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ummitbhc.sharepoint.com/sites/dept-fin-ops/Shared Documents/Acute East Division/Highland/2026/4-April/"/>
    </mc:Choice>
  </mc:AlternateContent>
  <xr:revisionPtr revIDLastSave="30" documentId="8_{9566B030-7325-47CB-B15A-98F59AE1788F}" xr6:coauthVersionLast="47" xr6:coauthVersionMax="47" xr10:uidLastSave="{50A397AC-D7D1-4134-8A2F-B7CCEDE64EED}"/>
  <bookViews>
    <workbookView xWindow="25695" yWindow="0" windowWidth="26010" windowHeight="20985" xr2:uid="{2B279FFE-AF69-4F8D-8356-87E3B8F109C2}"/>
  </bookViews>
  <sheets>
    <sheet name="127" sheetId="1" r:id="rId1"/>
  </sheets>
  <externalReferences>
    <externalReference r:id="rId2"/>
  </externalReferences>
  <definedNames>
    <definedName name="_xlnm.Print_Area" localSheetId="0">'127'!$D$1:$W$806</definedName>
    <definedName name="_xlnm.Print_Titles" localSheetId="0">'127'!$1:$5</definedName>
    <definedName name="QuickView_QuickView1">#REF!</definedName>
    <definedName name="QuickView_QuickView1_ColHeader">#REF!</definedName>
    <definedName name="QuickView_QuickView1_Data">#REF!</definedName>
    <definedName name="QuickView_QuickView1_RowHeader">#REF!</definedName>
    <definedName name="QuickView_QuickView1_UpperLeft">#REF!</definedName>
    <definedName name="QuickView_QuickView2">#REF!</definedName>
    <definedName name="QuickView_QuickView2_ColHeader">#REF!</definedName>
    <definedName name="QuickView_QuickView2_Data">#REF!</definedName>
    <definedName name="QuickView_QuickView2_RowHeader">#REF!</definedName>
    <definedName name="QuickView_QuickView2_UpperLef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H784" i="1" l="1"/>
  <c r="EG784" i="1"/>
  <c r="EF784" i="1"/>
  <c r="EE784" i="1"/>
  <c r="ED784" i="1"/>
  <c r="EC784" i="1"/>
  <c r="EB784" i="1"/>
  <c r="EA784" i="1"/>
  <c r="DZ784" i="1"/>
  <c r="DY784" i="1"/>
  <c r="DX784" i="1"/>
  <c r="DW784" i="1"/>
  <c r="DU784" i="1"/>
  <c r="DT784" i="1"/>
  <c r="DS784" i="1"/>
  <c r="DR784" i="1"/>
  <c r="DQ784" i="1"/>
  <c r="DP784" i="1"/>
  <c r="DO784" i="1"/>
  <c r="DN784" i="1"/>
  <c r="DM784" i="1"/>
  <c r="DL784" i="1"/>
  <c r="DK784" i="1"/>
  <c r="DJ784" i="1"/>
  <c r="DH784" i="1"/>
  <c r="DG784" i="1"/>
  <c r="DF784" i="1"/>
  <c r="DE784" i="1"/>
  <c r="DD784" i="1"/>
  <c r="DC784" i="1"/>
  <c r="DB784" i="1"/>
  <c r="DA784" i="1"/>
  <c r="CZ784" i="1"/>
  <c r="CY784" i="1"/>
  <c r="CX784" i="1"/>
  <c r="CW784" i="1"/>
  <c r="CU784" i="1"/>
  <c r="CT784" i="1"/>
  <c r="CS784" i="1"/>
  <c r="CR784" i="1"/>
  <c r="CQ784" i="1"/>
  <c r="CP784" i="1"/>
  <c r="CO784" i="1"/>
  <c r="CN784" i="1"/>
  <c r="CM784" i="1"/>
  <c r="CL784" i="1"/>
  <c r="CK784" i="1"/>
  <c r="CJ784" i="1"/>
  <c r="CE784" i="1"/>
  <c r="CF784" i="1" s="1"/>
  <c r="BZ784" i="1"/>
  <c r="CA784" i="1" s="1"/>
  <c r="BU784" i="1"/>
  <c r="BV784" i="1" s="1"/>
  <c r="BP784" i="1"/>
  <c r="BQ784" i="1" s="1"/>
  <c r="BK784" i="1"/>
  <c r="BL784" i="1" s="1"/>
  <c r="BF784" i="1"/>
  <c r="BG784" i="1" s="1"/>
  <c r="BA784" i="1"/>
  <c r="BB784" i="1" s="1"/>
  <c r="AV784" i="1"/>
  <c r="AW784" i="1" s="1"/>
  <c r="AQ784" i="1"/>
  <c r="AR784" i="1" s="1"/>
  <c r="AL784" i="1"/>
  <c r="AM784" i="1" s="1"/>
  <c r="AG784" i="1"/>
  <c r="AH784" i="1" s="1"/>
  <c r="AB784" i="1"/>
  <c r="AC784" i="1" s="1"/>
  <c r="CF783" i="1"/>
  <c r="CA783" i="1"/>
  <c r="BV783" i="1"/>
  <c r="BQ783" i="1"/>
  <c r="BL783" i="1"/>
  <c r="BG783" i="1"/>
  <c r="BB783" i="1"/>
  <c r="AW783" i="1"/>
  <c r="AR783" i="1"/>
  <c r="AM783" i="1"/>
  <c r="AH783" i="1"/>
  <c r="AC783" i="1"/>
  <c r="DV254" i="1"/>
  <c r="CH208" i="1"/>
  <c r="CG208" i="1"/>
  <c r="CC208" i="1"/>
  <c r="CB208" i="1"/>
  <c r="BX208" i="1"/>
  <c r="BW208" i="1"/>
  <c r="BS208" i="1"/>
  <c r="BR208" i="1"/>
  <c r="BN208" i="1"/>
  <c r="BM208" i="1"/>
  <c r="BI208" i="1"/>
  <c r="BH208" i="1"/>
  <c r="BD208" i="1"/>
  <c r="BC208" i="1"/>
  <c r="AY208" i="1"/>
  <c r="AX208" i="1"/>
  <c r="AT208" i="1"/>
  <c r="AS208" i="1"/>
  <c r="AO208" i="1"/>
  <c r="AN208" i="1"/>
  <c r="DV196" i="1"/>
  <c r="EH189" i="1"/>
  <c r="EH185" i="1"/>
  <c r="CF145" i="1"/>
  <c r="CA145" i="1"/>
  <c r="BV145" i="1"/>
  <c r="BQ145" i="1"/>
  <c r="BL145" i="1"/>
  <c r="BG145" i="1"/>
  <c r="BB145" i="1"/>
  <c r="AW145" i="1"/>
  <c r="AR145" i="1"/>
  <c r="AM145" i="1"/>
  <c r="AH145" i="1"/>
  <c r="AC145" i="1"/>
  <c r="AE15" i="1"/>
  <c r="AE14" i="1"/>
  <c r="AE13" i="1"/>
  <c r="CY789" i="1"/>
  <c r="DM824" i="1"/>
  <c r="AG754" i="1"/>
  <c r="CU750" i="1"/>
  <c r="CW794" i="1"/>
  <c r="DG752" i="1"/>
  <c r="DT793" i="1"/>
  <c r="DP695" i="1"/>
  <c r="CO801" i="1"/>
  <c r="DG795" i="1"/>
  <c r="D628" i="1" a="1"/>
  <c r="D746" i="1" a="1"/>
  <c r="CR741" i="1"/>
  <c r="CL754" i="1"/>
  <c r="DL794" i="1"/>
  <c r="D621" i="1" a="1"/>
  <c r="AB697" i="1"/>
  <c r="DF692" i="1"/>
  <c r="BB789" i="1"/>
  <c r="D686" i="1" a="1"/>
  <c r="DR833" i="1"/>
  <c r="BB652" i="1"/>
  <c r="CZ796" i="1"/>
  <c r="DY742" i="1"/>
  <c r="DU741" i="1"/>
  <c r="AL735" i="1"/>
  <c r="CX743" i="1"/>
  <c r="CP795" i="1"/>
  <c r="BB695" i="1"/>
  <c r="DE741" i="1"/>
  <c r="DS798" i="1"/>
  <c r="DW751" i="1"/>
  <c r="DH717" i="1"/>
  <c r="DJ697" i="1"/>
  <c r="EH798" i="1"/>
  <c r="EG754" i="1"/>
  <c r="DS750" i="1"/>
  <c r="DK812" i="1"/>
  <c r="EE744" i="1"/>
  <c r="DK833" i="1"/>
  <c r="DS832" i="1"/>
  <c r="CJ803" i="1"/>
  <c r="DO813" i="1"/>
  <c r="CM737" i="1"/>
  <c r="BF723" i="1"/>
  <c r="DJ799" i="1"/>
  <c r="CR795" i="1"/>
  <c r="DP829" i="1"/>
  <c r="AG792" i="1"/>
  <c r="CZ798" i="1"/>
  <c r="CY791" i="1"/>
  <c r="AB753" i="1"/>
  <c r="CN748" i="1"/>
  <c r="CR747" i="1"/>
  <c r="DE794" i="1"/>
  <c r="BV799" i="1"/>
  <c r="EE796" i="1"/>
  <c r="CW789" i="1"/>
  <c r="BU752" i="1"/>
  <c r="BA748" i="1"/>
  <c r="CQ679" i="1"/>
  <c r="CT691" i="1"/>
  <c r="CR797" i="1"/>
  <c r="BZ722" i="1"/>
  <c r="CJ741" i="1"/>
  <c r="CN723" i="1"/>
  <c r="DH754" i="1"/>
  <c r="AL752" i="1"/>
  <c r="DM791" i="1"/>
  <c r="DT747" i="1"/>
  <c r="EC742" i="1"/>
  <c r="EG747" i="1"/>
  <c r="CE741" i="1"/>
  <c r="CR742" i="1"/>
  <c r="AR741" i="1"/>
  <c r="BA720" i="1"/>
  <c r="EA719" i="1"/>
  <c r="DL699" i="1"/>
  <c r="CL740" i="1"/>
  <c r="EB749" i="1"/>
  <c r="DL678" i="1"/>
  <c r="DX800" i="1"/>
  <c r="DR831" i="1"/>
  <c r="BL792" i="1"/>
  <c r="DK832" i="1"/>
  <c r="DY745" i="1"/>
  <c r="DJ790" i="1"/>
  <c r="ED647" i="1"/>
  <c r="CF754" i="1"/>
  <c r="DP809" i="1"/>
  <c r="DS717" i="1"/>
  <c r="DC745" i="1"/>
  <c r="CF793" i="1"/>
  <c r="EA800" i="1"/>
  <c r="CU694" i="1"/>
  <c r="DS680" i="1"/>
  <c r="DN791" i="1"/>
  <c r="DK805" i="1"/>
  <c r="DF621" i="1"/>
  <c r="BU623" i="1"/>
  <c r="DU816" i="1"/>
  <c r="DB750" i="1"/>
  <c r="DC802" i="1"/>
  <c r="DF743" i="1"/>
  <c r="CT797" i="1"/>
  <c r="DA750" i="1"/>
  <c r="DO823" i="1"/>
  <c r="CJ792" i="1"/>
  <c r="DR812" i="1"/>
  <c r="AM788" i="1"/>
  <c r="BK748" i="1"/>
  <c r="CY749" i="1"/>
  <c r="DZ741" i="1"/>
  <c r="DM698" i="1"/>
  <c r="DJ741" i="1"/>
  <c r="CK796" i="1"/>
  <c r="CJ738" i="1"/>
  <c r="CF794" i="1"/>
  <c r="BF788" i="1"/>
  <c r="DF750" i="1"/>
  <c r="BP679" i="1"/>
  <c r="BV741" i="1"/>
  <c r="DT822" i="1"/>
  <c r="DZ596" i="1"/>
  <c r="AW780" i="1"/>
  <c r="BU627" i="1"/>
  <c r="EF792" i="1"/>
  <c r="CX801" i="1"/>
  <c r="DW736" i="1"/>
  <c r="DM830" i="1"/>
  <c r="EA788" i="1"/>
  <c r="CF780" i="1"/>
  <c r="DD718" i="1"/>
  <c r="DS818" i="1"/>
  <c r="ED801" i="1"/>
  <c r="AV803" i="1"/>
  <c r="AB750" i="1"/>
  <c r="AR752" i="1"/>
  <c r="DR718" i="1"/>
  <c r="DL813" i="1"/>
  <c r="EB717" i="1"/>
  <c r="CS791" i="1"/>
  <c r="BK752" i="1"/>
  <c r="ED750" i="1"/>
  <c r="CP753" i="1"/>
  <c r="DT796" i="1"/>
  <c r="AB739" i="1"/>
  <c r="CU739" i="1"/>
  <c r="AB801" i="1"/>
  <c r="DJ723" i="1"/>
  <c r="DM835" i="1"/>
  <c r="D777" i="1" a="1"/>
  <c r="EG743" i="1"/>
  <c r="DK627" i="1"/>
  <c r="DY802" i="1"/>
  <c r="DQ825" i="1"/>
  <c r="DC751" i="1"/>
  <c r="DU825" i="1"/>
  <c r="D771" i="1" a="1"/>
  <c r="CY797" i="1"/>
  <c r="BL754" i="1"/>
  <c r="BU789" i="1"/>
  <c r="EC746" i="1"/>
  <c r="DH747" i="1"/>
  <c r="DH696" i="1"/>
  <c r="BG791" i="1"/>
  <c r="DA722" i="1"/>
  <c r="AL793" i="1"/>
  <c r="CU793" i="1"/>
  <c r="DM809" i="1"/>
  <c r="DT806" i="1"/>
  <c r="CM745" i="1"/>
  <c r="DY795" i="1"/>
  <c r="CP752" i="1"/>
  <c r="DM814" i="1"/>
  <c r="DK698" i="1"/>
  <c r="AB795" i="1"/>
  <c r="BB802" i="1"/>
  <c r="BL789" i="1"/>
  <c r="DR813" i="1"/>
  <c r="EH701" i="1"/>
  <c r="DO748" i="1"/>
  <c r="EF751" i="1"/>
  <c r="BP740" i="1"/>
  <c r="CM789" i="1"/>
  <c r="AV780" i="1"/>
  <c r="CL748" i="1"/>
  <c r="CS693" i="1"/>
  <c r="DX745" i="1"/>
  <c r="DK754" i="1"/>
  <c r="BZ748" i="1"/>
  <c r="EC799" i="1"/>
  <c r="EA799" i="1"/>
  <c r="AM740" i="1"/>
  <c r="DX803" i="1"/>
  <c r="AR623" i="1"/>
  <c r="DB696" i="1"/>
  <c r="CR648" i="1"/>
  <c r="AR722" i="1"/>
  <c r="DD788" i="1"/>
  <c r="CZ701" i="1"/>
  <c r="DP721" i="1"/>
  <c r="BU798" i="1"/>
  <c r="BL793" i="1"/>
  <c r="AW753" i="1"/>
  <c r="DM822" i="1"/>
  <c r="AM793" i="1"/>
  <c r="CL794" i="1"/>
  <c r="DN788" i="1"/>
  <c r="CF626" i="1"/>
  <c r="CW692" i="1"/>
  <c r="BB691" i="1"/>
  <c r="CA678" i="1"/>
  <c r="DQ798" i="1"/>
  <c r="BG576" i="1"/>
  <c r="DN813" i="1"/>
  <c r="DP810" i="1"/>
  <c r="DS824" i="1"/>
  <c r="CO627" i="1"/>
  <c r="BZ780" i="1"/>
  <c r="DU830" i="1"/>
  <c r="AW793" i="1"/>
  <c r="AQ751" i="1"/>
  <c r="ED789" i="1"/>
  <c r="DN679" i="1"/>
  <c r="CU797" i="1"/>
  <c r="AH680" i="1"/>
  <c r="AQ624" i="1"/>
  <c r="DD699" i="1"/>
  <c r="CW742" i="1"/>
  <c r="EH789" i="1"/>
  <c r="CU780" i="1"/>
  <c r="AB701" i="1"/>
  <c r="DT740" i="1"/>
  <c r="CX793" i="1"/>
  <c r="BK598" i="1"/>
  <c r="DF748" i="1"/>
  <c r="DR789" i="1"/>
  <c r="BQ797" i="1"/>
  <c r="DS829" i="1"/>
  <c r="DO817" i="1"/>
  <c r="DB794" i="1"/>
  <c r="DC721" i="1"/>
  <c r="DJ751" i="1"/>
  <c r="DT808" i="1"/>
  <c r="DA796" i="1"/>
  <c r="DL780" i="1"/>
  <c r="EA750" i="1"/>
  <c r="DM816" i="1"/>
  <c r="BU744" i="1"/>
  <c r="CO792" i="1"/>
  <c r="DA657" i="1"/>
  <c r="DM750" i="1"/>
  <c r="DU744" i="1"/>
  <c r="BG746" i="1"/>
  <c r="DG788" i="1"/>
  <c r="DW796" i="1"/>
  <c r="EE719" i="1"/>
  <c r="DJ810" i="1"/>
  <c r="EF791" i="1"/>
  <c r="AR793" i="1"/>
  <c r="DO803" i="1"/>
  <c r="AH794" i="1"/>
  <c r="DL835" i="1"/>
  <c r="CN749" i="1"/>
  <c r="DK790" i="1"/>
  <c r="DL822" i="1"/>
  <c r="DP827" i="1"/>
  <c r="DK827" i="1"/>
  <c r="CJ788" i="1"/>
  <c r="CA795" i="1"/>
  <c r="BB648" i="1"/>
  <c r="AG653" i="1"/>
  <c r="DA697" i="1"/>
  <c r="AL801" i="1"/>
  <c r="BF799" i="1"/>
  <c r="DH699" i="1"/>
  <c r="EA741" i="1"/>
  <c r="BU792" i="1"/>
  <c r="DU810" i="1"/>
  <c r="D708" i="1" a="1"/>
  <c r="AQ789" i="1"/>
  <c r="CE723" i="1"/>
  <c r="EF802" i="1"/>
  <c r="CX747" i="1"/>
  <c r="DC780" i="1"/>
  <c r="DM748" i="1"/>
  <c r="EF738" i="1"/>
  <c r="AH796" i="1"/>
  <c r="DK802" i="1"/>
  <c r="DT746" i="1"/>
  <c r="DZ791" i="1"/>
  <c r="DO792" i="1"/>
  <c r="AW799" i="1"/>
  <c r="BF698" i="1"/>
  <c r="CL802" i="1"/>
  <c r="EE797" i="1"/>
  <c r="DR835" i="1"/>
  <c r="DQ697" i="1"/>
  <c r="AB657" i="1"/>
  <c r="DU815" i="1"/>
  <c r="CN742" i="1"/>
  <c r="DM831" i="1"/>
  <c r="CK680" i="1"/>
  <c r="DG794" i="1"/>
  <c r="AL740" i="1"/>
  <c r="CS697" i="1"/>
  <c r="DB743" i="1"/>
  <c r="AC752" i="1"/>
  <c r="CO679" i="1"/>
  <c r="DN789" i="1"/>
  <c r="CE792" i="1"/>
  <c r="BL791" i="1"/>
  <c r="DE799" i="1"/>
  <c r="BB791" i="1"/>
  <c r="DG680" i="1"/>
  <c r="CQ717" i="1"/>
  <c r="DY796" i="1"/>
  <c r="DO831" i="1"/>
  <c r="DZ789" i="1"/>
  <c r="BL796" i="1"/>
  <c r="DM790" i="1"/>
  <c r="DU806" i="1"/>
  <c r="DO833" i="1"/>
  <c r="DP794" i="1"/>
  <c r="CW801" i="1"/>
  <c r="AH746" i="1"/>
  <c r="DE803" i="1"/>
  <c r="BP738" i="1"/>
  <c r="CE722" i="1"/>
  <c r="BL694" i="1"/>
  <c r="CU749" i="1"/>
  <c r="DW801" i="1"/>
  <c r="DT748" i="1"/>
  <c r="DZ751" i="1"/>
  <c r="EC695" i="1"/>
  <c r="DF799" i="1"/>
  <c r="CA676" i="1"/>
  <c r="DA717" i="1"/>
  <c r="DO819" i="1"/>
  <c r="AR655" i="1"/>
  <c r="DU656" i="1"/>
  <c r="CP739" i="1"/>
  <c r="BU738" i="1"/>
  <c r="EF741" i="1"/>
  <c r="EE752" i="1"/>
  <c r="CQ597" i="1"/>
  <c r="DC741" i="1"/>
  <c r="AM796" i="1"/>
  <c r="DS722" i="1"/>
  <c r="AM752" i="1"/>
  <c r="DO818" i="1"/>
  <c r="AM799" i="1"/>
  <c r="DX780" i="1"/>
  <c r="AL792" i="1"/>
  <c r="CM788" i="1"/>
  <c r="DU818" i="1"/>
  <c r="AG791" i="1"/>
  <c r="CE747" i="1"/>
  <c r="AR788" i="1"/>
  <c r="CX627" i="1"/>
  <c r="BK793" i="1"/>
  <c r="CK737" i="1"/>
  <c r="EG789" i="1"/>
  <c r="DO800" i="1"/>
  <c r="EB745" i="1"/>
  <c r="DW789" i="1"/>
  <c r="AB798" i="1"/>
  <c r="CS721" i="1"/>
  <c r="DH799" i="1"/>
  <c r="CE720" i="1"/>
  <c r="EA780" i="1"/>
  <c r="CE752" i="1"/>
  <c r="DJ831" i="1"/>
  <c r="BL790" i="1"/>
  <c r="EA735" i="1"/>
  <c r="AH797" i="1"/>
  <c r="DJ830" i="1"/>
  <c r="AG739" i="1"/>
  <c r="AV699" i="1"/>
  <c r="CN751" i="1"/>
  <c r="ED571" i="1"/>
  <c r="CL741" i="1"/>
  <c r="DP722" i="1"/>
  <c r="DA721" i="1"/>
  <c r="DD790" i="1"/>
  <c r="CR780" i="1"/>
  <c r="AL790" i="1"/>
  <c r="EH753" i="1"/>
  <c r="DX801" i="1"/>
  <c r="DW744" i="1"/>
  <c r="CL736" i="1"/>
  <c r="DR741" i="1"/>
  <c r="DZ798" i="1"/>
  <c r="EA648" i="1"/>
  <c r="BQ752" i="1"/>
  <c r="CN803" i="1"/>
  <c r="DE722" i="1"/>
  <c r="CT792" i="1"/>
  <c r="BU745" i="1"/>
  <c r="EG751" i="1"/>
  <c r="EG738" i="1"/>
  <c r="CA752" i="1"/>
  <c r="DN748" i="1"/>
  <c r="DM819" i="1"/>
  <c r="EB718" i="1"/>
  <c r="DK810" i="1"/>
  <c r="DX746" i="1"/>
  <c r="D736" i="1" a="1"/>
  <c r="CY752" i="1"/>
  <c r="DJ796" i="1"/>
  <c r="AW737" i="1"/>
  <c r="CR719" i="1"/>
  <c r="CR743" i="1"/>
  <c r="CM801" i="1"/>
  <c r="BK790" i="1"/>
  <c r="EE799" i="1"/>
  <c r="CX754" i="1"/>
  <c r="BB736" i="1"/>
  <c r="BG721" i="1"/>
  <c r="DQ700" i="1"/>
  <c r="D735" i="1" a="1"/>
  <c r="CF744" i="1"/>
  <c r="DS788" i="1"/>
  <c r="BG749" i="1"/>
  <c r="CA744" i="1"/>
  <c r="DL677" i="1"/>
  <c r="DJ834" i="1"/>
  <c r="DJ748" i="1"/>
  <c r="DT701" i="1"/>
  <c r="CT723" i="1"/>
  <c r="BG752" i="1"/>
  <c r="DL751" i="1"/>
  <c r="BF718" i="1"/>
  <c r="CX797" i="1"/>
  <c r="AR748" i="1"/>
  <c r="AL719" i="1"/>
  <c r="BK800" i="1"/>
  <c r="EF803" i="1"/>
  <c r="CA798" i="1"/>
  <c r="DD694" i="1"/>
  <c r="AH800" i="1"/>
  <c r="CK799" i="1"/>
  <c r="CL796" i="1"/>
  <c r="AL739" i="1"/>
  <c r="DO619" i="1"/>
  <c r="DT810" i="1"/>
  <c r="DQ813" i="1"/>
  <c r="DB741" i="1"/>
  <c r="AL738" i="1"/>
  <c r="AG742" i="1"/>
  <c r="DQ820" i="1"/>
  <c r="EE794" i="1"/>
  <c r="CS719" i="1"/>
  <c r="AQ790" i="1"/>
  <c r="DQ819" i="1"/>
  <c r="BQ795" i="1"/>
  <c r="DA740" i="1"/>
  <c r="DJ739" i="1"/>
  <c r="DL830" i="1"/>
  <c r="CK746" i="1"/>
  <c r="EE747" i="1"/>
  <c r="EB693" i="1"/>
  <c r="AB792" i="1"/>
  <c r="CW780" i="1"/>
  <c r="CS801" i="1"/>
  <c r="AL736" i="1"/>
  <c r="CZ789" i="1"/>
  <c r="CZ801" i="1"/>
  <c r="CO749" i="1"/>
  <c r="CN796" i="1"/>
  <c r="CR749" i="1"/>
  <c r="D677" i="1" a="1"/>
  <c r="CJ780" i="1"/>
  <c r="BZ789" i="1"/>
  <c r="EH800" i="1"/>
  <c r="CK801" i="1"/>
  <c r="CT788" i="1"/>
  <c r="DB718" i="1"/>
  <c r="CR801" i="1"/>
  <c r="DL789" i="1"/>
  <c r="AB693" i="1"/>
  <c r="DM802" i="1"/>
  <c r="CK741" i="1"/>
  <c r="CT742" i="1"/>
  <c r="EA753" i="1"/>
  <c r="BP744" i="1"/>
  <c r="BG801" i="1"/>
  <c r="EC795" i="1"/>
  <c r="DE789" i="1"/>
  <c r="AQ792" i="1"/>
  <c r="BP802" i="1"/>
  <c r="DJ791" i="1"/>
  <c r="DX743" i="1"/>
  <c r="D627" i="1" a="1"/>
  <c r="CQ723" i="1"/>
  <c r="CQ746" i="1"/>
  <c r="AR799" i="1"/>
  <c r="DY800" i="1"/>
  <c r="DO822" i="1"/>
  <c r="DN821" i="1"/>
  <c r="CS751" i="1"/>
  <c r="DR821" i="1"/>
  <c r="CP722" i="1"/>
  <c r="CO698" i="1"/>
  <c r="DF800" i="1"/>
  <c r="CO794" i="1"/>
  <c r="DP749" i="1"/>
  <c r="CT795" i="1"/>
  <c r="AL750" i="1"/>
  <c r="CN800" i="1"/>
  <c r="AV753" i="1"/>
  <c r="BA790" i="1"/>
  <c r="DP742" i="1"/>
  <c r="DK792" i="1"/>
  <c r="DK835" i="1"/>
  <c r="CX741" i="1"/>
  <c r="CQ753" i="1"/>
  <c r="BZ794" i="1"/>
  <c r="DK809" i="1"/>
  <c r="DO808" i="1"/>
  <c r="DW780" i="1"/>
  <c r="BU596" i="1"/>
  <c r="DL799" i="1"/>
  <c r="D649" i="1" a="1"/>
  <c r="DH738" i="1"/>
  <c r="DJ817" i="1"/>
  <c r="BP796" i="1"/>
  <c r="CO803" i="1"/>
  <c r="AG721" i="1"/>
  <c r="DO749" i="1"/>
  <c r="DU750" i="1"/>
  <c r="BZ701" i="1"/>
  <c r="DN795" i="1"/>
  <c r="CJ754" i="1"/>
  <c r="CS794" i="1"/>
  <c r="CN802" i="1"/>
  <c r="DE791" i="1"/>
  <c r="AM743" i="1"/>
  <c r="DP807" i="1"/>
  <c r="BB718" i="1"/>
  <c r="BF742" i="1"/>
  <c r="DQ828" i="1"/>
  <c r="DN832" i="1"/>
  <c r="DR738" i="1"/>
  <c r="DC753" i="1"/>
  <c r="DN822" i="1"/>
  <c r="AQ780" i="1"/>
  <c r="EC745" i="1"/>
  <c r="DT813" i="1"/>
  <c r="CQ735" i="1"/>
  <c r="AQ795" i="1"/>
  <c r="CQ750" i="1"/>
  <c r="DL806" i="1"/>
  <c r="CW719" i="1"/>
  <c r="DU805" i="1"/>
  <c r="DL745" i="1"/>
  <c r="DE738" i="1"/>
  <c r="EG798" i="1"/>
  <c r="DQ789" i="1"/>
  <c r="DR795" i="1"/>
  <c r="AW796" i="1"/>
  <c r="DF701" i="1"/>
  <c r="D751" i="1" a="1"/>
  <c r="AG803" i="1"/>
  <c r="BQ793" i="1"/>
  <c r="DY723" i="1"/>
  <c r="CK794" i="1"/>
  <c r="CR738" i="1"/>
  <c r="AV754" i="1"/>
  <c r="AL741" i="1"/>
  <c r="CO750" i="1"/>
  <c r="AC743" i="1"/>
  <c r="DP820" i="1"/>
  <c r="DP747" i="1"/>
  <c r="DJ788" i="1"/>
  <c r="CR574" i="1"/>
  <c r="DQ806" i="1"/>
  <c r="DO719" i="1"/>
  <c r="CN739" i="1"/>
  <c r="AH721" i="1"/>
  <c r="EG739" i="1"/>
  <c r="EE722" i="1"/>
  <c r="EA798" i="1"/>
  <c r="DH697" i="1"/>
  <c r="DS807" i="1"/>
  <c r="DN805" i="1"/>
  <c r="DQ832" i="1"/>
  <c r="DX649" i="1"/>
  <c r="AC735" i="1"/>
  <c r="DH744" i="1"/>
  <c r="BF737" i="1"/>
  <c r="AG722" i="1"/>
  <c r="DS723" i="1"/>
  <c r="CN799" i="1"/>
  <c r="DE743" i="1"/>
  <c r="DQ721" i="1"/>
  <c r="CY751" i="1"/>
  <c r="DQ790" i="1"/>
  <c r="DY737" i="1"/>
  <c r="DL812" i="1"/>
  <c r="CX647" i="1"/>
  <c r="CU721" i="1"/>
  <c r="D624" i="1" a="1"/>
  <c r="CJ791" i="1"/>
  <c r="DB791" i="1"/>
  <c r="CZ743" i="1"/>
  <c r="DZ752" i="1"/>
  <c r="DF744" i="1"/>
  <c r="DE600" i="1"/>
  <c r="CO791" i="1"/>
  <c r="DX792" i="1"/>
  <c r="EH738" i="1"/>
  <c r="BV780" i="1"/>
  <c r="CR800" i="1"/>
  <c r="CZ719" i="1"/>
  <c r="DJ827" i="1"/>
  <c r="DD780" i="1"/>
  <c r="DZ700" i="1"/>
  <c r="DL798" i="1"/>
  <c r="DS701" i="1"/>
  <c r="DE797" i="1"/>
  <c r="CZ797" i="1"/>
  <c r="CT794" i="1"/>
  <c r="DU675" i="1"/>
  <c r="BF796" i="1"/>
  <c r="EA736" i="1"/>
  <c r="DD801" i="1"/>
  <c r="CO799" i="1"/>
  <c r="AC793" i="1"/>
  <c r="DH720" i="1"/>
  <c r="DO814" i="1"/>
  <c r="AC785" i="1"/>
  <c r="DM793" i="1"/>
  <c r="DM808" i="1"/>
  <c r="BZ736" i="1"/>
  <c r="DH736" i="1"/>
  <c r="DR814" i="1"/>
  <c r="BP721" i="1"/>
  <c r="DL790" i="1"/>
  <c r="DG793" i="1"/>
  <c r="BU751" i="1"/>
  <c r="AV791" i="1"/>
  <c r="AB740" i="1"/>
  <c r="DU742" i="1"/>
  <c r="EB799" i="1"/>
  <c r="CX795" i="1"/>
  <c r="DO744" i="1"/>
  <c r="ED803" i="1"/>
  <c r="DW788" i="1"/>
  <c r="EB754" i="1"/>
  <c r="EH795" i="1"/>
  <c r="BV795" i="1"/>
  <c r="BL743" i="1"/>
  <c r="CP630" i="1"/>
  <c r="DT751" i="1"/>
  <c r="DK799" i="1"/>
  <c r="BU800" i="1"/>
  <c r="CU696" i="1"/>
  <c r="DQ744" i="1"/>
  <c r="DJ812" i="1"/>
  <c r="AM798" i="1"/>
  <c r="DB799" i="1"/>
  <c r="AB743" i="1"/>
  <c r="DY739" i="1"/>
  <c r="CR803" i="1"/>
  <c r="EB795" i="1"/>
  <c r="BL798" i="1"/>
  <c r="DN799" i="1"/>
  <c r="DA753" i="1"/>
  <c r="DL700" i="1"/>
  <c r="DB788" i="1"/>
  <c r="DO811" i="1"/>
  <c r="BQ748" i="1"/>
  <c r="BF798" i="1"/>
  <c r="CE802" i="1"/>
  <c r="DR818" i="1"/>
  <c r="AH701" i="1"/>
  <c r="CA794" i="1"/>
  <c r="DA718" i="1"/>
  <c r="DS799" i="1"/>
  <c r="AL718" i="1"/>
  <c r="CT799" i="1"/>
  <c r="CW802" i="1"/>
  <c r="DQ788" i="1"/>
  <c r="BB753" i="1"/>
  <c r="ED794" i="1"/>
  <c r="DO834" i="1"/>
  <c r="DQ803" i="1"/>
  <c r="DP832" i="1"/>
  <c r="DZ754" i="1"/>
  <c r="D770" i="1" a="1"/>
  <c r="AQ788" i="1"/>
  <c r="DP802" i="1"/>
  <c r="AB754" i="1"/>
  <c r="CU798" i="1"/>
  <c r="EF692" i="1"/>
  <c r="DE720" i="1"/>
  <c r="CP749" i="1"/>
  <c r="DB652" i="1"/>
  <c r="DJ822" i="1"/>
  <c r="CL788" i="1"/>
  <c r="DS754" i="1"/>
  <c r="DY791" i="1"/>
  <c r="BB800" i="1"/>
  <c r="DL820" i="1"/>
  <c r="DG746" i="1"/>
  <c r="DM749" i="1"/>
  <c r="DR820" i="1"/>
  <c r="EE801" i="1"/>
  <c r="BG629" i="1"/>
  <c r="DJ829" i="1"/>
  <c r="DC718" i="1"/>
  <c r="DM823" i="1"/>
  <c r="BP720" i="1"/>
  <c r="BB692" i="1"/>
  <c r="AR801" i="1"/>
  <c r="CS750" i="1"/>
  <c r="BZ791" i="1"/>
  <c r="EH802" i="1"/>
  <c r="EE700" i="1"/>
  <c r="ED718" i="1"/>
  <c r="AL721" i="1"/>
  <c r="AC780" i="1"/>
  <c r="EE791" i="1"/>
  <c r="CZ803" i="1"/>
  <c r="DM801" i="1"/>
  <c r="CN797" i="1"/>
  <c r="CU738" i="1"/>
  <c r="CU788" i="1"/>
  <c r="DS803" i="1"/>
  <c r="CF738" i="1"/>
  <c r="CZ795" i="1"/>
  <c r="CS648" i="1"/>
  <c r="DK719" i="1"/>
  <c r="BZ796" i="1"/>
  <c r="DD791" i="1"/>
  <c r="DA736" i="1"/>
  <c r="DQ753" i="1"/>
  <c r="DQ619" i="1"/>
  <c r="BK794" i="1"/>
  <c r="DH792" i="1"/>
  <c r="DX721" i="1"/>
  <c r="DO832" i="1"/>
  <c r="BG658" i="1"/>
  <c r="DM807" i="1"/>
  <c r="CQ752" i="1"/>
  <c r="AB629" i="1"/>
  <c r="CT722" i="1"/>
  <c r="EE800" i="1"/>
  <c r="DO835" i="1"/>
  <c r="CE788" i="1"/>
  <c r="CU802" i="1"/>
  <c r="DN792" i="1"/>
  <c r="AM746" i="1"/>
  <c r="AG736" i="1"/>
  <c r="BL794" i="1"/>
  <c r="BA802" i="1"/>
  <c r="EG723" i="1"/>
  <c r="DL829" i="1"/>
  <c r="DB801" i="1"/>
  <c r="DS809" i="1"/>
  <c r="DG739" i="1"/>
  <c r="CR788" i="1"/>
  <c r="DX744" i="1"/>
  <c r="CP802" i="1"/>
  <c r="DT814" i="1"/>
  <c r="AH795" i="1"/>
  <c r="EC740" i="1"/>
  <c r="AH745" i="1"/>
  <c r="CW623" i="1"/>
  <c r="DG740" i="1"/>
  <c r="AQ740" i="1"/>
  <c r="BF675" i="1"/>
  <c r="DJ828" i="1"/>
  <c r="DR796" i="1"/>
  <c r="CM678" i="1"/>
  <c r="D758" i="1" a="1"/>
  <c r="EG791" i="1"/>
  <c r="EC803" i="1"/>
  <c r="DB800" i="1"/>
  <c r="EH749" i="1"/>
  <c r="DG796" i="1"/>
  <c r="DK822" i="1"/>
  <c r="DE693" i="1"/>
  <c r="DM828" i="1"/>
  <c r="CO658" i="1"/>
  <c r="CJ750" i="1"/>
  <c r="BU749" i="1"/>
  <c r="ED790" i="1"/>
  <c r="BG741" i="1"/>
  <c r="BP717" i="1"/>
  <c r="DE802" i="1"/>
  <c r="EA751" i="1"/>
  <c r="CA736" i="1"/>
  <c r="DR736" i="1"/>
  <c r="DB802" i="1"/>
  <c r="AC791" i="1"/>
  <c r="DB753" i="1"/>
  <c r="ED740" i="1"/>
  <c r="EG800" i="1"/>
  <c r="AB647" i="1"/>
  <c r="CW698" i="1"/>
  <c r="CU720" i="1"/>
  <c r="DU737" i="1"/>
  <c r="BQ749" i="1"/>
  <c r="AL676" i="1"/>
  <c r="CW735" i="1"/>
  <c r="DN833" i="1"/>
  <c r="BV802" i="1"/>
  <c r="EB803" i="1"/>
  <c r="CL797" i="1"/>
  <c r="EG746" i="1"/>
  <c r="CP620" i="1"/>
  <c r="CX750" i="1"/>
  <c r="BK802" i="1"/>
  <c r="DT803" i="1"/>
  <c r="BZ801" i="1"/>
  <c r="BF751" i="1"/>
  <c r="CW744" i="1"/>
  <c r="DO821" i="1"/>
  <c r="CK751" i="1"/>
  <c r="CY790" i="1"/>
  <c r="BZ788" i="1"/>
  <c r="DR749" i="1"/>
  <c r="AQ801" i="1"/>
  <c r="CK754" i="1"/>
  <c r="BP754" i="1"/>
  <c r="DL803" i="1"/>
  <c r="D739" i="1" a="1"/>
  <c r="CS740" i="1"/>
  <c r="DO742" i="1"/>
  <c r="DL817" i="1"/>
  <c r="BF740" i="1"/>
  <c r="BZ798" i="1"/>
  <c r="DZ738" i="1"/>
  <c r="BF746" i="1"/>
  <c r="DK834" i="1"/>
  <c r="DK829" i="1"/>
  <c r="D647" i="1" a="1"/>
  <c r="CJ747" i="1"/>
  <c r="DX789" i="1"/>
  <c r="ED800" i="1"/>
  <c r="EB794" i="1"/>
  <c r="DM744" i="1"/>
  <c r="EF798" i="1"/>
  <c r="AB797" i="1"/>
  <c r="EC721" i="1"/>
  <c r="AM697" i="1"/>
  <c r="BK747" i="1"/>
  <c r="AB600" i="1"/>
  <c r="BG800" i="1"/>
  <c r="DN806" i="1"/>
  <c r="CT802" i="1"/>
  <c r="BF753" i="1"/>
  <c r="DY792" i="1"/>
  <c r="ED735" i="1"/>
  <c r="DJ835" i="1"/>
  <c r="DJ789" i="1"/>
  <c r="AH723" i="1"/>
  <c r="CO788" i="1"/>
  <c r="DR801" i="1"/>
  <c r="CN754" i="1"/>
  <c r="DD795" i="1"/>
  <c r="EB798" i="1"/>
  <c r="BB722" i="1"/>
  <c r="DA745" i="1"/>
  <c r="CP600" i="1"/>
  <c r="CO748" i="1"/>
  <c r="DR826" i="1"/>
  <c r="EE721" i="1"/>
  <c r="CT754" i="1"/>
  <c r="DY748" i="1"/>
  <c r="CF751" i="1"/>
  <c r="CO742" i="1"/>
  <c r="D754" i="1" a="1"/>
  <c r="EE697" i="1"/>
  <c r="DP741" i="1"/>
  <c r="BQ796" i="1"/>
  <c r="DR650" i="1"/>
  <c r="AB751" i="1"/>
  <c r="EC802" i="1"/>
  <c r="CP792" i="1"/>
  <c r="AB737" i="1"/>
  <c r="CX696" i="1"/>
  <c r="DR807" i="1"/>
  <c r="DS826" i="1"/>
  <c r="CL793" i="1"/>
  <c r="AH720" i="1"/>
  <c r="DU831" i="1"/>
  <c r="CX789" i="1"/>
  <c r="BG747" i="1"/>
  <c r="CP700" i="1"/>
  <c r="CT621" i="1"/>
  <c r="BQ744" i="1"/>
  <c r="DB603" i="1"/>
  <c r="DL831" i="1"/>
  <c r="CS749" i="1"/>
  <c r="DO812" i="1"/>
  <c r="AB802" i="1"/>
  <c r="BF651" i="1"/>
  <c r="DA794" i="1"/>
  <c r="DW693" i="1"/>
  <c r="CF743" i="1"/>
  <c r="CQ718" i="1"/>
  <c r="AQ697" i="1"/>
  <c r="BZ745" i="1"/>
  <c r="DZ737" i="1"/>
  <c r="DJ737" i="1"/>
  <c r="CW723" i="1"/>
  <c r="EC738" i="1"/>
  <c r="DK788" i="1"/>
  <c r="DT791" i="1"/>
  <c r="DR723" i="1"/>
  <c r="DL650" i="1"/>
  <c r="AG652" i="1"/>
  <c r="DL821" i="1"/>
  <c r="BZ651" i="1"/>
  <c r="CM746" i="1"/>
  <c r="DW650" i="1"/>
  <c r="CM799" i="1"/>
  <c r="DO692" i="1"/>
  <c r="DU791" i="1"/>
  <c r="DJ717" i="1"/>
  <c r="EB742" i="1"/>
  <c r="CA796" i="1"/>
  <c r="ED698" i="1"/>
  <c r="DY691" i="1"/>
  <c r="DF742" i="1"/>
  <c r="CA801" i="1"/>
  <c r="CS795" i="1"/>
  <c r="EA749" i="1"/>
  <c r="BF748" i="1"/>
  <c r="AR647" i="1"/>
  <c r="DC797" i="1"/>
  <c r="AW795" i="1"/>
  <c r="CQ791" i="1"/>
  <c r="DK825" i="1"/>
  <c r="BQ794" i="1"/>
  <c r="AR694" i="1"/>
  <c r="DD742" i="1"/>
  <c r="BZ739" i="1"/>
  <c r="AM801" i="1"/>
  <c r="DW721" i="1"/>
  <c r="DS805" i="1"/>
  <c r="BU746" i="1"/>
  <c r="BF780" i="1"/>
  <c r="EC793" i="1"/>
  <c r="DL648" i="1"/>
  <c r="AB744" i="1"/>
  <c r="EG736" i="1"/>
  <c r="DT653" i="1"/>
  <c r="DB803" i="1"/>
  <c r="CS752" i="1"/>
  <c r="DY736" i="1"/>
  <c r="DG678" i="1"/>
  <c r="CO745" i="1"/>
  <c r="DY803" i="1"/>
  <c r="DQ794" i="1"/>
  <c r="DJ824" i="1"/>
  <c r="DO809" i="1"/>
  <c r="D750" i="1" a="1"/>
  <c r="DM753" i="1"/>
  <c r="DT742" i="1"/>
  <c r="EG745" i="1"/>
  <c r="CU799" i="1"/>
  <c r="DC800" i="1"/>
  <c r="EE780" i="1"/>
  <c r="AV622" i="1"/>
  <c r="DT600" i="1"/>
  <c r="BK677" i="1"/>
  <c r="CF741" i="1"/>
  <c r="DD657" i="1"/>
  <c r="CZ791" i="1"/>
  <c r="DX749" i="1"/>
  <c r="DX723" i="1"/>
  <c r="AH736" i="1"/>
  <c r="DP803" i="1"/>
  <c r="CP735" i="1"/>
  <c r="CN752" i="1"/>
  <c r="DF795" i="1"/>
  <c r="DZ753" i="1"/>
  <c r="ED798" i="1"/>
  <c r="DU788" i="1"/>
  <c r="DE746" i="1"/>
  <c r="CO719" i="1"/>
  <c r="BU797" i="1"/>
  <c r="EC792" i="1"/>
  <c r="DN826" i="1"/>
  <c r="BL578" i="1"/>
  <c r="DN824" i="1"/>
  <c r="CF795" i="1"/>
  <c r="DQ801" i="1"/>
  <c r="DT794" i="1"/>
  <c r="DD747" i="1"/>
  <c r="AV751" i="1"/>
  <c r="AG794" i="1"/>
  <c r="AG749" i="1"/>
  <c r="BG803" i="1"/>
  <c r="DU817" i="1"/>
  <c r="BU735" i="1"/>
  <c r="CO802" i="1"/>
  <c r="DD753" i="1"/>
  <c r="CM750" i="1"/>
  <c r="DF626" i="1"/>
  <c r="DW752" i="1"/>
  <c r="DO695" i="1"/>
  <c r="DR780" i="1"/>
  <c r="BZ693" i="1"/>
  <c r="BG798" i="1"/>
  <c r="DT795" i="1"/>
  <c r="EH799" i="1"/>
  <c r="BU794" i="1"/>
  <c r="D738" i="1" a="1"/>
  <c r="DY699" i="1"/>
  <c r="AB745" i="1"/>
  <c r="DW738" i="1"/>
  <c r="EE802" i="1"/>
  <c r="BF691" i="1"/>
  <c r="DQ720" i="1"/>
  <c r="DT738" i="1"/>
  <c r="DK818" i="1"/>
  <c r="DN790" i="1"/>
  <c r="EA794" i="1"/>
  <c r="DJ780" i="1"/>
  <c r="DT749" i="1"/>
  <c r="DB748" i="1"/>
  <c r="AQ737" i="1"/>
  <c r="DT753" i="1"/>
  <c r="CP721" i="1"/>
  <c r="DP801" i="1"/>
  <c r="DH700" i="1"/>
  <c r="CN700" i="1"/>
  <c r="AM791" i="1"/>
  <c r="BG796" i="1"/>
  <c r="AC742" i="1"/>
  <c r="DJ795" i="1"/>
  <c r="DQ792" i="1"/>
  <c r="DX748" i="1"/>
  <c r="BA651" i="1"/>
  <c r="EF800" i="1"/>
  <c r="CM740" i="1"/>
  <c r="DC655" i="1"/>
  <c r="BP789" i="1"/>
  <c r="CP741" i="1"/>
  <c r="CL750" i="1"/>
  <c r="DR803" i="1"/>
  <c r="BQ802" i="1"/>
  <c r="AC720" i="1"/>
  <c r="DJ675" i="1"/>
  <c r="AL795" i="1"/>
  <c r="DE800" i="1"/>
  <c r="AC751" i="1"/>
  <c r="CK722" i="1"/>
  <c r="EC791" i="1"/>
  <c r="DO802" i="1"/>
  <c r="DK824" i="1"/>
  <c r="BL740" i="1"/>
  <c r="BU741" i="1"/>
  <c r="AB698" i="1"/>
  <c r="CF722" i="1"/>
  <c r="BU795" i="1"/>
  <c r="AG745" i="1"/>
  <c r="BA717" i="1"/>
  <c r="EG675" i="1"/>
  <c r="CK780" i="1"/>
  <c r="DH692" i="1"/>
  <c r="AQ701" i="1"/>
  <c r="DQ752" i="1"/>
  <c r="DP796" i="1"/>
  <c r="AM696" i="1"/>
  <c r="D747" i="1" a="1"/>
  <c r="CA789" i="1"/>
  <c r="CX701" i="1"/>
  <c r="AH694" i="1"/>
  <c r="EG780" i="1"/>
  <c r="CQ799" i="1"/>
  <c r="AG597" i="1"/>
  <c r="CM793" i="1"/>
  <c r="AM619" i="1"/>
  <c r="DQ696" i="1"/>
  <c r="AQ753" i="1"/>
  <c r="DJ718" i="1"/>
  <c r="DG754" i="1"/>
  <c r="DT788" i="1"/>
  <c r="CJ796" i="1"/>
  <c r="DF699" i="1"/>
  <c r="DN742" i="1"/>
  <c r="BP742" i="1"/>
  <c r="DQ750" i="1"/>
  <c r="DS738" i="1"/>
  <c r="CX803" i="1"/>
  <c r="BK742" i="1"/>
  <c r="DT797" i="1"/>
  <c r="DQ780" i="1"/>
  <c r="CX717" i="1"/>
  <c r="DJ825" i="1"/>
  <c r="BG789" i="1"/>
  <c r="DD719" i="1"/>
  <c r="CP717" i="1"/>
  <c r="CQ789" i="1"/>
  <c r="BG780" i="1"/>
  <c r="BL742" i="1"/>
  <c r="DL740" i="1"/>
  <c r="CF785" i="1"/>
  <c r="DD802" i="1"/>
  <c r="DP791" i="1"/>
  <c r="CR630" i="1"/>
  <c r="EH793" i="1"/>
  <c r="CW751" i="1"/>
  <c r="DM794" i="1"/>
  <c r="DN828" i="1"/>
  <c r="DH796" i="1"/>
  <c r="BQ650" i="1"/>
  <c r="AM692" i="1"/>
  <c r="DZ699" i="1"/>
  <c r="CY801" i="1"/>
  <c r="CU658" i="1"/>
  <c r="BA751" i="1"/>
  <c r="AV752" i="1"/>
  <c r="BA719" i="1"/>
  <c r="DB698" i="1"/>
  <c r="BP797" i="1"/>
  <c r="DP816" i="1"/>
  <c r="BL680" i="1"/>
  <c r="DE717" i="1"/>
  <c r="DO795" i="1"/>
  <c r="DT812" i="1"/>
  <c r="AH798" i="1"/>
  <c r="DX799" i="1"/>
  <c r="EF699" i="1"/>
  <c r="DQ796" i="1"/>
  <c r="DP818" i="1"/>
  <c r="DX720" i="1"/>
  <c r="CN701" i="1"/>
  <c r="DR790" i="1"/>
  <c r="CR675" i="1"/>
  <c r="BV797" i="1"/>
  <c r="AC754" i="1"/>
  <c r="DM751" i="1"/>
  <c r="EA796" i="1"/>
  <c r="DN552" i="1"/>
  <c r="DX752" i="1"/>
  <c r="CM797" i="1"/>
  <c r="DF736" i="1"/>
  <c r="DU835" i="1"/>
  <c r="DX790" i="1"/>
  <c r="AB790" i="1"/>
  <c r="DC796" i="1"/>
  <c r="DO751" i="1"/>
  <c r="CQ741" i="1"/>
  <c r="BQ695" i="1"/>
  <c r="DL735" i="1"/>
  <c r="DP793" i="1"/>
  <c r="DR748" i="1"/>
  <c r="CW737" i="1"/>
  <c r="AL802" i="1"/>
  <c r="CE754" i="1"/>
  <c r="EF701" i="1"/>
  <c r="BA796" i="1"/>
  <c r="DP788" i="1"/>
  <c r="DH802" i="1"/>
  <c r="CY750" i="1"/>
  <c r="CO735" i="1"/>
  <c r="D741" i="1" a="1"/>
  <c r="DN780" i="1"/>
  <c r="CM742" i="1"/>
  <c r="DU717" i="1"/>
  <c r="DB738" i="1"/>
  <c r="CK749" i="1"/>
  <c r="AR620" i="1"/>
  <c r="CX745" i="1"/>
  <c r="CL722" i="1"/>
  <c r="BB742" i="1"/>
  <c r="DD655" i="1"/>
  <c r="DO788" i="1"/>
  <c r="AG741" i="1"/>
  <c r="BU649" i="1"/>
  <c r="AW739" i="1"/>
  <c r="DQ834" i="1"/>
  <c r="DZ600" i="1"/>
  <c r="CN788" i="1"/>
  <c r="DB744" i="1"/>
  <c r="DK749" i="1"/>
  <c r="BP622" i="1"/>
  <c r="DT815" i="1"/>
  <c r="EE788" i="1"/>
  <c r="CN677" i="1"/>
  <c r="CW795" i="1"/>
  <c r="AB799" i="1"/>
  <c r="DQ807" i="1"/>
  <c r="CQ700" i="1"/>
  <c r="EH754" i="1"/>
  <c r="AQ791" i="1"/>
  <c r="DP790" i="1"/>
  <c r="BU799" i="1"/>
  <c r="DH719" i="1"/>
  <c r="AM754" i="1"/>
  <c r="DU695" i="1"/>
  <c r="DL818" i="1"/>
  <c r="BB680" i="1"/>
  <c r="D721" i="1" a="1"/>
  <c r="CL790" i="1"/>
  <c r="BF793" i="1"/>
  <c r="AL675" i="1"/>
  <c r="DM654" i="1"/>
  <c r="EG677" i="1"/>
  <c r="BZ697" i="1"/>
  <c r="DJ800" i="1"/>
  <c r="CE798" i="1"/>
  <c r="BP624" i="1"/>
  <c r="DD575" i="1"/>
  <c r="AQ749" i="1"/>
  <c r="AQ752" i="1"/>
  <c r="EE657" i="1"/>
  <c r="EE738" i="1"/>
  <c r="BG790" i="1"/>
  <c r="ED747" i="1"/>
  <c r="CX624" i="1"/>
  <c r="ED742" i="1"/>
  <c r="CX694" i="1"/>
  <c r="DP751" i="1"/>
  <c r="DQ799" i="1"/>
  <c r="DR810" i="1"/>
  <c r="D774" i="1" a="1"/>
  <c r="CX791" i="1"/>
  <c r="CK792" i="1"/>
  <c r="CL735" i="1"/>
  <c r="CY739" i="1"/>
  <c r="DU799" i="1"/>
  <c r="CN789" i="1"/>
  <c r="AW736" i="1"/>
  <c r="BU793" i="1"/>
  <c r="BA799" i="1"/>
  <c r="CZ740" i="1"/>
  <c r="EG753" i="1"/>
  <c r="AV736" i="1"/>
  <c r="DD739" i="1"/>
  <c r="DJ749" i="1"/>
  <c r="AW790" i="1"/>
  <c r="DX798" i="1"/>
  <c r="DW696" i="1"/>
  <c r="DL796" i="1"/>
  <c r="DG742" i="1"/>
  <c r="AL753" i="1"/>
  <c r="DS789" i="1"/>
  <c r="DG780" i="1"/>
  <c r="AH648" i="1"/>
  <c r="BG799" i="1"/>
  <c r="DY801" i="1"/>
  <c r="DD698" i="1"/>
  <c r="D663" i="1" a="1"/>
  <c r="CW797" i="1"/>
  <c r="DR830" i="1"/>
  <c r="D769" i="1" a="1"/>
  <c r="BV658" i="1"/>
  <c r="DJ814" i="1"/>
  <c r="AW791" i="1"/>
  <c r="AC794" i="1"/>
  <c r="CL791" i="1"/>
  <c r="DJ816" i="1"/>
  <c r="AG723" i="1"/>
  <c r="AQ803" i="1"/>
  <c r="CX718" i="1"/>
  <c r="EE795" i="1"/>
  <c r="EE745" i="1"/>
  <c r="DU749" i="1"/>
  <c r="DC722" i="1"/>
  <c r="AQ743" i="1"/>
  <c r="AH785" i="1"/>
  <c r="DR698" i="1"/>
  <c r="DN820" i="1"/>
  <c r="AB791" i="1"/>
  <c r="CW740" i="1"/>
  <c r="CW799" i="1"/>
  <c r="CW792" i="1"/>
  <c r="CX788" i="1"/>
  <c r="DC795" i="1"/>
  <c r="CX796" i="1"/>
  <c r="DP697" i="1"/>
  <c r="CP798" i="1"/>
  <c r="AW741" i="1"/>
  <c r="CS679" i="1"/>
  <c r="BP791" i="1"/>
  <c r="AW735" i="1"/>
  <c r="DW803" i="1"/>
  <c r="CR754" i="1"/>
  <c r="DD792" i="1"/>
  <c r="EG793" i="1"/>
  <c r="CT753" i="1"/>
  <c r="DM679" i="1"/>
  <c r="DA678" i="1"/>
  <c r="AM737" i="1"/>
  <c r="CE718" i="1"/>
  <c r="DQ826" i="1"/>
  <c r="DP826" i="1"/>
  <c r="DJ808" i="1"/>
  <c r="AV738" i="1"/>
  <c r="DD793" i="1"/>
  <c r="CZ598" i="1"/>
  <c r="DD741" i="1"/>
  <c r="ED723" i="1"/>
  <c r="CF723" i="1"/>
  <c r="EA737" i="1"/>
  <c r="EG749" i="1"/>
  <c r="AL746" i="1"/>
  <c r="CP719" i="1"/>
  <c r="CF796" i="1"/>
  <c r="DP717" i="1"/>
  <c r="CL742" i="1"/>
  <c r="DZ697" i="1"/>
  <c r="DG803" i="1"/>
  <c r="DD717" i="1"/>
  <c r="BL736" i="1"/>
  <c r="DE718" i="1"/>
  <c r="BZ753" i="1"/>
  <c r="DG620" i="1"/>
  <c r="EC794" i="1"/>
  <c r="DZ794" i="1"/>
  <c r="BV678" i="1"/>
  <c r="CO721" i="1"/>
  <c r="CE699" i="1"/>
  <c r="DA737" i="1"/>
  <c r="DJ696" i="1"/>
  <c r="DF603" i="1"/>
  <c r="DQ829" i="1"/>
  <c r="AV742" i="1"/>
  <c r="EB790" i="1"/>
  <c r="CE695" i="1"/>
  <c r="BP743" i="1"/>
  <c r="CX800" i="1"/>
  <c r="DT790" i="1"/>
  <c r="CR723" i="1"/>
  <c r="AG788" i="1"/>
  <c r="BA677" i="1"/>
  <c r="DB751" i="1"/>
  <c r="EC593" i="1"/>
  <c r="DR794" i="1"/>
  <c r="AW698" i="1"/>
  <c r="DL810" i="1"/>
  <c r="DT824" i="1"/>
  <c r="AQ695" i="1"/>
  <c r="BK744" i="1"/>
  <c r="DZ701" i="1"/>
  <c r="DO790" i="1"/>
  <c r="BL722" i="1"/>
  <c r="DQ795" i="1"/>
  <c r="CY720" i="1"/>
  <c r="AR785" i="1"/>
  <c r="CR676" i="1"/>
  <c r="DD746" i="1"/>
  <c r="AM700" i="1"/>
  <c r="CY795" i="1"/>
  <c r="DK816" i="1"/>
  <c r="AG789" i="1"/>
  <c r="CF745" i="1"/>
  <c r="AR747" i="1"/>
  <c r="DL788" i="1"/>
  <c r="CM749" i="1"/>
  <c r="CF719" i="1"/>
  <c r="BA739" i="1"/>
  <c r="AW749" i="1"/>
  <c r="CF720" i="1"/>
  <c r="CM800" i="1"/>
  <c r="DZ802" i="1"/>
  <c r="CU795" i="1"/>
  <c r="BU801" i="1"/>
  <c r="AQ793" i="1"/>
  <c r="CY722" i="1"/>
  <c r="EH803" i="1"/>
  <c r="BB698" i="1"/>
  <c r="CO752" i="1"/>
  <c r="DJ805" i="1"/>
  <c r="BQ736" i="1"/>
  <c r="DA751" i="1"/>
  <c r="DU824" i="1"/>
  <c r="BQ626" i="1"/>
  <c r="BZ622" i="1"/>
  <c r="CP695" i="1"/>
  <c r="DK823" i="1"/>
  <c r="CX794" i="1"/>
  <c r="CF797" i="1"/>
  <c r="CJ742" i="1"/>
  <c r="ED751" i="1"/>
  <c r="AL700" i="1"/>
  <c r="ED743" i="1"/>
  <c r="CP648" i="1"/>
  <c r="CA751" i="1"/>
  <c r="EC800" i="1"/>
  <c r="DN719" i="1"/>
  <c r="DP677" i="1"/>
  <c r="CZ748" i="1"/>
  <c r="AH626" i="1"/>
  <c r="BG802" i="1"/>
  <c r="DF740" i="1"/>
  <c r="DQ818" i="1"/>
  <c r="DD803" i="1"/>
  <c r="DP798" i="1"/>
  <c r="CK753" i="1"/>
  <c r="DA754" i="1"/>
  <c r="DR746" i="1"/>
  <c r="CL746" i="1"/>
  <c r="BA747" i="1"/>
  <c r="CO694" i="1"/>
  <c r="DH722" i="1"/>
  <c r="EE803" i="1"/>
  <c r="DG692" i="1"/>
  <c r="BP798" i="1"/>
  <c r="DT722" i="1"/>
  <c r="DD798" i="1"/>
  <c r="AM630" i="1"/>
  <c r="D730" i="1" a="1"/>
  <c r="BG735" i="1"/>
  <c r="CS700" i="1"/>
  <c r="CS736" i="1"/>
  <c r="BV754" i="1"/>
  <c r="AH739" i="1"/>
  <c r="DS797" i="1"/>
  <c r="BK750" i="1"/>
  <c r="AL796" i="1"/>
  <c r="BV654" i="1"/>
  <c r="DM832" i="1"/>
  <c r="DE699" i="1"/>
  <c r="AV795" i="1"/>
  <c r="BP793" i="1"/>
  <c r="DP795" i="1"/>
  <c r="DU826" i="1"/>
  <c r="EE790" i="1"/>
  <c r="BQ629" i="1"/>
  <c r="DE792" i="1"/>
  <c r="CE794" i="1"/>
  <c r="BF754" i="1"/>
  <c r="BA679" i="1"/>
  <c r="BV693" i="1"/>
  <c r="DQ821" i="1"/>
  <c r="DA746" i="1"/>
  <c r="CT692" i="1"/>
  <c r="DR745" i="1"/>
  <c r="BQ700" i="1"/>
  <c r="DT831" i="1"/>
  <c r="DT802" i="1"/>
  <c r="AL754" i="1"/>
  <c r="DF797" i="1"/>
  <c r="DM826" i="1"/>
  <c r="BG695" i="1"/>
  <c r="DG789" i="1"/>
  <c r="BQ780" i="1"/>
  <c r="DA654" i="1"/>
  <c r="EC595" i="1"/>
  <c r="CS743" i="1"/>
  <c r="DH625" i="1"/>
  <c r="EE792" i="1"/>
  <c r="CJ675" i="1"/>
  <c r="DQ817" i="1"/>
  <c r="DK811" i="1"/>
  <c r="BF628" i="1"/>
  <c r="DZ793" i="1"/>
  <c r="DU739" i="1"/>
  <c r="DJ815" i="1"/>
  <c r="CZ736" i="1"/>
  <c r="BB785" i="1"/>
  <c r="DM739" i="1"/>
  <c r="DJ797" i="1"/>
  <c r="EF744" i="1"/>
  <c r="EE739" i="1"/>
  <c r="CN720" i="1"/>
  <c r="BF789" i="1"/>
  <c r="CW650" i="1"/>
  <c r="DQ814" i="1"/>
  <c r="AB780" i="1"/>
  <c r="DX795" i="1"/>
  <c r="EA803" i="1"/>
  <c r="BU723" i="1"/>
  <c r="CJ789" i="1"/>
  <c r="AV719" i="1"/>
  <c r="CK700" i="1"/>
  <c r="DC752" i="1"/>
  <c r="CF798" i="1"/>
  <c r="DA738" i="1"/>
  <c r="DT823" i="1"/>
  <c r="BB797" i="1"/>
  <c r="CQ678" i="1"/>
  <c r="DZ692" i="1"/>
  <c r="DK808" i="1"/>
  <c r="DQ831" i="1"/>
  <c r="DN831" i="1"/>
  <c r="BL750" i="1"/>
  <c r="DZ780" i="1"/>
  <c r="CS745" i="1"/>
  <c r="BV793" i="1"/>
  <c r="CY719" i="1"/>
  <c r="DN750" i="1"/>
  <c r="CS739" i="1"/>
  <c r="AQ677" i="1"/>
  <c r="CX798" i="1"/>
  <c r="BA791" i="1"/>
  <c r="CP692" i="1"/>
  <c r="DR721" i="1"/>
  <c r="EE753" i="1"/>
  <c r="CF788" i="1"/>
  <c r="EE749" i="1"/>
  <c r="EC750" i="1"/>
  <c r="EF789" i="1"/>
  <c r="BL748" i="1"/>
  <c r="DT820" i="1"/>
  <c r="DD700" i="1"/>
  <c r="DW747" i="1"/>
  <c r="D652" i="1" a="1"/>
  <c r="DQ802" i="1"/>
  <c r="CT596" i="1"/>
  <c r="DH800" i="1"/>
  <c r="BL656" i="1"/>
  <c r="BG794" i="1"/>
  <c r="DC737" i="1"/>
  <c r="DQ722" i="1"/>
  <c r="BA754" i="1"/>
  <c r="CM692" i="1"/>
  <c r="CL621" i="1"/>
  <c r="CZ691" i="1"/>
  <c r="CR740" i="1"/>
  <c r="CL677" i="1"/>
  <c r="DW675" i="1"/>
  <c r="EF750" i="1"/>
  <c r="AR796" i="1"/>
  <c r="BQ722" i="1"/>
  <c r="DU736" i="1"/>
  <c r="CM790" i="1"/>
  <c r="DO794" i="1"/>
  <c r="DL800" i="1"/>
  <c r="DM827" i="1"/>
  <c r="CU790" i="1"/>
  <c r="DQ719" i="1"/>
  <c r="DU811" i="1"/>
  <c r="DN835" i="1"/>
  <c r="AQ746" i="1"/>
  <c r="CK803" i="1"/>
  <c r="BZ744" i="1"/>
  <c r="CY744" i="1"/>
  <c r="CP803" i="1"/>
  <c r="CE735" i="1"/>
  <c r="CN780" i="1"/>
  <c r="EC801" i="1"/>
  <c r="DG751" i="1"/>
  <c r="AB699" i="1"/>
  <c r="DN829" i="1"/>
  <c r="DA749" i="1"/>
  <c r="DC654" i="1"/>
  <c r="AH791" i="1"/>
  <c r="CF802" i="1"/>
  <c r="EG795" i="1"/>
  <c r="CF791" i="1"/>
  <c r="DM817" i="1"/>
  <c r="CY802" i="1"/>
  <c r="AC796" i="1"/>
  <c r="AC718" i="1"/>
  <c r="DQ738" i="1"/>
  <c r="DB739" i="1"/>
  <c r="EF719" i="1"/>
  <c r="DR800" i="1"/>
  <c r="CX738" i="1"/>
  <c r="AV745" i="1"/>
  <c r="CQ719" i="1"/>
  <c r="DP719" i="1"/>
  <c r="AQ656" i="1"/>
  <c r="DG736" i="1"/>
  <c r="DG741" i="1"/>
  <c r="CW788" i="1"/>
  <c r="CO800" i="1"/>
  <c r="DJ832" i="1"/>
  <c r="CW624" i="1"/>
  <c r="DY738" i="1"/>
  <c r="DM745" i="1"/>
  <c r="DF802" i="1"/>
  <c r="CS744" i="1"/>
  <c r="DD701" i="1"/>
  <c r="ED676" i="1"/>
  <c r="CY737" i="1"/>
  <c r="DT805" i="1"/>
  <c r="CS796" i="1"/>
  <c r="CL700" i="1"/>
  <c r="DU821" i="1"/>
  <c r="CM751" i="1"/>
  <c r="DU798" i="1"/>
  <c r="CJ737" i="1"/>
  <c r="DW679" i="1"/>
  <c r="CQ794" i="1"/>
  <c r="DK753" i="1"/>
  <c r="EB797" i="1"/>
  <c r="DZ719" i="1"/>
  <c r="BP792" i="1"/>
  <c r="DK819" i="1"/>
  <c r="DT780" i="1"/>
  <c r="BV742" i="1"/>
  <c r="DP780" i="1"/>
  <c r="ED793" i="1"/>
  <c r="DE697" i="1"/>
  <c r="CL795" i="1"/>
  <c r="CT720" i="1"/>
  <c r="AM803" i="1"/>
  <c r="CY793" i="1"/>
  <c r="CO780" i="1"/>
  <c r="DN817" i="1"/>
  <c r="EF691" i="1"/>
  <c r="CP794" i="1"/>
  <c r="DR743" i="1"/>
  <c r="BU691" i="1"/>
  <c r="AB748" i="1"/>
  <c r="DQ623" i="1"/>
  <c r="D640" i="1" a="1"/>
  <c r="DS828" i="1"/>
  <c r="AW750" i="1"/>
  <c r="AV743" i="1"/>
  <c r="CP629" i="1"/>
  <c r="BA753" i="1"/>
  <c r="BA793" i="1"/>
  <c r="DN811" i="1"/>
  <c r="CJ600" i="1"/>
  <c r="DA700" i="1"/>
  <c r="BU753" i="1"/>
  <c r="CY717" i="1"/>
  <c r="DZ743" i="1"/>
  <c r="DJ721" i="1"/>
  <c r="DU822" i="1"/>
  <c r="DS808" i="1"/>
  <c r="DM752" i="1"/>
  <c r="AG748" i="1"/>
  <c r="DJ813" i="1"/>
  <c r="DA680" i="1"/>
  <c r="BV691" i="1"/>
  <c r="DR752" i="1"/>
  <c r="AC797" i="1"/>
  <c r="DP830" i="1"/>
  <c r="DQ698" i="1"/>
  <c r="AB723" i="1"/>
  <c r="AW693" i="1"/>
  <c r="ED691" i="1"/>
  <c r="DS745" i="1"/>
  <c r="D711" i="1" a="1"/>
  <c r="CU677" i="1"/>
  <c r="DU648" i="1"/>
  <c r="AR802" i="1"/>
  <c r="DZ795" i="1"/>
  <c r="BV621" i="1"/>
  <c r="DM722" i="1"/>
  <c r="AR746" i="1"/>
  <c r="DU814" i="1"/>
  <c r="ED722" i="1"/>
  <c r="DS833" i="1"/>
  <c r="AH722" i="1"/>
  <c r="CY745" i="1"/>
  <c r="AB746" i="1"/>
  <c r="CR802" i="1"/>
  <c r="BP753" i="1"/>
  <c r="CM748" i="1"/>
  <c r="BG744" i="1"/>
  <c r="BZ675" i="1"/>
  <c r="CS722" i="1"/>
  <c r="DY797" i="1"/>
  <c r="CO737" i="1"/>
  <c r="DZ745" i="1"/>
  <c r="CN753" i="1"/>
  <c r="CL693" i="1"/>
  <c r="AR742" i="1"/>
  <c r="DN677" i="1"/>
  <c r="AH718" i="1"/>
  <c r="DT826" i="1"/>
  <c r="CK797" i="1"/>
  <c r="EC701" i="1"/>
  <c r="DC790" i="1"/>
  <c r="CT697" i="1"/>
  <c r="DH743" i="1"/>
  <c r="CU791" i="1"/>
  <c r="CT603" i="1"/>
  <c r="CQ749" i="1"/>
  <c r="CN741" i="1"/>
  <c r="EG797" i="1"/>
  <c r="CX695" i="1"/>
  <c r="DY695" i="1"/>
  <c r="DZ796" i="1"/>
  <c r="DE790" i="1"/>
  <c r="EE793" i="1"/>
  <c r="DO829" i="1"/>
  <c r="CE693" i="1"/>
  <c r="DH752" i="1"/>
  <c r="CU747" i="1"/>
  <c r="DO798" i="1"/>
  <c r="DF794" i="1"/>
  <c r="ED749" i="1"/>
  <c r="DR595" i="1"/>
  <c r="CS720" i="1"/>
  <c r="BQ747" i="1"/>
  <c r="AM794" i="1"/>
  <c r="CW793" i="1"/>
  <c r="AC798" i="1"/>
  <c r="BL780" i="1"/>
  <c r="DA791" i="1"/>
  <c r="DD651" i="1"/>
  <c r="DZ792" i="1"/>
  <c r="CO678" i="1"/>
  <c r="BF701" i="1"/>
  <c r="CF752" i="1"/>
  <c r="DT678" i="1"/>
  <c r="DP701" i="1"/>
  <c r="DN745" i="1"/>
  <c r="DL623" i="1"/>
  <c r="AM751" i="1"/>
  <c r="CX792" i="1"/>
  <c r="DB798" i="1"/>
  <c r="CR750" i="1"/>
  <c r="EH658" i="1"/>
  <c r="CQ721" i="1"/>
  <c r="BU780" i="1"/>
  <c r="DK813" i="1"/>
  <c r="DB742" i="1"/>
  <c r="DO789" i="1"/>
  <c r="DL791" i="1"/>
  <c r="AM741" i="1"/>
  <c r="DG753" i="1"/>
  <c r="AM603" i="1"/>
  <c r="EC719" i="1"/>
  <c r="EF680" i="1"/>
  <c r="AV794" i="1"/>
  <c r="CU740" i="1"/>
  <c r="DJ655" i="1"/>
  <c r="CU748" i="1"/>
  <c r="BK678" i="1"/>
  <c r="CY678" i="1"/>
  <c r="CK697" i="1"/>
  <c r="CT739" i="1"/>
  <c r="CO628" i="1"/>
  <c r="CJ736" i="1"/>
  <c r="DS802" i="1"/>
  <c r="BU802" i="1"/>
  <c r="DM821" i="1"/>
  <c r="BQ750" i="1"/>
  <c r="D608" i="1" a="1"/>
  <c r="CT699" i="1"/>
  <c r="EG625" i="1"/>
  <c r="BV627" i="1"/>
  <c r="EA700" i="1"/>
  <c r="DU738" i="1"/>
  <c r="CW622" i="1"/>
  <c r="EA657" i="1"/>
  <c r="EB801" i="1"/>
  <c r="BL788" i="1"/>
  <c r="CZ754" i="1"/>
  <c r="DE798" i="1"/>
  <c r="EH780" i="1"/>
  <c r="DR791" i="1"/>
  <c r="DF780" i="1"/>
  <c r="DM820" i="1"/>
  <c r="EA744" i="1"/>
  <c r="CZ794" i="1"/>
  <c r="AW655" i="1"/>
  <c r="CN791" i="1"/>
  <c r="DR806" i="1"/>
  <c r="EG796" i="1"/>
  <c r="DG737" i="1"/>
  <c r="BB735" i="1"/>
  <c r="DK797" i="1"/>
  <c r="BF700" i="1"/>
  <c r="DP824" i="1"/>
  <c r="CO692" i="1"/>
  <c r="AV747" i="1"/>
  <c r="CR752" i="1"/>
  <c r="DO807" i="1"/>
  <c r="CE739" i="1"/>
  <c r="DU599" i="1"/>
  <c r="BB746" i="1"/>
  <c r="AG797" i="1"/>
  <c r="DJ752" i="1"/>
  <c r="CK744" i="1"/>
  <c r="DJ806" i="1"/>
  <c r="BL648" i="1"/>
  <c r="DG802" i="1"/>
  <c r="CX799" i="1"/>
  <c r="CJ721" i="1"/>
  <c r="DP739" i="1"/>
  <c r="CE692" i="1"/>
  <c r="AG799" i="1"/>
  <c r="CJ739" i="1"/>
  <c r="DZ623" i="1"/>
  <c r="CN794" i="1"/>
  <c r="BG697" i="1"/>
  <c r="DL744" i="1"/>
  <c r="CA740" i="1"/>
  <c r="BU650" i="1"/>
  <c r="CF600" i="1"/>
  <c r="EH801" i="1"/>
  <c r="BK798" i="1"/>
  <c r="DD624" i="1"/>
  <c r="AR719" i="1"/>
  <c r="CR679" i="1"/>
  <c r="CF803" i="1"/>
  <c r="DE751" i="1"/>
  <c r="DR754" i="1"/>
  <c r="EB656" i="1"/>
  <c r="AR795" i="1"/>
  <c r="CX802" i="1"/>
  <c r="CZ742" i="1"/>
  <c r="DB719" i="1"/>
  <c r="DH751" i="1"/>
  <c r="DG745" i="1"/>
  <c r="AW754" i="1"/>
  <c r="BB794" i="1"/>
  <c r="DN809" i="1"/>
  <c r="EF650" i="1"/>
  <c r="EE717" i="1"/>
  <c r="DL736" i="1"/>
  <c r="EC747" i="1"/>
  <c r="EA802" i="1"/>
  <c r="CS723" i="1"/>
  <c r="DM657" i="1"/>
  <c r="BQ785" i="1"/>
  <c r="ED721" i="1"/>
  <c r="DE657" i="1"/>
  <c r="CM693" i="1"/>
  <c r="DK622" i="1"/>
  <c r="DD796" i="1"/>
  <c r="EH654" i="1"/>
  <c r="EC751" i="1"/>
  <c r="DX739" i="1"/>
  <c r="BU699" i="1"/>
  <c r="DN793" i="1"/>
  <c r="DG577" i="1"/>
  <c r="DP700" i="1"/>
  <c r="CT648" i="1"/>
  <c r="AQ739" i="1"/>
  <c r="CL799" i="1"/>
  <c r="DA649" i="1"/>
  <c r="CX596" i="1"/>
  <c r="D676" i="1" a="1"/>
  <c r="DA698" i="1"/>
  <c r="CZ720" i="1"/>
  <c r="EF749" i="1"/>
  <c r="BQ648" i="1"/>
  <c r="CA701" i="1"/>
  <c r="DH746" i="1"/>
  <c r="DT807" i="1"/>
  <c r="BP747" i="1"/>
  <c r="CS746" i="1"/>
  <c r="CM648" i="1"/>
  <c r="CT657" i="1"/>
  <c r="EH788" i="1"/>
  <c r="EG678" i="1"/>
  <c r="DM800" i="1"/>
  <c r="DS678" i="1"/>
  <c r="CW655" i="1"/>
  <c r="CK747" i="1"/>
  <c r="EG719" i="1"/>
  <c r="DN694" i="1"/>
  <c r="DQ793" i="1"/>
  <c r="EE720" i="1"/>
  <c r="CR796" i="1"/>
  <c r="BG793" i="1"/>
  <c r="DJ657" i="1"/>
  <c r="DE745" i="1"/>
  <c r="AC745" i="1"/>
  <c r="DO680" i="1"/>
  <c r="DJ807" i="1"/>
  <c r="BP696" i="1"/>
  <c r="DK648" i="1"/>
  <c r="EG740" i="1"/>
  <c r="AM797" i="1"/>
  <c r="DR619" i="1"/>
  <c r="D578" i="1" a="1"/>
  <c r="DM833" i="1"/>
  <c r="DA677" i="1"/>
  <c r="BP748" i="1"/>
  <c r="EF736" i="1"/>
  <c r="D613" i="1" a="1"/>
  <c r="CA802" i="1"/>
  <c r="BB796" i="1"/>
  <c r="DR788" i="1"/>
  <c r="DL815" i="1"/>
  <c r="BU700" i="1"/>
  <c r="DO810" i="1"/>
  <c r="DZ718" i="1"/>
  <c r="DO697" i="1"/>
  <c r="DW792" i="1"/>
  <c r="DA788" i="1"/>
  <c r="DL827" i="1"/>
  <c r="AG595" i="1"/>
  <c r="DK826" i="1"/>
  <c r="AV679" i="1"/>
  <c r="BB696" i="1"/>
  <c r="DK676" i="1"/>
  <c r="AL780" i="1"/>
  <c r="DZ788" i="1"/>
  <c r="CQ739" i="1"/>
  <c r="DU721" i="1"/>
  <c r="DU699" i="1"/>
  <c r="BA523" i="1"/>
  <c r="AB700" i="1"/>
  <c r="CP738" i="1"/>
  <c r="EH792" i="1"/>
  <c r="CF748" i="1"/>
  <c r="DE676" i="1"/>
  <c r="D748" i="1" a="1"/>
  <c r="CY738" i="1"/>
  <c r="BP794" i="1"/>
  <c r="BB721" i="1"/>
  <c r="DN722" i="1"/>
  <c r="AV739" i="1"/>
  <c r="BL797" i="1"/>
  <c r="DG701" i="1"/>
  <c r="DU629" i="1"/>
  <c r="EH751" i="1"/>
  <c r="DS743" i="1"/>
  <c r="CA800" i="1"/>
  <c r="DG749" i="1"/>
  <c r="DM738" i="1"/>
  <c r="DQ791" i="1"/>
  <c r="AR736" i="1"/>
  <c r="DY747" i="1"/>
  <c r="AB800" i="1"/>
  <c r="CF799" i="1"/>
  <c r="EF745" i="1"/>
  <c r="CQ796" i="1"/>
  <c r="DF751" i="1"/>
  <c r="DT552" i="1"/>
  <c r="CY753" i="1"/>
  <c r="CW790" i="1"/>
  <c r="DM798" i="1"/>
  <c r="BG717" i="1"/>
  <c r="EE524" i="1"/>
  <c r="EC679" i="1"/>
  <c r="BZ625" i="1"/>
  <c r="DX658" i="1"/>
  <c r="DO825" i="1"/>
  <c r="CZ750" i="1"/>
  <c r="DS791" i="1"/>
  <c r="D737" i="1" a="1"/>
  <c r="CM717" i="1"/>
  <c r="BV794" i="1"/>
  <c r="CQ747" i="1"/>
  <c r="DM825" i="1"/>
  <c r="BL719" i="1"/>
  <c r="DJ745" i="1"/>
  <c r="DQ835" i="1"/>
  <c r="EA698" i="1"/>
  <c r="CN653" i="1"/>
  <c r="DU794" i="1"/>
  <c r="D697" i="1" a="1"/>
  <c r="CM794" i="1"/>
  <c r="DL739" i="1"/>
  <c r="CP740" i="1"/>
  <c r="DM796" i="1"/>
  <c r="DB723" i="1"/>
  <c r="EF794" i="1"/>
  <c r="CL649" i="1"/>
  <c r="BQ679" i="1"/>
  <c r="DX678" i="1"/>
  <c r="CY699" i="1"/>
  <c r="BB798" i="1"/>
  <c r="CF750" i="1"/>
  <c r="BL735" i="1"/>
  <c r="CW701" i="1"/>
  <c r="DN797" i="1"/>
  <c r="D594" i="1" a="1"/>
  <c r="AG751" i="1"/>
  <c r="DA748" i="1"/>
  <c r="AH789" i="1"/>
  <c r="BF622" i="1"/>
  <c r="DK750" i="1"/>
  <c r="DW795" i="1"/>
  <c r="EC698" i="1"/>
  <c r="AC717" i="1"/>
  <c r="DK620" i="1"/>
  <c r="EH790" i="1"/>
  <c r="BK792" i="1"/>
  <c r="BU717" i="1"/>
  <c r="BV677" i="1"/>
  <c r="BV739" i="1"/>
  <c r="CU744" i="1"/>
  <c r="DM595" i="1"/>
  <c r="DW799" i="1"/>
  <c r="CF624" i="1"/>
  <c r="DZ622" i="1"/>
  <c r="BL801" i="1"/>
  <c r="AM654" i="1"/>
  <c r="CY803" i="1"/>
  <c r="DM834" i="1"/>
  <c r="CO680" i="1"/>
  <c r="CA742" i="1"/>
  <c r="CS595" i="1"/>
  <c r="DT717" i="1"/>
  <c r="CX753" i="1"/>
  <c r="DG800" i="1"/>
  <c r="CA691" i="1"/>
  <c r="DO746" i="1"/>
  <c r="CU692" i="1"/>
  <c r="CR746" i="1"/>
  <c r="DP748" i="1"/>
  <c r="DB692" i="1"/>
  <c r="AM650" i="1"/>
  <c r="BK696" i="1"/>
  <c r="DN830" i="1"/>
  <c r="CA793" i="1"/>
  <c r="DM742" i="1"/>
  <c r="CX746" i="1"/>
  <c r="DQ628" i="1"/>
  <c r="AH719" i="1"/>
  <c r="DY790" i="1"/>
  <c r="DQ833" i="1"/>
  <c r="EG680" i="1"/>
  <c r="EE741" i="1"/>
  <c r="BB717" i="1"/>
  <c r="BZ742" i="1"/>
  <c r="CQ699" i="1"/>
  <c r="CR793" i="1"/>
  <c r="DN603" i="1"/>
  <c r="DK794" i="1"/>
  <c r="AR675" i="1"/>
  <c r="BV789" i="1"/>
  <c r="CE738" i="1"/>
  <c r="DG748" i="1"/>
  <c r="CK653" i="1"/>
  <c r="DU803" i="1"/>
  <c r="AC579" i="1"/>
  <c r="AB747" i="1"/>
  <c r="AB722" i="1"/>
  <c r="EA790" i="1"/>
  <c r="BP739" i="1"/>
  <c r="CN745" i="1"/>
  <c r="DW625" i="1"/>
  <c r="BU698" i="1"/>
  <c r="DO816" i="1"/>
  <c r="AR753" i="1"/>
  <c r="DN657" i="1"/>
  <c r="DD740" i="1"/>
  <c r="EH791" i="1"/>
  <c r="CJ793" i="1"/>
  <c r="CJ797" i="1"/>
  <c r="DR802" i="1"/>
  <c r="D759" i="1" a="1"/>
  <c r="EF700" i="1"/>
  <c r="CY743" i="1"/>
  <c r="CW791" i="1"/>
  <c r="DX651" i="1"/>
  <c r="CW657" i="1"/>
  <c r="BQ798" i="1"/>
  <c r="CM675" i="1"/>
  <c r="CY794" i="1"/>
  <c r="CK658" i="1"/>
  <c r="ED799" i="1"/>
  <c r="DF801" i="1"/>
  <c r="AL593" i="1"/>
  <c r="BA737" i="1"/>
  <c r="CY693" i="1"/>
  <c r="BL624" i="1"/>
  <c r="DO750" i="1"/>
  <c r="DQ816" i="1"/>
  <c r="DY693" i="1"/>
  <c r="AG740" i="1"/>
  <c r="AV698" i="1"/>
  <c r="DR797" i="1"/>
  <c r="D765" i="1" a="1"/>
  <c r="DK815" i="1"/>
  <c r="BA697" i="1"/>
  <c r="CP793" i="1"/>
  <c r="EF698" i="1"/>
  <c r="CP627" i="1"/>
  <c r="DG744" i="1"/>
  <c r="DA752" i="1"/>
  <c r="EC629" i="1"/>
  <c r="DC803" i="1"/>
  <c r="CL747" i="1"/>
  <c r="BQ799" i="1"/>
  <c r="DK791" i="1"/>
  <c r="DN825" i="1"/>
  <c r="DM699" i="1"/>
  <c r="BV721" i="1"/>
  <c r="DF741" i="1"/>
  <c r="DQ823" i="1"/>
  <c r="CS742" i="1"/>
  <c r="EC628" i="1"/>
  <c r="AC738" i="1"/>
  <c r="DJ651" i="1"/>
  <c r="CK624" i="1"/>
  <c r="DL577" i="1"/>
  <c r="DX736" i="1"/>
  <c r="DU823" i="1"/>
  <c r="AW720" i="1"/>
  <c r="BU803" i="1"/>
  <c r="AW680" i="1"/>
  <c r="CA788" i="1"/>
  <c r="EG744" i="1"/>
  <c r="EB789" i="1"/>
  <c r="AV718" i="1"/>
  <c r="AL751" i="1"/>
  <c r="BZ741" i="1"/>
  <c r="DP822" i="1"/>
  <c r="DH750" i="1"/>
  <c r="CL518" i="1"/>
  <c r="CA780" i="1"/>
  <c r="DQ827" i="1"/>
  <c r="DD799" i="1"/>
  <c r="BA600" i="1"/>
  <c r="DP657" i="1"/>
  <c r="CY696" i="1"/>
  <c r="DJ823" i="1"/>
  <c r="BF653" i="1"/>
  <c r="EC744" i="1"/>
  <c r="CY800" i="1"/>
  <c r="CE780" i="1"/>
  <c r="CL792" i="1"/>
  <c r="DA628" i="1"/>
  <c r="AR797" i="1"/>
  <c r="EF752" i="1"/>
  <c r="CU753" i="1"/>
  <c r="DK654" i="1"/>
  <c r="CJ794" i="1"/>
  <c r="BU692" i="1"/>
  <c r="DM721" i="1"/>
  <c r="AH792" i="1"/>
  <c r="EH796" i="1"/>
  <c r="AQ692" i="1"/>
  <c r="BV801" i="1"/>
  <c r="DW739" i="1"/>
  <c r="AV788" i="1"/>
  <c r="CU794" i="1"/>
  <c r="AV701" i="1"/>
  <c r="AV793" i="1"/>
  <c r="CU699" i="1"/>
  <c r="CL789" i="1"/>
  <c r="DU802" i="1"/>
  <c r="CQ737" i="1"/>
  <c r="AL791" i="1"/>
  <c r="DQ754" i="1"/>
  <c r="DR717" i="1"/>
  <c r="BZ743" i="1"/>
  <c r="DK820" i="1"/>
  <c r="BA721" i="1"/>
  <c r="AG793" i="1"/>
  <c r="BG723" i="1"/>
  <c r="DC719" i="1"/>
  <c r="BA792" i="1"/>
  <c r="EB751" i="1"/>
  <c r="EA747" i="1"/>
  <c r="DX751" i="1"/>
  <c r="BB741" i="1"/>
  <c r="AR754" i="1"/>
  <c r="CE793" i="1"/>
  <c r="DA803" i="1"/>
  <c r="BL650" i="1"/>
  <c r="DY794" i="1"/>
  <c r="DO626" i="1"/>
  <c r="DW742" i="1"/>
  <c r="DR751" i="1"/>
  <c r="DB621" i="1"/>
  <c r="DS834" i="1"/>
  <c r="DE796" i="1"/>
  <c r="DM736" i="1"/>
  <c r="BF621" i="1"/>
  <c r="BP701" i="1"/>
  <c r="CZ650" i="1"/>
  <c r="CZ601" i="1"/>
  <c r="BA795" i="1"/>
  <c r="BZ723" i="1"/>
  <c r="AL630" i="1"/>
  <c r="AW599" i="1"/>
  <c r="DG722" i="1"/>
  <c r="CO793" i="1"/>
  <c r="ED754" i="1"/>
  <c r="DY746" i="1"/>
  <c r="CM802" i="1"/>
  <c r="CZ790" i="1"/>
  <c r="DJ793" i="1"/>
  <c r="CM694" i="1"/>
  <c r="BF717" i="1"/>
  <c r="DP799" i="1"/>
  <c r="EF780" i="1"/>
  <c r="DE628" i="1"/>
  <c r="DJ794" i="1"/>
  <c r="DS800" i="1"/>
  <c r="CZ800" i="1"/>
  <c r="CT749" i="1"/>
  <c r="AG651" i="1"/>
  <c r="BB738" i="1"/>
  <c r="BU553" i="1"/>
  <c r="BP752" i="1"/>
  <c r="EH695" i="1"/>
  <c r="BK788" i="1"/>
  <c r="DK828" i="1"/>
  <c r="CM698" i="1"/>
  <c r="AR789" i="1"/>
  <c r="BG619" i="1"/>
  <c r="AV802" i="1"/>
  <c r="CX790" i="1"/>
  <c r="DC602" i="1"/>
  <c r="DL620" i="1"/>
  <c r="DO815" i="1"/>
  <c r="CK745" i="1"/>
  <c r="DF792" i="1"/>
  <c r="EA742" i="1"/>
  <c r="BP695" i="1"/>
  <c r="CW754" i="1"/>
  <c r="BA695" i="1"/>
  <c r="DZ799" i="1"/>
  <c r="CS717" i="1"/>
  <c r="BB719" i="1"/>
  <c r="AH748" i="1"/>
  <c r="DT752" i="1"/>
  <c r="DJ809" i="1"/>
  <c r="BL693" i="1"/>
  <c r="AQ802" i="1"/>
  <c r="BP801" i="1"/>
  <c r="BA752" i="1"/>
  <c r="AG554" i="1"/>
  <c r="DR805" i="1"/>
  <c r="DQ808" i="1"/>
  <c r="DP835" i="1"/>
  <c r="AR654" i="1"/>
  <c r="BK700" i="1"/>
  <c r="DU718" i="1"/>
  <c r="DM813" i="1"/>
  <c r="DL832" i="1"/>
  <c r="CU722" i="1"/>
  <c r="DC789" i="1"/>
  <c r="BV735" i="1"/>
  <c r="CX698" i="1"/>
  <c r="BB795" i="1"/>
  <c r="CL737" i="1"/>
  <c r="AV723" i="1"/>
  <c r="EH680" i="1"/>
  <c r="DG790" i="1"/>
  <c r="AB788" i="1"/>
  <c r="CO751" i="1"/>
  <c r="DU829" i="1"/>
  <c r="CM798" i="1"/>
  <c r="CW721" i="1"/>
  <c r="DO701" i="1"/>
  <c r="AB719" i="1"/>
  <c r="DA747" i="1"/>
  <c r="DN624" i="1"/>
  <c r="EE751" i="1"/>
  <c r="AM720" i="1"/>
  <c r="DM815" i="1"/>
  <c r="BL803" i="1"/>
  <c r="AB516" i="1"/>
  <c r="DH735" i="1"/>
  <c r="DK743" i="1"/>
  <c r="BZ751" i="1"/>
  <c r="AC679" i="1"/>
  <c r="AR735" i="1"/>
  <c r="DL797" i="1"/>
  <c r="AC790" i="1"/>
  <c r="DR798" i="1"/>
  <c r="DL793" i="1"/>
  <c r="CW747" i="1"/>
  <c r="CT803" i="1"/>
  <c r="CO736" i="1"/>
  <c r="CQ677" i="1"/>
  <c r="EC790" i="1"/>
  <c r="DD789" i="1"/>
  <c r="CT701" i="1"/>
  <c r="AH754" i="1"/>
  <c r="DN700" i="1"/>
  <c r="AL679" i="1"/>
  <c r="BL696" i="1"/>
  <c r="DS740" i="1"/>
  <c r="AH799" i="1"/>
  <c r="DT833" i="1"/>
  <c r="BQ751" i="1"/>
  <c r="BK723" i="1"/>
  <c r="DU720" i="1"/>
  <c r="DN747" i="1"/>
  <c r="DL658" i="1"/>
  <c r="CY723" i="1"/>
  <c r="BL721" i="1"/>
  <c r="DY753" i="1"/>
  <c r="DH626" i="1"/>
  <c r="CN696" i="1"/>
  <c r="CT745" i="1"/>
  <c r="CR739" i="1"/>
  <c r="CX653" i="1"/>
  <c r="DB694" i="1"/>
  <c r="DL750" i="1"/>
  <c r="AB752" i="1"/>
  <c r="CF658" i="1"/>
  <c r="DC791" i="1"/>
  <c r="BZ803" i="1"/>
  <c r="DU834" i="1"/>
  <c r="CO795" i="1"/>
  <c r="BK658" i="1"/>
  <c r="BZ749" i="1"/>
  <c r="CL675" i="1"/>
  <c r="AC697" i="1"/>
  <c r="BV749" i="1"/>
  <c r="EF801" i="1"/>
  <c r="CR790" i="1"/>
  <c r="CM658" i="1"/>
  <c r="CU752" i="1"/>
  <c r="CY698" i="1"/>
  <c r="DS793" i="1"/>
  <c r="AC750" i="1"/>
  <c r="DG630" i="1"/>
  <c r="DL819" i="1"/>
  <c r="AB796" i="1"/>
  <c r="AQ750" i="1"/>
  <c r="DU833" i="1"/>
  <c r="AM676" i="1"/>
  <c r="DM678" i="1"/>
  <c r="AL745" i="1"/>
  <c r="BU697" i="1"/>
  <c r="DF652" i="1"/>
  <c r="AR721" i="1"/>
  <c r="BL649" i="1"/>
  <c r="DY596" i="1"/>
  <c r="BL746" i="1"/>
  <c r="DY788" i="1"/>
  <c r="DB593" i="1"/>
  <c r="BG788" i="1"/>
  <c r="DH797" i="1"/>
  <c r="CJ678" i="1"/>
  <c r="DL828" i="1"/>
  <c r="DP797" i="1"/>
  <c r="DT832" i="1"/>
  <c r="DB736" i="1"/>
  <c r="AB691" i="1"/>
  <c r="CU754" i="1"/>
  <c r="BB598" i="1"/>
  <c r="CR748" i="1"/>
  <c r="CF676" i="1"/>
  <c r="DE603" i="1"/>
  <c r="DH737" i="1"/>
  <c r="DL801" i="1"/>
  <c r="AL798" i="1"/>
  <c r="DX676" i="1"/>
  <c r="CQ650" i="1"/>
  <c r="CX571" i="1"/>
  <c r="DL594" i="1"/>
  <c r="DD578" i="1"/>
  <c r="BK621" i="1"/>
  <c r="DJ820" i="1"/>
  <c r="CM747" i="1"/>
  <c r="AC748" i="1"/>
  <c r="AW745" i="1"/>
  <c r="CJ753" i="1"/>
  <c r="CY788" i="1"/>
  <c r="DD738" i="1"/>
  <c r="DU748" i="1"/>
  <c r="DB790" i="1"/>
  <c r="CJ740" i="1"/>
  <c r="DW746" i="1"/>
  <c r="CW750" i="1"/>
  <c r="BA735" i="1"/>
  <c r="D743" i="1" a="1"/>
  <c r="DX737" i="1"/>
  <c r="DM818" i="1"/>
  <c r="DY722" i="1"/>
  <c r="CN750" i="1"/>
  <c r="CN719" i="1"/>
  <c r="DM677" i="1"/>
  <c r="DA780" i="1"/>
  <c r="EA626" i="1"/>
  <c r="AG780" i="1"/>
  <c r="CO718" i="1"/>
  <c r="BZ752" i="1"/>
  <c r="BA699" i="1"/>
  <c r="AL650" i="1"/>
  <c r="DJ678" i="1"/>
  <c r="CJ723" i="1"/>
  <c r="EG790" i="1"/>
  <c r="DK742" i="1"/>
  <c r="CQ803" i="1"/>
  <c r="DK718" i="1"/>
  <c r="DN622" i="1"/>
  <c r="CQ742" i="1"/>
  <c r="DT792" i="1"/>
  <c r="DD794" i="1"/>
  <c r="CF692" i="1"/>
  <c r="AW752" i="1"/>
  <c r="BU628" i="1"/>
  <c r="ED752" i="1"/>
  <c r="CP720" i="1"/>
  <c r="AG796" i="1"/>
  <c r="BA741" i="1"/>
  <c r="DL601" i="1"/>
  <c r="CS780" i="1"/>
  <c r="EH723" i="1"/>
  <c r="BK791" i="1"/>
  <c r="DA739" i="1"/>
  <c r="CJ798" i="1"/>
  <c r="DU812" i="1"/>
  <c r="DP625" i="1"/>
  <c r="BB745" i="1"/>
  <c r="AQ797" i="1"/>
  <c r="BK754" i="1"/>
  <c r="AL797" i="1"/>
  <c r="DT789" i="1"/>
  <c r="AV789" i="1"/>
  <c r="DL811" i="1"/>
  <c r="CN736" i="1"/>
  <c r="BG675" i="1"/>
  <c r="DT816" i="1"/>
  <c r="DE793" i="1"/>
  <c r="CA658" i="1"/>
  <c r="CP788" i="1"/>
  <c r="DP831" i="1"/>
  <c r="DA799" i="1"/>
  <c r="CY780" i="1"/>
  <c r="DT680" i="1"/>
  <c r="ED796" i="1"/>
  <c r="DM747" i="1"/>
  <c r="CQ790" i="1"/>
  <c r="DA798" i="1"/>
  <c r="CL738" i="1"/>
  <c r="AQ718" i="1"/>
  <c r="DG697" i="1"/>
  <c r="CA803" i="1"/>
  <c r="CZ722" i="1"/>
  <c r="DM743" i="1"/>
  <c r="BQ721" i="1"/>
  <c r="DC801" i="1"/>
  <c r="CR751" i="1"/>
  <c r="DE801" i="1"/>
  <c r="D728" i="1" a="1"/>
  <c r="AR595" i="1"/>
  <c r="CM739" i="1"/>
  <c r="CO700" i="1"/>
  <c r="BB799" i="1"/>
  <c r="DS657" i="1"/>
  <c r="CO743" i="1"/>
  <c r="AC680" i="1"/>
  <c r="CT746" i="1"/>
  <c r="EE737" i="1"/>
  <c r="BB788" i="1"/>
  <c r="DW698" i="1"/>
  <c r="AM699" i="1"/>
  <c r="AL626" i="1"/>
  <c r="BU796" i="1"/>
  <c r="AW629" i="1"/>
  <c r="EH699" i="1"/>
  <c r="CN790" i="1"/>
  <c r="BK676" i="1"/>
  <c r="CN579" i="1"/>
  <c r="DF696" i="1"/>
  <c r="BZ800" i="1"/>
  <c r="EA629" i="1"/>
  <c r="DB780" i="1"/>
  <c r="CU693" i="1"/>
  <c r="AW740" i="1"/>
  <c r="DL825" i="1"/>
  <c r="EB741" i="1"/>
  <c r="DU800" i="1"/>
  <c r="CM803" i="1"/>
  <c r="AV750" i="1"/>
  <c r="DL824" i="1"/>
  <c r="CP791" i="1"/>
  <c r="AG743" i="1"/>
  <c r="DK800" i="1"/>
  <c r="EH748" i="1"/>
  <c r="EA603" i="1"/>
  <c r="BV736" i="1"/>
  <c r="CK740" i="1"/>
  <c r="CQ675" i="1"/>
  <c r="DR658" i="1"/>
  <c r="CY597" i="1"/>
  <c r="DN810" i="1"/>
  <c r="DH619" i="1"/>
  <c r="EB738" i="1"/>
  <c r="DC749" i="1"/>
  <c r="DZ678" i="1"/>
  <c r="BK789" i="1"/>
  <c r="DF746" i="1"/>
  <c r="CX748" i="1"/>
  <c r="ED737" i="1"/>
  <c r="CO740" i="1"/>
  <c r="BA749" i="1"/>
  <c r="CZ751" i="1"/>
  <c r="AG798" i="1"/>
  <c r="EF743" i="1"/>
  <c r="CX719" i="1"/>
  <c r="DK821" i="1"/>
  <c r="DX693" i="1"/>
  <c r="DG691" i="1"/>
  <c r="DT798" i="1"/>
  <c r="DR808" i="1"/>
  <c r="BF750" i="1"/>
  <c r="BA678" i="1"/>
  <c r="CM752" i="1"/>
  <c r="DY677" i="1"/>
  <c r="CW648" i="1"/>
  <c r="DO648" i="1"/>
  <c r="DR827" i="1"/>
  <c r="DM692" i="1"/>
  <c r="DZ722" i="1"/>
  <c r="BF794" i="1"/>
  <c r="AG800" i="1"/>
  <c r="DM700" i="1"/>
  <c r="EG551" i="1"/>
  <c r="CY735" i="1"/>
  <c r="DB721" i="1"/>
  <c r="DS748" i="1"/>
  <c r="BQ723" i="1"/>
  <c r="AL628" i="1"/>
  <c r="CL699" i="1"/>
  <c r="AH649" i="1"/>
  <c r="DX753" i="1"/>
  <c r="BL795" i="1"/>
  <c r="DW798" i="1"/>
  <c r="DN814" i="1"/>
  <c r="BP799" i="1"/>
  <c r="DY656" i="1"/>
  <c r="DL814" i="1"/>
  <c r="BP653" i="1"/>
  <c r="AB694" i="1"/>
  <c r="EH721" i="1"/>
  <c r="CW752" i="1"/>
  <c r="DF679" i="1"/>
  <c r="CS678" i="1"/>
  <c r="BL802" i="1"/>
  <c r="BP746" i="1"/>
  <c r="BB656" i="1"/>
  <c r="AM718" i="1"/>
  <c r="EE743" i="1"/>
  <c r="BP718" i="1"/>
  <c r="CX579" i="1"/>
  <c r="DN802" i="1"/>
  <c r="DU719" i="1"/>
  <c r="DU780" i="1"/>
  <c r="DQ675" i="1"/>
  <c r="CJ802" i="1"/>
  <c r="BQ740" i="1"/>
  <c r="EF754" i="1"/>
  <c r="CL719" i="1"/>
  <c r="ED719" i="1"/>
  <c r="DD629" i="1"/>
  <c r="BU747" i="1"/>
  <c r="BK597" i="1"/>
  <c r="BQ693" i="1"/>
  <c r="DO743" i="1"/>
  <c r="CY736" i="1"/>
  <c r="BU658" i="1"/>
  <c r="DL651" i="1"/>
  <c r="CX651" i="1"/>
  <c r="EA628" i="1"/>
  <c r="CE625" i="1"/>
  <c r="DE597" i="1"/>
  <c r="CK748" i="1"/>
  <c r="CY694" i="1"/>
  <c r="AL788" i="1"/>
  <c r="DL752" i="1"/>
  <c r="DD797" i="1"/>
  <c r="DP692" i="1"/>
  <c r="CK691" i="1"/>
  <c r="EG648" i="1"/>
  <c r="ED797" i="1"/>
  <c r="BP736" i="1"/>
  <c r="CY601" i="1"/>
  <c r="AH691" i="1"/>
  <c r="CS800" i="1"/>
  <c r="DH795" i="1"/>
  <c r="BL675" i="1"/>
  <c r="BA718" i="1"/>
  <c r="DH801" i="1"/>
  <c r="AR649" i="1"/>
  <c r="CN722" i="1"/>
  <c r="D667" i="1" a="1"/>
  <c r="EA797" i="1"/>
  <c r="DC794" i="1"/>
  <c r="AM790" i="1"/>
  <c r="DY719" i="1"/>
  <c r="DS817" i="1"/>
  <c r="BZ735" i="1"/>
  <c r="DU722" i="1"/>
  <c r="BG785" i="1"/>
  <c r="CZ648" i="1"/>
  <c r="DZ677" i="1"/>
  <c r="AM749" i="1"/>
  <c r="DJ600" i="1"/>
  <c r="DY799" i="1"/>
  <c r="DP821" i="1"/>
  <c r="DW723" i="1"/>
  <c r="DN808" i="1"/>
  <c r="DP656" i="1"/>
  <c r="CJ752" i="1"/>
  <c r="EG629" i="1"/>
  <c r="BP745" i="1"/>
  <c r="AQ700" i="1"/>
  <c r="DF754" i="1"/>
  <c r="DT817" i="1"/>
  <c r="CR627" i="1"/>
  <c r="BG753" i="1"/>
  <c r="EC737" i="1"/>
  <c r="AW802" i="1"/>
  <c r="DA720" i="1"/>
  <c r="AQ653" i="1"/>
  <c r="CN622" i="1"/>
  <c r="DP800" i="1"/>
  <c r="CM753" i="1"/>
  <c r="CF695" i="1"/>
  <c r="AW798" i="1"/>
  <c r="DQ693" i="1"/>
  <c r="DU692" i="1"/>
  <c r="AH693" i="1"/>
  <c r="BZ576" i="1"/>
  <c r="EF723" i="1"/>
  <c r="AG744" i="1"/>
  <c r="CS621" i="1"/>
  <c r="DK746" i="1"/>
  <c r="DN818" i="1"/>
  <c r="DP653" i="1"/>
  <c r="BK803" i="1"/>
  <c r="DN801" i="1"/>
  <c r="DM718" i="1"/>
  <c r="CY799" i="1"/>
  <c r="DQ517" i="1"/>
  <c r="CN699" i="1"/>
  <c r="CW738" i="1"/>
  <c r="BU595" i="1"/>
  <c r="CK677" i="1"/>
  <c r="CA785" i="1"/>
  <c r="BV752" i="1"/>
  <c r="ED601" i="1"/>
  <c r="EG735" i="1"/>
  <c r="EA720" i="1"/>
  <c r="BG736" i="1"/>
  <c r="CW518" i="1"/>
  <c r="CA797" i="1"/>
  <c r="DB658" i="1"/>
  <c r="BF797" i="1"/>
  <c r="CA721" i="1"/>
  <c r="CP745" i="1"/>
  <c r="ED802" i="1"/>
  <c r="CS802" i="1"/>
  <c r="CN691" i="1"/>
  <c r="AC746" i="1"/>
  <c r="CM719" i="1"/>
  <c r="CW718" i="1"/>
  <c r="DT743" i="1"/>
  <c r="EF717" i="1"/>
  <c r="AV596" i="1"/>
  <c r="BB629" i="1"/>
  <c r="AL743" i="1"/>
  <c r="CK750" i="1"/>
  <c r="DA679" i="1"/>
  <c r="DC744" i="1"/>
  <c r="BF596" i="1"/>
  <c r="DR828" i="1"/>
  <c r="AH753" i="1"/>
  <c r="DJ819" i="1"/>
  <c r="DO752" i="1"/>
  <c r="CF740" i="1"/>
  <c r="DT735" i="1"/>
  <c r="CY754" i="1"/>
  <c r="DR622" i="1"/>
  <c r="EA801" i="1"/>
  <c r="DP629" i="1"/>
  <c r="AR800" i="1"/>
  <c r="BG797" i="1"/>
  <c r="DD630" i="1"/>
  <c r="DK798" i="1"/>
  <c r="BK717" i="1"/>
  <c r="DR747" i="1"/>
  <c r="DL719" i="1"/>
  <c r="AQ678" i="1"/>
  <c r="EA743" i="1"/>
  <c r="DT801" i="1"/>
  <c r="DC623" i="1"/>
  <c r="CJ745" i="1"/>
  <c r="CP746" i="1"/>
  <c r="CE803" i="1"/>
  <c r="CX722" i="1"/>
  <c r="DT691" i="1"/>
  <c r="DC680" i="1"/>
  <c r="BZ738" i="1"/>
  <c r="DG799" i="1"/>
  <c r="CF595" i="1"/>
  <c r="CA698" i="1"/>
  <c r="DO826" i="1"/>
  <c r="DX802" i="1"/>
  <c r="DQ651" i="1"/>
  <c r="BQ622" i="1"/>
  <c r="CZ735" i="1"/>
  <c r="EE679" i="1"/>
  <c r="BK801" i="1"/>
  <c r="DO747" i="1"/>
  <c r="BZ695" i="1"/>
  <c r="CE697" i="1"/>
  <c r="CL648" i="1"/>
  <c r="AQ720" i="1"/>
  <c r="DD754" i="1"/>
  <c r="DG792" i="1"/>
  <c r="DU697" i="1"/>
  <c r="DY743" i="1"/>
  <c r="CM795" i="1"/>
  <c r="DF722" i="1"/>
  <c r="AL720" i="1"/>
  <c r="BF547" i="1"/>
  <c r="CM629" i="1"/>
  <c r="DQ740" i="1"/>
  <c r="DC788" i="1"/>
  <c r="DH798" i="1"/>
  <c r="DY793" i="1"/>
  <c r="CE797" i="1"/>
  <c r="CE750" i="1"/>
  <c r="CJ800" i="1"/>
  <c r="DK739" i="1"/>
  <c r="BF694" i="1"/>
  <c r="BG751" i="1"/>
  <c r="BK718" i="1"/>
  <c r="DY626" i="1"/>
  <c r="BF571" i="1"/>
  <c r="DO796" i="1"/>
  <c r="DK680" i="1"/>
  <c r="DX794" i="1"/>
  <c r="CZ695" i="1"/>
  <c r="AV678" i="1"/>
  <c r="EA691" i="1"/>
  <c r="DC576" i="1"/>
  <c r="DZ619" i="1"/>
  <c r="CL701" i="1"/>
  <c r="CU691" i="1"/>
  <c r="DR630" i="1"/>
  <c r="EH649" i="1"/>
  <c r="CQ788" i="1"/>
  <c r="BG678" i="1"/>
  <c r="CX656" i="1"/>
  <c r="BF648" i="1"/>
  <c r="DG717" i="1"/>
  <c r="DH624" i="1"/>
  <c r="DQ600" i="1"/>
  <c r="CT597" i="1"/>
  <c r="CE748" i="1"/>
  <c r="EH694" i="1"/>
  <c r="BA780" i="1"/>
  <c r="DB720" i="1"/>
  <c r="BV792" i="1"/>
  <c r="CZ677" i="1"/>
  <c r="AV647" i="1"/>
  <c r="BB803" i="1"/>
  <c r="AB601" i="1"/>
  <c r="BK735" i="1"/>
  <c r="DU693" i="1"/>
  <c r="BF722" i="1"/>
  <c r="DQ741" i="1"/>
  <c r="DL693" i="1"/>
  <c r="BL698" i="1"/>
  <c r="EH550" i="1"/>
  <c r="DQ655" i="1"/>
  <c r="CF629" i="1"/>
  <c r="CL630" i="1"/>
  <c r="DH723" i="1"/>
  <c r="DU828" i="1"/>
  <c r="EB719" i="1"/>
  <c r="BA801" i="1"/>
  <c r="EB723" i="1"/>
  <c r="AM701" i="1"/>
  <c r="DG798" i="1"/>
  <c r="DM735" i="1"/>
  <c r="CO753" i="1"/>
  <c r="DX754" i="1"/>
  <c r="ED720" i="1"/>
  <c r="AQ742" i="1"/>
  <c r="CF800" i="1"/>
  <c r="CE753" i="1"/>
  <c r="DG797" i="1"/>
  <c r="DZ736" i="1"/>
  <c r="ED745" i="1"/>
  <c r="AH803" i="1"/>
  <c r="DJ792" i="1"/>
  <c r="BL658" i="1"/>
  <c r="DS814" i="1"/>
  <c r="DM792" i="1"/>
  <c r="AC800" i="1"/>
  <c r="AG626" i="1"/>
  <c r="AH802" i="1"/>
  <c r="EH750" i="1"/>
  <c r="EG623" i="1"/>
  <c r="CP751" i="1"/>
  <c r="AG750" i="1"/>
  <c r="EB577" i="1"/>
  <c r="AH630" i="1"/>
  <c r="AL678" i="1"/>
  <c r="CK717" i="1"/>
  <c r="DE691" i="1"/>
  <c r="BZ654" i="1"/>
  <c r="EG788" i="1"/>
  <c r="CF739" i="1"/>
  <c r="CZ741" i="1"/>
  <c r="DA676" i="1"/>
  <c r="CT598" i="1"/>
  <c r="AQ647" i="1"/>
  <c r="CY623" i="1"/>
  <c r="CO648" i="1"/>
  <c r="DT694" i="1"/>
  <c r="EF748" i="1"/>
  <c r="DL805" i="1"/>
  <c r="BF695" i="1"/>
  <c r="AW718" i="1"/>
  <c r="CT695" i="1"/>
  <c r="CR735" i="1"/>
  <c r="BP621" i="1"/>
  <c r="DD622" i="1"/>
  <c r="CJ801" i="1"/>
  <c r="CX657" i="1"/>
  <c r="DF625" i="1"/>
  <c r="CF620" i="1"/>
  <c r="DR829" i="1"/>
  <c r="BB628" i="1"/>
  <c r="DP815" i="1"/>
  <c r="DH653" i="1"/>
  <c r="AC737" i="1"/>
  <c r="DS819" i="1"/>
  <c r="DC699" i="1"/>
  <c r="AC741" i="1"/>
  <c r="DZ695" i="1"/>
  <c r="AW748" i="1"/>
  <c r="EH651" i="1"/>
  <c r="CF742" i="1"/>
  <c r="CQ780" i="1"/>
  <c r="DN819" i="1"/>
  <c r="CW691" i="1"/>
  <c r="CQ572" i="1"/>
  <c r="DU745" i="1"/>
  <c r="CU700" i="1"/>
  <c r="DU808" i="1"/>
  <c r="CX623" i="1"/>
  <c r="CR691" i="1"/>
  <c r="CL629" i="1"/>
  <c r="CN747" i="1"/>
  <c r="DF676" i="1"/>
  <c r="DA577" i="1"/>
  <c r="AL654" i="1"/>
  <c r="CQ744" i="1"/>
  <c r="DB745" i="1"/>
  <c r="CE743" i="1"/>
  <c r="DF791" i="1"/>
  <c r="DC658" i="1"/>
  <c r="BA794" i="1"/>
  <c r="CY622" i="1"/>
  <c r="EA754" i="1"/>
  <c r="CK742" i="1"/>
  <c r="CR697" i="1"/>
  <c r="DZ803" i="1"/>
  <c r="CK699" i="1"/>
  <c r="CQ653" i="1"/>
  <c r="DZ696" i="1"/>
  <c r="EB697" i="1"/>
  <c r="EC574" i="1"/>
  <c r="DQ815" i="1"/>
  <c r="DO675" i="1"/>
  <c r="DW700" i="1"/>
  <c r="AM742" i="1"/>
  <c r="CN657" i="1"/>
  <c r="D619" i="1" a="1"/>
  <c r="AH696" i="1"/>
  <c r="DP696" i="1"/>
  <c r="CY680" i="1"/>
  <c r="CP800" i="1"/>
  <c r="DP627" i="1"/>
  <c r="BA798" i="1"/>
  <c r="DR824" i="1"/>
  <c r="DJ699" i="1"/>
  <c r="CP780" i="1"/>
  <c r="BG701" i="1"/>
  <c r="BB699" i="1"/>
  <c r="BB743" i="1"/>
  <c r="DH788" i="1"/>
  <c r="CJ748" i="1"/>
  <c r="CE749" i="1"/>
  <c r="DG652" i="1"/>
  <c r="DS816" i="1"/>
  <c r="DJ629" i="1"/>
  <c r="DK801" i="1"/>
  <c r="CT719" i="1"/>
  <c r="CT735" i="1"/>
  <c r="AL800" i="1"/>
  <c r="CF736" i="1"/>
  <c r="DU793" i="1"/>
  <c r="EB796" i="1"/>
  <c r="AV801" i="1"/>
  <c r="CU746" i="1"/>
  <c r="EB744" i="1"/>
  <c r="AG699" i="1"/>
  <c r="DB647" i="1"/>
  <c r="DJ746" i="1"/>
  <c r="BV553" i="1"/>
  <c r="CU723" i="1"/>
  <c r="CF657" i="1"/>
  <c r="D772" i="1" a="1"/>
  <c r="DP597" i="1"/>
  <c r="AQ679" i="1"/>
  <c r="BZ575" i="1"/>
  <c r="CS625" i="1"/>
  <c r="DN625" i="1"/>
  <c r="AV748" i="1"/>
  <c r="CF679" i="1"/>
  <c r="CY792" i="1"/>
  <c r="DE753" i="1"/>
  <c r="CR792" i="1"/>
  <c r="CM699" i="1"/>
  <c r="EG748" i="1"/>
  <c r="BV798" i="1"/>
  <c r="EB696" i="1"/>
  <c r="AB742" i="1"/>
  <c r="CS789" i="1"/>
  <c r="DN794" i="1"/>
  <c r="BV785" i="1"/>
  <c r="CW696" i="1"/>
  <c r="BV788" i="1"/>
  <c r="AW624" i="1"/>
  <c r="EC736" i="1"/>
  <c r="BK751" i="1"/>
  <c r="BV718" i="1"/>
  <c r="AV653" i="1"/>
  <c r="AV722" i="1"/>
  <c r="DL723" i="1"/>
  <c r="DW595" i="1"/>
  <c r="BA574" i="1"/>
  <c r="AB595" i="1"/>
  <c r="BK650" i="1"/>
  <c r="DP574" i="1"/>
  <c r="CK701" i="1"/>
  <c r="DM780" i="1"/>
  <c r="EB752" i="1"/>
  <c r="AV677" i="1"/>
  <c r="BF790" i="1"/>
  <c r="EH626" i="1"/>
  <c r="EE693" i="1"/>
  <c r="CE789" i="1"/>
  <c r="DP808" i="1"/>
  <c r="DQ812" i="1"/>
  <c r="CO797" i="1"/>
  <c r="DY754" i="1"/>
  <c r="ED748" i="1"/>
  <c r="CL653" i="1"/>
  <c r="AL749" i="1"/>
  <c r="CX676" i="1"/>
  <c r="CE745" i="1"/>
  <c r="DO718" i="1"/>
  <c r="BL718" i="1"/>
  <c r="EC748" i="1"/>
  <c r="AW751" i="1"/>
  <c r="AM719" i="1"/>
  <c r="BK651" i="1"/>
  <c r="CQ801" i="1"/>
  <c r="BV800" i="1"/>
  <c r="DN812" i="1"/>
  <c r="BZ655" i="1"/>
  <c r="CR745" i="1"/>
  <c r="BQ753" i="1"/>
  <c r="CQ740" i="1"/>
  <c r="BB603" i="1"/>
  <c r="DQ809" i="1"/>
  <c r="AQ722" i="1"/>
  <c r="CP647" i="1"/>
  <c r="DB793" i="1"/>
  <c r="CX752" i="1"/>
  <c r="DN803" i="1"/>
  <c r="CQ795" i="1"/>
  <c r="DT754" i="1"/>
  <c r="CM626" i="1"/>
  <c r="DY780" i="1"/>
  <c r="DR621" i="1"/>
  <c r="DT744" i="1"/>
  <c r="DY598" i="1"/>
  <c r="D753" i="1" a="1"/>
  <c r="AC694" i="1"/>
  <c r="CS698" i="1"/>
  <c r="DQ745" i="1"/>
  <c r="EE597" i="1"/>
  <c r="CU717" i="1"/>
  <c r="CO723" i="1"/>
  <c r="DM799" i="1"/>
  <c r="EH597" i="1"/>
  <c r="AR577" i="1"/>
  <c r="BG748" i="1"/>
  <c r="EF619" i="1"/>
  <c r="BA800" i="1"/>
  <c r="CE790" i="1"/>
  <c r="CS696" i="1"/>
  <c r="AH780" i="1"/>
  <c r="DD695" i="1"/>
  <c r="DG621" i="1"/>
  <c r="AV578" i="1"/>
  <c r="DO693" i="1"/>
  <c r="DS720" i="1"/>
  <c r="AQ796" i="1"/>
  <c r="CU601" i="1"/>
  <c r="DH658" i="1"/>
  <c r="DB737" i="1"/>
  <c r="D614" i="1" a="1"/>
  <c r="CY658" i="1"/>
  <c r="BL621" i="1"/>
  <c r="BG647" i="1"/>
  <c r="AL657" i="1"/>
  <c r="DH742" i="1"/>
  <c r="DH523" i="1"/>
  <c r="DW628" i="1"/>
  <c r="DX595" i="1"/>
  <c r="CW800" i="1"/>
  <c r="CE696" i="1"/>
  <c r="AM717" i="1"/>
  <c r="DF796" i="1"/>
  <c r="EG737" i="1"/>
  <c r="CS701" i="1"/>
  <c r="CE603" i="1"/>
  <c r="BZ692" i="1"/>
  <c r="BK548" i="1"/>
  <c r="BF484" i="1"/>
  <c r="BA619" i="1"/>
  <c r="DZ723" i="1"/>
  <c r="DQ657" i="1"/>
  <c r="DL603" i="1"/>
  <c r="ED700" i="1"/>
  <c r="DN749" i="1"/>
  <c r="BB790" i="1"/>
  <c r="CW627" i="1"/>
  <c r="EE648" i="1"/>
  <c r="CF789" i="1"/>
  <c r="DU796" i="1"/>
  <c r="DK696" i="1"/>
  <c r="BA789" i="1"/>
  <c r="CT718" i="1"/>
  <c r="AW677" i="1"/>
  <c r="AC620" i="1"/>
  <c r="AR803" i="1"/>
  <c r="DX677" i="1"/>
  <c r="CO691" i="1"/>
  <c r="CX736" i="1"/>
  <c r="CJ722" i="1"/>
  <c r="DG801" i="1"/>
  <c r="D656" i="1" a="1"/>
  <c r="DT603" i="1"/>
  <c r="AH740" i="1"/>
  <c r="CP747" i="1"/>
  <c r="EG792" i="1"/>
  <c r="CM647" i="1"/>
  <c r="DS831" i="1"/>
  <c r="DN823" i="1"/>
  <c r="DK817" i="1"/>
  <c r="EE695" i="1"/>
  <c r="DA594" i="1"/>
  <c r="EH675" i="1"/>
  <c r="CL798" i="1"/>
  <c r="DY798" i="1"/>
  <c r="EF600" i="1"/>
  <c r="AV624" i="1"/>
  <c r="BB655" i="1"/>
  <c r="EB740" i="1"/>
  <c r="DN752" i="1"/>
  <c r="AB676" i="1"/>
  <c r="AB741" i="1"/>
  <c r="DW748" i="1"/>
  <c r="DJ653" i="1"/>
  <c r="DJ744" i="1"/>
  <c r="AB649" i="1"/>
  <c r="DN691" i="1"/>
  <c r="DO658" i="1"/>
  <c r="DT599" i="1"/>
  <c r="DF575" i="1"/>
  <c r="BL691" i="1"/>
  <c r="BZ747" i="1"/>
  <c r="BQ739" i="1"/>
  <c r="EC649" i="1"/>
  <c r="CJ699" i="1"/>
  <c r="CJ680" i="1"/>
  <c r="DC691" i="1"/>
  <c r="DS749" i="1"/>
  <c r="CP679" i="1"/>
  <c r="DQ822" i="1"/>
  <c r="CJ719" i="1"/>
  <c r="DA802" i="1"/>
  <c r="DW701" i="1"/>
  <c r="CO789" i="1"/>
  <c r="CA749" i="1"/>
  <c r="BF697" i="1"/>
  <c r="CJ622" i="1"/>
  <c r="EB735" i="1"/>
  <c r="DE754" i="1"/>
  <c r="AR550" i="1"/>
  <c r="DU789" i="1"/>
  <c r="CE736" i="1"/>
  <c r="DA797" i="1"/>
  <c r="CR652" i="1"/>
  <c r="CU742" i="1"/>
  <c r="AH743" i="1"/>
  <c r="EG752" i="1"/>
  <c r="CZ747" i="1"/>
  <c r="CP801" i="1"/>
  <c r="CW678" i="1"/>
  <c r="BB737" i="1"/>
  <c r="DS603" i="1"/>
  <c r="CU597" i="1"/>
  <c r="DP834" i="1"/>
  <c r="CO701" i="1"/>
  <c r="CE649" i="1"/>
  <c r="DO737" i="1"/>
  <c r="DH780" i="1"/>
  <c r="EC602" i="1"/>
  <c r="EF649" i="1"/>
  <c r="CJ651" i="1"/>
  <c r="D692" i="1" a="1"/>
  <c r="CW736" i="1"/>
  <c r="CR794" i="1"/>
  <c r="CT789" i="1"/>
  <c r="AC753" i="1"/>
  <c r="EC796" i="1"/>
  <c r="AW797" i="1"/>
  <c r="CE627" i="1"/>
  <c r="DG594" i="1"/>
  <c r="DM746" i="1"/>
  <c r="DK723" i="1"/>
  <c r="BG599" i="1"/>
  <c r="ED625" i="1"/>
  <c r="EF737" i="1"/>
  <c r="D767" i="1" a="1"/>
  <c r="AC801" i="1"/>
  <c r="CN572" i="1"/>
  <c r="DP740" i="1"/>
  <c r="CK791" i="1"/>
  <c r="D662" i="1" a="1"/>
  <c r="DG595" i="1"/>
  <c r="DZ653" i="1"/>
  <c r="AW678" i="1"/>
  <c r="CE795" i="1"/>
  <c r="DH739" i="1"/>
  <c r="DD721" i="1"/>
  <c r="DC735" i="1"/>
  <c r="CO650" i="1"/>
  <c r="DE626" i="1"/>
  <c r="D731" i="1" a="1"/>
  <c r="BV579" i="1"/>
  <c r="DL598" i="1"/>
  <c r="CK793" i="1"/>
  <c r="AB653" i="1"/>
  <c r="CM700" i="1"/>
  <c r="AW596" i="1"/>
  <c r="DF627" i="1"/>
  <c r="CR680" i="1"/>
  <c r="DH748" i="1"/>
  <c r="CT744" i="1"/>
  <c r="CQ802" i="1"/>
  <c r="CJ749" i="1"/>
  <c r="CL718" i="1"/>
  <c r="AV792" i="1"/>
  <c r="DG738" i="1"/>
  <c r="DP693" i="1"/>
  <c r="ED736" i="1"/>
  <c r="CF801" i="1"/>
  <c r="EA792" i="1"/>
  <c r="AW794" i="1"/>
  <c r="AC788" i="1"/>
  <c r="AW653" i="1"/>
  <c r="BL657" i="1"/>
  <c r="EA793" i="1"/>
  <c r="CT679" i="1"/>
  <c r="CY676" i="1"/>
  <c r="DC717" i="1"/>
  <c r="CE800" i="1"/>
  <c r="EF696" i="1"/>
  <c r="BQ718" i="1"/>
  <c r="EF790" i="1"/>
  <c r="BF736" i="1"/>
  <c r="DK745" i="1"/>
  <c r="CM625" i="1"/>
  <c r="BK675" i="1"/>
  <c r="EE699" i="1"/>
  <c r="BZ718" i="1"/>
  <c r="CZ717" i="1"/>
  <c r="ED619" i="1"/>
  <c r="DN798" i="1"/>
  <c r="CF749" i="1"/>
  <c r="DE788" i="1"/>
  <c r="CM722" i="1"/>
  <c r="BZ797" i="1"/>
  <c r="BV747" i="1"/>
  <c r="CS676" i="1"/>
  <c r="CJ648" i="1"/>
  <c r="DO700" i="1"/>
  <c r="CU651" i="1"/>
  <c r="D768" i="1" a="1"/>
  <c r="DW676" i="1"/>
  <c r="DL722" i="1"/>
  <c r="CQ622" i="1"/>
  <c r="DU747" i="1"/>
  <c r="EC723" i="1"/>
  <c r="AC799" i="1"/>
  <c r="BA653" i="1"/>
  <c r="DG695" i="1"/>
  <c r="DL741" i="1"/>
  <c r="DX797" i="1"/>
  <c r="BQ754" i="1"/>
  <c r="DD620" i="1"/>
  <c r="DH676" i="1"/>
  <c r="CJ790" i="1"/>
  <c r="EC700" i="1"/>
  <c r="DS698" i="1"/>
  <c r="EG691" i="1"/>
  <c r="CM623" i="1"/>
  <c r="DS649" i="1"/>
  <c r="BV629" i="1"/>
  <c r="CT678" i="1"/>
  <c r="CW677" i="1"/>
  <c r="DZ628" i="1"/>
  <c r="DY694" i="1"/>
  <c r="DE748" i="1"/>
  <c r="DB625" i="1"/>
  <c r="DB792" i="1"/>
  <c r="DW678" i="1"/>
  <c r="DE795" i="1"/>
  <c r="CT796" i="1"/>
  <c r="DU751" i="1"/>
  <c r="DK600" i="1"/>
  <c r="BU788" i="1"/>
  <c r="EF735" i="1"/>
  <c r="CT798" i="1"/>
  <c r="BL596" i="1"/>
  <c r="CQ743" i="1"/>
  <c r="DO824" i="1"/>
  <c r="CT748" i="1"/>
  <c r="DC692" i="1"/>
  <c r="DK699" i="1"/>
  <c r="EB746" i="1"/>
  <c r="DN649" i="1"/>
  <c r="BL738" i="1"/>
  <c r="EE740" i="1"/>
  <c r="CX739" i="1"/>
  <c r="CE678" i="1"/>
  <c r="DE551" i="1"/>
  <c r="BU791" i="1"/>
  <c r="CE552" i="1"/>
  <c r="DW697" i="1"/>
  <c r="DM701" i="1"/>
  <c r="DO801" i="1"/>
  <c r="EF651" i="1"/>
  <c r="DO830" i="1"/>
  <c r="BG745" i="1"/>
  <c r="EB753" i="1"/>
  <c r="D696" i="1" a="1"/>
  <c r="DO484" i="1"/>
  <c r="EB691" i="1"/>
  <c r="CZ628" i="1"/>
  <c r="AR717" i="1"/>
  <c r="EE624" i="1"/>
  <c r="ED791" i="1"/>
  <c r="CS680" i="1"/>
  <c r="DS741" i="1"/>
  <c r="DD675" i="1"/>
  <c r="CE700" i="1"/>
  <c r="DN834" i="1"/>
  <c r="DQ747" i="1"/>
  <c r="DO676" i="1"/>
  <c r="AV691" i="1"/>
  <c r="CY695" i="1"/>
  <c r="D764" i="1" a="1"/>
  <c r="DC652" i="1"/>
  <c r="DT835" i="1"/>
  <c r="DN827" i="1"/>
  <c r="CO717" i="1"/>
  <c r="AG657" i="1"/>
  <c r="DU679" i="1"/>
  <c r="DQ735" i="1"/>
  <c r="BG754" i="1"/>
  <c r="DD743" i="1"/>
  <c r="ED746" i="1"/>
  <c r="DX793" i="1"/>
  <c r="CU803" i="1"/>
  <c r="BQ803" i="1"/>
  <c r="DP792" i="1"/>
  <c r="D719" i="1" a="1"/>
  <c r="EE798" i="1"/>
  <c r="DR603" i="1"/>
  <c r="BG651" i="1"/>
  <c r="DQ723" i="1"/>
  <c r="BK692" i="1"/>
  <c r="BQ572" i="1"/>
  <c r="AR630" i="1"/>
  <c r="CL745" i="1"/>
  <c r="AR723" i="1"/>
  <c r="CK743" i="1"/>
  <c r="EC753" i="1"/>
  <c r="DE739" i="1"/>
  <c r="BZ799" i="1"/>
  <c r="AH744" i="1"/>
  <c r="DL834" i="1"/>
  <c r="DP743" i="1"/>
  <c r="AB624" i="1"/>
  <c r="CT602" i="1"/>
  <c r="EH601" i="1"/>
  <c r="CU695" i="1"/>
  <c r="CU698" i="1"/>
  <c r="ED692" i="1"/>
  <c r="CF718" i="1"/>
  <c r="BQ800" i="1"/>
  <c r="DA655" i="1"/>
  <c r="DF719" i="1"/>
  <c r="DL743" i="1"/>
  <c r="DY700" i="1"/>
  <c r="DU649" i="1"/>
  <c r="BV744" i="1"/>
  <c r="ED780" i="1"/>
  <c r="CZ718" i="1"/>
  <c r="CN738" i="1"/>
  <c r="CF649" i="1"/>
  <c r="BB647" i="1"/>
  <c r="EF753" i="1"/>
  <c r="DP650" i="1"/>
  <c r="DW677" i="1"/>
  <c r="DL807" i="1"/>
  <c r="BZ737" i="1"/>
  <c r="BK780" i="1"/>
  <c r="EG630" i="1"/>
  <c r="CS747" i="1"/>
  <c r="CW803" i="1"/>
  <c r="DK830" i="1"/>
  <c r="CM754" i="1"/>
  <c r="BA744" i="1"/>
  <c r="BQ653" i="1"/>
  <c r="AM738" i="1"/>
  <c r="ED792" i="1"/>
  <c r="AQ738" i="1"/>
  <c r="CK695" i="1"/>
  <c r="DY789" i="1"/>
  <c r="AW651" i="1"/>
  <c r="CE751" i="1"/>
  <c r="DY749" i="1"/>
  <c r="CZ746" i="1"/>
  <c r="DD678" i="1"/>
  <c r="CZ780" i="1"/>
  <c r="CE796" i="1"/>
  <c r="DB797" i="1"/>
  <c r="EF656" i="1"/>
  <c r="AW742" i="1"/>
  <c r="AR678" i="1"/>
  <c r="DX625" i="1"/>
  <c r="CL698" i="1"/>
  <c r="EA791" i="1"/>
  <c r="AV649" i="1"/>
  <c r="DU574" i="1"/>
  <c r="DD723" i="1"/>
  <c r="AG698" i="1"/>
  <c r="CP790" i="1"/>
  <c r="DN658" i="1"/>
  <c r="DQ742" i="1"/>
  <c r="BQ792" i="1"/>
  <c r="CO621" i="1"/>
  <c r="CT545" i="1"/>
  <c r="DB577" i="1"/>
  <c r="CW656" i="1"/>
  <c r="D650" i="1" a="1"/>
  <c r="CE698" i="1"/>
  <c r="D669" i="1" a="1"/>
  <c r="DG600" i="1"/>
  <c r="DQ599" i="1"/>
  <c r="CZ657" i="1"/>
  <c r="AM735" i="1"/>
  <c r="ED738" i="1"/>
  <c r="BP737" i="1"/>
  <c r="CE791" i="1"/>
  <c r="DN743" i="1"/>
  <c r="DD626" i="1"/>
  <c r="EB678" i="1"/>
  <c r="EA554" i="1"/>
  <c r="EB658" i="1"/>
  <c r="DP819" i="1"/>
  <c r="DM573" i="1"/>
  <c r="BQ737" i="1"/>
  <c r="CX678" i="1"/>
  <c r="CU743" i="1"/>
  <c r="DA741" i="1"/>
  <c r="EA795" i="1"/>
  <c r="DL808" i="1"/>
  <c r="CY742" i="1"/>
  <c r="AR677" i="1"/>
  <c r="BG740" i="1"/>
  <c r="DO827" i="1"/>
  <c r="CQ655" i="1"/>
  <c r="AH700" i="1"/>
  <c r="CP799" i="1"/>
  <c r="EC594" i="1"/>
  <c r="AQ735" i="1"/>
  <c r="CF653" i="1"/>
  <c r="CR625" i="1"/>
  <c r="DH677" i="1"/>
  <c r="CM741" i="1"/>
  <c r="DO722" i="1"/>
  <c r="CF656" i="1"/>
  <c r="BA696" i="1"/>
  <c r="DJ694" i="1"/>
  <c r="DD574" i="1"/>
  <c r="BQ801" i="1"/>
  <c r="EA420" i="1"/>
  <c r="CF698" i="1"/>
  <c r="DU552" i="1"/>
  <c r="DN680" i="1"/>
  <c r="BK576" i="1"/>
  <c r="BF747" i="1"/>
  <c r="CX692" i="1"/>
  <c r="AC653" i="1"/>
  <c r="BB697" i="1"/>
  <c r="AV797" i="1"/>
  <c r="EH720" i="1"/>
  <c r="DF654" i="1"/>
  <c r="CS803" i="1"/>
  <c r="DG675" i="1"/>
  <c r="CA523" i="1"/>
  <c r="EF630" i="1"/>
  <c r="CW745" i="1"/>
  <c r="DN648" i="1"/>
  <c r="CS798" i="1"/>
  <c r="DT830" i="1"/>
  <c r="EA622" i="1"/>
  <c r="CE652" i="1"/>
  <c r="BV750" i="1"/>
  <c r="BK797" i="1"/>
  <c r="EE677" i="1"/>
  <c r="BK679" i="1"/>
  <c r="AC651" i="1"/>
  <c r="BA647" i="1"/>
  <c r="EG620" i="1"/>
  <c r="DQ739" i="1"/>
  <c r="AB571" i="1"/>
  <c r="DP812" i="1"/>
  <c r="DF598" i="1"/>
  <c r="DX750" i="1"/>
  <c r="DM676" i="1"/>
  <c r="EH722" i="1"/>
  <c r="DC798" i="1"/>
  <c r="AR701" i="1"/>
  <c r="BZ793" i="1"/>
  <c r="EA679" i="1"/>
  <c r="CL623" i="1"/>
  <c r="AW652" i="1"/>
  <c r="EE678" i="1"/>
  <c r="BF739" i="1"/>
  <c r="BL799" i="1"/>
  <c r="DQ797" i="1"/>
  <c r="CJ700" i="1"/>
  <c r="BK546" i="1"/>
  <c r="BA676" i="1"/>
  <c r="AC624" i="1"/>
  <c r="BG575" i="1"/>
  <c r="CZ749" i="1"/>
  <c r="DU691" i="1"/>
  <c r="DX742" i="1"/>
  <c r="DD752" i="1"/>
  <c r="BL737" i="1"/>
  <c r="BQ619" i="1"/>
  <c r="BZ795" i="1"/>
  <c r="DN741" i="1"/>
  <c r="EH625" i="1"/>
  <c r="DR575" i="1"/>
  <c r="CX658" i="1"/>
  <c r="CN717" i="1"/>
  <c r="CR619" i="1"/>
  <c r="DX700" i="1"/>
  <c r="DY721" i="1"/>
  <c r="DC626" i="1"/>
  <c r="DL657" i="1"/>
  <c r="CW717" i="1"/>
  <c r="EH718" i="1"/>
  <c r="DG571" i="1"/>
  <c r="EF694" i="1"/>
  <c r="DU551" i="1"/>
  <c r="EF620" i="1"/>
  <c r="EH744" i="1"/>
  <c r="DR799" i="1"/>
  <c r="BL603" i="1"/>
  <c r="AM656" i="1"/>
  <c r="AW792" i="1"/>
  <c r="DX694" i="1"/>
  <c r="CT694" i="1"/>
  <c r="CO746" i="1"/>
  <c r="CS748" i="1"/>
  <c r="CW654" i="1"/>
  <c r="DF655" i="1"/>
  <c r="D763" i="1" a="1"/>
  <c r="DS675" i="1"/>
  <c r="DU743" i="1"/>
  <c r="BL751" i="1"/>
  <c r="DR793" i="1"/>
  <c r="CQ800" i="1"/>
  <c r="CK596" i="1"/>
  <c r="DK795" i="1"/>
  <c r="DG791" i="1"/>
  <c r="BQ741" i="1"/>
  <c r="CS792" i="1"/>
  <c r="BA738" i="1"/>
  <c r="CL800" i="1"/>
  <c r="CX700" i="1"/>
  <c r="DS735" i="1"/>
  <c r="EC743" i="1"/>
  <c r="DJ803" i="1"/>
  <c r="BB750" i="1"/>
  <c r="DG750" i="1"/>
  <c r="DP680" i="1"/>
  <c r="CS754" i="1"/>
  <c r="BF600" i="1"/>
  <c r="CF700" i="1"/>
  <c r="BV656" i="1"/>
  <c r="AH675" i="1"/>
  <c r="DD601" i="1"/>
  <c r="DD735" i="1"/>
  <c r="EE625" i="1"/>
  <c r="DH680" i="1"/>
  <c r="DL753" i="1"/>
  <c r="AH747" i="1"/>
  <c r="DM805" i="1"/>
  <c r="DS813" i="1"/>
  <c r="DY595" i="1"/>
  <c r="DU752" i="1"/>
  <c r="DT828" i="1"/>
  <c r="BP434" i="1"/>
  <c r="DF790" i="1"/>
  <c r="DY648" i="1"/>
  <c r="DF717" i="1"/>
  <c r="CW796" i="1"/>
  <c r="CJ655" i="1"/>
  <c r="BG699" i="1"/>
  <c r="DZ654" i="1"/>
  <c r="BP698" i="1"/>
  <c r="CY620" i="1"/>
  <c r="CX629" i="1"/>
  <c r="EC630" i="1"/>
  <c r="AQ798" i="1"/>
  <c r="CQ656" i="1"/>
  <c r="DQ805" i="1"/>
  <c r="DB651" i="1"/>
  <c r="ED658" i="1"/>
  <c r="AL737" i="1"/>
  <c r="AB803" i="1"/>
  <c r="DG628" i="1"/>
  <c r="CR717" i="1"/>
  <c r="CN627" i="1"/>
  <c r="ED677" i="1"/>
  <c r="CU800" i="1"/>
  <c r="DQ830" i="1"/>
  <c r="EC647" i="1"/>
  <c r="EF718" i="1"/>
  <c r="DZ630" i="1"/>
  <c r="AV746" i="1"/>
  <c r="EF722" i="1"/>
  <c r="BA658" i="1"/>
  <c r="DZ624" i="1"/>
  <c r="EC620" i="1"/>
  <c r="CZ621" i="1"/>
  <c r="BG680" i="1"/>
  <c r="EH603" i="1"/>
  <c r="DF700" i="1"/>
  <c r="EC651" i="1"/>
  <c r="CU599" i="1"/>
  <c r="DW800" i="1"/>
  <c r="D665" i="1" a="1"/>
  <c r="DT699" i="1"/>
  <c r="EC739" i="1"/>
  <c r="D766" i="1" a="1"/>
  <c r="BA571" i="1"/>
  <c r="EB647" i="1"/>
  <c r="DQ800" i="1"/>
  <c r="DX624" i="1"/>
  <c r="AG753" i="1"/>
  <c r="DL595" i="1"/>
  <c r="DP620" i="1"/>
  <c r="BZ699" i="1"/>
  <c r="DW699" i="1"/>
  <c r="AB696" i="1"/>
  <c r="DU820" i="1"/>
  <c r="DJ742" i="1"/>
  <c r="CF753" i="1"/>
  <c r="DW627" i="1"/>
  <c r="DX576" i="1"/>
  <c r="BA649" i="1"/>
  <c r="DC651" i="1"/>
  <c r="DZ650" i="1"/>
  <c r="BL677" i="1"/>
  <c r="BZ657" i="1"/>
  <c r="AC629" i="1"/>
  <c r="CY626" i="1"/>
  <c r="DW603" i="1"/>
  <c r="DP737" i="1"/>
  <c r="EF695" i="1"/>
  <c r="CZ651" i="1"/>
  <c r="BA700" i="1"/>
  <c r="BA745" i="1"/>
  <c r="DN621" i="1"/>
  <c r="ED656" i="1"/>
  <c r="DQ810" i="1"/>
  <c r="AQ799" i="1"/>
  <c r="DL701" i="1"/>
  <c r="CQ798" i="1"/>
  <c r="DR816" i="1"/>
  <c r="DL602" i="1"/>
  <c r="DL571" i="1"/>
  <c r="EG742" i="1"/>
  <c r="AL697" i="1"/>
  <c r="CM780" i="1"/>
  <c r="CJ697" i="1"/>
  <c r="ED795" i="1"/>
  <c r="AV744" i="1"/>
  <c r="DO799" i="1"/>
  <c r="DM806" i="1"/>
  <c r="DG700" i="1"/>
  <c r="DS825" i="1"/>
  <c r="BB752" i="1"/>
  <c r="AC722" i="1"/>
  <c r="CM720" i="1"/>
  <c r="CS603" i="1"/>
  <c r="BQ649" i="1"/>
  <c r="DN753" i="1"/>
  <c r="CX675" i="1"/>
  <c r="AC625" i="1"/>
  <c r="DM627" i="1"/>
  <c r="CU796" i="1"/>
  <c r="DY752" i="1"/>
  <c r="DL746" i="1"/>
  <c r="DS623" i="1"/>
  <c r="CL619" i="1"/>
  <c r="DB648" i="1"/>
  <c r="BF800" i="1"/>
  <c r="BL647" i="1"/>
  <c r="CM791" i="1"/>
  <c r="BG698" i="1"/>
  <c r="AQ621" i="1"/>
  <c r="DO740" i="1"/>
  <c r="DE736" i="1"/>
  <c r="DS719" i="1"/>
  <c r="AB579" i="1"/>
  <c r="EB699" i="1"/>
  <c r="CL548" i="1"/>
  <c r="DN739" i="1"/>
  <c r="DQ602" i="1"/>
  <c r="BU790" i="1"/>
  <c r="BV694" i="1"/>
  <c r="DE752" i="1"/>
  <c r="AV620" i="1"/>
  <c r="DT598" i="1"/>
  <c r="DH695" i="1"/>
  <c r="DE749" i="1"/>
  <c r="DN751" i="1"/>
  <c r="CW628" i="1"/>
  <c r="DU650" i="1"/>
  <c r="EC678" i="1"/>
  <c r="AL694" i="1"/>
  <c r="CL721" i="1"/>
  <c r="EF547" i="1"/>
  <c r="BZ630" i="1"/>
  <c r="DO691" i="1"/>
  <c r="CF694" i="1"/>
  <c r="AQ655" i="1"/>
  <c r="ED788" i="1"/>
  <c r="DA625" i="1"/>
  <c r="DC738" i="1"/>
  <c r="CA576" i="1"/>
  <c r="ED624" i="1"/>
  <c r="EE652" i="1"/>
  <c r="EH619" i="1"/>
  <c r="CK579" i="1"/>
  <c r="D571" i="1" a="1"/>
  <c r="DN807" i="1"/>
  <c r="DE700" i="1"/>
  <c r="CU516" i="1"/>
  <c r="CM594" i="1"/>
  <c r="CL753" i="1"/>
  <c r="BG602" i="1"/>
  <c r="CM628" i="1"/>
  <c r="DM651" i="1"/>
  <c r="EB802" i="1"/>
  <c r="BK680" i="1"/>
  <c r="DX627" i="1"/>
  <c r="BK619" i="1"/>
  <c r="AV740" i="1"/>
  <c r="CM677" i="1"/>
  <c r="DW745" i="1"/>
  <c r="DA792" i="1"/>
  <c r="BK600" i="1"/>
  <c r="EC735" i="1"/>
  <c r="AB793" i="1"/>
  <c r="AM627" i="1"/>
  <c r="BB677" i="1"/>
  <c r="AC695" i="1"/>
  <c r="DE696" i="1"/>
  <c r="BQ692" i="1"/>
  <c r="EC655" i="1"/>
  <c r="DL579" i="1"/>
  <c r="CT800" i="1"/>
  <c r="AQ648" i="1"/>
  <c r="BL593" i="1"/>
  <c r="DE596" i="1"/>
  <c r="CS793" i="1"/>
  <c r="CT652" i="1"/>
  <c r="CU578" i="1"/>
  <c r="EH719" i="1"/>
  <c r="DE622" i="1"/>
  <c r="DH749" i="1"/>
  <c r="DJ818" i="1"/>
  <c r="DA735" i="1"/>
  <c r="DJ722" i="1"/>
  <c r="DU809" i="1"/>
  <c r="DS650" i="1"/>
  <c r="DS823" i="1"/>
  <c r="CJ658" i="1"/>
  <c r="CL679" i="1"/>
  <c r="DZ603" i="1"/>
  <c r="DQ701" i="1"/>
  <c r="DJ680" i="1"/>
  <c r="CS573" i="1"/>
  <c r="EH629" i="1"/>
  <c r="DJ623" i="1"/>
  <c r="BQ602" i="1"/>
  <c r="DJ740" i="1"/>
  <c r="DL653" i="1"/>
  <c r="DT829" i="1"/>
  <c r="AV696" i="1"/>
  <c r="DT827" i="1"/>
  <c r="CE740" i="1"/>
  <c r="DY735" i="1"/>
  <c r="BG738" i="1"/>
  <c r="DM693" i="1"/>
  <c r="AB599" i="1"/>
  <c r="BL701" i="1"/>
  <c r="CK698" i="1"/>
  <c r="DL692" i="1"/>
  <c r="AH737" i="1"/>
  <c r="CL743" i="1"/>
  <c r="CU789" i="1"/>
  <c r="DD751" i="1"/>
  <c r="EH746" i="1"/>
  <c r="CN792" i="1"/>
  <c r="DX620" i="1"/>
  <c r="EA552" i="1"/>
  <c r="EH600" i="1"/>
  <c r="CK802" i="1"/>
  <c r="CY746" i="1"/>
  <c r="AH678" i="1"/>
  <c r="AG747" i="1"/>
  <c r="DF793" i="1"/>
  <c r="CK626" i="1"/>
  <c r="BP680" i="1"/>
  <c r="DQ677" i="1"/>
  <c r="AM753" i="1"/>
  <c r="CT791" i="1"/>
  <c r="AR792" i="1"/>
  <c r="BU656" i="1"/>
  <c r="D687" i="1" a="1"/>
  <c r="DH745" i="1"/>
  <c r="CX744" i="1"/>
  <c r="CF693" i="1"/>
  <c r="CQ624" i="1"/>
  <c r="BF602" i="1"/>
  <c r="BU647" i="1"/>
  <c r="DP753" i="1"/>
  <c r="CM743" i="1"/>
  <c r="CU745" i="1"/>
  <c r="CF603" i="1"/>
  <c r="CE629" i="1"/>
  <c r="CO654" i="1"/>
  <c r="DK678" i="1"/>
  <c r="DR815" i="1"/>
  <c r="EB800" i="1"/>
  <c r="AG802" i="1"/>
  <c r="CA722" i="1"/>
  <c r="DX788" i="1"/>
  <c r="CW551" i="1"/>
  <c r="CN602" i="1"/>
  <c r="BZ650" i="1"/>
  <c r="CK800" i="1"/>
  <c r="EF788" i="1"/>
  <c r="EA650" i="1"/>
  <c r="AW619" i="1"/>
  <c r="DA651" i="1"/>
  <c r="DL675" i="1"/>
  <c r="CR701" i="1"/>
  <c r="CA648" i="1"/>
  <c r="AL549" i="1"/>
  <c r="BV576" i="1"/>
  <c r="DK548" i="1"/>
  <c r="CT750" i="1"/>
  <c r="EE655" i="1"/>
  <c r="DP746" i="1"/>
  <c r="CK676" i="1"/>
  <c r="CP619" i="1"/>
  <c r="AQ748" i="1"/>
  <c r="D693" i="1" a="1"/>
  <c r="DP699" i="1"/>
  <c r="BV676" i="1"/>
  <c r="BK622" i="1"/>
  <c r="EC754" i="1"/>
  <c r="BQ701" i="1"/>
  <c r="EE628" i="1"/>
  <c r="AV735" i="1"/>
  <c r="EF746" i="1"/>
  <c r="EH745" i="1"/>
  <c r="AM785" i="1"/>
  <c r="DT819" i="1"/>
  <c r="BP723" i="1"/>
  <c r="DL737" i="1"/>
  <c r="DO599" i="1"/>
  <c r="CW679" i="1"/>
  <c r="CJ652" i="1"/>
  <c r="EC720" i="1"/>
  <c r="DW749" i="1"/>
  <c r="BQ545" i="1"/>
  <c r="CL650" i="1"/>
  <c r="DO745" i="1"/>
  <c r="CK738" i="1"/>
  <c r="DP817" i="1"/>
  <c r="AH793" i="1"/>
  <c r="DM789" i="1"/>
  <c r="DP811" i="1"/>
  <c r="DX740" i="1"/>
  <c r="CL697" i="1"/>
  <c r="DS651" i="1"/>
  <c r="CW693" i="1"/>
  <c r="BK513" i="1"/>
  <c r="DU790" i="1"/>
  <c r="DP735" i="1"/>
  <c r="CT752" i="1"/>
  <c r="BA694" i="1"/>
  <c r="BF749" i="1"/>
  <c r="EG801" i="1"/>
  <c r="DB693" i="1"/>
  <c r="DQ736" i="1"/>
  <c r="D718" i="1" a="1"/>
  <c r="DZ652" i="1"/>
  <c r="DQ743" i="1"/>
  <c r="AQ721" i="1"/>
  <c r="CS599" i="1"/>
  <c r="BA803" i="1"/>
  <c r="AG795" i="1"/>
  <c r="AQ693" i="1"/>
  <c r="AQ723" i="1"/>
  <c r="DT719" i="1"/>
  <c r="CL717" i="1"/>
  <c r="DT629" i="1"/>
  <c r="CT790" i="1"/>
  <c r="BB577" i="1"/>
  <c r="DW753" i="1"/>
  <c r="DT737" i="1"/>
  <c r="DE678" i="1"/>
  <c r="CY655" i="1"/>
  <c r="DU651" i="1"/>
  <c r="DP805" i="1"/>
  <c r="CK521" i="1"/>
  <c r="EA676" i="1"/>
  <c r="DT799" i="1"/>
  <c r="CN795" i="1"/>
  <c r="AW625" i="1"/>
  <c r="BU748" i="1"/>
  <c r="CA697" i="1"/>
  <c r="EF626" i="1"/>
  <c r="CS799" i="1"/>
  <c r="EF796" i="1"/>
  <c r="BV650" i="1"/>
  <c r="DY751" i="1"/>
  <c r="AR798" i="1"/>
  <c r="DS521" i="1"/>
  <c r="DK675" i="1"/>
  <c r="DZ548" i="1"/>
  <c r="DO627" i="1"/>
  <c r="DM594" i="1"/>
  <c r="CR798" i="1"/>
  <c r="CZ744" i="1"/>
  <c r="CK736" i="1"/>
  <c r="BL678" i="1"/>
  <c r="DE723" i="1"/>
  <c r="DS815" i="1"/>
  <c r="CO676" i="1"/>
  <c r="CR651" i="1"/>
  <c r="CN679" i="1"/>
  <c r="DS796" i="1"/>
  <c r="BZ498" i="1"/>
  <c r="ED753" i="1"/>
  <c r="BK515" i="1"/>
  <c r="CF621" i="1"/>
  <c r="DD594" i="1"/>
  <c r="DC597" i="1"/>
  <c r="EC497" i="1"/>
  <c r="DO517" i="1"/>
  <c r="DU626" i="1"/>
  <c r="BK649" i="1"/>
  <c r="DU520" i="1"/>
  <c r="BB620" i="1"/>
  <c r="D762" i="1" a="1"/>
  <c r="AW548" i="1"/>
  <c r="D700" i="1" a="1"/>
  <c r="BK795" i="1"/>
  <c r="CM796" i="1"/>
  <c r="CK719" i="1"/>
  <c r="BL597" i="1"/>
  <c r="D560" i="1" a="1"/>
  <c r="DY619" i="1"/>
  <c r="CN651" i="1"/>
  <c r="CW550" i="1"/>
  <c r="AL517" i="1"/>
  <c r="CP603" i="1"/>
  <c r="DJ622" i="1"/>
  <c r="DF739" i="1"/>
  <c r="AV601" i="1"/>
  <c r="AQ627" i="1"/>
  <c r="CK790" i="1"/>
  <c r="CO651" i="1"/>
  <c r="BQ657" i="1"/>
  <c r="BQ621" i="1"/>
  <c r="DR719" i="1"/>
  <c r="DR737" i="1"/>
  <c r="DJ826" i="1"/>
  <c r="CY657" i="1"/>
  <c r="AL799" i="1"/>
  <c r="DN720" i="1"/>
  <c r="AH600" i="1"/>
  <c r="BZ719" i="1"/>
  <c r="EA721" i="1"/>
  <c r="CL720" i="1"/>
  <c r="CZ793" i="1"/>
  <c r="CS649" i="1"/>
  <c r="DS806" i="1"/>
  <c r="EC697" i="1"/>
  <c r="DB701" i="1"/>
  <c r="BV791" i="1"/>
  <c r="BU676" i="1"/>
  <c r="DO720" i="1"/>
  <c r="DD748" i="1"/>
  <c r="DR649" i="1"/>
  <c r="CL780" i="1"/>
  <c r="CP736" i="1"/>
  <c r="DC743" i="1"/>
  <c r="DR825" i="1"/>
  <c r="EB622" i="1"/>
  <c r="AG737" i="1"/>
  <c r="DD602" i="1"/>
  <c r="DL698" i="1"/>
  <c r="DB600" i="1"/>
  <c r="DW551" i="1"/>
  <c r="DM812" i="1"/>
  <c r="DG625" i="1"/>
  <c r="DS822" i="1"/>
  <c r="AW722" i="1"/>
  <c r="DP754" i="1"/>
  <c r="CS677" i="1"/>
  <c r="BQ677" i="1"/>
  <c r="CA625" i="1"/>
  <c r="CE647" i="1"/>
  <c r="DX653" i="1"/>
  <c r="BB801" i="1"/>
  <c r="CR721" i="1"/>
  <c r="DU654" i="1"/>
  <c r="CO747" i="1"/>
  <c r="BA693" i="1"/>
  <c r="DP647" i="1"/>
  <c r="DR680" i="1"/>
  <c r="DM811" i="1"/>
  <c r="AG700" i="1"/>
  <c r="CZ596" i="1"/>
  <c r="EA653" i="1"/>
  <c r="DJ549" i="1"/>
  <c r="DR676" i="1"/>
  <c r="AW695" i="1"/>
  <c r="CU751" i="1"/>
  <c r="DN815" i="1"/>
  <c r="EH679" i="1"/>
  <c r="EH698" i="1"/>
  <c r="BF802" i="1"/>
  <c r="DX679" i="1"/>
  <c r="DT750" i="1"/>
  <c r="DF647" i="1"/>
  <c r="CU624" i="1"/>
  <c r="AV572" i="1"/>
  <c r="EA621" i="1"/>
  <c r="BK699" i="1"/>
  <c r="EH700" i="1"/>
  <c r="CA719" i="1"/>
  <c r="BA656" i="1"/>
  <c r="BZ802" i="1"/>
  <c r="DC653" i="1"/>
  <c r="DS597" i="1"/>
  <c r="DC675" i="1"/>
  <c r="DP658" i="1"/>
  <c r="EB780" i="1"/>
  <c r="CJ679" i="1"/>
  <c r="EH696" i="1"/>
  <c r="DJ648" i="1"/>
  <c r="DN626" i="1"/>
  <c r="DT483" i="1"/>
  <c r="BP788" i="1"/>
  <c r="DR675" i="1"/>
  <c r="BV499" i="1"/>
  <c r="EE630" i="1"/>
  <c r="DB619" i="1"/>
  <c r="CX693" i="1"/>
  <c r="DF680" i="1"/>
  <c r="CJ625" i="1"/>
  <c r="AH650" i="1"/>
  <c r="CL546" i="1"/>
  <c r="DJ691" i="1"/>
  <c r="BB747" i="1"/>
  <c r="AC747" i="1"/>
  <c r="EF500" i="1"/>
  <c r="AG717" i="1"/>
  <c r="DT623" i="1"/>
  <c r="BU742" i="1"/>
  <c r="BK738" i="1"/>
  <c r="CN746" i="1"/>
  <c r="CW579" i="1"/>
  <c r="ED717" i="1"/>
  <c r="BA498" i="1"/>
  <c r="AH752" i="1"/>
  <c r="BV717" i="1"/>
  <c r="CX677" i="1"/>
  <c r="DP823" i="1"/>
  <c r="D664" i="1" a="1"/>
  <c r="ED594" i="1"/>
  <c r="CY679" i="1"/>
  <c r="CJ627" i="1"/>
  <c r="CP574" i="1"/>
  <c r="AM780" i="1"/>
  <c r="EF602" i="1"/>
  <c r="AC598" i="1"/>
  <c r="DZ651" i="1"/>
  <c r="EH794" i="1"/>
  <c r="EG802" i="1"/>
  <c r="DS648" i="1"/>
  <c r="CX780" i="1"/>
  <c r="CS547" i="1"/>
  <c r="EF578" i="1"/>
  <c r="DM740" i="1"/>
  <c r="CT743" i="1"/>
  <c r="EF576" i="1"/>
  <c r="AL680" i="1"/>
  <c r="D534" i="1" a="1"/>
  <c r="CU736" i="1"/>
  <c r="AQ676" i="1"/>
  <c r="DW624" i="1"/>
  <c r="ED701" i="1"/>
  <c r="BF692" i="1"/>
  <c r="AG801" i="1"/>
  <c r="CQ658" i="1"/>
  <c r="DS626" i="1"/>
  <c r="CR694" i="1"/>
  <c r="AW803" i="1"/>
  <c r="CP691" i="1"/>
  <c r="CP737" i="1"/>
  <c r="EE578" i="1"/>
  <c r="DS812" i="1"/>
  <c r="CE746" i="1"/>
  <c r="DR699" i="1"/>
  <c r="CU619" i="1"/>
  <c r="EH741" i="1"/>
  <c r="CQ648" i="1"/>
  <c r="BL720" i="1"/>
  <c r="CA723" i="1"/>
  <c r="DW791" i="1"/>
  <c r="DE625" i="1"/>
  <c r="DX717" i="1"/>
  <c r="CJ692" i="1"/>
  <c r="BF721" i="1"/>
  <c r="DT811" i="1"/>
  <c r="CZ721" i="1"/>
  <c r="EH717" i="1"/>
  <c r="BP658" i="1"/>
  <c r="BA746" i="1"/>
  <c r="AB652" i="1"/>
  <c r="D727" i="1" a="1"/>
  <c r="BA515" i="1"/>
  <c r="DC792" i="1"/>
  <c r="CN735" i="1"/>
  <c r="DM810" i="1"/>
  <c r="DZ648" i="1"/>
  <c r="EB722" i="1"/>
  <c r="DK650" i="1"/>
  <c r="DS658" i="1"/>
  <c r="CE799" i="1"/>
  <c r="AV717" i="1"/>
  <c r="DS718" i="1"/>
  <c r="BK736" i="1"/>
  <c r="CO626" i="1"/>
  <c r="AM548" i="1"/>
  <c r="AH742" i="1"/>
  <c r="CP744" i="1"/>
  <c r="DW602" i="1"/>
  <c r="DT718" i="1"/>
  <c r="BA750" i="1"/>
  <c r="AL693" i="1"/>
  <c r="DZ749" i="1"/>
  <c r="DH650" i="1"/>
  <c r="AM750" i="1"/>
  <c r="DR629" i="1"/>
  <c r="BA742" i="1"/>
  <c r="DL816" i="1"/>
  <c r="BU593" i="1"/>
  <c r="DG622" i="1"/>
  <c r="DP624" i="1"/>
  <c r="AH801" i="1"/>
  <c r="DG648" i="1"/>
  <c r="DS575" i="1"/>
  <c r="CY574" i="1"/>
  <c r="CA577" i="1"/>
  <c r="BP577" i="1"/>
  <c r="CW749" i="1"/>
  <c r="BZ652" i="1"/>
  <c r="DZ574" i="1"/>
  <c r="ED597" i="1"/>
  <c r="AQ654" i="1"/>
  <c r="AL742" i="1"/>
  <c r="AQ694" i="1"/>
  <c r="CA656" i="1"/>
  <c r="CY796" i="1"/>
  <c r="CR594" i="1"/>
  <c r="CN626" i="1"/>
  <c r="DP652" i="1"/>
  <c r="DB630" i="1"/>
  <c r="AL698" i="1"/>
  <c r="AW694" i="1"/>
  <c r="DS780" i="1"/>
  <c r="BV745" i="1"/>
  <c r="EE621" i="1"/>
  <c r="DN737" i="1"/>
  <c r="DL742" i="1"/>
  <c r="BG378" i="1"/>
  <c r="AB720" i="1"/>
  <c r="BQ593" i="1"/>
  <c r="CY798" i="1"/>
  <c r="BZ750" i="1"/>
  <c r="CJ656" i="1"/>
  <c r="DF657" i="1"/>
  <c r="CK694" i="1"/>
  <c r="EF514" i="1"/>
  <c r="CK647" i="1"/>
  <c r="EG803" i="1"/>
  <c r="CA735" i="1"/>
  <c r="DL720" i="1"/>
  <c r="DA622" i="1"/>
  <c r="EH628" i="1"/>
  <c r="AW553" i="1"/>
  <c r="CJ693" i="1"/>
  <c r="CU648" i="1"/>
  <c r="DG721" i="1"/>
  <c r="BF791" i="1"/>
  <c r="EG626" i="1"/>
  <c r="AR698" i="1"/>
  <c r="CJ718" i="1"/>
  <c r="EF793" i="1"/>
  <c r="DB717" i="1"/>
  <c r="BU750" i="1"/>
  <c r="AV550" i="1"/>
  <c r="DR701" i="1"/>
  <c r="DK740" i="1"/>
  <c r="CP789" i="1"/>
  <c r="CJ795" i="1"/>
  <c r="BA797" i="1"/>
  <c r="CR603" i="1"/>
  <c r="DL823" i="1"/>
  <c r="CK678" i="1"/>
  <c r="DD625" i="1"/>
  <c r="BQ698" i="1"/>
  <c r="DJ656" i="1"/>
  <c r="CZ788" i="1"/>
  <c r="EC797" i="1"/>
  <c r="EB648" i="1"/>
  <c r="AG752" i="1"/>
  <c r="BU679" i="1"/>
  <c r="AM653" i="1"/>
  <c r="DP626" i="1"/>
  <c r="DB649" i="1"/>
  <c r="DN678" i="1"/>
  <c r="DY657" i="1"/>
  <c r="DN695" i="1"/>
  <c r="CS655" i="1"/>
  <c r="CS788" i="1"/>
  <c r="DP628" i="1"/>
  <c r="DJ833" i="1"/>
  <c r="BP552" i="1"/>
  <c r="BP800" i="1"/>
  <c r="CX751" i="1"/>
  <c r="EA619" i="1"/>
  <c r="CW743" i="1"/>
  <c r="BG628" i="1"/>
  <c r="AW800" i="1"/>
  <c r="DH651" i="1"/>
  <c r="DT818" i="1"/>
  <c r="BP780" i="1"/>
  <c r="DZ626" i="1"/>
  <c r="EA623" i="1"/>
  <c r="DY572" i="1"/>
  <c r="AQ575" i="1"/>
  <c r="EA717" i="1"/>
  <c r="CR718" i="1"/>
  <c r="EC619" i="1"/>
  <c r="CX545" i="1"/>
  <c r="BK721" i="1"/>
  <c r="EC514" i="1"/>
  <c r="DO739" i="1"/>
  <c r="BZ700" i="1"/>
  <c r="CU574" i="1"/>
  <c r="CZ517" i="1"/>
  <c r="CQ654" i="1"/>
  <c r="EG596" i="1"/>
  <c r="BG700" i="1"/>
  <c r="DD720" i="1"/>
  <c r="AC603" i="1"/>
  <c r="BZ621" i="1"/>
  <c r="AL655" i="1"/>
  <c r="BQ678" i="1"/>
  <c r="EG655" i="1"/>
  <c r="EF554" i="1"/>
  <c r="AV627" i="1"/>
  <c r="DP678" i="1"/>
  <c r="EG722" i="1"/>
  <c r="AC723" i="1"/>
  <c r="EF797" i="1"/>
  <c r="DK738" i="1"/>
  <c r="DY627" i="1"/>
  <c r="DT596" i="1"/>
  <c r="DO655" i="1"/>
  <c r="DH648" i="1"/>
  <c r="DW743" i="1"/>
  <c r="BF626" i="1"/>
  <c r="DS830" i="1"/>
  <c r="DU603" i="1"/>
  <c r="AR629" i="1"/>
  <c r="CA718" i="1"/>
  <c r="EH657" i="1"/>
  <c r="CJ676" i="1"/>
  <c r="CX679" i="1"/>
  <c r="DR657" i="1"/>
  <c r="CF792" i="1"/>
  <c r="CJ751" i="1"/>
  <c r="DQ654" i="1"/>
  <c r="DD598" i="1"/>
  <c r="DH579" i="1"/>
  <c r="AB626" i="1"/>
  <c r="DR499" i="1"/>
  <c r="AR745" i="1"/>
  <c r="DH691" i="1"/>
  <c r="CE654" i="1"/>
  <c r="DS579" i="1"/>
  <c r="AV548" i="1"/>
  <c r="BG577" i="1"/>
  <c r="DE655" i="1"/>
  <c r="CR692" i="1"/>
  <c r="D654" i="1" a="1"/>
  <c r="CE721" i="1"/>
  <c r="EA678" i="1"/>
  <c r="DE721" i="1"/>
  <c r="CJ717" i="1"/>
  <c r="CQ623" i="1"/>
  <c r="EH620" i="1"/>
  <c r="BZ572" i="1"/>
  <c r="CO798" i="1"/>
  <c r="AR720" i="1"/>
  <c r="DQ578" i="1"/>
  <c r="EB627" i="1"/>
  <c r="CT553" i="1"/>
  <c r="AC621" i="1"/>
  <c r="CP754" i="1"/>
  <c r="CX621" i="1"/>
  <c r="AH735" i="1"/>
  <c r="BP655" i="1"/>
  <c r="CJ696" i="1"/>
  <c r="AR751" i="1"/>
  <c r="DE695" i="1"/>
  <c r="AW628" i="1"/>
  <c r="AQ699" i="1"/>
  <c r="BP628" i="1"/>
  <c r="D695" i="1" a="1"/>
  <c r="D625" i="1" a="1"/>
  <c r="AC520" i="1"/>
  <c r="CL553" i="1"/>
  <c r="DM648" i="1"/>
  <c r="CL598" i="1"/>
  <c r="CU654" i="1"/>
  <c r="DS739" i="1"/>
  <c r="BG484" i="1"/>
  <c r="CP652" i="1"/>
  <c r="CL744" i="1"/>
  <c r="AR790" i="1"/>
  <c r="BV517" i="1"/>
  <c r="EC517" i="1"/>
  <c r="AB718" i="1"/>
  <c r="CJ480" i="1"/>
  <c r="CO675" i="1"/>
  <c r="BV796" i="1"/>
  <c r="ED623" i="1"/>
  <c r="CA737" i="1"/>
  <c r="CO790" i="1"/>
  <c r="CF648" i="1"/>
  <c r="DA554" i="1"/>
  <c r="DR753" i="1"/>
  <c r="AC594" i="1"/>
  <c r="DA694" i="1"/>
  <c r="BG593" i="1"/>
  <c r="BB744" i="1"/>
  <c r="DQ751" i="1"/>
  <c r="DU594" i="1"/>
  <c r="BZ653" i="1"/>
  <c r="CZ678" i="1"/>
  <c r="CL658" i="1"/>
  <c r="EC722" i="1"/>
  <c r="CL575" i="1"/>
  <c r="BL753" i="1"/>
  <c r="CO695" i="1"/>
  <c r="DL572" i="1"/>
  <c r="AM626" i="1"/>
  <c r="DG679" i="1"/>
  <c r="DP598" i="1"/>
  <c r="CQ603" i="1"/>
  <c r="DN816" i="1"/>
  <c r="CA602" i="1"/>
  <c r="DK831" i="1"/>
  <c r="CF651" i="1"/>
  <c r="D612" i="1" a="1"/>
  <c r="ED602" i="1"/>
  <c r="DP623" i="1"/>
  <c r="DC742" i="1"/>
  <c r="AM795" i="1"/>
  <c r="EC741" i="1"/>
  <c r="BV628" i="1"/>
  <c r="EF522" i="1"/>
  <c r="AC693" i="1"/>
  <c r="DH693" i="1"/>
  <c r="D698" i="1" a="1"/>
  <c r="EC571" i="1"/>
  <c r="D776" i="1" a="1"/>
  <c r="CA552" i="1"/>
  <c r="DD679" i="1"/>
  <c r="CY546" i="1"/>
  <c r="DE679" i="1"/>
  <c r="EG657" i="1"/>
  <c r="CF737" i="1"/>
  <c r="AQ741" i="1"/>
  <c r="CM656" i="1"/>
  <c r="BA680" i="1"/>
  <c r="D639" i="1" a="1"/>
  <c r="CY747" i="1"/>
  <c r="BK594" i="1"/>
  <c r="DW740" i="1"/>
  <c r="CX720" i="1"/>
  <c r="EH579" i="1"/>
  <c r="DD623" i="1"/>
  <c r="CX593" i="1"/>
  <c r="AR738" i="1"/>
  <c r="CR720" i="1"/>
  <c r="CU801" i="1"/>
  <c r="CM630" i="1"/>
  <c r="BF699" i="1"/>
  <c r="D600" i="1" a="1"/>
  <c r="EC780" i="1"/>
  <c r="BV620" i="1"/>
  <c r="DF650" i="1"/>
  <c r="AR653" i="1"/>
  <c r="DS699" i="1"/>
  <c r="CT630" i="1"/>
  <c r="DM653" i="1"/>
  <c r="CF593" i="1"/>
  <c r="EB747" i="1"/>
  <c r="DJ798" i="1"/>
  <c r="CJ517" i="1"/>
  <c r="DM803" i="1"/>
  <c r="DO696" i="1"/>
  <c r="CQ647" i="1"/>
  <c r="CM744" i="1"/>
  <c r="CY498" i="1"/>
  <c r="AB627" i="1"/>
  <c r="BK655" i="1"/>
  <c r="CP677" i="1"/>
  <c r="AH543" i="1"/>
  <c r="DN543" i="1"/>
  <c r="EA695" i="1"/>
  <c r="EE577" i="1"/>
  <c r="CR595" i="1"/>
  <c r="CP697" i="1"/>
  <c r="DY658" i="1"/>
  <c r="DG694" i="1"/>
  <c r="CQ625" i="1"/>
  <c r="DB596" i="1"/>
  <c r="CY595" i="1"/>
  <c r="DY701" i="1"/>
  <c r="D623" i="1" a="1"/>
  <c r="AQ754" i="1"/>
  <c r="BQ742" i="1"/>
  <c r="DY680" i="1"/>
  <c r="BQ675" i="1"/>
  <c r="DS737" i="1"/>
  <c r="CS572" i="1"/>
  <c r="CM695" i="1"/>
  <c r="CM602" i="1"/>
  <c r="CW594" i="1"/>
  <c r="DJ594" i="1"/>
  <c r="EE696" i="1"/>
  <c r="AW623" i="1"/>
  <c r="BV575" i="1"/>
  <c r="DZ744" i="1"/>
  <c r="AR696" i="1"/>
  <c r="DC595" i="1"/>
  <c r="DT825" i="1"/>
  <c r="CA548" i="1"/>
  <c r="DW794" i="1"/>
  <c r="DN675" i="1"/>
  <c r="CT626" i="1"/>
  <c r="EE517" i="1"/>
  <c r="DK625" i="1"/>
  <c r="D655" i="1" a="1"/>
  <c r="CT676" i="1"/>
  <c r="DK697" i="1"/>
  <c r="AW521" i="1"/>
  <c r="CU594" i="1"/>
  <c r="DT809" i="1"/>
  <c r="AB692" i="1"/>
  <c r="DT650" i="1"/>
  <c r="EA748" i="1"/>
  <c r="AC600" i="1"/>
  <c r="DO721" i="1"/>
  <c r="D528" i="1" a="1"/>
  <c r="DM680" i="1"/>
  <c r="DT647" i="1"/>
  <c r="BZ792" i="1"/>
  <c r="CX655" i="1"/>
  <c r="DC647" i="1"/>
  <c r="DJ801" i="1"/>
  <c r="CE737" i="1"/>
  <c r="DH630" i="1"/>
  <c r="DR578" i="1"/>
  <c r="CP797" i="1"/>
  <c r="DL738" i="1"/>
  <c r="D585" i="1" a="1"/>
  <c r="CR621" i="1"/>
  <c r="EH647" i="1"/>
  <c r="D742" i="1" a="1"/>
  <c r="DL654" i="1"/>
  <c r="CN721" i="1"/>
  <c r="AB574" i="1"/>
  <c r="DO797" i="1"/>
  <c r="DW598" i="1"/>
  <c r="CA717" i="1"/>
  <c r="EH650" i="1"/>
  <c r="BB793" i="1"/>
  <c r="AM745" i="1"/>
  <c r="DF599" i="1"/>
  <c r="DJ738" i="1"/>
  <c r="DP514" i="1"/>
  <c r="EA649" i="1"/>
  <c r="DS692" i="1"/>
  <c r="CT738" i="1"/>
  <c r="DB656" i="1"/>
  <c r="DC695" i="1"/>
  <c r="DZ797" i="1"/>
  <c r="CF721" i="1"/>
  <c r="DK789" i="1"/>
  <c r="CY647" i="1"/>
  <c r="AQ628" i="1"/>
  <c r="CR599" i="1"/>
  <c r="AG594" i="1"/>
  <c r="EA789" i="1"/>
  <c r="EA738" i="1"/>
  <c r="BQ553" i="1"/>
  <c r="BK575" i="1"/>
  <c r="EF676" i="1"/>
  <c r="DW626" i="1"/>
  <c r="DA800" i="1"/>
  <c r="DC740" i="1"/>
  <c r="DS694" i="1"/>
  <c r="CO619" i="1"/>
  <c r="CN655" i="1"/>
  <c r="DG651" i="1"/>
  <c r="CO436" i="1"/>
  <c r="CZ693" i="1"/>
  <c r="CK679" i="1"/>
  <c r="D678" i="1" a="1"/>
  <c r="CE623" i="1"/>
  <c r="CA692" i="1"/>
  <c r="AW658" i="1"/>
  <c r="CL803" i="1"/>
  <c r="DW750" i="1"/>
  <c r="DK807" i="1"/>
  <c r="DY628" i="1"/>
  <c r="BL785" i="1"/>
  <c r="BU736" i="1"/>
  <c r="EH692" i="1"/>
  <c r="DH429" i="1"/>
  <c r="DN754" i="1"/>
  <c r="BZ656" i="1"/>
  <c r="DE675" i="1"/>
  <c r="AV796" i="1"/>
  <c r="EH735" i="1"/>
  <c r="DO602" i="1"/>
  <c r="DX600" i="1"/>
  <c r="BU594" i="1"/>
  <c r="CJ623" i="1"/>
  <c r="DP789" i="1"/>
  <c r="DM788" i="1"/>
  <c r="DH679" i="1"/>
  <c r="CF602" i="1"/>
  <c r="DE735" i="1"/>
  <c r="AH520" i="1"/>
  <c r="EF799" i="1"/>
  <c r="DO741" i="1"/>
  <c r="EE653" i="1"/>
  <c r="DR700" i="1"/>
  <c r="D622" i="1" a="1"/>
  <c r="DU832" i="1"/>
  <c r="DH675" i="1"/>
  <c r="EG750" i="1"/>
  <c r="DP750" i="1"/>
  <c r="CJ720" i="1"/>
  <c r="DP720" i="1"/>
  <c r="BK691" i="1"/>
  <c r="DT700" i="1"/>
  <c r="CR653" i="1"/>
  <c r="BV746" i="1"/>
  <c r="CP628" i="1"/>
  <c r="DT574" i="1"/>
  <c r="AW788" i="1"/>
  <c r="AV628" i="1"/>
  <c r="CA654" i="1"/>
  <c r="AL620" i="1"/>
  <c r="DM598" i="1"/>
  <c r="AM576" i="1"/>
  <c r="CF543" i="1"/>
  <c r="AV675" i="1"/>
  <c r="AR737" i="1"/>
  <c r="DJ627" i="1"/>
  <c r="AG578" i="1"/>
  <c r="AC623" i="1"/>
  <c r="CK603" i="1"/>
  <c r="AG600" i="1"/>
  <c r="EC652" i="1"/>
  <c r="DB678" i="1"/>
  <c r="CY629" i="1"/>
  <c r="DC521" i="1"/>
  <c r="AC678" i="1"/>
  <c r="CT546" i="1"/>
  <c r="CY511" i="1"/>
  <c r="DU746" i="1"/>
  <c r="BG676" i="1"/>
  <c r="D626" i="1" a="1"/>
  <c r="CQ573" i="1"/>
  <c r="DN676" i="1"/>
  <c r="CK602" i="1"/>
  <c r="EG699" i="1"/>
  <c r="DJ424" i="1"/>
  <c r="DQ483" i="1"/>
  <c r="CN624" i="1"/>
  <c r="DG545" i="1"/>
  <c r="BP693" i="1"/>
  <c r="DC746" i="1"/>
  <c r="DH553" i="1"/>
  <c r="ED744" i="1"/>
  <c r="AQ519" i="1"/>
  <c r="DP814" i="1"/>
  <c r="BA652" i="1"/>
  <c r="DY623" i="1"/>
  <c r="DF512" i="1"/>
  <c r="AH697" i="1"/>
  <c r="EB630" i="1"/>
  <c r="DT548" i="1"/>
  <c r="DH573" i="1"/>
  <c r="DK649" i="1"/>
  <c r="CA550" i="1"/>
  <c r="CX652" i="1"/>
  <c r="EE596" i="1"/>
  <c r="DP579" i="1"/>
  <c r="CT700" i="1"/>
  <c r="DP825" i="1"/>
  <c r="BB657" i="1"/>
  <c r="BA594" i="1"/>
  <c r="EA692" i="1"/>
  <c r="ED630" i="1"/>
  <c r="BK799" i="1"/>
  <c r="CU655" i="1"/>
  <c r="BB653" i="1"/>
  <c r="BQ500" i="1"/>
  <c r="CF697" i="1"/>
  <c r="CP693" i="1"/>
  <c r="EG658" i="1"/>
  <c r="DN735" i="1"/>
  <c r="DO624" i="1"/>
  <c r="CM679" i="1"/>
  <c r="AR627" i="1"/>
  <c r="CN801" i="1"/>
  <c r="DR740" i="1"/>
  <c r="CT801" i="1"/>
  <c r="CR649" i="1"/>
  <c r="EE603" i="1"/>
  <c r="DG546" i="1"/>
  <c r="CR647" i="1"/>
  <c r="DT834" i="1"/>
  <c r="BF630" i="1"/>
  <c r="DR819" i="1"/>
  <c r="AR743" i="1"/>
  <c r="AV737" i="1"/>
  <c r="BG750" i="1"/>
  <c r="D517" i="1" a="1"/>
  <c r="DD650" i="1"/>
  <c r="AR780" i="1"/>
  <c r="CN793" i="1"/>
  <c r="CN694" i="1"/>
  <c r="BF803" i="1"/>
  <c r="CQ693" i="1"/>
  <c r="CN798" i="1"/>
  <c r="DH753" i="1"/>
  <c r="EE650" i="1"/>
  <c r="EA746" i="1"/>
  <c r="DD597" i="1"/>
  <c r="DH598" i="1"/>
  <c r="CX650" i="1"/>
  <c r="BZ603" i="1"/>
  <c r="EB629" i="1"/>
  <c r="DA656" i="1"/>
  <c r="AG650" i="1"/>
  <c r="DR744" i="1"/>
  <c r="DM797" i="1"/>
  <c r="BL747" i="1"/>
  <c r="EC650" i="1"/>
  <c r="DP578" i="1"/>
  <c r="EF739" i="1"/>
  <c r="CU623" i="1"/>
  <c r="BB578" i="1"/>
  <c r="CA579" i="1"/>
  <c r="EC699" i="1"/>
  <c r="CX737" i="1"/>
  <c r="DP573" i="1"/>
  <c r="CO754" i="1"/>
  <c r="CW600" i="1"/>
  <c r="CR602" i="1"/>
  <c r="DZ720" i="1"/>
  <c r="DW754" i="1"/>
  <c r="CE621" i="1"/>
  <c r="BB658" i="1"/>
  <c r="CY513" i="1"/>
  <c r="CL656" i="1"/>
  <c r="DQ694" i="1"/>
  <c r="AW691" i="1"/>
  <c r="CA651" i="1"/>
  <c r="AR619" i="1"/>
  <c r="DK630" i="1"/>
  <c r="DU813" i="1"/>
  <c r="DG720" i="1"/>
  <c r="CK651" i="1"/>
  <c r="BP594" i="1"/>
  <c r="DU553" i="1"/>
  <c r="BB630" i="1"/>
  <c r="BV571" i="1"/>
  <c r="DK736" i="1"/>
  <c r="BB723" i="1"/>
  <c r="AV551" i="1"/>
  <c r="AV621" i="1"/>
  <c r="DK720" i="1"/>
  <c r="BF792" i="1"/>
  <c r="DM697" i="1"/>
  <c r="CK735" i="1"/>
  <c r="BF499" i="1"/>
  <c r="AB794" i="1"/>
  <c r="DR742" i="1"/>
  <c r="CJ544" i="1"/>
  <c r="DF656" i="1"/>
  <c r="DG655" i="1"/>
  <c r="D564" i="1" a="1"/>
  <c r="BA627" i="1"/>
  <c r="CS578" i="1"/>
  <c r="DL749" i="1"/>
  <c r="AG553" i="1"/>
  <c r="CQ649" i="1"/>
  <c r="BP630" i="1"/>
  <c r="BA596" i="1"/>
  <c r="DR691" i="1"/>
  <c r="D544" i="1" a="1"/>
  <c r="EB743" i="1"/>
  <c r="ED696" i="1"/>
  <c r="AH624" i="1"/>
  <c r="AB738" i="1"/>
  <c r="EB748" i="1"/>
  <c r="DT622" i="1"/>
  <c r="ED595" i="1"/>
  <c r="EA656" i="1"/>
  <c r="AB381" i="1"/>
  <c r="DH718" i="1"/>
  <c r="CS738" i="1"/>
  <c r="CZ799" i="1"/>
  <c r="CS691" i="1"/>
  <c r="EA680" i="1"/>
  <c r="EB692" i="1"/>
  <c r="CS692" i="1"/>
  <c r="BQ596" i="1"/>
  <c r="CN676" i="1"/>
  <c r="CO693" i="1"/>
  <c r="BG792" i="1"/>
  <c r="BF647" i="1"/>
  <c r="CU737" i="1"/>
  <c r="CJ624" i="1"/>
  <c r="DN698" i="1"/>
  <c r="CP621" i="1"/>
  <c r="CM622" i="1"/>
  <c r="DO791" i="1"/>
  <c r="DF693" i="1"/>
  <c r="CM696" i="1"/>
  <c r="BG739" i="1"/>
  <c r="BF801" i="1"/>
  <c r="ED741" i="1"/>
  <c r="AM747" i="1"/>
  <c r="AL747" i="1"/>
  <c r="DQ598" i="1"/>
  <c r="DJ802" i="1"/>
  <c r="EG741" i="1"/>
  <c r="DZ647" i="1"/>
  <c r="DC750" i="1"/>
  <c r="BA593" i="1"/>
  <c r="DA789" i="1"/>
  <c r="DU735" i="1"/>
  <c r="CK789" i="1"/>
  <c r="CF735" i="1"/>
  <c r="CT793" i="1"/>
  <c r="CO656" i="1"/>
  <c r="EE750" i="1"/>
  <c r="D761" i="1" a="1"/>
  <c r="CZ737" i="1"/>
  <c r="AW675" i="1"/>
  <c r="DG699" i="1"/>
  <c r="D574" i="1" a="1"/>
  <c r="AC656" i="1"/>
  <c r="DW436" i="1"/>
  <c r="BG653" i="1"/>
  <c r="DF788" i="1"/>
  <c r="DG693" i="1"/>
  <c r="DS742" i="1"/>
  <c r="CQ680" i="1"/>
  <c r="BK741" i="1"/>
  <c r="EC749" i="1"/>
  <c r="CA790" i="1"/>
  <c r="BU721" i="1"/>
  <c r="DM741" i="1"/>
  <c r="DQ718" i="1"/>
  <c r="DT677" i="1"/>
  <c r="DR598" i="1"/>
  <c r="DZ742" i="1"/>
  <c r="CM735" i="1"/>
  <c r="EB680" i="1"/>
  <c r="DS736" i="1"/>
  <c r="CT599" i="1"/>
  <c r="BF650" i="1"/>
  <c r="CN554" i="1"/>
  <c r="CT654" i="1"/>
  <c r="AC602" i="1"/>
  <c r="BU544" i="1"/>
  <c r="CU652" i="1"/>
  <c r="EG698" i="1"/>
  <c r="DC754" i="1"/>
  <c r="AV518" i="1"/>
  <c r="CO796" i="1"/>
  <c r="D511" i="1" a="1"/>
  <c r="CL578" i="1"/>
  <c r="CT593" i="1"/>
  <c r="BG648" i="1"/>
  <c r="CE744" i="1"/>
  <c r="EG692" i="1"/>
  <c r="ED657" i="1"/>
  <c r="CT736" i="1"/>
  <c r="CM653" i="1"/>
  <c r="BA736" i="1"/>
  <c r="CL723" i="1"/>
  <c r="AM598" i="1"/>
  <c r="DX648" i="1"/>
  <c r="DQ630" i="1"/>
  <c r="CW626" i="1"/>
  <c r="DR834" i="1"/>
  <c r="AV721" i="1"/>
  <c r="BA723" i="1"/>
  <c r="DW550" i="1"/>
  <c r="DJ693" i="1"/>
  <c r="CR650" i="1"/>
  <c r="DN717" i="1"/>
  <c r="EB655" i="1"/>
  <c r="CR623" i="1"/>
  <c r="DA603" i="1"/>
  <c r="DC511" i="1"/>
  <c r="DK574" i="1"/>
  <c r="DM691" i="1"/>
  <c r="DW694" i="1"/>
  <c r="EG628" i="1"/>
  <c r="CS653" i="1"/>
  <c r="AL627" i="1"/>
  <c r="BF719" i="1"/>
  <c r="DW695" i="1"/>
  <c r="EH622" i="1"/>
  <c r="D717" i="1" a="1"/>
  <c r="CQ696" i="1"/>
  <c r="CT737" i="1"/>
  <c r="DY625" i="1"/>
  <c r="CZ411" i="1"/>
  <c r="EF720" i="1"/>
  <c r="BK623" i="1"/>
  <c r="BZ628" i="1"/>
  <c r="AW657" i="1"/>
  <c r="AV600" i="1"/>
  <c r="DJ679" i="1"/>
  <c r="CT577" i="1"/>
  <c r="CL602" i="1"/>
  <c r="CN621" i="1"/>
  <c r="CR700" i="1"/>
  <c r="EE647" i="1"/>
  <c r="BV647" i="1"/>
  <c r="DO579" i="1"/>
  <c r="AB677" i="1"/>
  <c r="DB623" i="1"/>
  <c r="DP723" i="1"/>
  <c r="DU801" i="1"/>
  <c r="AH651" i="1"/>
  <c r="DP813" i="1"/>
  <c r="DF524" i="1"/>
  <c r="CA799" i="1"/>
  <c r="CM792" i="1"/>
  <c r="ED679" i="1"/>
  <c r="CW596" i="1"/>
  <c r="DE654" i="1"/>
  <c r="AB620" i="1"/>
  <c r="DO698" i="1"/>
  <c r="DA793" i="1"/>
  <c r="CS737" i="1"/>
  <c r="DQ717" i="1"/>
  <c r="DF481" i="1"/>
  <c r="DD653" i="1"/>
  <c r="EC521" i="1"/>
  <c r="DX691" i="1"/>
  <c r="DD576" i="1"/>
  <c r="DG718" i="1"/>
  <c r="DB700" i="1"/>
  <c r="DK701" i="1"/>
  <c r="AW697" i="1"/>
  <c r="DM829" i="1"/>
  <c r="DK619" i="1"/>
  <c r="BP677" i="1"/>
  <c r="AC740" i="1"/>
  <c r="EC691" i="1"/>
  <c r="AB789" i="1"/>
  <c r="AW743" i="1"/>
  <c r="DY675" i="1"/>
  <c r="AM629" i="1"/>
  <c r="CL749" i="1"/>
  <c r="CW753" i="1"/>
  <c r="BU722" i="1"/>
  <c r="DZ721" i="1"/>
  <c r="DF630" i="1"/>
  <c r="DR653" i="1"/>
  <c r="D752" i="1" a="1"/>
  <c r="BP741" i="1"/>
  <c r="BG677" i="1"/>
  <c r="CZ738" i="1"/>
  <c r="AG629" i="1"/>
  <c r="DH794" i="1"/>
  <c r="DM625" i="1"/>
  <c r="D683" i="1" a="1"/>
  <c r="DS652" i="1"/>
  <c r="DL626" i="1"/>
  <c r="CS694" i="1"/>
  <c r="EB624" i="1"/>
  <c r="CM619" i="1"/>
  <c r="AB553" i="1"/>
  <c r="AC792" i="1"/>
  <c r="DP744" i="1"/>
  <c r="BU740" i="1"/>
  <c r="CA745" i="1"/>
  <c r="DJ821" i="1"/>
  <c r="CY748" i="1"/>
  <c r="BQ628" i="1"/>
  <c r="EF601" i="1"/>
  <c r="CM736" i="1"/>
  <c r="CK648" i="1"/>
  <c r="AM792" i="1"/>
  <c r="DC516" i="1"/>
  <c r="CX598" i="1"/>
  <c r="DT723" i="1"/>
  <c r="DG747" i="1"/>
  <c r="CN658" i="1"/>
  <c r="DX699" i="1"/>
  <c r="DA620" i="1"/>
  <c r="EC658" i="1"/>
  <c r="EB626" i="1"/>
  <c r="DC629" i="1"/>
  <c r="DR722" i="1"/>
  <c r="DJ753" i="1"/>
  <c r="DC678" i="1"/>
  <c r="CS650" i="1"/>
  <c r="BB693" i="1"/>
  <c r="CM676" i="1"/>
  <c r="D557" i="1" a="1"/>
  <c r="BL630" i="1"/>
  <c r="EF658" i="1"/>
  <c r="BK694" i="1"/>
  <c r="DF514" i="1"/>
  <c r="BB480" i="1"/>
  <c r="BB780" i="1"/>
  <c r="DC747" i="1"/>
  <c r="DX741" i="1"/>
  <c r="EB698" i="1"/>
  <c r="EE691" i="1"/>
  <c r="BA650" i="1"/>
  <c r="DF749" i="1"/>
  <c r="CJ630" i="1"/>
  <c r="CS546" i="1"/>
  <c r="BK722" i="1"/>
  <c r="CW620" i="1"/>
  <c r="CR789" i="1"/>
  <c r="ED576" i="1"/>
  <c r="DD800" i="1"/>
  <c r="CY599" i="1"/>
  <c r="D638" i="1" a="1"/>
  <c r="CP675" i="1"/>
  <c r="DU795" i="1"/>
  <c r="DO828" i="1"/>
  <c r="EH655" i="1"/>
  <c r="DX701" i="1"/>
  <c r="DL649" i="1"/>
  <c r="DN800" i="1"/>
  <c r="BG719" i="1"/>
  <c r="BK796" i="1"/>
  <c r="CZ656" i="1"/>
  <c r="CA679" i="1"/>
  <c r="CZ802" i="1"/>
  <c r="DX647" i="1"/>
  <c r="BU680" i="1"/>
  <c r="DR832" i="1"/>
  <c r="CU656" i="1"/>
  <c r="DA790" i="1"/>
  <c r="AQ736" i="1"/>
  <c r="AM721" i="1"/>
  <c r="DS821" i="1"/>
  <c r="ED620" i="1"/>
  <c r="CK578" i="1"/>
  <c r="AC648" i="1"/>
  <c r="EA693" i="1"/>
  <c r="CW415" i="1"/>
  <c r="DP833" i="1"/>
  <c r="AC626" i="1"/>
  <c r="DW477" i="1"/>
  <c r="DR574" i="1"/>
  <c r="BQ717" i="1"/>
  <c r="BF795" i="1"/>
  <c r="CQ516" i="1"/>
  <c r="DU678" i="1"/>
  <c r="AH620" i="1"/>
  <c r="CF545" i="1"/>
  <c r="AW719" i="1"/>
  <c r="DK694" i="1"/>
  <c r="D668" i="1" a="1"/>
  <c r="CW658" i="1"/>
  <c r="DJ735" i="1"/>
  <c r="AM694" i="1"/>
  <c r="CY523" i="1"/>
  <c r="DK793" i="1"/>
  <c r="DK573" i="1"/>
  <c r="CT517" i="1"/>
  <c r="DJ652" i="1"/>
  <c r="AL548" i="1"/>
  <c r="EE656" i="1"/>
  <c r="BV599" i="1"/>
  <c r="DZ748" i="1"/>
  <c r="BU598" i="1"/>
  <c r="BA625" i="1"/>
  <c r="BK657" i="1"/>
  <c r="DL578" i="1"/>
  <c r="BP735" i="1"/>
  <c r="AW477" i="1"/>
  <c r="BU739" i="1"/>
  <c r="CW798" i="1"/>
  <c r="DF554" i="1"/>
  <c r="DR695" i="1"/>
  <c r="DH698" i="1"/>
  <c r="CJ649" i="1"/>
  <c r="AQ691" i="1"/>
  <c r="CJ599" i="1"/>
  <c r="EF572" i="1"/>
  <c r="D633" i="1" a="1"/>
  <c r="CK524" i="1"/>
  <c r="DU653" i="1"/>
  <c r="DO647" i="1"/>
  <c r="BK625" i="1"/>
  <c r="EG693" i="1"/>
  <c r="CA791" i="1"/>
  <c r="DF677" i="1"/>
  <c r="AQ425" i="1"/>
  <c r="BV653" i="1"/>
  <c r="BZ521" i="1"/>
  <c r="DT481" i="1"/>
  <c r="BG630" i="1"/>
  <c r="CA655" i="1"/>
  <c r="CJ746" i="1"/>
  <c r="ED627" i="1"/>
  <c r="DR809" i="1"/>
  <c r="CZ652" i="1"/>
  <c r="DF678" i="1"/>
  <c r="BL521" i="1"/>
  <c r="AC802" i="1"/>
  <c r="BP648" i="1"/>
  <c r="DN573" i="1"/>
  <c r="BV698" i="1"/>
  <c r="CY576" i="1"/>
  <c r="CZ554" i="1"/>
  <c r="DU550" i="1"/>
  <c r="BK647" i="1"/>
  <c r="AM652" i="1"/>
  <c r="DY517" i="1"/>
  <c r="EG794" i="1"/>
  <c r="AR692" i="1"/>
  <c r="CF423" i="1"/>
  <c r="CA480" i="1"/>
  <c r="DS746" i="1"/>
  <c r="BQ680" i="1"/>
  <c r="EG554" i="1"/>
  <c r="DL748" i="1"/>
  <c r="DB699" i="1"/>
  <c r="DP552" i="1"/>
  <c r="EH545" i="1"/>
  <c r="DX571" i="1"/>
  <c r="DP511" i="1"/>
  <c r="DJ517" i="1"/>
  <c r="BF720" i="1"/>
  <c r="CT622" i="1"/>
  <c r="DK575" i="1"/>
  <c r="BP517" i="1"/>
  <c r="DA693" i="1"/>
  <c r="CP655" i="1"/>
  <c r="BU625" i="1"/>
  <c r="EB620" i="1"/>
  <c r="DC619" i="1"/>
  <c r="DX621" i="1"/>
  <c r="BQ720" i="1"/>
  <c r="CR736" i="1"/>
  <c r="DT800" i="1"/>
  <c r="CO697" i="1"/>
  <c r="AL515" i="1"/>
  <c r="DW735" i="1"/>
  <c r="CF701" i="1"/>
  <c r="CO425" i="1"/>
  <c r="DO654" i="1"/>
  <c r="ED628" i="1"/>
  <c r="AV695" i="1"/>
  <c r="DA695" i="1"/>
  <c r="AM723" i="1"/>
  <c r="DK629" i="1"/>
  <c r="AM800" i="1"/>
  <c r="DF478" i="1"/>
  <c r="DZ746" i="1"/>
  <c r="CQ620" i="1"/>
  <c r="DY678" i="1"/>
  <c r="BA478" i="1"/>
  <c r="DL717" i="1"/>
  <c r="AR657" i="1"/>
  <c r="DF628" i="1"/>
  <c r="DK748" i="1"/>
  <c r="CW543" i="1"/>
  <c r="DK814" i="1"/>
  <c r="DX695" i="1"/>
  <c r="DM652" i="1"/>
  <c r="BU693" i="1"/>
  <c r="AC698" i="1"/>
  <c r="D492" i="1" a="1"/>
  <c r="EA722" i="1"/>
  <c r="DO649" i="1"/>
  <c r="DS820" i="1"/>
  <c r="DW600" i="1"/>
  <c r="DK752" i="1"/>
  <c r="AB651" i="1"/>
  <c r="DS543" i="1"/>
  <c r="EB621" i="1"/>
  <c r="CT693" i="1"/>
  <c r="DN652" i="1"/>
  <c r="CQ523" i="1"/>
  <c r="DN651" i="1"/>
  <c r="AC719" i="1"/>
  <c r="EH652" i="1"/>
  <c r="CJ573" i="1"/>
  <c r="CJ479" i="1"/>
  <c r="AH790" i="1"/>
  <c r="BL679" i="1"/>
  <c r="DC650" i="1"/>
  <c r="AH623" i="1"/>
  <c r="D704" i="1" a="1"/>
  <c r="BQ694" i="1"/>
  <c r="EH516" i="1"/>
  <c r="AM423" i="1"/>
  <c r="EG679" i="1"/>
  <c r="EB551" i="1"/>
  <c r="CN547" i="1"/>
  <c r="CP657" i="1"/>
  <c r="AV593" i="1"/>
  <c r="CS741" i="1"/>
  <c r="DJ754" i="1"/>
  <c r="BU675" i="1"/>
  <c r="BU624" i="1"/>
  <c r="BG795" i="1"/>
  <c r="AL803" i="1"/>
  <c r="EB792" i="1"/>
  <c r="EA416" i="1"/>
  <c r="CW649" i="1"/>
  <c r="CZ576" i="1"/>
  <c r="AG693" i="1"/>
  <c r="BL595" i="1"/>
  <c r="CY551" i="1"/>
  <c r="DA719" i="1"/>
  <c r="CJ577" i="1"/>
  <c r="CR695" i="1"/>
  <c r="DS578" i="1"/>
  <c r="AR622" i="1"/>
  <c r="CW576" i="1"/>
  <c r="EF657" i="1"/>
  <c r="CF599" i="1"/>
  <c r="AW738" i="1"/>
  <c r="BK739" i="1"/>
  <c r="DM647" i="1"/>
  <c r="EH481" i="1"/>
  <c r="CR598" i="1"/>
  <c r="EB654" i="1"/>
  <c r="AC630" i="1"/>
  <c r="AV790" i="1"/>
  <c r="DD431" i="1"/>
  <c r="DG593" i="1"/>
  <c r="DM717" i="1"/>
  <c r="CK599" i="1"/>
  <c r="DH620" i="1"/>
  <c r="BA579" i="1"/>
  <c r="DW790" i="1"/>
  <c r="CU625" i="1"/>
  <c r="CM548" i="1"/>
  <c r="DO597" i="1"/>
  <c r="AW701" i="1"/>
  <c r="CR626" i="1"/>
  <c r="DL415" i="1"/>
  <c r="CF680" i="1"/>
  <c r="DB677" i="1"/>
  <c r="DM719" i="1"/>
  <c r="CA653" i="1"/>
  <c r="BQ603" i="1"/>
  <c r="CY691" i="1"/>
  <c r="DD649" i="1"/>
  <c r="CZ622" i="1"/>
  <c r="EC596" i="1"/>
  <c r="CA741" i="1"/>
  <c r="CX723" i="1"/>
  <c r="BQ791" i="1"/>
  <c r="EE675" i="1"/>
  <c r="BP602" i="1"/>
  <c r="CT627" i="1"/>
  <c r="AC577" i="1"/>
  <c r="DE653" i="1"/>
  <c r="AM748" i="1"/>
  <c r="DK747" i="1"/>
  <c r="BF595" i="1"/>
  <c r="DC593" i="1"/>
  <c r="AC700" i="1"/>
  <c r="BF649" i="1"/>
  <c r="DQ749" i="1"/>
  <c r="DS554" i="1"/>
  <c r="AR512" i="1"/>
  <c r="BA701" i="1"/>
  <c r="AB628" i="1"/>
  <c r="DH649" i="1"/>
  <c r="BG654" i="1"/>
  <c r="DU544" i="1"/>
  <c r="EA543" i="1"/>
  <c r="D595" i="1" a="1"/>
  <c r="DP648" i="1"/>
  <c r="DS407" i="1"/>
  <c r="BU653" i="1"/>
  <c r="AC677" i="1"/>
  <c r="DR678" i="1"/>
  <c r="EC718" i="1"/>
  <c r="DU622" i="1"/>
  <c r="CA748" i="1"/>
  <c r="AB721" i="1"/>
  <c r="BP676" i="1"/>
  <c r="BZ678" i="1"/>
  <c r="AW747" i="1"/>
  <c r="DL553" i="1"/>
  <c r="EB603" i="1"/>
  <c r="EG696" i="1"/>
  <c r="CA599" i="1"/>
  <c r="BZ746" i="1"/>
  <c r="CJ735" i="1"/>
  <c r="BZ649" i="1"/>
  <c r="AW649" i="1"/>
  <c r="DR626" i="1"/>
  <c r="AW723" i="1"/>
  <c r="CL596" i="1"/>
  <c r="D424" i="1" a="1"/>
  <c r="DJ499" i="1"/>
  <c r="BA552" i="1"/>
  <c r="BK481" i="1"/>
  <c r="BP625" i="1"/>
  <c r="BA626" i="1"/>
  <c r="AG692" i="1"/>
  <c r="DH701" i="1"/>
  <c r="AQ573" i="1"/>
  <c r="AL601" i="1"/>
  <c r="DX626" i="1"/>
  <c r="AR593" i="1"/>
  <c r="DU602" i="1"/>
  <c r="DR579" i="1"/>
  <c r="AW578" i="1"/>
  <c r="D512" i="1" a="1"/>
  <c r="CX574" i="1"/>
  <c r="BQ554" i="1"/>
  <c r="DT518" i="1"/>
  <c r="CF630" i="1"/>
  <c r="CX594" i="1"/>
  <c r="AC650" i="1"/>
  <c r="BL513" i="1"/>
  <c r="CK655" i="1"/>
  <c r="BQ655" i="1"/>
  <c r="AM596" i="1"/>
  <c r="BB749" i="1"/>
  <c r="BB548" i="1"/>
  <c r="EG436" i="1"/>
  <c r="EE571" i="1"/>
  <c r="DJ750" i="1"/>
  <c r="AL723" i="1"/>
  <c r="BV524" i="1"/>
  <c r="BZ600" i="1"/>
  <c r="BK654" i="1"/>
  <c r="CN552" i="1"/>
  <c r="AL695" i="1"/>
  <c r="AR718" i="1"/>
  <c r="CE801" i="1"/>
  <c r="DE395" i="1"/>
  <c r="CQ692" i="1"/>
  <c r="EH627" i="1"/>
  <c r="EF628" i="1"/>
  <c r="CP723" i="1"/>
  <c r="CL692" i="1"/>
  <c r="DT654" i="1"/>
  <c r="AC795" i="1"/>
  <c r="BV649" i="1"/>
  <c r="DT720" i="1"/>
  <c r="CS628" i="1"/>
  <c r="DF651" i="1"/>
  <c r="DU676" i="1"/>
  <c r="CU679" i="1"/>
  <c r="DA801" i="1"/>
  <c r="CX620" i="1"/>
  <c r="DF624" i="1"/>
  <c r="CQ792" i="1"/>
  <c r="CJ482" i="1"/>
  <c r="BP656" i="1"/>
  <c r="DD736" i="1"/>
  <c r="DW797" i="1"/>
  <c r="BG718" i="1"/>
  <c r="DY676" i="1"/>
  <c r="DF552" i="1"/>
  <c r="AR794" i="1"/>
  <c r="EF697" i="1"/>
  <c r="EG700" i="1"/>
  <c r="EB576" i="1"/>
  <c r="AG738" i="1"/>
  <c r="DY602" i="1"/>
  <c r="CF548" i="1"/>
  <c r="DS517" i="1"/>
  <c r="CA739" i="1"/>
  <c r="DG519" i="1"/>
  <c r="AW801" i="1"/>
  <c r="AC599" i="1"/>
  <c r="BP593" i="1"/>
  <c r="EB737" i="1"/>
  <c r="CL752" i="1"/>
  <c r="DE651" i="1"/>
  <c r="DC622" i="1"/>
  <c r="CF627" i="1"/>
  <c r="DK737" i="1"/>
  <c r="EH743" i="1"/>
  <c r="DH481" i="1"/>
  <c r="CQ751" i="1"/>
  <c r="AC749" i="1"/>
  <c r="CY652" i="1"/>
  <c r="CS548" i="1"/>
  <c r="CE572" i="1"/>
  <c r="DR523" i="1"/>
  <c r="EA740" i="1"/>
  <c r="AH578" i="1"/>
  <c r="EG651" i="1"/>
  <c r="BK648" i="1"/>
  <c r="BZ754" i="1"/>
  <c r="CX735" i="1"/>
  <c r="DJ572" i="1"/>
  <c r="DP602" i="1"/>
  <c r="AC649" i="1"/>
  <c r="CS695" i="1"/>
  <c r="DC793" i="1"/>
  <c r="BV753" i="1"/>
  <c r="AQ594" i="1"/>
  <c r="AL619" i="1"/>
  <c r="CN595" i="1"/>
  <c r="EF654" i="1"/>
  <c r="EG718" i="1"/>
  <c r="D620" i="1" a="1"/>
  <c r="DF803" i="1"/>
  <c r="AM675" i="1"/>
  <c r="DR654" i="1"/>
  <c r="CY598" i="1"/>
  <c r="BP574" i="1"/>
  <c r="CK597" i="1"/>
  <c r="CL620" i="1"/>
  <c r="DD691" i="1"/>
  <c r="DZ595" i="1"/>
  <c r="CS627" i="1"/>
  <c r="AC554" i="1"/>
  <c r="CW720" i="1"/>
  <c r="ED694" i="1"/>
  <c r="DH603" i="1"/>
  <c r="BG623" i="1"/>
  <c r="CK788" i="1"/>
  <c r="AQ517" i="1"/>
  <c r="DW482" i="1"/>
  <c r="AM722" i="1"/>
  <c r="AR499" i="1"/>
  <c r="BB595" i="1"/>
  <c r="CU697" i="1"/>
  <c r="CA603" i="1"/>
  <c r="BF543" i="1"/>
  <c r="DO738" i="1"/>
  <c r="EA434" i="1"/>
  <c r="CU552" i="1"/>
  <c r="DO651" i="1"/>
  <c r="AV383" i="1"/>
  <c r="AC627" i="1"/>
  <c r="DH622" i="1"/>
  <c r="BV803" i="1"/>
  <c r="DH656" i="1"/>
  <c r="CO630" i="1"/>
  <c r="CF601" i="1"/>
  <c r="AH738" i="1"/>
  <c r="EB513" i="1"/>
  <c r="DE620" i="1"/>
  <c r="CU482" i="1"/>
  <c r="EC656" i="1"/>
  <c r="BQ513" i="1"/>
  <c r="BV425" i="1"/>
  <c r="DM723" i="1"/>
  <c r="D586" i="1" a="1"/>
  <c r="CO696" i="1"/>
  <c r="CE500" i="1"/>
  <c r="EA482" i="1"/>
  <c r="BU629" i="1"/>
  <c r="AB648" i="1"/>
  <c r="D445" i="1" a="1"/>
  <c r="DB512" i="1"/>
  <c r="BQ478" i="1"/>
  <c r="DQ594" i="1"/>
  <c r="EH691" i="1"/>
  <c r="AW746" i="1"/>
  <c r="DF597" i="1"/>
  <c r="DF576" i="1"/>
  <c r="DF574" i="1"/>
  <c r="AV697" i="1"/>
  <c r="CW625" i="1"/>
  <c r="D773" i="1" a="1"/>
  <c r="AV741" i="1"/>
  <c r="BL628" i="1"/>
  <c r="DQ737" i="1"/>
  <c r="D513" i="1" a="1"/>
  <c r="CE742" i="1"/>
  <c r="CN576" i="1"/>
  <c r="AG620" i="1"/>
  <c r="CL739" i="1"/>
  <c r="DY553" i="1"/>
  <c r="AB552" i="1"/>
  <c r="DE744" i="1"/>
  <c r="CN577" i="1"/>
  <c r="BA629" i="1"/>
  <c r="CU676" i="1"/>
  <c r="EC598" i="1"/>
  <c r="DF548" i="1"/>
  <c r="CP742" i="1"/>
  <c r="BF624" i="1"/>
  <c r="AR651" i="1"/>
  <c r="CQ657" i="1"/>
  <c r="CP696" i="1"/>
  <c r="BL654" i="1"/>
  <c r="CP623" i="1"/>
  <c r="CX740" i="1"/>
  <c r="DE630" i="1"/>
  <c r="DE780" i="1"/>
  <c r="DS700" i="1"/>
  <c r="AC654" i="1"/>
  <c r="AL717" i="1"/>
  <c r="DS574" i="1"/>
  <c r="BG578" i="1"/>
  <c r="DY720" i="1"/>
  <c r="BF752" i="1"/>
  <c r="DY740" i="1"/>
  <c r="AQ744" i="1"/>
  <c r="CW699" i="1"/>
  <c r="AH602" i="1"/>
  <c r="EG697" i="1"/>
  <c r="DM656" i="1"/>
  <c r="BK737" i="1"/>
  <c r="EA677" i="1"/>
  <c r="BV630" i="1"/>
  <c r="DS792" i="1"/>
  <c r="D653" i="1" a="1"/>
  <c r="DO754" i="1"/>
  <c r="DC574" i="1"/>
  <c r="BK698" i="1"/>
  <c r="AR791" i="1"/>
  <c r="CJ743" i="1"/>
  <c r="BF677" i="1"/>
  <c r="DF737" i="1"/>
  <c r="BQ601" i="1"/>
  <c r="AH647" i="1"/>
  <c r="CP626" i="1"/>
  <c r="CW572" i="1"/>
  <c r="EC717" i="1"/>
  <c r="DW741" i="1"/>
  <c r="DN718" i="1"/>
  <c r="EB625" i="1"/>
  <c r="CJ518" i="1"/>
  <c r="DY578" i="1"/>
  <c r="EF653" i="1"/>
  <c r="AV749" i="1"/>
  <c r="DX747" i="1"/>
  <c r="EH623" i="1"/>
  <c r="DW647" i="1"/>
  <c r="DP806" i="1"/>
  <c r="EE692" i="1"/>
  <c r="CS626" i="1"/>
  <c r="CQ599" i="1"/>
  <c r="CW484" i="1"/>
  <c r="DM601" i="1"/>
  <c r="DG676" i="1"/>
  <c r="CN648" i="1"/>
  <c r="CR791" i="1"/>
  <c r="AC736" i="1"/>
  <c r="BZ519" i="1"/>
  <c r="DB599" i="1"/>
  <c r="EB602" i="1"/>
  <c r="DC739" i="1"/>
  <c r="DK655" i="1"/>
  <c r="DT553" i="1"/>
  <c r="DU500" i="1"/>
  <c r="DN655" i="1"/>
  <c r="AV573" i="1"/>
  <c r="DF753" i="1"/>
  <c r="CY548" i="1"/>
  <c r="BV722" i="1"/>
  <c r="BB596" i="1"/>
  <c r="BZ627" i="1"/>
  <c r="DQ579" i="1"/>
  <c r="DB521" i="1"/>
  <c r="AC431" i="1"/>
  <c r="DD652" i="1"/>
  <c r="DT627" i="1"/>
  <c r="EB600" i="1"/>
  <c r="DC701" i="1"/>
  <c r="CP511" i="1"/>
  <c r="ED655" i="1"/>
  <c r="CK675" i="1"/>
  <c r="CU519" i="1"/>
  <c r="BV695" i="1"/>
  <c r="EE627" i="1"/>
  <c r="AW676" i="1"/>
  <c r="DF483" i="1"/>
  <c r="DP576" i="1"/>
  <c r="AR513" i="1"/>
  <c r="AH392" i="1"/>
  <c r="EF603" i="1"/>
  <c r="CY648" i="1"/>
  <c r="DN699" i="1"/>
  <c r="DW620" i="1"/>
  <c r="DR515" i="1"/>
  <c r="DK751" i="1"/>
  <c r="AV700" i="1"/>
  <c r="CM603" i="1"/>
  <c r="CQ515" i="1"/>
  <c r="DY698" i="1"/>
  <c r="CP649" i="1"/>
  <c r="CK652" i="1"/>
  <c r="DD499" i="1"/>
  <c r="CP701" i="1"/>
  <c r="DY697" i="1"/>
  <c r="BU603" i="1"/>
  <c r="AV657" i="1"/>
  <c r="CZ625" i="1"/>
  <c r="EB736" i="1"/>
  <c r="DB654" i="1"/>
  <c r="DS593" i="1"/>
  <c r="DE737" i="1"/>
  <c r="AG599" i="1"/>
  <c r="CQ513" i="1"/>
  <c r="DD547" i="1"/>
  <c r="AL597" i="1"/>
  <c r="EH752" i="1"/>
  <c r="CO546" i="1"/>
  <c r="DP698" i="1"/>
  <c r="DH791" i="1"/>
  <c r="CP579" i="1"/>
  <c r="CE522" i="1"/>
  <c r="DO723" i="1"/>
  <c r="DK744" i="1"/>
  <c r="AG628" i="1"/>
  <c r="AL575" i="1"/>
  <c r="DE747" i="1"/>
  <c r="CS735" i="1"/>
  <c r="AH655" i="1"/>
  <c r="CR524" i="1"/>
  <c r="DP718" i="1"/>
  <c r="BA788" i="1"/>
  <c r="AQ515" i="1"/>
  <c r="DD737" i="1"/>
  <c r="D720" i="1" a="1"/>
  <c r="DR735" i="1"/>
  <c r="DQ554" i="1"/>
  <c r="DP752" i="1"/>
  <c r="DQ676" i="1"/>
  <c r="BG694" i="1"/>
  <c r="DA795" i="1"/>
  <c r="DE601" i="1"/>
  <c r="AQ593" i="1"/>
  <c r="CO657" i="1"/>
  <c r="AB543" i="1"/>
  <c r="CS658" i="1"/>
  <c r="DU623" i="1"/>
  <c r="BU597" i="1"/>
  <c r="CZ658" i="1"/>
  <c r="DG647" i="1"/>
  <c r="CN578" i="1"/>
  <c r="DH657" i="1"/>
  <c r="DH602" i="1"/>
  <c r="EH577" i="1"/>
  <c r="DY514" i="1"/>
  <c r="DR811" i="1"/>
  <c r="DB722" i="1"/>
  <c r="CX742" i="1"/>
  <c r="DD628" i="1"/>
  <c r="DL754" i="1"/>
  <c r="DD621" i="1"/>
  <c r="DO482" i="1"/>
  <c r="DG653" i="1"/>
  <c r="CF747" i="1"/>
  <c r="CQ694" i="1"/>
  <c r="DJ553" i="1"/>
  <c r="DG696" i="1"/>
  <c r="D670" i="1" a="1"/>
  <c r="BQ595" i="1"/>
  <c r="BZ554" i="1"/>
  <c r="CF650" i="1"/>
  <c r="DB691" i="1"/>
  <c r="DO679" i="1"/>
  <c r="DF623" i="1"/>
  <c r="AC480" i="1"/>
  <c r="CN675" i="1"/>
  <c r="CK629" i="1"/>
  <c r="BG657" i="1"/>
  <c r="ED621" i="1"/>
  <c r="AQ794" i="1"/>
  <c r="BA514" i="1"/>
  <c r="BQ627" i="1"/>
  <c r="DW658" i="1"/>
  <c r="DR623" i="1"/>
  <c r="BA602" i="1"/>
  <c r="EB579" i="1"/>
  <c r="DZ625" i="1"/>
  <c r="BQ788" i="1"/>
  <c r="BP790" i="1"/>
  <c r="DA699" i="1"/>
  <c r="AC692" i="1"/>
  <c r="DE573" i="1"/>
  <c r="BU380" i="1"/>
  <c r="DY599" i="1"/>
  <c r="BL676" i="1"/>
  <c r="DR425" i="1"/>
  <c r="DW552" i="1"/>
  <c r="CZ653" i="1"/>
  <c r="BU479" i="1"/>
  <c r="DB624" i="1"/>
  <c r="CM483" i="1"/>
  <c r="DL512" i="1"/>
  <c r="BF413" i="1"/>
  <c r="DA630" i="1"/>
  <c r="DS811" i="1"/>
  <c r="CK692" i="1"/>
  <c r="AG483" i="1"/>
  <c r="DU523" i="1"/>
  <c r="DU652" i="1"/>
  <c r="CP601" i="1"/>
  <c r="BA692" i="1"/>
  <c r="DH740" i="1"/>
  <c r="DB749" i="1"/>
  <c r="BQ696" i="1"/>
  <c r="AW425" i="1"/>
  <c r="BK518" i="1"/>
  <c r="CS550" i="1"/>
  <c r="D729" i="1" a="1"/>
  <c r="AG695" i="1"/>
  <c r="DG480" i="1"/>
  <c r="DE650" i="1"/>
  <c r="CP694" i="1"/>
  <c r="AM695" i="1"/>
  <c r="CQ628" i="1"/>
  <c r="EE599" i="1"/>
  <c r="AL577" i="1"/>
  <c r="AH699" i="1"/>
  <c r="CY621" i="1"/>
  <c r="BG722" i="1"/>
  <c r="BV700" i="1"/>
  <c r="DS790" i="1"/>
  <c r="AQ658" i="1"/>
  <c r="AQ630" i="1"/>
  <c r="CY520" i="1"/>
  <c r="CL651" i="1"/>
  <c r="CZ655" i="1"/>
  <c r="AH751" i="1"/>
  <c r="DU481" i="1"/>
  <c r="CJ657" i="1"/>
  <c r="BG520" i="1"/>
  <c r="DM622" i="1"/>
  <c r="EH739" i="1"/>
  <c r="DB789" i="1"/>
  <c r="DY654" i="1"/>
  <c r="CF699" i="1"/>
  <c r="CJ691" i="1"/>
  <c r="AR578" i="1"/>
  <c r="DT675" i="1"/>
  <c r="DR572" i="1"/>
  <c r="DE649" i="1"/>
  <c r="BG574" i="1"/>
  <c r="DE602" i="1"/>
  <c r="EB788" i="1"/>
  <c r="DW576" i="1"/>
  <c r="BK740" i="1"/>
  <c r="BZ579" i="1"/>
  <c r="BL651" i="1"/>
  <c r="D726" i="1" a="1"/>
  <c r="EA697" i="1"/>
  <c r="DP594" i="1"/>
  <c r="BF678" i="1"/>
  <c r="CE694" i="1"/>
  <c r="DJ620" i="1"/>
  <c r="EG595" i="1"/>
  <c r="CN744" i="1"/>
  <c r="CX749" i="1"/>
  <c r="CU735" i="1"/>
  <c r="BV751" i="1"/>
  <c r="AR676" i="1"/>
  <c r="BG696" i="1"/>
  <c r="DY653" i="1"/>
  <c r="BP511" i="1"/>
  <c r="CF717" i="1"/>
  <c r="CW653" i="1"/>
  <c r="CX721" i="1"/>
  <c r="DK624" i="1"/>
  <c r="CE701" i="1"/>
  <c r="CA675" i="1"/>
  <c r="CS656" i="1"/>
  <c r="AC571" i="1"/>
  <c r="EA599" i="1"/>
  <c r="CP594" i="1"/>
  <c r="DG573" i="1"/>
  <c r="BB572" i="1"/>
  <c r="AL647" i="1"/>
  <c r="DR817" i="1"/>
  <c r="CN501" i="1"/>
  <c r="CT751" i="1"/>
  <c r="AW654" i="1"/>
  <c r="D532" i="1" a="1"/>
  <c r="BL514" i="1"/>
  <c r="DH599" i="1"/>
  <c r="BF743" i="1"/>
  <c r="CN693" i="1"/>
  <c r="BB675" i="1"/>
  <c r="BG652" i="1"/>
  <c r="CW519" i="1"/>
  <c r="DN738" i="1"/>
  <c r="AH654" i="1"/>
  <c r="DC799" i="1"/>
  <c r="EC798" i="1"/>
  <c r="CK601" i="1"/>
  <c r="BB751" i="1"/>
  <c r="AR484" i="1"/>
  <c r="EH797" i="1"/>
  <c r="BG625" i="1"/>
  <c r="CL696" i="1"/>
  <c r="AQ747" i="1"/>
  <c r="CE598" i="1"/>
  <c r="EH498" i="1"/>
  <c r="AC574" i="1"/>
  <c r="CK721" i="1"/>
  <c r="AB427" i="1"/>
  <c r="DZ517" i="1"/>
  <c r="DY371" i="1"/>
  <c r="DS676" i="1"/>
  <c r="CL694" i="1"/>
  <c r="DR434" i="1"/>
  <c r="EF428" i="1"/>
  <c r="DX719" i="1"/>
  <c r="CK696" i="1"/>
  <c r="D601" i="1" a="1"/>
  <c r="EE515" i="1"/>
  <c r="AM579" i="1"/>
  <c r="EA655" i="1"/>
  <c r="CA623" i="1"/>
  <c r="DK602" i="1"/>
  <c r="DF735" i="1"/>
  <c r="DL795" i="1"/>
  <c r="DQ550" i="1"/>
  <c r="CW651" i="1"/>
  <c r="AG676" i="1"/>
  <c r="CU573" i="1"/>
  <c r="EE481" i="1"/>
  <c r="BZ679" i="1"/>
  <c r="EG627" i="1"/>
  <c r="DA658" i="1"/>
  <c r="DG743" i="1"/>
  <c r="BF427" i="1"/>
  <c r="DS827" i="1"/>
  <c r="DB735" i="1"/>
  <c r="BQ676" i="1"/>
  <c r="DC524" i="1"/>
  <c r="BB482" i="1"/>
  <c r="DM480" i="1"/>
  <c r="DK514" i="1"/>
  <c r="AC658" i="1"/>
  <c r="BV623" i="1"/>
  <c r="BQ743" i="1"/>
  <c r="BF480" i="1"/>
  <c r="AM522" i="1"/>
  <c r="BK500" i="1"/>
  <c r="EF675" i="1"/>
  <c r="AV800" i="1"/>
  <c r="BF656" i="1"/>
  <c r="DF622" i="1"/>
  <c r="DK806" i="1"/>
  <c r="CK752" i="1"/>
  <c r="DO699" i="1"/>
  <c r="DT697" i="1"/>
  <c r="AB598" i="1"/>
  <c r="CT552" i="1"/>
  <c r="CA753" i="1"/>
  <c r="EH676" i="1"/>
  <c r="DO806" i="1"/>
  <c r="EC415" i="1"/>
  <c r="DJ701" i="1"/>
  <c r="BP692" i="1"/>
  <c r="DR601" i="1"/>
  <c r="DQ679" i="1"/>
  <c r="AG691" i="1"/>
  <c r="DK516" i="1"/>
  <c r="DG596" i="1"/>
  <c r="DP649" i="1"/>
  <c r="CA553" i="1"/>
  <c r="DZ790" i="1"/>
  <c r="BB602" i="1"/>
  <c r="CA624" i="1"/>
  <c r="AR480" i="1"/>
  <c r="DA550" i="1"/>
  <c r="DX796" i="1"/>
  <c r="CW647" i="1"/>
  <c r="CO744" i="1"/>
  <c r="EC657" i="1"/>
  <c r="AQ430" i="1"/>
  <c r="DZ515" i="1"/>
  <c r="AH621" i="1"/>
  <c r="DB498" i="1"/>
  <c r="AC622" i="1"/>
  <c r="CJ621" i="1"/>
  <c r="AV680" i="1"/>
  <c r="AM549" i="1"/>
  <c r="BQ624" i="1"/>
  <c r="CY479" i="1"/>
  <c r="EC676" i="1"/>
  <c r="EC579" i="1"/>
  <c r="CE657" i="1"/>
  <c r="DK691" i="1"/>
  <c r="CP597" i="1"/>
  <c r="EB701" i="1"/>
  <c r="DP738" i="1"/>
  <c r="DY651" i="1"/>
  <c r="BF601" i="1"/>
  <c r="AL656" i="1"/>
  <c r="DF595" i="1"/>
  <c r="BG499" i="1"/>
  <c r="AM521" i="1"/>
  <c r="CP499" i="1"/>
  <c r="D760" i="1" a="1"/>
  <c r="CJ602" i="1"/>
  <c r="BU497" i="1"/>
  <c r="DE514" i="1"/>
  <c r="DF649" i="1"/>
  <c r="DA650" i="1"/>
  <c r="DN647" i="1"/>
  <c r="CX433" i="1"/>
  <c r="CJ552" i="1"/>
  <c r="BP571" i="1"/>
  <c r="CF546" i="1"/>
  <c r="DA619" i="1"/>
  <c r="CF512" i="1"/>
  <c r="CE593" i="1"/>
  <c r="CM721" i="1"/>
  <c r="CP515" i="1"/>
  <c r="CX546" i="1"/>
  <c r="DF718" i="1"/>
  <c r="AW600" i="1"/>
  <c r="DA593" i="1"/>
  <c r="DF518" i="1"/>
  <c r="DE415" i="1"/>
  <c r="BZ790" i="1"/>
  <c r="DL593" i="1"/>
  <c r="CY552" i="1"/>
  <c r="CX547" i="1"/>
  <c r="CZ629" i="1"/>
  <c r="CO600" i="1"/>
  <c r="DT575" i="1"/>
  <c r="DW653" i="1"/>
  <c r="EG572" i="1"/>
  <c r="EF376" i="1"/>
  <c r="EC550" i="1"/>
  <c r="AR603" i="1"/>
  <c r="EB653" i="1"/>
  <c r="AG696" i="1"/>
  <c r="DC723" i="1"/>
  <c r="CK739" i="1"/>
  <c r="DR694" i="1"/>
  <c r="BL627" i="1"/>
  <c r="DM620" i="1"/>
  <c r="AB573" i="1"/>
  <c r="CQ626" i="1"/>
  <c r="DH629" i="1"/>
  <c r="AH698" i="1"/>
  <c r="BP626" i="1"/>
  <c r="AG484" i="1"/>
  <c r="BL653" i="1"/>
  <c r="CK795" i="1"/>
  <c r="EH595" i="1"/>
  <c r="CS753" i="1"/>
  <c r="CY654" i="1"/>
  <c r="BP478" i="1"/>
  <c r="DS478" i="1"/>
  <c r="AM524" i="1"/>
  <c r="DS697" i="1"/>
  <c r="BL652" i="1"/>
  <c r="BB649" i="1"/>
  <c r="DG517" i="1"/>
  <c r="DR651" i="1"/>
  <c r="BQ524" i="1"/>
  <c r="DE545" i="1"/>
  <c r="DB740" i="1"/>
  <c r="DB697" i="1"/>
  <c r="CJ598" i="1"/>
  <c r="D706" i="1" a="1"/>
  <c r="CU718" i="1"/>
  <c r="AW576" i="1"/>
  <c r="DO694" i="1"/>
  <c r="DP549" i="1"/>
  <c r="CP414" i="1"/>
  <c r="EG511" i="1"/>
  <c r="AB717" i="1"/>
  <c r="CT624" i="1"/>
  <c r="AC477" i="1"/>
  <c r="DG649" i="1"/>
  <c r="CL497" i="1"/>
  <c r="CY421" i="1"/>
  <c r="BL500" i="1"/>
  <c r="CQ676" i="1"/>
  <c r="BG743" i="1"/>
  <c r="DY717" i="1"/>
  <c r="CU719" i="1"/>
  <c r="DX596" i="1"/>
  <c r="BV790" i="1"/>
  <c r="DL655" i="1"/>
  <c r="AV676" i="1"/>
  <c r="BQ382" i="1"/>
  <c r="CX553" i="1"/>
  <c r="CO623" i="1"/>
  <c r="EE701" i="1"/>
  <c r="CF571" i="1"/>
  <c r="DC698" i="1"/>
  <c r="BP600" i="1"/>
  <c r="AW679" i="1"/>
  <c r="BU657" i="1"/>
  <c r="BU548" i="1"/>
  <c r="EE543" i="1"/>
  <c r="DD428" i="1"/>
  <c r="BA348" i="1"/>
  <c r="EA647" i="1"/>
  <c r="EA545" i="1"/>
  <c r="DK423" i="1"/>
  <c r="CZ630" i="1"/>
  <c r="CR693" i="1"/>
  <c r="BV594" i="1"/>
  <c r="DU694" i="1"/>
  <c r="EH599" i="1"/>
  <c r="BL697" i="1"/>
  <c r="EA524" i="1"/>
  <c r="CZ675" i="1"/>
  <c r="DH593" i="1"/>
  <c r="AW696" i="1"/>
  <c r="BA698" i="1"/>
  <c r="CS571" i="1"/>
  <c r="CP546" i="1"/>
  <c r="AC543" i="1"/>
  <c r="DF602" i="1"/>
  <c r="D648" i="1" a="1"/>
  <c r="DS794" i="1"/>
  <c r="EC788" i="1"/>
  <c r="CT650" i="1"/>
  <c r="EF425" i="1"/>
  <c r="DL656" i="1"/>
  <c r="BQ699" i="1"/>
  <c r="BV679" i="1"/>
  <c r="DB544" i="1"/>
  <c r="CQ720" i="1"/>
  <c r="CF550" i="1"/>
  <c r="EF511" i="1"/>
  <c r="BB484" i="1"/>
  <c r="CN596" i="1"/>
  <c r="AG622" i="1"/>
  <c r="CX654" i="1"/>
  <c r="CN697" i="1"/>
  <c r="CY603" i="1"/>
  <c r="CQ551" i="1"/>
  <c r="AR395" i="1"/>
  <c r="DL480" i="1"/>
  <c r="EC692" i="1"/>
  <c r="AR679" i="1"/>
  <c r="BV626" i="1"/>
  <c r="CK798" i="1"/>
  <c r="EC576" i="1"/>
  <c r="BQ599" i="1"/>
  <c r="BK753" i="1"/>
  <c r="CX497" i="1"/>
  <c r="AQ599" i="1"/>
  <c r="DC554" i="1"/>
  <c r="BL353" i="1"/>
  <c r="BP650" i="1"/>
  <c r="DA429" i="1"/>
  <c r="CY627" i="1"/>
  <c r="AW547" i="1"/>
  <c r="EG402" i="1"/>
  <c r="DL621" i="1"/>
  <c r="CP479" i="1"/>
  <c r="ED551" i="1"/>
  <c r="ED498" i="1"/>
  <c r="DK512" i="1"/>
  <c r="BU678" i="1"/>
  <c r="DU511" i="1"/>
  <c r="DB380" i="1"/>
  <c r="DN572" i="1"/>
  <c r="EE501" i="1"/>
  <c r="CM601" i="1"/>
  <c r="DD571" i="1"/>
  <c r="DZ656" i="1"/>
  <c r="CU678" i="1"/>
  <c r="CW577" i="1"/>
  <c r="CO677" i="1"/>
  <c r="BV723" i="1"/>
  <c r="DP651" i="1"/>
  <c r="DC677" i="1"/>
  <c r="DB426" i="1"/>
  <c r="DU627" i="1"/>
  <c r="BP524" i="1"/>
  <c r="DO622" i="1"/>
  <c r="CZ477" i="1"/>
  <c r="DB796" i="1"/>
  <c r="AG548" i="1"/>
  <c r="DC621" i="1"/>
  <c r="CL544" i="1"/>
  <c r="DW651" i="1"/>
  <c r="BV748" i="1"/>
  <c r="AL621" i="1"/>
  <c r="EH737" i="1"/>
  <c r="CW420" i="1"/>
  <c r="DG656" i="1"/>
  <c r="CA596" i="1"/>
  <c r="CZ482" i="1"/>
  <c r="DZ800" i="1"/>
  <c r="DD546" i="1"/>
  <c r="DD654" i="1"/>
  <c r="DT480" i="1"/>
  <c r="AB547" i="1"/>
  <c r="EH593" i="1"/>
  <c r="CO550" i="1"/>
  <c r="CS602" i="1"/>
  <c r="DB433" i="1"/>
  <c r="AV602" i="1"/>
  <c r="CK523" i="1"/>
  <c r="DM630" i="1"/>
  <c r="D588" i="1" a="1"/>
  <c r="BV545" i="1"/>
  <c r="DT695" i="1"/>
  <c r="BU737" i="1"/>
  <c r="CE676" i="1"/>
  <c r="BK720" i="1"/>
  <c r="AL794" i="1"/>
  <c r="BG621" i="1"/>
  <c r="DS655" i="1"/>
  <c r="EA548" i="1"/>
  <c r="AL433" i="1"/>
  <c r="DX602" i="1"/>
  <c r="CT629" i="1"/>
  <c r="BK595" i="1"/>
  <c r="BP803" i="1"/>
  <c r="DL691" i="1"/>
  <c r="CJ597" i="1"/>
  <c r="BB423" i="1"/>
  <c r="DN740" i="1"/>
  <c r="DG520" i="1"/>
  <c r="EC623" i="1"/>
  <c r="DR481" i="1"/>
  <c r="EE579" i="1"/>
  <c r="BV697" i="1"/>
  <c r="DW621" i="1"/>
  <c r="BU551" i="1"/>
  <c r="DS656" i="1"/>
  <c r="DN574" i="1"/>
  <c r="DC700" i="1"/>
  <c r="DK628" i="1"/>
  <c r="EB521" i="1"/>
  <c r="AG603" i="1"/>
  <c r="DN653" i="1"/>
  <c r="AV626" i="1"/>
  <c r="CX628" i="1"/>
  <c r="D565" i="1" a="1"/>
  <c r="CZ619" i="1"/>
  <c r="AC515" i="1"/>
  <c r="DM650" i="1"/>
  <c r="DK651" i="1"/>
  <c r="CK657" i="1"/>
  <c r="DE701" i="1"/>
  <c r="AG602" i="1"/>
  <c r="BU718" i="1"/>
  <c r="AB625" i="1"/>
  <c r="AG572" i="1"/>
  <c r="CW748" i="1"/>
  <c r="D775" i="1" a="1"/>
  <c r="DU398" i="1"/>
  <c r="BB518" i="1"/>
  <c r="DK409" i="1"/>
  <c r="AQ550" i="1"/>
  <c r="DL676" i="1"/>
  <c r="BF654" i="1"/>
  <c r="BK749" i="1"/>
  <c r="AR573" i="1"/>
  <c r="BP545" i="1"/>
  <c r="CE650" i="1"/>
  <c r="BB619" i="1"/>
  <c r="EF596" i="1"/>
  <c r="DQ549" i="1"/>
  <c r="DU479" i="1"/>
  <c r="CE677" i="1"/>
  <c r="DK498" i="1"/>
  <c r="DW802" i="1"/>
  <c r="BB600" i="1"/>
  <c r="DU595" i="1"/>
  <c r="BU694" i="1"/>
  <c r="EG552" i="1"/>
  <c r="DO548" i="1"/>
  <c r="AC657" i="1"/>
  <c r="DG624" i="1"/>
  <c r="CS554" i="1"/>
  <c r="DC736" i="1"/>
  <c r="DL628" i="1"/>
  <c r="DN744" i="1"/>
  <c r="CA680" i="1"/>
  <c r="CO519" i="1"/>
  <c r="DW546" i="1"/>
  <c r="CM543" i="1"/>
  <c r="EC554" i="1"/>
  <c r="CY721" i="1"/>
  <c r="DY696" i="1"/>
  <c r="DN796" i="1"/>
  <c r="EC789" i="1"/>
  <c r="DW793" i="1"/>
  <c r="CZ692" i="1"/>
  <c r="CM697" i="1"/>
  <c r="BL699" i="1"/>
  <c r="CT514" i="1"/>
  <c r="CS428" i="1"/>
  <c r="DL680" i="1"/>
  <c r="CR593" i="1"/>
  <c r="BB694" i="1"/>
  <c r="DN656" i="1"/>
  <c r="EA578" i="1"/>
  <c r="DZ425" i="1"/>
  <c r="CM621" i="1"/>
  <c r="DO717" i="1"/>
  <c r="BU619" i="1"/>
  <c r="CX512" i="1"/>
  <c r="BB553" i="1"/>
  <c r="AG552" i="1"/>
  <c r="CZ579" i="1"/>
  <c r="DU543" i="1"/>
  <c r="CW629" i="1"/>
  <c r="DM501" i="1"/>
  <c r="DN521" i="1"/>
  <c r="DZ480" i="1"/>
  <c r="CK650" i="1"/>
  <c r="BQ551" i="1"/>
  <c r="BG571" i="1"/>
  <c r="CY547" i="1"/>
  <c r="CT696" i="1"/>
  <c r="BV696" i="1"/>
  <c r="CA694" i="1"/>
  <c r="AG426" i="1"/>
  <c r="CO573" i="1"/>
  <c r="BB433" i="1"/>
  <c r="ED693" i="1"/>
  <c r="BL739" i="1"/>
  <c r="CJ799" i="1"/>
  <c r="BZ623" i="1"/>
  <c r="AB596" i="1"/>
  <c r="EF552" i="1"/>
  <c r="EG653" i="1"/>
  <c r="AR523" i="1"/>
  <c r="AH677" i="1"/>
  <c r="AM481" i="1"/>
  <c r="DW514" i="1"/>
  <c r="AM693" i="1"/>
  <c r="D566" i="1" a="1"/>
  <c r="DX522" i="1"/>
  <c r="EG401" i="1"/>
  <c r="CL599" i="1"/>
  <c r="BF482" i="1"/>
  <c r="DH694" i="1"/>
  <c r="BQ647" i="1"/>
  <c r="CQ524" i="1"/>
  <c r="BZ647" i="1"/>
  <c r="AC518" i="1"/>
  <c r="D635" i="1" a="1"/>
  <c r="CA700" i="1"/>
  <c r="AG675" i="1"/>
  <c r="DG677" i="1"/>
  <c r="DO630" i="1"/>
  <c r="EB791" i="1"/>
  <c r="AV599" i="1"/>
  <c r="CK577" i="1"/>
  <c r="CQ651" i="1"/>
  <c r="CT600" i="1"/>
  <c r="DQ551" i="1"/>
  <c r="AM698" i="1"/>
  <c r="DX433" i="1"/>
  <c r="DS835" i="1"/>
  <c r="EB596" i="1"/>
  <c r="ED626" i="1"/>
  <c r="CN647" i="1"/>
  <c r="D559" i="1" a="1"/>
  <c r="ED523" i="1"/>
  <c r="CP552" i="1"/>
  <c r="AM621" i="1"/>
  <c r="DC697" i="1"/>
  <c r="CT741" i="1"/>
  <c r="BZ680" i="1"/>
  <c r="BP719" i="1"/>
  <c r="DH654" i="1"/>
  <c r="CX622" i="1"/>
  <c r="AH597" i="1"/>
  <c r="AM658" i="1"/>
  <c r="DL629" i="1"/>
  <c r="BQ519" i="1"/>
  <c r="AC499" i="1"/>
  <c r="EH552" i="1"/>
  <c r="DJ720" i="1"/>
  <c r="BZ717" i="1"/>
  <c r="CQ748" i="1"/>
  <c r="DN701" i="1"/>
  <c r="DF578" i="1"/>
  <c r="BA603" i="1"/>
  <c r="BF658" i="1"/>
  <c r="DM520" i="1"/>
  <c r="DG543" i="1"/>
  <c r="DZ655" i="1"/>
  <c r="DS801" i="1"/>
  <c r="CN649" i="1"/>
  <c r="DX652" i="1"/>
  <c r="ED434" i="1"/>
  <c r="CJ601" i="1"/>
  <c r="ED553" i="1"/>
  <c r="BB499" i="1"/>
  <c r="AV576" i="1"/>
  <c r="CM738" i="1"/>
  <c r="CY624" i="1"/>
  <c r="DN576" i="1"/>
  <c r="DW424" i="1"/>
  <c r="DM513" i="1"/>
  <c r="AC676" i="1"/>
  <c r="BG519" i="1"/>
  <c r="D744" i="1" a="1"/>
  <c r="DP655" i="1"/>
  <c r="DR696" i="1"/>
  <c r="BP657" i="1"/>
  <c r="DQ695" i="1"/>
  <c r="CJ391" i="1"/>
  <c r="DF549" i="1"/>
  <c r="AG720" i="1"/>
  <c r="DE680" i="1"/>
  <c r="AL699" i="1"/>
  <c r="CE630" i="1"/>
  <c r="AR521" i="1"/>
  <c r="DK652" i="1"/>
  <c r="CR622" i="1"/>
  <c r="BB511" i="1"/>
  <c r="DP548" i="1"/>
  <c r="CS500" i="1"/>
  <c r="DD722" i="1"/>
  <c r="DN549" i="1"/>
  <c r="BA628" i="1"/>
  <c r="EG433" i="1"/>
  <c r="EH677" i="1"/>
  <c r="DA742" i="1"/>
  <c r="CS718" i="1"/>
  <c r="D643" i="1" a="1"/>
  <c r="CW739" i="1"/>
  <c r="DT651" i="1"/>
  <c r="BP654" i="1"/>
  <c r="DK647" i="1"/>
  <c r="AC691" i="1"/>
  <c r="BF741" i="1"/>
  <c r="DT745" i="1"/>
  <c r="AR432" i="1"/>
  <c r="CL652" i="1"/>
  <c r="DT619" i="1"/>
  <c r="BB625" i="1"/>
  <c r="CY718" i="1"/>
  <c r="AR478" i="1"/>
  <c r="BU695" i="1"/>
  <c r="DZ676" i="1"/>
  <c r="AW656" i="1"/>
  <c r="DZ521" i="1"/>
  <c r="BP629" i="1"/>
  <c r="CJ548" i="1"/>
  <c r="DU698" i="1"/>
  <c r="CW315" i="1"/>
  <c r="BF629" i="1"/>
  <c r="EH736" i="1"/>
  <c r="CA545" i="1"/>
  <c r="CU576" i="1"/>
  <c r="CN546" i="1"/>
  <c r="BA513" i="1"/>
  <c r="CL654" i="1"/>
  <c r="BP699" i="1"/>
  <c r="AW622" i="1"/>
  <c r="BB720" i="1"/>
  <c r="DE677" i="1"/>
  <c r="CY579" i="1"/>
  <c r="CZ623" i="1"/>
  <c r="AL622" i="1"/>
  <c r="CU600" i="1"/>
  <c r="CA374" i="1"/>
  <c r="CA720" i="1"/>
  <c r="CQ517" i="1"/>
  <c r="BA740" i="1"/>
  <c r="DK596" i="1"/>
  <c r="DN578" i="1"/>
  <c r="CP545" i="1"/>
  <c r="D642" i="1" a="1"/>
  <c r="BK498" i="1"/>
  <c r="CX648" i="1"/>
  <c r="BZ740" i="1"/>
  <c r="DO628" i="1"/>
  <c r="EG599" i="1"/>
  <c r="EA694" i="1"/>
  <c r="DK406" i="1"/>
  <c r="BA436" i="1"/>
  <c r="CZ697" i="1"/>
  <c r="DK658" i="1"/>
  <c r="CT680" i="1"/>
  <c r="AV648" i="1"/>
  <c r="DJ576" i="1"/>
  <c r="CT554" i="1"/>
  <c r="DD658" i="1"/>
  <c r="DP427" i="1"/>
  <c r="AC545" i="1"/>
  <c r="EF593" i="1"/>
  <c r="CW675" i="1"/>
  <c r="DG723" i="1"/>
  <c r="EB694" i="1"/>
  <c r="EE484" i="1"/>
  <c r="DZ680" i="1"/>
  <c r="DH803" i="1"/>
  <c r="DH793" i="1"/>
  <c r="CX603" i="1"/>
  <c r="EG799" i="1"/>
  <c r="CO554" i="1"/>
  <c r="ED680" i="1"/>
  <c r="DS622" i="1"/>
  <c r="AB695" i="1"/>
  <c r="BF306" i="1"/>
  <c r="D562" i="1" a="1"/>
  <c r="DY741" i="1"/>
  <c r="CR799" i="1"/>
  <c r="EG579" i="1"/>
  <c r="DQ649" i="1"/>
  <c r="DU797" i="1"/>
  <c r="EB573" i="1"/>
  <c r="ED572" i="1"/>
  <c r="EF550" i="1"/>
  <c r="DF553" i="1"/>
  <c r="DY621" i="1"/>
  <c r="DG719" i="1"/>
  <c r="CZ679" i="1"/>
  <c r="CQ595" i="1"/>
  <c r="BK577" i="1"/>
  <c r="AQ719" i="1"/>
  <c r="DP435" i="1"/>
  <c r="CW602" i="1"/>
  <c r="AH653" i="1"/>
  <c r="CO545" i="1"/>
  <c r="DT679" i="1"/>
  <c r="EA596" i="1"/>
  <c r="CR499" i="1"/>
  <c r="CO655" i="1"/>
  <c r="CY675" i="1"/>
  <c r="CR501" i="1"/>
  <c r="DW597" i="1"/>
  <c r="AM736" i="1"/>
  <c r="CE579" i="1"/>
  <c r="CM718" i="1"/>
  <c r="DL679" i="1"/>
  <c r="CA627" i="1"/>
  <c r="DM599" i="1"/>
  <c r="CZ699" i="1"/>
  <c r="DB754" i="1"/>
  <c r="DC693" i="1"/>
  <c r="DN593" i="1"/>
  <c r="DR739" i="1"/>
  <c r="BB792" i="1"/>
  <c r="DH600" i="1"/>
  <c r="AM680" i="1"/>
  <c r="AG656" i="1"/>
  <c r="CL655" i="1"/>
  <c r="CE719" i="1"/>
  <c r="DG698" i="1"/>
  <c r="DW599" i="1"/>
  <c r="DK657" i="1"/>
  <c r="DH627" i="1"/>
  <c r="D458" i="1" a="1"/>
  <c r="AV512" i="1"/>
  <c r="EC600" i="1"/>
  <c r="DQ622" i="1"/>
  <c r="BK554" i="1"/>
  <c r="DY655" i="1"/>
  <c r="DN628" i="1"/>
  <c r="EC648" i="1"/>
  <c r="BP596" i="1"/>
  <c r="DA513" i="1"/>
  <c r="BK517" i="1"/>
  <c r="DS520" i="1"/>
  <c r="BK553" i="1"/>
  <c r="DW573" i="1"/>
  <c r="CW547" i="1"/>
  <c r="CW746" i="1"/>
  <c r="CN594" i="1"/>
  <c r="DZ740" i="1"/>
  <c r="DB679" i="1"/>
  <c r="BG624" i="1"/>
  <c r="AQ800" i="1"/>
  <c r="CL628" i="1"/>
  <c r="CP680" i="1"/>
  <c r="BP647" i="1"/>
  <c r="DS629" i="1"/>
  <c r="BF523" i="1"/>
  <c r="DJ736" i="1"/>
  <c r="DQ545" i="1"/>
  <c r="AV799" i="1"/>
  <c r="CN603" i="1"/>
  <c r="DK601" i="1"/>
  <c r="CE544" i="1"/>
  <c r="AV629" i="1"/>
  <c r="AW601" i="1"/>
  <c r="DZ573" i="1"/>
  <c r="CK625" i="1"/>
  <c r="DY600" i="1"/>
  <c r="CT515" i="1"/>
  <c r="DQ523" i="1"/>
  <c r="BP355" i="1"/>
  <c r="CQ579" i="1"/>
  <c r="D651" i="1" a="1"/>
  <c r="DD600" i="1"/>
  <c r="DK623" i="1"/>
  <c r="CJ650" i="1"/>
  <c r="BL390" i="1"/>
  <c r="CA747" i="1"/>
  <c r="EF678" i="1"/>
  <c r="EE602" i="1"/>
  <c r="DX579" i="1"/>
  <c r="BA575" i="1"/>
  <c r="CP512" i="1"/>
  <c r="BL550" i="1"/>
  <c r="BF407" i="1"/>
  <c r="AM572" i="1"/>
  <c r="DL802" i="1"/>
  <c r="BQ658" i="1"/>
  <c r="CW574" i="1"/>
  <c r="AB680" i="1"/>
  <c r="CN652" i="1"/>
  <c r="EC622" i="1"/>
  <c r="DK656" i="1"/>
  <c r="DQ653" i="1"/>
  <c r="AR621" i="1"/>
  <c r="BP795" i="1"/>
  <c r="CX522" i="1"/>
  <c r="DJ698" i="1"/>
  <c r="DO780" i="1"/>
  <c r="D451" i="1" a="1"/>
  <c r="DB752" i="1"/>
  <c r="DD749" i="1"/>
  <c r="AL397" i="1"/>
  <c r="DQ648" i="1"/>
  <c r="DL721" i="1"/>
  <c r="CR737" i="1"/>
  <c r="DF477" i="1"/>
  <c r="DY512" i="1"/>
  <c r="DT593" i="1"/>
  <c r="DK780" i="1"/>
  <c r="CK723" i="1"/>
  <c r="DH652" i="1"/>
  <c r="AL545" i="1"/>
  <c r="CA498" i="1"/>
  <c r="CO649" i="1"/>
  <c r="AV658" i="1"/>
  <c r="CZ479" i="1"/>
  <c r="DB746" i="1"/>
  <c r="AQ553" i="1"/>
  <c r="DH520" i="1"/>
  <c r="EB501" i="1"/>
  <c r="CP498" i="1"/>
  <c r="CA431" i="1"/>
  <c r="CJ516" i="1"/>
  <c r="CW513" i="1"/>
  <c r="CM654" i="1"/>
  <c r="CW603" i="1"/>
  <c r="AC595" i="1"/>
  <c r="CA543" i="1"/>
  <c r="EE413" i="1"/>
  <c r="DM658" i="1"/>
  <c r="D740" i="1" a="1"/>
  <c r="CS519" i="1"/>
  <c r="CZ723" i="1"/>
  <c r="DA524" i="1"/>
  <c r="BF521" i="1"/>
  <c r="DZ747" i="1"/>
  <c r="EB679" i="1"/>
  <c r="DF520" i="1"/>
  <c r="CW516" i="1"/>
  <c r="AR626" i="1"/>
  <c r="DF694" i="1"/>
  <c r="CA622" i="1"/>
  <c r="DA623" i="1"/>
  <c r="BV719" i="1"/>
  <c r="AV654" i="1"/>
  <c r="AV426" i="1"/>
  <c r="CE425" i="1"/>
  <c r="DO593" i="1"/>
  <c r="CU630" i="1"/>
  <c r="CK654" i="1"/>
  <c r="CA408" i="1"/>
  <c r="BB678" i="1"/>
  <c r="CE717" i="1"/>
  <c r="DX423" i="1"/>
  <c r="BK432" i="1"/>
  <c r="AH629" i="1"/>
  <c r="CO577" i="1"/>
  <c r="CJ698" i="1"/>
  <c r="AR553" i="1"/>
  <c r="CF501" i="1"/>
  <c r="CY697" i="1"/>
  <c r="DX593" i="1"/>
  <c r="D597" i="1" a="1"/>
  <c r="CT655" i="1"/>
  <c r="DU576" i="1"/>
  <c r="BZ597" i="1"/>
  <c r="CZ519" i="1"/>
  <c r="AQ602" i="1"/>
  <c r="DW722" i="1"/>
  <c r="DX657" i="1"/>
  <c r="CO518" i="1"/>
  <c r="AQ427" i="1"/>
  <c r="DC676" i="1"/>
  <c r="EC578" i="1"/>
  <c r="DG735" i="1"/>
  <c r="DA627" i="1"/>
  <c r="CO515" i="1"/>
  <c r="DG654" i="1"/>
  <c r="BQ738" i="1"/>
  <c r="CA600" i="1"/>
  <c r="CQ793" i="1"/>
  <c r="CR596" i="1"/>
  <c r="CU701" i="1"/>
  <c r="DY477" i="1"/>
  <c r="DZ484" i="1"/>
  <c r="BK745" i="1"/>
  <c r="EE658" i="1"/>
  <c r="CW619" i="1"/>
  <c r="DQ546" i="1"/>
  <c r="DO793" i="1"/>
  <c r="AW595" i="1"/>
  <c r="DN419" i="1"/>
  <c r="AB500" i="1"/>
  <c r="AG648" i="1"/>
  <c r="AW621" i="1"/>
  <c r="DN545" i="1"/>
  <c r="CN650" i="1"/>
  <c r="AW433" i="1"/>
  <c r="CM518" i="1"/>
  <c r="BB544" i="1"/>
  <c r="EB652" i="1"/>
  <c r="CA419" i="1"/>
  <c r="AC484" i="1"/>
  <c r="DU655" i="1"/>
  <c r="EB575" i="1"/>
  <c r="D749" i="1" a="1"/>
  <c r="CY575" i="1"/>
  <c r="CQ600" i="1"/>
  <c r="DT520" i="1"/>
  <c r="DM720" i="1"/>
  <c r="DO653" i="1"/>
  <c r="DO501" i="1"/>
  <c r="AG649" i="1"/>
  <c r="DA597" i="1"/>
  <c r="CW722" i="1"/>
  <c r="BV699" i="1"/>
  <c r="CU544" i="1"/>
  <c r="CS620" i="1"/>
  <c r="CU741" i="1"/>
  <c r="EF648" i="1"/>
  <c r="DR573" i="1"/>
  <c r="DJ573" i="1"/>
  <c r="AM513" i="1"/>
  <c r="AB433" i="1"/>
  <c r="D593" i="1" a="1"/>
  <c r="CJ431" i="1"/>
  <c r="CS521" i="1"/>
  <c r="CX514" i="1"/>
  <c r="BB740" i="1"/>
  <c r="DM626" i="1"/>
  <c r="AL649" i="1"/>
  <c r="AV720" i="1"/>
  <c r="DJ719" i="1"/>
  <c r="DW657" i="1"/>
  <c r="CO500" i="1"/>
  <c r="DF436" i="1"/>
  <c r="CA652" i="1"/>
  <c r="BA598" i="1"/>
  <c r="CZ599" i="1"/>
  <c r="DL599" i="1"/>
  <c r="BV435" i="1"/>
  <c r="DH577" i="1"/>
  <c r="DB572" i="1"/>
  <c r="EH501" i="1"/>
  <c r="DX599" i="1"/>
  <c r="CA743" i="1"/>
  <c r="CZ739" i="1"/>
  <c r="EB793" i="1"/>
  <c r="BK701" i="1"/>
  <c r="BV740" i="1"/>
  <c r="AV619" i="1"/>
  <c r="AM677" i="1"/>
  <c r="DX680" i="1"/>
  <c r="DH789" i="1"/>
  <c r="CX575" i="1"/>
  <c r="CJ647" i="1"/>
  <c r="EC390" i="1"/>
  <c r="DZ691" i="1"/>
  <c r="AG677" i="1"/>
  <c r="BB622" i="1"/>
  <c r="CE573" i="1"/>
  <c r="DQ746" i="1"/>
  <c r="EA701" i="1"/>
  <c r="AH656" i="1"/>
  <c r="AC675" i="1"/>
  <c r="DX412" i="1"/>
  <c r="EB721" i="1"/>
  <c r="BV680" i="1"/>
  <c r="CA693" i="1"/>
  <c r="DW574" i="1"/>
  <c r="BL626" i="1"/>
  <c r="DF572" i="1"/>
  <c r="D582" i="1" a="1"/>
  <c r="CR658" i="1"/>
  <c r="AQ596" i="1"/>
  <c r="BU576" i="1"/>
  <c r="CN548" i="1"/>
  <c r="EF721" i="1"/>
  <c r="DB595" i="1"/>
  <c r="AM497" i="1"/>
  <c r="EH549" i="1"/>
  <c r="DY649" i="1"/>
  <c r="DF789" i="1"/>
  <c r="DK679" i="1"/>
  <c r="BU654" i="1"/>
  <c r="CP409" i="1"/>
  <c r="BB434" i="1"/>
  <c r="CK520" i="1"/>
  <c r="DP622" i="1"/>
  <c r="AH572" i="1"/>
  <c r="EB554" i="1"/>
  <c r="DT698" i="1"/>
  <c r="CO433" i="1"/>
  <c r="AR658" i="1"/>
  <c r="EC396" i="1"/>
  <c r="CM596" i="1"/>
  <c r="BB516" i="1"/>
  <c r="BG551" i="1"/>
  <c r="CE628" i="1"/>
  <c r="DZ518" i="1"/>
  <c r="DA547" i="1"/>
  <c r="CJ553" i="1"/>
  <c r="DM754" i="1"/>
  <c r="DX422" i="1"/>
  <c r="DX553" i="1"/>
  <c r="BA599" i="1"/>
  <c r="CA699" i="1"/>
  <c r="DG433" i="1"/>
  <c r="EE789" i="1"/>
  <c r="BL752" i="1"/>
  <c r="EG624" i="1"/>
  <c r="CA750" i="1"/>
  <c r="DB628" i="1"/>
  <c r="DA599" i="1"/>
  <c r="AL625" i="1"/>
  <c r="CT579" i="1"/>
  <c r="AW543" i="1"/>
  <c r="DG550" i="1"/>
  <c r="CS657" i="1"/>
  <c r="DO479" i="1"/>
  <c r="AQ406" i="1"/>
  <c r="DB549" i="1"/>
  <c r="BK407" i="1"/>
  <c r="DB601" i="1"/>
  <c r="DS523" i="1"/>
  <c r="CY414" i="1"/>
  <c r="CA435" i="1"/>
  <c r="BV652" i="1"/>
  <c r="EE574" i="1"/>
  <c r="AB678" i="1"/>
  <c r="DT626" i="1"/>
  <c r="DG398" i="1"/>
  <c r="BV574" i="1"/>
  <c r="CA571" i="1"/>
  <c r="BG655" i="1"/>
  <c r="EG483" i="1"/>
  <c r="D490" i="1" a="1"/>
  <c r="DQ626" i="1"/>
  <c r="AB405" i="1"/>
  <c r="ED413" i="1"/>
  <c r="DG435" i="1"/>
  <c r="CW416" i="1"/>
  <c r="DP828" i="1"/>
  <c r="BL741" i="1"/>
  <c r="EF598" i="1"/>
  <c r="CF691" i="1"/>
  <c r="CW363" i="1"/>
  <c r="BP516" i="1"/>
  <c r="DY497" i="1"/>
  <c r="DX515" i="1"/>
  <c r="CJ744" i="1"/>
  <c r="AH545" i="1"/>
  <c r="BQ498" i="1"/>
  <c r="EA553" i="1"/>
  <c r="DU545" i="1"/>
  <c r="CO548" i="1"/>
  <c r="DF497" i="1"/>
  <c r="BZ433" i="1"/>
  <c r="CR722" i="1"/>
  <c r="AB735" i="1"/>
  <c r="EH543" i="1"/>
  <c r="CT623" i="1"/>
  <c r="DC596" i="1"/>
  <c r="DQ553" i="1"/>
  <c r="CZ575" i="1"/>
  <c r="AH518" i="1"/>
  <c r="CX499" i="1"/>
  <c r="DH721" i="1"/>
  <c r="DT594" i="1"/>
  <c r="AC516" i="1"/>
  <c r="CM599" i="1"/>
  <c r="BQ415" i="1"/>
  <c r="BA320" i="1"/>
  <c r="AL552" i="1"/>
  <c r="CK516" i="1"/>
  <c r="CR579" i="1"/>
  <c r="DO650" i="1"/>
  <c r="BA427" i="1"/>
  <c r="DS625" i="1"/>
  <c r="AH422" i="1"/>
  <c r="CL515" i="1"/>
  <c r="DR517" i="1"/>
  <c r="DP630" i="1"/>
  <c r="CW514" i="1"/>
  <c r="CO599" i="1"/>
  <c r="CR551" i="1"/>
  <c r="EE512" i="1"/>
  <c r="DX622" i="1"/>
  <c r="CS481" i="1"/>
  <c r="DR353" i="1"/>
  <c r="CK619" i="1"/>
  <c r="DY629" i="1"/>
  <c r="BF603" i="1"/>
  <c r="DM572" i="1"/>
  <c r="DQ625" i="1"/>
  <c r="CE575" i="1"/>
  <c r="CL594" i="1"/>
  <c r="BZ364" i="1"/>
  <c r="DA576" i="1"/>
  <c r="DQ811" i="1"/>
  <c r="DM517" i="1"/>
  <c r="CX383" i="1"/>
  <c r="DO574" i="1"/>
  <c r="DW480" i="1"/>
  <c r="AG654" i="1"/>
  <c r="CX572" i="1"/>
  <c r="DP424" i="1"/>
  <c r="DC573" i="1"/>
  <c r="CZ402" i="1"/>
  <c r="DK621" i="1"/>
  <c r="DS602" i="1"/>
  <c r="BK331" i="1"/>
  <c r="DX554" i="1"/>
  <c r="CA406" i="1"/>
  <c r="CR497" i="1"/>
  <c r="DA428" i="1"/>
  <c r="CK401" i="1"/>
  <c r="ED599" i="1"/>
  <c r="DW680" i="1"/>
  <c r="CA619" i="1"/>
  <c r="DZ520" i="1"/>
  <c r="DH517" i="1"/>
  <c r="DX654" i="1"/>
  <c r="DK518" i="1"/>
  <c r="CR753" i="1"/>
  <c r="DO625" i="1"/>
  <c r="DD692" i="1"/>
  <c r="DZ552" i="1"/>
  <c r="CX501" i="1"/>
  <c r="D707" i="1" a="1"/>
  <c r="DO433" i="1"/>
  <c r="CU390" i="1"/>
  <c r="AV416" i="1"/>
  <c r="BZ696" i="1"/>
  <c r="DB655" i="1"/>
  <c r="EH524" i="1"/>
  <c r="CP718" i="1"/>
  <c r="DY431" i="1"/>
  <c r="BG427" i="1"/>
  <c r="DC477" i="1"/>
  <c r="AQ522" i="1"/>
  <c r="DO573" i="1"/>
  <c r="EH740" i="1"/>
  <c r="EG543" i="1"/>
  <c r="DF430" i="1"/>
  <c r="BZ424" i="1"/>
  <c r="DD484" i="1"/>
  <c r="CO603" i="1"/>
  <c r="DD298" i="1"/>
  <c r="AR691" i="1"/>
  <c r="DR544" i="1"/>
  <c r="EF413" i="1"/>
  <c r="AL407" i="1"/>
  <c r="DW519" i="1"/>
  <c r="D710" i="1" a="1"/>
  <c r="EB523" i="1"/>
  <c r="DJ409" i="1"/>
  <c r="CP424" i="1"/>
  <c r="ED675" i="1"/>
  <c r="DU740" i="1"/>
  <c r="AR739" i="1"/>
  <c r="DJ501" i="1"/>
  <c r="DO600" i="1"/>
  <c r="DO753" i="1"/>
  <c r="CY549" i="1"/>
  <c r="DE694" i="1"/>
  <c r="DZ629" i="1"/>
  <c r="DU677" i="1"/>
  <c r="AB594" i="1"/>
  <c r="DQ574" i="1"/>
  <c r="CO720" i="1"/>
  <c r="DW737" i="1"/>
  <c r="CW630" i="1"/>
  <c r="DM518" i="1"/>
  <c r="BA431" i="1"/>
  <c r="DX484" i="1"/>
  <c r="BZ624" i="1"/>
  <c r="CX511" i="1"/>
  <c r="DG603" i="1"/>
  <c r="BQ597" i="1"/>
  <c r="CX391" i="1"/>
  <c r="AR497" i="1"/>
  <c r="AQ512" i="1"/>
  <c r="DW719" i="1"/>
  <c r="AG575" i="1"/>
  <c r="AM649" i="1"/>
  <c r="DQ652" i="1"/>
  <c r="DE512" i="1"/>
  <c r="EH484" i="1"/>
  <c r="DS594" i="1"/>
  <c r="EH678" i="1"/>
  <c r="DC600" i="1"/>
  <c r="DU549" i="1"/>
  <c r="DT625" i="1"/>
  <c r="CW697" i="1"/>
  <c r="EG622" i="1"/>
  <c r="DU647" i="1"/>
  <c r="CW741" i="1"/>
  <c r="DH790" i="1"/>
  <c r="BG514" i="1"/>
  <c r="DG650" i="1"/>
  <c r="CO594" i="1"/>
  <c r="AB499" i="1"/>
  <c r="DE594" i="1"/>
  <c r="DB482" i="1"/>
  <c r="EF595" i="1"/>
  <c r="BK479" i="1"/>
  <c r="CE626" i="1"/>
  <c r="EH575" i="1"/>
  <c r="BV720" i="1"/>
  <c r="DL647" i="1"/>
  <c r="DL521" i="1"/>
  <c r="DU827" i="1"/>
  <c r="DE593" i="1"/>
  <c r="CT656" i="1"/>
  <c r="DL747" i="1"/>
  <c r="ED653" i="1"/>
  <c r="CL480" i="1"/>
  <c r="BB519" i="1"/>
  <c r="EE482" i="1"/>
  <c r="BP500" i="1"/>
  <c r="DG378" i="1"/>
  <c r="AW482" i="1"/>
  <c r="DB501" i="1"/>
  <c r="DD745" i="1"/>
  <c r="BU600" i="1"/>
  <c r="DY744" i="1"/>
  <c r="CY515" i="1"/>
  <c r="CJ629" i="1"/>
  <c r="EG571" i="1"/>
  <c r="CS579" i="1"/>
  <c r="BP417" i="1"/>
  <c r="DC545" i="1"/>
  <c r="AG593" i="1"/>
  <c r="DE595" i="1"/>
  <c r="BU677" i="1"/>
  <c r="BQ379" i="1"/>
  <c r="CE574" i="1"/>
  <c r="DH571" i="1"/>
  <c r="DJ482" i="1"/>
  <c r="CJ654" i="1"/>
  <c r="DE425" i="1"/>
  <c r="DF519" i="1"/>
  <c r="AH549" i="1"/>
  <c r="CJ403" i="1"/>
  <c r="CM296" i="1"/>
  <c r="CZ626" i="1"/>
  <c r="AW411" i="1"/>
  <c r="DE426" i="1"/>
  <c r="CX626" i="1"/>
  <c r="BU516" i="1"/>
  <c r="EC677" i="1"/>
  <c r="DC656" i="1"/>
  <c r="CS497" i="1"/>
  <c r="DG521" i="1"/>
  <c r="CJ500" i="1"/>
  <c r="EH483" i="1"/>
  <c r="CS552" i="1"/>
  <c r="DY573" i="1"/>
  <c r="DP654" i="1"/>
  <c r="BK426" i="1"/>
  <c r="BL393" i="1"/>
  <c r="DP554" i="1"/>
  <c r="CL603" i="1"/>
  <c r="D671" i="1" a="1"/>
  <c r="DA553" i="1"/>
  <c r="BB554" i="1"/>
  <c r="AV371" i="1"/>
  <c r="AQ501" i="1"/>
  <c r="BL545" i="1"/>
  <c r="DS721" i="1"/>
  <c r="BG649" i="1"/>
  <c r="EE746" i="1"/>
  <c r="DM431" i="1"/>
  <c r="DQ512" i="1"/>
  <c r="CM652" i="1"/>
  <c r="BZ578" i="1"/>
  <c r="CX697" i="1"/>
  <c r="DB552" i="1"/>
  <c r="AC513" i="1"/>
  <c r="DR512" i="1"/>
  <c r="CN597" i="1"/>
  <c r="CO598" i="1"/>
  <c r="CO629" i="1"/>
  <c r="DR823" i="1"/>
  <c r="DP297" i="1"/>
  <c r="BP694" i="1"/>
  <c r="BP575" i="1"/>
  <c r="DJ574" i="1"/>
  <c r="AB622" i="1"/>
  <c r="BV418" i="1"/>
  <c r="DC404" i="1"/>
  <c r="DJ595" i="1"/>
  <c r="BL478" i="1"/>
  <c r="DL524" i="1"/>
  <c r="CM655" i="1"/>
  <c r="DH398" i="1"/>
  <c r="EF379" i="1"/>
  <c r="AC572" i="1"/>
  <c r="CO602" i="1"/>
  <c r="DJ423" i="1"/>
  <c r="BV427" i="1"/>
  <c r="CR577" i="1"/>
  <c r="DZ602" i="1"/>
  <c r="CO516" i="1"/>
  <c r="CS574" i="1"/>
  <c r="AW630" i="1"/>
  <c r="CF551" i="1"/>
  <c r="AB546" i="1"/>
  <c r="AG621" i="1"/>
  <c r="CZ745" i="1"/>
  <c r="BL574" i="1"/>
  <c r="DJ312" i="1"/>
  <c r="CN625" i="1"/>
  <c r="DN595" i="1"/>
  <c r="CS310" i="1"/>
  <c r="EC393" i="1"/>
  <c r="DZ621" i="1"/>
  <c r="EG519" i="1"/>
  <c r="BU414" i="1"/>
  <c r="AH544" i="1"/>
  <c r="DJ579" i="1"/>
  <c r="BF434" i="1"/>
  <c r="DF571" i="1"/>
  <c r="AL573" i="1"/>
  <c r="CP743" i="1"/>
  <c r="DT484" i="1"/>
  <c r="CR543" i="1"/>
  <c r="AB398" i="1"/>
  <c r="BV522" i="1"/>
  <c r="AL722" i="1"/>
  <c r="CM579" i="1"/>
  <c r="DY425" i="1"/>
  <c r="CF433" i="1"/>
  <c r="DB484" i="1"/>
  <c r="DO805" i="1"/>
  <c r="CW680" i="1"/>
  <c r="EC575" i="1"/>
  <c r="EG482" i="1"/>
  <c r="D434" i="1" a="1"/>
  <c r="BA657" i="1"/>
  <c r="CN483" i="1"/>
  <c r="AM595" i="1"/>
  <c r="CP477" i="1"/>
  <c r="DC544" i="1"/>
  <c r="DQ678" i="1"/>
  <c r="AH552" i="1"/>
  <c r="DQ424" i="1"/>
  <c r="DR304" i="1"/>
  <c r="BV550" i="1"/>
  <c r="DJ518" i="1"/>
  <c r="AM428" i="1"/>
  <c r="EE598" i="1"/>
  <c r="CM383" i="1"/>
  <c r="CR656" i="1"/>
  <c r="DN696" i="1"/>
  <c r="BK551" i="1"/>
  <c r="CK543" i="1"/>
  <c r="DM408" i="1"/>
  <c r="AH601" i="1"/>
  <c r="AC500" i="1"/>
  <c r="CR373" i="1"/>
  <c r="DT544" i="1"/>
  <c r="CN600" i="1"/>
  <c r="AG369" i="1"/>
  <c r="DJ500" i="1"/>
  <c r="AV417" i="1"/>
  <c r="DW649" i="1"/>
  <c r="DZ627" i="1"/>
  <c r="BV657" i="1"/>
  <c r="DA743" i="1"/>
  <c r="BB700" i="1"/>
  <c r="EB484" i="1"/>
  <c r="BQ746" i="1"/>
  <c r="CO423" i="1"/>
  <c r="DH430" i="1"/>
  <c r="DK434" i="1"/>
  <c r="DK511" i="1"/>
  <c r="CZ552" i="1"/>
  <c r="DS653" i="1"/>
  <c r="DB650" i="1"/>
  <c r="CU524" i="1"/>
  <c r="CT698" i="1"/>
  <c r="AV520" i="1"/>
  <c r="AC359" i="1"/>
  <c r="CQ574" i="1"/>
  <c r="CX518" i="1"/>
  <c r="DL597" i="1"/>
  <c r="BG412" i="1"/>
  <c r="AB511" i="1"/>
  <c r="CR407" i="1"/>
  <c r="CS652" i="1"/>
  <c r="CP678" i="1"/>
  <c r="AL576" i="1"/>
  <c r="D573" i="1" a="1"/>
  <c r="DD419" i="1"/>
  <c r="DK415" i="1"/>
  <c r="CU572" i="1"/>
  <c r="CZ512" i="1"/>
  <c r="BA655" i="1"/>
  <c r="BF744" i="1"/>
  <c r="CE499" i="1"/>
  <c r="DJ516" i="1"/>
  <c r="DB436" i="1"/>
  <c r="D596" i="1" a="1"/>
  <c r="DS576" i="1"/>
  <c r="CZ624" i="1"/>
  <c r="AW552" i="1"/>
  <c r="CT717" i="1"/>
  <c r="DT421" i="1"/>
  <c r="AV625" i="1"/>
  <c r="CA524" i="1"/>
  <c r="DZ597" i="1"/>
  <c r="CZ600" i="1"/>
  <c r="BG650" i="1"/>
  <c r="DT821" i="1"/>
  <c r="DC649" i="1"/>
  <c r="AG627" i="1"/>
  <c r="CA696" i="1"/>
  <c r="DD696" i="1"/>
  <c r="DW655" i="1"/>
  <c r="AG701" i="1"/>
  <c r="DY480" i="1"/>
  <c r="EA522" i="1"/>
  <c r="DS620" i="1"/>
  <c r="CU512" i="1"/>
  <c r="DQ699" i="1"/>
  <c r="AW721" i="1"/>
  <c r="CN601" i="1"/>
  <c r="DG477" i="1"/>
  <c r="DJ405" i="1"/>
  <c r="AH603" i="1"/>
  <c r="DB795" i="1"/>
  <c r="DA575" i="1"/>
  <c r="DY594" i="1"/>
  <c r="EF551" i="1"/>
  <c r="CA650" i="1"/>
  <c r="AW648" i="1"/>
  <c r="DZ658" i="1"/>
  <c r="DN518" i="1"/>
  <c r="BL571" i="1"/>
  <c r="AM802" i="1"/>
  <c r="CY628" i="1"/>
  <c r="DR628" i="1"/>
  <c r="DU577" i="1"/>
  <c r="BV484" i="1"/>
  <c r="DB478" i="1"/>
  <c r="CM701" i="1"/>
  <c r="DL695" i="1"/>
  <c r="AG520" i="1"/>
  <c r="CY596" i="1"/>
  <c r="DO678" i="1"/>
  <c r="AW551" i="1"/>
  <c r="EG545" i="1"/>
  <c r="D478" i="1" a="1"/>
  <c r="BL436" i="1"/>
  <c r="DW593" i="1"/>
  <c r="DA500" i="1"/>
  <c r="AG576" i="1"/>
  <c r="CK620" i="1"/>
  <c r="DN630" i="1"/>
  <c r="DR697" i="1"/>
  <c r="BP603" i="1"/>
  <c r="CL574" i="1"/>
  <c r="DF522" i="1"/>
  <c r="DJ598" i="1"/>
  <c r="BF576" i="1"/>
  <c r="DM619" i="1"/>
  <c r="AR572" i="1"/>
  <c r="EE748" i="1"/>
  <c r="CN656" i="1"/>
  <c r="DH417" i="1"/>
  <c r="BL431" i="1"/>
  <c r="CT740" i="1"/>
  <c r="CL345" i="1"/>
  <c r="CJ405" i="1"/>
  <c r="DO416" i="1"/>
  <c r="BZ619" i="1"/>
  <c r="D519" i="1" a="1"/>
  <c r="DT543" i="1"/>
  <c r="AQ403" i="1"/>
  <c r="DX692" i="1"/>
  <c r="DS549" i="1"/>
  <c r="AG549" i="1"/>
  <c r="DX318" i="1"/>
  <c r="CF424" i="1"/>
  <c r="EA424" i="1"/>
  <c r="BU522" i="1"/>
  <c r="AH482" i="1"/>
  <c r="CW317" i="1"/>
  <c r="CE622" i="1"/>
  <c r="CO479" i="1"/>
  <c r="DJ521" i="1"/>
  <c r="CA424" i="1"/>
  <c r="BZ573" i="1"/>
  <c r="AH627" i="1"/>
  <c r="DD251" i="1"/>
  <c r="CY625" i="1"/>
  <c r="CL547" i="1"/>
  <c r="DK677" i="1"/>
  <c r="DC679" i="1"/>
  <c r="DS696" i="1"/>
  <c r="DO515" i="1"/>
  <c r="D543" i="1" a="1"/>
  <c r="DW511" i="1"/>
  <c r="AB621" i="1"/>
  <c r="CN549" i="1"/>
  <c r="DR547" i="1"/>
  <c r="DN426" i="1"/>
  <c r="CO601" i="1"/>
  <c r="ED427" i="1"/>
  <c r="BK524" i="1"/>
  <c r="AC803" i="1"/>
  <c r="BK571" i="1"/>
  <c r="BB754" i="1"/>
  <c r="CE596" i="1"/>
  <c r="BK416" i="1"/>
  <c r="CK594" i="1"/>
  <c r="DT630" i="1"/>
  <c r="EF693" i="1"/>
  <c r="AW390" i="1"/>
  <c r="DO657" i="1"/>
  <c r="DA549" i="1"/>
  <c r="AQ551" i="1"/>
  <c r="DQ544" i="1"/>
  <c r="CK480" i="1"/>
  <c r="DS432" i="1"/>
  <c r="DG658" i="1"/>
  <c r="DC418" i="1"/>
  <c r="BG517" i="1"/>
  <c r="DR822" i="1"/>
  <c r="DR477" i="1"/>
  <c r="DO620" i="1"/>
  <c r="AQ432" i="1"/>
  <c r="DQ396" i="1"/>
  <c r="AR428" i="1"/>
  <c r="DZ575" i="1"/>
  <c r="DM420" i="1"/>
  <c r="BK545" i="1"/>
  <c r="DC620" i="1"/>
  <c r="AG680" i="1"/>
  <c r="CL695" i="1"/>
  <c r="EB512" i="1"/>
  <c r="AV353" i="1"/>
  <c r="D657" i="1" a="1"/>
  <c r="D488" i="1" a="1"/>
  <c r="DK603" i="1"/>
  <c r="EB657" i="1"/>
  <c r="DL809" i="1"/>
  <c r="AQ516" i="1"/>
  <c r="DA512" i="1"/>
  <c r="CE653" i="1"/>
  <c r="CW497" i="1"/>
  <c r="DX519" i="1"/>
  <c r="DD697" i="1"/>
  <c r="BB549" i="1"/>
  <c r="BF500" i="1"/>
  <c r="DP572" i="1"/>
  <c r="CP658" i="1"/>
  <c r="DJ498" i="1"/>
  <c r="AQ546" i="1"/>
  <c r="DR627" i="1"/>
  <c r="BA743" i="1"/>
  <c r="BK376" i="1"/>
  <c r="CA629" i="1"/>
  <c r="EH576" i="1"/>
  <c r="EE622" i="1"/>
  <c r="DW515" i="1"/>
  <c r="CE601" i="1"/>
  <c r="DX698" i="1"/>
  <c r="CQ422" i="1"/>
  <c r="AV514" i="1"/>
  <c r="BF573" i="1"/>
  <c r="DS382" i="1"/>
  <c r="DS479" i="1"/>
  <c r="AR436" i="1"/>
  <c r="DK721" i="1"/>
  <c r="AC647" i="1"/>
  <c r="AL691" i="1"/>
  <c r="DD480" i="1"/>
  <c r="DP575" i="1"/>
  <c r="BF599" i="1"/>
  <c r="BV426" i="1"/>
  <c r="DL544" i="1"/>
  <c r="CK501" i="1"/>
  <c r="AQ545" i="1"/>
  <c r="CM550" i="1"/>
  <c r="DN434" i="1"/>
  <c r="AR498" i="1"/>
  <c r="EA390" i="1"/>
  <c r="DD498" i="1"/>
  <c r="BG392" i="1"/>
  <c r="BB599" i="1"/>
  <c r="CQ432" i="1"/>
  <c r="DS677" i="1"/>
  <c r="EH578" i="1"/>
  <c r="DB554" i="1"/>
  <c r="AB577" i="1"/>
  <c r="CA630" i="1"/>
  <c r="DX434" i="1"/>
  <c r="EE593" i="1"/>
  <c r="BZ501" i="1"/>
  <c r="CP521" i="1"/>
  <c r="BK402" i="1"/>
  <c r="BK624" i="1"/>
  <c r="BF435" i="1"/>
  <c r="DS647" i="1"/>
  <c r="DR677" i="1"/>
  <c r="DA653" i="1"/>
  <c r="AR548" i="1"/>
  <c r="CU657" i="1"/>
  <c r="CX576" i="1"/>
  <c r="EE393" i="1"/>
  <c r="EH653" i="1"/>
  <c r="EC422" i="1"/>
  <c r="DP603" i="1"/>
  <c r="CK628" i="1"/>
  <c r="DR577" i="1"/>
  <c r="CF678" i="1"/>
  <c r="BA622" i="1"/>
  <c r="CX434" i="1"/>
  <c r="EG500" i="1"/>
  <c r="EG593" i="1"/>
  <c r="CQ481" i="1"/>
  <c r="CF655" i="1"/>
  <c r="EC599" i="1"/>
  <c r="EF544" i="1"/>
  <c r="BB627" i="1"/>
  <c r="CX625" i="1"/>
  <c r="ED650" i="1"/>
  <c r="BA482" i="1"/>
  <c r="CN478" i="1"/>
  <c r="AL571" i="1"/>
  <c r="BK629" i="1"/>
  <c r="EH553" i="1"/>
  <c r="BP750" i="1"/>
  <c r="BF696" i="1"/>
  <c r="BZ720" i="1"/>
  <c r="CR549" i="1"/>
  <c r="EF677" i="1"/>
  <c r="EA594" i="1"/>
  <c r="AM655" i="1"/>
  <c r="CO572" i="1"/>
  <c r="AC721" i="1"/>
  <c r="CZ484" i="1"/>
  <c r="DG548" i="1"/>
  <c r="DM675" i="1"/>
  <c r="CE595" i="1"/>
  <c r="DO603" i="1"/>
  <c r="AM434" i="1"/>
  <c r="DN522" i="1"/>
  <c r="DO572" i="1"/>
  <c r="DL484" i="1"/>
  <c r="BQ426" i="1"/>
  <c r="CX520" i="1"/>
  <c r="DR655" i="1"/>
  <c r="DM655" i="1"/>
  <c r="AQ619" i="1"/>
  <c r="CJ628" i="1"/>
  <c r="CW601" i="1"/>
  <c r="CX691" i="1"/>
  <c r="DW594" i="1"/>
  <c r="CU598" i="1"/>
  <c r="CJ543" i="1"/>
  <c r="BV577" i="1"/>
  <c r="BP751" i="1"/>
  <c r="DH547" i="1"/>
  <c r="BB524" i="1"/>
  <c r="DA696" i="1"/>
  <c r="DU696" i="1"/>
  <c r="CZ553" i="1"/>
  <c r="DZ694" i="1"/>
  <c r="AG596" i="1"/>
  <c r="CO499" i="1"/>
  <c r="CX516" i="1"/>
  <c r="DC657" i="1"/>
  <c r="DR594" i="1"/>
  <c r="AQ745" i="1"/>
  <c r="EH573" i="1"/>
  <c r="CO595" i="1"/>
  <c r="CA649" i="1"/>
  <c r="EE575" i="1"/>
  <c r="DR620" i="1"/>
  <c r="DG544" i="1"/>
  <c r="AR652" i="1"/>
  <c r="BF679" i="1"/>
  <c r="CJ395" i="1"/>
  <c r="DD512" i="1"/>
  <c r="DY500" i="1"/>
  <c r="AC739" i="1"/>
  <c r="DO520" i="1"/>
  <c r="DU478" i="1"/>
  <c r="AL677" i="1"/>
  <c r="EG721" i="1"/>
  <c r="DK595" i="1"/>
  <c r="DW513" i="1"/>
  <c r="EH574" i="1"/>
  <c r="DB620" i="1"/>
  <c r="CP430" i="1"/>
  <c r="CK630" i="1"/>
  <c r="EG479" i="1"/>
  <c r="AM425" i="1"/>
  <c r="DP422" i="1"/>
  <c r="EG512" i="1"/>
  <c r="AM574" i="1"/>
  <c r="BA675" i="1"/>
  <c r="AQ520" i="1"/>
  <c r="DD627" i="1"/>
  <c r="DU497" i="1"/>
  <c r="CF647" i="1"/>
  <c r="CF579" i="1"/>
  <c r="DA548" i="1"/>
  <c r="DJ352" i="1"/>
  <c r="DR750" i="1"/>
  <c r="BZ547" i="1"/>
  <c r="BZ626" i="1"/>
  <c r="CW369" i="1"/>
  <c r="DG381" i="1"/>
  <c r="BG691" i="1"/>
  <c r="CX600" i="1"/>
  <c r="DG657" i="1"/>
  <c r="EA435" i="1"/>
  <c r="DR648" i="1"/>
  <c r="DH621" i="1"/>
  <c r="AH676" i="1"/>
  <c r="DM649" i="1"/>
  <c r="CL573" i="1"/>
  <c r="DZ576" i="1"/>
  <c r="DG602" i="1"/>
  <c r="BB436" i="1"/>
  <c r="BK433" i="1"/>
  <c r="BQ543" i="1"/>
  <c r="EH416" i="1"/>
  <c r="CW593" i="1"/>
  <c r="CF515" i="1"/>
  <c r="BP315" i="1"/>
  <c r="CL601" i="1"/>
  <c r="DU512" i="1"/>
  <c r="CA677" i="1"/>
  <c r="CX431" i="1"/>
  <c r="DR593" i="1"/>
  <c r="DA544" i="1"/>
  <c r="DS500" i="1"/>
  <c r="AH500" i="1"/>
  <c r="AM480" i="1"/>
  <c r="CZ498" i="1"/>
  <c r="CS675" i="1"/>
  <c r="BQ630" i="1"/>
  <c r="BU571" i="1"/>
  <c r="DP596" i="1"/>
  <c r="DG627" i="1"/>
  <c r="DD524" i="1"/>
  <c r="DB548" i="1"/>
  <c r="AM477" i="1"/>
  <c r="AL789" i="1"/>
  <c r="BQ575" i="1"/>
  <c r="CJ695" i="1"/>
  <c r="AC398" i="1"/>
  <c r="BG422" i="1"/>
  <c r="DS512" i="1"/>
  <c r="CK627" i="1"/>
  <c r="CN420" i="1"/>
  <c r="DT576" i="1"/>
  <c r="BZ721" i="1"/>
  <c r="ED678" i="1"/>
  <c r="CN497" i="1"/>
  <c r="EA597" i="1"/>
  <c r="D549" i="1" a="1"/>
  <c r="DJ747" i="1"/>
  <c r="DN501" i="1"/>
  <c r="AL434" i="1"/>
  <c r="CR547" i="1"/>
  <c r="DR597" i="1"/>
  <c r="BK627" i="1"/>
  <c r="DC694" i="1"/>
  <c r="DU625" i="1"/>
  <c r="BB676" i="1"/>
  <c r="DY481" i="1"/>
  <c r="DT696" i="1"/>
  <c r="CP650" i="1"/>
  <c r="CS647" i="1"/>
  <c r="AL744" i="1"/>
  <c r="AQ620" i="1"/>
  <c r="CX398" i="1"/>
  <c r="BV428" i="1"/>
  <c r="CR678" i="1"/>
  <c r="AC696" i="1"/>
  <c r="AV544" i="1"/>
  <c r="CU551" i="1"/>
  <c r="AQ649" i="1"/>
  <c r="ED573" i="1"/>
  <c r="EB649" i="1"/>
  <c r="BQ579" i="1"/>
  <c r="AB619" i="1"/>
  <c r="DT741" i="1"/>
  <c r="AR656" i="1"/>
  <c r="DJ593" i="1"/>
  <c r="EH430" i="1"/>
  <c r="AW602" i="1"/>
  <c r="CL482" i="1"/>
  <c r="EF520" i="1"/>
  <c r="AG697" i="1"/>
  <c r="DZ801" i="1"/>
  <c r="CF677" i="1"/>
  <c r="DX629" i="1"/>
  <c r="D507" i="1" a="1"/>
  <c r="CF553" i="1"/>
  <c r="BQ651" i="1"/>
  <c r="DJ692" i="1"/>
  <c r="DU480" i="1"/>
  <c r="DQ519" i="1"/>
  <c r="BU420" i="1"/>
  <c r="AV420" i="1"/>
  <c r="CN680" i="1"/>
  <c r="EA654" i="1"/>
  <c r="CL625" i="1"/>
  <c r="DD577" i="1"/>
  <c r="AH481" i="1"/>
  <c r="AW717" i="1"/>
  <c r="CE545" i="1"/>
  <c r="BV549" i="1"/>
  <c r="DQ426" i="1"/>
  <c r="DT624" i="1"/>
  <c r="DQ390" i="1"/>
  <c r="CO741" i="1"/>
  <c r="CY577" i="1"/>
  <c r="CY407" i="1"/>
  <c r="EB700" i="1"/>
  <c r="AV574" i="1"/>
  <c r="DF577" i="1"/>
  <c r="BZ698" i="1"/>
  <c r="DH548" i="1"/>
  <c r="D611" i="1" a="1"/>
  <c r="DE658" i="1"/>
  <c r="CA501" i="1"/>
  <c r="DM695" i="1"/>
  <c r="AR481" i="1"/>
  <c r="EC481" i="1"/>
  <c r="EF523" i="1"/>
  <c r="BF425" i="1"/>
  <c r="AB679" i="1"/>
  <c r="DB573" i="1"/>
  <c r="CX412" i="1"/>
  <c r="DY518" i="1"/>
  <c r="CN678" i="1"/>
  <c r="DZ511" i="1"/>
  <c r="EB435" i="1"/>
  <c r="BP579" i="1"/>
  <c r="CZ501" i="1"/>
  <c r="DU597" i="1"/>
  <c r="EH630" i="1"/>
  <c r="CL552" i="1"/>
  <c r="CT413" i="1"/>
  <c r="DQ501" i="1"/>
  <c r="CZ649" i="1"/>
  <c r="CT498" i="1"/>
  <c r="AV571" i="1"/>
  <c r="CJ694" i="1"/>
  <c r="ED501" i="1"/>
  <c r="BG626" i="1"/>
  <c r="DH484" i="1"/>
  <c r="AL600" i="1"/>
  <c r="EC403" i="1"/>
  <c r="EA630" i="1"/>
  <c r="DK796" i="1"/>
  <c r="BK652" i="1"/>
  <c r="CW694" i="1"/>
  <c r="CW621" i="1"/>
  <c r="CP501" i="1"/>
  <c r="AV650" i="1"/>
  <c r="CA647" i="1"/>
  <c r="AW789" i="1"/>
  <c r="DX498" i="1"/>
  <c r="CE426" i="1"/>
  <c r="CE655" i="1"/>
  <c r="DD424" i="1"/>
  <c r="CM418" i="1"/>
  <c r="BP431" i="1"/>
  <c r="CU603" i="1"/>
  <c r="DK433" i="1"/>
  <c r="BZ331" i="1"/>
  <c r="AH429" i="1"/>
  <c r="BL800" i="1"/>
  <c r="CS517" i="1"/>
  <c r="DQ748" i="1"/>
  <c r="CJ513" i="1"/>
  <c r="BB650" i="1"/>
  <c r="CU499" i="1"/>
  <c r="ED578" i="1"/>
  <c r="DM696" i="1"/>
  <c r="AR546" i="1"/>
  <c r="CA483" i="1"/>
  <c r="BU545" i="1"/>
  <c r="CS423" i="1"/>
  <c r="CZ409" i="1"/>
  <c r="EE374" i="1"/>
  <c r="DM621" i="1"/>
  <c r="DX517" i="1"/>
  <c r="ED695" i="1"/>
  <c r="DG547" i="1"/>
  <c r="DR693" i="1"/>
  <c r="D547" i="1" a="1"/>
  <c r="CM691" i="1"/>
  <c r="BL501" i="1"/>
  <c r="AL481" i="1"/>
  <c r="DH406" i="1"/>
  <c r="CT575" i="1"/>
  <c r="EF627" i="1"/>
  <c r="CX601" i="1"/>
  <c r="DE627" i="1"/>
  <c r="DR551" i="1"/>
  <c r="CR696" i="1"/>
  <c r="AM678" i="1"/>
  <c r="BG742" i="1"/>
  <c r="CO699" i="1"/>
  <c r="CK434" i="1"/>
  <c r="BV520" i="1"/>
  <c r="BA511" i="1"/>
  <c r="DU754" i="1"/>
  <c r="CK622" i="1"/>
  <c r="CT499" i="1"/>
  <c r="CQ736" i="1"/>
  <c r="EB422" i="1"/>
  <c r="CT677" i="1"/>
  <c r="BL700" i="1"/>
  <c r="DR401" i="1"/>
  <c r="DN553" i="1"/>
  <c r="CQ404" i="1"/>
  <c r="BB654" i="1"/>
  <c r="DJ519" i="1"/>
  <c r="BA369" i="1"/>
  <c r="BU412" i="1"/>
  <c r="BZ482" i="1"/>
  <c r="DF720" i="1"/>
  <c r="CE600" i="1"/>
  <c r="BB573" i="1"/>
  <c r="CA598" i="1"/>
  <c r="DL498" i="1"/>
  <c r="CO480" i="1"/>
  <c r="DO396" i="1"/>
  <c r="BP432" i="1"/>
  <c r="CQ652" i="1"/>
  <c r="CP428" i="1"/>
  <c r="EA625" i="1"/>
  <c r="CU629" i="1"/>
  <c r="BV543" i="1"/>
  <c r="AM575" i="1"/>
  <c r="D637" i="1" a="1"/>
  <c r="CQ754" i="1"/>
  <c r="BV738" i="1"/>
  <c r="DY524" i="1"/>
  <c r="AR575" i="1"/>
  <c r="EE421" i="1"/>
  <c r="CE656" i="1"/>
  <c r="CS601" i="1"/>
  <c r="DE656" i="1"/>
  <c r="CJ425" i="1"/>
  <c r="AG524" i="1"/>
  <c r="CL401" i="1"/>
  <c r="CQ335" i="1"/>
  <c r="BP619" i="1"/>
  <c r="BV675" i="1"/>
  <c r="BQ522" i="1"/>
  <c r="EC484" i="1"/>
  <c r="DR414" i="1"/>
  <c r="D699" i="1" a="1"/>
  <c r="EC301" i="1"/>
  <c r="AH546" i="1"/>
  <c r="BU518" i="1"/>
  <c r="CZ522" i="1"/>
  <c r="DJ522" i="1"/>
  <c r="CJ433" i="1"/>
  <c r="DK549" i="1"/>
  <c r="CL543" i="1"/>
  <c r="CX515" i="1"/>
  <c r="EG656" i="1"/>
  <c r="AM739" i="1"/>
  <c r="BU743" i="1"/>
  <c r="DH655" i="1"/>
  <c r="DZ717" i="1"/>
  <c r="EE427" i="1"/>
  <c r="DZ598" i="1"/>
  <c r="AH717" i="1"/>
  <c r="AH658" i="1"/>
  <c r="CO596" i="1"/>
  <c r="DH596" i="1"/>
  <c r="BF428" i="1"/>
  <c r="EA602" i="1"/>
  <c r="EF795" i="1"/>
  <c r="BZ478" i="1"/>
  <c r="EC548" i="1"/>
  <c r="BL423" i="1"/>
  <c r="CX429" i="1"/>
  <c r="EH431" i="1"/>
  <c r="BU317" i="1"/>
  <c r="DC594" i="1"/>
  <c r="CA514" i="1"/>
  <c r="AQ484" i="1"/>
  <c r="BF550" i="1"/>
  <c r="EE412" i="1"/>
  <c r="CP554" i="1"/>
  <c r="CP748" i="1"/>
  <c r="DR429" i="1"/>
  <c r="CA497" i="1"/>
  <c r="AM427" i="1"/>
  <c r="BP553" i="1"/>
  <c r="D428" i="1" a="1"/>
  <c r="DK394" i="1"/>
  <c r="DS544" i="1"/>
  <c r="DZ739" i="1"/>
  <c r="CL657" i="1"/>
  <c r="DC572" i="1"/>
  <c r="CZ513" i="1"/>
  <c r="CY501" i="1"/>
  <c r="DB602" i="1"/>
  <c r="CS501" i="1"/>
  <c r="CK497" i="1"/>
  <c r="CO624" i="1"/>
  <c r="CL595" i="1"/>
  <c r="EA364" i="1"/>
  <c r="DJ413" i="1"/>
  <c r="DK520" i="1"/>
  <c r="EE420" i="1"/>
  <c r="DW717" i="1"/>
  <c r="DG516" i="1"/>
  <c r="CO622" i="1"/>
  <c r="AM600" i="1"/>
  <c r="AG647" i="1"/>
  <c r="BZ484" i="1"/>
  <c r="BP722" i="1"/>
  <c r="CL751" i="1"/>
  <c r="CA430" i="1"/>
  <c r="CT601" i="1"/>
  <c r="DX623" i="1"/>
  <c r="DL694" i="1"/>
  <c r="DU600" i="1"/>
  <c r="EG524" i="1"/>
  <c r="EG434" i="1"/>
  <c r="BL744" i="1"/>
  <c r="DO380" i="1"/>
  <c r="DO736" i="1"/>
  <c r="CT619" i="1"/>
  <c r="BQ578" i="1"/>
  <c r="CF395" i="1"/>
  <c r="DX594" i="1"/>
  <c r="CR699" i="1"/>
  <c r="CL411" i="1"/>
  <c r="BF657" i="1"/>
  <c r="DD593" i="1"/>
  <c r="CK693" i="1"/>
  <c r="CQ698" i="1"/>
  <c r="BQ691" i="1"/>
  <c r="BZ571" i="1"/>
  <c r="EE736" i="1"/>
  <c r="DA479" i="1"/>
  <c r="BV597" i="1"/>
  <c r="DK692" i="1"/>
  <c r="BQ790" i="1"/>
  <c r="BP515" i="1"/>
  <c r="DP736" i="1"/>
  <c r="DT595" i="1"/>
  <c r="EE651" i="1"/>
  <c r="CR657" i="1"/>
  <c r="DW629" i="1"/>
  <c r="DZ523" i="1"/>
  <c r="AQ595" i="1"/>
  <c r="DP621" i="1"/>
  <c r="DL630" i="1"/>
  <c r="EG522" i="1"/>
  <c r="CO739" i="1"/>
  <c r="CN695" i="1"/>
  <c r="EB651" i="1"/>
  <c r="BL623" i="1"/>
  <c r="EC328" i="1"/>
  <c r="BG720" i="1"/>
  <c r="CE624" i="1"/>
  <c r="ED603" i="1"/>
  <c r="CS523" i="1"/>
  <c r="AM544" i="1"/>
  <c r="CK427" i="1"/>
  <c r="CQ722" i="1"/>
  <c r="CE679" i="1"/>
  <c r="BV480" i="1"/>
  <c r="CS699" i="1"/>
  <c r="DU522" i="1"/>
  <c r="DZ649" i="1"/>
  <c r="AV651" i="1"/>
  <c r="DK693" i="1"/>
  <c r="CK656" i="1"/>
  <c r="DY511" i="1"/>
  <c r="DA691" i="1"/>
  <c r="AC652" i="1"/>
  <c r="BB739" i="1"/>
  <c r="DS595" i="1"/>
  <c r="CK513" i="1"/>
  <c r="EF517" i="1"/>
  <c r="BB679" i="1"/>
  <c r="ED548" i="1"/>
  <c r="AR700" i="1"/>
  <c r="DN477" i="1"/>
  <c r="DM571" i="1"/>
  <c r="DS552" i="1"/>
  <c r="BG501" i="1"/>
  <c r="DP335" i="1"/>
  <c r="EE576" i="1"/>
  <c r="EC416" i="1"/>
  <c r="DE553" i="1"/>
  <c r="BK337" i="1"/>
  <c r="DL523" i="1"/>
  <c r="CX319" i="1"/>
  <c r="EB695" i="1"/>
  <c r="DD511" i="1"/>
  <c r="AV524" i="1"/>
  <c r="CQ549" i="1"/>
  <c r="CT378" i="1"/>
  <c r="BZ411" i="1"/>
  <c r="DS752" i="1"/>
  <c r="EE626" i="1"/>
  <c r="BL519" i="1"/>
  <c r="EC752" i="1"/>
  <c r="DY522" i="1"/>
  <c r="CY677" i="1"/>
  <c r="DX516" i="1"/>
  <c r="BK521" i="1"/>
  <c r="DC579" i="1"/>
  <c r="CU577" i="1"/>
  <c r="CK422" i="1"/>
  <c r="DJ398" i="1"/>
  <c r="CK574" i="1"/>
  <c r="CT675" i="1"/>
  <c r="AQ402" i="1"/>
  <c r="BZ418" i="1"/>
  <c r="DT513" i="1"/>
  <c r="EG695" i="1"/>
  <c r="DB576" i="1"/>
  <c r="D372" i="1" a="1"/>
  <c r="CA754" i="1"/>
  <c r="AR699" i="1"/>
  <c r="DE497" i="1"/>
  <c r="CJ620" i="1"/>
  <c r="BZ523" i="1"/>
  <c r="DQ573" i="1"/>
  <c r="DA723" i="1"/>
  <c r="BQ547" i="1"/>
  <c r="D467" i="1" a="1"/>
  <c r="CK348" i="1"/>
  <c r="DJ601" i="1"/>
  <c r="EB628" i="1"/>
  <c r="DD416" i="1"/>
  <c r="CQ379" i="1"/>
  <c r="CL691" i="1"/>
  <c r="CX577" i="1"/>
  <c r="DP500" i="1"/>
  <c r="CR576" i="1"/>
  <c r="DY603" i="1"/>
  <c r="DJ624" i="1"/>
  <c r="CQ396" i="1"/>
  <c r="CN737" i="1"/>
  <c r="DZ482" i="1"/>
  <c r="BF545" i="1"/>
  <c r="EB547" i="1"/>
  <c r="DB653" i="1"/>
  <c r="BL516" i="1"/>
  <c r="D527" i="1" a="1"/>
  <c r="ED739" i="1"/>
  <c r="AC789" i="1"/>
  <c r="DM628" i="1"/>
  <c r="CQ436" i="1"/>
  <c r="DE578" i="1"/>
  <c r="CN743" i="1"/>
  <c r="BZ477" i="1"/>
  <c r="DP593" i="1"/>
  <c r="CY651" i="1"/>
  <c r="CW598" i="1"/>
  <c r="CF623" i="1"/>
  <c r="AW522" i="1"/>
  <c r="CW578" i="1"/>
  <c r="AW627" i="1"/>
  <c r="BG572" i="1"/>
  <c r="AQ651" i="1"/>
  <c r="CR544" i="1"/>
  <c r="BZ577" i="1"/>
  <c r="DD393" i="1"/>
  <c r="AQ657" i="1"/>
  <c r="CM511" i="1"/>
  <c r="CT372" i="1"/>
  <c r="DP479" i="1"/>
  <c r="AM599" i="1"/>
  <c r="DY549" i="1"/>
  <c r="DA430" i="1"/>
  <c r="CN372" i="1"/>
  <c r="AQ547" i="1"/>
  <c r="BV624" i="1"/>
  <c r="DB421" i="1"/>
  <c r="CK482" i="1"/>
  <c r="EC423" i="1"/>
  <c r="BK719" i="1"/>
  <c r="BG554" i="1"/>
  <c r="EH398" i="1"/>
  <c r="CO498" i="1"/>
  <c r="BG620" i="1"/>
  <c r="AC522" i="1"/>
  <c r="DS751" i="1"/>
  <c r="DW483" i="1"/>
  <c r="CS654" i="1"/>
  <c r="DZ553" i="1"/>
  <c r="DZ545" i="1"/>
  <c r="CA601" i="1"/>
  <c r="DF619" i="1"/>
  <c r="EH378" i="1"/>
  <c r="EA519" i="1"/>
  <c r="DJ417" i="1"/>
  <c r="CO371" i="1"/>
  <c r="DQ425" i="1"/>
  <c r="DR430" i="1"/>
  <c r="CW520" i="1"/>
  <c r="CA405" i="1"/>
  <c r="BL573" i="1"/>
  <c r="DC414" i="1"/>
  <c r="BK693" i="1"/>
  <c r="AL546" i="1"/>
  <c r="AM597" i="1"/>
  <c r="DJ427" i="1"/>
  <c r="DR432" i="1"/>
  <c r="EE723" i="1"/>
  <c r="CO549" i="1"/>
  <c r="DP480" i="1"/>
  <c r="CX523" i="1"/>
  <c r="DM543" i="1"/>
  <c r="AM382" i="1"/>
  <c r="BF416" i="1"/>
  <c r="DZ579" i="1"/>
  <c r="CJ436" i="1"/>
  <c r="DP619" i="1"/>
  <c r="DQ498" i="1"/>
  <c r="CS596" i="1"/>
  <c r="CN718" i="1"/>
  <c r="AC628" i="1"/>
  <c r="BK746" i="1"/>
  <c r="CW549" i="1"/>
  <c r="DC435" i="1"/>
  <c r="BF623" i="1"/>
  <c r="CE415" i="1"/>
  <c r="EH415" i="1"/>
  <c r="EA723" i="1"/>
  <c r="AG481" i="1"/>
  <c r="CY543" i="1"/>
  <c r="DD676" i="1"/>
  <c r="DZ679" i="1"/>
  <c r="DL792" i="1"/>
  <c r="EE754" i="1"/>
  <c r="EC429" i="1"/>
  <c r="BP749" i="1"/>
  <c r="DL575" i="1"/>
  <c r="DY499" i="1"/>
  <c r="BP480" i="1"/>
  <c r="DY516" i="1"/>
  <c r="DB524" i="1"/>
  <c r="DA481" i="1"/>
  <c r="CU484" i="1"/>
  <c r="DX791" i="1"/>
  <c r="CA621" i="1"/>
  <c r="CY630" i="1"/>
  <c r="CZ694" i="1"/>
  <c r="CU647" i="1"/>
  <c r="DX696" i="1"/>
  <c r="EC553" i="1"/>
  <c r="EE735" i="1"/>
  <c r="BU626" i="1"/>
  <c r="CO625" i="1"/>
  <c r="DE742" i="1"/>
  <c r="D489" i="1" a="1"/>
  <c r="D745" i="1" a="1"/>
  <c r="CW695" i="1"/>
  <c r="BV602" i="1"/>
  <c r="BA654" i="1"/>
  <c r="DQ482" i="1"/>
  <c r="AL701" i="1"/>
  <c r="DL574" i="1"/>
  <c r="EG647" i="1"/>
  <c r="DN627" i="1"/>
  <c r="AV579" i="1"/>
  <c r="DR428" i="1"/>
  <c r="DE520" i="1"/>
  <c r="DG553" i="1"/>
  <c r="AL501" i="1"/>
  <c r="AR601" i="1"/>
  <c r="CY619" i="1"/>
  <c r="CQ745" i="1"/>
  <c r="DS753" i="1"/>
  <c r="D705" i="1" a="1"/>
  <c r="CW700" i="1"/>
  <c r="DG623" i="1"/>
  <c r="BK573" i="1"/>
  <c r="BL625" i="1"/>
  <c r="DF579" i="1"/>
  <c r="AC601" i="1"/>
  <c r="DJ512" i="1"/>
  <c r="BQ574" i="1"/>
  <c r="EG652" i="1"/>
  <c r="BB597" i="1"/>
  <c r="CL371" i="1"/>
  <c r="AL653" i="1"/>
  <c r="CA521" i="1"/>
  <c r="BA573" i="1"/>
  <c r="DN619" i="1"/>
  <c r="BL749" i="1"/>
  <c r="DA483" i="1"/>
  <c r="DS379" i="1"/>
  <c r="EF518" i="1"/>
  <c r="AV501" i="1"/>
  <c r="DS600" i="1"/>
  <c r="CE550" i="1"/>
  <c r="DD647" i="1"/>
  <c r="AH593" i="1"/>
  <c r="DX430" i="1"/>
  <c r="CO579" i="1"/>
  <c r="DW654" i="1"/>
  <c r="CM620" i="1"/>
  <c r="BU651" i="1"/>
  <c r="DS695" i="1"/>
  <c r="CJ424" i="1"/>
  <c r="DZ601" i="1"/>
  <c r="BU575" i="1"/>
  <c r="CP653" i="1"/>
  <c r="CF696" i="1"/>
  <c r="BG513" i="1"/>
  <c r="AW481" i="1"/>
  <c r="DX521" i="1"/>
  <c r="BU408" i="1"/>
  <c r="DQ499" i="1"/>
  <c r="EH747" i="1"/>
  <c r="D599" i="1" a="1"/>
  <c r="CE546" i="1"/>
  <c r="AR695" i="1"/>
  <c r="CE620" i="1"/>
  <c r="CS619" i="1"/>
  <c r="DT395" i="1"/>
  <c r="DN431" i="1"/>
  <c r="DR553" i="1"/>
  <c r="AW700" i="1"/>
  <c r="DO598" i="1"/>
  <c r="DE396" i="1"/>
  <c r="CN432" i="1"/>
  <c r="BF501" i="1"/>
  <c r="CW573" i="1"/>
  <c r="BP477" i="1"/>
  <c r="BG692" i="1"/>
  <c r="EH598" i="1"/>
  <c r="CN511" i="1"/>
  <c r="ED699" i="1"/>
  <c r="AR749" i="1"/>
  <c r="CS551" i="1"/>
  <c r="DM477" i="1"/>
  <c r="DS621" i="1"/>
  <c r="CZ423" i="1"/>
  <c r="DA499" i="1"/>
  <c r="DT551" i="1"/>
  <c r="CN543" i="1"/>
  <c r="DW524" i="1"/>
  <c r="DW414" i="1"/>
  <c r="CQ370" i="1"/>
  <c r="BL655" i="1"/>
  <c r="BA621" i="1"/>
  <c r="DM343" i="1"/>
  <c r="CO722" i="1"/>
  <c r="CL512" i="1"/>
  <c r="DS693" i="1"/>
  <c r="AL696" i="1"/>
  <c r="AR600" i="1"/>
  <c r="CS624" i="1"/>
  <c r="BG552" i="1"/>
  <c r="CN380" i="1"/>
  <c r="AQ629" i="1"/>
  <c r="DZ750" i="1"/>
  <c r="CQ424" i="1"/>
  <c r="DD516" i="1"/>
  <c r="DY436" i="1"/>
  <c r="DO511" i="1"/>
  <c r="DC501" i="1"/>
  <c r="CM379" i="1"/>
  <c r="DW398" i="1"/>
  <c r="DT296" i="1"/>
  <c r="DO546" i="1"/>
  <c r="AC544" i="1"/>
  <c r="DL347" i="1"/>
  <c r="AW744" i="1"/>
  <c r="AM499" i="1"/>
  <c r="BU720" i="1"/>
  <c r="ED425" i="1"/>
  <c r="DM521" i="1"/>
  <c r="AB406" i="1"/>
  <c r="DM435" i="1"/>
  <c r="EF624" i="1"/>
  <c r="BL392" i="1"/>
  <c r="DA573" i="1"/>
  <c r="AB603" i="1"/>
  <c r="CQ594" i="1"/>
  <c r="DN693" i="1"/>
  <c r="CW575" i="1"/>
  <c r="BG512" i="1"/>
  <c r="CE554" i="1"/>
  <c r="CF654" i="1"/>
  <c r="DS477" i="1"/>
  <c r="AB515" i="1"/>
  <c r="AW377" i="1"/>
  <c r="CL550" i="1"/>
  <c r="CK544" i="1"/>
  <c r="AQ598" i="1"/>
  <c r="DS546" i="1"/>
  <c r="CL576" i="1"/>
  <c r="AC546" i="1"/>
  <c r="DY692" i="1"/>
  <c r="DU501" i="1"/>
  <c r="CT625" i="1"/>
  <c r="DJ436" i="1"/>
  <c r="CO408" i="1"/>
  <c r="D448" i="1" a="1"/>
  <c r="DT676" i="1"/>
  <c r="AB576" i="1"/>
  <c r="CM425" i="1"/>
  <c r="EC524" i="1"/>
  <c r="CU545" i="1"/>
  <c r="CQ518" i="1"/>
  <c r="CL626" i="1"/>
  <c r="DM795" i="1"/>
  <c r="DE550" i="1"/>
  <c r="EG480" i="1"/>
  <c r="BP518" i="1"/>
  <c r="AL629" i="1"/>
  <c r="DZ593" i="1"/>
  <c r="AM552" i="1"/>
  <c r="D685" i="1" a="1"/>
  <c r="AV798" i="1"/>
  <c r="AG790" i="1"/>
  <c r="AH750" i="1"/>
  <c r="DB622" i="1"/>
  <c r="BF597" i="1"/>
  <c r="ED478" i="1"/>
  <c r="BU373" i="1"/>
  <c r="BZ516" i="1"/>
  <c r="CA738" i="1"/>
  <c r="DJ626" i="1"/>
  <c r="AB545" i="1"/>
  <c r="CT653" i="1"/>
  <c r="CX403" i="1"/>
  <c r="DX427" i="1"/>
  <c r="CN692" i="1"/>
  <c r="AC573" i="1"/>
  <c r="DN519" i="1"/>
  <c r="DP577" i="1"/>
  <c r="CK511" i="1"/>
  <c r="DF653" i="1"/>
  <c r="BK743" i="1"/>
  <c r="AH695" i="1"/>
  <c r="BA435" i="1"/>
  <c r="AR551" i="1"/>
  <c r="D504" i="1" a="1"/>
  <c r="D404" i="1" a="1"/>
  <c r="CS392" i="1"/>
  <c r="BQ514" i="1"/>
  <c r="DT658" i="1"/>
  <c r="DF745" i="1"/>
  <c r="DJ677" i="1"/>
  <c r="BZ602" i="1"/>
  <c r="BP678" i="1"/>
  <c r="DF695" i="1"/>
  <c r="DQ621" i="1"/>
  <c r="EA658" i="1"/>
  <c r="BQ623" i="1"/>
  <c r="EE434" i="1"/>
  <c r="DG576" i="1"/>
  <c r="BB547" i="1"/>
  <c r="DQ500" i="1"/>
  <c r="DT601" i="1"/>
  <c r="DO524" i="1"/>
  <c r="BQ594" i="1"/>
  <c r="EF516" i="1"/>
  <c r="EG594" i="1"/>
  <c r="DD677" i="1"/>
  <c r="EB432" i="1"/>
  <c r="DG619" i="1"/>
  <c r="DM596" i="1"/>
  <c r="AL598" i="1"/>
  <c r="DA652" i="1"/>
  <c r="DA701" i="1"/>
  <c r="ED331" i="1"/>
  <c r="AV652" i="1"/>
  <c r="DG515" i="1"/>
  <c r="CY700" i="1"/>
  <c r="BF394" i="1"/>
  <c r="DP691" i="1"/>
  <c r="BB428" i="1"/>
  <c r="CU792" i="1"/>
  <c r="CJ549" i="1"/>
  <c r="AR598" i="1"/>
  <c r="DS744" i="1"/>
  <c r="DN692" i="1"/>
  <c r="CO414" i="1"/>
  <c r="DX578" i="1"/>
  <c r="AQ717" i="1"/>
  <c r="CS630" i="1"/>
  <c r="AG436" i="1"/>
  <c r="BF553" i="1"/>
  <c r="DE571" i="1"/>
  <c r="BV414" i="1"/>
  <c r="DK741" i="1"/>
  <c r="EB594" i="1"/>
  <c r="CU620" i="1"/>
  <c r="CZ700" i="1"/>
  <c r="DF593" i="1"/>
  <c r="CY650" i="1"/>
  <c r="CL678" i="1"/>
  <c r="DK626" i="1"/>
  <c r="DW522" i="1"/>
  <c r="DJ695" i="1"/>
  <c r="DX718" i="1"/>
  <c r="EB623" i="1"/>
  <c r="CE599" i="1"/>
  <c r="AW785" i="1"/>
  <c r="EE545" i="1"/>
  <c r="CE518" i="1"/>
  <c r="CE551" i="1"/>
  <c r="DG552" i="1"/>
  <c r="AQ652" i="1"/>
  <c r="BU701" i="1"/>
  <c r="AH628" i="1"/>
  <c r="DW691" i="1"/>
  <c r="EB601" i="1"/>
  <c r="D666" i="1" a="1"/>
  <c r="CK483" i="1"/>
  <c r="AH595" i="1"/>
  <c r="AH679" i="1"/>
  <c r="BG656" i="1"/>
  <c r="DW630" i="1"/>
  <c r="AM602" i="1"/>
  <c r="DX628" i="1"/>
  <c r="DH554" i="1"/>
  <c r="DS630" i="1"/>
  <c r="EC597" i="1"/>
  <c r="CU622" i="1"/>
  <c r="DY575" i="1"/>
  <c r="CW544" i="1"/>
  <c r="ED411" i="1"/>
  <c r="BK628" i="1"/>
  <c r="DX735" i="1"/>
  <c r="CF746" i="1"/>
  <c r="CQ571" i="1"/>
  <c r="DQ521" i="1"/>
  <c r="DE554" i="1"/>
  <c r="DO596" i="1"/>
  <c r="CM547" i="1"/>
  <c r="DH545" i="1"/>
  <c r="CS379" i="1"/>
  <c r="D465" i="1" a="1"/>
  <c r="BG603" i="1"/>
  <c r="DB418" i="1"/>
  <c r="DS795" i="1"/>
  <c r="BA691" i="1"/>
  <c r="DC628" i="1"/>
  <c r="D634" i="1" a="1"/>
  <c r="D552" i="1" a="1"/>
  <c r="EF599" i="1"/>
  <c r="AR554" i="1"/>
  <c r="DP595" i="1"/>
  <c r="BP651" i="1"/>
  <c r="DT657" i="1"/>
  <c r="EA478" i="1"/>
  <c r="DP676" i="1"/>
  <c r="DA648" i="1"/>
  <c r="EA651" i="1"/>
  <c r="CQ577" i="1"/>
  <c r="BU655" i="1"/>
  <c r="CE411" i="1"/>
  <c r="AH594" i="1"/>
  <c r="CP544" i="1"/>
  <c r="DO544" i="1"/>
  <c r="CY519" i="1"/>
  <c r="CF382" i="1"/>
  <c r="DP521" i="1"/>
  <c r="DR576" i="1"/>
  <c r="CK554" i="1"/>
  <c r="DM427" i="1"/>
  <c r="AV498" i="1"/>
  <c r="DW520" i="1"/>
  <c r="BZ593" i="1"/>
  <c r="DB408" i="1"/>
  <c r="BB376" i="1"/>
  <c r="DE428" i="1"/>
  <c r="AQ523" i="1"/>
  <c r="EB428" i="1"/>
  <c r="BB701" i="1"/>
  <c r="DO523" i="1"/>
  <c r="CR483" i="1"/>
  <c r="DM394" i="1"/>
  <c r="EH403" i="1"/>
  <c r="ED520" i="1"/>
  <c r="BF548" i="1"/>
  <c r="EE694" i="1"/>
  <c r="AW544" i="1"/>
  <c r="CR744" i="1"/>
  <c r="EB619" i="1"/>
  <c r="DC601" i="1"/>
  <c r="CO411" i="1"/>
  <c r="DN383" i="1"/>
  <c r="BB481" i="1"/>
  <c r="DL499" i="1"/>
  <c r="AH524" i="1"/>
  <c r="ED499" i="1"/>
  <c r="AV500" i="1"/>
  <c r="DH549" i="1"/>
  <c r="BV692" i="1"/>
  <c r="EH333" i="1"/>
  <c r="CO376" i="1"/>
  <c r="AV577" i="1"/>
  <c r="CT512" i="1"/>
  <c r="AQ578" i="1"/>
  <c r="EA518" i="1"/>
  <c r="DN736" i="1"/>
  <c r="DC627" i="1"/>
  <c r="AM594" i="1"/>
  <c r="EE742" i="1"/>
  <c r="AG514" i="1"/>
  <c r="CY423" i="1"/>
  <c r="DJ630" i="1"/>
  <c r="AL511" i="1"/>
  <c r="D491" i="1" a="1"/>
  <c r="DC547" i="1"/>
  <c r="BB417" i="1"/>
  <c r="DO571" i="1"/>
  <c r="DG415" i="1"/>
  <c r="DA595" i="1"/>
  <c r="BA417" i="1"/>
  <c r="DR480" i="1"/>
  <c r="BB416" i="1"/>
  <c r="DZ698" i="1"/>
  <c r="DA675" i="1"/>
  <c r="AW574" i="1"/>
  <c r="DX722" i="1"/>
  <c r="EA550" i="1"/>
  <c r="BV501" i="1"/>
  <c r="EC424" i="1"/>
  <c r="BV551" i="1"/>
  <c r="DF798" i="1"/>
  <c r="BV381" i="1"/>
  <c r="EF382" i="1"/>
  <c r="CU649" i="1"/>
  <c r="BK543" i="1"/>
  <c r="EH518" i="1"/>
  <c r="CZ546" i="1"/>
  <c r="CE578" i="1"/>
  <c r="AM744" i="1"/>
  <c r="DD523" i="1"/>
  <c r="AM789" i="1"/>
  <c r="DG394" i="1"/>
  <c r="CK411" i="1"/>
  <c r="AB402" i="1"/>
  <c r="CQ499" i="1"/>
  <c r="BB574" i="1"/>
  <c r="DF747" i="1"/>
  <c r="CS413" i="1"/>
  <c r="DL546" i="1"/>
  <c r="CT434" i="1"/>
  <c r="CR500" i="1"/>
  <c r="AV594" i="1"/>
  <c r="AQ392" i="1"/>
  <c r="AH428" i="1"/>
  <c r="CT574" i="1"/>
  <c r="AG601" i="1"/>
  <c r="DA523" i="1"/>
  <c r="EG720" i="1"/>
  <c r="AH421" i="1"/>
  <c r="DS545" i="1"/>
  <c r="BZ629" i="1"/>
  <c r="DL627" i="1"/>
  <c r="AW515" i="1"/>
  <c r="DJ597" i="1"/>
  <c r="AQ625" i="1"/>
  <c r="AG746" i="1"/>
  <c r="EG422" i="1"/>
  <c r="BV479" i="1"/>
  <c r="AL692" i="1"/>
  <c r="CW433" i="1"/>
  <c r="D691" i="1" a="1"/>
  <c r="BV648" i="1"/>
  <c r="DD545" i="1"/>
  <c r="CY516" i="1"/>
  <c r="DN524" i="1"/>
  <c r="DE547" i="1"/>
  <c r="CF578" i="1"/>
  <c r="DF362" i="1"/>
  <c r="CY649" i="1"/>
  <c r="BA361" i="1"/>
  <c r="DQ658" i="1"/>
  <c r="BK516" i="1"/>
  <c r="EB545" i="1"/>
  <c r="DA602" i="1"/>
  <c r="AM516" i="1"/>
  <c r="CO478" i="1"/>
  <c r="BG523" i="1"/>
  <c r="CF373" i="1"/>
  <c r="BB621" i="1"/>
  <c r="BB748" i="1"/>
  <c r="BP422" i="1"/>
  <c r="EA303" i="1"/>
  <c r="CJ484" i="1"/>
  <c r="DU680" i="1"/>
  <c r="D636" i="1" a="1"/>
  <c r="BZ595" i="1"/>
  <c r="ED512" i="1"/>
  <c r="DW497" i="1"/>
  <c r="DQ650" i="1"/>
  <c r="AB597" i="1"/>
  <c r="DH550" i="1"/>
  <c r="AR680" i="1"/>
  <c r="DD693" i="1"/>
  <c r="CN654" i="1"/>
  <c r="DD361" i="1"/>
  <c r="CK429" i="1"/>
  <c r="CS651" i="1"/>
  <c r="DF691" i="1"/>
  <c r="DC575" i="1"/>
  <c r="DJ577" i="1"/>
  <c r="BA500" i="1"/>
  <c r="CA546" i="1"/>
  <c r="EE432" i="1"/>
  <c r="BP523" i="1"/>
  <c r="CS480" i="1"/>
  <c r="AV603" i="1"/>
  <c r="CT651" i="1"/>
  <c r="CS575" i="1"/>
  <c r="DJ743" i="1"/>
  <c r="EB548" i="1"/>
  <c r="DJ625" i="1"/>
  <c r="CS598" i="1"/>
  <c r="DE523" i="1"/>
  <c r="BZ548" i="1"/>
  <c r="DO735" i="1"/>
  <c r="CU520" i="1"/>
  <c r="CA333" i="1"/>
  <c r="CQ414" i="1"/>
  <c r="AG678" i="1"/>
  <c r="D575" i="1" a="1"/>
  <c r="CJ677" i="1"/>
  <c r="CY404" i="1"/>
  <c r="D454" i="1" a="1"/>
  <c r="BL520" i="1"/>
  <c r="CX482" i="1"/>
  <c r="BF518" i="1"/>
  <c r="DP544" i="1"/>
  <c r="CO597" i="1"/>
  <c r="DN594" i="1"/>
  <c r="DE719" i="1"/>
  <c r="AR393" i="1"/>
  <c r="BG693" i="1"/>
  <c r="EG676" i="1"/>
  <c r="CO484" i="1"/>
  <c r="DJ676" i="1"/>
  <c r="DL543" i="1"/>
  <c r="DN482" i="1"/>
  <c r="AH573" i="1"/>
  <c r="CR575" i="1"/>
  <c r="DN359" i="1"/>
  <c r="EA549" i="1"/>
  <c r="EC501" i="1"/>
  <c r="EA699" i="1"/>
  <c r="AV407" i="1"/>
  <c r="CR479" i="1"/>
  <c r="BL312" i="1"/>
  <c r="CU497" i="1"/>
  <c r="CF523" i="1"/>
  <c r="DH392" i="1"/>
  <c r="EC410" i="1"/>
  <c r="EF571" i="1"/>
  <c r="BP649" i="1"/>
  <c r="EG501" i="1"/>
  <c r="DO340" i="1"/>
  <c r="DW405" i="1"/>
  <c r="DT392" i="1"/>
  <c r="DN390" i="1"/>
  <c r="CN598" i="1"/>
  <c r="CS797" i="1"/>
  <c r="AC419" i="1"/>
  <c r="AQ675" i="1"/>
  <c r="BV743" i="1"/>
  <c r="CZ367" i="1"/>
  <c r="CK718" i="1"/>
  <c r="DH741" i="1"/>
  <c r="DK803" i="1"/>
  <c r="CU326" i="1"/>
  <c r="BF655" i="1"/>
  <c r="EC624" i="1"/>
  <c r="DM516" i="1"/>
  <c r="AB497" i="1"/>
  <c r="EG428" i="1"/>
  <c r="DN597" i="1"/>
  <c r="DK653" i="1"/>
  <c r="BU477" i="1"/>
  <c r="DK594" i="1"/>
  <c r="DQ692" i="1"/>
  <c r="EF326" i="1"/>
  <c r="DF392" i="1"/>
  <c r="CK623" i="1"/>
  <c r="CE547" i="1"/>
  <c r="BQ652" i="1"/>
  <c r="BZ370" i="1"/>
  <c r="DU701" i="1"/>
  <c r="AH406" i="1"/>
  <c r="CT780" i="1"/>
  <c r="EF742" i="1"/>
  <c r="CN362" i="1"/>
  <c r="CE680" i="1"/>
  <c r="AM691" i="1"/>
  <c r="DT692" i="1"/>
  <c r="DE599" i="1"/>
  <c r="CE481" i="1"/>
  <c r="DG629" i="1"/>
  <c r="EB546" i="1"/>
  <c r="DU436" i="1"/>
  <c r="DE598" i="1"/>
  <c r="AW404" i="1"/>
  <c r="AC426" i="1"/>
  <c r="EB578" i="1"/>
  <c r="DL377" i="1"/>
  <c r="AB602" i="1"/>
  <c r="AQ306" i="1"/>
  <c r="EG380" i="1"/>
  <c r="CR420" i="1"/>
  <c r="CU579" i="1"/>
  <c r="CL379" i="1"/>
  <c r="DQ543" i="1"/>
  <c r="CS576" i="1"/>
  <c r="DW427" i="1"/>
  <c r="CE431" i="1"/>
  <c r="CE498" i="1"/>
  <c r="CE648" i="1"/>
  <c r="AG719" i="1"/>
  <c r="EC544" i="1"/>
  <c r="CE691" i="1"/>
  <c r="CT482" i="1"/>
  <c r="CP524" i="1"/>
  <c r="AR524" i="1"/>
  <c r="DO575" i="1"/>
  <c r="EA432" i="1"/>
  <c r="BF745" i="1"/>
  <c r="EE375" i="1"/>
  <c r="DD513" i="1"/>
  <c r="AL497" i="1"/>
  <c r="AQ514" i="1"/>
  <c r="BB579" i="1"/>
  <c r="EB550" i="1"/>
  <c r="CE401" i="1"/>
  <c r="DX545" i="1"/>
  <c r="AG380" i="1"/>
  <c r="DE648" i="1"/>
  <c r="AH516" i="1"/>
  <c r="AR744" i="1"/>
  <c r="BP481" i="1"/>
  <c r="DS810" i="1"/>
  <c r="AV499" i="1"/>
  <c r="BP543" i="1"/>
  <c r="DW375" i="1"/>
  <c r="CW429" i="1"/>
  <c r="AB378" i="1"/>
  <c r="DT497" i="1"/>
  <c r="BP433" i="1"/>
  <c r="D493" i="1" a="1"/>
  <c r="DU624" i="1"/>
  <c r="AC523" i="1"/>
  <c r="CN571" i="1"/>
  <c r="CO512" i="1"/>
  <c r="BB421" i="1"/>
  <c r="CU680" i="1"/>
  <c r="CR511" i="1"/>
  <c r="DP483" i="1"/>
  <c r="AW405" i="1"/>
  <c r="CP359" i="1"/>
  <c r="DB575" i="1"/>
  <c r="EC376" i="1"/>
  <c r="AC301" i="1"/>
  <c r="BG345" i="1"/>
  <c r="DM600" i="1"/>
  <c r="CM484" i="1"/>
  <c r="AL422" i="1"/>
  <c r="D409" i="1" a="1"/>
  <c r="EG601" i="1"/>
  <c r="CK547" i="1"/>
  <c r="CT547" i="1"/>
  <c r="DR382" i="1"/>
  <c r="BA722" i="1"/>
  <c r="EA513" i="1"/>
  <c r="CE418" i="1"/>
  <c r="DE750" i="1"/>
  <c r="AH548" i="1"/>
  <c r="CP481" i="1"/>
  <c r="CP523" i="1"/>
  <c r="CQ395" i="1"/>
  <c r="AW647" i="1"/>
  <c r="DM512" i="1"/>
  <c r="DN596" i="1"/>
  <c r="AM578" i="1"/>
  <c r="DS511" i="1"/>
  <c r="AM523" i="1"/>
  <c r="DO322" i="1"/>
  <c r="DB578" i="1"/>
  <c r="AG547" i="1"/>
  <c r="CF412" i="1"/>
  <c r="AB520" i="1"/>
  <c r="AR549" i="1"/>
  <c r="CS426" i="1"/>
  <c r="BK347" i="1"/>
  <c r="AM601" i="1"/>
  <c r="BP521" i="1"/>
  <c r="AM416" i="1"/>
  <c r="DU374" i="1"/>
  <c r="CQ627" i="1"/>
  <c r="BU696" i="1"/>
  <c r="BK549" i="1"/>
  <c r="DU700" i="1"/>
  <c r="DC429" i="1"/>
  <c r="CM627" i="1"/>
  <c r="DL497" i="1"/>
  <c r="CJ324" i="1"/>
  <c r="CP625" i="1"/>
  <c r="BU429" i="1"/>
  <c r="CK406" i="1"/>
  <c r="DW544" i="1"/>
  <c r="EC499" i="1"/>
  <c r="EH478" i="1"/>
  <c r="DB514" i="1"/>
  <c r="CP676" i="1"/>
  <c r="DB516" i="1"/>
  <c r="DD408" i="1"/>
  <c r="CN403" i="1"/>
  <c r="DC413" i="1"/>
  <c r="BL552" i="1"/>
  <c r="EE431" i="1"/>
  <c r="DT721" i="1"/>
  <c r="EB650" i="1"/>
  <c r="DW553" i="1"/>
  <c r="CP517" i="1"/>
  <c r="AC553" i="1"/>
  <c r="DX573" i="1"/>
  <c r="CQ596" i="1"/>
  <c r="DS414" i="1"/>
  <c r="BG597" i="1"/>
  <c r="CK551" i="1"/>
  <c r="BG521" i="1"/>
  <c r="CZ543" i="1"/>
  <c r="DD517" i="1"/>
  <c r="CP333" i="1"/>
  <c r="ED648" i="1"/>
  <c r="CT415" i="1"/>
  <c r="D412" i="1" a="1"/>
  <c r="AV425" i="1"/>
  <c r="DO427" i="1"/>
  <c r="CJ412" i="1"/>
  <c r="CN519" i="1"/>
  <c r="CZ511" i="1"/>
  <c r="CS333" i="1"/>
  <c r="CP435" i="1"/>
  <c r="EF594" i="1"/>
  <c r="AH403" i="1"/>
  <c r="DY368" i="1"/>
  <c r="DL697" i="1"/>
  <c r="AM419" i="1"/>
  <c r="AR433" i="1"/>
  <c r="AW305" i="1"/>
  <c r="DT425" i="1"/>
  <c r="CU430" i="1"/>
  <c r="CX406" i="1"/>
  <c r="DX514" i="1"/>
  <c r="AR697" i="1"/>
  <c r="CJ300" i="1"/>
  <c r="CO412" i="1"/>
  <c r="DO337" i="1"/>
  <c r="BP435" i="1"/>
  <c r="BZ323" i="1"/>
  <c r="BZ353" i="1"/>
  <c r="CZ499" i="1"/>
  <c r="CK301" i="1"/>
  <c r="EF341" i="1"/>
  <c r="BG481" i="1"/>
  <c r="DY427" i="1"/>
  <c r="CO415" i="1"/>
  <c r="DR310" i="1"/>
  <c r="CZ602" i="1"/>
  <c r="EG347" i="1"/>
  <c r="CT424" i="1"/>
  <c r="EF344" i="1"/>
  <c r="BP428" i="1"/>
  <c r="AR343" i="1"/>
  <c r="DS410" i="1"/>
  <c r="EH602" i="1"/>
  <c r="AL411" i="1"/>
  <c r="EH621" i="1"/>
  <c r="DK571" i="1"/>
  <c r="AL518" i="1"/>
  <c r="BK412" i="1"/>
  <c r="DA422" i="1"/>
  <c r="DH595" i="1"/>
  <c r="D558" i="1" a="1"/>
  <c r="ED652" i="1"/>
  <c r="CA415" i="1"/>
  <c r="CS514" i="1"/>
  <c r="CF480" i="1"/>
  <c r="AG423" i="1"/>
  <c r="BL599" i="1"/>
  <c r="CF575" i="1"/>
  <c r="CQ695" i="1"/>
  <c r="EG435" i="1"/>
  <c r="CS593" i="1"/>
  <c r="AM518" i="1"/>
  <c r="CT483" i="1"/>
  <c r="AV519" i="1"/>
  <c r="DP745" i="1"/>
  <c r="CQ545" i="1"/>
  <c r="AG478" i="1"/>
  <c r="DA484" i="1"/>
  <c r="CR309" i="1"/>
  <c r="AL484" i="1"/>
  <c r="CK512" i="1"/>
  <c r="CE364" i="1"/>
  <c r="AM351" i="1"/>
  <c r="DQ330" i="1"/>
  <c r="CP497" i="1"/>
  <c r="EE549" i="1"/>
  <c r="EH554" i="1"/>
  <c r="DC598" i="1"/>
  <c r="CL319" i="1"/>
  <c r="CZ430" i="1"/>
  <c r="DZ693" i="1"/>
  <c r="AL421" i="1"/>
  <c r="CQ398" i="1"/>
  <c r="DJ127" i="1"/>
  <c r="DK396" i="1"/>
  <c r="EG322" i="1"/>
  <c r="AQ422" i="1"/>
  <c r="BV596" i="1"/>
  <c r="CA695" i="1"/>
  <c r="AH579" i="1"/>
  <c r="DE524" i="1"/>
  <c r="DK430" i="1"/>
  <c r="CL680" i="1"/>
  <c r="CA572" i="1"/>
  <c r="DU325" i="1"/>
  <c r="DS514" i="1"/>
  <c r="AH377" i="1"/>
  <c r="DD353" i="1"/>
  <c r="DK395" i="1"/>
  <c r="DA371" i="1"/>
  <c r="ED424" i="1"/>
  <c r="DM551" i="1"/>
  <c r="AB429" i="1"/>
  <c r="DO355" i="1"/>
  <c r="BU622" i="1"/>
  <c r="BV478" i="1"/>
  <c r="CA522" i="1"/>
  <c r="EH572" i="1"/>
  <c r="CT346" i="1"/>
  <c r="BP697" i="1"/>
  <c r="EC694" i="1"/>
  <c r="DB513" i="1"/>
  <c r="BZ694" i="1"/>
  <c r="DF340" i="1"/>
  <c r="DC372" i="1"/>
  <c r="EH521" i="1"/>
  <c r="CR698" i="1"/>
  <c r="AH576" i="1"/>
  <c r="CT497" i="1"/>
  <c r="DL429" i="1"/>
  <c r="BL433" i="1"/>
  <c r="DU628" i="1"/>
  <c r="DH416" i="1"/>
  <c r="DT736" i="1"/>
  <c r="BV554" i="1"/>
  <c r="CW408" i="1"/>
  <c r="DH576" i="1"/>
  <c r="BP413" i="1"/>
  <c r="AQ549" i="1"/>
  <c r="DF404" i="1"/>
  <c r="DE362" i="1"/>
  <c r="BK421" i="1"/>
  <c r="DY417" i="1"/>
  <c r="EG379" i="1"/>
  <c r="BG477" i="1"/>
  <c r="EH383" i="1"/>
  <c r="CY594" i="1"/>
  <c r="CL405" i="1"/>
  <c r="DE361" i="1"/>
  <c r="AB523" i="1"/>
  <c r="AW573" i="1"/>
  <c r="CM600" i="1"/>
  <c r="BQ548" i="1"/>
  <c r="EE544" i="1"/>
  <c r="DR514" i="1"/>
  <c r="DR522" i="1"/>
  <c r="BA477" i="1"/>
  <c r="AB549" i="1"/>
  <c r="DW512" i="1"/>
  <c r="BL511" i="1"/>
  <c r="DY597" i="1"/>
  <c r="BA336" i="1"/>
  <c r="CP624" i="1"/>
  <c r="EG513" i="1"/>
  <c r="CW498" i="1"/>
  <c r="CU433" i="1"/>
  <c r="EA575" i="1"/>
  <c r="AV433" i="1"/>
  <c r="CY361" i="1"/>
  <c r="DY416" i="1"/>
  <c r="D602" i="1" a="1"/>
  <c r="BB477" i="1"/>
  <c r="EB517" i="1"/>
  <c r="BZ434" i="1"/>
  <c r="BF512" i="1"/>
  <c r="BV593" i="1"/>
  <c r="BG522" i="1"/>
  <c r="DJ621" i="1"/>
  <c r="CQ575" i="1"/>
  <c r="CX699" i="1"/>
  <c r="CQ621" i="1"/>
  <c r="DL625" i="1"/>
  <c r="AR599" i="1"/>
  <c r="BL429" i="1"/>
  <c r="EA345" i="1"/>
  <c r="CA343" i="1"/>
  <c r="AB302" i="1"/>
  <c r="CL520" i="1"/>
  <c r="AW325" i="1"/>
  <c r="DW547" i="1"/>
  <c r="DL479" i="1"/>
  <c r="DN484" i="1"/>
  <c r="AL429" i="1"/>
  <c r="EA362" i="1"/>
  <c r="BB395" i="1"/>
  <c r="AG577" i="1"/>
  <c r="CS524" i="1"/>
  <c r="DY679" i="1"/>
  <c r="ED347" i="1"/>
  <c r="DJ306" i="1"/>
  <c r="CY544" i="1"/>
  <c r="BU323" i="1"/>
  <c r="ED546" i="1"/>
  <c r="EB739" i="1"/>
  <c r="DS573" i="1"/>
  <c r="DT546" i="1"/>
  <c r="CW480" i="1"/>
  <c r="BU579" i="1"/>
  <c r="DZ577" i="1"/>
  <c r="DJ649" i="1"/>
  <c r="EA551" i="1"/>
  <c r="EF740" i="1"/>
  <c r="DG597" i="1"/>
  <c r="ED543" i="1"/>
  <c r="DU547" i="1"/>
  <c r="EB482" i="1"/>
  <c r="DT429" i="1"/>
  <c r="DN423" i="1"/>
  <c r="CX521" i="1"/>
  <c r="CO331" i="1"/>
  <c r="BG434" i="1"/>
  <c r="CF390" i="1"/>
  <c r="CR412" i="1"/>
  <c r="BL421" i="1"/>
  <c r="BZ497" i="1"/>
  <c r="CZ436" i="1"/>
  <c r="BG550" i="1"/>
  <c r="CY395" i="1"/>
  <c r="CU429" i="1"/>
  <c r="AV630" i="1"/>
  <c r="BG516" i="1"/>
  <c r="DS596" i="1"/>
  <c r="AG735" i="1"/>
  <c r="DU518" i="1"/>
  <c r="BU498" i="1"/>
  <c r="BL415" i="1"/>
  <c r="DX481" i="1"/>
  <c r="BG679" i="1"/>
  <c r="AQ480" i="1"/>
  <c r="CK419" i="1"/>
  <c r="CM522" i="1"/>
  <c r="EE419" i="1"/>
  <c r="DQ647" i="1"/>
  <c r="DH410" i="1"/>
  <c r="CQ415" i="1"/>
  <c r="BA549" i="1"/>
  <c r="DN483" i="1"/>
  <c r="AV517" i="1"/>
  <c r="CQ355" i="1"/>
  <c r="BF552" i="1"/>
  <c r="CM406" i="1"/>
  <c r="DQ824" i="1"/>
  <c r="CZ620" i="1"/>
  <c r="CW382" i="1"/>
  <c r="DM629" i="1"/>
  <c r="AR552" i="1"/>
  <c r="DQ595" i="1"/>
  <c r="DC523" i="1"/>
  <c r="DO652" i="1"/>
  <c r="DA514" i="1"/>
  <c r="BL414" i="1"/>
  <c r="AB656" i="1"/>
  <c r="AB550" i="1"/>
  <c r="EE601" i="1"/>
  <c r="BB624" i="1"/>
  <c r="EA431" i="1"/>
  <c r="DY622" i="1"/>
  <c r="DC425" i="1"/>
  <c r="CN513" i="1"/>
  <c r="D615" i="1" a="1"/>
  <c r="BK653" i="1"/>
  <c r="CP598" i="1"/>
  <c r="CF576" i="1"/>
  <c r="CM551" i="1"/>
  <c r="CK571" i="1"/>
  <c r="CU428" i="1"/>
  <c r="CF625" i="1"/>
  <c r="BL717" i="1"/>
  <c r="DQ405" i="1"/>
  <c r="DX598" i="1"/>
  <c r="DN602" i="1"/>
  <c r="CO481" i="1"/>
  <c r="DE501" i="1"/>
  <c r="AG395" i="1"/>
  <c r="CF304" i="1"/>
  <c r="BV601" i="1"/>
  <c r="BA520" i="1"/>
  <c r="DT482" i="1"/>
  <c r="AW554" i="1"/>
  <c r="CY572" i="1"/>
  <c r="DF369" i="1"/>
  <c r="CM519" i="1"/>
  <c r="DJ396" i="1"/>
  <c r="CP309" i="1"/>
  <c r="CP347" i="1"/>
  <c r="DK379" i="1"/>
  <c r="DF405" i="1"/>
  <c r="CY302" i="1"/>
  <c r="AR411" i="1"/>
  <c r="DQ597" i="1"/>
  <c r="CX602" i="1"/>
  <c r="DY554" i="1"/>
  <c r="AB650" i="1"/>
  <c r="EC680" i="1"/>
  <c r="BA413" i="1"/>
  <c r="DT628" i="1"/>
  <c r="CL551" i="1"/>
  <c r="DU431" i="1"/>
  <c r="BK435" i="1"/>
  <c r="CM477" i="1"/>
  <c r="D520" i="1" a="1"/>
  <c r="ED433" i="1"/>
  <c r="DP481" i="1"/>
  <c r="AL514" i="1"/>
  <c r="D447" i="1" a="1"/>
  <c r="DK735" i="1"/>
  <c r="EB597" i="1"/>
  <c r="CZ414" i="1"/>
  <c r="DY550" i="1"/>
  <c r="DF326" i="1"/>
  <c r="AV428" i="1"/>
  <c r="CF397" i="1"/>
  <c r="DK315" i="1"/>
  <c r="EA374" i="1"/>
  <c r="BB593" i="1"/>
  <c r="AL519" i="1"/>
  <c r="DZ403" i="1"/>
  <c r="CO401" i="1"/>
  <c r="DN523" i="1"/>
  <c r="DO677" i="1"/>
  <c r="DK403" i="1"/>
  <c r="AB332" i="1"/>
  <c r="AR628" i="1"/>
  <c r="CX368" i="1"/>
  <c r="EE518" i="1"/>
  <c r="BU511" i="1"/>
  <c r="CY368" i="1"/>
  <c r="EG619" i="1"/>
  <c r="CW501" i="1"/>
  <c r="DY396" i="1"/>
  <c r="BG364" i="1"/>
  <c r="DX497" i="1"/>
  <c r="DB515" i="1"/>
  <c r="CA513" i="1"/>
  <c r="BB520" i="1"/>
  <c r="BP501" i="1"/>
  <c r="AV497" i="1"/>
  <c r="AR398" i="1"/>
  <c r="CJ371" i="1"/>
  <c r="DR303" i="1"/>
  <c r="AQ381" i="1"/>
  <c r="AC596" i="1"/>
  <c r="ED519" i="1"/>
  <c r="DL600" i="1"/>
  <c r="BA547" i="1"/>
  <c r="CF498" i="1"/>
  <c r="CY593" i="1"/>
  <c r="DA574" i="1"/>
  <c r="AG415" i="1"/>
  <c r="CX432" i="1"/>
  <c r="CU498" i="1"/>
  <c r="DA498" i="1"/>
  <c r="CU602" i="1"/>
  <c r="DR552" i="1"/>
  <c r="EG553" i="1"/>
  <c r="ED426" i="1"/>
  <c r="BQ512" i="1"/>
  <c r="DD477" i="1"/>
  <c r="DL420" i="1"/>
  <c r="AC549" i="1"/>
  <c r="AC434" i="1"/>
  <c r="CL394" i="1"/>
  <c r="DD398" i="1"/>
  <c r="BF436" i="1"/>
  <c r="AQ574" i="1"/>
  <c r="CA309" i="1"/>
  <c r="DG575" i="1"/>
  <c r="AR374" i="1"/>
  <c r="EC653" i="1"/>
  <c r="CE521" i="1"/>
  <c r="EF513" i="1"/>
  <c r="CJ523" i="1"/>
  <c r="DE624" i="1"/>
  <c r="BU305" i="1"/>
  <c r="DD420" i="1"/>
  <c r="AV408" i="1"/>
  <c r="DM550" i="1"/>
  <c r="AH395" i="1"/>
  <c r="CE513" i="1"/>
  <c r="DJ497" i="1"/>
  <c r="DL500" i="1"/>
  <c r="BQ391" i="1"/>
  <c r="AL516" i="1"/>
  <c r="CO738" i="1"/>
  <c r="CS478" i="1"/>
  <c r="CK522" i="1"/>
  <c r="CM521" i="1"/>
  <c r="DO436" i="1"/>
  <c r="BQ414" i="1"/>
  <c r="AM512" i="1"/>
  <c r="BL398" i="1"/>
  <c r="DK546" i="1"/>
  <c r="CR498" i="1"/>
  <c r="BP544" i="1"/>
  <c r="DZ397" i="1"/>
  <c r="DZ524" i="1"/>
  <c r="DB511" i="1"/>
  <c r="DY299" i="1"/>
  <c r="BQ571" i="1"/>
  <c r="BK572" i="1"/>
  <c r="BA524" i="1"/>
  <c r="CK600" i="1"/>
  <c r="BV497" i="1"/>
  <c r="AB414" i="1"/>
  <c r="DK523" i="1"/>
  <c r="AV546" i="1"/>
  <c r="CE353" i="1"/>
  <c r="CX425" i="1"/>
  <c r="DU619" i="1"/>
  <c r="DD481" i="1"/>
  <c r="DL550" i="1"/>
  <c r="BK578" i="1"/>
  <c r="DX421" i="1"/>
  <c r="BL405" i="1"/>
  <c r="D450" i="1" a="1"/>
  <c r="DY484" i="1"/>
  <c r="BA416" i="1"/>
  <c r="BL692" i="1"/>
  <c r="DD382" i="1"/>
  <c r="DE377" i="1"/>
  <c r="AV656" i="1"/>
  <c r="BF577" i="1"/>
  <c r="DG554" i="1"/>
  <c r="BF593" i="1"/>
  <c r="CO593" i="1"/>
  <c r="BZ594" i="1"/>
  <c r="ED654" i="1"/>
  <c r="EF573" i="1"/>
  <c r="AV419" i="1"/>
  <c r="DN342" i="1"/>
  <c r="AH517" i="1"/>
  <c r="CF522" i="1"/>
  <c r="CL523" i="1"/>
  <c r="CP520" i="1"/>
  <c r="EA419" i="1"/>
  <c r="CW427" i="1"/>
  <c r="CY514" i="1"/>
  <c r="AB548" i="1"/>
  <c r="BB382" i="1"/>
  <c r="BB571" i="1"/>
  <c r="CS483" i="1"/>
  <c r="EB305" i="1"/>
  <c r="EC401" i="1"/>
  <c r="CT747" i="1"/>
  <c r="EA516" i="1"/>
  <c r="CF628" i="1"/>
  <c r="CR418" i="1"/>
  <c r="EC370" i="1"/>
  <c r="DF376" i="1"/>
  <c r="DH512" i="1"/>
  <c r="CM649" i="1"/>
  <c r="CY435" i="1"/>
  <c r="AV554" i="1"/>
  <c r="EG600" i="1"/>
  <c r="DK553" i="1"/>
  <c r="EA547" i="1"/>
  <c r="CE658" i="1"/>
  <c r="CS479" i="1"/>
  <c r="BU620" i="1"/>
  <c r="BG373" i="1"/>
  <c r="AB554" i="1"/>
  <c r="BG433" i="1"/>
  <c r="DW596" i="1"/>
  <c r="EH624" i="1"/>
  <c r="DW435" i="1"/>
  <c r="DJ394" i="1"/>
  <c r="CE576" i="1"/>
  <c r="BK335" i="1"/>
  <c r="DC379" i="1"/>
  <c r="DE327" i="1"/>
  <c r="DQ593" i="1"/>
  <c r="DK500" i="1"/>
  <c r="DR679" i="1"/>
  <c r="CS419" i="1"/>
  <c r="CP413" i="1"/>
  <c r="DB480" i="1"/>
  <c r="CL513" i="1"/>
  <c r="DD500" i="1"/>
  <c r="CT500" i="1"/>
  <c r="AR376" i="1"/>
  <c r="BF574" i="1"/>
  <c r="DF352" i="1"/>
  <c r="DB497" i="1"/>
  <c r="DP337" i="1"/>
  <c r="BG479" i="1"/>
  <c r="DB369" i="1"/>
  <c r="DT573" i="1"/>
  <c r="CR432" i="1"/>
  <c r="CT480" i="1"/>
  <c r="DY576" i="1"/>
  <c r="DD321" i="1"/>
  <c r="DW648" i="1"/>
  <c r="CA428" i="1"/>
  <c r="DJ599" i="1"/>
  <c r="BL620" i="1"/>
  <c r="BV655" i="1"/>
  <c r="CJ522" i="1"/>
  <c r="DG572" i="1"/>
  <c r="DW523" i="1"/>
  <c r="BF579" i="1"/>
  <c r="DB680" i="1"/>
  <c r="DM391" i="1"/>
  <c r="CY374" i="1"/>
  <c r="DU657" i="1"/>
  <c r="EE520" i="1"/>
  <c r="EB355" i="1"/>
  <c r="DD656" i="1"/>
  <c r="DE574" i="1"/>
  <c r="DT739" i="1"/>
  <c r="DS627" i="1"/>
  <c r="DK521" i="1"/>
  <c r="CM482" i="1"/>
  <c r="BQ359" i="1"/>
  <c r="BB407" i="1"/>
  <c r="DH393" i="1"/>
  <c r="DB551" i="1"/>
  <c r="DK404" i="1"/>
  <c r="DH497" i="1"/>
  <c r="DC483" i="1"/>
  <c r="BV737" i="1"/>
  <c r="DN579" i="1"/>
  <c r="BV430" i="1"/>
  <c r="AQ579" i="1"/>
  <c r="BZ518" i="1"/>
  <c r="DT426" i="1"/>
  <c r="BV481" i="1"/>
  <c r="CU425" i="1"/>
  <c r="AR479" i="1"/>
  <c r="CW405" i="1"/>
  <c r="AM546" i="1"/>
  <c r="CU424" i="1"/>
  <c r="D499" i="1" a="1"/>
  <c r="AV692" i="1"/>
  <c r="DL397" i="1"/>
  <c r="CQ321" i="1"/>
  <c r="BQ484" i="1"/>
  <c r="CP415" i="1"/>
  <c r="CR597" i="1"/>
  <c r="DT545" i="1"/>
  <c r="D523" i="1" a="1"/>
  <c r="EF625" i="1"/>
  <c r="BP549" i="1"/>
  <c r="CQ630" i="1"/>
  <c r="CF622" i="1"/>
  <c r="DM554" i="1"/>
  <c r="DB657" i="1"/>
  <c r="CS421" i="1"/>
  <c r="D401" i="1" a="1"/>
  <c r="EH482" i="1"/>
  <c r="DB629" i="1"/>
  <c r="DK599" i="1"/>
  <c r="DT602" i="1"/>
  <c r="BK630" i="1"/>
  <c r="DL483" i="1"/>
  <c r="DA362" i="1"/>
  <c r="EB514" i="1"/>
  <c r="ED522" i="1"/>
  <c r="DC427" i="1"/>
  <c r="DC748" i="1"/>
  <c r="AC550" i="1"/>
  <c r="EB479" i="1"/>
  <c r="DU515" i="1"/>
  <c r="CY477" i="1"/>
  <c r="CE519" i="1"/>
  <c r="AG501" i="1"/>
  <c r="EF296" i="1"/>
  <c r="AR740" i="1"/>
  <c r="AQ412" i="1"/>
  <c r="BQ515" i="1"/>
  <c r="AG430" i="1"/>
  <c r="AC519" i="1"/>
  <c r="CE477" i="1"/>
  <c r="DO513" i="1"/>
  <c r="DY519" i="1"/>
  <c r="ED649" i="1"/>
  <c r="DO601" i="1"/>
  <c r="DM623" i="1"/>
  <c r="AW423" i="1"/>
  <c r="DZ394" i="1"/>
  <c r="AV480" i="1"/>
  <c r="BB512" i="1"/>
  <c r="D461" i="1" a="1"/>
  <c r="BK319" i="1"/>
  <c r="CN551" i="1"/>
  <c r="DM578" i="1"/>
  <c r="BF546" i="1"/>
  <c r="D433" i="1" a="1"/>
  <c r="BU355" i="1"/>
  <c r="DL371" i="1"/>
  <c r="EH300" i="1"/>
  <c r="CE675" i="1"/>
  <c r="DQ624" i="1"/>
  <c r="DT500" i="1"/>
  <c r="AW393" i="1"/>
  <c r="BZ551" i="1"/>
  <c r="EH697" i="1"/>
  <c r="CL572" i="1"/>
  <c r="AW297" i="1"/>
  <c r="DN478" i="1"/>
  <c r="CS331" i="1"/>
  <c r="DB383" i="1"/>
  <c r="BZ514" i="1"/>
  <c r="BL553" i="1"/>
  <c r="DF516" i="1"/>
  <c r="CS411" i="1"/>
  <c r="DH312" i="1"/>
  <c r="DT409" i="1"/>
  <c r="CQ520" i="1"/>
  <c r="EC516" i="1"/>
  <c r="BZ511" i="1"/>
  <c r="BZ480" i="1"/>
  <c r="CN698" i="1"/>
  <c r="DL427" i="1"/>
  <c r="BQ697" i="1"/>
  <c r="CQ547" i="1"/>
  <c r="D713" i="1" a="1"/>
  <c r="DK477" i="1"/>
  <c r="DR435" i="1"/>
  <c r="DE522" i="1"/>
  <c r="BQ789" i="1"/>
  <c r="DW426" i="1"/>
  <c r="DK545" i="1"/>
  <c r="DE383" i="1"/>
  <c r="DJ403" i="1"/>
  <c r="BQ482" i="1"/>
  <c r="AM324" i="1"/>
  <c r="EH693" i="1"/>
  <c r="CM593" i="1"/>
  <c r="AH652" i="1"/>
  <c r="DR367" i="1"/>
  <c r="DM375" i="1"/>
  <c r="CZ348" i="1"/>
  <c r="DM421" i="1"/>
  <c r="CQ701" i="1"/>
  <c r="DX603" i="1"/>
  <c r="AL602" i="1"/>
  <c r="EB677" i="1"/>
  <c r="CA392" i="1"/>
  <c r="BU630" i="1"/>
  <c r="BF406" i="1"/>
  <c r="CF513" i="1"/>
  <c r="CE512" i="1"/>
  <c r="DE483" i="1"/>
  <c r="DT621" i="1"/>
  <c r="AW626" i="1"/>
  <c r="BG547" i="1"/>
  <c r="CN619" i="1"/>
  <c r="EC500" i="1"/>
  <c r="EB515" i="1"/>
  <c r="BK599" i="1"/>
  <c r="AH370" i="1"/>
  <c r="CL413" i="1"/>
  <c r="DP414" i="1"/>
  <c r="CU402" i="1"/>
  <c r="DQ415" i="1"/>
  <c r="CW418" i="1"/>
  <c r="EE521" i="1"/>
  <c r="EF623" i="1"/>
  <c r="CP412" i="1"/>
  <c r="AH416" i="1"/>
  <c r="AW579" i="1"/>
  <c r="AR648" i="1"/>
  <c r="DS628" i="1"/>
  <c r="CE571" i="1"/>
  <c r="AL658" i="1"/>
  <c r="CL593" i="1"/>
  <c r="DQ603" i="1"/>
  <c r="CY402" i="1"/>
  <c r="DE549" i="1"/>
  <c r="BF594" i="1"/>
  <c r="BP426" i="1"/>
  <c r="DS376" i="1"/>
  <c r="EF521" i="1"/>
  <c r="DT648" i="1"/>
  <c r="AR547" i="1"/>
  <c r="CM574" i="1"/>
  <c r="CN410" i="1"/>
  <c r="DB479" i="1"/>
  <c r="EA572" i="1"/>
  <c r="CY701" i="1"/>
  <c r="BG483" i="1"/>
  <c r="CL348" i="1"/>
  <c r="DH511" i="1"/>
  <c r="CP599" i="1"/>
  <c r="DU579" i="1"/>
  <c r="DS395" i="1"/>
  <c r="EE435" i="1"/>
  <c r="DA501" i="1"/>
  <c r="AL623" i="1"/>
  <c r="DO361" i="1"/>
  <c r="DF594" i="1"/>
  <c r="CN629" i="1"/>
  <c r="DU658" i="1"/>
  <c r="DN654" i="1"/>
  <c r="BV431" i="1"/>
  <c r="ED550" i="1"/>
  <c r="DP675" i="1"/>
  <c r="DO623" i="1"/>
  <c r="DW428" i="1"/>
  <c r="DK480" i="1"/>
  <c r="BB392" i="1"/>
  <c r="CP622" i="1"/>
  <c r="CY383" i="1"/>
  <c r="CQ420" i="1"/>
  <c r="CW402" i="1"/>
  <c r="DS363" i="1"/>
  <c r="BF411" i="1"/>
  <c r="DR550" i="1"/>
  <c r="EH348" i="1"/>
  <c r="EC513" i="1"/>
  <c r="BP479" i="1"/>
  <c r="CN514" i="1"/>
  <c r="DC482" i="1"/>
  <c r="CZ390" i="1"/>
  <c r="DH418" i="1"/>
  <c r="DE376" i="1"/>
  <c r="DG425" i="1"/>
  <c r="AH371" i="1"/>
  <c r="EH421" i="1"/>
  <c r="CQ433" i="1"/>
  <c r="CW417" i="1"/>
  <c r="DP315" i="1"/>
  <c r="EG578" i="1"/>
  <c r="DF545" i="1"/>
  <c r="AW318" i="1"/>
  <c r="CZ478" i="1"/>
  <c r="CP422" i="1"/>
  <c r="DX499" i="1"/>
  <c r="DD376" i="1"/>
  <c r="DL414" i="1"/>
  <c r="DW479" i="1"/>
  <c r="AR417" i="1"/>
  <c r="DU362" i="1"/>
  <c r="ED415" i="1"/>
  <c r="DT343" i="1"/>
  <c r="BK499" i="1"/>
  <c r="DP694" i="1"/>
  <c r="BU391" i="1"/>
  <c r="CF594" i="1"/>
  <c r="ED514" i="1"/>
  <c r="AH522" i="1"/>
  <c r="DW656" i="1"/>
  <c r="DL554" i="1"/>
  <c r="CU554" i="1"/>
  <c r="DR413" i="1"/>
  <c r="EE552" i="1"/>
  <c r="BZ676" i="1"/>
  <c r="BQ598" i="1"/>
  <c r="AC521" i="1"/>
  <c r="DE652" i="1"/>
  <c r="DS654" i="1"/>
  <c r="DN620" i="1"/>
  <c r="DF328" i="1"/>
  <c r="DL424" i="1"/>
  <c r="DP600" i="1"/>
  <c r="AB658" i="1"/>
  <c r="BV519" i="1"/>
  <c r="DE552" i="1"/>
  <c r="BF370" i="1"/>
  <c r="AL572" i="1"/>
  <c r="DZ412" i="1"/>
  <c r="AM551" i="1"/>
  <c r="EH656" i="1"/>
  <c r="BG622" i="1"/>
  <c r="DQ422" i="1"/>
  <c r="DY543" i="1"/>
  <c r="DN548" i="1"/>
  <c r="CF521" i="1"/>
  <c r="AG428" i="1"/>
  <c r="BG429" i="1"/>
  <c r="DQ522" i="1"/>
  <c r="BL745" i="1"/>
  <c r="AL408" i="1"/>
  <c r="AV549" i="1"/>
  <c r="DM429" i="1"/>
  <c r="BK359" i="1"/>
  <c r="BF311" i="1"/>
  <c r="CY426" i="1"/>
  <c r="D500" i="1" a="1"/>
  <c r="AR750" i="1"/>
  <c r="DM737" i="1"/>
  <c r="DQ548" i="1"/>
  <c r="AR381" i="1"/>
  <c r="DK425" i="1"/>
  <c r="DT649" i="1"/>
  <c r="DY424" i="1"/>
  <c r="EE478" i="1"/>
  <c r="DX655" i="1"/>
  <c r="CJ435" i="1"/>
  <c r="DR545" i="1"/>
  <c r="AG521" i="1"/>
  <c r="CZ516" i="1"/>
  <c r="AV693" i="1"/>
  <c r="DX738" i="1"/>
  <c r="CU426" i="1"/>
  <c r="DG483" i="1"/>
  <c r="DS381" i="1"/>
  <c r="DP524" i="1"/>
  <c r="CE602" i="1"/>
  <c r="CA547" i="1"/>
  <c r="DL548" i="1"/>
  <c r="DO552" i="1"/>
  <c r="DW623" i="1"/>
  <c r="DW432" i="1"/>
  <c r="DW549" i="1"/>
  <c r="DP364" i="1"/>
  <c r="EG378" i="1"/>
  <c r="EA600" i="1"/>
  <c r="D521" i="1" a="1"/>
  <c r="CF547" i="1"/>
  <c r="DK722" i="1"/>
  <c r="BB623" i="1"/>
  <c r="CK335" i="1"/>
  <c r="DO549" i="1"/>
  <c r="EG574" i="1"/>
  <c r="EB750" i="1"/>
  <c r="DD497" i="1"/>
  <c r="EE547" i="1"/>
  <c r="DN421" i="1"/>
  <c r="DN571" i="1"/>
  <c r="AL551" i="1"/>
  <c r="D466" i="1" a="1"/>
  <c r="BL619" i="1"/>
  <c r="DA390" i="1"/>
  <c r="CA355" i="1"/>
  <c r="AR422" i="1"/>
  <c r="CT392" i="1"/>
  <c r="D482" i="1" a="1"/>
  <c r="CJ545" i="1"/>
  <c r="DS571" i="1"/>
  <c r="CK518" i="1"/>
  <c r="BK552" i="1"/>
  <c r="CY600" i="1"/>
  <c r="CF790" i="1"/>
  <c r="DD573" i="1"/>
  <c r="CM657" i="1"/>
  <c r="EF679" i="1"/>
  <c r="BU521" i="1"/>
  <c r="DR625" i="1"/>
  <c r="EG694" i="1"/>
  <c r="DT579" i="1"/>
  <c r="DG498" i="1"/>
  <c r="EE331" i="1"/>
  <c r="DG390" i="1"/>
  <c r="BV412" i="1"/>
  <c r="CJ571" i="1"/>
  <c r="EA484" i="1"/>
  <c r="AV367" i="1"/>
  <c r="BG382" i="1"/>
  <c r="CP432" i="1"/>
  <c r="AB432" i="1"/>
  <c r="BB401" i="1"/>
  <c r="DU620" i="1"/>
  <c r="DU723" i="1"/>
  <c r="DN500" i="1"/>
  <c r="DL622" i="1"/>
  <c r="DN629" i="1"/>
  <c r="EH514" i="1"/>
  <c r="EG621" i="1"/>
  <c r="EH546" i="1"/>
  <c r="CS553" i="1"/>
  <c r="DX429" i="1"/>
  <c r="CR435" i="1"/>
  <c r="BK593" i="1"/>
  <c r="DM417" i="1"/>
  <c r="AW320" i="1"/>
  <c r="DM423" i="1"/>
  <c r="DC478" i="1"/>
  <c r="BL602" i="1"/>
  <c r="CW364" i="1"/>
  <c r="DN498" i="1"/>
  <c r="CT353" i="1"/>
  <c r="DK418" i="1"/>
  <c r="AV521" i="1"/>
  <c r="BV513" i="1"/>
  <c r="AB544" i="1"/>
  <c r="DL422" i="1"/>
  <c r="DB420" i="1"/>
  <c r="DU519" i="1"/>
  <c r="DX552" i="1"/>
  <c r="BL622" i="1"/>
  <c r="EC379" i="1"/>
  <c r="BL299" i="1"/>
  <c r="DJ543" i="1"/>
  <c r="DJ425" i="1"/>
  <c r="EG521" i="1"/>
  <c r="BG600" i="1"/>
  <c r="ED500" i="1"/>
  <c r="DD549" i="1"/>
  <c r="BP595" i="1"/>
  <c r="DU573" i="1"/>
  <c r="D470" i="1" a="1"/>
  <c r="DK577" i="1"/>
  <c r="CP434" i="1"/>
  <c r="D722" i="1" a="1"/>
  <c r="DL515" i="1"/>
  <c r="AH749" i="1"/>
  <c r="EH419" i="1"/>
  <c r="AW378" i="1"/>
  <c r="DD520" i="1"/>
  <c r="BK695" i="1"/>
  <c r="CU571" i="1"/>
  <c r="BQ380" i="1"/>
  <c r="DF424" i="1"/>
  <c r="CF477" i="1"/>
  <c r="BV546" i="1"/>
  <c r="EG404" i="1"/>
  <c r="AC343" i="1"/>
  <c r="DN411" i="1"/>
  <c r="AL512" i="1"/>
  <c r="DR549" i="1"/>
  <c r="DJ523" i="1"/>
  <c r="EF655" i="1"/>
  <c r="DM553" i="1"/>
  <c r="D712" i="1" a="1"/>
  <c r="AM593" i="1"/>
  <c r="EB404" i="1"/>
  <c r="DH396" i="1"/>
  <c r="D587" i="1" a="1"/>
  <c r="AL648" i="1"/>
  <c r="ED435" i="1"/>
  <c r="EA739" i="1"/>
  <c r="AB551" i="1"/>
  <c r="AG545" i="1"/>
  <c r="DO352" i="1"/>
  <c r="CR425" i="1"/>
  <c r="DY409" i="1"/>
  <c r="CA518" i="1"/>
  <c r="DJ391" i="1"/>
  <c r="CY500" i="1"/>
  <c r="DB414" i="1"/>
  <c r="AW511" i="1"/>
  <c r="CX424" i="1"/>
  <c r="DJ551" i="1"/>
  <c r="CL627" i="1"/>
  <c r="DC434" i="1"/>
  <c r="AG718" i="1"/>
  <c r="BF515" i="1"/>
  <c r="DJ619" i="1"/>
  <c r="EE620" i="1"/>
  <c r="BA316" i="1"/>
  <c r="CQ619" i="1"/>
  <c r="BU407" i="1"/>
  <c r="DD413" i="1"/>
  <c r="CA626" i="1"/>
  <c r="CR481" i="1"/>
  <c r="DL407" i="1"/>
  <c r="DE401" i="1"/>
  <c r="DK311" i="1"/>
  <c r="CN373" i="1"/>
  <c r="AM432" i="1"/>
  <c r="DG372" i="1"/>
  <c r="EF414" i="1"/>
  <c r="DZ410" i="1"/>
  <c r="CY571" i="1"/>
  <c r="CP352" i="1"/>
  <c r="CS299" i="1"/>
  <c r="DR355" i="1"/>
  <c r="BV397" i="1"/>
  <c r="BF544" i="1"/>
  <c r="EA573" i="1"/>
  <c r="DP396" i="1"/>
  <c r="AG305" i="1"/>
  <c r="D572" i="1" a="1"/>
  <c r="BV368" i="1"/>
  <c r="CU511" i="1"/>
  <c r="CF330" i="1"/>
  <c r="CS206" i="1"/>
  <c r="AH625" i="1"/>
  <c r="CY403" i="1"/>
  <c r="CE382" i="1"/>
  <c r="CM344" i="1"/>
  <c r="BG408" i="1"/>
  <c r="DM369" i="1"/>
  <c r="AR378" i="1"/>
  <c r="DO434" i="1"/>
  <c r="BK520" i="1"/>
  <c r="DA423" i="1"/>
  <c r="CK330" i="1"/>
  <c r="AM431" i="1"/>
  <c r="BF346" i="1"/>
  <c r="DW516" i="1"/>
  <c r="DK497" i="1"/>
  <c r="CT594" i="1"/>
  <c r="BP599" i="1"/>
  <c r="CA409" i="1"/>
  <c r="BL395" i="1"/>
  <c r="DP395" i="1"/>
  <c r="DM576" i="1"/>
  <c r="DX355" i="1"/>
  <c r="DR624" i="1"/>
  <c r="CQ378" i="1"/>
  <c r="CS622" i="1"/>
  <c r="BG737" i="1"/>
  <c r="CK517" i="1"/>
  <c r="CP393" i="1"/>
  <c r="CR654" i="1"/>
  <c r="DU819" i="1"/>
  <c r="DA626" i="1"/>
  <c r="CT522" i="1"/>
  <c r="DQ420" i="1"/>
  <c r="DF543" i="1"/>
  <c r="AH599" i="1"/>
  <c r="CP602" i="1"/>
  <c r="CQ576" i="1"/>
  <c r="BK620" i="1"/>
  <c r="CZ547" i="1"/>
  <c r="CE651" i="1"/>
  <c r="EC522" i="1"/>
  <c r="CU675" i="1"/>
  <c r="CK549" i="1"/>
  <c r="DT554" i="1"/>
  <c r="BU648" i="1"/>
  <c r="CU501" i="1"/>
  <c r="DL718" i="1"/>
  <c r="CN544" i="1"/>
  <c r="EA423" i="1"/>
  <c r="BQ341" i="1"/>
  <c r="DT578" i="1"/>
  <c r="DO418" i="1"/>
  <c r="EC310" i="1"/>
  <c r="DF422" i="1"/>
  <c r="EE548" i="1"/>
  <c r="D551" i="1" a="1"/>
  <c r="CR514" i="1"/>
  <c r="BQ425" i="1"/>
  <c r="CA595" i="1"/>
  <c r="EC515" i="1"/>
  <c r="BA434" i="1"/>
  <c r="DC481" i="1"/>
  <c r="CL622" i="1"/>
  <c r="CR629" i="1"/>
  <c r="DP375" i="1"/>
  <c r="CW362" i="1"/>
  <c r="BA648" i="1"/>
  <c r="CP433" i="1"/>
  <c r="EE519" i="1"/>
  <c r="CT647" i="1"/>
  <c r="DJ658" i="1"/>
  <c r="CW368" i="1"/>
  <c r="CE421" i="1"/>
  <c r="CO578" i="1"/>
  <c r="DT597" i="1"/>
  <c r="DT398" i="1"/>
  <c r="EC601" i="1"/>
  <c r="DY620" i="1"/>
  <c r="CY417" i="1"/>
  <c r="DR518" i="1"/>
  <c r="BB594" i="1"/>
  <c r="EC627" i="1"/>
  <c r="EC549" i="1"/>
  <c r="AH622" i="1"/>
  <c r="DW430" i="1"/>
  <c r="CX578" i="1"/>
  <c r="AG427" i="1"/>
  <c r="CL426" i="1"/>
  <c r="CM429" i="1"/>
  <c r="BA309" i="1"/>
  <c r="CW391" i="1"/>
  <c r="EF515" i="1"/>
  <c r="EC480" i="1"/>
  <c r="CU382" i="1"/>
  <c r="CZ597" i="1"/>
  <c r="EB553" i="1"/>
  <c r="CR571" i="1"/>
  <c r="AB436" i="1"/>
  <c r="DW393" i="1"/>
  <c r="BF519" i="1"/>
  <c r="AQ698" i="1"/>
  <c r="DY624" i="1"/>
  <c r="CZ551" i="1"/>
  <c r="DC363" i="1"/>
  <c r="AB623" i="1"/>
  <c r="BK428" i="1"/>
  <c r="DF523" i="1"/>
  <c r="DP679" i="1"/>
  <c r="BP573" i="1"/>
  <c r="DR599" i="1"/>
  <c r="EB363" i="1"/>
  <c r="AW428" i="1"/>
  <c r="DH551" i="1"/>
  <c r="BK497" i="1"/>
  <c r="CJ546" i="1"/>
  <c r="EE477" i="1"/>
  <c r="DP433" i="1"/>
  <c r="DX374" i="1"/>
  <c r="DH434" i="1"/>
  <c r="DY369" i="1"/>
  <c r="CP376" i="1"/>
  <c r="ED622" i="1"/>
  <c r="DN404" i="1"/>
  <c r="AR693" i="1"/>
  <c r="CO483" i="1"/>
  <c r="DW571" i="1"/>
  <c r="BL576" i="1"/>
  <c r="D641" i="1" a="1"/>
  <c r="DB571" i="1"/>
  <c r="CF597" i="1"/>
  <c r="DD572" i="1"/>
  <c r="EH648" i="1"/>
  <c r="DC720" i="1"/>
  <c r="DS421" i="1"/>
  <c r="AG598" i="1"/>
  <c r="BK430" i="1"/>
  <c r="DC519" i="1"/>
  <c r="DB546" i="1"/>
  <c r="BG435" i="1"/>
  <c r="BQ521" i="1"/>
  <c r="DJ369" i="1"/>
  <c r="AG522" i="1"/>
  <c r="AQ436" i="1"/>
  <c r="CN310" i="1"/>
  <c r="CX394" i="1"/>
  <c r="CU549" i="1"/>
  <c r="DQ576" i="1"/>
  <c r="BQ552" i="1"/>
  <c r="DK424" i="1"/>
  <c r="BG498" i="1"/>
  <c r="EG649" i="1"/>
  <c r="DB598" i="1"/>
  <c r="DP397" i="1"/>
  <c r="EC547" i="1"/>
  <c r="AQ428" i="1"/>
  <c r="EH422" i="1"/>
  <c r="AR412" i="1"/>
  <c r="DJ552" i="1"/>
  <c r="EG247" i="1"/>
  <c r="BV619" i="1"/>
  <c r="EG602" i="1"/>
  <c r="EB524" i="1"/>
  <c r="CW436" i="1"/>
  <c r="EA620" i="1"/>
  <c r="DL352" i="1"/>
  <c r="CJ550" i="1"/>
  <c r="BK429" i="1"/>
  <c r="DR330" i="1"/>
  <c r="CO430" i="1"/>
  <c r="D457" i="1" a="1"/>
  <c r="EC545" i="1"/>
  <c r="DB574" i="1"/>
  <c r="AV477" i="1"/>
  <c r="DP426" i="1"/>
  <c r="CY378" i="1"/>
  <c r="DO543" i="1"/>
  <c r="DJ811" i="1"/>
  <c r="CP551" i="1"/>
  <c r="AM628" i="1"/>
  <c r="EA718" i="1"/>
  <c r="BV406" i="1"/>
  <c r="DJ317" i="1"/>
  <c r="CX550" i="1"/>
  <c r="CR423" i="1"/>
  <c r="AH519" i="1"/>
  <c r="BP691" i="1"/>
  <c r="DQ478" i="1"/>
  <c r="EC408" i="1"/>
  <c r="AG543" i="1"/>
  <c r="CW546" i="1"/>
  <c r="AV547" i="1"/>
  <c r="DG382" i="1"/>
  <c r="ED600" i="1"/>
  <c r="ED547" i="1"/>
  <c r="BV521" i="1"/>
  <c r="CZ698" i="1"/>
  <c r="CS417" i="1"/>
  <c r="CS435" i="1"/>
  <c r="DT511" i="1"/>
  <c r="EF549" i="1"/>
  <c r="D539" i="1" a="1"/>
  <c r="CQ598" i="1"/>
  <c r="AM651" i="1"/>
  <c r="CJ594" i="1"/>
  <c r="DF648" i="1"/>
  <c r="DX650" i="1"/>
  <c r="DA426" i="1"/>
  <c r="EE395" i="1"/>
  <c r="CM680" i="1"/>
  <c r="DC424" i="1"/>
  <c r="BA620" i="1"/>
  <c r="DC546" i="1"/>
  <c r="EA652" i="1"/>
  <c r="CO417" i="1"/>
  <c r="AV377" i="1"/>
  <c r="CT427" i="1"/>
  <c r="AC699" i="1"/>
  <c r="CW553" i="1"/>
  <c r="DB519" i="1"/>
  <c r="CR545" i="1"/>
  <c r="CA657" i="1"/>
  <c r="EC543" i="1"/>
  <c r="CO312" i="1"/>
  <c r="CY325" i="1"/>
  <c r="CF675" i="1"/>
  <c r="DO325" i="1"/>
  <c r="CN630" i="1"/>
  <c r="CU650" i="1"/>
  <c r="BZ658" i="1"/>
  <c r="EE595" i="1"/>
  <c r="AB524" i="1"/>
  <c r="BB383" i="1"/>
  <c r="AQ429" i="1"/>
  <c r="DO393" i="1"/>
  <c r="DN430" i="1"/>
  <c r="BB429" i="1"/>
  <c r="DH477" i="1"/>
  <c r="DF341" i="1"/>
  <c r="DT415" i="1"/>
  <c r="DA312" i="1"/>
  <c r="DK524" i="1"/>
  <c r="AG517" i="1"/>
  <c r="DT383" i="1"/>
  <c r="BG546" i="1"/>
  <c r="AV545" i="1"/>
  <c r="AM657" i="1"/>
  <c r="AR367" i="1"/>
  <c r="EF241" i="1"/>
  <c r="CL499" i="1"/>
  <c r="ED554" i="1"/>
  <c r="DF434" i="1"/>
  <c r="BQ318" i="1"/>
  <c r="ED393" i="1"/>
  <c r="EA745" i="1"/>
  <c r="CP572" i="1"/>
  <c r="BP392" i="1"/>
  <c r="DO480" i="1"/>
  <c r="DS551" i="1"/>
  <c r="DF420" i="1"/>
  <c r="AM498" i="1"/>
  <c r="EA624" i="1"/>
  <c r="DR484" i="1"/>
  <c r="D530" i="1" a="1"/>
  <c r="EG392" i="1"/>
  <c r="CK545" i="1"/>
  <c r="DW368" i="1"/>
  <c r="CY692" i="1"/>
  <c r="EC427" i="1"/>
  <c r="EE680" i="1"/>
  <c r="AR368" i="1"/>
  <c r="DO578" i="1"/>
  <c r="BV477" i="1"/>
  <c r="AV413" i="1"/>
  <c r="CR515" i="1"/>
  <c r="BL427" i="1"/>
  <c r="DT428" i="1"/>
  <c r="BB435" i="1"/>
  <c r="EH571" i="1"/>
  <c r="CT578" i="1"/>
  <c r="AW603" i="1"/>
  <c r="DL513" i="1"/>
  <c r="DB405" i="1"/>
  <c r="BF693" i="1"/>
  <c r="EA574" i="1"/>
  <c r="EF498" i="1"/>
  <c r="AB517" i="1"/>
  <c r="EH594" i="1"/>
  <c r="BV436" i="1"/>
  <c r="AQ601" i="1"/>
  <c r="ED396" i="1"/>
  <c r="CN740" i="1"/>
  <c r="CN623" i="1"/>
  <c r="DN577" i="1"/>
  <c r="BZ362" i="1"/>
  <c r="CF343" i="1"/>
  <c r="EB390" i="1"/>
  <c r="DC433" i="1"/>
  <c r="DL426" i="1"/>
  <c r="EG575" i="1"/>
  <c r="BF382" i="1"/>
  <c r="AL345" i="1"/>
  <c r="CA620" i="1"/>
  <c r="DF480" i="1"/>
  <c r="DE405" i="1"/>
  <c r="DU371" i="1"/>
  <c r="AQ308" i="1"/>
  <c r="CZ792" i="1"/>
  <c r="EC512" i="1"/>
  <c r="EF652" i="1"/>
  <c r="DM624" i="1"/>
  <c r="DG599" i="1"/>
  <c r="AR522" i="1"/>
  <c r="AL543" i="1"/>
  <c r="BA391" i="1"/>
  <c r="CW522" i="1"/>
  <c r="DS401" i="1"/>
  <c r="CP547" i="1"/>
  <c r="EH409" i="1"/>
  <c r="DC522" i="1"/>
  <c r="AW431" i="1"/>
  <c r="DS747" i="1"/>
  <c r="CZ627" i="1"/>
  <c r="CE428" i="1"/>
  <c r="EF579" i="1"/>
  <c r="EH364" i="1"/>
  <c r="DC603" i="1"/>
  <c r="DH678" i="1"/>
  <c r="AW436" i="1"/>
  <c r="CZ574" i="1"/>
  <c r="CS431" i="1"/>
  <c r="DS413" i="1"/>
  <c r="CL397" i="1"/>
  <c r="CF652" i="1"/>
  <c r="BF680" i="1"/>
  <c r="BF735" i="1"/>
  <c r="AL424" i="1"/>
  <c r="DQ513" i="1"/>
  <c r="CY391" i="1"/>
  <c r="DF738" i="1"/>
  <c r="CY602" i="1"/>
  <c r="EA675" i="1"/>
  <c r="DG511" i="1"/>
  <c r="BZ620" i="1"/>
  <c r="DM432" i="1"/>
  <c r="CN574" i="1"/>
  <c r="EA426" i="1"/>
  <c r="CZ573" i="1"/>
  <c r="AQ433" i="1"/>
  <c r="CZ424" i="1"/>
  <c r="CS499" i="1"/>
  <c r="CJ394" i="1"/>
  <c r="DK544" i="1"/>
  <c r="CT513" i="1"/>
  <c r="DT430" i="1"/>
  <c r="DL619" i="1"/>
  <c r="CW432" i="1"/>
  <c r="DB477" i="1"/>
  <c r="BL575" i="1"/>
  <c r="DO594" i="1"/>
  <c r="DR720" i="1"/>
  <c r="DM500" i="1"/>
  <c r="CZ647" i="1"/>
  <c r="DO519" i="1"/>
  <c r="CQ323" i="1"/>
  <c r="DF517" i="1"/>
  <c r="DJ411" i="1"/>
  <c r="DY579" i="1"/>
  <c r="AW514" i="1"/>
  <c r="EB549" i="1"/>
  <c r="BG370" i="1"/>
  <c r="EC625" i="1"/>
  <c r="BF321" i="1"/>
  <c r="DP403" i="1"/>
  <c r="EB379" i="1"/>
  <c r="CT303" i="1"/>
  <c r="EE573" i="1"/>
  <c r="EG342" i="1"/>
  <c r="DG380" i="1"/>
  <c r="AC548" i="1"/>
  <c r="DY483" i="1"/>
  <c r="AQ680" i="1"/>
  <c r="BB370" i="1"/>
  <c r="EC552" i="1"/>
  <c r="CE483" i="1"/>
  <c r="CW477" i="1"/>
  <c r="BK596" i="1"/>
  <c r="CP578" i="1"/>
  <c r="DQ596" i="1"/>
  <c r="BZ512" i="1"/>
  <c r="CQ434" i="1"/>
  <c r="DE623" i="1"/>
  <c r="CJ406" i="1"/>
  <c r="DO629" i="1"/>
  <c r="BF363" i="1"/>
  <c r="BA480" i="1"/>
  <c r="DR390" i="1"/>
  <c r="AL362" i="1"/>
  <c r="EE404" i="1"/>
  <c r="DH435" i="1"/>
  <c r="DR319" i="1"/>
  <c r="DY432" i="1"/>
  <c r="AC433" i="1"/>
  <c r="EE500" i="1"/>
  <c r="AB655" i="1"/>
  <c r="AL652" i="1"/>
  <c r="AQ372" i="1"/>
  <c r="AM547" i="1"/>
  <c r="CQ512" i="1"/>
  <c r="DS498" i="1"/>
  <c r="CN573" i="1"/>
  <c r="CK500" i="1"/>
  <c r="DE577" i="1"/>
  <c r="AL524" i="1"/>
  <c r="DC599" i="1"/>
  <c r="DQ627" i="1"/>
  <c r="BZ415" i="1"/>
  <c r="CZ594" i="1"/>
  <c r="DD599" i="1"/>
  <c r="AW597" i="1"/>
  <c r="CQ479" i="1"/>
  <c r="DJ431" i="1"/>
  <c r="DH436" i="1"/>
  <c r="DX577" i="1"/>
  <c r="CZ550" i="1"/>
  <c r="BQ477" i="1"/>
  <c r="AW499" i="1"/>
  <c r="CP322" i="1"/>
  <c r="BP340" i="1"/>
  <c r="DX574" i="1"/>
  <c r="CA410" i="1"/>
  <c r="BV419" i="1"/>
  <c r="BZ380" i="1"/>
  <c r="AQ311" i="1"/>
  <c r="DP512" i="1"/>
  <c r="CR518" i="1"/>
  <c r="DD369" i="1"/>
  <c r="D522" i="1" a="1"/>
  <c r="BP424" i="1"/>
  <c r="BA355" i="1"/>
  <c r="EC546" i="1"/>
  <c r="DX406" i="1"/>
  <c r="EH406" i="1"/>
  <c r="DJ395" i="1"/>
  <c r="CZ383" i="1"/>
  <c r="EF548" i="1"/>
  <c r="EA544" i="1"/>
  <c r="CX418" i="1"/>
  <c r="EH513" i="1"/>
  <c r="AC481" i="1"/>
  <c r="DB520" i="1"/>
  <c r="CF374" i="1"/>
  <c r="D430" i="1" a="1"/>
  <c r="EC477" i="1"/>
  <c r="AQ477" i="1"/>
  <c r="BQ307" i="1"/>
  <c r="BA624" i="1"/>
  <c r="AL599" i="1"/>
  <c r="BV622" i="1"/>
  <c r="DN600" i="1"/>
  <c r="CU393" i="1"/>
  <c r="CQ390" i="1"/>
  <c r="AH657" i="1"/>
  <c r="AH574" i="1"/>
  <c r="DW720" i="1"/>
  <c r="CQ483" i="1"/>
  <c r="BP652" i="1"/>
  <c r="DE434" i="1"/>
  <c r="DM552" i="1"/>
  <c r="CQ497" i="1"/>
  <c r="DK550" i="1"/>
  <c r="DB481" i="1"/>
  <c r="AG630" i="1"/>
  <c r="CO520" i="1"/>
  <c r="EF483" i="1"/>
  <c r="DW692" i="1"/>
  <c r="AG408" i="1"/>
  <c r="CJ619" i="1"/>
  <c r="DA517" i="1"/>
  <c r="AW546" i="1"/>
  <c r="AQ554" i="1"/>
  <c r="DM515" i="1"/>
  <c r="AW593" i="1"/>
  <c r="DR478" i="1"/>
  <c r="DP484" i="1"/>
  <c r="AM433" i="1"/>
  <c r="AG658" i="1"/>
  <c r="DY411" i="1"/>
  <c r="AL624" i="1"/>
  <c r="DY433" i="1"/>
  <c r="BA483" i="1"/>
  <c r="CM369" i="1"/>
  <c r="DX426" i="1"/>
  <c r="DB695" i="1"/>
  <c r="CX408" i="1"/>
  <c r="DW370" i="1"/>
  <c r="DD619" i="1"/>
  <c r="D472" i="1" a="1"/>
  <c r="AR517" i="1"/>
  <c r="BQ735" i="1"/>
  <c r="DQ436" i="1"/>
  <c r="CP698" i="1"/>
  <c r="CS515" i="1"/>
  <c r="CP513" i="1"/>
  <c r="AQ572" i="1"/>
  <c r="DJ311" i="1"/>
  <c r="CO571" i="1"/>
  <c r="BP421" i="1"/>
  <c r="CZ752" i="1"/>
  <c r="DT360" i="1"/>
  <c r="BU552" i="1"/>
  <c r="EG550" i="1"/>
  <c r="BU413" i="1"/>
  <c r="DH325" i="1"/>
  <c r="AC425" i="1"/>
  <c r="BP409" i="1"/>
  <c r="DM363" i="1"/>
  <c r="CL419" i="1"/>
  <c r="BP483" i="1"/>
  <c r="DS419" i="1"/>
  <c r="BP307" i="1"/>
  <c r="BQ423" i="1"/>
  <c r="DR300" i="1"/>
  <c r="CA511" i="1"/>
  <c r="DF515" i="1"/>
  <c r="DX403" i="1"/>
  <c r="CU415" i="1"/>
  <c r="EC519" i="1"/>
  <c r="DB345" i="1"/>
  <c r="AM517" i="1"/>
  <c r="DJ544" i="1"/>
  <c r="BL483" i="1"/>
  <c r="CQ480" i="1"/>
  <c r="EH390" i="1"/>
  <c r="DX619" i="1"/>
  <c r="DD579" i="1"/>
  <c r="CM651" i="1"/>
  <c r="D473" i="1" a="1"/>
  <c r="DC401" i="1"/>
  <c r="DP420" i="1"/>
  <c r="CW409" i="1"/>
  <c r="BF516" i="1"/>
  <c r="CT425" i="1"/>
  <c r="EE426" i="1"/>
  <c r="DZ498" i="1"/>
  <c r="AC551" i="1"/>
  <c r="DC514" i="1"/>
  <c r="DQ251" i="1"/>
  <c r="D694" i="1" a="1"/>
  <c r="DX404" i="1"/>
  <c r="DT299" i="1"/>
  <c r="CJ626" i="1"/>
  <c r="EB518" i="1"/>
  <c r="DF752" i="1"/>
  <c r="CS790" i="1"/>
  <c r="CU593" i="1"/>
  <c r="BK483" i="1"/>
  <c r="AG412" i="1"/>
  <c r="DK572" i="1"/>
  <c r="CU500" i="1"/>
  <c r="DD750" i="1"/>
  <c r="CW390" i="1"/>
  <c r="DQ414" i="1"/>
  <c r="DM694" i="1"/>
  <c r="DT408" i="1"/>
  <c r="CZ753" i="1"/>
  <c r="CA597" i="1"/>
  <c r="DO553" i="1"/>
  <c r="AC411" i="1"/>
  <c r="EF629" i="1"/>
  <c r="BP416" i="1"/>
  <c r="CU621" i="1"/>
  <c r="DX601" i="1"/>
  <c r="EA498" i="1"/>
  <c r="DZ675" i="1"/>
  <c r="CR522" i="1"/>
  <c r="AQ420" i="1"/>
  <c r="EB498" i="1"/>
  <c r="BA601" i="1"/>
  <c r="AG432" i="1"/>
  <c r="BQ520" i="1"/>
  <c r="EC626" i="1"/>
  <c r="DT655" i="1"/>
  <c r="CR655" i="1"/>
  <c r="CM480" i="1"/>
  <c r="DX401" i="1"/>
  <c r="CK550" i="1"/>
  <c r="BB501" i="1"/>
  <c r="CS512" i="1"/>
  <c r="DK428" i="1"/>
  <c r="AW519" i="1"/>
  <c r="AR362" i="1"/>
  <c r="CU422" i="1"/>
  <c r="BQ416" i="1"/>
  <c r="CO647" i="1"/>
  <c r="BF391" i="1"/>
  <c r="DW718" i="1"/>
  <c r="CM498" i="1"/>
  <c r="DR602" i="1"/>
  <c r="AC575" i="1"/>
  <c r="EB395" i="1"/>
  <c r="AV422" i="1"/>
  <c r="BQ381" i="1"/>
  <c r="DU320" i="1"/>
  <c r="BP519" i="1"/>
  <c r="EH312" i="1"/>
  <c r="AH788" i="1"/>
  <c r="AB654" i="1"/>
  <c r="BK547" i="1"/>
  <c r="CJ554" i="1"/>
  <c r="D546" i="1" a="1"/>
  <c r="BP513" i="1"/>
  <c r="DG353" i="1"/>
  <c r="EA601" i="1"/>
  <c r="EA598" i="1"/>
  <c r="CP654" i="1"/>
  <c r="BQ363" i="1"/>
  <c r="CQ601" i="1"/>
  <c r="BV482" i="1"/>
  <c r="DP425" i="1"/>
  <c r="BF403" i="1"/>
  <c r="DO595" i="1"/>
  <c r="D483" i="1" a="1"/>
  <c r="BK423" i="1"/>
  <c r="DZ424" i="1"/>
  <c r="DO522" i="1"/>
  <c r="AW513" i="1"/>
  <c r="EF524" i="1"/>
  <c r="BP623" i="1"/>
  <c r="DA521" i="1"/>
  <c r="DE692" i="1"/>
  <c r="DD346" i="1"/>
  <c r="DX572" i="1"/>
  <c r="AM625" i="1"/>
  <c r="AG393" i="1"/>
  <c r="DR652" i="1"/>
  <c r="CN481" i="1"/>
  <c r="CZ434" i="1"/>
  <c r="ED596" i="1"/>
  <c r="AW391" i="1"/>
  <c r="DL436" i="1"/>
  <c r="DQ379" i="1"/>
  <c r="BU549" i="1"/>
  <c r="BZ401" i="1"/>
  <c r="AB484" i="1"/>
  <c r="AR625" i="1"/>
  <c r="DG478" i="1"/>
  <c r="DU429" i="1"/>
  <c r="CQ519" i="1"/>
  <c r="DM395" i="1"/>
  <c r="BK405" i="1"/>
  <c r="BP572" i="1"/>
  <c r="AC380" i="1"/>
  <c r="CP427" i="1"/>
  <c r="AG624" i="1"/>
  <c r="DF658" i="1"/>
  <c r="AH575" i="1"/>
  <c r="CX549" i="1"/>
  <c r="EE676" i="1"/>
  <c r="CX597" i="1"/>
  <c r="AV694" i="1"/>
  <c r="CN429" i="1"/>
  <c r="DH647" i="1"/>
  <c r="BU578" i="1"/>
  <c r="DL826" i="1"/>
  <c r="CE434" i="1"/>
  <c r="CK403" i="1"/>
  <c r="EH742" i="1"/>
  <c r="CF598" i="1"/>
  <c r="ED422" i="1"/>
  <c r="CW302" i="1"/>
  <c r="CW394" i="1"/>
  <c r="AQ521" i="1"/>
  <c r="DA551" i="1"/>
  <c r="DK554" i="1"/>
  <c r="CL647" i="1"/>
  <c r="BV421" i="1"/>
  <c r="CR519" i="1"/>
  <c r="D537" i="1" a="1"/>
  <c r="DN392" i="1"/>
  <c r="D563" i="1" a="1"/>
  <c r="DZ483" i="1"/>
  <c r="CY416" i="1"/>
  <c r="DK347" i="1"/>
  <c r="AV431" i="1"/>
  <c r="EA422" i="1"/>
  <c r="DK700" i="1"/>
  <c r="EE370" i="1"/>
  <c r="CJ363" i="1"/>
  <c r="BV429" i="1"/>
  <c r="AB478" i="1"/>
  <c r="CE379" i="1"/>
  <c r="EF416" i="1"/>
  <c r="CF398" i="1"/>
  <c r="AH345" i="1"/>
  <c r="DL379" i="1"/>
  <c r="DE436" i="1"/>
  <c r="DF432" i="1"/>
  <c r="CT343" i="1"/>
  <c r="EA500" i="1"/>
  <c r="D679" i="1" a="1"/>
  <c r="CW343" i="1"/>
  <c r="CE543" i="1"/>
  <c r="BQ745" i="1"/>
  <c r="DZ572" i="1"/>
  <c r="AB372" i="1"/>
  <c r="DB411" i="1"/>
  <c r="BG359" i="1"/>
  <c r="CX307" i="1"/>
  <c r="BL333" i="1"/>
  <c r="BF402" i="1"/>
  <c r="EA577" i="1"/>
  <c r="DU376" i="1"/>
  <c r="DU753" i="1"/>
  <c r="BB483" i="1"/>
  <c r="DJ426" i="1"/>
  <c r="AG625" i="1"/>
  <c r="EG484" i="1"/>
  <c r="DR647" i="1"/>
  <c r="DR546" i="1"/>
  <c r="BU372" i="1"/>
  <c r="EB522" i="1"/>
  <c r="EH303" i="1"/>
  <c r="BA517" i="1"/>
  <c r="D315" i="1" a="1"/>
  <c r="DY420" i="1"/>
  <c r="BG406" i="1"/>
  <c r="CF341" i="1"/>
  <c r="CN397" i="1"/>
  <c r="AV655" i="1"/>
  <c r="DY397" i="1"/>
  <c r="DZ550" i="1"/>
  <c r="AQ323" i="1"/>
  <c r="DA543" i="1"/>
  <c r="AM484" i="1"/>
  <c r="DJ550" i="1"/>
  <c r="DH479" i="1"/>
  <c r="BB364" i="1"/>
  <c r="DL624" i="1"/>
  <c r="DG362" i="1"/>
  <c r="DO478" i="1"/>
  <c r="CX619" i="1"/>
  <c r="DW548" i="1"/>
  <c r="DS420" i="1"/>
  <c r="D567" i="1" a="1"/>
  <c r="AH479" i="1"/>
  <c r="DP300" i="1"/>
  <c r="EA428" i="1"/>
  <c r="CL501" i="1"/>
  <c r="CP519" i="1"/>
  <c r="EC382" i="1"/>
  <c r="DD301" i="1"/>
  <c r="DN362" i="1"/>
  <c r="DP599" i="1"/>
  <c r="BZ549" i="1"/>
  <c r="BA545" i="1"/>
  <c r="DW578" i="1"/>
  <c r="CF378" i="1"/>
  <c r="DH360" i="1"/>
  <c r="CL363" i="1"/>
  <c r="AM519" i="1"/>
  <c r="CX649" i="1"/>
  <c r="CZ403" i="1"/>
  <c r="DK393" i="1"/>
  <c r="AQ367" i="1"/>
  <c r="EC398" i="1"/>
  <c r="AW429" i="1"/>
  <c r="CA398" i="1"/>
  <c r="AM415" i="1"/>
  <c r="DC402" i="1"/>
  <c r="BK501" i="1"/>
  <c r="AV435" i="1"/>
  <c r="EG650" i="1"/>
  <c r="DM243" i="1"/>
  <c r="DA404" i="1"/>
  <c r="DW395" i="1"/>
  <c r="CU575" i="1"/>
  <c r="CK498" i="1"/>
  <c r="CU547" i="1"/>
  <c r="DY601" i="1"/>
  <c r="EE361" i="1"/>
  <c r="CK337" i="1"/>
  <c r="AR430" i="1"/>
  <c r="CL477" i="1"/>
  <c r="CP543" i="1"/>
  <c r="DL408" i="1"/>
  <c r="DQ394" i="1"/>
  <c r="ED579" i="1"/>
  <c r="EA241" i="1"/>
  <c r="DN353" i="1"/>
  <c r="EA300" i="1"/>
  <c r="EB394" i="1"/>
  <c r="DF390" i="1"/>
  <c r="DP322" i="1"/>
  <c r="BZ381" i="1"/>
  <c r="EH522" i="1"/>
  <c r="DW413" i="1"/>
  <c r="DJ318" i="1"/>
  <c r="CZ523" i="1"/>
  <c r="BP436" i="1"/>
  <c r="BV514" i="1"/>
  <c r="EG420" i="1"/>
  <c r="DT571" i="1"/>
  <c r="EB417" i="1"/>
  <c r="CU380" i="1"/>
  <c r="EB345" i="1"/>
  <c r="DL396" i="1"/>
  <c r="DD381" i="1"/>
  <c r="BA553" i="1"/>
  <c r="AR574" i="1"/>
  <c r="AM429" i="1"/>
  <c r="CL423" i="1"/>
  <c r="DW391" i="1"/>
  <c r="EG397" i="1"/>
  <c r="BZ677" i="1"/>
  <c r="DU344" i="1"/>
  <c r="DJ520" i="1"/>
  <c r="DW572" i="1"/>
  <c r="CR307" i="1"/>
  <c r="CN430" i="1"/>
  <c r="DP432" i="1"/>
  <c r="BU121" i="1"/>
  <c r="DB627" i="1"/>
  <c r="DJ404" i="1"/>
  <c r="AR519" i="1"/>
  <c r="AW435" i="1"/>
  <c r="CP319" i="1"/>
  <c r="DF675" i="1"/>
  <c r="CS321" i="1"/>
  <c r="CK499" i="1"/>
  <c r="DC430" i="1"/>
  <c r="AG655" i="1"/>
  <c r="DX247" i="1"/>
  <c r="BF513" i="1"/>
  <c r="BZ407" i="1"/>
  <c r="DA378" i="1"/>
  <c r="DG333" i="1"/>
  <c r="AV326" i="1"/>
  <c r="DT406" i="1"/>
  <c r="CO392" i="1"/>
  <c r="CE412" i="1"/>
  <c r="AV411" i="1"/>
  <c r="BP375" i="1"/>
  <c r="CZ355" i="1"/>
  <c r="DO498" i="1"/>
  <c r="BP576" i="1"/>
  <c r="EC409" i="1"/>
  <c r="DK369" i="1"/>
  <c r="BL432" i="1"/>
  <c r="DQ520" i="1"/>
  <c r="EF345" i="1"/>
  <c r="DK499" i="1"/>
  <c r="DK717" i="1"/>
  <c r="BG596" i="1"/>
  <c r="BA423" i="1"/>
  <c r="CN575" i="1"/>
  <c r="CN312" i="1"/>
  <c r="CL347" i="1"/>
  <c r="CL433" i="1"/>
  <c r="CL298" i="1"/>
  <c r="CR328" i="1"/>
  <c r="CP362" i="1"/>
  <c r="CP416" i="1"/>
  <c r="BU205" i="1"/>
  <c r="DR375" i="1"/>
  <c r="D453" i="1" a="1"/>
  <c r="BB424" i="1"/>
  <c r="DO545" i="1"/>
  <c r="BQ625" i="1"/>
  <c r="DQ434" i="1"/>
  <c r="CY420" i="1"/>
  <c r="CX404" i="1"/>
  <c r="CK552" i="1"/>
  <c r="AL478" i="1"/>
  <c r="CW652" i="1"/>
  <c r="CO421" i="1"/>
  <c r="EE376" i="1"/>
  <c r="CO553" i="1"/>
  <c r="CK332" i="1"/>
  <c r="DO550" i="1"/>
  <c r="DT363" i="1"/>
  <c r="DE409" i="1"/>
  <c r="AB377" i="1"/>
  <c r="CS425" i="1"/>
  <c r="BG311" i="1"/>
  <c r="CN359" i="1"/>
  <c r="DS331" i="1"/>
  <c r="CF483" i="1"/>
  <c r="CT410" i="1"/>
  <c r="CQ359" i="1"/>
  <c r="AM553" i="1"/>
  <c r="ED574" i="1"/>
  <c r="D577" i="1" a="1"/>
  <c r="CN355" i="1"/>
  <c r="AB420" i="1"/>
  <c r="CQ521" i="1"/>
  <c r="DJ309" i="1"/>
  <c r="BP363" i="1"/>
  <c r="EG717" i="1"/>
  <c r="AW368" i="1"/>
  <c r="CM390" i="1"/>
  <c r="DU300" i="1"/>
  <c r="DG397" i="1"/>
  <c r="DL323" i="1"/>
  <c r="CS577" i="1"/>
  <c r="BL408" i="1"/>
  <c r="DG421" i="1"/>
  <c r="DB676" i="1"/>
  <c r="AR545" i="1"/>
  <c r="CM516" i="1"/>
  <c r="ED545" i="1"/>
  <c r="DZ407" i="1"/>
  <c r="EG393" i="1"/>
  <c r="EE600" i="1"/>
  <c r="CP651" i="1"/>
  <c r="CF420" i="1"/>
  <c r="DL355" i="1"/>
  <c r="DU423" i="1"/>
  <c r="CL409" i="1"/>
  <c r="EG598" i="1"/>
  <c r="AL401" i="1"/>
  <c r="CL360" i="1"/>
  <c r="DX413" i="1"/>
  <c r="CT511" i="1"/>
  <c r="BZ410" i="1"/>
  <c r="BQ376" i="1"/>
  <c r="CF425" i="1"/>
  <c r="CO309" i="1"/>
  <c r="DH308" i="1"/>
  <c r="BU397" i="1"/>
  <c r="DF391" i="1"/>
  <c r="AW549" i="1"/>
  <c r="DN410" i="1"/>
  <c r="DJ347" i="1"/>
  <c r="CR368" i="1"/>
  <c r="AM392" i="1"/>
  <c r="CR546" i="1"/>
  <c r="DY498" i="1"/>
  <c r="DG574" i="1"/>
  <c r="BQ327" i="1"/>
  <c r="CY394" i="1"/>
  <c r="CN393" i="1"/>
  <c r="CO361" i="1"/>
  <c r="DC630" i="1"/>
  <c r="AC420" i="1"/>
  <c r="CP329" i="1"/>
  <c r="CL434" i="1"/>
  <c r="CA554" i="1"/>
  <c r="EG353" i="1"/>
  <c r="CU523" i="1"/>
  <c r="EH361" i="1"/>
  <c r="CU110" i="1"/>
  <c r="CU405" i="1"/>
  <c r="BP317" i="1"/>
  <c r="CF308" i="1"/>
  <c r="EG414" i="1"/>
  <c r="BZ436" i="1"/>
  <c r="AH407" i="1"/>
  <c r="CN422" i="1"/>
  <c r="BF415" i="1"/>
  <c r="BL479" i="1"/>
  <c r="CR299" i="1"/>
  <c r="DS598" i="1"/>
  <c r="CE380" i="1"/>
  <c r="AH430" i="1"/>
  <c r="DJ378" i="1"/>
  <c r="CT571" i="1"/>
  <c r="DP390" i="1"/>
  <c r="AB243" i="1"/>
  <c r="DJ575" i="1"/>
  <c r="DP546" i="1"/>
  <c r="DU373" i="1"/>
  <c r="CS498" i="1"/>
  <c r="DE519" i="1"/>
  <c r="AM550" i="1"/>
  <c r="CR337" i="1"/>
  <c r="DE421" i="1"/>
  <c r="AW372" i="1"/>
  <c r="BA544" i="1"/>
  <c r="BA302" i="1"/>
  <c r="DH403" i="1"/>
  <c r="DZ423" i="1"/>
  <c r="CS513" i="1"/>
  <c r="EE329" i="1"/>
  <c r="DX353" i="1"/>
  <c r="DR656" i="1"/>
  <c r="DX345" i="1"/>
  <c r="DL306" i="1"/>
  <c r="DG364" i="1"/>
  <c r="D609" i="1" a="1"/>
  <c r="DF417" i="1"/>
  <c r="DK478" i="1"/>
  <c r="EB427" i="1"/>
  <c r="DS364" i="1"/>
  <c r="DQ372" i="1"/>
  <c r="D410" i="1" a="1"/>
  <c r="AV523" i="1"/>
  <c r="CK307" i="1"/>
  <c r="BZ499" i="1"/>
  <c r="CR195" i="1"/>
  <c r="CN553" i="1"/>
  <c r="DC479" i="1"/>
  <c r="BB352" i="1"/>
  <c r="AG544" i="1"/>
  <c r="AW396" i="1"/>
  <c r="DB334" i="1"/>
  <c r="BQ432" i="1"/>
  <c r="CQ797" i="1"/>
  <c r="AQ414" i="1"/>
  <c r="DD429" i="1"/>
  <c r="EC434" i="1"/>
  <c r="DY548" i="1"/>
  <c r="CA361" i="1"/>
  <c r="DX435" i="1"/>
  <c r="DK422" i="1"/>
  <c r="BB550" i="1"/>
  <c r="AM359" i="1"/>
  <c r="DR346" i="1"/>
  <c r="DZ243" i="1"/>
  <c r="EA325" i="1"/>
  <c r="AG519" i="1"/>
  <c r="DD329" i="1"/>
  <c r="AH436" i="1"/>
  <c r="AC247" i="1"/>
  <c r="CO524" i="1"/>
  <c r="CM552" i="1"/>
  <c r="CE395" i="1"/>
  <c r="EG375" i="1"/>
  <c r="BF381" i="1"/>
  <c r="CT345" i="1"/>
  <c r="DX436" i="1"/>
  <c r="DY434" i="1"/>
  <c r="CJ375" i="1"/>
  <c r="CT396" i="1"/>
  <c r="DF414" i="1"/>
  <c r="AG392" i="1"/>
  <c r="CO574" i="1"/>
  <c r="ED697" i="1"/>
  <c r="CY425" i="1"/>
  <c r="DE543" i="1"/>
  <c r="DG299" i="1"/>
  <c r="BA420" i="1"/>
  <c r="DA412" i="1"/>
  <c r="AL374" i="1"/>
  <c r="AH512" i="1"/>
  <c r="AV513" i="1"/>
  <c r="BV483" i="1"/>
  <c r="DA336" i="1"/>
  <c r="DS513" i="1"/>
  <c r="DY320" i="1"/>
  <c r="DR344" i="1"/>
  <c r="EB397" i="1"/>
  <c r="EC352" i="1"/>
  <c r="DC408" i="1"/>
  <c r="D459" i="1" a="1"/>
  <c r="EA407" i="1"/>
  <c r="CX548" i="1"/>
  <c r="CF417" i="1"/>
  <c r="DH628" i="1"/>
  <c r="DL519" i="1"/>
  <c r="ED497" i="1"/>
  <c r="EE342" i="1"/>
  <c r="CU375" i="1"/>
  <c r="DD551" i="1"/>
  <c r="DC395" i="1"/>
  <c r="DF511" i="1"/>
  <c r="CS391" i="1"/>
  <c r="BK411" i="1"/>
  <c r="CJ381" i="1"/>
  <c r="AB498" i="1"/>
  <c r="AR514" i="1"/>
  <c r="DY373" i="1"/>
  <c r="EE341" i="1"/>
  <c r="EC511" i="1"/>
  <c r="DW318" i="1"/>
  <c r="AC119" i="1"/>
  <c r="EA312" i="1"/>
  <c r="AC406" i="1"/>
  <c r="DD412" i="1"/>
  <c r="BV544" i="1"/>
  <c r="DQ401" i="1"/>
  <c r="DX544" i="1"/>
  <c r="AV595" i="1"/>
  <c r="DD418" i="1"/>
  <c r="DU807" i="1"/>
  <c r="CJ434" i="1"/>
  <c r="CR573" i="1"/>
  <c r="AB353" i="1"/>
  <c r="DJ578" i="1"/>
  <c r="CS332" i="1"/>
  <c r="CN417" i="1"/>
  <c r="DR199" i="1"/>
  <c r="DB579" i="1"/>
  <c r="BZ429" i="1"/>
  <c r="DH405" i="1"/>
  <c r="CP418" i="1"/>
  <c r="CR404" i="1"/>
  <c r="AC547" i="1"/>
  <c r="AH417" i="1"/>
  <c r="CA401" i="1"/>
  <c r="DH321" i="1"/>
  <c r="D529" i="1" a="1"/>
  <c r="BQ409" i="1"/>
  <c r="EF480" i="1"/>
  <c r="CO497" i="1"/>
  <c r="BV408" i="1"/>
  <c r="AR424" i="1"/>
  <c r="AH427" i="1"/>
  <c r="DN380" i="1"/>
  <c r="CO343" i="1"/>
  <c r="AQ320" i="1"/>
  <c r="EF235" i="1"/>
  <c r="DH402" i="1"/>
  <c r="CA429" i="1"/>
  <c r="DD552" i="1"/>
  <c r="DW360" i="1"/>
  <c r="AH551" i="1"/>
  <c r="DF367" i="1"/>
  <c r="BL594" i="1"/>
  <c r="DJ546" i="1"/>
  <c r="DQ656" i="1"/>
  <c r="CZ595" i="1"/>
  <c r="EC428" i="1"/>
  <c r="CW554" i="1"/>
  <c r="AQ369" i="1"/>
  <c r="CK352" i="1"/>
  <c r="DN650" i="1"/>
  <c r="DS359" i="1"/>
  <c r="CF511" i="1"/>
  <c r="DL394" i="1"/>
  <c r="BF625" i="1"/>
  <c r="CS433" i="1"/>
  <c r="CU653" i="1"/>
  <c r="EB433" i="1"/>
  <c r="D498" i="1" a="1"/>
  <c r="AC376" i="1"/>
  <c r="CM554" i="1"/>
  <c r="CJ596" i="1"/>
  <c r="DN318" i="1"/>
  <c r="CN311" i="1"/>
  <c r="DL482" i="1"/>
  <c r="DE477" i="1"/>
  <c r="DE430" i="1"/>
  <c r="BV518" i="1"/>
  <c r="BZ320" i="1"/>
  <c r="CP483" i="1"/>
  <c r="DR500" i="1"/>
  <c r="DG500" i="1"/>
  <c r="DE337" i="1"/>
  <c r="AV342" i="1"/>
  <c r="EB376" i="1"/>
  <c r="DU361" i="1"/>
  <c r="CT429" i="1"/>
  <c r="DQ514" i="1"/>
  <c r="AC517" i="1"/>
  <c r="DW481" i="1"/>
  <c r="DE373" i="1"/>
  <c r="DD337" i="1"/>
  <c r="DD479" i="1"/>
  <c r="AM545" i="1"/>
  <c r="BU543" i="1"/>
  <c r="EE480" i="1"/>
  <c r="CK378" i="1"/>
  <c r="CQ410" i="1"/>
  <c r="DZ551" i="1"/>
  <c r="DH522" i="1"/>
  <c r="CY305" i="1"/>
  <c r="EG654" i="1"/>
  <c r="CO367" i="1"/>
  <c r="CE597" i="1"/>
  <c r="ED482" i="1"/>
  <c r="DB434" i="1"/>
  <c r="CP573" i="1"/>
  <c r="CQ347" i="1"/>
  <c r="AR375" i="1"/>
  <c r="CL422" i="1"/>
  <c r="EE297" i="1"/>
  <c r="CR578" i="1"/>
  <c r="DA624" i="1"/>
  <c r="DD543" i="1"/>
  <c r="CK381" i="1"/>
  <c r="BL425" i="1"/>
  <c r="DR692" i="1"/>
  <c r="DN367" i="1"/>
  <c r="CN516" i="1"/>
  <c r="CE299" i="1"/>
  <c r="CJ481" i="1"/>
  <c r="CO523" i="1"/>
  <c r="AC396" i="1"/>
  <c r="BG379" i="1"/>
  <c r="DH411" i="1"/>
  <c r="BV573" i="1"/>
  <c r="EC407" i="1"/>
  <c r="BU392" i="1"/>
  <c r="AC483" i="1"/>
  <c r="DN546" i="1"/>
  <c r="CT435" i="1"/>
  <c r="DF551" i="1"/>
  <c r="DU419" i="1"/>
  <c r="DC393" i="1"/>
  <c r="BQ393" i="1"/>
  <c r="DC625" i="1"/>
  <c r="DF427" i="1"/>
  <c r="DA410" i="1"/>
  <c r="CZ696" i="1"/>
  <c r="CR402" i="1"/>
  <c r="AL482" i="1"/>
  <c r="AV623" i="1"/>
  <c r="EG408" i="1"/>
  <c r="AQ333" i="1"/>
  <c r="CY517" i="1"/>
  <c r="EC478" i="1"/>
  <c r="DX520" i="1"/>
  <c r="BG403" i="1"/>
  <c r="EE418" i="1"/>
  <c r="DA515" i="1"/>
  <c r="CZ593" i="1"/>
  <c r="EF394" i="1"/>
  <c r="DD482" i="1"/>
  <c r="BZ431" i="1"/>
  <c r="D584" i="1" a="1"/>
  <c r="DX333" i="1"/>
  <c r="DA416" i="1"/>
  <c r="BP415" i="1"/>
  <c r="CX500" i="1"/>
  <c r="AB522" i="1"/>
  <c r="EE373" i="1"/>
  <c r="DA647" i="1"/>
  <c r="DJ654" i="1"/>
  <c r="AC436" i="1"/>
  <c r="CW571" i="1"/>
  <c r="BF483" i="1"/>
  <c r="BK404" i="1"/>
  <c r="DR479" i="1"/>
  <c r="CM416" i="1"/>
  <c r="DD544" i="1"/>
  <c r="DS483" i="1"/>
  <c r="DP392" i="1"/>
  <c r="AM390" i="1"/>
  <c r="CF431" i="1"/>
  <c r="DM603" i="1"/>
  <c r="AQ603" i="1"/>
  <c r="EC433" i="1"/>
  <c r="DR423" i="1"/>
  <c r="BA308" i="1"/>
  <c r="CU517" i="1"/>
  <c r="EA593" i="1"/>
  <c r="DT499" i="1"/>
  <c r="AL578" i="1"/>
  <c r="DN118" i="1"/>
  <c r="DM418" i="1"/>
  <c r="CY347" i="1"/>
  <c r="CQ428" i="1"/>
  <c r="CS518" i="1"/>
  <c r="CY381" i="1"/>
  <c r="DY412" i="1"/>
  <c r="BK316" i="1"/>
  <c r="AC402" i="1"/>
  <c r="CO521" i="1"/>
  <c r="BU375" i="1"/>
  <c r="BQ546" i="1"/>
  <c r="CL571" i="1"/>
  <c r="AV355" i="1"/>
  <c r="CK519" i="1"/>
  <c r="CY375" i="1"/>
  <c r="CR379" i="1"/>
  <c r="CU396" i="1"/>
  <c r="EH497" i="1"/>
  <c r="CX524" i="1"/>
  <c r="EC404" i="1"/>
  <c r="AG579" i="1"/>
  <c r="CX393" i="1"/>
  <c r="CM572" i="1"/>
  <c r="AG421" i="1"/>
  <c r="DH407" i="1"/>
  <c r="DU484" i="1"/>
  <c r="CZ676" i="1"/>
  <c r="BQ433" i="1"/>
  <c r="DR548" i="1"/>
  <c r="DD379" i="1"/>
  <c r="EA393" i="1"/>
  <c r="AR334" i="1"/>
  <c r="BZ372" i="1"/>
  <c r="EE360" i="1"/>
  <c r="CM201" i="1"/>
  <c r="BA546" i="1"/>
  <c r="EH596" i="1"/>
  <c r="D439" i="1" a="1"/>
  <c r="DH482" i="1"/>
  <c r="BV61" i="1"/>
  <c r="AR383" i="1"/>
  <c r="DT315" i="1"/>
  <c r="BV394" i="1"/>
  <c r="CQ738" i="1"/>
  <c r="BU517" i="1"/>
  <c r="DK348" i="1"/>
  <c r="ED629" i="1"/>
  <c r="BK390" i="1"/>
  <c r="DK419" i="1"/>
  <c r="DQ432" i="1"/>
  <c r="EG383" i="1"/>
  <c r="BG375" i="1"/>
  <c r="CP549" i="1"/>
  <c r="AC482" i="1"/>
  <c r="CM374" i="1"/>
  <c r="DD435" i="1"/>
  <c r="CU434" i="1"/>
  <c r="CQ330" i="1"/>
  <c r="DO576" i="1"/>
  <c r="AH375" i="1"/>
  <c r="DT522" i="1"/>
  <c r="DL412" i="1"/>
  <c r="BP395" i="1"/>
  <c r="DC417" i="1"/>
  <c r="D429" i="1" a="1"/>
  <c r="CO346" i="1"/>
  <c r="BG548" i="1"/>
  <c r="ED405" i="1"/>
  <c r="EB544" i="1"/>
  <c r="AL594" i="1"/>
  <c r="CN347" i="1"/>
  <c r="BB415" i="1"/>
  <c r="DY650" i="1"/>
  <c r="BA548" i="1"/>
  <c r="EE425" i="1"/>
  <c r="BZ330" i="1"/>
  <c r="DK593" i="1"/>
  <c r="AC432" i="1"/>
  <c r="EA329" i="1"/>
  <c r="CX552" i="1"/>
  <c r="BB402" i="1"/>
  <c r="BB552" i="1"/>
  <c r="CN395" i="1"/>
  <c r="BG601" i="1"/>
  <c r="DM419" i="1"/>
  <c r="BK353" i="1"/>
  <c r="DT359" i="1"/>
  <c r="CY377" i="1"/>
  <c r="EF484" i="1"/>
  <c r="DB594" i="1"/>
  <c r="AW478" i="1"/>
  <c r="EG523" i="1"/>
  <c r="BG348" i="1"/>
  <c r="DC347" i="1"/>
  <c r="CK573" i="1"/>
  <c r="DZ735" i="1"/>
  <c r="DT656" i="1"/>
  <c r="BP598" i="1"/>
  <c r="DF698" i="1"/>
  <c r="CX551" i="1"/>
  <c r="CT628" i="1"/>
  <c r="BB514" i="1"/>
  <c r="EG412" i="1"/>
  <c r="DK427" i="1"/>
  <c r="DF423" i="1"/>
  <c r="DN395" i="1"/>
  <c r="DR482" i="1"/>
  <c r="BK544" i="1"/>
  <c r="DJ602" i="1"/>
  <c r="DQ629" i="1"/>
  <c r="CE310" i="1"/>
  <c r="CZ433" i="1"/>
  <c r="AC514" i="1"/>
  <c r="ED297" i="1"/>
  <c r="EE654" i="1"/>
  <c r="EF436" i="1"/>
  <c r="AR477" i="1"/>
  <c r="DW517" i="1"/>
  <c r="DT519" i="1"/>
  <c r="EH360" i="1"/>
  <c r="D319" i="1" a="1"/>
  <c r="DN547" i="1"/>
  <c r="CJ501" i="1"/>
  <c r="CX481" i="1"/>
  <c r="CU391" i="1"/>
  <c r="AQ622" i="1"/>
  <c r="EE546" i="1"/>
  <c r="DP498" i="1"/>
  <c r="EH547" i="1"/>
  <c r="DG549" i="1"/>
  <c r="CS364" i="1"/>
  <c r="DB397" i="1"/>
  <c r="DB398" i="1"/>
  <c r="CP480" i="1"/>
  <c r="DG392" i="1"/>
  <c r="CT551" i="1"/>
  <c r="CU418" i="1"/>
  <c r="AM435" i="1"/>
  <c r="AC497" i="1"/>
  <c r="DO369" i="1"/>
  <c r="CU431" i="1"/>
  <c r="CF482" i="1"/>
  <c r="DR524" i="1"/>
  <c r="AW351" i="1"/>
  <c r="CS372" i="1"/>
  <c r="DU598" i="1"/>
  <c r="D675" i="1" a="1"/>
  <c r="EB374" i="1"/>
  <c r="CA426" i="1"/>
  <c r="AG431" i="1"/>
  <c r="CY484" i="1"/>
  <c r="EE407" i="1"/>
  <c r="DW521" i="1"/>
  <c r="DB545" i="1"/>
  <c r="DG375" i="1"/>
  <c r="EA421" i="1"/>
  <c r="EC436" i="1"/>
  <c r="DN393" i="1"/>
  <c r="ED379" i="1"/>
  <c r="AL748" i="1"/>
  <c r="CX477" i="1"/>
  <c r="CA593" i="1"/>
  <c r="EF423" i="1"/>
  <c r="BV433" i="1"/>
  <c r="ED598" i="1"/>
  <c r="CA484" i="1"/>
  <c r="AH336" i="1"/>
  <c r="AV432" i="1"/>
  <c r="AL319" i="1"/>
  <c r="CP482" i="1"/>
  <c r="EG374" i="1"/>
  <c r="DD372" i="1"/>
  <c r="CJ408" i="1"/>
  <c r="CJ520" i="1"/>
  <c r="AL418" i="1"/>
  <c r="AQ373" i="1"/>
  <c r="CZ374" i="1"/>
  <c r="DN512" i="1"/>
  <c r="DB375" i="1"/>
  <c r="D607" i="1" a="1"/>
  <c r="DZ571" i="1"/>
  <c r="BA424" i="1"/>
  <c r="DG231" i="1"/>
  <c r="EH323" i="1"/>
  <c r="DY544" i="1"/>
  <c r="DC432" i="1"/>
  <c r="CM650" i="1"/>
  <c r="BA623" i="1"/>
  <c r="ED416" i="1"/>
  <c r="AW484" i="1"/>
  <c r="AC308" i="1"/>
  <c r="DR410" i="1"/>
  <c r="CF516" i="1"/>
  <c r="CR552" i="1"/>
  <c r="DJ432" i="1"/>
  <c r="CX480" i="1"/>
  <c r="BV351" i="1"/>
  <c r="DQ572" i="1"/>
  <c r="AR101" i="1"/>
  <c r="EC405" i="1"/>
  <c r="AW577" i="1"/>
  <c r="CN426" i="1"/>
  <c r="AB675" i="1"/>
  <c r="AW692" i="1"/>
  <c r="EB392" i="1"/>
  <c r="ED330" i="1"/>
  <c r="DP522" i="1"/>
  <c r="DA692" i="1"/>
  <c r="DT512" i="1"/>
  <c r="BL629" i="1"/>
  <c r="BG328" i="1"/>
  <c r="DY593" i="1"/>
  <c r="BQ374" i="1"/>
  <c r="BZ361" i="1"/>
  <c r="BQ344" i="1"/>
  <c r="EE483" i="1"/>
  <c r="DH499" i="1"/>
  <c r="AH515" i="1"/>
  <c r="EE523" i="1"/>
  <c r="CM598" i="1"/>
  <c r="DE647" i="1"/>
  <c r="DX543" i="1"/>
  <c r="DK579" i="1"/>
  <c r="DZ382" i="1"/>
  <c r="DU428" i="1"/>
  <c r="DW108" i="1"/>
  <c r="DG434" i="1"/>
  <c r="BL297" i="1"/>
  <c r="DT550" i="1"/>
  <c r="AG479" i="1"/>
  <c r="DS396" i="1"/>
  <c r="CK425" i="1"/>
  <c r="AB513" i="1"/>
  <c r="BB380" i="1"/>
  <c r="AG546" i="1"/>
  <c r="CO413" i="1"/>
  <c r="EA483" i="1"/>
  <c r="DE479" i="1"/>
  <c r="DD501" i="1"/>
  <c r="BZ120" i="1"/>
  <c r="DM414" i="1"/>
  <c r="DW417" i="1"/>
  <c r="DA402" i="1"/>
  <c r="EA401" i="1"/>
  <c r="CN628" i="1"/>
  <c r="CT376" i="1"/>
  <c r="DA317" i="1"/>
  <c r="AC353" i="1"/>
  <c r="AQ650" i="1"/>
  <c r="DL430" i="1"/>
  <c r="EC482" i="1"/>
  <c r="CF396" i="1"/>
  <c r="DH498" i="1"/>
  <c r="AV374" i="1"/>
  <c r="CA500" i="1"/>
  <c r="BV316" i="1"/>
  <c r="DO377" i="1"/>
  <c r="AM375" i="1"/>
  <c r="DC352" i="1"/>
  <c r="DR322" i="1"/>
  <c r="BU342" i="1"/>
  <c r="DQ406" i="1"/>
  <c r="CM573" i="1"/>
  <c r="EH344" i="1"/>
  <c r="CU333" i="1"/>
  <c r="DB430" i="1"/>
  <c r="BV301" i="1"/>
  <c r="DG513" i="1"/>
  <c r="CK376" i="1"/>
  <c r="BP499" i="1"/>
  <c r="DU571" i="1"/>
  <c r="CW327" i="1"/>
  <c r="AM624" i="1"/>
  <c r="DD409" i="1"/>
  <c r="DO483" i="1"/>
  <c r="AV598" i="1"/>
  <c r="CT432" i="1"/>
  <c r="AV329" i="1"/>
  <c r="AG405" i="1"/>
  <c r="DU477" i="1"/>
  <c r="EC364" i="1"/>
  <c r="EE718" i="1"/>
  <c r="CA512" i="1"/>
  <c r="BA597" i="1"/>
  <c r="BA394" i="1"/>
  <c r="AR511" i="1"/>
  <c r="CY573" i="1"/>
  <c r="DT432" i="1"/>
  <c r="CU342" i="1"/>
  <c r="AV543" i="1"/>
  <c r="D514" i="1" a="1"/>
  <c r="DU596" i="1"/>
  <c r="DS412" i="1"/>
  <c r="AQ498" i="1"/>
  <c r="DM428" i="1"/>
  <c r="DU402" i="1"/>
  <c r="CW299" i="1"/>
  <c r="BV378" i="1"/>
  <c r="DZ402" i="1"/>
  <c r="EF315" i="1"/>
  <c r="DJ571" i="1"/>
  <c r="BU572" i="1"/>
  <c r="BL346" i="1"/>
  <c r="EH373" i="1"/>
  <c r="CZ364" i="1"/>
  <c r="DZ513" i="1"/>
  <c r="CU515" i="1"/>
  <c r="AV421" i="1"/>
  <c r="CJ341" i="1"/>
  <c r="DF374" i="1"/>
  <c r="DN601" i="1"/>
  <c r="DX511" i="1"/>
  <c r="CM723" i="1"/>
  <c r="EF432" i="1"/>
  <c r="CN433" i="1"/>
  <c r="AV341" i="1"/>
  <c r="DC318" i="1"/>
  <c r="CU548" i="1"/>
  <c r="EF434" i="1"/>
  <c r="CM501" i="1"/>
  <c r="CR415" i="1"/>
  <c r="AH432" i="1"/>
  <c r="BF627" i="1"/>
  <c r="CF428" i="1"/>
  <c r="AC655" i="1"/>
  <c r="CE577" i="1"/>
  <c r="CM545" i="1"/>
  <c r="DP379" i="1"/>
  <c r="BK418" i="1"/>
  <c r="CO576" i="1"/>
  <c r="BQ371" i="1"/>
  <c r="AG424" i="1"/>
  <c r="BQ501" i="1"/>
  <c r="AH596" i="1"/>
  <c r="BG497" i="1"/>
  <c r="AH553" i="1"/>
  <c r="CX390" i="1"/>
  <c r="CT398" i="1"/>
  <c r="CR348" i="1"/>
  <c r="CY323" i="1"/>
  <c r="DW335" i="1"/>
  <c r="CY397" i="1"/>
  <c r="DO518" i="1"/>
  <c r="CZ549" i="1"/>
  <c r="BP379" i="1"/>
  <c r="AW427" i="1"/>
  <c r="DM545" i="1"/>
  <c r="DX315" i="1"/>
  <c r="BL484" i="1"/>
  <c r="CY242" i="1"/>
  <c r="AV376" i="1"/>
  <c r="DU412" i="1"/>
  <c r="BF243" i="1"/>
  <c r="CM381" i="1"/>
  <c r="AG312" i="1"/>
  <c r="AR418" i="1"/>
  <c r="AL391" i="1"/>
  <c r="AB403" i="1"/>
  <c r="CJ547" i="1"/>
  <c r="CK576" i="1"/>
  <c r="AH498" i="1"/>
  <c r="CN523" i="1"/>
  <c r="CP656" i="1"/>
  <c r="DD744" i="1"/>
  <c r="CK404" i="1"/>
  <c r="CZ518" i="1"/>
  <c r="DE698" i="1"/>
  <c r="AG435" i="1"/>
  <c r="DK351" i="1"/>
  <c r="BF397" i="1"/>
  <c r="BV420" i="1"/>
  <c r="AB383" i="1"/>
  <c r="DJ647" i="1"/>
  <c r="CL407" i="1"/>
  <c r="AR405" i="1"/>
  <c r="CQ401" i="1"/>
  <c r="EA397" i="1"/>
  <c r="CR361" i="1"/>
  <c r="BU523" i="1"/>
  <c r="AQ345" i="1"/>
  <c r="BP420" i="1"/>
  <c r="CZ427" i="1"/>
  <c r="BB543" i="1"/>
  <c r="CT481" i="1"/>
  <c r="DJ364" i="1"/>
  <c r="CF484" i="1"/>
  <c r="CY401" i="1"/>
  <c r="DJ428" i="1"/>
  <c r="CY396" i="1"/>
  <c r="DK429" i="1"/>
  <c r="D359" i="1" a="1"/>
  <c r="BQ511" i="1"/>
  <c r="DK378" i="1"/>
  <c r="CW499" i="1"/>
  <c r="CL425" i="1"/>
  <c r="CS543" i="1"/>
  <c r="DS679" i="1"/>
  <c r="DO374" i="1"/>
  <c r="DO305" i="1"/>
  <c r="BB394" i="1"/>
  <c r="EB430" i="1"/>
  <c r="CX436" i="1"/>
  <c r="CE515" i="1"/>
  <c r="DH409" i="1"/>
  <c r="BK603" i="1"/>
  <c r="AG411" i="1"/>
  <c r="AG377" i="1"/>
  <c r="DD595" i="1"/>
  <c r="AG394" i="1"/>
  <c r="DJ478" i="1"/>
  <c r="EG346" i="1"/>
  <c r="EF420" i="1"/>
  <c r="BU550" i="1"/>
  <c r="CL519" i="1"/>
  <c r="CL374" i="1"/>
  <c r="DD432" i="1"/>
  <c r="BG478" i="1"/>
  <c r="CR374" i="1"/>
  <c r="DS572" i="1"/>
  <c r="BL411" i="1"/>
  <c r="EB572" i="1"/>
  <c r="AV395" i="1"/>
  <c r="DG417" i="1"/>
  <c r="DW311" i="1"/>
  <c r="DH412" i="1"/>
  <c r="D455" i="1" a="1"/>
  <c r="CJ426" i="1"/>
  <c r="CO330" i="1"/>
  <c r="DC543" i="1"/>
  <c r="DY383" i="1"/>
  <c r="DU593" i="1"/>
  <c r="DS397" i="1"/>
  <c r="CW511" i="1"/>
  <c r="AG679" i="1"/>
  <c r="BV344" i="1"/>
  <c r="DJ415" i="1"/>
  <c r="BV523" i="1"/>
  <c r="AB345" i="1"/>
  <c r="DC550" i="1"/>
  <c r="BG430" i="1"/>
  <c r="EE410" i="1"/>
  <c r="DZ419" i="1"/>
  <c r="CZ545" i="1"/>
  <c r="EH436" i="1"/>
  <c r="DX410" i="1"/>
  <c r="CL427" i="1"/>
  <c r="AR380" i="1"/>
  <c r="BG109" i="1"/>
  <c r="BL481" i="1"/>
  <c r="EC359" i="1"/>
  <c r="ED414" i="1"/>
  <c r="AG306" i="1"/>
  <c r="CN305" i="1"/>
  <c r="EH377" i="1"/>
  <c r="CE516" i="1"/>
  <c r="BB312" i="1"/>
  <c r="D589" i="1" a="1"/>
  <c r="DN420" i="1"/>
  <c r="CR426" i="1"/>
  <c r="DA299" i="1"/>
  <c r="BQ549" i="1"/>
  <c r="EF347" i="1"/>
  <c r="D383" i="1" a="1"/>
  <c r="AQ324" i="1"/>
  <c r="AV483" i="1"/>
  <c r="DM524" i="1"/>
  <c r="EF501" i="1"/>
  <c r="DZ549" i="1"/>
  <c r="BZ336" i="1"/>
  <c r="DC319" i="1"/>
  <c r="CL430" i="1"/>
  <c r="DC306" i="1"/>
  <c r="AV298" i="1"/>
  <c r="DU554" i="1"/>
  <c r="ED418" i="1"/>
  <c r="BU425" i="1"/>
  <c r="CZ426" i="1"/>
  <c r="DK517" i="1"/>
  <c r="BQ600" i="1"/>
  <c r="DT411" i="1"/>
  <c r="EH368" i="1"/>
  <c r="DE433" i="1"/>
  <c r="CM351" i="1"/>
  <c r="DA393" i="1"/>
  <c r="BU430" i="1"/>
  <c r="BP429" i="1"/>
  <c r="BK368" i="1"/>
  <c r="EG419" i="1"/>
  <c r="EC342" i="1"/>
  <c r="BB411" i="1"/>
  <c r="DA477" i="1"/>
  <c r="EE619" i="1"/>
  <c r="DZ546" i="1"/>
  <c r="AL329" i="1"/>
  <c r="BQ233" i="1"/>
  <c r="EF407" i="1"/>
  <c r="DU548" i="1"/>
  <c r="AR329" i="1"/>
  <c r="BV369" i="1"/>
  <c r="DH348" i="1"/>
  <c r="DA497" i="1"/>
  <c r="DN575" i="1"/>
  <c r="BZ393" i="1"/>
  <c r="BU423" i="1"/>
  <c r="CE413" i="1"/>
  <c r="CZ431" i="1"/>
  <c r="BA425" i="1"/>
  <c r="AR409" i="1"/>
  <c r="EH418" i="1"/>
  <c r="DY422" i="1"/>
  <c r="EH395" i="1"/>
  <c r="DN511" i="1"/>
  <c r="CN375" i="1"/>
  <c r="BG544" i="1"/>
  <c r="CF414" i="1"/>
  <c r="DD554" i="1"/>
  <c r="DA629" i="1"/>
  <c r="AQ302" i="1"/>
  <c r="CQ691" i="1"/>
  <c r="DE511" i="1"/>
  <c r="CK479" i="1"/>
  <c r="BL420" i="1"/>
  <c r="CT519" i="1"/>
  <c r="BP303" i="1"/>
  <c r="BQ497" i="1"/>
  <c r="CR482" i="1"/>
  <c r="CE403" i="1"/>
  <c r="AC501" i="1"/>
  <c r="BL426" i="1"/>
  <c r="EB327" i="1"/>
  <c r="BB363" i="1"/>
  <c r="AM402" i="1"/>
  <c r="DF296" i="1"/>
  <c r="DY647" i="1"/>
  <c r="DP482" i="1"/>
  <c r="DF513" i="1"/>
  <c r="AH619" i="1"/>
  <c r="DN599" i="1"/>
  <c r="EH420" i="1"/>
  <c r="DA596" i="1"/>
  <c r="AR301" i="1"/>
  <c r="DC551" i="1"/>
  <c r="CJ393" i="1"/>
  <c r="AM352" i="1"/>
  <c r="EA318" i="1"/>
  <c r="AW333" i="1"/>
  <c r="AQ597" i="1"/>
  <c r="BU515" i="1"/>
  <c r="DB747" i="1"/>
  <c r="DG484" i="1"/>
  <c r="EA408" i="1"/>
  <c r="CK382" i="1"/>
  <c r="CW425" i="1"/>
  <c r="AC701" i="1"/>
  <c r="DK431" i="1"/>
  <c r="DO551" i="1"/>
  <c r="AL595" i="1"/>
  <c r="AR602" i="1"/>
  <c r="AC368" i="1"/>
  <c r="BZ317" i="1"/>
  <c r="CZ395" i="1"/>
  <c r="AW347" i="1"/>
  <c r="CJ653" i="1"/>
  <c r="CQ514" i="1"/>
  <c r="AL404" i="1"/>
  <c r="ED428" i="1"/>
  <c r="DH521" i="1"/>
  <c r="AG422" i="1"/>
  <c r="CY431" i="1"/>
  <c r="EE318" i="1"/>
  <c r="DE544" i="1"/>
  <c r="CZ201" i="1"/>
  <c r="AW699" i="1"/>
  <c r="AQ419" i="1"/>
  <c r="DU406" i="1"/>
  <c r="CK375" i="1"/>
  <c r="BU602" i="1"/>
  <c r="AG301" i="1"/>
  <c r="DE423" i="1"/>
  <c r="CR484" i="1"/>
  <c r="DY319" i="1"/>
  <c r="DS417" i="1"/>
  <c r="CQ501" i="1"/>
  <c r="CT430" i="1"/>
  <c r="CY518" i="1"/>
  <c r="BP321" i="1"/>
  <c r="DU395" i="1"/>
  <c r="AH300" i="1"/>
  <c r="DB435" i="1"/>
  <c r="AH571" i="1"/>
  <c r="AL431" i="1"/>
  <c r="BU309" i="1"/>
  <c r="BQ401" i="1"/>
  <c r="DJ628" i="1"/>
  <c r="CT658" i="1"/>
  <c r="CJ402" i="1"/>
  <c r="DQ423" i="1"/>
  <c r="AG298" i="1"/>
  <c r="ED390" i="1"/>
  <c r="CX513" i="1"/>
  <c r="AR316" i="1"/>
  <c r="CN512" i="1"/>
  <c r="BQ656" i="1"/>
  <c r="DU516" i="1"/>
  <c r="CU408" i="1"/>
  <c r="AM623" i="1"/>
  <c r="CM575" i="1"/>
  <c r="BL518" i="1"/>
  <c r="DQ402" i="1"/>
  <c r="EC693" i="1"/>
  <c r="D481" i="1" a="1"/>
  <c r="CU409" i="1"/>
  <c r="DZ516" i="1"/>
  <c r="BZ419" i="1"/>
  <c r="AC498" i="1"/>
  <c r="CA412" i="1"/>
  <c r="DU792" i="1"/>
  <c r="DW390" i="1"/>
  <c r="CK432" i="1"/>
  <c r="BP398" i="1"/>
  <c r="DX409" i="1"/>
  <c r="CE327" i="1"/>
  <c r="DH516" i="1"/>
  <c r="AL376" i="1"/>
  <c r="DH378" i="1"/>
  <c r="AH514" i="1"/>
  <c r="CY497" i="1"/>
  <c r="DU403" i="1"/>
  <c r="CO333" i="1"/>
  <c r="EG382" i="1"/>
  <c r="EF433" i="1"/>
  <c r="AM647" i="1"/>
  <c r="DR345" i="1"/>
  <c r="BK300" i="1"/>
  <c r="EG332" i="1"/>
  <c r="EB595" i="1"/>
  <c r="DY630" i="1"/>
  <c r="EG334" i="1"/>
  <c r="DG598" i="1"/>
  <c r="EE398" i="1"/>
  <c r="BG545" i="1"/>
  <c r="DY392" i="1"/>
  <c r="ED382" i="1"/>
  <c r="DQ511" i="1"/>
  <c r="BZ420" i="1"/>
  <c r="BA519" i="1"/>
  <c r="DK397" i="1"/>
  <c r="CE407" i="1"/>
  <c r="CQ593" i="1"/>
  <c r="DE500" i="1"/>
  <c r="DB412" i="1"/>
  <c r="BU519" i="1"/>
  <c r="DA601" i="1"/>
  <c r="DH601" i="1"/>
  <c r="DX483" i="1"/>
  <c r="DM574" i="1"/>
  <c r="EC406" i="1"/>
  <c r="CJ521" i="1"/>
  <c r="AR298" i="1"/>
  <c r="DT521" i="1"/>
  <c r="CW512" i="1"/>
  <c r="BQ420" i="1"/>
  <c r="CT620" i="1"/>
  <c r="DX351" i="1"/>
  <c r="DP411" i="1"/>
  <c r="AH692" i="1"/>
  <c r="DJ511" i="1"/>
  <c r="AQ623" i="1"/>
  <c r="BZ432" i="1"/>
  <c r="BF396" i="1"/>
  <c r="DG406" i="1"/>
  <c r="DF547" i="1"/>
  <c r="AM648" i="1"/>
  <c r="EA307" i="1"/>
  <c r="AC390" i="1"/>
  <c r="DQ331" i="1"/>
  <c r="CK433" i="1"/>
  <c r="DJ420" i="1"/>
  <c r="CT478" i="1"/>
  <c r="AC383" i="1"/>
  <c r="BL428" i="1"/>
  <c r="BP548" i="1"/>
  <c r="D684" i="1" a="1"/>
  <c r="ED517" i="1"/>
  <c r="CK390" i="1"/>
  <c r="AH393" i="1"/>
  <c r="EA512" i="1"/>
  <c r="DB427" i="1"/>
  <c r="AB521" i="1"/>
  <c r="DS481" i="1"/>
  <c r="ED479" i="1"/>
  <c r="BQ355" i="1"/>
  <c r="BA310" i="1"/>
  <c r="BB409" i="1"/>
  <c r="CU378" i="1"/>
  <c r="CU432" i="1"/>
  <c r="AG416" i="1"/>
  <c r="DD483" i="1"/>
  <c r="CS594" i="1"/>
  <c r="DB351" i="1"/>
  <c r="DW433" i="1"/>
  <c r="CU363" i="1"/>
  <c r="CF544" i="1"/>
  <c r="D423" i="1" a="1"/>
  <c r="CK371" i="1"/>
  <c r="CR513" i="1"/>
  <c r="AH550" i="1"/>
  <c r="DN308" i="1"/>
  <c r="AV392" i="1"/>
  <c r="CZ352" i="1"/>
  <c r="DW379" i="1"/>
  <c r="EC621" i="1"/>
  <c r="DD548" i="1"/>
  <c r="EG377" i="1"/>
  <c r="CT405" i="1"/>
  <c r="BZ421" i="1"/>
  <c r="AH484" i="1"/>
  <c r="BV500" i="1"/>
  <c r="DY296" i="1"/>
  <c r="EA359" i="1"/>
  <c r="AV522" i="1"/>
  <c r="CU398" i="1"/>
  <c r="EE594" i="1"/>
  <c r="CA551" i="1"/>
  <c r="CT422" i="1"/>
  <c r="CK595" i="1"/>
  <c r="AW498" i="1"/>
  <c r="DC578" i="1"/>
  <c r="D369" i="1" a="1"/>
  <c r="CA377" i="1"/>
  <c r="DZ420" i="1"/>
  <c r="AL413" i="1"/>
  <c r="CK398" i="1"/>
  <c r="DG306" i="1"/>
  <c r="CQ602" i="1"/>
  <c r="DZ599" i="1"/>
  <c r="CP750" i="1"/>
  <c r="CX517" i="1"/>
  <c r="DJ406" i="1"/>
  <c r="CK383" i="1"/>
  <c r="DU411" i="1"/>
  <c r="CS600" i="1"/>
  <c r="BV651" i="1"/>
  <c r="AW401" i="1"/>
  <c r="AV348" i="1"/>
  <c r="AH523" i="1"/>
  <c r="EF424" i="1"/>
  <c r="EB373" i="1"/>
  <c r="EB425" i="1"/>
  <c r="DB393" i="1"/>
  <c r="AV391" i="1"/>
  <c r="DQ575" i="1"/>
  <c r="CJ417" i="1"/>
  <c r="CK347" i="1"/>
  <c r="BF317" i="1"/>
  <c r="EG597" i="1"/>
  <c r="DR519" i="1"/>
  <c r="DG578" i="1"/>
  <c r="BL577" i="1"/>
  <c r="AM500" i="1"/>
  <c r="BK550" i="1"/>
  <c r="DD417" i="1"/>
  <c r="BL359" i="1"/>
  <c r="DL328" i="1"/>
  <c r="CX680" i="1"/>
  <c r="EC412" i="1"/>
  <c r="CS393" i="1"/>
  <c r="DY652" i="1"/>
  <c r="DU499" i="1"/>
  <c r="BZ396" i="1"/>
  <c r="BU398" i="1"/>
  <c r="EG549" i="1"/>
  <c r="D452" i="1" a="1"/>
  <c r="DC548" i="1"/>
  <c r="DF379" i="1"/>
  <c r="CY427" i="1"/>
  <c r="DU381" i="1"/>
  <c r="AM410" i="1"/>
  <c r="AR431" i="1"/>
  <c r="D373" i="1" a="1"/>
  <c r="AL547" i="1"/>
  <c r="CR401" i="1"/>
  <c r="DT381" i="1"/>
  <c r="EC303" i="1"/>
  <c r="ED376" i="1"/>
  <c r="DK398" i="1"/>
  <c r="ED516" i="1"/>
  <c r="DR361" i="1"/>
  <c r="CR428" i="1"/>
  <c r="CJ305" i="1"/>
  <c r="DA480" i="1"/>
  <c r="CS404" i="1"/>
  <c r="AB572" i="1"/>
  <c r="DW419" i="1"/>
  <c r="EC362" i="1"/>
  <c r="DQ433" i="1"/>
  <c r="DW619" i="1"/>
  <c r="DN379" i="1"/>
  <c r="CQ511" i="1"/>
  <c r="DH513" i="1"/>
  <c r="DS428" i="1"/>
  <c r="AQ524" i="1"/>
  <c r="DB547" i="1"/>
  <c r="CP369" i="1"/>
  <c r="CW481" i="1"/>
  <c r="DB432" i="1"/>
  <c r="EE359" i="1"/>
  <c r="CY382" i="1"/>
  <c r="CN425" i="1"/>
  <c r="BA405" i="1"/>
  <c r="AB482" i="1"/>
  <c r="DF544" i="1"/>
  <c r="EB309" i="1"/>
  <c r="DX375" i="1"/>
  <c r="CQ430" i="1"/>
  <c r="BV402" i="1"/>
  <c r="DZ413" i="1"/>
  <c r="CS401" i="1"/>
  <c r="BB327" i="1"/>
  <c r="D417" i="1" a="1"/>
  <c r="AR427" i="1"/>
  <c r="BA306" i="1"/>
  <c r="DC380" i="1"/>
  <c r="DE304" i="1"/>
  <c r="EH381" i="1"/>
  <c r="CY380" i="1"/>
  <c r="DM519" i="1"/>
  <c r="EH308" i="1"/>
  <c r="CO652" i="1"/>
  <c r="EB343" i="1"/>
  <c r="EA523" i="1"/>
  <c r="CP571" i="1"/>
  <c r="AG516" i="1"/>
  <c r="DN303" i="1"/>
  <c r="DP319" i="1"/>
  <c r="DD406" i="1"/>
  <c r="CR523" i="1"/>
  <c r="DC624" i="1"/>
  <c r="AW317" i="1"/>
  <c r="EG576" i="1"/>
  <c r="BG423" i="1"/>
  <c r="EG352" i="1"/>
  <c r="DC419" i="1"/>
  <c r="BK383" i="1"/>
  <c r="DE391" i="1"/>
  <c r="DW303" i="1"/>
  <c r="DB329" i="1"/>
  <c r="EA380" i="1"/>
  <c r="CM517" i="1"/>
  <c r="AW329" i="1"/>
  <c r="AW500" i="1"/>
  <c r="DB318" i="1"/>
  <c r="DY415" i="1"/>
  <c r="AW348" i="1"/>
  <c r="AL368" i="1"/>
  <c r="DG377" i="1"/>
  <c r="CF500" i="1"/>
  <c r="AR336" i="1"/>
  <c r="CR422" i="1"/>
  <c r="CK316" i="1"/>
  <c r="DP515" i="1"/>
  <c r="CO418" i="1"/>
  <c r="EG518" i="1"/>
  <c r="CE523" i="1"/>
  <c r="DZ401" i="1"/>
  <c r="EE513" i="1"/>
  <c r="DP429" i="1"/>
  <c r="CW318" i="1"/>
  <c r="DA395" i="1"/>
  <c r="AB417" i="1"/>
  <c r="CY362" i="1"/>
  <c r="DL545" i="1"/>
  <c r="D449" i="1" a="1"/>
  <c r="AG573" i="1"/>
  <c r="AG619" i="1"/>
  <c r="AH348" i="1"/>
  <c r="EA576" i="1"/>
  <c r="BK626" i="1"/>
  <c r="AC394" i="1"/>
  <c r="EC518" i="1"/>
  <c r="AW410" i="1"/>
  <c r="DW322" i="1"/>
  <c r="CF524" i="1"/>
  <c r="DU630" i="1"/>
  <c r="DD340" i="1"/>
  <c r="DR302" i="1"/>
  <c r="DF413" i="1"/>
  <c r="DY552" i="1"/>
  <c r="CO351" i="1"/>
  <c r="CE378" i="1"/>
  <c r="AV552" i="1"/>
  <c r="EH432" i="1"/>
  <c r="DC375" i="1"/>
  <c r="BV547" i="1"/>
  <c r="DM514" i="1"/>
  <c r="DT391" i="1"/>
  <c r="DF620" i="1"/>
  <c r="CA575" i="1"/>
  <c r="BP675" i="1"/>
  <c r="EG343" i="1"/>
  <c r="DW422" i="1"/>
  <c r="AH554" i="1"/>
  <c r="AB308" i="1"/>
  <c r="EC402" i="1"/>
  <c r="DD390" i="1"/>
  <c r="CN515" i="1"/>
  <c r="DK695" i="1"/>
  <c r="DU517" i="1"/>
  <c r="CE309" i="1"/>
  <c r="CF307" i="1"/>
  <c r="EE550" i="1"/>
  <c r="CE337" i="1"/>
  <c r="DY523" i="1"/>
  <c r="CU421" i="1"/>
  <c r="EE572" i="1"/>
  <c r="EA499" i="1"/>
  <c r="BF517" i="1"/>
  <c r="ED513" i="1"/>
  <c r="BZ601" i="1"/>
  <c r="CF596" i="1"/>
  <c r="EE623" i="1"/>
  <c r="CN396" i="1"/>
  <c r="BQ620" i="1"/>
  <c r="BZ599" i="1"/>
  <c r="BF554" i="1"/>
  <c r="ED367" i="1"/>
  <c r="DL520" i="1"/>
  <c r="DU418" i="1"/>
  <c r="EB481" i="1"/>
  <c r="CR436" i="1"/>
  <c r="EG309" i="1"/>
  <c r="CY740" i="1"/>
  <c r="EG432" i="1"/>
  <c r="AM478" i="1"/>
  <c r="CS545" i="1"/>
  <c r="AW598" i="1"/>
  <c r="DT344" i="1"/>
  <c r="EG409" i="1"/>
  <c r="AG551" i="1"/>
  <c r="AG518" i="1"/>
  <c r="CU423" i="1"/>
  <c r="CJ429" i="1"/>
  <c r="DB675" i="1"/>
  <c r="DY362" i="1"/>
  <c r="CM360" i="1"/>
  <c r="CX421" i="1"/>
  <c r="DD404" i="1"/>
  <c r="CM380" i="1"/>
  <c r="DZ547" i="1"/>
  <c r="BG482" i="1"/>
  <c r="DD407" i="1"/>
  <c r="DY551" i="1"/>
  <c r="CO551" i="1"/>
  <c r="BF520" i="1"/>
  <c r="DB371" i="1"/>
  <c r="AR515" i="1"/>
  <c r="DS599" i="1"/>
  <c r="DY574" i="1"/>
  <c r="BP512" i="1"/>
  <c r="DM405" i="1"/>
  <c r="ED395" i="1"/>
  <c r="CK484" i="1"/>
  <c r="DP382" i="1"/>
  <c r="D553" i="1" a="1"/>
  <c r="DE427" i="1"/>
  <c r="CS397" i="1"/>
  <c r="AL432" i="1"/>
  <c r="CF554" i="1"/>
  <c r="AB480" i="1"/>
  <c r="D629" i="1" a="1"/>
  <c r="BL600" i="1"/>
  <c r="EE649" i="1"/>
  <c r="CU435" i="1"/>
  <c r="BL546" i="1"/>
  <c r="CY521" i="1"/>
  <c r="AR319" i="1"/>
  <c r="BZ377" i="1"/>
  <c r="DR373" i="1"/>
  <c r="AH380" i="1"/>
  <c r="AR482" i="1"/>
  <c r="EB520" i="1"/>
  <c r="DR511" i="1"/>
  <c r="EG603" i="1"/>
  <c r="DX372" i="1"/>
  <c r="DH422" i="1"/>
  <c r="CF514" i="1"/>
  <c r="BQ407" i="1"/>
  <c r="DC411" i="1"/>
  <c r="BP394" i="1"/>
  <c r="CX630" i="1"/>
  <c r="DA578" i="1"/>
  <c r="DK377" i="1"/>
  <c r="BG543" i="1"/>
  <c r="CO420" i="1"/>
  <c r="CL416" i="1"/>
  <c r="BB522" i="1"/>
  <c r="AM327" i="1"/>
  <c r="DF429" i="1"/>
  <c r="CL341" i="1"/>
  <c r="BG418" i="1"/>
  <c r="DC416" i="1"/>
  <c r="DG424" i="1"/>
  <c r="BB342" i="1"/>
  <c r="BP547" i="1"/>
  <c r="AH373" i="1"/>
  <c r="CO374" i="1"/>
  <c r="CA436" i="1"/>
  <c r="AL479" i="1"/>
  <c r="DZ428" i="1"/>
  <c r="DK335" i="1"/>
  <c r="CM394" i="1"/>
  <c r="DZ620" i="1"/>
  <c r="EG478" i="1"/>
  <c r="BP522" i="1"/>
  <c r="EH480" i="1"/>
  <c r="EH520" i="1"/>
  <c r="DE407" i="1"/>
  <c r="DF359" i="1"/>
  <c r="EH548" i="1"/>
  <c r="BL435" i="1"/>
  <c r="DJ412" i="1"/>
  <c r="DH373" i="1"/>
  <c r="EB405" i="1"/>
  <c r="CP363" i="1"/>
  <c r="AM337" i="1"/>
  <c r="DN304" i="1"/>
  <c r="CO419" i="1"/>
  <c r="CO543" i="1"/>
  <c r="EE325" i="1"/>
  <c r="DB330" i="1"/>
  <c r="DT393" i="1"/>
  <c r="DW363" i="1"/>
  <c r="CF413" i="1"/>
  <c r="CW324" i="1"/>
  <c r="DP340" i="1"/>
  <c r="CP478" i="1"/>
  <c r="CY371" i="1"/>
  <c r="ED407" i="1"/>
  <c r="DS370" i="1"/>
  <c r="CL402" i="1"/>
  <c r="BA522" i="1"/>
  <c r="BQ336" i="1"/>
  <c r="AL409" i="1"/>
  <c r="CQ553" i="1"/>
  <c r="BU424" i="1"/>
  <c r="DM404" i="1"/>
  <c r="AH309" i="1"/>
  <c r="CP375" i="1"/>
  <c r="AC403" i="1"/>
  <c r="CU411" i="1"/>
  <c r="BU433" i="1"/>
  <c r="DW545" i="1"/>
  <c r="BB517" i="1"/>
  <c r="DC415" i="1"/>
  <c r="EF393" i="1"/>
  <c r="BU621" i="1"/>
  <c r="DF573" i="1"/>
  <c r="EH500" i="1"/>
  <c r="BF497" i="1"/>
  <c r="CA414" i="1"/>
  <c r="DC378" i="1"/>
  <c r="CM513" i="1"/>
  <c r="CQ484" i="1"/>
  <c r="BU401" i="1"/>
  <c r="AW382" i="1"/>
  <c r="CT409" i="1"/>
  <c r="CR517" i="1"/>
  <c r="CU317" i="1"/>
  <c r="CU521" i="1"/>
  <c r="DP477" i="1"/>
  <c r="BL108" i="1"/>
  <c r="BF598" i="1"/>
  <c r="AH402" i="1"/>
  <c r="AG364" i="1"/>
  <c r="DX380" i="1"/>
  <c r="DY545" i="1"/>
  <c r="AM312" i="1"/>
  <c r="BQ324" i="1"/>
  <c r="CQ554" i="1"/>
  <c r="DP416" i="1"/>
  <c r="AL361" i="1"/>
  <c r="DC484" i="1"/>
  <c r="DP478" i="1"/>
  <c r="DH623" i="1"/>
  <c r="CY434" i="1"/>
  <c r="CP593" i="1"/>
  <c r="EE698" i="1"/>
  <c r="DQ680" i="1"/>
  <c r="BU364" i="1"/>
  <c r="BF572" i="1"/>
  <c r="CR362" i="1"/>
  <c r="DP545" i="1"/>
  <c r="DF428" i="1"/>
  <c r="CO233" i="1"/>
  <c r="CL391" i="1"/>
  <c r="BL367" i="1"/>
  <c r="DR376" i="1"/>
  <c r="BQ424" i="1"/>
  <c r="DH575" i="1"/>
  <c r="DF394" i="1"/>
  <c r="DX323" i="1"/>
  <c r="CQ315" i="1"/>
  <c r="EE380" i="1"/>
  <c r="ED521" i="1"/>
  <c r="D477" i="1" a="1"/>
  <c r="CY372" i="1"/>
  <c r="BL549" i="1"/>
  <c r="AW545" i="1"/>
  <c r="DY426" i="1"/>
  <c r="DJ421" i="1"/>
  <c r="EC420" i="1"/>
  <c r="DR307" i="1"/>
  <c r="DD318" i="1"/>
  <c r="AM679" i="1"/>
  <c r="AL395" i="1"/>
  <c r="DZ499" i="1"/>
  <c r="AM411" i="1"/>
  <c r="DY324" i="1"/>
  <c r="DB322" i="1"/>
  <c r="BZ342" i="1"/>
  <c r="BA342" i="1"/>
  <c r="CA369" i="1"/>
  <c r="CL378" i="1"/>
  <c r="DS550" i="1"/>
  <c r="DT325" i="1"/>
  <c r="BK436" i="1"/>
  <c r="EE499" i="1"/>
  <c r="BK431" i="1"/>
  <c r="CO427" i="1"/>
  <c r="DT620" i="1"/>
  <c r="CA342" i="1"/>
  <c r="AH478" i="1"/>
  <c r="DC412" i="1"/>
  <c r="DY478" i="1"/>
  <c r="AQ497" i="1"/>
  <c r="EA479" i="1"/>
  <c r="CS623" i="1"/>
  <c r="CJ593" i="1"/>
  <c r="BQ427" i="1"/>
  <c r="CR427" i="1"/>
  <c r="DX477" i="1"/>
  <c r="BF426" i="1"/>
  <c r="AB394" i="1"/>
  <c r="BG372" i="1"/>
  <c r="EB415" i="1"/>
  <c r="EF320" i="1"/>
  <c r="EB414" i="1"/>
  <c r="DY381" i="1"/>
  <c r="DM575" i="1"/>
  <c r="CY418" i="1"/>
  <c r="BZ423" i="1"/>
  <c r="EF479" i="1"/>
  <c r="DH401" i="1"/>
  <c r="CU628" i="1"/>
  <c r="DZ426" i="1"/>
  <c r="BG229" i="1"/>
  <c r="DE498" i="1"/>
  <c r="AM346" i="1"/>
  <c r="CA517" i="1"/>
  <c r="CL429" i="1"/>
  <c r="BF478" i="1"/>
  <c r="DX428" i="1"/>
  <c r="AV305" i="1"/>
  <c r="CW381" i="1"/>
  <c r="BP373" i="1"/>
  <c r="DP373" i="1"/>
  <c r="DK342" i="1"/>
  <c r="AQ378" i="1"/>
  <c r="EB335" i="1"/>
  <c r="CW500" i="1"/>
  <c r="DY330" i="1"/>
  <c r="BU652" i="1"/>
  <c r="CS522" i="1"/>
  <c r="CX344" i="1"/>
  <c r="DB431" i="1"/>
  <c r="CN304" i="1"/>
  <c r="BA377" i="1"/>
  <c r="EE409" i="1"/>
  <c r="EG481" i="1"/>
  <c r="DS516" i="1"/>
  <c r="CT407" i="1"/>
  <c r="CJ421" i="1"/>
  <c r="AR396" i="1"/>
  <c r="DE368" i="1"/>
  <c r="BQ550" i="1"/>
  <c r="EF234" i="1"/>
  <c r="CR480" i="1"/>
  <c r="EF478" i="1"/>
  <c r="CS408" i="1"/>
  <c r="DG431" i="1"/>
  <c r="DR378" i="1"/>
  <c r="AH741" i="1"/>
  <c r="DC571" i="1"/>
  <c r="CT516" i="1"/>
  <c r="DY351" i="1"/>
  <c r="CO428" i="1"/>
  <c r="AC422" i="1"/>
  <c r="CN392" i="1"/>
  <c r="CE344" i="1"/>
  <c r="CW352" i="1"/>
  <c r="BK374" i="1"/>
  <c r="AV511" i="1"/>
  <c r="EE397" i="1"/>
  <c r="AW594" i="1"/>
  <c r="CP550" i="1"/>
  <c r="DM482" i="1"/>
  <c r="CK621" i="1"/>
  <c r="DR427" i="1"/>
  <c r="CA396" i="1"/>
  <c r="D297" i="1" a="1"/>
  <c r="DT379" i="1"/>
  <c r="DL402" i="1"/>
  <c r="DO820" i="1"/>
  <c r="CY550" i="1"/>
  <c r="DZ497" i="1"/>
  <c r="AQ544" i="1"/>
  <c r="BU428" i="1"/>
  <c r="DL296" i="1"/>
  <c r="D370" i="1" a="1"/>
  <c r="DB325" i="1"/>
  <c r="D395" i="1" a="1"/>
  <c r="D545" i="1" a="1"/>
  <c r="BB393" i="1"/>
  <c r="BV118" i="1"/>
  <c r="BU296" i="1"/>
  <c r="CR297" i="1"/>
  <c r="BU554" i="1"/>
  <c r="DH420" i="1"/>
  <c r="BL723" i="1"/>
  <c r="CW296" i="1"/>
  <c r="DS402" i="1"/>
  <c r="DT514" i="1"/>
  <c r="DD348" i="1"/>
  <c r="CT404" i="1"/>
  <c r="EC577" i="1"/>
  <c r="CS511" i="1"/>
  <c r="CL316" i="1"/>
  <c r="EF577" i="1"/>
  <c r="DO417" i="1"/>
  <c r="DP551" i="1"/>
  <c r="CA402" i="1"/>
  <c r="EH320" i="1"/>
  <c r="DT427" i="1"/>
  <c r="DL517" i="1"/>
  <c r="CT325" i="1"/>
  <c r="BV422" i="1"/>
  <c r="DB404" i="1"/>
  <c r="EC523" i="1"/>
  <c r="CY251" i="1"/>
  <c r="DH524" i="1"/>
  <c r="CM571" i="1"/>
  <c r="CZ435" i="1"/>
  <c r="DF397" i="1"/>
  <c r="DU355" i="1"/>
  <c r="DX549" i="1"/>
  <c r="DS296" i="1"/>
  <c r="DC368" i="1"/>
  <c r="AG362" i="1"/>
  <c r="BV319" i="1"/>
  <c r="DW361" i="1"/>
  <c r="AG374" i="1"/>
  <c r="D375" i="1" a="1"/>
  <c r="BZ360" i="1"/>
  <c r="CX435" i="1"/>
  <c r="DO406" i="1"/>
  <c r="BQ481" i="1"/>
  <c r="EC360" i="1"/>
  <c r="BU390" i="1"/>
  <c r="BZ341" i="1"/>
  <c r="D440" i="1" a="1"/>
  <c r="ED552" i="1"/>
  <c r="DH108" i="1"/>
  <c r="DW247" i="1"/>
  <c r="BV341" i="1"/>
  <c r="DF312" i="1"/>
  <c r="DH375" i="1"/>
  <c r="DX79" i="1"/>
  <c r="CE405" i="1"/>
  <c r="BL305" i="1"/>
  <c r="DL419" i="1"/>
  <c r="DT300" i="1"/>
  <c r="DJ296" i="1"/>
  <c r="ED340" i="1"/>
  <c r="CK420" i="1"/>
  <c r="EF415" i="1"/>
  <c r="DK413" i="1"/>
  <c r="DS328" i="1"/>
  <c r="CP699" i="1"/>
  <c r="CZ483" i="1"/>
  <c r="BA501" i="1"/>
  <c r="AQ340" i="1"/>
  <c r="DJ337" i="1"/>
  <c r="DX378" i="1"/>
  <c r="CM40" i="1"/>
  <c r="BZ382" i="1"/>
  <c r="BU321" i="1"/>
  <c r="DY410" i="1"/>
  <c r="DQ411" i="1"/>
  <c r="DZ317" i="1"/>
  <c r="AV312" i="1"/>
  <c r="CA370" i="1"/>
  <c r="DJ54" i="1"/>
  <c r="BQ109" i="1"/>
  <c r="CM378" i="1"/>
  <c r="CQ251" i="1"/>
  <c r="CP553" i="1"/>
  <c r="AB342" i="1"/>
  <c r="CS352" i="1"/>
  <c r="BA512" i="1"/>
  <c r="DA344" i="1"/>
  <c r="CP336" i="1"/>
  <c r="AM336" i="1"/>
  <c r="DL299" i="1"/>
  <c r="BK326" i="1"/>
  <c r="CN376" i="1"/>
  <c r="DQ479" i="1"/>
  <c r="DJ514" i="1"/>
  <c r="DA201" i="1"/>
  <c r="BF351" i="1"/>
  <c r="CS369" i="1"/>
  <c r="EA383" i="1"/>
  <c r="CN407" i="1"/>
  <c r="DX363" i="1"/>
  <c r="DM425" i="1"/>
  <c r="BK362" i="1"/>
  <c r="CE419" i="1"/>
  <c r="BF549" i="1"/>
  <c r="CQ327" i="1"/>
  <c r="DO435" i="1"/>
  <c r="DN415" i="1"/>
  <c r="DE310" i="1"/>
  <c r="DH361" i="1"/>
  <c r="DM85" i="1"/>
  <c r="BG401" i="1"/>
  <c r="DE323" i="1"/>
  <c r="D317" i="1" a="1"/>
  <c r="CN336" i="1"/>
  <c r="EB401" i="1"/>
  <c r="CL337" i="1"/>
  <c r="CR334" i="1"/>
  <c r="CX420" i="1"/>
  <c r="DR321" i="1"/>
  <c r="CO359" i="1"/>
  <c r="BV392" i="1"/>
  <c r="DK392" i="1"/>
  <c r="AW131" i="1"/>
  <c r="BV109" i="1"/>
  <c r="CE336" i="1"/>
  <c r="DO621" i="1"/>
  <c r="DT345" i="1"/>
  <c r="EF378" i="1"/>
  <c r="DW518" i="1"/>
  <c r="BK413" i="1"/>
  <c r="BF738" i="1"/>
  <c r="CF367" i="1"/>
  <c r="AG111" i="1"/>
  <c r="AM417" i="1"/>
  <c r="EA243" i="1"/>
  <c r="CT403" i="1"/>
  <c r="BB425" i="1"/>
  <c r="EA233" i="1"/>
  <c r="AC331" i="1"/>
  <c r="AM85" i="1"/>
  <c r="CN436" i="1"/>
  <c r="CQ104" i="1"/>
  <c r="BB575" i="1"/>
  <c r="BA551" i="1"/>
  <c r="CR394" i="1"/>
  <c r="AG363" i="1"/>
  <c r="EA251" i="1"/>
  <c r="BF395" i="1"/>
  <c r="DP499" i="1"/>
  <c r="CZ418" i="1"/>
  <c r="AQ371" i="1"/>
  <c r="BP418" i="1"/>
  <c r="CM428" i="1"/>
  <c r="CM500" i="1"/>
  <c r="DP306" i="1"/>
  <c r="D661" i="1" a="1"/>
  <c r="AR543" i="1"/>
  <c r="DL364" i="1"/>
  <c r="BB361" i="1"/>
  <c r="DU305" i="1"/>
  <c r="DM479" i="1"/>
  <c r="CZ397" i="1"/>
  <c r="AH297" i="1"/>
  <c r="CA578" i="1"/>
  <c r="BL402" i="1"/>
  <c r="BQ378" i="1"/>
  <c r="CO194" i="1"/>
  <c r="CN348" i="1"/>
  <c r="DW498" i="1"/>
  <c r="DH427" i="1"/>
  <c r="DX306" i="1"/>
  <c r="CJ512" i="1"/>
  <c r="DU422" i="1"/>
  <c r="AB412" i="1"/>
  <c r="BP404" i="1"/>
  <c r="EA427" i="1"/>
  <c r="DY394" i="1"/>
  <c r="CQ412" i="1"/>
  <c r="BZ691" i="1"/>
  <c r="CF383" i="1"/>
  <c r="DZ329" i="1"/>
  <c r="BU520" i="1"/>
  <c r="DD368" i="1"/>
  <c r="CW430" i="1"/>
  <c r="CF497" i="1"/>
  <c r="EF370" i="1"/>
  <c r="AQ600" i="1"/>
  <c r="DX307" i="1"/>
  <c r="AG391" i="1"/>
  <c r="DB305" i="1"/>
  <c r="CZ544" i="1"/>
  <c r="DE105" i="1"/>
  <c r="BU337" i="1"/>
  <c r="DX310" i="1"/>
  <c r="AV436" i="1"/>
  <c r="AR309" i="1"/>
  <c r="CM515" i="1"/>
  <c r="DL576" i="1"/>
  <c r="CZ413" i="1"/>
  <c r="AQ408" i="1"/>
  <c r="CF403" i="1"/>
  <c r="CZ202" i="1"/>
  <c r="DH483" i="1"/>
  <c r="CW251" i="1"/>
  <c r="DL552" i="1"/>
  <c r="AL554" i="1"/>
  <c r="CW428" i="1"/>
  <c r="CK598" i="1"/>
  <c r="ED420" i="1"/>
  <c r="EE430" i="1"/>
  <c r="BG411" i="1"/>
  <c r="CT572" i="1"/>
  <c r="DJ700" i="1"/>
  <c r="EG411" i="1"/>
  <c r="CW396" i="1"/>
  <c r="DT549" i="1"/>
  <c r="CQ548" i="1"/>
  <c r="CJ514" i="1"/>
  <c r="BL424" i="1"/>
  <c r="AM520" i="1"/>
  <c r="DH376" i="1"/>
  <c r="EH347" i="1"/>
  <c r="CM481" i="1"/>
  <c r="CM359" i="1"/>
  <c r="DP316" i="1"/>
  <c r="BU416" i="1"/>
  <c r="DD242" i="1"/>
  <c r="D361" i="1" a="1"/>
  <c r="EA355" i="1"/>
  <c r="EC479" i="1"/>
  <c r="DL477" i="1"/>
  <c r="CX498" i="1"/>
  <c r="DN697" i="1"/>
  <c r="DY750" i="1"/>
  <c r="DP523" i="1"/>
  <c r="DG411" i="1"/>
  <c r="AW417" i="1"/>
  <c r="BK398" i="1"/>
  <c r="AB392" i="1"/>
  <c r="AL412" i="1"/>
  <c r="CJ345" i="1"/>
  <c r="DW577" i="1"/>
  <c r="CT306" i="1"/>
  <c r="D464" i="1" a="1"/>
  <c r="D316" i="1" a="1"/>
  <c r="CU518" i="1"/>
  <c r="EA481" i="1"/>
  <c r="AR403" i="1"/>
  <c r="DY337" i="1"/>
  <c r="BB373" i="1"/>
  <c r="DH333" i="1"/>
  <c r="DD331" i="1"/>
  <c r="DC330" i="1"/>
  <c r="DK435" i="1"/>
  <c r="CR433" i="1"/>
  <c r="CF619" i="1"/>
  <c r="CJ515" i="1"/>
  <c r="CU595" i="1"/>
  <c r="BV595" i="1"/>
  <c r="EG701" i="1"/>
  <c r="ED352" i="1"/>
  <c r="DM577" i="1"/>
  <c r="EF342" i="1"/>
  <c r="BZ371" i="1"/>
  <c r="DS548" i="1"/>
  <c r="BK602" i="1"/>
  <c r="CK397" i="1"/>
  <c r="CS516" i="1"/>
  <c r="DO420" i="1"/>
  <c r="BL320" i="1"/>
  <c r="AR596" i="1"/>
  <c r="BF620" i="1"/>
  <c r="CY406" i="1"/>
  <c r="CU343" i="1"/>
  <c r="CZ371" i="1"/>
  <c r="DC308" i="1"/>
  <c r="DK411" i="1"/>
  <c r="CL479" i="1"/>
  <c r="DZ514" i="1"/>
  <c r="EB436" i="1"/>
  <c r="BQ346" i="1"/>
  <c r="DX656" i="1"/>
  <c r="DR383" i="1"/>
  <c r="DZ380" i="1"/>
  <c r="CJ404" i="1"/>
  <c r="BV598" i="1"/>
  <c r="EB396" i="1"/>
  <c r="EH477" i="1"/>
  <c r="ED417" i="1"/>
  <c r="CZ359" i="1"/>
  <c r="BB408" i="1"/>
  <c r="CR304" i="1"/>
  <c r="CY115" i="1"/>
  <c r="EC411" i="1"/>
  <c r="CP425" i="1"/>
  <c r="CO299" i="1"/>
  <c r="CE497" i="1"/>
  <c r="CM325" i="1"/>
  <c r="CJ419" i="1"/>
  <c r="CA407" i="1"/>
  <c r="DM341" i="1"/>
  <c r="EC380" i="1"/>
  <c r="DH368" i="1"/>
  <c r="CM372" i="1"/>
  <c r="DH25" i="1"/>
  <c r="CW434" i="1"/>
  <c r="EC391" i="1"/>
  <c r="AB367" i="1"/>
  <c r="CA373" i="1"/>
  <c r="DE317" i="1"/>
  <c r="CZ578" i="1"/>
  <c r="CF361" i="1"/>
  <c r="EH404" i="1"/>
  <c r="DE330" i="1"/>
  <c r="DB308" i="1"/>
  <c r="AG403" i="1"/>
  <c r="BZ344" i="1"/>
  <c r="DO413" i="1"/>
  <c r="DT336" i="1"/>
  <c r="DO323" i="1"/>
  <c r="CM362" i="1"/>
  <c r="DW243" i="1"/>
  <c r="BP311" i="1"/>
  <c r="CE501" i="1"/>
  <c r="BP578" i="1"/>
  <c r="CL432" i="1"/>
  <c r="BZ345" i="1"/>
  <c r="DY391" i="1"/>
  <c r="DJ422" i="1"/>
  <c r="CR431" i="1"/>
  <c r="AB307" i="1"/>
  <c r="AV347" i="1"/>
  <c r="BA426" i="1"/>
  <c r="CJ298" i="1"/>
  <c r="CE306" i="1"/>
  <c r="AB352" i="1"/>
  <c r="EG410" i="1"/>
  <c r="EB431" i="1"/>
  <c r="EE308" i="1"/>
  <c r="CK548" i="1"/>
  <c r="AM482" i="1"/>
  <c r="CX369" i="1"/>
  <c r="D343" i="1" a="1"/>
  <c r="DK551" i="1"/>
  <c r="BG515" i="1"/>
  <c r="DM355" i="1"/>
  <c r="DW373" i="1"/>
  <c r="EG296" i="1"/>
  <c r="DY59" i="1"/>
  <c r="DH233" i="1"/>
  <c r="DQ333" i="1"/>
  <c r="EG330" i="1"/>
  <c r="CR600" i="1"/>
  <c r="CN412" i="1"/>
  <c r="CQ345" i="1"/>
  <c r="DE344" i="1"/>
  <c r="BF498" i="1"/>
  <c r="DO405" i="1"/>
  <c r="CJ352" i="1"/>
  <c r="BQ411" i="1"/>
  <c r="CW431" i="1"/>
  <c r="DA421" i="1"/>
  <c r="DG402" i="1"/>
  <c r="DY375" i="1"/>
  <c r="CP522" i="1"/>
  <c r="CF574" i="1"/>
  <c r="AM413" i="1"/>
  <c r="DQ429" i="1"/>
  <c r="BG346" i="1"/>
  <c r="BP346" i="1"/>
  <c r="CL302" i="1"/>
  <c r="BG480" i="1"/>
  <c r="BK370" i="1"/>
  <c r="CN423" i="1"/>
  <c r="CW321" i="1"/>
  <c r="EH412" i="1"/>
  <c r="AR518" i="1"/>
  <c r="EH305" i="1"/>
  <c r="DT394" i="1"/>
  <c r="EG421" i="1"/>
  <c r="EG372" i="1"/>
  <c r="DR379" i="1"/>
  <c r="CZ382" i="1"/>
  <c r="CM512" i="1"/>
  <c r="AG550" i="1"/>
  <c r="ED334" i="1"/>
  <c r="DX524" i="1"/>
  <c r="DK483" i="1"/>
  <c r="CJ603" i="1"/>
  <c r="CN414" i="1"/>
  <c r="DS624" i="1"/>
  <c r="BP430" i="1"/>
  <c r="CN518" i="1"/>
  <c r="CJ420" i="1"/>
  <c r="DL478" i="1"/>
  <c r="DO375" i="1"/>
  <c r="CE517" i="1"/>
  <c r="DQ497" i="1"/>
  <c r="BQ435" i="1"/>
  <c r="DG334" i="1"/>
  <c r="DZ411" i="1"/>
  <c r="BP377" i="1"/>
  <c r="AV575" i="1"/>
  <c r="AH497" i="1"/>
  <c r="EG111" i="1"/>
  <c r="AR597" i="1"/>
  <c r="BG524" i="1"/>
  <c r="DW355" i="1"/>
  <c r="DA598" i="1"/>
  <c r="CK572" i="1"/>
  <c r="DN377" i="1"/>
  <c r="BK78" i="1"/>
  <c r="DU432" i="1"/>
  <c r="DO414" i="1"/>
  <c r="DR596" i="1"/>
  <c r="EG516" i="1"/>
  <c r="BA630" i="1"/>
  <c r="AG512" i="1"/>
  <c r="DF479" i="1"/>
  <c r="DG427" i="1"/>
  <c r="AG194" i="1"/>
  <c r="CL521" i="1"/>
  <c r="DW554" i="1"/>
  <c r="CY410" i="1"/>
  <c r="AC593" i="1"/>
  <c r="DN516" i="1"/>
  <c r="BB422" i="1"/>
  <c r="DU482" i="1"/>
  <c r="CM499" i="1"/>
  <c r="BU482" i="1"/>
  <c r="BA364" i="1"/>
  <c r="AB380" i="1"/>
  <c r="DD410" i="1"/>
  <c r="CP374" i="1"/>
  <c r="CQ343" i="1"/>
  <c r="ED477" i="1"/>
  <c r="DZ370" i="1"/>
  <c r="DX675" i="1"/>
  <c r="BG627" i="1"/>
  <c r="CK720" i="1"/>
  <c r="DL308" i="1"/>
  <c r="BU754" i="1"/>
  <c r="CJ411" i="1"/>
  <c r="CM370" i="1"/>
  <c r="DF697" i="1"/>
  <c r="CF394" i="1"/>
  <c r="DK337" i="1"/>
  <c r="BV498" i="1"/>
  <c r="DR516" i="1"/>
  <c r="DN721" i="1"/>
  <c r="DU392" i="1"/>
  <c r="ED337" i="1"/>
  <c r="BV515" i="1"/>
  <c r="EF512" i="1"/>
  <c r="DF433" i="1"/>
  <c r="EH427" i="1"/>
  <c r="BB521" i="1"/>
  <c r="BV391" i="1"/>
  <c r="CT411" i="1"/>
  <c r="DQ301" i="1"/>
  <c r="AR342" i="1"/>
  <c r="CR677" i="1"/>
  <c r="EB369" i="1"/>
  <c r="CM544" i="1"/>
  <c r="AL579" i="1"/>
  <c r="DP410" i="1"/>
  <c r="CN499" i="1"/>
  <c r="DW359" i="1"/>
  <c r="DD430" i="1"/>
  <c r="EA520" i="1"/>
  <c r="DX420" i="1"/>
  <c r="DD195" i="1"/>
  <c r="BP381" i="1"/>
  <c r="CN435" i="1"/>
  <c r="DE621" i="1"/>
  <c r="DC329" i="1"/>
  <c r="AW650" i="1"/>
  <c r="BQ332" i="1"/>
  <c r="AL353" i="1"/>
  <c r="DU379" i="1"/>
  <c r="CP596" i="1"/>
  <c r="BL396" i="1"/>
  <c r="DQ428" i="1"/>
  <c r="BB374" i="1"/>
  <c r="DU425" i="1"/>
  <c r="AC576" i="1"/>
  <c r="DH322" i="1"/>
  <c r="DR316" i="1"/>
  <c r="BA497" i="1"/>
  <c r="EG194" i="1"/>
  <c r="DR334" i="1"/>
  <c r="DS427" i="1"/>
  <c r="CO383" i="1"/>
  <c r="AC417" i="1"/>
  <c r="EF247" i="1"/>
  <c r="CX423" i="1"/>
  <c r="EF371" i="1"/>
  <c r="CA515" i="1"/>
  <c r="BA572" i="1"/>
  <c r="CU381" i="1"/>
  <c r="EF553" i="1"/>
  <c r="DS691" i="1"/>
  <c r="DC355" i="1"/>
  <c r="DU621" i="1"/>
  <c r="CS405" i="1"/>
  <c r="BP627" i="1"/>
  <c r="BU308" i="1"/>
  <c r="BQ337" i="1"/>
  <c r="BV701" i="1"/>
  <c r="DQ620" i="1"/>
  <c r="DA377" i="1"/>
  <c r="BQ128" i="1"/>
  <c r="DG423" i="1"/>
  <c r="EC397" i="1"/>
  <c r="DC374" i="1"/>
  <c r="DX381" i="1"/>
  <c r="CP514" i="1"/>
  <c r="EG395" i="1"/>
  <c r="BZ479" i="1"/>
  <c r="DL501" i="1"/>
  <c r="DE413" i="1"/>
  <c r="DW396" i="1"/>
  <c r="DL381" i="1"/>
  <c r="AB340" i="1"/>
  <c r="AM347" i="1"/>
  <c r="AR372" i="1"/>
  <c r="CA746" i="1"/>
  <c r="BU480" i="1"/>
  <c r="BP359" i="1"/>
  <c r="BB321" i="1"/>
  <c r="CT310" i="1"/>
  <c r="DM91" i="1"/>
  <c r="CA331" i="1"/>
  <c r="AC233" i="1"/>
  <c r="CX316" i="1"/>
  <c r="BF423" i="1"/>
  <c r="CP417" i="1"/>
  <c r="DN414" i="1"/>
  <c r="EH428" i="1"/>
  <c r="AG308" i="1"/>
  <c r="CY392" i="1"/>
  <c r="DS392" i="1"/>
  <c r="DE435" i="1"/>
  <c r="DX369" i="1"/>
  <c r="DZ501" i="1"/>
  <c r="CX430" i="1"/>
  <c r="EA571" i="1"/>
  <c r="DU430" i="1"/>
  <c r="EE378" i="1"/>
  <c r="DG374" i="1"/>
  <c r="CL498" i="1"/>
  <c r="AR308" i="1"/>
  <c r="CX207" i="1"/>
  <c r="DN422" i="1"/>
  <c r="DJ392" i="1"/>
  <c r="DR235" i="1"/>
  <c r="DM362" i="1"/>
  <c r="DB395" i="1"/>
  <c r="DS424" i="1"/>
  <c r="DF396" i="1"/>
  <c r="AQ243" i="1"/>
  <c r="DN199" i="1"/>
  <c r="CP403" i="1"/>
  <c r="DA359" i="1"/>
  <c r="BB353" i="1"/>
  <c r="DM370" i="1"/>
  <c r="EH371" i="1"/>
  <c r="AQ543" i="1"/>
  <c r="CW309" i="1"/>
  <c r="EA93" i="1"/>
  <c r="DW543" i="1"/>
  <c r="CR242" i="1"/>
  <c r="AH304" i="1"/>
  <c r="AV352" i="1"/>
  <c r="DS342" i="1"/>
  <c r="DE392" i="1"/>
  <c r="D497" i="1" a="1"/>
  <c r="DJ545" i="1"/>
  <c r="DX630" i="1"/>
  <c r="AQ423" i="1"/>
  <c r="DE345" i="1"/>
  <c r="DZ594" i="1"/>
  <c r="CF379" i="1"/>
  <c r="DA82" i="1"/>
  <c r="DP309" i="1"/>
  <c r="CF346" i="1"/>
  <c r="AR423" i="1"/>
  <c r="CW380" i="1"/>
  <c r="DD371" i="1"/>
  <c r="EA501" i="1"/>
  <c r="DA621" i="1"/>
  <c r="EA521" i="1"/>
  <c r="CF296" i="1"/>
  <c r="CN480" i="1"/>
  <c r="DL330" i="1"/>
  <c r="EA477" i="1"/>
  <c r="DQ691" i="1"/>
  <c r="AV334" i="1"/>
  <c r="DZ343" i="1"/>
  <c r="CP436" i="1"/>
  <c r="BA577" i="1"/>
  <c r="DK298" i="1"/>
  <c r="DM546" i="1"/>
  <c r="DX309" i="1"/>
  <c r="DL425" i="1"/>
  <c r="CK296" i="1"/>
  <c r="DR306" i="1"/>
  <c r="DM377" i="1"/>
  <c r="CZ243" i="1"/>
  <c r="ED336" i="1"/>
  <c r="AR392" i="1"/>
  <c r="CY297" i="1"/>
  <c r="DA417" i="1"/>
  <c r="DO390" i="1"/>
  <c r="CT368" i="1"/>
  <c r="AV251" i="1"/>
  <c r="DG122" i="1"/>
  <c r="AW414" i="1"/>
  <c r="CT423" i="1"/>
  <c r="AR420" i="1"/>
  <c r="BA376" i="1"/>
  <c r="DN128" i="1"/>
  <c r="AB477" i="1"/>
  <c r="D463" i="1" a="1"/>
  <c r="CA423" i="1"/>
  <c r="DA332" i="1"/>
  <c r="CR118" i="1"/>
  <c r="DM372" i="1"/>
  <c r="EG547" i="1"/>
  <c r="CA362" i="1"/>
  <c r="BU360" i="1"/>
  <c r="AW408" i="1"/>
  <c r="BF430" i="1"/>
  <c r="CR405" i="1"/>
  <c r="CA378" i="1"/>
  <c r="BB341" i="1"/>
  <c r="DH329" i="1"/>
  <c r="CY298" i="1"/>
  <c r="EA403" i="1"/>
  <c r="AB364" i="1"/>
  <c r="EC351" i="1"/>
  <c r="CU596" i="1"/>
  <c r="EG430" i="1"/>
  <c r="CL383" i="1"/>
  <c r="ED575" i="1"/>
  <c r="DN428" i="1"/>
  <c r="DT372" i="1"/>
  <c r="EF647" i="1"/>
  <c r="EA348" i="1"/>
  <c r="AR594" i="1"/>
  <c r="EE382" i="1"/>
  <c r="CJ422" i="1"/>
  <c r="EC371" i="1"/>
  <c r="BV372" i="1"/>
  <c r="CE511" i="1"/>
  <c r="AM414" i="1"/>
  <c r="CF393" i="1"/>
  <c r="DY398" i="1"/>
  <c r="BL321" i="1"/>
  <c r="DA744" i="1"/>
  <c r="CE514" i="1"/>
  <c r="DO500" i="1"/>
  <c r="BK395" i="1"/>
  <c r="CK593" i="1"/>
  <c r="CM129" i="1"/>
  <c r="DU414" i="1"/>
  <c r="BF409" i="1"/>
  <c r="BV307" i="1"/>
  <c r="EC363" i="1"/>
  <c r="EE516" i="1"/>
  <c r="D462" i="1" a="1"/>
  <c r="AV429" i="1"/>
  <c r="DR792" i="1"/>
  <c r="BV407" i="1"/>
  <c r="DW408" i="1"/>
  <c r="CU627" i="1"/>
  <c r="AB593" i="1"/>
  <c r="CA516" i="1"/>
  <c r="CR390" i="1"/>
  <c r="DP336" i="1"/>
  <c r="CP429" i="1"/>
  <c r="CR398" i="1"/>
  <c r="DB428" i="1"/>
  <c r="DX419" i="1"/>
  <c r="CX373" i="1"/>
  <c r="CW397" i="1"/>
  <c r="EF325" i="1"/>
  <c r="DS343" i="1"/>
  <c r="EC309" i="1"/>
  <c r="CR203" i="1"/>
  <c r="EB408" i="1"/>
  <c r="AC373" i="1"/>
  <c r="DG322" i="1"/>
  <c r="BU382" i="1"/>
  <c r="DA367" i="1"/>
  <c r="AM308" i="1"/>
  <c r="CF499" i="1"/>
  <c r="CE392" i="1"/>
  <c r="CE484" i="1"/>
  <c r="BZ517" i="1"/>
  <c r="AW416" i="1"/>
  <c r="CQ429" i="1"/>
  <c r="DF721" i="1"/>
  <c r="AH483" i="1"/>
  <c r="CW478" i="1"/>
  <c r="DU243" i="1"/>
  <c r="CR620" i="1"/>
  <c r="CZ337" i="1"/>
  <c r="EB676" i="1"/>
  <c r="CJ423" i="1"/>
  <c r="EH519" i="1"/>
  <c r="BQ304" i="1"/>
  <c r="BA396" i="1"/>
  <c r="CL420" i="1"/>
  <c r="DL573" i="1"/>
  <c r="DR311" i="1"/>
  <c r="CZ524" i="1"/>
  <c r="BA422" i="1"/>
  <c r="DD425" i="1"/>
  <c r="BQ516" i="1"/>
  <c r="CT374" i="1"/>
  <c r="BA363" i="1"/>
  <c r="AR359" i="1"/>
  <c r="DC406" i="1"/>
  <c r="DS434" i="1"/>
  <c r="CZ571" i="1"/>
  <c r="CT721" i="1"/>
  <c r="BP700" i="1"/>
  <c r="BP405" i="1"/>
  <c r="AM573" i="1"/>
  <c r="EA436" i="1"/>
  <c r="DA478" i="1"/>
  <c r="CW482" i="1"/>
  <c r="ED515" i="1"/>
  <c r="DE328" i="1"/>
  <c r="BK523" i="1"/>
  <c r="EG546" i="1"/>
  <c r="BA230" i="1"/>
  <c r="EG394" i="1"/>
  <c r="DS391" i="1"/>
  <c r="BG594" i="1"/>
  <c r="CU546" i="1"/>
  <c r="BV374" i="1"/>
  <c r="BZ524" i="1"/>
  <c r="EH515" i="1"/>
  <c r="EA546" i="1"/>
  <c r="CU626" i="1"/>
  <c r="AM371" i="1"/>
  <c r="CM478" i="1"/>
  <c r="CZ680" i="1"/>
  <c r="CY478" i="1"/>
  <c r="AV380" i="1"/>
  <c r="DZ477" i="1"/>
  <c r="CQ435" i="1"/>
  <c r="DE513" i="1"/>
  <c r="BZ515" i="1"/>
  <c r="CM427" i="1"/>
  <c r="EB478" i="1"/>
  <c r="CA549" i="1"/>
  <c r="BF421" i="1"/>
  <c r="CP348" i="1"/>
  <c r="DT306" i="1"/>
  <c r="DK416" i="1"/>
  <c r="DB372" i="1"/>
  <c r="DT382" i="1"/>
  <c r="CT202" i="1"/>
  <c r="DT517" i="1"/>
  <c r="CW340" i="1"/>
  <c r="BP546" i="1"/>
  <c r="AG694" i="1"/>
  <c r="AC344" i="1"/>
  <c r="DL547" i="1"/>
  <c r="EE394" i="1"/>
  <c r="BG595" i="1"/>
  <c r="CN303" i="1"/>
  <c r="D550" i="1" a="1"/>
  <c r="AG410" i="1"/>
  <c r="DZ434" i="1"/>
  <c r="AB368" i="1"/>
  <c r="AQ424" i="1"/>
  <c r="CA519" i="1"/>
  <c r="DG416" i="1"/>
  <c r="DH296" i="1"/>
  <c r="DK576" i="1"/>
  <c r="EA305" i="1"/>
  <c r="DJ407" i="1"/>
  <c r="BB390" i="1"/>
  <c r="DN551" i="1"/>
  <c r="DF297" i="1"/>
  <c r="BZ412" i="1"/>
  <c r="DC305" i="1"/>
  <c r="DS422" i="1"/>
  <c r="CA122" i="1"/>
  <c r="BK377" i="1"/>
  <c r="BB418" i="1"/>
  <c r="BA484" i="1"/>
  <c r="DU353" i="1"/>
  <c r="CR205" i="1"/>
  <c r="CT297" i="1"/>
  <c r="CY422" i="1"/>
  <c r="BV413" i="1"/>
  <c r="CX363" i="1"/>
  <c r="CQ392" i="1"/>
  <c r="EF375" i="1"/>
  <c r="DD603" i="1"/>
  <c r="DX523" i="1"/>
  <c r="DB368" i="1"/>
  <c r="AC429" i="1"/>
  <c r="EB359" i="1"/>
  <c r="D362" i="1" a="1"/>
  <c r="AG477" i="1"/>
  <c r="BG390" i="1"/>
  <c r="AG311" i="1"/>
  <c r="CJ390" i="1"/>
  <c r="CN320" i="1"/>
  <c r="DF333" i="1"/>
  <c r="DA432" i="1"/>
  <c r="CZ303" i="1"/>
  <c r="DZ543" i="1"/>
  <c r="AQ297" i="1"/>
  <c r="AC195" i="1"/>
  <c r="AV346" i="1"/>
  <c r="CA317" i="1"/>
  <c r="DJ382" i="1"/>
  <c r="DT374" i="1"/>
  <c r="DH518" i="1"/>
  <c r="AV390" i="1"/>
  <c r="EC394" i="1"/>
  <c r="AL522" i="1"/>
  <c r="DB359" i="1"/>
  <c r="DZ421" i="1"/>
  <c r="AL392" i="1"/>
  <c r="CA379" i="1"/>
  <c r="AG352" i="1"/>
  <c r="BV404" i="1"/>
  <c r="BU422" i="1"/>
  <c r="BK574" i="1"/>
  <c r="BQ361" i="1"/>
  <c r="DL522" i="1"/>
  <c r="CM376" i="1"/>
  <c r="DQ412" i="1"/>
  <c r="EG364" i="1"/>
  <c r="DE418" i="1"/>
  <c r="BA404" i="1"/>
  <c r="AG319" i="1"/>
  <c r="AQ407" i="1"/>
  <c r="DT693" i="1"/>
  <c r="DT433" i="1"/>
  <c r="DP331" i="1"/>
  <c r="DQ111" i="1"/>
  <c r="DU575" i="1"/>
  <c r="CT595" i="1"/>
  <c r="CM435" i="1"/>
  <c r="DS230" i="1"/>
  <c r="CQ348" i="1"/>
  <c r="EC316" i="1"/>
  <c r="CP419" i="1"/>
  <c r="EA410" i="1"/>
  <c r="DR121" i="1"/>
  <c r="CP300" i="1"/>
  <c r="DA552" i="1"/>
  <c r="CS296" i="1"/>
  <c r="DE364" i="1"/>
  <c r="DT436" i="1"/>
  <c r="EA301" i="1"/>
  <c r="DW501" i="1"/>
  <c r="BG424" i="1"/>
  <c r="CZ401" i="1"/>
  <c r="CM421" i="1"/>
  <c r="AQ334" i="1"/>
  <c r="CM317" i="1"/>
  <c r="CP377" i="1"/>
  <c r="DL302" i="1"/>
  <c r="DB425" i="1"/>
  <c r="CU372" i="1"/>
  <c r="BU326" i="1"/>
  <c r="DU337" i="1"/>
  <c r="CE549" i="1"/>
  <c r="BK307" i="1"/>
  <c r="DJ321" i="1"/>
  <c r="DQ318" i="1"/>
  <c r="AH577" i="1"/>
  <c r="CU413" i="1"/>
  <c r="DB360" i="1"/>
  <c r="D443" i="1" a="1"/>
  <c r="CS341" i="1"/>
  <c r="CO317" i="1"/>
  <c r="DZ429" i="1"/>
  <c r="DS403" i="1"/>
  <c r="EB377" i="1"/>
  <c r="BZ544" i="1"/>
  <c r="BK522" i="1"/>
  <c r="CL364" i="1"/>
  <c r="DZ322" i="1"/>
  <c r="DF596" i="1"/>
  <c r="DO302" i="1"/>
  <c r="BU435" i="1"/>
  <c r="CU483" i="1"/>
  <c r="DZ422" i="1"/>
  <c r="DZ415" i="1"/>
  <c r="DT477" i="1"/>
  <c r="DD423" i="1"/>
  <c r="DD648" i="1"/>
  <c r="BZ348" i="1"/>
  <c r="EB511" i="1"/>
  <c r="CP796" i="1"/>
  <c r="CR360" i="1"/>
  <c r="AM420" i="1"/>
  <c r="AR394" i="1"/>
  <c r="BA430" i="1"/>
  <c r="BZ520" i="1"/>
  <c r="DW579" i="1"/>
  <c r="CY653" i="1"/>
  <c r="AR341" i="1"/>
  <c r="AM622" i="1"/>
  <c r="AC401" i="1"/>
  <c r="CX599" i="1"/>
  <c r="CZ396" i="1"/>
  <c r="DU433" i="1"/>
  <c r="DK410" i="1"/>
  <c r="BK414" i="1"/>
  <c r="BZ543" i="1"/>
  <c r="DK333" i="1"/>
  <c r="AM247" i="1"/>
  <c r="BV401" i="1"/>
  <c r="CP381" i="1"/>
  <c r="CQ426" i="1"/>
  <c r="BB500" i="1"/>
  <c r="EG233" i="1"/>
  <c r="AH353" i="1"/>
  <c r="DK420" i="1"/>
  <c r="CY324" i="1"/>
  <c r="CF96" i="1"/>
  <c r="CA312" i="1"/>
  <c r="CZ425" i="1"/>
  <c r="AQ368" i="1"/>
  <c r="DL435" i="1"/>
  <c r="BV328" i="1"/>
  <c r="DF499" i="1"/>
  <c r="DP431" i="1"/>
  <c r="EF396" i="1"/>
  <c r="AV406" i="1"/>
  <c r="CP484" i="1"/>
  <c r="CL323" i="1"/>
  <c r="CT501" i="1"/>
  <c r="CO372" i="1"/>
  <c r="DL319" i="1"/>
  <c r="EB393" i="1"/>
  <c r="AB376" i="1"/>
  <c r="BB351" i="1"/>
  <c r="AB426" i="1"/>
  <c r="DU367" i="1"/>
  <c r="BZ416" i="1"/>
  <c r="DY402" i="1"/>
  <c r="BL430" i="1"/>
  <c r="DR327" i="1"/>
  <c r="DW403" i="1"/>
  <c r="DC316" i="1"/>
  <c r="DX376" i="1"/>
  <c r="CU414" i="1"/>
  <c r="CX342" i="1"/>
  <c r="AQ518" i="1"/>
  <c r="BQ719" i="1"/>
  <c r="CM624" i="1"/>
  <c r="ED410" i="1"/>
  <c r="AG623" i="1"/>
  <c r="CR392" i="1"/>
  <c r="BL379" i="1"/>
  <c r="AV434" i="1"/>
  <c r="EB599" i="1"/>
  <c r="CL481" i="1"/>
  <c r="DM368" i="1"/>
  <c r="BA554" i="1"/>
  <c r="DS619" i="1"/>
  <c r="DC549" i="1"/>
  <c r="CN545" i="1"/>
  <c r="DG297" i="1"/>
  <c r="CL335" i="1"/>
  <c r="CW312" i="1"/>
  <c r="CZ514" i="1"/>
  <c r="BP484" i="1"/>
  <c r="DM305" i="1"/>
  <c r="CR421" i="1"/>
  <c r="DH323" i="1"/>
  <c r="BV409" i="1"/>
  <c r="DP342" i="1"/>
  <c r="BV625" i="1"/>
  <c r="CX416" i="1"/>
  <c r="DS522" i="1"/>
  <c r="DL833" i="1"/>
  <c r="DT577" i="1"/>
  <c r="DT424" i="1"/>
  <c r="BZ513" i="1"/>
  <c r="CN620" i="1"/>
  <c r="DY421" i="1"/>
  <c r="CR383" i="1"/>
  <c r="BU513" i="1"/>
  <c r="BU501" i="1"/>
  <c r="CM578" i="1"/>
  <c r="DQ577" i="1"/>
  <c r="CJ432" i="1"/>
  <c r="CA478" i="1"/>
  <c r="CZ481" i="1"/>
  <c r="DM407" i="1"/>
  <c r="EA409" i="1"/>
  <c r="EF408" i="1"/>
  <c r="DC431" i="1"/>
  <c r="DZ519" i="1"/>
  <c r="CQ361" i="1"/>
  <c r="BQ434" i="1"/>
  <c r="DQ341" i="1"/>
  <c r="DC517" i="1"/>
  <c r="AL423" i="1"/>
  <c r="DM597" i="1"/>
  <c r="CQ431" i="1"/>
  <c r="AB309" i="1"/>
  <c r="DC553" i="1"/>
  <c r="CJ231" i="1"/>
  <c r="CW422" i="1"/>
  <c r="CE420" i="1"/>
  <c r="CS629" i="1"/>
  <c r="ED480" i="1"/>
  <c r="BL372" i="1"/>
  <c r="EF418" i="1"/>
  <c r="CX377" i="1"/>
  <c r="AC578" i="1"/>
  <c r="BL242" i="1"/>
  <c r="DK519" i="1"/>
  <c r="EE415" i="1"/>
  <c r="DE321" i="1"/>
  <c r="CU417" i="1"/>
  <c r="EH362" i="1"/>
  <c r="EB424" i="1"/>
  <c r="EE233" i="1"/>
  <c r="CQ309" i="1"/>
  <c r="AH418" i="1"/>
  <c r="EF477" i="1"/>
  <c r="CS477" i="1"/>
  <c r="CE391" i="1"/>
  <c r="DE406" i="1"/>
  <c r="DH408" i="1"/>
  <c r="CE427" i="1"/>
  <c r="AG359" i="1"/>
  <c r="CF317" i="1"/>
  <c r="CY741" i="1"/>
  <c r="DM410" i="1"/>
  <c r="EH517" i="1"/>
  <c r="AM436" i="1"/>
  <c r="BG415" i="1"/>
  <c r="AW426" i="1"/>
  <c r="CZ521" i="1"/>
  <c r="BF676" i="1"/>
  <c r="CK423" i="1"/>
  <c r="DF600" i="1"/>
  <c r="DU122" i="1"/>
  <c r="BK393" i="1"/>
  <c r="BV299" i="1"/>
  <c r="BG300" i="1"/>
  <c r="CY376" i="1"/>
  <c r="DL431" i="1"/>
  <c r="BL551" i="1"/>
  <c r="ED431" i="1"/>
  <c r="AV340" i="1"/>
  <c r="AG371" i="1"/>
  <c r="DH353" i="1"/>
  <c r="DS398" i="1"/>
  <c r="CN593" i="1"/>
  <c r="CW372" i="1"/>
  <c r="CZ300" i="1"/>
  <c r="DP421" i="1"/>
  <c r="CU479" i="1"/>
  <c r="DT478" i="1"/>
  <c r="BG413" i="1"/>
  <c r="DS375" i="1"/>
  <c r="DC327" i="1"/>
  <c r="DU352" i="1"/>
  <c r="CO369" i="1"/>
  <c r="DA363" i="1"/>
  <c r="AQ296" i="1"/>
  <c r="DO328" i="1"/>
  <c r="EG403" i="1"/>
  <c r="AG413" i="1"/>
  <c r="AM376" i="1"/>
  <c r="BF393" i="1"/>
  <c r="DG393" i="1"/>
  <c r="DY242" i="1"/>
  <c r="DH317" i="1"/>
  <c r="BL515" i="1"/>
  <c r="DN234" i="1"/>
  <c r="CR353" i="1"/>
  <c r="EF312" i="1"/>
  <c r="DO331" i="1"/>
  <c r="ED381" i="1"/>
  <c r="BP347" i="1"/>
  <c r="CQ402" i="1"/>
  <c r="CM404" i="1"/>
  <c r="CX428" i="1"/>
  <c r="EF431" i="1"/>
  <c r="DU404" i="1"/>
  <c r="EG573" i="1"/>
  <c r="DZ427" i="1"/>
  <c r="DH514" i="1"/>
  <c r="DA335" i="1"/>
  <c r="EB675" i="1"/>
  <c r="DX394" i="1"/>
  <c r="CU406" i="1"/>
  <c r="AQ394" i="1"/>
  <c r="CY656" i="1"/>
  <c r="DJ353" i="1"/>
  <c r="DM409" i="1"/>
  <c r="CE430" i="1"/>
  <c r="AM379" i="1"/>
  <c r="AH433" i="1"/>
  <c r="BQ390" i="1"/>
  <c r="CS544" i="1"/>
  <c r="BZ397" i="1"/>
  <c r="DW301" i="1"/>
  <c r="DM415" i="1"/>
  <c r="DS390" i="1"/>
  <c r="CP306" i="1"/>
  <c r="AB423" i="1"/>
  <c r="AQ552" i="1"/>
  <c r="BL376" i="1"/>
  <c r="BZ351" i="1"/>
  <c r="DE307" i="1"/>
  <c r="CY482" i="1"/>
  <c r="BP247" i="1"/>
  <c r="DQ298" i="1"/>
  <c r="EF374" i="1"/>
  <c r="CK396" i="1"/>
  <c r="CU553" i="1"/>
  <c r="EC419" i="1"/>
  <c r="CS414" i="1"/>
  <c r="EC430" i="1"/>
  <c r="BU577" i="1"/>
  <c r="AW516" i="1"/>
  <c r="CQ403" i="1"/>
  <c r="DX482" i="1"/>
  <c r="BQ408" i="1"/>
  <c r="DH419" i="1"/>
  <c r="BF230" i="1"/>
  <c r="CM316" i="1"/>
  <c r="EA429" i="1"/>
  <c r="CY326" i="1"/>
  <c r="DF334" i="1"/>
  <c r="DA315" i="1"/>
  <c r="AH499" i="1"/>
  <c r="DR521" i="1"/>
  <c r="ED518" i="1"/>
  <c r="CY405" i="1"/>
  <c r="DP553" i="1"/>
  <c r="AR650" i="1"/>
  <c r="CF519" i="1"/>
  <c r="CT544" i="1"/>
  <c r="EF622" i="1"/>
  <c r="AQ483" i="1"/>
  <c r="CY480" i="1"/>
  <c r="D536" i="1" a="1"/>
  <c r="BQ342" i="1"/>
  <c r="DE576" i="1"/>
  <c r="DG501" i="1"/>
  <c r="CL408" i="1"/>
  <c r="CK363" i="1"/>
  <c r="AR435" i="1"/>
  <c r="EA595" i="1"/>
  <c r="CE355" i="1"/>
  <c r="EA430" i="1"/>
  <c r="DG345" i="1"/>
  <c r="ED369" i="1"/>
  <c r="DX478" i="1"/>
  <c r="EE554" i="1"/>
  <c r="BV376" i="1"/>
  <c r="EB429" i="1"/>
  <c r="CF415" i="1"/>
  <c r="CT573" i="1"/>
  <c r="BP306" i="1"/>
  <c r="EG477" i="1"/>
  <c r="DY353" i="1"/>
  <c r="AH352" i="1"/>
  <c r="DU420" i="1"/>
  <c r="CE524" i="1"/>
  <c r="DR520" i="1"/>
  <c r="CY429" i="1"/>
  <c r="DQ409" i="1"/>
  <c r="DZ229" i="1"/>
  <c r="AG433" i="1"/>
  <c r="DK421" i="1"/>
  <c r="BU601" i="1"/>
  <c r="AG383" i="1"/>
  <c r="CU481" i="1"/>
  <c r="BZ310" i="1"/>
  <c r="AR410" i="1"/>
  <c r="CM363" i="1"/>
  <c r="EC297" i="1"/>
  <c r="CZ393" i="1"/>
  <c r="DE579" i="1"/>
  <c r="DY513" i="1"/>
  <c r="DZ522" i="1"/>
  <c r="DA519" i="1"/>
  <c r="DZ351" i="1"/>
  <c r="DW420" i="1"/>
  <c r="AV515" i="1"/>
  <c r="CZ420" i="1"/>
  <c r="DJ380" i="1"/>
  <c r="DA425" i="1"/>
  <c r="DF342" i="1"/>
  <c r="CR370" i="1"/>
  <c r="CS371" i="1"/>
  <c r="CJ414" i="1"/>
  <c r="CL311" i="1"/>
  <c r="DC422" i="1"/>
  <c r="BQ195" i="1"/>
  <c r="CO547" i="1"/>
  <c r="DH574" i="1"/>
  <c r="ED423" i="1"/>
  <c r="EC298" i="1"/>
  <c r="DX402" i="1"/>
  <c r="AM515" i="1"/>
  <c r="DS247" i="1"/>
  <c r="AL336" i="1"/>
  <c r="BP376" i="1"/>
  <c r="DE411" i="1"/>
  <c r="CM523" i="1"/>
  <c r="AR544" i="1"/>
  <c r="CW412" i="1"/>
  <c r="CT484" i="1"/>
  <c r="AB408" i="1"/>
  <c r="EF362" i="1"/>
  <c r="D432" i="1" a="1"/>
  <c r="CJ519" i="1"/>
  <c r="DJ480" i="1"/>
  <c r="DT479" i="1"/>
  <c r="DN623" i="1"/>
  <c r="BP601" i="1"/>
  <c r="ED380" i="1"/>
  <c r="DZ348" i="1"/>
  <c r="EB571" i="1"/>
  <c r="DF415" i="1"/>
  <c r="BB427" i="1"/>
  <c r="AM128" i="1"/>
  <c r="CJ477" i="1"/>
  <c r="BK519" i="1"/>
  <c r="CZ429" i="1"/>
  <c r="AV404" i="1"/>
  <c r="ED412" i="1"/>
  <c r="CS344" i="1"/>
  <c r="EA517" i="1"/>
  <c r="BB375" i="1"/>
  <c r="EC426" i="1"/>
  <c r="DF401" i="1"/>
  <c r="DS436" i="1"/>
  <c r="BU434" i="1"/>
  <c r="DR402" i="1"/>
  <c r="CM576" i="1"/>
  <c r="DD596" i="1"/>
  <c r="DE619" i="1"/>
  <c r="DJ484" i="1"/>
  <c r="BZ413" i="1"/>
  <c r="DG251" i="1"/>
  <c r="ED397" i="1"/>
  <c r="DZ302" i="1"/>
  <c r="CX544" i="1"/>
  <c r="EF383" i="1"/>
  <c r="EG417" i="1"/>
  <c r="DW500" i="1"/>
  <c r="CL368" i="1"/>
  <c r="DN305" i="1"/>
  <c r="AL369" i="1"/>
  <c r="DD396" i="1"/>
  <c r="AW367" i="1"/>
  <c r="CS328" i="1"/>
  <c r="BF359" i="1"/>
  <c r="EE363" i="1"/>
  <c r="AR576" i="1"/>
  <c r="BG306" i="1"/>
  <c r="DF546" i="1"/>
  <c r="DS484" i="1"/>
  <c r="CL424" i="1"/>
  <c r="BV512" i="1"/>
  <c r="CS319" i="1"/>
  <c r="CN416" i="1"/>
  <c r="AL520" i="1"/>
  <c r="AW392" i="1"/>
  <c r="DB317" i="1"/>
  <c r="DE629" i="1"/>
  <c r="CL676" i="1"/>
  <c r="DM406" i="1"/>
  <c r="CR333" i="1"/>
  <c r="DA346" i="1"/>
  <c r="DM398" i="1"/>
  <c r="DH424" i="1"/>
  <c r="CR343" i="1"/>
  <c r="DP368" i="1"/>
  <c r="EA417" i="1"/>
  <c r="CQ336" i="1"/>
  <c r="CA427" i="1"/>
  <c r="DB377" i="1"/>
  <c r="EH391" i="1"/>
  <c r="CY545" i="1"/>
  <c r="DA353" i="1"/>
  <c r="DC309" i="1"/>
  <c r="CM345" i="1"/>
  <c r="BZ346" i="1"/>
  <c r="CA364" i="1"/>
  <c r="BB396" i="1"/>
  <c r="CM553" i="1"/>
  <c r="BA418" i="1"/>
  <c r="CU543" i="1"/>
  <c r="CA381" i="1"/>
  <c r="DA572" i="1"/>
  <c r="BG426" i="1"/>
  <c r="ED368" i="1"/>
  <c r="CY413" i="1"/>
  <c r="CU307" i="1"/>
  <c r="BL480" i="1"/>
  <c r="AQ434" i="1"/>
  <c r="DM549" i="1"/>
  <c r="AW379" i="1"/>
  <c r="DP415" i="1"/>
  <c r="DX42" i="1"/>
  <c r="D426" i="1" a="1"/>
  <c r="DH309" i="1"/>
  <c r="DA360" i="1"/>
  <c r="BL332" i="1"/>
  <c r="CE303" i="1"/>
  <c r="DB362" i="1"/>
  <c r="BV325" i="1"/>
  <c r="DP367" i="1"/>
  <c r="DL423" i="1"/>
  <c r="DE316" i="1"/>
  <c r="AC242" i="1"/>
  <c r="CP304" i="1"/>
  <c r="BG416" i="1"/>
  <c r="AB419" i="1"/>
  <c r="CE402" i="1"/>
  <c r="CO552" i="1"/>
  <c r="EH523" i="1"/>
  <c r="DY345" i="1"/>
  <c r="DL311" i="1"/>
  <c r="DG408" i="1"/>
  <c r="DE480" i="1"/>
  <c r="CO431" i="1"/>
  <c r="CA372" i="1"/>
  <c r="DZ432" i="1"/>
  <c r="EF417" i="1"/>
  <c r="DS408" i="1"/>
  <c r="CM546" i="1"/>
  <c r="AL348" i="1"/>
  <c r="EH479" i="1"/>
  <c r="DP381" i="1"/>
  <c r="BF383" i="1"/>
  <c r="DC512" i="1"/>
  <c r="CM597" i="1"/>
  <c r="BZ390" i="1"/>
  <c r="DN361" i="1"/>
  <c r="BZ398" i="1"/>
  <c r="CK649" i="1"/>
  <c r="ED402" i="1"/>
  <c r="CA792" i="1"/>
  <c r="EF359" i="1"/>
  <c r="CO406" i="1"/>
  <c r="EG497" i="1"/>
  <c r="EB720" i="1"/>
  <c r="EF481" i="1"/>
  <c r="CE381" i="1"/>
  <c r="BG362" i="1"/>
  <c r="DU390" i="1"/>
  <c r="BV375" i="1"/>
  <c r="CT347" i="1"/>
  <c r="DC552" i="1"/>
  <c r="CU478" i="1"/>
  <c r="BG395" i="1"/>
  <c r="DJ433" i="1"/>
  <c r="DB374" i="1"/>
  <c r="DT501" i="1"/>
  <c r="BF432" i="1"/>
  <c r="CR367" i="1"/>
  <c r="CY428" i="1"/>
  <c r="DH423" i="1"/>
  <c r="CP383" i="1"/>
  <c r="CP229" i="1"/>
  <c r="DJ410" i="1"/>
  <c r="DY408" i="1"/>
  <c r="AB514" i="1"/>
  <c r="BP344" i="1"/>
  <c r="DD415" i="1"/>
  <c r="CU351" i="1"/>
  <c r="CE478" i="1"/>
  <c r="BV434" i="1"/>
  <c r="DW499" i="1"/>
  <c r="CK344" i="1"/>
  <c r="EB497" i="1"/>
  <c r="AW480" i="1"/>
  <c r="DN360" i="1"/>
  <c r="CN351" i="1"/>
  <c r="CP129" i="1"/>
  <c r="DF382" i="1"/>
  <c r="DQ418" i="1"/>
  <c r="CX301" i="1"/>
  <c r="CP326" i="1"/>
  <c r="EA627" i="1"/>
  <c r="DJ402" i="1"/>
  <c r="DU513" i="1"/>
  <c r="CU436" i="1"/>
  <c r="DK501" i="1"/>
  <c r="CW378" i="1"/>
  <c r="AQ309" i="1"/>
  <c r="DZ544" i="1"/>
  <c r="DZ352" i="1"/>
  <c r="EE336" i="1"/>
  <c r="DE324" i="1"/>
  <c r="CA322" i="1"/>
  <c r="AQ696" i="1"/>
  <c r="CM431" i="1"/>
  <c r="BB513" i="1"/>
  <c r="EE629" i="1"/>
  <c r="CL600" i="1"/>
  <c r="DG414" i="1"/>
  <c r="DL696" i="1"/>
  <c r="AH598" i="1"/>
  <c r="CY322" i="1"/>
  <c r="CO404" i="1"/>
  <c r="CQ423" i="1"/>
  <c r="CK553" i="1"/>
  <c r="BK656" i="1"/>
  <c r="CR554" i="1"/>
  <c r="AW374" i="1"/>
  <c r="CP330" i="1"/>
  <c r="DH395" i="1"/>
  <c r="AQ626" i="1"/>
  <c r="DC696" i="1"/>
  <c r="DB417" i="1"/>
  <c r="CO424" i="1"/>
  <c r="CM426" i="1"/>
  <c r="DC398" i="1"/>
  <c r="DS330" i="1"/>
  <c r="DM352" i="1"/>
  <c r="DM547" i="1"/>
  <c r="CT352" i="1"/>
  <c r="DU578" i="1"/>
  <c r="CQ697" i="1"/>
  <c r="CN498" i="1"/>
  <c r="AH401" i="1"/>
  <c r="DZ500" i="1"/>
  <c r="EG498" i="1"/>
  <c r="BQ499" i="1"/>
  <c r="DJ513" i="1"/>
  <c r="DW575" i="1"/>
  <c r="BA407" i="1"/>
  <c r="BB545" i="1"/>
  <c r="AC393" i="1"/>
  <c r="CP410" i="1"/>
  <c r="BB498" i="1"/>
  <c r="CN251" i="1"/>
  <c r="CT518" i="1"/>
  <c r="AR520" i="1"/>
  <c r="DE404" i="1"/>
  <c r="BK311" i="1"/>
  <c r="AB481" i="1"/>
  <c r="EE97" i="1"/>
  <c r="ED348" i="1"/>
  <c r="AG420" i="1"/>
  <c r="DL432" i="1"/>
  <c r="CA425" i="1"/>
  <c r="BP520" i="1"/>
  <c r="EH413" i="1"/>
  <c r="DH390" i="1"/>
  <c r="DP550" i="1"/>
  <c r="BZ648" i="1"/>
  <c r="DA571" i="1"/>
  <c r="DF361" i="1"/>
  <c r="DC321" i="1"/>
  <c r="BB420" i="1"/>
  <c r="BU379" i="1"/>
  <c r="CE362" i="1"/>
  <c r="BA345" i="1"/>
  <c r="BK697" i="1"/>
  <c r="DQ296" i="1"/>
  <c r="D606" i="1" a="1"/>
  <c r="AL544" i="1"/>
  <c r="BU405" i="1"/>
  <c r="AQ481" i="1"/>
  <c r="CK298" i="1"/>
  <c r="EF364" i="1"/>
  <c r="AL355" i="1"/>
  <c r="CZ361" i="1"/>
  <c r="CX410" i="1"/>
  <c r="BZ311" i="1"/>
  <c r="DX432" i="1"/>
  <c r="DL359" i="1"/>
  <c r="DH578" i="1"/>
  <c r="BF323" i="1"/>
  <c r="CK414" i="1"/>
  <c r="DT380" i="1"/>
  <c r="BU332" i="1"/>
  <c r="EA341" i="1"/>
  <c r="EH512" i="1"/>
  <c r="DM361" i="1"/>
  <c r="BF419" i="1"/>
  <c r="DH306" i="1"/>
  <c r="CQ63" i="1"/>
  <c r="CF419" i="1"/>
  <c r="BU363" i="1"/>
  <c r="CY522" i="1"/>
  <c r="AB120" i="1"/>
  <c r="AW322" i="1"/>
  <c r="EE423" i="1"/>
  <c r="DY340" i="1"/>
  <c r="CE376" i="1"/>
  <c r="AQ418" i="1"/>
  <c r="CN434" i="1"/>
  <c r="CE436" i="1"/>
  <c r="DM307" i="1"/>
  <c r="DH320" i="1"/>
  <c r="AM395" i="1"/>
  <c r="AR421" i="1"/>
  <c r="BL512" i="1"/>
  <c r="AR310" i="1"/>
  <c r="AM577" i="1"/>
  <c r="DU424" i="1"/>
  <c r="CJ575" i="1"/>
  <c r="AL417" i="1"/>
  <c r="CO241" i="1"/>
  <c r="AG367" i="1"/>
  <c r="BF417" i="1"/>
  <c r="DB347" i="1"/>
  <c r="AH410" i="1"/>
  <c r="AV363" i="1"/>
  <c r="DR554" i="1"/>
  <c r="DT401" i="1"/>
  <c r="EE316" i="1"/>
  <c r="DH594" i="1"/>
  <c r="BG393" i="1"/>
  <c r="DF207" i="1"/>
  <c r="EA497" i="1"/>
  <c r="DY414" i="1"/>
  <c r="DF234" i="1"/>
  <c r="DZ367" i="1"/>
  <c r="EE353" i="1"/>
  <c r="CX304" i="1"/>
  <c r="EH551" i="1"/>
  <c r="DO317" i="1"/>
  <c r="DL370" i="1"/>
  <c r="EB372" i="1"/>
  <c r="EG514" i="1"/>
  <c r="CO390" i="1"/>
  <c r="AV93" i="1"/>
  <c r="CN421" i="1"/>
  <c r="AV369" i="1"/>
  <c r="DG551" i="1"/>
  <c r="BL303" i="1"/>
  <c r="EB543" i="1"/>
  <c r="CE480" i="1"/>
  <c r="AH480" i="1"/>
  <c r="CU344" i="1"/>
  <c r="DR408" i="1"/>
  <c r="AB501" i="1"/>
  <c r="DP547" i="1"/>
  <c r="BA372" i="1"/>
  <c r="CS234" i="1"/>
  <c r="BL308" i="1"/>
  <c r="CL624" i="1"/>
  <c r="AV427" i="1"/>
  <c r="AC552" i="1"/>
  <c r="CN300" i="1"/>
  <c r="DB424" i="1"/>
  <c r="AH372" i="1"/>
  <c r="BQ328" i="1"/>
  <c r="BZ435" i="1"/>
  <c r="AH425" i="1"/>
  <c r="DG419" i="1"/>
  <c r="EB24" i="1"/>
  <c r="DL405" i="1"/>
  <c r="DM484" i="1"/>
  <c r="BG336" i="1"/>
  <c r="DF347" i="1"/>
  <c r="DG361" i="1"/>
  <c r="CZ369" i="1"/>
  <c r="DY109" i="1"/>
  <c r="CQ552" i="1"/>
  <c r="DP409" i="1"/>
  <c r="AG419" i="1"/>
  <c r="ED481" i="1"/>
  <c r="EC335" i="1"/>
  <c r="CP351" i="1"/>
  <c r="DH299" i="1"/>
  <c r="DA380" i="1"/>
  <c r="ED241" i="1"/>
  <c r="DZ431" i="1"/>
  <c r="CT323" i="1"/>
  <c r="CR322" i="1"/>
  <c r="D378" i="1" a="1"/>
  <c r="CX405" i="1"/>
  <c r="EA351" i="1"/>
  <c r="DP501" i="1"/>
  <c r="EH199" i="1"/>
  <c r="CF391" i="1"/>
  <c r="ED651" i="1"/>
  <c r="EG499" i="1"/>
  <c r="DE194" i="1"/>
  <c r="AC619" i="1"/>
  <c r="CQ498" i="1"/>
  <c r="DO547" i="1"/>
  <c r="DK368" i="1"/>
  <c r="AL435" i="1"/>
  <c r="DK371" i="1"/>
  <c r="D341" i="1" a="1"/>
  <c r="DO577" i="1"/>
  <c r="DN352" i="1"/>
  <c r="DH345" i="1"/>
  <c r="DC315" i="1"/>
  <c r="DW316" i="1"/>
  <c r="AW312" i="1"/>
  <c r="EH230" i="1"/>
  <c r="BA379" i="1"/>
  <c r="AL306" i="1"/>
  <c r="AC381" i="1"/>
  <c r="CL436" i="1"/>
  <c r="BU546" i="1"/>
  <c r="DF370" i="1"/>
  <c r="DR329" i="1"/>
  <c r="DM308" i="1"/>
  <c r="CT524" i="1"/>
  <c r="DA424" i="1"/>
  <c r="CU251" i="1"/>
  <c r="BG377" i="1"/>
  <c r="CY330" i="1"/>
  <c r="AG429" i="1"/>
  <c r="DP320" i="1"/>
  <c r="DA401" i="1"/>
  <c r="DY390" i="1"/>
  <c r="CW398" i="1"/>
  <c r="DC410" i="1"/>
  <c r="BZ334" i="1"/>
  <c r="DT515" i="1"/>
  <c r="BG436" i="1"/>
  <c r="AW353" i="1"/>
  <c r="AQ411" i="1"/>
  <c r="BB381" i="1"/>
  <c r="CF422" i="1"/>
  <c r="DL367" i="1"/>
  <c r="BK417" i="1"/>
  <c r="CS378" i="1"/>
  <c r="BK480" i="1"/>
  <c r="DA511" i="1"/>
  <c r="CZ422" i="1"/>
  <c r="BB403" i="1"/>
  <c r="DN371" i="1"/>
  <c r="CT360" i="1"/>
  <c r="DQ403" i="1"/>
  <c r="CX396" i="1"/>
  <c r="AW620" i="1"/>
  <c r="CL414" i="1"/>
  <c r="EF299" i="1"/>
  <c r="DM436" i="1"/>
  <c r="CQ417" i="1"/>
  <c r="DD394" i="1"/>
  <c r="DW312" i="1"/>
  <c r="BU394" i="1"/>
  <c r="DE203" i="1"/>
  <c r="DR391" i="1"/>
  <c r="EA332" i="1"/>
  <c r="AB428" i="1"/>
  <c r="DZ391" i="1"/>
  <c r="CL336" i="1"/>
  <c r="DC303" i="1"/>
  <c r="BA433" i="1"/>
  <c r="DH480" i="1"/>
  <c r="CQ374" i="1"/>
  <c r="DQ416" i="1"/>
  <c r="DO430" i="1"/>
  <c r="AQ355" i="1"/>
  <c r="DF408" i="1"/>
  <c r="DU377" i="1"/>
  <c r="CJ595" i="1"/>
  <c r="D460" i="1" a="1"/>
  <c r="CJ199" i="1"/>
  <c r="CK306" i="1"/>
  <c r="BZ574" i="1"/>
  <c r="CT247" i="1"/>
  <c r="EC311" i="1"/>
  <c r="D333" i="1" a="1"/>
  <c r="DZ296" i="1"/>
  <c r="DN108" i="1"/>
  <c r="EB351" i="1"/>
  <c r="DQ516" i="1"/>
  <c r="DG479" i="1"/>
  <c r="DP324" i="1"/>
  <c r="DL325" i="1"/>
  <c r="BK484" i="1"/>
  <c r="DH242" i="1"/>
  <c r="DH432" i="1"/>
  <c r="AB375" i="1"/>
  <c r="AV203" i="1"/>
  <c r="CQ543" i="1"/>
  <c r="CM409" i="1"/>
  <c r="DT403" i="1"/>
  <c r="AG402" i="1"/>
  <c r="BV380" i="1"/>
  <c r="EB340" i="1"/>
  <c r="DR483" i="1"/>
  <c r="DG429" i="1"/>
  <c r="BG316" i="1"/>
  <c r="EF355" i="1"/>
  <c r="DN412" i="1"/>
  <c r="D334" i="1" a="1"/>
  <c r="AC361" i="1"/>
  <c r="CU480" i="1"/>
  <c r="EE369" i="1"/>
  <c r="DB355" i="1"/>
  <c r="DE374" i="1"/>
  <c r="DG373" i="1"/>
  <c r="DY327" i="1"/>
  <c r="AH347" i="1"/>
  <c r="DG348" i="1"/>
  <c r="AM122" i="1"/>
  <c r="CL299" i="1"/>
  <c r="BU312" i="1"/>
  <c r="DY407" i="1"/>
  <c r="DX396" i="1"/>
  <c r="BU500" i="1"/>
  <c r="CU195" i="1"/>
  <c r="BP243" i="1"/>
  <c r="BP401" i="1"/>
  <c r="BP335" i="1"/>
  <c r="CJ397" i="1"/>
  <c r="DS335" i="1"/>
  <c r="DE319" i="1"/>
  <c r="BL403" i="1"/>
  <c r="AV328" i="1"/>
  <c r="DR243" i="1"/>
  <c r="CL524" i="1"/>
  <c r="CQ296" i="1"/>
  <c r="CO403" i="1"/>
  <c r="EC336" i="1"/>
  <c r="AW352" i="1"/>
  <c r="DB422" i="1"/>
  <c r="EA579" i="1"/>
  <c r="CY363" i="1"/>
  <c r="BK512" i="1"/>
  <c r="DU318" i="1"/>
  <c r="BG376" i="1"/>
  <c r="AL351" i="1"/>
  <c r="CX361" i="1"/>
  <c r="DJ434" i="1"/>
  <c r="EH375" i="1"/>
  <c r="DT420" i="1"/>
  <c r="EF419" i="1"/>
  <c r="CA351" i="1"/>
  <c r="CT328" i="1"/>
  <c r="EA344" i="1"/>
  <c r="CF300" i="1"/>
  <c r="DB396" i="1"/>
  <c r="DT524" i="1"/>
  <c r="DE517" i="1"/>
  <c r="DO362" i="1"/>
  <c r="DR324" i="1"/>
  <c r="CN484" i="1"/>
  <c r="EF121" i="1"/>
  <c r="DA348" i="1"/>
  <c r="BG355" i="1"/>
  <c r="DQ231" i="1"/>
  <c r="CO302" i="1"/>
  <c r="DS353" i="1"/>
  <c r="AL315" i="1"/>
  <c r="AW371" i="1"/>
  <c r="EG415" i="1"/>
  <c r="DW348" i="1"/>
  <c r="DN396" i="1"/>
  <c r="CT428" i="1"/>
  <c r="DO370" i="1"/>
  <c r="CA413" i="1"/>
  <c r="DE575" i="1"/>
  <c r="AL316" i="1"/>
  <c r="CO394" i="1"/>
  <c r="EA347" i="1"/>
  <c r="ED318" i="1"/>
  <c r="BZ378" i="1"/>
  <c r="BP304" i="1"/>
  <c r="DM130" i="1"/>
  <c r="EB316" i="1"/>
  <c r="DD304" i="1"/>
  <c r="BU483" i="1"/>
  <c r="DA414" i="1"/>
  <c r="DC346" i="1"/>
  <c r="BV405" i="1"/>
  <c r="EB304" i="1"/>
  <c r="BG230" i="1"/>
  <c r="EA514" i="1"/>
  <c r="AQ431" i="1"/>
  <c r="AR571" i="1"/>
  <c r="CS396" i="1"/>
  <c r="DX548" i="1"/>
  <c r="DX335" i="1"/>
  <c r="AV78" i="1"/>
  <c r="DD521" i="1"/>
  <c r="DM376" i="1"/>
  <c r="CS297" i="1"/>
  <c r="DW381" i="1"/>
  <c r="CQ320" i="1"/>
  <c r="DL380" i="1"/>
  <c r="CQ368" i="1"/>
  <c r="D487" i="1" a="1"/>
  <c r="CA404" i="1"/>
  <c r="CZ206" i="1"/>
  <c r="CR424" i="1"/>
  <c r="CT397" i="1"/>
  <c r="AV309" i="1"/>
  <c r="DR543" i="1"/>
  <c r="DN345" i="1"/>
  <c r="CO308" i="1"/>
  <c r="CL119" i="1"/>
  <c r="EC435" i="1"/>
  <c r="DJ419" i="1"/>
  <c r="AG251" i="1"/>
  <c r="DX329" i="1"/>
  <c r="BV377" i="1"/>
  <c r="DN194" i="1"/>
  <c r="AB335" i="1"/>
  <c r="CY481" i="1"/>
  <c r="DB517" i="1"/>
  <c r="CF434" i="1"/>
  <c r="CK424" i="1"/>
  <c r="BB233" i="1"/>
  <c r="AR109" i="1"/>
  <c r="DS433" i="1"/>
  <c r="CX543" i="1"/>
  <c r="DE303" i="1"/>
  <c r="CY415" i="1"/>
  <c r="DT247" i="1"/>
  <c r="BL517" i="1"/>
  <c r="CK343" i="1"/>
  <c r="DE367" i="1"/>
  <c r="EH408" i="1"/>
  <c r="BB419" i="1"/>
  <c r="AH334" i="1"/>
  <c r="BF477" i="1"/>
  <c r="DH391" i="1"/>
  <c r="CY352" i="1"/>
  <c r="D505" i="1" a="1"/>
  <c r="BA408" i="1"/>
  <c r="DD205" i="1"/>
  <c r="DB378" i="1"/>
  <c r="BQ120" i="1"/>
  <c r="AM319" i="1"/>
  <c r="CW35" i="1"/>
  <c r="CL500" i="1"/>
  <c r="CR371" i="1"/>
  <c r="CK247" i="1"/>
  <c r="BU415" i="1"/>
  <c r="AM304" i="1"/>
  <c r="AM367" i="1"/>
  <c r="DX411" i="1"/>
  <c r="CX353" i="1"/>
  <c r="DY379" i="1"/>
  <c r="BP482" i="1"/>
  <c r="CR323" i="1"/>
  <c r="AL499" i="1"/>
  <c r="DZ430" i="1"/>
  <c r="DB348" i="1"/>
  <c r="AQ391" i="1"/>
  <c r="BL434" i="1"/>
  <c r="DQ327" i="1"/>
  <c r="DJ524" i="1"/>
  <c r="BA550" i="1"/>
  <c r="BF619" i="1"/>
  <c r="AQ332" i="1"/>
  <c r="BV348" i="1"/>
  <c r="DU498" i="1"/>
  <c r="AL302" i="1"/>
  <c r="AQ397" i="1"/>
  <c r="AQ379" i="1"/>
  <c r="DX326" i="1"/>
  <c r="BL422" i="1"/>
  <c r="AL427" i="1"/>
  <c r="DW353" i="1"/>
  <c r="DT498" i="1"/>
  <c r="BU432" i="1"/>
  <c r="DA352" i="1"/>
  <c r="CA477" i="1"/>
  <c r="DY316" i="1"/>
  <c r="DP520" i="1"/>
  <c r="DC367" i="1"/>
  <c r="DH544" i="1"/>
  <c r="BP403" i="1"/>
  <c r="CQ477" i="1"/>
  <c r="EH410" i="1"/>
  <c r="DX301" i="1"/>
  <c r="AG347" i="1"/>
  <c r="DF373" i="1"/>
  <c r="EB360" i="1"/>
  <c r="AR434" i="1"/>
  <c r="DU303" i="1"/>
  <c r="DJ381" i="1"/>
  <c r="DJ414" i="1"/>
  <c r="DF299" i="1"/>
  <c r="DE481" i="1"/>
  <c r="BQ370" i="1"/>
  <c r="EE498" i="1"/>
  <c r="DS524" i="1"/>
  <c r="DD553" i="1"/>
  <c r="CK415" i="1"/>
  <c r="BL523" i="1"/>
  <c r="DX415" i="1"/>
  <c r="CK392" i="1"/>
  <c r="BQ573" i="1"/>
  <c r="DD550" i="1"/>
  <c r="DL346" i="1"/>
  <c r="CR430" i="1"/>
  <c r="AB315" i="1"/>
  <c r="DS319" i="1"/>
  <c r="EA396" i="1"/>
  <c r="CY316" i="1"/>
  <c r="AC362" i="1"/>
  <c r="AC409" i="1"/>
  <c r="DH205" i="1"/>
  <c r="AR108" i="1"/>
  <c r="EG405" i="1"/>
  <c r="EE346" i="1"/>
  <c r="DB370" i="1"/>
  <c r="DT308" i="1"/>
  <c r="DY403" i="1"/>
  <c r="AH521" i="1"/>
  <c r="DG317" i="1"/>
  <c r="BL316" i="1"/>
  <c r="CJ511" i="1"/>
  <c r="DL549" i="1"/>
  <c r="BU426" i="1"/>
  <c r="CK421" i="1"/>
  <c r="DM390" i="1"/>
  <c r="EC603" i="1"/>
  <c r="CZ342" i="1"/>
  <c r="BV572" i="1"/>
  <c r="DH359" i="1"/>
  <c r="DM40" i="1"/>
  <c r="BQ330" i="1"/>
  <c r="DA337" i="1"/>
  <c r="D471" i="1" a="1"/>
  <c r="EF128" i="1"/>
  <c r="BB362" i="1"/>
  <c r="DN405" i="1"/>
  <c r="AH412" i="1"/>
  <c r="EC654" i="1"/>
  <c r="AW497" i="1"/>
  <c r="CA422" i="1"/>
  <c r="DG311" i="1"/>
  <c r="CT296" i="1"/>
  <c r="CK436" i="1"/>
  <c r="CX120" i="1"/>
  <c r="CT576" i="1"/>
  <c r="EE332" i="1"/>
  <c r="CN390" i="1"/>
  <c r="ED421" i="1"/>
  <c r="ED371" i="1"/>
  <c r="BK299" i="1"/>
  <c r="BL348" i="1"/>
  <c r="DA303" i="1"/>
  <c r="DQ398" i="1"/>
  <c r="CZ421" i="1"/>
  <c r="BK482" i="1"/>
  <c r="DJ375" i="1"/>
  <c r="CW524" i="1"/>
  <c r="DG395" i="1"/>
  <c r="BK579" i="1"/>
  <c r="BA194" i="1"/>
  <c r="DM298" i="1"/>
  <c r="DE478" i="1"/>
  <c r="BK382" i="1"/>
  <c r="BZ552" i="1"/>
  <c r="BL343" i="1"/>
  <c r="AW518" i="1"/>
  <c r="AG378" i="1"/>
  <c r="AW524" i="1"/>
  <c r="CE361" i="1"/>
  <c r="BB406" i="1"/>
  <c r="BZ402" i="1"/>
  <c r="CE398" i="1"/>
  <c r="AC479" i="1"/>
  <c r="DD311" i="1"/>
  <c r="CL415" i="1"/>
  <c r="DB401" i="1"/>
  <c r="CK231" i="1"/>
  <c r="AW242" i="1"/>
  <c r="BL404" i="1"/>
  <c r="BF575" i="1"/>
  <c r="AB351" i="1"/>
  <c r="DK363" i="1"/>
  <c r="DA427" i="1"/>
  <c r="BZ375" i="1"/>
  <c r="CX326" i="1"/>
  <c r="EG308" i="1"/>
  <c r="CR382" i="1"/>
  <c r="CR235" i="1"/>
  <c r="CE368" i="1"/>
  <c r="BV603" i="1"/>
  <c r="DE333" i="1"/>
  <c r="DS302" i="1"/>
  <c r="BU393" i="1"/>
  <c r="DF425" i="1"/>
  <c r="DY303" i="1"/>
  <c r="DN376" i="1"/>
  <c r="CO52" i="1"/>
  <c r="DO346" i="1"/>
  <c r="CX374" i="1"/>
  <c r="CU369" i="1"/>
  <c r="BF297" i="1"/>
  <c r="EE371" i="1"/>
  <c r="DQ80" i="1"/>
  <c r="AG302" i="1"/>
  <c r="DP332" i="1"/>
  <c r="DK345" i="1"/>
  <c r="DA396" i="1"/>
  <c r="DR395" i="1"/>
  <c r="CS327" i="1"/>
  <c r="BU334" i="1"/>
  <c r="DN723" i="1"/>
  <c r="DD129" i="1"/>
  <c r="DC202" i="1"/>
  <c r="AQ380" i="1"/>
  <c r="CE375" i="1"/>
  <c r="BK396" i="1"/>
  <c r="CF375" i="1"/>
  <c r="DW111" i="1"/>
  <c r="CY341" i="1"/>
  <c r="AG381" i="1"/>
  <c r="DB402" i="1"/>
  <c r="BA499" i="1"/>
  <c r="EH341" i="1"/>
  <c r="CU416" i="1"/>
  <c r="DX331" i="1"/>
  <c r="CO39" i="1"/>
  <c r="ED111" i="1"/>
  <c r="DC513" i="1"/>
  <c r="AW381" i="1"/>
  <c r="CU419" i="1"/>
  <c r="BV578" i="1"/>
  <c r="AL379" i="1"/>
  <c r="AM501" i="1"/>
  <c r="CE594" i="1"/>
  <c r="DJ85" i="1"/>
  <c r="DT335" i="1"/>
  <c r="CJ317" i="1"/>
  <c r="CK368" i="1"/>
  <c r="CM433" i="1"/>
  <c r="DU89" i="1"/>
  <c r="EG41" i="1"/>
  <c r="CL201" i="1"/>
  <c r="DA397" i="1"/>
  <c r="DA411" i="1"/>
  <c r="DJ319" i="1"/>
  <c r="CL390" i="1"/>
  <c r="BQ300" i="1"/>
  <c r="AH431" i="1"/>
  <c r="DE484" i="1"/>
  <c r="CW233" i="1"/>
  <c r="DK391" i="1"/>
  <c r="CK361" i="1"/>
  <c r="DU372" i="1"/>
  <c r="AC336" i="1"/>
  <c r="ED107" i="1"/>
  <c r="DX395" i="1"/>
  <c r="AL498" i="1"/>
  <c r="BF120" i="1"/>
  <c r="DW235" i="1"/>
  <c r="DK408" i="1"/>
  <c r="D413" i="1" a="1"/>
  <c r="DW425" i="1"/>
  <c r="CP378" i="1"/>
  <c r="DM424" i="1"/>
  <c r="DQ359" i="1"/>
  <c r="CL517" i="1"/>
  <c r="DL298" i="1"/>
  <c r="DJ548" i="1"/>
  <c r="DE348" i="1"/>
  <c r="DW411" i="1"/>
  <c r="AW413" i="1"/>
  <c r="DL307" i="1"/>
  <c r="AW572" i="1"/>
  <c r="DF426" i="1"/>
  <c r="CN520" i="1"/>
  <c r="EF403" i="1"/>
  <c r="EG548" i="1"/>
  <c r="CZ341" i="1"/>
  <c r="BK298" i="1"/>
  <c r="DC370" i="1"/>
  <c r="CR417" i="1"/>
  <c r="BU347" i="1"/>
  <c r="EC343" i="1"/>
  <c r="BZ321" i="1"/>
  <c r="BG323" i="1"/>
  <c r="DH414" i="1"/>
  <c r="DP327" i="1"/>
  <c r="DT346" i="1"/>
  <c r="BP391" i="1"/>
  <c r="DF194" i="1"/>
  <c r="CA329" i="1"/>
  <c r="CP299" i="1"/>
  <c r="DF323" i="1"/>
  <c r="CL545" i="1"/>
  <c r="AM348" i="1"/>
  <c r="DU308" i="1"/>
  <c r="EB423" i="1"/>
  <c r="D535" i="1" a="1"/>
  <c r="AH547" i="1"/>
  <c r="CA432" i="1"/>
  <c r="CE369" i="1"/>
  <c r="CM335" i="1"/>
  <c r="ED373" i="1"/>
  <c r="DD680" i="1"/>
  <c r="DX597" i="1"/>
  <c r="AW363" i="1"/>
  <c r="BA402" i="1"/>
  <c r="DS394" i="1"/>
  <c r="BG579" i="1"/>
  <c r="DN479" i="1"/>
  <c r="EG423" i="1"/>
  <c r="DZ408" i="1"/>
  <c r="CS343" i="1"/>
  <c r="BK234" i="1"/>
  <c r="CT395" i="1"/>
  <c r="CJ360" i="1"/>
  <c r="CM303" i="1"/>
  <c r="AL521" i="1"/>
  <c r="ED60" i="1"/>
  <c r="BF408" i="1"/>
  <c r="BL418" i="1"/>
  <c r="DH552" i="1"/>
  <c r="EC417" i="1"/>
  <c r="BP360" i="1"/>
  <c r="CR520" i="1"/>
  <c r="AB395" i="1"/>
  <c r="DS518" i="1"/>
  <c r="ED429" i="1"/>
  <c r="EE381" i="1"/>
  <c r="DG376" i="1"/>
  <c r="DW347" i="1"/>
  <c r="CE408" i="1"/>
  <c r="BQ479" i="1"/>
  <c r="ED403" i="1"/>
  <c r="BF522" i="1"/>
  <c r="CA411" i="1"/>
  <c r="DC520" i="1"/>
  <c r="DD519" i="1"/>
  <c r="AL383" i="1"/>
  <c r="EH434" i="1"/>
  <c r="BF345" i="1"/>
  <c r="BA368" i="1"/>
  <c r="AB202" i="1"/>
  <c r="BZ391" i="1"/>
  <c r="DE251" i="1"/>
  <c r="AQ548" i="1"/>
  <c r="AW40" i="1"/>
  <c r="EG242" i="1"/>
  <c r="CW334" i="1"/>
  <c r="CT548" i="1"/>
  <c r="BL543" i="1"/>
  <c r="EB407" i="1"/>
  <c r="BQ319" i="1"/>
  <c r="CZ415" i="1"/>
  <c r="DC392" i="1"/>
  <c r="CF430" i="1"/>
  <c r="ED383" i="1"/>
  <c r="BV371" i="1"/>
  <c r="CQ382" i="1"/>
  <c r="BG251" i="1"/>
  <c r="CE331" i="1"/>
  <c r="BZ368" i="1"/>
  <c r="BG500" i="1"/>
  <c r="CZ410" i="1"/>
  <c r="DO499" i="1"/>
  <c r="EH435" i="1"/>
  <c r="DK372" i="1"/>
  <c r="DA482" i="1"/>
  <c r="BK345" i="1"/>
  <c r="DF380" i="1"/>
  <c r="BG432" i="1"/>
  <c r="CR331" i="1"/>
  <c r="AL436" i="1"/>
  <c r="AM405" i="1"/>
  <c r="BL522" i="1"/>
  <c r="EF429" i="1"/>
  <c r="BZ329" i="1"/>
  <c r="CJ327" i="1"/>
  <c r="AQ405" i="1"/>
  <c r="DJ301" i="1"/>
  <c r="EC383" i="1"/>
  <c r="CA481" i="1"/>
  <c r="ED483" i="1"/>
  <c r="CT359" i="1"/>
  <c r="AH306" i="1"/>
  <c r="DG403" i="1"/>
  <c r="AG434" i="1"/>
  <c r="CK353" i="1"/>
  <c r="CY202" i="1"/>
  <c r="DC334" i="1"/>
  <c r="DJ374" i="1"/>
  <c r="AC363" i="1"/>
  <c r="CR572" i="1"/>
  <c r="DO395" i="1"/>
  <c r="CQ413" i="1"/>
  <c r="EF421" i="1"/>
  <c r="DQ419" i="1"/>
  <c r="CK402" i="1"/>
  <c r="AB425" i="1"/>
  <c r="BF326" i="1"/>
  <c r="EH544" i="1"/>
  <c r="DT309" i="1"/>
  <c r="BG299" i="1"/>
  <c r="AM391" i="1"/>
  <c r="DY393" i="1"/>
  <c r="CF435" i="1"/>
  <c r="DU405" i="1"/>
  <c r="DN298" i="1"/>
  <c r="CN415" i="1"/>
  <c r="DU601" i="1"/>
  <c r="BZ598" i="1"/>
  <c r="BB251" i="1"/>
  <c r="AG401" i="1"/>
  <c r="CQ425" i="1"/>
  <c r="BK120" i="1"/>
  <c r="CA241" i="1"/>
  <c r="CO501" i="1"/>
  <c r="DO432" i="1"/>
  <c r="CO231" i="1"/>
  <c r="AW395" i="1"/>
  <c r="BB303" i="1"/>
  <c r="DZ418" i="1"/>
  <c r="CM524" i="1"/>
  <c r="AQ346" i="1"/>
  <c r="CJ579" i="1"/>
  <c r="BQ577" i="1"/>
  <c r="BU327" i="1"/>
  <c r="DW382" i="1"/>
  <c r="BZ307" i="1"/>
  <c r="CN317" i="1"/>
  <c r="BP312" i="1"/>
  <c r="CM577" i="1"/>
  <c r="AB60" i="1"/>
  <c r="CF479" i="1"/>
  <c r="DZ310" i="1"/>
  <c r="DK484" i="1"/>
  <c r="DF416" i="1"/>
  <c r="DL551" i="1"/>
  <c r="BV311" i="1"/>
  <c r="DO111" i="1"/>
  <c r="AQ362" i="1"/>
  <c r="DA431" i="1"/>
  <c r="DG74" i="1"/>
  <c r="EE302" i="1"/>
  <c r="CW483" i="1"/>
  <c r="BU411" i="1"/>
  <c r="BU368" i="1"/>
  <c r="CQ394" i="1"/>
  <c r="DK129" i="1"/>
  <c r="BF59" i="1"/>
  <c r="BP425" i="1"/>
  <c r="DP601" i="1"/>
  <c r="DO411" i="1"/>
  <c r="EE514" i="1"/>
  <c r="BZ373" i="1"/>
  <c r="DP404" i="1"/>
  <c r="CX479" i="1"/>
  <c r="EA371" i="1"/>
  <c r="CX324" i="1"/>
  <c r="CP548" i="1"/>
  <c r="CE479" i="1"/>
  <c r="DD341" i="1"/>
  <c r="AQ95" i="1"/>
  <c r="EC331" i="1"/>
  <c r="DJ110" i="1"/>
  <c r="AR355" i="1"/>
  <c r="CK575" i="1"/>
  <c r="DK426" i="1"/>
  <c r="BA333" i="1"/>
  <c r="CM367" i="1"/>
  <c r="EG362" i="1"/>
  <c r="DU401" i="1"/>
  <c r="BA199" i="1"/>
  <c r="AM301" i="1"/>
  <c r="AL234" i="1"/>
  <c r="CZ324" i="1"/>
  <c r="CE345" i="1"/>
  <c r="CO243" i="1"/>
  <c r="DK417" i="1"/>
  <c r="CQ298" i="1"/>
  <c r="CS368" i="1"/>
  <c r="CO426" i="1"/>
  <c r="CJ428" i="1"/>
  <c r="CU299" i="1"/>
  <c r="AV343" i="1"/>
  <c r="CL130" i="1"/>
  <c r="DS94" i="1"/>
  <c r="EE351" i="1"/>
  <c r="DE431" i="1"/>
  <c r="AH501" i="1"/>
  <c r="DX425" i="1"/>
  <c r="BF342" i="1"/>
  <c r="BK355" i="1"/>
  <c r="DG347" i="1"/>
  <c r="DN375" i="1"/>
  <c r="CK416" i="1"/>
  <c r="BA401" i="1"/>
  <c r="DM383" i="1"/>
  <c r="BZ322" i="1"/>
  <c r="CM392" i="1"/>
  <c r="DZ479" i="1"/>
  <c r="AH415" i="1"/>
  <c r="DS426" i="1"/>
  <c r="AC360" i="1"/>
  <c r="BL364" i="1"/>
  <c r="DK306" i="1"/>
  <c r="CN301" i="1"/>
  <c r="CX414" i="1"/>
  <c r="DM345" i="1"/>
  <c r="DJ603" i="1"/>
  <c r="BP343" i="1"/>
  <c r="AQ201" i="1"/>
  <c r="CN332" i="1"/>
  <c r="CA390" i="1"/>
  <c r="CL435" i="1"/>
  <c r="CL352" i="1"/>
  <c r="BG425" i="1"/>
  <c r="CW122" i="1"/>
  <c r="DZ303" i="1"/>
  <c r="CE482" i="1"/>
  <c r="DY335" i="1"/>
  <c r="CJ323" i="1"/>
  <c r="AC370" i="1"/>
  <c r="BK427" i="1"/>
  <c r="AH408" i="1"/>
  <c r="D418" i="1" a="1"/>
  <c r="BG231" i="1"/>
  <c r="AG303" i="1"/>
  <c r="DQ355" i="1"/>
  <c r="BK334" i="1"/>
  <c r="BP419" i="1"/>
  <c r="BA397" i="1"/>
  <c r="AL318" i="1"/>
  <c r="DQ380" i="1"/>
  <c r="CE316" i="1"/>
  <c r="DN746" i="1"/>
  <c r="CL549" i="1"/>
  <c r="CT128" i="1"/>
  <c r="CK355" i="1"/>
  <c r="CL332" i="1"/>
  <c r="DJ327" i="1"/>
  <c r="DM337" i="1"/>
  <c r="BP412" i="1"/>
  <c r="DX418" i="1"/>
  <c r="AR377" i="1"/>
  <c r="DY309" i="1"/>
  <c r="AR311" i="1"/>
  <c r="CY321" i="1"/>
  <c r="CU64" i="1"/>
  <c r="DK412" i="1"/>
  <c r="EE497" i="1"/>
  <c r="DT322" i="1"/>
  <c r="CQ229" i="1"/>
  <c r="DQ300" i="1"/>
  <c r="CJ321" i="1"/>
  <c r="CM514" i="1"/>
  <c r="BQ394" i="1"/>
  <c r="AB578" i="1"/>
  <c r="AC428" i="1"/>
  <c r="CP407" i="1"/>
  <c r="BL374" i="1"/>
  <c r="CW403" i="1"/>
  <c r="DU409" i="1"/>
  <c r="CX370" i="1"/>
  <c r="BZ327" i="1"/>
  <c r="CP406" i="1"/>
  <c r="DA74" i="1"/>
  <c r="DG412" i="1"/>
  <c r="AL603" i="1"/>
  <c r="D368" i="1" a="1"/>
  <c r="CA395" i="1"/>
  <c r="CF329" i="1"/>
  <c r="EG320" i="1"/>
  <c r="BU359" i="1"/>
  <c r="D391" i="1" a="1"/>
  <c r="DP518" i="1"/>
  <c r="CY319" i="1"/>
  <c r="BG409" i="1"/>
  <c r="EC306" i="1"/>
  <c r="DR426" i="1"/>
  <c r="CW351" i="1"/>
  <c r="DK375" i="1"/>
  <c r="DD422" i="1"/>
  <c r="EC344" i="1"/>
  <c r="DO421" i="1"/>
  <c r="CJ576" i="1"/>
  <c r="DN435" i="1"/>
  <c r="CW523" i="1"/>
  <c r="AL307" i="1"/>
  <c r="DW652" i="1"/>
  <c r="ED391" i="1"/>
  <c r="D468" i="1" a="1"/>
  <c r="AM554" i="1"/>
  <c r="DN517" i="1"/>
  <c r="EF427" i="1"/>
  <c r="DO308" i="1"/>
  <c r="EH374" i="1"/>
  <c r="DU333" i="1"/>
  <c r="BG518" i="1"/>
  <c r="CJ310" i="1"/>
  <c r="DL297" i="1"/>
  <c r="CF421" i="1"/>
  <c r="DC497" i="1"/>
  <c r="DC361" i="1"/>
  <c r="DO516" i="1"/>
  <c r="CM377" i="1"/>
  <c r="CY412" i="1"/>
  <c r="DH370" i="1"/>
  <c r="EB420" i="1"/>
  <c r="CE340" i="1"/>
  <c r="BQ325" i="1"/>
  <c r="DN328" i="1"/>
  <c r="DS305" i="1"/>
  <c r="BU395" i="1"/>
  <c r="AG242" i="1"/>
  <c r="CY340" i="1"/>
  <c r="D561" i="1" a="1"/>
  <c r="DT316" i="1"/>
  <c r="CO303" i="1"/>
  <c r="DQ430" i="1"/>
  <c r="BA578" i="1"/>
  <c r="CZ500" i="1"/>
  <c r="BK415" i="1"/>
  <c r="DL433" i="1"/>
  <c r="CM432" i="1"/>
  <c r="DE515" i="1"/>
  <c r="DH415" i="1"/>
  <c r="DK343" i="1"/>
  <c r="DK479" i="1"/>
  <c r="EC82" i="1"/>
  <c r="DT243" i="1"/>
  <c r="AL414" i="1"/>
  <c r="CM424" i="1"/>
  <c r="DX397" i="1"/>
  <c r="CS407" i="1"/>
  <c r="DW33" i="1"/>
  <c r="EH511" i="1"/>
  <c r="DD522" i="1"/>
  <c r="DW376" i="1"/>
  <c r="DU332" i="1"/>
  <c r="BB405" i="1"/>
  <c r="CW435" i="1"/>
  <c r="BQ480" i="1"/>
  <c r="DM593" i="1"/>
  <c r="DU330" i="1"/>
  <c r="EB334" i="1"/>
  <c r="DM344" i="1"/>
  <c r="AV320" i="1"/>
  <c r="DP393" i="1"/>
  <c r="DE572" i="1"/>
  <c r="CR341" i="1"/>
  <c r="CM346" i="1"/>
  <c r="AW336" i="1"/>
  <c r="DH431" i="1"/>
  <c r="CR352" i="1"/>
  <c r="EG407" i="1"/>
  <c r="DR501" i="1"/>
  <c r="BU436" i="1"/>
  <c r="CQ383" i="1"/>
  <c r="DT547" i="1"/>
  <c r="DP303" i="1"/>
  <c r="CZ520" i="1"/>
  <c r="DJ247" i="1"/>
  <c r="AQ359" i="1"/>
  <c r="AB306" i="1"/>
  <c r="CE548" i="1"/>
  <c r="EF348" i="1"/>
  <c r="BA326" i="1"/>
  <c r="CQ372" i="1"/>
  <c r="BB307" i="1"/>
  <c r="CN369" i="1"/>
  <c r="CN82" i="1"/>
  <c r="EF405" i="1"/>
  <c r="BU374" i="1"/>
  <c r="DT419" i="1"/>
  <c r="DH331" i="1"/>
  <c r="DW418" i="1"/>
  <c r="CQ316" i="1"/>
  <c r="AG334" i="1"/>
  <c r="CL307" i="1"/>
  <c r="DQ407" i="1"/>
  <c r="DH382" i="1"/>
  <c r="DD367" i="1"/>
  <c r="AQ417" i="1"/>
  <c r="D351" i="1" a="1"/>
  <c r="BF329" i="1"/>
  <c r="BB391" i="1"/>
  <c r="DD131" i="1"/>
  <c r="AV303" i="1"/>
  <c r="AR500" i="1"/>
  <c r="DX368" i="1"/>
  <c r="EH353" i="1"/>
  <c r="CE414" i="1"/>
  <c r="DK402" i="1"/>
  <c r="DG309" i="1"/>
  <c r="AV478" i="1"/>
  <c r="CY393" i="1"/>
  <c r="DE390" i="1"/>
  <c r="DA375" i="1"/>
  <c r="DD336" i="1"/>
  <c r="AW340" i="1"/>
  <c r="BG396" i="1"/>
  <c r="CE304" i="1"/>
  <c r="CL484" i="1"/>
  <c r="DF378" i="1"/>
  <c r="DD402" i="1"/>
  <c r="DY429" i="1"/>
  <c r="CM373" i="1"/>
  <c r="CK407" i="1"/>
  <c r="BZ367" i="1"/>
  <c r="DT129" i="1"/>
  <c r="AR332" i="1"/>
  <c r="CQ324" i="1"/>
  <c r="ED364" i="1"/>
  <c r="CR346" i="1"/>
  <c r="CL52" i="1"/>
  <c r="BB93" i="1"/>
  <c r="AV372" i="1"/>
  <c r="DG303" i="1"/>
  <c r="CK243" i="1"/>
  <c r="BL413" i="1"/>
  <c r="DH341" i="1"/>
  <c r="BZ546" i="1"/>
  <c r="AM372" i="1"/>
  <c r="DL310" i="1"/>
  <c r="DK312" i="1"/>
  <c r="BP554" i="1"/>
  <c r="CE129" i="1"/>
  <c r="BZ303" i="1"/>
  <c r="CS340" i="1"/>
  <c r="BP333" i="1"/>
  <c r="DL373" i="1"/>
  <c r="CX306" i="1"/>
  <c r="DP321" i="1"/>
  <c r="CL370" i="1"/>
  <c r="CJ497" i="1"/>
  <c r="DD333" i="1"/>
  <c r="DZ405" i="1"/>
  <c r="D415" i="1" a="1"/>
  <c r="BA343" i="1"/>
  <c r="CM63" i="1"/>
  <c r="CK372" i="1"/>
  <c r="BB515" i="1"/>
  <c r="AV308" i="1"/>
  <c r="BP380" i="1"/>
  <c r="DT303" i="1"/>
  <c r="DF368" i="1"/>
  <c r="DT348" i="1"/>
  <c r="DR377" i="1"/>
  <c r="DE518" i="1"/>
  <c r="DZ392" i="1"/>
  <c r="DM422" i="1"/>
  <c r="CF303" i="1"/>
  <c r="DX575" i="1"/>
  <c r="CA324" i="1"/>
  <c r="AM380" i="1"/>
  <c r="DP241" i="1"/>
  <c r="CF370" i="1"/>
  <c r="ED511" i="1"/>
  <c r="DL409" i="1"/>
  <c r="DN321" i="1"/>
  <c r="CY370" i="1"/>
  <c r="CL120" i="1"/>
  <c r="EA310" i="1"/>
  <c r="BP406" i="1"/>
  <c r="CX318" i="1"/>
  <c r="BP372" i="1"/>
  <c r="EH429" i="1"/>
  <c r="DX303" i="1"/>
  <c r="BQ418" i="1"/>
  <c r="AW376" i="1"/>
  <c r="AW355" i="1"/>
  <c r="CM371" i="1"/>
  <c r="AW397" i="1"/>
  <c r="DX518" i="1"/>
  <c r="DM323" i="1"/>
  <c r="DW351" i="1"/>
  <c r="DW377" i="1"/>
  <c r="BB331" i="1"/>
  <c r="D327" i="1" a="1"/>
  <c r="DA522" i="1"/>
  <c r="DZ230" i="1"/>
  <c r="BV382" i="1"/>
  <c r="CY524" i="1"/>
  <c r="CL346" i="1"/>
  <c r="DR195" i="1"/>
  <c r="DX398" i="1"/>
  <c r="BZ194" i="1"/>
  <c r="EG325" i="1"/>
  <c r="DW131" i="1"/>
  <c r="DJ324" i="1"/>
  <c r="DJ340" i="1"/>
  <c r="DW369" i="1"/>
  <c r="DM367" i="1"/>
  <c r="EH195" i="1"/>
  <c r="DB483" i="1"/>
  <c r="DD119" i="1"/>
  <c r="DG337" i="1"/>
  <c r="CJ369" i="1"/>
  <c r="DQ334" i="1"/>
  <c r="DS372" i="1"/>
  <c r="AB519" i="1"/>
  <c r="BA299" i="1"/>
  <c r="BB319" i="1"/>
  <c r="BB317" i="1"/>
  <c r="DO429" i="1"/>
  <c r="CT371" i="1"/>
  <c r="BL598" i="1"/>
  <c r="AH327" i="1"/>
  <c r="CN521" i="1"/>
  <c r="BU547" i="1"/>
  <c r="CO416" i="1"/>
  <c r="D709" i="1" a="1"/>
  <c r="AB512" i="1"/>
  <c r="BK601" i="1"/>
  <c r="EB419" i="1"/>
  <c r="AQ376" i="1"/>
  <c r="DO426" i="1"/>
  <c r="CO653" i="1"/>
  <c r="DB407" i="1"/>
  <c r="DA436" i="1"/>
  <c r="AW512" i="1"/>
  <c r="D610" i="1" a="1"/>
  <c r="CU514" i="1"/>
  <c r="CF517" i="1"/>
  <c r="BA307" i="1"/>
  <c r="BL572" i="1"/>
  <c r="AW310" i="1"/>
  <c r="BQ431" i="1"/>
  <c r="D403" i="1" a="1"/>
  <c r="DW332" i="1"/>
  <c r="DP318" i="1"/>
  <c r="BL351" i="1"/>
  <c r="BZ242" i="1"/>
  <c r="BL397" i="1"/>
  <c r="EF110" i="1"/>
  <c r="EC395" i="1"/>
  <c r="CO513" i="1"/>
  <c r="CP405" i="1"/>
  <c r="CO381" i="1"/>
  <c r="DA408" i="1"/>
  <c r="CU368" i="1"/>
  <c r="D371" i="1" a="1"/>
  <c r="BF298" i="1"/>
  <c r="EG431" i="1"/>
  <c r="CP342" i="1"/>
  <c r="CQ333" i="1"/>
  <c r="DC360" i="1"/>
  <c r="BA576" i="1"/>
  <c r="DY419" i="1"/>
  <c r="DT378" i="1"/>
  <c r="CK418" i="1"/>
  <c r="EH394" i="1"/>
  <c r="DC577" i="1"/>
  <c r="BK364" i="1"/>
  <c r="DL406" i="1"/>
  <c r="AC405" i="1"/>
  <c r="BA335" i="1"/>
  <c r="DY302" i="1"/>
  <c r="AV430" i="1"/>
  <c r="EF411" i="1"/>
  <c r="EH363" i="1"/>
  <c r="AG397" i="1"/>
  <c r="BB304" i="1"/>
  <c r="DY323" i="1"/>
  <c r="DL329" i="1"/>
  <c r="DO342" i="1"/>
  <c r="DW345" i="1"/>
  <c r="CX335" i="1"/>
  <c r="EE377" i="1"/>
  <c r="DR315" i="1"/>
  <c r="DM359" i="1"/>
  <c r="DZ395" i="1"/>
  <c r="DR362" i="1"/>
  <c r="AL394" i="1"/>
  <c r="DD324" i="1"/>
  <c r="DB522" i="1"/>
  <c r="AH127" i="1"/>
  <c r="DU434" i="1"/>
  <c r="DE740" i="1"/>
  <c r="EB421" i="1"/>
  <c r="CM361" i="1"/>
  <c r="CJ344" i="1"/>
  <c r="DT417" i="1"/>
  <c r="D392" i="1" a="1"/>
  <c r="CN322" i="1"/>
  <c r="AW407" i="1"/>
  <c r="DL418" i="1"/>
  <c r="DB500" i="1"/>
  <c r="CZ310" i="1"/>
  <c r="CN368" i="1"/>
  <c r="BF372" i="1"/>
  <c r="DP119" i="1"/>
  <c r="AL480" i="1"/>
  <c r="DN334" i="1"/>
  <c r="AR346" i="1"/>
  <c r="BK514" i="1"/>
  <c r="CU345" i="1"/>
  <c r="DQ369" i="1"/>
  <c r="EB303" i="1"/>
  <c r="DU346" i="1"/>
  <c r="CL312" i="1"/>
  <c r="AB359" i="1"/>
  <c r="CA574" i="1"/>
  <c r="BF378" i="1"/>
  <c r="CQ318" i="1"/>
  <c r="AM620" i="1"/>
  <c r="BZ119" i="1"/>
  <c r="BU573" i="1"/>
  <c r="BZ483" i="1"/>
  <c r="CX364" i="1"/>
  <c r="CW411" i="1"/>
  <c r="CE619" i="1"/>
  <c r="DT297" i="1"/>
  <c r="DC373" i="1"/>
  <c r="DL404" i="1"/>
  <c r="D538" i="1" a="1"/>
  <c r="DD515" i="1"/>
  <c r="DK121" i="1"/>
  <c r="AV337" i="1"/>
  <c r="CQ326" i="1"/>
  <c r="DH404" i="1"/>
  <c r="AB327" i="1"/>
  <c r="EB406" i="1"/>
  <c r="DW320" i="1"/>
  <c r="BB296" i="1"/>
  <c r="CU352" i="1"/>
  <c r="AB333" i="1"/>
  <c r="DZ371" i="1"/>
  <c r="AB382" i="1"/>
  <c r="BK325" i="1"/>
  <c r="BL311" i="1"/>
  <c r="EH367" i="1"/>
  <c r="DO306" i="1"/>
  <c r="DH115" i="1"/>
  <c r="ED593" i="1"/>
  <c r="BA318" i="1"/>
  <c r="DM426" i="1"/>
  <c r="AG498" i="1"/>
  <c r="CO407" i="1"/>
  <c r="BA346" i="1"/>
  <c r="BF392" i="1"/>
  <c r="DF418" i="1"/>
  <c r="CM104" i="1"/>
  <c r="DG308" i="1"/>
  <c r="CU376" i="1"/>
  <c r="BL363" i="1"/>
  <c r="AQ115" i="1"/>
  <c r="AG235" i="1"/>
  <c r="CN398" i="1"/>
  <c r="DR381" i="1"/>
  <c r="BZ231" i="1"/>
  <c r="DH597" i="1"/>
  <c r="DO327" i="1"/>
  <c r="CA383" i="1"/>
  <c r="AR391" i="1"/>
  <c r="AR579" i="1"/>
  <c r="CT204" i="1"/>
  <c r="AQ416" i="1"/>
  <c r="DD362" i="1"/>
  <c r="DJ320" i="1"/>
  <c r="AG396" i="1"/>
  <c r="AV351" i="1"/>
  <c r="BK434" i="1"/>
  <c r="DQ319" i="1"/>
  <c r="DA230" i="1"/>
  <c r="EH322" i="1"/>
  <c r="CK394" i="1"/>
  <c r="AB749" i="1"/>
  <c r="BL347" i="1"/>
  <c r="BZ243" i="1"/>
  <c r="EF574" i="1"/>
  <c r="DS361" i="1"/>
  <c r="EB483" i="1"/>
  <c r="CF359" i="1"/>
  <c r="CO410" i="1"/>
  <c r="CF404" i="1"/>
  <c r="DS336" i="1"/>
  <c r="DY341" i="1"/>
  <c r="DQ413" i="1"/>
  <c r="CE341" i="1"/>
  <c r="CP397" i="1"/>
  <c r="CU205" i="1"/>
  <c r="CY235" i="1"/>
  <c r="CS373" i="1"/>
  <c r="EC300" i="1"/>
  <c r="AB736" i="1"/>
  <c r="DH543" i="1"/>
  <c r="CM395" i="1"/>
  <c r="DR392" i="1"/>
  <c r="AQ576" i="1"/>
  <c r="AB390" i="1"/>
  <c r="DJ235" i="1"/>
  <c r="AQ395" i="1"/>
  <c r="DA251" i="1"/>
  <c r="DZ90" i="1"/>
  <c r="CX347" i="1"/>
  <c r="CN383" i="1"/>
  <c r="CP576" i="1"/>
  <c r="CJ302" i="1"/>
  <c r="DE346" i="1"/>
  <c r="CU522" i="1"/>
  <c r="DU410" i="1"/>
  <c r="DY326" i="1"/>
  <c r="AQ374" i="1"/>
  <c r="CJ401" i="1"/>
  <c r="DW392" i="1"/>
  <c r="CU334" i="1"/>
  <c r="DX320" i="1"/>
  <c r="CN229" i="1"/>
  <c r="DP334" i="1"/>
  <c r="DJ372" i="1"/>
  <c r="CY409" i="1"/>
  <c r="CU397" i="1"/>
  <c r="DS423" i="1"/>
  <c r="DD391" i="1"/>
  <c r="DB87" i="1"/>
  <c r="DN372" i="1"/>
  <c r="DO423" i="1"/>
  <c r="BV306" i="1"/>
  <c r="DH305" i="1"/>
  <c r="DB335" i="1"/>
  <c r="DJ554" i="1"/>
  <c r="CM298" i="1"/>
  <c r="CY327" i="1"/>
  <c r="CJ326" i="1"/>
  <c r="CU370" i="1"/>
  <c r="DC332" i="1"/>
  <c r="ED524" i="1"/>
  <c r="DZ414" i="1"/>
  <c r="BZ359" i="1"/>
  <c r="DN497" i="1"/>
  <c r="CM411" i="1"/>
  <c r="CR393" i="1"/>
  <c r="BG397" i="1"/>
  <c r="CY554" i="1"/>
  <c r="AL364" i="1"/>
  <c r="EA336" i="1"/>
  <c r="CE370" i="1"/>
  <c r="AL344" i="1"/>
  <c r="BV410" i="1"/>
  <c r="AV405" i="1"/>
  <c r="DZ481" i="1"/>
  <c r="CA433" i="1"/>
  <c r="EA334" i="1"/>
  <c r="AC311" i="1"/>
  <c r="CL404" i="1"/>
  <c r="BV417" i="1"/>
  <c r="EE333" i="1"/>
  <c r="DM579" i="1"/>
  <c r="BP407" i="1"/>
  <c r="AQ404" i="1"/>
  <c r="AV516" i="1"/>
  <c r="BU409" i="1"/>
  <c r="CJ382" i="1"/>
  <c r="DA373" i="1"/>
  <c r="D441" i="1" a="1"/>
  <c r="CL554" i="1"/>
  <c r="AR95" i="1"/>
  <c r="CP401" i="1"/>
  <c r="CR344" i="1"/>
  <c r="BG318" i="1"/>
  <c r="DY515" i="1"/>
  <c r="DR431" i="1"/>
  <c r="CO111" i="1"/>
  <c r="CF436" i="1"/>
  <c r="DM379" i="1"/>
  <c r="CT436" i="1"/>
  <c r="CS336" i="1"/>
  <c r="CF311" i="1"/>
  <c r="EB328" i="1"/>
  <c r="D480" i="1" a="1"/>
  <c r="DO307" i="1"/>
  <c r="EF747" i="1"/>
  <c r="CF371" i="1"/>
  <c r="AG414" i="1"/>
  <c r="CL478" i="1"/>
  <c r="BZ312" i="1"/>
  <c r="CS398" i="1"/>
  <c r="DC377" i="1"/>
  <c r="BU402" i="1"/>
  <c r="DA433" i="1"/>
  <c r="DW310" i="1"/>
  <c r="DW342" i="1"/>
  <c r="DJ300" i="1"/>
  <c r="DD355" i="1"/>
  <c r="DE414" i="1"/>
  <c r="DE412" i="1"/>
  <c r="DA318" i="1"/>
  <c r="DH433" i="1"/>
  <c r="AC404" i="1"/>
  <c r="CZ90" i="1"/>
  <c r="CZ654" i="1"/>
  <c r="AW383" i="1"/>
  <c r="CS430" i="1"/>
  <c r="DX367" i="1"/>
  <c r="DN425" i="1"/>
  <c r="CS549" i="1"/>
  <c r="CK478" i="1"/>
  <c r="EG298" i="1"/>
  <c r="DY95" i="1"/>
  <c r="CJ307" i="1"/>
  <c r="CL351" i="1"/>
  <c r="BP309" i="1"/>
  <c r="CF552" i="1"/>
  <c r="AH367" i="1"/>
  <c r="CL522" i="1"/>
  <c r="BU514" i="1"/>
  <c r="AH301" i="1"/>
  <c r="CW515" i="1"/>
  <c r="BL601" i="1"/>
  <c r="CT477" i="1"/>
  <c r="DO403" i="1"/>
  <c r="CF337" i="1"/>
  <c r="CW247" i="1"/>
  <c r="CM309" i="1"/>
  <c r="CX337" i="1"/>
  <c r="ED549" i="1"/>
  <c r="DZ657" i="1"/>
  <c r="CN409" i="1"/>
  <c r="AC121" i="1"/>
  <c r="DG428" i="1"/>
  <c r="BB576" i="1"/>
  <c r="BP327" i="1"/>
  <c r="DS431" i="1"/>
  <c r="AH364" i="1"/>
  <c r="DT375" i="1"/>
  <c r="DR571" i="1"/>
  <c r="AB324" i="1"/>
  <c r="AB303" i="1"/>
  <c r="BF301" i="1"/>
  <c r="AB323" i="1"/>
  <c r="CE422" i="1"/>
  <c r="DL375" i="1"/>
  <c r="DL403" i="1"/>
  <c r="CT543" i="1"/>
  <c r="BU499" i="1"/>
  <c r="D469" i="1" a="1"/>
  <c r="CO363" i="1"/>
  <c r="DE408" i="1"/>
  <c r="BB414" i="1"/>
  <c r="BP302" i="1"/>
  <c r="DN432" i="1"/>
  <c r="EE340" i="1"/>
  <c r="CK360" i="1"/>
  <c r="DH394" i="1"/>
  <c r="CJ229" i="1"/>
  <c r="CW323" i="1"/>
  <c r="DU297" i="1"/>
  <c r="DF407" i="1"/>
  <c r="BA321" i="1"/>
  <c r="DN427" i="1"/>
  <c r="CM401" i="1"/>
  <c r="DS430" i="1"/>
  <c r="DD426" i="1"/>
  <c r="CK374" i="1"/>
  <c r="DF364" i="1"/>
  <c r="CT379" i="1"/>
  <c r="DD380" i="1"/>
  <c r="CN319" i="1"/>
  <c r="AG425" i="1"/>
  <c r="CJ312" i="1"/>
  <c r="DK414" i="1"/>
  <c r="BQ362" i="1"/>
  <c r="BA337" i="1"/>
  <c r="BB651" i="1"/>
  <c r="DF343" i="1"/>
  <c r="EB46" i="1"/>
  <c r="ED298" i="1"/>
  <c r="CX397" i="1"/>
  <c r="DA435" i="1"/>
  <c r="BV367" i="1"/>
  <c r="DM333" i="1"/>
  <c r="AM300" i="1"/>
  <c r="BL371" i="1"/>
  <c r="CU305" i="1"/>
  <c r="CT364" i="1"/>
  <c r="DC500" i="1"/>
  <c r="BL352" i="1"/>
  <c r="DK376" i="1"/>
  <c r="DC394" i="1"/>
  <c r="CO364" i="1"/>
  <c r="AM333" i="1"/>
  <c r="DY404" i="1"/>
  <c r="CY379" i="1"/>
  <c r="DO376" i="1"/>
  <c r="BU361" i="1"/>
  <c r="EA90" i="1"/>
  <c r="DT431" i="1"/>
  <c r="DA195" i="1"/>
  <c r="CF331" i="1"/>
  <c r="DX346" i="1"/>
  <c r="DB523" i="1"/>
  <c r="AH328" i="1"/>
  <c r="DP413" i="1"/>
  <c r="CQ406" i="1"/>
  <c r="DW336" i="1"/>
  <c r="DO394" i="1"/>
  <c r="EC431" i="1"/>
  <c r="BL368" i="1"/>
  <c r="DK309" i="1"/>
  <c r="DT523" i="1"/>
  <c r="DW241" i="1"/>
  <c r="BP383" i="1"/>
  <c r="CP394" i="1"/>
  <c r="EF499" i="1"/>
  <c r="AR373" i="1"/>
  <c r="EF108" i="1"/>
  <c r="AG407" i="1"/>
  <c r="CY408" i="1"/>
  <c r="BA195" i="1"/>
  <c r="BV323" i="1"/>
  <c r="CT416" i="1"/>
  <c r="BF524" i="1"/>
  <c r="BV340" i="1"/>
  <c r="EB234" i="1"/>
  <c r="DZ297" i="1"/>
  <c r="DR364" i="1"/>
  <c r="DM115" i="1"/>
  <c r="CK317" i="1"/>
  <c r="BG337" i="1"/>
  <c r="DU572" i="1"/>
  <c r="CQ380" i="1"/>
  <c r="AR110" i="1"/>
  <c r="CR351" i="1"/>
  <c r="DT310" i="1"/>
  <c r="CQ375" i="1"/>
  <c r="CK49" i="1"/>
  <c r="CT317" i="1"/>
  <c r="DH343" i="1"/>
  <c r="CT206" i="1"/>
  <c r="DY430" i="1"/>
  <c r="AC316" i="1"/>
  <c r="DR424" i="1"/>
  <c r="CS429" i="1"/>
  <c r="DB344" i="1"/>
  <c r="CP390" i="1"/>
  <c r="EB344" i="1"/>
  <c r="DA405" i="1"/>
  <c r="DN550" i="1"/>
  <c r="CW521" i="1"/>
  <c r="BK323" i="1"/>
  <c r="BL309" i="1"/>
  <c r="DN433" i="1"/>
  <c r="AL375" i="1"/>
  <c r="CN599" i="1"/>
  <c r="EB361" i="1"/>
  <c r="DG409" i="1"/>
  <c r="DA300" i="1"/>
  <c r="DQ383" i="1"/>
  <c r="AR344" i="1"/>
  <c r="AG342" i="1"/>
  <c r="DW394" i="1"/>
  <c r="AG515" i="1"/>
  <c r="CF478" i="1"/>
  <c r="AR327" i="1"/>
  <c r="DX414" i="1"/>
  <c r="DE315" i="1"/>
  <c r="DO364" i="1"/>
  <c r="EE403" i="1"/>
  <c r="DH397" i="1"/>
  <c r="CZ79" i="1"/>
  <c r="DC420" i="1"/>
  <c r="EG406" i="1"/>
  <c r="BG341" i="1"/>
  <c r="CJ372" i="1"/>
  <c r="DF372" i="1"/>
  <c r="DH91" i="1"/>
  <c r="DM360" i="1"/>
  <c r="DB353" i="1"/>
  <c r="DO424" i="1"/>
  <c r="EB65" i="1"/>
  <c r="CQ500" i="1"/>
  <c r="DQ524" i="1"/>
  <c r="DD332" i="1"/>
  <c r="CR310" i="1"/>
  <c r="DP325" i="1"/>
  <c r="AR390" i="1"/>
  <c r="CT391" i="1"/>
  <c r="CT390" i="1"/>
  <c r="AH434" i="1"/>
  <c r="DE379" i="1"/>
  <c r="AW58" i="1"/>
  <c r="DC499" i="1"/>
  <c r="AB360" i="1"/>
  <c r="EE368" i="1"/>
  <c r="CW242" i="1"/>
  <c r="CK393" i="1"/>
  <c r="CX315" i="1"/>
  <c r="BZ403" i="1"/>
  <c r="DJ418" i="1"/>
  <c r="DA368" i="1"/>
  <c r="CR335" i="1"/>
  <c r="DX546" i="1"/>
  <c r="BQ395" i="1"/>
  <c r="DL514" i="1"/>
  <c r="CR434" i="1"/>
  <c r="BB626" i="1"/>
  <c r="CZ326" i="1"/>
  <c r="AQ500" i="1"/>
  <c r="CU513" i="1"/>
  <c r="AW303" i="1"/>
  <c r="DA516" i="1"/>
  <c r="CF416" i="1"/>
  <c r="EB195" i="1"/>
  <c r="DN436" i="1"/>
  <c r="CR553" i="1"/>
  <c r="CW379" i="1"/>
  <c r="DJ408" i="1"/>
  <c r="DS195" i="1"/>
  <c r="DN382" i="1"/>
  <c r="EB413" i="1"/>
  <c r="CN74" i="1"/>
  <c r="DN401" i="1"/>
  <c r="EE330" i="1"/>
  <c r="DZ373" i="1"/>
  <c r="DQ342" i="1"/>
  <c r="CP325" i="1"/>
  <c r="CT414" i="1"/>
  <c r="CS316" i="1"/>
  <c r="BU719" i="1"/>
  <c r="CR329" i="1"/>
  <c r="AG65" i="1"/>
  <c r="DT396" i="1"/>
  <c r="DL516" i="1"/>
  <c r="D425" i="1" a="1"/>
  <c r="DM483" i="1"/>
  <c r="DN416" i="1"/>
  <c r="EA311" i="1"/>
  <c r="AL380" i="1"/>
  <c r="CT401" i="1"/>
  <c r="DJ401" i="1"/>
  <c r="CS312" i="1"/>
  <c r="CY436" i="1"/>
  <c r="CO325" i="1"/>
  <c r="EF412" i="1"/>
  <c r="DP374" i="1"/>
  <c r="BQ397" i="1"/>
  <c r="DX390" i="1"/>
  <c r="CJ355" i="1"/>
  <c r="DM324" i="1"/>
  <c r="DC369" i="1"/>
  <c r="DP497" i="1"/>
  <c r="BU234" i="1"/>
  <c r="DT412" i="1"/>
  <c r="BP396" i="1"/>
  <c r="AG418" i="1"/>
  <c r="CE333" i="1"/>
  <c r="BK119" i="1"/>
  <c r="BF390" i="1"/>
  <c r="AW342" i="1"/>
  <c r="CQ302" i="1"/>
  <c r="DR415" i="1"/>
  <c r="DY718" i="1"/>
  <c r="DO554" i="1"/>
  <c r="DC396" i="1"/>
  <c r="DA321" i="1"/>
  <c r="AV230" i="1"/>
  <c r="BP620" i="1"/>
  <c r="CQ334" i="1"/>
  <c r="DE378" i="1"/>
  <c r="CT433" i="1"/>
  <c r="CQ405" i="1"/>
  <c r="DU310" i="1"/>
  <c r="DM374" i="1"/>
  <c r="CZ394" i="1"/>
  <c r="CE410" i="1"/>
  <c r="DP330" i="1"/>
  <c r="CM305" i="1"/>
  <c r="DP423" i="1"/>
  <c r="DE548" i="1"/>
  <c r="BB334" i="1"/>
  <c r="DB597" i="1"/>
  <c r="BZ374" i="1"/>
  <c r="DP383" i="1"/>
  <c r="AC597" i="1"/>
  <c r="BL300" i="1"/>
  <c r="CR396" i="1"/>
  <c r="BL122" i="1"/>
  <c r="DK522" i="1"/>
  <c r="CR516" i="1"/>
  <c r="BB105" i="1"/>
  <c r="AW412" i="1"/>
  <c r="DK234" i="1"/>
  <c r="CT101" i="1"/>
  <c r="DD374" i="1"/>
  <c r="DC351" i="1"/>
  <c r="DB543" i="1"/>
  <c r="AB369" i="1"/>
  <c r="BA419" i="1"/>
  <c r="CJ346" i="1"/>
  <c r="DJ515" i="1"/>
  <c r="DG601" i="1"/>
  <c r="CR372" i="1"/>
  <c r="AC378" i="1"/>
  <c r="DP519" i="1"/>
  <c r="CN353" i="1"/>
  <c r="DZ306" i="1"/>
  <c r="EC243" i="1"/>
  <c r="BG296" i="1"/>
  <c r="CP303" i="1"/>
  <c r="BP129" i="1"/>
  <c r="DG343" i="1"/>
  <c r="AC364" i="1"/>
  <c r="DR420" i="1"/>
  <c r="DP513" i="1"/>
  <c r="CO347" i="1"/>
  <c r="CU323" i="1"/>
  <c r="BB404" i="1"/>
  <c r="DO656" i="1"/>
  <c r="EB409" i="1"/>
  <c r="AG480" i="1"/>
  <c r="CZ412" i="1"/>
  <c r="AV242" i="1"/>
  <c r="CJ551" i="1"/>
  <c r="CR601" i="1"/>
  <c r="BQ436" i="1"/>
  <c r="EA119" i="1"/>
  <c r="DD375" i="1"/>
  <c r="DU312" i="1"/>
  <c r="DS348" i="1"/>
  <c r="DZ436" i="1"/>
  <c r="CZ419" i="1"/>
  <c r="DE375" i="1"/>
  <c r="DH383" i="1"/>
  <c r="AB518" i="1"/>
  <c r="BK397" i="1"/>
  <c r="BB367" i="1"/>
  <c r="BU241" i="1"/>
  <c r="BB343" i="1"/>
  <c r="DY577" i="1"/>
  <c r="AB479" i="1"/>
  <c r="DD234" i="1"/>
  <c r="DJ596" i="1"/>
  <c r="DX547" i="1"/>
  <c r="CW414" i="1"/>
  <c r="EH297" i="1"/>
  <c r="CP316" i="1"/>
  <c r="DM309" i="1"/>
  <c r="DZ435" i="1"/>
  <c r="AL402" i="1"/>
  <c r="AB434" i="1"/>
  <c r="CA300" i="1"/>
  <c r="EA353" i="1"/>
  <c r="BQ417" i="1"/>
  <c r="CP323" i="1"/>
  <c r="CZ368" i="1"/>
  <c r="CN378" i="1"/>
  <c r="CZ408" i="1"/>
  <c r="AM401" i="1"/>
  <c r="BV548" i="1"/>
  <c r="EA105" i="1"/>
  <c r="BU418" i="1"/>
  <c r="CJ122" i="1"/>
  <c r="CU394" i="1"/>
  <c r="EB243" i="1"/>
  <c r="DB406" i="1"/>
  <c r="DR369" i="1"/>
  <c r="AH318" i="1"/>
  <c r="BV315" i="1"/>
  <c r="BK318" i="1"/>
  <c r="DQ242" i="1"/>
  <c r="CF363" i="1"/>
  <c r="DA301" i="1"/>
  <c r="DJ429" i="1"/>
  <c r="EG311" i="1"/>
  <c r="EC247" i="1"/>
  <c r="AM398" i="1"/>
  <c r="AC524" i="1"/>
  <c r="EH411" i="1"/>
  <c r="BG414" i="1"/>
  <c r="CO422" i="1"/>
  <c r="AQ393" i="1"/>
  <c r="EE247" i="1"/>
  <c r="CO434" i="1"/>
  <c r="DE359" i="1"/>
  <c r="DC101" i="1"/>
  <c r="BF377" i="1"/>
  <c r="EG416" i="1"/>
  <c r="DT416" i="1"/>
  <c r="DC498" i="1"/>
  <c r="DY348" i="1"/>
  <c r="EH326" i="1"/>
  <c r="DZ298" i="1"/>
  <c r="DA322" i="1"/>
  <c r="CK329" i="1"/>
  <c r="DB553" i="1"/>
  <c r="BB235" i="1"/>
  <c r="CT370" i="1"/>
  <c r="DM373" i="1"/>
  <c r="D516" i="1" a="1"/>
  <c r="CP595" i="1"/>
  <c r="DB376" i="1"/>
  <c r="DF395" i="1"/>
  <c r="AQ305" i="1"/>
  <c r="CF376" i="1"/>
  <c r="AM194" i="1"/>
  <c r="AR306" i="1"/>
  <c r="CO340" i="1"/>
  <c r="DK373" i="1"/>
  <c r="CP402" i="1"/>
  <c r="DA434" i="1"/>
  <c r="BZ430" i="1"/>
  <c r="CA325" i="1"/>
  <c r="DD343" i="1"/>
  <c r="DF601" i="1"/>
  <c r="CX355" i="1"/>
  <c r="DS577" i="1"/>
  <c r="DD478" i="1"/>
  <c r="CF325" i="1"/>
  <c r="BK310" i="1"/>
  <c r="EG331" i="1"/>
  <c r="DA297" i="1"/>
  <c r="BF424" i="1"/>
  <c r="EG381" i="1"/>
  <c r="CM430" i="1"/>
  <c r="EE321" i="1"/>
  <c r="DW362" i="1"/>
  <c r="DY413" i="1"/>
  <c r="DU335" i="1"/>
  <c r="AQ341" i="1"/>
  <c r="DE343" i="1"/>
  <c r="CJ415" i="1"/>
  <c r="AQ347" i="1"/>
  <c r="CY369" i="1"/>
  <c r="DT652" i="1"/>
  <c r="BB371" i="1"/>
  <c r="AW571" i="1"/>
  <c r="EE319" i="1"/>
  <c r="DB364" i="1"/>
  <c r="CT363" i="1"/>
  <c r="EE309" i="1"/>
  <c r="D322" i="1" a="1"/>
  <c r="DB303" i="1"/>
  <c r="DR297" i="1"/>
  <c r="AH325" i="1"/>
  <c r="DA231" i="1"/>
  <c r="CA359" i="1"/>
  <c r="BL370" i="1"/>
  <c r="CQ364" i="1"/>
  <c r="CJ364" i="1"/>
  <c r="DE320" i="1"/>
  <c r="CT367" i="1"/>
  <c r="DL376" i="1"/>
  <c r="BP390" i="1"/>
  <c r="DU417" i="1"/>
  <c r="DD327" i="1"/>
  <c r="DB550" i="1"/>
  <c r="AM430" i="1"/>
  <c r="AR404" i="1"/>
  <c r="DR421" i="1"/>
  <c r="CQ544" i="1"/>
  <c r="DE352" i="1"/>
  <c r="DZ409" i="1"/>
  <c r="EA404" i="1"/>
  <c r="DW321" i="1"/>
  <c r="CX323" i="1"/>
  <c r="CM397" i="1"/>
  <c r="CN428" i="1"/>
  <c r="AL651" i="1"/>
  <c r="DD241" i="1"/>
  <c r="CW404" i="1"/>
  <c r="DO368" i="1"/>
  <c r="DK543" i="1"/>
  <c r="CM422" i="1"/>
  <c r="CE429" i="1"/>
  <c r="DW307" i="1"/>
  <c r="EF373" i="1"/>
  <c r="EF397" i="1"/>
  <c r="DN312" i="1"/>
  <c r="BG351" i="1"/>
  <c r="CY390" i="1"/>
  <c r="DD363" i="1"/>
  <c r="BG331" i="1"/>
  <c r="BZ376" i="1"/>
  <c r="EF519" i="1"/>
  <c r="CX206" i="1"/>
  <c r="DU317" i="1"/>
  <c r="DW315" i="1"/>
  <c r="DF308" i="1"/>
  <c r="BZ500" i="1"/>
  <c r="DC409" i="1"/>
  <c r="DO401" i="1"/>
  <c r="DH337" i="1"/>
  <c r="CQ419" i="1"/>
  <c r="AG511" i="1"/>
  <c r="CX375" i="1"/>
  <c r="DD203" i="1"/>
  <c r="CY353" i="1"/>
  <c r="CZ205" i="1"/>
  <c r="EA392" i="1"/>
  <c r="DQ307" i="1"/>
  <c r="EG348" i="1"/>
  <c r="DR372" i="1"/>
  <c r="DD89" i="1"/>
  <c r="DL332" i="1"/>
  <c r="CE301" i="1"/>
  <c r="BF309" i="1"/>
  <c r="DY501" i="1"/>
  <c r="D325" i="1" a="1"/>
  <c r="CN391" i="1"/>
  <c r="BK317" i="1"/>
  <c r="AQ307" i="1"/>
  <c r="DY300" i="1"/>
  <c r="CA382" i="1"/>
  <c r="DY479" i="1"/>
  <c r="AQ298" i="1"/>
  <c r="CO575" i="1"/>
  <c r="AW359" i="1"/>
  <c r="CO398" i="1"/>
  <c r="CA397" i="1"/>
  <c r="CN382" i="1"/>
  <c r="CZ373" i="1"/>
  <c r="AG500" i="1"/>
  <c r="CM398" i="1"/>
  <c r="CS406" i="1"/>
  <c r="DT242" i="1"/>
  <c r="DM322" i="1"/>
  <c r="AH330" i="1"/>
  <c r="DW421" i="1"/>
  <c r="EA411" i="1"/>
  <c r="EF545" i="1"/>
  <c r="DW397" i="1"/>
  <c r="BL331" i="1"/>
  <c r="AG206" i="1"/>
  <c r="AQ229" i="1"/>
  <c r="DC343" i="1"/>
  <c r="CL359" i="1"/>
  <c r="DP351" i="1"/>
  <c r="DZ308" i="1"/>
  <c r="DA383" i="1"/>
  <c r="CK370" i="1"/>
  <c r="CJ430" i="1"/>
  <c r="CF408" i="1"/>
  <c r="CZ515" i="1"/>
  <c r="EG324" i="1"/>
  <c r="DO309" i="1"/>
  <c r="CT373" i="1"/>
  <c r="CT109" i="1"/>
  <c r="CR375" i="1"/>
  <c r="CL107" i="1"/>
  <c r="BK422" i="1"/>
  <c r="BG398" i="1"/>
  <c r="BV424" i="1"/>
  <c r="CP344" i="1"/>
  <c r="DA403" i="1"/>
  <c r="DO372" i="1"/>
  <c r="D324" i="1" a="1"/>
  <c r="CT348" i="1"/>
  <c r="CW346" i="1"/>
  <c r="AL324" i="1"/>
  <c r="DO514" i="1"/>
  <c r="CY499" i="1"/>
  <c r="AQ577" i="1"/>
  <c r="CS304" i="1"/>
  <c r="DA600" i="1"/>
  <c r="DG369" i="1"/>
  <c r="DW109" i="1"/>
  <c r="CS121" i="1"/>
  <c r="DU326" i="1"/>
  <c r="ED301" i="1"/>
  <c r="AH420" i="1"/>
  <c r="BF376" i="1"/>
  <c r="AV311" i="1"/>
  <c r="DQ361" i="1"/>
  <c r="CF406" i="1"/>
  <c r="DS307" i="1"/>
  <c r="AQ233" i="1"/>
  <c r="CQ109" i="1"/>
  <c r="DL340" i="1"/>
  <c r="DK401" i="1"/>
  <c r="DP51" i="1"/>
  <c r="BK312" i="1"/>
  <c r="AW122" i="1"/>
  <c r="EB348" i="1"/>
  <c r="DN241" i="1"/>
  <c r="CT331" i="1"/>
  <c r="D397" i="1" a="1"/>
  <c r="DB342" i="1"/>
  <c r="EH352" i="1"/>
  <c r="DQ395" i="1"/>
  <c r="DR347" i="1"/>
  <c r="EF331" i="1"/>
  <c r="CY312" i="1"/>
  <c r="BK394" i="1"/>
  <c r="AB435" i="1"/>
  <c r="DT369" i="1"/>
  <c r="CY359" i="1"/>
  <c r="BV298" i="1"/>
  <c r="CT127" i="1"/>
  <c r="DC241" i="1"/>
  <c r="DF331" i="1"/>
  <c r="CJ243" i="1"/>
  <c r="BF302" i="1"/>
  <c r="AB344" i="1"/>
  <c r="BF343" i="1"/>
  <c r="DH231" i="1"/>
  <c r="DW407" i="1"/>
  <c r="DS309" i="1"/>
  <c r="DT373" i="1"/>
  <c r="EE411" i="1"/>
  <c r="EG230" i="1"/>
  <c r="BV251" i="1"/>
  <c r="DT122" i="1"/>
  <c r="BB497" i="1"/>
  <c r="CM100" i="1"/>
  <c r="AQ337" i="1"/>
  <c r="DL413" i="1"/>
  <c r="EH342" i="1"/>
  <c r="BQ383" i="1"/>
  <c r="AV51" i="1"/>
  <c r="ED375" i="1"/>
  <c r="EC368" i="1"/>
  <c r="EG304" i="1"/>
  <c r="CQ427" i="1"/>
  <c r="DP361" i="1"/>
  <c r="DN514" i="1"/>
  <c r="CM242" i="1"/>
  <c r="CT298" i="1"/>
  <c r="CE203" i="1"/>
  <c r="AV378" i="1"/>
  <c r="DY61" i="1"/>
  <c r="EF39" i="1"/>
  <c r="AV397" i="1"/>
  <c r="CJ373" i="1"/>
  <c r="EG302" i="1"/>
  <c r="CK315" i="1"/>
  <c r="CE374" i="1"/>
  <c r="CX422" i="1"/>
  <c r="EF131" i="1"/>
  <c r="CY373" i="1"/>
  <c r="AV234" i="1"/>
  <c r="CP307" i="1"/>
  <c r="BQ413" i="1"/>
  <c r="CX325" i="1"/>
  <c r="DY374" i="1"/>
  <c r="DJ345" i="1"/>
  <c r="CM194" i="1"/>
  <c r="DK318" i="1"/>
  <c r="DW234" i="1"/>
  <c r="EE310" i="1"/>
  <c r="CA348" i="1"/>
  <c r="CN247" i="1"/>
  <c r="DT362" i="1"/>
  <c r="AV344" i="1"/>
  <c r="CE394" i="1"/>
  <c r="DZ251" i="1"/>
  <c r="CU403" i="1"/>
  <c r="DO299" i="1"/>
  <c r="DW415" i="1"/>
  <c r="AG108" i="1"/>
  <c r="CL63" i="1"/>
  <c r="CQ94" i="1"/>
  <c r="DW18" i="1"/>
  <c r="EC235" i="1"/>
  <c r="AR352" i="1"/>
  <c r="CZ379" i="1"/>
  <c r="CR410" i="1"/>
  <c r="CT523" i="1"/>
  <c r="BG598" i="1"/>
  <c r="CO435" i="1"/>
  <c r="DM326" i="1"/>
  <c r="ED329" i="1"/>
  <c r="BU371" i="1"/>
  <c r="AR516" i="1"/>
  <c r="D374" i="1" a="1"/>
  <c r="CW424" i="1"/>
  <c r="AG329" i="1"/>
  <c r="DP543" i="1"/>
  <c r="DJ650" i="1"/>
  <c r="BV64" i="1"/>
  <c r="ED577" i="1"/>
  <c r="CY553" i="1"/>
  <c r="DJ376" i="1"/>
  <c r="BA332" i="1"/>
  <c r="EB325" i="1"/>
  <c r="CK341" i="1"/>
  <c r="BV326" i="1"/>
  <c r="CN374" i="1"/>
  <c r="D442" i="1" a="1"/>
  <c r="EG306" i="1"/>
  <c r="ED370" i="1"/>
  <c r="BQ353" i="1"/>
  <c r="CN377" i="1"/>
  <c r="BQ326" i="1"/>
  <c r="DT407" i="1"/>
  <c r="DO330" i="1"/>
  <c r="CM436" i="1"/>
  <c r="DN407" i="1"/>
  <c r="ED306" i="1"/>
  <c r="BB479" i="1"/>
  <c r="DX324" i="1"/>
  <c r="CL361" i="1"/>
  <c r="CW370" i="1"/>
  <c r="BK315" i="1"/>
  <c r="DA520" i="1"/>
  <c r="CK413" i="1"/>
  <c r="EF316" i="1"/>
  <c r="CJ330" i="1"/>
  <c r="EH62" i="1"/>
  <c r="CR359" i="1"/>
  <c r="CZ572" i="1"/>
  <c r="CK412" i="1"/>
  <c r="DY377" i="1"/>
  <c r="CO393" i="1"/>
  <c r="CX484" i="1"/>
  <c r="DG204" i="1"/>
  <c r="CF333" i="1"/>
  <c r="CR419" i="1"/>
  <c r="DT368" i="1"/>
  <c r="DS383" i="1"/>
  <c r="CZ340" i="1"/>
  <c r="BL234" i="1"/>
  <c r="DG371" i="1"/>
  <c r="DD352" i="1"/>
  <c r="AW362" i="1"/>
  <c r="CU241" i="1"/>
  <c r="CK323" i="1"/>
  <c r="DG352" i="1"/>
  <c r="DB119" i="1"/>
  <c r="DA546" i="1"/>
  <c r="BK343" i="1"/>
  <c r="DK513" i="1"/>
  <c r="EE422" i="1"/>
  <c r="DN499" i="1"/>
  <c r="EF390" i="1"/>
  <c r="CP332" i="1"/>
  <c r="CJ361" i="1"/>
  <c r="BG419" i="1"/>
  <c r="BP597" i="1"/>
  <c r="AM511" i="1"/>
  <c r="DU378" i="1"/>
  <c r="DL383" i="1"/>
  <c r="BK41" i="1"/>
  <c r="DO425" i="1"/>
  <c r="BP362" i="1"/>
  <c r="BU574" i="1"/>
  <c r="BF511" i="1"/>
  <c r="DN598" i="1"/>
  <c r="BV302" i="1"/>
  <c r="BU376" i="1"/>
  <c r="CP398" i="1"/>
  <c r="AQ299" i="1"/>
  <c r="BQ483" i="1"/>
  <c r="AR415" i="1"/>
  <c r="DD351" i="1"/>
  <c r="DH332" i="1"/>
  <c r="DO415" i="1"/>
  <c r="DT323" i="1"/>
  <c r="AM397" i="1"/>
  <c r="CW423" i="1"/>
  <c r="CN524" i="1"/>
  <c r="EC312" i="1"/>
  <c r="AB397" i="1"/>
  <c r="DT233" i="1"/>
  <c r="DR409" i="1"/>
  <c r="CL342" i="1"/>
  <c r="BQ347" i="1"/>
  <c r="CA416" i="1"/>
  <c r="DF498" i="1"/>
  <c r="BF373" i="1"/>
  <c r="DF383" i="1"/>
  <c r="CR414" i="1"/>
  <c r="AL247" i="1"/>
  <c r="EF352" i="1"/>
  <c r="DX393" i="1"/>
  <c r="BU396" i="1"/>
  <c r="DP82" i="1"/>
  <c r="CO432" i="1"/>
  <c r="EA324" i="1"/>
  <c r="EH424" i="1"/>
  <c r="CA320" i="1"/>
  <c r="BB302" i="1"/>
  <c r="DR417" i="1"/>
  <c r="BZ414" i="1"/>
  <c r="AC423" i="1"/>
  <c r="DE429" i="1"/>
  <c r="CN56" i="1"/>
  <c r="DQ362" i="1"/>
  <c r="DC426" i="1"/>
  <c r="CM423" i="1"/>
  <c r="BZ318" i="1"/>
  <c r="CA336" i="1"/>
  <c r="DF550" i="1"/>
  <c r="CK373" i="1"/>
  <c r="BA518" i="1"/>
  <c r="DR407" i="1"/>
  <c r="DW378" i="1"/>
  <c r="DP412" i="1"/>
  <c r="DE118" i="1"/>
  <c r="DC301" i="1"/>
  <c r="DY230" i="1"/>
  <c r="EB416" i="1"/>
  <c r="DL304" i="1"/>
  <c r="BQ368" i="1"/>
  <c r="CX341" i="1"/>
  <c r="DS229" i="1"/>
  <c r="EG241" i="1"/>
  <c r="DO127" i="1"/>
  <c r="EC230" i="1"/>
  <c r="DK299" i="1"/>
  <c r="DY355" i="1"/>
  <c r="BP371" i="1"/>
  <c r="DO398" i="1"/>
  <c r="DO341" i="1"/>
  <c r="DP311" i="1"/>
  <c r="CW301" i="1"/>
  <c r="DH371" i="1"/>
  <c r="EA391" i="1"/>
  <c r="DJ370" i="1"/>
  <c r="DH327" i="1"/>
  <c r="ED302" i="1"/>
  <c r="CJ318" i="1"/>
  <c r="CW401" i="1"/>
  <c r="CU311" i="1"/>
  <c r="CF316" i="1"/>
  <c r="DE382" i="1"/>
  <c r="DN311" i="1"/>
  <c r="DB410" i="1"/>
  <c r="DA351" i="1"/>
  <c r="DM299" i="1"/>
  <c r="CX235" i="1"/>
  <c r="AB296" i="1"/>
  <c r="CE342" i="1"/>
  <c r="AB409" i="1"/>
  <c r="CU407" i="1"/>
  <c r="BK330" i="1"/>
  <c r="DC397" i="1"/>
  <c r="EA413" i="1"/>
  <c r="DC326" i="1"/>
  <c r="CA328" i="1"/>
  <c r="DN247" i="1"/>
  <c r="CY52" i="1"/>
  <c r="BK101" i="1"/>
  <c r="DL230" i="1"/>
  <c r="BG86" i="1"/>
  <c r="CZ230" i="1"/>
  <c r="CT315" i="1"/>
  <c r="DF82" i="1"/>
  <c r="BQ299" i="1"/>
  <c r="AL206" i="1"/>
  <c r="D363" i="1" a="1"/>
  <c r="DE331" i="1"/>
  <c r="CL242" i="1"/>
  <c r="DM602" i="1"/>
  <c r="AG233" i="1"/>
  <c r="DE342" i="1"/>
  <c r="CR107" i="1"/>
  <c r="AQ353" i="1"/>
  <c r="CR369" i="1"/>
  <c r="CM410" i="1"/>
  <c r="DK597" i="1"/>
  <c r="CL305" i="1"/>
  <c r="EF310" i="1"/>
  <c r="ED335" i="1"/>
  <c r="EE379" i="1"/>
  <c r="CL431" i="1"/>
  <c r="CL330" i="1"/>
  <c r="DU302" i="1"/>
  <c r="EA696" i="1"/>
  <c r="CU427" i="1"/>
  <c r="AM89" i="1"/>
  <c r="DJ297" i="1"/>
  <c r="CJ251" i="1"/>
  <c r="CE312" i="1"/>
  <c r="DF94" i="1"/>
  <c r="AB299" i="1"/>
  <c r="D396" i="1" a="1"/>
  <c r="DY115" i="1"/>
  <c r="CA80" i="1"/>
  <c r="CY398" i="1"/>
  <c r="CR321" i="1"/>
  <c r="ED430" i="1"/>
  <c r="CN130" i="1"/>
  <c r="BA315" i="1"/>
  <c r="BU331" i="1"/>
  <c r="EF309" i="1"/>
  <c r="DZ416" i="1"/>
  <c r="DR318" i="1"/>
  <c r="DC333" i="1"/>
  <c r="BQ360" i="1"/>
  <c r="DN417" i="1"/>
  <c r="BQ121" i="1"/>
  <c r="DH45" i="1"/>
  <c r="EA360" i="1"/>
  <c r="BL323" i="1"/>
  <c r="ED355" i="1"/>
  <c r="CU233" i="1"/>
  <c r="BF235" i="1"/>
  <c r="DK353" i="1"/>
  <c r="AR351" i="1"/>
  <c r="CJ379" i="1"/>
  <c r="DX341" i="1"/>
  <c r="BZ110" i="1"/>
  <c r="DN369" i="1"/>
  <c r="AL115" i="1"/>
  <c r="BK392" i="1"/>
  <c r="DY435" i="1"/>
  <c r="DN320" i="1"/>
  <c r="AL235" i="1"/>
  <c r="EC111" i="1"/>
  <c r="BQ333" i="1"/>
  <c r="BP130" i="1"/>
  <c r="DD199" i="1"/>
  <c r="BP207" i="1"/>
  <c r="BB110" i="1"/>
  <c r="DL100" i="1"/>
  <c r="AB410" i="1"/>
  <c r="AQ421" i="1"/>
  <c r="EH345" i="1"/>
  <c r="DF345" i="1"/>
  <c r="DN251" i="1"/>
  <c r="DM194" i="1"/>
  <c r="DY376" i="1"/>
  <c r="EG413" i="1"/>
  <c r="BF481" i="1"/>
  <c r="DN403" i="1"/>
  <c r="CN477" i="1"/>
  <c r="AR379" i="1"/>
  <c r="CQ522" i="1"/>
  <c r="DD395" i="1"/>
  <c r="DK93" i="1"/>
  <c r="BG383" i="1"/>
  <c r="CN402" i="1"/>
  <c r="BB432" i="1"/>
  <c r="AM393" i="1"/>
  <c r="EA330" i="1"/>
  <c r="DP418" i="1"/>
  <c r="CE393" i="1"/>
  <c r="BQ364" i="1"/>
  <c r="DL390" i="1"/>
  <c r="CZ375" i="1"/>
  <c r="DL374" i="1"/>
  <c r="DQ329" i="1"/>
  <c r="BF420" i="1"/>
  <c r="EA372" i="1"/>
  <c r="DU229" i="1"/>
  <c r="CQ205" i="1"/>
  <c r="AL500" i="1"/>
  <c r="BV318" i="1"/>
  <c r="BQ430" i="1"/>
  <c r="CF319" i="1"/>
  <c r="DP571" i="1"/>
  <c r="CM520" i="1"/>
  <c r="DF317" i="1"/>
  <c r="AH344" i="1"/>
  <c r="CK108" i="1"/>
  <c r="BF324" i="1"/>
  <c r="DE318" i="1"/>
  <c r="DO229" i="1"/>
  <c r="BG573" i="1"/>
  <c r="DJ326" i="1"/>
  <c r="BQ518" i="1"/>
  <c r="BK477" i="1"/>
  <c r="AV319" i="1"/>
  <c r="DB403" i="1"/>
  <c r="AV373" i="1"/>
  <c r="DH101" i="1"/>
  <c r="D548" i="1" a="1"/>
  <c r="CT649" i="1"/>
  <c r="BL406" i="1"/>
  <c r="DK481" i="1"/>
  <c r="AM396" i="1"/>
  <c r="BK375" i="1"/>
  <c r="DN301" i="1"/>
  <c r="CW316" i="1"/>
  <c r="BK372" i="1"/>
  <c r="CU420" i="1"/>
  <c r="DO408" i="1"/>
  <c r="CT520" i="1"/>
  <c r="BA411" i="1"/>
  <c r="BQ398" i="1"/>
  <c r="D598" i="1" a="1"/>
  <c r="EH335" i="1"/>
  <c r="BL329" i="1"/>
  <c r="CS394" i="1"/>
  <c r="BA303" i="1"/>
  <c r="AB328" i="1"/>
  <c r="CS205" i="1"/>
  <c r="AC318" i="1"/>
  <c r="EA333" i="1"/>
  <c r="EC304" i="1"/>
  <c r="EE344" i="1"/>
  <c r="DZ337" i="1"/>
  <c r="DX431" i="1"/>
  <c r="DK307" i="1"/>
  <c r="AM426" i="1"/>
  <c r="CQ312" i="1"/>
  <c r="DK346" i="1"/>
  <c r="AB316" i="1"/>
  <c r="CP500" i="1"/>
  <c r="BL409" i="1"/>
  <c r="DW416" i="1"/>
  <c r="DL398" i="1"/>
  <c r="AM514" i="1"/>
  <c r="CO336" i="1"/>
  <c r="BU484" i="1"/>
  <c r="BL391" i="1"/>
  <c r="AH396" i="1"/>
  <c r="AL207" i="1"/>
  <c r="DO397" i="1"/>
  <c r="CL418" i="1"/>
  <c r="BA360" i="1"/>
  <c r="CZ328" i="1"/>
  <c r="DG518" i="1"/>
  <c r="CK426" i="1"/>
  <c r="CP343" i="1"/>
  <c r="CQ301" i="1"/>
  <c r="DW327" i="1"/>
  <c r="BF652" i="1"/>
  <c r="DW478" i="1"/>
  <c r="EG517" i="1"/>
  <c r="EH247" i="1"/>
  <c r="CR477" i="1"/>
  <c r="D431" i="1" a="1"/>
  <c r="EF410" i="1"/>
  <c r="DG206" i="1"/>
  <c r="AB393" i="1"/>
  <c r="CP420" i="1"/>
  <c r="DX343" i="1"/>
  <c r="CU322" i="1"/>
  <c r="DS553" i="1"/>
  <c r="AM404" i="1"/>
  <c r="DR393" i="1"/>
  <c r="CJ131" i="1"/>
  <c r="DQ309" i="1"/>
  <c r="EE406" i="1"/>
  <c r="AQ415" i="1"/>
  <c r="AL393" i="1"/>
  <c r="CO397" i="1"/>
  <c r="EC345" i="1"/>
  <c r="DJ547" i="1"/>
  <c r="DC307" i="1"/>
  <c r="BG369" i="1"/>
  <c r="AV412" i="1"/>
  <c r="DG420" i="1"/>
  <c r="AH235" i="1"/>
  <c r="DZ512" i="1"/>
  <c r="DC297" i="1"/>
  <c r="CJ329" i="1"/>
  <c r="DP391" i="1"/>
  <c r="AC327" i="1"/>
  <c r="AW361" i="1"/>
  <c r="EF317" i="1"/>
  <c r="CT307" i="1"/>
  <c r="BU344" i="1"/>
  <c r="EA378" i="1"/>
  <c r="DT342" i="1"/>
  <c r="DW325" i="1"/>
  <c r="BP497" i="1"/>
  <c r="DO82" i="1"/>
  <c r="DA101" i="1"/>
  <c r="CL577" i="1"/>
  <c r="BZ319" i="1"/>
  <c r="DG327" i="1"/>
  <c r="DT414" i="1"/>
  <c r="DU435" i="1"/>
  <c r="CJ306" i="1"/>
  <c r="CX297" i="1"/>
  <c r="AM361" i="1"/>
  <c r="DA413" i="1"/>
  <c r="BK360" i="1"/>
  <c r="EE402" i="1"/>
  <c r="CZ406" i="1"/>
  <c r="DU298" i="1"/>
  <c r="BU328" i="1"/>
  <c r="AM342" i="1"/>
  <c r="CJ351" i="1"/>
  <c r="CL381" i="1"/>
  <c r="DL326" i="1"/>
  <c r="BG130" i="1"/>
  <c r="EC347" i="1"/>
  <c r="DQ306" i="1"/>
  <c r="CS243" i="1"/>
  <c r="DT376" i="1"/>
  <c r="BV411" i="1"/>
  <c r="CP312" i="1"/>
  <c r="D382" i="1" a="1"/>
  <c r="DP359" i="1"/>
  <c r="DJ302" i="1"/>
  <c r="DJ243" i="1"/>
  <c r="DX115" i="1"/>
  <c r="EH392" i="1"/>
  <c r="AB331" i="1"/>
  <c r="DZ301" i="1"/>
  <c r="AC324" i="1"/>
  <c r="BZ326" i="1"/>
  <c r="CY355" i="1"/>
  <c r="EE242" i="1"/>
  <c r="BA392" i="1"/>
  <c r="CA420" i="1"/>
  <c r="AH299" i="1"/>
  <c r="DP323" i="1"/>
  <c r="CL367" i="1"/>
  <c r="CT549" i="1"/>
  <c r="BP328" i="1"/>
  <c r="DA310" i="1"/>
  <c r="CL421" i="1"/>
  <c r="DL104" i="1"/>
  <c r="EC51" i="1"/>
  <c r="AB301" i="1"/>
  <c r="DA345" i="1"/>
  <c r="AC375" i="1"/>
  <c r="DY308" i="1"/>
  <c r="DS480" i="1"/>
  <c r="DC390" i="1"/>
  <c r="AM381" i="1"/>
  <c r="CJ130" i="1"/>
  <c r="CA335" i="1"/>
  <c r="DP417" i="1"/>
  <c r="AC115" i="1"/>
  <c r="AG322" i="1"/>
  <c r="DD344" i="1"/>
  <c r="CN325" i="1"/>
  <c r="EG359" i="1"/>
  <c r="AR416" i="1"/>
  <c r="CM343" i="1"/>
  <c r="DS300" i="1"/>
  <c r="CW195" i="1"/>
  <c r="DS378" i="1"/>
  <c r="DJ329" i="1"/>
  <c r="DG94" i="1"/>
  <c r="CP426" i="1"/>
  <c r="DH201" i="1"/>
  <c r="CA130" i="1"/>
  <c r="CA346" i="1"/>
  <c r="AM369" i="1"/>
  <c r="DY359" i="1"/>
  <c r="AH376" i="1"/>
  <c r="DD320" i="1"/>
  <c r="D576" i="1" a="1"/>
  <c r="DQ351" i="1"/>
  <c r="CF348" i="1"/>
  <c r="DF201" i="1"/>
  <c r="AM230" i="1"/>
  <c r="AB201" i="1"/>
  <c r="AL550" i="1"/>
  <c r="CE230" i="1"/>
  <c r="DX417" i="1"/>
  <c r="BA414" i="1"/>
  <c r="CT380" i="1"/>
  <c r="DA311" i="1"/>
  <c r="DA364" i="1"/>
  <c r="ED251" i="1"/>
  <c r="D435" i="1" a="1"/>
  <c r="ED324" i="1"/>
  <c r="DW622" i="1"/>
  <c r="DO431" i="1"/>
  <c r="BQ419" i="1"/>
  <c r="DB390" i="1"/>
  <c r="DP517" i="1"/>
  <c r="DF723" i="1"/>
  <c r="DE422" i="1"/>
  <c r="EB380" i="1"/>
  <c r="CF407" i="1"/>
  <c r="CJ572" i="1"/>
  <c r="DP428" i="1"/>
  <c r="CN550" i="1"/>
  <c r="EE241" i="1"/>
  <c r="DM522" i="1"/>
  <c r="BQ402" i="1"/>
  <c r="CQ629" i="1"/>
  <c r="CU412" i="1"/>
  <c r="DK352" i="1"/>
  <c r="DQ552" i="1"/>
  <c r="AG368" i="1"/>
  <c r="DR296" i="1"/>
  <c r="DK233" i="1"/>
  <c r="AB413" i="1"/>
  <c r="AQ336" i="1"/>
  <c r="BQ517" i="1"/>
  <c r="AL340" i="1"/>
  <c r="CX119" i="1"/>
  <c r="CZ417" i="1"/>
  <c r="EE343" i="1"/>
  <c r="DS425" i="1"/>
  <c r="CP368" i="1"/>
  <c r="DP406" i="1"/>
  <c r="DL351" i="1"/>
  <c r="DS380" i="1"/>
  <c r="EF334" i="1"/>
  <c r="DH379" i="1"/>
  <c r="DO318" i="1"/>
  <c r="CZ432" i="1"/>
  <c r="DB85" i="1"/>
  <c r="DJ479" i="1"/>
  <c r="DC376" i="1"/>
  <c r="AC342" i="1"/>
  <c r="EB480" i="1"/>
  <c r="BV416" i="1"/>
  <c r="CK319" i="1"/>
  <c r="DR128" i="1"/>
  <c r="AH409" i="1"/>
  <c r="DZ396" i="1"/>
  <c r="DH326" i="1"/>
  <c r="DX379" i="1"/>
  <c r="DN513" i="1"/>
  <c r="CO396" i="1"/>
  <c r="BV355" i="1"/>
  <c r="AW424" i="1"/>
  <c r="CJ410" i="1"/>
  <c r="AH511" i="1"/>
  <c r="CX417" i="1"/>
  <c r="CR413" i="1"/>
  <c r="BB431" i="1"/>
  <c r="EG426" i="1"/>
  <c r="DL410" i="1"/>
  <c r="BF371" i="1"/>
  <c r="BQ404" i="1"/>
  <c r="DM195" i="1"/>
  <c r="DD297" i="1"/>
  <c r="BF320" i="1"/>
  <c r="CK430" i="1"/>
  <c r="CF405" i="1"/>
  <c r="DX340" i="1"/>
  <c r="AG87" i="1"/>
  <c r="CN408" i="1"/>
  <c r="DQ397" i="1"/>
  <c r="CR624" i="1"/>
  <c r="CR397" i="1"/>
  <c r="CT321" i="1"/>
  <c r="DF431" i="1"/>
  <c r="CA353" i="1"/>
  <c r="CJ701" i="1"/>
  <c r="DY306" i="1"/>
  <c r="BA415" i="1"/>
  <c r="DH310" i="1"/>
  <c r="CL373" i="1"/>
  <c r="DW409" i="1"/>
  <c r="CW320" i="1"/>
  <c r="BQ367" i="1"/>
  <c r="CA628" i="1"/>
  <c r="CO377" i="1"/>
  <c r="BB377" i="1"/>
  <c r="EC367" i="1"/>
  <c r="AW380" i="1"/>
  <c r="CJ311" i="1"/>
  <c r="DG579" i="1"/>
  <c r="DY121" i="1"/>
  <c r="BF362" i="1"/>
  <c r="DB309" i="1"/>
  <c r="DH342" i="1"/>
  <c r="ED544" i="1"/>
  <c r="CO344" i="1"/>
  <c r="CS427" i="1"/>
  <c r="DN378" i="1"/>
  <c r="DZ404" i="1"/>
  <c r="AR426" i="1"/>
  <c r="AL553" i="1"/>
  <c r="DN326" i="1"/>
  <c r="DE207" i="1"/>
  <c r="D310" i="1" a="1"/>
  <c r="BK381" i="1"/>
  <c r="EC372" i="1"/>
  <c r="CW347" i="1"/>
  <c r="BP305" i="1"/>
  <c r="DK380" i="1"/>
  <c r="DU359" i="1"/>
  <c r="CE367" i="1"/>
  <c r="DB379" i="1"/>
  <c r="CF411" i="1"/>
  <c r="EE428" i="1"/>
  <c r="DL316" i="1"/>
  <c r="BK403" i="1"/>
  <c r="CL403" i="1"/>
  <c r="BU410" i="1"/>
  <c r="DR351" i="1"/>
  <c r="BB523" i="1"/>
  <c r="DY395" i="1"/>
  <c r="EA375" i="1"/>
  <c r="CN333" i="1"/>
  <c r="DU426" i="1"/>
  <c r="EE317" i="1"/>
  <c r="CN413" i="1"/>
  <c r="DS53" i="1"/>
  <c r="DJ304" i="1"/>
  <c r="DM122" i="1"/>
  <c r="AC512" i="1"/>
  <c r="BK342" i="1"/>
  <c r="BF404" i="1"/>
  <c r="DA204" i="1"/>
  <c r="CX300" i="1"/>
  <c r="DR405" i="1"/>
  <c r="EG361" i="1"/>
  <c r="AC744" i="1"/>
  <c r="CM66" i="1"/>
  <c r="DW429" i="1"/>
  <c r="BV317" i="1"/>
  <c r="CT312" i="1"/>
  <c r="CQ376" i="1"/>
  <c r="DF329" i="1"/>
  <c r="BL412" i="1"/>
  <c r="DS411" i="1"/>
  <c r="CO320" i="1"/>
  <c r="CW348" i="1"/>
  <c r="BP204" i="1"/>
  <c r="EC696" i="1"/>
  <c r="CF310" i="1"/>
  <c r="DA325" i="1"/>
  <c r="CA304" i="1"/>
  <c r="DY328" i="1"/>
  <c r="DE305" i="1"/>
  <c r="BG241" i="1"/>
  <c r="DF309" i="1"/>
  <c r="BZ596" i="1"/>
  <c r="DJ331" i="1"/>
  <c r="BG394" i="1"/>
  <c r="CQ409" i="1"/>
  <c r="DT118" i="1"/>
  <c r="CL247" i="1"/>
  <c r="DR359" i="1"/>
  <c r="EH304" i="1"/>
  <c r="AL428" i="1"/>
  <c r="EH243" i="1"/>
  <c r="BL79" i="1"/>
  <c r="DB316" i="1"/>
  <c r="DM321" i="1"/>
  <c r="BQ241" i="1"/>
  <c r="CQ391" i="1"/>
  <c r="EE362" i="1"/>
  <c r="CY110" i="1"/>
  <c r="AQ55" i="1"/>
  <c r="CQ362" i="1"/>
  <c r="CR105" i="1"/>
  <c r="DC403" i="1"/>
  <c r="AC352" i="1"/>
  <c r="BP97" i="1"/>
  <c r="BB355" i="1"/>
  <c r="BF433" i="1"/>
  <c r="AW479" i="1"/>
  <c r="DE326" i="1"/>
  <c r="CF327" i="1"/>
  <c r="AH423" i="1"/>
  <c r="AW420" i="1"/>
  <c r="EF497" i="1"/>
  <c r="DK86" i="1"/>
  <c r="DM433" i="1"/>
  <c r="DD360" i="1"/>
  <c r="DR341" i="1"/>
  <c r="BV600" i="1"/>
  <c r="EG318" i="1"/>
  <c r="DC421" i="1"/>
  <c r="DH121" i="1"/>
  <c r="DU321" i="1"/>
  <c r="AG296" i="1"/>
  <c r="CE363" i="1"/>
  <c r="CE130" i="1"/>
  <c r="DF131" i="1"/>
  <c r="CF360" i="1"/>
  <c r="BB430" i="1"/>
  <c r="AQ390" i="1"/>
  <c r="CQ100" i="1"/>
  <c r="DT235" i="1"/>
  <c r="AM235" i="1"/>
  <c r="DC118" i="1"/>
  <c r="AH331" i="1"/>
  <c r="DQ373" i="1"/>
  <c r="DE121" i="1"/>
  <c r="AV332" i="1"/>
  <c r="DF377" i="1"/>
  <c r="CS351" i="1"/>
  <c r="BK201" i="1"/>
  <c r="DR105" i="1"/>
  <c r="BB122" i="1"/>
  <c r="DF74" i="1"/>
  <c r="CL516" i="1"/>
  <c r="EF322" i="1"/>
  <c r="CW595" i="1"/>
  <c r="DZ376" i="1"/>
  <c r="CX229" i="1"/>
  <c r="EC374" i="1"/>
  <c r="BF405" i="1"/>
  <c r="ED94" i="1"/>
  <c r="AM108" i="1"/>
  <c r="AR13" i="1"/>
  <c r="DQ243" i="1"/>
  <c r="BG49" i="1"/>
  <c r="CN342" i="1"/>
  <c r="CF120" i="1"/>
  <c r="BG297" i="1"/>
  <c r="DT85" i="1"/>
  <c r="AM377" i="1"/>
  <c r="EB519" i="1"/>
  <c r="CM396" i="1"/>
  <c r="AM403" i="1"/>
  <c r="BK195" i="1"/>
  <c r="DL363" i="1"/>
  <c r="CZ344" i="1"/>
  <c r="DQ601" i="1"/>
  <c r="CS348" i="1"/>
  <c r="CZ405" i="1"/>
  <c r="AV401" i="1"/>
  <c r="AM418" i="1"/>
  <c r="CJ347" i="1"/>
  <c r="AQ382" i="1"/>
  <c r="DZ327" i="1"/>
  <c r="AV482" i="1"/>
  <c r="AH378" i="1"/>
  <c r="CP431" i="1"/>
  <c r="BQ544" i="1"/>
  <c r="CX378" i="1"/>
  <c r="BV415" i="1"/>
  <c r="BU406" i="1"/>
  <c r="CE305" i="1"/>
  <c r="AR483" i="1"/>
  <c r="DJ341" i="1"/>
  <c r="CT329" i="1"/>
  <c r="DG128" i="1"/>
  <c r="AM321" i="1"/>
  <c r="BV379" i="1"/>
  <c r="CY299" i="1"/>
  <c r="CM128" i="1"/>
  <c r="BF418" i="1"/>
  <c r="CA434" i="1"/>
  <c r="AW520" i="1"/>
  <c r="BG335" i="1"/>
  <c r="CJ498" i="1"/>
  <c r="BF479" i="1"/>
  <c r="CR131" i="1"/>
  <c r="DB416" i="1"/>
  <c r="DJ371" i="1"/>
  <c r="DY347" i="1"/>
  <c r="CZ105" i="1"/>
  <c r="CM199" i="1"/>
  <c r="CO355" i="1"/>
  <c r="BA371" i="1"/>
  <c r="CP233" i="1"/>
  <c r="EH423" i="1"/>
  <c r="EH328" i="1"/>
  <c r="CN419" i="1"/>
  <c r="CO429" i="1"/>
  <c r="CQ416" i="1"/>
  <c r="AR624" i="1"/>
  <c r="BQ654" i="1"/>
  <c r="AC382" i="1"/>
  <c r="AW418" i="1"/>
  <c r="AV410" i="1"/>
  <c r="CN379" i="1"/>
  <c r="BQ410" i="1"/>
  <c r="CX395" i="1"/>
  <c r="DM302" i="1"/>
  <c r="CW383" i="1"/>
  <c r="DY231" i="1"/>
  <c r="CL234" i="1"/>
  <c r="DC382" i="1"/>
  <c r="DA347" i="1"/>
  <c r="EE304" i="1"/>
  <c r="DR308" i="1"/>
  <c r="DG524" i="1"/>
  <c r="EF543" i="1"/>
  <c r="DB235" i="1"/>
  <c r="DZ346" i="1"/>
  <c r="EF482" i="1"/>
  <c r="CT309" i="1"/>
  <c r="DD403" i="1"/>
  <c r="CQ377" i="1"/>
  <c r="EC325" i="1"/>
  <c r="DQ431" i="1"/>
  <c r="AB431" i="1"/>
  <c r="BZ251" i="1"/>
  <c r="CL324" i="1"/>
  <c r="AC326" i="1"/>
  <c r="AQ321" i="1"/>
  <c r="CO405" i="1"/>
  <c r="DM481" i="1"/>
  <c r="AQ410" i="1"/>
  <c r="BG118" i="1"/>
  <c r="D444" i="1" a="1"/>
  <c r="DA309" i="1"/>
  <c r="AW575" i="1"/>
  <c r="CW78" i="1"/>
  <c r="CM382" i="1"/>
  <c r="BP234" i="1"/>
  <c r="DJ430" i="1"/>
  <c r="CZ203" i="1"/>
  <c r="EG337" i="1"/>
  <c r="DM79" i="1"/>
  <c r="CA482" i="1"/>
  <c r="CJ398" i="1"/>
  <c r="CN118" i="1"/>
  <c r="CS370" i="1"/>
  <c r="CO517" i="1"/>
  <c r="CO482" i="1"/>
  <c r="AH315" i="1"/>
  <c r="AL337" i="1"/>
  <c r="DL336" i="1"/>
  <c r="AL363" i="1"/>
  <c r="AV105" i="1"/>
  <c r="BF360" i="1"/>
  <c r="BA229" i="1"/>
  <c r="DK407" i="1"/>
  <c r="CJ367" i="1"/>
  <c r="DH428" i="1"/>
  <c r="D318" i="1" a="1"/>
  <c r="DT353" i="1"/>
  <c r="DC325" i="1"/>
  <c r="BG428" i="1"/>
  <c r="AQ426" i="1"/>
  <c r="AW403" i="1"/>
  <c r="CS424" i="1"/>
  <c r="DU521" i="1"/>
  <c r="BA429" i="1"/>
  <c r="EB107" i="1"/>
  <c r="DR497" i="1"/>
  <c r="EA381" i="1"/>
  <c r="EE334" i="1"/>
  <c r="CT305" i="1"/>
  <c r="BQ229" i="1"/>
  <c r="CE302" i="1"/>
  <c r="DB333" i="1"/>
  <c r="BQ428" i="1"/>
  <c r="CJ233" i="1"/>
  <c r="DQ105" i="1"/>
  <c r="DF406" i="1"/>
  <c r="DK515" i="1"/>
  <c r="DP401" i="1"/>
  <c r="ED419" i="1"/>
  <c r="AB321" i="1"/>
  <c r="AC416" i="1"/>
  <c r="DB499" i="1"/>
  <c r="DM380" i="1"/>
  <c r="CX345" i="1"/>
  <c r="BZ545" i="1"/>
  <c r="BA301" i="1"/>
  <c r="ED377" i="1"/>
  <c r="BF202" i="1"/>
  <c r="BP107" i="1"/>
  <c r="CM329" i="1"/>
  <c r="DA379" i="1"/>
  <c r="DQ421" i="1"/>
  <c r="EH127" i="1"/>
  <c r="AB56" i="1"/>
  <c r="DQ234" i="1"/>
  <c r="CZ351" i="1"/>
  <c r="CW371" i="1"/>
  <c r="DX194" i="1"/>
  <c r="DA320" i="1"/>
  <c r="CF429" i="1"/>
  <c r="CO379" i="1"/>
  <c r="CK331" i="1"/>
  <c r="ED406" i="1"/>
  <c r="DH572" i="1"/>
  <c r="EE396" i="1"/>
  <c r="DM296" i="1"/>
  <c r="BF341" i="1"/>
  <c r="BV373" i="1"/>
  <c r="DU234" i="1"/>
  <c r="BB315" i="1"/>
  <c r="CZ298" i="1"/>
  <c r="DA518" i="1"/>
  <c r="DL331" i="1"/>
  <c r="EH340" i="1"/>
  <c r="BP325" i="1"/>
  <c r="EH397" i="1"/>
  <c r="DY62" i="1"/>
  <c r="CP311" i="1"/>
  <c r="DY482" i="1"/>
  <c r="BG315" i="1"/>
  <c r="CL230" i="1"/>
  <c r="CU229" i="1"/>
  <c r="AV345" i="1"/>
  <c r="AL49" i="1"/>
  <c r="BA89" i="1"/>
  <c r="CO380" i="1"/>
  <c r="DK115" i="1"/>
  <c r="DT324" i="1"/>
  <c r="CQ418" i="1"/>
  <c r="EH43" i="1"/>
  <c r="CA107" i="1"/>
  <c r="ED303" i="1"/>
  <c r="CQ421" i="1"/>
  <c r="DZ383" i="1"/>
  <c r="D406" i="1" a="1"/>
  <c r="AQ204" i="1"/>
  <c r="D402" i="1" a="1"/>
  <c r="EA433" i="1"/>
  <c r="EB119" i="1"/>
  <c r="ED315" i="1"/>
  <c r="DW423" i="1"/>
  <c r="EF337" i="1"/>
  <c r="BU481" i="1"/>
  <c r="CP205" i="1"/>
  <c r="DT231" i="1"/>
  <c r="CZ115" i="1"/>
  <c r="DX480" i="1"/>
  <c r="CF234" i="1"/>
  <c r="CJ409" i="1"/>
  <c r="AG482" i="1"/>
  <c r="DD323" i="1"/>
  <c r="DR335" i="1"/>
  <c r="CP331" i="1"/>
  <c r="DO412" i="1"/>
  <c r="CN331" i="1"/>
  <c r="CW421" i="1"/>
  <c r="BV511" i="1"/>
  <c r="CL410" i="1"/>
  <c r="EB318" i="1"/>
  <c r="EF435" i="1"/>
  <c r="DL511" i="1"/>
  <c r="AB320" i="1"/>
  <c r="CY430" i="1"/>
  <c r="CZ307" i="1"/>
  <c r="AQ401" i="1"/>
  <c r="CU401" i="1"/>
  <c r="EA111" i="1"/>
  <c r="DZ128" i="1"/>
  <c r="EB593" i="1"/>
  <c r="CP118" i="1"/>
  <c r="EB391" i="1"/>
  <c r="DL596" i="1"/>
  <c r="CW393" i="1"/>
  <c r="CA243" i="1"/>
  <c r="DZ554" i="1"/>
  <c r="CN30" i="1"/>
  <c r="DK390" i="1"/>
  <c r="EB434" i="1"/>
  <c r="CZ296" i="1"/>
  <c r="CN427" i="1"/>
  <c r="CL326" i="1"/>
  <c r="DP370" i="1"/>
  <c r="DM317" i="1"/>
  <c r="AH382" i="1"/>
  <c r="BP410" i="1"/>
  <c r="CZ381" i="1"/>
  <c r="CP298" i="1"/>
  <c r="DE372" i="1"/>
  <c r="DT361" i="1"/>
  <c r="DR436" i="1"/>
  <c r="BB360" i="1"/>
  <c r="DR403" i="1"/>
  <c r="BF333" i="1"/>
  <c r="CR521" i="1"/>
  <c r="BL344" i="1"/>
  <c r="AL370" i="1"/>
  <c r="CZ334" i="1"/>
  <c r="DH519" i="1"/>
  <c r="DE499" i="1"/>
  <c r="CZ428" i="1"/>
  <c r="EF353" i="1"/>
  <c r="EH331" i="1"/>
  <c r="DD315" i="1"/>
  <c r="CU234" i="1"/>
  <c r="CE315" i="1"/>
  <c r="CX199" i="1"/>
  <c r="EE416" i="1"/>
  <c r="CK322" i="1"/>
  <c r="CZ392" i="1"/>
  <c r="CS374" i="1"/>
  <c r="CK310" i="1"/>
  <c r="CZ480" i="1"/>
  <c r="CY96" i="1"/>
  <c r="AW309" i="1"/>
  <c r="EH417" i="1"/>
  <c r="CA305" i="1"/>
  <c r="DK331" i="1"/>
  <c r="CL110" i="1"/>
  <c r="AQ360" i="1"/>
  <c r="DU396" i="1"/>
  <c r="DS360" i="1"/>
  <c r="CJ416" i="1"/>
  <c r="DQ96" i="1"/>
  <c r="BP341" i="1"/>
  <c r="EH370" i="1"/>
  <c r="DT516" i="1"/>
  <c r="DA355" i="1"/>
  <c r="AG497" i="1"/>
  <c r="BL355" i="1"/>
  <c r="AR397" i="1"/>
  <c r="DS409" i="1"/>
  <c r="BA370" i="1"/>
  <c r="EA342" i="1"/>
  <c r="DB315" i="1"/>
  <c r="CX427" i="1"/>
  <c r="D360" i="1" a="1"/>
  <c r="AV393" i="1"/>
  <c r="DY521" i="1"/>
  <c r="EH343" i="1"/>
  <c r="DY331" i="1"/>
  <c r="CR306" i="1"/>
  <c r="BZ309" i="1"/>
  <c r="CP518" i="1"/>
  <c r="CK230" i="1"/>
  <c r="AW483" i="1"/>
  <c r="DB394" i="1"/>
  <c r="DW402" i="1"/>
  <c r="BA362" i="1"/>
  <c r="CM375" i="1"/>
  <c r="AV331" i="1"/>
  <c r="DO371" i="1"/>
  <c r="AC427" i="1"/>
  <c r="DA420" i="1"/>
  <c r="BK401" i="1"/>
  <c r="CS376" i="1"/>
  <c r="CR311" i="1"/>
  <c r="CK305" i="1"/>
  <c r="CM234" i="1"/>
  <c r="EB64" i="1"/>
  <c r="DW412" i="1"/>
  <c r="DH347" i="1"/>
  <c r="CM420" i="1"/>
  <c r="BB316" i="1"/>
  <c r="CJ499" i="1"/>
  <c r="CX483" i="1"/>
  <c r="CK379" i="1"/>
  <c r="CN418" i="1"/>
  <c r="BA353" i="1"/>
  <c r="CS415" i="1"/>
  <c r="EF368" i="1"/>
  <c r="AQ342" i="1"/>
  <c r="EH109" i="1"/>
  <c r="EA340" i="1"/>
  <c r="AG348" i="1"/>
  <c r="CL64" i="1"/>
  <c r="DE363" i="1"/>
  <c r="CR305" i="1"/>
  <c r="CL301" i="1"/>
  <c r="AB379" i="1"/>
  <c r="DG336" i="1"/>
  <c r="DC203" i="1"/>
  <c r="AL415" i="1"/>
  <c r="DT241" i="1"/>
  <c r="ED432" i="1"/>
  <c r="DY378" i="1"/>
  <c r="DN230" i="1"/>
  <c r="DK436" i="1"/>
  <c r="CN207" i="1"/>
  <c r="DC108" i="1"/>
  <c r="BL243" i="1"/>
  <c r="CK340" i="1"/>
  <c r="BV352" i="1"/>
  <c r="DD303" i="1"/>
  <c r="ED342" i="1"/>
  <c r="CE404" i="1"/>
  <c r="CO373" i="1"/>
  <c r="DB97" i="1"/>
  <c r="AR98" i="1"/>
  <c r="AM316" i="1"/>
  <c r="BF374" i="1"/>
  <c r="AR407" i="1"/>
  <c r="EC520" i="1"/>
  <c r="DC82" i="1"/>
  <c r="CZ304" i="1"/>
  <c r="CK377" i="1"/>
  <c r="ED344" i="1"/>
  <c r="DN351" i="1"/>
  <c r="CX372" i="1"/>
  <c r="DB319" i="1"/>
  <c r="CE390" i="1"/>
  <c r="DM401" i="1"/>
  <c r="EA405" i="1"/>
  <c r="EF361" i="1"/>
  <c r="CK364" i="1"/>
  <c r="CW202" i="1"/>
  <c r="ED353" i="1"/>
  <c r="EF409" i="1"/>
  <c r="D377" i="1" a="1"/>
  <c r="DM328" i="1"/>
  <c r="DL31" i="1"/>
  <c r="AM229" i="1"/>
  <c r="AV484" i="1"/>
  <c r="AG343" i="1"/>
  <c r="CJ201" i="1"/>
  <c r="CT342" i="1"/>
  <c r="ED304" i="1"/>
  <c r="BL336" i="1"/>
  <c r="DC324" i="1"/>
  <c r="AV241" i="1"/>
  <c r="BZ229" i="1"/>
  <c r="DQ58" i="1"/>
  <c r="BA296" i="1"/>
  <c r="BB348" i="1"/>
  <c r="AM299" i="1"/>
  <c r="DF335" i="1"/>
  <c r="DW337" i="1"/>
  <c r="CU374" i="1"/>
  <c r="CZ329" i="1"/>
  <c r="CO402" i="1"/>
  <c r="DQ484" i="1"/>
  <c r="CF369" i="1"/>
  <c r="DO392" i="1"/>
  <c r="BV347" i="1"/>
  <c r="CN405" i="1"/>
  <c r="CM330" i="1"/>
  <c r="DH111" i="1"/>
  <c r="DQ89" i="1"/>
  <c r="CX426" i="1"/>
  <c r="DZ340" i="1"/>
  <c r="CP195" i="1"/>
  <c r="CY332" i="1"/>
  <c r="BV234" i="1"/>
  <c r="BA305" i="1"/>
  <c r="BQ111" i="1"/>
  <c r="DJ397" i="1"/>
  <c r="DQ52" i="1"/>
  <c r="DE78" i="1"/>
  <c r="AR330" i="1"/>
  <c r="AC235" i="1"/>
  <c r="CK481" i="1"/>
  <c r="D446" i="1" a="1"/>
  <c r="DQ371" i="1"/>
  <c r="BA380" i="1"/>
  <c r="CK345" i="1"/>
  <c r="AB391" i="1"/>
  <c r="AH316" i="1"/>
  <c r="AW307" i="1"/>
  <c r="DG39" i="1"/>
  <c r="DM303" i="1"/>
  <c r="ED404" i="1"/>
  <c r="BL417" i="1"/>
  <c r="DW95" i="1"/>
  <c r="AG376" i="1"/>
  <c r="DK361" i="1"/>
  <c r="BP110" i="1"/>
  <c r="CP234" i="1"/>
  <c r="BK329" i="1"/>
  <c r="EF305" i="1"/>
  <c r="EA511" i="1"/>
  <c r="DZ334" i="1"/>
  <c r="CK302" i="1"/>
  <c r="AB355" i="1"/>
  <c r="DY251" i="1"/>
  <c r="CN233" i="1"/>
  <c r="CN381" i="1"/>
  <c r="CF105" i="1"/>
  <c r="CR378" i="1"/>
  <c r="CZ41" i="1"/>
  <c r="DX370" i="1"/>
  <c r="DS429" i="1"/>
  <c r="AH322" i="1"/>
  <c r="BZ301" i="1"/>
  <c r="DP402" i="1"/>
  <c r="CT393" i="1"/>
  <c r="DR498" i="1"/>
  <c r="BA317" i="1"/>
  <c r="BF327" i="1"/>
  <c r="EA242" i="1"/>
  <c r="CR478" i="1"/>
  <c r="CO329" i="1"/>
  <c r="DA419" i="1"/>
  <c r="DN544" i="1"/>
  <c r="DP355" i="1"/>
  <c r="EE392" i="1"/>
  <c r="EC483" i="1"/>
  <c r="BA390" i="1"/>
  <c r="DO481" i="1"/>
  <c r="AV481" i="1"/>
  <c r="CX298" i="1"/>
  <c r="CF353" i="1"/>
  <c r="EC392" i="1"/>
  <c r="DM497" i="1"/>
  <c r="EC373" i="1"/>
  <c r="AW432" i="1"/>
  <c r="BV304" i="1"/>
  <c r="CT479" i="1"/>
  <c r="AB363" i="1"/>
  <c r="DL652" i="1"/>
  <c r="CO522" i="1"/>
  <c r="EF575" i="1"/>
  <c r="CF577" i="1"/>
  <c r="CE383" i="1"/>
  <c r="CQ346" i="1"/>
  <c r="CE347" i="1"/>
  <c r="AM320" i="1"/>
  <c r="BP411" i="1"/>
  <c r="BV333" i="1"/>
  <c r="BV100" i="1"/>
  <c r="EE107" i="1"/>
  <c r="CR327" i="1"/>
  <c r="AR419" i="1"/>
  <c r="CM119" i="1"/>
  <c r="DB336" i="1"/>
  <c r="CX330" i="1"/>
  <c r="D531" i="1" a="1"/>
  <c r="DZ335" i="1"/>
  <c r="CL296" i="1"/>
  <c r="BG330" i="1"/>
  <c r="CS416" i="1"/>
  <c r="CU364" i="1"/>
  <c r="DX317" i="1"/>
  <c r="DX512" i="1"/>
  <c r="CP360" i="1"/>
  <c r="CM393" i="1"/>
  <c r="CO514" i="1"/>
  <c r="BZ100" i="1"/>
  <c r="BZ316" i="1"/>
  <c r="DG341" i="1"/>
  <c r="DQ336" i="1"/>
  <c r="BQ523" i="1"/>
  <c r="AH111" i="1"/>
  <c r="DY367" i="1"/>
  <c r="CF298" i="1"/>
  <c r="BQ305" i="1"/>
  <c r="BQ421" i="1"/>
  <c r="BA412" i="1"/>
  <c r="CA345" i="1"/>
  <c r="DW317" i="1"/>
  <c r="AB422" i="1"/>
  <c r="AL325" i="1"/>
  <c r="EH426" i="1"/>
  <c r="ED346" i="1"/>
  <c r="EB341" i="1"/>
  <c r="AG372" i="1"/>
  <c r="CW517" i="1"/>
  <c r="CZ398" i="1"/>
  <c r="AH131" i="1"/>
  <c r="DQ360" i="1"/>
  <c r="CA520" i="1"/>
  <c r="DE398" i="1"/>
  <c r="CM415" i="1"/>
  <c r="EC107" i="1"/>
  <c r="CF37" i="1"/>
  <c r="DK340" i="1"/>
  <c r="AL332" i="1"/>
  <c r="BZ417" i="1"/>
  <c r="DA334" i="1"/>
  <c r="DY382" i="1"/>
  <c r="AB630" i="1"/>
  <c r="ED333" i="1"/>
  <c r="DG497" i="1"/>
  <c r="CO395" i="1"/>
  <c r="DN406" i="1"/>
  <c r="BU417" i="1"/>
  <c r="CP340" i="1"/>
  <c r="BK363" i="1"/>
  <c r="DS251" i="1"/>
  <c r="DD414" i="1"/>
  <c r="DB391" i="1"/>
  <c r="AM104" i="1"/>
  <c r="CP408" i="1"/>
  <c r="AL410" i="1"/>
  <c r="BV336" i="1"/>
  <c r="EE424" i="1"/>
  <c r="CQ329" i="1"/>
  <c r="BL345" i="1"/>
  <c r="CK417" i="1"/>
  <c r="CT300" i="1"/>
  <c r="DT305" i="1"/>
  <c r="DR433" i="1"/>
  <c r="DD433" i="1"/>
  <c r="CW377" i="1"/>
  <c r="DL59" i="1"/>
  <c r="DT367" i="1"/>
  <c r="DX332" i="1"/>
  <c r="CL396" i="1"/>
  <c r="EE367" i="1"/>
  <c r="BP427" i="1"/>
  <c r="CS482" i="1"/>
  <c r="DX550" i="1"/>
  <c r="AR501" i="1"/>
  <c r="AL378" i="1"/>
  <c r="CN401" i="1"/>
  <c r="AV361" i="1"/>
  <c r="DT413" i="1"/>
  <c r="AC478" i="1"/>
  <c r="CP391" i="1"/>
  <c r="DR419" i="1"/>
  <c r="EG391" i="1"/>
  <c r="DB332" i="1"/>
  <c r="CZ299" i="1"/>
  <c r="CS436" i="1"/>
  <c r="D380" i="1" a="1"/>
  <c r="DO391" i="1"/>
  <c r="DE79" i="1"/>
  <c r="AR322" i="1"/>
  <c r="CY578" i="1"/>
  <c r="CJ478" i="1"/>
  <c r="CJ574" i="1"/>
  <c r="DN515" i="1"/>
  <c r="DL362" i="1"/>
  <c r="DD128" i="1"/>
  <c r="CU550" i="1"/>
  <c r="DP299" i="1"/>
  <c r="DX364" i="1"/>
  <c r="BV231" i="1"/>
  <c r="EH405" i="1"/>
  <c r="DP234" i="1"/>
  <c r="CE317" i="1"/>
  <c r="CX392" i="1"/>
  <c r="EC340" i="1"/>
  <c r="CE409" i="1"/>
  <c r="DF230" i="1"/>
  <c r="CA337" i="1"/>
  <c r="EH325" i="1"/>
  <c r="BA202" i="1"/>
  <c r="DZ364" i="1"/>
  <c r="EH393" i="1"/>
  <c r="CY309" i="1"/>
  <c r="DQ382" i="1"/>
  <c r="DE381" i="1"/>
  <c r="BZ302" i="1"/>
  <c r="BQ422" i="1"/>
  <c r="BA131" i="1"/>
  <c r="DG247" i="1"/>
  <c r="CU329" i="1"/>
  <c r="CW80" i="1"/>
  <c r="CE105" i="1"/>
  <c r="DM498" i="1"/>
  <c r="DQ547" i="1"/>
  <c r="DK383" i="1"/>
  <c r="CA352" i="1"/>
  <c r="AM483" i="1"/>
  <c r="AW229" i="1"/>
  <c r="BP300" i="1"/>
  <c r="AM543" i="1"/>
  <c r="CL235" i="1"/>
  <c r="AR360" i="1"/>
  <c r="EB574" i="1"/>
  <c r="CP423" i="1"/>
  <c r="EC85" i="1"/>
  <c r="BP353" i="1"/>
  <c r="CL109" i="1"/>
  <c r="BB337" i="1"/>
  <c r="DF104" i="1"/>
  <c r="DX122" i="1"/>
  <c r="EE74" i="1"/>
  <c r="DU382" i="1"/>
  <c r="DS51" i="1"/>
  <c r="AQ328" i="1"/>
  <c r="DO363" i="1"/>
  <c r="CM299" i="1"/>
  <c r="BP329" i="1"/>
  <c r="CO300" i="1"/>
  <c r="DB361" i="1"/>
  <c r="AC418" i="1"/>
  <c r="DC233" i="1"/>
  <c r="DG342" i="1"/>
  <c r="DL233" i="1"/>
  <c r="CY300" i="1"/>
  <c r="CT521" i="1"/>
  <c r="CN307" i="1"/>
  <c r="DR360" i="1"/>
  <c r="BV91" i="1"/>
  <c r="DW410" i="1"/>
  <c r="EG34" i="1"/>
  <c r="CR319" i="1"/>
  <c r="AH251" i="1"/>
  <c r="DO231" i="1"/>
  <c r="CO307" i="1"/>
  <c r="CX519" i="1"/>
  <c r="DF115" i="1"/>
  <c r="CY229" i="1"/>
  <c r="BB247" i="1"/>
  <c r="BV364" i="1"/>
  <c r="DS347" i="1"/>
  <c r="CS325" i="1"/>
  <c r="AG45" i="1"/>
  <c r="AV323" i="1"/>
  <c r="AH105" i="1"/>
  <c r="AB370" i="1"/>
  <c r="BB397" i="1"/>
  <c r="DT422" i="1"/>
  <c r="DX327" i="1"/>
  <c r="BK369" i="1"/>
  <c r="CU346" i="1"/>
  <c r="D515" i="1" a="1"/>
  <c r="CS355" i="1"/>
  <c r="DR394" i="1"/>
  <c r="EF332" i="1"/>
  <c r="AL111" i="1"/>
  <c r="AM231" i="1"/>
  <c r="AC395" i="1"/>
  <c r="AM479" i="1"/>
  <c r="DD436" i="1"/>
  <c r="DH315" i="1"/>
  <c r="DN481" i="1"/>
  <c r="DL417" i="1"/>
  <c r="DZ309" i="1"/>
  <c r="CY207" i="1"/>
  <c r="DZ324" i="1"/>
  <c r="CW344" i="1"/>
  <c r="EE345" i="1"/>
  <c r="AC306" i="1"/>
  <c r="AH333" i="1"/>
  <c r="AW300" i="1"/>
  <c r="CK120" i="1"/>
  <c r="D330" i="1" a="1"/>
  <c r="DS404" i="1"/>
  <c r="DR348" i="1"/>
  <c r="DU322" i="1"/>
  <c r="AH312" i="1"/>
  <c r="EA394" i="1"/>
  <c r="DL382" i="1"/>
  <c r="DX513" i="1"/>
  <c r="DB310" i="1"/>
  <c r="DY546" i="1"/>
  <c r="EE121" i="1"/>
  <c r="CU373" i="1"/>
  <c r="AW301" i="1"/>
  <c r="CX247" i="1"/>
  <c r="DA242" i="1"/>
  <c r="CA56" i="1"/>
  <c r="DJ346" i="1"/>
  <c r="DG363" i="1"/>
  <c r="BA403" i="1"/>
  <c r="EA298" i="1"/>
  <c r="CW548" i="1"/>
  <c r="BP324" i="1"/>
  <c r="DT318" i="1"/>
  <c r="BU381" i="1"/>
  <c r="DU546" i="1"/>
  <c r="DT328" i="1"/>
  <c r="CJ320" i="1"/>
  <c r="DU380" i="1"/>
  <c r="DZ299" i="1"/>
  <c r="BL554" i="1"/>
  <c r="DL518" i="1"/>
  <c r="CN517" i="1"/>
  <c r="EE383" i="1"/>
  <c r="BF380" i="1"/>
  <c r="DN122" i="1"/>
  <c r="BB372" i="1"/>
  <c r="DJ390" i="1"/>
  <c r="DR317" i="1"/>
  <c r="EB306" i="1"/>
  <c r="CN522" i="1"/>
  <c r="CN316" i="1"/>
  <c r="ED374" i="1"/>
  <c r="CT369" i="1"/>
  <c r="AV300" i="1"/>
  <c r="CQ247" i="1"/>
  <c r="DS377" i="1"/>
  <c r="CL115" i="1"/>
  <c r="DN324" i="1"/>
  <c r="ED317" i="1"/>
  <c r="CN363" i="1"/>
  <c r="AL335" i="1"/>
  <c r="DO100" i="1"/>
  <c r="BB57" i="1"/>
  <c r="EE511" i="1"/>
  <c r="DM371" i="1"/>
  <c r="DX108" i="1"/>
  <c r="BA341" i="1"/>
  <c r="DJ416" i="1"/>
  <c r="CW367" i="1"/>
  <c r="EF327" i="1"/>
  <c r="DC122" i="1"/>
  <c r="EB500" i="1"/>
  <c r="DG318" i="1"/>
  <c r="AC304" i="1"/>
  <c r="EB368" i="1"/>
  <c r="CT130" i="1"/>
  <c r="AM341" i="1"/>
  <c r="BK340" i="1"/>
  <c r="BA334" i="1"/>
  <c r="DJ348" i="1"/>
  <c r="AG361" i="1"/>
  <c r="CN343" i="1"/>
  <c r="AL425" i="1"/>
  <c r="D533" i="1" a="1"/>
  <c r="DW364" i="1"/>
  <c r="CY231" i="1"/>
  <c r="CQ325" i="1"/>
  <c r="CR336" i="1"/>
  <c r="AL194" i="1"/>
  <c r="CM229" i="1"/>
  <c r="DR396" i="1"/>
  <c r="BQ247" i="1"/>
  <c r="DS62" i="1"/>
  <c r="DE370" i="1"/>
  <c r="CK326" i="1"/>
  <c r="CF362" i="1"/>
  <c r="D309" i="1" a="1"/>
  <c r="BG334" i="1"/>
  <c r="CW545" i="1"/>
  <c r="DB518" i="1"/>
  <c r="EE553" i="1"/>
  <c r="CL597" i="1"/>
  <c r="CT320" i="1"/>
  <c r="DJ342" i="1"/>
  <c r="DP516" i="1"/>
  <c r="BB379" i="1"/>
  <c r="DR60" i="1"/>
  <c r="AL334" i="1"/>
  <c r="CL362" i="1"/>
  <c r="DU56" i="1"/>
  <c r="DW374" i="1"/>
  <c r="DU368" i="1"/>
  <c r="CF309" i="1"/>
  <c r="AC319" i="1"/>
  <c r="DB229" i="1"/>
  <c r="CM243" i="1"/>
  <c r="DS241" i="1"/>
  <c r="AR86" i="1"/>
  <c r="EH80" i="1"/>
  <c r="AB199" i="1"/>
  <c r="CX317" i="1"/>
  <c r="BP320" i="1"/>
  <c r="DR513" i="1"/>
  <c r="BU352" i="1"/>
  <c r="BA108" i="1"/>
  <c r="BK420" i="1"/>
  <c r="BQ230" i="1"/>
  <c r="AH391" i="1"/>
  <c r="BZ101" i="1"/>
  <c r="ED398" i="1"/>
  <c r="DA108" i="1"/>
  <c r="BF229" i="1"/>
  <c r="BF78" i="1"/>
  <c r="BA428" i="1"/>
  <c r="DT298" i="1"/>
  <c r="EG344" i="1"/>
  <c r="CS412" i="1"/>
  <c r="BF206" i="1"/>
  <c r="CZ362" i="1"/>
  <c r="DP360" i="1"/>
  <c r="DD100" i="1"/>
  <c r="AL202" i="1"/>
  <c r="DP407" i="1"/>
  <c r="CP49" i="1"/>
  <c r="CS410" i="1"/>
  <c r="DR43" i="1"/>
  <c r="DT347" i="1"/>
  <c r="AM305" i="1"/>
  <c r="CP372" i="1"/>
  <c r="DU306" i="1"/>
  <c r="ED322" i="1"/>
  <c r="DZ328" i="1"/>
  <c r="EC320" i="1"/>
  <c r="DX391" i="1"/>
  <c r="BK127" i="1"/>
  <c r="BV370" i="1"/>
  <c r="EB37" i="1"/>
  <c r="CY119" i="1"/>
  <c r="CQ243" i="1"/>
  <c r="EF94" i="1"/>
  <c r="AC302" i="1"/>
  <c r="CW130" i="1"/>
  <c r="CQ344" i="1"/>
  <c r="AB119" i="1"/>
  <c r="AQ251" i="1"/>
  <c r="CX322" i="1"/>
  <c r="BP323" i="1"/>
  <c r="CJ16" i="1"/>
  <c r="BZ332" i="1"/>
  <c r="CE53" i="1"/>
  <c r="EF111" i="1"/>
  <c r="BB79" i="1"/>
  <c r="EG297" i="1"/>
  <c r="DJ55" i="1"/>
  <c r="BU100" i="1"/>
  <c r="CF51" i="1"/>
  <c r="DN373" i="1"/>
  <c r="BK304" i="1"/>
  <c r="DX501" i="1"/>
  <c r="CK303" i="1"/>
  <c r="DN299" i="1"/>
  <c r="DD206" i="1"/>
  <c r="DP436" i="1"/>
  <c r="BQ316" i="1"/>
  <c r="CA360" i="1"/>
  <c r="CF432" i="1"/>
  <c r="BA21" i="1"/>
  <c r="DE329" i="1"/>
  <c r="DJ194" i="1"/>
  <c r="DA199" i="1"/>
  <c r="DM108" i="1"/>
  <c r="DS120" i="1"/>
  <c r="AC424" i="1"/>
  <c r="AW523" i="1"/>
  <c r="DH110" i="1"/>
  <c r="DT61" i="1"/>
  <c r="BK424" i="1"/>
  <c r="DW343" i="1"/>
  <c r="CJ418" i="1"/>
  <c r="DF110" i="1"/>
  <c r="DW323" i="1"/>
  <c r="CY351" i="1"/>
  <c r="BQ13" i="1"/>
  <c r="EE91" i="1"/>
  <c r="CT381" i="1"/>
  <c r="AQ361" i="1"/>
  <c r="DN346" i="1"/>
  <c r="AL201" i="1"/>
  <c r="DO78" i="1"/>
  <c r="BL304" i="1"/>
  <c r="EA62" i="1"/>
  <c r="DU95" i="1"/>
  <c r="DT312" i="1"/>
  <c r="CL372" i="1"/>
  <c r="CX359" i="1"/>
  <c r="BL382" i="1"/>
  <c r="EH382" i="1"/>
  <c r="CZ301" i="1"/>
  <c r="CF129" i="1"/>
  <c r="CQ38" i="1"/>
  <c r="DG119" i="1"/>
  <c r="CT301" i="1"/>
  <c r="EE16" i="1"/>
  <c r="AW335" i="1"/>
  <c r="CO328" i="1"/>
  <c r="AM63" i="1"/>
  <c r="CJ93" i="1"/>
  <c r="EH53" i="1"/>
  <c r="AL61" i="1"/>
  <c r="CU309" i="1"/>
  <c r="CZ320" i="1"/>
  <c r="CU297" i="1"/>
  <c r="DQ23" i="1"/>
  <c r="DF21" i="1"/>
  <c r="DR49" i="1"/>
  <c r="DP398" i="1"/>
  <c r="DJ65" i="1"/>
  <c r="DO107" i="1"/>
  <c r="DK119" i="1"/>
  <c r="BF234" i="1"/>
  <c r="ED299" i="1"/>
  <c r="CY45" i="1"/>
  <c r="DO343" i="1"/>
  <c r="AC120" i="1"/>
  <c r="CX91" i="1"/>
  <c r="DT307" i="1"/>
  <c r="DB108" i="1"/>
  <c r="CW597" i="1"/>
  <c r="BV52" i="1"/>
  <c r="DO108" i="1"/>
  <c r="BU304" i="1"/>
  <c r="DJ351" i="1"/>
  <c r="EE307" i="1"/>
  <c r="CX242" i="1"/>
  <c r="AQ65" i="1"/>
  <c r="BB194" i="1"/>
  <c r="EC381" i="1"/>
  <c r="AR46" i="1"/>
  <c r="DR247" i="1"/>
  <c r="AC347" i="1"/>
  <c r="AB234" i="1"/>
  <c r="DW45" i="1"/>
  <c r="CZ42" i="1"/>
  <c r="DK355" i="1"/>
  <c r="BP408" i="1"/>
  <c r="DB419" i="1"/>
  <c r="CR296" i="1"/>
  <c r="EH321" i="1"/>
  <c r="DK107" i="1"/>
  <c r="BL407" i="1"/>
  <c r="CZ353" i="1"/>
  <c r="DS303" i="1"/>
  <c r="DD243" i="1"/>
  <c r="EE390" i="1"/>
  <c r="DA391" i="1"/>
  <c r="EA337" i="1"/>
  <c r="AC46" i="1"/>
  <c r="DA24" i="1"/>
  <c r="BB44" i="1"/>
  <c r="CW231" i="1"/>
  <c r="DF346" i="1"/>
  <c r="CQ129" i="1"/>
  <c r="DZ87" i="1"/>
  <c r="DN402" i="1"/>
  <c r="DG512" i="1"/>
  <c r="DS340" i="1"/>
  <c r="BQ251" i="1"/>
  <c r="DG315" i="1"/>
  <c r="CS390" i="1"/>
  <c r="EH433" i="1"/>
  <c r="AG379" i="1"/>
  <c r="BZ308" i="1"/>
  <c r="EB598" i="1"/>
  <c r="CX573" i="1"/>
  <c r="EB552" i="1"/>
  <c r="AW251" i="1"/>
  <c r="CW330" i="1"/>
  <c r="AH404" i="1"/>
  <c r="CR324" i="1"/>
  <c r="BQ308" i="1"/>
  <c r="AC312" i="1"/>
  <c r="CZ378" i="1"/>
  <c r="AM394" i="1"/>
  <c r="DT352" i="1"/>
  <c r="EB333" i="1"/>
  <c r="ED235" i="1"/>
  <c r="DC371" i="1"/>
  <c r="ED343" i="1"/>
  <c r="DH372" i="1"/>
  <c r="AG61" i="1"/>
  <c r="CO316" i="1"/>
  <c r="DU329" i="1"/>
  <c r="DQ381" i="1"/>
  <c r="BP414" i="1"/>
  <c r="DU415" i="1"/>
  <c r="DD62" i="1"/>
  <c r="EC353" i="1"/>
  <c r="AR247" i="1"/>
  <c r="DT418" i="1"/>
  <c r="DY321" i="1"/>
  <c r="AR370" i="1"/>
  <c r="DX361" i="1"/>
  <c r="DU483" i="1"/>
  <c r="CX376" i="1"/>
  <c r="DT435" i="1"/>
  <c r="BA543" i="1"/>
  <c r="DD377" i="1"/>
  <c r="CK514" i="1"/>
  <c r="EA328" i="1"/>
  <c r="BZ241" i="1"/>
  <c r="D390" i="1" a="1"/>
  <c r="AR401" i="1"/>
  <c r="DS80" i="1"/>
  <c r="BG410" i="1"/>
  <c r="BB410" i="1"/>
  <c r="DY352" i="1"/>
  <c r="DK91" i="1"/>
  <c r="AL327" i="1"/>
  <c r="DN309" i="1"/>
  <c r="DR336" i="1"/>
  <c r="BL334" i="1"/>
  <c r="BK302" i="1"/>
  <c r="BA330" i="1"/>
  <c r="DE322" i="1"/>
  <c r="EC498" i="1"/>
  <c r="CA393" i="1"/>
  <c r="CU74" i="1"/>
  <c r="AC407" i="1"/>
  <c r="EG368" i="1"/>
  <c r="CL207" i="1"/>
  <c r="DX377" i="1"/>
  <c r="AH305" i="1"/>
  <c r="CP575" i="1"/>
  <c r="DN397" i="1"/>
  <c r="BP378" i="1"/>
  <c r="BL341" i="1"/>
  <c r="CS302" i="1"/>
  <c r="DN343" i="1"/>
  <c r="DX348" i="1"/>
  <c r="CA319" i="1"/>
  <c r="BG404" i="1"/>
  <c r="DB45" i="1"/>
  <c r="DW341" i="1"/>
  <c r="AG382" i="1"/>
  <c r="AL243" i="1"/>
  <c r="DD118" i="1"/>
  <c r="AR345" i="1"/>
  <c r="CM355" i="1"/>
  <c r="CO297" i="1"/>
  <c r="EA131" i="1"/>
  <c r="D583" i="1" a="1"/>
  <c r="DD397" i="1"/>
  <c r="CZ312" i="1"/>
  <c r="DG325" i="1"/>
  <c r="DO316" i="1"/>
  <c r="CF381" i="1"/>
  <c r="DM523" i="1"/>
  <c r="DA415" i="1"/>
  <c r="EB105" i="1"/>
  <c r="AC421" i="1"/>
  <c r="DS362" i="1"/>
  <c r="EE352" i="1"/>
  <c r="DM229" i="1"/>
  <c r="AV108" i="1"/>
  <c r="CM479" i="1"/>
  <c r="DG379" i="1"/>
  <c r="CQ233" i="1"/>
  <c r="DH302" i="1"/>
  <c r="AL341" i="1"/>
  <c r="EA320" i="1"/>
  <c r="DW297" i="1"/>
  <c r="EG355" i="1"/>
  <c r="DA86" i="1"/>
  <c r="EE18" i="1"/>
  <c r="DU328" i="1"/>
  <c r="AQ207" i="1"/>
  <c r="CT122" i="1"/>
  <c r="DJ119" i="1"/>
  <c r="DO324" i="1"/>
  <c r="BL230" i="1"/>
  <c r="CL334" i="1"/>
  <c r="BF305" i="1"/>
  <c r="CE94" i="1"/>
  <c r="DN111" i="1"/>
  <c r="EB323" i="1"/>
  <c r="BA242" i="1"/>
  <c r="DN355" i="1"/>
  <c r="DX342" i="1"/>
  <c r="DJ481" i="1"/>
  <c r="DM107" i="1"/>
  <c r="AB374" i="1"/>
  <c r="DE231" i="1"/>
  <c r="AR10" i="1"/>
  <c r="ED484" i="1"/>
  <c r="AR93" i="1"/>
  <c r="CF301" i="1"/>
  <c r="DK80" i="1"/>
  <c r="CF57" i="1"/>
  <c r="CA417" i="1"/>
  <c r="AV297" i="1"/>
  <c r="AC337" i="1"/>
  <c r="BU298" i="1"/>
  <c r="DF121" i="1"/>
  <c r="DP419" i="1"/>
  <c r="EH402" i="1"/>
  <c r="DE230" i="1"/>
  <c r="EH64" i="1"/>
  <c r="CE207" i="1"/>
  <c r="CS201" i="1"/>
  <c r="BQ403" i="1"/>
  <c r="CF315" i="1"/>
  <c r="DS101" i="1"/>
  <c r="BP498" i="1"/>
  <c r="CL204" i="1"/>
  <c r="CT319" i="1"/>
  <c r="CR325" i="1"/>
  <c r="BL326" i="1"/>
  <c r="DD82" i="1"/>
  <c r="DA361" i="1"/>
  <c r="DY195" i="1"/>
  <c r="CF62" i="1"/>
  <c r="BV29" i="1"/>
  <c r="BF325" i="1"/>
  <c r="CS353" i="1"/>
  <c r="DZ406" i="1"/>
  <c r="CW82" i="1"/>
  <c r="BA122" i="1"/>
  <c r="DQ377" i="1"/>
  <c r="CM85" i="1"/>
  <c r="DQ90" i="1"/>
  <c r="DY100" i="1"/>
  <c r="BA203" i="1"/>
  <c r="BB426" i="1"/>
  <c r="CW27" i="1"/>
  <c r="EH302" i="1"/>
  <c r="BK63" i="1"/>
  <c r="BQ12" i="1"/>
  <c r="CW46" i="1"/>
  <c r="DA398" i="1"/>
  <c r="DT301" i="1"/>
  <c r="DC90" i="1"/>
  <c r="DX424" i="1"/>
  <c r="EB347" i="1"/>
  <c r="AV375" i="1"/>
  <c r="EA308" i="1"/>
  <c r="EE315" i="1"/>
  <c r="CZ321" i="1"/>
  <c r="DO381" i="1"/>
  <c r="AL303" i="1"/>
  <c r="AQ230" i="1"/>
  <c r="DS308" i="1"/>
  <c r="CK327" i="1"/>
  <c r="AW128" i="1"/>
  <c r="EE522" i="1"/>
  <c r="AW323" i="1"/>
  <c r="DE420" i="1"/>
  <c r="DC24" i="1"/>
  <c r="DZ578" i="1"/>
  <c r="BQ104" i="1"/>
  <c r="AB207" i="1"/>
  <c r="AC65" i="1"/>
  <c r="CZ497" i="1"/>
  <c r="BL94" i="1"/>
  <c r="DE309" i="1"/>
  <c r="DO402" i="1"/>
  <c r="CU104" i="1"/>
  <c r="CX234" i="1"/>
  <c r="EC120" i="1"/>
  <c r="EB342" i="1"/>
  <c r="DG367" i="1"/>
  <c r="AR115" i="1"/>
  <c r="DU331" i="1"/>
  <c r="DX242" i="1"/>
  <c r="CA380" i="1"/>
  <c r="DK78" i="1"/>
  <c r="EC377" i="1"/>
  <c r="DA51" i="1"/>
  <c r="DS111" i="1"/>
  <c r="CJ109" i="1"/>
  <c r="CM297" i="1"/>
  <c r="DQ235" i="1"/>
  <c r="CO234" i="1"/>
  <c r="CW207" i="1"/>
  <c r="DR62" i="1"/>
  <c r="BU95" i="1"/>
  <c r="EH229" i="1"/>
  <c r="EH119" i="1"/>
  <c r="BG60" i="1"/>
  <c r="CX415" i="1"/>
  <c r="DH500" i="1"/>
  <c r="CP380" i="1"/>
  <c r="AG404" i="1"/>
  <c r="CQ546" i="1"/>
  <c r="CX380" i="1"/>
  <c r="CL514" i="1"/>
  <c r="CR303" i="1"/>
  <c r="CW234" i="1"/>
  <c r="EB410" i="1"/>
  <c r="CF392" i="1"/>
  <c r="BK408" i="1"/>
  <c r="CP396" i="1"/>
  <c r="BA398" i="1"/>
  <c r="BQ372" i="1"/>
  <c r="BU403" i="1"/>
  <c r="DQ376" i="1"/>
  <c r="CX409" i="1"/>
  <c r="CY204" i="1"/>
  <c r="CE324" i="1"/>
  <c r="DB352" i="1"/>
  <c r="CE233" i="1"/>
  <c r="CL194" i="1"/>
  <c r="DO247" i="1"/>
  <c r="DZ355" i="1"/>
  <c r="CZ315" i="1"/>
  <c r="AB204" i="1"/>
  <c r="DT330" i="1"/>
  <c r="BL482" i="1"/>
  <c r="AC435" i="1"/>
  <c r="CJ57" i="1"/>
  <c r="CK328" i="1"/>
  <c r="AL373" i="1"/>
  <c r="DO53" i="1"/>
  <c r="CJ362" i="1"/>
  <c r="AV91" i="1"/>
  <c r="BB97" i="1"/>
  <c r="AQ322" i="1"/>
  <c r="AC305" i="1"/>
  <c r="BP345" i="1"/>
  <c r="CS329" i="1"/>
  <c r="EF363" i="1"/>
  <c r="CP301" i="1"/>
  <c r="AV424" i="1"/>
  <c r="DE42" i="1"/>
  <c r="CN199" i="1"/>
  <c r="AC44" i="1"/>
  <c r="AR49" i="1"/>
  <c r="CJ230" i="1"/>
  <c r="CS323" i="1"/>
  <c r="BG57" i="1"/>
  <c r="EG104" i="1"/>
  <c r="DO297" i="1"/>
  <c r="EH336" i="1"/>
  <c r="EA319" i="1"/>
  <c r="DG65" i="1"/>
  <c r="DW199" i="1"/>
  <c r="BA516" i="1"/>
  <c r="AQ325" i="1"/>
  <c r="CT308" i="1"/>
  <c r="D411" i="1" a="1"/>
  <c r="CL343" i="1"/>
  <c r="DM381" i="1"/>
  <c r="CY331" i="1"/>
  <c r="BA595" i="1"/>
  <c r="EC551" i="1"/>
  <c r="AL299" i="1"/>
  <c r="DS497" i="1"/>
  <c r="DD107" i="1"/>
  <c r="CO375" i="1"/>
  <c r="CU392" i="1"/>
  <c r="AQ316" i="1"/>
  <c r="CU301" i="1"/>
  <c r="CX302" i="1"/>
  <c r="EC307" i="1"/>
  <c r="AL513" i="1"/>
  <c r="CS230" i="1"/>
  <c r="CE242" i="1"/>
  <c r="CR355" i="1"/>
  <c r="EB300" i="1"/>
  <c r="CX367" i="1"/>
  <c r="BL544" i="1"/>
  <c r="EB129" i="1"/>
  <c r="CX37" i="1"/>
  <c r="DE402" i="1"/>
  <c r="DW484" i="1"/>
  <c r="BP297" i="1"/>
  <c r="DK317" i="1"/>
  <c r="BZ383" i="1"/>
  <c r="ED199" i="1"/>
  <c r="AW346" i="1"/>
  <c r="DJ379" i="1"/>
  <c r="DN409" i="1"/>
  <c r="DE403" i="1"/>
  <c r="CR128" i="1"/>
  <c r="CA194" i="1"/>
  <c r="EC319" i="1"/>
  <c r="D352" i="1" a="1"/>
  <c r="CQ367" i="1"/>
  <c r="DQ435" i="1"/>
  <c r="AM368" i="1"/>
  <c r="DF319" i="1"/>
  <c r="AR353" i="1"/>
  <c r="DH241" i="1"/>
  <c r="BZ369" i="1"/>
  <c r="CK65" i="1"/>
  <c r="CY107" i="1"/>
  <c r="BU524" i="1"/>
  <c r="CF345" i="1"/>
  <c r="CX348" i="1"/>
  <c r="CK202" i="1"/>
  <c r="DS110" i="1"/>
  <c r="EA382" i="1"/>
  <c r="CM434" i="1"/>
  <c r="AR42" i="1"/>
  <c r="DX319" i="1"/>
  <c r="CF418" i="1"/>
  <c r="BG405" i="1"/>
  <c r="DU72" i="1"/>
  <c r="AV330" i="1"/>
  <c r="DM378" i="1"/>
  <c r="AB305" i="1"/>
  <c r="DF521" i="1"/>
  <c r="AL109" i="1"/>
  <c r="BQ310" i="1"/>
  <c r="CQ231" i="1"/>
  <c r="DC199" i="1"/>
  <c r="CT32" i="1"/>
  <c r="CJ359" i="1"/>
  <c r="DP329" i="1"/>
  <c r="DL392" i="1"/>
  <c r="BV332" i="1"/>
  <c r="BF66" i="1"/>
  <c r="AQ478" i="1"/>
  <c r="AH230" i="1"/>
  <c r="CT408" i="1"/>
  <c r="DL235" i="1"/>
  <c r="BF578" i="1"/>
  <c r="DM413" i="1"/>
  <c r="DY247" i="1"/>
  <c r="BF352" i="1"/>
  <c r="CK205" i="1"/>
  <c r="DR17" i="1"/>
  <c r="EC317" i="1"/>
  <c r="CT324" i="1"/>
  <c r="CT95" i="1"/>
  <c r="BF128" i="1"/>
  <c r="CR312" i="1"/>
  <c r="CW335" i="1"/>
  <c r="CO318" i="1"/>
  <c r="CS64" i="1"/>
  <c r="AH361" i="1"/>
  <c r="CU298" i="1"/>
  <c r="DZ375" i="1"/>
  <c r="BK61" i="1"/>
  <c r="EF401" i="1"/>
  <c r="BV27" i="1"/>
  <c r="EG328" i="1"/>
  <c r="BV85" i="1"/>
  <c r="CW110" i="1"/>
  <c r="DL372" i="1"/>
  <c r="CL61" i="1"/>
  <c r="DN95" i="1"/>
  <c r="CO78" i="1"/>
  <c r="CJ96" i="1"/>
  <c r="BA251" i="1"/>
  <c r="CT120" i="1"/>
  <c r="CO23" i="1"/>
  <c r="AW104" i="1"/>
  <c r="CY58" i="1"/>
  <c r="CJ21" i="1"/>
  <c r="AH58" i="1"/>
  <c r="BZ305" i="1"/>
  <c r="AL251" i="1"/>
  <c r="BP95" i="1"/>
  <c r="BG363" i="1"/>
  <c r="BZ247" i="1"/>
  <c r="DA34" i="1"/>
  <c r="BF312" i="1"/>
  <c r="CX360" i="1"/>
  <c r="DJ111" i="1"/>
  <c r="EE337" i="1"/>
  <c r="AC105" i="1"/>
  <c r="DZ361" i="1"/>
  <c r="DE108" i="1"/>
  <c r="BQ105" i="1"/>
  <c r="CW376" i="1"/>
  <c r="DY120" i="1"/>
  <c r="CE311" i="1"/>
  <c r="AM317" i="1"/>
  <c r="CK410" i="1"/>
  <c r="BZ300" i="1"/>
  <c r="AQ199" i="1"/>
  <c r="BF331" i="1"/>
  <c r="AB127" i="1"/>
  <c r="AV118" i="1"/>
  <c r="BL101" i="1"/>
  <c r="DZ326" i="1"/>
  <c r="CJ343" i="1"/>
  <c r="DQ515" i="1"/>
  <c r="DG370" i="1"/>
  <c r="DP343" i="1"/>
  <c r="CT355" i="1"/>
  <c r="AL80" i="1"/>
  <c r="DC310" i="1"/>
  <c r="DK336" i="1"/>
  <c r="CA394" i="1"/>
  <c r="CP346" i="1"/>
  <c r="CY39" i="1"/>
  <c r="AG34" i="1"/>
  <c r="EA402" i="1"/>
  <c r="AL371" i="1"/>
  <c r="BU330" i="1"/>
  <c r="AG129" i="1"/>
  <c r="DN322" i="1"/>
  <c r="DY229" i="1"/>
  <c r="DG323" i="1"/>
  <c r="DO320" i="1"/>
  <c r="DL301" i="1"/>
  <c r="CM324" i="1"/>
  <c r="BV195" i="1"/>
  <c r="BU348" i="1"/>
  <c r="EH110" i="1"/>
  <c r="DY28" i="1"/>
  <c r="CX43" i="1"/>
  <c r="CZ233" i="1"/>
  <c r="EF86" i="1"/>
  <c r="AC109" i="1"/>
  <c r="AV101" i="1"/>
  <c r="AC391" i="1"/>
  <c r="DU129" i="1"/>
  <c r="AQ82" i="1"/>
  <c r="AG344" i="1"/>
  <c r="DD104" i="1"/>
  <c r="DZ35" i="1"/>
  <c r="DP11" i="1"/>
  <c r="DG118" i="1"/>
  <c r="DE351" i="1"/>
  <c r="BU40" i="1"/>
  <c r="DO410" i="1"/>
  <c r="AH302" i="1"/>
  <c r="CY306" i="1"/>
  <c r="BL105" i="1"/>
  <c r="DL118" i="1"/>
  <c r="AM43" i="1"/>
  <c r="DM430" i="1"/>
  <c r="DP430" i="1"/>
  <c r="DX551" i="1"/>
  <c r="CZ345" i="1"/>
  <c r="DF410" i="1"/>
  <c r="DR309" i="1"/>
  <c r="BU320" i="1"/>
  <c r="BQ340" i="1"/>
  <c r="CX340" i="1"/>
  <c r="DC204" i="1"/>
  <c r="DB409" i="1"/>
  <c r="DM544" i="1"/>
  <c r="DL327" i="1"/>
  <c r="BB344" i="1"/>
  <c r="CZ370" i="1"/>
  <c r="EC375" i="1"/>
  <c r="DZ234" i="1"/>
  <c r="CK359" i="1"/>
  <c r="DD194" i="1"/>
  <c r="BL497" i="1"/>
  <c r="DF320" i="1"/>
  <c r="BQ312" i="1"/>
  <c r="CQ310" i="1"/>
  <c r="DN310" i="1"/>
  <c r="D506" i="1" a="1"/>
  <c r="CF27" i="1"/>
  <c r="DK301" i="1"/>
  <c r="CM93" i="1"/>
  <c r="CM412" i="1"/>
  <c r="DK251" i="1"/>
  <c r="DS499" i="1"/>
  <c r="AH381" i="1"/>
  <c r="DT572" i="1"/>
  <c r="CX352" i="1"/>
  <c r="CT318" i="1"/>
  <c r="AQ435" i="1"/>
  <c r="DQ518" i="1"/>
  <c r="BF108" i="1"/>
  <c r="EG108" i="1"/>
  <c r="CN361" i="1"/>
  <c r="DB90" i="1"/>
  <c r="CM407" i="1"/>
  <c r="CK409" i="1"/>
  <c r="AV403" i="1"/>
  <c r="DG331" i="1"/>
  <c r="BU431" i="1"/>
  <c r="DQ308" i="1"/>
  <c r="CX401" i="1"/>
  <c r="DT302" i="1"/>
  <c r="AG317" i="1"/>
  <c r="AC66" i="1"/>
  <c r="EC231" i="1"/>
  <c r="BG417" i="1"/>
  <c r="CY328" i="1"/>
  <c r="DF316" i="1"/>
  <c r="BF101" i="1"/>
  <c r="AC329" i="1"/>
  <c r="DO243" i="1"/>
  <c r="DF233" i="1"/>
  <c r="BL375" i="1"/>
  <c r="DR312" i="1"/>
  <c r="CA72" i="1"/>
  <c r="AH368" i="1"/>
  <c r="DB363" i="1"/>
  <c r="DG296" i="1"/>
  <c r="BV320" i="1"/>
  <c r="CJ524" i="1"/>
  <c r="CP421" i="1"/>
  <c r="DT402" i="1"/>
  <c r="EB499" i="1"/>
  <c r="EG424" i="1"/>
  <c r="CW337" i="1"/>
  <c r="DK308" i="1"/>
  <c r="AG323" i="1"/>
  <c r="CN367" i="1"/>
  <c r="BK336" i="1"/>
  <c r="EH369" i="1"/>
  <c r="DK304" i="1"/>
  <c r="DQ302" i="1"/>
  <c r="BK373" i="1"/>
  <c r="DS324" i="1"/>
  <c r="BK352" i="1"/>
  <c r="DG105" i="1"/>
  <c r="DZ66" i="1"/>
  <c r="DH381" i="1"/>
  <c r="CM402" i="1"/>
  <c r="EF351" i="1"/>
  <c r="AC309" i="1"/>
  <c r="DL434" i="1"/>
  <c r="CN352" i="1"/>
  <c r="CJ80" i="1"/>
  <c r="CN44" i="1"/>
  <c r="EE303" i="1"/>
  <c r="CR302" i="1"/>
  <c r="CQ353" i="1"/>
  <c r="DP345" i="1"/>
  <c r="AL322" i="1"/>
  <c r="AM334" i="1"/>
  <c r="AR429" i="1"/>
  <c r="CY318" i="1"/>
  <c r="AB319" i="1"/>
  <c r="AW398" i="1"/>
  <c r="CO96" i="1"/>
  <c r="D320" i="1" a="1"/>
  <c r="CP404" i="1"/>
  <c r="CX381" i="1"/>
  <c r="AB90" i="1"/>
  <c r="BK31" i="1"/>
  <c r="CJ332" i="1"/>
  <c r="CX93" i="1"/>
  <c r="DS52" i="1"/>
  <c r="CR19" i="1"/>
  <c r="DD310" i="1"/>
  <c r="DN429" i="1"/>
  <c r="CQ578" i="1"/>
  <c r="AQ108" i="1"/>
  <c r="CW90" i="1"/>
  <c r="BB131" i="1"/>
  <c r="DF336" i="1"/>
  <c r="AC300" i="1"/>
  <c r="BB300" i="1"/>
  <c r="BZ379" i="1"/>
  <c r="CW342" i="1"/>
  <c r="CO378" i="1"/>
  <c r="BV297" i="1"/>
  <c r="AH424" i="1"/>
  <c r="EF372" i="1"/>
  <c r="CJ104" i="1"/>
  <c r="AG66" i="1"/>
  <c r="CS382" i="1"/>
  <c r="DC300" i="1"/>
  <c r="DN61" i="1"/>
  <c r="CP373" i="1"/>
  <c r="AV306" i="1"/>
  <c r="DR340" i="1"/>
  <c r="AH303" i="1"/>
  <c r="BG391" i="1"/>
  <c r="DA25" i="1"/>
  <c r="CS111" i="1"/>
  <c r="DA32" i="1"/>
  <c r="CP32" i="1"/>
  <c r="DM110" i="1"/>
  <c r="DK300" i="1"/>
  <c r="CX346" i="1"/>
  <c r="EE300" i="1"/>
  <c r="BL298" i="1"/>
  <c r="CQ408" i="1"/>
  <c r="DK95" i="1"/>
  <c r="CO362" i="1"/>
  <c r="DH515" i="1"/>
  <c r="DX373" i="1"/>
  <c r="DM548" i="1"/>
  <c r="DL74" i="1"/>
  <c r="DY406" i="1"/>
  <c r="DQ326" i="1"/>
  <c r="DX337" i="1"/>
  <c r="DW105" i="1"/>
  <c r="DE201" i="1"/>
  <c r="EH231" i="1"/>
  <c r="AM74" i="1"/>
  <c r="ED63" i="1"/>
  <c r="CM320" i="1"/>
  <c r="CW64" i="1"/>
  <c r="BZ233" i="1"/>
  <c r="CR66" i="1"/>
  <c r="EF38" i="1"/>
  <c r="CQ53" i="1"/>
  <c r="BP127" i="1"/>
  <c r="BU108" i="1"/>
  <c r="AR54" i="1"/>
  <c r="DY30" i="1"/>
  <c r="EB51" i="1"/>
  <c r="DZ130" i="1"/>
  <c r="DC37" i="1"/>
  <c r="EC421" i="1"/>
  <c r="DC251" i="1"/>
  <c r="CU24" i="1"/>
  <c r="AG204" i="1"/>
  <c r="BU478" i="1"/>
  <c r="DS547" i="1"/>
  <c r="DA115" i="1"/>
  <c r="EG97" i="1"/>
  <c r="CL376" i="1"/>
  <c r="DB341" i="1"/>
  <c r="AR302" i="1"/>
  <c r="DJ128" i="1"/>
  <c r="DQ367" i="1"/>
  <c r="DN363" i="1"/>
  <c r="CO93" i="1"/>
  <c r="DZ342" i="1"/>
  <c r="CQ407" i="1"/>
  <c r="CJ66" i="1"/>
  <c r="DP118" i="1"/>
  <c r="CP130" i="1"/>
  <c r="BG402" i="1"/>
  <c r="CA39" i="1"/>
  <c r="DE39" i="1"/>
  <c r="BQ131" i="1"/>
  <c r="CW199" i="1"/>
  <c r="AH129" i="1"/>
  <c r="BA110" i="1"/>
  <c r="CZ74" i="1"/>
  <c r="BB128" i="1"/>
  <c r="DX305" i="1"/>
  <c r="BG74" i="1"/>
  <c r="AB317" i="1"/>
  <c r="CL355" i="1"/>
  <c r="CQ352" i="1"/>
  <c r="DS321" i="1"/>
  <c r="AG52" i="1"/>
  <c r="DL353" i="1"/>
  <c r="DO521" i="1"/>
  <c r="CA368" i="1"/>
  <c r="CR94" i="1"/>
  <c r="DG430" i="1"/>
  <c r="CN201" i="1"/>
  <c r="D408" i="1" a="1"/>
  <c r="AM421" i="1"/>
  <c r="AL398" i="1"/>
  <c r="CL101" i="1"/>
  <c r="EE54" i="1"/>
  <c r="CO207" i="1"/>
  <c r="CO72" i="1"/>
  <c r="BB329" i="1"/>
  <c r="EB93" i="1"/>
  <c r="EA40" i="1"/>
  <c r="DP97" i="1"/>
  <c r="BB29" i="1"/>
  <c r="CT51" i="1"/>
  <c r="CE205" i="1"/>
  <c r="CJ301" i="1"/>
  <c r="BP93" i="1"/>
  <c r="EC52" i="1"/>
  <c r="DK104" i="1"/>
  <c r="CP327" i="1"/>
  <c r="AL74" i="1"/>
  <c r="DJ251" i="1"/>
  <c r="BA410" i="1"/>
  <c r="CA234" i="1"/>
  <c r="CL412" i="1"/>
  <c r="CY234" i="1"/>
  <c r="AC351" i="1"/>
  <c r="AC52" i="1"/>
  <c r="EE323" i="1"/>
  <c r="DH297" i="1"/>
  <c r="DB320" i="1"/>
  <c r="BK419" i="1"/>
  <c r="CT332" i="1"/>
  <c r="BK109" i="1"/>
  <c r="DJ344" i="1"/>
  <c r="BL547" i="1"/>
  <c r="ED310" i="1"/>
  <c r="DS351" i="1"/>
  <c r="DZ323" i="1"/>
  <c r="BU195" i="1"/>
  <c r="DL108" i="1"/>
  <c r="CM18" i="1"/>
  <c r="AM370" i="1"/>
  <c r="CL344" i="1"/>
  <c r="AM326" i="1"/>
  <c r="AV194" i="1"/>
  <c r="AH362" i="1"/>
  <c r="AM412" i="1"/>
  <c r="BL111" i="1"/>
  <c r="EG520" i="1"/>
  <c r="BA80" i="1"/>
  <c r="CA594" i="1"/>
  <c r="CA46" i="1"/>
  <c r="CR411" i="1"/>
  <c r="DM499" i="1"/>
  <c r="CE79" i="1"/>
  <c r="DQ121" i="1"/>
  <c r="ED128" i="1"/>
  <c r="CM391" i="1"/>
  <c r="DU514" i="1"/>
  <c r="DL229" i="1"/>
  <c r="D407" i="1" a="1"/>
  <c r="CM497" i="1"/>
  <c r="AW101" i="1"/>
  <c r="BL296" i="1"/>
  <c r="D414" i="1" a="1"/>
  <c r="AH91" i="1"/>
  <c r="CA326" i="1"/>
  <c r="DK14" i="1"/>
  <c r="DR129" i="1"/>
  <c r="AG360" i="1"/>
  <c r="BU316" i="1"/>
  <c r="CX205" i="1"/>
  <c r="DW380" i="1"/>
  <c r="EC675" i="1"/>
  <c r="AL317" i="1"/>
  <c r="DC436" i="1"/>
  <c r="AL426" i="1"/>
  <c r="AV318" i="1"/>
  <c r="DF629" i="1"/>
  <c r="EF346" i="1"/>
  <c r="CT375" i="1"/>
  <c r="BA395" i="1"/>
  <c r="BU310" i="1"/>
  <c r="BK203" i="1"/>
  <c r="DL324" i="1"/>
  <c r="DO512" i="1"/>
  <c r="BZ333" i="1"/>
  <c r="DS482" i="1"/>
  <c r="DT404" i="1"/>
  <c r="DW319" i="1"/>
  <c r="DR397" i="1"/>
  <c r="CS311" i="1"/>
  <c r="AB330" i="1"/>
  <c r="EE298" i="1"/>
  <c r="DN296" i="1"/>
  <c r="AC328" i="1"/>
  <c r="AH426" i="1"/>
  <c r="BZ394" i="1"/>
  <c r="CA296" i="1"/>
  <c r="CP202" i="1"/>
  <c r="AH89" i="1"/>
  <c r="CM353" i="1"/>
  <c r="DO360" i="1"/>
  <c r="AM242" i="1"/>
  <c r="CY512" i="1"/>
  <c r="DF318" i="1"/>
  <c r="CN346" i="1"/>
  <c r="DW383" i="1"/>
  <c r="DM331" i="1"/>
  <c r="CO319" i="1"/>
  <c r="DZ312" i="1"/>
  <c r="DP296" i="1"/>
  <c r="DC364" i="1"/>
  <c r="DE82" i="1"/>
  <c r="DX298" i="1"/>
  <c r="CX311" i="1"/>
  <c r="DF251" i="1"/>
  <c r="DJ483" i="1"/>
  <c r="CE373" i="1"/>
  <c r="BF422" i="1"/>
  <c r="DB392" i="1"/>
  <c r="EA361" i="1"/>
  <c r="DM329" i="1"/>
  <c r="DB129" i="1"/>
  <c r="CE322" i="1"/>
  <c r="BZ408" i="1"/>
  <c r="AL119" i="1"/>
  <c r="DF402" i="1"/>
  <c r="BZ405" i="1"/>
  <c r="EG363" i="1"/>
  <c r="EE324" i="1"/>
  <c r="BF127" i="1"/>
  <c r="DG432" i="1"/>
  <c r="DP242" i="1"/>
  <c r="DH369" i="1"/>
  <c r="DG195" i="1"/>
  <c r="DP87" i="1"/>
  <c r="CS345" i="1"/>
  <c r="DT331" i="1"/>
  <c r="AL204" i="1"/>
  <c r="DF381" i="1"/>
  <c r="DG320" i="1"/>
  <c r="DZ319" i="1"/>
  <c r="EE328" i="1"/>
  <c r="CP341" i="1"/>
  <c r="BQ321" i="1"/>
  <c r="AM407" i="1"/>
  <c r="DQ481" i="1"/>
  <c r="CK109" i="1"/>
  <c r="DS298" i="1"/>
  <c r="EG310" i="1"/>
  <c r="EF380" i="1"/>
  <c r="CY131" i="1"/>
  <c r="DT128" i="1"/>
  <c r="BU383" i="1"/>
  <c r="CF64" i="1"/>
  <c r="BP59" i="1"/>
  <c r="AG523" i="1"/>
  <c r="DE521" i="1"/>
  <c r="CL369" i="1"/>
  <c r="AW402" i="1"/>
  <c r="BF332" i="1"/>
  <c r="CF426" i="1"/>
  <c r="AH398" i="1"/>
  <c r="DA306" i="1"/>
  <c r="DZ195" i="1"/>
  <c r="D419" i="1" a="1"/>
  <c r="BQ322" i="1"/>
  <c r="DF304" i="1"/>
  <c r="DL369" i="1"/>
  <c r="EC251" i="1"/>
  <c r="CU201" i="1"/>
  <c r="EG577" i="1"/>
  <c r="DG626" i="1"/>
  <c r="AG93" i="1"/>
  <c r="AH233" i="1"/>
  <c r="DG410" i="1"/>
  <c r="CY333" i="1"/>
  <c r="CY343" i="1"/>
  <c r="DR352" i="1"/>
  <c r="DS129" i="1"/>
  <c r="DF421" i="1"/>
  <c r="CO108" i="1"/>
  <c r="DQ38" i="1"/>
  <c r="DW371" i="1"/>
  <c r="BK391" i="1"/>
  <c r="BG343" i="1"/>
  <c r="BK301" i="1"/>
  <c r="AB575" i="1"/>
  <c r="EB308" i="1"/>
  <c r="AM100" i="1"/>
  <c r="EH318" i="1"/>
  <c r="DU50" i="1"/>
  <c r="EE305" i="1"/>
  <c r="EF105" i="1"/>
  <c r="CM94" i="1"/>
  <c r="CP310" i="1"/>
  <c r="EB383" i="1"/>
  <c r="DF351" i="1"/>
  <c r="DO55" i="1"/>
  <c r="DS297" i="1"/>
  <c r="DS418" i="1"/>
  <c r="DC119" i="1"/>
  <c r="D300" i="1" a="1"/>
  <c r="BK344" i="1"/>
  <c r="CE82" i="1"/>
  <c r="EB101" i="1"/>
  <c r="CY24" i="1"/>
  <c r="EH311" i="1"/>
  <c r="DR411" i="1"/>
  <c r="AC96" i="1"/>
  <c r="BK478" i="1"/>
  <c r="BQ243" i="1"/>
  <c r="CP93" i="1"/>
  <c r="CN32" i="1"/>
  <c r="BF131" i="1"/>
  <c r="EC308" i="1"/>
  <c r="EC425" i="1"/>
  <c r="ED105" i="1"/>
  <c r="AQ107" i="1"/>
  <c r="BB478" i="1"/>
  <c r="AM383" i="1"/>
  <c r="DM327" i="1"/>
  <c r="AB121" i="1"/>
  <c r="DM382" i="1"/>
  <c r="CU127" i="1"/>
  <c r="AW306" i="1"/>
  <c r="EB371" i="1"/>
  <c r="BB305" i="1"/>
  <c r="EB26" i="1"/>
  <c r="AG19" i="1"/>
  <c r="BG324" i="1"/>
  <c r="CR122" i="1"/>
  <c r="DB199" i="1"/>
  <c r="EA87" i="1"/>
  <c r="AL342" i="1"/>
  <c r="AG309" i="1"/>
  <c r="DN87" i="1"/>
  <c r="EF129" i="1"/>
  <c r="CM29" i="1"/>
  <c r="DJ377" i="1"/>
  <c r="DB18" i="1"/>
  <c r="DU233" i="1"/>
  <c r="BL231" i="1"/>
  <c r="DX33" i="1"/>
  <c r="DG82" i="1"/>
  <c r="DX91" i="1"/>
  <c r="DL317" i="1"/>
  <c r="CU302" i="1"/>
  <c r="BV93" i="1"/>
  <c r="DG203" i="1"/>
  <c r="CQ128" i="1"/>
  <c r="CJ309" i="1"/>
  <c r="CU316" i="1"/>
  <c r="EB78" i="1"/>
  <c r="DE199" i="1"/>
  <c r="DF353" i="1"/>
  <c r="EB247" i="1"/>
  <c r="AL96" i="1"/>
  <c r="BA378" i="1"/>
  <c r="DG368" i="1"/>
  <c r="DR398" i="1"/>
  <c r="CP201" i="1"/>
  <c r="DP72" i="1"/>
  <c r="DR122" i="1"/>
  <c r="CE107" i="1"/>
  <c r="DQ404" i="1"/>
  <c r="CM34" i="1"/>
  <c r="CQ478" i="1"/>
  <c r="DB327" i="1"/>
  <c r="CW407" i="1"/>
  <c r="ED328" i="1"/>
  <c r="DO64" i="1"/>
  <c r="CN315" i="1"/>
  <c r="AR194" i="1"/>
  <c r="CM120" i="1"/>
  <c r="BK52" i="1"/>
  <c r="DW64" i="1"/>
  <c r="BU120" i="1"/>
  <c r="CT304" i="1"/>
  <c r="EH379" i="1"/>
  <c r="BB108" i="1"/>
  <c r="AQ511" i="1"/>
  <c r="AL310" i="1"/>
  <c r="BU306" i="1"/>
  <c r="CM322" i="1"/>
  <c r="DT329" i="1"/>
  <c r="DG391" i="1"/>
  <c r="AV418" i="1"/>
  <c r="DQ107" i="1"/>
  <c r="DM297" i="1"/>
  <c r="CZ336" i="1"/>
  <c r="DN97" i="1"/>
  <c r="DA100" i="1"/>
  <c r="BL337" i="1"/>
  <c r="DO319" i="1"/>
  <c r="AV360" i="1"/>
  <c r="BQ80" i="1"/>
  <c r="CQ62" i="1"/>
  <c r="DS45" i="1"/>
  <c r="ED61" i="1"/>
  <c r="EF36" i="1"/>
  <c r="DR342" i="1"/>
  <c r="DS58" i="1"/>
  <c r="AR229" i="1"/>
  <c r="AV370" i="1"/>
  <c r="BA55" i="1"/>
  <c r="DN44" i="1"/>
  <c r="CJ89" i="1"/>
  <c r="CK122" i="1"/>
  <c r="DR325" i="1"/>
  <c r="DY311" i="1"/>
  <c r="DL312" i="1"/>
  <c r="CS40" i="1"/>
  <c r="AG78" i="1"/>
  <c r="DX328" i="1"/>
  <c r="BQ405" i="1"/>
  <c r="DM335" i="1"/>
  <c r="CL328" i="1"/>
  <c r="DH204" i="1"/>
  <c r="BG368" i="1"/>
  <c r="DF36" i="1"/>
  <c r="AC85" i="1"/>
  <c r="AB310" i="1"/>
  <c r="CF85" i="1"/>
  <c r="DZ231" i="1"/>
  <c r="EE296" i="1"/>
  <c r="CJ110" i="1"/>
  <c r="CU128" i="1"/>
  <c r="EA30" i="1"/>
  <c r="DB382" i="1"/>
  <c r="BZ363" i="1"/>
  <c r="CN406" i="1"/>
  <c r="AG110" i="1"/>
  <c r="CT421" i="1"/>
  <c r="CR548" i="1"/>
  <c r="DT65" i="1"/>
  <c r="DW100" i="1"/>
  <c r="CT299" i="1"/>
  <c r="DR323" i="1"/>
  <c r="CP577" i="1"/>
  <c r="EG544" i="1"/>
  <c r="DF322" i="1"/>
  <c r="EE335" i="1"/>
  <c r="CP411" i="1"/>
  <c r="CA306" i="1"/>
  <c r="EC432" i="1"/>
  <c r="DR368" i="1"/>
  <c r="CL231" i="1"/>
  <c r="CL511" i="1"/>
  <c r="CR403" i="1"/>
  <c r="BG308" i="1"/>
  <c r="CJ578" i="1"/>
  <c r="BG361" i="1"/>
  <c r="AV597" i="1"/>
  <c r="BP322" i="1"/>
  <c r="CM336" i="1"/>
  <c r="BL115" i="1"/>
  <c r="BA352" i="1"/>
  <c r="EG340" i="1"/>
  <c r="DA407" i="1"/>
  <c r="DL322" i="1"/>
  <c r="AG328" i="1"/>
  <c r="DP372" i="1"/>
  <c r="CM341" i="1"/>
  <c r="BA479" i="1"/>
  <c r="CE553" i="1"/>
  <c r="D367" i="1" a="1"/>
  <c r="AV72" i="1"/>
  <c r="CF340" i="1"/>
  <c r="CW676" i="1"/>
  <c r="EB477" i="1"/>
  <c r="EA53" i="1"/>
  <c r="ED394" i="1"/>
  <c r="BZ230" i="1"/>
  <c r="DX359" i="1"/>
  <c r="DQ311" i="1"/>
  <c r="DU107" i="1"/>
  <c r="DU43" i="1"/>
  <c r="CM347" i="1"/>
  <c r="CO332" i="1"/>
  <c r="AC408" i="1"/>
  <c r="AV115" i="1"/>
  <c r="DA120" i="1"/>
  <c r="BF369" i="1"/>
  <c r="DA394" i="1"/>
  <c r="CJ315" i="1"/>
  <c r="CK367" i="1"/>
  <c r="CF377" i="1"/>
  <c r="CU347" i="1"/>
  <c r="BF80" i="1"/>
  <c r="DJ315" i="1"/>
  <c r="BV398" i="1"/>
  <c r="DO89" i="1"/>
  <c r="AB336" i="1"/>
  <c r="DJ368" i="1"/>
  <c r="DF302" i="1"/>
  <c r="AQ301" i="1"/>
  <c r="BL524" i="1"/>
  <c r="DD302" i="1"/>
  <c r="BL61" i="1"/>
  <c r="CP395" i="1"/>
  <c r="DF311" i="1"/>
  <c r="AB326" i="1"/>
  <c r="DQ115" i="1"/>
  <c r="CE323" i="1"/>
  <c r="CY320" i="1"/>
  <c r="DG523" i="1"/>
  <c r="DK127" i="1"/>
  <c r="DJ230" i="1"/>
  <c r="EE401" i="1"/>
  <c r="DP312" i="1"/>
  <c r="CR243" i="1"/>
  <c r="BF364" i="1"/>
  <c r="DP377" i="1"/>
  <c r="D347" i="1" a="1"/>
  <c r="CJ376" i="1"/>
  <c r="DN131" i="1"/>
  <c r="CZ376" i="1"/>
  <c r="DH546" i="1"/>
  <c r="EE429" i="1"/>
  <c r="BB242" i="1"/>
  <c r="CW100" i="1"/>
  <c r="BK511" i="1"/>
  <c r="DG301" i="1"/>
  <c r="CK119" i="1"/>
  <c r="EC573" i="1"/>
  <c r="CX100" i="1"/>
  <c r="BU299" i="1"/>
  <c r="CA330" i="1"/>
  <c r="CR406" i="1"/>
  <c r="BZ234" i="1"/>
  <c r="CN337" i="1"/>
  <c r="BU130" i="1"/>
  <c r="DH364" i="1"/>
  <c r="CT337" i="1"/>
  <c r="DO312" i="1"/>
  <c r="BL247" i="1"/>
  <c r="DZ362" i="1"/>
  <c r="CO311" i="1"/>
  <c r="BF379" i="1"/>
  <c r="DQ247" i="1"/>
  <c r="CL395" i="1"/>
  <c r="DE299" i="1"/>
  <c r="EG115" i="1"/>
  <c r="DQ392" i="1"/>
  <c r="CK299" i="1"/>
  <c r="DO119" i="1"/>
  <c r="DP43" i="1"/>
  <c r="BF368" i="1"/>
  <c r="BU57" i="1"/>
  <c r="DX405" i="1"/>
  <c r="CE118" i="1"/>
  <c r="AW406" i="1"/>
  <c r="CA418" i="1"/>
  <c r="DG326" i="1"/>
  <c r="DY199" i="1"/>
  <c r="AM302" i="1"/>
  <c r="DW40" i="1"/>
  <c r="CL129" i="1"/>
  <c r="CT394" i="1"/>
  <c r="DP131" i="1"/>
  <c r="AL390" i="1"/>
  <c r="CS403" i="1"/>
  <c r="DK374" i="1"/>
  <c r="CQ203" i="1"/>
  <c r="ED305" i="1"/>
  <c r="CA120" i="1"/>
  <c r="AR382" i="1"/>
  <c r="DJ27" i="1"/>
  <c r="BG54" i="1"/>
  <c r="CO91" i="1"/>
  <c r="ED79" i="1"/>
  <c r="BZ50" i="1"/>
  <c r="BK64" i="1"/>
  <c r="BF34" i="1"/>
  <c r="BL306" i="1"/>
  <c r="AC367" i="1"/>
  <c r="CA55" i="1"/>
  <c r="BF203" i="1"/>
  <c r="CK207" i="1"/>
  <c r="CM319" i="1"/>
  <c r="DO300" i="1"/>
  <c r="CW20" i="1"/>
  <c r="BP397" i="1"/>
  <c r="DC480" i="1"/>
  <c r="CO353" i="1"/>
  <c r="BP310" i="1"/>
  <c r="DR337" i="1"/>
  <c r="AM331" i="1"/>
  <c r="DS299" i="1"/>
  <c r="DP348" i="1"/>
  <c r="DP376" i="1"/>
  <c r="DU348" i="1"/>
  <c r="DG302" i="1"/>
  <c r="CQ322" i="1"/>
  <c r="CF352" i="1"/>
  <c r="BQ108" i="1"/>
  <c r="DB96" i="1"/>
  <c r="ED309" i="1"/>
  <c r="AM105" i="1"/>
  <c r="DG104" i="1"/>
  <c r="DM319" i="1"/>
  <c r="BL98" i="1"/>
  <c r="CN14" i="1"/>
  <c r="CO65" i="1"/>
  <c r="BZ59" i="1"/>
  <c r="DA331" i="1"/>
  <c r="BK332" i="1"/>
  <c r="DL93" i="1"/>
  <c r="BL14" i="1"/>
  <c r="BK53" i="1"/>
  <c r="BP26" i="1"/>
  <c r="EA247" i="1"/>
  <c r="AB46" i="1"/>
  <c r="BP54" i="1"/>
  <c r="DL94" i="1"/>
  <c r="EH74" i="1"/>
  <c r="EH120" i="1"/>
  <c r="AM571" i="1"/>
  <c r="BV362" i="1"/>
  <c r="CJ392" i="1"/>
  <c r="AV74" i="1"/>
  <c r="CJ129" i="1"/>
  <c r="AL359" i="1"/>
  <c r="CT336" i="1"/>
  <c r="DC91" i="1"/>
  <c r="CT431" i="1"/>
  <c r="DU104" i="1"/>
  <c r="AW345" i="1"/>
  <c r="BV26" i="1"/>
  <c r="CO544" i="1"/>
  <c r="DW401" i="1"/>
  <c r="AG390" i="1"/>
  <c r="DG59" i="1"/>
  <c r="BU101" i="1"/>
  <c r="BK93" i="1"/>
  <c r="CO95" i="1"/>
  <c r="CW345" i="1"/>
  <c r="DW60" i="1"/>
  <c r="EF430" i="1"/>
  <c r="CR231" i="1"/>
  <c r="CQ50" i="1"/>
  <c r="CO87" i="1"/>
  <c r="DX131" i="1"/>
  <c r="AB312" i="1"/>
  <c r="EF422" i="1"/>
  <c r="AG33" i="1"/>
  <c r="DE56" i="1"/>
  <c r="DU109" i="1"/>
  <c r="CR229" i="1"/>
  <c r="CY241" i="1"/>
  <c r="DS322" i="1"/>
  <c r="DR59" i="1"/>
  <c r="DD326" i="1"/>
  <c r="DK552" i="1"/>
  <c r="DW296" i="1"/>
  <c r="BZ335" i="1"/>
  <c r="CP39" i="1"/>
  <c r="EG195" i="1"/>
  <c r="BK88" i="1"/>
  <c r="AR90" i="1"/>
  <c r="EC59" i="1"/>
  <c r="DE206" i="1"/>
  <c r="AC251" i="1"/>
  <c r="CM65" i="1"/>
  <c r="EH104" i="1"/>
  <c r="BP74" i="1"/>
  <c r="CT31" i="1"/>
  <c r="BU46" i="1"/>
  <c r="EB56" i="1"/>
  <c r="AC397" i="1"/>
  <c r="DN333" i="1"/>
  <c r="CL321" i="1"/>
  <c r="BV243" i="1"/>
  <c r="BL52" i="1"/>
  <c r="DQ344" i="1"/>
  <c r="DE417" i="1"/>
  <c r="BK247" i="1"/>
  <c r="DR107" i="1"/>
  <c r="DY322" i="1"/>
  <c r="DW195" i="1"/>
  <c r="BV119" i="1"/>
  <c r="DM348" i="1"/>
  <c r="AR127" i="1"/>
  <c r="DM403" i="1"/>
  <c r="EG127" i="1"/>
  <c r="CN327" i="1"/>
  <c r="AL377" i="1"/>
  <c r="CE343" i="1"/>
  <c r="CO341" i="1"/>
  <c r="DW58" i="1"/>
  <c r="CO100" i="1"/>
  <c r="DF411" i="1"/>
  <c r="DY37" i="1"/>
  <c r="CF312" i="1"/>
  <c r="AB362" i="1"/>
  <c r="DC323" i="1"/>
  <c r="CW373" i="1"/>
  <c r="DX107" i="1"/>
  <c r="DE353" i="1"/>
  <c r="AC379" i="1"/>
  <c r="BZ406" i="1"/>
  <c r="DN336" i="1"/>
  <c r="BV360" i="1"/>
  <c r="DR416" i="1"/>
  <c r="DO378" i="1"/>
  <c r="DH478" i="1"/>
  <c r="CZ603" i="1"/>
  <c r="CP131" i="1"/>
  <c r="CX310" i="1"/>
  <c r="EH334" i="1"/>
  <c r="BG380" i="1"/>
  <c r="CR429" i="1"/>
  <c r="AG333" i="1"/>
  <c r="CW552" i="1"/>
  <c r="CA298" i="1"/>
  <c r="CO205" i="1"/>
  <c r="DF63" i="1"/>
  <c r="CX351" i="1"/>
  <c r="CM310" i="1"/>
  <c r="BP361" i="1"/>
  <c r="AW105" i="1"/>
  <c r="BV31" i="1"/>
  <c r="DD427" i="1"/>
  <c r="BG367" i="1"/>
  <c r="DM434" i="1"/>
  <c r="EC324" i="1"/>
  <c r="AV359" i="1"/>
  <c r="DD306" i="1"/>
  <c r="DB626" i="1"/>
  <c r="DG522" i="1"/>
  <c r="CT327" i="1"/>
  <c r="BQ348" i="1"/>
  <c r="DG332" i="1"/>
  <c r="EB411" i="1"/>
  <c r="BV310" i="1"/>
  <c r="CF427" i="1"/>
  <c r="DA298" i="1"/>
  <c r="DS318" i="1"/>
  <c r="DN347" i="1"/>
  <c r="DS325" i="1"/>
  <c r="DZ433" i="1"/>
  <c r="AR414" i="1"/>
  <c r="AR406" i="1"/>
  <c r="DM312" i="1"/>
  <c r="EB516" i="1"/>
  <c r="CU477" i="1"/>
  <c r="DE432" i="1"/>
  <c r="CT322" i="1"/>
  <c r="BA61" i="1"/>
  <c r="BA375" i="1"/>
  <c r="CK333" i="1"/>
  <c r="CU235" i="1"/>
  <c r="CK82" i="1"/>
  <c r="AC307" i="1"/>
  <c r="BF412" i="1"/>
  <c r="EF402" i="1"/>
  <c r="AL199" i="1"/>
  <c r="DH351" i="1"/>
  <c r="CE433" i="1"/>
  <c r="AB404" i="1"/>
  <c r="AL396" i="1"/>
  <c r="AB251" i="1"/>
  <c r="EA231" i="1"/>
  <c r="EB130" i="1"/>
  <c r="DS242" i="1"/>
  <c r="DM242" i="1"/>
  <c r="CP321" i="1"/>
  <c r="BG340" i="1"/>
  <c r="DS416" i="1"/>
  <c r="DZ369" i="1"/>
  <c r="BF344" i="1"/>
  <c r="DG310" i="1"/>
  <c r="CU341" i="1"/>
  <c r="CO342" i="1"/>
  <c r="AM343" i="1"/>
  <c r="DU351" i="1"/>
  <c r="DH421" i="1"/>
  <c r="DO353" i="1"/>
  <c r="BG421" i="1"/>
  <c r="DH243" i="1"/>
  <c r="AQ91" i="1"/>
  <c r="DX392" i="1"/>
  <c r="AG355" i="1"/>
  <c r="CF410" i="1"/>
  <c r="BG329" i="1"/>
  <c r="DN408" i="1"/>
  <c r="BG420" i="1"/>
  <c r="DT370" i="1"/>
  <c r="DZ341" i="1"/>
  <c r="D420" i="1" a="1"/>
  <c r="DC423" i="1"/>
  <c r="DQ571" i="1"/>
  <c r="CF326" i="1"/>
  <c r="CO327" i="1"/>
  <c r="DK382" i="1"/>
  <c r="DU242" i="1"/>
  <c r="AQ318" i="1"/>
  <c r="BB119" i="1"/>
  <c r="DS234" i="1"/>
  <c r="CZ343" i="1"/>
  <c r="CL251" i="1"/>
  <c r="CW297" i="1"/>
  <c r="DK305" i="1"/>
  <c r="DG436" i="1"/>
  <c r="DF129" i="1"/>
  <c r="DX416" i="1"/>
  <c r="CQ297" i="1"/>
  <c r="BA87" i="1"/>
  <c r="CN500" i="1"/>
  <c r="EC346" i="1"/>
  <c r="BV235" i="1"/>
  <c r="AW328" i="1"/>
  <c r="CM348" i="1"/>
  <c r="BL416" i="1"/>
  <c r="DF61" i="1"/>
  <c r="EA395" i="1"/>
  <c r="DZ305" i="1"/>
  <c r="AM378" i="1"/>
  <c r="D416" i="1" a="1"/>
  <c r="DA370" i="1"/>
  <c r="AH335" i="1"/>
  <c r="DR370" i="1"/>
  <c r="DA316" i="1"/>
  <c r="AW550" i="1"/>
  <c r="DZ129" i="1"/>
  <c r="DU105" i="1"/>
  <c r="CF243" i="1"/>
  <c r="DQ363" i="1"/>
  <c r="DY46" i="1"/>
  <c r="DU375" i="1"/>
  <c r="EG80" i="1"/>
  <c r="BG360" i="1"/>
  <c r="CO324" i="1"/>
  <c r="DB247" i="1"/>
  <c r="BA297" i="1"/>
  <c r="CT93" i="1"/>
  <c r="CF549" i="1"/>
  <c r="EB398" i="1"/>
  <c r="BF319" i="1"/>
  <c r="AQ329" i="1"/>
  <c r="DQ391" i="1"/>
  <c r="CO620" i="1"/>
  <c r="CF355" i="1"/>
  <c r="CK435" i="1"/>
  <c r="DL23" i="1"/>
  <c r="DW251" i="1"/>
  <c r="DP36" i="1"/>
  <c r="BZ96" i="1"/>
  <c r="DC336" i="1"/>
  <c r="DA56" i="1"/>
  <c r="BF64" i="1"/>
  <c r="BP326" i="1"/>
  <c r="BL96" i="1"/>
  <c r="BV346" i="1"/>
  <c r="EF395" i="1"/>
  <c r="EE80" i="1"/>
  <c r="CP36" i="1"/>
  <c r="CE36" i="1"/>
  <c r="CA37" i="1"/>
  <c r="DO60" i="1"/>
  <c r="BP337" i="1"/>
  <c r="DJ343" i="1"/>
  <c r="CN96" i="1"/>
  <c r="DO20" i="1"/>
  <c r="DR55" i="1"/>
  <c r="CQ41" i="1"/>
  <c r="AQ330" i="1"/>
  <c r="BL322" i="1"/>
  <c r="EF107" i="1"/>
  <c r="CK66" i="1"/>
  <c r="DM231" i="1"/>
  <c r="EH351" i="1"/>
  <c r="CX379" i="1"/>
  <c r="DX78" i="1"/>
  <c r="CF401" i="1"/>
  <c r="CA233" i="1"/>
  <c r="BB243" i="1"/>
  <c r="DE332" i="1"/>
  <c r="AW119" i="1"/>
  <c r="AR129" i="1"/>
  <c r="CA119" i="1"/>
  <c r="BG325" i="1"/>
  <c r="BQ93" i="1"/>
  <c r="AC322" i="1"/>
  <c r="DC312" i="1"/>
  <c r="DK405" i="1"/>
  <c r="AH414" i="1"/>
  <c r="AH320" i="1"/>
  <c r="CM413" i="1"/>
  <c r="CN479" i="1"/>
  <c r="CS109" i="1"/>
  <c r="DO334" i="1"/>
  <c r="CZ391" i="1"/>
  <c r="DO233" i="1"/>
  <c r="DC194" i="1"/>
  <c r="CE195" i="1"/>
  <c r="DX104" i="1"/>
  <c r="DE233" i="1"/>
  <c r="DP305" i="1"/>
  <c r="DO326" i="1"/>
  <c r="DB65" i="1"/>
  <c r="DC518" i="1"/>
  <c r="EF231" i="1"/>
  <c r="AV80" i="1"/>
  <c r="ED118" i="1"/>
  <c r="CS484" i="1"/>
  <c r="CE297" i="1"/>
  <c r="CO63" i="1"/>
  <c r="BL410" i="1"/>
  <c r="DY318" i="1"/>
  <c r="DR242" i="1"/>
  <c r="EB319" i="1"/>
  <c r="BP298" i="1"/>
  <c r="AR53" i="1"/>
  <c r="DE202" i="1"/>
  <c r="DL341" i="1"/>
  <c r="CX402" i="1"/>
  <c r="DB128" i="1"/>
  <c r="CK12" i="1"/>
  <c r="CQ369" i="1"/>
  <c r="DD378" i="1"/>
  <c r="BP90" i="1"/>
  <c r="EA425" i="1"/>
  <c r="DL368" i="1"/>
  <c r="AV316" i="1"/>
  <c r="CN318" i="1"/>
  <c r="CA376" i="1"/>
  <c r="DX479" i="1"/>
  <c r="EA363" i="1"/>
  <c r="D456" i="1" a="1"/>
  <c r="EF406" i="1"/>
  <c r="DO383" i="1"/>
  <c r="EG234" i="1"/>
  <c r="DU524" i="1"/>
  <c r="DW434" i="1"/>
  <c r="AQ343" i="1"/>
  <c r="CK428" i="1"/>
  <c r="CY348" i="1"/>
  <c r="BQ130" i="1"/>
  <c r="D332" i="1" a="1"/>
  <c r="CN341" i="1"/>
  <c r="BV393" i="1"/>
  <c r="BP402" i="1"/>
  <c r="DS501" i="1"/>
  <c r="EE105" i="1"/>
  <c r="DD235" i="1"/>
  <c r="D518" i="1" a="1"/>
  <c r="AM303" i="1"/>
  <c r="DL342" i="1"/>
  <c r="BL107" i="1"/>
  <c r="AL54" i="1"/>
  <c r="DC407" i="1"/>
  <c r="DP434" i="1"/>
  <c r="DD401" i="1"/>
  <c r="DA308" i="1"/>
  <c r="BK108" i="1"/>
  <c r="CJ30" i="1"/>
  <c r="CN90" i="1"/>
  <c r="AQ383" i="1"/>
  <c r="AM121" i="1"/>
  <c r="BZ427" i="1"/>
  <c r="BP551" i="1"/>
  <c r="DK320" i="1"/>
  <c r="CU337" i="1"/>
  <c r="BP131" i="1"/>
  <c r="BU427" i="1"/>
  <c r="DH367" i="1"/>
  <c r="AC298" i="1"/>
  <c r="ED436" i="1"/>
  <c r="DY334" i="1"/>
  <c r="CU300" i="1"/>
  <c r="EE391" i="1"/>
  <c r="BP230" i="1"/>
  <c r="CY344" i="1"/>
  <c r="DJ233" i="1"/>
  <c r="EB241" i="1"/>
  <c r="AC371" i="1"/>
  <c r="CT426" i="1"/>
  <c r="DQ230" i="1"/>
  <c r="AW344" i="1"/>
  <c r="AH411" i="1"/>
  <c r="CL322" i="1"/>
  <c r="EH396" i="1"/>
  <c r="AR318" i="1"/>
  <c r="BL499" i="1"/>
  <c r="CS409" i="1"/>
  <c r="BP231" i="1"/>
  <c r="CS363" i="1"/>
  <c r="DQ315" i="1"/>
  <c r="AC345" i="1"/>
  <c r="DO121" i="1"/>
  <c r="BK346" i="1"/>
  <c r="AC412" i="1"/>
  <c r="CA403" i="1"/>
  <c r="DU42" i="1"/>
  <c r="CY411" i="1"/>
  <c r="CY360" i="1"/>
  <c r="EG336" i="1"/>
  <c r="CK318" i="1"/>
  <c r="DH311" i="1"/>
  <c r="AR413" i="1"/>
  <c r="BG344" i="1"/>
  <c r="BF88" i="1"/>
  <c r="DB251" i="1"/>
  <c r="CA242" i="1"/>
  <c r="DQ320" i="1"/>
  <c r="CK391" i="1"/>
  <c r="CT54" i="1"/>
  <c r="CK342" i="1"/>
  <c r="CK320" i="1"/>
  <c r="CE85" i="1"/>
  <c r="EF597" i="1"/>
  <c r="DS119" i="1"/>
  <c r="BA304" i="1"/>
  <c r="CS105" i="1"/>
  <c r="CR326" i="1"/>
  <c r="EC234" i="1"/>
  <c r="EB322" i="1"/>
  <c r="BU333" i="1"/>
  <c r="CR550" i="1"/>
  <c r="DQ364" i="1"/>
  <c r="DH316" i="1"/>
  <c r="DA406" i="1"/>
  <c r="CS326" i="1"/>
  <c r="CM251" i="1"/>
  <c r="CE406" i="1"/>
  <c r="AG315" i="1"/>
  <c r="DU62" i="1"/>
  <c r="DS405" i="1"/>
  <c r="CS57" i="1"/>
  <c r="DH413" i="1"/>
  <c r="CU109" i="1"/>
  <c r="DQ375" i="1"/>
  <c r="CY91" i="1"/>
  <c r="DL305" i="1"/>
  <c r="AV235" i="1"/>
  <c r="CL393" i="1"/>
  <c r="ED195" i="1"/>
  <c r="BZ43" i="1"/>
  <c r="DZ21" i="1"/>
  <c r="AH119" i="1"/>
  <c r="DK89" i="1"/>
  <c r="DA340" i="1"/>
  <c r="DS233" i="1"/>
  <c r="DG422" i="1"/>
  <c r="AV409" i="1"/>
  <c r="DJ330" i="1"/>
  <c r="AW517" i="1"/>
  <c r="CO306" i="1"/>
  <c r="DB423" i="1"/>
  <c r="DR326" i="1"/>
  <c r="DU121" i="1"/>
  <c r="DE104" i="1"/>
  <c r="DB233" i="1"/>
  <c r="CU410" i="1"/>
  <c r="CO305" i="1"/>
  <c r="EF398" i="1"/>
  <c r="CY311" i="1"/>
  <c r="CP317" i="1"/>
  <c r="DQ299" i="1"/>
  <c r="ED88" i="1"/>
  <c r="CE435" i="1"/>
  <c r="DP301" i="1"/>
  <c r="CQ127" i="1"/>
  <c r="DA328" i="1"/>
  <c r="DQ85" i="1"/>
  <c r="EF381" i="1"/>
  <c r="CS418" i="1"/>
  <c r="DB346" i="1"/>
  <c r="BA49" i="1"/>
  <c r="BQ311" i="1"/>
  <c r="CK369" i="1"/>
  <c r="AG299" i="1"/>
  <c r="DO128" i="1"/>
  <c r="EH376" i="1"/>
  <c r="AW326" i="1"/>
  <c r="CE330" i="1"/>
  <c r="AL297" i="1"/>
  <c r="CT326" i="1"/>
  <c r="DX408" i="1"/>
  <c r="BB115" i="1"/>
  <c r="AQ30" i="1"/>
  <c r="DY90" i="1"/>
  <c r="DW331" i="1"/>
  <c r="DS127" i="1"/>
  <c r="DH43" i="1"/>
  <c r="BB298" i="1"/>
  <c r="BB88" i="1"/>
  <c r="BV403" i="1"/>
  <c r="EC130" i="1"/>
  <c r="CF63" i="1"/>
  <c r="BG34" i="1"/>
  <c r="AM51" i="1"/>
  <c r="AB64" i="1"/>
  <c r="DB93" i="1"/>
  <c r="DS109" i="1"/>
  <c r="BF347" i="1"/>
  <c r="DH355" i="1"/>
  <c r="CZ311" i="1"/>
  <c r="BL93" i="1"/>
  <c r="BF105" i="1"/>
  <c r="DX82" i="1"/>
  <c r="DC230" i="1"/>
  <c r="CZ333" i="1"/>
  <c r="CS317" i="1"/>
  <c r="DY405" i="1"/>
  <c r="DC320" i="1"/>
  <c r="CW40" i="1"/>
  <c r="EB352" i="1"/>
  <c r="AV553" i="1"/>
  <c r="CK54" i="1"/>
  <c r="CZ204" i="1"/>
  <c r="DQ233" i="1"/>
  <c r="CJ51" i="1"/>
  <c r="CY310" i="1"/>
  <c r="BZ553" i="1"/>
  <c r="CF104" i="1"/>
  <c r="BA340" i="1"/>
  <c r="CT419" i="1"/>
  <c r="DS371" i="1"/>
  <c r="CQ194" i="1"/>
  <c r="ED308" i="1"/>
  <c r="DD24" i="1"/>
  <c r="AB195" i="1"/>
  <c r="CK64" i="1"/>
  <c r="BZ347" i="1"/>
  <c r="CK242" i="1"/>
  <c r="EF319" i="1"/>
  <c r="EB353" i="1"/>
  <c r="EF55" i="1"/>
  <c r="DT22" i="1"/>
  <c r="AR296" i="1"/>
  <c r="CX332" i="1"/>
  <c r="DL79" i="1"/>
  <c r="BK303" i="1"/>
  <c r="DT251" i="1"/>
  <c r="EG427" i="1"/>
  <c r="AM298" i="1"/>
  <c r="AB50" i="1"/>
  <c r="AL233" i="1"/>
  <c r="CW479" i="1"/>
  <c r="BG305" i="1"/>
  <c r="BP62" i="1"/>
  <c r="DH340" i="1"/>
  <c r="DX304" i="1"/>
  <c r="EA229" i="1"/>
  <c r="AB361" i="1"/>
  <c r="CJ33" i="1"/>
  <c r="CW325" i="1"/>
  <c r="DT88" i="1"/>
  <c r="CF15" i="1"/>
  <c r="CM304" i="1"/>
  <c r="BU345" i="1"/>
  <c r="DG319" i="1"/>
  <c r="AH355" i="1"/>
  <c r="DX101" i="1"/>
  <c r="DX23" i="1"/>
  <c r="DK321" i="1"/>
  <c r="DS65" i="1"/>
  <c r="EA316" i="1"/>
  <c r="DW304" i="1"/>
  <c r="D301" i="1" a="1"/>
  <c r="CP51" i="1"/>
  <c r="DJ332" i="1"/>
  <c r="DS40" i="1"/>
  <c r="BG95" i="1"/>
  <c r="AG398" i="1"/>
  <c r="DE27" i="1"/>
  <c r="DB62" i="1"/>
  <c r="CZ104" i="1"/>
  <c r="DQ104" i="1"/>
  <c r="CX308" i="1"/>
  <c r="CT100" i="1"/>
  <c r="ED323" i="1"/>
  <c r="DC57" i="1"/>
  <c r="CT80" i="1"/>
  <c r="EA120" i="1"/>
  <c r="BL235" i="1"/>
  <c r="CF520" i="1"/>
  <c r="BQ51" i="1"/>
  <c r="DE300" i="1"/>
  <c r="EE408" i="1"/>
  <c r="BQ91" i="1"/>
  <c r="EE52" i="1"/>
  <c r="CK309" i="1"/>
  <c r="CP241" i="1"/>
  <c r="CS360" i="1"/>
  <c r="AQ110" i="1"/>
  <c r="DY364" i="1"/>
  <c r="DN306" i="1"/>
  <c r="DJ360" i="1"/>
  <c r="EF306" i="1"/>
  <c r="DG405" i="1"/>
  <c r="CZ318" i="1"/>
  <c r="EC56" i="1"/>
  <c r="EA31" i="1"/>
  <c r="CO119" i="1"/>
  <c r="CU303" i="1"/>
  <c r="BV342" i="1"/>
  <c r="CT311" i="1"/>
  <c r="CQ195" i="1"/>
  <c r="DK334" i="1"/>
  <c r="DM325" i="1"/>
  <c r="CQ230" i="1"/>
  <c r="BQ56" i="1"/>
  <c r="AB130" i="1"/>
  <c r="CE397" i="1"/>
  <c r="CY432" i="1"/>
  <c r="AH379" i="1"/>
  <c r="AG370" i="1"/>
  <c r="EE327" i="1"/>
  <c r="CF42" i="1"/>
  <c r="BG66" i="1"/>
  <c r="DH59" i="1"/>
  <c r="BG381" i="1"/>
  <c r="CL380" i="1"/>
  <c r="CY30" i="1"/>
  <c r="CU377" i="1"/>
  <c r="CW375" i="1"/>
  <c r="CW49" i="1"/>
  <c r="DM72" i="1"/>
  <c r="EG110" i="1"/>
  <c r="AR335" i="1"/>
  <c r="ED316" i="1"/>
  <c r="EA302" i="1"/>
  <c r="AG345" i="1"/>
  <c r="CP367" i="1"/>
  <c r="DD121" i="1"/>
  <c r="DM74" i="1"/>
  <c r="DG115" i="1"/>
  <c r="EC329" i="1"/>
  <c r="BQ320" i="1"/>
  <c r="BK38" i="1"/>
  <c r="D296" i="1" a="1"/>
  <c r="DF89" i="1"/>
  <c r="CY109" i="1"/>
  <c r="DF85" i="1"/>
  <c r="BK406" i="1"/>
  <c r="EG79" i="1"/>
  <c r="DC362" i="1"/>
  <c r="AM307" i="1"/>
  <c r="CA367" i="1"/>
  <c r="AM406" i="1"/>
  <c r="DQ61" i="1"/>
  <c r="DG407" i="1"/>
  <c r="DF337" i="1"/>
  <c r="CN89" i="1"/>
  <c r="AG94" i="1"/>
  <c r="AQ101" i="1"/>
  <c r="BG235" i="1"/>
  <c r="DS345" i="1"/>
  <c r="DC50" i="1"/>
  <c r="DY301" i="1"/>
  <c r="EG398" i="1"/>
  <c r="AR320" i="1"/>
  <c r="CP235" i="1"/>
  <c r="AH38" i="1"/>
  <c r="BQ298" i="1"/>
  <c r="CE417" i="1"/>
  <c r="BU127" i="1"/>
  <c r="DR36" i="1"/>
  <c r="DL120" i="1"/>
  <c r="DH95" i="1"/>
  <c r="DW367" i="1"/>
  <c r="CQ88" i="1"/>
  <c r="EC194" i="1"/>
  <c r="AQ202" i="1"/>
  <c r="DG346" i="1"/>
  <c r="CR62" i="1"/>
  <c r="CU89" i="1"/>
  <c r="AQ370" i="1"/>
  <c r="CX251" i="1"/>
  <c r="DU347" i="1"/>
  <c r="EE50" i="1"/>
  <c r="DZ330" i="1"/>
  <c r="BV552" i="1"/>
  <c r="DU101" i="1"/>
  <c r="BV96" i="1"/>
  <c r="CQ331" i="1"/>
  <c r="CF72" i="1"/>
  <c r="CW97" i="1"/>
  <c r="DB204" i="1"/>
  <c r="CE80" i="1"/>
  <c r="DU334" i="1"/>
  <c r="DZ32" i="1"/>
  <c r="DE86" i="1"/>
  <c r="CL304" i="1"/>
  <c r="EH301" i="1"/>
  <c r="CZ25" i="1"/>
  <c r="DD325" i="1"/>
  <c r="EA373" i="1"/>
  <c r="DT35" i="1"/>
  <c r="DG235" i="1"/>
  <c r="AL32" i="1"/>
  <c r="DO404" i="1"/>
  <c r="CO17" i="1"/>
  <c r="DF203" i="1"/>
  <c r="BB230" i="1"/>
  <c r="DX325" i="1"/>
  <c r="DJ328" i="1"/>
  <c r="DU421" i="1"/>
  <c r="DU301" i="1"/>
  <c r="DM43" i="1"/>
  <c r="AB33" i="1"/>
  <c r="DR234" i="1"/>
  <c r="DA44" i="1"/>
  <c r="AW324" i="1"/>
  <c r="BU97" i="1"/>
  <c r="AM80" i="1"/>
  <c r="EA327" i="1"/>
  <c r="DQ325" i="1"/>
  <c r="CX407" i="1"/>
  <c r="DK303" i="1"/>
  <c r="BP296" i="1"/>
  <c r="CF199" i="1"/>
  <c r="DY346" i="1"/>
  <c r="CU86" i="1"/>
  <c r="CP56" i="1"/>
  <c r="CR301" i="1"/>
  <c r="DA304" i="1"/>
  <c r="BQ231" i="1"/>
  <c r="DQ63" i="1"/>
  <c r="DF321" i="1"/>
  <c r="BV101" i="1"/>
  <c r="CW72" i="1"/>
  <c r="BU302" i="1"/>
  <c r="AH513" i="1"/>
  <c r="DX66" i="1"/>
  <c r="AR315" i="1"/>
  <c r="CW206" i="1"/>
  <c r="DF109" i="1"/>
  <c r="BB241" i="1"/>
  <c r="DL121" i="1"/>
  <c r="BF316" i="1"/>
  <c r="BZ60" i="1"/>
  <c r="BP550" i="1"/>
  <c r="DP380" i="1"/>
  <c r="AR326" i="1"/>
  <c r="DK97" i="1"/>
  <c r="CT302" i="1"/>
  <c r="CK87" i="1"/>
  <c r="ED326" i="1"/>
  <c r="CJ348" i="1"/>
  <c r="CK44" i="1"/>
  <c r="AQ319" i="1"/>
  <c r="AC43" i="1"/>
  <c r="DU327" i="1"/>
  <c r="DN26" i="1"/>
  <c r="DB340" i="1"/>
  <c r="DC206" i="1"/>
  <c r="BV110" i="1"/>
  <c r="BZ111" i="1"/>
  <c r="BZ31" i="1"/>
  <c r="BB309" i="1"/>
  <c r="EF60" i="1"/>
  <c r="BL87" i="1"/>
  <c r="CQ111" i="1"/>
  <c r="DU370" i="1"/>
  <c r="BG16" i="1"/>
  <c r="EG301" i="1"/>
  <c r="CW395" i="1"/>
  <c r="AL430" i="1"/>
  <c r="CP364" i="1"/>
  <c r="AW94" i="1"/>
  <c r="DT55" i="1"/>
  <c r="CT55" i="1"/>
  <c r="BA201" i="1"/>
  <c r="BU105" i="1"/>
  <c r="EC348" i="1"/>
  <c r="CW127" i="1"/>
  <c r="CM44" i="1"/>
  <c r="DY418" i="1"/>
  <c r="DQ352" i="1"/>
  <c r="CZ305" i="1"/>
  <c r="CM56" i="1"/>
  <c r="CA247" i="1"/>
  <c r="DU364" i="1"/>
  <c r="BV396" i="1"/>
  <c r="BA129" i="1"/>
  <c r="DG12" i="1"/>
  <c r="EH82" i="1"/>
  <c r="CZ61" i="1"/>
  <c r="DG129" i="1"/>
  <c r="CU308" i="1"/>
  <c r="AQ375" i="1"/>
  <c r="BG326" i="1"/>
  <c r="DL39" i="1"/>
  <c r="EB95" i="1"/>
  <c r="DC342" i="1"/>
  <c r="DU64" i="1"/>
  <c r="DN348" i="1"/>
  <c r="CO382" i="1"/>
  <c r="BG317" i="1"/>
  <c r="AW419" i="1"/>
  <c r="CJ325" i="1"/>
  <c r="CS305" i="1"/>
  <c r="ED130" i="1"/>
  <c r="DD335" i="1"/>
  <c r="BL318" i="1"/>
  <c r="EB231" i="1"/>
  <c r="CO229" i="1"/>
  <c r="CQ299" i="1"/>
  <c r="BK235" i="1"/>
  <c r="DA229" i="1"/>
  <c r="BP331" i="1"/>
  <c r="CT229" i="1"/>
  <c r="EE55" i="1"/>
  <c r="CK304" i="1"/>
  <c r="AM195" i="1"/>
  <c r="DW333" i="1"/>
  <c r="DX308" i="1"/>
  <c r="BP87" i="1"/>
  <c r="CR204" i="1"/>
  <c r="DZ360" i="1"/>
  <c r="CM333" i="1"/>
  <c r="CE320" i="1"/>
  <c r="DD43" i="1"/>
  <c r="DB43" i="1"/>
  <c r="CS324" i="1"/>
  <c r="DD88" i="1"/>
  <c r="DS100" i="1"/>
  <c r="DF101" i="1"/>
  <c r="CM53" i="1"/>
  <c r="CT418" i="1"/>
  <c r="AL304" i="1"/>
  <c r="CU404" i="1"/>
  <c r="BB340" i="1"/>
  <c r="CY483" i="1"/>
  <c r="BF330" i="1"/>
  <c r="AW199" i="1"/>
  <c r="DP94" i="1"/>
  <c r="DM306" i="1"/>
  <c r="AL33" i="1"/>
  <c r="AM374" i="1"/>
  <c r="DQ417" i="1"/>
  <c r="EB321" i="1"/>
  <c r="AL320" i="1"/>
  <c r="DA202" i="1"/>
  <c r="AQ61" i="1"/>
  <c r="BZ128" i="1"/>
  <c r="CW322" i="1"/>
  <c r="AQ303" i="1"/>
  <c r="CT118" i="1"/>
  <c r="CN39" i="1"/>
  <c r="DY332" i="1"/>
  <c r="CN23" i="1"/>
  <c r="DN57" i="1"/>
  <c r="AG90" i="1"/>
  <c r="BB199" i="1"/>
  <c r="EC34" i="1"/>
  <c r="BZ118" i="1"/>
  <c r="DJ49" i="1"/>
  <c r="BU404" i="1"/>
  <c r="EF308" i="1"/>
  <c r="DF78" i="1"/>
  <c r="CE241" i="1"/>
  <c r="DC127" i="1"/>
  <c r="CK20" i="1"/>
  <c r="DZ52" i="1"/>
  <c r="AG101" i="1"/>
  <c r="DC15" i="1"/>
  <c r="ED127" i="1"/>
  <c r="EH34" i="1"/>
  <c r="DU44" i="1"/>
  <c r="CF14" i="1"/>
  <c r="EA60" i="1"/>
  <c r="AL42" i="1"/>
  <c r="BF74" i="1"/>
  <c r="EF52" i="1"/>
  <c r="AC21" i="1"/>
  <c r="AR61" i="1"/>
  <c r="DX57" i="1"/>
  <c r="CP40" i="1"/>
  <c r="CA100" i="1"/>
  <c r="BU64" i="1"/>
  <c r="CJ24" i="1"/>
  <c r="CW392" i="1"/>
  <c r="CO335" i="1"/>
  <c r="BB62" i="1"/>
  <c r="CW332" i="1"/>
  <c r="CF481" i="1"/>
  <c r="DP378" i="1"/>
  <c r="AM328" i="1"/>
  <c r="BG347" i="1"/>
  <c r="DC54" i="1"/>
  <c r="CZ247" i="1"/>
  <c r="DT52" i="1"/>
  <c r="CP355" i="1"/>
  <c r="BQ32" i="1"/>
  <c r="EE25" i="1"/>
  <c r="DR74" i="1"/>
  <c r="DB302" i="1"/>
  <c r="DR100" i="1"/>
  <c r="AC325" i="1"/>
  <c r="DB306" i="1"/>
  <c r="DF27" i="1"/>
  <c r="BV312" i="1"/>
  <c r="CF335" i="1"/>
  <c r="DM121" i="1"/>
  <c r="CZ20" i="1"/>
  <c r="AQ203" i="1"/>
  <c r="EH315" i="1"/>
  <c r="AR235" i="1"/>
  <c r="DB328" i="1"/>
  <c r="EE347" i="1"/>
  <c r="BZ203" i="1"/>
  <c r="DZ331" i="1"/>
  <c r="DZ91" i="1"/>
  <c r="CS359" i="1"/>
  <c r="DK128" i="1"/>
  <c r="AH343" i="1"/>
  <c r="CQ202" i="1"/>
  <c r="BB65" i="1"/>
  <c r="CO301" i="1"/>
  <c r="EB63" i="1"/>
  <c r="DB31" i="1"/>
  <c r="BL38" i="1"/>
  <c r="DL110" i="1"/>
  <c r="DL56" i="1"/>
  <c r="DD21" i="1"/>
  <c r="CL29" i="1"/>
  <c r="AG105" i="1"/>
  <c r="DO16" i="1"/>
  <c r="DJ109" i="1"/>
  <c r="EH12" i="1"/>
  <c r="DZ50" i="1"/>
  <c r="CQ108" i="1"/>
  <c r="CX53" i="1"/>
  <c r="CZ53" i="1"/>
  <c r="DJ35" i="1"/>
  <c r="BZ64" i="1"/>
  <c r="CZ129" i="1"/>
  <c r="DP40" i="1"/>
  <c r="DG57" i="1"/>
  <c r="DA55" i="1"/>
  <c r="DR44" i="1"/>
  <c r="CJ195" i="1"/>
  <c r="DM27" i="1"/>
  <c r="BG19" i="1"/>
  <c r="AB194" i="1"/>
  <c r="AM296" i="1"/>
  <c r="AC60" i="1"/>
  <c r="ED23" i="1"/>
  <c r="AR65" i="1"/>
  <c r="AM340" i="1"/>
  <c r="CK111" i="1"/>
  <c r="AC414" i="1"/>
  <c r="D302" i="1" a="1"/>
  <c r="EA100" i="1"/>
  <c r="BQ302" i="1"/>
  <c r="DF298" i="1"/>
  <c r="DT371" i="1"/>
  <c r="DZ105" i="1"/>
  <c r="BA312" i="1"/>
  <c r="CW419" i="1"/>
  <c r="AL242" i="1"/>
  <c r="DX96" i="1"/>
  <c r="DR332" i="1"/>
  <c r="AB233" i="1"/>
  <c r="EA95" i="1"/>
  <c r="CM302" i="1"/>
  <c r="BQ234" i="1"/>
  <c r="BQ107" i="1"/>
  <c r="CA98" i="1"/>
  <c r="DH203" i="1"/>
  <c r="DU408" i="1"/>
  <c r="DQ66" i="1"/>
  <c r="CA65" i="1"/>
  <c r="DT53" i="1"/>
  <c r="BZ235" i="1"/>
  <c r="CR206" i="1"/>
  <c r="CN104" i="1"/>
  <c r="DU119" i="1"/>
  <c r="CA20" i="1"/>
  <c r="DB234" i="1"/>
  <c r="DZ74" i="1"/>
  <c r="DP55" i="1"/>
  <c r="AH37" i="1"/>
  <c r="DE15" i="1"/>
  <c r="DB30" i="1"/>
  <c r="DY342" i="1"/>
  <c r="DS10" i="1"/>
  <c r="CN80" i="1"/>
  <c r="DW88" i="1"/>
  <c r="DD36" i="1"/>
  <c r="CQ303" i="1"/>
  <c r="CO25" i="1"/>
  <c r="DH12" i="1"/>
  <c r="AG203" i="1"/>
  <c r="DW30" i="1"/>
  <c r="BV107" i="1"/>
  <c r="DX31" i="1"/>
  <c r="DY21" i="1"/>
  <c r="CR512" i="1"/>
  <c r="CW326" i="1"/>
  <c r="DO303" i="1"/>
  <c r="BF300" i="1"/>
  <c r="BL319" i="1"/>
  <c r="BP367" i="1"/>
  <c r="DJ325" i="1"/>
  <c r="DF393" i="1"/>
  <c r="DA130" i="1"/>
  <c r="DM311" i="1"/>
  <c r="DK45" i="1"/>
  <c r="CR79" i="1"/>
  <c r="DB86" i="1"/>
  <c r="DS306" i="1"/>
  <c r="BA347" i="1"/>
  <c r="DX234" i="1"/>
  <c r="DX29" i="1"/>
  <c r="BK233" i="1"/>
  <c r="AH195" i="1"/>
  <c r="DP109" i="1"/>
  <c r="DB121" i="1"/>
  <c r="DW101" i="1"/>
  <c r="DD105" i="1"/>
  <c r="EC50" i="1"/>
  <c r="BU370" i="1"/>
  <c r="DC345" i="1"/>
  <c r="ED229" i="1"/>
  <c r="BU242" i="1"/>
  <c r="DZ241" i="1"/>
  <c r="CU105" i="1"/>
  <c r="EE194" i="1"/>
  <c r="CM300" i="1"/>
  <c r="EA379" i="1"/>
  <c r="DJ298" i="1"/>
  <c r="EE94" i="1"/>
  <c r="DB51" i="1"/>
  <c r="CN38" i="1"/>
  <c r="DB95" i="1"/>
  <c r="AG207" i="1"/>
  <c r="AW373" i="1"/>
  <c r="CX336" i="1"/>
  <c r="BU377" i="1"/>
  <c r="EH499" i="1"/>
  <c r="CP122" i="1"/>
  <c r="DZ318" i="1"/>
  <c r="BA329" i="1"/>
  <c r="BU297" i="1"/>
  <c r="CE371" i="1"/>
  <c r="EC327" i="1"/>
  <c r="AW341" i="1"/>
  <c r="DR127" i="1"/>
  <c r="BK378" i="1"/>
  <c r="CW413" i="1"/>
  <c r="CX54" i="1"/>
  <c r="BV359" i="1"/>
  <c r="BZ395" i="1"/>
  <c r="DB130" i="1"/>
  <c r="DC97" i="1"/>
  <c r="CS235" i="1"/>
  <c r="CR408" i="1"/>
  <c r="CO247" i="1"/>
  <c r="DS14" i="1"/>
  <c r="BP319" i="1"/>
  <c r="CU362" i="1"/>
  <c r="AG74" i="1"/>
  <c r="CS330" i="1"/>
  <c r="EE21" i="1"/>
  <c r="BK90" i="1"/>
  <c r="DE59" i="1"/>
  <c r="AG15" i="1"/>
  <c r="DX35" i="1"/>
  <c r="BV22" i="1"/>
  <c r="CZ37" i="1"/>
  <c r="DD347" i="1"/>
  <c r="CE127" i="1"/>
  <c r="DG199" i="1"/>
  <c r="CF35" i="1"/>
  <c r="CT420" i="1"/>
  <c r="BA45" i="1"/>
  <c r="DS30" i="1"/>
  <c r="AL328" i="1"/>
  <c r="DA324" i="1"/>
  <c r="CT334" i="1"/>
  <c r="EE88" i="1"/>
  <c r="BF122" i="1"/>
  <c r="AV104" i="1"/>
  <c r="CT199" i="1"/>
  <c r="EH327" i="1"/>
  <c r="AB89" i="1"/>
  <c r="CZ331" i="1"/>
  <c r="DK79" i="1"/>
  <c r="DS66" i="1"/>
  <c r="AQ377" i="1"/>
  <c r="DJ242" i="1"/>
  <c r="CF573" i="1"/>
  <c r="EF621" i="1"/>
  <c r="BL55" i="1"/>
  <c r="BG94" i="1"/>
  <c r="AM297" i="1"/>
  <c r="ED119" i="1"/>
  <c r="DS326" i="1"/>
  <c r="AR251" i="1"/>
  <c r="BA374" i="1"/>
  <c r="CS66" i="1"/>
  <c r="EA230" i="1"/>
  <c r="DU360" i="1"/>
  <c r="CQ241" i="1"/>
  <c r="CY93" i="1"/>
  <c r="DB304" i="1"/>
  <c r="BP382" i="1"/>
  <c r="CL10" i="1"/>
  <c r="DK63" i="1"/>
  <c r="CL32" i="1"/>
  <c r="BU346" i="1"/>
  <c r="BZ409" i="1"/>
  <c r="DF88" i="1"/>
  <c r="CJ378" i="1"/>
  <c r="DB78" i="1"/>
  <c r="DC344" i="1"/>
  <c r="EH242" i="1"/>
  <c r="DU391" i="1"/>
  <c r="BP85" i="1"/>
  <c r="AV88" i="1"/>
  <c r="CZ199" i="1"/>
  <c r="EF301" i="1"/>
  <c r="DZ72" i="1"/>
  <c r="BP369" i="1"/>
  <c r="DP194" i="1"/>
  <c r="DA65" i="1"/>
  <c r="AW85" i="1"/>
  <c r="EE11" i="1"/>
  <c r="CX36" i="1"/>
  <c r="EE65" i="1"/>
  <c r="AC330" i="1"/>
  <c r="DM478" i="1"/>
  <c r="AB95" i="1"/>
  <c r="AC392" i="1"/>
  <c r="BQ323" i="1"/>
  <c r="DH307" i="1"/>
  <c r="AM12" i="1"/>
  <c r="DS320" i="1"/>
  <c r="DS415" i="1"/>
  <c r="AH65" i="1"/>
  <c r="BA393" i="1"/>
  <c r="BA421" i="1"/>
  <c r="DT377" i="1"/>
  <c r="DK108" i="1"/>
  <c r="DH304" i="1"/>
  <c r="DY571" i="1"/>
  <c r="CA421" i="1"/>
  <c r="DZ247" i="1"/>
  <c r="DW406" i="1"/>
  <c r="DM320" i="1"/>
  <c r="DB107" i="1"/>
  <c r="EF229" i="1"/>
  <c r="CU328" i="1"/>
  <c r="AC299" i="1"/>
  <c r="CU121" i="1"/>
  <c r="BZ297" i="1"/>
  <c r="CS334" i="1"/>
  <c r="CL111" i="1"/>
  <c r="BU39" i="1"/>
  <c r="DQ353" i="1"/>
  <c r="DW127" i="1"/>
  <c r="BV390" i="1"/>
  <c r="DB323" i="1"/>
  <c r="CZ40" i="1"/>
  <c r="DZ93" i="1"/>
  <c r="CT362" i="1"/>
  <c r="DY22" i="1"/>
  <c r="DQ128" i="1"/>
  <c r="BL383" i="1"/>
  <c r="EF87" i="1"/>
  <c r="DE298" i="1"/>
  <c r="DR231" i="1"/>
  <c r="EE372" i="1"/>
  <c r="AQ352" i="1"/>
  <c r="CP297" i="1"/>
  <c r="EE299" i="1"/>
  <c r="AV336" i="1"/>
  <c r="ED34" i="1"/>
  <c r="BF401" i="1"/>
  <c r="BQ306" i="1"/>
  <c r="CA115" i="1"/>
  <c r="CR82" i="1"/>
  <c r="BL59" i="1"/>
  <c r="DP53" i="1"/>
  <c r="CK88" i="1"/>
  <c r="DJ361" i="1"/>
  <c r="BB127" i="1"/>
  <c r="BU421" i="1"/>
  <c r="CR72" i="1"/>
  <c r="DN242" i="1"/>
  <c r="DB195" i="1"/>
  <c r="EA335" i="1"/>
  <c r="DT199" i="1"/>
  <c r="CK79" i="1"/>
  <c r="EH57" i="1"/>
  <c r="EH61" i="1"/>
  <c r="BZ14" i="1"/>
  <c r="EH324" i="1"/>
  <c r="AM424" i="1"/>
  <c r="CY364" i="1"/>
  <c r="CS309" i="1"/>
  <c r="DL315" i="1"/>
  <c r="AH413" i="1"/>
  <c r="BP195" i="1"/>
  <c r="ED360" i="1"/>
  <c r="CX320" i="1"/>
  <c r="DM50" i="1"/>
  <c r="DJ359" i="1"/>
  <c r="EH121" i="1"/>
  <c r="BV516" i="1"/>
  <c r="DM230" i="1"/>
  <c r="DK364" i="1"/>
  <c r="AC110" i="1"/>
  <c r="EG335" i="1"/>
  <c r="DL303" i="1"/>
  <c r="DN370" i="1"/>
  <c r="AH435" i="1"/>
  <c r="DD317" i="1"/>
  <c r="DW328" i="1"/>
  <c r="CA316" i="1"/>
  <c r="CU315" i="1"/>
  <c r="BB551" i="1"/>
  <c r="EG87" i="1"/>
  <c r="DH251" i="1"/>
  <c r="CE247" i="1"/>
  <c r="ED35" i="1"/>
  <c r="AB334" i="1"/>
  <c r="CO298" i="1"/>
  <c r="BF195" i="1"/>
  <c r="DT80" i="1"/>
  <c r="DT337" i="1"/>
  <c r="CL801" i="1"/>
  <c r="DG305" i="1"/>
  <c r="CM408" i="1"/>
  <c r="BB324" i="1"/>
  <c r="AW375" i="1"/>
  <c r="BZ90" i="1"/>
  <c r="DN119" i="1"/>
  <c r="CT235" i="1"/>
  <c r="CE23" i="1"/>
  <c r="DS46" i="1"/>
  <c r="AW302" i="1"/>
  <c r="DF50" i="1"/>
  <c r="DO242" i="1"/>
  <c r="EH90" i="1"/>
  <c r="DJ118" i="1"/>
  <c r="CQ57" i="1"/>
  <c r="AC29" i="1"/>
  <c r="DY111" i="1"/>
  <c r="CK24" i="1"/>
  <c r="DT334" i="1"/>
  <c r="EB320" i="1"/>
  <c r="CN55" i="1"/>
  <c r="DW93" i="1"/>
  <c r="DO345" i="1"/>
  <c r="CN243" i="1"/>
  <c r="EF360" i="1"/>
  <c r="DM109" i="1"/>
  <c r="BB111" i="1"/>
  <c r="EF82" i="1"/>
  <c r="CX44" i="1"/>
  <c r="EE49" i="1"/>
  <c r="BQ576" i="1"/>
  <c r="DO497" i="1"/>
  <c r="DY360" i="1"/>
  <c r="CX241" i="1"/>
  <c r="AC430" i="1"/>
  <c r="AH97" i="1"/>
  <c r="CF242" i="1"/>
  <c r="DM393" i="1"/>
  <c r="DX130" i="1"/>
  <c r="EC330" i="1"/>
  <c r="DM53" i="1"/>
  <c r="EG369" i="1"/>
  <c r="BL74" i="1"/>
  <c r="DW334" i="1"/>
  <c r="CY78" i="1"/>
  <c r="DL131" i="1"/>
  <c r="DC109" i="1"/>
  <c r="CU194" i="1"/>
  <c r="D299" i="1" a="1"/>
  <c r="AM109" i="1"/>
  <c r="CS381" i="1"/>
  <c r="AL301" i="1"/>
  <c r="BG119" i="1"/>
  <c r="CE432" i="1"/>
  <c r="ED409" i="1"/>
  <c r="CF122" i="1"/>
  <c r="DO373" i="1"/>
  <c r="CE335" i="1"/>
  <c r="CX49" i="1"/>
  <c r="DO351" i="1"/>
  <c r="CT417" i="1"/>
  <c r="AL346" i="1"/>
  <c r="AH90" i="1"/>
  <c r="DL91" i="1"/>
  <c r="CU319" i="1"/>
  <c r="CJ206" i="1"/>
  <c r="EF30" i="1"/>
  <c r="CA25" i="1"/>
  <c r="CK297" i="1"/>
  <c r="CO129" i="1"/>
  <c r="CX334" i="1"/>
  <c r="CA58" i="1"/>
  <c r="CJ46" i="1"/>
  <c r="CQ342" i="1"/>
  <c r="DP64" i="1"/>
  <c r="EH425" i="1"/>
  <c r="DX80" i="1"/>
  <c r="AG199" i="1"/>
  <c r="BB64" i="1"/>
  <c r="DZ97" i="1"/>
  <c r="CF572" i="1"/>
  <c r="EA108" i="1"/>
  <c r="BQ343" i="1"/>
  <c r="BK35" i="1"/>
  <c r="AW319" i="1"/>
  <c r="CN66" i="1"/>
  <c r="EE108" i="1"/>
  <c r="DU316" i="1"/>
  <c r="BB82" i="1"/>
  <c r="DE247" i="1"/>
  <c r="DH303" i="1"/>
  <c r="AL416" i="1"/>
  <c r="DE229" i="1"/>
  <c r="BV42" i="1"/>
  <c r="DN331" i="1"/>
  <c r="BG371" i="1"/>
  <c r="BF130" i="1"/>
  <c r="AM22" i="1"/>
  <c r="DM55" i="1"/>
  <c r="BZ63" i="1"/>
  <c r="CJ119" i="1"/>
  <c r="AM65" i="1"/>
  <c r="CS110" i="1"/>
  <c r="DQ119" i="1"/>
  <c r="DX127" i="1"/>
  <c r="DP346" i="1"/>
  <c r="EC63" i="1"/>
  <c r="CX115" i="1"/>
  <c r="EF54" i="1"/>
  <c r="DW300" i="1"/>
  <c r="DJ33" i="1"/>
  <c r="CP65" i="1"/>
  <c r="DQ65" i="1"/>
  <c r="DU343" i="1"/>
  <c r="BF315" i="1"/>
  <c r="CL58" i="1"/>
  <c r="AW53" i="1"/>
  <c r="CM121" i="1"/>
  <c r="CK395" i="1"/>
  <c r="EC109" i="1"/>
  <c r="DO235" i="1"/>
  <c r="BA100" i="1"/>
  <c r="DW601" i="1"/>
  <c r="CT35" i="1"/>
  <c r="DG328" i="1"/>
  <c r="EC323" i="1"/>
  <c r="BG105" i="1"/>
  <c r="AG58" i="1"/>
  <c r="CW95" i="1"/>
  <c r="CJ308" i="1"/>
  <c r="AQ74" i="1"/>
  <c r="AV90" i="1"/>
  <c r="DC44" i="1"/>
  <c r="AG91" i="1"/>
  <c r="BP27" i="1"/>
  <c r="CT251" i="1"/>
  <c r="DC21" i="1"/>
  <c r="AG25" i="1"/>
  <c r="CA59" i="1"/>
  <c r="AB19" i="1"/>
  <c r="BA206" i="1"/>
  <c r="AM58" i="1"/>
  <c r="AC194" i="1"/>
  <c r="EH100" i="1"/>
  <c r="CE329" i="1"/>
  <c r="CA334" i="1"/>
  <c r="BP423" i="1"/>
  <c r="AL312" i="1"/>
  <c r="CL340" i="1"/>
  <c r="DY241" i="1"/>
  <c r="DT332" i="1"/>
  <c r="BA19" i="1"/>
  <c r="DJ383" i="1"/>
  <c r="DW59" i="1"/>
  <c r="DC129" i="1"/>
  <c r="AR321" i="1"/>
  <c r="BQ49" i="1"/>
  <c r="CS298" i="1"/>
  <c r="DO110" i="1"/>
  <c r="DO359" i="1"/>
  <c r="DD101" i="1"/>
  <c r="CM204" i="1"/>
  <c r="CM36" i="1"/>
  <c r="BL310" i="1"/>
  <c r="DA88" i="1"/>
  <c r="CR91" i="1"/>
  <c r="CX333" i="1"/>
  <c r="AB82" i="1"/>
  <c r="CZ308" i="1"/>
  <c r="DH97" i="1"/>
  <c r="CM96" i="1"/>
  <c r="BG327" i="1"/>
  <c r="CU61" i="1"/>
  <c r="CL27" i="1"/>
  <c r="DR91" i="1"/>
  <c r="ED95" i="1"/>
  <c r="CZ302" i="1"/>
  <c r="DO13" i="1"/>
  <c r="AR111" i="1"/>
  <c r="CX203" i="1"/>
  <c r="DY105" i="1"/>
  <c r="EE230" i="1"/>
  <c r="EE51" i="1"/>
  <c r="CX130" i="1"/>
  <c r="EG91" i="1"/>
  <c r="CU28" i="1"/>
  <c r="CU10" i="1"/>
  <c r="EF12" i="1"/>
  <c r="AB206" i="1"/>
  <c r="DB321" i="1"/>
  <c r="BZ87" i="1"/>
  <c r="CA17" i="1"/>
  <c r="CT119" i="1"/>
  <c r="CF82" i="1"/>
  <c r="AQ206" i="1"/>
  <c r="DU17" i="1"/>
  <c r="DM22" i="1"/>
  <c r="DM20" i="1"/>
  <c r="CS54" i="1"/>
  <c r="AG130" i="1"/>
  <c r="CK37" i="1"/>
  <c r="CT97" i="1"/>
  <c r="CE109" i="1"/>
  <c r="DX229" i="1"/>
  <c r="BZ32" i="1"/>
  <c r="CJ241" i="1"/>
  <c r="DF24" i="1"/>
  <c r="BQ52" i="1"/>
  <c r="CQ12" i="1"/>
  <c r="DH346" i="1"/>
  <c r="CR300" i="1"/>
  <c r="CA109" i="1"/>
  <c r="DK109" i="1"/>
  <c r="DH207" i="1"/>
  <c r="BU131" i="1"/>
  <c r="CF65" i="1"/>
  <c r="AH66" i="1"/>
  <c r="DN330" i="1"/>
  <c r="CX110" i="1"/>
  <c r="DS406" i="1"/>
  <c r="DA63" i="1"/>
  <c r="CR87" i="1"/>
  <c r="DO91" i="1"/>
  <c r="DW78" i="1"/>
  <c r="CX95" i="1"/>
  <c r="DB57" i="1"/>
  <c r="BV59" i="1"/>
  <c r="DD66" i="1"/>
  <c r="EC104" i="1"/>
  <c r="AL22" i="1"/>
  <c r="DH50" i="1"/>
  <c r="CN111" i="1"/>
  <c r="BL30" i="1"/>
  <c r="EG62" i="1"/>
  <c r="DG300" i="1"/>
  <c r="BA101" i="1"/>
  <c r="CL42" i="1"/>
  <c r="BB398" i="1"/>
  <c r="BF90" i="1"/>
  <c r="AM408" i="1"/>
  <c r="DN329" i="1"/>
  <c r="CE251" i="1"/>
  <c r="BV43" i="1"/>
  <c r="CE60" i="1"/>
  <c r="DG351" i="1"/>
  <c r="DG55" i="1"/>
  <c r="DE243" i="1"/>
  <c r="BK44" i="1"/>
  <c r="CJ328" i="1"/>
  <c r="CK13" i="1"/>
  <c r="CW28" i="1"/>
  <c r="BU51" i="1"/>
  <c r="ED38" i="1"/>
  <c r="DH129" i="1"/>
  <c r="DE38" i="1"/>
  <c r="CN34" i="1"/>
  <c r="DT64" i="1"/>
  <c r="ED59" i="1"/>
  <c r="DJ107" i="1"/>
  <c r="CO28" i="1"/>
  <c r="DQ39" i="1"/>
  <c r="DF105" i="1"/>
  <c r="CO122" i="1"/>
  <c r="BF299" i="1"/>
  <c r="CR201" i="1"/>
  <c r="DE360" i="1"/>
  <c r="EH122" i="1"/>
  <c r="AR317" i="1"/>
  <c r="CK336" i="1"/>
  <c r="ED307" i="1"/>
  <c r="BK100" i="1"/>
  <c r="AL323" i="1"/>
  <c r="DY344" i="1"/>
  <c r="AM199" i="1"/>
  <c r="CX305" i="1"/>
  <c r="BK297" i="1"/>
  <c r="CY74" i="1"/>
  <c r="DR331" i="1"/>
  <c r="AV199" i="1"/>
  <c r="AH326" i="1"/>
  <c r="BA58" i="1"/>
  <c r="AL120" i="1"/>
  <c r="DK43" i="1"/>
  <c r="DX311" i="1"/>
  <c r="AW49" i="1"/>
  <c r="CE96" i="1"/>
  <c r="DZ381" i="1"/>
  <c r="EC129" i="1"/>
  <c r="AH128" i="1"/>
  <c r="DX296" i="1"/>
  <c r="AW27" i="1"/>
  <c r="CY89" i="1"/>
  <c r="CN109" i="1"/>
  <c r="AC64" i="1"/>
  <c r="BP120" i="1"/>
  <c r="BV54" i="1"/>
  <c r="DS374" i="1"/>
  <c r="CN50" i="1"/>
  <c r="BL401" i="1"/>
  <c r="AQ18" i="1"/>
  <c r="CA301" i="1"/>
  <c r="DE195" i="1"/>
  <c r="CX195" i="1"/>
  <c r="EB52" i="1"/>
  <c r="EA304" i="1"/>
  <c r="DZ333" i="1"/>
  <c r="AQ331" i="1"/>
  <c r="DS369" i="1"/>
  <c r="CM206" i="1"/>
  <c r="DT78" i="1"/>
  <c r="DL109" i="1"/>
  <c r="CT40" i="1"/>
  <c r="BP241" i="1"/>
  <c r="DO407" i="1"/>
  <c r="DK17" i="1"/>
  <c r="AM310" i="1"/>
  <c r="EG39" i="1"/>
  <c r="BZ207" i="1"/>
  <c r="DG207" i="1"/>
  <c r="CQ381" i="1"/>
  <c r="AV127" i="1"/>
  <c r="CY308" i="1"/>
  <c r="BU194" i="1"/>
  <c r="EA297" i="1"/>
  <c r="DZ65" i="1"/>
  <c r="DK326" i="1"/>
  <c r="BG41" i="1"/>
  <c r="CU331" i="1"/>
  <c r="DG307" i="1"/>
  <c r="CQ337" i="1"/>
  <c r="CE319" i="1"/>
  <c r="DG340" i="1"/>
  <c r="DS131" i="1"/>
  <c r="AB44" i="1"/>
  <c r="DR72" i="1"/>
  <c r="EH194" i="1"/>
  <c r="D421" i="1" a="1"/>
  <c r="EH306" i="1"/>
  <c r="AC25" i="1"/>
  <c r="DU27" i="1"/>
  <c r="CS207" i="1"/>
  <c r="BV80" i="1"/>
  <c r="AB430" i="1"/>
  <c r="AB337" i="1"/>
  <c r="EC93" i="1"/>
  <c r="CJ86" i="1"/>
  <c r="DF56" i="1"/>
  <c r="EC100" i="1"/>
  <c r="BF308" i="1"/>
  <c r="CZ363" i="1"/>
  <c r="AV307" i="1"/>
  <c r="DD229" i="1"/>
  <c r="DC298" i="1"/>
  <c r="ED345" i="1"/>
  <c r="DP46" i="1"/>
  <c r="DB241" i="1"/>
  <c r="AV195" i="1"/>
  <c r="DP405" i="1"/>
  <c r="AL477" i="1"/>
  <c r="AG499" i="1"/>
  <c r="DP369" i="1"/>
  <c r="ED86" i="1"/>
  <c r="CJ383" i="1"/>
  <c r="CU30" i="1"/>
  <c r="AM330" i="1"/>
  <c r="DT94" i="1"/>
  <c r="AV381" i="1"/>
  <c r="AL360" i="1"/>
  <c r="DS344" i="1"/>
  <c r="DH234" i="1"/>
  <c r="DC331" i="1"/>
  <c r="CK94" i="1"/>
  <c r="CR347" i="1"/>
  <c r="AV94" i="1"/>
  <c r="DC383" i="1"/>
  <c r="DP95" i="1"/>
  <c r="CA308" i="1"/>
  <c r="DR53" i="1"/>
  <c r="AC241" i="1"/>
  <c r="BF361" i="1"/>
  <c r="CW336" i="1"/>
  <c r="AG325" i="1"/>
  <c r="AH332" i="1"/>
  <c r="CR363" i="1"/>
  <c r="EB337" i="1"/>
  <c r="AL347" i="1"/>
  <c r="CQ61" i="1"/>
  <c r="AV204" i="1"/>
  <c r="AW37" i="1"/>
  <c r="BL51" i="1"/>
  <c r="AH59" i="1"/>
  <c r="BK230" i="1"/>
  <c r="DQ122" i="1"/>
  <c r="DE31" i="1"/>
  <c r="EC57" i="1"/>
  <c r="CJ54" i="1"/>
  <c r="EH307" i="1"/>
  <c r="DQ42" i="1"/>
  <c r="CN328" i="1"/>
  <c r="BA97" i="1"/>
  <c r="EH401" i="1"/>
  <c r="AG304" i="1"/>
  <c r="BG307" i="1"/>
  <c r="CA42" i="1"/>
  <c r="CE56" i="1"/>
  <c r="DP344" i="1"/>
  <c r="DP243" i="1"/>
  <c r="AL88" i="1"/>
  <c r="ED311" i="1"/>
  <c r="DK330" i="1"/>
  <c r="DX347" i="1"/>
  <c r="EG305" i="1"/>
  <c r="CW65" i="1"/>
  <c r="BU351" i="1"/>
  <c r="CS301" i="1"/>
  <c r="AH72" i="1"/>
  <c r="DQ347" i="1"/>
  <c r="BP194" i="1"/>
  <c r="BQ331" i="1"/>
  <c r="DF307" i="1"/>
  <c r="DO333" i="1"/>
  <c r="DT327" i="1"/>
  <c r="CT330" i="1"/>
  <c r="CX96" i="1"/>
  <c r="DY317" i="1"/>
  <c r="DX407" i="1"/>
  <c r="ED82" i="1"/>
  <c r="DJ305" i="1"/>
  <c r="DE234" i="1"/>
  <c r="CS395" i="1"/>
  <c r="BL695" i="1"/>
  <c r="BF431" i="1"/>
  <c r="DD207" i="1"/>
  <c r="AG336" i="1"/>
  <c r="DG43" i="1"/>
  <c r="DR404" i="1"/>
  <c r="EA515" i="1"/>
  <c r="DJ363" i="1"/>
  <c r="DK323" i="1"/>
  <c r="EC378" i="1"/>
  <c r="DC304" i="1"/>
  <c r="EB242" i="1"/>
  <c r="CQ234" i="1"/>
  <c r="AW343" i="1"/>
  <c r="CK311" i="1"/>
  <c r="AV128" i="1"/>
  <c r="BU343" i="1"/>
  <c r="AH298" i="1"/>
  <c r="DH80" i="1"/>
  <c r="DF371" i="1"/>
  <c r="CQ130" i="1"/>
  <c r="BU21" i="1"/>
  <c r="DU93" i="1"/>
  <c r="AG17" i="1"/>
  <c r="CP18" i="1"/>
  <c r="AQ85" i="1"/>
  <c r="AQ41" i="1"/>
  <c r="BZ28" i="1"/>
  <c r="CQ78" i="1"/>
  <c r="CQ199" i="1"/>
  <c r="EE38" i="1"/>
  <c r="CW101" i="1"/>
  <c r="CW328" i="1"/>
  <c r="CX204" i="1"/>
  <c r="CX97" i="1"/>
  <c r="BK51" i="1"/>
  <c r="DX233" i="1"/>
  <c r="CQ118" i="1"/>
  <c r="EB118" i="1"/>
  <c r="BB109" i="1"/>
  <c r="CY90" i="1"/>
  <c r="AV322" i="1"/>
  <c r="CW319" i="1"/>
  <c r="D323" i="1" a="1"/>
  <c r="CK110" i="1"/>
  <c r="CM549" i="1"/>
  <c r="DK247" i="1"/>
  <c r="DG127" i="1"/>
  <c r="DR371" i="1"/>
  <c r="DL333" i="1"/>
  <c r="AM344" i="1"/>
  <c r="ED122" i="1"/>
  <c r="DU87" i="1"/>
  <c r="EE433" i="1"/>
  <c r="CQ307" i="1"/>
  <c r="AB57" i="1"/>
  <c r="CE61" i="1"/>
  <c r="CL317" i="1"/>
  <c r="AC107" i="1"/>
  <c r="EA128" i="1"/>
  <c r="BB330" i="1"/>
  <c r="CK346" i="1"/>
  <c r="DN74" i="1"/>
  <c r="EH330" i="1"/>
  <c r="DG426" i="1"/>
  <c r="DE355" i="1"/>
  <c r="DJ316" i="1"/>
  <c r="DB296" i="1"/>
  <c r="CW108" i="1"/>
  <c r="CM405" i="1"/>
  <c r="CK300" i="1"/>
  <c r="DX199" i="1"/>
  <c r="DD334" i="1"/>
  <c r="EE479" i="1"/>
  <c r="CO345" i="1"/>
  <c r="DF484" i="1"/>
  <c r="CK85" i="1"/>
  <c r="AC340" i="1"/>
  <c r="AH36" i="1"/>
  <c r="CM352" i="1"/>
  <c r="AH118" i="1"/>
  <c r="CM109" i="1"/>
  <c r="CY317" i="1"/>
  <c r="AL82" i="1"/>
  <c r="CT21" i="1"/>
  <c r="BK54" i="1"/>
  <c r="AL352" i="1"/>
  <c r="DQ50" i="1"/>
  <c r="EH115" i="1"/>
  <c r="AV45" i="1"/>
  <c r="CR380" i="1"/>
  <c r="DY32" i="1"/>
  <c r="DF242" i="1"/>
  <c r="BU203" i="1"/>
  <c r="CA14" i="1"/>
  <c r="BV383" i="1"/>
  <c r="CQ119" i="1"/>
  <c r="CR332" i="1"/>
  <c r="BL302" i="1"/>
  <c r="BF551" i="1"/>
  <c r="CJ299" i="1"/>
  <c r="AQ118" i="1"/>
  <c r="DT234" i="1"/>
  <c r="CJ204" i="1"/>
  <c r="DH426" i="1"/>
  <c r="CL315" i="1"/>
  <c r="CO360" i="1"/>
  <c r="AB304" i="1"/>
  <c r="AQ398" i="1"/>
  <c r="DL309" i="1"/>
  <c r="AR361" i="1"/>
  <c r="AL309" i="1"/>
  <c r="DB118" i="1"/>
  <c r="DP302" i="1"/>
  <c r="BA241" i="1"/>
  <c r="DB300" i="1"/>
  <c r="BU353" i="1"/>
  <c r="AB101" i="1"/>
  <c r="EC341" i="1"/>
  <c r="CZ235" i="1"/>
  <c r="CM108" i="1"/>
  <c r="CA363" i="1"/>
  <c r="CR395" i="1"/>
  <c r="DZ336" i="1"/>
  <c r="DW65" i="1"/>
  <c r="AV49" i="1"/>
  <c r="EG370" i="1"/>
  <c r="DP333" i="1"/>
  <c r="DU65" i="1"/>
  <c r="CU131" i="1"/>
  <c r="DA121" i="1"/>
  <c r="DW90" i="1"/>
  <c r="BB306" i="1"/>
  <c r="CO368" i="1"/>
  <c r="CT205" i="1"/>
  <c r="AW422" i="1"/>
  <c r="DG230" i="1"/>
  <c r="DB39" i="1"/>
  <c r="CS342" i="1"/>
  <c r="EH105" i="1"/>
  <c r="DD115" i="1"/>
  <c r="EE36" i="1"/>
  <c r="DN31" i="1"/>
  <c r="DS373" i="1"/>
  <c r="CW44" i="1"/>
  <c r="CS62" i="1"/>
  <c r="DB110" i="1"/>
  <c r="CQ35" i="1"/>
  <c r="CE22" i="1"/>
  <c r="BV87" i="1"/>
  <c r="AV382" i="1"/>
  <c r="DS515" i="1"/>
  <c r="EE100" i="1"/>
  <c r="BA406" i="1"/>
  <c r="CL206" i="1"/>
  <c r="AC20" i="1"/>
  <c r="CX131" i="1"/>
  <c r="EA377" i="1"/>
  <c r="DF398" i="1"/>
  <c r="AL296" i="1"/>
  <c r="DJ80" i="1"/>
  <c r="AL596" i="1"/>
  <c r="DC348" i="1"/>
  <c r="ED362" i="1"/>
  <c r="EB296" i="1"/>
  <c r="DN520" i="1"/>
  <c r="AQ93" i="1"/>
  <c r="DD359" i="1"/>
  <c r="CR85" i="1"/>
  <c r="DW66" i="1"/>
  <c r="AM373" i="1"/>
  <c r="CP37" i="1"/>
  <c r="DS231" i="1"/>
  <c r="BK324" i="1"/>
  <c r="AH324" i="1"/>
  <c r="DK101" i="1"/>
  <c r="DB72" i="1"/>
  <c r="BG115" i="1"/>
  <c r="BB58" i="1"/>
  <c r="DK130" i="1"/>
  <c r="BP332" i="1"/>
  <c r="CA195" i="1"/>
  <c r="DA376" i="1"/>
  <c r="CT111" i="1"/>
  <c r="ED296" i="1"/>
  <c r="CL309" i="1"/>
  <c r="CM60" i="1"/>
  <c r="AV61" i="1"/>
  <c r="DZ13" i="1"/>
  <c r="CA127" i="1"/>
  <c r="AM52" i="1"/>
  <c r="CA60" i="1"/>
  <c r="ED327" i="1"/>
  <c r="AB23" i="1"/>
  <c r="CK321" i="1"/>
  <c r="DE334" i="1"/>
  <c r="CE199" i="1"/>
  <c r="AV96" i="1"/>
  <c r="DQ64" i="1"/>
  <c r="DD74" i="1"/>
  <c r="DK57" i="1"/>
  <c r="DD63" i="1"/>
  <c r="BG129" i="1"/>
  <c r="CP247" i="1"/>
  <c r="BB20" i="1"/>
  <c r="AQ12" i="1"/>
  <c r="DX121" i="1"/>
  <c r="BU56" i="1"/>
  <c r="BG44" i="1"/>
  <c r="CU13" i="1"/>
  <c r="DE44" i="1"/>
  <c r="DP22" i="1"/>
  <c r="ED15" i="1"/>
  <c r="EH52" i="1"/>
  <c r="BG85" i="1"/>
  <c r="DS519" i="1"/>
  <c r="CP361" i="1"/>
  <c r="CN371" i="1"/>
  <c r="CM110" i="1"/>
  <c r="CY79" i="1"/>
  <c r="DE28" i="1"/>
  <c r="AL229" i="1"/>
  <c r="CZ35" i="1"/>
  <c r="BP96" i="1"/>
  <c r="BF353" i="1"/>
  <c r="DC131" i="1"/>
  <c r="BK308" i="1"/>
  <c r="EA368" i="1"/>
  <c r="AL97" i="1"/>
  <c r="DM346" i="1"/>
  <c r="DT105" i="1"/>
  <c r="CE26" i="1"/>
  <c r="AR233" i="1"/>
  <c r="EC326" i="1"/>
  <c r="DN307" i="1"/>
  <c r="AC104" i="1"/>
  <c r="CN78" i="1"/>
  <c r="DW231" i="1"/>
  <c r="AM14" i="1"/>
  <c r="DR46" i="1"/>
  <c r="CR308" i="1"/>
  <c r="CW303" i="1"/>
  <c r="EA121" i="1"/>
  <c r="DQ322" i="1"/>
  <c r="CR36" i="1"/>
  <c r="DM90" i="1"/>
  <c r="DH55" i="1"/>
  <c r="EG131" i="1"/>
  <c r="CA91" i="1"/>
  <c r="DY194" i="1"/>
  <c r="EC195" i="1"/>
  <c r="CZ46" i="1"/>
  <c r="EF22" i="1"/>
  <c r="CL66" i="1"/>
  <c r="DP308" i="1"/>
  <c r="CU324" i="1"/>
  <c r="DA128" i="1"/>
  <c r="CA12" i="1"/>
  <c r="EA85" i="1"/>
  <c r="DU12" i="1"/>
  <c r="CL80" i="1"/>
  <c r="CR18" i="1"/>
  <c r="CN234" i="1"/>
  <c r="AH32" i="1"/>
  <c r="CN24" i="1"/>
  <c r="AH62" i="1"/>
  <c r="DL195" i="1"/>
  <c r="DG16" i="1"/>
  <c r="CX63" i="1"/>
  <c r="BU110" i="1"/>
  <c r="DM80" i="1"/>
  <c r="DS199" i="1"/>
  <c r="DM19" i="1"/>
  <c r="BF22" i="1"/>
  <c r="DA296" i="1"/>
  <c r="CM11" i="1"/>
  <c r="BA247" i="1"/>
  <c r="DH82" i="1"/>
  <c r="EF50" i="1"/>
  <c r="BK205" i="1"/>
  <c r="AH39" i="1"/>
  <c r="CZ332" i="1"/>
  <c r="DO379" i="1"/>
  <c r="CQ58" i="1"/>
  <c r="DD127" i="1"/>
  <c r="DC428" i="1"/>
  <c r="CF322" i="1"/>
  <c r="EB251" i="1"/>
  <c r="CE119" i="1"/>
  <c r="AM55" i="1"/>
  <c r="BA359" i="1"/>
  <c r="AV107" i="1"/>
  <c r="CQ86" i="1"/>
  <c r="CP41" i="1"/>
  <c r="DY96" i="1"/>
  <c r="CR53" i="1"/>
  <c r="DJ115" i="1"/>
  <c r="CW307" i="1"/>
  <c r="AW115" i="1"/>
  <c r="BP18" i="1"/>
  <c r="AG118" i="1"/>
  <c r="BF410" i="1"/>
  <c r="AC230" i="1"/>
  <c r="DB367" i="1"/>
  <c r="DK370" i="1"/>
  <c r="CY94" i="1"/>
  <c r="AM409" i="1"/>
  <c r="CJ247" i="1"/>
  <c r="EC22" i="1"/>
  <c r="AV130" i="1"/>
  <c r="CP15" i="1"/>
  <c r="DB312" i="1"/>
  <c r="CL308" i="1"/>
  <c r="DK327" i="1"/>
  <c r="BL80" i="1"/>
  <c r="BZ97" i="1"/>
  <c r="DS43" i="1"/>
  <c r="CS79" i="1"/>
  <c r="BZ27" i="1"/>
  <c r="DD40" i="1"/>
  <c r="DG13" i="1"/>
  <c r="CY50" i="1"/>
  <c r="DQ10" i="1"/>
  <c r="CF98" i="1"/>
  <c r="AH55" i="1"/>
  <c r="DG32" i="1"/>
  <c r="BP128" i="1"/>
  <c r="AC320" i="1"/>
  <c r="EC40" i="1"/>
  <c r="CM64" i="1"/>
  <c r="BA96" i="1"/>
  <c r="DR21" i="1"/>
  <c r="EC296" i="1"/>
  <c r="DP96" i="1"/>
  <c r="BZ522" i="1"/>
  <c r="CF402" i="1"/>
  <c r="EG345" i="1"/>
  <c r="BV329" i="1"/>
  <c r="CW308" i="1"/>
  <c r="BP352" i="1"/>
  <c r="CX78" i="1"/>
  <c r="CF110" i="1"/>
  <c r="AL523" i="1"/>
  <c r="EG101" i="1"/>
  <c r="AW304" i="1"/>
  <c r="DN59" i="1"/>
  <c r="CQ482" i="1"/>
  <c r="BG46" i="1"/>
  <c r="CW55" i="1"/>
  <c r="CA375" i="1"/>
  <c r="CU395" i="1"/>
  <c r="DN60" i="1"/>
  <c r="EG53" i="1"/>
  <c r="BL58" i="1"/>
  <c r="DA194" i="1"/>
  <c r="CU16" i="1"/>
  <c r="BB66" i="1"/>
  <c r="DK235" i="1"/>
  <c r="CR194" i="1"/>
  <c r="BF355" i="1"/>
  <c r="BG352" i="1"/>
  <c r="CA33" i="1"/>
  <c r="DO118" i="1"/>
  <c r="DU324" i="1"/>
  <c r="DE482" i="1"/>
  <c r="DS59" i="1"/>
  <c r="CX80" i="1"/>
  <c r="BB43" i="1"/>
  <c r="DL32" i="1"/>
  <c r="DA87" i="1"/>
  <c r="CE64" i="1"/>
  <c r="CU247" i="1"/>
  <c r="BF10" i="1"/>
  <c r="EF85" i="1"/>
  <c r="AB36" i="1"/>
  <c r="AM362" i="1"/>
  <c r="BA35" i="1"/>
  <c r="BB195" i="1"/>
  <c r="DF44" i="1"/>
  <c r="CQ115" i="1"/>
  <c r="DL15" i="1"/>
  <c r="CL382" i="1"/>
  <c r="DX235" i="1"/>
  <c r="DM330" i="1"/>
  <c r="DZ398" i="1"/>
  <c r="CL127" i="1"/>
  <c r="BB301" i="1"/>
  <c r="DQ393" i="1"/>
  <c r="CS241" i="1"/>
  <c r="BB369" i="1"/>
  <c r="EF336" i="1"/>
  <c r="CW298" i="1"/>
  <c r="BB299" i="1"/>
  <c r="DZ359" i="1"/>
  <c r="CT351" i="1"/>
  <c r="EG341" i="1"/>
  <c r="BZ299" i="1"/>
  <c r="D379" i="1" a="1"/>
  <c r="AR305" i="1"/>
  <c r="DR61" i="1"/>
  <c r="AL93" i="1"/>
  <c r="CE243" i="1"/>
  <c r="DA96" i="1"/>
  <c r="DO298" i="1"/>
  <c r="CM301" i="1"/>
  <c r="CW205" i="1"/>
  <c r="AV362" i="1"/>
  <c r="CL310" i="1"/>
  <c r="AL85" i="1"/>
  <c r="BG110" i="1"/>
  <c r="CO127" i="1"/>
  <c r="AB325" i="1"/>
  <c r="CM235" i="1"/>
  <c r="DC88" i="1"/>
  <c r="BK39" i="1"/>
  <c r="CJ377" i="1"/>
  <c r="BZ315" i="1"/>
  <c r="AQ127" i="1"/>
  <c r="CJ61" i="1"/>
  <c r="DG111" i="1"/>
  <c r="CR100" i="1"/>
  <c r="DY87" i="1"/>
  <c r="EF392" i="1"/>
  <c r="CX109" i="1"/>
  <c r="BK328" i="1"/>
  <c r="AR304" i="1"/>
  <c r="AW360" i="1"/>
  <c r="CU336" i="1"/>
  <c r="DK578" i="1"/>
  <c r="BV337" i="1"/>
  <c r="CT412" i="1"/>
  <c r="BF336" i="1"/>
  <c r="CU321" i="1"/>
  <c r="CW94" i="1"/>
  <c r="AL367" i="1"/>
  <c r="AC72" i="1"/>
  <c r="DM416" i="1"/>
  <c r="CJ353" i="1"/>
  <c r="EG303" i="1"/>
  <c r="CF323" i="1"/>
  <c r="CS251" i="1"/>
  <c r="AB128" i="1"/>
  <c r="DC28" i="1"/>
  <c r="AQ396" i="1"/>
  <c r="BF111" i="1"/>
  <c r="AG324" i="1"/>
  <c r="CZ377" i="1"/>
  <c r="CX32" i="1"/>
  <c r="EC89" i="1"/>
  <c r="DJ66" i="1"/>
  <c r="DJ362" i="1"/>
  <c r="CF409" i="1"/>
  <c r="CS202" i="1"/>
  <c r="CS127" i="1"/>
  <c r="CP16" i="1"/>
  <c r="BP299" i="1"/>
  <c r="DR333" i="1"/>
  <c r="BU378" i="1"/>
  <c r="DL234" i="1"/>
  <c r="DH425" i="1"/>
  <c r="CA251" i="1"/>
  <c r="DF375" i="1"/>
  <c r="AG201" i="1"/>
  <c r="BP330" i="1"/>
  <c r="DE340" i="1"/>
  <c r="ED320" i="1"/>
  <c r="DU299" i="1"/>
  <c r="CA38" i="1"/>
  <c r="AV201" i="1"/>
  <c r="EE46" i="1"/>
  <c r="DN104" i="1"/>
  <c r="DZ315" i="1"/>
  <c r="BG96" i="1"/>
  <c r="DT39" i="1"/>
  <c r="BU59" i="1"/>
  <c r="BP44" i="1"/>
  <c r="DT59" i="1"/>
  <c r="CZ36" i="1"/>
  <c r="CO88" i="1"/>
  <c r="AL131" i="1"/>
  <c r="DH362" i="1"/>
  <c r="DJ63" i="1"/>
  <c r="EC128" i="1"/>
  <c r="EF367" i="1"/>
  <c r="CX13" i="1"/>
  <c r="EG86" i="1"/>
  <c r="AM127" i="1"/>
  <c r="AG202" i="1"/>
  <c r="DT341" i="1"/>
  <c r="DK120" i="1"/>
  <c r="CY203" i="1"/>
  <c r="EE312" i="1"/>
  <c r="DB29" i="1"/>
  <c r="AB74" i="1"/>
  <c r="CT231" i="1"/>
  <c r="CS422" i="1"/>
  <c r="DU296" i="1"/>
  <c r="DU342" i="1"/>
  <c r="DW329" i="1"/>
  <c r="CL303" i="1"/>
  <c r="EA317" i="1"/>
  <c r="DO304" i="1"/>
  <c r="CT382" i="1"/>
  <c r="DD79" i="1"/>
  <c r="DT390" i="1"/>
  <c r="BA319" i="1"/>
  <c r="DB33" i="1"/>
  <c r="DH374" i="1"/>
  <c r="AW52" i="1"/>
  <c r="AH477" i="1"/>
  <c r="DB326" i="1"/>
  <c r="CT341" i="1"/>
  <c r="CT105" i="1"/>
  <c r="DS121" i="1"/>
  <c r="AB231" i="1"/>
  <c r="DX312" i="1"/>
  <c r="BF328" i="1"/>
  <c r="EH332" i="1"/>
  <c r="CK334" i="1"/>
  <c r="DT340" i="1"/>
  <c r="AB111" i="1"/>
  <c r="CM318" i="1"/>
  <c r="CQ373" i="1"/>
  <c r="DQ410" i="1"/>
  <c r="AC334" i="1"/>
  <c r="DB298" i="1"/>
  <c r="AV315" i="1"/>
  <c r="DR320" i="1"/>
  <c r="CR320" i="1"/>
  <c r="EA54" i="1"/>
  <c r="DD305" i="1"/>
  <c r="AG51" i="1"/>
  <c r="ED401" i="1"/>
  <c r="CW374" i="1"/>
  <c r="BA39" i="1"/>
  <c r="AH53" i="1"/>
  <c r="BK97" i="1"/>
  <c r="CS33" i="1"/>
  <c r="DG202" i="1"/>
  <c r="ED14" i="1"/>
  <c r="EB100" i="1"/>
  <c r="DU307" i="1"/>
  <c r="ED85" i="1"/>
  <c r="DC311" i="1"/>
  <c r="CY33" i="1"/>
  <c r="AL31" i="1"/>
  <c r="DN316" i="1"/>
  <c r="AQ111" i="1"/>
  <c r="AL382" i="1"/>
  <c r="CJ234" i="1"/>
  <c r="BU74" i="1"/>
  <c r="DD514" i="1"/>
  <c r="DE57" i="1"/>
  <c r="AR331" i="1"/>
  <c r="DD231" i="1"/>
  <c r="DZ307" i="1"/>
  <c r="DJ303" i="1"/>
  <c r="AB421" i="1"/>
  <c r="CY120" i="1"/>
  <c r="D479" i="1" a="1"/>
  <c r="EE417" i="1"/>
  <c r="BA107" i="1"/>
  <c r="AH35" i="1"/>
  <c r="DJ53" i="1"/>
  <c r="DG242" i="1"/>
  <c r="DN368" i="1"/>
  <c r="DE63" i="1"/>
  <c r="CX362" i="1"/>
  <c r="AW308" i="1"/>
  <c r="BB46" i="1"/>
  <c r="CO334" i="1"/>
  <c r="CE328" i="1"/>
  <c r="ED233" i="1"/>
  <c r="DM13" i="1"/>
  <c r="CA307" i="1"/>
  <c r="CP230" i="1"/>
  <c r="DH501" i="1"/>
  <c r="BZ85" i="1"/>
  <c r="DF500" i="1"/>
  <c r="EF56" i="1"/>
  <c r="DQ477" i="1"/>
  <c r="AG337" i="1"/>
  <c r="DN115" i="1"/>
  <c r="DQ91" i="1"/>
  <c r="CE108" i="1"/>
  <c r="CN93" i="1"/>
  <c r="BL328" i="1"/>
  <c r="AH94" i="1"/>
  <c r="CR342" i="1"/>
  <c r="DP101" i="1"/>
  <c r="AM119" i="1"/>
  <c r="DQ78" i="1"/>
  <c r="EH56" i="1"/>
  <c r="CM78" i="1"/>
  <c r="DL12" i="1"/>
  <c r="CO348" i="1"/>
  <c r="AC94" i="1"/>
  <c r="EA195" i="1"/>
  <c r="DF25" i="1"/>
  <c r="AC229" i="1"/>
  <c r="DY101" i="1"/>
  <c r="CE86" i="1"/>
  <c r="DG41" i="1"/>
  <c r="BL50" i="1"/>
  <c r="AR369" i="1"/>
  <c r="DH31" i="1"/>
  <c r="DQ324" i="1"/>
  <c r="CE121" i="1"/>
  <c r="EB39" i="1"/>
  <c r="DB53" i="1"/>
  <c r="CX309" i="1"/>
  <c r="BL362" i="1"/>
  <c r="AB424" i="1"/>
  <c r="CE346" i="1"/>
  <c r="DU100" i="1"/>
  <c r="CM233" i="1"/>
  <c r="BV104" i="1"/>
  <c r="DQ480" i="1"/>
  <c r="DE128" i="1"/>
  <c r="CU353" i="1"/>
  <c r="EH309" i="1"/>
  <c r="CQ308" i="1"/>
  <c r="AG417" i="1"/>
  <c r="BK202" i="1"/>
  <c r="BL477" i="1"/>
  <c r="AB483" i="1"/>
  <c r="DE302" i="1"/>
  <c r="DP61" i="1"/>
  <c r="ED110" i="1"/>
  <c r="DO422" i="1"/>
  <c r="AV414" i="1"/>
  <c r="AL381" i="1"/>
  <c r="CX104" i="1"/>
  <c r="DN121" i="1"/>
  <c r="AG307" i="1"/>
  <c r="BV49" i="1"/>
  <c r="CE348" i="1"/>
  <c r="EB418" i="1"/>
  <c r="CX121" i="1"/>
  <c r="DS128" i="1"/>
  <c r="DO199" i="1"/>
  <c r="DL421" i="1"/>
  <c r="DZ120" i="1"/>
  <c r="DQ378" i="1"/>
  <c r="CY303" i="1"/>
  <c r="CO321" i="1"/>
  <c r="CY329" i="1"/>
  <c r="EA406" i="1"/>
  <c r="D346" i="1" a="1"/>
  <c r="DK316" i="1"/>
  <c r="DK61" i="1"/>
  <c r="CT10" i="1"/>
  <c r="DR22" i="1"/>
  <c r="CQ93" i="1"/>
  <c r="DB429" i="1"/>
  <c r="DF120" i="1"/>
  <c r="BQ412" i="1"/>
  <c r="DB343" i="1"/>
  <c r="DD58" i="1"/>
  <c r="EH130" i="1"/>
  <c r="DS64" i="1"/>
  <c r="EH329" i="1"/>
  <c r="BK40" i="1"/>
  <c r="DS57" i="1"/>
  <c r="BQ329" i="1"/>
  <c r="DQ340" i="1"/>
  <c r="ED361" i="1"/>
  <c r="AL130" i="1"/>
  <c r="DA330" i="1"/>
  <c r="DD201" i="1"/>
  <c r="DN229" i="1"/>
  <c r="BL307" i="1"/>
  <c r="CE296" i="1"/>
  <c r="DY82" i="1"/>
  <c r="BV12" i="1"/>
  <c r="CZ548" i="1"/>
  <c r="AH243" i="1"/>
  <c r="CX60" i="1"/>
  <c r="DR119" i="1"/>
  <c r="BQ79" i="1"/>
  <c r="DF43" i="1"/>
  <c r="DU383" i="1"/>
  <c r="DD299" i="1"/>
  <c r="DU340" i="1"/>
  <c r="D307" i="1" a="1"/>
  <c r="DD202" i="1"/>
  <c r="CE29" i="1"/>
  <c r="CL57" i="1"/>
  <c r="ED46" i="1"/>
  <c r="DL42" i="1"/>
  <c r="DM96" i="1"/>
  <c r="BB56" i="1"/>
  <c r="EB18" i="1"/>
  <c r="CK107" i="1"/>
  <c r="EE43" i="1"/>
  <c r="DG44" i="1"/>
  <c r="CZ23" i="1"/>
  <c r="CA95" i="1"/>
  <c r="DA203" i="1"/>
  <c r="DY423" i="1"/>
  <c r="BG131" i="1"/>
  <c r="EA35" i="1"/>
  <c r="BU115" i="1"/>
  <c r="CJ53" i="1"/>
  <c r="DU251" i="1"/>
  <c r="DR115" i="1"/>
  <c r="BF318" i="1"/>
  <c r="AC93" i="1"/>
  <c r="BF100" i="1"/>
  <c r="AR100" i="1"/>
  <c r="DQ408" i="1"/>
  <c r="CU199" i="1"/>
  <c r="CZ317" i="1"/>
  <c r="EA82" i="1"/>
  <c r="CQ42" i="1"/>
  <c r="EG299" i="1"/>
  <c r="DH335" i="1"/>
  <c r="AG29" i="1"/>
  <c r="CZ251" i="1"/>
  <c r="AQ131" i="1"/>
  <c r="DA30" i="1"/>
  <c r="EE61" i="1"/>
  <c r="CY95" i="1"/>
  <c r="DK199" i="1"/>
  <c r="CS36" i="1"/>
  <c r="CT13" i="1"/>
  <c r="BP336" i="1"/>
  <c r="D344" i="1" a="1"/>
  <c r="DE66" i="1"/>
  <c r="EA367" i="1"/>
  <c r="CU296" i="1"/>
  <c r="BK320" i="1"/>
  <c r="EC122" i="1"/>
  <c r="DD342" i="1"/>
  <c r="AH194" i="1"/>
  <c r="DJ82" i="1"/>
  <c r="EA321" i="1"/>
  <c r="CU203" i="1"/>
  <c r="CF121" i="1"/>
  <c r="EH235" i="1"/>
  <c r="DP38" i="1"/>
  <c r="DX11" i="1"/>
  <c r="AQ100" i="1"/>
  <c r="CR130" i="1"/>
  <c r="AG80" i="1"/>
  <c r="DG312" i="1"/>
  <c r="DZ25" i="1"/>
  <c r="BZ93" i="1"/>
  <c r="CM72" i="1"/>
  <c r="AQ53" i="1"/>
  <c r="EB426" i="1"/>
  <c r="DR87" i="1"/>
  <c r="BF115" i="1"/>
  <c r="CA105" i="1"/>
  <c r="CS96" i="1"/>
  <c r="BU66" i="1"/>
  <c r="DE129" i="1"/>
  <c r="AB241" i="1"/>
  <c r="CP243" i="1"/>
  <c r="CF324" i="1"/>
  <c r="BU307" i="1"/>
  <c r="CF74" i="1"/>
  <c r="CP74" i="1"/>
  <c r="DK94" i="1"/>
  <c r="BZ127" i="1"/>
  <c r="EA11" i="1"/>
  <c r="BP45" i="1"/>
  <c r="DA12" i="1"/>
  <c r="BF12" i="1"/>
  <c r="AH12" i="1"/>
  <c r="AM26" i="1"/>
  <c r="EG65" i="1"/>
  <c r="DJ199" i="1"/>
  <c r="BA33" i="1"/>
  <c r="CE42" i="1"/>
  <c r="BG303" i="1"/>
  <c r="DU20" i="1"/>
  <c r="DE18" i="1"/>
  <c r="CW115" i="1"/>
  <c r="BA16" i="1"/>
  <c r="EG326" i="1"/>
  <c r="DD80" i="1"/>
  <c r="DE13" i="1"/>
  <c r="AG109" i="1"/>
  <c r="CL46" i="1"/>
  <c r="EH72" i="1"/>
  <c r="CT131" i="1"/>
  <c r="DG85" i="1"/>
  <c r="DM17" i="1"/>
  <c r="AC41" i="1"/>
  <c r="EB317" i="1"/>
  <c r="CQ411" i="1"/>
  <c r="AL403" i="1"/>
  <c r="DG401" i="1"/>
  <c r="EA370" i="1"/>
  <c r="CM107" i="1"/>
  <c r="DB59" i="1"/>
  <c r="CQ397" i="1"/>
  <c r="DQ109" i="1"/>
  <c r="DL46" i="1"/>
  <c r="EA352" i="1"/>
  <c r="DA38" i="1"/>
  <c r="CK194" i="1"/>
  <c r="CN129" i="1"/>
  <c r="BF340" i="1"/>
  <c r="DA36" i="1"/>
  <c r="DF79" i="1"/>
  <c r="DQ130" i="1"/>
  <c r="CF66" i="1"/>
  <c r="DO29" i="1"/>
  <c r="CE202" i="1"/>
  <c r="DO46" i="1"/>
  <c r="CY233" i="1"/>
  <c r="AW56" i="1"/>
  <c r="EG235" i="1"/>
  <c r="BZ404" i="1"/>
  <c r="BL195" i="1"/>
  <c r="CA299" i="1"/>
  <c r="DQ54" i="1"/>
  <c r="DJ37" i="1"/>
  <c r="DA23" i="1"/>
  <c r="CA231" i="1"/>
  <c r="EC305" i="1"/>
  <c r="BP111" i="1"/>
  <c r="CK115" i="1"/>
  <c r="DT89" i="1"/>
  <c r="AC90" i="1"/>
  <c r="EC17" i="1"/>
  <c r="AL87" i="1"/>
  <c r="AC315" i="1"/>
  <c r="BK23" i="1"/>
  <c r="AH98" i="1"/>
  <c r="ED28" i="1"/>
  <c r="DQ55" i="1"/>
  <c r="EG95" i="1"/>
  <c r="AW95" i="1"/>
  <c r="DR16" i="1"/>
  <c r="DD204" i="1"/>
  <c r="DW46" i="1"/>
  <c r="AB59" i="1"/>
  <c r="AH15" i="1"/>
  <c r="BK96" i="1"/>
  <c r="CL331" i="1"/>
  <c r="DH88" i="1"/>
  <c r="AB247" i="1"/>
  <c r="DX382" i="1"/>
  <c r="BP201" i="1"/>
  <c r="CO322" i="1"/>
  <c r="AG96" i="1"/>
  <c r="DW115" i="1"/>
  <c r="CP63" i="1"/>
  <c r="CX56" i="1"/>
  <c r="CK127" i="1"/>
  <c r="CJ407" i="1"/>
  <c r="AH346" i="1"/>
  <c r="DC53" i="1"/>
  <c r="BZ109" i="1"/>
  <c r="DL115" i="1"/>
  <c r="AR348" i="1"/>
  <c r="AH234" i="1"/>
  <c r="AM241" i="1"/>
  <c r="DX241" i="1"/>
  <c r="AW109" i="1"/>
  <c r="DB104" i="1"/>
  <c r="DW41" i="1"/>
  <c r="DS23" i="1"/>
  <c r="DY78" i="1"/>
  <c r="CJ427" i="1"/>
  <c r="CO352" i="1"/>
  <c r="CN42" i="1"/>
  <c r="DK19" i="1"/>
  <c r="AQ234" i="1"/>
  <c r="CL104" i="1"/>
  <c r="CE300" i="1"/>
  <c r="EH50" i="1"/>
  <c r="DT58" i="1"/>
  <c r="AG513" i="1"/>
  <c r="CR376" i="1"/>
  <c r="CX411" i="1"/>
  <c r="CJ20" i="1"/>
  <c r="AW233" i="1"/>
  <c r="CK204" i="1"/>
  <c r="CE334" i="1"/>
  <c r="DZ345" i="1"/>
  <c r="AQ317" i="1"/>
  <c r="BP88" i="1"/>
  <c r="DX371" i="1"/>
  <c r="BA325" i="1"/>
  <c r="CJ207" i="1"/>
  <c r="CY21" i="1"/>
  <c r="DK432" i="1"/>
  <c r="DA233" i="1"/>
  <c r="EF324" i="1"/>
  <c r="BQ396" i="1"/>
  <c r="EH337" i="1"/>
  <c r="CO128" i="1"/>
  <c r="EA110" i="1"/>
  <c r="BB328" i="1"/>
  <c r="DZ478" i="1"/>
  <c r="DT230" i="1"/>
  <c r="BB359" i="1"/>
  <c r="AQ315" i="1"/>
  <c r="AV302" i="1"/>
  <c r="CN120" i="1"/>
  <c r="CJ115" i="1"/>
  <c r="CN411" i="1"/>
  <c r="CZ60" i="1"/>
  <c r="CY345" i="1"/>
  <c r="CP335" i="1"/>
  <c r="DD307" i="1"/>
  <c r="DG20" i="1"/>
  <c r="CX303" i="1"/>
  <c r="BA53" i="1"/>
  <c r="CU231" i="1"/>
  <c r="AG230" i="1"/>
  <c r="DB202" i="1"/>
  <c r="BF201" i="1"/>
  <c r="EC108" i="1"/>
  <c r="AM78" i="1"/>
  <c r="CJ74" i="1"/>
  <c r="CT110" i="1"/>
  <c r="DE297" i="1"/>
  <c r="CA318" i="1"/>
  <c r="BQ129" i="1"/>
  <c r="DW74" i="1"/>
  <c r="DD111" i="1"/>
  <c r="AL23" i="1"/>
  <c r="EC572" i="1"/>
  <c r="AC377" i="1"/>
  <c r="BF375" i="1"/>
  <c r="DB111" i="1"/>
  <c r="DC231" i="1"/>
  <c r="CL202" i="1"/>
  <c r="DJ373" i="1"/>
  <c r="DC235" i="1"/>
  <c r="BA432" i="1"/>
  <c r="DW122" i="1"/>
  <c r="DD421" i="1"/>
  <c r="ED319" i="1"/>
  <c r="CK312" i="1"/>
  <c r="DS90" i="1"/>
  <c r="DF501" i="1"/>
  <c r="DJ299" i="1"/>
  <c r="BG199" i="1"/>
  <c r="DW346" i="1"/>
  <c r="CW241" i="1"/>
  <c r="CQ328" i="1"/>
  <c r="D381" i="1" a="1"/>
  <c r="EB233" i="1"/>
  <c r="DN317" i="1"/>
  <c r="EH414" i="1"/>
  <c r="EE306" i="1"/>
  <c r="BP49" i="1"/>
  <c r="BU33" i="1"/>
  <c r="AM422" i="1"/>
  <c r="CR409" i="1"/>
  <c r="DE110" i="1"/>
  <c r="AH317" i="1"/>
  <c r="DG109" i="1"/>
  <c r="EG418" i="1"/>
  <c r="DA207" i="1"/>
  <c r="EC333" i="1"/>
  <c r="DK296" i="1"/>
  <c r="AH359" i="1"/>
  <c r="BA324" i="1"/>
  <c r="DD345" i="1"/>
  <c r="BV55" i="1"/>
  <c r="BV33" i="1"/>
  <c r="CM27" i="1"/>
  <c r="EF23" i="1"/>
  <c r="AH104" i="1"/>
  <c r="EF303" i="1"/>
  <c r="AB79" i="1"/>
  <c r="DX251" i="1"/>
  <c r="BA52" i="1"/>
  <c r="DS72" i="1"/>
  <c r="CZ49" i="1"/>
  <c r="DZ100" i="1"/>
  <c r="DN315" i="1"/>
  <c r="EC94" i="1"/>
  <c r="DF52" i="1"/>
  <c r="CO26" i="1"/>
  <c r="CU115" i="1"/>
  <c r="BK104" i="1"/>
  <c r="BB17" i="1"/>
  <c r="DA89" i="1"/>
  <c r="DN64" i="1"/>
  <c r="EE199" i="1"/>
  <c r="EG96" i="1"/>
  <c r="DN96" i="1"/>
  <c r="AW315" i="1"/>
  <c r="CM80" i="1"/>
  <c r="DZ44" i="1"/>
  <c r="EF321" i="1"/>
  <c r="DR380" i="1"/>
  <c r="BZ392" i="1"/>
  <c r="DS393" i="1"/>
  <c r="AB104" i="1"/>
  <c r="DC243" i="1"/>
  <c r="DX362" i="1"/>
  <c r="D306" i="1" a="1"/>
  <c r="BV88" i="1"/>
  <c r="AW230" i="1"/>
  <c r="BL120" i="1"/>
  <c r="CW79" i="1"/>
  <c r="AQ513" i="1"/>
  <c r="CN37" i="1"/>
  <c r="ED194" i="1"/>
  <c r="DZ378" i="1"/>
  <c r="DC58" i="1"/>
  <c r="AB418" i="1"/>
  <c r="DY372" i="1"/>
  <c r="DT96" i="1"/>
  <c r="DX383" i="1"/>
  <c r="DT28" i="1"/>
  <c r="AL298" i="1"/>
  <c r="DS301" i="1"/>
  <c r="AG351" i="1"/>
  <c r="CK235" i="1"/>
  <c r="CU204" i="1"/>
  <c r="AQ344" i="1"/>
  <c r="BA409" i="1"/>
  <c r="DO336" i="1"/>
  <c r="CZ372" i="1"/>
  <c r="DF310" i="1"/>
  <c r="AV111" i="1"/>
  <c r="CZ347" i="1"/>
  <c r="EB403" i="1"/>
  <c r="CL233" i="1"/>
  <c r="CY205" i="1"/>
  <c r="CJ34" i="1"/>
  <c r="DY547" i="1"/>
  <c r="DA46" i="1"/>
  <c r="AW64" i="1"/>
  <c r="EB298" i="1"/>
  <c r="DE96" i="1"/>
  <c r="DT101" i="1"/>
  <c r="DG130" i="1"/>
  <c r="CF30" i="1"/>
  <c r="CK95" i="1"/>
  <c r="DN319" i="1"/>
  <c r="AB65" i="1"/>
  <c r="DX105" i="1"/>
  <c r="AR72" i="1"/>
  <c r="CM31" i="1"/>
  <c r="AH80" i="1"/>
  <c r="DE347" i="1"/>
  <c r="DD330" i="1"/>
  <c r="CA573" i="1"/>
  <c r="DB101" i="1"/>
  <c r="EA323" i="1"/>
  <c r="DJ39" i="1"/>
  <c r="AH341" i="1"/>
  <c r="CM403" i="1"/>
  <c r="EA20" i="1"/>
  <c r="BP514" i="1"/>
  <c r="DO90" i="1"/>
  <c r="CM342" i="1"/>
  <c r="CM368" i="1"/>
  <c r="DF482" i="1"/>
  <c r="BG55" i="1"/>
  <c r="CL300" i="1"/>
  <c r="DK381" i="1"/>
  <c r="DW308" i="1"/>
  <c r="CZ88" i="1"/>
  <c r="BB320" i="1"/>
  <c r="DG413" i="1"/>
  <c r="DR230" i="1"/>
  <c r="DT127" i="1"/>
  <c r="BG194" i="1"/>
  <c r="BU599" i="1"/>
  <c r="CS85" i="1"/>
  <c r="AW421" i="1"/>
  <c r="DJ367" i="1"/>
  <c r="BV303" i="1"/>
  <c r="DB242" i="1"/>
  <c r="AG574" i="1"/>
  <c r="BK118" i="1"/>
  <c r="CZ119" i="1"/>
  <c r="DS122" i="1"/>
  <c r="DY298" i="1"/>
  <c r="CS367" i="1"/>
  <c r="EA322" i="1"/>
  <c r="BP42" i="1"/>
  <c r="DO367" i="1"/>
  <c r="CK201" i="1"/>
  <c r="DJ355" i="1"/>
  <c r="CM419" i="1"/>
  <c r="CA90" i="1"/>
  <c r="DO234" i="1"/>
  <c r="AV415" i="1"/>
  <c r="DQ335" i="1"/>
  <c r="BV16" i="1"/>
  <c r="DC80" i="1"/>
  <c r="BU54" i="1"/>
  <c r="DX360" i="1"/>
  <c r="DS91" i="1"/>
  <c r="DW330" i="1"/>
  <c r="CF299" i="1"/>
  <c r="AC108" i="1"/>
  <c r="AH33" i="1"/>
  <c r="CA131" i="1"/>
  <c r="BK46" i="1"/>
  <c r="CU11" i="1"/>
  <c r="CP107" i="1"/>
  <c r="CW194" i="1"/>
  <c r="DN91" i="1"/>
  <c r="CS122" i="1"/>
  <c r="CW311" i="1"/>
  <c r="CU312" i="1"/>
  <c r="BL118" i="1"/>
  <c r="CO107" i="1"/>
  <c r="DA545" i="1"/>
  <c r="AW121" i="1"/>
  <c r="AQ130" i="1"/>
  <c r="CZ231" i="1"/>
  <c r="DE336" i="1"/>
  <c r="DA234" i="1"/>
  <c r="CT108" i="1"/>
  <c r="CY104" i="1"/>
  <c r="BP393" i="1"/>
  <c r="EH319" i="1"/>
  <c r="BK410" i="1"/>
  <c r="BG320" i="1"/>
  <c r="CR416" i="1"/>
  <c r="CM364" i="1"/>
  <c r="DM199" i="1"/>
  <c r="AH16" i="1"/>
  <c r="EA480" i="1"/>
  <c r="CW104" i="1"/>
  <c r="BA85" i="1"/>
  <c r="DT97" i="1"/>
  <c r="DU393" i="1"/>
  <c r="DR15" i="1"/>
  <c r="DL428" i="1"/>
  <c r="BV108" i="1"/>
  <c r="DM316" i="1"/>
  <c r="DC648" i="1"/>
  <c r="BB413" i="1"/>
  <c r="EB336" i="1"/>
  <c r="DO230" i="1"/>
  <c r="DZ353" i="1"/>
  <c r="DH330" i="1"/>
  <c r="AW415" i="1"/>
  <c r="EA46" i="1"/>
  <c r="BL579" i="1"/>
  <c r="DS435" i="1"/>
  <c r="DG243" i="1"/>
  <c r="CF195" i="1"/>
  <c r="AC296" i="1"/>
  <c r="DR52" i="1"/>
  <c r="DA54" i="1"/>
  <c r="CQ204" i="1"/>
  <c r="CN345" i="1"/>
  <c r="EA36" i="1"/>
  <c r="AW129" i="1"/>
  <c r="DO18" i="1"/>
  <c r="CR17" i="1"/>
  <c r="EC90" i="1"/>
  <c r="CF32" i="1"/>
  <c r="EB324" i="1"/>
  <c r="DL50" i="1"/>
  <c r="CO82" i="1"/>
  <c r="DY40" i="1"/>
  <c r="DC62" i="1"/>
  <c r="CL37" i="1"/>
  <c r="DC55" i="1"/>
  <c r="CE520" i="1"/>
  <c r="DL127" i="1"/>
  <c r="DX49" i="1"/>
  <c r="BG301" i="1"/>
  <c r="CO242" i="1"/>
  <c r="EC302" i="1"/>
  <c r="EC361" i="1"/>
  <c r="AM39" i="1"/>
  <c r="CF127" i="1"/>
  <c r="CE359" i="1"/>
  <c r="AQ97" i="1"/>
  <c r="CL82" i="1"/>
  <c r="DL128" i="1"/>
  <c r="DH118" i="1"/>
  <c r="CT550" i="1"/>
  <c r="DD312" i="1"/>
  <c r="DG62" i="1"/>
  <c r="CR199" i="1"/>
  <c r="DZ95" i="1"/>
  <c r="AV129" i="1"/>
  <c r="CT335" i="1"/>
  <c r="AQ35" i="1"/>
  <c r="CS118" i="1"/>
  <c r="AW91" i="1"/>
  <c r="EE79" i="1"/>
  <c r="EF11" i="1"/>
  <c r="CF94" i="1"/>
  <c r="BV321" i="1"/>
  <c r="CP318" i="1"/>
  <c r="DR374" i="1"/>
  <c r="DY107" i="1"/>
  <c r="CK324" i="1"/>
  <c r="EB312" i="1"/>
  <c r="CP115" i="1"/>
  <c r="AR323" i="1"/>
  <c r="DF20" i="1"/>
  <c r="AQ122" i="1"/>
  <c r="DP251" i="1"/>
  <c r="BF514" i="1"/>
  <c r="AQ310" i="1"/>
  <c r="DZ233" i="1"/>
  <c r="ED234" i="1"/>
  <c r="AL79" i="1"/>
  <c r="DD45" i="1"/>
  <c r="AM10" i="1"/>
  <c r="BG33" i="1"/>
  <c r="CX312" i="1"/>
  <c r="BQ16" i="1"/>
  <c r="AM335" i="1"/>
  <c r="DF206" i="1"/>
  <c r="CQ11" i="1"/>
  <c r="DZ12" i="1"/>
  <c r="BK60" i="1"/>
  <c r="DO72" i="1"/>
  <c r="AQ39" i="1"/>
  <c r="BL21" i="1"/>
  <c r="EB229" i="1"/>
  <c r="DQ82" i="1"/>
  <c r="CO370" i="1"/>
  <c r="CF372" i="1"/>
  <c r="AV299" i="1"/>
  <c r="AQ348" i="1"/>
  <c r="DK598" i="1"/>
  <c r="DB243" i="1"/>
  <c r="CA297" i="1"/>
  <c r="AC369" i="1"/>
  <c r="DD61" i="1"/>
  <c r="CM35" i="1"/>
  <c r="CN195" i="1"/>
  <c r="BA109" i="1"/>
  <c r="DA305" i="1"/>
  <c r="CQ242" i="1"/>
  <c r="CL45" i="1"/>
  <c r="EG323" i="1"/>
  <c r="DE119" i="1"/>
  <c r="BB368" i="1"/>
  <c r="AR328" i="1"/>
  <c r="AQ80" i="1"/>
  <c r="CE55" i="1"/>
  <c r="DU369" i="1"/>
  <c r="CW305" i="1"/>
  <c r="CW63" i="1"/>
  <c r="CN131" i="1"/>
  <c r="DQ328" i="1"/>
  <c r="DC353" i="1"/>
  <c r="DC229" i="1"/>
  <c r="CK234" i="1"/>
  <c r="DX110" i="1"/>
  <c r="BB231" i="1"/>
  <c r="DU22" i="1"/>
  <c r="BZ304" i="1"/>
  <c r="CN88" i="1"/>
  <c r="AR105" i="1"/>
  <c r="CP371" i="1"/>
  <c r="EH93" i="1"/>
  <c r="AM345" i="1"/>
  <c r="EA74" i="1"/>
  <c r="BG407" i="1"/>
  <c r="DP16" i="1"/>
  <c r="DY42" i="1"/>
  <c r="CM91" i="1"/>
  <c r="DB207" i="1"/>
  <c r="CE44" i="1"/>
  <c r="CP27" i="1"/>
  <c r="DC23" i="1"/>
  <c r="CF56" i="1"/>
  <c r="CM58" i="1"/>
  <c r="BU109" i="1"/>
  <c r="CE206" i="1"/>
  <c r="DH94" i="1"/>
  <c r="CS51" i="1"/>
  <c r="BP94" i="1"/>
  <c r="BA127" i="1"/>
  <c r="CK57" i="1"/>
  <c r="DC31" i="1"/>
  <c r="DK231" i="1"/>
  <c r="CE35" i="1"/>
  <c r="CL59" i="1"/>
  <c r="EB66" i="1"/>
  <c r="AM25" i="1"/>
  <c r="ED21" i="1"/>
  <c r="AR57" i="1"/>
  <c r="DM332" i="1"/>
  <c r="DZ118" i="1"/>
  <c r="DA392" i="1"/>
  <c r="BB22" i="1"/>
  <c r="DN325" i="1"/>
  <c r="CA235" i="1"/>
  <c r="DU18" i="1"/>
  <c r="CW21" i="1"/>
  <c r="CK408" i="1"/>
  <c r="EB62" i="1"/>
  <c r="DD411" i="1"/>
  <c r="BK131" i="1"/>
  <c r="CR316" i="1"/>
  <c r="DR94" i="1"/>
  <c r="DS329" i="1"/>
  <c r="DG96" i="1"/>
  <c r="CP57" i="1"/>
  <c r="CU91" i="1"/>
  <c r="DL401" i="1"/>
  <c r="CQ74" i="1"/>
  <c r="DO87" i="1"/>
  <c r="EF333" i="1"/>
  <c r="DK56" i="1"/>
  <c r="EF15" i="1"/>
  <c r="AR122" i="1"/>
  <c r="ED104" i="1"/>
  <c r="EF49" i="1"/>
  <c r="DK96" i="1"/>
  <c r="EA346" i="1"/>
  <c r="DS79" i="1"/>
  <c r="AQ571" i="1"/>
  <c r="DC42" i="1"/>
  <c r="AR337" i="1"/>
  <c r="DP66" i="1"/>
  <c r="BA234" i="1"/>
  <c r="CZ89" i="1"/>
  <c r="DU31" i="1"/>
  <c r="DO62" i="1"/>
  <c r="DT108" i="1"/>
  <c r="DX93" i="1"/>
  <c r="AL57" i="1"/>
  <c r="CU82" i="1"/>
  <c r="AM53" i="1"/>
  <c r="BK16" i="1"/>
  <c r="AR130" i="1"/>
  <c r="DZ31" i="1"/>
  <c r="AG85" i="1"/>
  <c r="EG18" i="1"/>
  <c r="DN51" i="1"/>
  <c r="CR95" i="1"/>
  <c r="BK66" i="1"/>
  <c r="CU31" i="1"/>
  <c r="DJ36" i="1"/>
  <c r="CR129" i="1"/>
  <c r="AH321" i="1"/>
  <c r="CY296" i="1"/>
  <c r="BF414" i="1"/>
  <c r="DU115" i="1"/>
  <c r="BG22" i="1"/>
  <c r="DF130" i="1"/>
  <c r="AG406" i="1"/>
  <c r="DZ109" i="1"/>
  <c r="DC43" i="1"/>
  <c r="EB382" i="1"/>
  <c r="BL317" i="1"/>
  <c r="CK31" i="1"/>
  <c r="DW53" i="1"/>
  <c r="AW127" i="1"/>
  <c r="CL406" i="1"/>
  <c r="DN105" i="1"/>
  <c r="DU413" i="1"/>
  <c r="BB346" i="1"/>
  <c r="EC12" i="1"/>
  <c r="CN340" i="1"/>
  <c r="EA369" i="1"/>
  <c r="BQ392" i="1"/>
  <c r="CS361" i="1"/>
  <c r="CU80" i="1"/>
  <c r="DW352" i="1"/>
  <c r="DG418" i="1"/>
  <c r="BL330" i="1"/>
  <c r="BV242" i="1"/>
  <c r="AW231" i="1"/>
  <c r="AL326" i="1"/>
  <c r="CZ325" i="1"/>
  <c r="BB335" i="1"/>
  <c r="BG61" i="1"/>
  <c r="DH122" i="1"/>
  <c r="EG243" i="1"/>
  <c r="CK405" i="1"/>
  <c r="DP362" i="1"/>
  <c r="DK344" i="1"/>
  <c r="CU360" i="1"/>
  <c r="DE516" i="1"/>
  <c r="DT410" i="1"/>
  <c r="CW329" i="1"/>
  <c r="CJ39" i="1"/>
  <c r="EG35" i="1"/>
  <c r="CZ330" i="1"/>
  <c r="DX302" i="1"/>
  <c r="CY129" i="1"/>
  <c r="BQ46" i="1"/>
  <c r="DJ322" i="1"/>
  <c r="CT17" i="1"/>
  <c r="AL107" i="1"/>
  <c r="DE325" i="1"/>
  <c r="CQ319" i="1"/>
  <c r="AV64" i="1"/>
  <c r="CS11" i="1"/>
  <c r="DN337" i="1"/>
  <c r="DE12" i="1"/>
  <c r="EF104" i="1"/>
  <c r="CJ58" i="1"/>
  <c r="AH100" i="1"/>
  <c r="DA53" i="1"/>
  <c r="BL324" i="1"/>
  <c r="AG330" i="1"/>
  <c r="EF119" i="1"/>
  <c r="DB299" i="1"/>
  <c r="CE325" i="1"/>
  <c r="CE351" i="1"/>
  <c r="DN85" i="1"/>
  <c r="CO118" i="1"/>
  <c r="DF409" i="1"/>
  <c r="EF335" i="1"/>
  <c r="EE364" i="1"/>
  <c r="DO335" i="1"/>
  <c r="CM202" i="1"/>
  <c r="DM94" i="1"/>
  <c r="BU25" i="1"/>
  <c r="EH296" i="1"/>
  <c r="CX329" i="1"/>
  <c r="CZ130" i="1"/>
  <c r="EF127" i="1"/>
  <c r="AL205" i="1"/>
  <c r="DZ110" i="1"/>
  <c r="CZ58" i="1"/>
  <c r="AG571" i="1"/>
  <c r="EE93" i="1"/>
  <c r="DQ312" i="1"/>
  <c r="CO477" i="1"/>
  <c r="DO74" i="1"/>
  <c r="CR90" i="1"/>
  <c r="DX300" i="1"/>
  <c r="CZ407" i="1"/>
  <c r="CM17" i="1"/>
  <c r="AG316" i="1"/>
  <c r="DQ343" i="1"/>
  <c r="AL420" i="1"/>
  <c r="DU247" i="1"/>
  <c r="CZ207" i="1"/>
  <c r="BF79" i="1"/>
  <c r="CP370" i="1"/>
  <c r="CT383" i="1"/>
  <c r="BP251" i="1"/>
  <c r="DW344" i="1"/>
  <c r="DM353" i="1"/>
  <c r="CW235" i="1"/>
  <c r="BA56" i="1"/>
  <c r="EE96" i="1"/>
  <c r="EB111" i="1"/>
  <c r="EB58" i="1"/>
  <c r="DZ390" i="1"/>
  <c r="CZ128" i="1"/>
  <c r="AQ40" i="1"/>
  <c r="AV89" i="1"/>
  <c r="CW86" i="1"/>
  <c r="EF122" i="1"/>
  <c r="CR28" i="1"/>
  <c r="D427" i="1" a="1"/>
  <c r="CQ64" i="1"/>
  <c r="CK63" i="1"/>
  <c r="CM51" i="1"/>
  <c r="CK41" i="1"/>
  <c r="AV27" i="1"/>
  <c r="DS74" i="1"/>
  <c r="DS332" i="1"/>
  <c r="CR96" i="1"/>
  <c r="BV130" i="1"/>
  <c r="AR347" i="1"/>
  <c r="DN424" i="1"/>
  <c r="BV296" i="1"/>
  <c r="DQ199" i="1"/>
  <c r="BU111" i="1"/>
  <c r="DR251" i="1"/>
  <c r="DO39" i="1"/>
  <c r="CU78" i="1"/>
  <c r="DM54" i="1"/>
  <c r="DL345" i="1"/>
  <c r="CM331" i="1"/>
  <c r="EH359" i="1"/>
  <c r="CM334" i="1"/>
  <c r="CQ60" i="1"/>
  <c r="EC318" i="1"/>
  <c r="BK348" i="1"/>
  <c r="DK16" i="1"/>
  <c r="EB96" i="1"/>
  <c r="DD296" i="1"/>
  <c r="CJ296" i="1"/>
  <c r="DA327" i="1"/>
  <c r="BL381" i="1"/>
  <c r="CJ79" i="1"/>
  <c r="DK328" i="1"/>
  <c r="CP204" i="1"/>
  <c r="EB17" i="1"/>
  <c r="CW341" i="1"/>
  <c r="CT194" i="1"/>
  <c r="CE360" i="1"/>
  <c r="AL406" i="1"/>
  <c r="DE301" i="1"/>
  <c r="AB318" i="1"/>
  <c r="CU111" i="1"/>
  <c r="ED332" i="1"/>
  <c r="DX63" i="1"/>
  <c r="EC355" i="1"/>
  <c r="BQ373" i="1"/>
  <c r="CF344" i="1"/>
  <c r="DT41" i="1"/>
  <c r="BA118" i="1"/>
  <c r="DW82" i="1"/>
  <c r="CN330" i="1"/>
  <c r="AG122" i="1"/>
  <c r="CS335" i="1"/>
  <c r="DG481" i="1"/>
  <c r="CA87" i="1"/>
  <c r="DH328" i="1"/>
  <c r="CR315" i="1"/>
  <c r="BL10" i="1"/>
  <c r="CQ306" i="1"/>
  <c r="BV327" i="1"/>
  <c r="BA327" i="1"/>
  <c r="CJ127" i="1"/>
  <c r="CM101" i="1"/>
  <c r="CY17" i="1"/>
  <c r="CQ65" i="1"/>
  <c r="AC341" i="1"/>
  <c r="DO120" i="1"/>
  <c r="DE546" i="1"/>
  <c r="EG396" i="1"/>
  <c r="BV423" i="1"/>
  <c r="BV345" i="1"/>
  <c r="CP382" i="1"/>
  <c r="DZ41" i="1"/>
  <c r="CU355" i="1"/>
  <c r="AQ86" i="1"/>
  <c r="EF302" i="1"/>
  <c r="AB401" i="1"/>
  <c r="ED91" i="1"/>
  <c r="CO511" i="1"/>
  <c r="EA331" i="1"/>
  <c r="DA79" i="1"/>
  <c r="BA521" i="1"/>
  <c r="DW302" i="1"/>
  <c r="CJ52" i="1"/>
  <c r="EB49" i="1"/>
  <c r="CX202" i="1"/>
  <c r="DS31" i="1"/>
  <c r="CS375" i="1"/>
  <c r="BU247" i="1"/>
  <c r="BA65" i="1"/>
  <c r="CJ59" i="1"/>
  <c r="DT60" i="1"/>
  <c r="EF304" i="1"/>
  <c r="DC93" i="1"/>
  <c r="AC348" i="1"/>
  <c r="CK380" i="1"/>
  <c r="AG49" i="1"/>
  <c r="CN100" i="1"/>
  <c r="D394" i="1" a="1"/>
  <c r="AC323" i="1"/>
  <c r="DA409" i="1"/>
  <c r="CS597" i="1"/>
  <c r="CN360" i="1"/>
  <c r="CF380" i="1"/>
  <c r="DR343" i="1"/>
  <c r="BK305" i="1"/>
  <c r="CL25" i="1"/>
  <c r="CZ380" i="1"/>
  <c r="DJ95" i="1"/>
  <c r="DO49" i="1"/>
  <c r="AG300" i="1"/>
  <c r="DZ368" i="1"/>
  <c r="AL331" i="1"/>
  <c r="DM97" i="1"/>
  <c r="DJ336" i="1"/>
  <c r="CS28" i="1"/>
  <c r="DL111" i="1"/>
  <c r="DT95" i="1"/>
  <c r="CM122" i="1"/>
  <c r="DB22" i="1"/>
  <c r="BL119" i="1"/>
  <c r="DW62" i="1"/>
  <c r="DL411" i="1"/>
  <c r="DJ195" i="1"/>
  <c r="EE56" i="1"/>
  <c r="BZ55" i="1"/>
  <c r="BB95" i="1"/>
  <c r="AH405" i="1"/>
  <c r="BF51" i="1"/>
  <c r="BZ426" i="1"/>
  <c r="BV363" i="1"/>
  <c r="DF355" i="1"/>
  <c r="DA105" i="1"/>
  <c r="BB546" i="1"/>
  <c r="BA322" i="1"/>
  <c r="CL329" i="1"/>
  <c r="DA319" i="1"/>
  <c r="EB122" i="1"/>
  <c r="BP348" i="1"/>
  <c r="AH340" i="1"/>
  <c r="EE355" i="1"/>
  <c r="DF300" i="1"/>
  <c r="DF348" i="1"/>
  <c r="DJ334" i="1"/>
  <c r="CO74" i="1"/>
  <c r="DZ321" i="1"/>
  <c r="DD370" i="1"/>
  <c r="BK341" i="1"/>
  <c r="CR247" i="1"/>
  <c r="DL318" i="1"/>
  <c r="AL419" i="1"/>
  <c r="EH310" i="1"/>
  <c r="DC205" i="1"/>
  <c r="AG89" i="1"/>
  <c r="EE87" i="1"/>
  <c r="AG234" i="1"/>
  <c r="DL416" i="1"/>
  <c r="CJ304" i="1"/>
  <c r="DD319" i="1"/>
  <c r="DZ320" i="1"/>
  <c r="DN235" i="1"/>
  <c r="DQ374" i="1"/>
  <c r="DT355" i="1"/>
  <c r="CJ78" i="1"/>
  <c r="DE53" i="1"/>
  <c r="DT405" i="1"/>
  <c r="CS383" i="1"/>
  <c r="BL128" i="1"/>
  <c r="CX42" i="1"/>
  <c r="CZ322" i="1"/>
  <c r="BU91" i="1"/>
  <c r="BQ14" i="1"/>
  <c r="CM54" i="1"/>
  <c r="DQ131" i="1"/>
  <c r="DX58" i="1"/>
  <c r="DR97" i="1"/>
  <c r="CU25" i="1"/>
  <c r="CF11" i="1"/>
  <c r="CZ234" i="1"/>
  <c r="AW78" i="1"/>
  <c r="DG359" i="1"/>
  <c r="DM334" i="1"/>
  <c r="BL301" i="1"/>
  <c r="DR108" i="1"/>
  <c r="AW65" i="1"/>
  <c r="DL41" i="1"/>
  <c r="DQ57" i="1"/>
  <c r="CT30" i="1"/>
  <c r="DT33" i="1"/>
  <c r="DQ304" i="1"/>
  <c r="DM111" i="1"/>
  <c r="CA118" i="1"/>
  <c r="CW410" i="1"/>
  <c r="CZ577" i="1"/>
  <c r="EF369" i="1"/>
  <c r="AQ479" i="1"/>
  <c r="EC315" i="1"/>
  <c r="CZ229" i="1"/>
  <c r="DJ104" i="1"/>
  <c r="BB234" i="1"/>
  <c r="CM127" i="1"/>
  <c r="DS82" i="1"/>
  <c r="AG205" i="1"/>
  <c r="DR86" i="1"/>
  <c r="CU318" i="1"/>
  <c r="AL101" i="1"/>
  <c r="BQ37" i="1"/>
  <c r="CF31" i="1"/>
  <c r="AR20" i="1"/>
  <c r="CA303" i="1"/>
  <c r="AC129" i="1"/>
  <c r="CS22" i="1"/>
  <c r="EB29" i="1"/>
  <c r="CW118" i="1"/>
  <c r="BG88" i="1"/>
  <c r="BL129" i="1"/>
  <c r="DL251" i="1"/>
  <c r="EF426" i="1"/>
  <c r="DL300" i="1"/>
  <c r="EA32" i="1"/>
  <c r="DX336" i="1"/>
  <c r="CL55" i="1"/>
  <c r="AB411" i="1"/>
  <c r="EH97" i="1"/>
  <c r="AB205" i="1"/>
  <c r="ED392" i="1"/>
  <c r="DP91" i="1"/>
  <c r="BF367" i="1"/>
  <c r="DH13" i="1"/>
  <c r="BK333" i="1"/>
  <c r="CL62" i="1"/>
  <c r="DN34" i="1"/>
  <c r="EE85" i="1"/>
  <c r="AC27" i="1"/>
  <c r="ED93" i="1"/>
  <c r="DK110" i="1"/>
  <c r="AL121" i="1"/>
  <c r="CE308" i="1"/>
  <c r="AV29" i="1"/>
  <c r="DA323" i="1"/>
  <c r="EA376" i="1"/>
  <c r="CA94" i="1"/>
  <c r="DF91" i="1"/>
  <c r="EB79" i="1"/>
  <c r="AC79" i="1"/>
  <c r="DJ10" i="1"/>
  <c r="AV10" i="1"/>
  <c r="AH360" i="1"/>
  <c r="CL243" i="1"/>
  <c r="CJ335" i="1"/>
  <c r="DF344" i="1"/>
  <c r="AR243" i="1"/>
  <c r="CK93" i="1"/>
  <c r="DL16" i="1"/>
  <c r="DZ119" i="1"/>
  <c r="DO94" i="1"/>
  <c r="BG242" i="1"/>
  <c r="AQ45" i="1"/>
  <c r="AQ59" i="1"/>
  <c r="EA199" i="1"/>
  <c r="DU199" i="1"/>
  <c r="DB74" i="1"/>
  <c r="AL29" i="1"/>
  <c r="DN300" i="1"/>
  <c r="EA101" i="1"/>
  <c r="AL333" i="1"/>
  <c r="DF330" i="1"/>
  <c r="EB375" i="1"/>
  <c r="CZ127" i="1"/>
  <c r="DH334" i="1"/>
  <c r="DZ79" i="1"/>
  <c r="DU128" i="1"/>
  <c r="CP10" i="1"/>
  <c r="CN235" i="1"/>
  <c r="CQ39" i="1"/>
  <c r="DE16" i="1"/>
  <c r="DH57" i="1"/>
  <c r="CT60" i="1"/>
  <c r="DU26" i="1"/>
  <c r="CK61" i="1"/>
  <c r="CX88" i="1"/>
  <c r="DP347" i="1"/>
  <c r="DK341" i="1"/>
  <c r="DY54" i="1"/>
  <c r="DP62" i="1"/>
  <c r="AR128" i="1"/>
  <c r="DS22" i="1"/>
  <c r="AM88" i="1"/>
  <c r="CA53" i="1"/>
  <c r="DZ104" i="1"/>
  <c r="EB34" i="1"/>
  <c r="CK11" i="1"/>
  <c r="CZ66" i="1"/>
  <c r="CN72" i="1"/>
  <c r="EE29" i="1"/>
  <c r="EE72" i="1"/>
  <c r="CR42" i="1"/>
  <c r="CX90" i="1"/>
  <c r="CR45" i="1"/>
  <c r="DU40" i="1"/>
  <c r="DA97" i="1"/>
  <c r="DR29" i="1"/>
  <c r="BZ122" i="1"/>
  <c r="AM110" i="1"/>
  <c r="CZ34" i="1"/>
  <c r="BQ315" i="1"/>
  <c r="ED20" i="1"/>
  <c r="DR20" i="1"/>
  <c r="BQ30" i="1"/>
  <c r="AH64" i="1"/>
  <c r="EF330" i="1"/>
  <c r="DY39" i="1"/>
  <c r="DN391" i="1"/>
  <c r="CE90" i="1"/>
  <c r="EH407" i="1"/>
  <c r="BB378" i="1"/>
  <c r="CP109" i="1"/>
  <c r="CX327" i="1"/>
  <c r="BP318" i="1"/>
  <c r="DJ129" i="1"/>
  <c r="CK97" i="1"/>
  <c r="DL34" i="1"/>
  <c r="DM392" i="1"/>
  <c r="BQ194" i="1"/>
  <c r="DY45" i="1"/>
  <c r="DQ100" i="1"/>
  <c r="DT229" i="1"/>
  <c r="EH233" i="1"/>
  <c r="AQ242" i="1"/>
  <c r="AQ231" i="1"/>
  <c r="DP231" i="1"/>
  <c r="CQ340" i="1"/>
  <c r="BB104" i="1"/>
  <c r="CY195" i="1"/>
  <c r="BK367" i="1"/>
  <c r="AV231" i="1"/>
  <c r="BL100" i="1"/>
  <c r="BB118" i="1"/>
  <c r="DQ297" i="1"/>
  <c r="DX316" i="1"/>
  <c r="CT46" i="1"/>
  <c r="EC119" i="1"/>
  <c r="DA18" i="1"/>
  <c r="DK324" i="1"/>
  <c r="CA11" i="1"/>
  <c r="DE100" i="1"/>
  <c r="CS80" i="1"/>
  <c r="DK229" i="1"/>
  <c r="AQ364" i="1"/>
  <c r="BK199" i="1"/>
  <c r="CF88" i="1"/>
  <c r="DU345" i="1"/>
  <c r="CQ28" i="1"/>
  <c r="DA333" i="1"/>
  <c r="CF306" i="1"/>
  <c r="EC121" i="1"/>
  <c r="EC418" i="1"/>
  <c r="DW128" i="1"/>
  <c r="CT233" i="1"/>
  <c r="CF336" i="1"/>
  <c r="DQ241" i="1"/>
  <c r="DH39" i="1"/>
  <c r="DN56" i="1"/>
  <c r="EB310" i="1"/>
  <c r="EH96" i="1"/>
  <c r="DF51" i="1"/>
  <c r="BG195" i="1"/>
  <c r="EA418" i="1"/>
  <c r="CL241" i="1"/>
  <c r="DS235" i="1"/>
  <c r="CT406" i="1"/>
  <c r="BF310" i="1"/>
  <c r="DT121" i="1"/>
  <c r="BG35" i="1"/>
  <c r="CE424" i="1"/>
  <c r="CU56" i="1"/>
  <c r="DJ74" i="1"/>
  <c r="BZ352" i="1"/>
  <c r="DG234" i="1"/>
  <c r="DM301" i="1"/>
  <c r="DL85" i="1"/>
  <c r="AV233" i="1"/>
  <c r="CW87" i="1"/>
  <c r="CL203" i="1"/>
  <c r="DT38" i="1"/>
  <c r="CF320" i="1"/>
  <c r="EA235" i="1"/>
  <c r="CL14" i="1"/>
  <c r="CY128" i="1"/>
  <c r="AM98" i="1"/>
  <c r="CJ121" i="1"/>
  <c r="DP89" i="1"/>
  <c r="CS65" i="1"/>
  <c r="CT377" i="1"/>
  <c r="AQ96" i="1"/>
  <c r="DP328" i="1"/>
  <c r="CU42" i="1"/>
  <c r="DO332" i="1"/>
  <c r="DQ337" i="1"/>
  <c r="EA412" i="1"/>
  <c r="EB42" i="1"/>
  <c r="DG404" i="1"/>
  <c r="DK100" i="1"/>
  <c r="CO199" i="1"/>
  <c r="CS380" i="1"/>
  <c r="EE31" i="1"/>
  <c r="AB415" i="1"/>
  <c r="EH355" i="1"/>
  <c r="BA243" i="1"/>
  <c r="DJ477" i="1"/>
  <c r="DO382" i="1"/>
  <c r="DP233" i="1"/>
  <c r="CE128" i="1"/>
  <c r="DC105" i="1"/>
  <c r="CK515" i="1"/>
  <c r="BU340" i="1"/>
  <c r="AC54" i="1"/>
  <c r="CT344" i="1"/>
  <c r="CS120" i="1"/>
  <c r="DM412" i="1"/>
  <c r="CP206" i="1"/>
  <c r="EF51" i="1"/>
  <c r="D405" i="1" a="1"/>
  <c r="CZ121" i="1"/>
  <c r="BA119" i="1"/>
  <c r="BL327" i="1"/>
  <c r="CR628" i="1"/>
  <c r="AG375" i="1"/>
  <c r="BV129" i="1"/>
  <c r="CQ332" i="1"/>
  <c r="DM78" i="1"/>
  <c r="CO409" i="1"/>
  <c r="EF340" i="1"/>
  <c r="BV90" i="1"/>
  <c r="CU383" i="1"/>
  <c r="DG383" i="1"/>
  <c r="BG234" i="1"/>
  <c r="AG310" i="1"/>
  <c r="EC72" i="1"/>
  <c r="CF25" i="1"/>
  <c r="EG199" i="1"/>
  <c r="DU130" i="1"/>
  <c r="BQ429" i="1"/>
  <c r="DC120" i="1"/>
  <c r="CT333" i="1"/>
  <c r="BZ74" i="1"/>
  <c r="CT207" i="1"/>
  <c r="EB131" i="1"/>
  <c r="DO17" i="1"/>
  <c r="CS88" i="1"/>
  <c r="CW37" i="1"/>
  <c r="DS311" i="1"/>
  <c r="CZ85" i="1"/>
  <c r="AW332" i="1"/>
  <c r="DX111" i="1"/>
  <c r="DS118" i="1"/>
  <c r="BQ45" i="1"/>
  <c r="DK49" i="1"/>
  <c r="BQ377" i="1"/>
  <c r="CY424" i="1"/>
  <c r="CS308" i="1"/>
  <c r="EB307" i="1"/>
  <c r="DY297" i="1"/>
  <c r="AW321" i="1"/>
  <c r="BL342" i="1"/>
  <c r="BL194" i="1"/>
  <c r="BZ324" i="1"/>
  <c r="CL353" i="1"/>
  <c r="EE301" i="1"/>
  <c r="DB297" i="1"/>
  <c r="EE120" i="1"/>
  <c r="DN364" i="1"/>
  <c r="BG31" i="1"/>
  <c r="EE131" i="1"/>
  <c r="DG360" i="1"/>
  <c r="CK477" i="1"/>
  <c r="EE414" i="1"/>
  <c r="DH86" i="1"/>
  <c r="CZ416" i="1"/>
  <c r="DG396" i="1"/>
  <c r="DL360" i="1"/>
  <c r="EC413" i="1"/>
  <c r="DP122" i="1"/>
  <c r="CA128" i="1"/>
  <c r="EC199" i="1"/>
  <c r="AQ326" i="1"/>
  <c r="CR364" i="1"/>
  <c r="DS107" i="1"/>
  <c r="EA398" i="1"/>
  <c r="AB61" i="1"/>
  <c r="DS337" i="1"/>
  <c r="CU332" i="1"/>
  <c r="DD97" i="1"/>
  <c r="AG60" i="1"/>
  <c r="AG128" i="1"/>
  <c r="CT87" i="1"/>
  <c r="CF231" i="1"/>
  <c r="EB381" i="1"/>
  <c r="CE46" i="1"/>
  <c r="EE62" i="1"/>
  <c r="EB13" i="1"/>
  <c r="CO85" i="1"/>
  <c r="CU95" i="1"/>
  <c r="BK207" i="1"/>
  <c r="DT74" i="1"/>
  <c r="DY93" i="1"/>
  <c r="DX53" i="1"/>
  <c r="EC241" i="1"/>
  <c r="DP352" i="1"/>
  <c r="DM128" i="1"/>
  <c r="CA332" i="1"/>
  <c r="BA66" i="1"/>
  <c r="BU329" i="1"/>
  <c r="DH78" i="1"/>
  <c r="DM89" i="1"/>
  <c r="CF115" i="1"/>
  <c r="AW59" i="1"/>
  <c r="DL391" i="1"/>
  <c r="DP57" i="1"/>
  <c r="CN404" i="1"/>
  <c r="CA341" i="1"/>
  <c r="DE93" i="1"/>
  <c r="EH42" i="1"/>
  <c r="AV394" i="1"/>
  <c r="DB194" i="1"/>
  <c r="BP351" i="1"/>
  <c r="DZ332" i="1"/>
  <c r="AR325" i="1"/>
  <c r="CS520" i="1"/>
  <c r="CL121" i="1"/>
  <c r="DQ332" i="1"/>
  <c r="DO315" i="1"/>
  <c r="DS304" i="1"/>
  <c r="AB107" i="1"/>
  <c r="DC56" i="1"/>
  <c r="EA309" i="1"/>
  <c r="DB52" i="1"/>
  <c r="AG321" i="1"/>
  <c r="CT74" i="1"/>
  <c r="DA243" i="1"/>
  <c r="AW194" i="1"/>
  <c r="CQ360" i="1"/>
  <c r="CE52" i="1"/>
  <c r="CM61" i="1"/>
  <c r="CN323" i="1"/>
  <c r="CW406" i="1"/>
  <c r="BB308" i="1"/>
  <c r="CY97" i="1"/>
  <c r="DM234" i="1"/>
  <c r="BZ337" i="1"/>
  <c r="BF247" i="1"/>
  <c r="BB601" i="1"/>
  <c r="DG100" i="1"/>
  <c r="AR425" i="1"/>
  <c r="BA367" i="1"/>
  <c r="CT115" i="1"/>
  <c r="CF235" i="1"/>
  <c r="EG316" i="1"/>
  <c r="DH90" i="1"/>
  <c r="AL110" i="1"/>
  <c r="CJ101" i="1"/>
  <c r="CL417" i="1"/>
  <c r="CN309" i="1"/>
  <c r="CL579" i="1"/>
  <c r="DR88" i="1"/>
  <c r="DL38" i="1"/>
  <c r="BK91" i="1"/>
  <c r="DL53" i="1"/>
  <c r="EG329" i="1"/>
  <c r="DS317" i="1"/>
  <c r="DD64" i="1"/>
  <c r="BV98" i="1"/>
  <c r="DG18" i="1"/>
  <c r="BP15" i="1"/>
  <c r="BZ115" i="1"/>
  <c r="DF412" i="1"/>
  <c r="DN127" i="1"/>
  <c r="CW34" i="1"/>
  <c r="DP371" i="1"/>
  <c r="DL343" i="1"/>
  <c r="AH337" i="1"/>
  <c r="AB416" i="1"/>
  <c r="AV479" i="1"/>
  <c r="BZ481" i="1"/>
  <c r="BL380" i="1"/>
  <c r="CP353" i="1"/>
  <c r="CX382" i="1"/>
  <c r="DO311" i="1"/>
  <c r="BK380" i="1"/>
  <c r="BA382" i="1"/>
  <c r="AH231" i="1"/>
  <c r="DN327" i="1"/>
  <c r="AV398" i="1"/>
  <c r="DK310" i="1"/>
  <c r="EF329" i="1"/>
  <c r="EC332" i="1"/>
  <c r="DT87" i="1"/>
  <c r="BP57" i="1"/>
  <c r="DT131" i="1"/>
  <c r="BP316" i="1"/>
  <c r="AC410" i="1"/>
  <c r="DO79" i="1"/>
  <c r="DF403" i="1"/>
  <c r="CS322" i="1"/>
  <c r="CJ105" i="1"/>
  <c r="CS26" i="1"/>
  <c r="CQ341" i="1"/>
  <c r="CS320" i="1"/>
  <c r="CJ297" i="1"/>
  <c r="EH49" i="1"/>
  <c r="DY10" i="1"/>
  <c r="BF398" i="1"/>
  <c r="EE322" i="1"/>
  <c r="CX554" i="1"/>
  <c r="BL548" i="1"/>
  <c r="DP326" i="1"/>
  <c r="EA306" i="1"/>
  <c r="AW337" i="1"/>
  <c r="BU322" i="1"/>
  <c r="BB63" i="1"/>
  <c r="CA27" i="1"/>
  <c r="DD96" i="1"/>
  <c r="CU379" i="1"/>
  <c r="BG549" i="1"/>
  <c r="AR50" i="1"/>
  <c r="DF204" i="1"/>
  <c r="CJ336" i="1"/>
  <c r="DZ85" i="1"/>
  <c r="DJ45" i="1"/>
  <c r="DW22" i="1"/>
  <c r="AH397" i="1"/>
  <c r="AL574" i="1"/>
  <c r="DE36" i="1"/>
  <c r="CQ317" i="1"/>
  <c r="DD373" i="1"/>
  <c r="AL11" i="1"/>
  <c r="AM36" i="1"/>
  <c r="DM336" i="1"/>
  <c r="AG341" i="1"/>
  <c r="BL78" i="1"/>
  <c r="ED359" i="1"/>
  <c r="AC374" i="1"/>
  <c r="CJ413" i="1"/>
  <c r="DB206" i="1"/>
  <c r="CU359" i="1"/>
  <c r="BA481" i="1"/>
  <c r="EE405" i="1"/>
  <c r="BZ340" i="1"/>
  <c r="BB345" i="1"/>
  <c r="CU367" i="1"/>
  <c r="CW201" i="1"/>
  <c r="CX89" i="1"/>
  <c r="DH344" i="1"/>
  <c r="DU311" i="1"/>
  <c r="CW353" i="1"/>
  <c r="EA56" i="1"/>
  <c r="AB311" i="1"/>
  <c r="CS318" i="1"/>
  <c r="DK230" i="1"/>
  <c r="CO251" i="1"/>
  <c r="CN321" i="1"/>
  <c r="DL88" i="1"/>
  <c r="BZ38" i="1"/>
  <c r="BF194" i="1"/>
  <c r="BZ57" i="1"/>
  <c r="AH21" i="1"/>
  <c r="DJ323" i="1"/>
  <c r="AL241" i="1"/>
  <c r="ED64" i="1"/>
  <c r="AV310" i="1"/>
  <c r="CQ300" i="1"/>
  <c r="DW51" i="1"/>
  <c r="EC369" i="1"/>
  <c r="CS233" i="1"/>
  <c r="AM21" i="1"/>
  <c r="AW241" i="1"/>
  <c r="ED17" i="1"/>
  <c r="CE95" i="1"/>
  <c r="CS78" i="1"/>
  <c r="DZ374" i="1"/>
  <c r="BU32" i="1"/>
  <c r="CX61" i="1"/>
  <c r="CL89" i="1"/>
  <c r="DZ122" i="1"/>
  <c r="BZ204" i="1"/>
  <c r="CE111" i="1"/>
  <c r="AM15" i="1"/>
  <c r="CX72" i="1"/>
  <c r="CP30" i="1"/>
  <c r="CQ121" i="1"/>
  <c r="DN344" i="1"/>
  <c r="BG39" i="1"/>
  <c r="CS53" i="1"/>
  <c r="DT120" i="1"/>
  <c r="BQ41" i="1"/>
  <c r="AB322" i="1"/>
  <c r="AC413" i="1"/>
  <c r="CX343" i="1"/>
  <c r="AR371" i="1"/>
  <c r="EH51" i="1"/>
  <c r="CE318" i="1"/>
  <c r="DY329" i="1"/>
  <c r="DP45" i="1"/>
  <c r="BL42" i="1"/>
  <c r="DE424" i="1"/>
  <c r="AG32" i="1"/>
  <c r="AQ409" i="1"/>
  <c r="CP324" i="1"/>
  <c r="DL35" i="1"/>
  <c r="CZ335" i="1"/>
  <c r="CZ111" i="1"/>
  <c r="CM312" i="1"/>
  <c r="BV35" i="1"/>
  <c r="DN413" i="1"/>
  <c r="DL337" i="1"/>
  <c r="CS10" i="1"/>
  <c r="EG33" i="1"/>
  <c r="CZ96" i="1"/>
  <c r="DK18" i="1"/>
  <c r="DN332" i="1"/>
  <c r="CU335" i="1"/>
  <c r="DP394" i="1"/>
  <c r="DD322" i="1"/>
  <c r="DM318" i="1"/>
  <c r="DG101" i="1"/>
  <c r="ED242" i="1"/>
  <c r="BG298" i="1"/>
  <c r="AV247" i="1"/>
  <c r="BZ343" i="1"/>
  <c r="DX46" i="1"/>
  <c r="AW72" i="1"/>
  <c r="DY315" i="1"/>
  <c r="DX13" i="1"/>
  <c r="CR89" i="1"/>
  <c r="DW63" i="1"/>
  <c r="AV20" i="1"/>
  <c r="EH37" i="1"/>
  <c r="DU86" i="1"/>
  <c r="CS115" i="1"/>
  <c r="CK72" i="1"/>
  <c r="DN100" i="1"/>
  <c r="CL19" i="1"/>
  <c r="DB13" i="1"/>
  <c r="CJ35" i="1"/>
  <c r="DC207" i="1"/>
  <c r="DB201" i="1"/>
  <c r="EC334" i="1"/>
  <c r="DK51" i="1"/>
  <c r="CY206" i="1"/>
  <c r="BF27" i="1"/>
  <c r="DX90" i="1"/>
  <c r="DM87" i="1"/>
  <c r="DL19" i="1"/>
  <c r="BG108" i="1"/>
  <c r="CW59" i="1"/>
  <c r="CW229" i="1"/>
  <c r="DB40" i="1"/>
  <c r="AC53" i="1"/>
  <c r="ED121" i="1"/>
  <c r="BL109" i="1"/>
  <c r="CK325" i="1"/>
  <c r="DW57" i="1"/>
  <c r="EE101" i="1"/>
  <c r="AR408" i="1"/>
  <c r="CP305" i="1"/>
  <c r="BU23" i="1"/>
  <c r="EC28" i="1"/>
  <c r="EH89" i="1"/>
  <c r="DN297" i="1"/>
  <c r="EB331" i="1"/>
  <c r="DK241" i="1"/>
  <c r="DY343" i="1"/>
  <c r="DL63" i="1"/>
  <c r="DB14" i="1"/>
  <c r="AQ17" i="1"/>
  <c r="CT82" i="1"/>
  <c r="CP94" i="1"/>
  <c r="EA315" i="1"/>
  <c r="BV111" i="1"/>
  <c r="CZ12" i="1"/>
  <c r="DQ31" i="1"/>
  <c r="AG120" i="1"/>
  <c r="DH119" i="1"/>
  <c r="DF363" i="1"/>
  <c r="CJ331" i="1"/>
  <c r="AQ63" i="1"/>
  <c r="DO329" i="1"/>
  <c r="DY234" i="1"/>
  <c r="DA93" i="1"/>
  <c r="DN374" i="1"/>
  <c r="AG327" i="1"/>
  <c r="CA93" i="1"/>
  <c r="AH374" i="1"/>
  <c r="DN243" i="1"/>
  <c r="BZ129" i="1"/>
  <c r="DG60" i="1"/>
  <c r="AR58" i="1"/>
  <c r="DF18" i="1"/>
  <c r="AQ235" i="1"/>
  <c r="DM57" i="1"/>
  <c r="AW21" i="1"/>
  <c r="CE59" i="1"/>
  <c r="AR41" i="1"/>
  <c r="EG49" i="1"/>
  <c r="DT42" i="1"/>
  <c r="BZ26" i="1"/>
  <c r="CO13" i="1"/>
  <c r="DG120" i="1"/>
  <c r="CZ108" i="1"/>
  <c r="CQ34" i="1"/>
  <c r="CT29" i="1"/>
  <c r="BF93" i="1"/>
  <c r="DX500" i="1"/>
  <c r="AL300" i="1"/>
  <c r="CN344" i="1"/>
  <c r="CA499" i="1"/>
  <c r="EA415" i="1"/>
  <c r="BL13" i="1"/>
  <c r="BQ40" i="1"/>
  <c r="EE86" i="1"/>
  <c r="BB60" i="1"/>
  <c r="ED65" i="1"/>
  <c r="DX95" i="1"/>
  <c r="CA311" i="1"/>
  <c r="EF195" i="1"/>
  <c r="AL230" i="1"/>
  <c r="AQ413" i="1"/>
  <c r="EG360" i="1"/>
  <c r="BU303" i="1"/>
  <c r="BL369" i="1"/>
  <c r="DP341" i="1"/>
  <c r="AM42" i="1"/>
  <c r="CK195" i="1"/>
  <c r="DU407" i="1"/>
  <c r="CF328" i="1"/>
  <c r="DP307" i="1"/>
  <c r="EF546" i="1"/>
  <c r="CS72" i="1"/>
  <c r="DK242" i="1"/>
  <c r="DR363" i="1"/>
  <c r="AH50" i="1"/>
  <c r="DD53" i="1"/>
  <c r="EH317" i="1"/>
  <c r="EG315" i="1"/>
  <c r="DL242" i="1"/>
  <c r="DD93" i="1"/>
  <c r="BA64" i="1"/>
  <c r="CF364" i="1"/>
  <c r="CA62" i="1"/>
  <c r="AH308" i="1"/>
  <c r="CA321" i="1"/>
  <c r="AV335" i="1"/>
  <c r="AR44" i="1"/>
  <c r="AR312" i="1"/>
  <c r="BP308" i="1"/>
  <c r="CU310" i="1"/>
  <c r="BB86" i="1"/>
  <c r="BP206" i="1"/>
  <c r="DP353" i="1"/>
  <c r="CS130" i="1"/>
  <c r="D308" i="1" a="1"/>
  <c r="DF28" i="1"/>
  <c r="BU251" i="1"/>
  <c r="EH35" i="1"/>
  <c r="BF304" i="1"/>
  <c r="EB329" i="1"/>
  <c r="CQ79" i="1"/>
  <c r="CM74" i="1"/>
  <c r="EF101" i="1"/>
  <c r="CU49" i="1"/>
  <c r="CK118" i="1"/>
  <c r="CX86" i="1"/>
  <c r="DX41" i="1"/>
  <c r="AG86" i="1"/>
  <c r="DA64" i="1"/>
  <c r="EE30" i="1"/>
  <c r="CY32" i="1"/>
  <c r="CE201" i="1"/>
  <c r="EE326" i="1"/>
  <c r="CP119" i="1"/>
  <c r="DT115" i="1"/>
  <c r="DO27" i="1"/>
  <c r="AW299" i="1"/>
  <c r="DR299" i="1"/>
  <c r="CZ24" i="1"/>
  <c r="AC55" i="1"/>
  <c r="EA64" i="1"/>
  <c r="DY34" i="1"/>
  <c r="CJ483" i="1"/>
  <c r="EB90" i="1"/>
  <c r="DL107" i="1"/>
  <c r="CY342" i="1"/>
  <c r="AL129" i="1"/>
  <c r="AC88" i="1"/>
  <c r="DT311" i="1"/>
  <c r="DW104" i="1"/>
  <c r="DB109" i="1"/>
  <c r="AW62" i="1"/>
  <c r="BP82" i="1"/>
  <c r="CA371" i="1"/>
  <c r="EB362" i="1"/>
  <c r="DE127" i="1"/>
  <c r="AW39" i="1"/>
  <c r="DG50" i="1"/>
  <c r="DA52" i="1"/>
  <c r="ED230" i="1"/>
  <c r="AQ43" i="1"/>
  <c r="DF16" i="1"/>
  <c r="DR27" i="1"/>
  <c r="EB326" i="1"/>
  <c r="DM52" i="1"/>
  <c r="EF66" i="1"/>
  <c r="CL118" i="1"/>
  <c r="CP105" i="1"/>
  <c r="EA94" i="1"/>
  <c r="CM328" i="1"/>
  <c r="CR241" i="1"/>
  <c r="EF120" i="1"/>
  <c r="DY110" i="1"/>
  <c r="BF58" i="1"/>
  <c r="EA86" i="1"/>
  <c r="DH61" i="1"/>
  <c r="BF121" i="1"/>
  <c r="CP127" i="1"/>
  <c r="BZ88" i="1"/>
  <c r="BK321" i="1"/>
  <c r="CW243" i="1"/>
  <c r="DB94" i="1"/>
  <c r="CX128" i="1"/>
  <c r="BQ42" i="1"/>
  <c r="CR23" i="1"/>
  <c r="CA15" i="1"/>
  <c r="DR233" i="1"/>
  <c r="CZ86" i="1"/>
  <c r="CX321" i="1"/>
  <c r="CE63" i="1"/>
  <c r="CT53" i="1"/>
  <c r="CJ13" i="1"/>
  <c r="BZ296" i="1"/>
  <c r="AC332" i="1"/>
  <c r="DZ56" i="1"/>
  <c r="BA204" i="1"/>
  <c r="EF46" i="1"/>
  <c r="BA10" i="1"/>
  <c r="BA36" i="1"/>
  <c r="DZ242" i="1"/>
  <c r="AW369" i="1"/>
  <c r="BZ105" i="1"/>
  <c r="DH235" i="1"/>
  <c r="DE204" i="1"/>
  <c r="DS60" i="1"/>
  <c r="DC195" i="1"/>
  <c r="AW195" i="1"/>
  <c r="AM323" i="1"/>
  <c r="DC115" i="1"/>
  <c r="EF33" i="1"/>
  <c r="DB49" i="1"/>
  <c r="EG22" i="1"/>
  <c r="DU315" i="1"/>
  <c r="BQ88" i="1"/>
  <c r="CA29" i="1"/>
  <c r="CQ304" i="1"/>
  <c r="CL297" i="1"/>
  <c r="DC60" i="1"/>
  <c r="BZ82" i="1"/>
  <c r="DO45" i="1"/>
  <c r="AV13" i="1"/>
  <c r="AR30" i="1"/>
  <c r="CR61" i="1"/>
  <c r="DM233" i="1"/>
  <c r="CK50" i="1"/>
  <c r="DO419" i="1"/>
  <c r="CY419" i="1"/>
  <c r="BF335" i="1"/>
  <c r="CR88" i="1"/>
  <c r="CF347" i="1"/>
  <c r="BB101" i="1"/>
  <c r="AV110" i="1"/>
  <c r="EB301" i="1"/>
  <c r="CS432" i="1"/>
  <c r="AQ121" i="1"/>
  <c r="CS44" i="1"/>
  <c r="DL199" i="1"/>
  <c r="CQ393" i="1"/>
  <c r="DN40" i="1"/>
  <c r="CT56" i="1"/>
  <c r="DJ307" i="1"/>
  <c r="DK50" i="1"/>
  <c r="BU19" i="1"/>
  <c r="DG335" i="1"/>
  <c r="CR101" i="1"/>
  <c r="EE436" i="1"/>
  <c r="CN194" i="1"/>
  <c r="DN107" i="1"/>
  <c r="DG54" i="1"/>
  <c r="DY38" i="1"/>
  <c r="AR107" i="1"/>
  <c r="CN105" i="1"/>
  <c r="BF322" i="1"/>
  <c r="CO79" i="1"/>
  <c r="BG36" i="1"/>
  <c r="CR391" i="1"/>
  <c r="CN296" i="1"/>
  <c r="EB311" i="1"/>
  <c r="ED51" i="1"/>
  <c r="BU65" i="1"/>
  <c r="DK53" i="1"/>
  <c r="EA104" i="1"/>
  <c r="AH78" i="1"/>
  <c r="CY247" i="1"/>
  <c r="AW130" i="1"/>
  <c r="DC36" i="1"/>
  <c r="BK25" i="1"/>
  <c r="DN17" i="1"/>
  <c r="CE204" i="1"/>
  <c r="DB80" i="1"/>
  <c r="BQ58" i="1"/>
  <c r="BP65" i="1"/>
  <c r="BA34" i="1"/>
  <c r="EG55" i="1"/>
  <c r="CT129" i="1"/>
  <c r="CM86" i="1"/>
  <c r="DJ13" i="1"/>
  <c r="BA40" i="1"/>
  <c r="CX28" i="1"/>
  <c r="DL241" i="1"/>
  <c r="AB21" i="1"/>
  <c r="EH316" i="1"/>
  <c r="AH30" i="1"/>
  <c r="AW22" i="1"/>
  <c r="BQ89" i="1"/>
  <c r="DF118" i="1"/>
  <c r="AC234" i="1"/>
  <c r="AC74" i="1"/>
  <c r="CY111" i="1"/>
  <c r="DF305" i="1"/>
  <c r="DD364" i="1"/>
  <c r="BU26" i="1"/>
  <c r="BU301" i="1"/>
  <c r="EG390" i="1"/>
  <c r="AH24" i="1"/>
  <c r="CJ337" i="1"/>
  <c r="BL39" i="1"/>
  <c r="DO241" i="1"/>
  <c r="CK33" i="1"/>
  <c r="DM511" i="1"/>
  <c r="DK87" i="1"/>
  <c r="CP308" i="1"/>
  <c r="AW331" i="1"/>
  <c r="AV40" i="1"/>
  <c r="AH86" i="1"/>
  <c r="CP55" i="1"/>
  <c r="CR60" i="1"/>
  <c r="DU230" i="1"/>
  <c r="DZ78" i="1"/>
  <c r="DJ58" i="1"/>
  <c r="DL335" i="1"/>
  <c r="DU53" i="1"/>
  <c r="AV120" i="1"/>
  <c r="DG316" i="1"/>
  <c r="BG20" i="1"/>
  <c r="DH107" i="1"/>
  <c r="AC63" i="1"/>
  <c r="AM318" i="1"/>
  <c r="CO53" i="1"/>
  <c r="AH296" i="1"/>
  <c r="DC299" i="1"/>
  <c r="BG333" i="1"/>
  <c r="ED131" i="1"/>
  <c r="DP310" i="1"/>
  <c r="D342" i="1" a="1"/>
  <c r="AV32" i="1"/>
  <c r="BL63" i="1"/>
  <c r="DL89" i="1"/>
  <c r="ED378" i="1"/>
  <c r="DH52" i="1"/>
  <c r="DB50" i="1"/>
  <c r="BP72" i="1"/>
  <c r="BA26" i="1"/>
  <c r="CF97" i="1"/>
  <c r="EA127" i="1"/>
  <c r="AC40" i="1"/>
  <c r="BQ317" i="1"/>
  <c r="DU416" i="1"/>
  <c r="BV41" i="1"/>
  <c r="EE129" i="1"/>
  <c r="BA351" i="1"/>
  <c r="DX85" i="1"/>
  <c r="DG87" i="1"/>
  <c r="DF128" i="1"/>
  <c r="CY118" i="1"/>
  <c r="DW431" i="1"/>
  <c r="BU202" i="1"/>
  <c r="EB194" i="1"/>
  <c r="DG53" i="1"/>
  <c r="EC46" i="1"/>
  <c r="DE296" i="1"/>
  <c r="CS97" i="1"/>
  <c r="BA331" i="1"/>
  <c r="DQ79" i="1"/>
  <c r="BZ328" i="1"/>
  <c r="DK360" i="1"/>
  <c r="EG120" i="1"/>
  <c r="EE115" i="1"/>
  <c r="BG91" i="1"/>
  <c r="DX22" i="1"/>
  <c r="CA110" i="1"/>
  <c r="CA66" i="1"/>
  <c r="BQ22" i="1"/>
  <c r="BV65" i="1"/>
  <c r="DD30" i="1"/>
  <c r="BQ303" i="1"/>
  <c r="AW31" i="1"/>
  <c r="CO46" i="1"/>
  <c r="CQ207" i="1"/>
  <c r="AV14" i="1"/>
  <c r="AH46" i="1"/>
  <c r="BB325" i="1"/>
  <c r="CY15" i="1"/>
  <c r="CL22" i="1"/>
  <c r="AR12" i="1"/>
  <c r="CY230" i="1"/>
  <c r="BG553" i="1"/>
  <c r="EG351" i="1"/>
  <c r="EC26" i="1"/>
  <c r="DT93" i="1"/>
  <c r="DB127" i="1"/>
  <c r="DL51" i="1"/>
  <c r="DY336" i="1"/>
  <c r="AR14" i="1"/>
  <c r="EC97" i="1"/>
  <c r="DN89" i="1"/>
  <c r="CJ45" i="1"/>
  <c r="CX23" i="1"/>
  <c r="DT63" i="1"/>
  <c r="DA37" i="1"/>
  <c r="CM23" i="1"/>
  <c r="DY43" i="1"/>
  <c r="CT50" i="1"/>
  <c r="CW24" i="1"/>
  <c r="AR38" i="1"/>
  <c r="AB86" i="1"/>
  <c r="ED231" i="1"/>
  <c r="CL65" i="1"/>
  <c r="BZ51" i="1"/>
  <c r="AG72" i="1"/>
  <c r="BQ53" i="1"/>
  <c r="DY11" i="1"/>
  <c r="AV321" i="1"/>
  <c r="ED10" i="1"/>
  <c r="AR32" i="1"/>
  <c r="BP51" i="1"/>
  <c r="DZ59" i="1"/>
  <c r="DA42" i="1"/>
  <c r="AL20" i="1"/>
  <c r="DU60" i="1"/>
  <c r="CO61" i="1"/>
  <c r="CL13" i="1"/>
  <c r="DJ52" i="1"/>
  <c r="CS34" i="1"/>
  <c r="EC66" i="1"/>
  <c r="AB39" i="1"/>
  <c r="DP128" i="1"/>
  <c r="CL333" i="1"/>
  <c r="EF31" i="1"/>
  <c r="DX34" i="1"/>
  <c r="DW25" i="1"/>
  <c r="EC27" i="1"/>
  <c r="CK42" i="1"/>
  <c r="DT351" i="1"/>
  <c r="AV296" i="1"/>
  <c r="CR44" i="1"/>
  <c r="BB120" i="1"/>
  <c r="DC100" i="1"/>
  <c r="BU122" i="1"/>
  <c r="BQ95" i="1"/>
  <c r="EA49" i="1"/>
  <c r="DY130" i="1"/>
  <c r="BZ29" i="1"/>
  <c r="EC33" i="1"/>
  <c r="BG65" i="1"/>
  <c r="EB72" i="1"/>
  <c r="DN29" i="1"/>
  <c r="CQ22" i="1"/>
  <c r="DD18" i="1"/>
  <c r="DD20" i="1"/>
  <c r="DU90" i="1"/>
  <c r="BK122" i="1"/>
  <c r="CR51" i="1"/>
  <c r="DB115" i="1"/>
  <c r="BQ64" i="1"/>
  <c r="DB42" i="1"/>
  <c r="CE194" i="1"/>
  <c r="BV10" i="1"/>
  <c r="CQ10" i="1"/>
  <c r="DA14" i="1"/>
  <c r="AC100" i="1"/>
  <c r="DS12" i="1"/>
  <c r="CZ195" i="1"/>
  <c r="CN53" i="1"/>
  <c r="BZ39" i="1"/>
  <c r="CE54" i="1"/>
  <c r="CJ22" i="1"/>
  <c r="EC39" i="1"/>
  <c r="CL50" i="1"/>
  <c r="CR27" i="1"/>
  <c r="CZ78" i="1"/>
  <c r="DO23" i="1"/>
  <c r="CT241" i="1"/>
  <c r="AG44" i="1"/>
  <c r="AB30" i="1"/>
  <c r="BL35" i="1"/>
  <c r="CY13" i="1"/>
  <c r="DE10" i="1"/>
  <c r="CM52" i="1"/>
  <c r="DU41" i="1"/>
  <c r="CF194" i="1"/>
  <c r="DF10" i="1"/>
  <c r="DX45" i="1"/>
  <c r="BV79" i="1"/>
  <c r="BL16" i="1"/>
  <c r="DP129" i="1"/>
  <c r="DE54" i="1"/>
  <c r="BB41" i="1"/>
  <c r="BK13" i="1"/>
  <c r="CJ64" i="1"/>
  <c r="AC111" i="1"/>
  <c r="CY40" i="1"/>
  <c r="BF36" i="1"/>
  <c r="BP63" i="1"/>
  <c r="DT54" i="1"/>
  <c r="CP38" i="1"/>
  <c r="DB16" i="1"/>
  <c r="CE33" i="1"/>
  <c r="AW79" i="1"/>
  <c r="DO105" i="1"/>
  <c r="DK33" i="1"/>
  <c r="AG27" i="1"/>
  <c r="DZ58" i="1"/>
  <c r="EB110" i="1"/>
  <c r="BB14" i="1"/>
  <c r="DO37" i="1"/>
  <c r="AR24" i="1"/>
  <c r="AM38" i="1"/>
  <c r="DP10" i="1"/>
  <c r="CA121" i="1"/>
  <c r="CP82" i="1"/>
  <c r="CQ19" i="1"/>
  <c r="DL21" i="1"/>
  <c r="BP46" i="1"/>
  <c r="DR28" i="1"/>
  <c r="AQ27" i="1"/>
  <c r="AB18" i="1"/>
  <c r="BK15" i="1"/>
  <c r="EA79" i="1"/>
  <c r="DZ115" i="1"/>
  <c r="DX50" i="1"/>
  <c r="CW29" i="1"/>
  <c r="DO11" i="1"/>
  <c r="EH13" i="1"/>
  <c r="EC29" i="1"/>
  <c r="BV62" i="1"/>
  <c r="DG304" i="1"/>
  <c r="AG331" i="1"/>
  <c r="DC32" i="1"/>
  <c r="BZ42" i="1"/>
  <c r="CY61" i="1"/>
  <c r="BV247" i="1"/>
  <c r="EH128" i="1"/>
  <c r="CT94" i="1"/>
  <c r="DA43" i="1"/>
  <c r="BQ17" i="1"/>
  <c r="AG97" i="1"/>
  <c r="DW23" i="1"/>
  <c r="DX62" i="1"/>
  <c r="BV89" i="1"/>
  <c r="BK85" i="1"/>
  <c r="DA91" i="1"/>
  <c r="BA14" i="1"/>
  <c r="AR28" i="1"/>
  <c r="BA38" i="1"/>
  <c r="AM31" i="1"/>
  <c r="CO55" i="1"/>
  <c r="DA11" i="1"/>
  <c r="EH27" i="1"/>
  <c r="DM31" i="1"/>
  <c r="DN480" i="1"/>
  <c r="DP111" i="1"/>
  <c r="BG18" i="1"/>
  <c r="DH21" i="1"/>
  <c r="DJ234" i="1"/>
  <c r="AR55" i="1"/>
  <c r="BZ22" i="1"/>
  <c r="DF42" i="1"/>
  <c r="BA130" i="1"/>
  <c r="DP41" i="1"/>
  <c r="DQ17" i="1"/>
  <c r="DT36" i="1"/>
  <c r="CU18" i="1"/>
  <c r="DS104" i="1"/>
  <c r="DM16" i="1"/>
  <c r="EF41" i="1"/>
  <c r="EH17" i="1"/>
  <c r="AB66" i="1"/>
  <c r="D305" i="1" a="1"/>
  <c r="DO96" i="1"/>
  <c r="CL35" i="1"/>
  <c r="BB21" i="1"/>
  <c r="DD22" i="1"/>
  <c r="DN39" i="1"/>
  <c r="BZ21" i="1"/>
  <c r="EE19" i="1"/>
  <c r="CU14" i="1"/>
  <c r="DG46" i="1"/>
  <c r="ED31" i="1"/>
  <c r="DU15" i="1"/>
  <c r="AL308" i="1"/>
  <c r="CE10" i="1"/>
  <c r="AW34" i="1"/>
  <c r="CX22" i="1"/>
  <c r="EC86" i="1"/>
  <c r="DB17" i="1"/>
  <c r="AV11" i="1"/>
  <c r="EE63" i="1"/>
  <c r="DP37" i="1"/>
  <c r="CP85" i="1"/>
  <c r="DN341" i="1"/>
  <c r="DO122" i="1"/>
  <c r="DH380" i="1"/>
  <c r="CM308" i="1"/>
  <c r="BG312" i="1"/>
  <c r="ED129" i="1"/>
  <c r="DM118" i="1"/>
  <c r="BG309" i="1"/>
  <c r="CL428" i="1"/>
  <c r="AL321" i="1"/>
  <c r="DZ304" i="1"/>
  <c r="EB128" i="1"/>
  <c r="CR41" i="1"/>
  <c r="DU88" i="1"/>
  <c r="CR330" i="1"/>
  <c r="EF230" i="1"/>
  <c r="AB31" i="1"/>
  <c r="EG373" i="1"/>
  <c r="BK351" i="1"/>
  <c r="CX26" i="1"/>
  <c r="BL130" i="1"/>
  <c r="AR324" i="1"/>
  <c r="CP128" i="1"/>
  <c r="CO60" i="1"/>
  <c r="CW361" i="1"/>
  <c r="DF325" i="1"/>
  <c r="BL62" i="1"/>
  <c r="BA128" i="1"/>
  <c r="DA45" i="1"/>
  <c r="BF296" i="1"/>
  <c r="BA383" i="1"/>
  <c r="DF57" i="1"/>
  <c r="DF315" i="1"/>
  <c r="CN326" i="1"/>
  <c r="BG50" i="1"/>
  <c r="CA26" i="1"/>
  <c r="EB59" i="1"/>
  <c r="DY363" i="1"/>
  <c r="AG79" i="1"/>
  <c r="DS352" i="1"/>
  <c r="DW120" i="1"/>
  <c r="AQ327" i="1"/>
  <c r="CZ22" i="1"/>
  <c r="BG52" i="1"/>
  <c r="CF368" i="1"/>
  <c r="AM66" i="1"/>
  <c r="CA229" i="1"/>
  <c r="CL229" i="1"/>
  <c r="DM93" i="1"/>
  <c r="CA101" i="1"/>
  <c r="CM22" i="1"/>
  <c r="AL52" i="1"/>
  <c r="CL375" i="1"/>
  <c r="DX74" i="1"/>
  <c r="CF49" i="1"/>
  <c r="CU340" i="1"/>
  <c r="BZ201" i="1"/>
  <c r="EH31" i="1"/>
  <c r="AM56" i="1"/>
  <c r="DR406" i="1"/>
  <c r="DG482" i="1"/>
  <c r="CS420" i="1"/>
  <c r="CQ311" i="1"/>
  <c r="BF89" i="1"/>
  <c r="CS91" i="1"/>
  <c r="CN29" i="1"/>
  <c r="BB332" i="1"/>
  <c r="BB297" i="1"/>
  <c r="CO27" i="1"/>
  <c r="CW331" i="1"/>
  <c r="AB347" i="1"/>
  <c r="DX118" i="1"/>
  <c r="BA381" i="1"/>
  <c r="CP61" i="1"/>
  <c r="CO42" i="1"/>
  <c r="DJ42" i="1"/>
  <c r="EF300" i="1"/>
  <c r="BK56" i="1"/>
  <c r="DP304" i="1"/>
  <c r="DJ62" i="1"/>
  <c r="CW32" i="1"/>
  <c r="DX18" i="1"/>
  <c r="CU53" i="1"/>
  <c r="DP24" i="1"/>
  <c r="CR381" i="1"/>
  <c r="BG27" i="1"/>
  <c r="DK21" i="1"/>
  <c r="CX105" i="1"/>
  <c r="BG127" i="1"/>
  <c r="DK11" i="1"/>
  <c r="AH242" i="1"/>
  <c r="BU85" i="1"/>
  <c r="CF518" i="1"/>
  <c r="CU243" i="1"/>
  <c r="CU304" i="1"/>
  <c r="DG321" i="1"/>
  <c r="AC91" i="1"/>
  <c r="CL327" i="1"/>
  <c r="DO129" i="1"/>
  <c r="AC346" i="1"/>
  <c r="DH363" i="1"/>
  <c r="BL241" i="1"/>
  <c r="DJ30" i="1"/>
  <c r="BV44" i="1"/>
  <c r="EA122" i="1"/>
  <c r="DZ36" i="1"/>
  <c r="DH96" i="1"/>
  <c r="DQ229" i="1"/>
  <c r="CZ82" i="1"/>
  <c r="CP54" i="1"/>
  <c r="CS90" i="1"/>
  <c r="DE235" i="1"/>
  <c r="DA127" i="1"/>
  <c r="CT44" i="1"/>
  <c r="DW305" i="1"/>
  <c r="BK95" i="1"/>
  <c r="CN86" i="1"/>
  <c r="CO337" i="1"/>
  <c r="DT19" i="1"/>
  <c r="DP199" i="1"/>
  <c r="AR82" i="1"/>
  <c r="DL231" i="1"/>
  <c r="AC303" i="1"/>
  <c r="DE416" i="1"/>
  <c r="DG499" i="1"/>
  <c r="CU93" i="1"/>
  <c r="EA72" i="1"/>
  <c r="DX129" i="1"/>
  <c r="EG109" i="1"/>
  <c r="CF44" i="1"/>
  <c r="DN25" i="1"/>
  <c r="AQ22" i="1"/>
  <c r="AM20" i="1"/>
  <c r="DR111" i="1"/>
  <c r="CT66" i="1"/>
  <c r="AV86" i="1"/>
  <c r="DX44" i="1"/>
  <c r="EA41" i="1"/>
  <c r="CF118" i="1"/>
  <c r="BP40" i="1"/>
  <c r="EC18" i="1"/>
  <c r="BK33" i="1"/>
  <c r="EB55" i="1"/>
  <c r="EG128" i="1"/>
  <c r="CU43" i="1"/>
  <c r="CR29" i="1"/>
  <c r="DC515" i="1"/>
  <c r="AV63" i="1"/>
  <c r="AM355" i="1"/>
  <c r="CQ85" i="1"/>
  <c r="CL100" i="1"/>
  <c r="DJ241" i="1"/>
  <c r="DA129" i="1"/>
  <c r="DD110" i="1"/>
  <c r="DH41" i="1"/>
  <c r="CF107" i="1"/>
  <c r="AG241" i="1"/>
  <c r="DW372" i="1"/>
  <c r="CO49" i="1"/>
  <c r="DE311" i="1"/>
  <c r="EG515" i="1"/>
  <c r="DA26" i="1"/>
  <c r="CL43" i="1"/>
  <c r="BZ199" i="1"/>
  <c r="AV368" i="1"/>
  <c r="DU49" i="1"/>
  <c r="CX27" i="1"/>
  <c r="AW50" i="1"/>
  <c r="CM42" i="1"/>
  <c r="DQ87" i="1"/>
  <c r="CN231" i="1"/>
  <c r="BU55" i="1"/>
  <c r="AH115" i="1"/>
  <c r="AG335" i="1"/>
  <c r="BQ334" i="1"/>
  <c r="DZ63" i="1"/>
  <c r="DA329" i="1"/>
  <c r="DC405" i="1"/>
  <c r="CP29" i="1"/>
  <c r="DL481" i="1"/>
  <c r="CX243" i="1"/>
  <c r="BL121" i="1"/>
  <c r="AC42" i="1"/>
  <c r="EB115" i="1"/>
  <c r="DZ54" i="1"/>
  <c r="DU336" i="1"/>
  <c r="CJ55" i="1"/>
  <c r="DW97" i="1"/>
  <c r="CN40" i="1"/>
  <c r="AC297" i="1"/>
  <c r="CR127" i="1"/>
  <c r="DL11" i="1"/>
  <c r="DM35" i="1"/>
  <c r="CU62" i="1"/>
  <c r="BU72" i="1"/>
  <c r="EC64" i="1"/>
  <c r="EC31" i="1"/>
  <c r="CR11" i="1"/>
  <c r="EE64" i="1"/>
  <c r="BV97" i="1"/>
  <c r="CT38" i="1"/>
  <c r="DQ30" i="1"/>
  <c r="CF108" i="1"/>
  <c r="BA63" i="1"/>
  <c r="EB302" i="1"/>
  <c r="DF29" i="1"/>
  <c r="DS25" i="1"/>
  <c r="BK59" i="1"/>
  <c r="DD85" i="1"/>
  <c r="DD94" i="1"/>
  <c r="AG320" i="1"/>
  <c r="DF229" i="1"/>
  <c r="BF104" i="1"/>
  <c r="BP205" i="1"/>
  <c r="DZ417" i="1"/>
  <c r="CU119" i="1"/>
  <c r="EC58" i="1"/>
  <c r="DZ34" i="1"/>
  <c r="CZ131" i="1"/>
  <c r="DM131" i="1"/>
  <c r="BK361" i="1"/>
  <c r="DM364" i="1"/>
  <c r="BF31" i="1"/>
  <c r="AM315" i="1"/>
  <c r="DC51" i="1"/>
  <c r="DS368" i="1"/>
  <c r="CF109" i="1"/>
  <c r="BG243" i="1"/>
  <c r="BU86" i="1"/>
  <c r="CN334" i="1"/>
  <c r="DY35" i="1"/>
  <c r="AB396" i="1"/>
  <c r="CP96" i="1"/>
  <c r="DD109" i="1"/>
  <c r="CX371" i="1"/>
  <c r="DE241" i="1"/>
  <c r="DM235" i="1"/>
  <c r="DS78" i="1"/>
  <c r="CN101" i="1"/>
  <c r="CZ120" i="1"/>
  <c r="CR233" i="1"/>
  <c r="CW74" i="1"/>
  <c r="CW304" i="1"/>
  <c r="EA326" i="1"/>
  <c r="CA74" i="1"/>
  <c r="DQ345" i="1"/>
  <c r="EE127" i="1"/>
  <c r="BU53" i="1"/>
  <c r="CO11" i="1"/>
  <c r="CR55" i="1"/>
  <c r="BA20" i="1"/>
  <c r="CA52" i="1"/>
  <c r="AG53" i="1"/>
  <c r="DM56" i="1"/>
  <c r="DX243" i="1"/>
  <c r="CE72" i="1"/>
  <c r="CK51" i="1"/>
  <c r="CX595" i="1"/>
  <c r="AV402" i="1"/>
  <c r="CQ235" i="1"/>
  <c r="DH127" i="1"/>
  <c r="CQ363" i="1"/>
  <c r="CQ52" i="1"/>
  <c r="AB28" i="1"/>
  <c r="CR65" i="1"/>
  <c r="DB203" i="1"/>
  <c r="BP60" i="1"/>
  <c r="AM243" i="1"/>
  <c r="AH74" i="1"/>
  <c r="BZ44" i="1"/>
  <c r="AH229" i="1"/>
  <c r="CU330" i="1"/>
  <c r="DD49" i="1"/>
  <c r="CQ351" i="1"/>
  <c r="CS87" i="1"/>
  <c r="CX296" i="1"/>
  <c r="BF251" i="1"/>
  <c r="CP108" i="1"/>
  <c r="DN80" i="1"/>
  <c r="BA233" i="1"/>
  <c r="AH27" i="1"/>
  <c r="DJ94" i="1"/>
  <c r="DH35" i="1"/>
  <c r="CR49" i="1"/>
  <c r="CW50" i="1"/>
  <c r="CZ50" i="1"/>
  <c r="BG82" i="1"/>
  <c r="CQ131" i="1"/>
  <c r="AC82" i="1"/>
  <c r="CY36" i="1"/>
  <c r="BV51" i="1"/>
  <c r="DR26" i="1"/>
  <c r="CO391" i="1"/>
  <c r="CL36" i="1"/>
  <c r="ED36" i="1"/>
  <c r="AC101" i="1"/>
  <c r="CW204" i="1"/>
  <c r="DO296" i="1"/>
  <c r="BK231" i="1"/>
  <c r="DJ96" i="1"/>
  <c r="DQ40" i="1"/>
  <c r="DD60" i="1"/>
  <c r="DY233" i="1"/>
  <c r="BK194" i="1"/>
  <c r="CL21" i="1"/>
  <c r="DD16" i="1"/>
  <c r="BV128" i="1"/>
  <c r="EG10" i="1"/>
  <c r="DY91" i="1"/>
  <c r="CF29" i="1"/>
  <c r="AM107" i="1"/>
  <c r="CT16" i="1"/>
  <c r="DQ28" i="1"/>
  <c r="BQ31" i="1"/>
  <c r="CF46" i="1"/>
  <c r="ED16" i="1"/>
  <c r="AV24" i="1"/>
  <c r="CY27" i="1"/>
  <c r="CW10" i="1"/>
  <c r="ED41" i="1"/>
  <c r="CT52" i="1"/>
  <c r="DA27" i="1"/>
  <c r="BZ45" i="1"/>
  <c r="BA29" i="1"/>
  <c r="CF61" i="1"/>
  <c r="BV395" i="1"/>
  <c r="BA300" i="1"/>
  <c r="EF318" i="1"/>
  <c r="CS203" i="1"/>
  <c r="DF241" i="1"/>
  <c r="BF30" i="1"/>
  <c r="CZ54" i="1"/>
  <c r="DL45" i="1"/>
  <c r="AG297" i="1"/>
  <c r="CX478" i="1"/>
  <c r="DK482" i="1"/>
  <c r="EB315" i="1"/>
  <c r="EG37" i="1"/>
  <c r="EB364" i="1"/>
  <c r="DO409" i="1"/>
  <c r="DQ194" i="1"/>
  <c r="DS601" i="1"/>
  <c r="CM97" i="1"/>
  <c r="AV207" i="1"/>
  <c r="EA234" i="1"/>
  <c r="CO296" i="1"/>
  <c r="CW131" i="1"/>
  <c r="CA78" i="1"/>
  <c r="DE80" i="1"/>
  <c r="EG371" i="1"/>
  <c r="DO344" i="1"/>
  <c r="CF52" i="1"/>
  <c r="CP194" i="1"/>
  <c r="CW129" i="1"/>
  <c r="BG353" i="1"/>
  <c r="EF96" i="1"/>
  <c r="CS119" i="1"/>
  <c r="CF321" i="1"/>
  <c r="CF334" i="1"/>
  <c r="DH324" i="1"/>
  <c r="BL378" i="1"/>
  <c r="EF328" i="1"/>
  <c r="CZ100" i="1"/>
  <c r="DH56" i="1"/>
  <c r="AC317" i="1"/>
  <c r="AQ79" i="1"/>
  <c r="CJ65" i="1"/>
  <c r="BA28" i="1"/>
  <c r="BB85" i="1"/>
  <c r="DA122" i="1"/>
  <c r="AQ241" i="1"/>
  <c r="DC33" i="1"/>
  <c r="CS315" i="1"/>
  <c r="AW13" i="1"/>
  <c r="CR86" i="1"/>
  <c r="CX31" i="1"/>
  <c r="ED247" i="1"/>
  <c r="AL72" i="1"/>
  <c r="DU304" i="1"/>
  <c r="DR412" i="1"/>
  <c r="DZ108" i="1"/>
  <c r="DF31" i="1"/>
  <c r="CK46" i="1"/>
  <c r="CQ43" i="1"/>
  <c r="DN418" i="1"/>
  <c r="DU111" i="1"/>
  <c r="BP370" i="1"/>
  <c r="DP195" i="1"/>
  <c r="DY79" i="1"/>
  <c r="DO50" i="1"/>
  <c r="DR66" i="1"/>
  <c r="DG241" i="1"/>
  <c r="BF56" i="1"/>
  <c r="CL398" i="1"/>
  <c r="BK111" i="1"/>
  <c r="EB332" i="1"/>
  <c r="AR333" i="1"/>
  <c r="CF342" i="1"/>
  <c r="DB307" i="1"/>
  <c r="DH230" i="1"/>
  <c r="DD328" i="1"/>
  <c r="CQ16" i="1"/>
  <c r="DP21" i="1"/>
  <c r="EH101" i="1"/>
  <c r="DH22" i="1"/>
  <c r="BZ79" i="1"/>
  <c r="BB74" i="1"/>
  <c r="EA63" i="1"/>
  <c r="BQ90" i="1"/>
  <c r="CT36" i="1"/>
  <c r="DN38" i="1"/>
  <c r="BL26" i="1"/>
  <c r="CJ380" i="1"/>
  <c r="DP127" i="1"/>
  <c r="CN119" i="1"/>
  <c r="BF231" i="1"/>
  <c r="CK36" i="1"/>
  <c r="CK308" i="1"/>
  <c r="DN394" i="1"/>
  <c r="DA372" i="1"/>
  <c r="CM231" i="1"/>
  <c r="DK322" i="1"/>
  <c r="EE58" i="1"/>
  <c r="DY361" i="1"/>
  <c r="AL372" i="1"/>
  <c r="AW97" i="1"/>
  <c r="AV205" i="1"/>
  <c r="DK362" i="1"/>
  <c r="DR56" i="1"/>
  <c r="EC13" i="1"/>
  <c r="AR242" i="1"/>
  <c r="CK431" i="1"/>
  <c r="CW355" i="1"/>
  <c r="DJ101" i="1"/>
  <c r="CR58" i="1"/>
  <c r="DP49" i="1"/>
  <c r="AW394" i="1"/>
  <c r="DF202" i="1"/>
  <c r="CP302" i="1"/>
  <c r="DX15" i="1"/>
  <c r="CT316" i="1"/>
  <c r="CM57" i="1"/>
  <c r="BU119" i="1"/>
  <c r="BU13" i="1"/>
  <c r="BV322" i="1"/>
  <c r="AL100" i="1"/>
  <c r="CU79" i="1"/>
  <c r="CY42" i="1"/>
  <c r="BF241" i="1"/>
  <c r="CF60" i="1"/>
  <c r="CK203" i="1"/>
  <c r="BZ355" i="1"/>
  <c r="BQ345" i="1"/>
  <c r="BK206" i="1"/>
  <c r="DT82" i="1"/>
  <c r="BV56" i="1"/>
  <c r="CS195" i="1"/>
  <c r="BU28" i="1"/>
  <c r="DA57" i="1"/>
  <c r="CN22" i="1"/>
  <c r="DG14" i="1"/>
  <c r="DK15" i="1"/>
  <c r="CX55" i="1"/>
  <c r="EG425" i="1"/>
  <c r="AV18" i="1"/>
  <c r="DN27" i="1"/>
  <c r="EF323" i="1"/>
  <c r="EH16" i="1"/>
  <c r="AG231" i="1"/>
  <c r="CT242" i="1"/>
  <c r="EG312" i="1"/>
  <c r="CP199" i="1"/>
  <c r="EH95" i="1"/>
  <c r="CT91" i="1"/>
  <c r="DW299" i="1"/>
  <c r="CK16" i="1"/>
  <c r="EE66" i="1"/>
  <c r="DA343" i="1"/>
  <c r="BG79" i="1"/>
  <c r="BL34" i="1"/>
  <c r="CP101" i="1"/>
  <c r="DJ393" i="1"/>
  <c r="CS23" i="1"/>
  <c r="EF377" i="1"/>
  <c r="BA207" i="1"/>
  <c r="CA86" i="1"/>
  <c r="CP66" i="1"/>
  <c r="CF24" i="1"/>
  <c r="CP53" i="1"/>
  <c r="EC35" i="1"/>
  <c r="BP25" i="1"/>
  <c r="DA94" i="1"/>
  <c r="EB97" i="1"/>
  <c r="CY34" i="1"/>
  <c r="DY305" i="1"/>
  <c r="BZ195" i="1"/>
  <c r="EC105" i="1"/>
  <c r="CN205" i="1"/>
  <c r="CU55" i="1"/>
  <c r="DP100" i="1"/>
  <c r="AC415" i="1"/>
  <c r="AM311" i="1"/>
  <c r="CZ38" i="1"/>
  <c r="CR251" i="1"/>
  <c r="BF91" i="1"/>
  <c r="AM233" i="1"/>
  <c r="AH44" i="1"/>
  <c r="AV30" i="1"/>
  <c r="BP10" i="1"/>
  <c r="CS95" i="1"/>
  <c r="EC88" i="1"/>
  <c r="DW11" i="1"/>
  <c r="DA19" i="1"/>
  <c r="BZ107" i="1"/>
  <c r="BA60" i="1"/>
  <c r="DL55" i="1"/>
  <c r="AQ16" i="1"/>
  <c r="AM30" i="1"/>
  <c r="BU93" i="1"/>
  <c r="DQ316" i="1"/>
  <c r="DJ310" i="1"/>
  <c r="CT20" i="1"/>
  <c r="CE66" i="1"/>
  <c r="DL247" i="1"/>
  <c r="DJ15" i="1"/>
  <c r="EG50" i="1"/>
  <c r="CY105" i="1"/>
  <c r="CJ12" i="1"/>
  <c r="AM61" i="1"/>
  <c r="BF63" i="1"/>
  <c r="DM127" i="1"/>
  <c r="EF53" i="1"/>
  <c r="AV43" i="1"/>
  <c r="DC335" i="1"/>
  <c r="BK379" i="1"/>
  <c r="BV120" i="1"/>
  <c r="DM100" i="1"/>
  <c r="DD518" i="1"/>
  <c r="EC229" i="1"/>
  <c r="CA327" i="1"/>
  <c r="AV41" i="1"/>
  <c r="BF429" i="1"/>
  <c r="BA72" i="1"/>
  <c r="BA120" i="1"/>
  <c r="CK91" i="1"/>
  <c r="EH298" i="1"/>
  <c r="DF72" i="1"/>
  <c r="AG332" i="1"/>
  <c r="CL72" i="1"/>
  <c r="DU80" i="1"/>
  <c r="DP121" i="1"/>
  <c r="BG247" i="1"/>
  <c r="CK55" i="1"/>
  <c r="EE229" i="1"/>
  <c r="DX54" i="1"/>
  <c r="CF233" i="1"/>
  <c r="BA86" i="1"/>
  <c r="DQ108" i="1"/>
  <c r="CE423" i="1"/>
  <c r="CU60" i="1"/>
  <c r="EF97" i="1"/>
  <c r="AB105" i="1"/>
  <c r="CM79" i="1"/>
  <c r="CF90" i="1"/>
  <c r="DF243" i="1"/>
  <c r="CQ82" i="1"/>
  <c r="EE44" i="1"/>
  <c r="BP64" i="1"/>
  <c r="BA231" i="1"/>
  <c r="DD23" i="1"/>
  <c r="ED54" i="1"/>
  <c r="BF95" i="1"/>
  <c r="AW32" i="1"/>
  <c r="BU96" i="1"/>
  <c r="DJ105" i="1"/>
  <c r="DK32" i="1"/>
  <c r="CX50" i="1"/>
  <c r="CO15" i="1"/>
  <c r="EG105" i="1"/>
  <c r="DZ26" i="1"/>
  <c r="DO80" i="1"/>
  <c r="DR194" i="1"/>
  <c r="AM306" i="1"/>
  <c r="DM310" i="1"/>
  <c r="DB89" i="1"/>
  <c r="CX299" i="1"/>
  <c r="EF90" i="1"/>
  <c r="CN65" i="1"/>
  <c r="AH199" i="1"/>
  <c r="DW121" i="1"/>
  <c r="EG130" i="1"/>
  <c r="DF95" i="1"/>
  <c r="AQ363" i="1"/>
  <c r="DU32" i="1"/>
  <c r="CQ201" i="1"/>
  <c r="BK62" i="1"/>
  <c r="AH19" i="1"/>
  <c r="DG514" i="1"/>
  <c r="DG298" i="1"/>
  <c r="AL36" i="1"/>
  <c r="DN63" i="1"/>
  <c r="AG12" i="1"/>
  <c r="EA24" i="1"/>
  <c r="CT402" i="1"/>
  <c r="CZ107" i="1"/>
  <c r="CE31" i="1"/>
  <c r="DJ56" i="1"/>
  <c r="CZ316" i="1"/>
  <c r="CU36" i="1"/>
  <c r="BQ11" i="1"/>
  <c r="CY65" i="1"/>
  <c r="AB329" i="1"/>
  <c r="AV379" i="1"/>
  <c r="DH79" i="1"/>
  <c r="AC78" i="1"/>
  <c r="AL24" i="1"/>
  <c r="BV34" i="1"/>
  <c r="AM32" i="1"/>
  <c r="DG78" i="1"/>
  <c r="DQ46" i="1"/>
  <c r="CP50" i="1"/>
  <c r="CN107" i="1"/>
  <c r="AR45" i="1"/>
  <c r="CT23" i="1"/>
  <c r="AL89" i="1"/>
  <c r="BQ406" i="1"/>
  <c r="AH307" i="1"/>
  <c r="DX352" i="1"/>
  <c r="AR18" i="1"/>
  <c r="DB373" i="1"/>
  <c r="DR57" i="1"/>
  <c r="CK28" i="1"/>
  <c r="AB29" i="1"/>
  <c r="DW31" i="1"/>
  <c r="DB41" i="1"/>
  <c r="CQ59" i="1"/>
  <c r="DY41" i="1"/>
  <c r="CL17" i="1"/>
  <c r="DF39" i="1"/>
  <c r="CL38" i="1"/>
  <c r="CY80" i="1"/>
  <c r="CW107" i="1"/>
  <c r="CN41" i="1"/>
  <c r="DB88" i="1"/>
  <c r="AB17" i="1"/>
  <c r="DW36" i="1"/>
  <c r="DW14" i="1"/>
  <c r="AV33" i="1"/>
  <c r="DQ49" i="1"/>
  <c r="DS28" i="1"/>
  <c r="BU20" i="1"/>
  <c r="CQ13" i="1"/>
  <c r="ED12" i="1"/>
  <c r="CO115" i="1"/>
  <c r="CT15" i="1"/>
  <c r="DG51" i="1"/>
  <c r="AG82" i="1"/>
  <c r="CT201" i="1"/>
  <c r="DP26" i="1"/>
  <c r="BL29" i="1"/>
  <c r="CY44" i="1"/>
  <c r="BQ60" i="1"/>
  <c r="DF37" i="1"/>
  <c r="AH56" i="1"/>
  <c r="BF17" i="1"/>
  <c r="EH20" i="1"/>
  <c r="DY119" i="1"/>
  <c r="DN14" i="1"/>
  <c r="AG107" i="1"/>
  <c r="CO35" i="1"/>
  <c r="CO44" i="1"/>
  <c r="AM364" i="1"/>
  <c r="EC10" i="1"/>
  <c r="CM337" i="1"/>
  <c r="DO14" i="1"/>
  <c r="CY201" i="1"/>
  <c r="DN42" i="1"/>
  <c r="DE24" i="1"/>
  <c r="EA78" i="1"/>
  <c r="BF19" i="1"/>
  <c r="BF334" i="1"/>
  <c r="BG321" i="1"/>
  <c r="CW62" i="1"/>
  <c r="EE104" i="1"/>
  <c r="BF55" i="1"/>
  <c r="DR79" i="1"/>
  <c r="DL17" i="1"/>
  <c r="AW89" i="1"/>
  <c r="BB15" i="1"/>
  <c r="BB36" i="1"/>
  <c r="CR34" i="1"/>
  <c r="AR51" i="1"/>
  <c r="EG54" i="1"/>
  <c r="EH87" i="1"/>
  <c r="DF19" i="1"/>
  <c r="BA111" i="1"/>
  <c r="DD55" i="1"/>
  <c r="DN15" i="1"/>
  <c r="DY44" i="1"/>
  <c r="CP58" i="1"/>
  <c r="BA50" i="1"/>
  <c r="BK24" i="1"/>
  <c r="EG58" i="1"/>
  <c r="CE235" i="1"/>
  <c r="BA105" i="1"/>
  <c r="DW21" i="1"/>
  <c r="DW43" i="1"/>
  <c r="DO19" i="1"/>
  <c r="EE122" i="1"/>
  <c r="DA95" i="1"/>
  <c r="DG11" i="1"/>
  <c r="EH30" i="1"/>
  <c r="AM34" i="1"/>
  <c r="CR104" i="1"/>
  <c r="CW30" i="1"/>
  <c r="EF79" i="1"/>
  <c r="AW87" i="1"/>
  <c r="CU97" i="1"/>
  <c r="DQ127" i="1"/>
  <c r="BA24" i="1"/>
  <c r="DZ316" i="1"/>
  <c r="CP62" i="1"/>
  <c r="CS89" i="1"/>
  <c r="CE34" i="1"/>
  <c r="CK35" i="1"/>
  <c r="AW316" i="1"/>
  <c r="CE58" i="1"/>
  <c r="DZ131" i="1"/>
  <c r="DU85" i="1"/>
  <c r="DW50" i="1"/>
  <c r="DN46" i="1"/>
  <c r="DT25" i="1"/>
  <c r="AM118" i="1"/>
  <c r="CK39" i="1"/>
  <c r="BV121" i="1"/>
  <c r="ED96" i="1"/>
  <c r="DF49" i="1"/>
  <c r="DG79" i="1"/>
  <c r="BL251" i="1"/>
  <c r="AQ105" i="1"/>
  <c r="CA34" i="1"/>
  <c r="BZ40" i="1"/>
  <c r="DZ20" i="1"/>
  <c r="ED45" i="1"/>
  <c r="CP111" i="1"/>
  <c r="CU44" i="1"/>
  <c r="CJ37" i="1"/>
  <c r="DC40" i="1"/>
  <c r="DF199" i="1"/>
  <c r="CP64" i="1"/>
  <c r="CO41" i="1"/>
  <c r="BV25" i="1"/>
  <c r="AG229" i="1"/>
  <c r="CY54" i="1"/>
  <c r="BV30" i="1"/>
  <c r="AH95" i="1"/>
  <c r="EE42" i="1"/>
  <c r="BZ65" i="1"/>
  <c r="DL36" i="1"/>
  <c r="AM90" i="1"/>
  <c r="CZ57" i="1"/>
  <c r="DS17" i="1"/>
  <c r="CX101" i="1"/>
  <c r="DK90" i="1"/>
  <c r="DB32" i="1"/>
  <c r="BF45" i="1"/>
  <c r="DO44" i="1"/>
  <c r="AR131" i="1"/>
  <c r="DM41" i="1"/>
  <c r="BU58" i="1"/>
  <c r="CW306" i="1"/>
  <c r="DG233" i="1"/>
  <c r="BU37" i="1"/>
  <c r="CM340" i="1"/>
  <c r="BA121" i="1"/>
  <c r="CS307" i="1"/>
  <c r="CS55" i="1"/>
  <c r="CR10" i="1"/>
  <c r="EA55" i="1"/>
  <c r="CF22" i="1"/>
  <c r="DJ31" i="1"/>
  <c r="DO93" i="1"/>
  <c r="BQ50" i="1"/>
  <c r="DD51" i="1"/>
  <c r="DK122" i="1"/>
  <c r="ED321" i="1"/>
  <c r="CP296" i="1"/>
  <c r="CY62" i="1"/>
  <c r="CJ334" i="1"/>
  <c r="EC61" i="1"/>
  <c r="BK251" i="1"/>
  <c r="DZ121" i="1"/>
  <c r="CS14" i="1"/>
  <c r="DH352" i="1"/>
  <c r="DL320" i="1"/>
  <c r="AH311" i="1"/>
  <c r="AB85" i="1"/>
  <c r="CT89" i="1"/>
  <c r="CK43" i="1"/>
  <c r="AW334" i="1"/>
  <c r="DJ61" i="1"/>
  <c r="DN381" i="1"/>
  <c r="EB412" i="1"/>
  <c r="DA342" i="1"/>
  <c r="DS323" i="1"/>
  <c r="CW230" i="1"/>
  <c r="DJ131" i="1"/>
  <c r="CJ396" i="1"/>
  <c r="BB323" i="1"/>
  <c r="DW130" i="1"/>
  <c r="DP130" i="1"/>
  <c r="D376" i="1" a="1"/>
  <c r="AC89" i="1"/>
  <c r="AV396" i="1"/>
  <c r="CO326" i="1"/>
  <c r="DL348" i="1"/>
  <c r="DN398" i="1"/>
  <c r="DU319" i="1"/>
  <c r="CS41" i="1"/>
  <c r="DK58" i="1"/>
  <c r="DO56" i="1"/>
  <c r="BA59" i="1"/>
  <c r="DU58" i="1"/>
  <c r="BV334" i="1"/>
  <c r="CO204" i="1"/>
  <c r="DM347" i="1"/>
  <c r="CW300" i="1"/>
  <c r="EB57" i="1"/>
  <c r="DY304" i="1"/>
  <c r="CF241" i="1"/>
  <c r="EE551" i="1"/>
  <c r="EA38" i="1"/>
  <c r="AG119" i="1"/>
  <c r="AB118" i="1"/>
  <c r="EF29" i="1"/>
  <c r="DX120" i="1"/>
  <c r="BV229" i="1"/>
  <c r="DR58" i="1"/>
  <c r="ED120" i="1"/>
  <c r="BK18" i="1"/>
  <c r="CN335" i="1"/>
  <c r="DH336" i="1"/>
  <c r="DH100" i="1"/>
  <c r="CY334" i="1"/>
  <c r="CL88" i="1"/>
  <c r="DK329" i="1"/>
  <c r="BU63" i="1"/>
  <c r="CZ110" i="1"/>
  <c r="DA307" i="1"/>
  <c r="CP42" i="1"/>
  <c r="DX25" i="1"/>
  <c r="DA22" i="1"/>
  <c r="DC242" i="1"/>
  <c r="CN64" i="1"/>
  <c r="AR91" i="1"/>
  <c r="AH130" i="1"/>
  <c r="ED72" i="1"/>
  <c r="DU131" i="1"/>
  <c r="DM300" i="1"/>
  <c r="EF109" i="1"/>
  <c r="DY401" i="1"/>
  <c r="CQ54" i="1"/>
  <c r="CJ316" i="1"/>
  <c r="CW38" i="1"/>
  <c r="DK30" i="1"/>
  <c r="BZ131" i="1"/>
  <c r="EG319" i="1"/>
  <c r="BL53" i="1"/>
  <c r="AB87" i="1"/>
  <c r="DF327" i="1"/>
  <c r="EC53" i="1"/>
  <c r="AC335" i="1"/>
  <c r="DQ93" i="1"/>
  <c r="DX19" i="1"/>
  <c r="BF20" i="1"/>
  <c r="AW17" i="1"/>
  <c r="AV53" i="1"/>
  <c r="CK32" i="1"/>
  <c r="CT121" i="1"/>
  <c r="EB44" i="1"/>
  <c r="DW91" i="1"/>
  <c r="ED18" i="1"/>
  <c r="AB346" i="1"/>
  <c r="CJ333" i="1"/>
  <c r="BG332" i="1"/>
  <c r="CJ368" i="1"/>
  <c r="DU427" i="1"/>
  <c r="CW203" i="1"/>
  <c r="CM46" i="1"/>
  <c r="CR109" i="1"/>
  <c r="CX107" i="1"/>
  <c r="CE326" i="1"/>
  <c r="DN88" i="1"/>
  <c r="DK325" i="1"/>
  <c r="CN203" i="1"/>
  <c r="BV305" i="1"/>
  <c r="DZ235" i="1"/>
  <c r="CZ109" i="1"/>
  <c r="CQ110" i="1"/>
  <c r="ED56" i="1"/>
  <c r="CU120" i="1"/>
  <c r="DW32" i="1"/>
  <c r="EB127" i="1"/>
  <c r="CX46" i="1"/>
  <c r="BK242" i="1"/>
  <c r="CS18" i="1"/>
  <c r="DO36" i="1"/>
  <c r="BQ110" i="1"/>
  <c r="DY108" i="1"/>
  <c r="DP363" i="1"/>
  <c r="BP30" i="1"/>
  <c r="DE115" i="1"/>
  <c r="CP231" i="1"/>
  <c r="CL97" i="1"/>
  <c r="CT96" i="1"/>
  <c r="CM43" i="1"/>
  <c r="BA27" i="1"/>
  <c r="CS231" i="1"/>
  <c r="BL36" i="1"/>
  <c r="CW54" i="1"/>
  <c r="CU63" i="1"/>
  <c r="DT194" i="1"/>
  <c r="DR85" i="1"/>
  <c r="EC49" i="1"/>
  <c r="AV31" i="1"/>
  <c r="DN33" i="1"/>
  <c r="DT62" i="1"/>
  <c r="BK79" i="1"/>
  <c r="CE25" i="1"/>
  <c r="DU36" i="1"/>
  <c r="CU87" i="1"/>
  <c r="CK34" i="1"/>
  <c r="BP122" i="1"/>
  <c r="CU41" i="1"/>
  <c r="CX39" i="1"/>
  <c r="CR38" i="1"/>
  <c r="DZ19" i="1"/>
  <c r="DF205" i="1"/>
  <c r="CK45" i="1"/>
  <c r="EE110" i="1"/>
  <c r="EA51" i="1"/>
  <c r="BK425" i="1"/>
  <c r="CW51" i="1"/>
  <c r="CU325" i="1"/>
  <c r="EF58" i="1"/>
  <c r="CR377" i="1"/>
  <c r="DF122" i="1"/>
  <c r="DO115" i="1"/>
  <c r="CX41" i="1"/>
  <c r="DA90" i="1"/>
  <c r="DT319" i="1"/>
  <c r="BA298" i="1"/>
  <c r="EG78" i="1"/>
  <c r="DE122" i="1"/>
  <c r="CK131" i="1"/>
  <c r="CM90" i="1"/>
  <c r="CE45" i="1"/>
  <c r="EH46" i="1"/>
  <c r="BZ91" i="1"/>
  <c r="ED80" i="1"/>
  <c r="DM351" i="1"/>
  <c r="AM62" i="1"/>
  <c r="CM50" i="1"/>
  <c r="DC328" i="1"/>
  <c r="DS333" i="1"/>
  <c r="D422" i="1" a="1"/>
  <c r="BU41" i="1"/>
  <c r="BU87" i="1"/>
  <c r="AV95" i="1"/>
  <c r="BA344" i="1"/>
  <c r="CJ340" i="1"/>
  <c r="AQ78" i="1"/>
  <c r="DX322" i="1"/>
  <c r="DK55" i="1"/>
  <c r="BG78" i="1"/>
  <c r="BG107" i="1"/>
  <c r="DJ335" i="1"/>
  <c r="DW12" i="1"/>
  <c r="DF58" i="1"/>
  <c r="AR21" i="1"/>
  <c r="EG66" i="1"/>
  <c r="DR118" i="1"/>
  <c r="DU21" i="1"/>
  <c r="CT61" i="1"/>
  <c r="AC51" i="1"/>
  <c r="CR16" i="1"/>
  <c r="CP46" i="1"/>
  <c r="BG104" i="1"/>
  <c r="CN206" i="1"/>
  <c r="DT107" i="1"/>
  <c r="CF28" i="1"/>
  <c r="CY46" i="1"/>
  <c r="CR115" i="1"/>
  <c r="BQ98" i="1"/>
  <c r="AH54" i="1"/>
  <c r="CX201" i="1"/>
  <c r="DC49" i="1"/>
  <c r="CK351" i="1"/>
  <c r="DD17" i="1"/>
  <c r="EE235" i="1"/>
  <c r="CE41" i="1"/>
  <c r="AR234" i="1"/>
  <c r="DG355" i="1"/>
  <c r="CU327" i="1"/>
  <c r="DC234" i="1"/>
  <c r="BU367" i="1"/>
  <c r="EH234" i="1"/>
  <c r="CP320" i="1"/>
  <c r="DN21" i="1"/>
  <c r="DH66" i="1"/>
  <c r="BU129" i="1"/>
  <c r="CA230" i="1"/>
  <c r="CU361" i="1"/>
  <c r="DW340" i="1"/>
  <c r="CJ25" i="1"/>
  <c r="BU311" i="1"/>
  <c r="AM93" i="1"/>
  <c r="CJ128" i="1"/>
  <c r="DH298" i="1"/>
  <c r="DX55" i="1"/>
  <c r="DE341" i="1"/>
  <c r="BV39" i="1"/>
  <c r="CY22" i="1"/>
  <c r="CS94" i="1"/>
  <c r="CN19" i="1"/>
  <c r="BU335" i="1"/>
  <c r="DC72" i="1"/>
  <c r="DT326" i="1"/>
  <c r="BU90" i="1"/>
  <c r="EF243" i="1"/>
  <c r="AC321" i="1"/>
  <c r="AL62" i="1"/>
  <c r="CK60" i="1"/>
  <c r="AV333" i="1"/>
  <c r="DS310" i="1"/>
  <c r="BG17" i="1"/>
  <c r="CJ322" i="1"/>
  <c r="BL229" i="1"/>
  <c r="CP59" i="1"/>
  <c r="CJ50" i="1"/>
  <c r="DE419" i="1"/>
  <c r="BF233" i="1"/>
  <c r="AV21" i="1"/>
  <c r="CQ72" i="1"/>
  <c r="AR29" i="1"/>
  <c r="DJ88" i="1"/>
  <c r="CX82" i="1"/>
  <c r="BQ115" i="1"/>
  <c r="DM21" i="1"/>
  <c r="CU108" i="1"/>
  <c r="DA369" i="1"/>
  <c r="CP80" i="1"/>
  <c r="BK241" i="1"/>
  <c r="DZ393" i="1"/>
  <c r="DK42" i="1"/>
  <c r="DT46" i="1"/>
  <c r="DM402" i="1"/>
  <c r="AR303" i="1"/>
  <c r="DW19" i="1"/>
  <c r="CL85" i="1"/>
  <c r="DW110" i="1"/>
  <c r="BZ422" i="1"/>
  <c r="BU88" i="1"/>
  <c r="CZ327" i="1"/>
  <c r="AV109" i="1"/>
  <c r="BP119" i="1"/>
  <c r="CO66" i="1"/>
  <c r="ED300" i="1"/>
  <c r="CK546" i="1"/>
  <c r="BF54" i="1"/>
  <c r="BV335" i="1"/>
  <c r="DU96" i="1"/>
  <c r="DL97" i="1"/>
  <c r="DY94" i="1"/>
  <c r="BF46" i="1"/>
  <c r="CP104" i="1"/>
  <c r="CP28" i="1"/>
  <c r="DX60" i="1"/>
  <c r="BK94" i="1"/>
  <c r="DS108" i="1"/>
  <c r="DG45" i="1"/>
  <c r="DC18" i="1"/>
  <c r="DF59" i="1"/>
  <c r="AQ129" i="1"/>
  <c r="AL13" i="1"/>
  <c r="DQ34" i="1"/>
  <c r="ED40" i="1"/>
  <c r="CR59" i="1"/>
  <c r="AR230" i="1"/>
  <c r="BK121" i="1"/>
  <c r="DZ199" i="1"/>
  <c r="DN49" i="1"/>
  <c r="DP42" i="1"/>
  <c r="CK251" i="1"/>
  <c r="BZ95" i="1"/>
  <c r="DG66" i="1"/>
  <c r="AR299" i="1"/>
  <c r="CM241" i="1"/>
  <c r="DR23" i="1"/>
  <c r="DU24" i="1"/>
  <c r="AH51" i="1"/>
  <c r="AB42" i="1"/>
  <c r="AV25" i="1"/>
  <c r="DP50" i="1"/>
  <c r="CQ15" i="1"/>
  <c r="DU66" i="1"/>
  <c r="AB58" i="1"/>
  <c r="ED100" i="1"/>
  <c r="BZ12" i="1"/>
  <c r="DY19" i="1"/>
  <c r="CE49" i="1"/>
  <c r="CS29" i="1"/>
  <c r="AL66" i="1"/>
  <c r="DW49" i="1"/>
  <c r="DK34" i="1"/>
  <c r="DF23" i="1"/>
  <c r="BF25" i="1"/>
  <c r="CR31" i="1"/>
  <c r="BF57" i="1"/>
  <c r="CN45" i="1"/>
  <c r="EB50" i="1"/>
  <c r="DZ347" i="1"/>
  <c r="DD65" i="1"/>
  <c r="CX17" i="1"/>
  <c r="BL31" i="1"/>
  <c r="AR36" i="1"/>
  <c r="CT41" i="1"/>
  <c r="BG72" i="1"/>
  <c r="CK101" i="1"/>
  <c r="DX43" i="1"/>
  <c r="AR119" i="1"/>
  <c r="DH10" i="1"/>
  <c r="DE65" i="1"/>
  <c r="CZ63" i="1"/>
  <c r="DR51" i="1"/>
  <c r="AB230" i="1"/>
  <c r="EF64" i="1"/>
  <c r="BV194" i="1"/>
  <c r="EH107" i="1"/>
  <c r="BB35" i="1"/>
  <c r="DP229" i="1"/>
  <c r="CP78" i="1"/>
  <c r="DC26" i="1"/>
  <c r="AH57" i="1"/>
  <c r="AW36" i="1"/>
  <c r="EB82" i="1"/>
  <c r="BQ27" i="1"/>
  <c r="CO37" i="1"/>
  <c r="AL405" i="1"/>
  <c r="AC95" i="1"/>
  <c r="BP24" i="1"/>
  <c r="AQ21" i="1"/>
  <c r="CY10" i="1"/>
  <c r="DX195" i="1"/>
  <c r="EG20" i="1"/>
  <c r="CJ63" i="1"/>
  <c r="DG52" i="1"/>
  <c r="CO110" i="1"/>
  <c r="CW57" i="1"/>
  <c r="AM37" i="1"/>
  <c r="DF46" i="1"/>
  <c r="AB91" i="1"/>
  <c r="DB15" i="1"/>
  <c r="CN79" i="1"/>
  <c r="EH88" i="1"/>
  <c r="AM24" i="1"/>
  <c r="CY53" i="1"/>
  <c r="DF64" i="1"/>
  <c r="CX231" i="1"/>
  <c r="AV60" i="1"/>
  <c r="BQ33" i="1"/>
  <c r="DR65" i="1"/>
  <c r="DT11" i="1"/>
  <c r="BB33" i="1"/>
  <c r="DJ18" i="1"/>
  <c r="CU15" i="1"/>
  <c r="DA241" i="1"/>
  <c r="CR20" i="1"/>
  <c r="DJ26" i="1"/>
  <c r="CT27" i="1"/>
  <c r="EC30" i="1"/>
  <c r="BQ96" i="1"/>
  <c r="DL13" i="1"/>
  <c r="CZ44" i="1"/>
  <c r="CN62" i="1"/>
  <c r="BF72" i="1"/>
  <c r="CR21" i="1"/>
  <c r="DE109" i="1"/>
  <c r="CS347" i="1"/>
  <c r="AV324" i="1"/>
  <c r="DT56" i="1"/>
  <c r="BG342" i="1"/>
  <c r="DS15" i="1"/>
  <c r="CM45" i="1"/>
  <c r="CU94" i="1"/>
  <c r="CJ31" i="1"/>
  <c r="DO61" i="1"/>
  <c r="BP301" i="1"/>
  <c r="BP52" i="1"/>
  <c r="BP14" i="1"/>
  <c r="DM61" i="1"/>
  <c r="CJ111" i="1"/>
  <c r="CT88" i="1"/>
  <c r="DY104" i="1"/>
  <c r="AH43" i="1"/>
  <c r="AC22" i="1"/>
  <c r="EE234" i="1"/>
  <c r="EG26" i="1"/>
  <c r="CJ60" i="1"/>
  <c r="DP93" i="1"/>
  <c r="CA32" i="1"/>
  <c r="CX51" i="1"/>
  <c r="EE348" i="1"/>
  <c r="DH63" i="1"/>
  <c r="ED62" i="1"/>
  <c r="BP21" i="1"/>
  <c r="CQ90" i="1"/>
  <c r="DY27" i="1"/>
  <c r="BZ16" i="1"/>
  <c r="AG18" i="1"/>
  <c r="CU38" i="1"/>
  <c r="BF24" i="1"/>
  <c r="DY131" i="1"/>
  <c r="DC111" i="1"/>
  <c r="CF17" i="1"/>
  <c r="EF13" i="1"/>
  <c r="BK243" i="1"/>
  <c r="BZ202" i="1"/>
  <c r="DD247" i="1"/>
  <c r="DR45" i="1"/>
  <c r="DH74" i="1"/>
  <c r="BZ78" i="1"/>
  <c r="DJ231" i="1"/>
  <c r="DE23" i="1"/>
  <c r="CP24" i="1"/>
  <c r="DY74" i="1"/>
  <c r="CO58" i="1"/>
  <c r="CU66" i="1"/>
  <c r="CQ96" i="1"/>
  <c r="DB56" i="1"/>
  <c r="DF324" i="1"/>
  <c r="EG14" i="1"/>
  <c r="BV74" i="1"/>
  <c r="AR11" i="1"/>
  <c r="EB43" i="1"/>
  <c r="DN101" i="1"/>
  <c r="BB13" i="1"/>
  <c r="DQ13" i="1"/>
  <c r="BQ199" i="1"/>
  <c r="EF59" i="1"/>
  <c r="DJ16" i="1"/>
  <c r="BZ130" i="1"/>
  <c r="DY52" i="1"/>
  <c r="CF55" i="1"/>
  <c r="DA381" i="1"/>
  <c r="DL60" i="1"/>
  <c r="AH122" i="1"/>
  <c r="DD95" i="1"/>
  <c r="DC87" i="1"/>
  <c r="CX230" i="1"/>
  <c r="DU61" i="1"/>
  <c r="EA52" i="1"/>
  <c r="CR340" i="1"/>
  <c r="BK327" i="1"/>
  <c r="DR109" i="1"/>
  <c r="CN308" i="1"/>
  <c r="DM315" i="1"/>
  <c r="EG429" i="1"/>
  <c r="DA579" i="1"/>
  <c r="AR307" i="1"/>
  <c r="EA130" i="1"/>
  <c r="DF360" i="1"/>
  <c r="EC337" i="1"/>
  <c r="DC337" i="1"/>
  <c r="AH52" i="1"/>
  <c r="AV52" i="1"/>
  <c r="DR241" i="1"/>
  <c r="CZ404" i="1"/>
  <c r="CY315" i="1"/>
  <c r="CT340" i="1"/>
  <c r="BQ352" i="1"/>
  <c r="DL78" i="1"/>
  <c r="D298" i="1" a="1"/>
  <c r="BQ235" i="1"/>
  <c r="CA129" i="1"/>
  <c r="CN54" i="1"/>
  <c r="EB230" i="1"/>
  <c r="DX344" i="1"/>
  <c r="CX66" i="1"/>
  <c r="AL203" i="1"/>
  <c r="DU74" i="1"/>
  <c r="DH130" i="1"/>
  <c r="AR88" i="1"/>
  <c r="DP104" i="1"/>
  <c r="AH351" i="1"/>
  <c r="CS49" i="1"/>
  <c r="BQ10" i="1"/>
  <c r="CE11" i="1"/>
  <c r="EE95" i="1"/>
  <c r="CE93" i="1"/>
  <c r="AH323" i="1"/>
  <c r="DX52" i="1"/>
  <c r="DX26" i="1"/>
  <c r="DP30" i="1"/>
  <c r="AM40" i="1"/>
  <c r="BU11" i="1"/>
  <c r="AH107" i="1"/>
  <c r="DK38" i="1"/>
  <c r="CX328" i="1"/>
  <c r="CY51" i="1"/>
  <c r="DH62" i="1"/>
  <c r="DA16" i="1"/>
  <c r="DD27" i="1"/>
  <c r="CJ87" i="1"/>
  <c r="EF25" i="1"/>
  <c r="EC32" i="1"/>
  <c r="BQ97" i="1"/>
  <c r="BQ101" i="1"/>
  <c r="CQ30" i="1"/>
  <c r="DH36" i="1"/>
  <c r="DN12" i="1"/>
  <c r="DM396" i="1"/>
  <c r="AC97" i="1"/>
  <c r="DX94" i="1"/>
  <c r="DD309" i="1"/>
  <c r="CN128" i="1"/>
  <c r="CU129" i="1"/>
  <c r="CM321" i="1"/>
  <c r="CL122" i="1"/>
  <c r="CT64" i="1"/>
  <c r="AG10" i="1"/>
  <c r="CM332" i="1"/>
  <c r="EG93" i="1"/>
  <c r="BA205" i="1"/>
  <c r="EF91" i="1"/>
  <c r="AH87" i="1"/>
  <c r="DO22" i="1"/>
  <c r="CU33" i="1"/>
  <c r="DP105" i="1"/>
  <c r="CZ52" i="1"/>
  <c r="BZ53" i="1"/>
  <c r="BP13" i="1"/>
  <c r="BB107" i="1"/>
  <c r="AQ60" i="1"/>
  <c r="AM120" i="1"/>
  <c r="EE320" i="1"/>
  <c r="EH23" i="1"/>
  <c r="BF207" i="1"/>
  <c r="CZ93" i="1"/>
  <c r="CE74" i="1"/>
  <c r="DT109" i="1"/>
  <c r="CY304" i="1"/>
  <c r="AB373" i="1"/>
  <c r="AH369" i="1"/>
  <c r="AB407" i="1"/>
  <c r="DC340" i="1"/>
  <c r="DA72" i="1"/>
  <c r="DQ72" i="1"/>
  <c r="AB80" i="1"/>
  <c r="AH93" i="1"/>
  <c r="AL34" i="1"/>
  <c r="BL65" i="1"/>
  <c r="AC26" i="1"/>
  <c r="CM111" i="1"/>
  <c r="DC96" i="1"/>
  <c r="DQ120" i="1"/>
  <c r="CN35" i="1"/>
  <c r="CY301" i="1"/>
  <c r="CU130" i="1"/>
  <c r="CP337" i="1"/>
  <c r="DB21" i="1"/>
  <c r="CU20" i="1"/>
  <c r="DA206" i="1"/>
  <c r="CZ94" i="1"/>
  <c r="CX62" i="1"/>
  <c r="AR121" i="1"/>
  <c r="DB337" i="1"/>
  <c r="EB30" i="1"/>
  <c r="ED243" i="1"/>
  <c r="BB333" i="1"/>
  <c r="DO428" i="1"/>
  <c r="CF332" i="1"/>
  <c r="EH111" i="1"/>
  <c r="BV66" i="1"/>
  <c r="CP100" i="1"/>
  <c r="EE78" i="1"/>
  <c r="BU201" i="1"/>
  <c r="AG46" i="1"/>
  <c r="CY199" i="1"/>
  <c r="CK15" i="1"/>
  <c r="CR93" i="1"/>
  <c r="EG13" i="1"/>
  <c r="BL88" i="1"/>
  <c r="AG37" i="1"/>
  <c r="DY53" i="1"/>
  <c r="ED90" i="1"/>
  <c r="DH16" i="1"/>
  <c r="BZ121" i="1"/>
  <c r="DU39" i="1"/>
  <c r="DQ36" i="1"/>
  <c r="CF41" i="1"/>
  <c r="DU16" i="1"/>
  <c r="CJ49" i="1"/>
  <c r="EH346" i="1"/>
  <c r="DT16" i="1"/>
  <c r="DR131" i="1"/>
  <c r="DG37" i="1"/>
  <c r="CM131" i="1"/>
  <c r="CP392" i="1"/>
  <c r="CP315" i="1"/>
  <c r="DT321" i="1"/>
  <c r="DD72" i="1"/>
  <c r="BB318" i="1"/>
  <c r="DS44" i="1"/>
  <c r="AB341" i="1"/>
  <c r="DT317" i="1"/>
  <c r="CA323" i="1"/>
  <c r="CQ550" i="1"/>
  <c r="EB346" i="1"/>
  <c r="DZ96" i="1"/>
  <c r="CJ38" i="1"/>
  <c r="AL305" i="1"/>
  <c r="BA328" i="1"/>
  <c r="CA13" i="1"/>
  <c r="CM247" i="1"/>
  <c r="DS93" i="1"/>
  <c r="DL361" i="1"/>
  <c r="CZ319" i="1"/>
  <c r="DA109" i="1"/>
  <c r="ED27" i="1"/>
  <c r="AV38" i="1"/>
  <c r="D340" i="1" a="1"/>
  <c r="EG251" i="1"/>
  <c r="BU49" i="1"/>
  <c r="DM65" i="1"/>
  <c r="CW333" i="1"/>
  <c r="AQ37" i="1"/>
  <c r="CN482" i="1"/>
  <c r="CZ65" i="1"/>
  <c r="BQ44" i="1"/>
  <c r="DN335" i="1"/>
  <c r="AQ46" i="1"/>
  <c r="BL66" i="1"/>
  <c r="BU31" i="1"/>
  <c r="CF302" i="1"/>
  <c r="CP79" i="1"/>
  <c r="AL28" i="1"/>
  <c r="CM82" i="1"/>
  <c r="AL14" i="1"/>
  <c r="DM23" i="1"/>
  <c r="DF96" i="1"/>
  <c r="DD90" i="1"/>
  <c r="CS204" i="1"/>
  <c r="DL72" i="1"/>
  <c r="CZ323" i="1"/>
  <c r="DP247" i="1"/>
  <c r="DJ22" i="1"/>
  <c r="BL57" i="1"/>
  <c r="AL59" i="1"/>
  <c r="AR40" i="1"/>
  <c r="CK29" i="1"/>
  <c r="CL94" i="1"/>
  <c r="DU29" i="1"/>
  <c r="CY29" i="1"/>
  <c r="AQ304" i="1"/>
  <c r="DH42" i="1"/>
  <c r="EH85" i="1"/>
  <c r="DK41" i="1"/>
  <c r="CA64" i="1"/>
  <c r="CA111" i="1"/>
  <c r="DP108" i="1"/>
  <c r="DK547" i="1"/>
  <c r="BB129" i="1"/>
  <c r="BV63" i="1"/>
  <c r="BL315" i="1"/>
  <c r="CM323" i="1"/>
  <c r="BK129" i="1"/>
  <c r="CF247" i="1"/>
  <c r="CX111" i="1"/>
  <c r="CZ17" i="1"/>
  <c r="DU397" i="1"/>
  <c r="BG431" i="1"/>
  <c r="DF435" i="1"/>
  <c r="CZ242" i="1"/>
  <c r="EG44" i="1"/>
  <c r="DS32" i="1"/>
  <c r="EB108" i="1"/>
  <c r="AQ24" i="1"/>
  <c r="CO201" i="1"/>
  <c r="EF27" i="1"/>
  <c r="BA11" i="1"/>
  <c r="BK110" i="1"/>
  <c r="DR90" i="1"/>
  <c r="CO109" i="1"/>
  <c r="DQ368" i="1"/>
  <c r="DD52" i="1"/>
  <c r="CZ33" i="1"/>
  <c r="DD38" i="1"/>
  <c r="BA17" i="1"/>
  <c r="BF348" i="1"/>
  <c r="BU233" i="1"/>
  <c r="BK105" i="1"/>
  <c r="CA89" i="1"/>
  <c r="BG310" i="1"/>
  <c r="AV317" i="1"/>
  <c r="DS85" i="1"/>
  <c r="CY130" i="1"/>
  <c r="EF43" i="1"/>
  <c r="DZ82" i="1"/>
  <c r="AC80" i="1"/>
  <c r="CP207" i="1"/>
  <c r="CP20" i="1"/>
  <c r="EG60" i="1"/>
  <c r="DF66" i="1"/>
  <c r="AB110" i="1"/>
  <c r="BZ72" i="1"/>
  <c r="CW12" i="1"/>
  <c r="AL231" i="1"/>
  <c r="DL65" i="1"/>
  <c r="DA382" i="1"/>
  <c r="DU394" i="1"/>
  <c r="DD383" i="1"/>
  <c r="DK367" i="1"/>
  <c r="BA74" i="1"/>
  <c r="DK64" i="1"/>
  <c r="CO202" i="1"/>
  <c r="BP374" i="1"/>
  <c r="CS27" i="1"/>
  <c r="BL394" i="1"/>
  <c r="DB381" i="1"/>
  <c r="AW61" i="1"/>
  <c r="BB26" i="1"/>
  <c r="AV325" i="1"/>
  <c r="CW26" i="1"/>
  <c r="CR35" i="1"/>
  <c r="AW25" i="1"/>
  <c r="ED325" i="1"/>
  <c r="AB371" i="1"/>
  <c r="CM414" i="1"/>
  <c r="BL131" i="1"/>
  <c r="EH241" i="1"/>
  <c r="AB100" i="1"/>
  <c r="AH85" i="1"/>
  <c r="BU104" i="1"/>
  <c r="DB415" i="1"/>
  <c r="EG307" i="1"/>
  <c r="BU45" i="1"/>
  <c r="DT13" i="1"/>
  <c r="DK12" i="1"/>
  <c r="DS115" i="1"/>
  <c r="CE18" i="1"/>
  <c r="DT21" i="1"/>
  <c r="CY43" i="1"/>
  <c r="DT79" i="1"/>
  <c r="CA54" i="1"/>
  <c r="AV23" i="1"/>
  <c r="CZ122" i="1"/>
  <c r="BB10" i="1"/>
  <c r="BK55" i="1"/>
  <c r="AB54" i="1"/>
  <c r="DO24" i="1"/>
  <c r="DO41" i="1"/>
  <c r="DS97" i="1"/>
  <c r="AW118" i="1"/>
  <c r="DC94" i="1"/>
  <c r="BP32" i="1"/>
  <c r="CS13" i="1"/>
  <c r="DA21" i="1"/>
  <c r="CS45" i="1"/>
  <c r="DG23" i="1"/>
  <c r="CN298" i="1"/>
  <c r="EC62" i="1"/>
  <c r="BQ82" i="1"/>
  <c r="CZ194" i="1"/>
  <c r="CF58" i="1"/>
  <c r="DN10" i="1"/>
  <c r="CP25" i="1"/>
  <c r="DM38" i="1"/>
  <c r="CL54" i="1"/>
  <c r="AG39" i="1"/>
  <c r="DE58" i="1"/>
  <c r="AC12" i="1"/>
  <c r="CJ15" i="1"/>
  <c r="BZ33" i="1"/>
  <c r="BA41" i="1"/>
  <c r="CU242" i="1"/>
  <c r="CX38" i="1"/>
  <c r="EG40" i="1"/>
  <c r="CR298" i="1"/>
  <c r="CY16" i="1"/>
  <c r="AR52" i="1"/>
  <c r="AC16" i="1"/>
  <c r="CJ18" i="1"/>
  <c r="DX28" i="1"/>
  <c r="AC45" i="1"/>
  <c r="BA23" i="1"/>
  <c r="CE51" i="1"/>
  <c r="DP27" i="1"/>
  <c r="DB100" i="1"/>
  <c r="DG49" i="1"/>
  <c r="AW28" i="1"/>
  <c r="CF33" i="1"/>
  <c r="DE60" i="1"/>
  <c r="CY433" i="1"/>
  <c r="ED115" i="1"/>
  <c r="BU315" i="1"/>
  <c r="BL18" i="1"/>
  <c r="DG90" i="1"/>
  <c r="DC341" i="1"/>
  <c r="AH329" i="1"/>
  <c r="AW88" i="1"/>
  <c r="DK26" i="1"/>
  <c r="CK22" i="1"/>
  <c r="AV79" i="1"/>
  <c r="EF80" i="1"/>
  <c r="CX419" i="1"/>
  <c r="CN58" i="1"/>
  <c r="BF86" i="1"/>
  <c r="CL49" i="1"/>
  <c r="EA23" i="1"/>
  <c r="CA51" i="1"/>
  <c r="DG89" i="1"/>
  <c r="CJ203" i="1"/>
  <c r="ED30" i="1"/>
  <c r="AR33" i="1"/>
  <c r="AL311" i="1"/>
  <c r="AH390" i="1"/>
  <c r="AM131" i="1"/>
  <c r="CE100" i="1"/>
  <c r="EG231" i="1"/>
  <c r="DQ41" i="1"/>
  <c r="DB120" i="1"/>
  <c r="AC58" i="1"/>
  <c r="DB28" i="1"/>
  <c r="BQ78" i="1"/>
  <c r="CJ19" i="1"/>
  <c r="DZ15" i="1"/>
  <c r="CF100" i="1"/>
  <c r="CS35" i="1"/>
  <c r="AM33" i="1"/>
  <c r="CE39" i="1"/>
  <c r="AB11" i="1"/>
  <c r="EA12" i="1"/>
  <c r="BU16" i="1"/>
  <c r="DS55" i="1"/>
  <c r="DH38" i="1"/>
  <c r="BG56" i="1"/>
  <c r="CZ241" i="1"/>
  <c r="DU91" i="1"/>
  <c r="CL24" i="1"/>
  <c r="BV122" i="1"/>
  <c r="BZ18" i="1"/>
  <c r="CF26" i="1"/>
  <c r="AQ49" i="1"/>
  <c r="AW90" i="1"/>
  <c r="ED87" i="1"/>
  <c r="AW234" i="1"/>
  <c r="CP91" i="1"/>
  <c r="CM38" i="1"/>
  <c r="DH18" i="1"/>
  <c r="EB33" i="1"/>
  <c r="AR15" i="1"/>
  <c r="AW409" i="1"/>
  <c r="DK44" i="1"/>
  <c r="DX14" i="1"/>
  <c r="CJ242" i="1"/>
  <c r="DM251" i="1"/>
  <c r="AR120" i="1"/>
  <c r="CO50" i="1"/>
  <c r="CF128" i="1"/>
  <c r="DF60" i="1"/>
  <c r="CA97" i="1"/>
  <c r="AL63" i="1"/>
  <c r="DR305" i="1"/>
  <c r="EG61" i="1"/>
  <c r="AL330" i="1"/>
  <c r="DG194" i="1"/>
  <c r="CU22" i="1"/>
  <c r="DM64" i="1"/>
  <c r="BF43" i="1"/>
  <c r="CM118" i="1"/>
  <c r="BK204" i="1"/>
  <c r="DZ89" i="1"/>
  <c r="AR89" i="1"/>
  <c r="DF86" i="1"/>
  <c r="AM46" i="1"/>
  <c r="DP63" i="1"/>
  <c r="AQ36" i="1"/>
  <c r="CQ49" i="1"/>
  <c r="DJ24" i="1"/>
  <c r="DF22" i="1"/>
  <c r="DL64" i="1"/>
  <c r="CL205" i="1"/>
  <c r="CS21" i="1"/>
  <c r="EE12" i="1"/>
  <c r="AH11" i="1"/>
  <c r="DL10" i="1"/>
  <c r="CZ27" i="1"/>
  <c r="AB12" i="1"/>
  <c r="AG131" i="1"/>
  <c r="EG21" i="1"/>
  <c r="BA31" i="1"/>
  <c r="CQ105" i="1"/>
  <c r="EF57" i="1"/>
  <c r="CE104" i="1"/>
  <c r="BU204" i="1"/>
  <c r="AH108" i="1"/>
  <c r="BQ94" i="1"/>
  <c r="BB28" i="1"/>
  <c r="CA104" i="1"/>
  <c r="CX57" i="1"/>
  <c r="CL39" i="1"/>
  <c r="CQ89" i="1"/>
  <c r="EH10" i="1"/>
  <c r="AC31" i="1"/>
  <c r="AG30" i="1"/>
  <c r="BU325" i="1"/>
  <c r="BA90" i="1"/>
  <c r="DU57" i="1"/>
  <c r="DN28" i="1"/>
  <c r="AM363" i="1"/>
  <c r="DT195" i="1"/>
  <c r="DH319" i="1"/>
  <c r="DD42" i="1"/>
  <c r="CL51" i="1"/>
  <c r="CY121" i="1"/>
  <c r="DY58" i="1"/>
  <c r="BU60" i="1"/>
  <c r="CN94" i="1"/>
  <c r="DT15" i="1"/>
  <c r="DO63" i="1"/>
  <c r="AG14" i="1"/>
  <c r="DC74" i="1"/>
  <c r="DA326" i="1"/>
  <c r="BQ28" i="1"/>
  <c r="BF107" i="1"/>
  <c r="BZ17" i="1"/>
  <c r="AR97" i="1"/>
  <c r="DR54" i="1"/>
  <c r="CW105" i="1"/>
  <c r="DG33" i="1"/>
  <c r="CR97" i="1"/>
  <c r="AQ25" i="1"/>
  <c r="CO105" i="1"/>
  <c r="DC63" i="1"/>
  <c r="AH40" i="1"/>
  <c r="BP34" i="1"/>
  <c r="DP15" i="1"/>
  <c r="CX11" i="1"/>
  <c r="EH14" i="1"/>
  <c r="AH88" i="1"/>
  <c r="CL60" i="1"/>
  <c r="DX231" i="1"/>
  <c r="EB28" i="1"/>
  <c r="DO42" i="1"/>
  <c r="AL65" i="1"/>
  <c r="AG127" i="1"/>
  <c r="AG62" i="1"/>
  <c r="DC110" i="1"/>
  <c r="BZ36" i="1"/>
  <c r="EF298" i="1"/>
  <c r="ED66" i="1"/>
  <c r="CZ118" i="1"/>
  <c r="AQ64" i="1"/>
  <c r="BP364" i="1"/>
  <c r="CN110" i="1"/>
  <c r="BV309" i="1"/>
  <c r="DG35" i="1"/>
  <c r="DT90" i="1"/>
  <c r="DA78" i="1"/>
  <c r="DU13" i="1"/>
  <c r="BK27" i="1"/>
  <c r="DP18" i="1"/>
  <c r="DB46" i="1"/>
  <c r="DS89" i="1"/>
  <c r="CR121" i="1"/>
  <c r="ED32" i="1"/>
  <c r="DL130" i="1"/>
  <c r="EC322" i="1"/>
  <c r="BP233" i="1"/>
  <c r="CS17" i="1"/>
  <c r="DJ435" i="1"/>
  <c r="BP368" i="1"/>
  <c r="CZ346" i="1"/>
  <c r="DK22" i="1"/>
  <c r="AW43" i="1"/>
  <c r="BG511" i="1"/>
  <c r="DX697" i="1"/>
  <c r="DX65" i="1"/>
  <c r="BP66" i="1"/>
  <c r="EE118" i="1"/>
  <c r="CA96" i="1"/>
  <c r="AB41" i="1"/>
  <c r="BF82" i="1"/>
  <c r="BU362" i="1"/>
  <c r="EG100" i="1"/>
  <c r="CS229" i="1"/>
  <c r="DF332" i="1"/>
  <c r="CE32" i="1"/>
  <c r="D345" i="1" a="1"/>
  <c r="AG115" i="1"/>
  <c r="EG52" i="1"/>
  <c r="EG367" i="1"/>
  <c r="AQ499" i="1"/>
  <c r="AR363" i="1"/>
  <c r="DE55" i="1"/>
  <c r="EC95" i="1"/>
  <c r="CZ56" i="1"/>
  <c r="BG302" i="1"/>
  <c r="DF107" i="1"/>
  <c r="CE115" i="1"/>
  <c r="EA65" i="1"/>
  <c r="CS434" i="1"/>
  <c r="BZ13" i="1"/>
  <c r="EG63" i="1"/>
  <c r="CM595" i="1"/>
  <c r="DP317" i="1"/>
  <c r="AW46" i="1"/>
  <c r="DE335" i="1"/>
  <c r="DD300" i="1"/>
  <c r="EE89" i="1"/>
  <c r="EH33" i="1"/>
  <c r="CX21" i="1"/>
  <c r="DS37" i="1"/>
  <c r="CL31" i="1"/>
  <c r="BQ55" i="1"/>
  <c r="DB331" i="1"/>
  <c r="CJ202" i="1"/>
  <c r="BB24" i="1"/>
  <c r="BL86" i="1"/>
  <c r="DU35" i="1"/>
  <c r="AW66" i="1"/>
  <c r="DS346" i="1"/>
  <c r="DS312" i="1"/>
  <c r="CO315" i="1"/>
  <c r="DR104" i="1"/>
  <c r="BP37" i="1"/>
  <c r="AW364" i="1"/>
  <c r="DW119" i="1"/>
  <c r="EB80" i="1"/>
  <c r="CY57" i="1"/>
  <c r="DT304" i="1"/>
  <c r="AL195" i="1"/>
  <c r="BL40" i="1"/>
  <c r="CL95" i="1"/>
  <c r="DB66" i="1"/>
  <c r="CE91" i="1"/>
  <c r="CL105" i="1"/>
  <c r="BU52" i="1"/>
  <c r="AQ89" i="1"/>
  <c r="DW326" i="1"/>
  <c r="CR14" i="1"/>
  <c r="CJ26" i="1"/>
  <c r="BV95" i="1"/>
  <c r="DE380" i="1"/>
  <c r="EE20" i="1"/>
  <c r="EA61" i="1"/>
  <c r="CF43" i="1"/>
  <c r="DQ22" i="1"/>
  <c r="DT43" i="1"/>
  <c r="ED97" i="1"/>
  <c r="CS346" i="1"/>
  <c r="DC322" i="1"/>
  <c r="CQ305" i="1"/>
  <c r="BA323" i="1"/>
  <c r="EE195" i="1"/>
  <c r="CX127" i="1"/>
  <c r="DH54" i="1"/>
  <c r="CU65" i="1"/>
  <c r="CY367" i="1"/>
  <c r="DP230" i="1"/>
  <c r="CN299" i="1"/>
  <c r="EF343" i="1"/>
  <c r="DL334" i="1"/>
  <c r="AL104" i="1"/>
  <c r="D331" i="1" a="1"/>
  <c r="DS41" i="1"/>
  <c r="BP121" i="1"/>
  <c r="BG63" i="1"/>
  <c r="CU320" i="1"/>
  <c r="BQ21" i="1"/>
  <c r="EG376" i="1"/>
  <c r="CZ101" i="1"/>
  <c r="DY243" i="1"/>
  <c r="BV300" i="1"/>
  <c r="DC107" i="1"/>
  <c r="AG409" i="1"/>
  <c r="DY64" i="1"/>
  <c r="DX37" i="1"/>
  <c r="EF251" i="1"/>
  <c r="CS194" i="1"/>
  <c r="AV304" i="1"/>
  <c r="BF96" i="1"/>
  <c r="AQ66" i="1"/>
  <c r="DP34" i="1"/>
  <c r="AB94" i="1"/>
  <c r="DO97" i="1"/>
  <c r="DT100" i="1"/>
  <c r="DS24" i="1"/>
  <c r="DM32" i="1"/>
  <c r="DZ55" i="1"/>
  <c r="CU19" i="1"/>
  <c r="CX15" i="1"/>
  <c r="EC96" i="1"/>
  <c r="BG59" i="1"/>
  <c r="AB45" i="1"/>
  <c r="BL54" i="1"/>
  <c r="EC80" i="1"/>
  <c r="DR11" i="1"/>
  <c r="DE37" i="1"/>
  <c r="CF119" i="1"/>
  <c r="DK302" i="1"/>
  <c r="BB39" i="1"/>
  <c r="DH19" i="1"/>
  <c r="BG322" i="1"/>
  <c r="CN202" i="1"/>
  <c r="CO64" i="1"/>
  <c r="DZ10" i="1"/>
  <c r="DH377" i="1"/>
  <c r="EF391" i="1"/>
  <c r="CP516" i="1"/>
  <c r="BB336" i="1"/>
  <c r="AG373" i="1"/>
  <c r="EC43" i="1"/>
  <c r="DY17" i="1"/>
  <c r="EC54" i="1"/>
  <c r="CS402" i="1"/>
  <c r="CR80" i="1"/>
  <c r="CE307" i="1"/>
  <c r="BQ39" i="1"/>
  <c r="BB37" i="1"/>
  <c r="CA344" i="1"/>
  <c r="DZ325" i="1"/>
  <c r="DG86" i="1"/>
  <c r="CP13" i="1"/>
  <c r="CY194" i="1"/>
  <c r="BB310" i="1"/>
  <c r="DK297" i="1"/>
  <c r="EA194" i="1"/>
  <c r="DO12" i="1"/>
  <c r="CW359" i="1"/>
  <c r="AG28" i="1"/>
  <c r="CP328" i="1"/>
  <c r="DK54" i="1"/>
  <c r="AL90" i="1"/>
  <c r="DH89" i="1"/>
  <c r="EF19" i="1"/>
  <c r="CJ32" i="1"/>
  <c r="DN129" i="1"/>
  <c r="CR13" i="1"/>
  <c r="EH55" i="1"/>
  <c r="DC296" i="1"/>
  <c r="AR78" i="1"/>
  <c r="AG57" i="1"/>
  <c r="ED24" i="1"/>
  <c r="DX97" i="1"/>
  <c r="CM195" i="1"/>
  <c r="DH65" i="1"/>
  <c r="EG82" i="1"/>
  <c r="BP20" i="1"/>
  <c r="DC45" i="1"/>
  <c r="DX128" i="1"/>
  <c r="DQ370" i="1"/>
  <c r="DE25" i="1"/>
  <c r="CR120" i="1"/>
  <c r="BL60" i="1"/>
  <c r="BG93" i="1"/>
  <c r="ED25" i="1"/>
  <c r="DW52" i="1"/>
  <c r="EH40" i="1"/>
  <c r="BP50" i="1"/>
  <c r="BZ80" i="1"/>
  <c r="EG94" i="1"/>
  <c r="DM45" i="1"/>
  <c r="CE30" i="1"/>
  <c r="AB62" i="1"/>
  <c r="AW235" i="1"/>
  <c r="DC30" i="1"/>
  <c r="CZ43" i="1"/>
  <c r="BZ54" i="1"/>
  <c r="CO20" i="1"/>
  <c r="BZ108" i="1"/>
  <c r="DO195" i="1"/>
  <c r="CN364" i="1"/>
  <c r="CZ306" i="1"/>
  <c r="AH383" i="1"/>
  <c r="DA418" i="1"/>
  <c r="DC359" i="1"/>
  <c r="AR340" i="1"/>
  <c r="DP115" i="1"/>
  <c r="AQ11" i="1"/>
  <c r="DO321" i="1"/>
  <c r="CN306" i="1"/>
  <c r="AV57" i="1"/>
  <c r="AW311" i="1"/>
  <c r="BF242" i="1"/>
  <c r="CO34" i="1"/>
  <c r="DC391" i="1"/>
  <c r="CT85" i="1"/>
  <c r="DE369" i="1"/>
  <c r="EA129" i="1"/>
  <c r="BF50" i="1"/>
  <c r="EB378" i="1"/>
  <c r="EH91" i="1"/>
  <c r="DB26" i="1"/>
  <c r="BV331" i="1"/>
  <c r="DL393" i="1"/>
  <c r="BK86" i="1"/>
  <c r="CA50" i="1"/>
  <c r="DT130" i="1"/>
  <c r="AV131" i="1"/>
  <c r="AC333" i="1"/>
  <c r="CF40" i="1"/>
  <c r="BB322" i="1"/>
  <c r="DN340" i="1"/>
  <c r="BG62" i="1"/>
  <c r="BP89" i="1"/>
  <c r="BV72" i="1"/>
  <c r="DX299" i="1"/>
  <c r="EC101" i="1"/>
  <c r="AM59" i="1"/>
  <c r="DW79" i="1"/>
  <c r="DS86" i="1"/>
  <c r="AL94" i="1"/>
  <c r="CR318" i="1"/>
  <c r="CY38" i="1"/>
  <c r="CZ45" i="1"/>
  <c r="AL18" i="1"/>
  <c r="BP31" i="1"/>
  <c r="DW242" i="1"/>
  <c r="AW298" i="1"/>
  <c r="CM315" i="1"/>
  <c r="BK87" i="1"/>
  <c r="DE410" i="1"/>
  <c r="EA296" i="1"/>
  <c r="AV327" i="1"/>
  <c r="AR87" i="1"/>
  <c r="DP88" i="1"/>
  <c r="CK19" i="1"/>
  <c r="DT397" i="1"/>
  <c r="DG61" i="1"/>
  <c r="DS334" i="1"/>
  <c r="CP334" i="1"/>
  <c r="EG122" i="1"/>
  <c r="DO43" i="1"/>
  <c r="DS341" i="1"/>
  <c r="DT434" i="1"/>
  <c r="DH229" i="1"/>
  <c r="BZ104" i="1"/>
  <c r="AB348" i="1"/>
  <c r="DY66" i="1"/>
  <c r="CS46" i="1"/>
  <c r="AV87" i="1"/>
  <c r="EB54" i="1"/>
  <c r="DN37" i="1"/>
  <c r="DF303" i="1"/>
  <c r="DH40" i="1"/>
  <c r="EE14" i="1"/>
  <c r="BP199" i="1"/>
  <c r="BF35" i="1"/>
  <c r="BP242" i="1"/>
  <c r="BP80" i="1"/>
  <c r="CS362" i="1"/>
  <c r="DM49" i="1"/>
  <c r="AW247" i="1"/>
  <c r="DF97" i="1"/>
  <c r="CQ20" i="1"/>
  <c r="CK86" i="1"/>
  <c r="DU45" i="1"/>
  <c r="AM111" i="1"/>
  <c r="CE27" i="1"/>
  <c r="AH28" i="1"/>
  <c r="CJ14" i="1"/>
  <c r="DS327" i="1"/>
  <c r="CW41" i="1"/>
  <c r="DJ72" i="1"/>
  <c r="CZ87" i="1"/>
  <c r="AC10" i="1"/>
  <c r="DA28" i="1"/>
  <c r="DW80" i="1"/>
  <c r="BV58" i="1"/>
  <c r="EF89" i="1"/>
  <c r="CK21" i="1"/>
  <c r="EG15" i="1"/>
  <c r="CO40" i="1"/>
  <c r="CQ18" i="1"/>
  <c r="AW55" i="1"/>
  <c r="CY35" i="1"/>
  <c r="CX30" i="1"/>
  <c r="BA43" i="1"/>
  <c r="DM36" i="1"/>
  <c r="DQ195" i="1"/>
  <c r="DZ45" i="1"/>
  <c r="DT50" i="1"/>
  <c r="DQ24" i="1"/>
  <c r="CO206" i="1"/>
  <c r="AG50" i="1"/>
  <c r="CL131" i="1"/>
  <c r="CT86" i="1"/>
  <c r="AV15" i="1"/>
  <c r="AV243" i="1"/>
  <c r="CU29" i="1"/>
  <c r="DO32" i="1"/>
  <c r="BL20" i="1"/>
  <c r="DS88" i="1"/>
  <c r="AL43" i="1"/>
  <c r="DD41" i="1"/>
  <c r="DP12" i="1"/>
  <c r="DF53" i="1"/>
  <c r="CO43" i="1"/>
  <c r="BG26" i="1"/>
  <c r="CE17" i="1"/>
  <c r="BL22" i="1"/>
  <c r="EG46" i="1"/>
  <c r="DL321" i="1"/>
  <c r="EG129" i="1"/>
  <c r="AV44" i="1"/>
  <c r="AQ28" i="1"/>
  <c r="CT65" i="1"/>
  <c r="CY346" i="1"/>
  <c r="DJ93" i="1"/>
  <c r="DW94" i="1"/>
  <c r="EF78" i="1"/>
  <c r="DQ118" i="1"/>
  <c r="EG32" i="1"/>
  <c r="EH15" i="1"/>
  <c r="EF74" i="1"/>
  <c r="CW128" i="1"/>
  <c r="BK65" i="1"/>
  <c r="DF301" i="1"/>
  <c r="DK28" i="1"/>
  <c r="CN424" i="1"/>
  <c r="DT364" i="1"/>
  <c r="DD434" i="1"/>
  <c r="CS74" i="1"/>
  <c r="BF337" i="1"/>
  <c r="AQ90" i="1"/>
  <c r="DF55" i="1"/>
  <c r="DC17" i="1"/>
  <c r="CZ91" i="1"/>
  <c r="DK88" i="1"/>
  <c r="DE35" i="1"/>
  <c r="DJ25" i="1"/>
  <c r="EC23" i="1"/>
  <c r="DD14" i="1"/>
  <c r="AM94" i="1"/>
  <c r="DK59" i="1"/>
  <c r="AQ33" i="1"/>
  <c r="DA110" i="1"/>
  <c r="BF38" i="1"/>
  <c r="DY89" i="1"/>
  <c r="DS194" i="1"/>
  <c r="AL51" i="1"/>
  <c r="AH60" i="1"/>
  <c r="EC79" i="1"/>
  <c r="AH18" i="1"/>
  <c r="DL122" i="1"/>
  <c r="EC115" i="1"/>
  <c r="DD130" i="1"/>
  <c r="CN18" i="1"/>
  <c r="DO85" i="1"/>
  <c r="DU11" i="1"/>
  <c r="CA199" i="1"/>
  <c r="CE15" i="1"/>
  <c r="ED19" i="1"/>
  <c r="EE32" i="1"/>
  <c r="BP43" i="1"/>
  <c r="AW60" i="1"/>
  <c r="DZ38" i="1"/>
  <c r="BP86" i="1"/>
  <c r="EG43" i="1"/>
  <c r="AQ31" i="1"/>
  <c r="AR85" i="1"/>
  <c r="EH45" i="1"/>
  <c r="CO45" i="1"/>
  <c r="DN11" i="1"/>
  <c r="CE234" i="1"/>
  <c r="BV230" i="1"/>
  <c r="CX24" i="1"/>
  <c r="BB59" i="1"/>
  <c r="CT57" i="1"/>
  <c r="DC247" i="1"/>
  <c r="CX64" i="1"/>
  <c r="DT86" i="1"/>
  <c r="DX16" i="1"/>
  <c r="BQ118" i="1"/>
  <c r="CW60" i="1"/>
  <c r="BU80" i="1"/>
  <c r="AQ58" i="1"/>
  <c r="CF93" i="1"/>
  <c r="CJ120" i="1"/>
  <c r="DL49" i="1"/>
  <c r="CN52" i="1"/>
  <c r="CJ11" i="1"/>
  <c r="CO36" i="1"/>
  <c r="CN97" i="1"/>
  <c r="CF16" i="1"/>
  <c r="DA50" i="1"/>
  <c r="DC201" i="1"/>
  <c r="DZ22" i="1"/>
  <c r="AL10" i="1"/>
  <c r="AQ119" i="1"/>
  <c r="AV121" i="1"/>
  <c r="BZ66" i="1"/>
  <c r="DE34" i="1"/>
  <c r="DB105" i="1"/>
  <c r="CK30" i="1"/>
  <c r="AC62" i="1"/>
  <c r="DM18" i="1"/>
  <c r="DJ91" i="1"/>
  <c r="AW86" i="1"/>
  <c r="DA107" i="1"/>
  <c r="BQ15" i="1"/>
  <c r="CL325" i="1"/>
  <c r="DM411" i="1"/>
  <c r="DK37" i="1"/>
  <c r="D326" i="1" a="1"/>
  <c r="AC130" i="1"/>
  <c r="EF88" i="1"/>
  <c r="CM28" i="1"/>
  <c r="CK10" i="1"/>
  <c r="BP33" i="1"/>
  <c r="CW17" i="1"/>
  <c r="BL32" i="1"/>
  <c r="EG121" i="1"/>
  <c r="CJ85" i="1"/>
  <c r="DU194" i="1"/>
  <c r="EA115" i="1"/>
  <c r="DY380" i="1"/>
  <c r="BB311" i="1"/>
  <c r="AG23" i="1"/>
  <c r="CU230" i="1"/>
  <c r="DH105" i="1"/>
  <c r="AR35" i="1"/>
  <c r="CM13" i="1"/>
  <c r="EG19" i="1"/>
  <c r="AV59" i="1"/>
  <c r="DG91" i="1"/>
  <c r="AW110" i="1"/>
  <c r="CN25" i="1"/>
  <c r="DK46" i="1"/>
  <c r="EC20" i="1"/>
  <c r="DM60" i="1"/>
  <c r="CJ108" i="1"/>
  <c r="DO194" i="1"/>
  <c r="DX17" i="1"/>
  <c r="DX32" i="1"/>
  <c r="DH17" i="1"/>
  <c r="BU36" i="1"/>
  <c r="DU28" i="1"/>
  <c r="DE72" i="1"/>
  <c r="DH72" i="1"/>
  <c r="EE35" i="1"/>
  <c r="CU52" i="1"/>
  <c r="BQ122" i="1"/>
  <c r="DE43" i="1"/>
  <c r="DX12" i="1"/>
  <c r="AC36" i="1"/>
  <c r="DL25" i="1"/>
  <c r="BZ58" i="1"/>
  <c r="AV202" i="1"/>
  <c r="CW11" i="1"/>
  <c r="EB12" i="1"/>
  <c r="DF32" i="1"/>
  <c r="EG89" i="1"/>
  <c r="DQ303" i="1"/>
  <c r="CL74" i="1"/>
  <c r="DT31" i="1"/>
  <c r="AR297" i="1"/>
  <c r="DG29" i="1"/>
  <c r="BQ86" i="1"/>
  <c r="AB297" i="1"/>
  <c r="BK36" i="1"/>
  <c r="DH33" i="1"/>
  <c r="BP12" i="1"/>
  <c r="BB90" i="1"/>
  <c r="CA544" i="1"/>
  <c r="DN43" i="1"/>
  <c r="BB229" i="1"/>
  <c r="DE120" i="1"/>
  <c r="BQ297" i="1"/>
  <c r="AG41" i="1"/>
  <c r="BL377" i="1"/>
  <c r="CN204" i="1"/>
  <c r="DZ101" i="1"/>
  <c r="CQ101" i="1"/>
  <c r="BB412" i="1"/>
  <c r="AM13" i="1"/>
  <c r="ED341" i="1"/>
  <c r="EE119" i="1"/>
  <c r="CU371" i="1"/>
  <c r="DO59" i="1"/>
  <c r="DM340" i="1"/>
  <c r="DQ346" i="1"/>
  <c r="BL199" i="1"/>
  <c r="CP379" i="1"/>
  <c r="CR54" i="1"/>
  <c r="CO235" i="1"/>
  <c r="CY66" i="1"/>
  <c r="BV308" i="1"/>
  <c r="DO130" i="1"/>
  <c r="CJ370" i="1"/>
  <c r="AG88" i="1"/>
  <c r="DM342" i="1"/>
  <c r="CM41" i="1"/>
  <c r="CY336" i="1"/>
  <c r="EA414" i="1"/>
  <c r="BA235" i="1"/>
  <c r="AC118" i="1"/>
  <c r="CO131" i="1"/>
  <c r="AQ335" i="1"/>
  <c r="DU323" i="1"/>
  <c r="DO477" i="1"/>
  <c r="DH11" i="1"/>
  <c r="DX297" i="1"/>
  <c r="BQ296" i="1"/>
  <c r="BV432" i="1"/>
  <c r="AM360" i="1"/>
  <c r="DY235" i="1"/>
  <c r="AW501" i="1"/>
  <c r="AC372" i="1"/>
  <c r="CE396" i="1"/>
  <c r="DW89" i="1"/>
  <c r="DQ427" i="1"/>
  <c r="DE371" i="1"/>
  <c r="EC321" i="1"/>
  <c r="DR600" i="1"/>
  <c r="AC243" i="1"/>
  <c r="AR364" i="1"/>
  <c r="BK107" i="1"/>
  <c r="CX35" i="1"/>
  <c r="EE311" i="1"/>
  <c r="AM322" i="1"/>
  <c r="BG120" i="1"/>
  <c r="DQ27" i="1"/>
  <c r="EG59" i="1"/>
  <c r="CF251" i="1"/>
  <c r="BU512" i="1"/>
  <c r="AQ312" i="1"/>
  <c r="CN27" i="1"/>
  <c r="DS367" i="1"/>
  <c r="ED44" i="1"/>
  <c r="EE59" i="1"/>
  <c r="DE107" i="1"/>
  <c r="CR317" i="1"/>
  <c r="CW360" i="1"/>
  <c r="CO323" i="1"/>
  <c r="EC37" i="1"/>
  <c r="DL29" i="1"/>
  <c r="BG42" i="1"/>
  <c r="DQ305" i="1"/>
  <c r="EF72" i="1"/>
  <c r="DZ51" i="1"/>
  <c r="DZ377" i="1"/>
  <c r="CY87" i="1"/>
  <c r="ED78" i="1"/>
  <c r="CW58" i="1"/>
  <c r="BQ87" i="1"/>
  <c r="BL498" i="1"/>
  <c r="DQ110" i="1"/>
  <c r="DM241" i="1"/>
  <c r="BV353" i="1"/>
  <c r="BP104" i="1"/>
  <c r="DE308" i="1"/>
  <c r="DW194" i="1"/>
  <c r="CX108" i="1"/>
  <c r="EB299" i="1"/>
  <c r="DW85" i="1"/>
  <c r="EG23" i="1"/>
  <c r="AM82" i="1"/>
  <c r="DB301" i="1"/>
  <c r="CK14" i="1"/>
  <c r="BF53" i="1"/>
  <c r="BB12" i="1"/>
  <c r="CX16" i="1"/>
  <c r="CL53" i="1"/>
  <c r="DG97" i="1"/>
  <c r="CP14" i="1"/>
  <c r="EB16" i="1"/>
  <c r="CU40" i="1"/>
  <c r="DO347" i="1"/>
  <c r="DA62" i="1"/>
  <c r="DY370" i="1"/>
  <c r="CW426" i="1"/>
  <c r="CZ360" i="1"/>
  <c r="CS59" i="1"/>
  <c r="CS337" i="1"/>
  <c r="CL78" i="1"/>
  <c r="BK309" i="1"/>
  <c r="DL378" i="1"/>
  <c r="CE298" i="1"/>
  <c r="DL96" i="1"/>
  <c r="BG233" i="1"/>
  <c r="DY85" i="1"/>
  <c r="DY56" i="1"/>
  <c r="EH299" i="1"/>
  <c r="CX413" i="1"/>
  <c r="AB343" i="1"/>
  <c r="DS316" i="1"/>
  <c r="ED52" i="1"/>
  <c r="ED408" i="1"/>
  <c r="CX129" i="1"/>
  <c r="AB24" i="1"/>
  <c r="DT45" i="1"/>
  <c r="CX18" i="1"/>
  <c r="CU54" i="1"/>
  <c r="DZ363" i="1"/>
  <c r="CN31" i="1"/>
  <c r="CU107" i="1"/>
  <c r="CJ205" i="1"/>
  <c r="EF42" i="1"/>
  <c r="CF305" i="1"/>
  <c r="AW434" i="1"/>
  <c r="CQ45" i="1"/>
  <c r="CP43" i="1"/>
  <c r="BV105" i="1"/>
  <c r="CA391" i="1"/>
  <c r="CA108" i="1"/>
  <c r="BG111" i="1"/>
  <c r="BV131" i="1"/>
  <c r="CW33" i="1"/>
  <c r="DK25" i="1"/>
  <c r="DC25" i="1"/>
  <c r="DZ64" i="1"/>
  <c r="CO33" i="1"/>
  <c r="AQ88" i="1"/>
  <c r="CP345" i="1"/>
  <c r="DY29" i="1"/>
  <c r="CY55" i="1"/>
  <c r="DH206" i="1"/>
  <c r="BA95" i="1"/>
  <c r="BZ52" i="1"/>
  <c r="BL28" i="1"/>
  <c r="DQ56" i="1"/>
  <c r="CE120" i="1"/>
  <c r="AV62" i="1"/>
  <c r="CZ16" i="1"/>
  <c r="BF60" i="1"/>
  <c r="AG13" i="1"/>
  <c r="AH310" i="1"/>
  <c r="AH363" i="1"/>
  <c r="EC127" i="1"/>
  <c r="DK195" i="1"/>
  <c r="CZ297" i="1"/>
  <c r="BG121" i="1"/>
  <c r="DN62" i="1"/>
  <c r="CM37" i="1"/>
  <c r="DE394" i="1"/>
  <c r="DZ18" i="1"/>
  <c r="CP203" i="1"/>
  <c r="DA17" i="1"/>
  <c r="AL41" i="1"/>
  <c r="AC61" i="1"/>
  <c r="CP97" i="1"/>
  <c r="CS12" i="1"/>
  <c r="AB108" i="1"/>
  <c r="CN370" i="1"/>
  <c r="AM64" i="1"/>
  <c r="CL128" i="1"/>
  <c r="CJ28" i="1"/>
  <c r="DX86" i="1"/>
  <c r="CQ122" i="1"/>
  <c r="CY85" i="1"/>
  <c r="CF351" i="1"/>
  <c r="CK121" i="1"/>
  <c r="AH14" i="1"/>
  <c r="DP65" i="1"/>
  <c r="CA340" i="1"/>
  <c r="AH342" i="1"/>
  <c r="AC231" i="1"/>
  <c r="DW324" i="1"/>
  <c r="BP36" i="1"/>
  <c r="CN63" i="1"/>
  <c r="AC87" i="1"/>
  <c r="CN51" i="1"/>
  <c r="CU100" i="1"/>
  <c r="CA61" i="1"/>
  <c r="DX330" i="1"/>
  <c r="EG85" i="1"/>
  <c r="BG128" i="1"/>
  <c r="CX20" i="1"/>
  <c r="DG25" i="1"/>
  <c r="AL343" i="1"/>
  <c r="AR25" i="1"/>
  <c r="DC85" i="1"/>
  <c r="AV206" i="1"/>
  <c r="CP72" i="1"/>
  <c r="CU85" i="1"/>
  <c r="AR199" i="1"/>
  <c r="CX87" i="1"/>
  <c r="DJ51" i="1"/>
  <c r="DN233" i="1"/>
  <c r="CZ309" i="1"/>
  <c r="CK26" i="1"/>
  <c r="EA50" i="1"/>
  <c r="BK19" i="1"/>
  <c r="CT33" i="1"/>
  <c r="CJ82" i="1"/>
  <c r="CU207" i="1"/>
  <c r="DK131" i="1"/>
  <c r="CQ26" i="1"/>
  <c r="CW36" i="1"/>
  <c r="CO195" i="1"/>
  <c r="DX334" i="1"/>
  <c r="EF44" i="1"/>
  <c r="DZ372" i="1"/>
  <c r="CQ371" i="1"/>
  <c r="DC65" i="1"/>
  <c r="DW309" i="1"/>
  <c r="BB96" i="1"/>
  <c r="DP298" i="1"/>
  <c r="EE60" i="1"/>
  <c r="DD392" i="1"/>
  <c r="CW121" i="1"/>
  <c r="AW370" i="1"/>
  <c r="BK45" i="1"/>
  <c r="DE95" i="1"/>
  <c r="BB98" i="1"/>
  <c r="CS131" i="1"/>
  <c r="BK115" i="1"/>
  <c r="CM130" i="1"/>
  <c r="EG72" i="1"/>
  <c r="BU336" i="1"/>
  <c r="EG56" i="1"/>
  <c r="CW599" i="1"/>
  <c r="DM119" i="1"/>
  <c r="DL194" i="1"/>
  <c r="AB122" i="1"/>
  <c r="BG101" i="1"/>
  <c r="AM251" i="1"/>
  <c r="CM62" i="1"/>
  <c r="ED37" i="1"/>
  <c r="BA82" i="1"/>
  <c r="DW298" i="1"/>
  <c r="CY64" i="1"/>
  <c r="CK128" i="1"/>
  <c r="DP74" i="1"/>
  <c r="EG317" i="1"/>
  <c r="DT91" i="1"/>
  <c r="EB53" i="1"/>
  <c r="DX56" i="1"/>
  <c r="BF204" i="1"/>
  <c r="AV50" i="1"/>
  <c r="BU24" i="1"/>
  <c r="DT72" i="1"/>
  <c r="BL37" i="1"/>
  <c r="DR42" i="1"/>
  <c r="DD39" i="1"/>
  <c r="CU21" i="1"/>
  <c r="BK229" i="1"/>
  <c r="DH195" i="1"/>
  <c r="BK409" i="1"/>
  <c r="CM326" i="1"/>
  <c r="DT423" i="1"/>
  <c r="AB235" i="1"/>
  <c r="BB54" i="1"/>
  <c r="BK57" i="1"/>
  <c r="EB85" i="1"/>
  <c r="DR422" i="1"/>
  <c r="DR229" i="1"/>
  <c r="BB347" i="1"/>
  <c r="AB63" i="1"/>
  <c r="CK206" i="1"/>
  <c r="BQ301" i="1"/>
  <c r="EA343" i="1"/>
  <c r="DN130" i="1"/>
  <c r="DP60" i="1"/>
  <c r="AG353" i="1"/>
  <c r="CF79" i="1"/>
  <c r="DJ86" i="1"/>
  <c r="AH41" i="1"/>
  <c r="DX230" i="1"/>
  <c r="CY82" i="1"/>
  <c r="CU37" i="1"/>
  <c r="BA88" i="1"/>
  <c r="CW52" i="1"/>
  <c r="AB93" i="1"/>
  <c r="EH38" i="1"/>
  <c r="DM25" i="1"/>
  <c r="BK72" i="1"/>
  <c r="DL54" i="1"/>
  <c r="DH44" i="1"/>
  <c r="CW56" i="1"/>
  <c r="EC15" i="1"/>
  <c r="AQ94" i="1"/>
  <c r="DR101" i="1"/>
  <c r="BL41" i="1"/>
  <c r="AB40" i="1"/>
  <c r="DL86" i="1"/>
  <c r="DG24" i="1"/>
  <c r="CS60" i="1"/>
  <c r="CO19" i="1"/>
  <c r="CA35" i="1"/>
  <c r="DM59" i="1"/>
  <c r="BF37" i="1"/>
  <c r="AM91" i="1"/>
  <c r="BV78" i="1"/>
  <c r="EF32" i="1"/>
  <c r="DC20" i="1"/>
  <c r="DZ24" i="1"/>
  <c r="AG42" i="1"/>
  <c r="CP110" i="1"/>
  <c r="CM87" i="1"/>
  <c r="BU61" i="1"/>
  <c r="CM55" i="1"/>
  <c r="CM327" i="1"/>
  <c r="DR35" i="1"/>
  <c r="DN58" i="1"/>
  <c r="DN35" i="1"/>
  <c r="DA49" i="1"/>
  <c r="CO230" i="1"/>
  <c r="CQ87" i="1"/>
  <c r="BA115" i="1"/>
  <c r="DY63" i="1"/>
  <c r="D393" i="1" a="1"/>
  <c r="CX14" i="1"/>
  <c r="EA88" i="1"/>
  <c r="BF15" i="1"/>
  <c r="EA118" i="1"/>
  <c r="DM14" i="1"/>
  <c r="EC44" i="1"/>
  <c r="DO28" i="1"/>
  <c r="AQ57" i="1"/>
  <c r="BV14" i="1"/>
  <c r="CQ17" i="1"/>
  <c r="DS18" i="1"/>
  <c r="CK58" i="1"/>
  <c r="CY28" i="1"/>
  <c r="DZ127" i="1"/>
  <c r="CO10" i="1"/>
  <c r="DL26" i="1"/>
  <c r="CR24" i="1"/>
  <c r="DX38" i="1"/>
  <c r="BQ38" i="1"/>
  <c r="AW19" i="1"/>
  <c r="DE40" i="1"/>
  <c r="EA109" i="1"/>
  <c r="CL15" i="1"/>
  <c r="AH29" i="1"/>
  <c r="DX61" i="1"/>
  <c r="CQ24" i="1"/>
  <c r="CR57" i="1"/>
  <c r="EH79" i="1"/>
  <c r="AQ72" i="1"/>
  <c r="AB203" i="1"/>
  <c r="BV361" i="1"/>
  <c r="CX194" i="1"/>
  <c r="BK50" i="1"/>
  <c r="EF45" i="1"/>
  <c r="BG53" i="1"/>
  <c r="AV119" i="1"/>
  <c r="DY13" i="1"/>
  <c r="CK62" i="1"/>
  <c r="EB297" i="1"/>
  <c r="EC242" i="1"/>
  <c r="EF21" i="1"/>
  <c r="DP25" i="1"/>
  <c r="CS42" i="1"/>
  <c r="BF199" i="1"/>
  <c r="CW310" i="1"/>
  <c r="AW38" i="1"/>
  <c r="DE94" i="1"/>
  <c r="EC414" i="1"/>
  <c r="EE26" i="1"/>
  <c r="AG11" i="1"/>
  <c r="CW19" i="1"/>
  <c r="BP108" i="1"/>
  <c r="AC39" i="1"/>
  <c r="DJ40" i="1"/>
  <c r="DU23" i="1"/>
  <c r="BA51" i="1"/>
  <c r="CL56" i="1"/>
  <c r="AG95" i="1"/>
  <c r="DO26" i="1"/>
  <c r="DF119" i="1"/>
  <c r="DR34" i="1"/>
  <c r="CL392" i="1"/>
  <c r="DR31" i="1"/>
  <c r="BP41" i="1"/>
  <c r="AM29" i="1"/>
  <c r="BQ34" i="1"/>
  <c r="CW15" i="1"/>
  <c r="ED53" i="1"/>
  <c r="AB16" i="1"/>
  <c r="BP101" i="1"/>
  <c r="DF100" i="1"/>
  <c r="BL19" i="1"/>
  <c r="CK89" i="1"/>
  <c r="BA311" i="1"/>
  <c r="BK11" i="1"/>
  <c r="DW96" i="1"/>
  <c r="CJ107" i="1"/>
  <c r="DG40" i="1"/>
  <c r="DY60" i="1"/>
  <c r="DK72" i="1"/>
  <c r="DC10" i="1"/>
  <c r="CX85" i="1"/>
  <c r="DG205" i="1"/>
  <c r="CS128" i="1"/>
  <c r="DE46" i="1"/>
  <c r="DJ229" i="1"/>
  <c r="CN297" i="1"/>
  <c r="BL373" i="1"/>
  <c r="AV26" i="1"/>
  <c r="CU23" i="1"/>
  <c r="CO29" i="1"/>
  <c r="CA302" i="1"/>
  <c r="CQ95" i="1"/>
  <c r="DL52" i="1"/>
  <c r="DZ53" i="1"/>
  <c r="AC122" i="1"/>
  <c r="DW118" i="1"/>
  <c r="DW404" i="1"/>
  <c r="EF65" i="1"/>
  <c r="DE11" i="1"/>
  <c r="DF33" i="1"/>
  <c r="EA96" i="1"/>
  <c r="DT111" i="1"/>
  <c r="DE397" i="1"/>
  <c r="AL483" i="1"/>
  <c r="BZ425" i="1"/>
  <c r="AV58" i="1"/>
  <c r="DU78" i="1"/>
  <c r="EF40" i="1"/>
  <c r="BZ550" i="1"/>
  <c r="CQ91" i="1"/>
  <c r="EC38" i="1"/>
  <c r="EA752" i="1"/>
  <c r="DA341" i="1"/>
  <c r="AB49" i="1"/>
  <c r="BP105" i="1"/>
  <c r="DL243" i="1"/>
  <c r="CS15" i="1"/>
  <c r="AM234" i="1"/>
  <c r="CN61" i="1"/>
  <c r="CS129" i="1"/>
  <c r="EG30" i="1"/>
  <c r="DO95" i="1"/>
  <c r="CM203" i="1"/>
  <c r="ED109" i="1"/>
  <c r="DR328" i="1"/>
  <c r="CM26" i="1"/>
  <c r="DY118" i="1"/>
  <c r="CY127" i="1"/>
  <c r="CQ55" i="1"/>
  <c r="CM230" i="1"/>
  <c r="DE393" i="1"/>
  <c r="CR64" i="1"/>
  <c r="CN85" i="1"/>
  <c r="BL43" i="1"/>
  <c r="AB43" i="1"/>
  <c r="DL62" i="1"/>
  <c r="DP17" i="1"/>
  <c r="CS93" i="1"/>
  <c r="DR89" i="1"/>
  <c r="CL16" i="1"/>
  <c r="CJ23" i="1"/>
  <c r="DH34" i="1"/>
  <c r="CE20" i="1"/>
  <c r="AW82" i="1"/>
  <c r="BV24" i="1"/>
  <c r="DX89" i="1"/>
  <c r="DD46" i="1"/>
  <c r="BQ335" i="1"/>
  <c r="DC13" i="1"/>
  <c r="DQ60" i="1"/>
  <c r="DR95" i="1"/>
  <c r="AR66" i="1"/>
  <c r="CU50" i="1"/>
  <c r="BF29" i="1"/>
  <c r="EE22" i="1"/>
  <c r="CJ118" i="1"/>
  <c r="AW35" i="1"/>
  <c r="CT12" i="1"/>
  <c r="CS86" i="1"/>
  <c r="EA107" i="1"/>
  <c r="DB44" i="1"/>
  <c r="CR110" i="1"/>
  <c r="CE16" i="1"/>
  <c r="DX72" i="1"/>
  <c r="CS306" i="1"/>
  <c r="DY23" i="1"/>
  <c r="CF230" i="1"/>
  <c r="BL340" i="1"/>
  <c r="CJ94" i="1"/>
  <c r="CX74" i="1"/>
  <c r="DF11" i="1"/>
  <c r="BK30" i="1"/>
  <c r="DB231" i="1"/>
  <c r="BP334" i="1"/>
  <c r="BL360" i="1"/>
  <c r="BA373" i="1"/>
  <c r="AV54" i="1"/>
  <c r="ED29" i="1"/>
  <c r="DS54" i="1"/>
  <c r="BQ375" i="1"/>
  <c r="DE29" i="1"/>
  <c r="BG21" i="1"/>
  <c r="BZ94" i="1"/>
  <c r="AC17" i="1"/>
  <c r="AR64" i="1"/>
  <c r="DQ62" i="1"/>
  <c r="DY72" i="1"/>
  <c r="BA44" i="1"/>
  <c r="BP16" i="1"/>
  <c r="DM101" i="1"/>
  <c r="DA80" i="1"/>
  <c r="CK56" i="1"/>
  <c r="DF54" i="1"/>
  <c r="DD316" i="1"/>
  <c r="AH49" i="1"/>
  <c r="BQ62" i="1"/>
  <c r="AR62" i="1"/>
  <c r="AR63" i="1"/>
  <c r="AR231" i="1"/>
  <c r="BU12" i="1"/>
  <c r="CA63" i="1"/>
  <c r="CY335" i="1"/>
  <c r="EG64" i="1"/>
  <c r="DE130" i="1"/>
  <c r="CZ31" i="1"/>
  <c r="BU43" i="1"/>
  <c r="CM25" i="1"/>
  <c r="AQ50" i="1"/>
  <c r="CQ29" i="1"/>
  <c r="CT59" i="1"/>
  <c r="CK129" i="1"/>
  <c r="AQ32" i="1"/>
  <c r="AB72" i="1"/>
  <c r="CN26" i="1"/>
  <c r="EF10" i="1"/>
  <c r="CS56" i="1"/>
  <c r="BV28" i="1"/>
  <c r="DJ12" i="1"/>
  <c r="BU38" i="1"/>
  <c r="BZ24" i="1"/>
  <c r="EB61" i="1"/>
  <c r="EC299" i="1"/>
  <c r="ED58" i="1"/>
  <c r="DU82" i="1"/>
  <c r="BK37" i="1"/>
  <c r="DD13" i="1"/>
  <c r="CK96" i="1"/>
  <c r="DB54" i="1"/>
  <c r="DZ194" i="1"/>
  <c r="AH20" i="1"/>
  <c r="AG35" i="1"/>
  <c r="DM247" i="1"/>
  <c r="DH28" i="1"/>
  <c r="BP79" i="1"/>
  <c r="CZ62" i="1"/>
  <c r="DN53" i="1"/>
  <c r="DK27" i="1"/>
  <c r="DP20" i="1"/>
  <c r="DA29" i="1"/>
  <c r="CK199" i="1"/>
  <c r="DU79" i="1"/>
  <c r="CO12" i="1"/>
  <c r="CP45" i="1"/>
  <c r="CK104" i="1"/>
  <c r="DU37" i="1"/>
  <c r="EH129" i="1"/>
  <c r="DR40" i="1"/>
  <c r="DN45" i="1"/>
  <c r="CJ194" i="1"/>
  <c r="DC41" i="1"/>
  <c r="BG319" i="1"/>
  <c r="EG327" i="1"/>
  <c r="EF194" i="1"/>
  <c r="DD78" i="1"/>
  <c r="AB20" i="1"/>
  <c r="CE372" i="1"/>
  <c r="DC64" i="1"/>
  <c r="DU235" i="1"/>
  <c r="CM88" i="1"/>
  <c r="AM129" i="1"/>
  <c r="BB61" i="1"/>
  <c r="DE89" i="1"/>
  <c r="DE101" i="1"/>
  <c r="DJ21" i="1"/>
  <c r="AW243" i="1"/>
  <c r="DH32" i="1"/>
  <c r="DD35" i="1"/>
  <c r="EB23" i="1"/>
  <c r="EH24" i="1"/>
  <c r="AM325" i="1"/>
  <c r="EH131" i="1"/>
  <c r="DS355" i="1"/>
  <c r="EA43" i="1"/>
  <c r="DE64" i="1"/>
  <c r="DP52" i="1"/>
  <c r="BV50" i="1"/>
  <c r="BL44" i="1"/>
  <c r="DE242" i="1"/>
  <c r="DT34" i="1"/>
  <c r="BZ37" i="1"/>
  <c r="AQ10" i="1"/>
  <c r="AG121" i="1"/>
  <c r="CF10" i="1"/>
  <c r="CS101" i="1"/>
  <c r="CY26" i="1"/>
  <c r="CN329" i="1"/>
  <c r="CM21" i="1"/>
  <c r="CF20" i="1"/>
  <c r="BB52" i="1"/>
  <c r="DR93" i="1"/>
  <c r="DZ86" i="1"/>
  <c r="CY41" i="1"/>
  <c r="AV122" i="1"/>
  <c r="CP21" i="1"/>
  <c r="BP118" i="1"/>
  <c r="ED108" i="1"/>
  <c r="AB109" i="1"/>
  <c r="BG12" i="1"/>
  <c r="EE130" i="1"/>
  <c r="DD86" i="1"/>
  <c r="AM18" i="1"/>
  <c r="AB131" i="1"/>
  <c r="DP29" i="1"/>
  <c r="DW39" i="1"/>
  <c r="DT26" i="1"/>
  <c r="DN94" i="1"/>
  <c r="DM86" i="1"/>
  <c r="CM19" i="1"/>
  <c r="AC57" i="1"/>
  <c r="DT66" i="1"/>
  <c r="CE122" i="1"/>
  <c r="CS24" i="1"/>
  <c r="CA18" i="1"/>
  <c r="EG27" i="1"/>
  <c r="CU39" i="1"/>
  <c r="BV94" i="1"/>
  <c r="DG93" i="1"/>
  <c r="DG63" i="1"/>
  <c r="DO101" i="1"/>
  <c r="CY108" i="1"/>
  <c r="BU341" i="1"/>
  <c r="BL12" i="1"/>
  <c r="EG107" i="1"/>
  <c r="CF19" i="1"/>
  <c r="DK118" i="1"/>
  <c r="BZ49" i="1"/>
  <c r="DH109" i="1"/>
  <c r="CO62" i="1"/>
  <c r="BV324" i="1"/>
  <c r="CS16" i="1"/>
  <c r="AH10" i="1"/>
  <c r="BV20" i="1"/>
  <c r="AC28" i="1"/>
  <c r="BU243" i="1"/>
  <c r="DN78" i="1"/>
  <c r="DN23" i="1"/>
  <c r="DS35" i="1"/>
  <c r="EA299" i="1"/>
  <c r="DH318" i="1"/>
  <c r="DR37" i="1"/>
  <c r="CR56" i="1"/>
  <c r="EB11" i="1"/>
  <c r="CQ25" i="1"/>
  <c r="AG55" i="1"/>
  <c r="BL15" i="1"/>
  <c r="DR13" i="1"/>
  <c r="BA37" i="1"/>
  <c r="AL21" i="1"/>
  <c r="DO35" i="1"/>
  <c r="CZ10" i="1"/>
  <c r="BP28" i="1"/>
  <c r="BP35" i="1"/>
  <c r="CY122" i="1"/>
  <c r="CO203" i="1"/>
  <c r="BB42" i="1"/>
  <c r="BF49" i="1"/>
  <c r="BQ119" i="1"/>
  <c r="DL18" i="1"/>
  <c r="DK65" i="1"/>
  <c r="CL108" i="1"/>
  <c r="EH251" i="1"/>
  <c r="AM57" i="1"/>
  <c r="CE57" i="1"/>
  <c r="CT243" i="1"/>
  <c r="BU229" i="1"/>
  <c r="DR298" i="1"/>
  <c r="AW54" i="1"/>
  <c r="DN50" i="1"/>
  <c r="CY11" i="1"/>
  <c r="DZ14" i="1"/>
  <c r="AR104" i="1"/>
  <c r="CN121" i="1"/>
  <c r="CP95" i="1"/>
  <c r="DO33" i="1"/>
  <c r="DH104" i="1"/>
  <c r="BU30" i="1"/>
  <c r="DU241" i="1"/>
  <c r="AQ13" i="1"/>
  <c r="O394" i="1"/>
  <c r="O575" i="1"/>
  <c r="O52" i="1"/>
  <c r="O22" i="1"/>
  <c r="O721" i="1"/>
  <c r="O42" i="1"/>
  <c r="O346" i="1"/>
  <c r="O546" i="1"/>
  <c r="O627" i="1"/>
  <c r="O411" i="1"/>
  <c r="O28" i="1"/>
  <c r="O312" i="1"/>
  <c r="O24" i="1"/>
  <c r="O792" i="1"/>
  <c r="O625" i="1"/>
  <c r="O355" i="1"/>
  <c r="O54" i="1"/>
  <c r="O32" i="1"/>
  <c r="O241" i="1"/>
  <c r="O21" i="1"/>
  <c r="O362" i="1"/>
  <c r="O375" i="1"/>
  <c r="O308" i="1"/>
  <c r="O336" i="1"/>
  <c r="O379" i="1"/>
  <c r="O405" i="1"/>
  <c r="O407" i="1"/>
  <c r="O677" i="1"/>
  <c r="O795" i="1"/>
  <c r="O121" i="1"/>
  <c r="O104" i="1"/>
  <c r="O697" i="1"/>
  <c r="O342" i="1"/>
  <c r="O680" i="1"/>
  <c r="O384" i="1"/>
  <c r="O243" i="1"/>
  <c r="O652" i="1"/>
  <c r="O433" i="1"/>
  <c r="O332" i="1"/>
  <c r="O392" i="1"/>
  <c r="O427" i="1"/>
  <c r="O13" i="1"/>
  <c r="O422" i="1"/>
  <c r="O783" i="1"/>
  <c r="O741" i="1"/>
  <c r="O347" i="1"/>
  <c r="O800" i="1"/>
  <c r="O15" i="1"/>
  <c r="AM332" i="1"/>
  <c r="DH247" i="1"/>
  <c r="CX233" i="1"/>
  <c r="CJ100" i="1"/>
  <c r="DF65" i="1"/>
  <c r="AC131" i="1"/>
  <c r="BG14" i="1"/>
  <c r="EF93" i="1"/>
  <c r="DM95" i="1"/>
  <c r="DH24" i="1"/>
  <c r="BL17" i="1"/>
  <c r="DK10" i="1"/>
  <c r="BZ34" i="1"/>
  <c r="DF80" i="1"/>
  <c r="CM33" i="1"/>
  <c r="DF111" i="1"/>
  <c r="CR78" i="1"/>
  <c r="BL24" i="1"/>
  <c r="DC34" i="1"/>
  <c r="DB36" i="1"/>
  <c r="AL44" i="1"/>
  <c r="AR195" i="1"/>
  <c r="DZ23" i="1"/>
  <c r="DD44" i="1"/>
  <c r="EE109" i="1"/>
  <c r="BB32" i="1"/>
  <c r="DZ62" i="1"/>
  <c r="DS56" i="1"/>
  <c r="DR30" i="1"/>
  <c r="DU14" i="1"/>
  <c r="EA89" i="1"/>
  <c r="DL61" i="1"/>
  <c r="DL58" i="1"/>
  <c r="O426" i="1"/>
  <c r="O549" i="1"/>
  <c r="O801" i="1"/>
  <c r="O406" i="1"/>
  <c r="O43" i="1"/>
  <c r="O699" i="1"/>
  <c r="O81" i="1"/>
  <c r="O309" i="1"/>
  <c r="DN323" i="1"/>
  <c r="DE312" i="1"/>
  <c r="CN13" i="1"/>
  <c r="EF115" i="1"/>
  <c r="AB27" i="1"/>
  <c r="BF119" i="1"/>
  <c r="EB402" i="1"/>
  <c r="DK194" i="1"/>
  <c r="BK128" i="1"/>
  <c r="DF231" i="1"/>
  <c r="DQ317" i="1"/>
  <c r="DY310" i="1"/>
  <c r="CA479" i="1"/>
  <c r="DK24" i="1"/>
  <c r="CU34" i="1"/>
  <c r="DP90" i="1"/>
  <c r="CN431" i="1"/>
  <c r="DU363" i="1"/>
  <c r="DZ311" i="1"/>
  <c r="DM397" i="1"/>
  <c r="BG29" i="1"/>
  <c r="CS32" i="1"/>
  <c r="BF94" i="1"/>
  <c r="DW13" i="1"/>
  <c r="AG326" i="1"/>
  <c r="EE128" i="1"/>
  <c r="DD233" i="1"/>
  <c r="AR80" i="1"/>
  <c r="DQ97" i="1"/>
  <c r="CQ66" i="1"/>
  <c r="DU341" i="1"/>
  <c r="DU118" i="1"/>
  <c r="AM86" i="1"/>
  <c r="DQ74" i="1"/>
  <c r="CR22" i="1"/>
  <c r="DJ60" i="1"/>
  <c r="CQ97" i="1"/>
  <c r="BL110" i="1"/>
  <c r="DS130" i="1"/>
  <c r="CT63" i="1"/>
  <c r="BV17" i="1"/>
  <c r="CZ28" i="1"/>
  <c r="EA19" i="1"/>
  <c r="AV423" i="1"/>
  <c r="CM39" i="1"/>
  <c r="BG89" i="1"/>
  <c r="AR56" i="1"/>
  <c r="CN242" i="1"/>
  <c r="BF14" i="1"/>
  <c r="DL87" i="1"/>
  <c r="DR12" i="1"/>
  <c r="DB27" i="1"/>
  <c r="DT40" i="1"/>
  <c r="AL128" i="1"/>
  <c r="BB31" i="1"/>
  <c r="BZ56" i="1"/>
  <c r="CS30" i="1"/>
  <c r="CJ40" i="1"/>
  <c r="BK80" i="1"/>
  <c r="CX19" i="1"/>
  <c r="DM129" i="1"/>
  <c r="DE30" i="1"/>
  <c r="DC95" i="1"/>
  <c r="DQ44" i="1"/>
  <c r="DR33" i="1"/>
  <c r="DT10" i="1"/>
  <c r="DR10" i="1"/>
  <c r="DG10" i="1"/>
  <c r="EF24" i="1"/>
  <c r="DH120" i="1"/>
  <c r="CT104" i="1"/>
  <c r="BV13" i="1"/>
  <c r="EG119" i="1"/>
  <c r="DN13" i="1"/>
  <c r="CF101" i="1"/>
  <c r="DN19" i="1"/>
  <c r="CU59" i="1"/>
  <c r="DH64" i="1"/>
  <c r="DJ19" i="1"/>
  <c r="AV66" i="1"/>
  <c r="DQ16" i="1"/>
  <c r="DX20" i="1"/>
  <c r="AL15" i="1"/>
  <c r="CS25" i="1"/>
  <c r="EB19" i="1"/>
  <c r="BU17" i="1"/>
  <c r="DQ129" i="1"/>
  <c r="DM104" i="1"/>
  <c r="DE50" i="1"/>
  <c r="EB88" i="1"/>
  <c r="CE13" i="1"/>
  <c r="DJ32" i="1"/>
  <c r="DB23" i="1"/>
  <c r="AL17" i="1"/>
  <c r="EF17" i="1"/>
  <c r="CO121" i="1"/>
  <c r="CA82" i="1"/>
  <c r="CJ97" i="1"/>
  <c r="DC11" i="1"/>
  <c r="BQ242" i="1"/>
  <c r="DB82" i="1"/>
  <c r="BQ72" i="1"/>
  <c r="BL72" i="1"/>
  <c r="CX58" i="1"/>
  <c r="DF62" i="1"/>
  <c r="CT203" i="1"/>
  <c r="CE62" i="1"/>
  <c r="BB40" i="1"/>
  <c r="EC55" i="1"/>
  <c r="BG43" i="1"/>
  <c r="AB88" i="1"/>
  <c r="AV301" i="1"/>
  <c r="CY59" i="1"/>
  <c r="DG21" i="1"/>
  <c r="AG243" i="1"/>
  <c r="AM115" i="1"/>
  <c r="BV82" i="1"/>
  <c r="CO59" i="1"/>
  <c r="AW100" i="1"/>
  <c r="CM205" i="1"/>
  <c r="CX79" i="1"/>
  <c r="DD33" i="1"/>
  <c r="BB16" i="1"/>
  <c r="AQ29" i="1"/>
  <c r="CU122" i="1"/>
  <c r="CW16" i="1"/>
  <c r="DT14" i="1"/>
  <c r="BV18" i="1"/>
  <c r="DE205" i="1"/>
  <c r="EH29" i="1"/>
  <c r="DQ14" i="1"/>
  <c r="AQ56" i="1"/>
  <c r="DD54" i="1"/>
  <c r="DF14" i="1"/>
  <c r="CP34" i="1"/>
  <c r="ED43" i="1"/>
  <c r="AM27" i="1"/>
  <c r="CJ10" i="1"/>
  <c r="EB14" i="1"/>
  <c r="BQ309" i="1"/>
  <c r="DU30" i="1"/>
  <c r="DA131" i="1"/>
  <c r="AG36" i="1"/>
  <c r="CO30" i="1"/>
  <c r="AG59" i="1"/>
  <c r="DN18" i="1"/>
  <c r="DL28" i="1"/>
  <c r="CF95" i="1"/>
  <c r="CZ72" i="1"/>
  <c r="AW15" i="1"/>
  <c r="AC35" i="1"/>
  <c r="BB34" i="1"/>
  <c r="CW120" i="1"/>
  <c r="AG63" i="1"/>
  <c r="DS36" i="1"/>
  <c r="CT24" i="1"/>
  <c r="BQ85" i="1"/>
  <c r="BL46" i="1"/>
  <c r="AV16" i="1"/>
  <c r="BL233" i="1"/>
  <c r="AW296" i="1"/>
  <c r="DG229" i="1"/>
  <c r="CM15" i="1"/>
  <c r="DZ28" i="1"/>
  <c r="EA42" i="1"/>
  <c r="CE28" i="1"/>
  <c r="CJ62" i="1"/>
  <c r="CA31" i="1"/>
  <c r="CX94" i="1"/>
  <c r="AG340" i="1"/>
  <c r="DB10" i="1"/>
  <c r="BV11" i="1"/>
  <c r="DE41" i="1"/>
  <c r="BP56" i="1"/>
  <c r="DD28" i="1"/>
  <c r="DM120" i="1"/>
  <c r="BP22" i="1"/>
  <c r="DM46" i="1"/>
  <c r="DR14" i="1"/>
  <c r="BB80" i="1"/>
  <c r="DA66" i="1"/>
  <c r="DN54" i="1"/>
  <c r="ED26" i="1"/>
  <c r="DC66" i="1"/>
  <c r="AV22" i="1"/>
  <c r="DW42" i="1"/>
  <c r="DT30" i="1"/>
  <c r="CT107" i="1"/>
  <c r="DN86" i="1"/>
  <c r="CX52" i="1"/>
  <c r="CE131" i="1"/>
  <c r="CL33" i="1"/>
  <c r="CJ374" i="1"/>
  <c r="EC233" i="1"/>
  <c r="CT14" i="1"/>
  <c r="DJ57" i="1"/>
  <c r="CR52" i="1"/>
  <c r="BG11" i="1"/>
  <c r="DR41" i="1"/>
  <c r="CF38" i="1"/>
  <c r="CW109" i="1"/>
  <c r="DT12" i="1"/>
  <c r="AH121" i="1"/>
  <c r="CF91" i="1"/>
  <c r="CU202" i="1"/>
  <c r="AQ128" i="1"/>
  <c r="DW72" i="1"/>
  <c r="BQ24" i="1"/>
  <c r="DD29" i="1"/>
  <c r="DG329" i="1"/>
  <c r="DJ130" i="1"/>
  <c r="DU46" i="1"/>
  <c r="DP59" i="1"/>
  <c r="BA57" i="1"/>
  <c r="DB311" i="1"/>
  <c r="AW96" i="1"/>
  <c r="DG34" i="1"/>
  <c r="DW229" i="1"/>
  <c r="EF95" i="1"/>
  <c r="BV60" i="1"/>
  <c r="CZ11" i="1"/>
  <c r="AB97" i="1"/>
  <c r="DF108" i="1"/>
  <c r="CS100" i="1"/>
  <c r="EF307" i="1"/>
  <c r="DR25" i="1"/>
  <c r="CO14" i="1"/>
  <c r="EA97" i="1"/>
  <c r="CO21" i="1"/>
  <c r="CS61" i="1"/>
  <c r="AQ120" i="1"/>
  <c r="BK42" i="1"/>
  <c r="BF97" i="1"/>
  <c r="AW30" i="1"/>
  <c r="EC110" i="1"/>
  <c r="DG56" i="1"/>
  <c r="CY63" i="1"/>
  <c r="CN87" i="1"/>
  <c r="CT11" i="1"/>
  <c r="DN16" i="1"/>
  <c r="CK27" i="1"/>
  <c r="CJ72" i="1"/>
  <c r="DU97" i="1"/>
  <c r="AH34" i="1"/>
  <c r="CP121" i="1"/>
  <c r="CP120" i="1"/>
  <c r="BG10" i="1"/>
  <c r="DL90" i="1"/>
  <c r="BZ306" i="1"/>
  <c r="DQ101" i="1"/>
  <c r="AM17" i="1"/>
  <c r="BP58" i="1"/>
  <c r="EE23" i="1"/>
  <c r="BB72" i="1"/>
  <c r="BB11" i="1"/>
  <c r="DQ51" i="1"/>
  <c r="EA34" i="1"/>
  <c r="BA54" i="1"/>
  <c r="EA14" i="1"/>
  <c r="DY18" i="1"/>
  <c r="AR37" i="1"/>
  <c r="AQ87" i="1"/>
  <c r="DP80" i="1"/>
  <c r="DM88" i="1"/>
  <c r="DY36" i="1"/>
  <c r="CE19" i="1"/>
  <c r="DU309" i="1"/>
  <c r="DU55" i="1"/>
  <c r="AH110" i="1"/>
  <c r="DU51" i="1"/>
  <c r="BQ18" i="1"/>
  <c r="DO10" i="1"/>
  <c r="DL37" i="1"/>
  <c r="CK90" i="1"/>
  <c r="EG118" i="1"/>
  <c r="O367" i="1"/>
  <c r="O118" i="1"/>
  <c r="O429" i="1"/>
  <c r="O63" i="1"/>
  <c r="O802" i="1"/>
  <c r="O30" i="1"/>
  <c r="O130" i="1"/>
  <c r="O23" i="1"/>
  <c r="O298" i="1"/>
  <c r="O513" i="1"/>
  <c r="O478" i="1"/>
  <c r="O14" i="1"/>
  <c r="O784" i="1"/>
  <c r="O56" i="1"/>
  <c r="O676" i="1"/>
  <c r="O78" i="1"/>
  <c r="O518" i="1"/>
  <c r="O398" i="1"/>
  <c r="O550" i="1"/>
  <c r="O40" i="1"/>
  <c r="O321" i="1"/>
  <c r="O414" i="1"/>
  <c r="O425" i="1"/>
  <c r="O304" i="1"/>
  <c r="O120" i="1"/>
  <c r="O418" i="1"/>
  <c r="O377" i="1"/>
  <c r="O675" i="1"/>
  <c r="O119" i="1"/>
  <c r="O547" i="1"/>
  <c r="O512" i="1"/>
  <c r="O390" i="1"/>
  <c r="O315" i="1"/>
  <c r="O423" i="1"/>
  <c r="O723" i="1"/>
  <c r="O574" i="1"/>
  <c r="O545" i="1"/>
  <c r="O364" i="1"/>
  <c r="O403" i="1"/>
  <c r="O737" i="1"/>
  <c r="O420" i="1"/>
  <c r="O692" i="1"/>
  <c r="O694" i="1"/>
  <c r="O397" i="1"/>
  <c r="O791" i="1"/>
  <c r="O578" i="1"/>
  <c r="O621" i="1"/>
  <c r="O122" i="1"/>
  <c r="O416" i="1"/>
  <c r="DP14" i="1"/>
  <c r="EF404" i="1"/>
  <c r="BU22" i="1"/>
  <c r="CM32" i="1"/>
  <c r="CQ37" i="1"/>
  <c r="DZ111" i="1"/>
  <c r="DN82" i="1"/>
  <c r="DB24" i="1"/>
  <c r="BF42" i="1"/>
  <c r="BQ63" i="1"/>
  <c r="DB58" i="1"/>
  <c r="DQ43" i="1"/>
  <c r="CF78" i="1"/>
  <c r="EG38" i="1"/>
  <c r="DW29" i="1"/>
  <c r="AR74" i="1"/>
  <c r="BP229" i="1"/>
  <c r="DE49" i="1"/>
  <c r="DL66" i="1"/>
  <c r="DP107" i="1"/>
  <c r="CX118" i="1"/>
  <c r="DR24" i="1"/>
  <c r="DD31" i="1"/>
  <c r="CW14" i="1"/>
  <c r="DF34" i="1"/>
  <c r="CA57" i="1"/>
  <c r="DW27" i="1"/>
  <c r="DH27" i="1"/>
  <c r="CP22" i="1"/>
  <c r="AH109" i="1"/>
  <c r="CL86" i="1"/>
  <c r="DC302" i="1"/>
  <c r="BU199" i="1"/>
  <c r="BK130" i="1"/>
  <c r="BP55" i="1"/>
  <c r="DG17" i="1"/>
  <c r="DA41" i="1"/>
  <c r="DK20" i="1"/>
  <c r="DH49" i="1"/>
  <c r="BB53" i="1"/>
  <c r="DY57" i="1"/>
  <c r="CR39" i="1"/>
  <c r="O324" i="1"/>
  <c r="O803" i="1"/>
  <c r="O572" i="1"/>
  <c r="O743" i="1"/>
  <c r="O128" i="1"/>
  <c r="O345" i="1"/>
  <c r="O361" i="1"/>
  <c r="O371" i="1"/>
  <c r="CE377" i="1"/>
  <c r="EH380" i="1"/>
  <c r="EE82" i="1"/>
  <c r="CJ235" i="1"/>
  <c r="DE306" i="1"/>
  <c r="DM37" i="1"/>
  <c r="BK296" i="1"/>
  <c r="DO51" i="1"/>
  <c r="DW17" i="1"/>
  <c r="DW129" i="1"/>
  <c r="BF41" i="1"/>
  <c r="EE90" i="1"/>
  <c r="DX39" i="1"/>
  <c r="BL104" i="1"/>
  <c r="CT79" i="1"/>
  <c r="CE43" i="1"/>
  <c r="AG54" i="1"/>
  <c r="DH23" i="1"/>
  <c r="AW98" i="1"/>
  <c r="ED49" i="1"/>
  <c r="DZ300" i="1"/>
  <c r="BV127" i="1"/>
  <c r="EA66" i="1"/>
  <c r="DB20" i="1"/>
  <c r="CK59" i="1"/>
  <c r="DP28" i="1"/>
  <c r="DE14" i="1"/>
  <c r="CK229" i="1"/>
  <c r="DU195" i="1"/>
  <c r="AB32" i="1"/>
  <c r="BZ325" i="1"/>
  <c r="DY49" i="1"/>
  <c r="DO88" i="1"/>
  <c r="AC30" i="1"/>
  <c r="DC61" i="1"/>
  <c r="DY122" i="1"/>
  <c r="ED42" i="1"/>
  <c r="CU27" i="1"/>
  <c r="O788" i="1"/>
  <c r="BL64" i="1"/>
  <c r="CN43" i="1"/>
  <c r="EA91" i="1"/>
  <c r="CS104" i="1"/>
  <c r="DB324" i="1"/>
  <c r="DD12" i="1"/>
  <c r="BA79" i="1"/>
  <c r="BP19" i="1"/>
  <c r="EF34" i="1"/>
  <c r="CS50" i="1"/>
  <c r="BB51" i="1"/>
  <c r="CE321" i="1"/>
  <c r="AQ351" i="1"/>
  <c r="DG330" i="1"/>
  <c r="BP17" i="1"/>
  <c r="CT18" i="1"/>
  <c r="CS303" i="1"/>
  <c r="BZ89" i="1"/>
  <c r="CU306" i="1"/>
  <c r="BL90" i="1"/>
  <c r="DN66" i="1"/>
  <c r="DH29" i="1"/>
  <c r="BU94" i="1"/>
  <c r="DQ18" i="1"/>
  <c r="DD405" i="1"/>
  <c r="CL483" i="1"/>
  <c r="BQ369" i="1"/>
  <c r="EH21" i="1"/>
  <c r="BB121" i="1"/>
  <c r="CJ36" i="1"/>
  <c r="AQ300" i="1"/>
  <c r="BU419" i="1"/>
  <c r="BU231" i="1"/>
  <c r="CA88" i="1"/>
  <c r="BF23" i="1"/>
  <c r="D1" i="1" a="1"/>
  <c r="AM35" i="1"/>
  <c r="DD26" i="1"/>
  <c r="DF90" i="1"/>
  <c r="DA119" i="1"/>
  <c r="CM12" i="1"/>
  <c r="CX45" i="1"/>
  <c r="DG19" i="1"/>
  <c r="AL127" i="1"/>
  <c r="DM58" i="1"/>
  <c r="CJ29" i="1"/>
  <c r="CY60" i="1"/>
  <c r="DH20" i="1"/>
  <c r="AL50" i="1"/>
  <c r="AW41" i="1"/>
  <c r="CW111" i="1"/>
  <c r="EG12" i="1"/>
  <c r="CM30" i="1"/>
  <c r="AC50" i="1"/>
  <c r="CA40" i="1"/>
  <c r="AM101" i="1"/>
  <c r="DE45" i="1"/>
  <c r="DY97" i="1"/>
  <c r="BV241" i="1"/>
  <c r="CE21" i="1"/>
  <c r="DS16" i="1"/>
  <c r="BP342" i="1"/>
  <c r="DJ38" i="1"/>
  <c r="AR39" i="1"/>
  <c r="BZ19" i="1"/>
  <c r="CM10" i="1"/>
  <c r="DE85" i="1"/>
  <c r="CK74" i="1"/>
  <c r="CN230" i="1"/>
  <c r="DB63" i="1"/>
  <c r="DP54" i="1"/>
  <c r="BQ20" i="1"/>
  <c r="DM15" i="1"/>
  <c r="DP85" i="1"/>
  <c r="DY333" i="1"/>
  <c r="CF39" i="1"/>
  <c r="CZ51" i="1"/>
  <c r="BV46" i="1"/>
  <c r="BV19" i="1"/>
  <c r="BZ35" i="1"/>
  <c r="DK105" i="1"/>
  <c r="AW93" i="1"/>
  <c r="DE74" i="1"/>
  <c r="DS13" i="1"/>
  <c r="AQ109" i="1"/>
  <c r="DR82" i="1"/>
  <c r="EC36" i="1"/>
  <c r="DL27" i="1"/>
  <c r="AC33" i="1"/>
  <c r="DS27" i="1"/>
  <c r="CZ18" i="1"/>
  <c r="DR19" i="1"/>
  <c r="AR16" i="1"/>
  <c r="AL38" i="1"/>
  <c r="EB60" i="1"/>
  <c r="DH93" i="1"/>
  <c r="AW111" i="1"/>
  <c r="CZ21" i="1"/>
  <c r="DF35" i="1"/>
  <c r="AC199" i="1"/>
  <c r="BB50" i="1"/>
  <c r="CL79" i="1"/>
  <c r="DS96" i="1"/>
  <c r="BK32" i="1"/>
  <c r="AQ195" i="1"/>
  <c r="EA18" i="1"/>
  <c r="DK35" i="1"/>
  <c r="DY20" i="1"/>
  <c r="DA31" i="1"/>
  <c r="AG195" i="1"/>
  <c r="CK80" i="1"/>
  <c r="DB19" i="1"/>
  <c r="DO104" i="1"/>
  <c r="CQ40" i="1"/>
  <c r="DS315" i="1"/>
  <c r="CN302" i="1"/>
  <c r="BU79" i="1"/>
  <c r="DS50" i="1"/>
  <c r="AB10" i="1"/>
  <c r="CK78" i="1"/>
  <c r="DJ121" i="1"/>
  <c r="DB61" i="1"/>
  <c r="BG30" i="1"/>
  <c r="DY88" i="1"/>
  <c r="DJ100" i="1"/>
  <c r="EB199" i="1"/>
  <c r="DP19" i="1"/>
  <c r="EC65" i="1"/>
  <c r="BG98" i="1"/>
  <c r="DK74" i="1"/>
  <c r="BU35" i="1"/>
  <c r="EA26" i="1"/>
  <c r="CW23" i="1"/>
  <c r="AW63" i="1"/>
  <c r="DD59" i="1"/>
  <c r="AL37" i="1"/>
  <c r="CZ29" i="1"/>
  <c r="DE90" i="1"/>
  <c r="DD32" i="1"/>
  <c r="DP33" i="1"/>
  <c r="BL85" i="1"/>
  <c r="AW29" i="1"/>
  <c r="CN59" i="1"/>
  <c r="DF38" i="1"/>
  <c r="CN21" i="1"/>
  <c r="AM11" i="1"/>
  <c r="CX29" i="1"/>
  <c r="DQ12" i="1"/>
  <c r="DY520" i="1"/>
  <c r="DN554" i="1"/>
  <c r="AL35" i="1"/>
  <c r="CQ44" i="1"/>
  <c r="CW93" i="1"/>
  <c r="EH63" i="1"/>
  <c r="AG43" i="1"/>
  <c r="DP120" i="1"/>
  <c r="DY127" i="1"/>
  <c r="CK100" i="1"/>
  <c r="DG38" i="1"/>
  <c r="EF199" i="1"/>
  <c r="CQ107" i="1"/>
  <c r="DP44" i="1"/>
  <c r="CN28" i="1"/>
  <c r="AL56" i="1"/>
  <c r="AQ15" i="1"/>
  <c r="DQ321" i="1"/>
  <c r="D329" i="1" a="1"/>
  <c r="DE91" i="1"/>
  <c r="DS39" i="1"/>
  <c r="DC14" i="1"/>
  <c r="CN15" i="1"/>
  <c r="CO18" i="1"/>
  <c r="DX100" i="1"/>
  <c r="AW16" i="1"/>
  <c r="DG22" i="1"/>
  <c r="CQ80" i="1"/>
  <c r="BV32" i="1"/>
  <c r="CT22" i="1"/>
  <c r="AG64" i="1"/>
  <c r="EF20" i="1"/>
  <c r="DQ29" i="1"/>
  <c r="BZ62" i="1"/>
  <c r="DQ37" i="1"/>
  <c r="DY16" i="1"/>
  <c r="DW55" i="1"/>
  <c r="DR78" i="1"/>
  <c r="AH82" i="1"/>
  <c r="DL101" i="1"/>
  <c r="BP109" i="1"/>
  <c r="BQ25" i="1"/>
  <c r="DJ46" i="1"/>
  <c r="DY80" i="1"/>
  <c r="AH247" i="1"/>
  <c r="BP38" i="1"/>
  <c r="BU50" i="1"/>
  <c r="CY19" i="1"/>
  <c r="DZ33" i="1"/>
  <c r="CZ59" i="1"/>
  <c r="DL119" i="1"/>
  <c r="DO52" i="1"/>
  <c r="BV21" i="1"/>
  <c r="AB78" i="1"/>
  <c r="CO38" i="1"/>
  <c r="BZ205" i="1"/>
  <c r="AW57" i="1"/>
  <c r="DD57" i="1"/>
  <c r="EE111" i="1"/>
  <c r="BU82" i="1"/>
  <c r="AQ20" i="1"/>
  <c r="AG26" i="1"/>
  <c r="DU63" i="1"/>
  <c r="DM63" i="1"/>
  <c r="DJ78" i="1"/>
  <c r="CS300" i="1"/>
  <c r="BF33" i="1"/>
  <c r="EH22" i="1"/>
  <c r="BK49" i="1"/>
  <c r="CA49" i="1"/>
  <c r="ED74" i="1"/>
  <c r="BP61" i="1"/>
  <c r="CX331" i="1"/>
  <c r="DT320" i="1"/>
  <c r="DU10" i="1"/>
  <c r="AV35" i="1"/>
  <c r="BB18" i="1"/>
  <c r="EA21" i="1"/>
  <c r="DP78" i="1"/>
  <c r="EA16" i="1"/>
  <c r="CW91" i="1"/>
  <c r="DB55" i="1"/>
  <c r="DZ88" i="1"/>
  <c r="CA85" i="1"/>
  <c r="DK29" i="1"/>
  <c r="EE39" i="1"/>
  <c r="AG318" i="1"/>
  <c r="CR202" i="1"/>
  <c r="CJ88" i="1"/>
  <c r="DK359" i="1"/>
  <c r="BA15" i="1"/>
  <c r="CK23" i="1"/>
  <c r="AR17" i="1"/>
  <c r="EB22" i="1"/>
  <c r="DB11" i="1"/>
  <c r="DQ88" i="1"/>
  <c r="CY243" i="1"/>
  <c r="AB35" i="1"/>
  <c r="AG56" i="1"/>
  <c r="DQ25" i="1"/>
  <c r="DK111" i="1"/>
  <c r="DD87" i="1"/>
  <c r="CK53" i="1"/>
  <c r="DZ27" i="1"/>
  <c r="EG16" i="1"/>
  <c r="DR96" i="1"/>
  <c r="DQ26" i="1"/>
  <c r="CN122" i="1"/>
  <c r="CA30" i="1"/>
  <c r="EB121" i="1"/>
  <c r="DG15" i="1"/>
  <c r="EH44" i="1"/>
  <c r="DM62" i="1"/>
  <c r="AV100" i="1"/>
  <c r="EB40" i="1"/>
  <c r="BU319" i="1"/>
  <c r="EG25" i="1"/>
  <c r="CA44" i="1"/>
  <c r="BV343" i="1"/>
  <c r="EF37" i="1"/>
  <c r="AB37" i="1"/>
  <c r="CK40" i="1"/>
  <c r="DY51" i="1"/>
  <c r="AH17" i="1"/>
  <c r="DB38" i="1"/>
  <c r="EG51" i="1"/>
  <c r="DD37" i="1"/>
  <c r="O431" i="1"/>
  <c r="O311" i="1"/>
  <c r="O369" i="1"/>
  <c r="O382" i="1"/>
  <c r="O39" i="1"/>
  <c r="O251" i="1"/>
  <c r="O335" i="1"/>
  <c r="O408" i="1"/>
  <c r="O598" i="1"/>
  <c r="O45" i="1"/>
  <c r="O432" i="1"/>
  <c r="O601" i="1"/>
  <c r="O602" i="1"/>
  <c r="O109" i="1"/>
  <c r="O500" i="1"/>
  <c r="O516" i="1"/>
  <c r="O691" i="1"/>
  <c r="O344" i="1"/>
  <c r="O16" i="1"/>
  <c r="O498" i="1"/>
  <c r="O430" i="1"/>
  <c r="O374" i="1"/>
  <c r="O745" i="1"/>
  <c r="O65" i="1"/>
  <c r="O20" i="1"/>
  <c r="O57" i="1"/>
  <c r="O754" i="1"/>
  <c r="O619" i="1"/>
  <c r="O35" i="1"/>
  <c r="O234" i="1"/>
  <c r="O720" i="1"/>
  <c r="O484" i="1"/>
  <c r="O543" i="1"/>
  <c r="O29" i="1"/>
  <c r="O749" i="1"/>
  <c r="O693" i="1"/>
  <c r="O658" i="1"/>
  <c r="O477" i="1"/>
  <c r="O93" i="1"/>
  <c r="O780" i="1"/>
  <c r="O233" i="1"/>
  <c r="O86" i="1"/>
  <c r="O719" i="1"/>
  <c r="O790" i="1"/>
  <c r="O91" i="1"/>
  <c r="O36" i="1"/>
  <c r="O44" i="1"/>
  <c r="O786" i="1"/>
  <c r="O622" i="1"/>
  <c r="O202" i="1"/>
  <c r="O108" i="1"/>
  <c r="O501" i="1"/>
  <c r="O85" i="1"/>
  <c r="O343" i="1"/>
  <c r="O393" i="1"/>
  <c r="O434" i="1"/>
  <c r="O80" i="1"/>
  <c r="O331" i="1"/>
  <c r="O623" i="1"/>
  <c r="O740" i="1"/>
  <c r="O305" i="1"/>
  <c r="O629" i="1"/>
  <c r="O376" i="1"/>
  <c r="O323" i="1"/>
  <c r="BG40" i="1"/>
  <c r="BP100" i="1"/>
  <c r="DZ61" i="1"/>
  <c r="BG28" i="1"/>
  <c r="CO97" i="1"/>
  <c r="DB60" i="1"/>
  <c r="DM26" i="1"/>
  <c r="DO21" i="1"/>
  <c r="DO65" i="1"/>
  <c r="EG28" i="1"/>
  <c r="AM329" i="1"/>
  <c r="EH108" i="1"/>
  <c r="DB64" i="1"/>
  <c r="CE229" i="1"/>
  <c r="DA61" i="1"/>
  <c r="EH18" i="1"/>
  <c r="DN30" i="1"/>
  <c r="DA247" i="1"/>
  <c r="DJ64" i="1"/>
  <c r="AG346" i="1"/>
  <c r="CU35" i="1"/>
  <c r="DH58" i="1"/>
  <c r="CZ14" i="1"/>
  <c r="CT25" i="1"/>
  <c r="EE10" i="1"/>
  <c r="DP32" i="1"/>
  <c r="CW25" i="1"/>
  <c r="DD91" i="1"/>
  <c r="DW56" i="1"/>
  <c r="DK36" i="1"/>
  <c r="DG30" i="1"/>
  <c r="CE110" i="1"/>
  <c r="BQ29" i="1"/>
  <c r="AM16" i="1"/>
  <c r="DN52" i="1"/>
  <c r="DY128" i="1"/>
  <c r="DC27" i="1"/>
  <c r="DT32" i="1"/>
  <c r="DA302" i="1"/>
  <c r="AH394" i="1"/>
  <c r="DN32" i="1"/>
  <c r="BL91" i="1"/>
  <c r="BU42" i="1"/>
  <c r="CL30" i="1"/>
  <c r="AM19" i="1"/>
  <c r="CT234" i="1"/>
  <c r="DE17" i="1"/>
  <c r="CZ13" i="1"/>
  <c r="AH79" i="1"/>
  <c r="CF54" i="1"/>
  <c r="DL30" i="1"/>
  <c r="CP52" i="1"/>
  <c r="BG13" i="1"/>
  <c r="AW430" i="1"/>
  <c r="CE332" i="1"/>
  <c r="CW85" i="1"/>
  <c r="AW327" i="1"/>
  <c r="CU17" i="1"/>
  <c r="EC91" i="1"/>
  <c r="CY56" i="1"/>
  <c r="O395" i="1"/>
  <c r="O199" i="1"/>
  <c r="O576" i="1"/>
  <c r="O650" i="1"/>
  <c r="O100" i="1"/>
  <c r="O107" i="1"/>
  <c r="O404" i="1"/>
  <c r="O111" i="1"/>
  <c r="O131" i="1"/>
  <c r="O230" i="1"/>
  <c r="BQ351" i="1"/>
  <c r="EB35" i="1"/>
  <c r="DQ45" i="1"/>
  <c r="BV115" i="1"/>
  <c r="DL33" i="1"/>
  <c r="DC86" i="1"/>
  <c r="CF86" i="1"/>
  <c r="CL87" i="1"/>
  <c r="AQ104" i="1"/>
  <c r="EG321" i="1"/>
  <c r="DT333" i="1"/>
  <c r="CF130" i="1"/>
  <c r="EH11" i="1"/>
  <c r="BF65" i="1"/>
  <c r="CM115" i="1"/>
  <c r="BK14" i="1"/>
  <c r="CM95" i="1"/>
  <c r="BU230" i="1"/>
  <c r="CN394" i="1"/>
  <c r="EE251" i="1"/>
  <c r="EG17" i="1"/>
  <c r="CZ26" i="1"/>
  <c r="DO40" i="1"/>
  <c r="EF297" i="1"/>
  <c r="DB413" i="1"/>
  <c r="DE61" i="1"/>
  <c r="DX321" i="1"/>
  <c r="BU44" i="1"/>
  <c r="CF87" i="1"/>
  <c r="DY25" i="1"/>
  <c r="AV229" i="1"/>
  <c r="AM309" i="1"/>
  <c r="AH120" i="1"/>
  <c r="DR63" i="1"/>
  <c r="AM54" i="1"/>
  <c r="DP39" i="1"/>
  <c r="AC49" i="1"/>
  <c r="BL335" i="1"/>
  <c r="AB229" i="1"/>
  <c r="AL45" i="1"/>
  <c r="AQ34" i="1"/>
  <c r="CN324" i="1"/>
  <c r="DW54" i="1"/>
  <c r="CW43" i="1"/>
  <c r="DK23" i="1"/>
  <c r="DA104" i="1"/>
  <c r="DF195" i="1"/>
  <c r="DQ348" i="1"/>
  <c r="DX40" i="1"/>
  <c r="AR34" i="1"/>
  <c r="EE57" i="1"/>
  <c r="DS19" i="1"/>
  <c r="BV37" i="1"/>
  <c r="CF53" i="1"/>
  <c r="AW11" i="1"/>
  <c r="CL41" i="1"/>
  <c r="DP235" i="1"/>
  <c r="AH42" i="1"/>
  <c r="AR31" i="1"/>
  <c r="CA24" i="1"/>
  <c r="DG42" i="1"/>
  <c r="CN11" i="1"/>
  <c r="DX59" i="1"/>
  <c r="CL18" i="1"/>
  <c r="CR111" i="1"/>
  <c r="CJ27" i="1"/>
  <c r="EF18" i="1"/>
  <c r="CW89" i="1"/>
  <c r="CN16" i="1"/>
  <c r="DX27" i="1"/>
  <c r="DE51" i="1"/>
  <c r="DN36" i="1"/>
  <c r="BF62" i="1"/>
  <c r="AR26" i="1"/>
  <c r="DC16" i="1"/>
  <c r="DA35" i="1"/>
  <c r="AR241" i="1"/>
  <c r="CR234" i="1"/>
  <c r="BA30" i="1"/>
  <c r="AG21" i="1"/>
  <c r="DD34" i="1"/>
  <c r="BQ43" i="1"/>
  <c r="DL129" i="1"/>
  <c r="AL46" i="1"/>
  <c r="DS29" i="1"/>
  <c r="DS42" i="1"/>
  <c r="CT62" i="1"/>
  <c r="BF61" i="1"/>
  <c r="EE17" i="1"/>
  <c r="DB37" i="1"/>
  <c r="DL80" i="1"/>
  <c r="CW18" i="1"/>
  <c r="EB36" i="1"/>
  <c r="DQ19" i="1"/>
  <c r="DO30" i="1"/>
  <c r="CJ17" i="1"/>
  <c r="BB19" i="1"/>
  <c r="EG42" i="1"/>
  <c r="CW88" i="1"/>
  <c r="DW24" i="1"/>
  <c r="DP23" i="1"/>
  <c r="DQ95" i="1"/>
  <c r="DH87" i="1"/>
  <c r="DY50" i="1"/>
  <c r="CT78" i="1"/>
  <c r="BG58" i="1"/>
  <c r="CS242" i="1"/>
  <c r="CY49" i="1"/>
  <c r="DR64" i="1"/>
  <c r="DX30" i="1"/>
  <c r="DA59" i="1"/>
  <c r="DH14" i="1"/>
  <c r="DY86" i="1"/>
  <c r="DC121" i="1"/>
  <c r="DG108" i="1"/>
  <c r="EA45" i="1"/>
  <c r="AL95" i="1"/>
  <c r="DK60" i="1"/>
  <c r="AR118" i="1"/>
  <c r="DL14" i="1"/>
  <c r="EF28" i="1"/>
  <c r="BK20" i="1"/>
  <c r="DN22" i="1"/>
  <c r="BF13" i="1"/>
  <c r="CL28" i="1"/>
  <c r="DH60" i="1"/>
  <c r="AV56" i="1"/>
  <c r="CR50" i="1"/>
  <c r="DZ29" i="1"/>
  <c r="AV37" i="1"/>
  <c r="AR22" i="1"/>
  <c r="ED11" i="1"/>
  <c r="CL195" i="1"/>
  <c r="CM20" i="1"/>
  <c r="BF32" i="1"/>
  <c r="DG88" i="1"/>
  <c r="DM39" i="1"/>
  <c r="DJ44" i="1"/>
  <c r="CX59" i="1"/>
  <c r="DB25" i="1"/>
  <c r="CF21" i="1"/>
  <c r="DT51" i="1"/>
  <c r="CK38" i="1"/>
  <c r="AM28" i="1"/>
  <c r="DJ28" i="1"/>
  <c r="CM14" i="1"/>
  <c r="BG122" i="1"/>
  <c r="AW44" i="1"/>
  <c r="CN241" i="1"/>
  <c r="DO58" i="1"/>
  <c r="DO131" i="1"/>
  <c r="CU348" i="1"/>
  <c r="BL56" i="1"/>
  <c r="DY325" i="1"/>
  <c r="CR119" i="1"/>
  <c r="DM24" i="1"/>
  <c r="BV330" i="1"/>
  <c r="CJ342" i="1"/>
  <c r="DC12" i="1"/>
  <c r="CN49" i="1"/>
  <c r="BG51" i="1"/>
  <c r="DP110" i="1"/>
  <c r="ED50" i="1"/>
  <c r="BL361" i="1"/>
  <c r="CY12" i="1"/>
  <c r="CP12" i="1"/>
  <c r="BU18" i="1"/>
  <c r="DT104" i="1"/>
  <c r="CS37" i="1"/>
  <c r="DS105" i="1"/>
  <c r="CW96" i="1"/>
  <c r="DA39" i="1"/>
  <c r="CP89" i="1"/>
  <c r="DP58" i="1"/>
  <c r="BQ61" i="1"/>
  <c r="DK40" i="1"/>
  <c r="DJ90" i="1"/>
  <c r="CZ30" i="1"/>
  <c r="CX33" i="1"/>
  <c r="DF87" i="1"/>
  <c r="DO15" i="1"/>
  <c r="DZ60" i="1"/>
  <c r="DG28" i="1"/>
  <c r="CT42" i="1"/>
  <c r="EC131" i="1"/>
  <c r="DU33" i="1"/>
  <c r="CX40" i="1"/>
  <c r="BL25" i="1"/>
  <c r="EF14" i="1"/>
  <c r="DE33" i="1"/>
  <c r="DT57" i="1"/>
  <c r="CA19" i="1"/>
  <c r="CJ90" i="1"/>
  <c r="DU94" i="1"/>
  <c r="AW42" i="1"/>
  <c r="CZ80" i="1"/>
  <c r="CN12" i="1"/>
  <c r="CY86" i="1"/>
  <c r="AH241" i="1"/>
  <c r="AW108" i="1"/>
  <c r="DW107" i="1"/>
  <c r="AR402" i="1"/>
  <c r="CJ56" i="1"/>
  <c r="DG72" i="1"/>
  <c r="CT34" i="1"/>
  <c r="DJ43" i="1"/>
  <c r="BP235" i="1"/>
  <c r="AQ205" i="1"/>
  <c r="CS52" i="1"/>
  <c r="BA104" i="1"/>
  <c r="DK31" i="1"/>
  <c r="BG15" i="1"/>
  <c r="AM50" i="1"/>
  <c r="BL127" i="1"/>
  <c r="DJ41" i="1"/>
  <c r="AG247" i="1"/>
  <c r="CU32" i="1"/>
  <c r="EC118" i="1"/>
  <c r="DD19" i="1"/>
  <c r="EA37" i="1"/>
  <c r="CF89" i="1"/>
  <c r="DY129" i="1"/>
  <c r="CY337" i="1"/>
  <c r="BZ86" i="1"/>
  <c r="DH194" i="1"/>
  <c r="AL78" i="1"/>
  <c r="CT195" i="1"/>
  <c r="AV65" i="1"/>
  <c r="CX65" i="1"/>
  <c r="DY12" i="1"/>
  <c r="CL90" i="1"/>
  <c r="DF247" i="1"/>
  <c r="EC11" i="1"/>
  <c r="DN302" i="1"/>
  <c r="CN127" i="1"/>
  <c r="BB78" i="1"/>
  <c r="CP87" i="1"/>
  <c r="DB35" i="1"/>
  <c r="DW15" i="1"/>
  <c r="CF50" i="1"/>
  <c r="DX51" i="1"/>
  <c r="BU34" i="1"/>
  <c r="EC19" i="1"/>
  <c r="CR33" i="1"/>
  <c r="AR43" i="1"/>
  <c r="DN20" i="1"/>
  <c r="CZ32" i="1"/>
  <c r="CO51" i="1"/>
  <c r="DX36" i="1"/>
  <c r="DW233" i="1"/>
  <c r="DM42" i="1"/>
  <c r="CR108" i="1"/>
  <c r="CE38" i="1"/>
  <c r="BQ26" i="1"/>
  <c r="AL86" i="1"/>
  <c r="CK17" i="1"/>
  <c r="DE131" i="1"/>
  <c r="AR94" i="1"/>
  <c r="DC59" i="1"/>
  <c r="AR300" i="1"/>
  <c r="AC37" i="1"/>
  <c r="DE111" i="1"/>
  <c r="DM51" i="1"/>
  <c r="CS58" i="1"/>
  <c r="CF34" i="1"/>
  <c r="CQ23" i="1"/>
  <c r="BA94" i="1"/>
  <c r="BK34" i="1"/>
  <c r="EB15" i="1"/>
  <c r="DB122" i="1"/>
  <c r="BU128" i="1"/>
  <c r="DZ37" i="1"/>
  <c r="BL33" i="1"/>
  <c r="DW16" i="1"/>
  <c r="CQ51" i="1"/>
  <c r="O718" i="1"/>
  <c r="O34" i="1"/>
  <c r="O753" i="1"/>
  <c r="O499" i="1"/>
  <c r="O33" i="1"/>
  <c r="O300" i="1"/>
  <c r="O372" i="1"/>
  <c r="O327" i="1"/>
  <c r="O594" i="1"/>
  <c r="O325" i="1"/>
  <c r="O205" i="1"/>
  <c r="O37" i="1"/>
  <c r="O747" i="1"/>
  <c r="O722" i="1"/>
  <c r="O50" i="1"/>
  <c r="O752" i="1"/>
  <c r="O72" i="1"/>
  <c r="O351" i="1"/>
  <c r="O436" i="1"/>
  <c r="O482" i="1"/>
  <c r="O87" i="1"/>
  <c r="O330" i="1"/>
  <c r="O17" i="1"/>
  <c r="O628" i="1"/>
  <c r="O479" i="1"/>
  <c r="O573" i="1"/>
  <c r="O41" i="1"/>
  <c r="O296" i="1"/>
  <c r="O522" i="1"/>
  <c r="O310" i="1"/>
  <c r="O421" i="1"/>
  <c r="O603" i="1"/>
  <c r="O316" i="1"/>
  <c r="O206" i="1"/>
  <c r="O409" i="1"/>
  <c r="O483" i="1"/>
  <c r="O353" i="1"/>
  <c r="O31" i="1"/>
  <c r="O524" i="1"/>
  <c r="O326" i="1"/>
  <c r="O373" i="1"/>
  <c r="O46" i="1"/>
  <c r="O679" i="1"/>
  <c r="O789" i="1"/>
  <c r="O368" i="1"/>
  <c r="O415" i="1"/>
  <c r="O11" i="1"/>
  <c r="O511" i="1"/>
  <c r="O115" i="1"/>
  <c r="O391" i="1"/>
  <c r="O49" i="1"/>
  <c r="O18" i="1"/>
  <c r="EB32" i="1"/>
  <c r="AH319" i="1"/>
  <c r="AV46" i="1"/>
  <c r="BU206" i="1"/>
  <c r="BB94" i="1"/>
  <c r="BA78" i="1"/>
  <c r="DT27" i="1"/>
  <c r="EC21" i="1"/>
  <c r="BZ41" i="1"/>
  <c r="EB41" i="1"/>
  <c r="EC60" i="1"/>
  <c r="CR37" i="1"/>
  <c r="CP26" i="1"/>
  <c r="AG31" i="1"/>
  <c r="DE21" i="1"/>
  <c r="BG64" i="1"/>
  <c r="DT119" i="1"/>
  <c r="CP86" i="1"/>
  <c r="BL82" i="1"/>
  <c r="EG88" i="1"/>
  <c r="EF130" i="1"/>
  <c r="AW51" i="1"/>
  <c r="DC104" i="1"/>
  <c r="BL89" i="1"/>
  <c r="DJ20" i="1"/>
  <c r="CW31" i="1"/>
  <c r="DH26" i="1"/>
  <c r="CM105" i="1"/>
  <c r="CN57" i="1"/>
  <c r="DK243" i="1"/>
  <c r="EG90" i="1"/>
  <c r="O229" i="1"/>
  <c r="O595" i="1"/>
  <c r="O600" i="1"/>
  <c r="O320" i="1"/>
  <c r="O401" i="1"/>
  <c r="O597" i="1"/>
  <c r="O66" i="1"/>
  <c r="O624" i="1"/>
  <c r="O523" i="1"/>
  <c r="O333" i="1"/>
  <c r="EC16" i="1"/>
  <c r="EF100" i="1"/>
  <c r="DO34" i="1"/>
  <c r="EH32" i="1"/>
  <c r="AC355" i="1"/>
  <c r="DK319" i="1"/>
  <c r="DS38" i="1"/>
  <c r="CF13" i="1"/>
  <c r="EB38" i="1"/>
  <c r="DZ379" i="1"/>
  <c r="EB367" i="1"/>
  <c r="CP88" i="1"/>
  <c r="CP23" i="1"/>
  <c r="EE27" i="1"/>
  <c r="DT37" i="1"/>
  <c r="DO109" i="1"/>
  <c r="DM34" i="1"/>
  <c r="DR120" i="1"/>
  <c r="DT24" i="1"/>
  <c r="CP11" i="1"/>
  <c r="AW26" i="1"/>
  <c r="DR418" i="1"/>
  <c r="DK66" i="1"/>
  <c r="BF26" i="1"/>
  <c r="AL55" i="1"/>
  <c r="CA43" i="1"/>
  <c r="EH54" i="1"/>
  <c r="CE97" i="1"/>
  <c r="EB109" i="1"/>
  <c r="DJ89" i="1"/>
  <c r="DU19" i="1"/>
  <c r="DJ122" i="1"/>
  <c r="CA41" i="1"/>
  <c r="EC78" i="1"/>
  <c r="EG31" i="1"/>
  <c r="AV85" i="1"/>
  <c r="BP53" i="1"/>
  <c r="AW12" i="1"/>
  <c r="CE88" i="1"/>
  <c r="BB89" i="1"/>
  <c r="CM89" i="1"/>
  <c r="DF30" i="1"/>
  <c r="AL19" i="1"/>
  <c r="DS33" i="1"/>
  <c r="CU58" i="1"/>
  <c r="O553" i="1"/>
  <c r="O419" i="1"/>
  <c r="O306" i="1"/>
  <c r="O334" i="1"/>
  <c r="O74" i="1"/>
  <c r="O548" i="1"/>
  <c r="O630" i="1"/>
  <c r="O297" i="1"/>
  <c r="O61" i="1"/>
  <c r="O785" i="1"/>
  <c r="ED57" i="1"/>
  <c r="DY65" i="1"/>
  <c r="CM306" i="1"/>
  <c r="CE37" i="1"/>
  <c r="ED351" i="1"/>
  <c r="EH60" i="1"/>
  <c r="DZ43" i="1"/>
  <c r="EB91" i="1"/>
  <c r="BU27" i="1"/>
  <c r="AC511" i="1"/>
  <c r="CL96" i="1"/>
  <c r="AM96" i="1"/>
  <c r="CA347" i="1"/>
  <c r="EE53" i="1"/>
  <c r="AG100" i="1"/>
  <c r="BF110" i="1"/>
  <c r="CF111" i="1"/>
  <c r="CU96" i="1"/>
  <c r="CF297" i="1"/>
  <c r="DZ107" i="1"/>
  <c r="CN108" i="1"/>
  <c r="CX34" i="1"/>
  <c r="AM72" i="1"/>
  <c r="EA57" i="1"/>
  <c r="DP408" i="1"/>
  <c r="BA13" i="1"/>
  <c r="CR230" i="1"/>
  <c r="AV55" i="1"/>
  <c r="DH128" i="1"/>
  <c r="BZ206" i="1"/>
  <c r="BU318" i="1"/>
  <c r="DH202" i="1"/>
  <c r="DW34" i="1"/>
  <c r="DY14" i="1"/>
  <c r="CA28" i="1"/>
  <c r="CO80" i="1"/>
  <c r="DF127" i="1"/>
  <c r="AC128" i="1"/>
  <c r="AB51" i="1"/>
  <c r="BA25" i="1"/>
  <c r="CF80" i="1"/>
  <c r="AQ247" i="1"/>
  <c r="BF85" i="1"/>
  <c r="DR110" i="1"/>
  <c r="CA21" i="1"/>
  <c r="DW10" i="1"/>
  <c r="DM44" i="1"/>
  <c r="BZ298" i="1"/>
  <c r="CX25" i="1"/>
  <c r="DF235" i="1"/>
  <c r="AL60" i="1"/>
  <c r="DF13" i="1"/>
  <c r="DH46" i="1"/>
  <c r="AQ38" i="1"/>
  <c r="CZ19" i="1"/>
  <c r="DN65" i="1"/>
  <c r="CK362" i="1"/>
  <c r="BU10" i="1"/>
  <c r="BG80" i="1"/>
  <c r="BQ57" i="1"/>
  <c r="CL26" i="1"/>
  <c r="CS20" i="1"/>
  <c r="CN91" i="1"/>
  <c r="CU12" i="1"/>
  <c r="BF87" i="1"/>
  <c r="AW10" i="1"/>
  <c r="DO86" i="1"/>
  <c r="EA58" i="1"/>
  <c r="DG26" i="1"/>
  <c r="EB45" i="1"/>
  <c r="BK26" i="1"/>
  <c r="CW66" i="1"/>
  <c r="EG36" i="1"/>
  <c r="AW107" i="1"/>
  <c r="CJ95" i="1"/>
  <c r="BV86" i="1"/>
  <c r="BQ19" i="1"/>
  <c r="DC35" i="1"/>
  <c r="DO31" i="1"/>
  <c r="CA79" i="1"/>
  <c r="BK10" i="1"/>
  <c r="CR74" i="1"/>
  <c r="BQ36" i="1"/>
  <c r="CZ39" i="1"/>
  <c r="DZ40" i="1"/>
  <c r="AL91" i="1"/>
  <c r="EH41" i="1"/>
  <c r="CE352" i="1"/>
  <c r="AW14" i="1"/>
  <c r="DU25" i="1"/>
  <c r="DL24" i="1"/>
  <c r="CR25" i="1"/>
  <c r="DH53" i="1"/>
  <c r="AL27" i="1"/>
  <c r="CN36" i="1"/>
  <c r="DZ17" i="1"/>
  <c r="DA118" i="1"/>
  <c r="DL44" i="1"/>
  <c r="EH118" i="1"/>
  <c r="DC317" i="1"/>
  <c r="DX88" i="1"/>
  <c r="BU29" i="1"/>
  <c r="BG100" i="1"/>
  <c r="CK18" i="1"/>
  <c r="BK89" i="1"/>
  <c r="DW230" i="1"/>
  <c r="DQ86" i="1"/>
  <c r="DT29" i="1"/>
  <c r="AH61" i="1"/>
  <c r="DF12" i="1"/>
  <c r="BA32" i="1"/>
  <c r="CN115" i="1"/>
  <c r="DR38" i="1"/>
  <c r="DW86" i="1"/>
  <c r="AB298" i="1"/>
  <c r="CO304" i="1"/>
  <c r="CQ14" i="1"/>
  <c r="EA10" i="1"/>
  <c r="DF41" i="1"/>
  <c r="CY20" i="1"/>
  <c r="AW33" i="1"/>
  <c r="CF59" i="1"/>
  <c r="CP44" i="1"/>
  <c r="DW37" i="1"/>
  <c r="CZ15" i="1"/>
  <c r="CJ41" i="1"/>
  <c r="EE41" i="1"/>
  <c r="DG31" i="1"/>
  <c r="AC56" i="1"/>
  <c r="EF118" i="1"/>
  <c r="CO120" i="1"/>
  <c r="CO310" i="1"/>
  <c r="DY33" i="1"/>
  <c r="DH30" i="1"/>
  <c r="AH25" i="1"/>
  <c r="CQ32" i="1"/>
  <c r="EA44" i="1"/>
  <c r="CM24" i="1"/>
  <c r="EA22" i="1"/>
  <c r="EE37" i="1"/>
  <c r="AH13" i="1"/>
  <c r="EA80" i="1"/>
  <c r="CN20" i="1"/>
  <c r="DG95" i="1"/>
  <c r="CQ56" i="1"/>
  <c r="DJ97" i="1"/>
  <c r="DJ11" i="1"/>
  <c r="DG201" i="1"/>
  <c r="EB89" i="1"/>
  <c r="BP91" i="1"/>
  <c r="CS43" i="1"/>
  <c r="CT49" i="1"/>
  <c r="DE22" i="1"/>
  <c r="DL20" i="1"/>
  <c r="CZ97" i="1"/>
  <c r="DO310" i="1"/>
  <c r="CR26" i="1"/>
  <c r="BK21" i="1"/>
  <c r="AL12" i="1"/>
  <c r="BZ428" i="1"/>
  <c r="CU90" i="1"/>
  <c r="DX24" i="1"/>
  <c r="EG24" i="1"/>
  <c r="EB31" i="1"/>
  <c r="CT45" i="1"/>
  <c r="DR130" i="1"/>
  <c r="CL23" i="1"/>
  <c r="EH78" i="1"/>
  <c r="CA45" i="1"/>
  <c r="DM105" i="1"/>
  <c r="CN95" i="1"/>
  <c r="AM130" i="1"/>
  <c r="CR15" i="1"/>
  <c r="AH96" i="1"/>
  <c r="DC130" i="1"/>
  <c r="DZ11" i="1"/>
  <c r="AQ52" i="1"/>
  <c r="BF40" i="1"/>
  <c r="BB38" i="1"/>
  <c r="CE78" i="1"/>
  <c r="DN55" i="1"/>
  <c r="CO104" i="1"/>
  <c r="BP115" i="1"/>
  <c r="AG40" i="1"/>
  <c r="CO57" i="1"/>
  <c r="EA17" i="1"/>
  <c r="DJ14" i="1"/>
  <c r="AG104" i="1"/>
  <c r="DD11" i="1"/>
  <c r="CF12" i="1"/>
  <c r="AW45" i="1"/>
  <c r="DB34" i="1"/>
  <c r="DY55" i="1"/>
  <c r="BG32" i="1"/>
  <c r="BL97" i="1"/>
  <c r="AL108" i="1"/>
  <c r="EE13" i="1"/>
  <c r="CQ21" i="1"/>
  <c r="DU108" i="1"/>
  <c r="DH51" i="1"/>
  <c r="AR59" i="1"/>
  <c r="DW44" i="1"/>
  <c r="AB55" i="1"/>
  <c r="EF233" i="1"/>
  <c r="DA235" i="1"/>
  <c r="DQ310" i="1"/>
  <c r="DG324" i="1"/>
  <c r="DC29" i="1"/>
  <c r="CU118" i="1"/>
  <c r="AL58" i="1"/>
  <c r="DE19" i="1"/>
  <c r="DA15" i="1"/>
  <c r="ED372" i="1"/>
  <c r="ED39" i="1"/>
  <c r="DC22" i="1"/>
  <c r="BQ127" i="1"/>
  <c r="DZ16" i="1"/>
  <c r="CL44" i="1"/>
  <c r="DC79" i="1"/>
  <c r="AM41" i="1"/>
  <c r="DD308" i="1"/>
  <c r="DZ30" i="1"/>
  <c r="DJ59" i="1"/>
  <c r="EB94" i="1"/>
  <c r="EB330" i="1"/>
  <c r="CK25" i="1"/>
  <c r="DC39" i="1"/>
  <c r="DN109" i="1"/>
  <c r="EH86" i="1"/>
  <c r="AQ19" i="1"/>
  <c r="DD120" i="1"/>
  <c r="BQ35" i="1"/>
  <c r="EB87" i="1"/>
  <c r="CO56" i="1"/>
  <c r="EG300" i="1"/>
  <c r="CQ27" i="1"/>
  <c r="EH372" i="1"/>
  <c r="DE62" i="1"/>
  <c r="DX109" i="1"/>
  <c r="AL26" i="1"/>
  <c r="CR32" i="1"/>
  <c r="BP23" i="1"/>
  <c r="DU38" i="1"/>
  <c r="DF17" i="1"/>
  <c r="CF131" i="1"/>
  <c r="DQ33" i="1"/>
  <c r="DE97" i="1"/>
  <c r="EF26" i="1"/>
  <c r="BU78" i="1"/>
  <c r="BZ15" i="1"/>
  <c r="CO94" i="1"/>
  <c r="EA33" i="1"/>
  <c r="AM353" i="1"/>
  <c r="EC45" i="1"/>
  <c r="DD50" i="1"/>
  <c r="DS26" i="1"/>
  <c r="BF28" i="1"/>
  <c r="DP86" i="1"/>
  <c r="CT72" i="1"/>
  <c r="EG45" i="1"/>
  <c r="DO25" i="1"/>
  <c r="DG107" i="1"/>
  <c r="DD108" i="1"/>
  <c r="DR18" i="1"/>
  <c r="CO89" i="1"/>
  <c r="EC87" i="1"/>
  <c r="DT110" i="1"/>
  <c r="CQ46" i="1"/>
  <c r="BZ61" i="1"/>
  <c r="DN72" i="1"/>
  <c r="CT19" i="1"/>
  <c r="AH45" i="1"/>
  <c r="CY37" i="1"/>
  <c r="DS20" i="1"/>
  <c r="AV12" i="1"/>
  <c r="O571" i="1"/>
  <c r="O90" i="1"/>
  <c r="O651" i="1"/>
  <c r="O577" i="1"/>
  <c r="O514" i="1"/>
  <c r="O89" i="1"/>
  <c r="O319" i="1"/>
  <c r="O596" i="1"/>
  <c r="O105" i="1"/>
  <c r="O360" i="1"/>
  <c r="O739" i="1"/>
  <c r="O383" i="1"/>
  <c r="O242" i="1"/>
  <c r="O38" i="1"/>
  <c r="O435" i="1"/>
  <c r="O337" i="1"/>
  <c r="O497" i="1"/>
  <c r="O301" i="1"/>
  <c r="O748" i="1"/>
  <c r="O26" i="1"/>
  <c r="O370" i="1"/>
  <c r="O318" i="1"/>
  <c r="O736" i="1"/>
  <c r="O798" i="1"/>
  <c r="O750" i="1"/>
  <c r="O385" i="1"/>
  <c r="O410" i="1"/>
  <c r="O552" i="1"/>
  <c r="O64" i="1"/>
  <c r="O27" i="1"/>
  <c r="O413" i="1"/>
  <c r="CJ319" i="1"/>
  <c r="DN24" i="1"/>
  <c r="CP251" i="1"/>
  <c r="BF303" i="1"/>
  <c r="DY31" i="1"/>
  <c r="AL40" i="1"/>
  <c r="CR46" i="1"/>
  <c r="EH26" i="1"/>
  <c r="CP242" i="1"/>
  <c r="DJ23" i="1"/>
  <c r="CL91" i="1"/>
  <c r="DE87" i="1"/>
  <c r="EF311" i="1"/>
  <c r="DE32" i="1"/>
  <c r="BZ23" i="1"/>
  <c r="EE24" i="1"/>
  <c r="CA315" i="1"/>
  <c r="CT230" i="1"/>
  <c r="DG64" i="1"/>
  <c r="CZ95" i="1"/>
  <c r="BA12" i="1"/>
  <c r="EG11" i="1"/>
  <c r="DC19" i="1"/>
  <c r="DH15" i="1"/>
  <c r="CK105" i="1"/>
  <c r="AM79" i="1"/>
  <c r="DR301" i="1"/>
  <c r="DU110" i="1"/>
  <c r="DG344" i="1"/>
  <c r="AL53" i="1"/>
  <c r="BV233" i="1"/>
  <c r="CF318" i="1"/>
  <c r="AC98" i="1"/>
  <c r="CN60" i="1"/>
  <c r="CA22" i="1"/>
  <c r="EB10" i="1"/>
  <c r="BG45" i="1"/>
  <c r="DJ87" i="1"/>
  <c r="BZ20" i="1"/>
  <c r="DW20" i="1"/>
  <c r="EE243" i="1"/>
  <c r="DJ79" i="1"/>
  <c r="EE45" i="1"/>
  <c r="O551" i="1"/>
  <c r="O96" i="1"/>
  <c r="O25" i="1"/>
  <c r="O626" i="1"/>
  <c r="O19" i="1"/>
  <c r="O98" i="1"/>
  <c r="O648" i="1"/>
  <c r="O79" i="1"/>
  <c r="O82" i="1"/>
  <c r="O751" i="1"/>
  <c r="O299" i="1"/>
  <c r="O695" i="1"/>
  <c r="CS19" i="1"/>
  <c r="AM87" i="1"/>
  <c r="DY312" i="1"/>
  <c r="DQ94" i="1"/>
  <c r="DC89" i="1"/>
  <c r="CW42" i="1"/>
  <c r="DS95" i="1"/>
  <c r="BG304" i="1"/>
  <c r="DW87" i="1"/>
  <c r="AW18" i="1"/>
  <c r="DO66" i="1"/>
  <c r="DZ94" i="1"/>
  <c r="DF419" i="1"/>
  <c r="EB27" i="1"/>
  <c r="AG24" i="1"/>
  <c r="CL40" i="1"/>
  <c r="BF16" i="1"/>
  <c r="BP29" i="1"/>
  <c r="DO301" i="1"/>
  <c r="CW39" i="1"/>
  <c r="CJ91" i="1"/>
  <c r="DJ120" i="1"/>
  <c r="CS63" i="1"/>
  <c r="BU118" i="1"/>
  <c r="DC52" i="1"/>
  <c r="EF63" i="1"/>
  <c r="AR79" i="1"/>
  <c r="BA42" i="1"/>
  <c r="DK13" i="1"/>
  <c r="CP90" i="1"/>
  <c r="DA10" i="1"/>
  <c r="CY100" i="1"/>
  <c r="CP35" i="1"/>
  <c r="BV40" i="1"/>
  <c r="DB205" i="1"/>
  <c r="BF11" i="1"/>
  <c r="DF93" i="1"/>
  <c r="CT58" i="1"/>
  <c r="BA93" i="1"/>
  <c r="CR207" i="1"/>
  <c r="AL64" i="1"/>
  <c r="DQ20" i="1"/>
  <c r="BZ10" i="1"/>
  <c r="DE88" i="1"/>
  <c r="EE15" i="1"/>
  <c r="O696" i="1"/>
  <c r="O799" i="1"/>
  <c r="O55" i="1"/>
  <c r="O738" i="1"/>
  <c r="O655" i="1"/>
  <c r="O94" i="1"/>
  <c r="O53" i="1"/>
  <c r="O352" i="1"/>
  <c r="O381" i="1"/>
  <c r="O698" i="1"/>
  <c r="CM417" i="1"/>
  <c r="DY307" i="1"/>
  <c r="CM311" i="1"/>
  <c r="CX12" i="1"/>
  <c r="BK322" i="1"/>
  <c r="BL419" i="1"/>
  <c r="AH419" i="1"/>
  <c r="DX64" i="1"/>
  <c r="DJ308" i="1"/>
  <c r="AR96" i="1"/>
  <c r="DH301" i="1"/>
  <c r="BF21" i="1"/>
  <c r="DN90" i="1"/>
  <c r="EC25" i="1"/>
  <c r="AB129" i="1"/>
  <c r="CT43" i="1"/>
  <c r="AB242" i="1"/>
  <c r="EH94" i="1"/>
  <c r="AB26" i="1"/>
  <c r="CA310" i="1"/>
  <c r="EF242" i="1"/>
  <c r="DT44" i="1"/>
  <c r="D303" i="1" a="1"/>
  <c r="CL93" i="1"/>
  <c r="DY428" i="1"/>
  <c r="CS377" i="1"/>
  <c r="DB230" i="1"/>
  <c r="DO251" i="1"/>
  <c r="CS247" i="1"/>
  <c r="CO31" i="1"/>
  <c r="BG38" i="1"/>
  <c r="DC381" i="1"/>
  <c r="BU300" i="1"/>
  <c r="BK29" i="1"/>
  <c r="DR32" i="1"/>
  <c r="AW330" i="1"/>
  <c r="BG25" i="1"/>
  <c r="BF18" i="1"/>
  <c r="CU46" i="1"/>
  <c r="DJ108" i="1"/>
  <c r="EE28" i="1"/>
  <c r="CT28" i="1"/>
  <c r="BB30" i="1"/>
  <c r="AW74" i="1"/>
  <c r="CY18" i="1"/>
  <c r="DS21" i="1"/>
  <c r="DX119" i="1"/>
  <c r="DD230" i="1"/>
  <c r="EB104" i="1"/>
  <c r="CX122" i="1"/>
  <c r="BU15" i="1"/>
  <c r="EB25" i="1"/>
  <c r="EB120" i="1"/>
  <c r="DG110" i="1"/>
  <c r="EC24" i="1"/>
  <c r="DQ59" i="1"/>
  <c r="BV45" i="1"/>
  <c r="DJ333" i="1"/>
  <c r="CY307" i="1"/>
  <c r="EH39" i="1"/>
  <c r="DA33" i="1"/>
  <c r="CL34" i="1"/>
  <c r="BA91" i="1"/>
  <c r="BP11" i="1"/>
  <c r="DS11" i="1"/>
  <c r="AC32" i="1"/>
  <c r="CU57" i="1"/>
  <c r="BQ65" i="1"/>
  <c r="AB53" i="1"/>
  <c r="EH65" i="1"/>
  <c r="EA59" i="1"/>
  <c r="AW24" i="1"/>
  <c r="DQ53" i="1"/>
  <c r="DD10" i="1"/>
  <c r="DA13" i="1"/>
  <c r="AV36" i="1"/>
  <c r="BU62" i="1"/>
  <c r="BZ25" i="1"/>
  <c r="AH63" i="1"/>
  <c r="DM304" i="1"/>
  <c r="AQ23" i="1"/>
  <c r="EA39" i="1"/>
  <c r="BZ46" i="1"/>
  <c r="AL30" i="1"/>
  <c r="CY101" i="1"/>
  <c r="BB49" i="1"/>
  <c r="ED55" i="1"/>
  <c r="EH36" i="1"/>
  <c r="BB55" i="1"/>
  <c r="DM30" i="1"/>
  <c r="BG90" i="1"/>
  <c r="DE20" i="1"/>
  <c r="DW28" i="1"/>
  <c r="AL16" i="1"/>
  <c r="AB38" i="1"/>
  <c r="AW120" i="1"/>
  <c r="DA40" i="1"/>
  <c r="AC24" i="1"/>
  <c r="BB100" i="1"/>
  <c r="CL318" i="1"/>
  <c r="EH66" i="1"/>
  <c r="AR19" i="1"/>
  <c r="CE40" i="1"/>
  <c r="CS82" i="1"/>
  <c r="AM95" i="1"/>
  <c r="CW13" i="1"/>
  <c r="CT361" i="1"/>
  <c r="CY31" i="1"/>
  <c r="BP203" i="1"/>
  <c r="AM60" i="1"/>
  <c r="AV97" i="1"/>
  <c r="BA22" i="1"/>
  <c r="DT18" i="1"/>
  <c r="AQ14" i="1"/>
  <c r="CE231" i="1"/>
  <c r="CO22" i="1"/>
  <c r="CZ55" i="1"/>
  <c r="DZ80" i="1"/>
  <c r="BL27" i="1"/>
  <c r="BB91" i="1"/>
  <c r="DL43" i="1"/>
  <c r="CS31" i="1"/>
  <c r="BK28" i="1"/>
  <c r="EG74" i="1"/>
  <c r="DM29" i="1"/>
  <c r="DM33" i="1"/>
  <c r="DJ29" i="1"/>
  <c r="DJ17" i="1"/>
  <c r="DW26" i="1"/>
  <c r="EC74" i="1"/>
  <c r="BV15" i="1"/>
  <c r="EB74" i="1"/>
  <c r="CQ31" i="1"/>
  <c r="BA46" i="1"/>
  <c r="DR50" i="1"/>
  <c r="AQ62" i="1"/>
  <c r="DS34" i="1"/>
  <c r="CS39" i="1"/>
  <c r="DC38" i="1"/>
  <c r="BP39" i="1"/>
  <c r="DG58" i="1"/>
  <c r="DW35" i="1"/>
  <c r="CO90" i="1"/>
  <c r="BG37" i="1"/>
  <c r="DB12" i="1"/>
  <c r="BF39" i="1"/>
  <c r="AC38" i="1"/>
  <c r="BG24" i="1"/>
  <c r="CR345" i="1"/>
  <c r="CT90" i="1"/>
  <c r="DD122" i="1"/>
  <c r="EB21" i="1"/>
  <c r="CU206" i="1"/>
  <c r="DG80" i="1"/>
  <c r="EH28" i="1"/>
  <c r="BL45" i="1"/>
  <c r="BV53" i="1"/>
  <c r="DY26" i="1"/>
  <c r="BQ74" i="1"/>
  <c r="BL95" i="1"/>
  <c r="BU369" i="1"/>
  <c r="DZ39" i="1"/>
  <c r="BU107" i="1"/>
  <c r="CU72" i="1"/>
  <c r="CJ303" i="1"/>
  <c r="DM66" i="1"/>
  <c r="DL40" i="1"/>
  <c r="BF129" i="1"/>
  <c r="AC310" i="1"/>
  <c r="DR80" i="1"/>
  <c r="DU54" i="1"/>
  <c r="DZ49" i="1"/>
  <c r="ED89" i="1"/>
  <c r="DC46" i="1"/>
  <c r="CW22" i="1"/>
  <c r="AQ42" i="1"/>
  <c r="CF18" i="1"/>
  <c r="CE24" i="1"/>
  <c r="DM82" i="1"/>
  <c r="CE50" i="1"/>
  <c r="CR30" i="1"/>
  <c r="DW306" i="1"/>
  <c r="DE26" i="1"/>
  <c r="CP19" i="1"/>
  <c r="CY88" i="1"/>
  <c r="EA15" i="1"/>
  <c r="CP31" i="1"/>
  <c r="EA29" i="1"/>
  <c r="EC42" i="1"/>
  <c r="BV57" i="1"/>
  <c r="DT23" i="1"/>
  <c r="AL39" i="1"/>
  <c r="DB91" i="1"/>
  <c r="DQ11" i="1"/>
  <c r="BB326" i="1"/>
  <c r="DT20" i="1"/>
  <c r="AV364" i="1"/>
  <c r="AC19" i="1"/>
  <c r="DN110" i="1"/>
  <c r="DB131" i="1"/>
  <c r="BF52" i="1"/>
  <c r="CT37" i="1"/>
  <c r="DN231" i="1"/>
  <c r="CW61" i="1"/>
  <c r="DP79" i="1"/>
  <c r="EB370" i="1"/>
  <c r="BP202" i="1"/>
  <c r="CJ42" i="1"/>
  <c r="EH58" i="1"/>
  <c r="ED13" i="1"/>
  <c r="CT26" i="1"/>
  <c r="EF62" i="1"/>
  <c r="CO24" i="1"/>
  <c r="DA111" i="1"/>
  <c r="DY24" i="1"/>
  <c r="BK82" i="1"/>
  <c r="DW61" i="1"/>
  <c r="BK306" i="1"/>
  <c r="DZ42" i="1"/>
  <c r="EF16" i="1"/>
  <c r="DK332" i="1"/>
  <c r="DG131" i="1"/>
  <c r="AC86" i="1"/>
  <c r="DM10" i="1"/>
  <c r="AG22" i="1"/>
  <c r="BU235" i="1"/>
  <c r="BQ59" i="1"/>
  <c r="DF40" i="1"/>
  <c r="EE231" i="1"/>
  <c r="AM97" i="1"/>
  <c r="BQ54" i="1"/>
  <c r="BU89" i="1"/>
  <c r="CE12" i="1"/>
  <c r="DO54" i="1"/>
  <c r="DC78" i="1"/>
  <c r="CE87" i="1"/>
  <c r="AL118" i="1"/>
  <c r="CA10" i="1"/>
  <c r="EG333" i="1"/>
  <c r="CO32" i="1"/>
  <c r="BK22" i="1"/>
  <c r="EA13" i="1"/>
  <c r="BV199" i="1"/>
  <c r="EG57" i="1"/>
  <c r="DQ21" i="1"/>
  <c r="DM28" i="1"/>
  <c r="DK82" i="1"/>
  <c r="BK74" i="1"/>
  <c r="AB22" i="1"/>
  <c r="DA20" i="1"/>
  <c r="AG16" i="1"/>
  <c r="EE33" i="1"/>
  <c r="AQ26" i="1"/>
  <c r="DL95" i="1"/>
  <c r="DD15" i="1"/>
  <c r="CP60" i="1"/>
  <c r="CT39" i="1"/>
  <c r="AQ44" i="1"/>
  <c r="DH199" i="1"/>
  <c r="CE89" i="1"/>
  <c r="DR39" i="1"/>
  <c r="AB300" i="1"/>
  <c r="CQ120" i="1"/>
  <c r="EH59" i="1"/>
  <c r="BF205" i="1"/>
  <c r="BK12" i="1"/>
  <c r="CN17" i="1"/>
  <c r="CY23" i="1"/>
  <c r="DQ35" i="1"/>
  <c r="BF44" i="1"/>
  <c r="AL122" i="1"/>
  <c r="AQ194" i="1"/>
  <c r="EB235" i="1"/>
  <c r="DA60" i="1"/>
  <c r="CO101" i="1"/>
  <c r="O59" i="1"/>
  <c r="O417" i="1"/>
  <c r="O402" i="1"/>
  <c r="O755" i="1"/>
  <c r="O654" i="1"/>
  <c r="O412" i="1"/>
  <c r="O341" i="1"/>
  <c r="O647" i="1"/>
  <c r="O701" i="1"/>
  <c r="O735" i="1"/>
  <c r="O95" i="1"/>
  <c r="O328" i="1"/>
  <c r="O742" i="1"/>
  <c r="O302" i="1"/>
  <c r="O127" i="1"/>
  <c r="O58" i="1"/>
  <c r="O231" i="1"/>
  <c r="O480" i="1"/>
  <c r="O717" i="1"/>
  <c r="O12" i="1"/>
  <c r="O10" i="1"/>
  <c r="O101" i="1"/>
  <c r="O396" i="1"/>
  <c r="O195" i="1"/>
  <c r="O515" i="1"/>
  <c r="O88" i="1"/>
  <c r="O797" i="1"/>
  <c r="O424" i="1"/>
  <c r="O544" i="1"/>
  <c r="O700" i="1"/>
  <c r="O303" i="1"/>
  <c r="O656" i="1"/>
  <c r="O363" i="1"/>
  <c r="O599" i="1"/>
  <c r="O657" i="1"/>
  <c r="O317" i="1"/>
  <c r="O204" i="1"/>
  <c r="O521" i="1"/>
  <c r="O129" i="1"/>
  <c r="O348" i="1"/>
  <c r="O378" i="1"/>
  <c r="O744" i="1"/>
  <c r="O678" i="1"/>
  <c r="O307" i="1"/>
  <c r="O247" i="1"/>
  <c r="O380" i="1"/>
  <c r="O97" i="1"/>
  <c r="O207" i="1"/>
  <c r="CO54" i="1"/>
  <c r="CS199" i="1"/>
  <c r="CL306" i="1"/>
  <c r="BA18" i="1"/>
  <c r="DN120" i="1"/>
  <c r="EA25" i="1"/>
  <c r="BU14" i="1"/>
  <c r="DL105" i="1"/>
  <c r="AV39" i="1"/>
  <c r="DF45" i="1"/>
  <c r="AV82" i="1"/>
  <c r="AM49" i="1"/>
  <c r="BV36" i="1"/>
  <c r="DC128" i="1"/>
  <c r="DU52" i="1"/>
  <c r="CM207" i="1"/>
  <c r="CQ36" i="1"/>
  <c r="CK241" i="1"/>
  <c r="AB115" i="1"/>
  <c r="DP13" i="1"/>
  <c r="BU207" i="1"/>
  <c r="ED101" i="1"/>
  <c r="AV17" i="1"/>
  <c r="DQ15" i="1"/>
  <c r="CU26" i="1"/>
  <c r="CR43" i="1"/>
  <c r="DO38" i="1"/>
  <c r="O359" i="1"/>
  <c r="O194" i="1"/>
  <c r="O520" i="1"/>
  <c r="O649" i="1"/>
  <c r="O593" i="1"/>
  <c r="O746" i="1"/>
  <c r="O517" i="1"/>
  <c r="O340" i="1"/>
  <c r="O653" i="1"/>
  <c r="CM59" i="1"/>
  <c r="CO16" i="1"/>
  <c r="DL57" i="1"/>
  <c r="EH19" i="1"/>
  <c r="CY14" i="1"/>
  <c r="CU45" i="1"/>
  <c r="DK85" i="1"/>
  <c r="BL11" i="1"/>
  <c r="BQ100" i="1"/>
  <c r="CW53" i="1"/>
  <c r="CN33" i="1"/>
  <c r="DF26" i="1"/>
  <c r="AL25" i="1"/>
  <c r="DP31" i="1"/>
  <c r="DH85" i="1"/>
  <c r="DN41" i="1"/>
  <c r="CK52" i="1"/>
  <c r="AV19" i="1"/>
  <c r="CS38" i="1"/>
  <c r="BZ30" i="1"/>
  <c r="AC11" i="1"/>
  <c r="CQ33" i="1"/>
  <c r="CM49" i="1"/>
  <c r="BB130" i="1"/>
  <c r="BB87" i="1"/>
  <c r="CQ206" i="1"/>
  <c r="CJ43" i="1"/>
  <c r="AB25" i="1"/>
  <c r="CE14" i="1"/>
  <c r="EG29" i="1"/>
  <c r="DL395" i="1"/>
  <c r="AW80" i="1"/>
  <c r="BF118" i="1"/>
  <c r="AR60" i="1"/>
  <c r="DK52" i="1"/>
  <c r="DX87" i="1"/>
  <c r="CE65" i="1"/>
  <c r="EA27" i="1"/>
  <c r="CA36" i="1"/>
  <c r="EC41" i="1"/>
  <c r="DU231" i="1"/>
  <c r="CU101" i="1"/>
  <c r="DK62" i="1"/>
  <c r="DQ32" i="1"/>
  <c r="BB25" i="1"/>
  <c r="DP35" i="1"/>
  <c r="AV28" i="1"/>
  <c r="CU51" i="1"/>
  <c r="CR40" i="1"/>
  <c r="O51" i="1"/>
  <c r="CL377" i="1"/>
  <c r="D336" i="1" a="1"/>
  <c r="ED312" i="1"/>
  <c r="BU324" i="1"/>
  <c r="CN46" i="1"/>
  <c r="EH25" i="1"/>
  <c r="CL320" i="1"/>
  <c r="CO130" i="1"/>
  <c r="DL344" i="1"/>
  <c r="AH31" i="1"/>
  <c r="DS87" i="1"/>
  <c r="DK39" i="1"/>
  <c r="CY72" i="1"/>
  <c r="DO57" i="1"/>
  <c r="AG20" i="1"/>
  <c r="BK58" i="1"/>
  <c r="CW119" i="1"/>
  <c r="CE416" i="1"/>
  <c r="DS63" i="1"/>
  <c r="DA205" i="1"/>
  <c r="DO348" i="1"/>
  <c r="BL325" i="1"/>
  <c r="CO86" i="1"/>
  <c r="ED22" i="1"/>
  <c r="DH300" i="1"/>
  <c r="DQ323" i="1"/>
  <c r="CK233" i="1"/>
  <c r="DU59" i="1"/>
  <c r="CS107" i="1"/>
  <c r="CL199" i="1"/>
  <c r="DD25" i="1"/>
  <c r="DZ344" i="1"/>
  <c r="DU120" i="1"/>
  <c r="DA374" i="1"/>
  <c r="DN79" i="1"/>
  <c r="DF15" i="1"/>
  <c r="AC18" i="1"/>
  <c r="EB20" i="1"/>
  <c r="BF109" i="1"/>
  <c r="BQ66" i="1"/>
  <c r="ED33" i="1"/>
  <c r="BK17" i="1"/>
  <c r="CR63" i="1"/>
  <c r="DE52" i="1"/>
  <c r="BV38" i="1"/>
  <c r="DT17" i="1"/>
  <c r="CJ44" i="1"/>
  <c r="AB96" i="1"/>
  <c r="DF306" i="1"/>
  <c r="DX10" i="1"/>
  <c r="EF35" i="1"/>
  <c r="BZ11" i="1"/>
  <c r="DD56" i="1"/>
  <c r="DB79" i="1"/>
  <c r="EG229" i="1"/>
  <c r="AM44" i="1"/>
  <c r="DJ50" i="1"/>
  <c r="AL105" i="1"/>
  <c r="DT49" i="1"/>
  <c r="CL20" i="1"/>
  <c r="EC14" i="1"/>
  <c r="AQ51" i="1"/>
  <c r="BB27" i="1"/>
  <c r="DM11" i="1"/>
  <c r="BG87" i="1"/>
  <c r="DL22" i="1"/>
  <c r="AH101" i="1"/>
  <c r="DY15" i="1"/>
  <c r="AH26" i="1"/>
  <c r="DP56" i="1"/>
  <c r="AC127" i="1"/>
  <c r="AC59" i="1"/>
  <c r="CA16" i="1"/>
  <c r="CF36" i="1"/>
  <c r="CK130" i="1"/>
  <c r="DA85" i="1"/>
  <c r="CY25" i="1"/>
  <c r="DS61" i="1"/>
  <c r="DG36" i="1"/>
  <c r="EA28" i="1"/>
  <c r="AM45" i="1"/>
  <c r="AR27" i="1"/>
  <c r="DZ57" i="1"/>
  <c r="AB52" i="1"/>
  <c r="AG38" i="1"/>
  <c r="BG97" i="1"/>
  <c r="AH22" i="1"/>
  <c r="BA62" i="1"/>
  <c r="CM307" i="1"/>
  <c r="CW45" i="1"/>
  <c r="DL82" i="1"/>
  <c r="BB45" i="1"/>
  <c r="AQ482" i="1"/>
  <c r="AV42" i="1"/>
  <c r="CX10" i="1"/>
  <c r="CF45" i="1"/>
  <c r="EE34" i="1"/>
  <c r="ED363" i="1"/>
  <c r="O579" i="1"/>
  <c r="O62" i="1"/>
  <c r="O201" i="1"/>
  <c r="O554" i="1"/>
  <c r="O796" i="1"/>
  <c r="O428" i="1"/>
  <c r="O793" i="1"/>
  <c r="O620" i="1"/>
  <c r="O110" i="1"/>
  <c r="DU34" i="1"/>
  <c r="BK371" i="1"/>
  <c r="CN10" i="1"/>
  <c r="DX21" i="1"/>
  <c r="EF61" i="1"/>
  <c r="AQ54" i="1"/>
  <c r="CU88" i="1"/>
  <c r="CM16" i="1"/>
  <c r="DN195" i="1"/>
  <c r="BL49" i="1"/>
  <c r="DZ46" i="1"/>
  <c r="CP17" i="1"/>
  <c r="BF307" i="1"/>
  <c r="DM12" i="1"/>
  <c r="AW20" i="1"/>
  <c r="CZ64" i="1"/>
  <c r="DA58" i="1"/>
  <c r="CL12" i="1"/>
  <c r="DW38" i="1"/>
  <c r="DJ34" i="1"/>
  <c r="DU127" i="1"/>
  <c r="CR12" i="1"/>
  <c r="BG374" i="1"/>
  <c r="DS243" i="1"/>
  <c r="BK43" i="1"/>
  <c r="CS108" i="1"/>
  <c r="CP33" i="1"/>
  <c r="DG121" i="1"/>
  <c r="BP78" i="1"/>
  <c r="DG27" i="1"/>
  <c r="DH37" i="1"/>
  <c r="CF229" i="1"/>
  <c r="AV34" i="1"/>
  <c r="DS49" i="1"/>
  <c r="DN93" i="1"/>
  <c r="EE40" i="1"/>
  <c r="EB86" i="1"/>
  <c r="CE101" i="1"/>
  <c r="O481" i="1"/>
  <c r="O794" i="1"/>
  <c r="O519" i="1"/>
  <c r="O235" i="1"/>
  <c r="O329" i="1"/>
  <c r="O203" i="1"/>
  <c r="O322" i="1"/>
  <c r="O60" i="1"/>
  <c r="DH131" i="1"/>
  <c r="S26" i="1"/>
  <c r="F120" i="1"/>
  <c r="F311" i="1"/>
  <c r="J382" i="1"/>
  <c r="AS791" i="1"/>
  <c r="K519" i="1"/>
  <c r="J385" i="1"/>
  <c r="E203" i="1"/>
  <c r="S310" i="1"/>
  <c r="E205" i="1"/>
  <c r="P30" i="1"/>
  <c r="E501" i="1"/>
  <c r="P798" i="1"/>
  <c r="J719" i="1"/>
  <c r="E621" i="1"/>
  <c r="P753" i="1"/>
  <c r="K404" i="1"/>
  <c r="K802" i="1"/>
  <c r="P370" i="1"/>
  <c r="E719" i="1"/>
  <c r="J343" i="1"/>
  <c r="P13" i="1"/>
  <c r="CG801" i="1"/>
  <c r="S327" i="1"/>
  <c r="K320" i="1"/>
  <c r="S518" i="1"/>
  <c r="P428" i="1"/>
  <c r="P29" i="1"/>
  <c r="J628" i="1"/>
  <c r="J434" i="1"/>
  <c r="E627" i="1"/>
  <c r="P552" i="1"/>
  <c r="K596" i="1"/>
  <c r="J794" i="1"/>
  <c r="K25" i="1"/>
  <c r="E127" i="1"/>
  <c r="K695" i="1"/>
  <c r="S694" i="1"/>
  <c r="E78" i="1"/>
  <c r="K751" i="1"/>
  <c r="S380" i="1"/>
  <c r="J229" i="1"/>
  <c r="AS789" i="1"/>
  <c r="S229" i="1"/>
  <c r="J348" i="1"/>
  <c r="AX794" i="1"/>
  <c r="K627" i="1"/>
  <c r="K700" i="1"/>
  <c r="BH803" i="1"/>
  <c r="P61" i="1"/>
  <c r="E748" i="1"/>
  <c r="F416" i="1"/>
  <c r="S379" i="1"/>
  <c r="E341" i="1"/>
  <c r="E89" i="1"/>
  <c r="J378" i="1"/>
  <c r="BH793" i="1"/>
  <c r="E397" i="1"/>
  <c r="F329" i="1"/>
  <c r="P325" i="1"/>
  <c r="P299" i="1"/>
  <c r="K234" i="1"/>
  <c r="F51" i="1"/>
  <c r="S751" i="1"/>
  <c r="S355" i="1"/>
  <c r="S18" i="1"/>
  <c r="F26" i="1"/>
  <c r="P625" i="1"/>
  <c r="S596" i="1"/>
  <c r="E516" i="1"/>
  <c r="F28" i="1"/>
  <c r="AN793" i="1"/>
  <c r="S797" i="1"/>
  <c r="AN802" i="1"/>
  <c r="BC794" i="1"/>
  <c r="E66" i="1"/>
  <c r="P789" i="1"/>
  <c r="J800" i="1"/>
  <c r="J89" i="1"/>
  <c r="BR799" i="1"/>
  <c r="K243" i="1"/>
  <c r="BM790" i="1"/>
  <c r="P24" i="1"/>
  <c r="J93" i="1"/>
  <c r="P749" i="1"/>
  <c r="E30" i="1"/>
  <c r="S626" i="1"/>
  <c r="K554" i="1"/>
  <c r="G798" i="1"/>
  <c r="S97" i="1"/>
  <c r="S207" i="1"/>
  <c r="F363" i="1"/>
  <c r="S74" i="1"/>
  <c r="F745" i="1"/>
  <c r="BR800" i="1"/>
  <c r="J748" i="1"/>
  <c r="F798" i="1"/>
  <c r="F600" i="1"/>
  <c r="E718" i="1"/>
  <c r="F574" i="1"/>
  <c r="P38" i="1"/>
  <c r="K748" i="1"/>
  <c r="J82" i="1"/>
  <c r="F750" i="1"/>
  <c r="K127" i="1"/>
  <c r="P481" i="1"/>
  <c r="S335" i="1"/>
  <c r="P375" i="1"/>
  <c r="P27" i="1"/>
  <c r="P336" i="1"/>
  <c r="P578" i="1"/>
  <c r="P353" i="1"/>
  <c r="S392" i="1"/>
  <c r="J96" i="1"/>
  <c r="J546" i="1"/>
  <c r="P793" i="1"/>
  <c r="BM800" i="1"/>
  <c r="S598" i="1"/>
  <c r="K40" i="1"/>
  <c r="E44" i="1"/>
  <c r="K86" i="1"/>
  <c r="J49" i="1"/>
  <c r="S697" i="1"/>
  <c r="E315" i="1"/>
  <c r="K303" i="1"/>
  <c r="F65" i="1"/>
  <c r="S680" i="1"/>
  <c r="S22" i="1"/>
  <c r="K115" i="1"/>
  <c r="F789" i="1"/>
  <c r="S696" i="1"/>
  <c r="J353" i="1"/>
  <c r="G803" i="1"/>
  <c r="J516" i="1"/>
  <c r="E353" i="1"/>
  <c r="J408" i="1"/>
  <c r="S418" i="1"/>
  <c r="P391" i="1"/>
  <c r="K718" i="1"/>
  <c r="P691" i="1"/>
  <c r="BW790" i="1"/>
  <c r="E328" i="1"/>
  <c r="F791" i="1"/>
  <c r="AD798" i="1"/>
  <c r="P403" i="1"/>
  <c r="S750" i="1"/>
  <c r="K121" i="1"/>
  <c r="J514" i="1"/>
  <c r="K791" i="1"/>
  <c r="CG793" i="1"/>
  <c r="J694" i="1"/>
  <c r="K780" i="1"/>
  <c r="F307" i="1"/>
  <c r="S602" i="1"/>
  <c r="E723" i="1"/>
  <c r="K629" i="1"/>
  <c r="S629" i="1"/>
  <c r="P348" i="1"/>
  <c r="K122" i="1"/>
  <c r="P56" i="1"/>
  <c r="P376" i="1"/>
  <c r="S44" i="1"/>
  <c r="J367" i="1"/>
  <c r="F410" i="1"/>
  <c r="J352" i="1"/>
  <c r="F481" i="1"/>
  <c r="BW792" i="1"/>
  <c r="K396" i="1"/>
  <c r="K57" i="1"/>
  <c r="P315" i="1"/>
  <c r="P692" i="1"/>
  <c r="J519" i="1"/>
  <c r="E545" i="1"/>
  <c r="J344" i="1"/>
  <c r="J104" i="1"/>
  <c r="S427" i="1"/>
  <c r="S63" i="1"/>
  <c r="J599" i="1"/>
  <c r="E746" i="1"/>
  <c r="L797" i="1"/>
  <c r="F754" i="1"/>
  <c r="E241" i="1"/>
  <c r="S693" i="1"/>
  <c r="J29" i="1"/>
  <c r="E499" i="1"/>
  <c r="P62" i="1"/>
  <c r="K50" i="1"/>
  <c r="K600" i="1"/>
  <c r="J207" i="1"/>
  <c r="S720" i="1"/>
  <c r="F723" i="1"/>
  <c r="S319" i="1"/>
  <c r="P626" i="1"/>
  <c r="P649" i="1"/>
  <c r="E721" i="1"/>
  <c r="K574" i="1"/>
  <c r="S364" i="1"/>
  <c r="P651" i="1"/>
  <c r="K483" i="1"/>
  <c r="S242" i="1"/>
  <c r="E374" i="1"/>
  <c r="E408" i="1"/>
  <c r="S676" i="1"/>
  <c r="P328" i="1"/>
  <c r="J346" i="1"/>
  <c r="S423" i="1"/>
  <c r="S746" i="1"/>
  <c r="S60" i="1"/>
  <c r="J629" i="1"/>
  <c r="J34" i="1"/>
  <c r="F803" i="1"/>
  <c r="F700" i="1"/>
  <c r="P498" i="1"/>
  <c r="P794" i="1"/>
  <c r="S64" i="1"/>
  <c r="P735" i="1"/>
  <c r="F424" i="1"/>
  <c r="CB789" i="1"/>
  <c r="S741" i="1"/>
  <c r="S573" i="1"/>
  <c r="K87" i="1"/>
  <c r="F34" i="1"/>
  <c r="E362" i="1"/>
  <c r="P396" i="1"/>
  <c r="K308" i="1"/>
  <c r="P119" i="1"/>
  <c r="AX796" i="1"/>
  <c r="P327" i="1"/>
  <c r="K27" i="1"/>
  <c r="K377" i="1"/>
  <c r="K401" i="1"/>
  <c r="P743" i="1"/>
  <c r="S38" i="1"/>
  <c r="E128" i="1"/>
  <c r="AD800" i="1"/>
  <c r="K516" i="1"/>
  <c r="K56" i="1"/>
  <c r="J575" i="1"/>
  <c r="J790" i="1"/>
  <c r="P326" i="1"/>
  <c r="J10" i="1"/>
  <c r="K30" i="1"/>
  <c r="F328" i="1"/>
  <c r="S653" i="1"/>
  <c r="J121" i="1"/>
  <c r="F323" i="1"/>
  <c r="K431" i="1"/>
  <c r="BM789" i="1"/>
  <c r="S745" i="1"/>
  <c r="J623" i="1"/>
  <c r="K723" i="1"/>
  <c r="F385" i="1"/>
  <c r="S479" i="1"/>
  <c r="K789" i="1"/>
  <c r="F127" i="1"/>
  <c r="S235" i="1"/>
  <c r="S46" i="1"/>
  <c r="P719" i="1"/>
  <c r="K32" i="1"/>
  <c r="CG799" i="1"/>
  <c r="E20" i="1"/>
  <c r="F649" i="1"/>
  <c r="K325" i="1"/>
  <c r="S803" i="1"/>
  <c r="S657" i="1"/>
  <c r="E312" i="1"/>
  <c r="S109" i="1"/>
  <c r="J328" i="1"/>
  <c r="E61" i="1"/>
  <c r="K626" i="1"/>
  <c r="BC792" i="1"/>
  <c r="J600" i="1"/>
  <c r="E622" i="1"/>
  <c r="K435" i="1"/>
  <c r="K85" i="1"/>
  <c r="K741" i="1"/>
  <c r="K801" i="1"/>
  <c r="J319" i="1"/>
  <c r="E395" i="1"/>
  <c r="F780" i="1"/>
  <c r="J299" i="1"/>
  <c r="F391" i="1"/>
  <c r="P723" i="1"/>
  <c r="F547" i="1"/>
  <c r="BC789" i="1"/>
  <c r="K296" i="1"/>
  <c r="E522" i="1"/>
  <c r="K551" i="1"/>
  <c r="J251" i="1"/>
  <c r="E325" i="1"/>
  <c r="E229" i="1"/>
  <c r="E318" i="1"/>
  <c r="S619" i="1"/>
  <c r="F698" i="1"/>
  <c r="AN800" i="1"/>
  <c r="L791" i="1"/>
  <c r="E800" i="1"/>
  <c r="E578" i="1"/>
  <c r="J377" i="1"/>
  <c r="F737" i="1"/>
  <c r="J651" i="1"/>
  <c r="J11" i="1"/>
  <c r="CG797" i="1"/>
  <c r="J91" i="1"/>
  <c r="P699" i="1"/>
  <c r="BM802" i="1"/>
  <c r="F336" i="1"/>
  <c r="J745" i="1"/>
  <c r="AN803" i="1"/>
  <c r="K722" i="1"/>
  <c r="K353" i="1"/>
  <c r="BC795" i="1"/>
  <c r="J483" i="1"/>
  <c r="F695" i="1"/>
  <c r="J753" i="1"/>
  <c r="K41" i="1"/>
  <c r="CB798" i="1"/>
  <c r="S754" i="1"/>
  <c r="S511" i="1"/>
  <c r="S740" i="1"/>
  <c r="K625" i="1"/>
  <c r="E698" i="1"/>
  <c r="L194" i="1"/>
  <c r="E91" i="1"/>
  <c r="S78" i="1"/>
  <c r="E694" i="1"/>
  <c r="F802" i="1"/>
  <c r="P381" i="1"/>
  <c r="J310" i="1"/>
  <c r="S406" i="1"/>
  <c r="K355" i="1"/>
  <c r="K408" i="1"/>
  <c r="E803" i="1"/>
  <c r="S203" i="1"/>
  <c r="E14" i="1"/>
  <c r="AX791" i="1"/>
  <c r="J111" i="1"/>
  <c r="E57" i="1"/>
  <c r="S744" i="1"/>
  <c r="P317" i="1"/>
  <c r="J751" i="1"/>
  <c r="S346" i="1"/>
  <c r="F14" i="1"/>
  <c r="J750" i="1"/>
  <c r="F738" i="1"/>
  <c r="E404" i="1"/>
  <c r="P518" i="1"/>
  <c r="P802" i="1"/>
  <c r="P648" i="1"/>
  <c r="K23" i="1"/>
  <c r="K345" i="1"/>
  <c r="P100" i="1"/>
  <c r="F501" i="1"/>
  <c r="J52" i="1"/>
  <c r="S20" i="1"/>
  <c r="K425" i="1"/>
  <c r="E481" i="1"/>
  <c r="F544" i="1"/>
  <c r="F56" i="1"/>
  <c r="P628" i="1"/>
  <c r="E552" i="1"/>
  <c r="K306" i="1"/>
  <c r="F543" i="1"/>
  <c r="E593" i="1"/>
  <c r="K753" i="1"/>
  <c r="J500" i="1"/>
  <c r="J625" i="1"/>
  <c r="J50" i="1"/>
  <c r="J430" i="1"/>
  <c r="E478" i="1"/>
  <c r="AS792" i="1"/>
  <c r="L796" i="1"/>
  <c r="K378" i="1"/>
  <c r="K381" i="1"/>
  <c r="BR788" i="1"/>
  <c r="F46" i="1"/>
  <c r="K60" i="1"/>
  <c r="S791" i="1"/>
  <c r="L798" i="1"/>
  <c r="E202" i="1"/>
  <c r="S370" i="1"/>
  <c r="E576" i="1"/>
  <c r="S678" i="1"/>
  <c r="J677" i="1"/>
  <c r="BH797" i="1"/>
  <c r="P74" i="1"/>
  <c r="S802" i="1"/>
  <c r="P745" i="1"/>
  <c r="BC799" i="1"/>
  <c r="J22" i="1"/>
  <c r="P115" i="1"/>
  <c r="J656" i="1"/>
  <c r="J425" i="1"/>
  <c r="F653" i="1"/>
  <c r="S305" i="1"/>
  <c r="BW795" i="1"/>
  <c r="S628" i="1"/>
  <c r="E801" i="1"/>
  <c r="S434" i="1"/>
  <c r="J791" i="1"/>
  <c r="K550" i="1"/>
  <c r="BC803" i="1"/>
  <c r="E796" i="1"/>
  <c r="K98" i="1"/>
  <c r="E798" i="1"/>
  <c r="J696" i="1"/>
  <c r="K523" i="1"/>
  <c r="K546" i="1"/>
  <c r="BH790" i="1"/>
  <c r="K552" i="1"/>
  <c r="F746" i="1"/>
  <c r="J234" i="1"/>
  <c r="S621" i="1"/>
  <c r="S393" i="1"/>
  <c r="K597" i="1"/>
  <c r="E343" i="1"/>
  <c r="S121" i="1"/>
  <c r="P25" i="1"/>
  <c r="K409" i="1"/>
  <c r="J384" i="1"/>
  <c r="F130" i="1"/>
  <c r="K497" i="1"/>
  <c r="AI789" i="1"/>
  <c r="P41" i="1"/>
  <c r="F515" i="1"/>
  <c r="S43" i="1"/>
  <c r="F720" i="1"/>
  <c r="S625" i="1"/>
  <c r="K35" i="1"/>
  <c r="J785" i="1"/>
  <c r="S318" i="1"/>
  <c r="K64" i="1"/>
  <c r="S90" i="1"/>
  <c r="J41" i="1"/>
  <c r="J795" i="1"/>
  <c r="S383" i="1"/>
  <c r="F678" i="1"/>
  <c r="AN796" i="1"/>
  <c r="S547" i="1"/>
  <c r="F572" i="1"/>
  <c r="E86" i="1"/>
  <c r="K514" i="1"/>
  <c r="P323" i="1"/>
  <c r="BW788" i="1"/>
  <c r="E4" i="1" a="1"/>
  <c r="S435" i="1"/>
  <c r="P548" i="1"/>
  <c r="P593" i="1"/>
  <c r="E25" i="1"/>
  <c r="F44" i="1"/>
  <c r="S353" i="1"/>
  <c r="E743" i="1"/>
  <c r="F521" i="1"/>
  <c r="F233" i="1"/>
  <c r="E675" i="1"/>
  <c r="F199" i="1"/>
  <c r="P101" i="1"/>
  <c r="CB799" i="1"/>
  <c r="J624" i="1"/>
  <c r="J242" i="1"/>
  <c r="P427" i="1"/>
  <c r="E390" i="1"/>
  <c r="J746" i="1"/>
  <c r="P575" i="1"/>
  <c r="J784" i="1"/>
  <c r="K322" i="1"/>
  <c r="J327" i="1"/>
  <c r="J752" i="1"/>
  <c r="E741" i="1"/>
  <c r="J697" i="1"/>
  <c r="E231" i="1"/>
  <c r="E65" i="1"/>
  <c r="J480" i="1"/>
  <c r="S623" i="1"/>
  <c r="P477" i="1"/>
  <c r="J793" i="1"/>
  <c r="P600" i="1"/>
  <c r="J312" i="1"/>
  <c r="BM797" i="1"/>
  <c r="P404" i="1"/>
  <c r="J593" i="1"/>
  <c r="S428" i="1"/>
  <c r="F320" i="1"/>
  <c r="P96" i="1"/>
  <c r="J301" i="1"/>
  <c r="S329" i="1"/>
  <c r="F718" i="1"/>
  <c r="P748" i="1"/>
  <c r="P411" i="1"/>
  <c r="E407" i="1"/>
  <c r="F414" i="1"/>
  <c r="S409" i="1"/>
  <c r="E511" i="1"/>
  <c r="E27" i="1"/>
  <c r="F430" i="1"/>
  <c r="E115" i="1"/>
  <c r="F94" i="1"/>
  <c r="P424" i="1"/>
  <c r="F595" i="1"/>
  <c r="F412" i="1"/>
  <c r="P374" i="1"/>
  <c r="P738" i="1"/>
  <c r="J403" i="1"/>
  <c r="P392" i="1"/>
  <c r="P367" i="1"/>
  <c r="E601" i="1"/>
  <c r="K194" i="1"/>
  <c r="F333" i="1"/>
  <c r="E691" i="1"/>
  <c r="J578" i="1"/>
  <c r="S699" i="1"/>
  <c r="F577" i="1"/>
  <c r="K548" i="1"/>
  <c r="P397" i="1"/>
  <c r="F427" i="1"/>
  <c r="P329" i="1"/>
  <c r="P359" i="1"/>
  <c r="S98" i="1"/>
  <c r="S579" i="1"/>
  <c r="K33" i="1"/>
  <c r="S108" i="1"/>
  <c r="S85" i="1"/>
  <c r="S304" i="1"/>
  <c r="S424" i="1"/>
  <c r="BW800" i="1"/>
  <c r="S375" i="1"/>
  <c r="K100" i="1"/>
  <c r="E371" i="1"/>
  <c r="F50" i="1"/>
  <c r="S91" i="1"/>
  <c r="K656" i="1"/>
  <c r="J550" i="1"/>
  <c r="K300" i="1"/>
  <c r="E361" i="1"/>
  <c r="E396" i="1"/>
  <c r="J652" i="1"/>
  <c r="K653" i="1"/>
  <c r="E85" i="1"/>
  <c r="P343" i="1"/>
  <c r="F49" i="1"/>
  <c r="S398" i="1"/>
  <c r="K20" i="1"/>
  <c r="AD801" i="1"/>
  <c r="P630" i="1"/>
  <c r="BW799" i="1"/>
  <c r="J368" i="1"/>
  <c r="E479" i="1"/>
  <c r="F85" i="1"/>
  <c r="S322" i="1"/>
  <c r="F129" i="1"/>
  <c r="AX788" i="1"/>
  <c r="S513" i="1"/>
  <c r="K107" i="1"/>
  <c r="E23" i="1"/>
  <c r="F352" i="1"/>
  <c r="P53" i="1"/>
  <c r="E385" i="1"/>
  <c r="P623" i="1"/>
  <c r="P579" i="1"/>
  <c r="S594" i="1"/>
  <c r="E317" i="1"/>
  <c r="F517" i="1"/>
  <c r="P677" i="1"/>
  <c r="K10" i="1"/>
  <c r="F793" i="1"/>
  <c r="P421" i="1"/>
  <c r="P199" i="1"/>
  <c r="S49" i="1"/>
  <c r="P718" i="1"/>
  <c r="K623" i="1"/>
  <c r="F53" i="1"/>
  <c r="J428" i="1"/>
  <c r="F231" i="1"/>
  <c r="P432" i="1"/>
  <c r="J24" i="1"/>
  <c r="J799" i="1"/>
  <c r="J373" i="1"/>
  <c r="K14" i="1"/>
  <c r="S577" i="1"/>
  <c r="J401" i="1"/>
  <c r="F82" i="1"/>
  <c r="P694" i="1"/>
  <c r="K344" i="1"/>
  <c r="P129" i="1"/>
  <c r="P517" i="1"/>
  <c r="K477" i="1"/>
  <c r="F17" i="1"/>
  <c r="K650" i="1"/>
  <c r="F374" i="1"/>
  <c r="F650" i="1"/>
  <c r="K74" i="1"/>
  <c r="S303" i="1"/>
  <c r="F395" i="1"/>
  <c r="K755" i="1"/>
  <c r="E379" i="1"/>
  <c r="K498" i="1"/>
  <c r="BH799" i="1"/>
  <c r="F752" i="1"/>
  <c r="J657" i="1"/>
  <c r="S522" i="1"/>
  <c r="F31" i="1"/>
  <c r="S595" i="1"/>
  <c r="P352" i="1"/>
  <c r="P316" i="1"/>
  <c r="S416" i="1"/>
  <c r="K410" i="1"/>
  <c r="S28" i="1"/>
  <c r="J32" i="1"/>
  <c r="P46" i="1"/>
  <c r="BH798" i="1"/>
  <c r="J789" i="1"/>
  <c r="AN798" i="1"/>
  <c r="P54" i="1"/>
  <c r="F20" i="1"/>
  <c r="K352" i="1"/>
  <c r="K46" i="1"/>
  <c r="E701" i="1"/>
  <c r="BR791" i="1"/>
  <c r="J130" i="1"/>
  <c r="J363" i="1"/>
  <c r="AN791" i="1"/>
  <c r="K101" i="1"/>
  <c r="J421" i="1"/>
  <c r="F652" i="1"/>
  <c r="P622" i="1"/>
  <c r="F701" i="1"/>
  <c r="F786" i="1"/>
  <c r="F749" i="1"/>
  <c r="P371" i="1"/>
  <c r="K49" i="1"/>
  <c r="E74" i="1"/>
  <c r="F520" i="1"/>
  <c r="F406" i="1"/>
  <c r="P105" i="1"/>
  <c r="S578" i="1"/>
  <c r="K478" i="1"/>
  <c r="F300" i="1"/>
  <c r="S104" i="1"/>
  <c r="E523" i="1"/>
  <c r="E548" i="1"/>
  <c r="J545" i="1"/>
  <c r="J309" i="1"/>
  <c r="E717" i="1"/>
  <c r="K422" i="1"/>
  <c r="P380" i="1"/>
  <c r="E335" i="1"/>
  <c r="P422" i="1"/>
  <c r="J45" i="1"/>
  <c r="K428" i="1"/>
  <c r="K624" i="1"/>
  <c r="E427" i="1"/>
  <c r="F751" i="1"/>
  <c r="J321" i="1"/>
  <c r="P408" i="1"/>
  <c r="S324" i="1"/>
  <c r="K594" i="1"/>
  <c r="F105" i="1"/>
  <c r="J129" i="1"/>
  <c r="P344" i="1"/>
  <c r="K515" i="1"/>
  <c r="E571" i="1"/>
  <c r="K696" i="1"/>
  <c r="K321" i="1"/>
  <c r="E626" i="1"/>
  <c r="K28" i="1"/>
  <c r="J742" i="1"/>
  <c r="E302" i="1"/>
  <c r="K697" i="1"/>
  <c r="F15" i="1"/>
  <c r="K524" i="1"/>
  <c r="K397" i="1"/>
  <c r="F744" i="1"/>
  <c r="F86" i="1"/>
  <c r="E603" i="1"/>
  <c r="AS797" i="1"/>
  <c r="F739" i="1"/>
  <c r="K31" i="1"/>
  <c r="K595" i="1"/>
  <c r="AD795" i="1"/>
  <c r="S384" i="1"/>
  <c r="S378" i="1"/>
  <c r="E107" i="1"/>
  <c r="S519" i="1"/>
  <c r="S131" i="1"/>
  <c r="J512" i="1"/>
  <c r="P33" i="1"/>
  <c r="J20" i="1"/>
  <c r="BM793" i="1"/>
  <c r="AI797" i="1"/>
  <c r="S652" i="1"/>
  <c r="P82" i="1"/>
  <c r="F30" i="1"/>
  <c r="K15" i="1"/>
  <c r="J718" i="1"/>
  <c r="F298" i="1"/>
  <c r="J35" i="1"/>
  <c r="F121" i="1"/>
  <c r="CB795" i="1"/>
  <c r="F355" i="1"/>
  <c r="P311" i="1"/>
  <c r="F12" i="1"/>
  <c r="L803" i="1"/>
  <c r="BH788" i="1"/>
  <c r="J14" i="1"/>
  <c r="F620" i="1"/>
  <c r="E480" i="1"/>
  <c r="K792" i="1"/>
  <c r="K549" i="1"/>
  <c r="S780" i="1"/>
  <c r="K571" i="1"/>
  <c r="S336" i="1"/>
  <c r="P553" i="1"/>
  <c r="S656" i="1"/>
  <c r="J737" i="1"/>
  <c r="S748" i="1"/>
  <c r="S345" i="1"/>
  <c r="K383" i="1"/>
  <c r="S122" i="1"/>
  <c r="BH801" i="1"/>
  <c r="E230" i="1"/>
  <c r="S23" i="1"/>
  <c r="J482" i="1"/>
  <c r="E233" i="1"/>
  <c r="S50" i="1"/>
  <c r="S204" i="1"/>
  <c r="F625" i="1"/>
  <c r="K26" i="1"/>
  <c r="K484" i="1"/>
  <c r="K511" i="1"/>
  <c r="K647" i="1"/>
  <c r="J801" i="1"/>
  <c r="S120" i="1"/>
  <c r="BW801" i="1"/>
  <c r="F27" i="1"/>
  <c r="S32" i="1"/>
  <c r="E111" i="1"/>
  <c r="P104" i="1"/>
  <c r="S243" i="1"/>
  <c r="J202" i="1"/>
  <c r="E296" i="1"/>
  <c r="K620" i="1"/>
  <c r="J380" i="1"/>
  <c r="E373" i="1"/>
  <c r="S100" i="1"/>
  <c r="F736" i="1"/>
  <c r="E780" i="1"/>
  <c r="S397" i="1"/>
  <c r="P647" i="1"/>
  <c r="J722" i="1"/>
  <c r="AX795" i="1"/>
  <c r="F784" i="1"/>
  <c r="S799" i="1"/>
  <c r="F797" i="1"/>
  <c r="F241" i="1"/>
  <c r="J334" i="1"/>
  <c r="P513" i="1"/>
  <c r="BR798" i="1"/>
  <c r="CB790" i="1"/>
  <c r="J61" i="1"/>
  <c r="S647" i="1"/>
  <c r="J433" i="1"/>
  <c r="P346" i="1"/>
  <c r="E424" i="1"/>
  <c r="F343" i="1"/>
  <c r="P81" i="1"/>
  <c r="F597" i="1"/>
  <c r="K649" i="1"/>
  <c r="AD794" i="1"/>
  <c r="F697" i="1"/>
  <c r="S95" i="1"/>
  <c r="AD791" i="1"/>
  <c r="F370" i="1"/>
  <c r="S110" i="1"/>
  <c r="E118" i="1"/>
  <c r="S351" i="1"/>
  <c r="F353" i="1"/>
  <c r="F319" i="1"/>
  <c r="J297" i="1"/>
  <c r="S321" i="1"/>
  <c r="J26" i="1"/>
  <c r="P480" i="1"/>
  <c r="S377" i="1"/>
  <c r="P385" i="1"/>
  <c r="F795" i="1"/>
  <c r="S545" i="1"/>
  <c r="P401" i="1"/>
  <c r="P23" i="1"/>
  <c r="K392" i="1"/>
  <c r="S403" i="1"/>
  <c r="F304" i="1"/>
  <c r="E204" i="1"/>
  <c r="P410" i="1"/>
  <c r="J420" i="1"/>
  <c r="G800" i="1"/>
  <c r="F575" i="1"/>
  <c r="G794" i="1"/>
  <c r="K800" i="1"/>
  <c r="P50" i="1"/>
  <c r="J78" i="1"/>
  <c r="E307" i="1"/>
  <c r="J17" i="1"/>
  <c r="P602" i="1"/>
  <c r="P377" i="1"/>
  <c r="F316" i="1"/>
  <c r="E515" i="1"/>
  <c r="P303" i="1"/>
  <c r="K545" i="1"/>
  <c r="J204" i="1"/>
  <c r="S749" i="1"/>
  <c r="E629" i="1"/>
  <c r="E434" i="1"/>
  <c r="J247" i="1"/>
  <c r="J62" i="1"/>
  <c r="S52" i="1"/>
  <c r="P107" i="1"/>
  <c r="F194" i="1"/>
  <c r="K798" i="1"/>
  <c r="F603" i="1"/>
  <c r="P795" i="1"/>
  <c r="P306" i="1"/>
  <c r="CG795" i="1"/>
  <c r="F627" i="1"/>
  <c r="CG796" i="1"/>
  <c r="F602" i="1"/>
  <c r="F431" i="1"/>
  <c r="K81" i="1"/>
  <c r="K89" i="1"/>
  <c r="J318" i="1"/>
  <c r="P98" i="1"/>
  <c r="S752" i="1"/>
  <c r="J678" i="1"/>
  <c r="BH800" i="1"/>
  <c r="J74" i="1"/>
  <c r="S334" i="1"/>
  <c r="J484" i="1"/>
  <c r="P318" i="1"/>
  <c r="F128" i="1"/>
  <c r="S723" i="1"/>
  <c r="P416" i="1"/>
  <c r="P322" i="1"/>
  <c r="K739" i="1"/>
  <c r="P693" i="1"/>
  <c r="K79" i="1"/>
  <c r="K576" i="1"/>
  <c r="S649" i="1"/>
  <c r="E416" i="1"/>
  <c r="P431" i="1"/>
  <c r="P35" i="1"/>
  <c r="E45" i="1"/>
  <c r="J431" i="1"/>
  <c r="J740" i="1"/>
  <c r="E422" i="1"/>
  <c r="K433" i="1"/>
  <c r="P44" i="1"/>
  <c r="BM794" i="1"/>
  <c r="K799" i="1"/>
  <c r="S396" i="1"/>
  <c r="P334" i="1"/>
  <c r="S107" i="1"/>
  <c r="F413" i="1"/>
  <c r="E793" i="1"/>
  <c r="F415" i="1"/>
  <c r="F429" i="1"/>
  <c r="E514" i="1"/>
  <c r="E647" i="1"/>
  <c r="S755" i="1"/>
  <c r="P755" i="1"/>
  <c r="F548" i="1"/>
  <c r="K195" i="1"/>
  <c r="K721" i="1"/>
  <c r="F647" i="1"/>
  <c r="J405" i="1"/>
  <c r="J379" i="1"/>
  <c r="K307" i="1"/>
  <c r="S575" i="1"/>
  <c r="E337" i="1"/>
  <c r="E304" i="1"/>
  <c r="K754" i="1"/>
  <c r="F657" i="1"/>
  <c r="J548" i="1"/>
  <c r="K379" i="1"/>
  <c r="F346" i="1"/>
  <c r="P39" i="1"/>
  <c r="E29" i="1"/>
  <c r="K304" i="1"/>
  <c r="S721" i="1"/>
  <c r="E309" i="1"/>
  <c r="E33" i="1"/>
  <c r="J120" i="1"/>
  <c r="J515" i="1"/>
  <c r="S30" i="1"/>
  <c r="P324" i="1"/>
  <c r="AN790" i="1"/>
  <c r="E380" i="1"/>
  <c r="J100" i="1"/>
  <c r="P369" i="1"/>
  <c r="P696" i="1"/>
  <c r="F59" i="1"/>
  <c r="S241" i="1"/>
  <c r="E391" i="1"/>
  <c r="AI788" i="1"/>
  <c r="L793" i="1"/>
  <c r="CG789" i="1"/>
  <c r="J315" i="1"/>
  <c r="P109" i="1"/>
  <c r="E679" i="1"/>
  <c r="K362" i="1"/>
  <c r="S404" i="1"/>
  <c r="G795" i="1"/>
  <c r="S390" i="1"/>
  <c r="K108" i="1"/>
  <c r="J404" i="1"/>
  <c r="CG802" i="1"/>
  <c r="S521" i="1"/>
  <c r="CB801" i="1"/>
  <c r="F381" i="1"/>
  <c r="F692" i="1"/>
  <c r="F345" i="1"/>
  <c r="F16" i="1"/>
  <c r="P360" i="1"/>
  <c r="E423" i="1"/>
  <c r="P746" i="1"/>
  <c r="S795" i="1"/>
  <c r="AI792" i="1"/>
  <c r="K793" i="1"/>
  <c r="J415" i="1"/>
  <c r="K522" i="1"/>
  <c r="P803" i="1"/>
  <c r="E435" i="1"/>
  <c r="P45" i="1"/>
  <c r="K63" i="1"/>
  <c r="F742" i="1"/>
  <c r="AN797" i="1"/>
  <c r="J409" i="1"/>
  <c r="K329" i="1"/>
  <c r="E234" i="1"/>
  <c r="P305" i="1"/>
  <c r="K424" i="1"/>
  <c r="F497" i="1"/>
  <c r="K22" i="1"/>
  <c r="S371" i="1"/>
  <c r="E52" i="1"/>
  <c r="E247" i="1"/>
  <c r="P655" i="1"/>
  <c r="P333" i="1"/>
  <c r="S736" i="1"/>
  <c r="P652" i="1"/>
  <c r="E750" i="1"/>
  <c r="F337" i="1"/>
  <c r="S395" i="1"/>
  <c r="S15" i="1"/>
  <c r="J802" i="1"/>
  <c r="F42" i="1"/>
  <c r="S19" i="1"/>
  <c r="S65" i="1"/>
  <c r="P59" i="1"/>
  <c r="E28" i="1"/>
  <c r="P402" i="1"/>
  <c r="F88" i="1"/>
  <c r="S368" i="1"/>
  <c r="S433" i="1"/>
  <c r="K406" i="1"/>
  <c r="K740" i="1"/>
  <c r="P127" i="1"/>
  <c r="P426" i="1"/>
  <c r="P395" i="1"/>
  <c r="S718" i="1"/>
  <c r="E695" i="1"/>
  <c r="F676" i="1"/>
  <c r="S233" i="1"/>
  <c r="J552" i="1"/>
  <c r="S36" i="1"/>
  <c r="J304" i="1"/>
  <c r="K412" i="1"/>
  <c r="F115" i="1"/>
  <c r="F513" i="1"/>
  <c r="P419" i="1"/>
  <c r="J43" i="1"/>
  <c r="K384" i="1"/>
  <c r="P78" i="1"/>
  <c r="E243" i="1"/>
  <c r="E420" i="1"/>
  <c r="P430" i="1"/>
  <c r="J418" i="1"/>
  <c r="K500" i="1"/>
  <c r="J369" i="1"/>
  <c r="S363" i="1"/>
  <c r="J351" i="1"/>
  <c r="E736" i="1"/>
  <c r="J658" i="1"/>
  <c r="K786" i="1"/>
  <c r="E656" i="1"/>
  <c r="K694" i="1"/>
  <c r="K783" i="1"/>
  <c r="E649" i="1"/>
  <c r="F747" i="1"/>
  <c r="S323" i="1"/>
  <c r="E321" i="1"/>
  <c r="F110" i="1"/>
  <c r="E553" i="1"/>
  <c r="BM788" i="1"/>
  <c r="J426" i="1"/>
  <c r="S753" i="1"/>
  <c r="P398" i="1"/>
  <c r="E42" i="1"/>
  <c r="K319" i="1"/>
  <c r="S33" i="1"/>
  <c r="E305" i="1"/>
  <c r="S382" i="1"/>
  <c r="S735" i="1"/>
  <c r="K348" i="1"/>
  <c r="S296" i="1"/>
  <c r="F480" i="1"/>
  <c r="P407" i="1"/>
  <c r="E598" i="1"/>
  <c r="F428" i="1"/>
  <c r="F48" i="1"/>
  <c r="K110" i="1"/>
  <c r="F119" i="1"/>
  <c r="J27" i="1"/>
  <c r="J108" i="1"/>
  <c r="J381" i="1"/>
  <c r="F11" i="1"/>
  <c r="J38" i="1"/>
  <c r="J371" i="1"/>
  <c r="E677" i="1"/>
  <c r="E347" i="1"/>
  <c r="CG800" i="1"/>
  <c r="E88" i="1"/>
  <c r="F411" i="1"/>
  <c r="K318" i="1"/>
  <c r="L795" i="1"/>
  <c r="S793" i="1"/>
  <c r="K347" i="1"/>
  <c r="P319" i="1"/>
  <c r="J122" i="1"/>
  <c r="J18" i="1"/>
  <c r="E720" i="1"/>
  <c r="K752" i="1"/>
  <c r="S742" i="1"/>
  <c r="P574" i="1"/>
  <c r="S695" i="1"/>
  <c r="E513" i="1"/>
  <c r="E381" i="1"/>
  <c r="K44" i="1"/>
  <c r="F32" i="1"/>
  <c r="P297" i="1"/>
  <c r="J306" i="1"/>
  <c r="S316" i="1"/>
  <c r="K51" i="1"/>
  <c r="E392" i="1"/>
  <c r="F398" i="1"/>
  <c r="E300" i="1"/>
  <c r="K230" i="1"/>
  <c r="E619" i="1"/>
  <c r="F80" i="1"/>
  <c r="K375" i="1"/>
  <c r="E87" i="1"/>
  <c r="S483" i="1"/>
  <c r="K335" i="1"/>
  <c r="F418" i="1"/>
  <c r="P497" i="1"/>
  <c r="S247" i="1"/>
  <c r="K419" i="1"/>
  <c r="S789" i="1"/>
  <c r="S719" i="1"/>
  <c r="K334" i="1"/>
  <c r="E477" i="1"/>
  <c r="P621" i="1"/>
  <c r="F421" i="1"/>
  <c r="J596" i="1"/>
  <c r="L799" i="1"/>
  <c r="G802" i="1"/>
  <c r="K368" i="1"/>
  <c r="S391" i="1"/>
  <c r="S352" i="1"/>
  <c r="J414" i="1"/>
  <c r="J347" i="1"/>
  <c r="F436" i="1"/>
  <c r="S234" i="1"/>
  <c r="P515" i="1"/>
  <c r="CG792" i="1"/>
  <c r="K369" i="1"/>
  <c r="J511" i="1"/>
  <c r="K691" i="1"/>
  <c r="G790" i="1"/>
  <c r="E597" i="1"/>
  <c r="F347" i="1"/>
  <c r="P409" i="1"/>
  <c r="F622" i="1"/>
  <c r="J345" i="1"/>
  <c r="P523" i="1"/>
  <c r="J595" i="1"/>
  <c r="S199" i="1"/>
  <c r="K432" i="1"/>
  <c r="K572" i="1"/>
  <c r="E10" i="1"/>
  <c r="J736" i="1"/>
  <c r="F54" i="1"/>
  <c r="E367" i="1"/>
  <c r="E376" i="1"/>
  <c r="K120" i="1"/>
  <c r="E340" i="1"/>
  <c r="K65" i="1"/>
  <c r="J648" i="1"/>
  <c r="S520" i="1"/>
  <c r="J675" i="1"/>
  <c r="F371" i="1"/>
  <c r="S118" i="1"/>
  <c r="F655" i="1"/>
  <c r="E97" i="1"/>
  <c r="P546" i="1"/>
  <c r="F195" i="1"/>
  <c r="AD788" i="1"/>
  <c r="F322" i="1"/>
  <c r="BR790" i="1"/>
  <c r="J333" i="1"/>
  <c r="K679" i="1"/>
  <c r="F38" i="1"/>
  <c r="CG788" i="1"/>
  <c r="J738" i="1"/>
  <c r="J543" i="1"/>
  <c r="S412" i="1"/>
  <c r="E595" i="1"/>
  <c r="K19" i="1"/>
  <c r="BW791" i="1"/>
  <c r="P12" i="1"/>
  <c r="P511" i="1"/>
  <c r="AS793" i="1"/>
  <c r="F675" i="1"/>
  <c r="K330" i="1"/>
  <c r="S24" i="1"/>
  <c r="E98" i="1"/>
  <c r="K359" i="1"/>
  <c r="E596" i="1"/>
  <c r="E699" i="1"/>
  <c r="E327" i="1"/>
  <c r="P680" i="1"/>
  <c r="J127" i="1"/>
  <c r="E431" i="1"/>
  <c r="E109" i="1"/>
  <c r="P413" i="1"/>
  <c r="F522" i="1"/>
  <c r="E105" i="1"/>
  <c r="E310" i="1"/>
  <c r="K302" i="1"/>
  <c r="J747" i="1"/>
  <c r="P577" i="1"/>
  <c r="E799" i="1"/>
  <c r="S481" i="1"/>
  <c r="E575" i="1"/>
  <c r="J90" i="1"/>
  <c r="S128" i="1"/>
  <c r="K361" i="1"/>
  <c r="K229" i="1"/>
  <c r="P433" i="1"/>
  <c r="P393" i="1"/>
  <c r="P599" i="1"/>
  <c r="S792" i="1"/>
  <c r="E355" i="1"/>
  <c r="F90" i="1"/>
  <c r="K247" i="1"/>
  <c r="J783" i="1"/>
  <c r="S482" i="1"/>
  <c r="AI800" i="1"/>
  <c r="E409" i="1"/>
  <c r="S332" i="1"/>
  <c r="E251" i="1"/>
  <c r="J19" i="1"/>
  <c r="CG798" i="1"/>
  <c r="S498" i="1"/>
  <c r="S330" i="1"/>
  <c r="K315" i="1"/>
  <c r="E625" i="1"/>
  <c r="E49" i="1"/>
  <c r="E600" i="1"/>
  <c r="F519" i="1"/>
  <c r="S301" i="1"/>
  <c r="P543" i="1"/>
  <c r="S603" i="1"/>
  <c r="E319" i="1"/>
  <c r="K652" i="1"/>
  <c r="E35" i="1"/>
  <c r="E517" i="1"/>
  <c r="E412" i="1"/>
  <c r="E370" i="1"/>
  <c r="K29" i="1"/>
  <c r="F677" i="1"/>
  <c r="F624" i="1"/>
  <c r="K481" i="1"/>
  <c r="F78" i="1"/>
  <c r="E650" i="1"/>
  <c r="S347" i="1"/>
  <c r="S630" i="1"/>
  <c r="E432" i="1"/>
  <c r="F523" i="1"/>
  <c r="G796" i="1"/>
  <c r="J803" i="1"/>
  <c r="J721" i="1"/>
  <c r="F696" i="1"/>
  <c r="AN789" i="1"/>
  <c r="K692" i="1"/>
  <c r="S51" i="1"/>
  <c r="F743" i="1"/>
  <c r="S231" i="1"/>
  <c r="E101" i="1"/>
  <c r="F680" i="1"/>
  <c r="P296" i="1"/>
  <c r="F432" i="1"/>
  <c r="F800" i="1"/>
  <c r="J517" i="1"/>
  <c r="K676" i="1"/>
  <c r="J422" i="1"/>
  <c r="E415" i="1"/>
  <c r="S549" i="1"/>
  <c r="E794" i="1"/>
  <c r="S574" i="1"/>
  <c r="S650" i="1"/>
  <c r="AX789" i="1"/>
  <c r="AI790" i="1"/>
  <c r="S194" i="1"/>
  <c r="S426" i="1"/>
  <c r="F799" i="1"/>
  <c r="E384" i="1"/>
  <c r="F435" i="1"/>
  <c r="F518" i="1"/>
  <c r="P750" i="1"/>
  <c r="E332" i="1"/>
  <c r="K78" i="1"/>
  <c r="F699" i="1"/>
  <c r="F107" i="1"/>
  <c r="J375" i="1"/>
  <c r="E308" i="1"/>
  <c r="K743" i="1"/>
  <c r="P650" i="1"/>
  <c r="K55" i="1"/>
  <c r="F111" i="1"/>
  <c r="S422" i="1"/>
  <c r="P49" i="1"/>
  <c r="J33" i="1"/>
  <c r="J597" i="1"/>
  <c r="E110" i="1"/>
  <c r="S499" i="1"/>
  <c r="E425" i="1"/>
  <c r="F242" i="1"/>
  <c r="F500" i="1"/>
  <c r="E331" i="1"/>
  <c r="J518" i="1"/>
  <c r="P521" i="1"/>
  <c r="P423" i="1"/>
  <c r="F484" i="1"/>
  <c r="K788" i="1"/>
  <c r="K675" i="1"/>
  <c r="F579" i="1"/>
  <c r="S89" i="1"/>
  <c r="J59" i="1"/>
  <c r="J355" i="1"/>
  <c r="S429" i="1"/>
  <c r="E498" i="1"/>
  <c r="J194" i="1"/>
  <c r="P742" i="1"/>
  <c r="S717" i="1"/>
  <c r="J679" i="1"/>
  <c r="K797" i="1"/>
  <c r="F79" i="1"/>
  <c r="J692" i="1"/>
  <c r="S66" i="1"/>
  <c r="P597" i="1"/>
  <c r="J477" i="1"/>
  <c r="J524" i="1"/>
  <c r="J57" i="1"/>
  <c r="F546" i="1"/>
  <c r="J201" i="1"/>
  <c r="J395" i="1"/>
  <c r="S14" i="1"/>
  <c r="F423" i="1"/>
  <c r="F13" i="1"/>
  <c r="J308" i="1"/>
  <c r="S722" i="1"/>
  <c r="F694" i="1"/>
  <c r="S297" i="1"/>
  <c r="BH796" i="1"/>
  <c r="F60" i="1"/>
  <c r="F315" i="1"/>
  <c r="S517" i="1"/>
  <c r="P64" i="1"/>
  <c r="F321" i="1"/>
  <c r="P412" i="1"/>
  <c r="F378" i="1"/>
  <c r="K517" i="1"/>
  <c r="E795" i="1"/>
  <c r="E742" i="1"/>
  <c r="E405" i="1"/>
  <c r="J362" i="1"/>
  <c r="K305" i="1"/>
  <c r="J649" i="1"/>
  <c r="F794" i="1"/>
  <c r="F599" i="1"/>
  <c r="S500" i="1"/>
  <c r="E206" i="1"/>
  <c r="E201" i="1"/>
  <c r="E738" i="1"/>
  <c r="E737" i="1"/>
  <c r="J744" i="1"/>
  <c r="J80" i="1"/>
  <c r="S195" i="1"/>
  <c r="J374" i="1"/>
  <c r="S501" i="1"/>
  <c r="F402" i="1"/>
  <c r="E235" i="1"/>
  <c r="E39" i="1"/>
  <c r="E550" i="1"/>
  <c r="S298" i="1"/>
  <c r="BR792" i="1"/>
  <c r="S31" i="1"/>
  <c r="E544" i="1"/>
  <c r="F483" i="1"/>
  <c r="F393" i="1"/>
  <c r="E316" i="1"/>
  <c r="K429" i="1"/>
  <c r="F327" i="1"/>
  <c r="S61" i="1"/>
  <c r="S544" i="1"/>
  <c r="S411" i="1"/>
  <c r="J305" i="1"/>
  <c r="E301" i="1"/>
  <c r="E104" i="1"/>
  <c r="E554" i="1"/>
  <c r="K337" i="1"/>
  <c r="P86" i="1"/>
  <c r="BM792" i="1"/>
  <c r="E792" i="1"/>
  <c r="K720" i="1"/>
  <c r="S572" i="1"/>
  <c r="J392" i="1"/>
  <c r="J427" i="1"/>
  <c r="P484" i="1"/>
  <c r="P797" i="1"/>
  <c r="K750" i="1"/>
  <c r="E599" i="1"/>
  <c r="S320" i="1"/>
  <c r="S10" i="1"/>
  <c r="S315" i="1"/>
  <c r="F22" i="1"/>
  <c r="J317" i="1"/>
  <c r="E79" i="1"/>
  <c r="P384" i="1"/>
  <c r="J553" i="1"/>
  <c r="S130" i="1"/>
  <c r="F482" i="1"/>
  <c r="F498" i="1"/>
  <c r="S405" i="1"/>
  <c r="F101" i="1"/>
  <c r="S369" i="1"/>
  <c r="J42" i="1"/>
  <c r="J325" i="1"/>
  <c r="AS790" i="1"/>
  <c r="S17" i="1"/>
  <c r="F658" i="1"/>
  <c r="S12" i="1"/>
  <c r="S127" i="1"/>
  <c r="P415" i="1"/>
  <c r="S480" i="1"/>
  <c r="P310" i="1"/>
  <c r="K328" i="1"/>
  <c r="F741" i="1"/>
  <c r="L790" i="1"/>
  <c r="P619" i="1"/>
  <c r="E299" i="1"/>
  <c r="P780" i="1"/>
  <c r="S417" i="1"/>
  <c r="J513" i="1"/>
  <c r="G793" i="1"/>
  <c r="P544" i="1"/>
  <c r="K418" i="1"/>
  <c r="P796" i="1"/>
  <c r="F405" i="1"/>
  <c r="F66" i="1"/>
  <c r="F39" i="1"/>
  <c r="P118" i="1"/>
  <c r="F478" i="1"/>
  <c r="J498" i="1"/>
  <c r="G194" i="1"/>
  <c r="F302" i="1"/>
  <c r="K803" i="1"/>
  <c r="F516" i="1"/>
  <c r="S420" i="1"/>
  <c r="F719" i="1"/>
  <c r="J336" i="1"/>
  <c r="F571" i="1"/>
  <c r="E342" i="1"/>
  <c r="S410" i="1"/>
  <c r="J340" i="1"/>
  <c r="F390" i="1"/>
  <c r="K72" i="1"/>
  <c r="BW802" i="1"/>
  <c r="P330" i="1"/>
  <c r="K118" i="1"/>
  <c r="S430" i="1"/>
  <c r="E648" i="1"/>
  <c r="F722" i="1"/>
  <c r="CB803" i="1"/>
  <c r="P627" i="1"/>
  <c r="F243" i="1"/>
  <c r="E80" i="1"/>
  <c r="P549" i="1"/>
  <c r="P658" i="1"/>
  <c r="S654" i="1"/>
  <c r="F380" i="1"/>
  <c r="K109" i="1"/>
  <c r="K104" i="1"/>
  <c r="P603" i="1"/>
  <c r="J598" i="1"/>
  <c r="E382" i="1"/>
  <c r="E37" i="1"/>
  <c r="K299" i="1"/>
  <c r="E55" i="1"/>
  <c r="S419" i="1"/>
  <c r="L199" i="1"/>
  <c r="F619" i="1"/>
  <c r="J522" i="1"/>
  <c r="F401" i="1"/>
  <c r="P18" i="1"/>
  <c r="F296" i="1"/>
  <c r="J205" i="1"/>
  <c r="E336" i="1"/>
  <c r="F651" i="1"/>
  <c r="AD797" i="1"/>
  <c r="J577" i="1"/>
  <c r="K317" i="1"/>
  <c r="AS799" i="1"/>
  <c r="S651" i="1"/>
  <c r="K373" i="1"/>
  <c r="S394" i="1"/>
  <c r="J499" i="1"/>
  <c r="J13" i="1"/>
  <c r="K241" i="1"/>
  <c r="J698" i="1"/>
  <c r="F342" i="1"/>
  <c r="E692" i="1"/>
  <c r="S408" i="1"/>
  <c r="F93" i="1"/>
  <c r="S317" i="1"/>
  <c r="J501" i="1"/>
  <c r="P754" i="1"/>
  <c r="P80" i="1"/>
  <c r="P108" i="1"/>
  <c r="E53" i="1"/>
  <c r="S299" i="1"/>
  <c r="BM803" i="1"/>
  <c r="K680" i="1"/>
  <c r="BH795" i="1"/>
  <c r="S800" i="1"/>
  <c r="J53" i="1"/>
  <c r="J701" i="1"/>
  <c r="E497" i="1"/>
  <c r="E345" i="1"/>
  <c r="J383" i="1"/>
  <c r="E693" i="1"/>
  <c r="K693" i="1"/>
  <c r="J435" i="1"/>
  <c r="J735" i="1"/>
  <c r="E484" i="1"/>
  <c r="G792" i="1"/>
  <c r="P332" i="1"/>
  <c r="S548" i="1"/>
  <c r="AS795" i="1"/>
  <c r="J739" i="1"/>
  <c r="K24" i="1"/>
  <c r="J30" i="1"/>
  <c r="E747" i="1"/>
  <c r="AI802" i="1"/>
  <c r="F419" i="1"/>
  <c r="P36" i="1"/>
  <c r="AX792" i="1"/>
  <c r="P20" i="1"/>
  <c r="AS800" i="1"/>
  <c r="S622" i="1"/>
  <c r="F364" i="1"/>
  <c r="F61" i="1"/>
  <c r="J206" i="1"/>
  <c r="J316" i="1"/>
  <c r="S40" i="1"/>
  <c r="F309" i="1"/>
  <c r="P436" i="1"/>
  <c r="E232" i="1"/>
  <c r="F360" i="1"/>
  <c r="P722" i="1"/>
  <c r="S515" i="1"/>
  <c r="J601" i="1"/>
  <c r="E11" i="1"/>
  <c r="F351" i="1"/>
  <c r="AX798" i="1"/>
  <c r="S624" i="1"/>
  <c r="E788" i="1"/>
  <c r="S599" i="1"/>
  <c r="P72" i="1"/>
  <c r="K342" i="1"/>
  <c r="K376" i="1"/>
  <c r="J419" i="1"/>
  <c r="J298" i="1"/>
  <c r="P128" i="1"/>
  <c r="F33" i="1"/>
  <c r="E96" i="1"/>
  <c r="F792" i="1"/>
  <c r="P550" i="1"/>
  <c r="F753" i="1"/>
  <c r="F334" i="1"/>
  <c r="F72" i="1"/>
  <c r="S205" i="1"/>
  <c r="K413" i="1"/>
  <c r="F108" i="1"/>
  <c r="S306" i="1"/>
  <c r="J603" i="1"/>
  <c r="S497" i="1"/>
  <c r="P110" i="1"/>
  <c r="J25" i="1"/>
  <c r="E789" i="1"/>
  <c r="K654" i="1"/>
  <c r="K390" i="1"/>
  <c r="E22" i="1"/>
  <c r="P519" i="1"/>
  <c r="E697" i="1"/>
  <c r="S326" i="1"/>
  <c r="F43" i="1"/>
  <c r="E573" i="1"/>
  <c r="P554" i="1"/>
  <c r="K13" i="1"/>
  <c r="J131" i="1"/>
  <c r="K16" i="1"/>
  <c r="S101" i="1"/>
  <c r="K417" i="1"/>
  <c r="E329" i="1"/>
  <c r="L195" i="1"/>
  <c r="P595" i="1"/>
  <c r="J307" i="1"/>
  <c r="K744" i="1"/>
  <c r="G797" i="1"/>
  <c r="S788" i="1"/>
  <c r="E520" i="1"/>
  <c r="F623" i="1"/>
  <c r="K323" i="1"/>
  <c r="BH791" i="1"/>
  <c r="K499" i="1"/>
  <c r="E72" i="1"/>
  <c r="BW797" i="1"/>
  <c r="F621" i="1"/>
  <c r="K746" i="1"/>
  <c r="S37" i="1"/>
  <c r="K316" i="1"/>
  <c r="E119" i="1"/>
  <c r="K648" i="1"/>
  <c r="F348" i="1"/>
  <c r="E413" i="1"/>
  <c r="P394" i="1"/>
  <c r="P345" i="1"/>
  <c r="E207" i="1"/>
  <c r="E500" i="1"/>
  <c r="E652" i="1"/>
  <c r="E383" i="1"/>
  <c r="J700" i="1"/>
  <c r="F362" i="1"/>
  <c r="BH792" i="1"/>
  <c r="AX801" i="1"/>
  <c r="K426" i="1"/>
  <c r="S516" i="1"/>
  <c r="J322" i="1"/>
  <c r="F62" i="1"/>
  <c r="P65" i="1"/>
  <c r="AN794" i="1"/>
  <c r="F420" i="1"/>
  <c r="S72" i="1"/>
  <c r="S747" i="1"/>
  <c r="J620" i="1"/>
  <c r="J303" i="1"/>
  <c r="K512" i="1"/>
  <c r="F578" i="1"/>
  <c r="E364" i="1"/>
  <c r="F376" i="1"/>
  <c r="P679" i="1"/>
  <c r="E735" i="1"/>
  <c r="K326" i="1"/>
  <c r="S21" i="1"/>
  <c r="K11" i="1"/>
  <c r="F89" i="1"/>
  <c r="K420" i="1"/>
  <c r="S57" i="1"/>
  <c r="E749" i="1"/>
  <c r="E417" i="1"/>
  <c r="K423" i="1"/>
  <c r="G799" i="1"/>
  <c r="S550" i="1"/>
  <c r="E700" i="1"/>
  <c r="S251" i="1"/>
  <c r="S360" i="1"/>
  <c r="P300" i="1"/>
  <c r="AX793" i="1"/>
  <c r="F21" i="1"/>
  <c r="J571" i="1"/>
  <c r="J332" i="1"/>
  <c r="E524" i="1"/>
  <c r="S79" i="1"/>
  <c r="F40" i="1"/>
  <c r="J341" i="1"/>
  <c r="J396" i="1"/>
  <c r="K622" i="1"/>
  <c r="P483" i="1"/>
  <c r="F368" i="1"/>
  <c r="P790" i="1"/>
  <c r="J523" i="1"/>
  <c r="BW798" i="1"/>
  <c r="E15" i="1"/>
  <c r="P383" i="1"/>
  <c r="S343" i="1"/>
  <c r="S415" i="1"/>
  <c r="J429" i="1"/>
  <c r="K577" i="1"/>
  <c r="AN799" i="1"/>
  <c r="F755" i="1"/>
  <c r="F383" i="1"/>
  <c r="S11" i="1"/>
  <c r="S308" i="1"/>
  <c r="BR789" i="1"/>
  <c r="J311" i="1"/>
  <c r="P736" i="1"/>
  <c r="E323" i="1"/>
  <c r="J691" i="1"/>
  <c r="P60" i="1"/>
  <c r="S302" i="1"/>
  <c r="P792" i="1"/>
  <c r="K130" i="1"/>
  <c r="E131" i="1"/>
  <c r="E403" i="1"/>
  <c r="F109" i="1"/>
  <c r="CB788" i="1"/>
  <c r="E543" i="1"/>
  <c r="J243" i="1"/>
  <c r="F403" i="1"/>
  <c r="J602" i="1"/>
  <c r="P434" i="1"/>
  <c r="E34" i="1"/>
  <c r="G199" i="1"/>
  <c r="F340" i="1"/>
  <c r="J324" i="1"/>
  <c r="F628" i="1"/>
  <c r="S790" i="1"/>
  <c r="K719" i="1"/>
  <c r="P26" i="1"/>
  <c r="E401" i="1"/>
  <c r="P55" i="1"/>
  <c r="E41" i="1"/>
  <c r="K380" i="1"/>
  <c r="F593" i="1"/>
  <c r="F408" i="1"/>
  <c r="J97" i="1"/>
  <c r="F98" i="1"/>
  <c r="J549" i="1"/>
  <c r="F748" i="1"/>
  <c r="AD793" i="1"/>
  <c r="F104" i="1"/>
  <c r="P130" i="1"/>
  <c r="J326" i="1"/>
  <c r="F425" i="1"/>
  <c r="P676" i="1"/>
  <c r="P598" i="1"/>
  <c r="F721" i="1"/>
  <c r="P373" i="1"/>
  <c r="S554" i="1"/>
  <c r="BC801" i="1"/>
  <c r="S35" i="1"/>
  <c r="P378" i="1"/>
  <c r="AN795" i="1"/>
  <c r="CB791" i="1"/>
  <c r="P801" i="1"/>
  <c r="K53" i="1"/>
  <c r="K430" i="1"/>
  <c r="E368" i="1"/>
  <c r="F97" i="1"/>
  <c r="F801" i="1"/>
  <c r="S484" i="1"/>
  <c r="S87" i="1"/>
  <c r="K298" i="1"/>
  <c r="J397" i="1"/>
  <c r="P335" i="1"/>
  <c r="K436" i="1"/>
  <c r="BM799" i="1"/>
  <c r="K394" i="1"/>
  <c r="S86" i="1"/>
  <c r="AX790" i="1"/>
  <c r="F394" i="1"/>
  <c r="P320" i="1"/>
  <c r="BR801" i="1"/>
  <c r="F35" i="1"/>
  <c r="P22" i="1"/>
  <c r="CG803" i="1"/>
  <c r="E678" i="1"/>
  <c r="F45" i="1"/>
  <c r="F790" i="1"/>
  <c r="F433" i="1"/>
  <c r="F553" i="1"/>
  <c r="S328" i="1"/>
  <c r="P678" i="1"/>
  <c r="E344" i="1"/>
  <c r="K742" i="1"/>
  <c r="CB796" i="1"/>
  <c r="K336" i="1"/>
  <c r="P21" i="1"/>
  <c r="K105" i="1"/>
  <c r="E43" i="1"/>
  <c r="J58" i="1"/>
  <c r="S372" i="1"/>
  <c r="S206" i="1"/>
  <c r="S552" i="1"/>
  <c r="P32" i="1"/>
  <c r="K658" i="1"/>
  <c r="J46" i="1"/>
  <c r="K93" i="1"/>
  <c r="S425" i="1"/>
  <c r="F717" i="1"/>
  <c r="K544" i="1"/>
  <c r="P382" i="1"/>
  <c r="F359" i="1"/>
  <c r="E549" i="1"/>
  <c r="E740" i="1"/>
  <c r="E624" i="1"/>
  <c r="J233" i="1"/>
  <c r="S514" i="1"/>
  <c r="K382" i="1"/>
  <c r="P737" i="1"/>
  <c r="J797" i="1"/>
  <c r="BR794" i="1"/>
  <c r="P695" i="1"/>
  <c r="S655" i="1"/>
  <c r="K54" i="1"/>
  <c r="S53" i="1"/>
  <c r="K657" i="1"/>
  <c r="S81" i="1"/>
  <c r="F796" i="1"/>
  <c r="BC791" i="1"/>
  <c r="L789" i="1"/>
  <c r="E195" i="1"/>
  <c r="K784" i="1"/>
  <c r="S794" i="1"/>
  <c r="S478" i="1"/>
  <c r="J329" i="1"/>
  <c r="S381" i="1"/>
  <c r="K717" i="1"/>
  <c r="E753" i="1"/>
  <c r="L802" i="1"/>
  <c r="K398" i="1"/>
  <c r="F326" i="1"/>
  <c r="J118" i="1"/>
  <c r="E51" i="1"/>
  <c r="F230" i="1"/>
  <c r="S374" i="1"/>
  <c r="K518" i="1"/>
  <c r="J402" i="1"/>
  <c r="K745" i="1"/>
  <c r="F95" i="1"/>
  <c r="P347" i="1"/>
  <c r="J680" i="1"/>
  <c r="S576" i="1"/>
  <c r="P298" i="1"/>
  <c r="S29" i="1"/>
  <c r="S115" i="1"/>
  <c r="J551" i="1"/>
  <c r="F654" i="1"/>
  <c r="CB797" i="1"/>
  <c r="S331" i="1"/>
  <c r="S41" i="1"/>
  <c r="J37" i="1"/>
  <c r="AD803" i="1"/>
  <c r="K735" i="1"/>
  <c r="F10" i="1"/>
  <c r="P420" i="1"/>
  <c r="E322" i="1"/>
  <c r="F57" i="1"/>
  <c r="P361" i="1"/>
  <c r="J647" i="1"/>
  <c r="K34" i="1"/>
  <c r="F524" i="1"/>
  <c r="E426" i="1"/>
  <c r="P501" i="1"/>
  <c r="P418" i="1"/>
  <c r="P34" i="1"/>
  <c r="J621" i="1"/>
  <c r="F367" i="1"/>
  <c r="P351" i="1"/>
  <c r="S88" i="1"/>
  <c r="S39" i="1"/>
  <c r="P95" i="1"/>
  <c r="P417" i="1"/>
  <c r="K599" i="1"/>
  <c r="F36" i="1"/>
  <c r="J300" i="1"/>
  <c r="F308" i="1"/>
  <c r="P37" i="1"/>
  <c r="F601" i="1"/>
  <c r="AI801" i="1"/>
  <c r="E58" i="1"/>
  <c r="J755" i="1"/>
  <c r="P512" i="1"/>
  <c r="P40" i="1"/>
  <c r="J798" i="1"/>
  <c r="S45" i="1"/>
  <c r="P629" i="1"/>
  <c r="J39" i="1"/>
  <c r="K333" i="1"/>
  <c r="K374" i="1"/>
  <c r="K434" i="1"/>
  <c r="S543" i="1"/>
  <c r="P425" i="1"/>
  <c r="S34" i="1"/>
  <c r="F434" i="1"/>
  <c r="E12" i="1"/>
  <c r="K427" i="1"/>
  <c r="S341" i="1"/>
  <c r="AS794" i="1"/>
  <c r="J406" i="1"/>
  <c r="J31" i="1"/>
  <c r="J391" i="1"/>
  <c r="F306" i="1"/>
  <c r="K128" i="1"/>
  <c r="F499" i="1"/>
  <c r="P572" i="1"/>
  <c r="F64" i="1"/>
  <c r="F96" i="1"/>
  <c r="J619" i="1"/>
  <c r="K573" i="1"/>
  <c r="J676" i="1"/>
  <c r="J594" i="1"/>
  <c r="F396" i="1"/>
  <c r="K416" i="1"/>
  <c r="F229" i="1"/>
  <c r="F596" i="1"/>
  <c r="J630" i="1"/>
  <c r="J754" i="1"/>
  <c r="K95" i="1"/>
  <c r="F324" i="1"/>
  <c r="K251" i="1"/>
  <c r="S401" i="1"/>
  <c r="J64" i="1"/>
  <c r="S743" i="1"/>
  <c r="J23" i="1"/>
  <c r="F299" i="1"/>
  <c r="P744" i="1"/>
  <c r="J331" i="1"/>
  <c r="S27" i="1"/>
  <c r="K601" i="1"/>
  <c r="S201" i="1"/>
  <c r="J370" i="1"/>
  <c r="F332" i="1"/>
  <c r="BR803" i="1"/>
  <c r="J335" i="1"/>
  <c r="K39" i="1"/>
  <c r="J56" i="1"/>
  <c r="P97" i="1"/>
  <c r="E482" i="1"/>
  <c r="J416" i="1"/>
  <c r="S325" i="1"/>
  <c r="E56" i="1"/>
  <c r="K513" i="1"/>
  <c r="K235" i="1"/>
  <c r="F373" i="1"/>
  <c r="F301" i="1"/>
  <c r="E324" i="1"/>
  <c r="P698" i="1"/>
  <c r="E346" i="1"/>
  <c r="J128" i="1"/>
  <c r="P42" i="1"/>
  <c r="K43" i="1"/>
  <c r="J60" i="1"/>
  <c r="E429" i="1"/>
  <c r="F361" i="1"/>
  <c r="J699" i="1"/>
  <c r="P307" i="1"/>
  <c r="K42" i="1"/>
  <c r="E334" i="1"/>
  <c r="K88" i="1"/>
  <c r="AI793" i="1"/>
  <c r="S340" i="1"/>
  <c r="J574" i="1"/>
  <c r="P17" i="1"/>
  <c r="K402" i="1"/>
  <c r="J423" i="1"/>
  <c r="J481" i="1"/>
  <c r="S337" i="1"/>
  <c r="AD789" i="1"/>
  <c r="K795" i="1"/>
  <c r="S93" i="1"/>
  <c r="L801" i="1"/>
  <c r="J320" i="1"/>
  <c r="E790" i="1"/>
  <c r="E398" i="1"/>
  <c r="K790" i="1"/>
  <c r="E297" i="1"/>
  <c r="P341" i="1"/>
  <c r="J576" i="1"/>
  <c r="K111" i="1"/>
  <c r="K520" i="1"/>
  <c r="F691" i="1"/>
  <c r="J36" i="1"/>
  <c r="P788" i="1"/>
  <c r="AS801" i="1"/>
  <c r="E433" i="1"/>
  <c r="S55" i="1"/>
  <c r="F594" i="1"/>
  <c r="E82" i="1"/>
  <c r="F630" i="1"/>
  <c r="E199" i="1"/>
  <c r="P516" i="1"/>
  <c r="E658" i="1"/>
  <c r="J394" i="1"/>
  <c r="J28" i="1"/>
  <c r="J424" i="1"/>
  <c r="J16" i="1"/>
  <c r="S54" i="1"/>
  <c r="F63" i="1"/>
  <c r="P363" i="1"/>
  <c r="S620" i="1"/>
  <c r="E546" i="1"/>
  <c r="P16" i="1"/>
  <c r="E696" i="1"/>
  <c r="J653" i="1"/>
  <c r="P51" i="1"/>
  <c r="F426" i="1"/>
  <c r="E311" i="1"/>
  <c r="P390" i="1"/>
  <c r="S129" i="1"/>
  <c r="P700" i="1"/>
  <c r="S701" i="1"/>
  <c r="P52" i="1"/>
  <c r="P14" i="1"/>
  <c r="K242" i="1"/>
  <c r="AS796" i="1"/>
  <c r="E655" i="1"/>
  <c r="K701" i="1"/>
  <c r="AD799" i="1"/>
  <c r="E54" i="1"/>
  <c r="S512" i="1"/>
  <c r="K61" i="1"/>
  <c r="J579" i="1"/>
  <c r="P94" i="1"/>
  <c r="J393" i="1"/>
  <c r="K553" i="1"/>
  <c r="K58" i="1"/>
  <c r="S627" i="1"/>
  <c r="K543" i="1"/>
  <c r="E551" i="1"/>
  <c r="K332" i="1"/>
  <c r="J323" i="1"/>
  <c r="P551" i="1"/>
  <c r="E303" i="1"/>
  <c r="S59" i="1"/>
  <c r="AX800" i="1"/>
  <c r="S597" i="1"/>
  <c r="K796" i="1"/>
  <c r="S202" i="1"/>
  <c r="K737" i="1"/>
  <c r="E378" i="1"/>
  <c r="P596" i="1"/>
  <c r="P624" i="1"/>
  <c r="P10" i="1"/>
  <c r="K405" i="1"/>
  <c r="P312" i="1"/>
  <c r="E19" i="1"/>
  <c r="AD790" i="1"/>
  <c r="S348" i="1"/>
  <c r="K18" i="1"/>
  <c r="P740" i="1"/>
  <c r="K678" i="1"/>
  <c r="E676" i="1"/>
  <c r="F297" i="1"/>
  <c r="S385" i="1"/>
  <c r="P500" i="1"/>
  <c r="J63" i="1"/>
  <c r="P545" i="1"/>
  <c r="J296" i="1"/>
  <c r="CB794" i="1"/>
  <c r="E483" i="1"/>
  <c r="K82" i="1"/>
  <c r="K421" i="1"/>
  <c r="P362" i="1"/>
  <c r="S307" i="1"/>
  <c r="P355" i="1"/>
  <c r="K21" i="1"/>
  <c r="E60" i="1"/>
  <c r="K327" i="1"/>
  <c r="J720" i="1"/>
  <c r="F247" i="1"/>
  <c r="J65" i="1"/>
  <c r="F91" i="1"/>
  <c r="F554" i="1"/>
  <c r="F317" i="1"/>
  <c r="K479" i="1"/>
  <c r="S432" i="1"/>
  <c r="J436" i="1"/>
  <c r="E18" i="1"/>
  <c r="F404" i="1"/>
  <c r="E512" i="1"/>
  <c r="K407" i="1"/>
  <c r="P482" i="1"/>
  <c r="S56" i="1"/>
  <c r="E752" i="1"/>
  <c r="J235" i="1"/>
  <c r="S413" i="1"/>
  <c r="J105" i="1"/>
  <c r="F382" i="1"/>
  <c r="P15" i="1"/>
  <c r="K747" i="1"/>
  <c r="S739" i="1"/>
  <c r="CB800" i="1"/>
  <c r="S431" i="1"/>
  <c r="J743" i="1"/>
  <c r="S309" i="1"/>
  <c r="F397" i="1"/>
  <c r="K482" i="1"/>
  <c r="J88" i="1"/>
  <c r="S692" i="1"/>
  <c r="S58" i="1"/>
  <c r="F783" i="1"/>
  <c r="F118" i="1"/>
  <c r="J547" i="1"/>
  <c r="K91" i="1"/>
  <c r="K346" i="1"/>
  <c r="E623" i="1"/>
  <c r="F310" i="1"/>
  <c r="S16" i="1"/>
  <c r="P601" i="1"/>
  <c r="CG791" i="1"/>
  <c r="J780" i="1"/>
  <c r="S62" i="1"/>
  <c r="AD802" i="1"/>
  <c r="K233" i="1"/>
  <c r="E333" i="1"/>
  <c r="S796" i="1"/>
  <c r="E744" i="1"/>
  <c r="BC790" i="1"/>
  <c r="F19" i="1"/>
  <c r="L792" i="1"/>
  <c r="BC800" i="1"/>
  <c r="P31" i="1"/>
  <c r="F512" i="1"/>
  <c r="J12" i="1"/>
  <c r="J432" i="1"/>
  <c r="S96" i="1"/>
  <c r="K370" i="1"/>
  <c r="S373" i="1"/>
  <c r="E62" i="1"/>
  <c r="P653" i="1"/>
  <c r="S376" i="1"/>
  <c r="F251" i="1"/>
  <c r="E32" i="1"/>
  <c r="E326" i="1"/>
  <c r="F549" i="1"/>
  <c r="K794" i="1"/>
  <c r="P11" i="1"/>
  <c r="P364" i="1"/>
  <c r="K655" i="1"/>
  <c r="K59" i="1"/>
  <c r="J107" i="1"/>
  <c r="K119" i="1"/>
  <c r="BR797" i="1"/>
  <c r="J115" i="1"/>
  <c r="J655" i="1"/>
  <c r="S593" i="1"/>
  <c r="S601" i="1"/>
  <c r="E377" i="1"/>
  <c r="BW796" i="1"/>
  <c r="F551" i="1"/>
  <c r="J21" i="1"/>
  <c r="J693" i="1"/>
  <c r="K651" i="1"/>
  <c r="J741" i="1"/>
  <c r="E784" i="1"/>
  <c r="AS798" i="1"/>
  <c r="E121" i="1"/>
  <c r="P368" i="1"/>
  <c r="F303" i="1"/>
  <c r="J359" i="1"/>
  <c r="P514" i="1"/>
  <c r="K578" i="1"/>
  <c r="J478" i="1"/>
  <c r="S524" i="1"/>
  <c r="E785" i="1"/>
  <c r="E421" i="1"/>
  <c r="F514" i="1"/>
  <c r="K312" i="1"/>
  <c r="K94" i="1"/>
  <c r="E100" i="1"/>
  <c r="S342" i="1"/>
  <c r="P414" i="1"/>
  <c r="P800" i="1"/>
  <c r="J330" i="1"/>
  <c r="G801" i="1"/>
  <c r="BC796" i="1"/>
  <c r="E410" i="1"/>
  <c r="E651" i="1"/>
  <c r="K80" i="1"/>
  <c r="K371" i="1"/>
  <c r="P654" i="1"/>
  <c r="E572" i="1"/>
  <c r="K331" i="1"/>
  <c r="J55" i="1"/>
  <c r="S13" i="1"/>
  <c r="J54" i="1"/>
  <c r="K37" i="1"/>
  <c r="E38" i="1"/>
  <c r="K411" i="1"/>
  <c r="J796" i="1"/>
  <c r="K385" i="1"/>
  <c r="P717" i="1"/>
  <c r="S675" i="1"/>
  <c r="P121" i="1"/>
  <c r="P479" i="1"/>
  <c r="E521" i="1"/>
  <c r="BR796" i="1"/>
  <c r="F330" i="1"/>
  <c r="K301" i="1"/>
  <c r="S798" i="1"/>
  <c r="J650" i="1"/>
  <c r="K699" i="1"/>
  <c r="E130" i="1"/>
  <c r="E120" i="1"/>
  <c r="AX802" i="1"/>
  <c r="J95" i="1"/>
  <c r="F422" i="1"/>
  <c r="P499" i="1"/>
  <c r="AN788" i="1"/>
  <c r="E298" i="1"/>
  <c r="G788" i="1"/>
  <c r="K603" i="1"/>
  <c r="F74" i="1"/>
  <c r="F375" i="1"/>
  <c r="K414" i="1"/>
  <c r="P576" i="1"/>
  <c r="E375" i="1"/>
  <c r="L800" i="1"/>
  <c r="J94" i="1"/>
  <c r="BM796" i="1"/>
  <c r="G789" i="1"/>
  <c r="J413" i="1"/>
  <c r="P791" i="1"/>
  <c r="E577" i="1"/>
  <c r="E594" i="1"/>
  <c r="P372" i="1"/>
  <c r="E40" i="1"/>
  <c r="P337" i="1"/>
  <c r="K90" i="1"/>
  <c r="S362" i="1"/>
  <c r="G791" i="1"/>
  <c r="P379" i="1"/>
  <c r="J230" i="1"/>
  <c r="E393" i="1"/>
  <c r="E360" i="1"/>
  <c r="P429" i="1"/>
  <c r="F344" i="1"/>
  <c r="F87" i="1"/>
  <c r="F122" i="1"/>
  <c r="AS788" i="1"/>
  <c r="E352" i="1"/>
  <c r="F318" i="1"/>
  <c r="F409" i="1"/>
  <c r="E418" i="1"/>
  <c r="E64" i="1"/>
  <c r="J749" i="1"/>
  <c r="AI796" i="1"/>
  <c r="J521" i="1"/>
  <c r="S42" i="1"/>
  <c r="E430" i="1"/>
  <c r="AI798" i="1"/>
  <c r="F693" i="1"/>
  <c r="P309" i="1"/>
  <c r="K351" i="1"/>
  <c r="BC798" i="1"/>
  <c r="J479" i="1"/>
  <c r="P799" i="1"/>
  <c r="J195" i="1"/>
  <c r="S105" i="1"/>
  <c r="P721" i="1"/>
  <c r="J364" i="1"/>
  <c r="P701" i="1"/>
  <c r="E17" i="1"/>
  <c r="J342" i="1"/>
  <c r="P741" i="1"/>
  <c r="S700" i="1"/>
  <c r="E436" i="1"/>
  <c r="K501" i="1"/>
  <c r="J109" i="1"/>
  <c r="K310" i="1"/>
  <c r="E50" i="1"/>
  <c r="F37" i="1"/>
  <c r="K311" i="1"/>
  <c r="AN801" i="1"/>
  <c r="F335" i="1"/>
  <c r="J788" i="1"/>
  <c r="P620" i="1"/>
  <c r="S571" i="1"/>
  <c r="J411" i="1"/>
  <c r="P656" i="1"/>
  <c r="E369" i="1"/>
  <c r="K619" i="1"/>
  <c r="S80" i="1"/>
  <c r="F29" i="1"/>
  <c r="BC802" i="1"/>
  <c r="J626" i="1"/>
  <c r="J79" i="1"/>
  <c r="P675" i="1"/>
  <c r="E93" i="1"/>
  <c r="J520" i="1"/>
  <c r="F372" i="1"/>
  <c r="K372" i="1"/>
  <c r="E21" i="1"/>
  <c r="F740" i="1"/>
  <c r="K628" i="1"/>
  <c r="P406" i="1"/>
  <c r="J554" i="1"/>
  <c r="J417" i="1"/>
  <c r="AX797" i="1"/>
  <c r="AI803" i="1"/>
  <c r="E16" i="1"/>
  <c r="P547" i="1"/>
  <c r="F550" i="1"/>
  <c r="S311" i="1"/>
  <c r="S436" i="1"/>
  <c r="K391" i="1"/>
  <c r="CB793" i="1"/>
  <c r="F325" i="1"/>
  <c r="F479" i="1"/>
  <c r="K199" i="1"/>
  <c r="F384" i="1"/>
  <c r="E628" i="1"/>
  <c r="P524" i="1"/>
  <c r="P304" i="1"/>
  <c r="K360" i="1"/>
  <c r="P739" i="1"/>
  <c r="S801" i="1"/>
  <c r="E402" i="1"/>
  <c r="E654" i="1"/>
  <c r="F598" i="1"/>
  <c r="K231" i="1"/>
  <c r="J573" i="1"/>
  <c r="P435" i="1"/>
  <c r="CG790" i="1"/>
  <c r="F511" i="1"/>
  <c r="S546" i="1"/>
  <c r="E802" i="1"/>
  <c r="E242" i="1"/>
  <c r="J544" i="1"/>
  <c r="K52" i="1"/>
  <c r="BW794" i="1"/>
  <c r="S402" i="1"/>
  <c r="P120" i="1"/>
  <c r="P657" i="1"/>
  <c r="BR795" i="1"/>
  <c r="E722" i="1"/>
  <c r="K12" i="1"/>
  <c r="J390" i="1"/>
  <c r="S698" i="1"/>
  <c r="F131" i="1"/>
  <c r="E428" i="1"/>
  <c r="P331" i="1"/>
  <c r="K393" i="1"/>
  <c r="K324" i="1"/>
  <c r="E26" i="1"/>
  <c r="CB802" i="1"/>
  <c r="J627" i="1"/>
  <c r="J241" i="1"/>
  <c r="K593" i="1"/>
  <c r="P720" i="1"/>
  <c r="K96" i="1"/>
  <c r="S407" i="1"/>
  <c r="BM791" i="1"/>
  <c r="P57" i="1"/>
  <c r="AI791" i="1"/>
  <c r="K309" i="1"/>
  <c r="K131" i="1"/>
  <c r="K97" i="1"/>
  <c r="K36" i="1"/>
  <c r="S361" i="1"/>
  <c r="G195" i="1"/>
  <c r="E620" i="1"/>
  <c r="K364" i="1"/>
  <c r="J337" i="1"/>
  <c r="J110" i="1"/>
  <c r="K698" i="1"/>
  <c r="K749" i="1"/>
  <c r="AS803" i="1"/>
  <c r="BM798" i="1"/>
  <c r="P302" i="1"/>
  <c r="P58" i="1"/>
  <c r="S300" i="1"/>
  <c r="E63" i="1"/>
  <c r="S677" i="1"/>
  <c r="CB792" i="1"/>
  <c r="S25" i="1"/>
  <c r="J85" i="1"/>
  <c r="K395" i="1"/>
  <c r="AD796" i="1"/>
  <c r="J376" i="1"/>
  <c r="K736" i="1"/>
  <c r="E24" i="1"/>
  <c r="S658" i="1"/>
  <c r="S119" i="1"/>
  <c r="P93" i="1"/>
  <c r="E406" i="1"/>
  <c r="BM801" i="1"/>
  <c r="P594" i="1"/>
  <c r="K602" i="1"/>
  <c r="E414" i="1"/>
  <c r="K521" i="1"/>
  <c r="F100" i="1"/>
  <c r="E372" i="1"/>
  <c r="E359" i="1"/>
  <c r="E751" i="1"/>
  <c r="S738" i="1"/>
  <c r="J410" i="1"/>
  <c r="J497" i="1"/>
  <c r="K341" i="1"/>
  <c r="E122" i="1"/>
  <c r="K363" i="1"/>
  <c r="BC797" i="1"/>
  <c r="J66" i="1"/>
  <c r="E518" i="1"/>
  <c r="F23" i="1"/>
  <c r="P697" i="1"/>
  <c r="F656" i="1"/>
  <c r="E547" i="1"/>
  <c r="F379" i="1"/>
  <c r="AI794" i="1"/>
  <c r="AD792" i="1"/>
  <c r="J407" i="1"/>
  <c r="E194" i="1"/>
  <c r="E419" i="1"/>
  <c r="F55" i="1"/>
  <c r="E653" i="1"/>
  <c r="K415" i="1"/>
  <c r="K38" i="1"/>
  <c r="P751" i="1"/>
  <c r="E31" i="1"/>
  <c r="P752" i="1"/>
  <c r="J786" i="1"/>
  <c r="S82" i="1"/>
  <c r="E363" i="1"/>
  <c r="F24" i="1"/>
  <c r="E348" i="1"/>
  <c r="E411" i="1"/>
  <c r="BW793" i="1"/>
  <c r="E519" i="1"/>
  <c r="J199" i="1"/>
  <c r="P43" i="1"/>
  <c r="S414" i="1"/>
  <c r="P301" i="1"/>
  <c r="K367" i="1"/>
  <c r="P405" i="1"/>
  <c r="BR793" i="1"/>
  <c r="AX803" i="1"/>
  <c r="E745" i="1"/>
  <c r="S523" i="1"/>
  <c r="F679" i="1"/>
  <c r="E680" i="1"/>
  <c r="E94" i="1"/>
  <c r="F377" i="1"/>
  <c r="E330" i="1"/>
  <c r="J101" i="1"/>
  <c r="K403" i="1"/>
  <c r="E797" i="1"/>
  <c r="K17" i="1"/>
  <c r="E755" i="1"/>
  <c r="J717" i="1"/>
  <c r="E739" i="1"/>
  <c r="S691" i="1"/>
  <c r="F629" i="1"/>
  <c r="F41" i="1"/>
  <c r="E46" i="1"/>
  <c r="K340" i="1"/>
  <c r="J44" i="1"/>
  <c r="F234" i="1"/>
  <c r="E306" i="1"/>
  <c r="F626" i="1"/>
  <c r="P308" i="1"/>
  <c r="E754" i="1"/>
  <c r="K480" i="1"/>
  <c r="E786" i="1"/>
  <c r="P747" i="1"/>
  <c r="J40" i="1"/>
  <c r="E36" i="1"/>
  <c r="BH794" i="1"/>
  <c r="S312" i="1"/>
  <c r="E602" i="1"/>
  <c r="S344" i="1"/>
  <c r="K575" i="1"/>
  <c r="J622" i="1"/>
  <c r="L794" i="1"/>
  <c r="BW803" i="1"/>
  <c r="L788" i="1"/>
  <c r="F576" i="1"/>
  <c r="P85" i="1"/>
  <c r="K62" i="1"/>
  <c r="J15" i="1"/>
  <c r="F407" i="1"/>
  <c r="S421" i="1"/>
  <c r="E13" i="1"/>
  <c r="F417" i="1"/>
  <c r="BC793" i="1"/>
  <c r="F477" i="1"/>
  <c r="P28" i="1"/>
  <c r="P19" i="1"/>
  <c r="K343" i="1"/>
  <c r="E783" i="1"/>
  <c r="F648" i="1"/>
  <c r="K621" i="1"/>
  <c r="BH802" i="1"/>
  <c r="P79" i="1"/>
  <c r="AS802" i="1"/>
  <c r="J412" i="1"/>
  <c r="AI799" i="1"/>
  <c r="F369" i="1"/>
  <c r="P573" i="1"/>
  <c r="CG794" i="1"/>
  <c r="S477" i="1"/>
  <c r="J360" i="1"/>
  <c r="E630" i="1"/>
  <c r="E791" i="1"/>
  <c r="P478" i="1"/>
  <c r="K630" i="1"/>
  <c r="S648" i="1"/>
  <c r="F18" i="1"/>
  <c r="F573" i="1"/>
  <c r="F788" i="1"/>
  <c r="J398" i="1"/>
  <c r="F341" i="1"/>
  <c r="S551" i="1"/>
  <c r="S359" i="1"/>
  <c r="K297" i="1"/>
  <c r="E95" i="1"/>
  <c r="K547" i="1"/>
  <c r="P520" i="1"/>
  <c r="J87" i="1"/>
  <c r="E59" i="1"/>
  <c r="S333" i="1"/>
  <c r="S94" i="1"/>
  <c r="J695" i="1"/>
  <c r="E108" i="1"/>
  <c r="K45" i="1"/>
  <c r="S553" i="1"/>
  <c r="P321" i="1"/>
  <c r="AN792" i="1"/>
  <c r="K129" i="1"/>
  <c r="F58" i="1"/>
  <c r="J572" i="1"/>
  <c r="K598" i="1"/>
  <c r="J302" i="1"/>
  <c r="E129" i="1"/>
  <c r="F235" i="1"/>
  <c r="P342" i="1"/>
  <c r="J361" i="1"/>
  <c r="BM795" i="1"/>
  <c r="K579" i="1"/>
  <c r="E657" i="1"/>
  <c r="AX799" i="1"/>
  <c r="F392" i="1"/>
  <c r="P87" i="1"/>
  <c r="F312" i="1"/>
  <c r="F552" i="1"/>
  <c r="BW789" i="1"/>
  <c r="S367" i="1"/>
  <c r="F232" i="1"/>
  <c r="E90" i="1"/>
  <c r="E394" i="1"/>
  <c r="F305" i="1"/>
  <c r="BR802" i="1"/>
  <c r="AI795" i="1"/>
  <c r="J654" i="1"/>
  <c r="J86" i="1"/>
  <c r="J203" i="1"/>
  <c r="F735" i="1"/>
  <c r="J119" i="1"/>
  <c r="BC788" i="1"/>
  <c r="S111" i="1"/>
  <c r="E579" i="1"/>
  <c r="F545" i="1"/>
  <c r="E574" i="1"/>
  <c r="E351" i="1"/>
  <c r="J372" i="1"/>
  <c r="F331" i="1"/>
  <c r="K738" i="1"/>
  <c r="S600" i="1"/>
  <c r="P63" i="1"/>
  <c r="S230" i="1"/>
  <c r="J72" i="1"/>
  <c r="J792" i="1"/>
  <c r="F52" i="1"/>
  <c r="J723" i="1"/>
  <c r="S679" i="1"/>
  <c r="S737" i="1"/>
  <c r="F25" i="1"/>
  <c r="P522" i="1"/>
  <c r="E320" i="1"/>
  <c r="J231" i="1"/>
  <c r="P340" i="1"/>
  <c r="J51" i="1"/>
  <c r="K677" i="1"/>
  <c r="P571" i="1"/>
  <c r="J81" i="1"/>
  <c r="K66" i="1"/>
  <c r="J98" i="1"/>
  <c r="BH789" i="1"/>
  <c r="CG101" i="1" l="1"/>
  <c r="CH101" i="1"/>
  <c r="EB6" i="1"/>
  <c r="EB527" i="1" s="1"/>
  <c r="DN98" i="1"/>
  <c r="BS78" i="1"/>
  <c r="BR78" i="1"/>
  <c r="BP81" i="1"/>
  <c r="DG124" i="1"/>
  <c r="BN43" i="1"/>
  <c r="BM43" i="1"/>
  <c r="DS245" i="1"/>
  <c r="BH374" i="1"/>
  <c r="BI374" i="1" s="1"/>
  <c r="CP146" i="1"/>
  <c r="CM137" i="1"/>
  <c r="AS54" i="1"/>
  <c r="AT54" i="1"/>
  <c r="CN138" i="1"/>
  <c r="O113" i="1"/>
  <c r="CX138" i="1"/>
  <c r="AX42" i="1"/>
  <c r="AY42" i="1"/>
  <c r="BD62" i="1"/>
  <c r="BC62" i="1"/>
  <c r="AI22" i="1"/>
  <c r="AJ22" i="1" s="1"/>
  <c r="AI38" i="1"/>
  <c r="AJ38" i="1" s="1"/>
  <c r="AB266" i="1"/>
  <c r="CK133" i="1"/>
  <c r="CA137" i="1"/>
  <c r="AD59" i="1"/>
  <c r="AE59" i="1" s="1"/>
  <c r="AI26" i="1"/>
  <c r="AJ26" i="1" s="1"/>
  <c r="AH154" i="1"/>
  <c r="AH156" i="1" s="1"/>
  <c r="BG7" i="1"/>
  <c r="AT51" i="1"/>
  <c r="AS51" i="1"/>
  <c r="AQ248" i="1"/>
  <c r="AQ249" i="1" s="1"/>
  <c r="AO105" i="1"/>
  <c r="AN105" i="1"/>
  <c r="DJ265" i="1"/>
  <c r="CC11" i="1"/>
  <c r="CB11" i="1"/>
  <c r="DX138" i="1"/>
  <c r="AD96" i="1"/>
  <c r="AE96" i="1" s="1"/>
  <c r="DT146" i="1"/>
  <c r="DE266" i="1"/>
  <c r="BM17" i="1"/>
  <c r="BK146" i="1"/>
  <c r="BN17" i="1"/>
  <c r="BQ67" i="1"/>
  <c r="BQ69" i="1"/>
  <c r="BI109" i="1"/>
  <c r="BF114" i="1"/>
  <c r="BH109" i="1"/>
  <c r="AD18" i="1"/>
  <c r="AE18" i="1" s="1"/>
  <c r="DU125" i="1"/>
  <c r="CL200" i="1"/>
  <c r="CO6" i="1"/>
  <c r="BM325" i="1"/>
  <c r="BN325" i="1" s="1"/>
  <c r="BM58" i="1"/>
  <c r="BN58" i="1"/>
  <c r="DS7" i="1"/>
  <c r="AH161" i="1"/>
  <c r="AI31" i="1"/>
  <c r="AJ31" i="1" s="1"/>
  <c r="CO133" i="1"/>
  <c r="D336" i="1"/>
  <c r="O248" i="1"/>
  <c r="O249" i="1" s="1"/>
  <c r="CU248" i="1"/>
  <c r="CU249" i="1" s="1"/>
  <c r="AX28" i="1"/>
  <c r="AY28" i="1"/>
  <c r="CE290" i="1"/>
  <c r="CG65" i="1"/>
  <c r="CH65" i="1"/>
  <c r="DX7" i="1"/>
  <c r="DK266" i="1"/>
  <c r="BH118" i="1"/>
  <c r="BI118" i="1"/>
  <c r="EG153" i="1"/>
  <c r="CH14" i="1"/>
  <c r="CG14" i="1"/>
  <c r="BB7" i="1"/>
  <c r="BB133" i="1"/>
  <c r="AD11" i="1"/>
  <c r="AE11" i="1" s="1"/>
  <c r="CC30" i="1"/>
  <c r="CB30" i="1"/>
  <c r="AY19" i="1"/>
  <c r="AX19" i="1"/>
  <c r="CK266" i="1"/>
  <c r="DP161" i="1"/>
  <c r="AN25" i="1"/>
  <c r="AO25" i="1"/>
  <c r="CW267" i="1"/>
  <c r="BQ102" i="1"/>
  <c r="CO137" i="1"/>
  <c r="O197" i="1"/>
  <c r="O196" i="1"/>
  <c r="O198" i="1" s="1"/>
  <c r="AX17" i="1"/>
  <c r="AY17" i="1"/>
  <c r="AV146" i="1"/>
  <c r="AB116" i="1"/>
  <c r="CK244" i="1"/>
  <c r="DU266" i="1"/>
  <c r="AX82" i="1"/>
  <c r="AY82" i="1"/>
  <c r="AY39" i="1"/>
  <c r="AX39" i="1"/>
  <c r="BX14" i="1"/>
  <c r="BW14" i="1"/>
  <c r="DN125" i="1"/>
  <c r="BC18" i="1"/>
  <c r="BD18" i="1"/>
  <c r="CS200" i="1"/>
  <c r="O134" i="1"/>
  <c r="O138" i="1"/>
  <c r="AQ197" i="1"/>
  <c r="AS194" i="1"/>
  <c r="AT194" i="1"/>
  <c r="AQ196" i="1"/>
  <c r="AQ198" i="1" s="1"/>
  <c r="AN122" i="1"/>
  <c r="AO122" i="1"/>
  <c r="BH44" i="1"/>
  <c r="BI44" i="1"/>
  <c r="CY145" i="1"/>
  <c r="CN146" i="1"/>
  <c r="BN12" i="1"/>
  <c r="BM12" i="1"/>
  <c r="CQ125" i="1"/>
  <c r="CH89" i="1"/>
  <c r="CG89" i="1"/>
  <c r="DH200" i="1"/>
  <c r="AS44" i="1"/>
  <c r="AT44" i="1"/>
  <c r="AT26" i="1"/>
  <c r="AS26" i="1"/>
  <c r="AG137" i="1"/>
  <c r="AI16" i="1"/>
  <c r="AJ16" i="1" s="1"/>
  <c r="BM74" i="1"/>
  <c r="BK75" i="1"/>
  <c r="BN74" i="1"/>
  <c r="BN22" i="1"/>
  <c r="BM22" i="1"/>
  <c r="CA138" i="1"/>
  <c r="CA141" i="1" s="1"/>
  <c r="AN118" i="1"/>
  <c r="AO118" i="1"/>
  <c r="CH87" i="1"/>
  <c r="CG87" i="1"/>
  <c r="CE7" i="1"/>
  <c r="DC81" i="1"/>
  <c r="CG12" i="1"/>
  <c r="CH12" i="1"/>
  <c r="BX89" i="1"/>
  <c r="BW89" i="1"/>
  <c r="BX235" i="1"/>
  <c r="BW235" i="1"/>
  <c r="DM138" i="1"/>
  <c r="AC6" i="1"/>
  <c r="AC450" i="1" s="1"/>
  <c r="EF137" i="1"/>
  <c r="BM82" i="1"/>
  <c r="BN82" i="1"/>
  <c r="DY154" i="1"/>
  <c r="CO154" i="1"/>
  <c r="BH52" i="1"/>
  <c r="BF266" i="1"/>
  <c r="BI52" i="1"/>
  <c r="DN113" i="1"/>
  <c r="AD19" i="1"/>
  <c r="AE19" i="1" s="1"/>
  <c r="BC326" i="1"/>
  <c r="BD326" i="1" s="1"/>
  <c r="AO39" i="1"/>
  <c r="AN39" i="1"/>
  <c r="DT145" i="1"/>
  <c r="EA153" i="1"/>
  <c r="CP161" i="1"/>
  <c r="CE265" i="1"/>
  <c r="CH50" i="1"/>
  <c r="CG50" i="1"/>
  <c r="CG24" i="1"/>
  <c r="CH24" i="1"/>
  <c r="CE154" i="1"/>
  <c r="AT42" i="1"/>
  <c r="AS42" i="1"/>
  <c r="AD310" i="1"/>
  <c r="AE310" i="1" s="1"/>
  <c r="BF134" i="1"/>
  <c r="BH129" i="1"/>
  <c r="BI129" i="1"/>
  <c r="DM69" i="1"/>
  <c r="DM67" i="1"/>
  <c r="BX107" i="1"/>
  <c r="BW107" i="1"/>
  <c r="BQ75" i="1"/>
  <c r="BV267" i="1"/>
  <c r="BH39" i="1"/>
  <c r="BI39" i="1"/>
  <c r="BR39" i="1"/>
  <c r="BS39" i="1"/>
  <c r="AT62" i="1"/>
  <c r="AS62" i="1"/>
  <c r="DR265" i="1"/>
  <c r="BD46" i="1"/>
  <c r="BC46" i="1"/>
  <c r="CQ161" i="1"/>
  <c r="EB75" i="1"/>
  <c r="EC75" i="1"/>
  <c r="DJ146" i="1"/>
  <c r="DJ159" i="1" s="1"/>
  <c r="DJ153" i="1"/>
  <c r="DM153" i="1"/>
  <c r="EG75" i="1"/>
  <c r="BN28" i="1"/>
  <c r="BM28" i="1"/>
  <c r="CS161" i="1"/>
  <c r="CZ268" i="1"/>
  <c r="CH231" i="1"/>
  <c r="CG231" i="1"/>
  <c r="AT14" i="1"/>
  <c r="AS14" i="1"/>
  <c r="BC22" i="1"/>
  <c r="BD22" i="1"/>
  <c r="AX97" i="1"/>
  <c r="AY97" i="1"/>
  <c r="CY161" i="1"/>
  <c r="CH40" i="1"/>
  <c r="CG40" i="1"/>
  <c r="EH69" i="1"/>
  <c r="EH67" i="1"/>
  <c r="BB102" i="1"/>
  <c r="AW125" i="1"/>
  <c r="AD38" i="1"/>
  <c r="AE38" i="1" s="1"/>
  <c r="AL137" i="1"/>
  <c r="AN16" i="1"/>
  <c r="AO16" i="1"/>
  <c r="BB268" i="1"/>
  <c r="ED268" i="1"/>
  <c r="AN30" i="1"/>
  <c r="AO30" i="1"/>
  <c r="CC46" i="1"/>
  <c r="CB46" i="1"/>
  <c r="AQ145" i="1"/>
  <c r="AS23" i="1"/>
  <c r="AT23" i="1"/>
  <c r="AI63" i="1"/>
  <c r="AJ63" i="1" s="1"/>
  <c r="CB25" i="1"/>
  <c r="CC25" i="1"/>
  <c r="BW62" i="1"/>
  <c r="BX62" i="1"/>
  <c r="AY36" i="1"/>
  <c r="AX36" i="1"/>
  <c r="DD138" i="1"/>
  <c r="DD143" i="1" s="1"/>
  <c r="DQ267" i="1"/>
  <c r="EH290" i="1"/>
  <c r="AB267" i="1"/>
  <c r="BQ290" i="1"/>
  <c r="AD32" i="1"/>
  <c r="AE32" i="1" s="1"/>
  <c r="BS11" i="1"/>
  <c r="BR11" i="1"/>
  <c r="BD91" i="1"/>
  <c r="BC91" i="1"/>
  <c r="EC154" i="1"/>
  <c r="DG113" i="1"/>
  <c r="EB125" i="1"/>
  <c r="BW15" i="1"/>
  <c r="BX15" i="1"/>
  <c r="DD232" i="1"/>
  <c r="AW75" i="1"/>
  <c r="BH18" i="1"/>
  <c r="BI18" i="1"/>
  <c r="AX330" i="1"/>
  <c r="AY330" i="1" s="1"/>
  <c r="BK153" i="1"/>
  <c r="BN29" i="1"/>
  <c r="BM29" i="1"/>
  <c r="CO161" i="1"/>
  <c r="DO252" i="1"/>
  <c r="DB232" i="1"/>
  <c r="CL98" i="1"/>
  <c r="D303" i="1"/>
  <c r="CB310" i="1"/>
  <c r="CC310" i="1" s="1"/>
  <c r="AB134" i="1"/>
  <c r="AD129" i="1"/>
  <c r="AE129" i="1" s="1"/>
  <c r="BH21" i="1"/>
  <c r="BI21" i="1"/>
  <c r="AI419" i="1"/>
  <c r="AJ419" i="1" s="1"/>
  <c r="BM419" i="1"/>
  <c r="BN419" i="1" s="1"/>
  <c r="O267" i="1"/>
  <c r="O268" i="1"/>
  <c r="BZ138" i="1"/>
  <c r="CB10" i="1"/>
  <c r="CC10" i="1"/>
  <c r="AO64" i="1"/>
  <c r="AN64" i="1"/>
  <c r="BD93" i="1"/>
  <c r="BC93" i="1"/>
  <c r="BA98" i="1"/>
  <c r="DF98" i="1"/>
  <c r="BI11" i="1"/>
  <c r="BH11" i="1"/>
  <c r="DA138" i="1"/>
  <c r="BC42" i="1"/>
  <c r="BD42" i="1"/>
  <c r="DC266" i="1"/>
  <c r="BW118" i="1"/>
  <c r="BX118" i="1"/>
  <c r="DJ125" i="1"/>
  <c r="BP153" i="1"/>
  <c r="BS29" i="1"/>
  <c r="BR29" i="1"/>
  <c r="BH16" i="1"/>
  <c r="BF137" i="1"/>
  <c r="BI16" i="1"/>
  <c r="AG154" i="1"/>
  <c r="AI154" i="1" s="1"/>
  <c r="AJ154" i="1" s="1"/>
  <c r="AI24" i="1"/>
  <c r="AJ24" i="1" s="1"/>
  <c r="DO69" i="1"/>
  <c r="DO67" i="1"/>
  <c r="DW7" i="1"/>
  <c r="BH304" i="1"/>
  <c r="BI304" i="1" s="1"/>
  <c r="AM7" i="1"/>
  <c r="O8" i="1"/>
  <c r="EE245" i="1"/>
  <c r="CB20" i="1"/>
  <c r="CC20" i="1"/>
  <c r="DJ7" i="1"/>
  <c r="EB138" i="1"/>
  <c r="AC8" i="1"/>
  <c r="AC147" i="1"/>
  <c r="CG318" i="1"/>
  <c r="CH318" i="1" s="1"/>
  <c r="AO53" i="1"/>
  <c r="AN53" i="1"/>
  <c r="AL267" i="1"/>
  <c r="DU113" i="1"/>
  <c r="BC12" i="1"/>
  <c r="BD12" i="1"/>
  <c r="CT232" i="1"/>
  <c r="CB315" i="1"/>
  <c r="CC315" i="1" s="1"/>
  <c r="EE154" i="1"/>
  <c r="CC23" i="1"/>
  <c r="CB23" i="1"/>
  <c r="BZ145" i="1"/>
  <c r="DE7" i="1"/>
  <c r="DJ145" i="1"/>
  <c r="AN40" i="1"/>
  <c r="AO40" i="1"/>
  <c r="DY161" i="1"/>
  <c r="CP252" i="1"/>
  <c r="DN154" i="1"/>
  <c r="O280" i="1"/>
  <c r="AY12" i="1"/>
  <c r="AX12" i="1"/>
  <c r="CC61" i="1"/>
  <c r="CB61" i="1"/>
  <c r="DT113" i="1"/>
  <c r="EC7" i="1"/>
  <c r="DP6" i="1"/>
  <c r="DP472" i="1" s="1"/>
  <c r="BH28" i="1"/>
  <c r="BI28" i="1"/>
  <c r="DD265" i="1"/>
  <c r="AN353" i="1"/>
  <c r="AO353" i="1" s="1"/>
  <c r="CB15" i="1"/>
  <c r="CC15" i="1"/>
  <c r="BX78" i="1"/>
  <c r="BW78" i="1"/>
  <c r="BU81" i="1"/>
  <c r="DF146" i="1"/>
  <c r="BS23" i="1"/>
  <c r="BR23" i="1"/>
  <c r="BP145" i="1"/>
  <c r="AN26" i="1"/>
  <c r="AO26" i="1"/>
  <c r="DX114" i="1"/>
  <c r="EB7" i="1"/>
  <c r="DD125" i="1"/>
  <c r="AT19" i="1"/>
  <c r="AS19" i="1"/>
  <c r="EH6" i="1"/>
  <c r="DN114" i="1"/>
  <c r="DZ137" i="1"/>
  <c r="AO58" i="1"/>
  <c r="AN58" i="1"/>
  <c r="DC153" i="1"/>
  <c r="AB268" i="1"/>
  <c r="DH248" i="1"/>
  <c r="DH249" i="1" s="1"/>
  <c r="AN108" i="1"/>
  <c r="AO108" i="1"/>
  <c r="BH32" i="1"/>
  <c r="BI32" i="1" s="1"/>
  <c r="DY268" i="1"/>
  <c r="AI104" i="1"/>
  <c r="AJ104" i="1" s="1"/>
  <c r="EA146" i="1"/>
  <c r="EA151" i="1" s="1"/>
  <c r="AI40" i="1"/>
  <c r="AJ40" i="1" s="1"/>
  <c r="BP116" i="1"/>
  <c r="BS115" i="1"/>
  <c r="BR115" i="1"/>
  <c r="DN268" i="1"/>
  <c r="CH78" i="1"/>
  <c r="CG78" i="1"/>
  <c r="CE81" i="1"/>
  <c r="BH40" i="1"/>
  <c r="BI40" i="1"/>
  <c r="AS52" i="1"/>
  <c r="AT52" i="1"/>
  <c r="AQ266" i="1"/>
  <c r="DC133" i="1"/>
  <c r="AM133" i="1"/>
  <c r="EH81" i="1"/>
  <c r="CL145" i="1"/>
  <c r="CL147" i="1" s="1"/>
  <c r="DR133" i="1"/>
  <c r="EB161" i="1"/>
  <c r="EG154" i="1"/>
  <c r="DX154" i="1"/>
  <c r="AO12" i="1"/>
  <c r="AN12" i="1"/>
  <c r="BM21" i="1"/>
  <c r="BN21" i="1"/>
  <c r="BS91" i="1"/>
  <c r="BR91" i="1"/>
  <c r="AI13" i="1"/>
  <c r="AJ13" i="1" s="1"/>
  <c r="CM154" i="1"/>
  <c r="AI25" i="1"/>
  <c r="AJ25" i="1" s="1"/>
  <c r="CO125" i="1"/>
  <c r="AD56" i="1"/>
  <c r="AE56" i="1" s="1"/>
  <c r="DG161" i="1"/>
  <c r="AX33" i="1"/>
  <c r="AY33" i="1" s="1"/>
  <c r="EA138" i="1"/>
  <c r="EA141" i="1" s="1"/>
  <c r="DW6" i="1"/>
  <c r="CN116" i="1"/>
  <c r="AI61" i="1"/>
  <c r="AJ61" i="1" s="1"/>
  <c r="DT153" i="1"/>
  <c r="DQ6" i="1"/>
  <c r="DW232" i="1"/>
  <c r="BN89" i="1"/>
  <c r="BM89" i="1"/>
  <c r="BG102" i="1"/>
  <c r="BU153" i="1"/>
  <c r="BW29" i="1"/>
  <c r="BX29" i="1"/>
  <c r="DZ146" i="1"/>
  <c r="AO27" i="1"/>
  <c r="AN27" i="1"/>
  <c r="DH267" i="1"/>
  <c r="DL154" i="1"/>
  <c r="AN91" i="1"/>
  <c r="AO91" i="1"/>
  <c r="CR75" i="1"/>
  <c r="BN10" i="1"/>
  <c r="BM10" i="1"/>
  <c r="BK138" i="1"/>
  <c r="DO161" i="1"/>
  <c r="BV6" i="1"/>
  <c r="CW69" i="1"/>
  <c r="CW67" i="1"/>
  <c r="BM26" i="1"/>
  <c r="BN26" i="1"/>
  <c r="DO6" i="1"/>
  <c r="AW138" i="1"/>
  <c r="AW141" i="1" s="1"/>
  <c r="BH87" i="1"/>
  <c r="BI87" i="1"/>
  <c r="BF7" i="1"/>
  <c r="BX10" i="1"/>
  <c r="BW10" i="1"/>
  <c r="BU138" i="1"/>
  <c r="DN290" i="1"/>
  <c r="AT38" i="1"/>
  <c r="AS38" i="1"/>
  <c r="AN60" i="1"/>
  <c r="AO60" i="1"/>
  <c r="DW138" i="1"/>
  <c r="DR113" i="1"/>
  <c r="BI85" i="1"/>
  <c r="BH85" i="1"/>
  <c r="AS247" i="1"/>
  <c r="AT247" i="1"/>
  <c r="BD25" i="1"/>
  <c r="BC25" i="1"/>
  <c r="AB248" i="1"/>
  <c r="AB249" i="1" s="1"/>
  <c r="AX55" i="1"/>
  <c r="AV268" i="1"/>
  <c r="AY55" i="1"/>
  <c r="CR232" i="1"/>
  <c r="BC13" i="1"/>
  <c r="BD13" i="1"/>
  <c r="DP446" i="1"/>
  <c r="CG297" i="1"/>
  <c r="CH297" i="1" s="1"/>
  <c r="BI110" i="1"/>
  <c r="BH110" i="1"/>
  <c r="BF113" i="1"/>
  <c r="AI100" i="1"/>
  <c r="AJ100" i="1" s="1"/>
  <c r="AG102" i="1"/>
  <c r="AG103" i="1" s="1"/>
  <c r="EE267" i="1"/>
  <c r="CB347" i="1"/>
  <c r="CC347" i="1" s="1"/>
  <c r="AD511" i="1"/>
  <c r="AE511" i="1" s="1"/>
  <c r="AC279" i="1"/>
  <c r="BW27" i="1"/>
  <c r="BX27" i="1"/>
  <c r="CH37" i="1"/>
  <c r="CG37" i="1"/>
  <c r="DY290" i="1"/>
  <c r="O75" i="1"/>
  <c r="AO19" i="1"/>
  <c r="AN19" i="1"/>
  <c r="CH88" i="1"/>
  <c r="CG88" i="1"/>
  <c r="BP267" i="1"/>
  <c r="BS53" i="1"/>
  <c r="BR53" i="1"/>
  <c r="AX85" i="1"/>
  <c r="AY85" i="1"/>
  <c r="EG161" i="1"/>
  <c r="EC81" i="1"/>
  <c r="EB114" i="1"/>
  <c r="CG97" i="1"/>
  <c r="CH97" i="1"/>
  <c r="AO55" i="1"/>
  <c r="AL268" i="1"/>
  <c r="AN55" i="1"/>
  <c r="BI26" i="1"/>
  <c r="BH26" i="1"/>
  <c r="DK67" i="1"/>
  <c r="DK69" i="1"/>
  <c r="AW154" i="1"/>
  <c r="AW156" i="1" s="1"/>
  <c r="DT154" i="1"/>
  <c r="DR125" i="1"/>
  <c r="DO114" i="1"/>
  <c r="CP145" i="1"/>
  <c r="EB384" i="1"/>
  <c r="EB385" i="1" s="1"/>
  <c r="EB387" i="1" s="1"/>
  <c r="AD355" i="1"/>
  <c r="AE355" i="1" s="1"/>
  <c r="EC137" i="1"/>
  <c r="O67" i="1"/>
  <c r="O70" i="1" s="1"/>
  <c r="O69" i="1"/>
  <c r="DK245" i="1"/>
  <c r="CW161" i="1"/>
  <c r="AW248" i="1"/>
  <c r="AW249" i="1" s="1"/>
  <c r="EF133" i="1"/>
  <c r="CP6" i="1"/>
  <c r="AG161" i="1"/>
  <c r="CC41" i="1"/>
  <c r="CB41" i="1"/>
  <c r="BC78" i="1"/>
  <c r="BD78" i="1"/>
  <c r="BA81" i="1"/>
  <c r="AY46" i="1"/>
  <c r="AX46" i="1"/>
  <c r="AI319" i="1"/>
  <c r="AJ319" i="1" s="1"/>
  <c r="O116" i="1"/>
  <c r="O279" i="1"/>
  <c r="O161" i="1"/>
  <c r="O146" i="1"/>
  <c r="O151" i="1" s="1"/>
  <c r="O7" i="1"/>
  <c r="O265" i="1"/>
  <c r="CQ248" i="1"/>
  <c r="CQ249" i="1" s="1"/>
  <c r="DW137" i="1"/>
  <c r="DW139" i="1" s="1"/>
  <c r="BM33" i="1"/>
  <c r="BN33" i="1" s="1"/>
  <c r="BX128" i="1"/>
  <c r="BW128" i="1"/>
  <c r="BC94" i="1"/>
  <c r="BD94" i="1"/>
  <c r="CQ145" i="1"/>
  <c r="DM248" i="1"/>
  <c r="DM249" i="1" s="1"/>
  <c r="AS300" i="1"/>
  <c r="AT300" i="1" s="1"/>
  <c r="CK146" i="1"/>
  <c r="CK150" i="1" s="1"/>
  <c r="AO86" i="1"/>
  <c r="AN86" i="1"/>
  <c r="AL6" i="1"/>
  <c r="BQ154" i="1"/>
  <c r="BQ156" i="1" s="1"/>
  <c r="CH38" i="1"/>
  <c r="CG38" i="1"/>
  <c r="CO248" i="1"/>
  <c r="CO249" i="1" s="1"/>
  <c r="DX248" i="1"/>
  <c r="DX249" i="1" s="1"/>
  <c r="CF265" i="1"/>
  <c r="CH265" i="1" s="1"/>
  <c r="CP7" i="1"/>
  <c r="BB81" i="1"/>
  <c r="CX290" i="1"/>
  <c r="AY65" i="1"/>
  <c r="AV290" i="1"/>
  <c r="AX65" i="1"/>
  <c r="AN78" i="1"/>
  <c r="AO78" i="1"/>
  <c r="AL81" i="1"/>
  <c r="DH196" i="1"/>
  <c r="DH198" i="1" s="1"/>
  <c r="DH197" i="1"/>
  <c r="CC86" i="1"/>
  <c r="CB86" i="1"/>
  <c r="BZ6" i="1"/>
  <c r="DY134" i="1"/>
  <c r="AM265" i="1"/>
  <c r="DK161" i="1"/>
  <c r="BC104" i="1"/>
  <c r="BD104" i="1"/>
  <c r="CS266" i="1"/>
  <c r="BR235" i="1"/>
  <c r="BS235" i="1"/>
  <c r="AS402" i="1"/>
  <c r="AT402" i="1" s="1"/>
  <c r="AH244" i="1"/>
  <c r="AI241" i="1"/>
  <c r="AJ241" i="1" s="1"/>
  <c r="CY6" i="1"/>
  <c r="DF7" i="1"/>
  <c r="BW18" i="1"/>
  <c r="BX18" i="1"/>
  <c r="BM361" i="1"/>
  <c r="BN361" i="1" s="1"/>
  <c r="ED265" i="1"/>
  <c r="DP113" i="1"/>
  <c r="BG248" i="1"/>
  <c r="BG249" i="1" s="1"/>
  <c r="BW330" i="1"/>
  <c r="BX330" i="1" s="1"/>
  <c r="DM154" i="1"/>
  <c r="CN244" i="1"/>
  <c r="DT248" i="1"/>
  <c r="DT249" i="1" s="1"/>
  <c r="AY37" i="1"/>
  <c r="AX37" i="1"/>
  <c r="DZ153" i="1"/>
  <c r="DZ158" i="1"/>
  <c r="CR265" i="1"/>
  <c r="AX56" i="1"/>
  <c r="AY56" i="1"/>
  <c r="BH13" i="1"/>
  <c r="BI13" i="1"/>
  <c r="BM20" i="1"/>
  <c r="BN20" i="1"/>
  <c r="AN95" i="1"/>
  <c r="AO95" i="1"/>
  <c r="DC124" i="1"/>
  <c r="DY6" i="1"/>
  <c r="CT81" i="1"/>
  <c r="DY265" i="1"/>
  <c r="DH7" i="1"/>
  <c r="DP145" i="1"/>
  <c r="DW154" i="1"/>
  <c r="CJ146" i="1"/>
  <c r="EE146" i="1"/>
  <c r="BI61" i="1"/>
  <c r="BH61" i="1"/>
  <c r="DS153" i="1"/>
  <c r="AN46" i="1"/>
  <c r="AO46" i="1"/>
  <c r="AL163" i="1"/>
  <c r="DL134" i="1"/>
  <c r="BD30" i="1"/>
  <c r="BC30" i="1"/>
  <c r="AR244" i="1"/>
  <c r="DC137" i="1"/>
  <c r="AR154" i="1"/>
  <c r="AR156" i="1" s="1"/>
  <c r="BI62" i="1"/>
  <c r="BH62" i="1"/>
  <c r="DE248" i="1"/>
  <c r="DE249" i="1" s="1"/>
  <c r="CN137" i="1"/>
  <c r="AR161" i="1"/>
  <c r="AS31" i="1"/>
  <c r="AT31" i="1" s="1"/>
  <c r="CF267" i="1"/>
  <c r="DK145" i="1"/>
  <c r="BM335" i="1"/>
  <c r="BN335" i="1" s="1"/>
  <c r="AD49" i="1"/>
  <c r="AE49" i="1" s="1"/>
  <c r="AH125" i="1"/>
  <c r="AN309" i="1"/>
  <c r="AO309" i="1" s="1"/>
  <c r="AX229" i="1"/>
  <c r="AY229" i="1"/>
  <c r="CF7" i="1"/>
  <c r="BW44" i="1"/>
  <c r="BX44" i="1"/>
  <c r="EG146" i="1"/>
  <c r="EE252" i="1"/>
  <c r="BW230" i="1"/>
  <c r="BX230" i="1"/>
  <c r="BU232" i="1"/>
  <c r="BM14" i="1"/>
  <c r="BN14" i="1"/>
  <c r="BK142" i="1"/>
  <c r="CM116" i="1"/>
  <c r="BH65" i="1"/>
  <c r="BI65" i="1"/>
  <c r="BF290" i="1"/>
  <c r="CF133" i="1"/>
  <c r="AT104" i="1"/>
  <c r="AS104" i="1"/>
  <c r="CL7" i="1"/>
  <c r="CF6" i="1"/>
  <c r="DC6" i="1"/>
  <c r="BV116" i="1"/>
  <c r="BR351" i="1"/>
  <c r="BS351" i="1" s="1"/>
  <c r="O232" i="1"/>
  <c r="O102" i="1"/>
  <c r="O103" i="1" s="1"/>
  <c r="O200" i="1"/>
  <c r="CU146" i="1"/>
  <c r="CU150" i="1" s="1"/>
  <c r="AX327" i="1"/>
  <c r="AY327" i="1" s="1"/>
  <c r="AX430" i="1"/>
  <c r="AY430" i="1" s="1"/>
  <c r="CP266" i="1"/>
  <c r="AI79" i="1"/>
  <c r="AJ79" i="1" s="1"/>
  <c r="DE146" i="1"/>
  <c r="BX42" i="1"/>
  <c r="BW42" i="1"/>
  <c r="AI394" i="1"/>
  <c r="AJ394" i="1" s="1"/>
  <c r="DN266" i="1"/>
  <c r="AM137" i="1"/>
  <c r="BQ153" i="1"/>
  <c r="CH110" i="1"/>
  <c r="CG110" i="1"/>
  <c r="CE113" i="1"/>
  <c r="EE138" i="1"/>
  <c r="EE142" i="1" s="1"/>
  <c r="CG229" i="1"/>
  <c r="CH229" i="1"/>
  <c r="AN329" i="1"/>
  <c r="AO329" i="1" s="1"/>
  <c r="DO290" i="1"/>
  <c r="DO289" i="1"/>
  <c r="BS100" i="1"/>
  <c r="BR100" i="1"/>
  <c r="BP102" i="1"/>
  <c r="BP103" i="1" s="1"/>
  <c r="O6" i="1"/>
  <c r="O153" i="1"/>
  <c r="O155" i="1" s="1"/>
  <c r="O290" i="1"/>
  <c r="O137" i="1"/>
  <c r="O139" i="1" s="1"/>
  <c r="O114" i="1"/>
  <c r="O252" i="1"/>
  <c r="EG248" i="1"/>
  <c r="EG249" i="1" s="1"/>
  <c r="AH146" i="1"/>
  <c r="DY248" i="1"/>
  <c r="DY249" i="1" s="1"/>
  <c r="AD37" i="1"/>
  <c r="AE37" i="1" s="1"/>
  <c r="BW343" i="1"/>
  <c r="BX343" i="1" s="1"/>
  <c r="AX100" i="1"/>
  <c r="AV102" i="1"/>
  <c r="AV103" i="1" s="1"/>
  <c r="AY100" i="1"/>
  <c r="EB124" i="1"/>
  <c r="EG137" i="1"/>
  <c r="CK267" i="1"/>
  <c r="DD7" i="1"/>
  <c r="AD35" i="1"/>
  <c r="AE35" i="1" s="1"/>
  <c r="CY245" i="1"/>
  <c r="AR146" i="1"/>
  <c r="CK145" i="1"/>
  <c r="BD15" i="1"/>
  <c r="BC15" i="1"/>
  <c r="DK153" i="1"/>
  <c r="DB268" i="1"/>
  <c r="EA137" i="1"/>
  <c r="DP81" i="1"/>
  <c r="AY35" i="1"/>
  <c r="AX35" i="1"/>
  <c r="DU138" i="1"/>
  <c r="DU143" i="1" s="1"/>
  <c r="BR61" i="1"/>
  <c r="BS61" i="1"/>
  <c r="ED75" i="1"/>
  <c r="BN49" i="1"/>
  <c r="BM49" i="1"/>
  <c r="DJ81" i="1"/>
  <c r="AS20" i="1"/>
  <c r="AT20" i="1"/>
  <c r="BX82" i="1"/>
  <c r="BW82" i="1"/>
  <c r="AB81" i="1"/>
  <c r="DO266" i="1"/>
  <c r="DO275" i="1"/>
  <c r="BX50" i="1"/>
  <c r="BW50" i="1"/>
  <c r="BU265" i="1"/>
  <c r="BR38" i="1"/>
  <c r="BS38" i="1"/>
  <c r="AI247" i="1"/>
  <c r="AJ247" i="1" s="1"/>
  <c r="BR109" i="1"/>
  <c r="BS109" i="1"/>
  <c r="BP114" i="1"/>
  <c r="DR81" i="1"/>
  <c r="DW268" i="1"/>
  <c r="DY137" i="1"/>
  <c r="DY139" i="1" s="1"/>
  <c r="CC62" i="1"/>
  <c r="CB62" i="1"/>
  <c r="DQ153" i="1"/>
  <c r="BW32" i="1"/>
  <c r="BX32" i="1" s="1"/>
  <c r="AW137" i="1"/>
  <c r="D329" i="1"/>
  <c r="AT15" i="1"/>
  <c r="AS15" i="1"/>
  <c r="AN56" i="1"/>
  <c r="AO56" i="1"/>
  <c r="EF200" i="1"/>
  <c r="DP125" i="1"/>
  <c r="AI43" i="1"/>
  <c r="AJ43" i="1" s="1"/>
  <c r="CW98" i="1"/>
  <c r="AO35" i="1"/>
  <c r="AN35" i="1"/>
  <c r="CX153" i="1"/>
  <c r="AW153" i="1"/>
  <c r="AW155" i="1" s="1"/>
  <c r="CZ153" i="1"/>
  <c r="AO37" i="1"/>
  <c r="AN37" i="1"/>
  <c r="CW145" i="1"/>
  <c r="CW147" i="1" s="1"/>
  <c r="BW35" i="1"/>
  <c r="BX35" i="1"/>
  <c r="DK75" i="1"/>
  <c r="BG8" i="1"/>
  <c r="BG147" i="1"/>
  <c r="EC290" i="1"/>
  <c r="EB200" i="1"/>
  <c r="DJ124" i="1"/>
  <c r="CK81" i="1"/>
  <c r="AB138" i="1"/>
  <c r="AD10" i="1"/>
  <c r="AE10" i="1" s="1"/>
  <c r="DS265" i="1"/>
  <c r="BW79" i="1"/>
  <c r="BX79" i="1"/>
  <c r="DA161" i="1"/>
  <c r="AT195" i="1"/>
  <c r="AS195" i="1"/>
  <c r="BB265" i="1"/>
  <c r="DH98" i="1"/>
  <c r="AN38" i="1"/>
  <c r="AO38" i="1"/>
  <c r="AR137" i="1"/>
  <c r="AD33" i="1"/>
  <c r="AE33" i="1" s="1"/>
  <c r="AS109" i="1"/>
  <c r="AT109" i="1"/>
  <c r="AQ114" i="1"/>
  <c r="DE75" i="1"/>
  <c r="CB35" i="1"/>
  <c r="CC35" i="1"/>
  <c r="CZ248" i="1"/>
  <c r="CZ249" i="1" s="1"/>
  <c r="DM143" i="1"/>
  <c r="DP277" i="1"/>
  <c r="CN232" i="1"/>
  <c r="CK75" i="1"/>
  <c r="CM138" i="1"/>
  <c r="CM141" i="1" s="1"/>
  <c r="CB19" i="1"/>
  <c r="CC19" i="1"/>
  <c r="DS137" i="1"/>
  <c r="CG21" i="1"/>
  <c r="CH21" i="1"/>
  <c r="BV244" i="1"/>
  <c r="AD50" i="1"/>
  <c r="AE50" i="1" s="1"/>
  <c r="AC265" i="1"/>
  <c r="AL265" i="1"/>
  <c r="AO265" i="1" s="1"/>
  <c r="AN50" i="1"/>
  <c r="AO50" i="1"/>
  <c r="CJ153" i="1"/>
  <c r="CJ158" i="1"/>
  <c r="AN127" i="1"/>
  <c r="AO127" i="1"/>
  <c r="D1" i="1"/>
  <c r="BF145" i="1"/>
  <c r="BH23" i="1"/>
  <c r="BI23" i="1"/>
  <c r="BX231" i="1"/>
  <c r="BW231" i="1"/>
  <c r="BB124" i="1"/>
  <c r="BR369" i="1"/>
  <c r="BS369" i="1" s="1"/>
  <c r="BW94" i="1"/>
  <c r="BX94" i="1"/>
  <c r="DH153" i="1"/>
  <c r="DH155" i="1" s="1"/>
  <c r="DN69" i="1"/>
  <c r="DN67" i="1"/>
  <c r="CB89" i="1"/>
  <c r="CC89" i="1"/>
  <c r="BS17" i="1"/>
  <c r="BR17" i="1"/>
  <c r="BP146" i="1"/>
  <c r="BP157" i="1" s="1"/>
  <c r="BB248" i="1"/>
  <c r="BB249" i="1" s="1"/>
  <c r="CS265" i="1"/>
  <c r="BR19" i="1"/>
  <c r="BS19" i="1"/>
  <c r="BD79" i="1"/>
  <c r="BC79" i="1"/>
  <c r="EA69" i="1"/>
  <c r="EA67" i="1"/>
  <c r="AW8" i="1"/>
  <c r="AW147" i="1"/>
  <c r="DH145" i="1"/>
  <c r="DH147" i="1" s="1"/>
  <c r="CH43" i="1"/>
  <c r="CG43" i="1"/>
  <c r="BI41" i="1"/>
  <c r="BH41" i="1"/>
  <c r="DW134" i="1"/>
  <c r="DW146" i="1"/>
  <c r="DO248" i="1"/>
  <c r="DO249" i="1" s="1"/>
  <c r="DO274" i="1"/>
  <c r="BB267" i="1"/>
  <c r="DG146" i="1"/>
  <c r="BR55" i="1"/>
  <c r="BP268" i="1"/>
  <c r="BS55" i="1"/>
  <c r="BN130" i="1"/>
  <c r="BM130" i="1"/>
  <c r="BK133" i="1"/>
  <c r="BU200" i="1"/>
  <c r="BW199" i="1"/>
  <c r="BX199" i="1"/>
  <c r="CL6" i="1"/>
  <c r="AH114" i="1"/>
  <c r="CP151" i="1"/>
  <c r="DD161" i="1"/>
  <c r="DR154" i="1"/>
  <c r="DL67" i="1"/>
  <c r="DL69" i="1"/>
  <c r="BS229" i="1"/>
  <c r="BR229" i="1"/>
  <c r="AR75" i="1"/>
  <c r="DW153" i="1"/>
  <c r="CF81" i="1"/>
  <c r="BI42" i="1"/>
  <c r="BH42" i="1"/>
  <c r="DB154" i="1"/>
  <c r="BX22" i="1"/>
  <c r="BW22" i="1"/>
  <c r="O125" i="1"/>
  <c r="O145" i="1"/>
  <c r="O147" i="1" s="1"/>
  <c r="O133" i="1"/>
  <c r="DO138" i="1"/>
  <c r="DO143" i="1" s="1"/>
  <c r="DU248" i="1"/>
  <c r="DU249" i="1" s="1"/>
  <c r="AH113" i="1"/>
  <c r="DU268" i="1"/>
  <c r="CH19" i="1"/>
  <c r="CG19" i="1"/>
  <c r="AS87" i="1"/>
  <c r="AQ7" i="1"/>
  <c r="AT87" i="1"/>
  <c r="BC54" i="1"/>
  <c r="BD54" i="1"/>
  <c r="DQ248" i="1"/>
  <c r="DQ249" i="1" s="1"/>
  <c r="EE145" i="1"/>
  <c r="BS58" i="1"/>
  <c r="BR58" i="1"/>
  <c r="AM146" i="1"/>
  <c r="BG138" i="1"/>
  <c r="BG141" i="1" s="1"/>
  <c r="CP125" i="1"/>
  <c r="CP124" i="1"/>
  <c r="DN137" i="1"/>
  <c r="CN7" i="1"/>
  <c r="EC113" i="1"/>
  <c r="BI97" i="1"/>
  <c r="BH97" i="1"/>
  <c r="BM42" i="1"/>
  <c r="BN42" i="1"/>
  <c r="AT120" i="1"/>
  <c r="AS120" i="1"/>
  <c r="AQ125" i="1"/>
  <c r="AD97" i="1"/>
  <c r="AE97" i="1" s="1"/>
  <c r="BD57" i="1"/>
  <c r="BC57" i="1"/>
  <c r="DP284" i="1"/>
  <c r="DJ133" i="1"/>
  <c r="DD153" i="1"/>
  <c r="AT128" i="1"/>
  <c r="AS128" i="1"/>
  <c r="AH124" i="1"/>
  <c r="CW114" i="1"/>
  <c r="CR266" i="1"/>
  <c r="CG131" i="1"/>
  <c r="CH131" i="1"/>
  <c r="CX266" i="1"/>
  <c r="DN6" i="1"/>
  <c r="DN276" i="1" s="1"/>
  <c r="AX22" i="1"/>
  <c r="AY22" i="1"/>
  <c r="DC69" i="1"/>
  <c r="DC67" i="1"/>
  <c r="DA69" i="1"/>
  <c r="DA67" i="1"/>
  <c r="BR22" i="1"/>
  <c r="BS22" i="1"/>
  <c r="DM125" i="1"/>
  <c r="BR56" i="1"/>
  <c r="BS56" i="1"/>
  <c r="DB138" i="1"/>
  <c r="CB31" i="1"/>
  <c r="CC31" i="1" s="1"/>
  <c r="CA161" i="1"/>
  <c r="CH28" i="1"/>
  <c r="CG28" i="1"/>
  <c r="DZ157" i="1"/>
  <c r="CM143" i="1"/>
  <c r="AX296" i="1"/>
  <c r="AY296" i="1" s="1"/>
  <c r="AX16" i="1"/>
  <c r="AV137" i="1"/>
  <c r="AY16" i="1"/>
  <c r="CT154" i="1"/>
  <c r="CW125" i="1"/>
  <c r="AW143" i="1"/>
  <c r="AI36" i="1"/>
  <c r="AJ36" i="1" s="1"/>
  <c r="BR309" i="1"/>
  <c r="BS309" i="1" s="1"/>
  <c r="CJ138" i="1"/>
  <c r="AT56" i="1"/>
  <c r="AS56" i="1"/>
  <c r="EH153" i="1"/>
  <c r="CW137" i="1"/>
  <c r="AQ153" i="1"/>
  <c r="AT29" i="1"/>
  <c r="AS29" i="1"/>
  <c r="BB137" i="1"/>
  <c r="AW102" i="1"/>
  <c r="AM116" i="1"/>
  <c r="AG245" i="1"/>
  <c r="AD88" i="1"/>
  <c r="AE88" i="1" s="1"/>
  <c r="EC268" i="1"/>
  <c r="CG62" i="1"/>
  <c r="CH62" i="1"/>
  <c r="CO124" i="1"/>
  <c r="EF146" i="1"/>
  <c r="AO17" i="1"/>
  <c r="AL146" i="1"/>
  <c r="AL157" i="1" s="1"/>
  <c r="AN17" i="1"/>
  <c r="DB145" i="1"/>
  <c r="CG13" i="1"/>
  <c r="CH13" i="1"/>
  <c r="DE265" i="1"/>
  <c r="DQ134" i="1"/>
  <c r="BW17" i="1"/>
  <c r="BU146" i="1"/>
  <c r="BU157" i="1" s="1"/>
  <c r="BX17" i="1"/>
  <c r="AN15" i="1"/>
  <c r="AO15" i="1"/>
  <c r="DQ137" i="1"/>
  <c r="DQ139" i="1" s="1"/>
  <c r="AY66" i="1"/>
  <c r="AV67" i="1"/>
  <c r="AV69" i="1"/>
  <c r="AX66" i="1"/>
  <c r="DH125" i="1"/>
  <c r="EF154" i="1"/>
  <c r="DG138" i="1"/>
  <c r="DR138" i="1"/>
  <c r="DR143" i="1" s="1"/>
  <c r="DT138" i="1"/>
  <c r="DM134" i="1"/>
  <c r="BM80" i="1"/>
  <c r="BN80" i="1"/>
  <c r="CB56" i="1"/>
  <c r="CC56" i="1"/>
  <c r="BB161" i="1"/>
  <c r="BC31" i="1"/>
  <c r="BD31" i="1" s="1"/>
  <c r="AO128" i="1"/>
  <c r="AN128" i="1"/>
  <c r="DL7" i="1"/>
  <c r="BH14" i="1"/>
  <c r="BI14" i="1"/>
  <c r="BV146" i="1"/>
  <c r="BV157" i="1" s="1"/>
  <c r="DS133" i="1"/>
  <c r="BL113" i="1"/>
  <c r="DQ75" i="1"/>
  <c r="AM6" i="1"/>
  <c r="CQ67" i="1"/>
  <c r="CQ69" i="1"/>
  <c r="BI94" i="1"/>
  <c r="BH94" i="1"/>
  <c r="BG153" i="1"/>
  <c r="BG155" i="1" s="1"/>
  <c r="DK154" i="1"/>
  <c r="CB479" i="1"/>
  <c r="CC479" i="1" s="1"/>
  <c r="BM128" i="1"/>
  <c r="BN128" i="1"/>
  <c r="DK196" i="1"/>
  <c r="DK198" i="1" s="1"/>
  <c r="DK197" i="1"/>
  <c r="EB440" i="1"/>
  <c r="BH119" i="1"/>
  <c r="BI119" i="1"/>
  <c r="EF116" i="1"/>
  <c r="CN141" i="1"/>
  <c r="BC32" i="1"/>
  <c r="BD32" i="1" s="1"/>
  <c r="EE114" i="1"/>
  <c r="DZ145" i="1"/>
  <c r="AN44" i="1"/>
  <c r="AO44" i="1"/>
  <c r="CR81" i="1"/>
  <c r="DK138" i="1"/>
  <c r="DK143" i="1" s="1"/>
  <c r="BL146" i="1"/>
  <c r="DH154" i="1"/>
  <c r="DH156" i="1" s="1"/>
  <c r="EF98" i="1"/>
  <c r="DF290" i="1"/>
  <c r="AN332" i="1"/>
  <c r="AO332" i="1" s="1"/>
  <c r="O245" i="1"/>
  <c r="P245" i="1" s="1"/>
  <c r="Q245" i="1" s="1"/>
  <c r="O124" i="1"/>
  <c r="O244" i="1"/>
  <c r="O639" i="1"/>
  <c r="O215" i="1"/>
  <c r="O154" i="1"/>
  <c r="O158" i="1" s="1"/>
  <c r="O266" i="1"/>
  <c r="AT13" i="1"/>
  <c r="AS13" i="1"/>
  <c r="DU244" i="1"/>
  <c r="BX30" i="1"/>
  <c r="BW30" i="1"/>
  <c r="CN124" i="1"/>
  <c r="DN265" i="1"/>
  <c r="BW229" i="1"/>
  <c r="BX229" i="1"/>
  <c r="CT245" i="1"/>
  <c r="CH57" i="1"/>
  <c r="CG57" i="1"/>
  <c r="EH252" i="1"/>
  <c r="DK290" i="1"/>
  <c r="BH49" i="1"/>
  <c r="BI49" i="1"/>
  <c r="BR35" i="1"/>
  <c r="BS35" i="1"/>
  <c r="BS28" i="1"/>
  <c r="BR28" i="1"/>
  <c r="CZ138" i="1"/>
  <c r="AO21" i="1"/>
  <c r="AN21" i="1"/>
  <c r="BC37" i="1"/>
  <c r="BD37" i="1"/>
  <c r="AG268" i="1"/>
  <c r="DN145" i="1"/>
  <c r="DN81" i="1"/>
  <c r="BX243" i="1"/>
  <c r="BU245" i="1"/>
  <c r="BW243" i="1"/>
  <c r="AD28" i="1"/>
  <c r="AE28" i="1" s="1"/>
  <c r="AH138" i="1"/>
  <c r="AH143" i="1" s="1"/>
  <c r="CS137" i="1"/>
  <c r="BW324" i="1"/>
  <c r="BX324" i="1" s="1"/>
  <c r="DH114" i="1"/>
  <c r="CC49" i="1"/>
  <c r="CB49" i="1"/>
  <c r="DG98" i="1"/>
  <c r="CS154" i="1"/>
  <c r="CG122" i="1"/>
  <c r="CH122" i="1"/>
  <c r="DT69" i="1"/>
  <c r="DT67" i="1"/>
  <c r="AD57" i="1"/>
  <c r="AE57" i="1" s="1"/>
  <c r="DM6" i="1"/>
  <c r="DP153" i="1"/>
  <c r="AD131" i="1"/>
  <c r="AE131" i="1" s="1"/>
  <c r="DD6" i="1"/>
  <c r="EE133" i="1"/>
  <c r="AB114" i="1"/>
  <c r="AD109" i="1"/>
  <c r="AE109" i="1" s="1"/>
  <c r="BS118" i="1"/>
  <c r="BR118" i="1"/>
  <c r="AX122" i="1"/>
  <c r="AY122" i="1"/>
  <c r="DZ6" i="1"/>
  <c r="DR98" i="1"/>
  <c r="BB266" i="1"/>
  <c r="CF138" i="1"/>
  <c r="AG124" i="1"/>
  <c r="AI121" i="1"/>
  <c r="AJ121" i="1" s="1"/>
  <c r="AT10" i="1"/>
  <c r="AQ138" i="1"/>
  <c r="AQ143" i="1" s="1"/>
  <c r="AS10" i="1"/>
  <c r="CB37" i="1"/>
  <c r="CC37" i="1"/>
  <c r="BV265" i="1"/>
  <c r="BX265" i="1" s="1"/>
  <c r="DP266" i="1"/>
  <c r="DP275" i="1"/>
  <c r="AN325" i="1"/>
  <c r="AO325" i="1" s="1"/>
  <c r="EH154" i="1"/>
  <c r="EB145" i="1"/>
  <c r="AW245" i="1"/>
  <c r="DJ150" i="1"/>
  <c r="AM134" i="1"/>
  <c r="DD81" i="1"/>
  <c r="EF196" i="1"/>
  <c r="EF198" i="1" s="1"/>
  <c r="EF197" i="1"/>
  <c r="BH319" i="1"/>
  <c r="BI319" i="1" s="1"/>
  <c r="CJ197" i="1"/>
  <c r="CJ196" i="1"/>
  <c r="CJ198" i="1" s="1"/>
  <c r="EH134" i="1"/>
  <c r="CK200" i="1"/>
  <c r="DA153" i="1"/>
  <c r="DN267" i="1"/>
  <c r="BS79" i="1"/>
  <c r="BR79" i="1"/>
  <c r="AI35" i="1"/>
  <c r="AJ35" i="1" s="1"/>
  <c r="AI20" i="1"/>
  <c r="AJ20" i="1" s="1"/>
  <c r="DZ197" i="1"/>
  <c r="DZ196" i="1"/>
  <c r="DZ198" i="1" s="1"/>
  <c r="BM37" i="1"/>
  <c r="BN37" i="1"/>
  <c r="BZ154" i="1"/>
  <c r="CB24" i="1"/>
  <c r="CC24" i="1"/>
  <c r="BX38" i="1"/>
  <c r="BW38" i="1"/>
  <c r="EF138" i="1"/>
  <c r="AD72" i="1"/>
  <c r="AE72" i="1" s="1"/>
  <c r="CK134" i="1"/>
  <c r="CQ153" i="1"/>
  <c r="AS50" i="1"/>
  <c r="AQ265" i="1"/>
  <c r="AT50" i="1"/>
  <c r="BW43" i="1"/>
  <c r="BX43" i="1"/>
  <c r="CZ161" i="1"/>
  <c r="DE133" i="1"/>
  <c r="BW12" i="1"/>
  <c r="BX12" i="1"/>
  <c r="AI49" i="1"/>
  <c r="AJ49" i="1" s="1"/>
  <c r="BR16" i="1"/>
  <c r="BS16" i="1"/>
  <c r="BP137" i="1"/>
  <c r="BC44" i="1"/>
  <c r="BD44" i="1"/>
  <c r="AC146" i="1"/>
  <c r="CB94" i="1"/>
  <c r="CC94" i="1"/>
  <c r="DE153" i="1"/>
  <c r="BR375" i="1"/>
  <c r="BS375" i="1" s="1"/>
  <c r="ED153" i="1"/>
  <c r="AY54" i="1"/>
  <c r="AX54" i="1"/>
  <c r="BM360" i="1"/>
  <c r="BN360" i="1" s="1"/>
  <c r="BM30" i="1"/>
  <c r="BN30" i="1"/>
  <c r="CX75" i="1"/>
  <c r="BM340" i="1"/>
  <c r="BN340" i="1" s="1"/>
  <c r="CF232" i="1"/>
  <c r="DY145" i="1"/>
  <c r="CG16" i="1"/>
  <c r="CE137" i="1"/>
  <c r="CH16" i="1"/>
  <c r="CR113" i="1"/>
  <c r="CS6" i="1"/>
  <c r="BH29" i="1"/>
  <c r="BI29" i="1"/>
  <c r="BF153" i="1"/>
  <c r="CU265" i="1"/>
  <c r="AR69" i="1"/>
  <c r="AR67" i="1"/>
  <c r="BR335" i="1"/>
  <c r="BS335" i="1" s="1"/>
  <c r="CG20" i="1"/>
  <c r="CH20" i="1"/>
  <c r="CJ145" i="1"/>
  <c r="CL137" i="1"/>
  <c r="CS98" i="1"/>
  <c r="DP146" i="1"/>
  <c r="AD43" i="1"/>
  <c r="AE43" i="1" s="1"/>
  <c r="CM232" i="1"/>
  <c r="CQ268" i="1"/>
  <c r="ED114" i="1"/>
  <c r="CS134" i="1"/>
  <c r="DL245" i="1"/>
  <c r="BR105" i="1"/>
  <c r="BS105" i="1"/>
  <c r="DU81" i="1"/>
  <c r="AY58" i="1"/>
  <c r="AX58" i="1"/>
  <c r="EF290" i="1"/>
  <c r="DZ267" i="1"/>
  <c r="DL266" i="1"/>
  <c r="CB302" i="1"/>
  <c r="CC302" i="1" s="1"/>
  <c r="CO153" i="1"/>
  <c r="CU145" i="1"/>
  <c r="AX26" i="1"/>
  <c r="AY26" i="1"/>
  <c r="BM373" i="1"/>
  <c r="BN373" i="1" s="1"/>
  <c r="DC138" i="1"/>
  <c r="BN11" i="1"/>
  <c r="BM11" i="1"/>
  <c r="BR101" i="1"/>
  <c r="BS101" i="1"/>
  <c r="AD16" i="1"/>
  <c r="AE16" i="1" s="1"/>
  <c r="AB137" i="1"/>
  <c r="ED267" i="1"/>
  <c r="AM153" i="1"/>
  <c r="AM155" i="1" s="1"/>
  <c r="BS41" i="1"/>
  <c r="BR41" i="1"/>
  <c r="DR161" i="1"/>
  <c r="AI95" i="1"/>
  <c r="AJ95" i="1" s="1"/>
  <c r="BA248" i="1"/>
  <c r="BD51" i="1"/>
  <c r="BC51" i="1"/>
  <c r="DU145" i="1"/>
  <c r="BS108" i="1"/>
  <c r="BR108" i="1"/>
  <c r="BH199" i="1"/>
  <c r="BF200" i="1"/>
  <c r="BI199" i="1"/>
  <c r="AY119" i="1"/>
  <c r="AX119" i="1"/>
  <c r="BG267" i="1"/>
  <c r="BM50" i="1"/>
  <c r="BK265" i="1"/>
  <c r="BN50" i="1"/>
  <c r="CX196" i="1"/>
  <c r="CX198" i="1" s="1"/>
  <c r="CX197" i="1"/>
  <c r="BW361" i="1"/>
  <c r="BX361" i="1" s="1"/>
  <c r="AT72" i="1"/>
  <c r="AS72" i="1"/>
  <c r="CQ154" i="1"/>
  <c r="AH153" i="1"/>
  <c r="AH155" i="1" s="1"/>
  <c r="EA114" i="1"/>
  <c r="CR154" i="1"/>
  <c r="CO138" i="1"/>
  <c r="CO143" i="1" s="1"/>
  <c r="CQ146" i="1"/>
  <c r="AS57" i="1"/>
  <c r="AT57" i="1"/>
  <c r="BH15" i="1"/>
  <c r="BI15" i="1"/>
  <c r="D393" i="1"/>
  <c r="BA116" i="1"/>
  <c r="BD115" i="1"/>
  <c r="BC115" i="1"/>
  <c r="CQ7" i="1"/>
  <c r="CO232" i="1"/>
  <c r="CM268" i="1"/>
  <c r="BW61" i="1"/>
  <c r="BX61" i="1"/>
  <c r="CM7" i="1"/>
  <c r="CP113" i="1"/>
  <c r="AI42" i="1"/>
  <c r="AJ42" i="1" s="1"/>
  <c r="DZ154" i="1"/>
  <c r="BV81" i="1"/>
  <c r="BI37" i="1"/>
  <c r="BH37" i="1"/>
  <c r="DG154" i="1"/>
  <c r="DL6" i="1"/>
  <c r="AD40" i="1"/>
  <c r="AE40" i="1" s="1"/>
  <c r="AS94" i="1"/>
  <c r="AT94" i="1"/>
  <c r="BN72" i="1"/>
  <c r="BM72" i="1"/>
  <c r="AB98" i="1"/>
  <c r="AD93" i="1"/>
  <c r="AE93" i="1" s="1"/>
  <c r="CW266" i="1"/>
  <c r="BD88" i="1"/>
  <c r="BC88" i="1"/>
  <c r="DX232" i="1"/>
  <c r="DJ6" i="1"/>
  <c r="DN133" i="1"/>
  <c r="BR301" i="1"/>
  <c r="BS301" i="1" s="1"/>
  <c r="BC347" i="1"/>
  <c r="BD347" i="1" s="1"/>
  <c r="BM57" i="1"/>
  <c r="BN57" i="1"/>
  <c r="BN229" i="1"/>
  <c r="BM229" i="1"/>
  <c r="BU154" i="1"/>
  <c r="BX24" i="1"/>
  <c r="BW24" i="1"/>
  <c r="AX50" i="1"/>
  <c r="AV265" i="1"/>
  <c r="AY50" i="1"/>
  <c r="EB267" i="1"/>
  <c r="EB276" i="1"/>
  <c r="DP75" i="1"/>
  <c r="BD82" i="1"/>
  <c r="BC82" i="1"/>
  <c r="AM252" i="1"/>
  <c r="AD122" i="1"/>
  <c r="AE122" i="1" s="1"/>
  <c r="DL196" i="1"/>
  <c r="DL198" i="1" s="1"/>
  <c r="DL197" i="1"/>
  <c r="CM133" i="1"/>
  <c r="BM115" i="1"/>
  <c r="BK116" i="1"/>
  <c r="BN115" i="1"/>
  <c r="BB147" i="1"/>
  <c r="BB8" i="1"/>
  <c r="AX370" i="1"/>
  <c r="AY370" i="1" s="1"/>
  <c r="CW124" i="1"/>
  <c r="DC290" i="1"/>
  <c r="BN19" i="1"/>
  <c r="BM19" i="1"/>
  <c r="EA265" i="1"/>
  <c r="DJ248" i="1"/>
  <c r="DJ249" i="1" s="1"/>
  <c r="CX7" i="1"/>
  <c r="CN248" i="1"/>
  <c r="CN249" i="1" s="1"/>
  <c r="AC7" i="1"/>
  <c r="BS36" i="1"/>
  <c r="BR36" i="1"/>
  <c r="AD231" i="1"/>
  <c r="AE231" i="1" s="1"/>
  <c r="AI342" i="1"/>
  <c r="AJ342" i="1" s="1"/>
  <c r="CB340" i="1"/>
  <c r="CC340" i="1" s="1"/>
  <c r="DP290" i="1"/>
  <c r="AI14" i="1"/>
  <c r="AJ14" i="1" s="1"/>
  <c r="CK124" i="1"/>
  <c r="CG351" i="1"/>
  <c r="CH351" i="1" s="1"/>
  <c r="DX6" i="1"/>
  <c r="DX289" i="1" s="1"/>
  <c r="AD108" i="1"/>
  <c r="AE108" i="1" s="1"/>
  <c r="AD61" i="1"/>
  <c r="AE61" i="1" s="1"/>
  <c r="AN41" i="1"/>
  <c r="AO41" i="1"/>
  <c r="DA146" i="1"/>
  <c r="BG124" i="1"/>
  <c r="AI363" i="1"/>
  <c r="AJ363" i="1" s="1"/>
  <c r="AI310" i="1"/>
  <c r="AJ310" i="1" s="1"/>
  <c r="BH60" i="1"/>
  <c r="BI60" i="1"/>
  <c r="CZ137" i="1"/>
  <c r="AX62" i="1"/>
  <c r="AY62" i="1"/>
  <c r="CG120" i="1"/>
  <c r="CE125" i="1"/>
  <c r="CH120" i="1"/>
  <c r="CC52" i="1"/>
  <c r="BZ266" i="1"/>
  <c r="CB52" i="1"/>
  <c r="BD95" i="1"/>
  <c r="BC95" i="1"/>
  <c r="CY268" i="1"/>
  <c r="DY153" i="1"/>
  <c r="AS88" i="1"/>
  <c r="AT88" i="1"/>
  <c r="CB391" i="1"/>
  <c r="CC391" i="1" s="1"/>
  <c r="AX434" i="1"/>
  <c r="AY434" i="1" s="1"/>
  <c r="CG305" i="1"/>
  <c r="CH305" i="1" s="1"/>
  <c r="CN161" i="1"/>
  <c r="AD24" i="1"/>
  <c r="AE24" i="1" s="1"/>
  <c r="AB154" i="1"/>
  <c r="CX134" i="1"/>
  <c r="ED266" i="1"/>
  <c r="CL81" i="1"/>
  <c r="EB137" i="1"/>
  <c r="CL267" i="1"/>
  <c r="CX137" i="1"/>
  <c r="BH53" i="1"/>
  <c r="BI53" i="1"/>
  <c r="BF267" i="1"/>
  <c r="EG145" i="1"/>
  <c r="DW196" i="1"/>
  <c r="DW198" i="1" s="1"/>
  <c r="DW197" i="1"/>
  <c r="BS104" i="1"/>
  <c r="BR104" i="1"/>
  <c r="BW353" i="1"/>
  <c r="BX353" i="1" s="1"/>
  <c r="DM244" i="1"/>
  <c r="DQ113" i="1"/>
  <c r="BM498" i="1"/>
  <c r="BN498" i="1" s="1"/>
  <c r="BQ7" i="1"/>
  <c r="ED81" i="1"/>
  <c r="CY7" i="1"/>
  <c r="DZ248" i="1"/>
  <c r="DZ249" i="1" s="1"/>
  <c r="DL153" i="1"/>
  <c r="DS384" i="1"/>
  <c r="DS385" i="1" s="1"/>
  <c r="DS387" i="1" s="1"/>
  <c r="CF252" i="1"/>
  <c r="BG125" i="1"/>
  <c r="AN322" i="1"/>
  <c r="AO322" i="1" s="1"/>
  <c r="BM107" i="1"/>
  <c r="BN107" i="1"/>
  <c r="AS364" i="1"/>
  <c r="AT364" i="1" s="1"/>
  <c r="AD243" i="1"/>
  <c r="AE243" i="1" s="1"/>
  <c r="AC245" i="1"/>
  <c r="AD372" i="1"/>
  <c r="AE372" i="1" s="1"/>
  <c r="AX501" i="1"/>
  <c r="AY501" i="1" s="1"/>
  <c r="AN360" i="1"/>
  <c r="AO360" i="1" s="1"/>
  <c r="BW432" i="1"/>
  <c r="BX432" i="1" s="1"/>
  <c r="BR296" i="1"/>
  <c r="BS296" i="1" s="1"/>
  <c r="BD235" i="1"/>
  <c r="BC235" i="1"/>
  <c r="AI88" i="1"/>
  <c r="AJ88" i="1" s="1"/>
  <c r="DO133" i="1"/>
  <c r="BW308" i="1"/>
  <c r="BX308" i="1" s="1"/>
  <c r="CY69" i="1"/>
  <c r="CY67" i="1"/>
  <c r="BC412" i="1"/>
  <c r="BD412" i="1" s="1"/>
  <c r="BM377" i="1"/>
  <c r="BN377" i="1" s="1"/>
  <c r="AI41" i="1"/>
  <c r="AJ41" i="1" s="1"/>
  <c r="BR297" i="1"/>
  <c r="BS297" i="1" s="1"/>
  <c r="DE125" i="1"/>
  <c r="CB544" i="1"/>
  <c r="CC544" i="1" s="1"/>
  <c r="BS12" i="1"/>
  <c r="BR12" i="1"/>
  <c r="BN36" i="1"/>
  <c r="BM36" i="1"/>
  <c r="BQ6" i="1"/>
  <c r="DG153" i="1"/>
  <c r="AS297" i="1"/>
  <c r="AT297" i="1" s="1"/>
  <c r="DT161" i="1"/>
  <c r="CL75" i="1"/>
  <c r="CB58" i="1"/>
  <c r="CC58" i="1"/>
  <c r="CU266" i="1"/>
  <c r="BW36" i="1"/>
  <c r="BX36" i="1"/>
  <c r="DH146" i="1"/>
  <c r="DX146" i="1"/>
  <c r="DO197" i="1"/>
  <c r="DO196" i="1"/>
  <c r="DO198" i="1" s="1"/>
  <c r="AW113" i="1"/>
  <c r="AY59" i="1"/>
  <c r="AX59" i="1"/>
  <c r="CU232" i="1"/>
  <c r="AI23" i="1"/>
  <c r="AJ23" i="1" s="1"/>
  <c r="AG145" i="1"/>
  <c r="BC311" i="1"/>
  <c r="BD311" i="1" s="1"/>
  <c r="EA116" i="1"/>
  <c r="DU197" i="1"/>
  <c r="DU196" i="1"/>
  <c r="DU198" i="1" s="1"/>
  <c r="EG124" i="1"/>
  <c r="BM32" i="1"/>
  <c r="BN32" i="1" s="1"/>
  <c r="CW146" i="1"/>
  <c r="CK138" i="1"/>
  <c r="CK143" i="1" s="1"/>
  <c r="AC133" i="1"/>
  <c r="D326" i="1"/>
  <c r="AW6" i="1"/>
  <c r="AD62" i="1"/>
  <c r="AE62" i="1" s="1"/>
  <c r="CB66" i="1"/>
  <c r="BZ67" i="1"/>
  <c r="BZ69" i="1"/>
  <c r="CC66" i="1"/>
  <c r="AV124" i="1"/>
  <c r="AX121" i="1"/>
  <c r="AY121" i="1"/>
  <c r="AT119" i="1"/>
  <c r="AS119" i="1"/>
  <c r="AO10" i="1"/>
  <c r="AL138" i="1"/>
  <c r="AN10" i="1"/>
  <c r="DA265" i="1"/>
  <c r="CF137" i="1"/>
  <c r="CN266" i="1"/>
  <c r="CJ125" i="1"/>
  <c r="AS58" i="1"/>
  <c r="AT58" i="1"/>
  <c r="BW80" i="1"/>
  <c r="BX80" i="1"/>
  <c r="DX137" i="1"/>
  <c r="DX139" i="1" s="1"/>
  <c r="DT6" i="1"/>
  <c r="CX154" i="1"/>
  <c r="BV232" i="1"/>
  <c r="CH234" i="1"/>
  <c r="CG234" i="1"/>
  <c r="AQ161" i="1"/>
  <c r="BR86" i="1"/>
  <c r="BS86" i="1"/>
  <c r="BP6" i="1"/>
  <c r="BP218" i="1" s="1"/>
  <c r="BR43" i="1"/>
  <c r="BS43" i="1"/>
  <c r="CH15" i="1"/>
  <c r="CG15" i="1"/>
  <c r="DD133" i="1"/>
  <c r="EC116" i="1"/>
  <c r="AI18" i="1"/>
  <c r="AJ18" i="1" s="1"/>
  <c r="AI60" i="1"/>
  <c r="AJ60" i="1" s="1"/>
  <c r="AL248" i="1"/>
  <c r="AN51" i="1"/>
  <c r="AO51" i="1"/>
  <c r="DS197" i="1"/>
  <c r="DS196" i="1"/>
  <c r="DS198" i="1" s="1"/>
  <c r="BH38" i="1"/>
  <c r="BI38" i="1"/>
  <c r="DA113" i="1"/>
  <c r="EC145" i="1"/>
  <c r="DC146" i="1"/>
  <c r="DF268" i="1"/>
  <c r="AT90" i="1"/>
  <c r="AS90" i="1"/>
  <c r="CS75" i="1"/>
  <c r="BK290" i="1"/>
  <c r="BM65" i="1"/>
  <c r="BN65" i="1"/>
  <c r="EF75" i="1"/>
  <c r="EF81" i="1"/>
  <c r="DJ98" i="1"/>
  <c r="DH189" i="1" s="1"/>
  <c r="CT290" i="1"/>
  <c r="AT28" i="1"/>
  <c r="AS28" i="1"/>
  <c r="AY44" i="1"/>
  <c r="AX44" i="1"/>
  <c r="EG134" i="1"/>
  <c r="CG17" i="1"/>
  <c r="CH17" i="1"/>
  <c r="CE146" i="1"/>
  <c r="BG154" i="1"/>
  <c r="BG156" i="1" s="1"/>
  <c r="DF267" i="1"/>
  <c r="AO43" i="1"/>
  <c r="AN43" i="1"/>
  <c r="CU153" i="1"/>
  <c r="AX243" i="1"/>
  <c r="AY243" i="1"/>
  <c r="AV245" i="1"/>
  <c r="AX15" i="1"/>
  <c r="AY15" i="1"/>
  <c r="CT6" i="1"/>
  <c r="CT531" i="1" s="1"/>
  <c r="AG265" i="1"/>
  <c r="DQ154" i="1"/>
  <c r="DT265" i="1"/>
  <c r="BD43" i="1"/>
  <c r="BC43" i="1"/>
  <c r="AW268" i="1"/>
  <c r="AC138" i="1"/>
  <c r="CZ7" i="1"/>
  <c r="AI28" i="1"/>
  <c r="AJ28" i="1" s="1"/>
  <c r="CH27" i="1"/>
  <c r="CG27" i="1"/>
  <c r="CK6" i="1"/>
  <c r="CK639" i="1" s="1"/>
  <c r="BR80" i="1"/>
  <c r="BS80" i="1"/>
  <c r="BR242" i="1"/>
  <c r="BS242" i="1"/>
  <c r="BI35" i="1"/>
  <c r="BH35" i="1"/>
  <c r="BP200" i="1"/>
  <c r="BS199" i="1"/>
  <c r="BR199" i="1"/>
  <c r="AY87" i="1"/>
  <c r="AX87" i="1"/>
  <c r="AV7" i="1"/>
  <c r="DY67" i="1"/>
  <c r="DY69" i="1"/>
  <c r="CB104" i="1"/>
  <c r="CC104" i="1"/>
  <c r="DT472" i="1"/>
  <c r="AR7" i="1"/>
  <c r="BK7" i="1"/>
  <c r="BM87" i="1"/>
  <c r="BN87" i="1"/>
  <c r="AX298" i="1"/>
  <c r="AY298" i="1" s="1"/>
  <c r="BP161" i="1"/>
  <c r="AN18" i="1"/>
  <c r="AO18" i="1"/>
  <c r="AN94" i="1"/>
  <c r="AO94" i="1"/>
  <c r="DS6" i="1"/>
  <c r="DS636" i="1" s="1"/>
  <c r="BS89" i="1"/>
  <c r="BR89" i="1"/>
  <c r="BC322" i="1"/>
  <c r="BD322" i="1" s="1"/>
  <c r="AD333" i="1"/>
  <c r="AE333" i="1" s="1"/>
  <c r="AX131" i="1"/>
  <c r="AY131" i="1"/>
  <c r="DT133" i="1"/>
  <c r="CA265" i="1"/>
  <c r="BK6" i="1"/>
  <c r="BN86" i="1"/>
  <c r="BM86" i="1"/>
  <c r="BW331" i="1"/>
  <c r="BX331" i="1" s="1"/>
  <c r="BI50" i="1"/>
  <c r="BF265" i="1"/>
  <c r="BH50" i="1"/>
  <c r="EA134" i="1"/>
  <c r="BH242" i="1"/>
  <c r="BI242" i="1"/>
  <c r="AX311" i="1"/>
  <c r="AY311" i="1" s="1"/>
  <c r="AY57" i="1"/>
  <c r="AX57" i="1"/>
  <c r="AS11" i="1"/>
  <c r="AT11" i="1"/>
  <c r="DP116" i="1"/>
  <c r="AS340" i="1"/>
  <c r="AT340" i="1" s="1"/>
  <c r="AI383" i="1"/>
  <c r="AJ383" i="1" s="1"/>
  <c r="CC108" i="1"/>
  <c r="CB108" i="1"/>
  <c r="CC54" i="1"/>
  <c r="CB54" i="1"/>
  <c r="DC159" i="1"/>
  <c r="CG30" i="1"/>
  <c r="CH30" i="1"/>
  <c r="CE159" i="1"/>
  <c r="CC80" i="1"/>
  <c r="CB80" i="1"/>
  <c r="BR50" i="1"/>
  <c r="BS50" i="1"/>
  <c r="BP265" i="1"/>
  <c r="DW266" i="1"/>
  <c r="CR125" i="1"/>
  <c r="BS20" i="1"/>
  <c r="BR20" i="1"/>
  <c r="DH290" i="1"/>
  <c r="ED154" i="1"/>
  <c r="AR81" i="1"/>
  <c r="EH268" i="1"/>
  <c r="DN134" i="1"/>
  <c r="AO90" i="1"/>
  <c r="AN90" i="1"/>
  <c r="EA196" i="1"/>
  <c r="EA198" i="1" s="1"/>
  <c r="EA197" i="1"/>
  <c r="BC310" i="1"/>
  <c r="BD310" i="1" s="1"/>
  <c r="CY196" i="1"/>
  <c r="CY198" i="1" s="1"/>
  <c r="CY197" i="1"/>
  <c r="DG6" i="1"/>
  <c r="CB344" i="1"/>
  <c r="CC344" i="1" s="1"/>
  <c r="DY146" i="1"/>
  <c r="BC336" i="1"/>
  <c r="BD336" i="1" s="1"/>
  <c r="DZ138" i="1"/>
  <c r="DZ142" i="1" s="1"/>
  <c r="BH322" i="1"/>
  <c r="BI322" i="1" s="1"/>
  <c r="DZ268" i="1"/>
  <c r="DS154" i="1"/>
  <c r="AD94" i="1"/>
  <c r="AE94" i="1" s="1"/>
  <c r="AS66" i="1"/>
  <c r="AQ69" i="1"/>
  <c r="AT66" i="1"/>
  <c r="AQ67" i="1"/>
  <c r="BH96" i="1"/>
  <c r="BI96" i="1"/>
  <c r="CS197" i="1"/>
  <c r="CS196" i="1"/>
  <c r="CS198" i="1" s="1"/>
  <c r="EF252" i="1"/>
  <c r="BW300" i="1"/>
  <c r="BX300" i="1" s="1"/>
  <c r="DY245" i="1"/>
  <c r="BS121" i="1"/>
  <c r="BP124" i="1"/>
  <c r="BR121" i="1"/>
  <c r="D331" i="1"/>
  <c r="AO104" i="1"/>
  <c r="AN104" i="1"/>
  <c r="DP232" i="1"/>
  <c r="CY384" i="1"/>
  <c r="CY385" i="1" s="1"/>
  <c r="CY387" i="1" s="1"/>
  <c r="CU290" i="1"/>
  <c r="AT89" i="1"/>
  <c r="AS89" i="1"/>
  <c r="BX52" i="1"/>
  <c r="BU266" i="1"/>
  <c r="BW52" i="1"/>
  <c r="CG91" i="1"/>
  <c r="CH91" i="1"/>
  <c r="DB69" i="1"/>
  <c r="DB67" i="1"/>
  <c r="AN195" i="1"/>
  <c r="AO195" i="1"/>
  <c r="AX364" i="1"/>
  <c r="AY364" i="1" s="1"/>
  <c r="BS37" i="1"/>
  <c r="BR37" i="1"/>
  <c r="AW67" i="1"/>
  <c r="AW69" i="1"/>
  <c r="BL6" i="1"/>
  <c r="BL289" i="1" s="1"/>
  <c r="BQ268" i="1"/>
  <c r="CL161" i="1"/>
  <c r="CC13" i="1"/>
  <c r="CB13" i="1"/>
  <c r="EA290" i="1"/>
  <c r="CG115" i="1"/>
  <c r="CH115" i="1"/>
  <c r="CE116" i="1"/>
  <c r="BH302" i="1"/>
  <c r="BI302" i="1" s="1"/>
  <c r="DE268" i="1"/>
  <c r="AS363" i="1"/>
  <c r="AT363" i="1" s="1"/>
  <c r="EG384" i="1"/>
  <c r="EG385" i="1" s="1"/>
  <c r="EG387" i="1" s="1"/>
  <c r="EG266" i="1"/>
  <c r="AG116" i="1"/>
  <c r="D345" i="1"/>
  <c r="BI82" i="1"/>
  <c r="BH82" i="1"/>
  <c r="AD41" i="1"/>
  <c r="AE41" i="1" s="1"/>
  <c r="BR66" i="1"/>
  <c r="BS66" i="1"/>
  <c r="BP69" i="1"/>
  <c r="BP67" i="1"/>
  <c r="DX290" i="1"/>
  <c r="BH511" i="1"/>
  <c r="BI511" i="1" s="1"/>
  <c r="BG279" i="1"/>
  <c r="CS146" i="1"/>
  <c r="BS233" i="1"/>
  <c r="BR233" i="1"/>
  <c r="DL133" i="1"/>
  <c r="CR124" i="1"/>
  <c r="BN27" i="1"/>
  <c r="BM27" i="1"/>
  <c r="DA81" i="1"/>
  <c r="BW309" i="1"/>
  <c r="BX309" i="1" s="1"/>
  <c r="CN113" i="1"/>
  <c r="AT64" i="1"/>
  <c r="AS64" i="1"/>
  <c r="ED69" i="1"/>
  <c r="ED67" i="1"/>
  <c r="CC36" i="1"/>
  <c r="CB36" i="1"/>
  <c r="DC113" i="1"/>
  <c r="AI127" i="1"/>
  <c r="AJ127" i="1" s="1"/>
  <c r="AL290" i="1"/>
  <c r="AN65" i="1"/>
  <c r="AO65" i="1"/>
  <c r="AS25" i="1"/>
  <c r="AT25" i="1"/>
  <c r="CC17" i="1"/>
  <c r="BZ146" i="1"/>
  <c r="BZ150" i="1" s="1"/>
  <c r="CB17" i="1"/>
  <c r="BH107" i="1"/>
  <c r="BI107" i="1"/>
  <c r="DC75" i="1"/>
  <c r="BW60" i="1"/>
  <c r="BX60" i="1"/>
  <c r="CY124" i="1"/>
  <c r="CL248" i="1"/>
  <c r="CL249" i="1" s="1"/>
  <c r="AN363" i="1"/>
  <c r="AO363" i="1" s="1"/>
  <c r="BD90" i="1"/>
  <c r="BC90" i="1"/>
  <c r="AI30" i="1"/>
  <c r="AJ30" i="1" s="1"/>
  <c r="AC161" i="1"/>
  <c r="AD31" i="1"/>
  <c r="AE31" i="1" s="1"/>
  <c r="EH138" i="1"/>
  <c r="EH143" i="1" s="1"/>
  <c r="CH104" i="1"/>
  <c r="CG104" i="1"/>
  <c r="BA161" i="1"/>
  <c r="AI131" i="1"/>
  <c r="AJ131" i="1" s="1"/>
  <c r="DL138" i="1"/>
  <c r="AI11" i="1"/>
  <c r="AJ11" i="1" s="1"/>
  <c r="DJ154" i="1"/>
  <c r="AS36" i="1"/>
  <c r="AT36" i="1"/>
  <c r="DF6" i="1"/>
  <c r="DF473" i="1" s="1"/>
  <c r="BI43" i="1"/>
  <c r="BH43" i="1"/>
  <c r="DG196" i="1"/>
  <c r="DG198" i="1" s="1"/>
  <c r="DG197" i="1"/>
  <c r="AO63" i="1"/>
  <c r="AN63" i="1"/>
  <c r="CO265" i="1"/>
  <c r="AR125" i="1"/>
  <c r="DM252" i="1"/>
  <c r="AX409" i="1"/>
  <c r="AY409" i="1" s="1"/>
  <c r="ED7" i="1"/>
  <c r="AS49" i="1"/>
  <c r="AT49" i="1"/>
  <c r="CF154" i="1"/>
  <c r="CC18" i="1"/>
  <c r="CB18" i="1"/>
  <c r="CL154" i="1"/>
  <c r="CZ244" i="1"/>
  <c r="DS268" i="1"/>
  <c r="BW16" i="1"/>
  <c r="BU137" i="1"/>
  <c r="BX16" i="1"/>
  <c r="CG39" i="1"/>
  <c r="CH39" i="1"/>
  <c r="AN33" i="1"/>
  <c r="AO33" i="1" s="1"/>
  <c r="CF102" i="1"/>
  <c r="BQ81" i="1"/>
  <c r="AD58" i="1"/>
  <c r="AE58" i="1" s="1"/>
  <c r="DB125" i="1"/>
  <c r="CG100" i="1"/>
  <c r="CH100" i="1"/>
  <c r="CE102" i="1"/>
  <c r="CE103" i="1" s="1"/>
  <c r="AI390" i="1"/>
  <c r="AJ390" i="1" s="1"/>
  <c r="AS33" i="1"/>
  <c r="AT33" i="1" s="1"/>
  <c r="CA248" i="1"/>
  <c r="CA249" i="1" s="1"/>
  <c r="EA145" i="1"/>
  <c r="BI86" i="1"/>
  <c r="BH86" i="1"/>
  <c r="BF6" i="1"/>
  <c r="AX79" i="1"/>
  <c r="AY79" i="1"/>
  <c r="AI329" i="1"/>
  <c r="AJ329" i="1" s="1"/>
  <c r="ED116" i="1"/>
  <c r="CG33" i="1"/>
  <c r="CH33" i="1" s="1"/>
  <c r="CG51" i="1"/>
  <c r="CH51" i="1"/>
  <c r="CE248" i="1"/>
  <c r="BC23" i="1"/>
  <c r="BA145" i="1"/>
  <c r="BD23" i="1"/>
  <c r="AC137" i="1"/>
  <c r="AR266" i="1"/>
  <c r="CY137" i="1"/>
  <c r="BD41" i="1"/>
  <c r="BC41" i="1"/>
  <c r="AD12" i="1"/>
  <c r="AE12" i="1" s="1"/>
  <c r="AI39" i="1"/>
  <c r="AJ39" i="1" s="1"/>
  <c r="DN138" i="1"/>
  <c r="CZ196" i="1"/>
  <c r="CZ198" i="1" s="1"/>
  <c r="CZ197" i="1"/>
  <c r="DG145" i="1"/>
  <c r="DO154" i="1"/>
  <c r="BN55" i="1"/>
  <c r="BK268" i="1"/>
  <c r="BM55" i="1"/>
  <c r="BB138" i="1"/>
  <c r="BB143" i="1" s="1"/>
  <c r="AV145" i="1"/>
  <c r="AX23" i="1"/>
  <c r="AY23" i="1"/>
  <c r="CH18" i="1"/>
  <c r="CG18" i="1"/>
  <c r="DS116" i="1"/>
  <c r="BW104" i="1"/>
  <c r="BX104" i="1"/>
  <c r="AD100" i="1"/>
  <c r="AE100" i="1" s="1"/>
  <c r="AB102" i="1"/>
  <c r="AB103" i="1" s="1"/>
  <c r="EH244" i="1"/>
  <c r="BB154" i="1"/>
  <c r="BB156" i="1" s="1"/>
  <c r="BM394" i="1"/>
  <c r="BN394" i="1" s="1"/>
  <c r="BA75" i="1"/>
  <c r="BD74" i="1"/>
  <c r="BC74" i="1"/>
  <c r="DK384" i="1"/>
  <c r="DK385" i="1" s="1"/>
  <c r="DK387" i="1" s="1"/>
  <c r="DL290" i="1"/>
  <c r="AO231" i="1"/>
  <c r="AN231" i="1"/>
  <c r="CC72" i="1"/>
  <c r="CB72" i="1"/>
  <c r="AB113" i="1"/>
  <c r="AD110" i="1"/>
  <c r="AE110" i="1" s="1"/>
  <c r="DF69" i="1"/>
  <c r="DF67" i="1"/>
  <c r="AD80" i="1"/>
  <c r="AE80" i="1" s="1"/>
  <c r="CY133" i="1"/>
  <c r="BH310" i="1"/>
  <c r="BI310" i="1" s="1"/>
  <c r="BN105" i="1"/>
  <c r="BM105" i="1"/>
  <c r="BX233" i="1"/>
  <c r="BW233" i="1"/>
  <c r="BA146" i="1"/>
  <c r="BD17" i="1"/>
  <c r="BC17" i="1"/>
  <c r="DD266" i="1"/>
  <c r="CO114" i="1"/>
  <c r="BK113" i="1"/>
  <c r="BM110" i="1"/>
  <c r="BN110" i="1"/>
  <c r="BD11" i="1"/>
  <c r="BC11" i="1"/>
  <c r="AS24" i="1"/>
  <c r="AQ154" i="1"/>
  <c r="AT24" i="1"/>
  <c r="BH431" i="1"/>
  <c r="BI431" i="1" s="1"/>
  <c r="CZ146" i="1"/>
  <c r="CZ158" i="1" s="1"/>
  <c r="BK134" i="1"/>
  <c r="BN129" i="1"/>
  <c r="BM129" i="1"/>
  <c r="BM315" i="1"/>
  <c r="BN315" i="1" s="1"/>
  <c r="BB134" i="1"/>
  <c r="CY153" i="1"/>
  <c r="DU153" i="1"/>
  <c r="CK153" i="1"/>
  <c r="AO59" i="1"/>
  <c r="AN59" i="1"/>
  <c r="DM145" i="1"/>
  <c r="AO14" i="1"/>
  <c r="AN14" i="1"/>
  <c r="AN28" i="1"/>
  <c r="AO28" i="1"/>
  <c r="CG302" i="1"/>
  <c r="CH302" i="1" s="1"/>
  <c r="BU161" i="1"/>
  <c r="BL67" i="1"/>
  <c r="BL69" i="1"/>
  <c r="AS46" i="1"/>
  <c r="AT46" i="1"/>
  <c r="CZ290" i="1"/>
  <c r="AS37" i="1"/>
  <c r="AT37" i="1"/>
  <c r="DM290" i="1"/>
  <c r="BW49" i="1"/>
  <c r="BX49" i="1"/>
  <c r="EG252" i="1"/>
  <c r="D340" i="1"/>
  <c r="AY38" i="1"/>
  <c r="AX38" i="1"/>
  <c r="DA114" i="1"/>
  <c r="DS98" i="1"/>
  <c r="CB323" i="1"/>
  <c r="CC323" i="1" s="1"/>
  <c r="BC318" i="1"/>
  <c r="BD318" i="1" s="1"/>
  <c r="DT137" i="1"/>
  <c r="DU137" i="1"/>
  <c r="CC121" i="1"/>
  <c r="CB121" i="1"/>
  <c r="BZ124" i="1"/>
  <c r="DH137" i="1"/>
  <c r="DY267" i="1"/>
  <c r="AI37" i="1"/>
  <c r="AJ37" i="1" s="1"/>
  <c r="CR98" i="1"/>
  <c r="CY200" i="1"/>
  <c r="AI46" i="1"/>
  <c r="AJ46" i="1" s="1"/>
  <c r="EE81" i="1"/>
  <c r="BV67" i="1"/>
  <c r="BV69" i="1"/>
  <c r="CG332" i="1"/>
  <c r="CH332" i="1" s="1"/>
  <c r="BC333" i="1"/>
  <c r="BD333" i="1" s="1"/>
  <c r="ED245" i="1"/>
  <c r="AR124" i="1"/>
  <c r="CU133" i="1"/>
  <c r="DQ125" i="1"/>
  <c r="AC154" i="1"/>
  <c r="AC156" i="1" s="1"/>
  <c r="AD26" i="1"/>
  <c r="AE26" i="1" s="1"/>
  <c r="BL290" i="1"/>
  <c r="AI369" i="1"/>
  <c r="AJ369" i="1" s="1"/>
  <c r="DT114" i="1"/>
  <c r="CG74" i="1"/>
  <c r="CE75" i="1"/>
  <c r="CH74" i="1"/>
  <c r="CZ98" i="1"/>
  <c r="EH145" i="1"/>
  <c r="AM125" i="1"/>
  <c r="AT60" i="1"/>
  <c r="AS60" i="1"/>
  <c r="BS13" i="1"/>
  <c r="BR13" i="1"/>
  <c r="CC53" i="1"/>
  <c r="CB53" i="1"/>
  <c r="BZ267" i="1"/>
  <c r="CZ266" i="1"/>
  <c r="AH7" i="1"/>
  <c r="EG98" i="1"/>
  <c r="AI10" i="1"/>
  <c r="AJ10" i="1" s="1"/>
  <c r="AG138" i="1"/>
  <c r="CU134" i="1"/>
  <c r="CJ7" i="1"/>
  <c r="DA137" i="1"/>
  <c r="CY248" i="1"/>
  <c r="CY249" i="1" s="1"/>
  <c r="BX11" i="1"/>
  <c r="BW11" i="1"/>
  <c r="DX266" i="1"/>
  <c r="AI323" i="1"/>
  <c r="AJ323" i="1" s="1"/>
  <c r="CG93" i="1"/>
  <c r="CH93" i="1"/>
  <c r="CE98" i="1"/>
  <c r="CH11" i="1"/>
  <c r="CG11" i="1"/>
  <c r="BQ138" i="1"/>
  <c r="BQ141" i="1" s="1"/>
  <c r="AI351" i="1"/>
  <c r="AJ351" i="1" s="1"/>
  <c r="DH133" i="1"/>
  <c r="DU75" i="1"/>
  <c r="CX67" i="1"/>
  <c r="CX69" i="1"/>
  <c r="EB232" i="1"/>
  <c r="CA134" i="1"/>
  <c r="D298" i="1"/>
  <c r="DL81" i="1"/>
  <c r="BR352" i="1"/>
  <c r="BS352" i="1" s="1"/>
  <c r="DR244" i="1"/>
  <c r="AY52" i="1"/>
  <c r="AX52" i="1"/>
  <c r="AV266" i="1"/>
  <c r="AI52" i="1"/>
  <c r="AJ52" i="1" s="1"/>
  <c r="AH266" i="1"/>
  <c r="EA133" i="1"/>
  <c r="AS307" i="1"/>
  <c r="AT307" i="1" s="1"/>
  <c r="DR114" i="1"/>
  <c r="EA266" i="1"/>
  <c r="CX232" i="1"/>
  <c r="DC7" i="1"/>
  <c r="CF268" i="1"/>
  <c r="DY266" i="1"/>
  <c r="CC130" i="1"/>
  <c r="BZ133" i="1"/>
  <c r="CB130" i="1"/>
  <c r="DJ137" i="1"/>
  <c r="BV75" i="1"/>
  <c r="CU67" i="1"/>
  <c r="CU69" i="1"/>
  <c r="DY75" i="1"/>
  <c r="CP154" i="1"/>
  <c r="DE145" i="1"/>
  <c r="CC78" i="1"/>
  <c r="BZ81" i="1"/>
  <c r="CB78" i="1"/>
  <c r="DH75" i="1"/>
  <c r="BN243" i="1"/>
  <c r="BM243" i="1"/>
  <c r="BK245" i="1"/>
  <c r="CF146" i="1"/>
  <c r="BF154" i="1"/>
  <c r="BH24" i="1"/>
  <c r="BI24" i="1"/>
  <c r="CC16" i="1"/>
  <c r="CB16" i="1"/>
  <c r="BZ137" i="1"/>
  <c r="BR21" i="1"/>
  <c r="BS21" i="1"/>
  <c r="CX248" i="1"/>
  <c r="CX249" i="1" s="1"/>
  <c r="CB32" i="1"/>
  <c r="CC32" i="1" s="1"/>
  <c r="DP98" i="1"/>
  <c r="AD22" i="1"/>
  <c r="AE22" i="1" s="1"/>
  <c r="BR14" i="1"/>
  <c r="BS14" i="1"/>
  <c r="BP266" i="1"/>
  <c r="BS52" i="1"/>
  <c r="BR52" i="1"/>
  <c r="CJ161" i="1"/>
  <c r="BH342" i="1"/>
  <c r="BI342" i="1" s="1"/>
  <c r="DE114" i="1"/>
  <c r="BI72" i="1"/>
  <c r="BH72" i="1"/>
  <c r="DA244" i="1"/>
  <c r="BC33" i="1"/>
  <c r="BD33" i="1" s="1"/>
  <c r="DR290" i="1"/>
  <c r="BR33" i="1"/>
  <c r="BS33" i="1" s="1"/>
  <c r="AX60" i="1"/>
  <c r="AY60" i="1"/>
  <c r="CY267" i="1"/>
  <c r="AD91" i="1"/>
  <c r="AE91" i="1" s="1"/>
  <c r="CO113" i="1"/>
  <c r="DG266" i="1"/>
  <c r="CY138" i="1"/>
  <c r="AS21" i="1"/>
  <c r="AT21" i="1"/>
  <c r="BP154" i="1"/>
  <c r="BR24" i="1"/>
  <c r="BS24" i="1"/>
  <c r="AI57" i="1"/>
  <c r="AJ57" i="1" s="1"/>
  <c r="CP81" i="1"/>
  <c r="BV196" i="1"/>
  <c r="AB232" i="1"/>
  <c r="DR248" i="1"/>
  <c r="DR249" i="1" s="1"/>
  <c r="DE290" i="1"/>
  <c r="DH138" i="1"/>
  <c r="BM31" i="1"/>
  <c r="BN31" i="1" s="1"/>
  <c r="BL161" i="1"/>
  <c r="CX146" i="1"/>
  <c r="DD290" i="1"/>
  <c r="EB265" i="1"/>
  <c r="BI57" i="1"/>
  <c r="BH57" i="1"/>
  <c r="CR161" i="1"/>
  <c r="BI25" i="1"/>
  <c r="BH25" i="1"/>
  <c r="DF145" i="1"/>
  <c r="AO66" i="1"/>
  <c r="AL67" i="1"/>
  <c r="AL69" i="1"/>
  <c r="AN66" i="1"/>
  <c r="CS153" i="1"/>
  <c r="CH49" i="1"/>
  <c r="CG49" i="1"/>
  <c r="CB12" i="1"/>
  <c r="CC12" i="1"/>
  <c r="DU69" i="1"/>
  <c r="DU67" i="1"/>
  <c r="DP265" i="1"/>
  <c r="AY25" i="1"/>
  <c r="AX25" i="1"/>
  <c r="AD42" i="1"/>
  <c r="AE42" i="1" s="1"/>
  <c r="AI51" i="1"/>
  <c r="AJ51" i="1" s="1"/>
  <c r="AH248" i="1"/>
  <c r="DU154" i="1"/>
  <c r="DR145" i="1"/>
  <c r="CM244" i="1"/>
  <c r="AS299" i="1"/>
  <c r="AT299" i="1" s="1"/>
  <c r="DG69" i="1"/>
  <c r="DG67" i="1"/>
  <c r="CB95" i="1"/>
  <c r="CC95" i="1"/>
  <c r="CK252" i="1"/>
  <c r="DZ200" i="1"/>
  <c r="BN121" i="1"/>
  <c r="BM121" i="1"/>
  <c r="BK124" i="1"/>
  <c r="AR232" i="1"/>
  <c r="AO13" i="1"/>
  <c r="AN13" i="1"/>
  <c r="AQ134" i="1"/>
  <c r="AS129" i="1"/>
  <c r="AT129" i="1"/>
  <c r="BN94" i="1"/>
  <c r="BM94" i="1"/>
  <c r="BH46" i="1"/>
  <c r="BI46" i="1"/>
  <c r="BW335" i="1"/>
  <c r="BX335" i="1" s="1"/>
  <c r="BH54" i="1"/>
  <c r="BI54" i="1"/>
  <c r="CO69" i="1"/>
  <c r="CO67" i="1"/>
  <c r="BS119" i="1"/>
  <c r="BR119" i="1"/>
  <c r="AV114" i="1"/>
  <c r="AY109" i="1"/>
  <c r="AX109" i="1"/>
  <c r="BX88" i="1"/>
  <c r="BW88" i="1"/>
  <c r="DW113" i="1"/>
  <c r="AS303" i="1"/>
  <c r="AT303" i="1" s="1"/>
  <c r="BN241" i="1"/>
  <c r="BK244" i="1"/>
  <c r="BM241" i="1"/>
  <c r="BQ116" i="1"/>
  <c r="AR153" i="1"/>
  <c r="AR155" i="1" s="1"/>
  <c r="AY21" i="1"/>
  <c r="AX21" i="1"/>
  <c r="BI233" i="1"/>
  <c r="BH233" i="1"/>
  <c r="CJ265" i="1"/>
  <c r="BG146" i="1"/>
  <c r="AN62" i="1"/>
  <c r="AO62" i="1"/>
  <c r="AD321" i="1"/>
  <c r="AE321" i="1" s="1"/>
  <c r="EF245" i="1"/>
  <c r="BX90" i="1"/>
  <c r="BW90" i="1"/>
  <c r="DX268" i="1"/>
  <c r="CA232" i="1"/>
  <c r="BU134" i="1"/>
  <c r="BW129" i="1"/>
  <c r="BX129" i="1"/>
  <c r="DH67" i="1"/>
  <c r="DH69" i="1"/>
  <c r="BU384" i="1"/>
  <c r="BU385" i="1" s="1"/>
  <c r="BU387" i="1" s="1"/>
  <c r="CH41" i="1"/>
  <c r="CG41" i="1"/>
  <c r="DD146" i="1"/>
  <c r="AI54" i="1"/>
  <c r="AJ54" i="1" s="1"/>
  <c r="BQ147" i="1"/>
  <c r="BQ8" i="1"/>
  <c r="CR116" i="1"/>
  <c r="CR137" i="1"/>
  <c r="AC248" i="1"/>
  <c r="AD51" i="1"/>
  <c r="AE51" i="1" s="1"/>
  <c r="EG69" i="1"/>
  <c r="EG67" i="1"/>
  <c r="BG81" i="1"/>
  <c r="DK268" i="1"/>
  <c r="AT78" i="1"/>
  <c r="AS78" i="1"/>
  <c r="AQ81" i="1"/>
  <c r="AX95" i="1"/>
  <c r="AY95" i="1"/>
  <c r="BW87" i="1"/>
  <c r="BU7" i="1"/>
  <c r="BX87" i="1"/>
  <c r="BX41" i="1"/>
  <c r="BW41" i="1"/>
  <c r="D422" i="1"/>
  <c r="CM265" i="1"/>
  <c r="CC91" i="1"/>
  <c r="CB91" i="1"/>
  <c r="EG81" i="1"/>
  <c r="DO116" i="1"/>
  <c r="CW248" i="1"/>
  <c r="CW249" i="1" s="1"/>
  <c r="EA248" i="1"/>
  <c r="EA249" i="1" s="1"/>
  <c r="EE113" i="1"/>
  <c r="BS122" i="1"/>
  <c r="BR122" i="1"/>
  <c r="CU7" i="1"/>
  <c r="CG25" i="1"/>
  <c r="CH25" i="1"/>
  <c r="BN79" i="1"/>
  <c r="BM79" i="1"/>
  <c r="AV161" i="1"/>
  <c r="DT196" i="1"/>
  <c r="DT198" i="1" s="1"/>
  <c r="DT197" i="1"/>
  <c r="BD27" i="1"/>
  <c r="BC27" i="1"/>
  <c r="DE116" i="1"/>
  <c r="BR30" i="1"/>
  <c r="BS30" i="1"/>
  <c r="BQ113" i="1"/>
  <c r="BM242" i="1"/>
  <c r="BN242" i="1"/>
  <c r="CU125" i="1"/>
  <c r="CQ113" i="1"/>
  <c r="CZ114" i="1"/>
  <c r="BW305" i="1"/>
  <c r="BX305" i="1" s="1"/>
  <c r="CR114" i="1"/>
  <c r="BH332" i="1"/>
  <c r="BI332" i="1" s="1"/>
  <c r="CT124" i="1"/>
  <c r="AX53" i="1"/>
  <c r="AY53" i="1"/>
  <c r="AV267" i="1"/>
  <c r="AW146" i="1"/>
  <c r="BH20" i="1"/>
  <c r="BI20" i="1"/>
  <c r="DQ98" i="1"/>
  <c r="AD335" i="1"/>
  <c r="AE335" i="1" s="1"/>
  <c r="EC267" i="1"/>
  <c r="AB7" i="1"/>
  <c r="AD87" i="1"/>
  <c r="AE87" i="1" s="1"/>
  <c r="BL267" i="1"/>
  <c r="CC131" i="1"/>
  <c r="CB131" i="1"/>
  <c r="EF114" i="1"/>
  <c r="AH133" i="1"/>
  <c r="CZ113" i="1"/>
  <c r="BW63" i="1"/>
  <c r="BX63" i="1"/>
  <c r="BN18" i="1"/>
  <c r="BM18" i="1"/>
  <c r="ED125" i="1"/>
  <c r="DX125" i="1"/>
  <c r="EF153" i="1"/>
  <c r="AD118" i="1"/>
  <c r="AE118" i="1" s="1"/>
  <c r="AI119" i="1"/>
  <c r="AJ119" i="1" s="1"/>
  <c r="CF244" i="1"/>
  <c r="EB282" i="1"/>
  <c r="BW334" i="1"/>
  <c r="BX334" i="1" s="1"/>
  <c r="BD59" i="1"/>
  <c r="BC59" i="1"/>
  <c r="D376" i="1"/>
  <c r="DP133" i="1"/>
  <c r="DW133" i="1"/>
  <c r="BC323" i="1"/>
  <c r="BD323" i="1" s="1"/>
  <c r="CW232" i="1"/>
  <c r="EB450" i="1"/>
  <c r="AX334" i="1"/>
  <c r="AY334" i="1" s="1"/>
  <c r="AD85" i="1"/>
  <c r="AE85" i="1" s="1"/>
  <c r="AI311" i="1"/>
  <c r="AJ311" i="1" s="1"/>
  <c r="DZ124" i="1"/>
  <c r="BN251" i="1"/>
  <c r="BK252" i="1"/>
  <c r="BM251" i="1"/>
  <c r="DD248" i="1"/>
  <c r="DD249" i="1" s="1"/>
  <c r="BQ265" i="1"/>
  <c r="DO98" i="1"/>
  <c r="DJ161" i="1"/>
  <c r="EA268" i="1"/>
  <c r="CR138" i="1"/>
  <c r="CS268" i="1"/>
  <c r="BD121" i="1"/>
  <c r="BA124" i="1"/>
  <c r="BC121" i="1"/>
  <c r="BW37" i="1"/>
  <c r="BX37" i="1"/>
  <c r="BX58" i="1"/>
  <c r="BW58" i="1"/>
  <c r="DS146" i="1"/>
  <c r="DS151" i="1" s="1"/>
  <c r="BZ290" i="1"/>
  <c r="CB65" i="1"/>
  <c r="CC65" i="1"/>
  <c r="DF200" i="1"/>
  <c r="CB40" i="1"/>
  <c r="CC40" i="1"/>
  <c r="AS105" i="1"/>
  <c r="AT105" i="1"/>
  <c r="BL252" i="1"/>
  <c r="BV124" i="1"/>
  <c r="DW265" i="1"/>
  <c r="CH58" i="1"/>
  <c r="CG58" i="1"/>
  <c r="AX316" i="1"/>
  <c r="AY316" i="1" s="1"/>
  <c r="BA154" i="1"/>
  <c r="BC24" i="1"/>
  <c r="BD24" i="1"/>
  <c r="AW7" i="1"/>
  <c r="BC105" i="1"/>
  <c r="BD105" i="1"/>
  <c r="CG235" i="1"/>
  <c r="CH235" i="1"/>
  <c r="BK154" i="1"/>
  <c r="BM24" i="1"/>
  <c r="BN24" i="1"/>
  <c r="BC50" i="1"/>
  <c r="BD50" i="1"/>
  <c r="BA265" i="1"/>
  <c r="DD268" i="1"/>
  <c r="BC111" i="1"/>
  <c r="BD111" i="1"/>
  <c r="EH7" i="1"/>
  <c r="AR248" i="1"/>
  <c r="DL146" i="1"/>
  <c r="BI55" i="1"/>
  <c r="BF268" i="1"/>
  <c r="BH55" i="1"/>
  <c r="BH321" i="1"/>
  <c r="BI321" i="1" s="1"/>
  <c r="BH19" i="1"/>
  <c r="BI19" i="1"/>
  <c r="EA81" i="1"/>
  <c r="DE154" i="1"/>
  <c r="EC138" i="1"/>
  <c r="AN364" i="1"/>
  <c r="AO364" i="1" s="1"/>
  <c r="AI107" i="1"/>
  <c r="AJ107" i="1" s="1"/>
  <c r="BF146" i="1"/>
  <c r="BF159" i="1" s="1"/>
  <c r="BH17" i="1"/>
  <c r="BI17" i="1"/>
  <c r="AI56" i="1"/>
  <c r="AJ56" i="1" s="1"/>
  <c r="BL153" i="1"/>
  <c r="AI82" i="1"/>
  <c r="AJ82" i="1" s="1"/>
  <c r="DG248" i="1"/>
  <c r="DG249" i="1" s="1"/>
  <c r="CO116" i="1"/>
  <c r="BX20" i="1"/>
  <c r="BW20" i="1"/>
  <c r="DS157" i="1"/>
  <c r="AD17" i="1"/>
  <c r="AE17" i="1" s="1"/>
  <c r="AB146" i="1"/>
  <c r="CL146" i="1"/>
  <c r="DW161" i="1"/>
  <c r="AB153" i="1"/>
  <c r="AD29" i="1"/>
  <c r="AE29" i="1" s="1"/>
  <c r="AI307" i="1"/>
  <c r="AJ307" i="1" s="1"/>
  <c r="BR406" i="1"/>
  <c r="BS406" i="1" s="1"/>
  <c r="AN89" i="1"/>
  <c r="AO89" i="1"/>
  <c r="CT145" i="1"/>
  <c r="CP265" i="1"/>
  <c r="DG81" i="1"/>
  <c r="AN32" i="1"/>
  <c r="AO32" i="1" s="1"/>
  <c r="AO24" i="1"/>
  <c r="AN24" i="1"/>
  <c r="AL154" i="1"/>
  <c r="AD78" i="1"/>
  <c r="AE78" i="1" s="1"/>
  <c r="AC81" i="1"/>
  <c r="CY290" i="1"/>
  <c r="CE161" i="1"/>
  <c r="EA154" i="1"/>
  <c r="AO36" i="1"/>
  <c r="AN36" i="1"/>
  <c r="DG280" i="1"/>
  <c r="AI19" i="1"/>
  <c r="AJ19" i="1" s="1"/>
  <c r="BM62" i="1"/>
  <c r="BN62" i="1"/>
  <c r="EG133" i="1"/>
  <c r="DW124" i="1"/>
  <c r="CN290" i="1"/>
  <c r="AN306" i="1"/>
  <c r="AO306" i="1" s="1"/>
  <c r="DR197" i="1"/>
  <c r="DR196" i="1"/>
  <c r="DR198" i="1" s="1"/>
  <c r="CX265" i="1"/>
  <c r="BW96" i="1"/>
  <c r="BX96" i="1"/>
  <c r="AX32" i="1"/>
  <c r="AY32" i="1" s="1"/>
  <c r="BH95" i="1"/>
  <c r="BI95" i="1"/>
  <c r="DD145" i="1"/>
  <c r="BD231" i="1"/>
  <c r="BC231" i="1"/>
  <c r="BR64" i="1"/>
  <c r="BS64" i="1"/>
  <c r="DF245" i="1"/>
  <c r="AD105" i="1"/>
  <c r="AE105" i="1" s="1"/>
  <c r="BD86" i="1"/>
  <c r="BC86" i="1"/>
  <c r="BA6" i="1"/>
  <c r="CK268" i="1"/>
  <c r="DP124" i="1"/>
  <c r="BC120" i="1"/>
  <c r="BA125" i="1"/>
  <c r="BD120" i="1"/>
  <c r="BC72" i="1"/>
  <c r="BD72" i="1"/>
  <c r="AX41" i="1"/>
  <c r="AY41" i="1"/>
  <c r="CB327" i="1"/>
  <c r="CC327" i="1" s="1"/>
  <c r="BV125" i="1"/>
  <c r="AX43" i="1"/>
  <c r="AY43" i="1"/>
  <c r="EF267" i="1"/>
  <c r="BI63" i="1"/>
  <c r="BH63" i="1"/>
  <c r="EG265" i="1"/>
  <c r="CG66" i="1"/>
  <c r="CE69" i="1"/>
  <c r="CE67" i="1"/>
  <c r="CH66" i="1"/>
  <c r="BX93" i="1"/>
  <c r="BW93" i="1"/>
  <c r="BU98" i="1"/>
  <c r="AS16" i="1"/>
  <c r="AQ137" i="1"/>
  <c r="AT16" i="1"/>
  <c r="DL268" i="1"/>
  <c r="BC60" i="1"/>
  <c r="BD60" i="1"/>
  <c r="CB107" i="1"/>
  <c r="CC107" i="1"/>
  <c r="BR10" i="1"/>
  <c r="BS10" i="1"/>
  <c r="BP138" i="1"/>
  <c r="AX30" i="1"/>
  <c r="AY30" i="1"/>
  <c r="BH91" i="1"/>
  <c r="BI91" i="1"/>
  <c r="CR252" i="1"/>
  <c r="AN311" i="1"/>
  <c r="AO311" i="1" s="1"/>
  <c r="AD415" i="1"/>
  <c r="AE415" i="1" s="1"/>
  <c r="CU268" i="1"/>
  <c r="CB195" i="1"/>
  <c r="CC195" i="1"/>
  <c r="BS25" i="1"/>
  <c r="BR25" i="1"/>
  <c r="CP267" i="1"/>
  <c r="CP67" i="1"/>
  <c r="CP69" i="1"/>
  <c r="CA6" i="1"/>
  <c r="CS145" i="1"/>
  <c r="EE67" i="1"/>
  <c r="EE69" i="1"/>
  <c r="CK137" i="1"/>
  <c r="CP200" i="1"/>
  <c r="EH137" i="1"/>
  <c r="AY18" i="1"/>
  <c r="AX18" i="1"/>
  <c r="CX268" i="1"/>
  <c r="BW28" i="1"/>
  <c r="BX28" i="1"/>
  <c r="BR345" i="1"/>
  <c r="BS345" i="1" s="1"/>
  <c r="BI241" i="1"/>
  <c r="BH241" i="1"/>
  <c r="BF244" i="1"/>
  <c r="AL102" i="1"/>
  <c r="AL103" i="1" s="1"/>
  <c r="AN100" i="1"/>
  <c r="AO100" i="1"/>
  <c r="BW322" i="1"/>
  <c r="BX322" i="1" s="1"/>
  <c r="BW13" i="1"/>
  <c r="BX13" i="1"/>
  <c r="BW119" i="1"/>
  <c r="BX119" i="1"/>
  <c r="AX394" i="1"/>
  <c r="AY394" i="1" s="1"/>
  <c r="BH231" i="1"/>
  <c r="BI231" i="1"/>
  <c r="BL154" i="1"/>
  <c r="BL156" i="1" s="1"/>
  <c r="BB75" i="1"/>
  <c r="CB79" i="1"/>
  <c r="CC79" i="1"/>
  <c r="CQ137" i="1"/>
  <c r="DH232" i="1"/>
  <c r="CG342" i="1"/>
  <c r="CH342" i="1" s="1"/>
  <c r="AS333" i="1"/>
  <c r="AT333" i="1" s="1"/>
  <c r="BM111" i="1"/>
  <c r="BN111" i="1"/>
  <c r="BI56" i="1"/>
  <c r="BH56" i="1"/>
  <c r="DG244" i="1"/>
  <c r="DR69" i="1"/>
  <c r="DR67" i="1"/>
  <c r="DO265" i="1"/>
  <c r="DF161" i="1"/>
  <c r="AN72" i="1"/>
  <c r="AO72" i="1"/>
  <c r="CX161" i="1"/>
  <c r="CR6" i="1"/>
  <c r="AS241" i="1"/>
  <c r="AT241" i="1"/>
  <c r="AQ244" i="1"/>
  <c r="BD28" i="1"/>
  <c r="BC28" i="1"/>
  <c r="CJ290" i="1"/>
  <c r="AT79" i="1"/>
  <c r="AS79" i="1"/>
  <c r="AD317" i="1"/>
  <c r="AE317" i="1" s="1"/>
  <c r="BM378" i="1"/>
  <c r="BN378" i="1" s="1"/>
  <c r="CG334" i="1"/>
  <c r="CH334" i="1" s="1"/>
  <c r="CG321" i="1"/>
  <c r="CH321" i="1" s="1"/>
  <c r="BH353" i="1"/>
  <c r="BI353" i="1" s="1"/>
  <c r="CW134" i="1"/>
  <c r="CP197" i="1"/>
  <c r="CP196" i="1"/>
  <c r="CP198" i="1" s="1"/>
  <c r="CF266" i="1"/>
  <c r="CA81" i="1"/>
  <c r="DQ197" i="1"/>
  <c r="DQ196" i="1"/>
  <c r="DQ198" i="1" s="1"/>
  <c r="BH30" i="1"/>
  <c r="BI30" i="1"/>
  <c r="DF244" i="1"/>
  <c r="BW395" i="1"/>
  <c r="BX395" i="1" s="1"/>
  <c r="BC29" i="1"/>
  <c r="BA153" i="1"/>
  <c r="BD29" i="1"/>
  <c r="CT266" i="1"/>
  <c r="CW138" i="1"/>
  <c r="AX24" i="1"/>
  <c r="AY24" i="1"/>
  <c r="AV154" i="1"/>
  <c r="ED137" i="1"/>
  <c r="BR31" i="1"/>
  <c r="BS31" i="1" s="1"/>
  <c r="BQ161" i="1"/>
  <c r="CT137" i="1"/>
  <c r="CF153" i="1"/>
  <c r="EG138" i="1"/>
  <c r="DD137" i="1"/>
  <c r="BM194" i="1"/>
  <c r="BK197" i="1"/>
  <c r="BK196" i="1"/>
  <c r="BK198" i="1" s="1"/>
  <c r="BN194" i="1"/>
  <c r="BM231" i="1"/>
  <c r="BN231" i="1"/>
  <c r="BV248" i="1"/>
  <c r="CZ265" i="1"/>
  <c r="CW265" i="1"/>
  <c r="CR272" i="1"/>
  <c r="AI27" i="1"/>
  <c r="AJ27" i="1" s="1"/>
  <c r="BC233" i="1"/>
  <c r="BD233" i="1"/>
  <c r="BH251" i="1"/>
  <c r="BI251" i="1"/>
  <c r="BF252" i="1"/>
  <c r="CS7" i="1"/>
  <c r="AI229" i="1"/>
  <c r="AJ229" i="1" s="1"/>
  <c r="CB44" i="1"/>
  <c r="CC44" i="1"/>
  <c r="AH75" i="1"/>
  <c r="AM245" i="1"/>
  <c r="BR60" i="1"/>
  <c r="BS60" i="1"/>
  <c r="CR290" i="1"/>
  <c r="CQ266" i="1"/>
  <c r="CK248" i="1"/>
  <c r="CK249" i="1" s="1"/>
  <c r="CH72" i="1"/>
  <c r="CG72" i="1"/>
  <c r="DX245" i="1"/>
  <c r="AG267" i="1"/>
  <c r="CA266" i="1"/>
  <c r="BD20" i="1"/>
  <c r="BC20" i="1"/>
  <c r="CR278" i="1"/>
  <c r="CR268" i="1"/>
  <c r="BW53" i="1"/>
  <c r="BU267" i="1"/>
  <c r="BX53" i="1"/>
  <c r="CA75" i="1"/>
  <c r="CW75" i="1"/>
  <c r="CZ125" i="1"/>
  <c r="DS81" i="1"/>
  <c r="DE244" i="1"/>
  <c r="DD114" i="1"/>
  <c r="BX86" i="1"/>
  <c r="BU6" i="1"/>
  <c r="BW86" i="1"/>
  <c r="BG245" i="1"/>
  <c r="CF114" i="1"/>
  <c r="DC248" i="1"/>
  <c r="DC249" i="1" s="1"/>
  <c r="AN315" i="1"/>
  <c r="AO315" i="1" s="1"/>
  <c r="BF161" i="1"/>
  <c r="BH104" i="1"/>
  <c r="BI104" i="1"/>
  <c r="BM59" i="1"/>
  <c r="BN59" i="1"/>
  <c r="DF153" i="1"/>
  <c r="BC63" i="1"/>
  <c r="BD63" i="1"/>
  <c r="EC161" i="1"/>
  <c r="BW72" i="1"/>
  <c r="BX72" i="1"/>
  <c r="AD297" i="1"/>
  <c r="AE297" i="1" s="1"/>
  <c r="CJ268" i="1"/>
  <c r="EB116" i="1"/>
  <c r="BL124" i="1"/>
  <c r="CX245" i="1"/>
  <c r="CP153" i="1"/>
  <c r="BR334" i="1"/>
  <c r="BS334" i="1" s="1"/>
  <c r="AH116" i="1"/>
  <c r="BU268" i="1"/>
  <c r="BW55" i="1"/>
  <c r="BX55" i="1"/>
  <c r="DQ7" i="1"/>
  <c r="AW265" i="1"/>
  <c r="BZ200" i="1"/>
  <c r="CB199" i="1"/>
  <c r="CC199" i="1"/>
  <c r="AG244" i="1"/>
  <c r="DD113" i="1"/>
  <c r="DA134" i="1"/>
  <c r="DJ244" i="1"/>
  <c r="AN355" i="1"/>
  <c r="AO355" i="1" s="1"/>
  <c r="AX63" i="1"/>
  <c r="AY63" i="1"/>
  <c r="CR153" i="1"/>
  <c r="EB268" i="1"/>
  <c r="BR40" i="1"/>
  <c r="BS40" i="1"/>
  <c r="AX86" i="1"/>
  <c r="AY86" i="1"/>
  <c r="AV6" i="1"/>
  <c r="CT67" i="1"/>
  <c r="CT69" i="1"/>
  <c r="AS22" i="1"/>
  <c r="AT22" i="1"/>
  <c r="EG114" i="1"/>
  <c r="DX134" i="1"/>
  <c r="CU98" i="1"/>
  <c r="AD303" i="1"/>
  <c r="AE303" i="1" s="1"/>
  <c r="DP200" i="1"/>
  <c r="CN6" i="1"/>
  <c r="BN95" i="1"/>
  <c r="BM95" i="1"/>
  <c r="BL244" i="1"/>
  <c r="AD346" i="1"/>
  <c r="AE346" i="1" s="1"/>
  <c r="DO134" i="1"/>
  <c r="CU245" i="1"/>
  <c r="CG518" i="1"/>
  <c r="CH518" i="1" s="1"/>
  <c r="BX85" i="1"/>
  <c r="BW85" i="1"/>
  <c r="AI242" i="1"/>
  <c r="AJ242" i="1" s="1"/>
  <c r="DP154" i="1"/>
  <c r="CU267" i="1"/>
  <c r="BM56" i="1"/>
  <c r="BN56" i="1"/>
  <c r="BC297" i="1"/>
  <c r="BD297" i="1" s="1"/>
  <c r="BC332" i="1"/>
  <c r="BD332" i="1" s="1"/>
  <c r="CN153" i="1"/>
  <c r="BH89" i="1"/>
  <c r="BI89" i="1"/>
  <c r="EH161" i="1"/>
  <c r="DX75" i="1"/>
  <c r="AN52" i="1"/>
  <c r="AO52" i="1"/>
  <c r="AL266" i="1"/>
  <c r="DM98" i="1"/>
  <c r="AM69" i="1"/>
  <c r="AM67" i="1"/>
  <c r="CG368" i="1"/>
  <c r="CH368" i="1" s="1"/>
  <c r="BG266" i="1"/>
  <c r="DW125" i="1"/>
  <c r="EB284" i="1"/>
  <c r="CA154" i="1"/>
  <c r="CA156" i="1" s="1"/>
  <c r="BG265" i="1"/>
  <c r="BD128" i="1"/>
  <c r="BC128" i="1"/>
  <c r="AS324" i="1"/>
  <c r="AT324" i="1" s="1"/>
  <c r="BL133" i="1"/>
  <c r="AB161" i="1"/>
  <c r="EF232" i="1"/>
  <c r="BH309" i="1"/>
  <c r="BI309" i="1" s="1"/>
  <c r="ED134" i="1"/>
  <c r="BH312" i="1"/>
  <c r="BI312" i="1" s="1"/>
  <c r="AY11" i="1"/>
  <c r="AX11" i="1"/>
  <c r="DB146" i="1"/>
  <c r="EC6" i="1"/>
  <c r="CG10" i="1"/>
  <c r="CE138" i="1"/>
  <c r="CH10" i="1"/>
  <c r="ED161" i="1"/>
  <c r="CC21" i="1"/>
  <c r="CB21" i="1"/>
  <c r="D305" i="1"/>
  <c r="AD66" i="1"/>
  <c r="AE66" i="1" s="1"/>
  <c r="AB69" i="1"/>
  <c r="AB67" i="1"/>
  <c r="EH146" i="1"/>
  <c r="EH149" i="1" s="1"/>
  <c r="DM137" i="1"/>
  <c r="DQ146" i="1"/>
  <c r="BA133" i="1"/>
  <c r="BD130" i="1"/>
  <c r="BC130" i="1"/>
  <c r="CB22" i="1"/>
  <c r="CC22" i="1"/>
  <c r="AR268" i="1"/>
  <c r="DM161" i="1"/>
  <c r="CO268" i="1"/>
  <c r="AN31" i="1"/>
  <c r="AO31" i="1" s="1"/>
  <c r="AM161" i="1"/>
  <c r="BC38" i="1"/>
  <c r="BD38" i="1"/>
  <c r="BC14" i="1"/>
  <c r="BD14" i="1"/>
  <c r="BN85" i="1"/>
  <c r="BM85" i="1"/>
  <c r="DW145" i="1"/>
  <c r="AI97" i="1"/>
  <c r="AJ97" i="1" s="1"/>
  <c r="BQ146" i="1"/>
  <c r="CB42" i="1"/>
  <c r="CC42" i="1"/>
  <c r="EC153" i="1"/>
  <c r="CW153" i="1"/>
  <c r="DX265" i="1"/>
  <c r="DZ116" i="1"/>
  <c r="BM15" i="1"/>
  <c r="BN15" i="1"/>
  <c r="AT27" i="1"/>
  <c r="AS27" i="1"/>
  <c r="BR46" i="1"/>
  <c r="BS46" i="1"/>
  <c r="CA124" i="1"/>
  <c r="DP138" i="1"/>
  <c r="EB113" i="1"/>
  <c r="DB137" i="1"/>
  <c r="BR63" i="1"/>
  <c r="BS63" i="1"/>
  <c r="BH36" i="1"/>
  <c r="BI36" i="1"/>
  <c r="BN13" i="1"/>
  <c r="BM13" i="1"/>
  <c r="DP134" i="1"/>
  <c r="BL137" i="1"/>
  <c r="DF138" i="1"/>
  <c r="CF196" i="1"/>
  <c r="CM266" i="1"/>
  <c r="DE138" i="1"/>
  <c r="DE141" i="1" s="1"/>
  <c r="AD30" i="1"/>
  <c r="AE30" i="1" s="1"/>
  <c r="AI44" i="1"/>
  <c r="AJ44" i="1" s="1"/>
  <c r="CT244" i="1"/>
  <c r="DO145" i="1"/>
  <c r="CZ81" i="1"/>
  <c r="CL265" i="1"/>
  <c r="CG54" i="1"/>
  <c r="CH54" i="1"/>
  <c r="CB39" i="1"/>
  <c r="CC39" i="1"/>
  <c r="CN267" i="1"/>
  <c r="AC102" i="1"/>
  <c r="CQ138" i="1"/>
  <c r="BV138" i="1"/>
  <c r="CG194" i="1"/>
  <c r="CH194" i="1"/>
  <c r="CE196" i="1"/>
  <c r="CE198" i="1" s="1"/>
  <c r="CE197" i="1"/>
  <c r="DB116" i="1"/>
  <c r="CR248" i="1"/>
  <c r="CR249" i="1" s="1"/>
  <c r="BM122" i="1"/>
  <c r="BN122" i="1"/>
  <c r="DN153" i="1"/>
  <c r="BG290" i="1"/>
  <c r="BZ153" i="1"/>
  <c r="CC29" i="1"/>
  <c r="CB29" i="1"/>
  <c r="DY133" i="1"/>
  <c r="BW122" i="1"/>
  <c r="BX122" i="1"/>
  <c r="BB125" i="1"/>
  <c r="EF161" i="1"/>
  <c r="AD39" i="1"/>
  <c r="AE39" i="1" s="1"/>
  <c r="EC67" i="1"/>
  <c r="EC69" i="1"/>
  <c r="DJ266" i="1"/>
  <c r="AN20" i="1"/>
  <c r="AO20" i="1"/>
  <c r="BP248" i="1"/>
  <c r="BP249" i="1" s="1"/>
  <c r="BR51" i="1"/>
  <c r="BS51" i="1"/>
  <c r="AS32" i="1"/>
  <c r="AT32" i="1" s="1"/>
  <c r="ED138" i="1"/>
  <c r="BQ267" i="1"/>
  <c r="AI72" i="1"/>
  <c r="AJ72" i="1" s="1"/>
  <c r="CC51" i="1"/>
  <c r="CB51" i="1"/>
  <c r="BZ248" i="1"/>
  <c r="CL290" i="1"/>
  <c r="AB6" i="1"/>
  <c r="AD86" i="1"/>
  <c r="AE86" i="1" s="1"/>
  <c r="CW154" i="1"/>
  <c r="CT265" i="1"/>
  <c r="CM145" i="1"/>
  <c r="CX145" i="1"/>
  <c r="DL248" i="1"/>
  <c r="DL249" i="1" s="1"/>
  <c r="DT98" i="1"/>
  <c r="BH553" i="1"/>
  <c r="BI553" i="1" s="1"/>
  <c r="CY232" i="1"/>
  <c r="BC325" i="1"/>
  <c r="BD325" i="1" s="1"/>
  <c r="AY14" i="1"/>
  <c r="AX14" i="1"/>
  <c r="AX31" i="1"/>
  <c r="AY31" i="1" s="1"/>
  <c r="AW161" i="1"/>
  <c r="BR303" i="1"/>
  <c r="BS303" i="1" s="1"/>
  <c r="BV290" i="1"/>
  <c r="CA69" i="1"/>
  <c r="CA67" i="1"/>
  <c r="CA113" i="1"/>
  <c r="EE116" i="1"/>
  <c r="EG125" i="1"/>
  <c r="EC163" i="1"/>
  <c r="DG267" i="1"/>
  <c r="EB197" i="1"/>
  <c r="EB196" i="1"/>
  <c r="EB198" i="1" s="1"/>
  <c r="DG7" i="1"/>
  <c r="EE134" i="1"/>
  <c r="BR317" i="1"/>
  <c r="BS317" i="1" s="1"/>
  <c r="BD26" i="1"/>
  <c r="BC26" i="1"/>
  <c r="BR72" i="1"/>
  <c r="BS72" i="1"/>
  <c r="DB265" i="1"/>
  <c r="DH266" i="1"/>
  <c r="D342" i="1"/>
  <c r="BH333" i="1"/>
  <c r="BI333" i="1" s="1"/>
  <c r="AI296" i="1"/>
  <c r="AJ296" i="1" s="1"/>
  <c r="CO267" i="1"/>
  <c r="AN318" i="1"/>
  <c r="AO318" i="1" s="1"/>
  <c r="AD63" i="1"/>
  <c r="AE63" i="1" s="1"/>
  <c r="AV125" i="1"/>
  <c r="AY120" i="1"/>
  <c r="AX120" i="1"/>
  <c r="DU267" i="1"/>
  <c r="DZ81" i="1"/>
  <c r="DU232" i="1"/>
  <c r="CP268" i="1"/>
  <c r="AH6" i="1"/>
  <c r="AX40" i="1"/>
  <c r="AY40" i="1"/>
  <c r="AX331" i="1"/>
  <c r="AY331" i="1" s="1"/>
  <c r="DK7" i="1"/>
  <c r="DM279" i="1"/>
  <c r="DO244" i="1"/>
  <c r="BX26" i="1"/>
  <c r="BW26" i="1"/>
  <c r="AC75" i="1"/>
  <c r="AD234" i="1"/>
  <c r="AE234" i="1" s="1"/>
  <c r="DL244" i="1"/>
  <c r="BD40" i="1"/>
  <c r="BC40" i="1"/>
  <c r="CM6" i="1"/>
  <c r="CT134" i="1"/>
  <c r="EG268" i="1"/>
  <c r="BR65" i="1"/>
  <c r="BS65" i="1"/>
  <c r="BP290" i="1"/>
  <c r="DN146" i="1"/>
  <c r="BN25" i="1"/>
  <c r="BM25" i="1"/>
  <c r="AW133" i="1"/>
  <c r="AI78" i="1"/>
  <c r="AJ78" i="1" s="1"/>
  <c r="AH81" i="1"/>
  <c r="DK267" i="1"/>
  <c r="BX65" i="1"/>
  <c r="BU290" i="1"/>
  <c r="BW65" i="1"/>
  <c r="ED248" i="1"/>
  <c r="ED249" i="1" s="1"/>
  <c r="CN197" i="1"/>
  <c r="CN196" i="1"/>
  <c r="CN198" i="1" s="1"/>
  <c r="BW19" i="1"/>
  <c r="BX19" i="1"/>
  <c r="DK265" i="1"/>
  <c r="DL200" i="1"/>
  <c r="AT121" i="1"/>
  <c r="AQ124" i="1"/>
  <c r="AS121" i="1"/>
  <c r="AY110" i="1"/>
  <c r="AX110" i="1"/>
  <c r="AV113" i="1"/>
  <c r="CG347" i="1"/>
  <c r="CH347" i="1" s="1"/>
  <c r="CK265" i="1"/>
  <c r="AY13" i="1"/>
  <c r="AX13" i="1"/>
  <c r="CC82" i="1"/>
  <c r="CB82" i="1"/>
  <c r="CA153" i="1"/>
  <c r="CA155" i="1" s="1"/>
  <c r="DC116" i="1"/>
  <c r="AN323" i="1"/>
  <c r="AO323" i="1" s="1"/>
  <c r="CB105" i="1"/>
  <c r="CC105" i="1"/>
  <c r="AX369" i="1"/>
  <c r="AY369" i="1" s="1"/>
  <c r="BD36" i="1"/>
  <c r="BC36" i="1"/>
  <c r="BD10" i="1"/>
  <c r="BA138" i="1"/>
  <c r="BA142" i="1" s="1"/>
  <c r="BC10" i="1"/>
  <c r="AD332" i="1"/>
  <c r="AE332" i="1" s="1"/>
  <c r="CT267" i="1"/>
  <c r="CH63" i="1"/>
  <c r="CG63" i="1"/>
  <c r="CZ6" i="1"/>
  <c r="CZ288" i="1" s="1"/>
  <c r="CR145" i="1"/>
  <c r="CW245" i="1"/>
  <c r="CB88" i="1"/>
  <c r="CC88" i="1"/>
  <c r="BI121" i="1"/>
  <c r="BH121" i="1"/>
  <c r="BF124" i="1"/>
  <c r="EA6" i="1"/>
  <c r="EA284" i="1" s="1"/>
  <c r="BH58" i="1"/>
  <c r="BI58" i="1"/>
  <c r="DY113" i="1"/>
  <c r="EF125" i="1"/>
  <c r="CR244" i="1"/>
  <c r="EF67" i="1"/>
  <c r="EF69" i="1"/>
  <c r="DM266" i="1"/>
  <c r="DF137" i="1"/>
  <c r="AT43" i="1"/>
  <c r="AS43" i="1"/>
  <c r="ED232" i="1"/>
  <c r="DA266" i="1"/>
  <c r="DG265" i="1"/>
  <c r="CB371" i="1"/>
  <c r="CC371" i="1" s="1"/>
  <c r="BS82" i="1"/>
  <c r="BR82" i="1"/>
  <c r="DB114" i="1"/>
  <c r="AO129" i="1"/>
  <c r="AL134" i="1"/>
  <c r="AN129" i="1"/>
  <c r="AC268" i="1"/>
  <c r="AD55" i="1"/>
  <c r="AE55" i="1" s="1"/>
  <c r="CZ154" i="1"/>
  <c r="AX299" i="1"/>
  <c r="AY299" i="1" s="1"/>
  <c r="DT116" i="1"/>
  <c r="AI86" i="1"/>
  <c r="AJ86" i="1" s="1"/>
  <c r="AG6" i="1"/>
  <c r="CX6" i="1"/>
  <c r="CM75" i="1"/>
  <c r="BU252" i="1"/>
  <c r="BX251" i="1"/>
  <c r="BW251" i="1"/>
  <c r="D308" i="1"/>
  <c r="CS133" i="1"/>
  <c r="BB6" i="1"/>
  <c r="BB276" i="1" s="1"/>
  <c r="AS312" i="1"/>
  <c r="AT312" i="1" s="1"/>
  <c r="CB321" i="1"/>
  <c r="CC321" i="1" s="1"/>
  <c r="AI308" i="1"/>
  <c r="AJ308" i="1" s="1"/>
  <c r="CG364" i="1"/>
  <c r="CH364" i="1" s="1"/>
  <c r="BC64" i="1"/>
  <c r="BD64" i="1"/>
  <c r="DD98" i="1"/>
  <c r="DD267" i="1"/>
  <c r="AI50" i="1"/>
  <c r="AJ50" i="1" s="1"/>
  <c r="AH273" i="1"/>
  <c r="AH265" i="1"/>
  <c r="CG328" i="1"/>
  <c r="CH328" i="1" s="1"/>
  <c r="BM369" i="1"/>
  <c r="BN369" i="1" s="1"/>
  <c r="AO230" i="1"/>
  <c r="AN230" i="1"/>
  <c r="AL232" i="1"/>
  <c r="CB311" i="1"/>
  <c r="CC311" i="1" s="1"/>
  <c r="ED290" i="1"/>
  <c r="EE6" i="1"/>
  <c r="CB499" i="1"/>
  <c r="CC499" i="1" s="1"/>
  <c r="BH93" i="1"/>
  <c r="BF98" i="1"/>
  <c r="BI93" i="1"/>
  <c r="CT153" i="1"/>
  <c r="DG125" i="1"/>
  <c r="CC26" i="1"/>
  <c r="CB26" i="1"/>
  <c r="CG59" i="1"/>
  <c r="CH59" i="1"/>
  <c r="AS235" i="1"/>
  <c r="AT235" i="1"/>
  <c r="CC129" i="1"/>
  <c r="BZ134" i="1"/>
  <c r="CB129" i="1"/>
  <c r="DN245" i="1"/>
  <c r="AI374" i="1"/>
  <c r="AJ374" i="1" s="1"/>
  <c r="DA98" i="1"/>
  <c r="AS63" i="1"/>
  <c r="AT63" i="1"/>
  <c r="AI120" i="1"/>
  <c r="AJ120" i="1" s="1"/>
  <c r="AG125" i="1"/>
  <c r="DQ161" i="1"/>
  <c r="AQ146" i="1"/>
  <c r="AT17" i="1"/>
  <c r="AS17" i="1"/>
  <c r="DK244" i="1"/>
  <c r="BU145" i="1"/>
  <c r="BX23" i="1"/>
  <c r="BW23" i="1"/>
  <c r="AS408" i="1"/>
  <c r="AT408" i="1" s="1"/>
  <c r="BL114" i="1"/>
  <c r="ED124" i="1"/>
  <c r="AD53" i="1"/>
  <c r="AE53" i="1" s="1"/>
  <c r="AC267" i="1"/>
  <c r="DM7" i="1"/>
  <c r="BH27" i="1"/>
  <c r="BI27" i="1"/>
  <c r="DK248" i="1"/>
  <c r="DK249" i="1" s="1"/>
  <c r="CS116" i="1"/>
  <c r="DU6" i="1"/>
  <c r="AX20" i="1"/>
  <c r="AY20" i="1"/>
  <c r="AX247" i="1"/>
  <c r="AY247" i="1"/>
  <c r="BH298" i="1"/>
  <c r="BI298" i="1" s="1"/>
  <c r="CS138" i="1"/>
  <c r="EH248" i="1"/>
  <c r="EH249" i="1" s="1"/>
  <c r="AS371" i="1"/>
  <c r="AT371" i="1" s="1"/>
  <c r="AD413" i="1"/>
  <c r="AE413" i="1" s="1"/>
  <c r="DT125" i="1"/>
  <c r="CS267" i="1"/>
  <c r="CQ124" i="1"/>
  <c r="CG111" i="1"/>
  <c r="CH111" i="1"/>
  <c r="CS81" i="1"/>
  <c r="CG95" i="1"/>
  <c r="CH95" i="1"/>
  <c r="ED146" i="1"/>
  <c r="AW244" i="1"/>
  <c r="DW248" i="1"/>
  <c r="DW249" i="1" s="1"/>
  <c r="AO241" i="1"/>
  <c r="AN241" i="1"/>
  <c r="AL244" i="1"/>
  <c r="AI21" i="1"/>
  <c r="AJ21" i="1" s="1"/>
  <c r="CC57" i="1"/>
  <c r="CB57" i="1"/>
  <c r="BH194" i="1"/>
  <c r="BF196" i="1"/>
  <c r="BF198" i="1" s="1"/>
  <c r="BI194" i="1"/>
  <c r="BF197" i="1"/>
  <c r="CC38" i="1"/>
  <c r="CB38" i="1"/>
  <c r="CO252" i="1"/>
  <c r="DK232" i="1"/>
  <c r="CU384" i="1"/>
  <c r="CU385" i="1" s="1"/>
  <c r="CU387" i="1" s="1"/>
  <c r="BC345" i="1"/>
  <c r="BD345" i="1" s="1"/>
  <c r="AD374" i="1"/>
  <c r="AE374" i="1" s="1"/>
  <c r="BL81" i="1"/>
  <c r="AN11" i="1"/>
  <c r="AO11" i="1"/>
  <c r="AI397" i="1"/>
  <c r="AJ397" i="1" s="1"/>
  <c r="AR265" i="1"/>
  <c r="BH549" i="1"/>
  <c r="BI549" i="1" s="1"/>
  <c r="AX337" i="1"/>
  <c r="AY337" i="1" s="1"/>
  <c r="BM548" i="1"/>
  <c r="BN548" i="1" s="1"/>
  <c r="DY138" i="1"/>
  <c r="AD410" i="1"/>
  <c r="AE410" i="1" s="1"/>
  <c r="BS57" i="1"/>
  <c r="BR57" i="1"/>
  <c r="DT7" i="1"/>
  <c r="AI231" i="1"/>
  <c r="AJ231" i="1" s="1"/>
  <c r="BM380" i="1"/>
  <c r="BN380" i="1" s="1"/>
  <c r="AI337" i="1"/>
  <c r="AJ337" i="1" s="1"/>
  <c r="CB115" i="1"/>
  <c r="CC115" i="1"/>
  <c r="BZ116" i="1"/>
  <c r="BS15" i="1"/>
  <c r="BR15" i="1"/>
  <c r="BV147" i="1"/>
  <c r="BV8" i="1"/>
  <c r="DL267" i="1"/>
  <c r="BM91" i="1"/>
  <c r="BN91" i="1"/>
  <c r="AN110" i="1"/>
  <c r="AO110" i="1"/>
  <c r="AL113" i="1"/>
  <c r="CT116" i="1"/>
  <c r="BA384" i="1"/>
  <c r="BA385" i="1" s="1"/>
  <c r="BA387" i="1" s="1"/>
  <c r="AS425" i="1"/>
  <c r="AT425" i="1" s="1"/>
  <c r="BC601" i="1"/>
  <c r="BD601" i="1" s="1"/>
  <c r="BH247" i="1"/>
  <c r="BI247" i="1"/>
  <c r="BC308" i="1"/>
  <c r="BD308" i="1" s="1"/>
  <c r="CH52" i="1"/>
  <c r="CE266" i="1"/>
  <c r="CG52" i="1"/>
  <c r="AW196" i="1"/>
  <c r="DA245" i="1"/>
  <c r="CT75" i="1"/>
  <c r="DB266" i="1"/>
  <c r="AD107" i="1"/>
  <c r="AE107" i="1" s="1"/>
  <c r="CL124" i="1"/>
  <c r="AS325" i="1"/>
  <c r="AT325" i="1" s="1"/>
  <c r="DB197" i="1"/>
  <c r="DB196" i="1"/>
  <c r="DB198" i="1" s="1"/>
  <c r="DE98" i="1"/>
  <c r="CB341" i="1"/>
  <c r="CC341" i="1" s="1"/>
  <c r="CF116" i="1"/>
  <c r="DH81" i="1"/>
  <c r="BC66" i="1"/>
  <c r="BD66" i="1"/>
  <c r="BA67" i="1"/>
  <c r="BA69" i="1"/>
  <c r="CB332" i="1"/>
  <c r="CC332" i="1" s="1"/>
  <c r="EC244" i="1"/>
  <c r="DX267" i="1"/>
  <c r="DY98" i="1"/>
  <c r="DT75" i="1"/>
  <c r="CH46" i="1"/>
  <c r="CG46" i="1"/>
  <c r="CT7" i="1"/>
  <c r="AI128" i="1"/>
  <c r="AJ128" i="1" s="1"/>
  <c r="AG285" i="1"/>
  <c r="EC200" i="1"/>
  <c r="EC451" i="1"/>
  <c r="DH6" i="1"/>
  <c r="EE452" i="1"/>
  <c r="BH31" i="1"/>
  <c r="BI31" i="1" s="1"/>
  <c r="BG161" i="1"/>
  <c r="EE125" i="1"/>
  <c r="BL196" i="1"/>
  <c r="BM342" i="1"/>
  <c r="BN342" i="1" s="1"/>
  <c r="AX321" i="1"/>
  <c r="AY321" i="1" s="1"/>
  <c r="BR377" i="1"/>
  <c r="BS377" i="1" s="1"/>
  <c r="AX332" i="1"/>
  <c r="AY332" i="1" s="1"/>
  <c r="DO146" i="1"/>
  <c r="DO150" i="1" s="1"/>
  <c r="BZ75" i="1"/>
  <c r="CC74" i="1"/>
  <c r="CB74" i="1"/>
  <c r="DC125" i="1"/>
  <c r="BR429" i="1"/>
  <c r="BS429" i="1" s="1"/>
  <c r="DU133" i="1"/>
  <c r="EG200" i="1"/>
  <c r="DM81" i="1"/>
  <c r="BV134" i="1"/>
  <c r="BM327" i="1"/>
  <c r="BN327" i="1" s="1"/>
  <c r="BD119" i="1"/>
  <c r="BC119" i="1"/>
  <c r="CZ124" i="1"/>
  <c r="D405" i="1"/>
  <c r="EF248" i="1"/>
  <c r="EF249" i="1" s="1"/>
  <c r="CS125" i="1"/>
  <c r="AD54" i="1"/>
  <c r="AE54" i="1" s="1"/>
  <c r="CH128" i="1"/>
  <c r="CG128" i="1"/>
  <c r="BA245" i="1"/>
  <c r="BC243" i="1"/>
  <c r="BD243" i="1"/>
  <c r="EE161" i="1"/>
  <c r="CO200" i="1"/>
  <c r="AS96" i="1"/>
  <c r="AT96" i="1"/>
  <c r="CS290" i="1"/>
  <c r="CJ124" i="1"/>
  <c r="AM147" i="1"/>
  <c r="AM8" i="1"/>
  <c r="CG320" i="1"/>
  <c r="CH320" i="1" s="1"/>
  <c r="CW7" i="1"/>
  <c r="AX233" i="1"/>
  <c r="AY233" i="1"/>
  <c r="DJ75" i="1"/>
  <c r="DT124" i="1"/>
  <c r="CL244" i="1"/>
  <c r="DF248" i="1"/>
  <c r="DF249" i="1" s="1"/>
  <c r="DQ244" i="1"/>
  <c r="CG336" i="1"/>
  <c r="CH336" i="1" s="1"/>
  <c r="EC456" i="1"/>
  <c r="EC124" i="1"/>
  <c r="CG306" i="1"/>
  <c r="CH306" i="1" s="1"/>
  <c r="BM199" i="1"/>
  <c r="BK200" i="1"/>
  <c r="BN199" i="1"/>
  <c r="BL102" i="1"/>
  <c r="AX231" i="1"/>
  <c r="AY231" i="1"/>
  <c r="BK384" i="1"/>
  <c r="BK385" i="1" s="1"/>
  <c r="BK387" i="1" s="1"/>
  <c r="AT231" i="1"/>
  <c r="AS231" i="1"/>
  <c r="AT242" i="1"/>
  <c r="AS242" i="1"/>
  <c r="BQ196" i="1"/>
  <c r="DJ134" i="1"/>
  <c r="CP114" i="1"/>
  <c r="BC378" i="1"/>
  <c r="BD378" i="1" s="1"/>
  <c r="CH90" i="1"/>
  <c r="CG90" i="1"/>
  <c r="AI64" i="1"/>
  <c r="AJ64" i="1" s="1"/>
  <c r="BR315" i="1"/>
  <c r="BS315" i="1" s="1"/>
  <c r="AM113" i="1"/>
  <c r="CC122" i="1"/>
  <c r="CB122" i="1"/>
  <c r="DR153" i="1"/>
  <c r="EE153" i="1"/>
  <c r="CZ69" i="1"/>
  <c r="CZ67" i="1"/>
  <c r="CA267" i="1"/>
  <c r="DE137" i="1"/>
  <c r="CP138" i="1"/>
  <c r="AN29" i="1"/>
  <c r="AL153" i="1"/>
  <c r="AO29" i="1"/>
  <c r="DB75" i="1"/>
  <c r="DU200" i="1"/>
  <c r="EA200" i="1"/>
  <c r="AS59" i="1"/>
  <c r="AT59" i="1"/>
  <c r="DL137" i="1"/>
  <c r="CK98" i="1"/>
  <c r="AR245" i="1"/>
  <c r="CL245" i="1"/>
  <c r="AI360" i="1"/>
  <c r="AJ360" i="1" s="1"/>
  <c r="AX10" i="1"/>
  <c r="AY10" i="1"/>
  <c r="AV138" i="1"/>
  <c r="AV141" i="1" s="1"/>
  <c r="DJ138" i="1"/>
  <c r="AD79" i="1"/>
  <c r="AE79" i="1" s="1"/>
  <c r="AY29" i="1"/>
  <c r="AX29" i="1"/>
  <c r="AV153" i="1"/>
  <c r="AN121" i="1"/>
  <c r="AO121" i="1"/>
  <c r="AL124" i="1"/>
  <c r="DK113" i="1"/>
  <c r="ED98" i="1"/>
  <c r="AD27" i="1"/>
  <c r="AE27" i="1" s="1"/>
  <c r="BF384" i="1"/>
  <c r="BF385" i="1" s="1"/>
  <c r="BF387" i="1" s="1"/>
  <c r="AB449" i="1"/>
  <c r="CL268" i="1"/>
  <c r="DL252" i="1"/>
  <c r="BL134" i="1"/>
  <c r="EB153" i="1"/>
  <c r="AC134" i="1"/>
  <c r="CB303" i="1"/>
  <c r="CC303" i="1" s="1"/>
  <c r="CF161" i="1"/>
  <c r="CG31" i="1"/>
  <c r="CH31" i="1" s="1"/>
  <c r="AN101" i="1"/>
  <c r="AO101" i="1"/>
  <c r="DR6" i="1"/>
  <c r="DR672" i="1" s="1"/>
  <c r="AW290" i="1"/>
  <c r="BM301" i="1"/>
  <c r="BN301" i="1" s="1"/>
  <c r="AW81" i="1"/>
  <c r="BW91" i="1"/>
  <c r="BX91" i="1"/>
  <c r="DE267" i="1"/>
  <c r="CJ81" i="1"/>
  <c r="EE7" i="1"/>
  <c r="AI89" i="1"/>
  <c r="AJ89" i="1" s="1"/>
  <c r="CO75" i="1"/>
  <c r="AI340" i="1"/>
  <c r="AJ340" i="1" s="1"/>
  <c r="BC546" i="1"/>
  <c r="BD546" i="1" s="1"/>
  <c r="BW363" i="1"/>
  <c r="BX363" i="1" s="1"/>
  <c r="BF248" i="1"/>
  <c r="BI51" i="1"/>
  <c r="BH51" i="1"/>
  <c r="AI405" i="1"/>
  <c r="AJ405" i="1" s="1"/>
  <c r="AH443" i="1"/>
  <c r="CC55" i="1"/>
  <c r="CB55" i="1"/>
  <c r="BZ268" i="1"/>
  <c r="CG380" i="1"/>
  <c r="CH380" i="1" s="1"/>
  <c r="AD323" i="1"/>
  <c r="AE323" i="1" s="1"/>
  <c r="D394" i="1"/>
  <c r="AG272" i="1"/>
  <c r="AD348" i="1"/>
  <c r="AE348" i="1" s="1"/>
  <c r="DC98" i="1"/>
  <c r="BC65" i="1"/>
  <c r="BA290" i="1"/>
  <c r="BD65" i="1"/>
  <c r="BX247" i="1"/>
  <c r="BW247" i="1"/>
  <c r="DS161" i="1"/>
  <c r="EB272" i="1"/>
  <c r="CJ266" i="1"/>
  <c r="CO279" i="1"/>
  <c r="AT86" i="1"/>
  <c r="AS86" i="1"/>
  <c r="AQ6" i="1"/>
  <c r="BW345" i="1"/>
  <c r="BX345" i="1" s="1"/>
  <c r="BW423" i="1"/>
  <c r="BX423" i="1" s="1"/>
  <c r="DO125" i="1"/>
  <c r="AD341" i="1"/>
  <c r="AE341" i="1" s="1"/>
  <c r="CQ290" i="1"/>
  <c r="CY146" i="1"/>
  <c r="BW327" i="1"/>
  <c r="BX327" i="1" s="1"/>
  <c r="BL138" i="1"/>
  <c r="CA7" i="1"/>
  <c r="AI122" i="1"/>
  <c r="AJ122" i="1" s="1"/>
  <c r="BD118" i="1"/>
  <c r="BC118" i="1"/>
  <c r="CG344" i="1"/>
  <c r="CH344" i="1" s="1"/>
  <c r="BR373" i="1"/>
  <c r="BS373" i="1" s="1"/>
  <c r="CT197" i="1"/>
  <c r="CT196" i="1"/>
  <c r="CT198" i="1" s="1"/>
  <c r="EB146" i="1"/>
  <c r="BM381" i="1"/>
  <c r="BN381" i="1" s="1"/>
  <c r="DK137" i="1"/>
  <c r="CU81" i="1"/>
  <c r="DR252" i="1"/>
  <c r="BX111" i="1"/>
  <c r="BW111" i="1"/>
  <c r="DQ200" i="1"/>
  <c r="BW296" i="1"/>
  <c r="BX296" i="1" s="1"/>
  <c r="AS347" i="1"/>
  <c r="AT347" i="1" s="1"/>
  <c r="BV133" i="1"/>
  <c r="DS75" i="1"/>
  <c r="AY27" i="1"/>
  <c r="AX27" i="1"/>
  <c r="CM248" i="1"/>
  <c r="CM249" i="1" s="1"/>
  <c r="D427" i="1"/>
  <c r="CW6" i="1"/>
  <c r="CW461" i="1" s="1"/>
  <c r="AY89" i="1"/>
  <c r="AX89" i="1"/>
  <c r="AS40" i="1"/>
  <c r="AT40" i="1"/>
  <c r="EB283" i="1"/>
  <c r="BD56" i="1"/>
  <c r="BC56" i="1"/>
  <c r="BP252" i="1"/>
  <c r="BS251" i="1"/>
  <c r="BR251" i="1"/>
  <c r="BH79" i="1"/>
  <c r="BI79" i="1"/>
  <c r="CM146" i="1"/>
  <c r="DO75" i="1"/>
  <c r="EE98" i="1"/>
  <c r="AG582" i="1"/>
  <c r="DZ113" i="1"/>
  <c r="CZ133" i="1"/>
  <c r="BX25" i="1"/>
  <c r="BW25" i="1"/>
  <c r="BM324" i="1"/>
  <c r="BN324" i="1" s="1"/>
  <c r="DA267" i="1"/>
  <c r="AH102" i="1"/>
  <c r="AX64" i="1"/>
  <c r="AY64" i="1"/>
  <c r="AN107" i="1"/>
  <c r="AO107" i="1"/>
  <c r="CT146" i="1"/>
  <c r="CY134" i="1"/>
  <c r="EG245" i="1"/>
  <c r="BC335" i="1"/>
  <c r="BD335" i="1" s="1"/>
  <c r="BM330" i="1"/>
  <c r="BN330" i="1" s="1"/>
  <c r="BR392" i="1"/>
  <c r="BS392" i="1" s="1"/>
  <c r="BC346" i="1"/>
  <c r="BD346" i="1" s="1"/>
  <c r="DU451" i="1"/>
  <c r="DW267" i="1"/>
  <c r="CK161" i="1"/>
  <c r="BM317" i="1"/>
  <c r="BN317" i="1" s="1"/>
  <c r="DZ114" i="1"/>
  <c r="AG444" i="1"/>
  <c r="DF133" i="1"/>
  <c r="DU116" i="1"/>
  <c r="AI321" i="1"/>
  <c r="AJ321" i="1" s="1"/>
  <c r="CR134" i="1"/>
  <c r="CU161" i="1"/>
  <c r="BK67" i="1"/>
  <c r="BK69" i="1"/>
  <c r="BN66" i="1"/>
  <c r="BM66" i="1"/>
  <c r="DN248" i="1"/>
  <c r="DN249" i="1" s="1"/>
  <c r="AI85" i="1"/>
  <c r="AJ85" i="1" s="1"/>
  <c r="DZ161" i="1"/>
  <c r="AR133" i="1"/>
  <c r="BK137" i="1"/>
  <c r="BN16" i="1"/>
  <c r="BM16" i="1"/>
  <c r="AM267" i="1"/>
  <c r="AN57" i="1"/>
  <c r="AO57" i="1"/>
  <c r="DX98" i="1"/>
  <c r="DU161" i="1"/>
  <c r="BC234" i="1"/>
  <c r="BD234" i="1"/>
  <c r="DP69" i="1"/>
  <c r="DP67" i="1"/>
  <c r="AS337" i="1"/>
  <c r="AT337" i="1" s="1"/>
  <c r="DO7" i="1"/>
  <c r="CQ75" i="1"/>
  <c r="BN131" i="1"/>
  <c r="BM131" i="1"/>
  <c r="EB69" i="1"/>
  <c r="EB67" i="1"/>
  <c r="CH35" i="1"/>
  <c r="CG35" i="1"/>
  <c r="DC161" i="1"/>
  <c r="BC127" i="1"/>
  <c r="BD127" i="1"/>
  <c r="BS94" i="1"/>
  <c r="BR94" i="1"/>
  <c r="CS248" i="1"/>
  <c r="CS249" i="1" s="1"/>
  <c r="BX109" i="1"/>
  <c r="BW109" i="1"/>
  <c r="BU114" i="1"/>
  <c r="DC145" i="1"/>
  <c r="CG44" i="1"/>
  <c r="CH44" i="1"/>
  <c r="DP137" i="1"/>
  <c r="BH407" i="1"/>
  <c r="BI407" i="1" s="1"/>
  <c r="EA75" i="1"/>
  <c r="AN345" i="1"/>
  <c r="AO345" i="1" s="1"/>
  <c r="EH98" i="1"/>
  <c r="DX113" i="1"/>
  <c r="CH55" i="1"/>
  <c r="CE268" i="1"/>
  <c r="CG55" i="1"/>
  <c r="AT80" i="1"/>
  <c r="AS80" i="1"/>
  <c r="AS328" i="1"/>
  <c r="AT328" i="1" s="1"/>
  <c r="BC368" i="1"/>
  <c r="BD368" i="1" s="1"/>
  <c r="BA114" i="1"/>
  <c r="BD109" i="1"/>
  <c r="BC109" i="1"/>
  <c r="AD369" i="1"/>
  <c r="AE369" i="1" s="1"/>
  <c r="CB297" i="1"/>
  <c r="CC297" i="1" s="1"/>
  <c r="DB245" i="1"/>
  <c r="CG372" i="1"/>
  <c r="CH372" i="1" s="1"/>
  <c r="AS39" i="1"/>
  <c r="AT39" i="1"/>
  <c r="BN60" i="1"/>
  <c r="BM60" i="1"/>
  <c r="AN335" i="1"/>
  <c r="AO335" i="1" s="1"/>
  <c r="BQ137" i="1"/>
  <c r="BH33" i="1"/>
  <c r="BI33" i="1" s="1"/>
  <c r="AM138" i="1"/>
  <c r="AO79" i="1"/>
  <c r="AN79" i="1"/>
  <c r="BF280" i="1"/>
  <c r="DP252" i="1"/>
  <c r="AS122" i="1"/>
  <c r="AT122" i="1"/>
  <c r="AS323" i="1"/>
  <c r="AT323" i="1" s="1"/>
  <c r="CP116" i="1"/>
  <c r="BW321" i="1"/>
  <c r="BX321" i="1" s="1"/>
  <c r="AS35" i="1"/>
  <c r="AT35" i="1"/>
  <c r="AV134" i="1"/>
  <c r="AX129" i="1"/>
  <c r="AY129" i="1"/>
  <c r="CR200" i="1"/>
  <c r="AS97" i="1"/>
  <c r="AT97" i="1"/>
  <c r="BH301" i="1"/>
  <c r="BI301" i="1" s="1"/>
  <c r="DC268" i="1"/>
  <c r="DL265" i="1"/>
  <c r="CG32" i="1"/>
  <c r="CH32" i="1" s="1"/>
  <c r="CR146" i="1"/>
  <c r="AW134" i="1"/>
  <c r="DR266" i="1"/>
  <c r="AD296" i="1"/>
  <c r="AE296" i="1" s="1"/>
  <c r="DG245" i="1"/>
  <c r="BM579" i="1"/>
  <c r="BN579" i="1" s="1"/>
  <c r="AX415" i="1"/>
  <c r="AY415" i="1" s="1"/>
  <c r="DO232" i="1"/>
  <c r="BC413" i="1"/>
  <c r="BD413" i="1" s="1"/>
  <c r="BD85" i="1"/>
  <c r="BC85" i="1"/>
  <c r="AH137" i="1"/>
  <c r="DM200" i="1"/>
  <c r="BH320" i="1"/>
  <c r="BI320" i="1" s="1"/>
  <c r="AQ133" i="1"/>
  <c r="AS130" i="1"/>
  <c r="AT130" i="1"/>
  <c r="AW124" i="1"/>
  <c r="CW197" i="1"/>
  <c r="CW196" i="1"/>
  <c r="CW198" i="1" s="1"/>
  <c r="BM46" i="1"/>
  <c r="BN46" i="1"/>
  <c r="AI33" i="1"/>
  <c r="AJ33" i="1" s="1"/>
  <c r="CG299" i="1"/>
  <c r="CH299" i="1" s="1"/>
  <c r="BW54" i="1"/>
  <c r="BX54" i="1"/>
  <c r="BV137" i="1"/>
  <c r="DO384" i="1"/>
  <c r="DO385" i="1" s="1"/>
  <c r="DO387" i="1" s="1"/>
  <c r="BS42" i="1"/>
  <c r="BR42" i="1"/>
  <c r="CS384" i="1"/>
  <c r="CS385" i="1" s="1"/>
  <c r="CS387" i="1" s="1"/>
  <c r="BN118" i="1"/>
  <c r="BM118" i="1"/>
  <c r="BW303" i="1"/>
  <c r="BX303" i="1" s="1"/>
  <c r="DJ384" i="1"/>
  <c r="DJ385" i="1" s="1"/>
  <c r="DJ387" i="1" s="1"/>
  <c r="AX421" i="1"/>
  <c r="AY421" i="1" s="1"/>
  <c r="BG196" i="1"/>
  <c r="DR232" i="1"/>
  <c r="BC320" i="1"/>
  <c r="BD320" i="1" s="1"/>
  <c r="BG268" i="1"/>
  <c r="BP280" i="1"/>
  <c r="AI341" i="1"/>
  <c r="AJ341" i="1" s="1"/>
  <c r="CB573" i="1"/>
  <c r="CC573" i="1" s="1"/>
  <c r="AI80" i="1"/>
  <c r="AJ80" i="1" s="1"/>
  <c r="CM161" i="1"/>
  <c r="AB290" i="1"/>
  <c r="DG133" i="1"/>
  <c r="EB441" i="1"/>
  <c r="AY111" i="1"/>
  <c r="AX111" i="1"/>
  <c r="ED197" i="1"/>
  <c r="ED196" i="1"/>
  <c r="ED198" i="1" s="1"/>
  <c r="BL125" i="1"/>
  <c r="AW232" i="1"/>
  <c r="D306" i="1"/>
  <c r="DC245" i="1"/>
  <c r="AD104" i="1"/>
  <c r="AE104" i="1" s="1"/>
  <c r="AX315" i="1"/>
  <c r="AY315" i="1" s="1"/>
  <c r="EE200" i="1"/>
  <c r="BB146" i="1"/>
  <c r="BN104" i="1"/>
  <c r="BM104" i="1"/>
  <c r="CU116" i="1"/>
  <c r="DF266" i="1"/>
  <c r="BA266" i="1"/>
  <c r="BD52" i="1"/>
  <c r="BC52" i="1"/>
  <c r="DX252" i="1"/>
  <c r="EF145" i="1"/>
  <c r="BW33" i="1"/>
  <c r="BX33" i="1" s="1"/>
  <c r="BV268" i="1"/>
  <c r="AI359" i="1"/>
  <c r="AJ359" i="1" s="1"/>
  <c r="DG114" i="1"/>
  <c r="AI317" i="1"/>
  <c r="AJ317" i="1" s="1"/>
  <c r="DE113" i="1"/>
  <c r="AN422" i="1"/>
  <c r="AO422" i="1" s="1"/>
  <c r="BR49" i="1"/>
  <c r="BS49" i="1"/>
  <c r="D381" i="1"/>
  <c r="CW244" i="1"/>
  <c r="AD377" i="1"/>
  <c r="AE377" i="1" s="1"/>
  <c r="AL145" i="1"/>
  <c r="AO23" i="1"/>
  <c r="AN23" i="1"/>
  <c r="DW75" i="1"/>
  <c r="BQ134" i="1"/>
  <c r="CB318" i="1"/>
  <c r="CC318" i="1" s="1"/>
  <c r="CT113" i="1"/>
  <c r="CJ75" i="1"/>
  <c r="AM81" i="1"/>
  <c r="AG232" i="1"/>
  <c r="BD53" i="1"/>
  <c r="BC53" i="1"/>
  <c r="BA267" i="1"/>
  <c r="CJ116" i="1"/>
  <c r="CN125" i="1"/>
  <c r="BC359" i="1"/>
  <c r="BD359" i="1" s="1"/>
  <c r="DT232" i="1"/>
  <c r="BC328" i="1"/>
  <c r="BD328" i="1" s="1"/>
  <c r="EA113" i="1"/>
  <c r="BR396" i="1"/>
  <c r="BS396" i="1" s="1"/>
  <c r="BS88" i="1"/>
  <c r="BR88" i="1"/>
  <c r="EH265" i="1"/>
  <c r="AS234" i="1"/>
  <c r="AT234" i="1"/>
  <c r="DY81" i="1"/>
  <c r="DS145" i="1"/>
  <c r="AW114" i="1"/>
  <c r="DX244" i="1"/>
  <c r="AM244" i="1"/>
  <c r="AI234" i="1"/>
  <c r="AJ234" i="1" s="1"/>
  <c r="AS348" i="1"/>
  <c r="AT348" i="1" s="1"/>
  <c r="DL116" i="1"/>
  <c r="BZ114" i="1"/>
  <c r="CB109" i="1"/>
  <c r="CC109" i="1"/>
  <c r="DC267" i="1"/>
  <c r="AI346" i="1"/>
  <c r="AJ346" i="1" s="1"/>
  <c r="DW116" i="1"/>
  <c r="AI96" i="1"/>
  <c r="AJ96" i="1" s="1"/>
  <c r="BN96" i="1"/>
  <c r="BM96" i="1"/>
  <c r="AI15" i="1"/>
  <c r="AJ15" i="1" s="1"/>
  <c r="DR137" i="1"/>
  <c r="DQ268" i="1"/>
  <c r="AH147" i="1"/>
  <c r="AH8" i="1"/>
  <c r="BM23" i="1"/>
  <c r="BK145" i="1"/>
  <c r="BN23" i="1"/>
  <c r="AD315" i="1"/>
  <c r="AE315" i="1" s="1"/>
  <c r="AN87" i="1"/>
  <c r="AL7" i="1"/>
  <c r="AO87" i="1"/>
  <c r="EC146" i="1"/>
  <c r="CK116" i="1"/>
  <c r="BS111" i="1"/>
  <c r="BR111" i="1"/>
  <c r="DA145" i="1"/>
  <c r="CB299" i="1"/>
  <c r="CC299" i="1" s="1"/>
  <c r="DO153" i="1"/>
  <c r="CF69" i="1"/>
  <c r="CF67" i="1"/>
  <c r="DQ133" i="1"/>
  <c r="CN134" i="1"/>
  <c r="CK196" i="1"/>
  <c r="CK198" i="1" s="1"/>
  <c r="CK197" i="1"/>
  <c r="DQ114" i="1"/>
  <c r="DM146" i="1"/>
  <c r="AG114" i="1"/>
  <c r="AI109" i="1"/>
  <c r="AJ109" i="1" s="1"/>
  <c r="BD16" i="1"/>
  <c r="BC16" i="1"/>
  <c r="BA137" i="1"/>
  <c r="CW116" i="1"/>
  <c r="BH303" i="1"/>
  <c r="BI303" i="1" s="1"/>
  <c r="CG42" i="1"/>
  <c r="CH42" i="1"/>
  <c r="DJ200" i="1"/>
  <c r="EG290" i="1"/>
  <c r="AM154" i="1"/>
  <c r="AI12" i="1"/>
  <c r="AJ12" i="1" s="1"/>
  <c r="BH12" i="1"/>
  <c r="BI12" i="1"/>
  <c r="CB127" i="1"/>
  <c r="CC127" i="1"/>
  <c r="CP75" i="1"/>
  <c r="CF75" i="1"/>
  <c r="CG324" i="1"/>
  <c r="CH324" i="1" s="1"/>
  <c r="CP245" i="1"/>
  <c r="AB244" i="1"/>
  <c r="DE134" i="1"/>
  <c r="BU69" i="1"/>
  <c r="BW66" i="1"/>
  <c r="BX66" i="1"/>
  <c r="BU67" i="1"/>
  <c r="BH115" i="1"/>
  <c r="BI115" i="1"/>
  <c r="BF116" i="1"/>
  <c r="DR7" i="1"/>
  <c r="EB464" i="1"/>
  <c r="AS53" i="1"/>
  <c r="AQ267" i="1"/>
  <c r="AT53" i="1"/>
  <c r="CC93" i="1"/>
  <c r="CB93" i="1"/>
  <c r="BZ98" i="1"/>
  <c r="CR133" i="1"/>
  <c r="AS100" i="1"/>
  <c r="AT100" i="1"/>
  <c r="AQ102" i="1"/>
  <c r="AQ103" i="1" s="1"/>
  <c r="CF124" i="1"/>
  <c r="AH196" i="1"/>
  <c r="EA384" i="1"/>
  <c r="EA385" i="1" s="1"/>
  <c r="EA387" i="1" s="1"/>
  <c r="DE69" i="1"/>
  <c r="DE67" i="1"/>
  <c r="D344" i="1"/>
  <c r="DK200" i="1"/>
  <c r="AS131" i="1"/>
  <c r="AT131" i="1"/>
  <c r="CZ252" i="1"/>
  <c r="AG153" i="1"/>
  <c r="AI29" i="1"/>
  <c r="AJ29" i="1" s="1"/>
  <c r="CU200" i="1"/>
  <c r="AR102" i="1"/>
  <c r="BF102" i="1"/>
  <c r="BF103" i="1" s="1"/>
  <c r="BI100" i="1"/>
  <c r="BH100" i="1"/>
  <c r="DR116" i="1"/>
  <c r="DU252" i="1"/>
  <c r="CJ267" i="1"/>
  <c r="BW115" i="1"/>
  <c r="BX115" i="1"/>
  <c r="BU116" i="1"/>
  <c r="CZ145" i="1"/>
  <c r="CG29" i="1"/>
  <c r="CH29" i="1"/>
  <c r="CE153" i="1"/>
  <c r="D307" i="1"/>
  <c r="AH245" i="1"/>
  <c r="AI243" i="1"/>
  <c r="AJ243" i="1" s="1"/>
  <c r="BM307" i="1"/>
  <c r="BN307" i="1" s="1"/>
  <c r="AL133" i="1"/>
  <c r="AN130" i="1"/>
  <c r="AO130" i="1"/>
  <c r="BR329" i="1"/>
  <c r="BS329" i="1" s="1"/>
  <c r="BM40" i="1"/>
  <c r="BN40" i="1"/>
  <c r="EH133" i="1"/>
  <c r="BR412" i="1"/>
  <c r="BS412" i="1" s="1"/>
  <c r="DF125" i="1"/>
  <c r="CQ98" i="1"/>
  <c r="CT138" i="1"/>
  <c r="D346" i="1"/>
  <c r="DZ125" i="1"/>
  <c r="DO200" i="1"/>
  <c r="CX124" i="1"/>
  <c r="EB456" i="1"/>
  <c r="DN124" i="1"/>
  <c r="ED113" i="1"/>
  <c r="BM477" i="1"/>
  <c r="BN477" i="1" s="1"/>
  <c r="BM362" i="1"/>
  <c r="BN362" i="1" s="1"/>
  <c r="DB267" i="1"/>
  <c r="CG121" i="1"/>
  <c r="CE124" i="1"/>
  <c r="CH121" i="1"/>
  <c r="DH161" i="1"/>
  <c r="AS369" i="1"/>
  <c r="AT369" i="1" s="1"/>
  <c r="BL265" i="1"/>
  <c r="CH86" i="1"/>
  <c r="CG86" i="1"/>
  <c r="CE6" i="1"/>
  <c r="AD229" i="1"/>
  <c r="AE229" i="1" s="1"/>
  <c r="CM81" i="1"/>
  <c r="DQ81" i="1"/>
  <c r="BM328" i="1"/>
  <c r="BN328" i="1" s="1"/>
  <c r="CN98" i="1"/>
  <c r="CG108" i="1"/>
  <c r="CH108" i="1"/>
  <c r="DN116" i="1"/>
  <c r="CB85" i="1"/>
  <c r="CC85" i="1"/>
  <c r="CP232" i="1"/>
  <c r="CB307" i="1"/>
  <c r="CC307" i="1" s="1"/>
  <c r="AX308" i="1"/>
  <c r="AY308" i="1" s="1"/>
  <c r="DJ267" i="1"/>
  <c r="BC107" i="1"/>
  <c r="BD107" i="1"/>
  <c r="D479" i="1"/>
  <c r="CY125" i="1"/>
  <c r="AS331" i="1"/>
  <c r="AT331" i="1" s="1"/>
  <c r="DD280" i="1"/>
  <c r="BX74" i="1"/>
  <c r="BW74" i="1"/>
  <c r="BU75" i="1"/>
  <c r="AT111" i="1"/>
  <c r="AS111" i="1"/>
  <c r="AL161" i="1"/>
  <c r="BM97" i="1"/>
  <c r="BN97" i="1"/>
  <c r="AH267" i="1"/>
  <c r="AI53" i="1"/>
  <c r="AJ53" i="1" s="1"/>
  <c r="BC39" i="1"/>
  <c r="BD39" i="1"/>
  <c r="AG248" i="1"/>
  <c r="AG249" i="1" s="1"/>
  <c r="AD334" i="1"/>
  <c r="AE334" i="1" s="1"/>
  <c r="AD111" i="1"/>
  <c r="AE111" i="1" s="1"/>
  <c r="DS124" i="1"/>
  <c r="AI477" i="1"/>
  <c r="AJ477" i="1" s="1"/>
  <c r="AW266" i="1"/>
  <c r="AD74" i="1"/>
  <c r="AE74" i="1" s="1"/>
  <c r="AB75" i="1"/>
  <c r="DB153" i="1"/>
  <c r="DK125" i="1"/>
  <c r="EG6" i="1"/>
  <c r="EF384" i="1"/>
  <c r="EF385" i="1" s="1"/>
  <c r="EF387" i="1" s="1"/>
  <c r="AN131" i="1"/>
  <c r="AO131" i="1"/>
  <c r="BR44" i="1"/>
  <c r="BS44" i="1"/>
  <c r="BW59" i="1"/>
  <c r="BX59" i="1"/>
  <c r="CA252" i="1"/>
  <c r="CP137" i="1"/>
  <c r="CG409" i="1"/>
  <c r="CH409" i="1" s="1"/>
  <c r="DJ67" i="1"/>
  <c r="DJ69" i="1"/>
  <c r="BH111" i="1"/>
  <c r="BI111" i="1"/>
  <c r="AD128" i="1"/>
  <c r="AE128" i="1" s="1"/>
  <c r="CS252" i="1"/>
  <c r="CG323" i="1"/>
  <c r="CH323" i="1" s="1"/>
  <c r="AL384" i="1"/>
  <c r="AL385" i="1" s="1"/>
  <c r="AL387" i="1" s="1"/>
  <c r="BW337" i="1"/>
  <c r="BX337" i="1" s="1"/>
  <c r="AX360" i="1"/>
  <c r="AY360" i="1" s="1"/>
  <c r="AS304" i="1"/>
  <c r="AT304" i="1" s="1"/>
  <c r="CX114" i="1"/>
  <c r="DY7" i="1"/>
  <c r="AS127" i="1"/>
  <c r="AT127" i="1"/>
  <c r="BN39" i="1"/>
  <c r="BM39" i="1"/>
  <c r="BG113" i="1"/>
  <c r="AN85" i="1"/>
  <c r="AO85" i="1"/>
  <c r="CE245" i="1"/>
  <c r="CH243" i="1"/>
  <c r="CG243" i="1"/>
  <c r="AO93" i="1"/>
  <c r="AL98" i="1"/>
  <c r="AN93" i="1"/>
  <c r="AS305" i="1"/>
  <c r="AT305" i="1" s="1"/>
  <c r="D379" i="1"/>
  <c r="BC299" i="1"/>
  <c r="BD299" i="1" s="1"/>
  <c r="BC369" i="1"/>
  <c r="BD369" i="1" s="1"/>
  <c r="CS244" i="1"/>
  <c r="BC301" i="1"/>
  <c r="BD301" i="1" s="1"/>
  <c r="CQ116" i="1"/>
  <c r="BC35" i="1"/>
  <c r="BD35" i="1"/>
  <c r="AN362" i="1"/>
  <c r="AO362" i="1" s="1"/>
  <c r="AD36" i="1"/>
  <c r="AE36" i="1" s="1"/>
  <c r="BH10" i="1"/>
  <c r="BI10" i="1"/>
  <c r="BF138" i="1"/>
  <c r="CG64" i="1"/>
  <c r="CH64" i="1"/>
  <c r="DA7" i="1"/>
  <c r="CB33" i="1"/>
  <c r="CC33" i="1" s="1"/>
  <c r="BH352" i="1"/>
  <c r="BI352" i="1" s="1"/>
  <c r="CR196" i="1"/>
  <c r="CR198" i="1" s="1"/>
  <c r="CR197" i="1"/>
  <c r="BB67" i="1"/>
  <c r="BB69" i="1"/>
  <c r="CU137" i="1"/>
  <c r="DA197" i="1"/>
  <c r="DA196" i="1"/>
  <c r="DA198" i="1" s="1"/>
  <c r="EG267" i="1"/>
  <c r="CB375" i="1"/>
  <c r="CC375" i="1" s="1"/>
  <c r="CW268" i="1"/>
  <c r="AX304" i="1"/>
  <c r="AY304" i="1" s="1"/>
  <c r="CF113" i="1"/>
  <c r="CX81" i="1"/>
  <c r="BW329" i="1"/>
  <c r="BX329" i="1" s="1"/>
  <c r="CG402" i="1"/>
  <c r="CH402" i="1" s="1"/>
  <c r="BC96" i="1"/>
  <c r="BD96" i="1"/>
  <c r="AD320" i="1"/>
  <c r="AE320" i="1" s="1"/>
  <c r="BR128" i="1"/>
  <c r="BS128" i="1"/>
  <c r="AH268" i="1"/>
  <c r="AI55" i="1"/>
  <c r="AJ55" i="1" s="1"/>
  <c r="CF147" i="1"/>
  <c r="CF8" i="1"/>
  <c r="DQ138" i="1"/>
  <c r="DQ143" i="1" s="1"/>
  <c r="CY265" i="1"/>
  <c r="CC27" i="1"/>
  <c r="CB27" i="1"/>
  <c r="CC97" i="1"/>
  <c r="CB97" i="1"/>
  <c r="AX130" i="1"/>
  <c r="AY130" i="1"/>
  <c r="AV133" i="1"/>
  <c r="AN409" i="1"/>
  <c r="AO409" i="1" s="1"/>
  <c r="DB384" i="1"/>
  <c r="DB385" i="1" s="1"/>
  <c r="DB387" i="1" s="1"/>
  <c r="AC232" i="1"/>
  <c r="AD230" i="1"/>
  <c r="AE230" i="1" s="1"/>
  <c r="AI118" i="1"/>
  <c r="AJ118" i="1" s="1"/>
  <c r="BR18" i="1"/>
  <c r="BS18" i="1"/>
  <c r="AW116" i="1"/>
  <c r="DJ116" i="1"/>
  <c r="CR267" i="1"/>
  <c r="CQ6" i="1"/>
  <c r="AX107" i="1"/>
  <c r="AY107" i="1"/>
  <c r="AM268" i="1"/>
  <c r="CH119" i="1"/>
  <c r="CG119" i="1"/>
  <c r="EB252" i="1"/>
  <c r="CG322" i="1"/>
  <c r="CH322" i="1" s="1"/>
  <c r="EF265" i="1"/>
  <c r="BC247" i="1"/>
  <c r="BD247" i="1"/>
  <c r="BI22" i="1"/>
  <c r="BH22" i="1"/>
  <c r="DS200" i="1"/>
  <c r="BU113" i="1"/>
  <c r="BX110" i="1"/>
  <c r="BW110" i="1"/>
  <c r="DG137" i="1"/>
  <c r="AI62" i="1"/>
  <c r="AJ62" i="1" s="1"/>
  <c r="CN154" i="1"/>
  <c r="AI32" i="1"/>
  <c r="AJ32" i="1" s="1"/>
  <c r="CL67" i="1"/>
  <c r="CL69" i="1"/>
  <c r="DY197" i="1"/>
  <c r="DY196" i="1"/>
  <c r="DY198" i="1" s="1"/>
  <c r="DH268" i="1"/>
  <c r="EA124" i="1"/>
  <c r="CN81" i="1"/>
  <c r="CH26" i="1"/>
  <c r="CG26" i="1"/>
  <c r="AO97" i="1"/>
  <c r="AN97" i="1"/>
  <c r="BS96" i="1"/>
  <c r="BR96" i="1"/>
  <c r="AN229" i="1"/>
  <c r="AO229" i="1"/>
  <c r="CM113" i="1"/>
  <c r="EH266" i="1"/>
  <c r="BX56" i="1"/>
  <c r="BW56" i="1"/>
  <c r="DX124" i="1"/>
  <c r="AS12" i="1"/>
  <c r="AT12" i="1"/>
  <c r="BG134" i="1"/>
  <c r="DD75" i="1"/>
  <c r="AY96" i="1"/>
  <c r="AX96" i="1"/>
  <c r="CH199" i="1"/>
  <c r="CG199" i="1"/>
  <c r="CE200" i="1"/>
  <c r="AB145" i="1"/>
  <c r="AD23" i="1"/>
  <c r="AE23" i="1" s="1"/>
  <c r="AM266" i="1"/>
  <c r="AX61" i="1"/>
  <c r="AY61" i="1"/>
  <c r="DK133" i="1"/>
  <c r="BG116" i="1"/>
  <c r="AI324" i="1"/>
  <c r="AJ324" i="1" s="1"/>
  <c r="AN373" i="1"/>
  <c r="AO373" i="1" s="1"/>
  <c r="DW69" i="1"/>
  <c r="DW67" i="1"/>
  <c r="AQ98" i="1"/>
  <c r="AS93" i="1"/>
  <c r="AT93" i="1"/>
  <c r="AD20" i="1"/>
  <c r="AE20" i="1" s="1"/>
  <c r="BV7" i="1"/>
  <c r="CH22" i="1"/>
  <c r="CG22" i="1"/>
  <c r="DB113" i="1"/>
  <c r="DN161" i="1"/>
  <c r="DD116" i="1"/>
  <c r="DG232" i="1"/>
  <c r="AX422" i="1"/>
  <c r="AY422" i="1" s="1"/>
  <c r="BC306" i="1"/>
  <c r="BD306" i="1" s="1"/>
  <c r="DA124" i="1"/>
  <c r="DU290" i="1"/>
  <c r="AX49" i="1"/>
  <c r="AY49" i="1"/>
  <c r="DW290" i="1"/>
  <c r="CB363" i="1"/>
  <c r="CC363" i="1" s="1"/>
  <c r="AD101" i="1"/>
  <c r="AE101" i="1" s="1"/>
  <c r="BC241" i="1"/>
  <c r="BA244" i="1"/>
  <c r="BD241" i="1"/>
  <c r="AS361" i="1"/>
  <c r="AT361" i="1" s="1"/>
  <c r="AT118" i="1"/>
  <c r="AS118" i="1"/>
  <c r="BM302" i="1"/>
  <c r="BN302" i="1" s="1"/>
  <c r="BW383" i="1"/>
  <c r="BX383" i="1" s="1"/>
  <c r="EH116" i="1"/>
  <c r="DQ265" i="1"/>
  <c r="BM54" i="1"/>
  <c r="BN54" i="1"/>
  <c r="AO82" i="1"/>
  <c r="AN82" i="1"/>
  <c r="CM114" i="1"/>
  <c r="AD340" i="1"/>
  <c r="AE340" i="1" s="1"/>
  <c r="DX200" i="1"/>
  <c r="DN75" i="1"/>
  <c r="BC330" i="1"/>
  <c r="BD330" i="1" s="1"/>
  <c r="CG61" i="1"/>
  <c r="CH61" i="1"/>
  <c r="DU7" i="1"/>
  <c r="AN344" i="1"/>
  <c r="AO344" i="1" s="1"/>
  <c r="CK113" i="1"/>
  <c r="D323" i="1"/>
  <c r="BB114" i="1"/>
  <c r="BN51" i="1"/>
  <c r="BM51" i="1"/>
  <c r="BK248" i="1"/>
  <c r="CQ200" i="1"/>
  <c r="CQ81" i="1"/>
  <c r="CB28" i="1"/>
  <c r="CC28" i="1"/>
  <c r="AS41" i="1"/>
  <c r="AT41" i="1"/>
  <c r="AS85" i="1"/>
  <c r="AT85" i="1"/>
  <c r="AG146" i="1"/>
  <c r="AG149" i="1" s="1"/>
  <c r="AI17" i="1"/>
  <c r="AJ17" i="1" s="1"/>
  <c r="DU98" i="1"/>
  <c r="BW21" i="1"/>
  <c r="BX21" i="1"/>
  <c r="CQ133" i="1"/>
  <c r="AI298" i="1"/>
  <c r="AJ298" i="1" s="1"/>
  <c r="AX128" i="1"/>
  <c r="AY128" i="1"/>
  <c r="AX343" i="1"/>
  <c r="AY343" i="1" s="1"/>
  <c r="BM695" i="1"/>
  <c r="BN695" i="1" s="1"/>
  <c r="BR331" i="1"/>
  <c r="BS331" i="1" s="1"/>
  <c r="BP196" i="1"/>
  <c r="BP198" i="1" s="1"/>
  <c r="BS194" i="1"/>
  <c r="BR194" i="1"/>
  <c r="BP197" i="1"/>
  <c r="CW290" i="1"/>
  <c r="AO88" i="1"/>
  <c r="AN88" i="1"/>
  <c r="DP245" i="1"/>
  <c r="CH56" i="1"/>
  <c r="CG56" i="1"/>
  <c r="BH307" i="1"/>
  <c r="BI307" i="1" s="1"/>
  <c r="BC97" i="1"/>
  <c r="BD97" i="1"/>
  <c r="DE161" i="1"/>
  <c r="BK232" i="1"/>
  <c r="BN230" i="1"/>
  <c r="BM230" i="1"/>
  <c r="AI59" i="1"/>
  <c r="AJ59" i="1" s="1"/>
  <c r="BL248" i="1"/>
  <c r="BL249" i="1" s="1"/>
  <c r="AI332" i="1"/>
  <c r="AJ332" i="1" s="1"/>
  <c r="AC244" i="1"/>
  <c r="AD241" i="1"/>
  <c r="AE241" i="1" s="1"/>
  <c r="DR267" i="1"/>
  <c r="CB308" i="1"/>
  <c r="CC308" i="1" s="1"/>
  <c r="AX94" i="1"/>
  <c r="AY94" i="1"/>
  <c r="AN330" i="1"/>
  <c r="AO330" i="1" s="1"/>
  <c r="ED6" i="1"/>
  <c r="AX195" i="1"/>
  <c r="AY195" i="1"/>
  <c r="DB244" i="1"/>
  <c r="CJ6" i="1"/>
  <c r="EC98" i="1"/>
  <c r="AD25" i="1"/>
  <c r="AE25" i="1" s="1"/>
  <c r="D421" i="1"/>
  <c r="EH197" i="1"/>
  <c r="EH196" i="1"/>
  <c r="EH198" i="1" s="1"/>
  <c r="AD44" i="1"/>
  <c r="AE44" i="1" s="1"/>
  <c r="DZ290" i="1"/>
  <c r="BW194" i="1"/>
  <c r="BU197" i="1"/>
  <c r="BX194" i="1"/>
  <c r="BU196" i="1"/>
  <c r="BU198" i="1" s="1"/>
  <c r="AY127" i="1"/>
  <c r="AX127" i="1"/>
  <c r="AN310" i="1"/>
  <c r="AO310" i="1" s="1"/>
  <c r="DK146" i="1"/>
  <c r="DK158" i="1" s="1"/>
  <c r="BP244" i="1"/>
  <c r="BR241" i="1"/>
  <c r="BS241" i="1"/>
  <c r="DL114" i="1"/>
  <c r="DT81" i="1"/>
  <c r="EB266" i="1"/>
  <c r="EB275" i="1"/>
  <c r="CB301" i="1"/>
  <c r="CC301" i="1" s="1"/>
  <c r="AT18" i="1"/>
  <c r="AS18" i="1"/>
  <c r="BM401" i="1"/>
  <c r="BN401" i="1" s="1"/>
  <c r="CN265" i="1"/>
  <c r="BS120" i="1"/>
  <c r="BR120" i="1"/>
  <c r="BP125" i="1"/>
  <c r="AD64" i="1"/>
  <c r="AE64" i="1" s="1"/>
  <c r="CN114" i="1"/>
  <c r="EC134" i="1"/>
  <c r="CG96" i="1"/>
  <c r="CH96" i="1"/>
  <c r="AN120" i="1"/>
  <c r="AL125" i="1"/>
  <c r="AO120" i="1"/>
  <c r="BD58" i="1"/>
  <c r="BC58" i="1"/>
  <c r="AI326" i="1"/>
  <c r="AJ326" i="1" s="1"/>
  <c r="AX199" i="1"/>
  <c r="AV200" i="1"/>
  <c r="AY199" i="1"/>
  <c r="CY75" i="1"/>
  <c r="BM100" i="1"/>
  <c r="BN100" i="1"/>
  <c r="BK102" i="1"/>
  <c r="BK103" i="1" s="1"/>
  <c r="AS317" i="1"/>
  <c r="AT317" i="1" s="1"/>
  <c r="DH134" i="1"/>
  <c r="BU248" i="1"/>
  <c r="BU249" i="1" s="1"/>
  <c r="BX51" i="1"/>
  <c r="BW51" i="1"/>
  <c r="BM44" i="1"/>
  <c r="BN44" i="1"/>
  <c r="DE245" i="1"/>
  <c r="DG268" i="1"/>
  <c r="CH60" i="1"/>
  <c r="CG60" i="1"/>
  <c r="CH251" i="1"/>
  <c r="CG251" i="1"/>
  <c r="CE252" i="1"/>
  <c r="AN408" i="1"/>
  <c r="AO408" i="1" s="1"/>
  <c r="BH90" i="1"/>
  <c r="BI90" i="1"/>
  <c r="BC398" i="1"/>
  <c r="BD398" i="1" s="1"/>
  <c r="BD101" i="1"/>
  <c r="BC101" i="1"/>
  <c r="DH265" i="1"/>
  <c r="AN22" i="1"/>
  <c r="AO22" i="1"/>
  <c r="DD67" i="1"/>
  <c r="DD69" i="1"/>
  <c r="DW81" i="1"/>
  <c r="CR7" i="1"/>
  <c r="CX113" i="1"/>
  <c r="AH67" i="1"/>
  <c r="AH69" i="1"/>
  <c r="CF290" i="1"/>
  <c r="BW131" i="1"/>
  <c r="BX131" i="1"/>
  <c r="DK114" i="1"/>
  <c r="CA114" i="1"/>
  <c r="BQ266" i="1"/>
  <c r="DF154" i="1"/>
  <c r="CJ244" i="1"/>
  <c r="CG109" i="1"/>
  <c r="CE114" i="1"/>
  <c r="CH109" i="1"/>
  <c r="AG133" i="1"/>
  <c r="AI130" i="1"/>
  <c r="AJ130" i="1" s="1"/>
  <c r="DU146" i="1"/>
  <c r="DU159" i="1" s="1"/>
  <c r="CA146" i="1"/>
  <c r="BZ7" i="1"/>
  <c r="CC87" i="1"/>
  <c r="CB87" i="1"/>
  <c r="CU138" i="1"/>
  <c r="CX133" i="1"/>
  <c r="EE248" i="1"/>
  <c r="EE249" i="1" s="1"/>
  <c r="EE232" i="1"/>
  <c r="BH327" i="1"/>
  <c r="BI327" i="1" s="1"/>
  <c r="AD82" i="1"/>
  <c r="AE82" i="1" s="1"/>
  <c r="BM310" i="1"/>
  <c r="BN310" i="1" s="1"/>
  <c r="DO113" i="1"/>
  <c r="AS321" i="1"/>
  <c r="AT321" i="1" s="1"/>
  <c r="DC134" i="1"/>
  <c r="BC19" i="1"/>
  <c r="BD19" i="1"/>
  <c r="DY244" i="1"/>
  <c r="CB334" i="1"/>
  <c r="CC334" i="1" s="1"/>
  <c r="AC196" i="1"/>
  <c r="CT252" i="1"/>
  <c r="BS27" i="1"/>
  <c r="BR27" i="1"/>
  <c r="AI91" i="1"/>
  <c r="AJ91" i="1" s="1"/>
  <c r="AY90" i="1"/>
  <c r="AX90" i="1"/>
  <c r="AT74" i="1"/>
  <c r="AS74" i="1"/>
  <c r="AQ75" i="1"/>
  <c r="BC100" i="1"/>
  <c r="BA102" i="1"/>
  <c r="BA103" i="1" s="1"/>
  <c r="BD100" i="1"/>
  <c r="EC114" i="1"/>
  <c r="CM124" i="1"/>
  <c r="AW267" i="1"/>
  <c r="DQ290" i="1"/>
  <c r="CP290" i="1"/>
  <c r="CX116" i="1"/>
  <c r="CS113" i="1"/>
  <c r="AM290" i="1"/>
  <c r="CC63" i="1"/>
  <c r="CB63" i="1"/>
  <c r="DM268" i="1"/>
  <c r="BI130" i="1"/>
  <c r="BH130" i="1"/>
  <c r="BF133" i="1"/>
  <c r="BH371" i="1"/>
  <c r="BI371" i="1" s="1"/>
  <c r="CN67" i="1"/>
  <c r="CN69" i="1"/>
  <c r="AX319" i="1"/>
  <c r="AY319" i="1" s="1"/>
  <c r="BM35" i="1"/>
  <c r="BN35" i="1"/>
  <c r="BR343" i="1"/>
  <c r="BS343" i="1" s="1"/>
  <c r="CG572" i="1"/>
  <c r="CH572" i="1" s="1"/>
  <c r="AG200" i="1"/>
  <c r="CJ163" i="1"/>
  <c r="CO134" i="1"/>
  <c r="AM114" i="1"/>
  <c r="D299" i="1"/>
  <c r="CU197" i="1"/>
  <c r="CU196" i="1"/>
  <c r="CU198" i="1" s="1"/>
  <c r="DC114" i="1"/>
  <c r="CY81" i="1"/>
  <c r="BL75" i="1"/>
  <c r="DM267" i="1"/>
  <c r="DX133" i="1"/>
  <c r="AD430" i="1"/>
  <c r="AE430" i="1" s="1"/>
  <c r="CX244" i="1"/>
  <c r="BR576" i="1"/>
  <c r="BS576" i="1" s="1"/>
  <c r="DM114" i="1"/>
  <c r="CN245" i="1"/>
  <c r="DW98" i="1"/>
  <c r="CN268" i="1"/>
  <c r="CK154" i="1"/>
  <c r="AC153" i="1"/>
  <c r="AC155" i="1" s="1"/>
  <c r="DF265" i="1"/>
  <c r="AX302" i="1"/>
  <c r="AY302" i="1" s="1"/>
  <c r="CG23" i="1"/>
  <c r="CH23" i="1"/>
  <c r="CE145" i="1"/>
  <c r="CC90" i="1"/>
  <c r="CB90" i="1"/>
  <c r="AX375" i="1"/>
  <c r="AY375" i="1" s="1"/>
  <c r="BC324" i="1"/>
  <c r="BD324" i="1" s="1"/>
  <c r="BH195" i="1"/>
  <c r="BI195" i="1"/>
  <c r="CG247" i="1"/>
  <c r="CH247" i="1"/>
  <c r="DH252" i="1"/>
  <c r="EG7" i="1"/>
  <c r="BC551" i="1"/>
  <c r="BD551" i="1" s="1"/>
  <c r="CB316" i="1"/>
  <c r="CC316" i="1" s="1"/>
  <c r="AI435" i="1"/>
  <c r="AJ435" i="1" s="1"/>
  <c r="AC113" i="1"/>
  <c r="DM232" i="1"/>
  <c r="BW516" i="1"/>
  <c r="BX516" i="1" s="1"/>
  <c r="EH124" i="1"/>
  <c r="DM265" i="1"/>
  <c r="BR195" i="1"/>
  <c r="BS195" i="1"/>
  <c r="AI413" i="1"/>
  <c r="AJ413" i="1" s="1"/>
  <c r="AN424" i="1"/>
  <c r="AO424" i="1" s="1"/>
  <c r="CB14" i="1"/>
  <c r="CC14" i="1"/>
  <c r="DT200" i="1"/>
  <c r="DP267" i="1"/>
  <c r="CA116" i="1"/>
  <c r="BR306" i="1"/>
  <c r="BS306" i="1" s="1"/>
  <c r="EF7" i="1"/>
  <c r="BM383" i="1"/>
  <c r="BN383" i="1" s="1"/>
  <c r="DZ98" i="1"/>
  <c r="BW390" i="1"/>
  <c r="BX390" i="1" s="1"/>
  <c r="BW39" i="1"/>
  <c r="BX39" i="1"/>
  <c r="CU124" i="1"/>
  <c r="AD299" i="1"/>
  <c r="AE299" i="1" s="1"/>
  <c r="CB421" i="1"/>
  <c r="CC421" i="1" s="1"/>
  <c r="AH290" i="1"/>
  <c r="AI65" i="1"/>
  <c r="AJ65" i="1" s="1"/>
  <c r="BR323" i="1"/>
  <c r="BS323" i="1" s="1"/>
  <c r="AD392" i="1"/>
  <c r="AE392" i="1" s="1"/>
  <c r="AD95" i="1"/>
  <c r="AE95" i="1" s="1"/>
  <c r="AD330" i="1"/>
  <c r="AE330" i="1" s="1"/>
  <c r="EE290" i="1"/>
  <c r="DA290" i="1"/>
  <c r="DP196" i="1"/>
  <c r="DP198" i="1" s="1"/>
  <c r="DP197" i="1"/>
  <c r="CZ200" i="1"/>
  <c r="AY88" i="1"/>
  <c r="AX88" i="1"/>
  <c r="BS85" i="1"/>
  <c r="BR85" i="1"/>
  <c r="DB81" i="1"/>
  <c r="CL138" i="1"/>
  <c r="CY98" i="1"/>
  <c r="CQ244" i="1"/>
  <c r="EA232" i="1"/>
  <c r="CS67" i="1"/>
  <c r="CS69" i="1"/>
  <c r="AR252" i="1"/>
  <c r="AN297" i="1"/>
  <c r="AO297" i="1" s="1"/>
  <c r="BL268" i="1"/>
  <c r="CG573" i="1"/>
  <c r="CH573" i="1" s="1"/>
  <c r="DS69" i="1"/>
  <c r="DS67" i="1"/>
  <c r="AD89" i="1"/>
  <c r="AE89" i="1" s="1"/>
  <c r="CT200" i="1"/>
  <c r="AX104" i="1"/>
  <c r="AY104" i="1"/>
  <c r="BI122" i="1"/>
  <c r="BH122" i="1"/>
  <c r="DG200" i="1"/>
  <c r="CG127" i="1"/>
  <c r="CH127" i="1"/>
  <c r="BN90" i="1"/>
  <c r="BM90" i="1"/>
  <c r="AG75" i="1"/>
  <c r="AI74" i="1"/>
  <c r="AJ74" i="1" s="1"/>
  <c r="DB133" i="1"/>
  <c r="BW359" i="1"/>
  <c r="BX359" i="1" s="1"/>
  <c r="AX341" i="1"/>
  <c r="AY341" i="1" s="1"/>
  <c r="AX373" i="1"/>
  <c r="AY373" i="1" s="1"/>
  <c r="DB248" i="1"/>
  <c r="DB249" i="1" s="1"/>
  <c r="EE197" i="1"/>
  <c r="EE196" i="1"/>
  <c r="EE198" i="1" s="1"/>
  <c r="DZ244" i="1"/>
  <c r="BW242" i="1"/>
  <c r="BX242" i="1"/>
  <c r="EC265" i="1"/>
  <c r="DB124" i="1"/>
  <c r="DP114" i="1"/>
  <c r="BN233" i="1"/>
  <c r="BM233" i="1"/>
  <c r="DX153" i="1"/>
  <c r="DB6" i="1"/>
  <c r="DA133" i="1"/>
  <c r="BP384" i="1"/>
  <c r="BP385" i="1" s="1"/>
  <c r="BP387" i="1" s="1"/>
  <c r="BM319" i="1"/>
  <c r="BN319" i="1" s="1"/>
  <c r="DX161" i="1"/>
  <c r="DS138" i="1"/>
  <c r="DP268" i="1"/>
  <c r="DZ75" i="1"/>
  <c r="CB235" i="1"/>
  <c r="CC235" i="1"/>
  <c r="DT267" i="1"/>
  <c r="CA290" i="1"/>
  <c r="DQ67" i="1"/>
  <c r="DQ69" i="1"/>
  <c r="CA8" i="1"/>
  <c r="CA147" i="1"/>
  <c r="AN242" i="1"/>
  <c r="AO242" i="1"/>
  <c r="BR302" i="1"/>
  <c r="BS302" i="1" s="1"/>
  <c r="D302" i="1"/>
  <c r="AD414" i="1"/>
  <c r="AE414" i="1" s="1"/>
  <c r="AN340" i="1"/>
  <c r="AO340" i="1" s="1"/>
  <c r="AR290" i="1"/>
  <c r="ED145" i="1"/>
  <c r="AD60" i="1"/>
  <c r="AE60" i="1" s="1"/>
  <c r="AN296" i="1"/>
  <c r="AO296" i="1" s="1"/>
  <c r="AB196" i="1"/>
  <c r="AB198" i="1" s="1"/>
  <c r="AB197" i="1"/>
  <c r="DA268" i="1"/>
  <c r="CZ134" i="1"/>
  <c r="CB64" i="1"/>
  <c r="CC64" i="1"/>
  <c r="CZ267" i="1"/>
  <c r="CX267" i="1"/>
  <c r="DZ265" i="1"/>
  <c r="DJ114" i="1"/>
  <c r="DO137" i="1"/>
  <c r="AI105" i="1"/>
  <c r="AJ105" i="1" s="1"/>
  <c r="CL153" i="1"/>
  <c r="DL113" i="1"/>
  <c r="DB161" i="1"/>
  <c r="EB287" i="1"/>
  <c r="BB290" i="1"/>
  <c r="AI343" i="1"/>
  <c r="AJ343" i="1" s="1"/>
  <c r="DM124" i="1"/>
  <c r="CG335" i="1"/>
  <c r="CH335" i="1" s="1"/>
  <c r="BW312" i="1"/>
  <c r="BX312" i="1" s="1"/>
  <c r="AD325" i="1"/>
  <c r="AE325" i="1" s="1"/>
  <c r="DR75" i="1"/>
  <c r="BR32" i="1"/>
  <c r="BS32" i="1" s="1"/>
  <c r="DT266" i="1"/>
  <c r="BH347" i="1"/>
  <c r="BI347" i="1" s="1"/>
  <c r="AN328" i="1"/>
  <c r="AO328" i="1" s="1"/>
  <c r="CG481" i="1"/>
  <c r="CH481" i="1" s="1"/>
  <c r="CJ154" i="1"/>
  <c r="BX64" i="1"/>
  <c r="BW64" i="1"/>
  <c r="CA102" i="1"/>
  <c r="AD21" i="1"/>
  <c r="AE21" i="1" s="1"/>
  <c r="EF266" i="1"/>
  <c r="BI74" i="1"/>
  <c r="BH74" i="1"/>
  <c r="BF75" i="1"/>
  <c r="AO42" i="1"/>
  <c r="AN42" i="1"/>
  <c r="AI101" i="1"/>
  <c r="AJ101" i="1" s="1"/>
  <c r="DZ266" i="1"/>
  <c r="CE244" i="1"/>
  <c r="CH241" i="1"/>
  <c r="CG241" i="1"/>
  <c r="DF81" i="1"/>
  <c r="CB118" i="1"/>
  <c r="CC118" i="1"/>
  <c r="AI90" i="1"/>
  <c r="AJ90" i="1" s="1"/>
  <c r="CN145" i="1"/>
  <c r="CC128" i="1"/>
  <c r="CB128" i="1"/>
  <c r="AT61" i="1"/>
  <c r="AS61" i="1"/>
  <c r="AN374" i="1"/>
  <c r="AO374" i="1" s="1"/>
  <c r="BC340" i="1"/>
  <c r="BD340" i="1" s="1"/>
  <c r="CM267" i="1"/>
  <c r="BP7" i="1"/>
  <c r="BS87" i="1"/>
  <c r="BR87" i="1"/>
  <c r="EE268" i="1"/>
  <c r="BM235" i="1"/>
  <c r="BN235" i="1"/>
  <c r="BM318" i="1"/>
  <c r="BN318" i="1" s="1"/>
  <c r="ED133" i="1"/>
  <c r="AX419" i="1"/>
  <c r="AY419" i="1" s="1"/>
  <c r="BH317" i="1"/>
  <c r="BI317" i="1" s="1"/>
  <c r="BH326" i="1"/>
  <c r="BI326" i="1" s="1"/>
  <c r="DG134" i="1"/>
  <c r="BC129" i="1"/>
  <c r="BD129" i="1"/>
  <c r="BA134" i="1"/>
  <c r="BW396" i="1"/>
  <c r="BX396" i="1" s="1"/>
  <c r="BW105" i="1"/>
  <c r="BX105" i="1"/>
  <c r="CT268" i="1"/>
  <c r="DT268" i="1"/>
  <c r="BG137" i="1"/>
  <c r="BL7" i="1"/>
  <c r="BC309" i="1"/>
  <c r="BD309" i="1" s="1"/>
  <c r="BZ161" i="1"/>
  <c r="CC111" i="1"/>
  <c r="CB111" i="1"/>
  <c r="BV113" i="1"/>
  <c r="CK7" i="1"/>
  <c r="AS326" i="1"/>
  <c r="AT326" i="1" s="1"/>
  <c r="CC60" i="1"/>
  <c r="CB60" i="1"/>
  <c r="DL124" i="1"/>
  <c r="BB244" i="1"/>
  <c r="DF114" i="1"/>
  <c r="AS315" i="1"/>
  <c r="AT315" i="1" s="1"/>
  <c r="DX67" i="1"/>
  <c r="DX69" i="1"/>
  <c r="AI513" i="1"/>
  <c r="AJ513" i="1" s="1"/>
  <c r="CU6" i="1"/>
  <c r="BX97" i="1"/>
  <c r="BW97" i="1"/>
  <c r="AX324" i="1"/>
  <c r="AY324" i="1" s="1"/>
  <c r="BB232" i="1"/>
  <c r="CO146" i="1"/>
  <c r="DE6" i="1"/>
  <c r="DE470" i="1" s="1"/>
  <c r="CG80" i="1"/>
  <c r="CH80" i="1"/>
  <c r="BW552" i="1"/>
  <c r="BX552" i="1" s="1"/>
  <c r="EE265" i="1"/>
  <c r="CX252" i="1"/>
  <c r="EC196" i="1"/>
  <c r="EC198" i="1" s="1"/>
  <c r="EC197" i="1"/>
  <c r="DW384" i="1"/>
  <c r="DW385" i="1" s="1"/>
  <c r="DW387" i="1" s="1"/>
  <c r="DL125" i="1"/>
  <c r="BX127" i="1"/>
  <c r="BW127" i="1"/>
  <c r="BR298" i="1"/>
  <c r="BS298" i="1" s="1"/>
  <c r="AS320" i="1"/>
  <c r="AT320" i="1" s="1"/>
  <c r="DC265" i="1"/>
  <c r="AS101" i="1"/>
  <c r="AT101" i="1"/>
  <c r="AI94" i="1"/>
  <c r="AJ94" i="1" s="1"/>
  <c r="AN406" i="1"/>
  <c r="AO406" i="1" s="1"/>
  <c r="CA384" i="1"/>
  <c r="CB367" i="1"/>
  <c r="CC367" i="1" s="1"/>
  <c r="AN307" i="1"/>
  <c r="AO307" i="1" s="1"/>
  <c r="CY114" i="1"/>
  <c r="D296" i="1"/>
  <c r="BN38" i="1"/>
  <c r="BM38" i="1"/>
  <c r="BR320" i="1"/>
  <c r="BS320" i="1" s="1"/>
  <c r="DG116" i="1"/>
  <c r="DM75" i="1"/>
  <c r="DD124" i="1"/>
  <c r="CP384" i="1"/>
  <c r="CP385" i="1" s="1"/>
  <c r="CP387" i="1" s="1"/>
  <c r="AS335" i="1"/>
  <c r="AT335" i="1" s="1"/>
  <c r="EG113" i="1"/>
  <c r="BH381" i="1"/>
  <c r="BI381" i="1" s="1"/>
  <c r="BG67" i="1"/>
  <c r="BG69" i="1"/>
  <c r="AI379" i="1"/>
  <c r="AJ379" i="1" s="1"/>
  <c r="AB133" i="1"/>
  <c r="AD130" i="1"/>
  <c r="AE130" i="1" s="1"/>
  <c r="CQ232" i="1"/>
  <c r="BW342" i="1"/>
  <c r="BX342" i="1" s="1"/>
  <c r="EA161" i="1"/>
  <c r="AS110" i="1"/>
  <c r="AT110" i="1"/>
  <c r="AQ113" i="1"/>
  <c r="CP244" i="1"/>
  <c r="EE266" i="1"/>
  <c r="BQ248" i="1"/>
  <c r="CG520" i="1"/>
  <c r="CH520" i="1" s="1"/>
  <c r="EA125" i="1"/>
  <c r="CP248" i="1"/>
  <c r="CP249" i="1" s="1"/>
  <c r="D301" i="1"/>
  <c r="DS290" i="1"/>
  <c r="DX145" i="1"/>
  <c r="AI355" i="1"/>
  <c r="AJ355" i="1" s="1"/>
  <c r="BS62" i="1"/>
  <c r="BR62" i="1"/>
  <c r="BH305" i="1"/>
  <c r="BI305" i="1" s="1"/>
  <c r="AO233" i="1"/>
  <c r="AN233" i="1"/>
  <c r="AB265" i="1"/>
  <c r="AN298" i="1"/>
  <c r="AO298" i="1" s="1"/>
  <c r="DT252" i="1"/>
  <c r="AS296" i="1"/>
  <c r="AT296" i="1" s="1"/>
  <c r="EF268" i="1"/>
  <c r="DD154" i="1"/>
  <c r="CQ196" i="1"/>
  <c r="CQ198" i="1" s="1"/>
  <c r="CQ197" i="1"/>
  <c r="CJ248" i="1"/>
  <c r="CJ249" i="1" s="1"/>
  <c r="DC232" i="1"/>
  <c r="BI105" i="1"/>
  <c r="BH105" i="1"/>
  <c r="DS114" i="1"/>
  <c r="DB98" i="1"/>
  <c r="AM248" i="1"/>
  <c r="AM249" i="1" s="1"/>
  <c r="EC133" i="1"/>
  <c r="BW403" i="1"/>
  <c r="BX403" i="1" s="1"/>
  <c r="BC298" i="1"/>
  <c r="BD298" i="1" s="1"/>
  <c r="AT30" i="1"/>
  <c r="AS30" i="1"/>
  <c r="BB116" i="1"/>
  <c r="AX326" i="1"/>
  <c r="AY326" i="1" s="1"/>
  <c r="BR311" i="1"/>
  <c r="BS311" i="1" s="1"/>
  <c r="BC49" i="1"/>
  <c r="BD49" i="1"/>
  <c r="DU124" i="1"/>
  <c r="AX517" i="1"/>
  <c r="AY517" i="1" s="1"/>
  <c r="CB43" i="1"/>
  <c r="CC43" i="1"/>
  <c r="AX235" i="1"/>
  <c r="AY235" i="1"/>
  <c r="CU114" i="1"/>
  <c r="CM252" i="1"/>
  <c r="CH85" i="1"/>
  <c r="CG85" i="1"/>
  <c r="DB252" i="1"/>
  <c r="BI88" i="1"/>
  <c r="BH88" i="1"/>
  <c r="BH344" i="1"/>
  <c r="BI344" i="1" s="1"/>
  <c r="AS413" i="1"/>
  <c r="AT413" i="1" s="1"/>
  <c r="CB403" i="1"/>
  <c r="CC403" i="1" s="1"/>
  <c r="AD412" i="1"/>
  <c r="AE412" i="1" s="1"/>
  <c r="DO124" i="1"/>
  <c r="AD345" i="1"/>
  <c r="AE345" i="1" s="1"/>
  <c r="BS231" i="1"/>
  <c r="BR231" i="1"/>
  <c r="BM499" i="1"/>
  <c r="BN499" i="1" s="1"/>
  <c r="AS318" i="1"/>
  <c r="AT318" i="1" s="1"/>
  <c r="AI411" i="1"/>
  <c r="AJ411" i="1" s="1"/>
  <c r="AX344" i="1"/>
  <c r="AY344" i="1" s="1"/>
  <c r="DQ232" i="1"/>
  <c r="AD371" i="1"/>
  <c r="AE371" i="1" s="1"/>
  <c r="EB244" i="1"/>
  <c r="BS230" i="1"/>
  <c r="BP232" i="1"/>
  <c r="BR230" i="1"/>
  <c r="AD298" i="1"/>
  <c r="AE298" i="1" s="1"/>
  <c r="DH384" i="1"/>
  <c r="DH385" i="1" s="1"/>
  <c r="DH387" i="1" s="1"/>
  <c r="BS131" i="1"/>
  <c r="BR131" i="1"/>
  <c r="AM124" i="1"/>
  <c r="BM108" i="1"/>
  <c r="BN108" i="1"/>
  <c r="AO54" i="1"/>
  <c r="AN54" i="1"/>
  <c r="AN303" i="1"/>
  <c r="AO303" i="1" s="1"/>
  <c r="D518" i="1"/>
  <c r="BW393" i="1"/>
  <c r="BX393" i="1" s="1"/>
  <c r="D332" i="1"/>
  <c r="BQ133" i="1"/>
  <c r="D456" i="1"/>
  <c r="CB376" i="1"/>
  <c r="CC376" i="1" s="1"/>
  <c r="BR90" i="1"/>
  <c r="BS90" i="1"/>
  <c r="AR267" i="1"/>
  <c r="BM410" i="1"/>
  <c r="BN410" i="1" s="1"/>
  <c r="AY80" i="1"/>
  <c r="AX80" i="1"/>
  <c r="DB290" i="1"/>
  <c r="CG195" i="1"/>
  <c r="CH195" i="1"/>
  <c r="DC197" i="1"/>
  <c r="DC196" i="1"/>
  <c r="DC198" i="1" s="1"/>
  <c r="CS114" i="1"/>
  <c r="AI320" i="1"/>
  <c r="AJ320" i="1" s="1"/>
  <c r="AI414" i="1"/>
  <c r="AJ414" i="1" s="1"/>
  <c r="AD322" i="1"/>
  <c r="AE322" i="1" s="1"/>
  <c r="BH325" i="1"/>
  <c r="BI325" i="1" s="1"/>
  <c r="AR134" i="1"/>
  <c r="BB245" i="1"/>
  <c r="CG401" i="1"/>
  <c r="CH401" i="1" s="1"/>
  <c r="DX81" i="1"/>
  <c r="CK69" i="1"/>
  <c r="CK67" i="1"/>
  <c r="BM322" i="1"/>
  <c r="BN322" i="1" s="1"/>
  <c r="DR268" i="1"/>
  <c r="CG36" i="1"/>
  <c r="CH36" i="1"/>
  <c r="BW346" i="1"/>
  <c r="BX346" i="1" s="1"/>
  <c r="BI64" i="1"/>
  <c r="BH64" i="1"/>
  <c r="CB96" i="1"/>
  <c r="CC96" i="1"/>
  <c r="DW252" i="1"/>
  <c r="DL145" i="1"/>
  <c r="CG355" i="1"/>
  <c r="CH355" i="1" s="1"/>
  <c r="CG549" i="1"/>
  <c r="CH549" i="1" s="1"/>
  <c r="CT98" i="1"/>
  <c r="BH360" i="1"/>
  <c r="BI360" i="1" s="1"/>
  <c r="CF245" i="1"/>
  <c r="DZ134" i="1"/>
  <c r="AX550" i="1"/>
  <c r="AY550" i="1" s="1"/>
  <c r="AI335" i="1"/>
  <c r="AJ335" i="1" s="1"/>
  <c r="D416" i="1"/>
  <c r="AN378" i="1"/>
  <c r="AO378" i="1" s="1"/>
  <c r="BM416" i="1"/>
  <c r="BN416" i="1" s="1"/>
  <c r="AX328" i="1"/>
  <c r="AY328" i="1" s="1"/>
  <c r="BA7" i="1"/>
  <c r="BD87" i="1"/>
  <c r="BC87" i="1"/>
  <c r="DF134" i="1"/>
  <c r="CL252" i="1"/>
  <c r="CG326" i="1"/>
  <c r="CH326" i="1" s="1"/>
  <c r="D420" i="1"/>
  <c r="BH420" i="1"/>
  <c r="BI420" i="1" s="1"/>
  <c r="BH329" i="1"/>
  <c r="BI329" i="1" s="1"/>
  <c r="CG410" i="1"/>
  <c r="CH410" i="1" s="1"/>
  <c r="AT91" i="1"/>
  <c r="AS91" i="1"/>
  <c r="DH245" i="1"/>
  <c r="BH421" i="1"/>
  <c r="BI421" i="1" s="1"/>
  <c r="AN343" i="1"/>
  <c r="AO343" i="1" s="1"/>
  <c r="BH340" i="1"/>
  <c r="BI340" i="1" s="1"/>
  <c r="EB133" i="1"/>
  <c r="AB252" i="1"/>
  <c r="AO199" i="1"/>
  <c r="AL200" i="1"/>
  <c r="AN199" i="1"/>
  <c r="AD307" i="1"/>
  <c r="AE307" i="1" s="1"/>
  <c r="BC61" i="1"/>
  <c r="BD61" i="1"/>
  <c r="AS406" i="1"/>
  <c r="AT406" i="1" s="1"/>
  <c r="AS414" i="1"/>
  <c r="AT414" i="1" s="1"/>
  <c r="CG427" i="1"/>
  <c r="CH427" i="1" s="1"/>
  <c r="BW310" i="1"/>
  <c r="BX310" i="1" s="1"/>
  <c r="BR348" i="1"/>
  <c r="BS348" i="1" s="1"/>
  <c r="BG384" i="1"/>
  <c r="BH367" i="1"/>
  <c r="BI367" i="1" s="1"/>
  <c r="BW31" i="1"/>
  <c r="BX31" i="1" s="1"/>
  <c r="BV161" i="1"/>
  <c r="CB298" i="1"/>
  <c r="CC298" i="1" s="1"/>
  <c r="BH380" i="1"/>
  <c r="BI380" i="1" s="1"/>
  <c r="BW360" i="1"/>
  <c r="BX360" i="1" s="1"/>
  <c r="AD379" i="1"/>
  <c r="AE379" i="1" s="1"/>
  <c r="CG312" i="1"/>
  <c r="CH312" i="1" s="1"/>
  <c r="BM247" i="1"/>
  <c r="BN247" i="1"/>
  <c r="BL266" i="1"/>
  <c r="BV245" i="1"/>
  <c r="AD397" i="1"/>
  <c r="AE397" i="1" s="1"/>
  <c r="EB281" i="1"/>
  <c r="BW46" i="1"/>
  <c r="BX46" i="1"/>
  <c r="CT161" i="1"/>
  <c r="BS74" i="1"/>
  <c r="BR74" i="1"/>
  <c r="BP75" i="1"/>
  <c r="CM290" i="1"/>
  <c r="AD251" i="1"/>
  <c r="AE251" i="1" s="1"/>
  <c r="AC252" i="1"/>
  <c r="BM88" i="1"/>
  <c r="BN88" i="1"/>
  <c r="CY244" i="1"/>
  <c r="DU114" i="1"/>
  <c r="CO7" i="1"/>
  <c r="CQ265" i="1"/>
  <c r="BN93" i="1"/>
  <c r="BM93" i="1"/>
  <c r="BK98" i="1"/>
  <c r="BX101" i="1"/>
  <c r="BW101" i="1"/>
  <c r="BV154" i="1"/>
  <c r="BV156" i="1" s="1"/>
  <c r="AX345" i="1"/>
  <c r="AY345" i="1" s="1"/>
  <c r="CJ134" i="1"/>
  <c r="AV75" i="1"/>
  <c r="AX74" i="1"/>
  <c r="AY74" i="1"/>
  <c r="BW362" i="1"/>
  <c r="BX362" i="1" s="1"/>
  <c r="AN571" i="1"/>
  <c r="AO571" i="1" s="1"/>
  <c r="EH125" i="1"/>
  <c r="EH75" i="1"/>
  <c r="BS54" i="1"/>
  <c r="BR54" i="1"/>
  <c r="AD46" i="1"/>
  <c r="AE46" i="1" s="1"/>
  <c r="BR26" i="1"/>
  <c r="BS26" i="1"/>
  <c r="BK267" i="1"/>
  <c r="BN53" i="1"/>
  <c r="BM53" i="1"/>
  <c r="DL98" i="1"/>
  <c r="CC59" i="1"/>
  <c r="CB59" i="1"/>
  <c r="CO290" i="1"/>
  <c r="BL147" i="1"/>
  <c r="BL8" i="1"/>
  <c r="CG352" i="1"/>
  <c r="CH352" i="1" s="1"/>
  <c r="AN331" i="1"/>
  <c r="AO331" i="1" s="1"/>
  <c r="CA268" i="1"/>
  <c r="AC384" i="1"/>
  <c r="AC385" i="1" s="1"/>
  <c r="AD367" i="1"/>
  <c r="AE367" i="1" s="1"/>
  <c r="BM306" i="1"/>
  <c r="BN306" i="1" s="1"/>
  <c r="BN64" i="1"/>
  <c r="BM64" i="1"/>
  <c r="CB50" i="1"/>
  <c r="BZ265" i="1"/>
  <c r="CC50" i="1"/>
  <c r="AS382" i="1"/>
  <c r="AT382" i="1" s="1"/>
  <c r="CA125" i="1"/>
  <c r="CL134" i="1"/>
  <c r="AN302" i="1"/>
  <c r="AO302" i="1" s="1"/>
  <c r="DY200" i="1"/>
  <c r="CB418" i="1"/>
  <c r="CC418" i="1" s="1"/>
  <c r="AX406" i="1"/>
  <c r="AY406" i="1" s="1"/>
  <c r="CG118" i="1"/>
  <c r="CH118" i="1"/>
  <c r="BX57" i="1"/>
  <c r="BW57" i="1"/>
  <c r="EG116" i="1"/>
  <c r="BX130" i="1"/>
  <c r="BW130" i="1"/>
  <c r="BU133" i="1"/>
  <c r="CB234" i="1"/>
  <c r="CC234" i="1"/>
  <c r="CB330" i="1"/>
  <c r="CC330" i="1" s="1"/>
  <c r="BK279" i="1"/>
  <c r="D347" i="1"/>
  <c r="CR245" i="1"/>
  <c r="DJ232" i="1"/>
  <c r="DQ116" i="1"/>
  <c r="BM524" i="1"/>
  <c r="BN524" i="1" s="1"/>
  <c r="BW398" i="1"/>
  <c r="BX398" i="1" s="1"/>
  <c r="BI80" i="1"/>
  <c r="BH80" i="1"/>
  <c r="CG377" i="1"/>
  <c r="CH377" i="1" s="1"/>
  <c r="CK384" i="1"/>
  <c r="CK385" i="1" s="1"/>
  <c r="CK387" i="1" s="1"/>
  <c r="DA125" i="1"/>
  <c r="AV116" i="1"/>
  <c r="AY115" i="1"/>
  <c r="AX115" i="1"/>
  <c r="AD408" i="1"/>
  <c r="AE408" i="1" s="1"/>
  <c r="CC230" i="1"/>
  <c r="CB230" i="1"/>
  <c r="BZ232" i="1"/>
  <c r="EA267" i="1"/>
  <c r="EB487" i="1"/>
  <c r="CG340" i="1"/>
  <c r="CH340" i="1" s="1"/>
  <c r="AX72" i="1"/>
  <c r="AY72" i="1"/>
  <c r="D367" i="1"/>
  <c r="BL116" i="1"/>
  <c r="BH361" i="1"/>
  <c r="BI361" i="1" s="1"/>
  <c r="BH308" i="1"/>
  <c r="BI308" i="1" s="1"/>
  <c r="CL279" i="1"/>
  <c r="CB306" i="1"/>
  <c r="CC306" i="1" s="1"/>
  <c r="DT290" i="1"/>
  <c r="AG113" i="1"/>
  <c r="AI110" i="1"/>
  <c r="AJ110" i="1" s="1"/>
  <c r="CJ113" i="1"/>
  <c r="BH368" i="1"/>
  <c r="BI368" i="1" s="1"/>
  <c r="BR405" i="1"/>
  <c r="BS405" i="1" s="1"/>
  <c r="AG81" i="1"/>
  <c r="BD55" i="1"/>
  <c r="BC55" i="1"/>
  <c r="BA268" i="1"/>
  <c r="BM337" i="1"/>
  <c r="BN337" i="1" s="1"/>
  <c r="AQ279" i="1"/>
  <c r="BU125" i="1"/>
  <c r="BX120" i="1"/>
  <c r="BW120" i="1"/>
  <c r="BK266" i="1"/>
  <c r="BN52" i="1"/>
  <c r="BM52" i="1"/>
  <c r="CM125" i="1"/>
  <c r="AR196" i="1"/>
  <c r="CH107" i="1"/>
  <c r="CG107" i="1"/>
  <c r="AO96" i="1"/>
  <c r="AN96" i="1"/>
  <c r="DE200" i="1"/>
  <c r="EB81" i="1"/>
  <c r="CM153" i="1"/>
  <c r="EF134" i="1"/>
  <c r="DN7" i="1"/>
  <c r="EA7" i="1"/>
  <c r="DB200" i="1"/>
  <c r="BH324" i="1"/>
  <c r="BI324" i="1" s="1"/>
  <c r="BC305" i="1"/>
  <c r="BD305" i="1" s="1"/>
  <c r="AX306" i="1"/>
  <c r="AY306" i="1" s="1"/>
  <c r="AB124" i="1"/>
  <c r="AD121" i="1"/>
  <c r="AE121" i="1" s="1"/>
  <c r="AN383" i="1"/>
  <c r="AO383" i="1" s="1"/>
  <c r="BC478" i="1"/>
  <c r="BD478" i="1" s="1"/>
  <c r="AS107" i="1"/>
  <c r="AT107" i="1"/>
  <c r="BI131" i="1"/>
  <c r="BH131" i="1"/>
  <c r="CP98" i="1"/>
  <c r="BQ245" i="1"/>
  <c r="CY154" i="1"/>
  <c r="CG82" i="1"/>
  <c r="CH82" i="1"/>
  <c r="D300" i="1"/>
  <c r="DO268" i="1"/>
  <c r="DU265" i="1"/>
  <c r="AM102" i="1"/>
  <c r="BH343" i="1"/>
  <c r="BI343" i="1" s="1"/>
  <c r="DS134" i="1"/>
  <c r="AI233" i="1"/>
  <c r="AJ233" i="1" s="1"/>
  <c r="AI93" i="1"/>
  <c r="AJ93" i="1" s="1"/>
  <c r="AG98" i="1"/>
  <c r="EC252" i="1"/>
  <c r="BR322" i="1"/>
  <c r="BS322" i="1" s="1"/>
  <c r="D419" i="1"/>
  <c r="AI398" i="1"/>
  <c r="AJ398" i="1" s="1"/>
  <c r="CG426" i="1"/>
  <c r="CH426" i="1" s="1"/>
  <c r="AX402" i="1"/>
  <c r="AY402" i="1" s="1"/>
  <c r="BS59" i="1"/>
  <c r="BR59" i="1"/>
  <c r="CK114" i="1"/>
  <c r="AN407" i="1"/>
  <c r="AO407" i="1" s="1"/>
  <c r="BR321" i="1"/>
  <c r="BS321" i="1" s="1"/>
  <c r="DP7" i="1"/>
  <c r="BI127" i="1"/>
  <c r="BH127" i="1"/>
  <c r="AN119" i="1"/>
  <c r="AO119" i="1"/>
  <c r="DB134" i="1"/>
  <c r="DF252" i="1"/>
  <c r="CB296" i="1"/>
  <c r="CC296" i="1" s="1"/>
  <c r="AI426" i="1"/>
  <c r="AJ426" i="1" s="1"/>
  <c r="AD328" i="1"/>
  <c r="AE328" i="1" s="1"/>
  <c r="DR134" i="1"/>
  <c r="CB326" i="1"/>
  <c r="CC326" i="1" s="1"/>
  <c r="D414" i="1"/>
  <c r="BM296" i="1"/>
  <c r="BN296" i="1" s="1"/>
  <c r="D407" i="1"/>
  <c r="DU280" i="1"/>
  <c r="DQ124" i="1"/>
  <c r="CH79" i="1"/>
  <c r="CG79" i="1"/>
  <c r="CB594" i="1"/>
  <c r="CC594" i="1" s="1"/>
  <c r="BC80" i="1"/>
  <c r="BD80" i="1"/>
  <c r="AN412" i="1"/>
  <c r="AO412" i="1" s="1"/>
  <c r="AI362" i="1"/>
  <c r="AJ362" i="1" s="1"/>
  <c r="AV196" i="1"/>
  <c r="AV198" i="1" s="1"/>
  <c r="AX194" i="1"/>
  <c r="AY194" i="1"/>
  <c r="AV197" i="1"/>
  <c r="AN326" i="1"/>
  <c r="AO326" i="1" s="1"/>
  <c r="AN370" i="1"/>
  <c r="AO370" i="1" s="1"/>
  <c r="BW195" i="1"/>
  <c r="BX195" i="1"/>
  <c r="BM547" i="1"/>
  <c r="BN547" i="1" s="1"/>
  <c r="BN109" i="1"/>
  <c r="BK114" i="1"/>
  <c r="BM109" i="1"/>
  <c r="AD52" i="1"/>
  <c r="AE52" i="1" s="1"/>
  <c r="AC266" i="1"/>
  <c r="AD351" i="1"/>
  <c r="AE351" i="1" s="1"/>
  <c r="DJ252" i="1"/>
  <c r="DJ253" i="1" s="1"/>
  <c r="AN74" i="1"/>
  <c r="AO74" i="1"/>
  <c r="AL75" i="1"/>
  <c r="EC266" i="1"/>
  <c r="BS93" i="1"/>
  <c r="BP98" i="1"/>
  <c r="BR93" i="1"/>
  <c r="CT248" i="1"/>
  <c r="CT249" i="1" s="1"/>
  <c r="BB153" i="1"/>
  <c r="BB155" i="1" s="1"/>
  <c r="EB98" i="1"/>
  <c r="BC329" i="1"/>
  <c r="BD329" i="1" s="1"/>
  <c r="AN421" i="1"/>
  <c r="AO421" i="1" s="1"/>
  <c r="D408" i="1"/>
  <c r="CB368" i="1"/>
  <c r="CC368" i="1" s="1"/>
  <c r="AG266" i="1"/>
  <c r="BG75" i="1"/>
  <c r="CZ75" i="1"/>
  <c r="BD110" i="1"/>
  <c r="BA113" i="1"/>
  <c r="BC110" i="1"/>
  <c r="AH134" i="1"/>
  <c r="CW200" i="1"/>
  <c r="BH402" i="1"/>
  <c r="BI402" i="1" s="1"/>
  <c r="CP133" i="1"/>
  <c r="CJ69" i="1"/>
  <c r="CJ67" i="1"/>
  <c r="CO98" i="1"/>
  <c r="DQ384" i="1"/>
  <c r="DQ385" i="1" s="1"/>
  <c r="DQ387" i="1" s="1"/>
  <c r="AS302" i="1"/>
  <c r="AT302" i="1" s="1"/>
  <c r="DA116" i="1"/>
  <c r="CU154" i="1"/>
  <c r="DC252" i="1"/>
  <c r="DZ133" i="1"/>
  <c r="EB248" i="1"/>
  <c r="EB249" i="1" s="1"/>
  <c r="EB274" i="1"/>
  <c r="BW108" i="1"/>
  <c r="BX108" i="1"/>
  <c r="BS127" i="1"/>
  <c r="BR127" i="1"/>
  <c r="CQ267" i="1"/>
  <c r="CR67" i="1"/>
  <c r="CR69" i="1"/>
  <c r="CC233" i="1"/>
  <c r="CB233" i="1"/>
  <c r="AM75" i="1"/>
  <c r="DL75" i="1"/>
  <c r="BM298" i="1"/>
  <c r="BN298" i="1" s="1"/>
  <c r="DM113" i="1"/>
  <c r="BH391" i="1"/>
  <c r="BI391" i="1" s="1"/>
  <c r="AI303" i="1"/>
  <c r="AJ303" i="1" s="1"/>
  <c r="AG67" i="1"/>
  <c r="AG69" i="1"/>
  <c r="AI66" i="1"/>
  <c r="AJ66" i="1" s="1"/>
  <c r="AI424" i="1"/>
  <c r="AJ424" i="1" s="1"/>
  <c r="BW297" i="1"/>
  <c r="BX297" i="1" s="1"/>
  <c r="BC300" i="1"/>
  <c r="BD300" i="1" s="1"/>
  <c r="AD300" i="1"/>
  <c r="AE300" i="1" s="1"/>
  <c r="AS108" i="1"/>
  <c r="AT108" i="1"/>
  <c r="DS266" i="1"/>
  <c r="CX98" i="1"/>
  <c r="BK161" i="1"/>
  <c r="AD90" i="1"/>
  <c r="AE90" i="1" s="1"/>
  <c r="D320" i="1"/>
  <c r="AX398" i="1"/>
  <c r="AY398" i="1" s="1"/>
  <c r="AS429" i="1"/>
  <c r="AT429" i="1" s="1"/>
  <c r="AN334" i="1"/>
  <c r="AO334" i="1" s="1"/>
  <c r="AD309" i="1"/>
  <c r="AE309" i="1" s="1"/>
  <c r="DZ67" i="1"/>
  <c r="DZ69" i="1"/>
  <c r="CN384" i="1"/>
  <c r="CN385" i="1" s="1"/>
  <c r="CN387" i="1" s="1"/>
  <c r="EB506" i="1"/>
  <c r="BW320" i="1"/>
  <c r="BX320" i="1" s="1"/>
  <c r="AI368" i="1"/>
  <c r="AJ368" i="1" s="1"/>
  <c r="BM375" i="1"/>
  <c r="BN375" i="1" s="1"/>
  <c r="DO245" i="1"/>
  <c r="AD329" i="1"/>
  <c r="AE329" i="1" s="1"/>
  <c r="BI101" i="1"/>
  <c r="BH101" i="1"/>
  <c r="BH417" i="1"/>
  <c r="BI417" i="1" s="1"/>
  <c r="AC67" i="1"/>
  <c r="AC69" i="1"/>
  <c r="BI108" i="1"/>
  <c r="BH108" i="1"/>
  <c r="AI381" i="1"/>
  <c r="AJ381" i="1" s="1"/>
  <c r="DK252" i="1"/>
  <c r="CM98" i="1"/>
  <c r="D506" i="1"/>
  <c r="BR312" i="1"/>
  <c r="BS312" i="1" s="1"/>
  <c r="BM497" i="1"/>
  <c r="BN497" i="1" s="1"/>
  <c r="DD196" i="1"/>
  <c r="DD198" i="1" s="1"/>
  <c r="DD197" i="1"/>
  <c r="BC344" i="1"/>
  <c r="BD344" i="1" s="1"/>
  <c r="BR340" i="1"/>
  <c r="BS340" i="1" s="1"/>
  <c r="AI302" i="1"/>
  <c r="AJ302" i="1" s="1"/>
  <c r="BW40" i="1"/>
  <c r="BX40" i="1"/>
  <c r="AT82" i="1"/>
  <c r="AS82" i="1"/>
  <c r="DU134" i="1"/>
  <c r="AD391" i="1"/>
  <c r="AE391" i="1" s="1"/>
  <c r="AY101" i="1"/>
  <c r="AX101" i="1"/>
  <c r="AC114" i="1"/>
  <c r="EF6" i="1"/>
  <c r="EF451" i="1" s="1"/>
  <c r="EH113" i="1"/>
  <c r="AG134" i="1"/>
  <c r="AI134" i="1" s="1"/>
  <c r="AJ134" i="1" s="1"/>
  <c r="AI129" i="1"/>
  <c r="AJ129" i="1" s="1"/>
  <c r="CB394" i="1"/>
  <c r="CC394" i="1" s="1"/>
  <c r="AN80" i="1"/>
  <c r="AO80" i="1"/>
  <c r="AY118" i="1"/>
  <c r="AX118" i="1"/>
  <c r="AD127" i="1"/>
  <c r="AE127" i="1" s="1"/>
  <c r="AT199" i="1"/>
  <c r="AQ200" i="1"/>
  <c r="AS199" i="1"/>
  <c r="AN317" i="1"/>
  <c r="AO317" i="1" s="1"/>
  <c r="DY125" i="1"/>
  <c r="CB247" i="1"/>
  <c r="CC247" i="1"/>
  <c r="BH363" i="1"/>
  <c r="BI363" i="1" s="1"/>
  <c r="BS95" i="1"/>
  <c r="BR95" i="1"/>
  <c r="AN251" i="1"/>
  <c r="AO251" i="1"/>
  <c r="AL252" i="1"/>
  <c r="AI58" i="1"/>
  <c r="AJ58" i="1" s="1"/>
  <c r="CO145" i="1"/>
  <c r="CO147" i="1" s="1"/>
  <c r="CT125" i="1"/>
  <c r="BC251" i="1"/>
  <c r="BA252" i="1"/>
  <c r="BD251" i="1"/>
  <c r="CO81" i="1"/>
  <c r="CW113" i="1"/>
  <c r="BM61" i="1"/>
  <c r="BN61" i="1"/>
  <c r="AI361" i="1"/>
  <c r="AJ361" i="1" s="1"/>
  <c r="BI128" i="1"/>
  <c r="BH128" i="1"/>
  <c r="DR146" i="1"/>
  <c r="DR150" i="1" s="1"/>
  <c r="AI230" i="1"/>
  <c r="AJ230" i="1" s="1"/>
  <c r="AH232" i="1"/>
  <c r="BF67" i="1"/>
  <c r="BH66" i="1"/>
  <c r="BI66" i="1"/>
  <c r="BF69" i="1"/>
  <c r="BW332" i="1"/>
  <c r="BX332" i="1" s="1"/>
  <c r="DC200" i="1"/>
  <c r="BR310" i="1"/>
  <c r="BS310" i="1" s="1"/>
  <c r="AL114" i="1"/>
  <c r="AN109" i="1"/>
  <c r="AO109" i="1"/>
  <c r="BH405" i="1"/>
  <c r="BI405" i="1" s="1"/>
  <c r="CG418" i="1"/>
  <c r="CH418" i="1" s="1"/>
  <c r="DS113" i="1"/>
  <c r="CG345" i="1"/>
  <c r="CH345" i="1" s="1"/>
  <c r="CK290" i="1"/>
  <c r="DH244" i="1"/>
  <c r="AS353" i="1"/>
  <c r="AT353" i="1" s="1"/>
  <c r="AN368" i="1"/>
  <c r="AO368" i="1" s="1"/>
  <c r="CQ384" i="1"/>
  <c r="CQ385" i="1" s="1"/>
  <c r="CQ387" i="1" s="1"/>
  <c r="D352" i="1"/>
  <c r="CA196" i="1"/>
  <c r="AX346" i="1"/>
  <c r="AY346" i="1" s="1"/>
  <c r="ED200" i="1"/>
  <c r="EB134" i="1"/>
  <c r="BM544" i="1"/>
  <c r="BN544" i="1" s="1"/>
  <c r="CX384" i="1"/>
  <c r="CX385" i="1" s="1"/>
  <c r="CX387" i="1" s="1"/>
  <c r="CH242" i="1"/>
  <c r="CG242" i="1"/>
  <c r="CS232" i="1"/>
  <c r="D411" i="1"/>
  <c r="DW200" i="1"/>
  <c r="DG290" i="1"/>
  <c r="CJ232" i="1"/>
  <c r="CN200" i="1"/>
  <c r="AD305" i="1"/>
  <c r="AE305" i="1" s="1"/>
  <c r="AY91" i="1"/>
  <c r="AX91" i="1"/>
  <c r="DO267" i="1"/>
  <c r="AD435" i="1"/>
  <c r="AE435" i="1" s="1"/>
  <c r="BM482" i="1"/>
  <c r="BN482" i="1" s="1"/>
  <c r="CL196" i="1"/>
  <c r="CL198" i="1" s="1"/>
  <c r="CL197" i="1"/>
  <c r="CH233" i="1"/>
  <c r="CG233" i="1"/>
  <c r="BR372" i="1"/>
  <c r="BS372" i="1" s="1"/>
  <c r="CG392" i="1"/>
  <c r="CH392" i="1" s="1"/>
  <c r="EB448" i="1"/>
  <c r="CL280" i="1"/>
  <c r="BW95" i="1"/>
  <c r="BX95" i="1"/>
  <c r="CJ114" i="1"/>
  <c r="DA248" i="1"/>
  <c r="DA249" i="1" s="1"/>
  <c r="DK81" i="1"/>
  <c r="CB380" i="1"/>
  <c r="CC380" i="1" s="1"/>
  <c r="AR116" i="1"/>
  <c r="DG384" i="1"/>
  <c r="DG385" i="1" s="1"/>
  <c r="DG387" i="1" s="1"/>
  <c r="EC125" i="1"/>
  <c r="AD65" i="1"/>
  <c r="AE65" i="1" s="1"/>
  <c r="AC290" i="1"/>
  <c r="DC154" i="1"/>
  <c r="AX323" i="1"/>
  <c r="AY323" i="1" s="1"/>
  <c r="AQ232" i="1"/>
  <c r="AT230" i="1"/>
  <c r="AS230" i="1"/>
  <c r="BN63" i="1"/>
  <c r="BM63" i="1"/>
  <c r="BC426" i="1"/>
  <c r="BD426" i="1" s="1"/>
  <c r="BD122" i="1"/>
  <c r="BC122" i="1"/>
  <c r="BV153" i="1"/>
  <c r="BV155" i="1" s="1"/>
  <c r="BM326" i="1"/>
  <c r="BN326" i="1" s="1"/>
  <c r="CG315" i="1"/>
  <c r="CH315" i="1" s="1"/>
  <c r="BR403" i="1"/>
  <c r="BS403" i="1" s="1"/>
  <c r="DE232" i="1"/>
  <c r="DF124" i="1"/>
  <c r="AD337" i="1"/>
  <c r="AE337" i="1" s="1"/>
  <c r="CB417" i="1"/>
  <c r="CC417" i="1" s="1"/>
  <c r="CG301" i="1"/>
  <c r="CH301" i="1" s="1"/>
  <c r="AR138" i="1"/>
  <c r="AR141" i="1" s="1"/>
  <c r="BD242" i="1"/>
  <c r="BC242" i="1"/>
  <c r="CG94" i="1"/>
  <c r="CH94" i="1"/>
  <c r="BL232" i="1"/>
  <c r="DA6" i="1"/>
  <c r="DA458" i="1" s="1"/>
  <c r="AX108" i="1"/>
  <c r="AY108" i="1"/>
  <c r="AD421" i="1"/>
  <c r="AE421" i="1" s="1"/>
  <c r="DA453" i="1"/>
  <c r="CG381" i="1"/>
  <c r="CH381" i="1" s="1"/>
  <c r="D583" i="1"/>
  <c r="AS345" i="1"/>
  <c r="AT345" i="1" s="1"/>
  <c r="AL245" i="1"/>
  <c r="AN243" i="1"/>
  <c r="AO243" i="1"/>
  <c r="BH404" i="1"/>
  <c r="BI404" i="1" s="1"/>
  <c r="CB319" i="1"/>
  <c r="CC319" i="1" s="1"/>
  <c r="BM341" i="1"/>
  <c r="BN341" i="1" s="1"/>
  <c r="AI305" i="1"/>
  <c r="AJ305" i="1" s="1"/>
  <c r="AD407" i="1"/>
  <c r="AE407" i="1" s="1"/>
  <c r="CU75" i="1"/>
  <c r="CB393" i="1"/>
  <c r="CC393" i="1" s="1"/>
  <c r="BM334" i="1"/>
  <c r="BN334" i="1" s="1"/>
  <c r="BC410" i="1"/>
  <c r="BD410" i="1" s="1"/>
  <c r="BH410" i="1"/>
  <c r="BI410" i="1" s="1"/>
  <c r="AS401" i="1"/>
  <c r="AT401" i="1" s="1"/>
  <c r="D390" i="1"/>
  <c r="CB241" i="1"/>
  <c r="BZ244" i="1"/>
  <c r="CC241" i="1"/>
  <c r="CK280" i="1"/>
  <c r="AS370" i="1"/>
  <c r="AT370" i="1" s="1"/>
  <c r="AN394" i="1"/>
  <c r="AO394" i="1" s="1"/>
  <c r="AD312" i="1"/>
  <c r="AE312" i="1" s="1"/>
  <c r="BR308" i="1"/>
  <c r="BS308" i="1" s="1"/>
  <c r="AI404" i="1"/>
  <c r="AJ404" i="1" s="1"/>
  <c r="AW252" i="1"/>
  <c r="EB566" i="1"/>
  <c r="EB611" i="1"/>
  <c r="BQ252" i="1"/>
  <c r="DZ7" i="1"/>
  <c r="CQ134" i="1"/>
  <c r="DA154" i="1"/>
  <c r="DD245" i="1"/>
  <c r="BM407" i="1"/>
  <c r="BN407" i="1" s="1"/>
  <c r="AD347" i="1"/>
  <c r="AE347" i="1" s="1"/>
  <c r="BB196" i="1"/>
  <c r="AQ290" i="1"/>
  <c r="AT65" i="1"/>
  <c r="AS65" i="1"/>
  <c r="BV266" i="1"/>
  <c r="AC125" i="1"/>
  <c r="BH234" i="1"/>
  <c r="BI234" i="1"/>
  <c r="DJ290" i="1"/>
  <c r="DQ145" i="1"/>
  <c r="AN61" i="1"/>
  <c r="AO61" i="1"/>
  <c r="EH267" i="1"/>
  <c r="CJ98" i="1"/>
  <c r="AX335" i="1"/>
  <c r="AY335" i="1" s="1"/>
  <c r="EE137" i="1"/>
  <c r="CF134" i="1"/>
  <c r="BM382" i="1"/>
  <c r="BN382" i="1" s="1"/>
  <c r="BM304" i="1"/>
  <c r="BN304" i="1" s="1"/>
  <c r="DO81" i="1"/>
  <c r="DF113" i="1"/>
  <c r="DH113" i="1"/>
  <c r="AX523" i="1"/>
  <c r="AY523" i="1" s="1"/>
  <c r="AD424" i="1"/>
  <c r="AE424" i="1" s="1"/>
  <c r="DS125" i="1"/>
  <c r="DA200" i="1"/>
  <c r="DJ197" i="1"/>
  <c r="DJ196" i="1"/>
  <c r="DJ198" i="1" s="1"/>
  <c r="BD21" i="1"/>
  <c r="BC21" i="1"/>
  <c r="CG432" i="1"/>
  <c r="CH432" i="1" s="1"/>
  <c r="CB360" i="1"/>
  <c r="CC360" i="1" s="1"/>
  <c r="BR316" i="1"/>
  <c r="BS316" i="1" s="1"/>
  <c r="CF248" i="1"/>
  <c r="CF249" i="1" s="1"/>
  <c r="BU102" i="1"/>
  <c r="BU103" i="1" s="1"/>
  <c r="BW100" i="1"/>
  <c r="BX100" i="1"/>
  <c r="DJ268" i="1"/>
  <c r="CE267" i="1"/>
  <c r="CG53" i="1"/>
  <c r="CH53" i="1"/>
  <c r="CJ137" i="1"/>
  <c r="AQ252" i="1"/>
  <c r="AS251" i="1"/>
  <c r="AT251" i="1"/>
  <c r="AD119" i="1"/>
  <c r="AE119" i="1" s="1"/>
  <c r="CW133" i="1"/>
  <c r="AD302" i="1"/>
  <c r="AE302" i="1" s="1"/>
  <c r="CQ245" i="1"/>
  <c r="BW370" i="1"/>
  <c r="BX370" i="1" s="1"/>
  <c r="BM127" i="1"/>
  <c r="BN127" i="1"/>
  <c r="AN305" i="1"/>
  <c r="AO305" i="1" s="1"/>
  <c r="BF81" i="1"/>
  <c r="BI78" i="1"/>
  <c r="BH78" i="1"/>
  <c r="BI229" i="1"/>
  <c r="BH229" i="1"/>
  <c r="CB101" i="1"/>
  <c r="CC101" i="1"/>
  <c r="AI391" i="1"/>
  <c r="AJ391" i="1" s="1"/>
  <c r="BQ232" i="1"/>
  <c r="BC108" i="1"/>
  <c r="BD108" i="1"/>
  <c r="AB200" i="1"/>
  <c r="AR6" i="1"/>
  <c r="DS244" i="1"/>
  <c r="CM245" i="1"/>
  <c r="AD319" i="1"/>
  <c r="AE319" i="1" s="1"/>
  <c r="CG309" i="1"/>
  <c r="CH309" i="1" s="1"/>
  <c r="BC379" i="1"/>
  <c r="BD379" i="1" s="1"/>
  <c r="BH334" i="1"/>
  <c r="BI334" i="1" s="1"/>
  <c r="D309" i="1"/>
  <c r="CG362" i="1"/>
  <c r="CH362" i="1" s="1"/>
  <c r="AL197" i="1"/>
  <c r="AL196" i="1"/>
  <c r="AL198" i="1" s="1"/>
  <c r="AO194" i="1"/>
  <c r="AN194" i="1"/>
  <c r="D533" i="1"/>
  <c r="AN341" i="1"/>
  <c r="AO341" i="1" s="1"/>
  <c r="CT133" i="1"/>
  <c r="AD304" i="1"/>
  <c r="AE304" i="1" s="1"/>
  <c r="EB507" i="1"/>
  <c r="CW384" i="1"/>
  <c r="CW385" i="1" s="1"/>
  <c r="CW387" i="1" s="1"/>
  <c r="EE279" i="1"/>
  <c r="CL116" i="1"/>
  <c r="BC372" i="1"/>
  <c r="BD372" i="1" s="1"/>
  <c r="BM554" i="1"/>
  <c r="BN554" i="1" s="1"/>
  <c r="AX301" i="1"/>
  <c r="AY301" i="1" s="1"/>
  <c r="EE124" i="1"/>
  <c r="AI312" i="1"/>
  <c r="AJ312" i="1" s="1"/>
  <c r="D330" i="1"/>
  <c r="CK125" i="1"/>
  <c r="AX300" i="1"/>
  <c r="AY300" i="1" s="1"/>
  <c r="AI333" i="1"/>
  <c r="AJ333" i="1" s="1"/>
  <c r="AD306" i="1"/>
  <c r="AE306" i="1" s="1"/>
  <c r="AN479" i="1"/>
  <c r="AO479" i="1" s="1"/>
  <c r="AD395" i="1"/>
  <c r="AE395" i="1" s="1"/>
  <c r="AO111" i="1"/>
  <c r="AN111" i="1"/>
  <c r="D515" i="1"/>
  <c r="BC397" i="1"/>
  <c r="BD397" i="1" s="1"/>
  <c r="BW364" i="1"/>
  <c r="BX364" i="1" s="1"/>
  <c r="DF116" i="1"/>
  <c r="AI251" i="1"/>
  <c r="AJ251" i="1" s="1"/>
  <c r="AH252" i="1"/>
  <c r="AD418" i="1"/>
  <c r="AE418" i="1" s="1"/>
  <c r="DS248" i="1"/>
  <c r="DS249" i="1" s="1"/>
  <c r="EE75" i="1"/>
  <c r="BC337" i="1"/>
  <c r="BD337" i="1" s="1"/>
  <c r="CL114" i="1"/>
  <c r="EB585" i="1"/>
  <c r="AS360" i="1"/>
  <c r="AT360" i="1" s="1"/>
  <c r="AN543" i="1"/>
  <c r="AO543" i="1" s="1"/>
  <c r="AN483" i="1"/>
  <c r="AO483" i="1" s="1"/>
  <c r="CB352" i="1"/>
  <c r="CC352" i="1" s="1"/>
  <c r="CG105" i="1"/>
  <c r="CH105" i="1"/>
  <c r="BC131" i="1"/>
  <c r="BD131" i="1"/>
  <c r="BR422" i="1"/>
  <c r="BS422" i="1" s="1"/>
  <c r="CB337" i="1"/>
  <c r="CC337" i="1" s="1"/>
  <c r="DF232" i="1"/>
  <c r="AS322" i="1"/>
  <c r="AT322" i="1" s="1"/>
  <c r="D380" i="1"/>
  <c r="AD478" i="1"/>
  <c r="AE478" i="1" s="1"/>
  <c r="AS501" i="1"/>
  <c r="AT501" i="1" s="1"/>
  <c r="EE384" i="1"/>
  <c r="EE385" i="1" s="1"/>
  <c r="EE387" i="1" s="1"/>
  <c r="DT384" i="1"/>
  <c r="DT385" i="1" s="1"/>
  <c r="DT387" i="1" s="1"/>
  <c r="BM345" i="1"/>
  <c r="BN345" i="1" s="1"/>
  <c r="BW336" i="1"/>
  <c r="BX336" i="1" s="1"/>
  <c r="DS252" i="1"/>
  <c r="CB520" i="1"/>
  <c r="CC520" i="1" s="1"/>
  <c r="CB345" i="1"/>
  <c r="CC345" i="1" s="1"/>
  <c r="BR421" i="1"/>
  <c r="BS421" i="1" s="1"/>
  <c r="BR305" i="1"/>
  <c r="BS305" i="1" s="1"/>
  <c r="CG298" i="1"/>
  <c r="CH298" i="1" s="1"/>
  <c r="DY384" i="1"/>
  <c r="DY385" i="1" s="1"/>
  <c r="DY387" i="1" s="1"/>
  <c r="BR523" i="1"/>
  <c r="BS523" i="1" s="1"/>
  <c r="BZ102" i="1"/>
  <c r="BZ103" i="1" s="1"/>
  <c r="CC100" i="1"/>
  <c r="CB100" i="1"/>
  <c r="CO280" i="1"/>
  <c r="BH330" i="1"/>
  <c r="BI330" i="1" s="1"/>
  <c r="D531" i="1"/>
  <c r="AS419" i="1"/>
  <c r="AT419" i="1" s="1"/>
  <c r="BV102" i="1"/>
  <c r="BW333" i="1"/>
  <c r="BX333" i="1" s="1"/>
  <c r="AN320" i="1"/>
  <c r="AO320" i="1" s="1"/>
  <c r="CG577" i="1"/>
  <c r="CH577" i="1" s="1"/>
  <c r="BW304" i="1"/>
  <c r="BX304" i="1" s="1"/>
  <c r="AX432" i="1"/>
  <c r="AY432" i="1" s="1"/>
  <c r="CG353" i="1"/>
  <c r="CH353" i="1" s="1"/>
  <c r="AI322" i="1"/>
  <c r="AJ322" i="1" s="1"/>
  <c r="DY252" i="1"/>
  <c r="EA279" i="1"/>
  <c r="BP113" i="1"/>
  <c r="BR110" i="1"/>
  <c r="BS110" i="1"/>
  <c r="BM417" i="1"/>
  <c r="BN417" i="1" s="1"/>
  <c r="AX307" i="1"/>
  <c r="AY307" i="1" s="1"/>
  <c r="AI316" i="1"/>
  <c r="AJ316" i="1" s="1"/>
  <c r="D446" i="1"/>
  <c r="AD235" i="1"/>
  <c r="AE235" i="1" s="1"/>
  <c r="AS330" i="1"/>
  <c r="AT330" i="1" s="1"/>
  <c r="DE81" i="1"/>
  <c r="DQ266" i="1"/>
  <c r="BW347" i="1"/>
  <c r="BX347" i="1" s="1"/>
  <c r="CG369" i="1"/>
  <c r="CH369" i="1" s="1"/>
  <c r="AN299" i="1"/>
  <c r="AO299" i="1" s="1"/>
  <c r="BC348" i="1"/>
  <c r="BD348" i="1" s="1"/>
  <c r="CC229" i="1"/>
  <c r="CB229" i="1"/>
  <c r="AV244" i="1"/>
  <c r="AY241" i="1"/>
  <c r="AX241" i="1"/>
  <c r="BM336" i="1"/>
  <c r="BN336" i="1" s="1"/>
  <c r="DL161" i="1"/>
  <c r="D377" i="1"/>
  <c r="AS407" i="1"/>
  <c r="AT407" i="1" s="1"/>
  <c r="AN316" i="1"/>
  <c r="AO316" i="1" s="1"/>
  <c r="AR8" i="1"/>
  <c r="AR147" i="1"/>
  <c r="BW352" i="1"/>
  <c r="BX352" i="1" s="1"/>
  <c r="BL245" i="1"/>
  <c r="DN232" i="1"/>
  <c r="DT244" i="1"/>
  <c r="EH114" i="1"/>
  <c r="BC316" i="1"/>
  <c r="BD316" i="1" s="1"/>
  <c r="EB288" i="1"/>
  <c r="AD427" i="1"/>
  <c r="AE427" i="1" s="1"/>
  <c r="AX483" i="1"/>
  <c r="AY483" i="1" s="1"/>
  <c r="CK232" i="1"/>
  <c r="D360" i="1"/>
  <c r="AS397" i="1"/>
  <c r="AT397" i="1" s="1"/>
  <c r="BM355" i="1"/>
  <c r="BN355" i="1" s="1"/>
  <c r="CL113" i="1"/>
  <c r="CB305" i="1"/>
  <c r="CC305" i="1" s="1"/>
  <c r="AX309" i="1"/>
  <c r="AY309" i="1" s="1"/>
  <c r="CX200" i="1"/>
  <c r="BM344" i="1"/>
  <c r="BN344" i="1" s="1"/>
  <c r="BC360" i="1"/>
  <c r="BD360" i="1" s="1"/>
  <c r="AI382" i="1"/>
  <c r="AJ382" i="1" s="1"/>
  <c r="EB472" i="1"/>
  <c r="CA245" i="1"/>
  <c r="EB606" i="1"/>
  <c r="DL279" i="1"/>
  <c r="BW511" i="1"/>
  <c r="BX511" i="1" s="1"/>
  <c r="BV279" i="1"/>
  <c r="CZ116" i="1"/>
  <c r="D402" i="1"/>
  <c r="D406" i="1"/>
  <c r="DK116" i="1"/>
  <c r="BC89" i="1"/>
  <c r="BD89" i="1"/>
  <c r="AN49" i="1"/>
  <c r="AO49" i="1"/>
  <c r="CL232" i="1"/>
  <c r="BH315" i="1"/>
  <c r="BI315" i="1" s="1"/>
  <c r="BC315" i="1"/>
  <c r="BD315" i="1" s="1"/>
  <c r="BW373" i="1"/>
  <c r="BX373" i="1" s="1"/>
  <c r="CG429" i="1"/>
  <c r="CH429" i="1" s="1"/>
  <c r="DX196" i="1"/>
  <c r="DX198" i="1" s="1"/>
  <c r="DX197" i="1"/>
  <c r="BR107" i="1"/>
  <c r="BS107" i="1"/>
  <c r="AD416" i="1"/>
  <c r="AE416" i="1" s="1"/>
  <c r="BR428" i="1"/>
  <c r="BS428" i="1" s="1"/>
  <c r="AX403" i="1"/>
  <c r="AY403" i="1" s="1"/>
  <c r="BH428" i="1"/>
  <c r="BI428" i="1" s="1"/>
  <c r="D318" i="1"/>
  <c r="CJ384" i="1"/>
  <c r="CJ385" i="1" s="1"/>
  <c r="CJ387" i="1" s="1"/>
  <c r="BD229" i="1"/>
  <c r="BC229" i="1"/>
  <c r="AX105" i="1"/>
  <c r="AY105" i="1"/>
  <c r="AI315" i="1"/>
  <c r="AJ315" i="1" s="1"/>
  <c r="CB482" i="1"/>
  <c r="CC482" i="1" s="1"/>
  <c r="BR234" i="1"/>
  <c r="BS234" i="1"/>
  <c r="CW81" i="1"/>
  <c r="AX575" i="1"/>
  <c r="AY575" i="1" s="1"/>
  <c r="D444" i="1"/>
  <c r="AD326" i="1"/>
  <c r="AE326" i="1" s="1"/>
  <c r="CC251" i="1"/>
  <c r="BZ252" i="1"/>
  <c r="CB251" i="1"/>
  <c r="BR410" i="1"/>
  <c r="BS410" i="1" s="1"/>
  <c r="AX418" i="1"/>
  <c r="AY418" i="1" s="1"/>
  <c r="AD382" i="1"/>
  <c r="AE382" i="1" s="1"/>
  <c r="BR654" i="1"/>
  <c r="BS654" i="1" s="1"/>
  <c r="AS624" i="1"/>
  <c r="AT624" i="1" s="1"/>
  <c r="CM200" i="1"/>
  <c r="BH335" i="1"/>
  <c r="BI335" i="1" s="1"/>
  <c r="AX520" i="1"/>
  <c r="AY520" i="1" s="1"/>
  <c r="CB434" i="1"/>
  <c r="CC434" i="1" s="1"/>
  <c r="BW379" i="1"/>
  <c r="BX379" i="1" s="1"/>
  <c r="AN321" i="1"/>
  <c r="AO321" i="1" s="1"/>
  <c r="AS483" i="1"/>
  <c r="AT483" i="1" s="1"/>
  <c r="BW415" i="1"/>
  <c r="BX415" i="1" s="1"/>
  <c r="BR544" i="1"/>
  <c r="BS544" i="1" s="1"/>
  <c r="AI378" i="1"/>
  <c r="AJ378" i="1" s="1"/>
  <c r="AN418" i="1"/>
  <c r="AO418" i="1" s="1"/>
  <c r="BM195" i="1"/>
  <c r="BN195" i="1"/>
  <c r="AN403" i="1"/>
  <c r="AO403" i="1" s="1"/>
  <c r="EB535" i="1"/>
  <c r="AN377" i="1"/>
  <c r="AO377" i="1" s="1"/>
  <c r="BH297" i="1"/>
  <c r="BI297" i="1" s="1"/>
  <c r="CF125" i="1"/>
  <c r="DQ245" i="1"/>
  <c r="DF75" i="1"/>
  <c r="DE124" i="1"/>
  <c r="AI331" i="1"/>
  <c r="AJ331" i="1" s="1"/>
  <c r="BC430" i="1"/>
  <c r="BD430" i="1" s="1"/>
  <c r="CG360" i="1"/>
  <c r="CH360" i="1" s="1"/>
  <c r="CG130" i="1"/>
  <c r="CE133" i="1"/>
  <c r="CH130" i="1"/>
  <c r="DH124" i="1"/>
  <c r="BW600" i="1"/>
  <c r="BX600" i="1" s="1"/>
  <c r="DK6" i="1"/>
  <c r="AX420" i="1"/>
  <c r="AY420" i="1" s="1"/>
  <c r="AI423" i="1"/>
  <c r="AJ423" i="1" s="1"/>
  <c r="CG327" i="1"/>
  <c r="CH327" i="1" s="1"/>
  <c r="AX479" i="1"/>
  <c r="AY479" i="1" s="1"/>
  <c r="BC355" i="1"/>
  <c r="BD355" i="1" s="1"/>
  <c r="BR97" i="1"/>
  <c r="BS97" i="1"/>
  <c r="AD352" i="1"/>
  <c r="AE352" i="1" s="1"/>
  <c r="AQ268" i="1"/>
  <c r="AT55" i="1"/>
  <c r="AS55" i="1"/>
  <c r="CY113" i="1"/>
  <c r="BQ244" i="1"/>
  <c r="EH245" i="1"/>
  <c r="BH394" i="1"/>
  <c r="BI394" i="1" s="1"/>
  <c r="BG244" i="1"/>
  <c r="CB304" i="1"/>
  <c r="CC304" i="1" s="1"/>
  <c r="CG310" i="1"/>
  <c r="CH310" i="1" s="1"/>
  <c r="BM412" i="1"/>
  <c r="BN412" i="1" s="1"/>
  <c r="BW317" i="1"/>
  <c r="BX317" i="1" s="1"/>
  <c r="CM67" i="1"/>
  <c r="CM69" i="1"/>
  <c r="AD744" i="1"/>
  <c r="AE744" i="1" s="1"/>
  <c r="AD512" i="1"/>
  <c r="AE512" i="1" s="1"/>
  <c r="DS267" i="1"/>
  <c r="BC523" i="1"/>
  <c r="BD523" i="1" s="1"/>
  <c r="CG411" i="1"/>
  <c r="CH411" i="1" s="1"/>
  <c r="CE384" i="1"/>
  <c r="CE385" i="1" s="1"/>
  <c r="CE387" i="1" s="1"/>
  <c r="D310" i="1"/>
  <c r="AS426" i="1"/>
  <c r="AT426" i="1" s="1"/>
  <c r="DY124" i="1"/>
  <c r="AX380" i="1"/>
  <c r="AY380" i="1" s="1"/>
  <c r="EC384" i="1"/>
  <c r="EC385" i="1" s="1"/>
  <c r="EC387" i="1" s="1"/>
  <c r="BC377" i="1"/>
  <c r="BD377" i="1" s="1"/>
  <c r="CB628" i="1"/>
  <c r="CC628" i="1" s="1"/>
  <c r="BR367" i="1"/>
  <c r="BS367" i="1" s="1"/>
  <c r="BQ384" i="1"/>
  <c r="CB353" i="1"/>
  <c r="CC353" i="1" s="1"/>
  <c r="AG7" i="1"/>
  <c r="AI87" i="1"/>
  <c r="AJ87" i="1" s="1"/>
  <c r="CG405" i="1"/>
  <c r="CH405" i="1" s="1"/>
  <c r="BR404" i="1"/>
  <c r="BS404" i="1" s="1"/>
  <c r="BC431" i="1"/>
  <c r="BD431" i="1" s="1"/>
  <c r="AH279" i="1"/>
  <c r="AI511" i="1"/>
  <c r="AJ511" i="1" s="1"/>
  <c r="AX424" i="1"/>
  <c r="AY424" i="1" s="1"/>
  <c r="BW355" i="1"/>
  <c r="BX355" i="1" s="1"/>
  <c r="AI409" i="1"/>
  <c r="AJ409" i="1" s="1"/>
  <c r="BW416" i="1"/>
  <c r="BX416" i="1" s="1"/>
  <c r="EB490" i="1"/>
  <c r="AD342" i="1"/>
  <c r="AE342" i="1" s="1"/>
  <c r="BR517" i="1"/>
  <c r="BS517" i="1" s="1"/>
  <c r="BR402" i="1"/>
  <c r="BS402" i="1" s="1"/>
  <c r="EE244" i="1"/>
  <c r="CG407" i="1"/>
  <c r="CH407" i="1" s="1"/>
  <c r="BR419" i="1"/>
  <c r="BS419" i="1" s="1"/>
  <c r="D435" i="1"/>
  <c r="ED252" i="1"/>
  <c r="CG230" i="1"/>
  <c r="CE232" i="1"/>
  <c r="CH230" i="1"/>
  <c r="AM232" i="1"/>
  <c r="CG348" i="1"/>
  <c r="CH348" i="1" s="1"/>
  <c r="D576" i="1"/>
  <c r="AI376" i="1"/>
  <c r="AJ376" i="1" s="1"/>
  <c r="AN369" i="1"/>
  <c r="AO369" i="1" s="1"/>
  <c r="CB346" i="1"/>
  <c r="CC346" i="1" s="1"/>
  <c r="CA133" i="1"/>
  <c r="AS416" i="1"/>
  <c r="AT416" i="1" s="1"/>
  <c r="AC116" i="1"/>
  <c r="CB335" i="1"/>
  <c r="CC335" i="1" s="1"/>
  <c r="CJ133" i="1"/>
  <c r="AN381" i="1"/>
  <c r="AO381" i="1" s="1"/>
  <c r="AD375" i="1"/>
  <c r="AE375" i="1" s="1"/>
  <c r="EC248" i="1"/>
  <c r="EC249" i="1" s="1"/>
  <c r="CL384" i="1"/>
  <c r="CL385" i="1" s="1"/>
  <c r="CL387" i="1" s="1"/>
  <c r="AI299" i="1"/>
  <c r="AJ299" i="1" s="1"/>
  <c r="CB420" i="1"/>
  <c r="CC420" i="1" s="1"/>
  <c r="AD324" i="1"/>
  <c r="AE324" i="1" s="1"/>
  <c r="DX116" i="1"/>
  <c r="DJ245" i="1"/>
  <c r="D382" i="1"/>
  <c r="BW411" i="1"/>
  <c r="BX411" i="1" s="1"/>
  <c r="CS245" i="1"/>
  <c r="BG133" i="1"/>
  <c r="AN342" i="1"/>
  <c r="AO342" i="1" s="1"/>
  <c r="AN361" i="1"/>
  <c r="AO361" i="1" s="1"/>
  <c r="AX361" i="1"/>
  <c r="AY361" i="1" s="1"/>
  <c r="AD327" i="1"/>
  <c r="AE327" i="1" s="1"/>
  <c r="AI235" i="1"/>
  <c r="AJ235" i="1" s="1"/>
  <c r="BH369" i="1"/>
  <c r="BI369" i="1" s="1"/>
  <c r="AN404" i="1"/>
  <c r="AO404" i="1" s="1"/>
  <c r="D431" i="1"/>
  <c r="AI396" i="1"/>
  <c r="AJ396" i="1" s="1"/>
  <c r="BM391" i="1"/>
  <c r="BN391" i="1" s="1"/>
  <c r="AN514" i="1"/>
  <c r="AO514" i="1" s="1"/>
  <c r="AM280" i="1"/>
  <c r="BM409" i="1"/>
  <c r="BN409" i="1" s="1"/>
  <c r="AN426" i="1"/>
  <c r="AO426" i="1" s="1"/>
  <c r="AD318" i="1"/>
  <c r="AE318" i="1" s="1"/>
  <c r="BM329" i="1"/>
  <c r="BN329" i="1" s="1"/>
  <c r="D598" i="1"/>
  <c r="BR398" i="1"/>
  <c r="BS398" i="1" s="1"/>
  <c r="AN396" i="1"/>
  <c r="AO396" i="1" s="1"/>
  <c r="BM406" i="1"/>
  <c r="BN406" i="1" s="1"/>
  <c r="D548" i="1"/>
  <c r="BR518" i="1"/>
  <c r="BS518" i="1" s="1"/>
  <c r="BH573" i="1"/>
  <c r="BI573" i="1" s="1"/>
  <c r="AI344" i="1"/>
  <c r="AJ344" i="1" s="1"/>
  <c r="CG319" i="1"/>
  <c r="CH319" i="1" s="1"/>
  <c r="BR430" i="1"/>
  <c r="BS430" i="1" s="1"/>
  <c r="BW318" i="1"/>
  <c r="BX318" i="1" s="1"/>
  <c r="BR364" i="1"/>
  <c r="BS364" i="1" s="1"/>
  <c r="AN393" i="1"/>
  <c r="AO393" i="1" s="1"/>
  <c r="BC432" i="1"/>
  <c r="BD432" i="1" s="1"/>
  <c r="BH383" i="1"/>
  <c r="BI383" i="1" s="1"/>
  <c r="DK98" i="1"/>
  <c r="AS379" i="1"/>
  <c r="AT379" i="1" s="1"/>
  <c r="DM197" i="1"/>
  <c r="DM196" i="1"/>
  <c r="DM198" i="1" s="1"/>
  <c r="DN252" i="1"/>
  <c r="BB113" i="1"/>
  <c r="DD200" i="1"/>
  <c r="BR130" i="1"/>
  <c r="BP133" i="1"/>
  <c r="BS130" i="1"/>
  <c r="BR333" i="1"/>
  <c r="BS333" i="1" s="1"/>
  <c r="AO235" i="1"/>
  <c r="AN235" i="1"/>
  <c r="AO115" i="1"/>
  <c r="AN115" i="1"/>
  <c r="AL116" i="1"/>
  <c r="CC110" i="1"/>
  <c r="CB110" i="1"/>
  <c r="BZ113" i="1"/>
  <c r="AS351" i="1"/>
  <c r="AT351" i="1" s="1"/>
  <c r="BI235" i="1"/>
  <c r="BH235" i="1"/>
  <c r="BM323" i="1"/>
  <c r="BN323" i="1" s="1"/>
  <c r="BQ124" i="1"/>
  <c r="BR360" i="1"/>
  <c r="BS360" i="1" s="1"/>
  <c r="CN133" i="1"/>
  <c r="DY116" i="1"/>
  <c r="D396" i="1"/>
  <c r="CJ252" i="1"/>
  <c r="D363" i="1"/>
  <c r="BR299" i="1"/>
  <c r="BS299" i="1" s="1"/>
  <c r="CZ232" i="1"/>
  <c r="BG6" i="1"/>
  <c r="DL232" i="1"/>
  <c r="BN101" i="1"/>
  <c r="BM101" i="1"/>
  <c r="CY266" i="1"/>
  <c r="CB328" i="1"/>
  <c r="CC328" i="1" s="1"/>
  <c r="CG316" i="1"/>
  <c r="CH316" i="1" s="1"/>
  <c r="EC232" i="1"/>
  <c r="EG244" i="1"/>
  <c r="BR368" i="1"/>
  <c r="BS368" i="1" s="1"/>
  <c r="EB454" i="1"/>
  <c r="DY232" i="1"/>
  <c r="CB336" i="1"/>
  <c r="CC336" i="1" s="1"/>
  <c r="AD423" i="1"/>
  <c r="AE423" i="1" s="1"/>
  <c r="BC302" i="1"/>
  <c r="BD302" i="1" s="1"/>
  <c r="CB320" i="1"/>
  <c r="CC320" i="1" s="1"/>
  <c r="AN247" i="1"/>
  <c r="AO247" i="1"/>
  <c r="CB416" i="1"/>
  <c r="CC416" i="1" s="1"/>
  <c r="BR347" i="1"/>
  <c r="BS347" i="1" s="1"/>
  <c r="AN397" i="1"/>
  <c r="AO397" i="1" s="1"/>
  <c r="AS415" i="1"/>
  <c r="AT415" i="1" s="1"/>
  <c r="BR483" i="1"/>
  <c r="BS483" i="1" s="1"/>
  <c r="BW302" i="1"/>
  <c r="BX302" i="1" s="1"/>
  <c r="BF279" i="1"/>
  <c r="BM41" i="1"/>
  <c r="BN41" i="1"/>
  <c r="AM279" i="1"/>
  <c r="AN511" i="1"/>
  <c r="AO511" i="1" s="1"/>
  <c r="BH419" i="1"/>
  <c r="BI419" i="1" s="1"/>
  <c r="CU244" i="1"/>
  <c r="AX362" i="1"/>
  <c r="AY362" i="1" s="1"/>
  <c r="CG333" i="1"/>
  <c r="CH333" i="1" s="1"/>
  <c r="BC479" i="1"/>
  <c r="BD479" i="1" s="1"/>
  <c r="BR326" i="1"/>
  <c r="BS326" i="1" s="1"/>
  <c r="BR353" i="1"/>
  <c r="BS353" i="1" s="1"/>
  <c r="D442" i="1"/>
  <c r="BW326" i="1"/>
  <c r="BX326" i="1" s="1"/>
  <c r="D374" i="1"/>
  <c r="AS516" i="1"/>
  <c r="AT516" i="1" s="1"/>
  <c r="BH598" i="1"/>
  <c r="BI598" i="1" s="1"/>
  <c r="AS352" i="1"/>
  <c r="AT352" i="1" s="1"/>
  <c r="AI108" i="1"/>
  <c r="AJ108" i="1" s="1"/>
  <c r="DZ252" i="1"/>
  <c r="CB348" i="1"/>
  <c r="CC348" i="1" s="1"/>
  <c r="CM197" i="1"/>
  <c r="CM196" i="1"/>
  <c r="CM198" i="1" s="1"/>
  <c r="BR413" i="1"/>
  <c r="BS413" i="1" s="1"/>
  <c r="AX234" i="1"/>
  <c r="AY234" i="1"/>
  <c r="DN280" i="1"/>
  <c r="AV248" i="1"/>
  <c r="AX51" i="1"/>
  <c r="AY51" i="1"/>
  <c r="BR383" i="1"/>
  <c r="BS383" i="1" s="1"/>
  <c r="BC497" i="1"/>
  <c r="BD497" i="1" s="1"/>
  <c r="BV252" i="1"/>
  <c r="EG232" i="1"/>
  <c r="CJ245" i="1"/>
  <c r="DC244" i="1"/>
  <c r="BW298" i="1"/>
  <c r="BX298" i="1" s="1"/>
  <c r="D397" i="1"/>
  <c r="DN244" i="1"/>
  <c r="DP248" i="1"/>
  <c r="DP249" i="1" s="1"/>
  <c r="CQ114" i="1"/>
  <c r="AT233" i="1"/>
  <c r="AS233" i="1"/>
  <c r="CG406" i="1"/>
  <c r="CH406" i="1" s="1"/>
  <c r="AI420" i="1"/>
  <c r="AJ420" i="1" s="1"/>
  <c r="CS124" i="1"/>
  <c r="DW114" i="1"/>
  <c r="DO280" i="1"/>
  <c r="D324" i="1"/>
  <c r="BW424" i="1"/>
  <c r="BX424" i="1" s="1"/>
  <c r="BH398" i="1"/>
  <c r="BI398" i="1" s="1"/>
  <c r="CT114" i="1"/>
  <c r="CG408" i="1"/>
  <c r="CH408" i="1" s="1"/>
  <c r="AT229" i="1"/>
  <c r="AS229" i="1"/>
  <c r="BM331" i="1"/>
  <c r="BN331" i="1" s="1"/>
  <c r="AI330" i="1"/>
  <c r="AJ330" i="1" s="1"/>
  <c r="CB397" i="1"/>
  <c r="CC397" i="1" s="1"/>
  <c r="AX359" i="1"/>
  <c r="AY359" i="1" s="1"/>
  <c r="CB382" i="1"/>
  <c r="CC382" i="1" s="1"/>
  <c r="D325" i="1"/>
  <c r="AG279" i="1"/>
  <c r="BH331" i="1"/>
  <c r="BI331" i="1" s="1"/>
  <c r="BH351" i="1"/>
  <c r="BI351" i="1" s="1"/>
  <c r="DD244" i="1"/>
  <c r="AS404" i="1"/>
  <c r="AT404" i="1" s="1"/>
  <c r="AN430" i="1"/>
  <c r="AO430" i="1" s="1"/>
  <c r="CT384" i="1"/>
  <c r="CT385" i="1" s="1"/>
  <c r="CT387" i="1" s="1"/>
  <c r="BM370" i="1"/>
  <c r="BN370" i="1" s="1"/>
  <c r="CB359" i="1"/>
  <c r="CC359" i="1" s="1"/>
  <c r="AI325" i="1"/>
  <c r="AJ325" i="1" s="1"/>
  <c r="D322" i="1"/>
  <c r="AX571" i="1"/>
  <c r="AY571" i="1" s="1"/>
  <c r="BC371" i="1"/>
  <c r="BD371" i="1" s="1"/>
  <c r="CG325" i="1"/>
  <c r="CH325" i="1" s="1"/>
  <c r="CB325" i="1"/>
  <c r="CC325" i="1" s="1"/>
  <c r="AS306" i="1"/>
  <c r="AT306" i="1" s="1"/>
  <c r="AM196" i="1"/>
  <c r="CG376" i="1"/>
  <c r="CH376" i="1" s="1"/>
  <c r="D516" i="1"/>
  <c r="BH414" i="1"/>
  <c r="BI414" i="1" s="1"/>
  <c r="AD524" i="1"/>
  <c r="AE524" i="1" s="1"/>
  <c r="AN398" i="1"/>
  <c r="AO398" i="1" s="1"/>
  <c r="CG363" i="1"/>
  <c r="CH363" i="1" s="1"/>
  <c r="BW315" i="1"/>
  <c r="BX315" i="1" s="1"/>
  <c r="AI318" i="1"/>
  <c r="AJ318" i="1" s="1"/>
  <c r="EB245" i="1"/>
  <c r="BW548" i="1"/>
  <c r="BX548" i="1" s="1"/>
  <c r="AN401" i="1"/>
  <c r="AO401" i="1" s="1"/>
  <c r="BR417" i="1"/>
  <c r="BS417" i="1" s="1"/>
  <c r="CB300" i="1"/>
  <c r="CC300" i="1" s="1"/>
  <c r="BC343" i="1"/>
  <c r="BD343" i="1" s="1"/>
  <c r="BW241" i="1"/>
  <c r="BU244" i="1"/>
  <c r="BX241" i="1"/>
  <c r="BC367" i="1"/>
  <c r="BD367" i="1" s="1"/>
  <c r="BB384" i="1"/>
  <c r="BR436" i="1"/>
  <c r="BS436" i="1" s="1"/>
  <c r="AY242" i="1"/>
  <c r="AX242" i="1"/>
  <c r="EB447" i="1"/>
  <c r="BC404" i="1"/>
  <c r="BD404" i="1" s="1"/>
  <c r="AD364" i="1"/>
  <c r="AE364" i="1" s="1"/>
  <c r="BS129" i="1"/>
  <c r="BP134" i="1"/>
  <c r="BR129" i="1"/>
  <c r="BH296" i="1"/>
  <c r="BI296" i="1" s="1"/>
  <c r="EC245" i="1"/>
  <c r="AD378" i="1"/>
  <c r="AE378" i="1" s="1"/>
  <c r="AX412" i="1"/>
  <c r="AY412" i="1" s="1"/>
  <c r="BM300" i="1"/>
  <c r="BN300" i="1" s="1"/>
  <c r="AD597" i="1"/>
  <c r="AE597" i="1" s="1"/>
  <c r="BC334" i="1"/>
  <c r="BD334" i="1" s="1"/>
  <c r="AY230" i="1"/>
  <c r="AX230" i="1"/>
  <c r="AV232" i="1"/>
  <c r="AX342" i="1"/>
  <c r="AY342" i="1" s="1"/>
  <c r="BN119" i="1"/>
  <c r="BM119" i="1"/>
  <c r="BX234" i="1"/>
  <c r="BW234" i="1"/>
  <c r="BR397" i="1"/>
  <c r="BS397" i="1" s="1"/>
  <c r="D425" i="1"/>
  <c r="AG290" i="1"/>
  <c r="CN75" i="1"/>
  <c r="EB451" i="1"/>
  <c r="CG416" i="1"/>
  <c r="CH416" i="1" s="1"/>
  <c r="AX303" i="1"/>
  <c r="AY303" i="1" s="1"/>
  <c r="BC626" i="1"/>
  <c r="BD626" i="1" s="1"/>
  <c r="DL280" i="1"/>
  <c r="BR395" i="1"/>
  <c r="BS395" i="1" s="1"/>
  <c r="AI434" i="1"/>
  <c r="AJ434" i="1" s="1"/>
  <c r="AS390" i="1"/>
  <c r="AT390" i="1" s="1"/>
  <c r="EB289" i="1"/>
  <c r="EB290" i="1"/>
  <c r="BH341" i="1"/>
  <c r="BI341" i="1" s="1"/>
  <c r="AS327" i="1"/>
  <c r="AT327" i="1" s="1"/>
  <c r="CG478" i="1"/>
  <c r="CH478" i="1" s="1"/>
  <c r="AS344" i="1"/>
  <c r="AT344" i="1" s="1"/>
  <c r="BM309" i="1"/>
  <c r="BN309" i="1" s="1"/>
  <c r="AD316" i="1"/>
  <c r="AE316" i="1" s="1"/>
  <c r="AR113" i="1"/>
  <c r="BH337" i="1"/>
  <c r="BI337" i="1" s="1"/>
  <c r="DM116" i="1"/>
  <c r="BW340" i="1"/>
  <c r="BX340" i="1" s="1"/>
  <c r="BW323" i="1"/>
  <c r="BX323" i="1" s="1"/>
  <c r="BD195" i="1"/>
  <c r="BC195" i="1"/>
  <c r="AS373" i="1"/>
  <c r="AT373" i="1" s="1"/>
  <c r="DW244" i="1"/>
  <c r="BM368" i="1"/>
  <c r="BN368" i="1" s="1"/>
  <c r="AI328" i="1"/>
  <c r="AJ328" i="1" s="1"/>
  <c r="CG331" i="1"/>
  <c r="CH331" i="1" s="1"/>
  <c r="AN333" i="1"/>
  <c r="AO333" i="1" s="1"/>
  <c r="BM352" i="1"/>
  <c r="BN352" i="1" s="1"/>
  <c r="BM371" i="1"/>
  <c r="BN371" i="1" s="1"/>
  <c r="AN300" i="1"/>
  <c r="AO300" i="1" s="1"/>
  <c r="BV384" i="1"/>
  <c r="BW367" i="1"/>
  <c r="BX367" i="1" s="1"/>
  <c r="EB163" i="1"/>
  <c r="BC651" i="1"/>
  <c r="BD651" i="1" s="1"/>
  <c r="BR362" i="1"/>
  <c r="BS362" i="1" s="1"/>
  <c r="BC414" i="1"/>
  <c r="BD414" i="1" s="1"/>
  <c r="D469" i="1"/>
  <c r="AI364" i="1"/>
  <c r="AJ364" i="1" s="1"/>
  <c r="BC576" i="1"/>
  <c r="BD576" i="1" s="1"/>
  <c r="AC124" i="1"/>
  <c r="CG337" i="1"/>
  <c r="CH337" i="1" s="1"/>
  <c r="BM601" i="1"/>
  <c r="BN601" i="1" s="1"/>
  <c r="AI301" i="1"/>
  <c r="AJ301" i="1" s="1"/>
  <c r="BU280" i="1"/>
  <c r="AI367" i="1"/>
  <c r="AJ367" i="1" s="1"/>
  <c r="AH384" i="1"/>
  <c r="CG552" i="1"/>
  <c r="CH552" i="1" s="1"/>
  <c r="DX384" i="1"/>
  <c r="DX385" i="1" s="1"/>
  <c r="DX387" i="1" s="1"/>
  <c r="AX383" i="1"/>
  <c r="AY383" i="1" s="1"/>
  <c r="AD404" i="1"/>
  <c r="AE404" i="1" s="1"/>
  <c r="CG371" i="1"/>
  <c r="CH371" i="1" s="1"/>
  <c r="D480" i="1"/>
  <c r="CG311" i="1"/>
  <c r="CH311" i="1" s="1"/>
  <c r="CG436" i="1"/>
  <c r="CH436" i="1" s="1"/>
  <c r="BH318" i="1"/>
  <c r="BI318" i="1" s="1"/>
  <c r="D441" i="1"/>
  <c r="BW417" i="1"/>
  <c r="BX417" i="1" s="1"/>
  <c r="AD311" i="1"/>
  <c r="AE311" i="1" s="1"/>
  <c r="CB433" i="1"/>
  <c r="CC433" i="1" s="1"/>
  <c r="BW410" i="1"/>
  <c r="BX410" i="1" s="1"/>
  <c r="BH397" i="1"/>
  <c r="BI397" i="1" s="1"/>
  <c r="BW306" i="1"/>
  <c r="BX306" i="1" s="1"/>
  <c r="DB7" i="1"/>
  <c r="DA252" i="1"/>
  <c r="CG404" i="1"/>
  <c r="CH404" i="1" s="1"/>
  <c r="CG359" i="1"/>
  <c r="CH359" i="1" s="1"/>
  <c r="EB493" i="1"/>
  <c r="CC243" i="1"/>
  <c r="CB243" i="1"/>
  <c r="BZ245" i="1"/>
  <c r="BM347" i="1"/>
  <c r="BN347" i="1" s="1"/>
  <c r="DA232" i="1"/>
  <c r="AS579" i="1"/>
  <c r="AT579" i="1" s="1"/>
  <c r="AS391" i="1"/>
  <c r="AT391" i="1" s="1"/>
  <c r="CB383" i="1"/>
  <c r="CC383" i="1" s="1"/>
  <c r="CB231" i="1"/>
  <c r="CC231" i="1"/>
  <c r="AT115" i="1"/>
  <c r="AS115" i="1"/>
  <c r="AQ116" i="1"/>
  <c r="BM363" i="1"/>
  <c r="BN363" i="1" s="1"/>
  <c r="DH116" i="1"/>
  <c r="EH384" i="1"/>
  <c r="EH385" i="1" s="1"/>
  <c r="EH387" i="1" s="1"/>
  <c r="BM311" i="1"/>
  <c r="BN311" i="1" s="1"/>
  <c r="BC296" i="1"/>
  <c r="BD296" i="1" s="1"/>
  <c r="EB444" i="1"/>
  <c r="DK124" i="1"/>
  <c r="D538" i="1"/>
  <c r="CC119" i="1"/>
  <c r="CB119" i="1"/>
  <c r="AN620" i="1"/>
  <c r="AO620" i="1" s="1"/>
  <c r="CB574" i="1"/>
  <c r="CC574" i="1" s="1"/>
  <c r="BK280" i="1"/>
  <c r="AS346" i="1"/>
  <c r="AT346" i="1" s="1"/>
  <c r="AX407" i="1"/>
  <c r="AY407" i="1" s="1"/>
  <c r="D392" i="1"/>
  <c r="EB459" i="1"/>
  <c r="BC304" i="1"/>
  <c r="BD304" i="1" s="1"/>
  <c r="AD405" i="1"/>
  <c r="AE405" i="1" s="1"/>
  <c r="D371" i="1"/>
  <c r="EF113" i="1"/>
  <c r="BM397" i="1"/>
  <c r="BN397" i="1" s="1"/>
  <c r="CC242" i="1"/>
  <c r="CB242" i="1"/>
  <c r="BM351" i="1"/>
  <c r="BN351" i="1" s="1"/>
  <c r="D403" i="1"/>
  <c r="BR431" i="1"/>
  <c r="BS431" i="1" s="1"/>
  <c r="AX310" i="1"/>
  <c r="AY310" i="1" s="1"/>
  <c r="BM572" i="1"/>
  <c r="BN572" i="1" s="1"/>
  <c r="CG517" i="1"/>
  <c r="CH517" i="1" s="1"/>
  <c r="CU280" i="1"/>
  <c r="D610" i="1"/>
  <c r="AX512" i="1"/>
  <c r="AY512" i="1" s="1"/>
  <c r="EB457" i="1"/>
  <c r="D709" i="1"/>
  <c r="AI327" i="1"/>
  <c r="AJ327" i="1" s="1"/>
  <c r="BM598" i="1"/>
  <c r="BN598" i="1" s="1"/>
  <c r="BC317" i="1"/>
  <c r="BD317" i="1" s="1"/>
  <c r="BC319" i="1"/>
  <c r="BD319" i="1" s="1"/>
  <c r="DM384" i="1"/>
  <c r="DM385" i="1" s="1"/>
  <c r="DM387" i="1" s="1"/>
  <c r="BZ197" i="1"/>
  <c r="CC194" i="1"/>
  <c r="CB194" i="1"/>
  <c r="BZ196" i="1"/>
  <c r="BZ198" i="1" s="1"/>
  <c r="BW382" i="1"/>
  <c r="BX382" i="1" s="1"/>
  <c r="DZ232" i="1"/>
  <c r="D327" i="1"/>
  <c r="BC331" i="1"/>
  <c r="BD331" i="1" s="1"/>
  <c r="AX397" i="1"/>
  <c r="AY397" i="1" s="1"/>
  <c r="AX355" i="1"/>
  <c r="AY355" i="1" s="1"/>
  <c r="AX376" i="1"/>
  <c r="AY376" i="1" s="1"/>
  <c r="BR418" i="1"/>
  <c r="BS418" i="1" s="1"/>
  <c r="CL125" i="1"/>
  <c r="ED279" i="1"/>
  <c r="CG370" i="1"/>
  <c r="CH370" i="1" s="1"/>
  <c r="DP244" i="1"/>
  <c r="AN380" i="1"/>
  <c r="AO380" i="1" s="1"/>
  <c r="CB324" i="1"/>
  <c r="CC324" i="1" s="1"/>
  <c r="CG303" i="1"/>
  <c r="CH303" i="1" s="1"/>
  <c r="BC515" i="1"/>
  <c r="BD515" i="1" s="1"/>
  <c r="D415" i="1"/>
  <c r="CE134" i="1"/>
  <c r="CH129" i="1"/>
  <c r="CG129" i="1"/>
  <c r="AN372" i="1"/>
  <c r="AO372" i="1" s="1"/>
  <c r="BM413" i="1"/>
  <c r="BN413" i="1" s="1"/>
  <c r="CK245" i="1"/>
  <c r="CL266" i="1"/>
  <c r="AS332" i="1"/>
  <c r="AT332" i="1" s="1"/>
  <c r="DT134" i="1"/>
  <c r="BZ384" i="1"/>
  <c r="BZ385" i="1" s="1"/>
  <c r="BZ387" i="1" s="1"/>
  <c r="BH396" i="1"/>
  <c r="BI396" i="1" s="1"/>
  <c r="AX340" i="1"/>
  <c r="AY340" i="1" s="1"/>
  <c r="AS500" i="1"/>
  <c r="AT500" i="1" s="1"/>
  <c r="BC391" i="1"/>
  <c r="BD391" i="1" s="1"/>
  <c r="D351" i="1"/>
  <c r="DD384" i="1"/>
  <c r="DD385" i="1" s="1"/>
  <c r="DD387" i="1" s="1"/>
  <c r="BC307" i="1"/>
  <c r="BD307" i="1" s="1"/>
  <c r="AX336" i="1"/>
  <c r="AY336" i="1" s="1"/>
  <c r="BR480" i="1"/>
  <c r="BS480" i="1" s="1"/>
  <c r="BC405" i="1"/>
  <c r="BD405" i="1" s="1"/>
  <c r="EH279" i="1"/>
  <c r="DT245" i="1"/>
  <c r="D561" i="1"/>
  <c r="BR325" i="1"/>
  <c r="BS325" i="1" s="1"/>
  <c r="EB458" i="1"/>
  <c r="CG421" i="1"/>
  <c r="CH421" i="1" s="1"/>
  <c r="BH518" i="1"/>
  <c r="BI518" i="1" s="1"/>
  <c r="AN554" i="1"/>
  <c r="AO554" i="1" s="1"/>
  <c r="D468" i="1"/>
  <c r="BH409" i="1"/>
  <c r="BI409" i="1" s="1"/>
  <c r="D391" i="1"/>
  <c r="CG329" i="1"/>
  <c r="CH329" i="1" s="1"/>
  <c r="CB395" i="1"/>
  <c r="CC395" i="1" s="1"/>
  <c r="D368" i="1"/>
  <c r="DA75" i="1"/>
  <c r="BM374" i="1"/>
  <c r="BN374" i="1" s="1"/>
  <c r="AD428" i="1"/>
  <c r="AE428" i="1" s="1"/>
  <c r="BR394" i="1"/>
  <c r="BS394" i="1" s="1"/>
  <c r="CM280" i="1"/>
  <c r="AS311" i="1"/>
  <c r="AT311" i="1" s="1"/>
  <c r="AS377" i="1"/>
  <c r="AT377" i="1" s="1"/>
  <c r="D418" i="1"/>
  <c r="AI408" i="1"/>
  <c r="AJ408" i="1" s="1"/>
  <c r="AD370" i="1"/>
  <c r="AE370" i="1" s="1"/>
  <c r="BH425" i="1"/>
  <c r="BI425" i="1" s="1"/>
  <c r="CB390" i="1"/>
  <c r="CC390" i="1" s="1"/>
  <c r="BM364" i="1"/>
  <c r="BN364" i="1" s="1"/>
  <c r="AD360" i="1"/>
  <c r="AE360" i="1" s="1"/>
  <c r="AI415" i="1"/>
  <c r="AJ415" i="1" s="1"/>
  <c r="AI501" i="1"/>
  <c r="AJ501" i="1" s="1"/>
  <c r="CL133" i="1"/>
  <c r="CO245" i="1"/>
  <c r="AN234" i="1"/>
  <c r="AO234" i="1"/>
  <c r="AN301" i="1"/>
  <c r="AO301" i="1" s="1"/>
  <c r="BA200" i="1"/>
  <c r="BC199" i="1"/>
  <c r="BD199" i="1"/>
  <c r="CM384" i="1"/>
  <c r="CM385" i="1" s="1"/>
  <c r="CM387" i="1" s="1"/>
  <c r="AS355" i="1"/>
  <c r="AT355" i="1" s="1"/>
  <c r="DJ113" i="1"/>
  <c r="AS95" i="1"/>
  <c r="AT95" i="1"/>
  <c r="EE280" i="1"/>
  <c r="BI59" i="1"/>
  <c r="BH59" i="1"/>
  <c r="DK134" i="1"/>
  <c r="DG75" i="1"/>
  <c r="BW311" i="1"/>
  <c r="BX311" i="1" s="1"/>
  <c r="CG479" i="1"/>
  <c r="CH479" i="1" s="1"/>
  <c r="BR577" i="1"/>
  <c r="BS577" i="1" s="1"/>
  <c r="BC303" i="1"/>
  <c r="BD303" i="1" s="1"/>
  <c r="AX395" i="1"/>
  <c r="AY395" i="1" s="1"/>
  <c r="CA244" i="1"/>
  <c r="BM120" i="1"/>
  <c r="BN120" i="1"/>
  <c r="BK125" i="1"/>
  <c r="BB252" i="1"/>
  <c r="CG435" i="1"/>
  <c r="CH435" i="1" s="1"/>
  <c r="AN391" i="1"/>
  <c r="AO391" i="1" s="1"/>
  <c r="BH299" i="1"/>
  <c r="BI299" i="1" s="1"/>
  <c r="AD363" i="1"/>
  <c r="AE363" i="1" s="1"/>
  <c r="AI306" i="1"/>
  <c r="AJ306" i="1" s="1"/>
  <c r="CB481" i="1"/>
  <c r="CC481" i="1" s="1"/>
  <c r="BM522" i="1"/>
  <c r="BN522" i="1" s="1"/>
  <c r="AN405" i="1"/>
  <c r="AO405" i="1" s="1"/>
  <c r="BH432" i="1"/>
  <c r="BI432" i="1" s="1"/>
  <c r="BH500" i="1"/>
  <c r="BI500" i="1" s="1"/>
  <c r="BG252" i="1"/>
  <c r="BW371" i="1"/>
  <c r="BX371" i="1" s="1"/>
  <c r="CG430" i="1"/>
  <c r="CH430" i="1" s="1"/>
  <c r="BR319" i="1"/>
  <c r="BS319" i="1" s="1"/>
  <c r="EB445" i="1"/>
  <c r="BM543" i="1"/>
  <c r="BN543" i="1" s="1"/>
  <c r="DE252" i="1"/>
  <c r="CB411" i="1"/>
  <c r="CC411" i="1" s="1"/>
  <c r="BR479" i="1"/>
  <c r="BS479" i="1" s="1"/>
  <c r="BM418" i="1"/>
  <c r="BN418" i="1" s="1"/>
  <c r="BM234" i="1"/>
  <c r="BN234" i="1"/>
  <c r="BH579" i="1"/>
  <c r="BI579" i="1" s="1"/>
  <c r="AX363" i="1"/>
  <c r="AY363" i="1" s="1"/>
  <c r="CB432" i="1"/>
  <c r="CC432" i="1" s="1"/>
  <c r="AI547" i="1"/>
  <c r="AJ547" i="1" s="1"/>
  <c r="D535" i="1"/>
  <c r="EB461" i="1"/>
  <c r="AN348" i="1"/>
  <c r="AO348" i="1" s="1"/>
  <c r="CB329" i="1"/>
  <c r="CC329" i="1" s="1"/>
  <c r="DF197" i="1"/>
  <c r="DF196" i="1"/>
  <c r="DF198" i="1" s="1"/>
  <c r="BH323" i="1"/>
  <c r="BI323" i="1" s="1"/>
  <c r="AX572" i="1"/>
  <c r="AY572" i="1" s="1"/>
  <c r="AX413" i="1"/>
  <c r="AY413" i="1" s="1"/>
  <c r="D413" i="1"/>
  <c r="BH120" i="1"/>
  <c r="BF125" i="1"/>
  <c r="BI120" i="1"/>
  <c r="AD336" i="1"/>
  <c r="AE336" i="1" s="1"/>
  <c r="AI431" i="1"/>
  <c r="AJ431" i="1" s="1"/>
  <c r="BR300" i="1"/>
  <c r="BS300" i="1" s="1"/>
  <c r="AN501" i="1"/>
  <c r="AO501" i="1" s="1"/>
  <c r="BW578" i="1"/>
  <c r="BX578" i="1" s="1"/>
  <c r="AX381" i="1"/>
  <c r="AY381" i="1" s="1"/>
  <c r="CG375" i="1"/>
  <c r="CH375" i="1" s="1"/>
  <c r="DD134" i="1"/>
  <c r="CO266" i="1"/>
  <c r="BW603" i="1"/>
  <c r="BX603" i="1" s="1"/>
  <c r="BM404" i="1"/>
  <c r="BN404" i="1" s="1"/>
  <c r="AD479" i="1"/>
  <c r="AE479" i="1" s="1"/>
  <c r="BC406" i="1"/>
  <c r="BD406" i="1" s="1"/>
  <c r="AX524" i="1"/>
  <c r="AY524" i="1" s="1"/>
  <c r="AX518" i="1"/>
  <c r="AY518" i="1" s="1"/>
  <c r="BM343" i="1"/>
  <c r="BN343" i="1" s="1"/>
  <c r="BA197" i="1"/>
  <c r="BC194" i="1"/>
  <c r="BD194" i="1"/>
  <c r="BA196" i="1"/>
  <c r="BA198" i="1" s="1"/>
  <c r="BM348" i="1"/>
  <c r="BN348" i="1" s="1"/>
  <c r="CX125" i="1"/>
  <c r="CB422" i="1"/>
  <c r="CC422" i="1" s="1"/>
  <c r="AX497" i="1"/>
  <c r="AY497" i="1" s="1"/>
  <c r="AI412" i="1"/>
  <c r="AJ412" i="1" s="1"/>
  <c r="BC362" i="1"/>
  <c r="BD362" i="1" s="1"/>
  <c r="D471" i="1"/>
  <c r="BR330" i="1"/>
  <c r="BS330" i="1" s="1"/>
  <c r="BW572" i="1"/>
  <c r="BX572" i="1" s="1"/>
  <c r="CJ279" i="1"/>
  <c r="BM316" i="1"/>
  <c r="BN316" i="1" s="1"/>
  <c r="AI521" i="1"/>
  <c r="AJ521" i="1" s="1"/>
  <c r="AD409" i="1"/>
  <c r="AE409" i="1" s="1"/>
  <c r="AD362" i="1"/>
  <c r="AE362" i="1" s="1"/>
  <c r="BR573" i="1"/>
  <c r="BS573" i="1" s="1"/>
  <c r="BM523" i="1"/>
  <c r="BN523" i="1" s="1"/>
  <c r="BR370" i="1"/>
  <c r="BS370" i="1" s="1"/>
  <c r="AS434" i="1"/>
  <c r="AT434" i="1" s="1"/>
  <c r="DC384" i="1"/>
  <c r="DC385" i="1" s="1"/>
  <c r="DC387" i="1" s="1"/>
  <c r="CB477" i="1"/>
  <c r="CC477" i="1" s="1"/>
  <c r="BM422" i="1"/>
  <c r="BN422" i="1" s="1"/>
  <c r="BW348" i="1"/>
  <c r="BX348" i="1" s="1"/>
  <c r="BM434" i="1"/>
  <c r="BN434" i="1" s="1"/>
  <c r="AN367" i="1"/>
  <c r="AO367" i="1" s="1"/>
  <c r="AM384" i="1"/>
  <c r="AN304" i="1"/>
  <c r="AO304" i="1" s="1"/>
  <c r="AN319" i="1"/>
  <c r="AO319" i="1" s="1"/>
  <c r="BQ125" i="1"/>
  <c r="D505" i="1"/>
  <c r="AI334" i="1"/>
  <c r="AJ334" i="1" s="1"/>
  <c r="BC419" i="1"/>
  <c r="BD419" i="1" s="1"/>
  <c r="DE384" i="1"/>
  <c r="DE385" i="1" s="1"/>
  <c r="DE387" i="1" s="1"/>
  <c r="BM517" i="1"/>
  <c r="BN517" i="1" s="1"/>
  <c r="AR114" i="1"/>
  <c r="CG434" i="1"/>
  <c r="CH434" i="1" s="1"/>
  <c r="DN197" i="1"/>
  <c r="DN196" i="1"/>
  <c r="DN198" i="1" s="1"/>
  <c r="BW377" i="1"/>
  <c r="BX377" i="1" s="1"/>
  <c r="AG252" i="1"/>
  <c r="CB404" i="1"/>
  <c r="CC404" i="1" s="1"/>
  <c r="D487" i="1"/>
  <c r="AY78" i="1"/>
  <c r="AV81" i="1"/>
  <c r="AX78" i="1"/>
  <c r="AS571" i="1"/>
  <c r="AT571" i="1" s="1"/>
  <c r="EA280" i="1"/>
  <c r="BG232" i="1"/>
  <c r="BW405" i="1"/>
  <c r="BX405" i="1" s="1"/>
  <c r="DM133" i="1"/>
  <c r="CB413" i="1"/>
  <c r="CC413" i="1" s="1"/>
  <c r="AX371" i="1"/>
  <c r="AY371" i="1" s="1"/>
  <c r="BH355" i="1"/>
  <c r="BI355" i="1" s="1"/>
  <c r="EF124" i="1"/>
  <c r="CG300" i="1"/>
  <c r="CH300" i="1" s="1"/>
  <c r="CB351" i="1"/>
  <c r="CC351" i="1" s="1"/>
  <c r="BH376" i="1"/>
  <c r="BI376" i="1" s="1"/>
  <c r="AX352" i="1"/>
  <c r="AY352" i="1" s="1"/>
  <c r="DR245" i="1"/>
  <c r="BM403" i="1"/>
  <c r="BN403" i="1" s="1"/>
  <c r="BR243" i="1"/>
  <c r="BS243" i="1"/>
  <c r="BP245" i="1"/>
  <c r="AI347" i="1"/>
  <c r="AJ347" i="1" s="1"/>
  <c r="AD361" i="1"/>
  <c r="AE361" i="1" s="1"/>
  <c r="D334" i="1"/>
  <c r="BH316" i="1"/>
  <c r="BI316" i="1" s="1"/>
  <c r="BW380" i="1"/>
  <c r="BX380" i="1" s="1"/>
  <c r="D333" i="1"/>
  <c r="CJ200" i="1"/>
  <c r="D460" i="1"/>
  <c r="AX620" i="1"/>
  <c r="AY620" i="1" s="1"/>
  <c r="BC403" i="1"/>
  <c r="BD403" i="1" s="1"/>
  <c r="DA279" i="1"/>
  <c r="DL384" i="1"/>
  <c r="DL385" i="1" s="1"/>
  <c r="DL387" i="1" s="1"/>
  <c r="CG422" i="1"/>
  <c r="CH422" i="1" s="1"/>
  <c r="BC381" i="1"/>
  <c r="BD381" i="1" s="1"/>
  <c r="AX353" i="1"/>
  <c r="AY353" i="1" s="1"/>
  <c r="BH436" i="1"/>
  <c r="BI436" i="1" s="1"/>
  <c r="BH377" i="1"/>
  <c r="BI377" i="1" s="1"/>
  <c r="CU252" i="1"/>
  <c r="AD381" i="1"/>
  <c r="AE381" i="1" s="1"/>
  <c r="EH232" i="1"/>
  <c r="AX312" i="1"/>
  <c r="AY312" i="1" s="1"/>
  <c r="D341" i="1"/>
  <c r="AD619" i="1"/>
  <c r="AE619" i="1" s="1"/>
  <c r="DE197" i="1"/>
  <c r="DE196" i="1"/>
  <c r="DE198" i="1" s="1"/>
  <c r="CG391" i="1"/>
  <c r="CH391" i="1" s="1"/>
  <c r="EH200" i="1"/>
  <c r="D378" i="1"/>
  <c r="ED244" i="1"/>
  <c r="DY114" i="1"/>
  <c r="BH336" i="1"/>
  <c r="BI336" i="1" s="1"/>
  <c r="EB154" i="1"/>
  <c r="AI425" i="1"/>
  <c r="AJ425" i="1" s="1"/>
  <c r="BR328" i="1"/>
  <c r="BS328" i="1" s="1"/>
  <c r="AI372" i="1"/>
  <c r="AJ372" i="1" s="1"/>
  <c r="AD552" i="1"/>
  <c r="AE552" i="1" s="1"/>
  <c r="BM308" i="1"/>
  <c r="BN308" i="1" s="1"/>
  <c r="AI480" i="1"/>
  <c r="AJ480" i="1" s="1"/>
  <c r="EB557" i="1"/>
  <c r="BM303" i="1"/>
  <c r="BN303" i="1" s="1"/>
  <c r="AY93" i="1"/>
  <c r="AX93" i="1"/>
  <c r="AV98" i="1"/>
  <c r="EG280" i="1"/>
  <c r="DZ384" i="1"/>
  <c r="DZ385" i="1" s="1"/>
  <c r="DZ387" i="1" s="1"/>
  <c r="BH393" i="1"/>
  <c r="BI393" i="1" s="1"/>
  <c r="AI410" i="1"/>
  <c r="AJ410" i="1" s="1"/>
  <c r="AG384" i="1"/>
  <c r="AG385" i="1" s="1"/>
  <c r="AG387" i="1" s="1"/>
  <c r="CO244" i="1"/>
  <c r="AN577" i="1"/>
  <c r="AO577" i="1" s="1"/>
  <c r="AS310" i="1"/>
  <c r="AT310" i="1" s="1"/>
  <c r="BM512" i="1"/>
  <c r="BN512" i="1" s="1"/>
  <c r="AS421" i="1"/>
  <c r="AT421" i="1" s="1"/>
  <c r="AN395" i="1"/>
  <c r="AO395" i="1" s="1"/>
  <c r="AX322" i="1"/>
  <c r="AY322" i="1" s="1"/>
  <c r="AD120" i="1"/>
  <c r="AE120" i="1" s="1"/>
  <c r="AB125" i="1"/>
  <c r="CG419" i="1"/>
  <c r="CH419" i="1" s="1"/>
  <c r="D606" i="1"/>
  <c r="BC420" i="1"/>
  <c r="BD420" i="1" s="1"/>
  <c r="CB425" i="1"/>
  <c r="CC425" i="1" s="1"/>
  <c r="AS520" i="1"/>
  <c r="AT520" i="1" s="1"/>
  <c r="CN252" i="1"/>
  <c r="BC498" i="1"/>
  <c r="BD498" i="1" s="1"/>
  <c r="AD393" i="1"/>
  <c r="AE393" i="1" s="1"/>
  <c r="BC545" i="1"/>
  <c r="BD545" i="1" s="1"/>
  <c r="BR499" i="1"/>
  <c r="BS499" i="1" s="1"/>
  <c r="AI401" i="1"/>
  <c r="AJ401" i="1" s="1"/>
  <c r="AX374" i="1"/>
  <c r="AY374" i="1" s="1"/>
  <c r="AI598" i="1"/>
  <c r="AJ598" i="1" s="1"/>
  <c r="BC513" i="1"/>
  <c r="BD513" i="1" s="1"/>
  <c r="CB322" i="1"/>
  <c r="CC322" i="1" s="1"/>
  <c r="CP134" i="1"/>
  <c r="AX480" i="1"/>
  <c r="AY480" i="1" s="1"/>
  <c r="EB504" i="1"/>
  <c r="BW434" i="1"/>
  <c r="BX434" i="1" s="1"/>
  <c r="AB280" i="1"/>
  <c r="CR384" i="1"/>
  <c r="CR385" i="1" s="1"/>
  <c r="CR387" i="1" s="1"/>
  <c r="BH395" i="1"/>
  <c r="BI395" i="1" s="1"/>
  <c r="BW375" i="1"/>
  <c r="BX375" i="1" s="1"/>
  <c r="BH362" i="1"/>
  <c r="BI362" i="1" s="1"/>
  <c r="EB729" i="1"/>
  <c r="CB372" i="1"/>
  <c r="CC372" i="1" s="1"/>
  <c r="BH416" i="1"/>
  <c r="BI416" i="1" s="1"/>
  <c r="AD242" i="1"/>
  <c r="AE242" i="1" s="1"/>
  <c r="DP384" i="1"/>
  <c r="DP385" i="1" s="1"/>
  <c r="DP387" i="1" s="1"/>
  <c r="BW325" i="1"/>
  <c r="BX325" i="1" s="1"/>
  <c r="BM332" i="1"/>
  <c r="BN332" i="1" s="1"/>
  <c r="D426" i="1"/>
  <c r="AX379" i="1"/>
  <c r="AY379" i="1" s="1"/>
  <c r="BM480" i="1"/>
  <c r="BN480" i="1" s="1"/>
  <c r="BH426" i="1"/>
  <c r="BI426" i="1" s="1"/>
  <c r="CB381" i="1"/>
  <c r="CC381" i="1" s="1"/>
  <c r="BC396" i="1"/>
  <c r="BD396" i="1" s="1"/>
  <c r="CB364" i="1"/>
  <c r="CC364" i="1" s="1"/>
  <c r="CB427" i="1"/>
  <c r="CC427" i="1" s="1"/>
  <c r="AX392" i="1"/>
  <c r="AY392" i="1" s="1"/>
  <c r="BW512" i="1"/>
  <c r="BX512" i="1" s="1"/>
  <c r="BH306" i="1"/>
  <c r="BI306" i="1" s="1"/>
  <c r="AS576" i="1"/>
  <c r="AT576" i="1" s="1"/>
  <c r="AX367" i="1"/>
  <c r="AY367" i="1" s="1"/>
  <c r="AW384" i="1"/>
  <c r="AW385" i="1" s="1"/>
  <c r="DG252" i="1"/>
  <c r="BC375" i="1"/>
  <c r="BD375" i="1" s="1"/>
  <c r="BC427" i="1"/>
  <c r="BD427" i="1" s="1"/>
  <c r="EB582" i="1"/>
  <c r="D432" i="1"/>
  <c r="AS544" i="1"/>
  <c r="AT544" i="1" s="1"/>
  <c r="AN515" i="1"/>
  <c r="AO515" i="1" s="1"/>
  <c r="AS410" i="1"/>
  <c r="AT410" i="1" s="1"/>
  <c r="AI352" i="1"/>
  <c r="AJ352" i="1" s="1"/>
  <c r="CG415" i="1"/>
  <c r="CH415" i="1" s="1"/>
  <c r="EB467" i="1"/>
  <c r="BW376" i="1"/>
  <c r="BX376" i="1" s="1"/>
  <c r="AS435" i="1"/>
  <c r="AT435" i="1" s="1"/>
  <c r="BR342" i="1"/>
  <c r="BS342" i="1" s="1"/>
  <c r="D536" i="1"/>
  <c r="CG519" i="1"/>
  <c r="CH519" i="1" s="1"/>
  <c r="AS650" i="1"/>
  <c r="AT650" i="1" s="1"/>
  <c r="AI499" i="1"/>
  <c r="AJ499" i="1" s="1"/>
  <c r="BH230" i="1"/>
  <c r="BI230" i="1"/>
  <c r="BF232" i="1"/>
  <c r="BR408" i="1"/>
  <c r="BS408" i="1" s="1"/>
  <c r="AX516" i="1"/>
  <c r="AY516" i="1" s="1"/>
  <c r="BR247" i="1"/>
  <c r="BS247" i="1"/>
  <c r="BM376" i="1"/>
  <c r="BN376" i="1" s="1"/>
  <c r="BR390" i="1"/>
  <c r="BS390" i="1" s="1"/>
  <c r="AI433" i="1"/>
  <c r="AJ433" i="1" s="1"/>
  <c r="AN379" i="1"/>
  <c r="AO379" i="1" s="1"/>
  <c r="EB683" i="1"/>
  <c r="DH280" i="1"/>
  <c r="BM515" i="1"/>
  <c r="BN515" i="1" s="1"/>
  <c r="AN376" i="1"/>
  <c r="AO376" i="1" s="1"/>
  <c r="BH413" i="1"/>
  <c r="BI413" i="1" s="1"/>
  <c r="BM551" i="1"/>
  <c r="BN551" i="1" s="1"/>
  <c r="BH300" i="1"/>
  <c r="BI300" i="1" s="1"/>
  <c r="BW299" i="1"/>
  <c r="BX299" i="1" s="1"/>
  <c r="AX426" i="1"/>
  <c r="AY426" i="1" s="1"/>
  <c r="BH415" i="1"/>
  <c r="BI415" i="1" s="1"/>
  <c r="AN436" i="1"/>
  <c r="AO436" i="1" s="1"/>
  <c r="CG317" i="1"/>
  <c r="CH317" i="1" s="1"/>
  <c r="AI418" i="1"/>
  <c r="AJ418" i="1" s="1"/>
  <c r="EB462" i="1"/>
  <c r="AD578" i="1"/>
  <c r="AE578" i="1" s="1"/>
  <c r="BM372" i="1"/>
  <c r="BN372" i="1" s="1"/>
  <c r="BR434" i="1"/>
  <c r="BS434" i="1" s="1"/>
  <c r="CB478" i="1"/>
  <c r="CC478" i="1" s="1"/>
  <c r="BW625" i="1"/>
  <c r="BX625" i="1" s="1"/>
  <c r="BW409" i="1"/>
  <c r="BX409" i="1" s="1"/>
  <c r="CZ280" i="1"/>
  <c r="EB612" i="1"/>
  <c r="BM379" i="1"/>
  <c r="BN379" i="1" s="1"/>
  <c r="BR719" i="1"/>
  <c r="BS719" i="1" s="1"/>
  <c r="BM430" i="1"/>
  <c r="BN430" i="1" s="1"/>
  <c r="DU384" i="1"/>
  <c r="DU385" i="1" s="1"/>
  <c r="DU387" i="1" s="1"/>
  <c r="BC351" i="1"/>
  <c r="BD351" i="1" s="1"/>
  <c r="BW328" i="1"/>
  <c r="BX328" i="1" s="1"/>
  <c r="CB312" i="1"/>
  <c r="CC312" i="1" s="1"/>
  <c r="AI353" i="1"/>
  <c r="AJ353" i="1" s="1"/>
  <c r="BC500" i="1"/>
  <c r="BD500" i="1" s="1"/>
  <c r="BW401" i="1"/>
  <c r="BX401" i="1" s="1"/>
  <c r="AD401" i="1"/>
  <c r="AE401" i="1" s="1"/>
  <c r="AN622" i="1"/>
  <c r="AO622" i="1" s="1"/>
  <c r="AS341" i="1"/>
  <c r="AT341" i="1" s="1"/>
  <c r="AS394" i="1"/>
  <c r="AT394" i="1" s="1"/>
  <c r="AN420" i="1"/>
  <c r="AO420" i="1" s="1"/>
  <c r="EB279" i="1"/>
  <c r="D443" i="1"/>
  <c r="AI577" i="1"/>
  <c r="AJ577" i="1" s="1"/>
  <c r="BH424" i="1"/>
  <c r="BI424" i="1" s="1"/>
  <c r="DR124" i="1"/>
  <c r="DS232" i="1"/>
  <c r="BR361" i="1"/>
  <c r="BS361" i="1" s="1"/>
  <c r="BW404" i="1"/>
  <c r="BX404" i="1" s="1"/>
  <c r="CB379" i="1"/>
  <c r="CC379" i="1" s="1"/>
  <c r="CB317" i="1"/>
  <c r="CC317" i="1" s="1"/>
  <c r="BH390" i="1"/>
  <c r="BI390" i="1" s="1"/>
  <c r="D362" i="1"/>
  <c r="AD429" i="1"/>
  <c r="AE429" i="1" s="1"/>
  <c r="BW413" i="1"/>
  <c r="BX413" i="1" s="1"/>
  <c r="BC418" i="1"/>
  <c r="BD418" i="1" s="1"/>
  <c r="BC390" i="1"/>
  <c r="BD390" i="1" s="1"/>
  <c r="CB519" i="1"/>
  <c r="CC519" i="1" s="1"/>
  <c r="D550" i="1"/>
  <c r="BH595" i="1"/>
  <c r="BI595" i="1" s="1"/>
  <c r="AD344" i="1"/>
  <c r="AE344" i="1" s="1"/>
  <c r="CB549" i="1"/>
  <c r="CC549" i="1" s="1"/>
  <c r="EB488" i="1"/>
  <c r="AN371" i="1"/>
  <c r="AO371" i="1" s="1"/>
  <c r="BW374" i="1"/>
  <c r="BX374" i="1" s="1"/>
  <c r="BH594" i="1"/>
  <c r="BI594" i="1" s="1"/>
  <c r="BD230" i="1"/>
  <c r="BC230" i="1"/>
  <c r="BA232" i="1"/>
  <c r="AN573" i="1"/>
  <c r="AO573" i="1" s="1"/>
  <c r="AS359" i="1"/>
  <c r="AT359" i="1" s="1"/>
  <c r="BR516" i="1"/>
  <c r="BS516" i="1" s="1"/>
  <c r="BR304" i="1"/>
  <c r="BS304" i="1" s="1"/>
  <c r="EB684" i="1"/>
  <c r="DU245" i="1"/>
  <c r="AI483" i="1"/>
  <c r="AJ483" i="1" s="1"/>
  <c r="AX416" i="1"/>
  <c r="AY416" i="1" s="1"/>
  <c r="CG499" i="1"/>
  <c r="CH499" i="1" s="1"/>
  <c r="AN308" i="1"/>
  <c r="AO308" i="1" s="1"/>
  <c r="DA384" i="1"/>
  <c r="DA385" i="1" s="1"/>
  <c r="DA387" i="1" s="1"/>
  <c r="AD373" i="1"/>
  <c r="AE373" i="1" s="1"/>
  <c r="EB446" i="1"/>
  <c r="CB516" i="1"/>
  <c r="CC516" i="1" s="1"/>
  <c r="BW407" i="1"/>
  <c r="BX407" i="1" s="1"/>
  <c r="D462" i="1"/>
  <c r="BW307" i="1"/>
  <c r="BX307" i="1" s="1"/>
  <c r="CM134" i="1"/>
  <c r="CE280" i="1"/>
  <c r="BM321" i="1"/>
  <c r="BN321" i="1" s="1"/>
  <c r="CG393" i="1"/>
  <c r="CH393" i="1" s="1"/>
  <c r="AN414" i="1"/>
  <c r="AO414" i="1" s="1"/>
  <c r="CE279" i="1"/>
  <c r="BW372" i="1"/>
  <c r="BX372" i="1" s="1"/>
  <c r="AS594" i="1"/>
  <c r="AT594" i="1" s="1"/>
  <c r="BC341" i="1"/>
  <c r="BD341" i="1" s="1"/>
  <c r="CB378" i="1"/>
  <c r="CC378" i="1" s="1"/>
  <c r="AX408" i="1"/>
  <c r="AY408" i="1" s="1"/>
  <c r="CB362" i="1"/>
  <c r="CC362" i="1" s="1"/>
  <c r="CB423" i="1"/>
  <c r="CC423" i="1" s="1"/>
  <c r="D463" i="1"/>
  <c r="AS420" i="1"/>
  <c r="AT420" i="1" s="1"/>
  <c r="AX414" i="1"/>
  <c r="AY414" i="1" s="1"/>
  <c r="AX251" i="1"/>
  <c r="AY251" i="1"/>
  <c r="AV252" i="1"/>
  <c r="AS392" i="1"/>
  <c r="AT392" i="1" s="1"/>
  <c r="CZ245" i="1"/>
  <c r="CG296" i="1"/>
  <c r="CH296" i="1" s="1"/>
  <c r="AS423" i="1"/>
  <c r="AT423" i="1" s="1"/>
  <c r="CG346" i="1"/>
  <c r="CH346" i="1" s="1"/>
  <c r="CG379" i="1"/>
  <c r="CH379" i="1" s="1"/>
  <c r="D497" i="1"/>
  <c r="AI304" i="1"/>
  <c r="AJ304" i="1" s="1"/>
  <c r="EA98" i="1"/>
  <c r="BC353" i="1"/>
  <c r="BD353" i="1" s="1"/>
  <c r="DN200" i="1"/>
  <c r="AQ245" i="1"/>
  <c r="AT243" i="1"/>
  <c r="AS243" i="1"/>
  <c r="AS308" i="1"/>
  <c r="AT308" i="1" s="1"/>
  <c r="AD233" i="1"/>
  <c r="AE233" i="1" s="1"/>
  <c r="CB331" i="1"/>
  <c r="CC331" i="1" s="1"/>
  <c r="BC321" i="1"/>
  <c r="BD321" i="1" s="1"/>
  <c r="CB746" i="1"/>
  <c r="CC746" i="1" s="1"/>
  <c r="AS372" i="1"/>
  <c r="AT372" i="1" s="1"/>
  <c r="AN347" i="1"/>
  <c r="AO347" i="1" s="1"/>
  <c r="CP280" i="1"/>
  <c r="BW701" i="1"/>
  <c r="BX701" i="1" s="1"/>
  <c r="BR337" i="1"/>
  <c r="BS337" i="1" s="1"/>
  <c r="CB515" i="1"/>
  <c r="CC515" i="1" s="1"/>
  <c r="AD417" i="1"/>
  <c r="AE417" i="1" s="1"/>
  <c r="EG196" i="1"/>
  <c r="EG198" i="1" s="1"/>
  <c r="EG197" i="1"/>
  <c r="AD576" i="1"/>
  <c r="AE576" i="1" s="1"/>
  <c r="BC374" i="1"/>
  <c r="BD374" i="1" s="1"/>
  <c r="BM396" i="1"/>
  <c r="BN396" i="1" s="1"/>
  <c r="BR332" i="1"/>
  <c r="BS332" i="1" s="1"/>
  <c r="AX650" i="1"/>
  <c r="AY650" i="1" s="1"/>
  <c r="AS342" i="1"/>
  <c r="AT342" i="1" s="1"/>
  <c r="BW391" i="1"/>
  <c r="BX391" i="1" s="1"/>
  <c r="BC521" i="1"/>
  <c r="BD521" i="1" s="1"/>
  <c r="BW515" i="1"/>
  <c r="BX515" i="1" s="1"/>
  <c r="BW498" i="1"/>
  <c r="BX498" i="1" s="1"/>
  <c r="CG394" i="1"/>
  <c r="CH394" i="1" s="1"/>
  <c r="BH627" i="1"/>
  <c r="BI627" i="1" s="1"/>
  <c r="BC422" i="1"/>
  <c r="BD422" i="1" s="1"/>
  <c r="AD593" i="1"/>
  <c r="AE593" i="1" s="1"/>
  <c r="AG196" i="1"/>
  <c r="AG198" i="1" s="1"/>
  <c r="AG197" i="1"/>
  <c r="BM78" i="1"/>
  <c r="BN78" i="1"/>
  <c r="BK81" i="1"/>
  <c r="BH524" i="1"/>
  <c r="BI524" i="1" s="1"/>
  <c r="AS597" i="1"/>
  <c r="AT597" i="1" s="1"/>
  <c r="AI497" i="1"/>
  <c r="AJ497" i="1" s="1"/>
  <c r="BR435" i="1"/>
  <c r="BS435" i="1" s="1"/>
  <c r="AS518" i="1"/>
  <c r="AT518" i="1" s="1"/>
  <c r="BH480" i="1"/>
  <c r="BI480" i="1" s="1"/>
  <c r="BH346" i="1"/>
  <c r="BI346" i="1" s="1"/>
  <c r="AN413" i="1"/>
  <c r="AO413" i="1" s="1"/>
  <c r="CG574" i="1"/>
  <c r="CH574" i="1" s="1"/>
  <c r="BR411" i="1"/>
  <c r="BS411" i="1" s="1"/>
  <c r="BH515" i="1"/>
  <c r="BI515" i="1" s="1"/>
  <c r="D343" i="1"/>
  <c r="AN482" i="1"/>
  <c r="AO482" i="1" s="1"/>
  <c r="EB469" i="1"/>
  <c r="DW245" i="1"/>
  <c r="CG361" i="1"/>
  <c r="CH361" i="1" s="1"/>
  <c r="CB373" i="1"/>
  <c r="CC373" i="1" s="1"/>
  <c r="AB384" i="1"/>
  <c r="CB407" i="1"/>
  <c r="CC407" i="1" s="1"/>
  <c r="CY116" i="1"/>
  <c r="BC408" i="1"/>
  <c r="BD408" i="1" s="1"/>
  <c r="BW598" i="1"/>
  <c r="BX598" i="1" s="1"/>
  <c r="BR346" i="1"/>
  <c r="BS346" i="1" s="1"/>
  <c r="DZ280" i="1"/>
  <c r="AS596" i="1"/>
  <c r="AT596" i="1" s="1"/>
  <c r="BM320" i="1"/>
  <c r="BN320" i="1" s="1"/>
  <c r="BW595" i="1"/>
  <c r="BX595" i="1" s="1"/>
  <c r="CG619" i="1"/>
  <c r="CH619" i="1" s="1"/>
  <c r="BC373" i="1"/>
  <c r="BD373" i="1" s="1"/>
  <c r="AS403" i="1"/>
  <c r="AT403" i="1" s="1"/>
  <c r="D316" i="1"/>
  <c r="D464" i="1"/>
  <c r="AX417" i="1"/>
  <c r="AY417" i="1" s="1"/>
  <c r="D361" i="1"/>
  <c r="AN520" i="1"/>
  <c r="AO520" i="1" s="1"/>
  <c r="BM424" i="1"/>
  <c r="BN424" i="1" s="1"/>
  <c r="CJ280" i="1"/>
  <c r="BH411" i="1"/>
  <c r="BI411" i="1" s="1"/>
  <c r="CW252" i="1"/>
  <c r="CG403" i="1"/>
  <c r="CH403" i="1" s="1"/>
  <c r="AS309" i="1"/>
  <c r="AT309" i="1" s="1"/>
  <c r="CG497" i="1"/>
  <c r="CH497" i="1" s="1"/>
  <c r="CG383" i="1"/>
  <c r="CH383" i="1" s="1"/>
  <c r="CO196" i="1"/>
  <c r="CO198" i="1" s="1"/>
  <c r="CO197" i="1"/>
  <c r="BR378" i="1"/>
  <c r="BS378" i="1" s="1"/>
  <c r="BM402" i="1"/>
  <c r="BN402" i="1" s="1"/>
  <c r="CB578" i="1"/>
  <c r="CC578" i="1" s="1"/>
  <c r="AI297" i="1"/>
  <c r="AJ297" i="1" s="1"/>
  <c r="BC361" i="1"/>
  <c r="BD361" i="1" s="1"/>
  <c r="AS543" i="1"/>
  <c r="AT543" i="1" s="1"/>
  <c r="D661" i="1"/>
  <c r="EA252" i="1"/>
  <c r="BC575" i="1"/>
  <c r="BD575" i="1" s="1"/>
  <c r="AD331" i="1"/>
  <c r="AE331" i="1" s="1"/>
  <c r="BC425" i="1"/>
  <c r="BD425" i="1" s="1"/>
  <c r="EA245" i="1"/>
  <c r="AN417" i="1"/>
  <c r="AO417" i="1" s="1"/>
  <c r="AI111" i="1"/>
  <c r="AJ111" i="1" s="1"/>
  <c r="CG367" i="1"/>
  <c r="CH367" i="1" s="1"/>
  <c r="CF384" i="1"/>
  <c r="BV114" i="1"/>
  <c r="BW392" i="1"/>
  <c r="BX392" i="1" s="1"/>
  <c r="D317" i="1"/>
  <c r="BH401" i="1"/>
  <c r="BI401" i="1" s="1"/>
  <c r="DJ280" i="1"/>
  <c r="AN336" i="1"/>
  <c r="AO336" i="1" s="1"/>
  <c r="CQ252" i="1"/>
  <c r="BQ114" i="1"/>
  <c r="CB370" i="1"/>
  <c r="CC370" i="1" s="1"/>
  <c r="BM305" i="1"/>
  <c r="BN305" i="1" s="1"/>
  <c r="BW341" i="1"/>
  <c r="BX341" i="1" s="1"/>
  <c r="D440" i="1"/>
  <c r="BR481" i="1"/>
  <c r="BS481" i="1" s="1"/>
  <c r="D375" i="1"/>
  <c r="BW319" i="1"/>
  <c r="BX319" i="1" s="1"/>
  <c r="CY252" i="1"/>
  <c r="BW422" i="1"/>
  <c r="BX422" i="1" s="1"/>
  <c r="CB402" i="1"/>
  <c r="CC402" i="1" s="1"/>
  <c r="CS279" i="1"/>
  <c r="DT280" i="1"/>
  <c r="BM723" i="1"/>
  <c r="BN723" i="1" s="1"/>
  <c r="BC393" i="1"/>
  <c r="BD393" i="1" s="1"/>
  <c r="D545" i="1"/>
  <c r="D395" i="1"/>
  <c r="D370" i="1"/>
  <c r="D297" i="1"/>
  <c r="CB396" i="1"/>
  <c r="CC396" i="1" s="1"/>
  <c r="AX594" i="1"/>
  <c r="AY594" i="1" s="1"/>
  <c r="AV279" i="1"/>
  <c r="AD422" i="1"/>
  <c r="AE422" i="1" s="1"/>
  <c r="AI741" i="1"/>
  <c r="AJ741" i="1" s="1"/>
  <c r="BR550" i="1"/>
  <c r="BS550" i="1" s="1"/>
  <c r="AS396" i="1"/>
  <c r="AT396" i="1" s="1"/>
  <c r="CB517" i="1"/>
  <c r="CC517" i="1" s="1"/>
  <c r="AN346" i="1"/>
  <c r="AO346" i="1" s="1"/>
  <c r="EB452" i="1"/>
  <c r="EB453" i="1"/>
  <c r="BH372" i="1"/>
  <c r="BI372" i="1" s="1"/>
  <c r="BR427" i="1"/>
  <c r="BS427" i="1" s="1"/>
  <c r="AI478" i="1"/>
  <c r="AJ478" i="1" s="1"/>
  <c r="CB342" i="1"/>
  <c r="CC342" i="1" s="1"/>
  <c r="CB369" i="1"/>
  <c r="CC369" i="1" s="1"/>
  <c r="AN411" i="1"/>
  <c r="AO411" i="1" s="1"/>
  <c r="AN679" i="1"/>
  <c r="AO679" i="1" s="1"/>
  <c r="AX545" i="1"/>
  <c r="AY545" i="1" s="1"/>
  <c r="BM549" i="1"/>
  <c r="BN549" i="1" s="1"/>
  <c r="D477" i="1"/>
  <c r="BR424" i="1"/>
  <c r="BS424" i="1" s="1"/>
  <c r="BM367" i="1"/>
  <c r="BN367" i="1" s="1"/>
  <c r="BL384" i="1"/>
  <c r="BR324" i="1"/>
  <c r="BS324" i="1" s="1"/>
  <c r="AN312" i="1"/>
  <c r="AO312" i="1" s="1"/>
  <c r="AI402" i="1"/>
  <c r="AJ402" i="1" s="1"/>
  <c r="AX382" i="1"/>
  <c r="AY382" i="1" s="1"/>
  <c r="CB414" i="1"/>
  <c r="CC414" i="1" s="1"/>
  <c r="BC517" i="1"/>
  <c r="BD517" i="1" s="1"/>
  <c r="AD403" i="1"/>
  <c r="AE403" i="1" s="1"/>
  <c r="AI309" i="1"/>
  <c r="AJ309" i="1" s="1"/>
  <c r="BR336" i="1"/>
  <c r="BS336" i="1" s="1"/>
  <c r="CG413" i="1"/>
  <c r="CH413" i="1" s="1"/>
  <c r="AN337" i="1"/>
  <c r="AO337" i="1" s="1"/>
  <c r="EB443" i="1"/>
  <c r="BM435" i="1"/>
  <c r="BN435" i="1" s="1"/>
  <c r="CB436" i="1"/>
  <c r="CC436" i="1" s="1"/>
  <c r="AI373" i="1"/>
  <c r="AJ373" i="1" s="1"/>
  <c r="BC342" i="1"/>
  <c r="BD342" i="1" s="1"/>
  <c r="BH418" i="1"/>
  <c r="BI418" i="1" s="1"/>
  <c r="AN327" i="1"/>
  <c r="AO327" i="1" s="1"/>
  <c r="BC522" i="1"/>
  <c r="BD522" i="1" s="1"/>
  <c r="BH543" i="1"/>
  <c r="BI543" i="1" s="1"/>
  <c r="BR407" i="1"/>
  <c r="BS407" i="1" s="1"/>
  <c r="CG514" i="1"/>
  <c r="CH514" i="1" s="1"/>
  <c r="CF280" i="1"/>
  <c r="DR279" i="1"/>
  <c r="EB536" i="1"/>
  <c r="AS482" i="1"/>
  <c r="AT482" i="1" s="1"/>
  <c r="AI380" i="1"/>
  <c r="AJ380" i="1" s="1"/>
  <c r="AS319" i="1"/>
  <c r="AT319" i="1" s="1"/>
  <c r="BM546" i="1"/>
  <c r="BN546" i="1" s="1"/>
  <c r="BM600" i="1"/>
  <c r="BN600" i="1" s="1"/>
  <c r="D629" i="1"/>
  <c r="CG554" i="1"/>
  <c r="CH554" i="1" s="1"/>
  <c r="D553" i="1"/>
  <c r="AS515" i="1"/>
  <c r="AT515" i="1" s="1"/>
  <c r="BH482" i="1"/>
  <c r="BI482" i="1" s="1"/>
  <c r="AX598" i="1"/>
  <c r="AY598" i="1" s="1"/>
  <c r="AN478" i="1"/>
  <c r="AO478" i="1" s="1"/>
  <c r="EB491" i="1"/>
  <c r="ED384" i="1"/>
  <c r="ED385" i="1" s="1"/>
  <c r="ED387" i="1" s="1"/>
  <c r="BR620" i="1"/>
  <c r="BS620" i="1" s="1"/>
  <c r="CG596" i="1"/>
  <c r="CH596" i="1" s="1"/>
  <c r="CG307" i="1"/>
  <c r="CH307" i="1" s="1"/>
  <c r="AI554" i="1"/>
  <c r="AJ554" i="1" s="1"/>
  <c r="CB575" i="1"/>
  <c r="CC575" i="1" s="1"/>
  <c r="DM280" i="1"/>
  <c r="BW547" i="1"/>
  <c r="BX547" i="1" s="1"/>
  <c r="CG524" i="1"/>
  <c r="CH524" i="1" s="1"/>
  <c r="AX410" i="1"/>
  <c r="AY410" i="1" s="1"/>
  <c r="AD394" i="1"/>
  <c r="AE394" i="1" s="1"/>
  <c r="AI348" i="1"/>
  <c r="AJ348" i="1" s="1"/>
  <c r="D449" i="1"/>
  <c r="AS336" i="1"/>
  <c r="AT336" i="1" s="1"/>
  <c r="CG500" i="1"/>
  <c r="CH500" i="1" s="1"/>
  <c r="AX348" i="1"/>
  <c r="AY348" i="1" s="1"/>
  <c r="AX500" i="1"/>
  <c r="AY500" i="1" s="1"/>
  <c r="AX329" i="1"/>
  <c r="AY329" i="1" s="1"/>
  <c r="BH423" i="1"/>
  <c r="BI423" i="1" s="1"/>
  <c r="AX317" i="1"/>
  <c r="AY317" i="1" s="1"/>
  <c r="AS427" i="1"/>
  <c r="AT427" i="1" s="1"/>
  <c r="D417" i="1"/>
  <c r="BC327" i="1"/>
  <c r="BD327" i="1" s="1"/>
  <c r="BW402" i="1"/>
  <c r="BX402" i="1" s="1"/>
  <c r="CQ279" i="1"/>
  <c r="D373" i="1"/>
  <c r="AS431" i="1"/>
  <c r="AT431" i="1" s="1"/>
  <c r="AN410" i="1"/>
  <c r="AO410" i="1" s="1"/>
  <c r="D452" i="1"/>
  <c r="BM359" i="1"/>
  <c r="BN359" i="1" s="1"/>
  <c r="AN500" i="1"/>
  <c r="AO500" i="1" s="1"/>
  <c r="BM577" i="1"/>
  <c r="BN577" i="1" s="1"/>
  <c r="AI523" i="1"/>
  <c r="AJ523" i="1" s="1"/>
  <c r="AX401" i="1"/>
  <c r="AY401" i="1" s="1"/>
  <c r="BW651" i="1"/>
  <c r="BX651" i="1" s="1"/>
  <c r="CB377" i="1"/>
  <c r="CC377" i="1" s="1"/>
  <c r="D369" i="1"/>
  <c r="AX498" i="1"/>
  <c r="AY498" i="1" s="1"/>
  <c r="CB551" i="1"/>
  <c r="CC551" i="1" s="1"/>
  <c r="BW500" i="1"/>
  <c r="BX500" i="1" s="1"/>
  <c r="AI484" i="1"/>
  <c r="AJ484" i="1" s="1"/>
  <c r="AI550" i="1"/>
  <c r="AJ550" i="1" s="1"/>
  <c r="D423" i="1"/>
  <c r="CG544" i="1"/>
  <c r="CH544" i="1" s="1"/>
  <c r="BC409" i="1"/>
  <c r="BD409" i="1" s="1"/>
  <c r="BR355" i="1"/>
  <c r="BS355" i="1" s="1"/>
  <c r="AI393" i="1"/>
  <c r="AJ393" i="1" s="1"/>
  <c r="D684" i="1"/>
  <c r="BM428" i="1"/>
  <c r="BN428" i="1" s="1"/>
  <c r="AD383" i="1"/>
  <c r="AE383" i="1" s="1"/>
  <c r="AD390" i="1"/>
  <c r="AE390" i="1" s="1"/>
  <c r="AN648" i="1"/>
  <c r="AO648" i="1" s="1"/>
  <c r="DJ279" i="1"/>
  <c r="AI692" i="1"/>
  <c r="AJ692" i="1" s="1"/>
  <c r="BR420" i="1"/>
  <c r="BS420" i="1" s="1"/>
  <c r="AS298" i="1"/>
  <c r="AT298" i="1" s="1"/>
  <c r="DQ279" i="1"/>
  <c r="BH545" i="1"/>
  <c r="BI545" i="1" s="1"/>
  <c r="EB608" i="1"/>
  <c r="AN647" i="1"/>
  <c r="AO647" i="1" s="1"/>
  <c r="AI514" i="1"/>
  <c r="AJ514" i="1" s="1"/>
  <c r="AH280" i="1"/>
  <c r="CB412" i="1"/>
  <c r="CC412" i="1" s="1"/>
  <c r="AD498" i="1"/>
  <c r="AE498" i="1" s="1"/>
  <c r="D481" i="1"/>
  <c r="BM518" i="1"/>
  <c r="BN518" i="1" s="1"/>
  <c r="AN623" i="1"/>
  <c r="AO623" i="1" s="1"/>
  <c r="BR656" i="1"/>
  <c r="BS656" i="1" s="1"/>
  <c r="AS316" i="1"/>
  <c r="AT316" i="1" s="1"/>
  <c r="BR401" i="1"/>
  <c r="BS401" i="1" s="1"/>
  <c r="AI571" i="1"/>
  <c r="AJ571" i="1" s="1"/>
  <c r="AI300" i="1"/>
  <c r="AJ300" i="1" s="1"/>
  <c r="AX699" i="1"/>
  <c r="AY699" i="1" s="1"/>
  <c r="CQ280" i="1"/>
  <c r="AX347" i="1"/>
  <c r="AY347" i="1" s="1"/>
  <c r="AD368" i="1"/>
  <c r="AE368" i="1" s="1"/>
  <c r="AS602" i="1"/>
  <c r="AT602" i="1" s="1"/>
  <c r="AD701" i="1"/>
  <c r="AE701" i="1" s="1"/>
  <c r="AX333" i="1"/>
  <c r="AY333" i="1" s="1"/>
  <c r="AN352" i="1"/>
  <c r="AO352" i="1" s="1"/>
  <c r="AS301" i="1"/>
  <c r="AT301" i="1" s="1"/>
  <c r="AI619" i="1"/>
  <c r="AJ619" i="1" s="1"/>
  <c r="AN402" i="1"/>
  <c r="AO402" i="1" s="1"/>
  <c r="BC363" i="1"/>
  <c r="BD363" i="1" s="1"/>
  <c r="BM426" i="1"/>
  <c r="BN426" i="1" s="1"/>
  <c r="AD501" i="1"/>
  <c r="AE501" i="1" s="1"/>
  <c r="BR497" i="1"/>
  <c r="BS497" i="1" s="1"/>
  <c r="BM420" i="1"/>
  <c r="BN420" i="1" s="1"/>
  <c r="DE279" i="1"/>
  <c r="CG414" i="1"/>
  <c r="CH414" i="1" s="1"/>
  <c r="BH544" i="1"/>
  <c r="BI544" i="1" s="1"/>
  <c r="DN279" i="1"/>
  <c r="AS409" i="1"/>
  <c r="AT409" i="1" s="1"/>
  <c r="BW369" i="1"/>
  <c r="BX369" i="1" s="1"/>
  <c r="AS329" i="1"/>
  <c r="AT329" i="1" s="1"/>
  <c r="BC411" i="1"/>
  <c r="BD411" i="1" s="1"/>
  <c r="BR600" i="1"/>
  <c r="BS600" i="1" s="1"/>
  <c r="D383" i="1"/>
  <c r="BR549" i="1"/>
  <c r="BS549" i="1" s="1"/>
  <c r="D589" i="1"/>
  <c r="BC312" i="1"/>
  <c r="BD312" i="1" s="1"/>
  <c r="BM481" i="1"/>
  <c r="BN481" i="1" s="1"/>
  <c r="BG114" i="1"/>
  <c r="AS380" i="1"/>
  <c r="AT380" i="1" s="1"/>
  <c r="BH430" i="1"/>
  <c r="BI430" i="1" s="1"/>
  <c r="BW523" i="1"/>
  <c r="BX523" i="1" s="1"/>
  <c r="BW344" i="1"/>
  <c r="BX344" i="1" s="1"/>
  <c r="CW279" i="1"/>
  <c r="D455" i="1"/>
  <c r="EB583" i="1"/>
  <c r="BM411" i="1"/>
  <c r="BN411" i="1" s="1"/>
  <c r="BH478" i="1"/>
  <c r="BI478" i="1" s="1"/>
  <c r="EB468" i="1"/>
  <c r="BC394" i="1"/>
  <c r="BD394" i="1" s="1"/>
  <c r="BR511" i="1"/>
  <c r="BS511" i="1" s="1"/>
  <c r="BQ279" i="1"/>
  <c r="D359" i="1"/>
  <c r="CG484" i="1"/>
  <c r="CH484" i="1" s="1"/>
  <c r="BC543" i="1"/>
  <c r="BD543" i="1" s="1"/>
  <c r="AS405" i="1"/>
  <c r="AT405" i="1" s="1"/>
  <c r="BW420" i="1"/>
  <c r="BX420" i="1" s="1"/>
  <c r="AI498" i="1"/>
  <c r="AJ498" i="1" s="1"/>
  <c r="AS418" i="1"/>
  <c r="AT418" i="1" s="1"/>
  <c r="BF245" i="1"/>
  <c r="BH243" i="1"/>
  <c r="BI243" i="1"/>
  <c r="BM484" i="1"/>
  <c r="BN484" i="1" s="1"/>
  <c r="AX427" i="1"/>
  <c r="AY427" i="1" s="1"/>
  <c r="AI553" i="1"/>
  <c r="AJ553" i="1" s="1"/>
  <c r="BH497" i="1"/>
  <c r="BI497" i="1" s="1"/>
  <c r="AI596" i="1"/>
  <c r="AJ596" i="1" s="1"/>
  <c r="BR501" i="1"/>
  <c r="BS501" i="1" s="1"/>
  <c r="BR371" i="1"/>
  <c r="BS371" i="1" s="1"/>
  <c r="AD655" i="1"/>
  <c r="AE655" i="1" s="1"/>
  <c r="CG428" i="1"/>
  <c r="CH428" i="1" s="1"/>
  <c r="AI432" i="1"/>
  <c r="AJ432" i="1" s="1"/>
  <c r="DX279" i="1"/>
  <c r="BM346" i="1"/>
  <c r="BN346" i="1" s="1"/>
  <c r="BW378" i="1"/>
  <c r="BX378" i="1" s="1"/>
  <c r="D514" i="1"/>
  <c r="AS511" i="1"/>
  <c r="AT511" i="1" s="1"/>
  <c r="AR279" i="1"/>
  <c r="CB512" i="1"/>
  <c r="CC512" i="1" s="1"/>
  <c r="AN624" i="1"/>
  <c r="AO624" i="1" s="1"/>
  <c r="BW301" i="1"/>
  <c r="BX301" i="1" s="1"/>
  <c r="AN375" i="1"/>
  <c r="AO375" i="1" s="1"/>
  <c r="BW316" i="1"/>
  <c r="BX316" i="1" s="1"/>
  <c r="CB500" i="1"/>
  <c r="CC500" i="1" s="1"/>
  <c r="CG396" i="1"/>
  <c r="CH396" i="1" s="1"/>
  <c r="AD353" i="1"/>
  <c r="AE353" i="1" s="1"/>
  <c r="CB120" i="1"/>
  <c r="CC120" i="1"/>
  <c r="BZ125" i="1"/>
  <c r="BC380" i="1"/>
  <c r="BD380" i="1" s="1"/>
  <c r="BM297" i="1"/>
  <c r="BN297" i="1" s="1"/>
  <c r="AI515" i="1"/>
  <c r="AJ515" i="1" s="1"/>
  <c r="BR344" i="1"/>
  <c r="BS344" i="1" s="1"/>
  <c r="BR374" i="1"/>
  <c r="BS374" i="1" s="1"/>
  <c r="BH328" i="1"/>
  <c r="BI328" i="1" s="1"/>
  <c r="BM629" i="1"/>
  <c r="BN629" i="1" s="1"/>
  <c r="AX692" i="1"/>
  <c r="AY692" i="1" s="1"/>
  <c r="AX577" i="1"/>
  <c r="AY577" i="1" s="1"/>
  <c r="BW351" i="1"/>
  <c r="BX351" i="1" s="1"/>
  <c r="CG516" i="1"/>
  <c r="CH516" i="1" s="1"/>
  <c r="AD308" i="1"/>
  <c r="AE308" i="1" s="1"/>
  <c r="AX484" i="1"/>
  <c r="AY484" i="1" s="1"/>
  <c r="D607" i="1"/>
  <c r="AI336" i="1"/>
  <c r="AJ336" i="1" s="1"/>
  <c r="CB484" i="1"/>
  <c r="CC484" i="1" s="1"/>
  <c r="BW433" i="1"/>
  <c r="BX433" i="1" s="1"/>
  <c r="CB593" i="1"/>
  <c r="CC593" i="1" s="1"/>
  <c r="CB426" i="1"/>
  <c r="CC426" i="1" s="1"/>
  <c r="D675" i="1"/>
  <c r="AX351" i="1"/>
  <c r="AY351" i="1" s="1"/>
  <c r="CG482" i="1"/>
  <c r="CH482" i="1" s="1"/>
  <c r="AD497" i="1"/>
  <c r="AE497" i="1" s="1"/>
  <c r="AN435" i="1"/>
  <c r="AO435" i="1" s="1"/>
  <c r="D319" i="1"/>
  <c r="AS477" i="1"/>
  <c r="AT477" i="1" s="1"/>
  <c r="AC280" i="1"/>
  <c r="AD514" i="1"/>
  <c r="AE514" i="1" s="1"/>
  <c r="BB280" i="1"/>
  <c r="BC514" i="1"/>
  <c r="BD514" i="1" s="1"/>
  <c r="DZ755" i="1"/>
  <c r="BH348" i="1"/>
  <c r="BI348" i="1" s="1"/>
  <c r="AX478" i="1"/>
  <c r="AY478" i="1" s="1"/>
  <c r="BH601" i="1"/>
  <c r="BI601" i="1" s="1"/>
  <c r="BC552" i="1"/>
  <c r="BD552" i="1" s="1"/>
  <c r="BC402" i="1"/>
  <c r="BD402" i="1" s="1"/>
  <c r="AD432" i="1"/>
  <c r="AE432" i="1" s="1"/>
  <c r="BC415" i="1"/>
  <c r="BD415" i="1" s="1"/>
  <c r="EB558" i="1"/>
  <c r="BH548" i="1"/>
  <c r="BI548" i="1" s="1"/>
  <c r="D429" i="1"/>
  <c r="AI375" i="1"/>
  <c r="AJ375" i="1" s="1"/>
  <c r="AD482" i="1"/>
  <c r="AE482" i="1" s="1"/>
  <c r="BH375" i="1"/>
  <c r="BI375" i="1" s="1"/>
  <c r="BW394" i="1"/>
  <c r="BX394" i="1" s="1"/>
  <c r="AS383" i="1"/>
  <c r="AT383" i="1" s="1"/>
  <c r="D439" i="1"/>
  <c r="AS334" i="1"/>
  <c r="AT334" i="1" s="1"/>
  <c r="BR433" i="1"/>
  <c r="BS433" i="1" s="1"/>
  <c r="BR546" i="1"/>
  <c r="BS546" i="1" s="1"/>
  <c r="AD402" i="1"/>
  <c r="AE402" i="1" s="1"/>
  <c r="CG431" i="1"/>
  <c r="CH431" i="1" s="1"/>
  <c r="AN390" i="1"/>
  <c r="AO390" i="1" s="1"/>
  <c r="AD436" i="1"/>
  <c r="AE436" i="1" s="1"/>
  <c r="D584" i="1"/>
  <c r="BH403" i="1"/>
  <c r="BI403" i="1" s="1"/>
  <c r="BR393" i="1"/>
  <c r="BS393" i="1" s="1"/>
  <c r="AD483" i="1"/>
  <c r="AE483" i="1" s="1"/>
  <c r="BW573" i="1"/>
  <c r="BX573" i="1" s="1"/>
  <c r="BH379" i="1"/>
  <c r="BI379" i="1" s="1"/>
  <c r="AD396" i="1"/>
  <c r="AE396" i="1" s="1"/>
  <c r="DN384" i="1"/>
  <c r="DN385" i="1" s="1"/>
  <c r="DN387" i="1" s="1"/>
  <c r="BM425" i="1"/>
  <c r="BN425" i="1" s="1"/>
  <c r="AS375" i="1"/>
  <c r="AT375" i="1" s="1"/>
  <c r="CO384" i="1"/>
  <c r="CO385" i="1" s="1"/>
  <c r="CO387" i="1" s="1"/>
  <c r="AN545" i="1"/>
  <c r="AO545" i="1" s="1"/>
  <c r="AD517" i="1"/>
  <c r="AE517" i="1" s="1"/>
  <c r="DQ280" i="1"/>
  <c r="BW518" i="1"/>
  <c r="BX518" i="1" s="1"/>
  <c r="AD376" i="1"/>
  <c r="AE376" i="1" s="1"/>
  <c r="D498" i="1"/>
  <c r="EB471" i="1"/>
  <c r="CF279" i="1"/>
  <c r="CG511" i="1"/>
  <c r="CH511" i="1" s="1"/>
  <c r="BM594" i="1"/>
  <c r="BN594" i="1" s="1"/>
  <c r="DF384" i="1"/>
  <c r="DF385" i="1" s="1"/>
  <c r="DF387" i="1" s="1"/>
  <c r="AI551" i="1"/>
  <c r="AJ551" i="1" s="1"/>
  <c r="CB429" i="1"/>
  <c r="CC429" i="1" s="1"/>
  <c r="AI427" i="1"/>
  <c r="AJ427" i="1" s="1"/>
  <c r="AS424" i="1"/>
  <c r="AT424" i="1" s="1"/>
  <c r="BW408" i="1"/>
  <c r="BX408" i="1" s="1"/>
  <c r="BR409" i="1"/>
  <c r="BS409" i="1" s="1"/>
  <c r="D529" i="1"/>
  <c r="CB401" i="1"/>
  <c r="CC401" i="1" s="1"/>
  <c r="AI417" i="1"/>
  <c r="AJ417" i="1" s="1"/>
  <c r="AD547" i="1"/>
  <c r="AE547" i="1" s="1"/>
  <c r="DR200" i="1"/>
  <c r="BW544" i="1"/>
  <c r="BX544" i="1" s="1"/>
  <c r="AD406" i="1"/>
  <c r="AE406" i="1" s="1"/>
  <c r="EC279" i="1"/>
  <c r="AR280" i="1"/>
  <c r="AS514" i="1"/>
  <c r="AT514" i="1" s="1"/>
  <c r="DF279" i="1"/>
  <c r="CG417" i="1"/>
  <c r="CH417" i="1" s="1"/>
  <c r="D459" i="1"/>
  <c r="BW483" i="1"/>
  <c r="BX483" i="1" s="1"/>
  <c r="AI512" i="1"/>
  <c r="AJ512" i="1" s="1"/>
  <c r="AD247" i="1"/>
  <c r="AE247" i="1" s="1"/>
  <c r="AI436" i="1"/>
  <c r="AJ436" i="1" s="1"/>
  <c r="DZ245" i="1"/>
  <c r="AN359" i="1"/>
  <c r="AO359" i="1" s="1"/>
  <c r="BC550" i="1"/>
  <c r="BD550" i="1" s="1"/>
  <c r="CB361" i="1"/>
  <c r="CC361" i="1" s="1"/>
  <c r="BR432" i="1"/>
  <c r="BS432" i="1" s="1"/>
  <c r="AX396" i="1"/>
  <c r="AY396" i="1" s="1"/>
  <c r="BC352" i="1"/>
  <c r="BD352" i="1" s="1"/>
  <c r="D410" i="1"/>
  <c r="EB465" i="1"/>
  <c r="D609" i="1"/>
  <c r="AX372" i="1"/>
  <c r="AY372" i="1" s="1"/>
  <c r="AN550" i="1"/>
  <c r="AO550" i="1" s="1"/>
  <c r="AB245" i="1"/>
  <c r="AI430" i="1"/>
  <c r="AJ430" i="1" s="1"/>
  <c r="BM479" i="1"/>
  <c r="BN479" i="1" s="1"/>
  <c r="AI407" i="1"/>
  <c r="AJ407" i="1" s="1"/>
  <c r="CG308" i="1"/>
  <c r="CH308" i="1" s="1"/>
  <c r="CU113" i="1"/>
  <c r="CB554" i="1"/>
  <c r="CC554" i="1" s="1"/>
  <c r="AD420" i="1"/>
  <c r="AE420" i="1" s="1"/>
  <c r="BR327" i="1"/>
  <c r="BS327" i="1" s="1"/>
  <c r="AN392" i="1"/>
  <c r="AO392" i="1" s="1"/>
  <c r="AX549" i="1"/>
  <c r="AY549" i="1" s="1"/>
  <c r="CG425" i="1"/>
  <c r="CH425" i="1" s="1"/>
  <c r="BR376" i="1"/>
  <c r="BS376" i="1" s="1"/>
  <c r="CT279" i="1"/>
  <c r="CG420" i="1"/>
  <c r="CH420" i="1" s="1"/>
  <c r="AS545" i="1"/>
  <c r="AT545" i="1" s="1"/>
  <c r="BM408" i="1"/>
  <c r="BN408" i="1" s="1"/>
  <c r="AX368" i="1"/>
  <c r="AY368" i="1" s="1"/>
  <c r="D577" i="1"/>
  <c r="AN553" i="1"/>
  <c r="AO553" i="1" s="1"/>
  <c r="CG483" i="1"/>
  <c r="CH483" i="1" s="1"/>
  <c r="BH311" i="1"/>
  <c r="BI311" i="1" s="1"/>
  <c r="BR625" i="1"/>
  <c r="BS625" i="1" s="1"/>
  <c r="BC424" i="1"/>
  <c r="BD424" i="1" s="1"/>
  <c r="D453" i="1"/>
  <c r="BH596" i="1"/>
  <c r="BI596" i="1" s="1"/>
  <c r="BM432" i="1"/>
  <c r="BN432" i="1" s="1"/>
  <c r="AX435" i="1"/>
  <c r="AY435" i="1" s="1"/>
  <c r="AS519" i="1"/>
  <c r="AT519" i="1" s="1"/>
  <c r="BX121" i="1"/>
  <c r="BW121" i="1"/>
  <c r="BU124" i="1"/>
  <c r="AN429" i="1"/>
  <c r="AO429" i="1" s="1"/>
  <c r="AS574" i="1"/>
  <c r="AT574" i="1" s="1"/>
  <c r="EB455" i="1"/>
  <c r="BV280" i="1"/>
  <c r="BW514" i="1"/>
  <c r="BX514" i="1" s="1"/>
  <c r="EA244" i="1"/>
  <c r="AS430" i="1"/>
  <c r="AT430" i="1" s="1"/>
  <c r="DM245" i="1"/>
  <c r="AN415" i="1"/>
  <c r="AO415" i="1" s="1"/>
  <c r="CB398" i="1"/>
  <c r="CC398" i="1" s="1"/>
  <c r="AX429" i="1"/>
  <c r="AY429" i="1" s="1"/>
  <c r="AQ384" i="1"/>
  <c r="AQ385" i="1" s="1"/>
  <c r="AQ387" i="1" s="1"/>
  <c r="AN519" i="1"/>
  <c r="AO519" i="1" s="1"/>
  <c r="CG378" i="1"/>
  <c r="CH378" i="1" s="1"/>
  <c r="AI479" i="1"/>
  <c r="AJ479" i="1" s="1"/>
  <c r="D567" i="1"/>
  <c r="BC364" i="1"/>
  <c r="BD364" i="1" s="1"/>
  <c r="AN484" i="1"/>
  <c r="AO484" i="1" s="1"/>
  <c r="CG341" i="1"/>
  <c r="CH341" i="1" s="1"/>
  <c r="BH406" i="1"/>
  <c r="BI406" i="1" s="1"/>
  <c r="D315" i="1"/>
  <c r="EB538" i="1"/>
  <c r="BC483" i="1"/>
  <c r="BD483" i="1" s="1"/>
  <c r="BM333" i="1"/>
  <c r="BN333" i="1" s="1"/>
  <c r="BH359" i="1"/>
  <c r="BI359" i="1" s="1"/>
  <c r="BR745" i="1"/>
  <c r="BS745" i="1" s="1"/>
  <c r="D679" i="1"/>
  <c r="AI345" i="1"/>
  <c r="AJ345" i="1" s="1"/>
  <c r="CG398" i="1"/>
  <c r="CH398" i="1" s="1"/>
  <c r="BW429" i="1"/>
  <c r="BX429" i="1" s="1"/>
  <c r="D563" i="1"/>
  <c r="D537" i="1"/>
  <c r="BW421" i="1"/>
  <c r="BX421" i="1" s="1"/>
  <c r="CG598" i="1"/>
  <c r="CH598" i="1" s="1"/>
  <c r="AI575" i="1"/>
  <c r="AJ575" i="1" s="1"/>
  <c r="AD380" i="1"/>
  <c r="AE380" i="1" s="1"/>
  <c r="AS625" i="1"/>
  <c r="AT625" i="1" s="1"/>
  <c r="AX391" i="1"/>
  <c r="AY391" i="1" s="1"/>
  <c r="AN625" i="1"/>
  <c r="AO625" i="1" s="1"/>
  <c r="AX513" i="1"/>
  <c r="AY513" i="1" s="1"/>
  <c r="D483" i="1"/>
  <c r="BW482" i="1"/>
  <c r="BX482" i="1" s="1"/>
  <c r="BR363" i="1"/>
  <c r="BS363" i="1" s="1"/>
  <c r="D546" i="1"/>
  <c r="BR381" i="1"/>
  <c r="BS381" i="1" s="1"/>
  <c r="AD575" i="1"/>
  <c r="AE575" i="1" s="1"/>
  <c r="BR416" i="1"/>
  <c r="BS416" i="1" s="1"/>
  <c r="AS362" i="1"/>
  <c r="AT362" i="1" s="1"/>
  <c r="AX519" i="1"/>
  <c r="AY519" i="1" s="1"/>
  <c r="BC501" i="1"/>
  <c r="BD501" i="1" s="1"/>
  <c r="BR520" i="1"/>
  <c r="BS520" i="1" s="1"/>
  <c r="AD411" i="1"/>
  <c r="AE411" i="1" s="1"/>
  <c r="CB597" i="1"/>
  <c r="CC597" i="1" s="1"/>
  <c r="EB534" i="1"/>
  <c r="D694" i="1"/>
  <c r="DQ252" i="1"/>
  <c r="DC280" i="1"/>
  <c r="AD551" i="1"/>
  <c r="AE551" i="1" s="1"/>
  <c r="D473" i="1"/>
  <c r="BM483" i="1"/>
  <c r="BN483" i="1" s="1"/>
  <c r="AN517" i="1"/>
  <c r="AO517" i="1" s="1"/>
  <c r="CB511" i="1"/>
  <c r="CC511" i="1" s="1"/>
  <c r="CA279" i="1"/>
  <c r="BR423" i="1"/>
  <c r="BS423" i="1" s="1"/>
  <c r="AD425" i="1"/>
  <c r="AE425" i="1" s="1"/>
  <c r="BQ755" i="1"/>
  <c r="BR735" i="1"/>
  <c r="BS735" i="1" s="1"/>
  <c r="AS517" i="1"/>
  <c r="AT517" i="1" s="1"/>
  <c r="D472" i="1"/>
  <c r="AN433" i="1"/>
  <c r="AO433" i="1" s="1"/>
  <c r="AX593" i="1"/>
  <c r="AY593" i="1" s="1"/>
  <c r="AX546" i="1"/>
  <c r="AY546" i="1" s="1"/>
  <c r="AI574" i="1"/>
  <c r="AJ574" i="1" s="1"/>
  <c r="AI657" i="1"/>
  <c r="AJ657" i="1" s="1"/>
  <c r="BW622" i="1"/>
  <c r="BX622" i="1" s="1"/>
  <c r="BR307" i="1"/>
  <c r="BS307" i="1" s="1"/>
  <c r="D430" i="1"/>
  <c r="CG374" i="1"/>
  <c r="CH374" i="1" s="1"/>
  <c r="AD481" i="1"/>
  <c r="AE481" i="1" s="1"/>
  <c r="D522" i="1"/>
  <c r="BW419" i="1"/>
  <c r="BX419" i="1" s="1"/>
  <c r="CB410" i="1"/>
  <c r="CC410" i="1" s="1"/>
  <c r="AX499" i="1"/>
  <c r="AY499" i="1" s="1"/>
  <c r="BR477" i="1"/>
  <c r="BS477" i="1" s="1"/>
  <c r="AX597" i="1"/>
  <c r="AY597" i="1" s="1"/>
  <c r="AN547" i="1"/>
  <c r="AO547" i="1" s="1"/>
  <c r="AD433" i="1"/>
  <c r="AE433" i="1" s="1"/>
  <c r="BC370" i="1"/>
  <c r="BD370" i="1" s="1"/>
  <c r="AD548" i="1"/>
  <c r="AE548" i="1" s="1"/>
  <c r="BH370" i="1"/>
  <c r="BI370" i="1" s="1"/>
  <c r="EB563" i="1"/>
  <c r="AW280" i="1"/>
  <c r="AX514" i="1"/>
  <c r="AY514" i="1" s="1"/>
  <c r="BM575" i="1"/>
  <c r="BN575" i="1" s="1"/>
  <c r="DG279" i="1"/>
  <c r="BF755" i="1"/>
  <c r="CG652" i="1"/>
  <c r="CH652" i="1" s="1"/>
  <c r="AX436" i="1"/>
  <c r="AY436" i="1" s="1"/>
  <c r="AX431" i="1"/>
  <c r="AY431" i="1" s="1"/>
  <c r="AS522" i="1"/>
  <c r="AT522" i="1" s="1"/>
  <c r="CB620" i="1"/>
  <c r="CC620" i="1" s="1"/>
  <c r="CG343" i="1"/>
  <c r="CH343" i="1" s="1"/>
  <c r="BW436" i="1"/>
  <c r="BX436" i="1" s="1"/>
  <c r="AX603" i="1"/>
  <c r="AY603" i="1" s="1"/>
  <c r="BC435" i="1"/>
  <c r="BD435" i="1" s="1"/>
  <c r="BM427" i="1"/>
  <c r="BN427" i="1" s="1"/>
  <c r="BW477" i="1"/>
  <c r="BX477" i="1" s="1"/>
  <c r="AS368" i="1"/>
  <c r="AT368" i="1" s="1"/>
  <c r="D530" i="1"/>
  <c r="AN498" i="1"/>
  <c r="AO498" i="1" s="1"/>
  <c r="BR318" i="1"/>
  <c r="BS318" i="1" s="1"/>
  <c r="EF244" i="1"/>
  <c r="AR384" i="1"/>
  <c r="AS367" i="1"/>
  <c r="AT367" i="1" s="1"/>
  <c r="AN657" i="1"/>
  <c r="AO657" i="1" s="1"/>
  <c r="BH546" i="1"/>
  <c r="BI546" i="1" s="1"/>
  <c r="BC429" i="1"/>
  <c r="BD429" i="1" s="1"/>
  <c r="BC383" i="1"/>
  <c r="BD383" i="1" s="1"/>
  <c r="CG675" i="1"/>
  <c r="CH675" i="1" s="1"/>
  <c r="CB657" i="1"/>
  <c r="CC657" i="1" s="1"/>
  <c r="AD699" i="1"/>
  <c r="AE699" i="1" s="1"/>
  <c r="AN651" i="1"/>
  <c r="AO651" i="1" s="1"/>
  <c r="D539" i="1"/>
  <c r="DT279" i="1"/>
  <c r="BW521" i="1"/>
  <c r="BX521" i="1" s="1"/>
  <c r="AI519" i="1"/>
  <c r="AJ519" i="1" s="1"/>
  <c r="BW406" i="1"/>
  <c r="BX406" i="1" s="1"/>
  <c r="AN628" i="1"/>
  <c r="AO628" i="1" s="1"/>
  <c r="D457" i="1"/>
  <c r="EB540" i="1"/>
  <c r="BW619" i="1"/>
  <c r="BX619" i="1" s="1"/>
  <c r="AS412" i="1"/>
  <c r="AT412" i="1" s="1"/>
  <c r="BH498" i="1"/>
  <c r="BI498" i="1" s="1"/>
  <c r="BR552" i="1"/>
  <c r="BS552" i="1" s="1"/>
  <c r="BR521" i="1"/>
  <c r="BS521" i="1" s="1"/>
  <c r="BH435" i="1"/>
  <c r="BI435" i="1" s="1"/>
  <c r="CG597" i="1"/>
  <c r="CH597" i="1" s="1"/>
  <c r="D641" i="1"/>
  <c r="BM576" i="1"/>
  <c r="BN576" i="1" s="1"/>
  <c r="AS693" i="1"/>
  <c r="AT693" i="1" s="1"/>
  <c r="AX428" i="1"/>
  <c r="AY428" i="1" s="1"/>
  <c r="EB567" i="1"/>
  <c r="AI622" i="1"/>
  <c r="AJ622" i="1" s="1"/>
  <c r="BC594" i="1"/>
  <c r="BD594" i="1" s="1"/>
  <c r="CB595" i="1"/>
  <c r="CC595" i="1" s="1"/>
  <c r="BR425" i="1"/>
  <c r="BS425" i="1" s="1"/>
  <c r="CR280" i="1"/>
  <c r="D551" i="1"/>
  <c r="BR341" i="1"/>
  <c r="BS341" i="1" s="1"/>
  <c r="AI599" i="1"/>
  <c r="AJ599" i="1" s="1"/>
  <c r="BH737" i="1"/>
  <c r="BI737" i="1" s="1"/>
  <c r="BM395" i="1"/>
  <c r="BN395" i="1" s="1"/>
  <c r="CB409" i="1"/>
  <c r="CC409" i="1" s="1"/>
  <c r="AN431" i="1"/>
  <c r="AO431" i="1" s="1"/>
  <c r="AS378" i="1"/>
  <c r="AT378" i="1" s="1"/>
  <c r="BH408" i="1"/>
  <c r="BI408" i="1" s="1"/>
  <c r="AI625" i="1"/>
  <c r="AJ625" i="1" s="1"/>
  <c r="CG330" i="1"/>
  <c r="CH330" i="1" s="1"/>
  <c r="CU279" i="1"/>
  <c r="BW368" i="1"/>
  <c r="BX368" i="1" s="1"/>
  <c r="D572" i="1"/>
  <c r="BW397" i="1"/>
  <c r="BX397" i="1" s="1"/>
  <c r="AN432" i="1"/>
  <c r="AO432" i="1" s="1"/>
  <c r="CB626" i="1"/>
  <c r="CC626" i="1" s="1"/>
  <c r="AX511" i="1"/>
  <c r="AY511" i="1" s="1"/>
  <c r="AW279" i="1"/>
  <c r="CB518" i="1"/>
  <c r="CC518" i="1" s="1"/>
  <c r="D587" i="1"/>
  <c r="EB442" i="1"/>
  <c r="AN593" i="1"/>
  <c r="AO593" i="1" s="1"/>
  <c r="D712" i="1"/>
  <c r="AD343" i="1"/>
  <c r="AE343" i="1" s="1"/>
  <c r="BW546" i="1"/>
  <c r="BX546" i="1" s="1"/>
  <c r="CG477" i="1"/>
  <c r="CH477" i="1" s="1"/>
  <c r="BR380" i="1"/>
  <c r="BS380" i="1" s="1"/>
  <c r="AX378" i="1"/>
  <c r="AY378" i="1" s="1"/>
  <c r="AI749" i="1"/>
  <c r="AJ749" i="1" s="1"/>
  <c r="D722" i="1"/>
  <c r="D470" i="1"/>
  <c r="BH600" i="1"/>
  <c r="BI600" i="1" s="1"/>
  <c r="BM299" i="1"/>
  <c r="BN299" i="1" s="1"/>
  <c r="BM622" i="1"/>
  <c r="BN622" i="1" s="1"/>
  <c r="BW513" i="1"/>
  <c r="BX513" i="1" s="1"/>
  <c r="BM602" i="1"/>
  <c r="BN602" i="1" s="1"/>
  <c r="AX320" i="1"/>
  <c r="AY320" i="1" s="1"/>
  <c r="EH280" i="1"/>
  <c r="BC401" i="1"/>
  <c r="BD401" i="1" s="1"/>
  <c r="BH382" i="1"/>
  <c r="BI382" i="1" s="1"/>
  <c r="AV384" i="1"/>
  <c r="BW412" i="1"/>
  <c r="BX412" i="1" s="1"/>
  <c r="D482" i="1"/>
  <c r="AS422" i="1"/>
  <c r="AT422" i="1" s="1"/>
  <c r="CB355" i="1"/>
  <c r="CC355" i="1" s="1"/>
  <c r="BM619" i="1"/>
  <c r="BN619" i="1" s="1"/>
  <c r="D466" i="1"/>
  <c r="EB773" i="1"/>
  <c r="BC623" i="1"/>
  <c r="BD623" i="1" s="1"/>
  <c r="CG547" i="1"/>
  <c r="CH547" i="1" s="1"/>
  <c r="D521" i="1"/>
  <c r="CB547" i="1"/>
  <c r="CC547" i="1" s="1"/>
  <c r="AS381" i="1"/>
  <c r="AT381" i="1" s="1"/>
  <c r="AS750" i="1"/>
  <c r="AT750" i="1" s="1"/>
  <c r="D500" i="1"/>
  <c r="BM745" i="1"/>
  <c r="BN745" i="1" s="1"/>
  <c r="BH429" i="1"/>
  <c r="BI429" i="1" s="1"/>
  <c r="CG521" i="1"/>
  <c r="CH521" i="1" s="1"/>
  <c r="BH622" i="1"/>
  <c r="BI622" i="1" s="1"/>
  <c r="AN551" i="1"/>
  <c r="AO551" i="1" s="1"/>
  <c r="BW519" i="1"/>
  <c r="BX519" i="1" s="1"/>
  <c r="AD521" i="1"/>
  <c r="AE521" i="1" s="1"/>
  <c r="BR598" i="1"/>
  <c r="BS598" i="1" s="1"/>
  <c r="AI522" i="1"/>
  <c r="AJ522" i="1" s="1"/>
  <c r="ED280" i="1"/>
  <c r="CG594" i="1"/>
  <c r="CH594" i="1" s="1"/>
  <c r="AS417" i="1"/>
  <c r="AT417" i="1" s="1"/>
  <c r="AX318" i="1"/>
  <c r="AY318" i="1" s="1"/>
  <c r="AI371" i="1"/>
  <c r="AJ371" i="1" s="1"/>
  <c r="CN280" i="1"/>
  <c r="BC392" i="1"/>
  <c r="BD392" i="1" s="1"/>
  <c r="BW431" i="1"/>
  <c r="BX431" i="1" s="1"/>
  <c r="DH279" i="1"/>
  <c r="BH483" i="1"/>
  <c r="BI483" i="1" s="1"/>
  <c r="AS547" i="1"/>
  <c r="AT547" i="1" s="1"/>
  <c r="AS648" i="1"/>
  <c r="AT648" i="1" s="1"/>
  <c r="AX579" i="1"/>
  <c r="AY579" i="1" s="1"/>
  <c r="AI416" i="1"/>
  <c r="AJ416" i="1" s="1"/>
  <c r="AI370" i="1"/>
  <c r="AJ370" i="1" s="1"/>
  <c r="EB531" i="1"/>
  <c r="BH547" i="1"/>
  <c r="BI547" i="1" s="1"/>
  <c r="AX626" i="1"/>
  <c r="AY626" i="1" s="1"/>
  <c r="CG513" i="1"/>
  <c r="CH513" i="1" s="1"/>
  <c r="CB392" i="1"/>
  <c r="CC392" i="1" s="1"/>
  <c r="EB685" i="1"/>
  <c r="DR384" i="1"/>
  <c r="DR385" i="1" s="1"/>
  <c r="DR387" i="1" s="1"/>
  <c r="AI652" i="1"/>
  <c r="AJ652" i="1" s="1"/>
  <c r="AN324" i="1"/>
  <c r="AO324" i="1" s="1"/>
  <c r="BR482" i="1"/>
  <c r="BS482" i="1" s="1"/>
  <c r="D713" i="1"/>
  <c r="BR697" i="1"/>
  <c r="BS697" i="1" s="1"/>
  <c r="BZ279" i="1"/>
  <c r="BM553" i="1"/>
  <c r="BN553" i="1" s="1"/>
  <c r="BZ280" i="1"/>
  <c r="AX297" i="1"/>
  <c r="AY297" i="1" s="1"/>
  <c r="AX393" i="1"/>
  <c r="AY393" i="1" s="1"/>
  <c r="D433" i="1"/>
  <c r="D461" i="1"/>
  <c r="BC512" i="1"/>
  <c r="BD512" i="1" s="1"/>
  <c r="AX423" i="1"/>
  <c r="AY423" i="1" s="1"/>
  <c r="AD519" i="1"/>
  <c r="AE519" i="1" s="1"/>
  <c r="BR515" i="1"/>
  <c r="BS515" i="1" s="1"/>
  <c r="AS740" i="1"/>
  <c r="AT740" i="1" s="1"/>
  <c r="EB489" i="1"/>
  <c r="AD550" i="1"/>
  <c r="AE550" i="1" s="1"/>
  <c r="EB530" i="1"/>
  <c r="EB280" i="1"/>
  <c r="D401" i="1"/>
  <c r="CG622" i="1"/>
  <c r="CH622" i="1" s="1"/>
  <c r="D523" i="1"/>
  <c r="BR484" i="1"/>
  <c r="BS484" i="1" s="1"/>
  <c r="D499" i="1"/>
  <c r="AN546" i="1"/>
  <c r="AO546" i="1" s="1"/>
  <c r="AS479" i="1"/>
  <c r="AT479" i="1" s="1"/>
  <c r="BW481" i="1"/>
  <c r="BX481" i="1" s="1"/>
  <c r="BW430" i="1"/>
  <c r="BX430" i="1" s="1"/>
  <c r="BW737" i="1"/>
  <c r="BX737" i="1" s="1"/>
  <c r="BC407" i="1"/>
  <c r="BD407" i="1" s="1"/>
  <c r="BR359" i="1"/>
  <c r="BS359" i="1" s="1"/>
  <c r="BW655" i="1"/>
  <c r="BX655" i="1" s="1"/>
  <c r="BM620" i="1"/>
  <c r="BN620" i="1" s="1"/>
  <c r="CB428" i="1"/>
  <c r="CC428" i="1" s="1"/>
  <c r="BH479" i="1"/>
  <c r="BI479" i="1" s="1"/>
  <c r="AS376" i="1"/>
  <c r="AT376" i="1" s="1"/>
  <c r="BH433" i="1"/>
  <c r="BI433" i="1" s="1"/>
  <c r="BH373" i="1"/>
  <c r="BI373" i="1" s="1"/>
  <c r="CG628" i="1"/>
  <c r="CH628" i="1" s="1"/>
  <c r="BC571" i="1"/>
  <c r="BD571" i="1" s="1"/>
  <c r="BC382" i="1"/>
  <c r="BD382" i="1" s="1"/>
  <c r="CY280" i="1"/>
  <c r="CG522" i="1"/>
  <c r="CH522" i="1" s="1"/>
  <c r="AI517" i="1"/>
  <c r="AJ517" i="1" s="1"/>
  <c r="BM692" i="1"/>
  <c r="BN692" i="1" s="1"/>
  <c r="D450" i="1"/>
  <c r="BM405" i="1"/>
  <c r="BN405" i="1" s="1"/>
  <c r="BW497" i="1"/>
  <c r="BX497" i="1" s="1"/>
  <c r="BR571" i="1"/>
  <c r="BS571" i="1" s="1"/>
  <c r="DB279" i="1"/>
  <c r="BM398" i="1"/>
  <c r="BN398" i="1" s="1"/>
  <c r="AN512" i="1"/>
  <c r="AO512" i="1" s="1"/>
  <c r="BR414" i="1"/>
  <c r="BS414" i="1" s="1"/>
  <c r="BR391" i="1"/>
  <c r="BS391" i="1" s="1"/>
  <c r="AI395" i="1"/>
  <c r="AJ395" i="1" s="1"/>
  <c r="AS374" i="1"/>
  <c r="AT374" i="1" s="1"/>
  <c r="CB309" i="1"/>
  <c r="CC309" i="1" s="1"/>
  <c r="AD434" i="1"/>
  <c r="AE434" i="1" s="1"/>
  <c r="AD549" i="1"/>
  <c r="AE549" i="1" s="1"/>
  <c r="BR512" i="1"/>
  <c r="BS512" i="1" s="1"/>
  <c r="CG498" i="1"/>
  <c r="CH498" i="1" s="1"/>
  <c r="AD596" i="1"/>
  <c r="AE596" i="1" s="1"/>
  <c r="AS398" i="1"/>
  <c r="AT398" i="1" s="1"/>
  <c r="BC520" i="1"/>
  <c r="BD520" i="1" s="1"/>
  <c r="CB513" i="1"/>
  <c r="CC513" i="1" s="1"/>
  <c r="BH364" i="1"/>
  <c r="BI364" i="1" s="1"/>
  <c r="BU279" i="1"/>
  <c r="AS628" i="1"/>
  <c r="AT628" i="1" s="1"/>
  <c r="BC593" i="1"/>
  <c r="BD593" i="1" s="1"/>
  <c r="CG397" i="1"/>
  <c r="CH397" i="1" s="1"/>
  <c r="EB610" i="1"/>
  <c r="DK755" i="1"/>
  <c r="D447" i="1"/>
  <c r="AL280" i="1"/>
  <c r="D520" i="1"/>
  <c r="AS411" i="1"/>
  <c r="AT411" i="1" s="1"/>
  <c r="AX554" i="1"/>
  <c r="AY554" i="1" s="1"/>
  <c r="BW601" i="1"/>
  <c r="BX601" i="1" s="1"/>
  <c r="CG304" i="1"/>
  <c r="CH304" i="1" s="1"/>
  <c r="BM717" i="1"/>
  <c r="BN717" i="1" s="1"/>
  <c r="CG625" i="1"/>
  <c r="CH625" i="1" s="1"/>
  <c r="CG576" i="1"/>
  <c r="CH576" i="1" s="1"/>
  <c r="D615" i="1"/>
  <c r="BC624" i="1"/>
  <c r="BD624" i="1" s="1"/>
  <c r="BM414" i="1"/>
  <c r="BN414" i="1" s="1"/>
  <c r="DA280" i="1"/>
  <c r="AS552" i="1"/>
  <c r="AT552" i="1" s="1"/>
  <c r="BH679" i="1"/>
  <c r="BI679" i="1" s="1"/>
  <c r="BM415" i="1"/>
  <c r="BN415" i="1" s="1"/>
  <c r="AG755" i="1"/>
  <c r="BH516" i="1"/>
  <c r="BI516" i="1" s="1"/>
  <c r="BH550" i="1"/>
  <c r="BI550" i="1" s="1"/>
  <c r="BM421" i="1"/>
  <c r="BN421" i="1" s="1"/>
  <c r="CG390" i="1"/>
  <c r="CH390" i="1" s="1"/>
  <c r="BH434" i="1"/>
  <c r="BI434" i="1" s="1"/>
  <c r="EB492" i="1"/>
  <c r="EB762" i="1"/>
  <c r="BC395" i="1"/>
  <c r="BD395" i="1" s="1"/>
  <c r="AX325" i="1"/>
  <c r="AY325" i="1" s="1"/>
  <c r="CB343" i="1"/>
  <c r="CC343" i="1" s="1"/>
  <c r="BM429" i="1"/>
  <c r="BN429" i="1" s="1"/>
  <c r="AS599" i="1"/>
  <c r="AT599" i="1" s="1"/>
  <c r="BH522" i="1"/>
  <c r="BI522" i="1" s="1"/>
  <c r="BW593" i="1"/>
  <c r="BX593" i="1" s="1"/>
  <c r="EB533" i="1"/>
  <c r="BC477" i="1"/>
  <c r="BD477" i="1" s="1"/>
  <c r="D602" i="1"/>
  <c r="BL279" i="1"/>
  <c r="BM511" i="1"/>
  <c r="BN511" i="1" s="1"/>
  <c r="DR280" i="1"/>
  <c r="BR548" i="1"/>
  <c r="BS548" i="1" s="1"/>
  <c r="AX573" i="1"/>
  <c r="AY573" i="1" s="1"/>
  <c r="BH477" i="1"/>
  <c r="BI477" i="1" s="1"/>
  <c r="BW554" i="1"/>
  <c r="BX554" i="1" s="1"/>
  <c r="BM433" i="1"/>
  <c r="BN433" i="1" s="1"/>
  <c r="AI576" i="1"/>
  <c r="AJ576" i="1" s="1"/>
  <c r="CB522" i="1"/>
  <c r="CC522" i="1" s="1"/>
  <c r="BW478" i="1"/>
  <c r="BX478" i="1" s="1"/>
  <c r="AI377" i="1"/>
  <c r="AJ377" i="1" s="1"/>
  <c r="DS280" i="1"/>
  <c r="CB572" i="1"/>
  <c r="CC572" i="1" s="1"/>
  <c r="AI579" i="1"/>
  <c r="AJ579" i="1" s="1"/>
  <c r="CB695" i="1"/>
  <c r="CC695" i="1" s="1"/>
  <c r="BW596" i="1"/>
  <c r="BX596" i="1" s="1"/>
  <c r="AN351" i="1"/>
  <c r="AO351" i="1" s="1"/>
  <c r="AN518" i="1"/>
  <c r="AO518" i="1" s="1"/>
  <c r="CG575" i="1"/>
  <c r="CH575" i="1" s="1"/>
  <c r="BM599" i="1"/>
  <c r="BN599" i="1" s="1"/>
  <c r="CG480" i="1"/>
  <c r="CH480" i="1" s="1"/>
  <c r="CS280" i="1"/>
  <c r="CB415" i="1"/>
  <c r="CC415" i="1" s="1"/>
  <c r="D558" i="1"/>
  <c r="AS343" i="1"/>
  <c r="AT343" i="1" s="1"/>
  <c r="BH481" i="1"/>
  <c r="BI481" i="1" s="1"/>
  <c r="AS697" i="1"/>
  <c r="AT697" i="1" s="1"/>
  <c r="DX280" i="1"/>
  <c r="AX305" i="1"/>
  <c r="AY305" i="1" s="1"/>
  <c r="AS433" i="1"/>
  <c r="AT433" i="1" s="1"/>
  <c r="AN419" i="1"/>
  <c r="AO419" i="1" s="1"/>
  <c r="AI403" i="1"/>
  <c r="AJ403" i="1" s="1"/>
  <c r="CZ279" i="1"/>
  <c r="D412" i="1"/>
  <c r="BH521" i="1"/>
  <c r="BI521" i="1" s="1"/>
  <c r="BH597" i="1"/>
  <c r="BI597" i="1" s="1"/>
  <c r="AD553" i="1"/>
  <c r="AE553" i="1" s="1"/>
  <c r="BM552" i="1"/>
  <c r="BN552" i="1" s="1"/>
  <c r="DB280" i="1"/>
  <c r="AN416" i="1"/>
  <c r="AO416" i="1" s="1"/>
  <c r="AN601" i="1"/>
  <c r="AO601" i="1" s="1"/>
  <c r="AS549" i="1"/>
  <c r="AT549" i="1" s="1"/>
  <c r="CG412" i="1"/>
  <c r="CH412" i="1" s="1"/>
  <c r="AN523" i="1"/>
  <c r="AO523" i="1" s="1"/>
  <c r="DS279" i="1"/>
  <c r="AN578" i="1"/>
  <c r="AO578" i="1" s="1"/>
  <c r="AX647" i="1"/>
  <c r="AY647" i="1" s="1"/>
  <c r="AI548" i="1"/>
  <c r="AJ548" i="1" s="1"/>
  <c r="D409" i="1"/>
  <c r="BH345" i="1"/>
  <c r="BI345" i="1" s="1"/>
  <c r="AD301" i="1"/>
  <c r="AE301" i="1" s="1"/>
  <c r="AX405" i="1"/>
  <c r="AY405" i="1" s="1"/>
  <c r="CR279" i="1"/>
  <c r="BC421" i="1"/>
  <c r="BD421" i="1" s="1"/>
  <c r="AD523" i="1"/>
  <c r="AE523" i="1" s="1"/>
  <c r="D493" i="1"/>
  <c r="AS744" i="1"/>
  <c r="AT744" i="1" s="1"/>
  <c r="AI516" i="1"/>
  <c r="AJ516" i="1" s="1"/>
  <c r="BC579" i="1"/>
  <c r="BD579" i="1" s="1"/>
  <c r="AQ280" i="1"/>
  <c r="AS524" i="1"/>
  <c r="AT524" i="1" s="1"/>
  <c r="AD426" i="1"/>
  <c r="AE426" i="1" s="1"/>
  <c r="AX404" i="1"/>
  <c r="AY404" i="1" s="1"/>
  <c r="AN691" i="1"/>
  <c r="AO691" i="1" s="1"/>
  <c r="AI406" i="1"/>
  <c r="AJ406" i="1" s="1"/>
  <c r="BR652" i="1"/>
  <c r="BS652" i="1" s="1"/>
  <c r="CZ384" i="1"/>
  <c r="CZ385" i="1" s="1"/>
  <c r="CZ387" i="1" s="1"/>
  <c r="BW743" i="1"/>
  <c r="BX743" i="1" s="1"/>
  <c r="AD419" i="1"/>
  <c r="AE419" i="1" s="1"/>
  <c r="CG523" i="1"/>
  <c r="CH523" i="1" s="1"/>
  <c r="BM312" i="1"/>
  <c r="BN312" i="1" s="1"/>
  <c r="AI573" i="1"/>
  <c r="AJ573" i="1" s="1"/>
  <c r="BH693" i="1"/>
  <c r="BI693" i="1" s="1"/>
  <c r="AS393" i="1"/>
  <c r="AT393" i="1" s="1"/>
  <c r="BM520" i="1"/>
  <c r="BN520" i="1" s="1"/>
  <c r="D454" i="1"/>
  <c r="D575" i="1"/>
  <c r="CB333" i="1"/>
  <c r="CC333" i="1" s="1"/>
  <c r="DO755" i="1"/>
  <c r="EB562" i="1"/>
  <c r="CB546" i="1"/>
  <c r="CC546" i="1" s="1"/>
  <c r="AS680" i="1"/>
  <c r="AT680" i="1" s="1"/>
  <c r="D636" i="1"/>
  <c r="BC748" i="1"/>
  <c r="BD748" i="1" s="1"/>
  <c r="BC621" i="1"/>
  <c r="BD621" i="1" s="1"/>
  <c r="CG373" i="1"/>
  <c r="CH373" i="1" s="1"/>
  <c r="BH523" i="1"/>
  <c r="BI523" i="1" s="1"/>
  <c r="AN516" i="1"/>
  <c r="AO516" i="1" s="1"/>
  <c r="EB559" i="1"/>
  <c r="CG578" i="1"/>
  <c r="CH578" i="1" s="1"/>
  <c r="BW648" i="1"/>
  <c r="BX648" i="1" s="1"/>
  <c r="D691" i="1"/>
  <c r="BW479" i="1"/>
  <c r="BX479" i="1" s="1"/>
  <c r="AX515" i="1"/>
  <c r="AY515" i="1" s="1"/>
  <c r="AI421" i="1"/>
  <c r="AJ421" i="1" s="1"/>
  <c r="AI428" i="1"/>
  <c r="AJ428" i="1" s="1"/>
  <c r="BC574" i="1"/>
  <c r="BD574" i="1" s="1"/>
  <c r="AN744" i="1"/>
  <c r="AO744" i="1" s="1"/>
  <c r="BW381" i="1"/>
  <c r="BX381" i="1" s="1"/>
  <c r="BW551" i="1"/>
  <c r="BX551" i="1" s="1"/>
  <c r="BW501" i="1"/>
  <c r="BX501" i="1" s="1"/>
  <c r="AX574" i="1"/>
  <c r="AY574" i="1" s="1"/>
  <c r="BC416" i="1"/>
  <c r="BD416" i="1" s="1"/>
  <c r="BC417" i="1"/>
  <c r="BD417" i="1" s="1"/>
  <c r="D491" i="1"/>
  <c r="AL279" i="1"/>
  <c r="AG280" i="1"/>
  <c r="AN594" i="1"/>
  <c r="AO594" i="1" s="1"/>
  <c r="BW692" i="1"/>
  <c r="BX692" i="1" s="1"/>
  <c r="AI524" i="1"/>
  <c r="AJ524" i="1" s="1"/>
  <c r="BC481" i="1"/>
  <c r="BD481" i="1" s="1"/>
  <c r="EB633" i="1"/>
  <c r="AX544" i="1"/>
  <c r="AY544" i="1" s="1"/>
  <c r="BC701" i="1"/>
  <c r="BD701" i="1" s="1"/>
  <c r="EB466" i="1"/>
  <c r="BC376" i="1"/>
  <c r="BD376" i="1" s="1"/>
  <c r="CG382" i="1"/>
  <c r="CH382" i="1" s="1"/>
  <c r="AI594" i="1"/>
  <c r="AJ594" i="1" s="1"/>
  <c r="AS554" i="1"/>
  <c r="AT554" i="1" s="1"/>
  <c r="D552" i="1"/>
  <c r="D634" i="1"/>
  <c r="BH603" i="1"/>
  <c r="BI603" i="1" s="1"/>
  <c r="D465" i="1"/>
  <c r="CG746" i="1"/>
  <c r="CH746" i="1" s="1"/>
  <c r="DX755" i="1"/>
  <c r="AN602" i="1"/>
  <c r="AO602" i="1" s="1"/>
  <c r="BH656" i="1"/>
  <c r="BI656" i="1" s="1"/>
  <c r="AI679" i="1"/>
  <c r="AJ679" i="1" s="1"/>
  <c r="AI595" i="1"/>
  <c r="AJ595" i="1" s="1"/>
  <c r="D666" i="1"/>
  <c r="EB614" i="1"/>
  <c r="AI628" i="1"/>
  <c r="AJ628" i="1" s="1"/>
  <c r="EB637" i="1"/>
  <c r="EB607" i="1"/>
  <c r="BW414" i="1"/>
  <c r="BX414" i="1" s="1"/>
  <c r="AS598" i="1"/>
  <c r="AT598" i="1" s="1"/>
  <c r="BC428" i="1"/>
  <c r="BD428" i="1" s="1"/>
  <c r="EB470" i="1"/>
  <c r="BR594" i="1"/>
  <c r="BS594" i="1" s="1"/>
  <c r="BC547" i="1"/>
  <c r="BD547" i="1" s="1"/>
  <c r="BR623" i="1"/>
  <c r="BS623" i="1" s="1"/>
  <c r="BR514" i="1"/>
  <c r="BS514" i="1" s="1"/>
  <c r="BQ280" i="1"/>
  <c r="D404" i="1"/>
  <c r="D504" i="1"/>
  <c r="AS551" i="1"/>
  <c r="AT551" i="1" s="1"/>
  <c r="AI695" i="1"/>
  <c r="AJ695" i="1" s="1"/>
  <c r="CK279" i="1"/>
  <c r="AD573" i="1"/>
  <c r="AE573" i="1" s="1"/>
  <c r="CB738" i="1"/>
  <c r="CC738" i="1" s="1"/>
  <c r="AI750" i="1"/>
  <c r="AJ750" i="1" s="1"/>
  <c r="D685" i="1"/>
  <c r="AN552" i="1"/>
  <c r="AO552" i="1" s="1"/>
  <c r="D448" i="1"/>
  <c r="AD546" i="1"/>
  <c r="AE546" i="1" s="1"/>
  <c r="AX377" i="1"/>
  <c r="AY377" i="1" s="1"/>
  <c r="CG654" i="1"/>
  <c r="CH654" i="1" s="1"/>
  <c r="BH512" i="1"/>
  <c r="BI512" i="1" s="1"/>
  <c r="BM392" i="1"/>
  <c r="BN392" i="1" s="1"/>
  <c r="AN499" i="1"/>
  <c r="AO499" i="1" s="1"/>
  <c r="AX744" i="1"/>
  <c r="AY744" i="1" s="1"/>
  <c r="AD544" i="1"/>
  <c r="AE544" i="1" s="1"/>
  <c r="DO279" i="1"/>
  <c r="BH552" i="1"/>
  <c r="BI552" i="1" s="1"/>
  <c r="AS600" i="1"/>
  <c r="AT600" i="1" s="1"/>
  <c r="BM655" i="1"/>
  <c r="BN655" i="1" s="1"/>
  <c r="AS749" i="1"/>
  <c r="AT749" i="1" s="1"/>
  <c r="CN279" i="1"/>
  <c r="BH692" i="1"/>
  <c r="BI692" i="1" s="1"/>
  <c r="AX700" i="1"/>
  <c r="AY700" i="1" s="1"/>
  <c r="AS695" i="1"/>
  <c r="AT695" i="1" s="1"/>
  <c r="D599" i="1"/>
  <c r="AX481" i="1"/>
  <c r="AY481" i="1" s="1"/>
  <c r="BH513" i="1"/>
  <c r="BI513" i="1" s="1"/>
  <c r="CG696" i="1"/>
  <c r="CH696" i="1" s="1"/>
  <c r="AI593" i="1"/>
  <c r="AJ593" i="1" s="1"/>
  <c r="BM749" i="1"/>
  <c r="BN749" i="1" s="1"/>
  <c r="CB521" i="1"/>
  <c r="CC521" i="1" s="1"/>
  <c r="BC597" i="1"/>
  <c r="BD597" i="1" s="1"/>
  <c r="BR574" i="1"/>
  <c r="BS574" i="1" s="1"/>
  <c r="AD601" i="1"/>
  <c r="AE601" i="1" s="1"/>
  <c r="BM625" i="1"/>
  <c r="BN625" i="1" s="1"/>
  <c r="D705" i="1"/>
  <c r="AS601" i="1"/>
  <c r="AT601" i="1" s="1"/>
  <c r="BW602" i="1"/>
  <c r="BX602" i="1" s="1"/>
  <c r="D745" i="1"/>
  <c r="D489" i="1"/>
  <c r="EE755" i="1"/>
  <c r="CB621" i="1"/>
  <c r="CC621" i="1" s="1"/>
  <c r="AD628" i="1"/>
  <c r="AE628" i="1" s="1"/>
  <c r="AN382" i="1"/>
  <c r="AO382" i="1" s="1"/>
  <c r="AN597" i="1"/>
  <c r="AO597" i="1" s="1"/>
  <c r="BM573" i="1"/>
  <c r="BN573" i="1" s="1"/>
  <c r="CB405" i="1"/>
  <c r="CC405" i="1" s="1"/>
  <c r="CB601" i="1"/>
  <c r="CC601" i="1" s="1"/>
  <c r="AD522" i="1"/>
  <c r="AE522" i="1" s="1"/>
  <c r="BH620" i="1"/>
  <c r="BI620" i="1" s="1"/>
  <c r="BH554" i="1"/>
  <c r="BI554" i="1" s="1"/>
  <c r="BW624" i="1"/>
  <c r="BX624" i="1" s="1"/>
  <c r="AN599" i="1"/>
  <c r="AO599" i="1" s="1"/>
  <c r="CM279" i="1"/>
  <c r="BH572" i="1"/>
  <c r="BI572" i="1" s="1"/>
  <c r="AX627" i="1"/>
  <c r="AY627" i="1" s="1"/>
  <c r="AX522" i="1"/>
  <c r="AY522" i="1" s="1"/>
  <c r="CG623" i="1"/>
  <c r="CH623" i="1" s="1"/>
  <c r="D527" i="1"/>
  <c r="BM516" i="1"/>
  <c r="BN516" i="1" s="1"/>
  <c r="EB561" i="1"/>
  <c r="EB642" i="1"/>
  <c r="D467" i="1"/>
  <c r="BR547" i="1"/>
  <c r="BS547" i="1" s="1"/>
  <c r="AS699" i="1"/>
  <c r="AT699" i="1" s="1"/>
  <c r="CB754" i="1"/>
  <c r="CC754" i="1" s="1"/>
  <c r="D372" i="1"/>
  <c r="BM519" i="1"/>
  <c r="BN519" i="1" s="1"/>
  <c r="DD279" i="1"/>
  <c r="EB708" i="1"/>
  <c r="BH501" i="1"/>
  <c r="BI501" i="1" s="1"/>
  <c r="AS700" i="1"/>
  <c r="AT700" i="1" s="1"/>
  <c r="BC679" i="1"/>
  <c r="BD679" i="1" s="1"/>
  <c r="BC739" i="1"/>
  <c r="BD739" i="1" s="1"/>
  <c r="AD652" i="1"/>
  <c r="AE652" i="1" s="1"/>
  <c r="DY279" i="1"/>
  <c r="BW480" i="1"/>
  <c r="BX480" i="1" s="1"/>
  <c r="AN544" i="1"/>
  <c r="AO544" i="1" s="1"/>
  <c r="BH720" i="1"/>
  <c r="BI720" i="1" s="1"/>
  <c r="BM623" i="1"/>
  <c r="BN623" i="1" s="1"/>
  <c r="EB665" i="1"/>
  <c r="BW597" i="1"/>
  <c r="BX597" i="1" s="1"/>
  <c r="BR691" i="1"/>
  <c r="BS691" i="1" s="1"/>
  <c r="CG395" i="1"/>
  <c r="CH395" i="1" s="1"/>
  <c r="BR578" i="1"/>
  <c r="BS578" i="1" s="1"/>
  <c r="BM744" i="1"/>
  <c r="BN744" i="1" s="1"/>
  <c r="CB430" i="1"/>
  <c r="CC430" i="1" s="1"/>
  <c r="AN600" i="1"/>
  <c r="AO600" i="1" s="1"/>
  <c r="D428" i="1"/>
  <c r="AN427" i="1"/>
  <c r="AO427" i="1" s="1"/>
  <c r="CB497" i="1"/>
  <c r="CC497" i="1" s="1"/>
  <c r="CB514" i="1"/>
  <c r="CC514" i="1" s="1"/>
  <c r="CA280" i="1"/>
  <c r="BM423" i="1"/>
  <c r="BN423" i="1" s="1"/>
  <c r="AI658" i="1"/>
  <c r="AJ658" i="1" s="1"/>
  <c r="AI717" i="1"/>
  <c r="AJ717" i="1" s="1"/>
  <c r="AN739" i="1"/>
  <c r="AO739" i="1" s="1"/>
  <c r="AI546" i="1"/>
  <c r="AJ546" i="1" s="1"/>
  <c r="D699" i="1"/>
  <c r="BR522" i="1"/>
  <c r="BS522" i="1" s="1"/>
  <c r="BW675" i="1"/>
  <c r="BX675" i="1" s="1"/>
  <c r="AS575" i="1"/>
  <c r="AT575" i="1" s="1"/>
  <c r="BW738" i="1"/>
  <c r="BX738" i="1" s="1"/>
  <c r="D637" i="1"/>
  <c r="AN575" i="1"/>
  <c r="AO575" i="1" s="1"/>
  <c r="BW543" i="1"/>
  <c r="BX543" i="1" s="1"/>
  <c r="CB598" i="1"/>
  <c r="CC598" i="1" s="1"/>
  <c r="BC573" i="1"/>
  <c r="BD573" i="1" s="1"/>
  <c r="BC654" i="1"/>
  <c r="BD654" i="1" s="1"/>
  <c r="BM700" i="1"/>
  <c r="BN700" i="1" s="1"/>
  <c r="EB460" i="1"/>
  <c r="BA279" i="1"/>
  <c r="BW520" i="1"/>
  <c r="BX520" i="1" s="1"/>
  <c r="BH742" i="1"/>
  <c r="BI742" i="1" s="1"/>
  <c r="AN678" i="1"/>
  <c r="AO678" i="1" s="1"/>
  <c r="BM501" i="1"/>
  <c r="BN501" i="1" s="1"/>
  <c r="D547" i="1"/>
  <c r="CB483" i="1"/>
  <c r="CC483" i="1" s="1"/>
  <c r="AS546" i="1"/>
  <c r="AT546" i="1" s="1"/>
  <c r="BC650" i="1"/>
  <c r="BD650" i="1" s="1"/>
  <c r="AI429" i="1"/>
  <c r="AJ429" i="1" s="1"/>
  <c r="CB647" i="1"/>
  <c r="CC647" i="1" s="1"/>
  <c r="BH626" i="1"/>
  <c r="BI626" i="1" s="1"/>
  <c r="EB473" i="1"/>
  <c r="DZ279" i="1"/>
  <c r="AS481" i="1"/>
  <c r="AT481" i="1" s="1"/>
  <c r="CB501" i="1"/>
  <c r="CC501" i="1" s="1"/>
  <c r="D611" i="1"/>
  <c r="EB713" i="1"/>
  <c r="BW549" i="1"/>
  <c r="BX549" i="1" s="1"/>
  <c r="AX717" i="1"/>
  <c r="AY717" i="1" s="1"/>
  <c r="AI481" i="1"/>
  <c r="AJ481" i="1" s="1"/>
  <c r="BR651" i="1"/>
  <c r="BS651" i="1" s="1"/>
  <c r="CG553" i="1"/>
  <c r="CH553" i="1" s="1"/>
  <c r="D507" i="1"/>
  <c r="CG677" i="1"/>
  <c r="CH677" i="1" s="1"/>
  <c r="AX602" i="1"/>
  <c r="AY602" i="1" s="1"/>
  <c r="AS656" i="1"/>
  <c r="AT656" i="1" s="1"/>
  <c r="BR579" i="1"/>
  <c r="BS579" i="1" s="1"/>
  <c r="EB663" i="1"/>
  <c r="AD696" i="1"/>
  <c r="AE696" i="1" s="1"/>
  <c r="BW428" i="1"/>
  <c r="BX428" i="1" s="1"/>
  <c r="BC676" i="1"/>
  <c r="BD676" i="1" s="1"/>
  <c r="D549" i="1"/>
  <c r="BH422" i="1"/>
  <c r="BI422" i="1" s="1"/>
  <c r="AD398" i="1"/>
  <c r="AE398" i="1" s="1"/>
  <c r="BR575" i="1"/>
  <c r="BS575" i="1" s="1"/>
  <c r="AN477" i="1"/>
  <c r="AO477" i="1" s="1"/>
  <c r="BR630" i="1"/>
  <c r="BS630" i="1" s="1"/>
  <c r="AN480" i="1"/>
  <c r="AO480" i="1" s="1"/>
  <c r="AI500" i="1"/>
  <c r="AJ500" i="1" s="1"/>
  <c r="CB677" i="1"/>
  <c r="CC677" i="1" s="1"/>
  <c r="CG515" i="1"/>
  <c r="CH515" i="1" s="1"/>
  <c r="BR543" i="1"/>
  <c r="BS543" i="1" s="1"/>
  <c r="BC436" i="1"/>
  <c r="BD436" i="1" s="1"/>
  <c r="AI676" i="1"/>
  <c r="AJ676" i="1" s="1"/>
  <c r="BH691" i="1"/>
  <c r="BI691" i="1" s="1"/>
  <c r="CG579" i="1"/>
  <c r="CH579" i="1" s="1"/>
  <c r="CG647" i="1"/>
  <c r="CH647" i="1" s="1"/>
  <c r="AN574" i="1"/>
  <c r="AO574" i="1" s="1"/>
  <c r="AN425" i="1"/>
  <c r="AO425" i="1" s="1"/>
  <c r="AD739" i="1"/>
  <c r="AE739" i="1" s="1"/>
  <c r="AS652" i="1"/>
  <c r="AT652" i="1" s="1"/>
  <c r="CB649" i="1"/>
  <c r="CC649" i="1" s="1"/>
  <c r="BC524" i="1"/>
  <c r="BD524" i="1" s="1"/>
  <c r="BW577" i="1"/>
  <c r="BX577" i="1" s="1"/>
  <c r="BR426" i="1"/>
  <c r="BS426" i="1" s="1"/>
  <c r="AN434" i="1"/>
  <c r="AO434" i="1" s="1"/>
  <c r="AD721" i="1"/>
  <c r="AE721" i="1" s="1"/>
  <c r="AN655" i="1"/>
  <c r="AO655" i="1" s="1"/>
  <c r="BC627" i="1"/>
  <c r="BD627" i="1" s="1"/>
  <c r="CG655" i="1"/>
  <c r="CH655" i="1" s="1"/>
  <c r="CG678" i="1"/>
  <c r="CH678" i="1" s="1"/>
  <c r="AS548" i="1"/>
  <c r="AT548" i="1" s="1"/>
  <c r="CB630" i="1"/>
  <c r="CC630" i="1" s="1"/>
  <c r="BC599" i="1"/>
  <c r="BD599" i="1" s="1"/>
  <c r="BH392" i="1"/>
  <c r="BI392" i="1" s="1"/>
  <c r="AS498" i="1"/>
  <c r="AT498" i="1" s="1"/>
  <c r="BW426" i="1"/>
  <c r="BX426" i="1" s="1"/>
  <c r="AD647" i="1"/>
  <c r="AE647" i="1" s="1"/>
  <c r="AS436" i="1"/>
  <c r="AT436" i="1" s="1"/>
  <c r="AV280" i="1"/>
  <c r="CB629" i="1"/>
  <c r="CC629" i="1" s="1"/>
  <c r="BC549" i="1"/>
  <c r="BD549" i="1" s="1"/>
  <c r="EB671" i="1"/>
  <c r="D488" i="1"/>
  <c r="D657" i="1"/>
  <c r="EB528" i="1"/>
  <c r="AS428" i="1"/>
  <c r="AT428" i="1" s="1"/>
  <c r="BH517" i="1"/>
  <c r="BI517" i="1" s="1"/>
  <c r="AX390" i="1"/>
  <c r="AY390" i="1" s="1"/>
  <c r="BC754" i="1"/>
  <c r="BD754" i="1" s="1"/>
  <c r="DW279" i="1"/>
  <c r="D543" i="1"/>
  <c r="DD252" i="1"/>
  <c r="AI627" i="1"/>
  <c r="AJ627" i="1" s="1"/>
  <c r="CB424" i="1"/>
  <c r="CC424" i="1" s="1"/>
  <c r="AI482" i="1"/>
  <c r="AJ482" i="1" s="1"/>
  <c r="CG424" i="1"/>
  <c r="CH424" i="1" s="1"/>
  <c r="D519" i="1"/>
  <c r="BM431" i="1"/>
  <c r="BN431" i="1" s="1"/>
  <c r="AS572" i="1"/>
  <c r="AT572" i="1" s="1"/>
  <c r="BM436" i="1"/>
  <c r="BN436" i="1" s="1"/>
  <c r="D478" i="1"/>
  <c r="AX551" i="1"/>
  <c r="AY551" i="1" s="1"/>
  <c r="BW484" i="1"/>
  <c r="BX484" i="1" s="1"/>
  <c r="BM571" i="1"/>
  <c r="BN571" i="1" s="1"/>
  <c r="AX648" i="1"/>
  <c r="AY648" i="1" s="1"/>
  <c r="CB650" i="1"/>
  <c r="CC650" i="1" s="1"/>
  <c r="AI603" i="1"/>
  <c r="AJ603" i="1" s="1"/>
  <c r="AX721" i="1"/>
  <c r="AY721" i="1" s="1"/>
  <c r="CB696" i="1"/>
  <c r="CC696" i="1" s="1"/>
  <c r="BH650" i="1"/>
  <c r="BI650" i="1" s="1"/>
  <c r="CB524" i="1"/>
  <c r="CC524" i="1" s="1"/>
  <c r="AX552" i="1"/>
  <c r="AY552" i="1" s="1"/>
  <c r="D596" i="1"/>
  <c r="D573" i="1"/>
  <c r="AB279" i="1"/>
  <c r="BH412" i="1"/>
  <c r="BI412" i="1" s="1"/>
  <c r="AD359" i="1"/>
  <c r="AE359" i="1" s="1"/>
  <c r="DK279" i="1"/>
  <c r="BR746" i="1"/>
  <c r="BS746" i="1" s="1"/>
  <c r="EB494" i="1"/>
  <c r="BC700" i="1"/>
  <c r="BD700" i="1" s="1"/>
  <c r="BW657" i="1"/>
  <c r="BX657" i="1" s="1"/>
  <c r="AD500" i="1"/>
  <c r="AE500" i="1" s="1"/>
  <c r="AI601" i="1"/>
  <c r="AJ601" i="1" s="1"/>
  <c r="AN428" i="1"/>
  <c r="AO428" i="1" s="1"/>
  <c r="BW550" i="1"/>
  <c r="BX550" i="1" s="1"/>
  <c r="AI552" i="1"/>
  <c r="AJ552" i="1" s="1"/>
  <c r="AN595" i="1"/>
  <c r="AO595" i="1" s="1"/>
  <c r="D434" i="1"/>
  <c r="DO837" i="1"/>
  <c r="DO839" i="1" s="1"/>
  <c r="CG433" i="1"/>
  <c r="CH433" i="1" s="1"/>
  <c r="BW522" i="1"/>
  <c r="BX522" i="1" s="1"/>
  <c r="AI544" i="1"/>
  <c r="AJ544" i="1" s="1"/>
  <c r="BM574" i="1"/>
  <c r="BN574" i="1" s="1"/>
  <c r="CG551" i="1"/>
  <c r="CH551" i="1" s="1"/>
  <c r="AX630" i="1"/>
  <c r="AY630" i="1" s="1"/>
  <c r="BW427" i="1"/>
  <c r="BX427" i="1" s="1"/>
  <c r="AD572" i="1"/>
  <c r="AE572" i="1" s="1"/>
  <c r="BM478" i="1"/>
  <c r="BN478" i="1" s="1"/>
  <c r="BW418" i="1"/>
  <c r="BX418" i="1" s="1"/>
  <c r="AD513" i="1"/>
  <c r="AE513" i="1" s="1"/>
  <c r="BH649" i="1"/>
  <c r="BI649" i="1" s="1"/>
  <c r="BM545" i="1"/>
  <c r="BN545" i="1" s="1"/>
  <c r="BC554" i="1"/>
  <c r="BD554" i="1" s="1"/>
  <c r="D671" i="1"/>
  <c r="BM393" i="1"/>
  <c r="BN393" i="1" s="1"/>
  <c r="AX411" i="1"/>
  <c r="AY411" i="1" s="1"/>
  <c r="AI549" i="1"/>
  <c r="AJ549" i="1" s="1"/>
  <c r="BR379" i="1"/>
  <c r="BS379" i="1" s="1"/>
  <c r="AX482" i="1"/>
  <c r="AY482" i="1" s="1"/>
  <c r="BC519" i="1"/>
  <c r="BD519" i="1" s="1"/>
  <c r="BW720" i="1"/>
  <c r="BX720" i="1" s="1"/>
  <c r="BH514" i="1"/>
  <c r="BI514" i="1" s="1"/>
  <c r="BG280" i="1"/>
  <c r="AN649" i="1"/>
  <c r="AO649" i="1" s="1"/>
  <c r="AS497" i="1"/>
  <c r="AT497" i="1" s="1"/>
  <c r="BR597" i="1"/>
  <c r="BS597" i="1" s="1"/>
  <c r="CX279" i="1"/>
  <c r="AS739" i="1"/>
  <c r="AT739" i="1" s="1"/>
  <c r="EB539" i="1"/>
  <c r="D710" i="1"/>
  <c r="AS691" i="1"/>
  <c r="AT691" i="1" s="1"/>
  <c r="BH427" i="1"/>
  <c r="BI427" i="1" s="1"/>
  <c r="D707" i="1"/>
  <c r="CB619" i="1"/>
  <c r="CC619" i="1" s="1"/>
  <c r="CB406" i="1"/>
  <c r="CC406" i="1" s="1"/>
  <c r="CW280" i="1"/>
  <c r="AI422" i="1"/>
  <c r="AJ422" i="1" s="1"/>
  <c r="BR415" i="1"/>
  <c r="BS415" i="1" s="1"/>
  <c r="AD516" i="1"/>
  <c r="AE516" i="1" s="1"/>
  <c r="AI518" i="1"/>
  <c r="AJ518" i="1" s="1"/>
  <c r="AB755" i="1"/>
  <c r="BR498" i="1"/>
  <c r="BS498" i="1" s="1"/>
  <c r="AI545" i="1"/>
  <c r="AJ545" i="1" s="1"/>
  <c r="CG691" i="1"/>
  <c r="CH691" i="1" s="1"/>
  <c r="BM741" i="1"/>
  <c r="BN741" i="1" s="1"/>
  <c r="D490" i="1"/>
  <c r="BH655" i="1"/>
  <c r="BI655" i="1" s="1"/>
  <c r="CB571" i="1"/>
  <c r="CC571" i="1" s="1"/>
  <c r="BW574" i="1"/>
  <c r="BX574" i="1" s="1"/>
  <c r="BW652" i="1"/>
  <c r="BX652" i="1" s="1"/>
  <c r="CB435" i="1"/>
  <c r="CC435" i="1" s="1"/>
  <c r="AX543" i="1"/>
  <c r="AY543" i="1" s="1"/>
  <c r="CB750" i="1"/>
  <c r="CC750" i="1" s="1"/>
  <c r="BM752" i="1"/>
  <c r="BN752" i="1" s="1"/>
  <c r="CB699" i="1"/>
  <c r="CC699" i="1" s="1"/>
  <c r="BH551" i="1"/>
  <c r="BI551" i="1" s="1"/>
  <c r="BC516" i="1"/>
  <c r="BD516" i="1" s="1"/>
  <c r="AS658" i="1"/>
  <c r="AT658" i="1" s="1"/>
  <c r="EB568" i="1"/>
  <c r="AI572" i="1"/>
  <c r="AJ572" i="1" s="1"/>
  <c r="BC434" i="1"/>
  <c r="BD434" i="1" s="1"/>
  <c r="AN497" i="1"/>
  <c r="AO497" i="1" s="1"/>
  <c r="D582" i="1"/>
  <c r="BM626" i="1"/>
  <c r="BN626" i="1" s="1"/>
  <c r="CB693" i="1"/>
  <c r="CC693" i="1" s="1"/>
  <c r="BW680" i="1"/>
  <c r="BX680" i="1" s="1"/>
  <c r="EB730" i="1"/>
  <c r="AD675" i="1"/>
  <c r="AE675" i="1" s="1"/>
  <c r="AI656" i="1"/>
  <c r="AJ656" i="1" s="1"/>
  <c r="BC622" i="1"/>
  <c r="BD622" i="1" s="1"/>
  <c r="AN677" i="1"/>
  <c r="AO677" i="1" s="1"/>
  <c r="BW740" i="1"/>
  <c r="BX740" i="1" s="1"/>
  <c r="EB216" i="1"/>
  <c r="CB743" i="1"/>
  <c r="CC743" i="1" s="1"/>
  <c r="BW435" i="1"/>
  <c r="BX435" i="1" s="1"/>
  <c r="CB652" i="1"/>
  <c r="CC652" i="1" s="1"/>
  <c r="BC740" i="1"/>
  <c r="BD740" i="1" s="1"/>
  <c r="CX280" i="1"/>
  <c r="D593" i="1"/>
  <c r="AN513" i="1"/>
  <c r="AO513" i="1" s="1"/>
  <c r="BW699" i="1"/>
  <c r="BX699" i="1" s="1"/>
  <c r="D749" i="1"/>
  <c r="EB586" i="1"/>
  <c r="AD484" i="1"/>
  <c r="AE484" i="1" s="1"/>
  <c r="CB419" i="1"/>
  <c r="CC419" i="1" s="1"/>
  <c r="EB666" i="1"/>
  <c r="BC544" i="1"/>
  <c r="BD544" i="1" s="1"/>
  <c r="AX433" i="1"/>
  <c r="AY433" i="1" s="1"/>
  <c r="AX621" i="1"/>
  <c r="AY621" i="1" s="1"/>
  <c r="AX595" i="1"/>
  <c r="AY595" i="1" s="1"/>
  <c r="CB600" i="1"/>
  <c r="CC600" i="1" s="1"/>
  <c r="BR738" i="1"/>
  <c r="BS738" i="1" s="1"/>
  <c r="DG755" i="1"/>
  <c r="D597" i="1"/>
  <c r="CG501" i="1"/>
  <c r="CH501" i="1" s="1"/>
  <c r="AS553" i="1"/>
  <c r="AT553" i="1" s="1"/>
  <c r="AI629" i="1"/>
  <c r="AJ629" i="1" s="1"/>
  <c r="BC678" i="1"/>
  <c r="BD678" i="1" s="1"/>
  <c r="CB408" i="1"/>
  <c r="CC408" i="1" s="1"/>
  <c r="BW719" i="1"/>
  <c r="BX719" i="1" s="1"/>
  <c r="CB622" i="1"/>
  <c r="CC622" i="1" s="1"/>
  <c r="AS626" i="1"/>
  <c r="AT626" i="1" s="1"/>
  <c r="EB687" i="1"/>
  <c r="D740" i="1"/>
  <c r="CB543" i="1"/>
  <c r="CC543" i="1" s="1"/>
  <c r="AD595" i="1"/>
  <c r="AE595" i="1" s="1"/>
  <c r="CB431" i="1"/>
  <c r="CC431" i="1" s="1"/>
  <c r="EB508" i="1"/>
  <c r="CB498" i="1"/>
  <c r="CC498" i="1" s="1"/>
  <c r="D451" i="1"/>
  <c r="AS621" i="1"/>
  <c r="AT621" i="1" s="1"/>
  <c r="BR658" i="1"/>
  <c r="BS658" i="1" s="1"/>
  <c r="AN572" i="1"/>
  <c r="AO572" i="1" s="1"/>
  <c r="BM550" i="1"/>
  <c r="BN550" i="1" s="1"/>
  <c r="CB747" i="1"/>
  <c r="CC747" i="1" s="1"/>
  <c r="BM390" i="1"/>
  <c r="BN390" i="1" s="1"/>
  <c r="D651" i="1"/>
  <c r="AX601" i="1"/>
  <c r="AY601" i="1" s="1"/>
  <c r="BH624" i="1"/>
  <c r="BI624" i="1" s="1"/>
  <c r="D458" i="1"/>
  <c r="AN680" i="1"/>
  <c r="AO680" i="1" s="1"/>
  <c r="CB627" i="1"/>
  <c r="CC627" i="1" s="1"/>
  <c r="AN736" i="1"/>
  <c r="AO736" i="1" s="1"/>
  <c r="AI653" i="1"/>
  <c r="AJ653" i="1" s="1"/>
  <c r="EB584" i="1"/>
  <c r="D562" i="1"/>
  <c r="EB707" i="1"/>
  <c r="AD545" i="1"/>
  <c r="AE545" i="1" s="1"/>
  <c r="D642" i="1"/>
  <c r="CB720" i="1"/>
  <c r="CC720" i="1" s="1"/>
  <c r="CB374" i="1"/>
  <c r="CC374" i="1" s="1"/>
  <c r="BC720" i="1"/>
  <c r="BD720" i="1" s="1"/>
  <c r="AX622" i="1"/>
  <c r="AY622" i="1" s="1"/>
  <c r="CB545" i="1"/>
  <c r="CC545" i="1" s="1"/>
  <c r="AX656" i="1"/>
  <c r="AY656" i="1" s="1"/>
  <c r="AS478" i="1"/>
  <c r="AT478" i="1" s="1"/>
  <c r="BC625" i="1"/>
  <c r="BD625" i="1" s="1"/>
  <c r="AS432" i="1"/>
  <c r="AT432" i="1" s="1"/>
  <c r="AD691" i="1"/>
  <c r="AE691" i="1" s="1"/>
  <c r="D643" i="1"/>
  <c r="BB279" i="1"/>
  <c r="BC511" i="1"/>
  <c r="BD511" i="1" s="1"/>
  <c r="AS521" i="1"/>
  <c r="AT521" i="1" s="1"/>
  <c r="D744" i="1"/>
  <c r="BH519" i="1"/>
  <c r="BI519" i="1" s="1"/>
  <c r="AD676" i="1"/>
  <c r="AE676" i="1" s="1"/>
  <c r="BC499" i="1"/>
  <c r="BD499" i="1" s="1"/>
  <c r="AD499" i="1"/>
  <c r="AE499" i="1" s="1"/>
  <c r="BR519" i="1"/>
  <c r="BS519" i="1" s="1"/>
  <c r="AN658" i="1"/>
  <c r="AO658" i="1" s="1"/>
  <c r="AI597" i="1"/>
  <c r="AJ597" i="1" s="1"/>
  <c r="AN621" i="1"/>
  <c r="AO621" i="1" s="1"/>
  <c r="D559" i="1"/>
  <c r="AN698" i="1"/>
  <c r="AO698" i="1" s="1"/>
  <c r="CB700" i="1"/>
  <c r="CC700" i="1" s="1"/>
  <c r="D635" i="1"/>
  <c r="AD518" i="1"/>
  <c r="AE518" i="1" s="1"/>
  <c r="BR647" i="1"/>
  <c r="BS647" i="1" s="1"/>
  <c r="D566" i="1"/>
  <c r="AN693" i="1"/>
  <c r="AO693" i="1" s="1"/>
  <c r="DW280" i="1"/>
  <c r="AN481" i="1"/>
  <c r="AO481" i="1" s="1"/>
  <c r="AI677" i="1"/>
  <c r="AJ677" i="1" s="1"/>
  <c r="AS523" i="1"/>
  <c r="AT523" i="1" s="1"/>
  <c r="BM739" i="1"/>
  <c r="BN739" i="1" s="1"/>
  <c r="BC433" i="1"/>
  <c r="BD433" i="1" s="1"/>
  <c r="CB694" i="1"/>
  <c r="CC694" i="1" s="1"/>
  <c r="BW696" i="1"/>
  <c r="BX696" i="1" s="1"/>
  <c r="BH571" i="1"/>
  <c r="BI571" i="1" s="1"/>
  <c r="BR551" i="1"/>
  <c r="BS551" i="1" s="1"/>
  <c r="BC553" i="1"/>
  <c r="BD553" i="1" s="1"/>
  <c r="BC694" i="1"/>
  <c r="BD694" i="1" s="1"/>
  <c r="CT280" i="1"/>
  <c r="BM699" i="1"/>
  <c r="BN699" i="1" s="1"/>
  <c r="CB680" i="1"/>
  <c r="CC680" i="1" s="1"/>
  <c r="AD657" i="1"/>
  <c r="AE657" i="1" s="1"/>
  <c r="BC600" i="1"/>
  <c r="BD600" i="1" s="1"/>
  <c r="BC619" i="1"/>
  <c r="BD619" i="1" s="1"/>
  <c r="AS573" i="1"/>
  <c r="AT573" i="1" s="1"/>
  <c r="BC518" i="1"/>
  <c r="BD518" i="1" s="1"/>
  <c r="D775" i="1"/>
  <c r="AD515" i="1"/>
  <c r="AE515" i="1" s="1"/>
  <c r="D565" i="1"/>
  <c r="BW697" i="1"/>
  <c r="BX697" i="1" s="1"/>
  <c r="BC423" i="1"/>
  <c r="BD423" i="1" s="1"/>
  <c r="BH621" i="1"/>
  <c r="BI621" i="1" s="1"/>
  <c r="BW545" i="1"/>
  <c r="BX545" i="1" s="1"/>
  <c r="D588" i="1"/>
  <c r="CB596" i="1"/>
  <c r="CC596" i="1" s="1"/>
  <c r="BW748" i="1"/>
  <c r="BX748" i="1" s="1"/>
  <c r="BW723" i="1"/>
  <c r="BX723" i="1" s="1"/>
  <c r="DU279" i="1"/>
  <c r="AX547" i="1"/>
  <c r="AY547" i="1" s="1"/>
  <c r="BM353" i="1"/>
  <c r="BN353" i="1" s="1"/>
  <c r="BR599" i="1"/>
  <c r="BS599" i="1" s="1"/>
  <c r="BW626" i="1"/>
  <c r="BX626" i="1" s="1"/>
  <c r="AS679" i="1"/>
  <c r="AT679" i="1" s="1"/>
  <c r="AS395" i="1"/>
  <c r="AT395" i="1" s="1"/>
  <c r="BC484" i="1"/>
  <c r="BD484" i="1" s="1"/>
  <c r="EF279" i="1"/>
  <c r="CG550" i="1"/>
  <c r="CH550" i="1" s="1"/>
  <c r="BW679" i="1"/>
  <c r="BX679" i="1" s="1"/>
  <c r="BR699" i="1"/>
  <c r="BS699" i="1" s="1"/>
  <c r="D648" i="1"/>
  <c r="AD543" i="1"/>
  <c r="AE543" i="1" s="1"/>
  <c r="AX696" i="1"/>
  <c r="AY696" i="1" s="1"/>
  <c r="BM697" i="1"/>
  <c r="BN697" i="1" s="1"/>
  <c r="BW594" i="1"/>
  <c r="BX594" i="1" s="1"/>
  <c r="AX679" i="1"/>
  <c r="AY679" i="1" s="1"/>
  <c r="CG571" i="1"/>
  <c r="CH571" i="1" s="1"/>
  <c r="BR382" i="1"/>
  <c r="BS382" i="1" s="1"/>
  <c r="BH743" i="1"/>
  <c r="BI743" i="1" s="1"/>
  <c r="BM500" i="1"/>
  <c r="BN500" i="1" s="1"/>
  <c r="AD477" i="1"/>
  <c r="AE477" i="1" s="1"/>
  <c r="EG279" i="1"/>
  <c r="AX576" i="1"/>
  <c r="AY576" i="1" s="1"/>
  <c r="D706" i="1"/>
  <c r="BR524" i="1"/>
  <c r="BS524" i="1" s="1"/>
  <c r="BC649" i="1"/>
  <c r="BD649" i="1" s="1"/>
  <c r="BM652" i="1"/>
  <c r="BN652" i="1" s="1"/>
  <c r="AN524" i="1"/>
  <c r="AO524" i="1" s="1"/>
  <c r="BM653" i="1"/>
  <c r="BN653" i="1" s="1"/>
  <c r="AI698" i="1"/>
  <c r="AJ698" i="1" s="1"/>
  <c r="BM627" i="1"/>
  <c r="BN627" i="1" s="1"/>
  <c r="EB667" i="1"/>
  <c r="AS603" i="1"/>
  <c r="AT603" i="1" s="1"/>
  <c r="AX600" i="1"/>
  <c r="AY600" i="1" s="1"/>
  <c r="CG512" i="1"/>
  <c r="CH512" i="1" s="1"/>
  <c r="CG546" i="1"/>
  <c r="CH546" i="1" s="1"/>
  <c r="DE280" i="1"/>
  <c r="D760" i="1"/>
  <c r="AN521" i="1"/>
  <c r="AO521" i="1" s="1"/>
  <c r="BH499" i="1"/>
  <c r="BI499" i="1" s="1"/>
  <c r="EB714" i="1"/>
  <c r="BR624" i="1"/>
  <c r="BS624" i="1" s="1"/>
  <c r="AN549" i="1"/>
  <c r="AO549" i="1" s="1"/>
  <c r="AD622" i="1"/>
  <c r="AE622" i="1" s="1"/>
  <c r="AI621" i="1"/>
  <c r="AJ621" i="1" s="1"/>
  <c r="AS480" i="1"/>
  <c r="AT480" i="1" s="1"/>
  <c r="CB624" i="1"/>
  <c r="CC624" i="1" s="1"/>
  <c r="BC602" i="1"/>
  <c r="BD602" i="1" s="1"/>
  <c r="CB553" i="1"/>
  <c r="CC553" i="1" s="1"/>
  <c r="CB753" i="1"/>
  <c r="CC753" i="1" s="1"/>
  <c r="AN522" i="1"/>
  <c r="AO522" i="1" s="1"/>
  <c r="BR743" i="1"/>
  <c r="BS743" i="1" s="1"/>
  <c r="BW623" i="1"/>
  <c r="BX623" i="1" s="1"/>
  <c r="AD658" i="1"/>
  <c r="AE658" i="1" s="1"/>
  <c r="DK280" i="1"/>
  <c r="BC482" i="1"/>
  <c r="BD482" i="1" s="1"/>
  <c r="BR676" i="1"/>
  <c r="BS676" i="1" s="1"/>
  <c r="DB755" i="1"/>
  <c r="DF755" i="1"/>
  <c r="CB623" i="1"/>
  <c r="CC623" i="1" s="1"/>
  <c r="AN579" i="1"/>
  <c r="AO579" i="1" s="1"/>
  <c r="D601" i="1"/>
  <c r="AD574" i="1"/>
  <c r="AE574" i="1" s="1"/>
  <c r="BH625" i="1"/>
  <c r="BI625" i="1" s="1"/>
  <c r="AS484" i="1"/>
  <c r="AT484" i="1" s="1"/>
  <c r="BC751" i="1"/>
  <c r="BD751" i="1" s="1"/>
  <c r="AI654" i="1"/>
  <c r="AJ654" i="1" s="1"/>
  <c r="BH652" i="1"/>
  <c r="BI652" i="1" s="1"/>
  <c r="BC675" i="1"/>
  <c r="BD675" i="1" s="1"/>
  <c r="BM514" i="1"/>
  <c r="BN514" i="1" s="1"/>
  <c r="BL280" i="1"/>
  <c r="D532" i="1"/>
  <c r="AX654" i="1"/>
  <c r="AY654" i="1" s="1"/>
  <c r="BC572" i="1"/>
  <c r="BD572" i="1" s="1"/>
  <c r="AD571" i="1"/>
  <c r="AE571" i="1" s="1"/>
  <c r="CB675" i="1"/>
  <c r="CC675" i="1" s="1"/>
  <c r="CG717" i="1"/>
  <c r="CH717" i="1" s="1"/>
  <c r="BP279" i="1"/>
  <c r="BH696" i="1"/>
  <c r="BI696" i="1" s="1"/>
  <c r="AS676" i="1"/>
  <c r="AT676" i="1" s="1"/>
  <c r="BW751" i="1"/>
  <c r="BX751" i="1" s="1"/>
  <c r="CU755" i="1"/>
  <c r="D726" i="1"/>
  <c r="BM651" i="1"/>
  <c r="BN651" i="1" s="1"/>
  <c r="EB211" i="1"/>
  <c r="BH574" i="1"/>
  <c r="BI574" i="1" s="1"/>
  <c r="AS578" i="1"/>
  <c r="AT578" i="1" s="1"/>
  <c r="CG699" i="1"/>
  <c r="CH699" i="1" s="1"/>
  <c r="BH520" i="1"/>
  <c r="BI520" i="1" s="1"/>
  <c r="AI751" i="1"/>
  <c r="AJ751" i="1" s="1"/>
  <c r="BW700" i="1"/>
  <c r="BX700" i="1" s="1"/>
  <c r="BH722" i="1"/>
  <c r="BI722" i="1" s="1"/>
  <c r="AI699" i="1"/>
  <c r="AJ699" i="1" s="1"/>
  <c r="AN695" i="1"/>
  <c r="AO695" i="1" s="1"/>
  <c r="D729" i="1"/>
  <c r="AX425" i="1"/>
  <c r="AY425" i="1" s="1"/>
  <c r="BR696" i="1"/>
  <c r="BS696" i="1" s="1"/>
  <c r="BM676" i="1"/>
  <c r="BN676" i="1" s="1"/>
  <c r="AD692" i="1"/>
  <c r="AE692" i="1" s="1"/>
  <c r="BR627" i="1"/>
  <c r="BS627" i="1" s="1"/>
  <c r="BA280" i="1"/>
  <c r="BH657" i="1"/>
  <c r="BI657" i="1" s="1"/>
  <c r="AD480" i="1"/>
  <c r="AE480" i="1" s="1"/>
  <c r="CG650" i="1"/>
  <c r="CH650" i="1" s="1"/>
  <c r="BR595" i="1"/>
  <c r="BS595" i="1" s="1"/>
  <c r="D670" i="1"/>
  <c r="CG747" i="1"/>
  <c r="CH747" i="1" s="1"/>
  <c r="DY280" i="1"/>
  <c r="BH694" i="1"/>
  <c r="BI694" i="1" s="1"/>
  <c r="DR755" i="1"/>
  <c r="D720" i="1"/>
  <c r="AI655" i="1"/>
  <c r="AJ655" i="1" s="1"/>
  <c r="CS755" i="1"/>
  <c r="AI392" i="1"/>
  <c r="AJ392" i="1" s="1"/>
  <c r="AS513" i="1"/>
  <c r="AT513" i="1" s="1"/>
  <c r="AX676" i="1"/>
  <c r="AY676" i="1" s="1"/>
  <c r="BW695" i="1"/>
  <c r="BX695" i="1" s="1"/>
  <c r="CP279" i="1"/>
  <c r="AD431" i="1"/>
  <c r="AE431" i="1" s="1"/>
  <c r="BC596" i="1"/>
  <c r="BD596" i="1" s="1"/>
  <c r="BW722" i="1"/>
  <c r="BX722" i="1" s="1"/>
  <c r="EB615" i="1"/>
  <c r="AD736" i="1"/>
  <c r="AE736" i="1" s="1"/>
  <c r="EB639" i="1"/>
  <c r="AI647" i="1"/>
  <c r="AJ647" i="1" s="1"/>
  <c r="BR601" i="1"/>
  <c r="BS601" i="1" s="1"/>
  <c r="D653" i="1"/>
  <c r="BW630" i="1"/>
  <c r="BX630" i="1" s="1"/>
  <c r="AI602" i="1"/>
  <c r="AJ602" i="1" s="1"/>
  <c r="BH578" i="1"/>
  <c r="BI578" i="1" s="1"/>
  <c r="AD654" i="1"/>
  <c r="AE654" i="1" s="1"/>
  <c r="BM654" i="1"/>
  <c r="BN654" i="1" s="1"/>
  <c r="AS651" i="1"/>
  <c r="AT651" i="1" s="1"/>
  <c r="D513" i="1"/>
  <c r="BM628" i="1"/>
  <c r="BN628" i="1" s="1"/>
  <c r="D773" i="1"/>
  <c r="AX746" i="1"/>
  <c r="AY746" i="1" s="1"/>
  <c r="BR478" i="1"/>
  <c r="BS478" i="1" s="1"/>
  <c r="D445" i="1"/>
  <c r="D586" i="1"/>
  <c r="BW425" i="1"/>
  <c r="BX425" i="1" s="1"/>
  <c r="BR513" i="1"/>
  <c r="BS513" i="1" s="1"/>
  <c r="EB529" i="1"/>
  <c r="AI738" i="1"/>
  <c r="AJ738" i="1" s="1"/>
  <c r="CG601" i="1"/>
  <c r="CH601" i="1" s="1"/>
  <c r="AD627" i="1"/>
  <c r="AE627" i="1" s="1"/>
  <c r="CB603" i="1"/>
  <c r="CC603" i="1" s="1"/>
  <c r="BC595" i="1"/>
  <c r="BD595" i="1" s="1"/>
  <c r="AS499" i="1"/>
  <c r="AT499" i="1" s="1"/>
  <c r="AN722" i="1"/>
  <c r="AO722" i="1" s="1"/>
  <c r="BH623" i="1"/>
  <c r="BI623" i="1" s="1"/>
  <c r="AD554" i="1"/>
  <c r="AE554" i="1" s="1"/>
  <c r="AN675" i="1"/>
  <c r="AO675" i="1" s="1"/>
  <c r="D620" i="1"/>
  <c r="BW753" i="1"/>
  <c r="BX753" i="1" s="1"/>
  <c r="AD649" i="1"/>
  <c r="AE649" i="1" s="1"/>
  <c r="CX755" i="1"/>
  <c r="AI578" i="1"/>
  <c r="AJ578" i="1" s="1"/>
  <c r="AD749" i="1"/>
  <c r="AE749" i="1" s="1"/>
  <c r="CG627" i="1"/>
  <c r="CH627" i="1" s="1"/>
  <c r="EB760" i="1"/>
  <c r="AD599" i="1"/>
  <c r="AE599" i="1" s="1"/>
  <c r="CB739" i="1"/>
  <c r="CC739" i="1" s="1"/>
  <c r="CG548" i="1"/>
  <c r="CH548" i="1" s="1"/>
  <c r="BH718" i="1"/>
  <c r="BI718" i="1" s="1"/>
  <c r="BW649" i="1"/>
  <c r="BX649" i="1" s="1"/>
  <c r="AS718" i="1"/>
  <c r="AT718" i="1" s="1"/>
  <c r="BW524" i="1"/>
  <c r="BX524" i="1" s="1"/>
  <c r="BC548" i="1"/>
  <c r="BD548" i="1" s="1"/>
  <c r="BC749" i="1"/>
  <c r="BD749" i="1" s="1"/>
  <c r="AN596" i="1"/>
  <c r="AO596" i="1" s="1"/>
  <c r="BR655" i="1"/>
  <c r="BS655" i="1" s="1"/>
  <c r="BM513" i="1"/>
  <c r="BN513" i="1" s="1"/>
  <c r="AD650" i="1"/>
  <c r="AE650" i="1" s="1"/>
  <c r="CG630" i="1"/>
  <c r="CH630" i="1" s="1"/>
  <c r="BR554" i="1"/>
  <c r="BS554" i="1" s="1"/>
  <c r="D512" i="1"/>
  <c r="AX578" i="1"/>
  <c r="AY578" i="1" s="1"/>
  <c r="AS593" i="1"/>
  <c r="AT593" i="1" s="1"/>
  <c r="D424" i="1"/>
  <c r="AX723" i="1"/>
  <c r="AY723" i="1" s="1"/>
  <c r="AX649" i="1"/>
  <c r="AY649" i="1" s="1"/>
  <c r="CJ755" i="1"/>
  <c r="CB599" i="1"/>
  <c r="CC599" i="1" s="1"/>
  <c r="EB616" i="1"/>
  <c r="AX747" i="1"/>
  <c r="AY747" i="1" s="1"/>
  <c r="CB748" i="1"/>
  <c r="CC748" i="1" s="1"/>
  <c r="AD677" i="1"/>
  <c r="AE677" i="1" s="1"/>
  <c r="D595" i="1"/>
  <c r="BH654" i="1"/>
  <c r="BI654" i="1" s="1"/>
  <c r="AS512" i="1"/>
  <c r="AT512" i="1" s="1"/>
  <c r="AD700" i="1"/>
  <c r="AE700" i="1" s="1"/>
  <c r="AN748" i="1"/>
  <c r="AO748" i="1" s="1"/>
  <c r="AD577" i="1"/>
  <c r="AE577" i="1" s="1"/>
  <c r="CB741" i="1"/>
  <c r="CC741" i="1" s="1"/>
  <c r="BR603" i="1"/>
  <c r="BS603" i="1" s="1"/>
  <c r="CB653" i="1"/>
  <c r="CC653" i="1" s="1"/>
  <c r="CG680" i="1"/>
  <c r="CH680" i="1" s="1"/>
  <c r="AX701" i="1"/>
  <c r="AY701" i="1" s="1"/>
  <c r="AD630" i="1"/>
  <c r="AE630" i="1" s="1"/>
  <c r="EB668" i="1"/>
  <c r="AX738" i="1"/>
  <c r="AY738" i="1" s="1"/>
  <c r="CG599" i="1"/>
  <c r="CH599" i="1" s="1"/>
  <c r="AS622" i="1"/>
  <c r="AT622" i="1" s="1"/>
  <c r="BM595" i="1"/>
  <c r="BN595" i="1" s="1"/>
  <c r="EB215" i="1"/>
  <c r="EB565" i="1"/>
  <c r="AN423" i="1"/>
  <c r="AO423" i="1" s="1"/>
  <c r="BR694" i="1"/>
  <c r="BS694" i="1" s="1"/>
  <c r="D704" i="1"/>
  <c r="AI623" i="1"/>
  <c r="AJ623" i="1" s="1"/>
  <c r="BM679" i="1"/>
  <c r="BN679" i="1" s="1"/>
  <c r="AD719" i="1"/>
  <c r="AE719" i="1" s="1"/>
  <c r="EB635" i="1"/>
  <c r="D492" i="1"/>
  <c r="AD698" i="1"/>
  <c r="AE698" i="1" s="1"/>
  <c r="AS657" i="1"/>
  <c r="AT657" i="1" s="1"/>
  <c r="AN723" i="1"/>
  <c r="AO723" i="1" s="1"/>
  <c r="CG701" i="1"/>
  <c r="CH701" i="1" s="1"/>
  <c r="DW755" i="1"/>
  <c r="BR720" i="1"/>
  <c r="BS720" i="1" s="1"/>
  <c r="EB634" i="1"/>
  <c r="DP279" i="1"/>
  <c r="BR680" i="1"/>
  <c r="BS680" i="1" s="1"/>
  <c r="CB480" i="1"/>
  <c r="CC480" i="1" s="1"/>
  <c r="CG423" i="1"/>
  <c r="CH423" i="1" s="1"/>
  <c r="AS692" i="1"/>
  <c r="AT692" i="1" s="1"/>
  <c r="AN652" i="1"/>
  <c r="AO652" i="1" s="1"/>
  <c r="BW698" i="1"/>
  <c r="BX698" i="1" s="1"/>
  <c r="BM521" i="1"/>
  <c r="BN521" i="1" s="1"/>
  <c r="CB655" i="1"/>
  <c r="CC655" i="1" s="1"/>
  <c r="BH630" i="1"/>
  <c r="BI630" i="1" s="1"/>
  <c r="BW653" i="1"/>
  <c r="BX653" i="1" s="1"/>
  <c r="D633" i="1"/>
  <c r="AX477" i="1"/>
  <c r="AY477" i="1" s="1"/>
  <c r="BP755" i="1"/>
  <c r="BW599" i="1"/>
  <c r="BX599" i="1" s="1"/>
  <c r="AN694" i="1"/>
  <c r="AO694" i="1" s="1"/>
  <c r="DJ755" i="1"/>
  <c r="D668" i="1"/>
  <c r="AX719" i="1"/>
  <c r="AY719" i="1" s="1"/>
  <c r="CG545" i="1"/>
  <c r="CH545" i="1" s="1"/>
  <c r="AI620" i="1"/>
  <c r="AJ620" i="1" s="1"/>
  <c r="BR717" i="1"/>
  <c r="BS717" i="1" s="1"/>
  <c r="AD626" i="1"/>
  <c r="AE626" i="1" s="1"/>
  <c r="AD648" i="1"/>
  <c r="AE648" i="1" s="1"/>
  <c r="AN721" i="1"/>
  <c r="AO721" i="1" s="1"/>
  <c r="CB679" i="1"/>
  <c r="CC679" i="1" s="1"/>
  <c r="BH719" i="1"/>
  <c r="BI719" i="1" s="1"/>
  <c r="D638" i="1"/>
  <c r="EB711" i="1"/>
  <c r="BC780" i="1"/>
  <c r="BD780" i="1" s="1"/>
  <c r="BC480" i="1"/>
  <c r="BD480" i="1" s="1"/>
  <c r="DF280" i="1"/>
  <c r="BM630" i="1"/>
  <c r="BN630" i="1" s="1"/>
  <c r="D557" i="1"/>
  <c r="BC693" i="1"/>
  <c r="BD693" i="1" s="1"/>
  <c r="EB640" i="1"/>
  <c r="BR628" i="1"/>
  <c r="BS628" i="1" s="1"/>
  <c r="CB745" i="1"/>
  <c r="CC745" i="1" s="1"/>
  <c r="EB638" i="1"/>
  <c r="D683" i="1"/>
  <c r="BH677" i="1"/>
  <c r="BI677" i="1" s="1"/>
  <c r="D752" i="1"/>
  <c r="AN629" i="1"/>
  <c r="AO629" i="1" s="1"/>
  <c r="AX743" i="1"/>
  <c r="AY743" i="1" s="1"/>
  <c r="AD740" i="1"/>
  <c r="AE740" i="1" s="1"/>
  <c r="AX697" i="1"/>
  <c r="AY697" i="1" s="1"/>
  <c r="AI651" i="1"/>
  <c r="AJ651" i="1" s="1"/>
  <c r="BW647" i="1"/>
  <c r="BX647" i="1" s="1"/>
  <c r="AX657" i="1"/>
  <c r="AY657" i="1" s="1"/>
  <c r="D717" i="1"/>
  <c r="DC279" i="1"/>
  <c r="EB669" i="1"/>
  <c r="AN598" i="1"/>
  <c r="AO598" i="1" s="1"/>
  <c r="BH648" i="1"/>
  <c r="BI648" i="1" s="1"/>
  <c r="D511" i="1"/>
  <c r="AD602" i="1"/>
  <c r="AE602" i="1" s="1"/>
  <c r="EB688" i="1"/>
  <c r="CM755" i="1"/>
  <c r="BH653" i="1"/>
  <c r="BI653" i="1" s="1"/>
  <c r="AD656" i="1"/>
  <c r="AE656" i="1" s="1"/>
  <c r="D574" i="1"/>
  <c r="AX675" i="1"/>
  <c r="AY675" i="1" s="1"/>
  <c r="D761" i="1"/>
  <c r="CG735" i="1"/>
  <c r="CH735" i="1" s="1"/>
  <c r="CF755" i="1"/>
  <c r="DU755" i="1"/>
  <c r="AN747" i="1"/>
  <c r="AO747" i="1" s="1"/>
  <c r="BH739" i="1"/>
  <c r="BI739" i="1" s="1"/>
  <c r="BR596" i="1"/>
  <c r="BS596" i="1" s="1"/>
  <c r="EB705" i="1"/>
  <c r="EB771" i="1"/>
  <c r="AI624" i="1"/>
  <c r="AJ624" i="1" s="1"/>
  <c r="EB766" i="1"/>
  <c r="D544" i="1"/>
  <c r="D564" i="1"/>
  <c r="CK755" i="1"/>
  <c r="BC723" i="1"/>
  <c r="BD723" i="1" s="1"/>
  <c r="BW571" i="1"/>
  <c r="BX571" i="1" s="1"/>
  <c r="BC630" i="1"/>
  <c r="BD630" i="1" s="1"/>
  <c r="AS619" i="1"/>
  <c r="AT619" i="1" s="1"/>
  <c r="CB651" i="1"/>
  <c r="CC651" i="1" s="1"/>
  <c r="AX691" i="1"/>
  <c r="AY691" i="1" s="1"/>
  <c r="BC658" i="1"/>
  <c r="BD658" i="1" s="1"/>
  <c r="CB579" i="1"/>
  <c r="CC579" i="1" s="1"/>
  <c r="BC578" i="1"/>
  <c r="BD578" i="1" s="1"/>
  <c r="BM747" i="1"/>
  <c r="BN747" i="1" s="1"/>
  <c r="EB643" i="1"/>
  <c r="AS780" i="1"/>
  <c r="AT780" i="1" s="1"/>
  <c r="D517" i="1"/>
  <c r="BH750" i="1"/>
  <c r="BI750" i="1" s="1"/>
  <c r="AS743" i="1"/>
  <c r="AT743" i="1" s="1"/>
  <c r="AS627" i="1"/>
  <c r="AT627" i="1" s="1"/>
  <c r="DN755" i="1"/>
  <c r="CG697" i="1"/>
  <c r="CH697" i="1" s="1"/>
  <c r="BR500" i="1"/>
  <c r="BS500" i="1" s="1"/>
  <c r="BC653" i="1"/>
  <c r="BD653" i="1" s="1"/>
  <c r="BC657" i="1"/>
  <c r="BD657" i="1" s="1"/>
  <c r="CB550" i="1"/>
  <c r="CC550" i="1" s="1"/>
  <c r="EB644" i="1"/>
  <c r="AI697" i="1"/>
  <c r="AJ697" i="1" s="1"/>
  <c r="D626" i="1"/>
  <c r="BH676" i="1"/>
  <c r="BI676" i="1" s="1"/>
  <c r="CY279" i="1"/>
  <c r="AD678" i="1"/>
  <c r="AE678" i="1" s="1"/>
  <c r="AD623" i="1"/>
  <c r="AE623" i="1" s="1"/>
  <c r="AS737" i="1"/>
  <c r="AT737" i="1" s="1"/>
  <c r="CG543" i="1"/>
  <c r="CH543" i="1" s="1"/>
  <c r="AN576" i="1"/>
  <c r="AO576" i="1" s="1"/>
  <c r="CB654" i="1"/>
  <c r="CC654" i="1" s="1"/>
  <c r="BW746" i="1"/>
  <c r="BX746" i="1" s="1"/>
  <c r="D622" i="1"/>
  <c r="AI520" i="1"/>
  <c r="AJ520" i="1" s="1"/>
  <c r="DE755" i="1"/>
  <c r="CG602" i="1"/>
  <c r="CH602" i="1" s="1"/>
  <c r="EH755" i="1"/>
  <c r="AX658" i="1"/>
  <c r="AY658" i="1" s="1"/>
  <c r="CB692" i="1"/>
  <c r="CC692" i="1" s="1"/>
  <c r="D678" i="1"/>
  <c r="BR553" i="1"/>
  <c r="BS553" i="1" s="1"/>
  <c r="CG721" i="1"/>
  <c r="CH721" i="1" s="1"/>
  <c r="DP280" i="1"/>
  <c r="AN745" i="1"/>
  <c r="AO745" i="1" s="1"/>
  <c r="CB717" i="1"/>
  <c r="CC717" i="1" s="1"/>
  <c r="D742" i="1"/>
  <c r="D585" i="1"/>
  <c r="D528" i="1"/>
  <c r="AD600" i="1"/>
  <c r="AE600" i="1" s="1"/>
  <c r="AX521" i="1"/>
  <c r="AY521" i="1" s="1"/>
  <c r="D655" i="1"/>
  <c r="CB548" i="1"/>
  <c r="CC548" i="1" s="1"/>
  <c r="AS696" i="1"/>
  <c r="AT696" i="1" s="1"/>
  <c r="BW575" i="1"/>
  <c r="BX575" i="1" s="1"/>
  <c r="AX623" i="1"/>
  <c r="AY623" i="1" s="1"/>
  <c r="BR675" i="1"/>
  <c r="BS675" i="1" s="1"/>
  <c r="BR742" i="1"/>
  <c r="BS742" i="1" s="1"/>
  <c r="D623" i="1"/>
  <c r="AI543" i="1"/>
  <c r="AJ543" i="1" s="1"/>
  <c r="EB770" i="1"/>
  <c r="CG593" i="1"/>
  <c r="CH593" i="1" s="1"/>
  <c r="AS653" i="1"/>
  <c r="AT653" i="1" s="1"/>
  <c r="BW620" i="1"/>
  <c r="BX620" i="1" s="1"/>
  <c r="D600" i="1"/>
  <c r="AS738" i="1"/>
  <c r="AT738" i="1" s="1"/>
  <c r="D639" i="1"/>
  <c r="CG737" i="1"/>
  <c r="CH737" i="1" s="1"/>
  <c r="CB552" i="1"/>
  <c r="CC552" i="1" s="1"/>
  <c r="D776" i="1"/>
  <c r="D698" i="1"/>
  <c r="AD693" i="1"/>
  <c r="AE693" i="1" s="1"/>
  <c r="BW628" i="1"/>
  <c r="BX628" i="1" s="1"/>
  <c r="D612" i="1"/>
  <c r="CG651" i="1"/>
  <c r="CH651" i="1" s="1"/>
  <c r="CB602" i="1"/>
  <c r="CC602" i="1" s="1"/>
  <c r="AN626" i="1"/>
  <c r="AO626" i="1" s="1"/>
  <c r="BM753" i="1"/>
  <c r="BN753" i="1" s="1"/>
  <c r="BC744" i="1"/>
  <c r="BD744" i="1" s="1"/>
  <c r="BH593" i="1"/>
  <c r="BI593" i="1" s="1"/>
  <c r="AD594" i="1"/>
  <c r="AE594" i="1" s="1"/>
  <c r="CG648" i="1"/>
  <c r="CH648" i="1" s="1"/>
  <c r="CB737" i="1"/>
  <c r="CC737" i="1" s="1"/>
  <c r="BW517" i="1"/>
  <c r="BX517" i="1" s="1"/>
  <c r="BH484" i="1"/>
  <c r="BI484" i="1" s="1"/>
  <c r="AD520" i="1"/>
  <c r="AE520" i="1" s="1"/>
  <c r="D625" i="1"/>
  <c r="D695" i="1"/>
  <c r="AX628" i="1"/>
  <c r="AY628" i="1" s="1"/>
  <c r="AS751" i="1"/>
  <c r="AT751" i="1" s="1"/>
  <c r="AI735" i="1"/>
  <c r="AJ735" i="1" s="1"/>
  <c r="AH755" i="1"/>
  <c r="AD621" i="1"/>
  <c r="AE621" i="1" s="1"/>
  <c r="EB641" i="1"/>
  <c r="AS720" i="1"/>
  <c r="AT720" i="1" s="1"/>
  <c r="D654" i="1"/>
  <c r="BH577" i="1"/>
  <c r="BI577" i="1" s="1"/>
  <c r="AS745" i="1"/>
  <c r="AT745" i="1" s="1"/>
  <c r="CB718" i="1"/>
  <c r="CC718" i="1" s="1"/>
  <c r="AS629" i="1"/>
  <c r="AT629" i="1" s="1"/>
  <c r="AD723" i="1"/>
  <c r="AE723" i="1" s="1"/>
  <c r="BR678" i="1"/>
  <c r="BS678" i="1" s="1"/>
  <c r="AD603" i="1"/>
  <c r="AE603" i="1" s="1"/>
  <c r="BH700" i="1"/>
  <c r="BI700" i="1" s="1"/>
  <c r="EC280" i="1"/>
  <c r="BH628" i="1"/>
  <c r="BI628" i="1" s="1"/>
  <c r="AN653" i="1"/>
  <c r="AO653" i="1" s="1"/>
  <c r="EB662" i="1"/>
  <c r="BR698" i="1"/>
  <c r="BS698" i="1" s="1"/>
  <c r="AS698" i="1"/>
  <c r="AT698" i="1" s="1"/>
  <c r="AX553" i="1"/>
  <c r="AY553" i="1" s="1"/>
  <c r="CA755" i="1"/>
  <c r="CB735" i="1"/>
  <c r="CC735" i="1" s="1"/>
  <c r="EF280" i="1"/>
  <c r="BR593" i="1"/>
  <c r="BS593" i="1" s="1"/>
  <c r="BH378" i="1"/>
  <c r="BI378" i="1" s="1"/>
  <c r="BW745" i="1"/>
  <c r="BX745" i="1" s="1"/>
  <c r="AX694" i="1"/>
  <c r="AY694" i="1" s="1"/>
  <c r="CB656" i="1"/>
  <c r="CC656" i="1" s="1"/>
  <c r="CB577" i="1"/>
  <c r="CC577" i="1" s="1"/>
  <c r="AN750" i="1"/>
  <c r="AO750" i="1" s="1"/>
  <c r="AI742" i="1"/>
  <c r="AJ742" i="1" s="1"/>
  <c r="AN548" i="1"/>
  <c r="AO548" i="1" s="1"/>
  <c r="EB731" i="1"/>
  <c r="CN755" i="1"/>
  <c r="D727" i="1"/>
  <c r="CB723" i="1"/>
  <c r="CC723" i="1" s="1"/>
  <c r="BM720" i="1"/>
  <c r="BN720" i="1" s="1"/>
  <c r="D534" i="1"/>
  <c r="AD598" i="1"/>
  <c r="AE598" i="1" s="1"/>
  <c r="AN780" i="1"/>
  <c r="AO780" i="1" s="1"/>
  <c r="D664" i="1"/>
  <c r="BW717" i="1"/>
  <c r="BX717" i="1" s="1"/>
  <c r="AI752" i="1"/>
  <c r="AJ752" i="1" s="1"/>
  <c r="AD747" i="1"/>
  <c r="AE747" i="1" s="1"/>
  <c r="BC747" i="1"/>
  <c r="BD747" i="1" s="1"/>
  <c r="AI650" i="1"/>
  <c r="AJ650" i="1" s="1"/>
  <c r="BW499" i="1"/>
  <c r="BX499" i="1" s="1"/>
  <c r="EB781" i="1"/>
  <c r="CB719" i="1"/>
  <c r="CC719" i="1" s="1"/>
  <c r="AX695" i="1"/>
  <c r="AY695" i="1" s="1"/>
  <c r="CB625" i="1"/>
  <c r="CC625" i="1" s="1"/>
  <c r="BR677" i="1"/>
  <c r="BS677" i="1" s="1"/>
  <c r="AX722" i="1"/>
  <c r="AY722" i="1" s="1"/>
  <c r="EB636" i="1"/>
  <c r="AI600" i="1"/>
  <c r="AJ600" i="1" s="1"/>
  <c r="BR621" i="1"/>
  <c r="BS621" i="1" s="1"/>
  <c r="BR657" i="1"/>
  <c r="BS657" i="1" s="1"/>
  <c r="D560" i="1"/>
  <c r="BM597" i="1"/>
  <c r="BN597" i="1" s="1"/>
  <c r="D700" i="1"/>
  <c r="AX548" i="1"/>
  <c r="AY548" i="1" s="1"/>
  <c r="D762" i="1"/>
  <c r="BC620" i="1"/>
  <c r="BD620" i="1" s="1"/>
  <c r="CG621" i="1"/>
  <c r="CH621" i="1" s="1"/>
  <c r="BM678" i="1"/>
  <c r="BN678" i="1" s="1"/>
  <c r="BW650" i="1"/>
  <c r="BX650" i="1" s="1"/>
  <c r="CB697" i="1"/>
  <c r="CC697" i="1" s="1"/>
  <c r="AX625" i="1"/>
  <c r="AY625" i="1" s="1"/>
  <c r="DP837" i="1"/>
  <c r="DP839" i="1" s="1"/>
  <c r="BC577" i="1"/>
  <c r="BD577" i="1" s="1"/>
  <c r="D718" i="1"/>
  <c r="DP755" i="1"/>
  <c r="BR545" i="1"/>
  <c r="BS545" i="1" s="1"/>
  <c r="AV755" i="1"/>
  <c r="BR701" i="1"/>
  <c r="BS701" i="1" s="1"/>
  <c r="BW676" i="1"/>
  <c r="BX676" i="1" s="1"/>
  <c r="D693" i="1"/>
  <c r="BW576" i="1"/>
  <c r="BX576" i="1" s="1"/>
  <c r="CB648" i="1"/>
  <c r="CC648" i="1" s="1"/>
  <c r="AX619" i="1"/>
  <c r="AY619" i="1" s="1"/>
  <c r="CB722" i="1"/>
  <c r="CC722" i="1" s="1"/>
  <c r="EB223" i="1"/>
  <c r="CG603" i="1"/>
  <c r="CH603" i="1" s="1"/>
  <c r="CG693" i="1"/>
  <c r="CH693" i="1" s="1"/>
  <c r="D687" i="1"/>
  <c r="AN753" i="1"/>
  <c r="AO753" i="1" s="1"/>
  <c r="AI678" i="1"/>
  <c r="AJ678" i="1" s="1"/>
  <c r="AI737" i="1"/>
  <c r="AJ737" i="1" s="1"/>
  <c r="BM701" i="1"/>
  <c r="BN701" i="1" s="1"/>
  <c r="BH738" i="1"/>
  <c r="BI738" i="1" s="1"/>
  <c r="DY755" i="1"/>
  <c r="BR602" i="1"/>
  <c r="BS602" i="1" s="1"/>
  <c r="DA755" i="1"/>
  <c r="BM593" i="1"/>
  <c r="BN593" i="1" s="1"/>
  <c r="BR692" i="1"/>
  <c r="BS692" i="1" s="1"/>
  <c r="AD695" i="1"/>
  <c r="AE695" i="1" s="1"/>
  <c r="BC677" i="1"/>
  <c r="BD677" i="1" s="1"/>
  <c r="AN627" i="1"/>
  <c r="AO627" i="1" s="1"/>
  <c r="EC755" i="1"/>
  <c r="EB225" i="1"/>
  <c r="BH602" i="1"/>
  <c r="BI602" i="1" s="1"/>
  <c r="D571" i="1"/>
  <c r="CB576" i="1"/>
  <c r="CC576" i="1" s="1"/>
  <c r="CG694" i="1"/>
  <c r="CH694" i="1" s="1"/>
  <c r="BW694" i="1"/>
  <c r="BX694" i="1" s="1"/>
  <c r="EB712" i="1"/>
  <c r="BH698" i="1"/>
  <c r="BI698" i="1" s="1"/>
  <c r="BM647" i="1"/>
  <c r="BN647" i="1" s="1"/>
  <c r="AD625" i="1"/>
  <c r="AE625" i="1" s="1"/>
  <c r="BR649" i="1"/>
  <c r="BS649" i="1" s="1"/>
  <c r="AD722" i="1"/>
  <c r="AE722" i="1" s="1"/>
  <c r="BC752" i="1"/>
  <c r="BD752" i="1" s="1"/>
  <c r="AD629" i="1"/>
  <c r="AE629" i="1" s="1"/>
  <c r="BM677" i="1"/>
  <c r="BN677" i="1" s="1"/>
  <c r="CG753" i="1"/>
  <c r="CH753" i="1" s="1"/>
  <c r="EB661" i="1"/>
  <c r="D766" i="1"/>
  <c r="D665" i="1"/>
  <c r="BH680" i="1"/>
  <c r="BI680" i="1" s="1"/>
  <c r="DQ837" i="1"/>
  <c r="DQ839" i="1" s="1"/>
  <c r="BH699" i="1"/>
  <c r="BI699" i="1" s="1"/>
  <c r="DM837" i="1"/>
  <c r="DM839" i="1" s="1"/>
  <c r="AI747" i="1"/>
  <c r="AJ747" i="1" s="1"/>
  <c r="DD755" i="1"/>
  <c r="AI675" i="1"/>
  <c r="AJ675" i="1" s="1"/>
  <c r="BW656" i="1"/>
  <c r="BX656" i="1" s="1"/>
  <c r="CG700" i="1"/>
  <c r="CH700" i="1" s="1"/>
  <c r="BC750" i="1"/>
  <c r="BD750" i="1" s="1"/>
  <c r="DS755" i="1"/>
  <c r="BR741" i="1"/>
  <c r="BS741" i="1" s="1"/>
  <c r="BM751" i="1"/>
  <c r="BN751" i="1" s="1"/>
  <c r="D763" i="1"/>
  <c r="AN656" i="1"/>
  <c r="AO656" i="1" s="1"/>
  <c r="BM603" i="1"/>
  <c r="BN603" i="1" s="1"/>
  <c r="BR619" i="1"/>
  <c r="BS619" i="1" s="1"/>
  <c r="BM737" i="1"/>
  <c r="BN737" i="1" s="1"/>
  <c r="BH575" i="1"/>
  <c r="BI575" i="1" s="1"/>
  <c r="AD624" i="1"/>
  <c r="AE624" i="1" s="1"/>
  <c r="AX652" i="1"/>
  <c r="AY652" i="1" s="1"/>
  <c r="AS701" i="1"/>
  <c r="AT701" i="1" s="1"/>
  <c r="AD651" i="1"/>
  <c r="AE651" i="1" s="1"/>
  <c r="BW750" i="1"/>
  <c r="BX750" i="1" s="1"/>
  <c r="CB523" i="1"/>
  <c r="CC523" i="1" s="1"/>
  <c r="BC697" i="1"/>
  <c r="BD697" i="1" s="1"/>
  <c r="AD653" i="1"/>
  <c r="AE653" i="1" s="1"/>
  <c r="CG698" i="1"/>
  <c r="CH698" i="1" s="1"/>
  <c r="CG656" i="1"/>
  <c r="CH656" i="1" s="1"/>
  <c r="CG653" i="1"/>
  <c r="CH653" i="1" s="1"/>
  <c r="AQ755" i="1"/>
  <c r="AI700" i="1"/>
  <c r="AJ700" i="1" s="1"/>
  <c r="BH740" i="1"/>
  <c r="BI740" i="1" s="1"/>
  <c r="AS677" i="1"/>
  <c r="AT677" i="1" s="1"/>
  <c r="BR737" i="1"/>
  <c r="BS737" i="1" s="1"/>
  <c r="EB672" i="1"/>
  <c r="EB686" i="1"/>
  <c r="AN735" i="1"/>
  <c r="AO735" i="1" s="1"/>
  <c r="AM755" i="1"/>
  <c r="D669" i="1"/>
  <c r="D650" i="1"/>
  <c r="AS678" i="1"/>
  <c r="AT678" i="1" s="1"/>
  <c r="AX742" i="1"/>
  <c r="AY742" i="1" s="1"/>
  <c r="AX651" i="1"/>
  <c r="AY651" i="1" s="1"/>
  <c r="AN738" i="1"/>
  <c r="AO738" i="1" s="1"/>
  <c r="BR653" i="1"/>
  <c r="BS653" i="1" s="1"/>
  <c r="BC647" i="1"/>
  <c r="BD647" i="1" s="1"/>
  <c r="CG649" i="1"/>
  <c r="CH649" i="1" s="1"/>
  <c r="BW744" i="1"/>
  <c r="BX744" i="1" s="1"/>
  <c r="CG718" i="1"/>
  <c r="CH718" i="1" s="1"/>
  <c r="AI744" i="1"/>
  <c r="AJ744" i="1" s="1"/>
  <c r="AS723" i="1"/>
  <c r="AT723" i="1" s="1"/>
  <c r="AS630" i="1"/>
  <c r="AT630" i="1" s="1"/>
  <c r="BR572" i="1"/>
  <c r="BS572" i="1" s="1"/>
  <c r="BH651" i="1"/>
  <c r="BI651" i="1" s="1"/>
  <c r="D719" i="1"/>
  <c r="BH754" i="1"/>
  <c r="BI754" i="1" s="1"/>
  <c r="DQ755" i="1"/>
  <c r="D764" i="1"/>
  <c r="AS717" i="1"/>
  <c r="AT717" i="1" s="1"/>
  <c r="EB704" i="1"/>
  <c r="D696" i="1"/>
  <c r="EB776" i="1"/>
  <c r="BH745" i="1"/>
  <c r="BI745" i="1" s="1"/>
  <c r="BM738" i="1"/>
  <c r="BN738" i="1" s="1"/>
  <c r="EB769" i="1"/>
  <c r="BM596" i="1"/>
  <c r="BN596" i="1" s="1"/>
  <c r="EF755" i="1"/>
  <c r="BW629" i="1"/>
  <c r="BX629" i="1" s="1"/>
  <c r="BR754" i="1"/>
  <c r="BS754" i="1" s="1"/>
  <c r="D768" i="1"/>
  <c r="BW747" i="1"/>
  <c r="BX747" i="1" s="1"/>
  <c r="CG749" i="1"/>
  <c r="CH749" i="1" s="1"/>
  <c r="BR718" i="1"/>
  <c r="BS718" i="1" s="1"/>
  <c r="BM657" i="1"/>
  <c r="BN657" i="1" s="1"/>
  <c r="AX653" i="1"/>
  <c r="AY653" i="1" s="1"/>
  <c r="AX596" i="1"/>
  <c r="AY596" i="1" s="1"/>
  <c r="BW579" i="1"/>
  <c r="BX579" i="1" s="1"/>
  <c r="D731" i="1"/>
  <c r="DC755" i="1"/>
  <c r="AX678" i="1"/>
  <c r="AY678" i="1" s="1"/>
  <c r="D662" i="1"/>
  <c r="D767" i="1"/>
  <c r="BH599" i="1"/>
  <c r="BI599" i="1" s="1"/>
  <c r="AD753" i="1"/>
  <c r="AE753" i="1" s="1"/>
  <c r="D692" i="1"/>
  <c r="BC737" i="1"/>
  <c r="BD737" i="1" s="1"/>
  <c r="AI743" i="1"/>
  <c r="AJ743" i="1" s="1"/>
  <c r="AS550" i="1"/>
  <c r="AT550" i="1" s="1"/>
  <c r="EB755" i="1"/>
  <c r="EB778" i="1" s="1"/>
  <c r="EB758" i="1"/>
  <c r="CB749" i="1"/>
  <c r="CC749" i="1" s="1"/>
  <c r="BR739" i="1"/>
  <c r="BS739" i="1" s="1"/>
  <c r="BM691" i="1"/>
  <c r="BN691" i="1" s="1"/>
  <c r="EB763" i="1"/>
  <c r="BC655" i="1"/>
  <c r="BD655" i="1" s="1"/>
  <c r="AI740" i="1"/>
  <c r="AJ740" i="1" s="1"/>
  <c r="D656" i="1"/>
  <c r="AD620" i="1"/>
  <c r="AE620" i="1" s="1"/>
  <c r="AX677" i="1"/>
  <c r="AY677" i="1" s="1"/>
  <c r="AN717" i="1"/>
  <c r="AO717" i="1" s="1"/>
  <c r="BH647" i="1"/>
  <c r="BI647" i="1" s="1"/>
  <c r="BM621" i="1"/>
  <c r="BN621" i="1" s="1"/>
  <c r="D614" i="1"/>
  <c r="AI780" i="1"/>
  <c r="AJ780" i="1" s="1"/>
  <c r="BH748" i="1"/>
  <c r="BI748" i="1" s="1"/>
  <c r="AS577" i="1"/>
  <c r="AT577" i="1" s="1"/>
  <c r="AD694" i="1"/>
  <c r="AE694" i="1" s="1"/>
  <c r="D753" i="1"/>
  <c r="BC603" i="1"/>
  <c r="BD603" i="1" s="1"/>
  <c r="BR753" i="1"/>
  <c r="BS753" i="1" s="1"/>
  <c r="AN719" i="1"/>
  <c r="AO719" i="1" s="1"/>
  <c r="AX751" i="1"/>
  <c r="AY751" i="1" s="1"/>
  <c r="BM718" i="1"/>
  <c r="BN718" i="1" s="1"/>
  <c r="EB775" i="1"/>
  <c r="BW718" i="1"/>
  <c r="BX718" i="1" s="1"/>
  <c r="AX624" i="1"/>
  <c r="AY624" i="1" s="1"/>
  <c r="EB709" i="1"/>
  <c r="CG679" i="1"/>
  <c r="CH679" i="1" s="1"/>
  <c r="D772" i="1"/>
  <c r="CG657" i="1"/>
  <c r="CH657" i="1" s="1"/>
  <c r="BW553" i="1"/>
  <c r="BX553" i="1" s="1"/>
  <c r="EB767" i="1"/>
  <c r="EB219" i="1"/>
  <c r="CG736" i="1"/>
  <c r="CH736" i="1" s="1"/>
  <c r="CT755" i="1"/>
  <c r="BC743" i="1"/>
  <c r="BD743" i="1" s="1"/>
  <c r="BC699" i="1"/>
  <c r="BD699" i="1" s="1"/>
  <c r="BH701" i="1"/>
  <c r="BI701" i="1" s="1"/>
  <c r="AI696" i="1"/>
  <c r="AJ696" i="1" s="1"/>
  <c r="D619" i="1"/>
  <c r="AN742" i="1"/>
  <c r="AO742" i="1" s="1"/>
  <c r="EB710" i="1"/>
  <c r="CG742" i="1"/>
  <c r="CH742" i="1" s="1"/>
  <c r="AX748" i="1"/>
  <c r="AY748" i="1" s="1"/>
  <c r="AD741" i="1"/>
  <c r="AE741" i="1" s="1"/>
  <c r="AD737" i="1"/>
  <c r="AE737" i="1" s="1"/>
  <c r="BC628" i="1"/>
  <c r="BD628" i="1" s="1"/>
  <c r="CG620" i="1"/>
  <c r="CH620" i="1" s="1"/>
  <c r="CR755" i="1"/>
  <c r="AX718" i="1"/>
  <c r="AY718" i="1" s="1"/>
  <c r="DL837" i="1"/>
  <c r="CG739" i="1"/>
  <c r="CH739" i="1" s="1"/>
  <c r="AI630" i="1"/>
  <c r="AJ630" i="1" s="1"/>
  <c r="EB588" i="1"/>
  <c r="BM658" i="1"/>
  <c r="BN658" i="1" s="1"/>
  <c r="DM755" i="1"/>
  <c r="AN701" i="1"/>
  <c r="AO701" i="1" s="1"/>
  <c r="EB732" i="1"/>
  <c r="EB728" i="1"/>
  <c r="CG629" i="1"/>
  <c r="CH629" i="1" s="1"/>
  <c r="BM698" i="1"/>
  <c r="BN698" i="1" s="1"/>
  <c r="BK755" i="1"/>
  <c r="BH678" i="1"/>
  <c r="BI678" i="1" s="1"/>
  <c r="BH751" i="1"/>
  <c r="BI751" i="1" s="1"/>
  <c r="CZ755" i="1"/>
  <c r="BR622" i="1"/>
  <c r="BS622" i="1" s="1"/>
  <c r="CB698" i="1"/>
  <c r="CC698" i="1" s="1"/>
  <c r="CG595" i="1"/>
  <c r="CH595" i="1" s="1"/>
  <c r="DT755" i="1"/>
  <c r="CG740" i="1"/>
  <c r="CH740" i="1" s="1"/>
  <c r="AI753" i="1"/>
  <c r="AJ753" i="1" s="1"/>
  <c r="BC629" i="1"/>
  <c r="BD629" i="1" s="1"/>
  <c r="AD746" i="1"/>
  <c r="AE746" i="1" s="1"/>
  <c r="CB721" i="1"/>
  <c r="CC721" i="1" s="1"/>
  <c r="BH736" i="1"/>
  <c r="BI736" i="1" s="1"/>
  <c r="EG755" i="1"/>
  <c r="BW752" i="1"/>
  <c r="BX752" i="1" s="1"/>
  <c r="AI693" i="1"/>
  <c r="AJ693" i="1" s="1"/>
  <c r="CG695" i="1"/>
  <c r="CH695" i="1" s="1"/>
  <c r="BH753" i="1"/>
  <c r="BI753" i="1" s="1"/>
  <c r="AN749" i="1"/>
  <c r="AO749" i="1" s="1"/>
  <c r="BZ755" i="1"/>
  <c r="D667" i="1"/>
  <c r="AS649" i="1"/>
  <c r="AT649" i="1" s="1"/>
  <c r="BM675" i="1"/>
  <c r="BN675" i="1" s="1"/>
  <c r="AI691" i="1"/>
  <c r="AJ691" i="1" s="1"/>
  <c r="BR693" i="1"/>
  <c r="BS693" i="1" s="1"/>
  <c r="BR740" i="1"/>
  <c r="BS740" i="1" s="1"/>
  <c r="AN718" i="1"/>
  <c r="AO718" i="1" s="1"/>
  <c r="BC656" i="1"/>
  <c r="BD656" i="1" s="1"/>
  <c r="AI649" i="1"/>
  <c r="AJ649" i="1" s="1"/>
  <c r="BR723" i="1"/>
  <c r="BS723" i="1" s="1"/>
  <c r="CY755" i="1"/>
  <c r="EB761" i="1"/>
  <c r="BW736" i="1"/>
  <c r="BX736" i="1" s="1"/>
  <c r="EB764" i="1"/>
  <c r="AX740" i="1"/>
  <c r="AY740" i="1" s="1"/>
  <c r="AX629" i="1"/>
  <c r="AY629" i="1" s="1"/>
  <c r="AN699" i="1"/>
  <c r="AO699" i="1" s="1"/>
  <c r="AD680" i="1"/>
  <c r="AE680" i="1" s="1"/>
  <c r="AS595" i="1"/>
  <c r="AT595" i="1" s="1"/>
  <c r="D728" i="1"/>
  <c r="BR721" i="1"/>
  <c r="BS721" i="1" s="1"/>
  <c r="CB658" i="1"/>
  <c r="CC658" i="1" s="1"/>
  <c r="BH675" i="1"/>
  <c r="BI675" i="1" s="1"/>
  <c r="BC745" i="1"/>
  <c r="BD745" i="1" s="1"/>
  <c r="AX752" i="1"/>
  <c r="AY752" i="1" s="1"/>
  <c r="CG692" i="1"/>
  <c r="CH692" i="1" s="1"/>
  <c r="D743" i="1"/>
  <c r="BA755" i="1"/>
  <c r="AX745" i="1"/>
  <c r="AY745" i="1" s="1"/>
  <c r="AD748" i="1"/>
  <c r="AE748" i="1" s="1"/>
  <c r="CG676" i="1"/>
  <c r="CH676" i="1" s="1"/>
  <c r="BC598" i="1"/>
  <c r="BD598" i="1" s="1"/>
  <c r="BM746" i="1"/>
  <c r="BN746" i="1" s="1"/>
  <c r="BM649" i="1"/>
  <c r="BN649" i="1" s="1"/>
  <c r="AS721" i="1"/>
  <c r="AT721" i="1" s="1"/>
  <c r="AN676" i="1"/>
  <c r="AO676" i="1" s="1"/>
  <c r="AD750" i="1"/>
  <c r="AE750" i="1" s="1"/>
  <c r="BW749" i="1"/>
  <c r="BX749" i="1" s="1"/>
  <c r="AD697" i="1"/>
  <c r="AE697" i="1" s="1"/>
  <c r="CG658" i="1"/>
  <c r="CH658" i="1" s="1"/>
  <c r="BM721" i="1"/>
  <c r="BN721" i="1" s="1"/>
  <c r="BR751" i="1"/>
  <c r="BS751" i="1" s="1"/>
  <c r="BM696" i="1"/>
  <c r="BN696" i="1" s="1"/>
  <c r="AI754" i="1"/>
  <c r="AJ754" i="1" s="1"/>
  <c r="AS735" i="1"/>
  <c r="AT735" i="1" s="1"/>
  <c r="AR755" i="1"/>
  <c r="AD679" i="1"/>
  <c r="AE679" i="1" s="1"/>
  <c r="DH755" i="1"/>
  <c r="AN720" i="1"/>
  <c r="AO720" i="1" s="1"/>
  <c r="BV755" i="1"/>
  <c r="BW735" i="1"/>
  <c r="BX735" i="1" s="1"/>
  <c r="AS654" i="1"/>
  <c r="AT654" i="1" s="1"/>
  <c r="DR837" i="1"/>
  <c r="DR839" i="1" s="1"/>
  <c r="BM693" i="1"/>
  <c r="BN693" i="1" s="1"/>
  <c r="AI748" i="1"/>
  <c r="AJ748" i="1" s="1"/>
  <c r="BC719" i="1"/>
  <c r="BD719" i="1" s="1"/>
  <c r="BH619" i="1"/>
  <c r="BI619" i="1" s="1"/>
  <c r="BC738" i="1"/>
  <c r="BD738" i="1" s="1"/>
  <c r="AX599" i="1"/>
  <c r="AY599" i="1" s="1"/>
  <c r="BM650" i="1"/>
  <c r="BN650" i="1" s="1"/>
  <c r="AS754" i="1"/>
  <c r="AT754" i="1" s="1"/>
  <c r="BC741" i="1"/>
  <c r="BD741" i="1" s="1"/>
  <c r="EB774" i="1"/>
  <c r="BH723" i="1"/>
  <c r="BI723" i="1" s="1"/>
  <c r="CB780" i="1"/>
  <c r="CC780" i="1" s="1"/>
  <c r="EB212" i="1"/>
  <c r="AX680" i="1"/>
  <c r="AY680" i="1" s="1"/>
  <c r="AX720" i="1"/>
  <c r="AY720" i="1" s="1"/>
  <c r="AD738" i="1"/>
  <c r="AE738" i="1" s="1"/>
  <c r="BW721" i="1"/>
  <c r="BX721" i="1" s="1"/>
  <c r="D765" i="1"/>
  <c r="BM624" i="1"/>
  <c r="BN624" i="1" s="1"/>
  <c r="D759" i="1"/>
  <c r="AS753" i="1"/>
  <c r="AT753" i="1" s="1"/>
  <c r="AD579" i="1"/>
  <c r="AE579" i="1" s="1"/>
  <c r="AS675" i="1"/>
  <c r="AT675" i="1" s="1"/>
  <c r="BC717" i="1"/>
  <c r="BD717" i="1" s="1"/>
  <c r="AI719" i="1"/>
  <c r="AJ719" i="1" s="1"/>
  <c r="AN650" i="1"/>
  <c r="AO650" i="1" s="1"/>
  <c r="CB691" i="1"/>
  <c r="CC691" i="1" s="1"/>
  <c r="CB742" i="1"/>
  <c r="CC742" i="1" s="1"/>
  <c r="AN654" i="1"/>
  <c r="AO654" i="1" s="1"/>
  <c r="CG624" i="1"/>
  <c r="CH624" i="1" s="1"/>
  <c r="BW739" i="1"/>
  <c r="BX739" i="1" s="1"/>
  <c r="BW677" i="1"/>
  <c r="BX677" i="1" s="1"/>
  <c r="AD717" i="1"/>
  <c r="AE717" i="1" s="1"/>
  <c r="D594" i="1"/>
  <c r="BL755" i="1"/>
  <c r="BM735" i="1"/>
  <c r="BN735" i="1" s="1"/>
  <c r="CG750" i="1"/>
  <c r="CH750" i="1" s="1"/>
  <c r="BR679" i="1"/>
  <c r="BS679" i="1" s="1"/>
  <c r="D697" i="1"/>
  <c r="BM719" i="1"/>
  <c r="BN719" i="1" s="1"/>
  <c r="D737" i="1"/>
  <c r="BH717" i="1"/>
  <c r="BI717" i="1" s="1"/>
  <c r="AS736" i="1"/>
  <c r="AT736" i="1" s="1"/>
  <c r="BC721" i="1"/>
  <c r="BD721" i="1" s="1"/>
  <c r="D748" i="1"/>
  <c r="CG748" i="1"/>
  <c r="CH748" i="1" s="1"/>
  <c r="BC696" i="1"/>
  <c r="BD696" i="1" s="1"/>
  <c r="D613" i="1"/>
  <c r="D578" i="1"/>
  <c r="AD745" i="1"/>
  <c r="AE745" i="1" s="1"/>
  <c r="CB701" i="1"/>
  <c r="CC701" i="1" s="1"/>
  <c r="BR648" i="1"/>
  <c r="BS648" i="1" s="1"/>
  <c r="D676" i="1"/>
  <c r="AX754" i="1"/>
  <c r="AY754" i="1" s="1"/>
  <c r="AS719" i="1"/>
  <c r="AT719" i="1" s="1"/>
  <c r="CG600" i="1"/>
  <c r="CH600" i="1" s="1"/>
  <c r="CB740" i="1"/>
  <c r="CC740" i="1" s="1"/>
  <c r="BH697" i="1"/>
  <c r="BI697" i="1" s="1"/>
  <c r="BM648" i="1"/>
  <c r="BN648" i="1" s="1"/>
  <c r="BC746" i="1"/>
  <c r="BD746" i="1" s="1"/>
  <c r="BB755" i="1"/>
  <c r="BC735" i="1"/>
  <c r="BD735" i="1" s="1"/>
  <c r="AX655" i="1"/>
  <c r="AY655" i="1" s="1"/>
  <c r="BW627" i="1"/>
  <c r="BX627" i="1" s="1"/>
  <c r="D608" i="1"/>
  <c r="BR750" i="1"/>
  <c r="BS750" i="1" s="1"/>
  <c r="AN603" i="1"/>
  <c r="AO603" i="1" s="1"/>
  <c r="AN741" i="1"/>
  <c r="AO741" i="1" s="1"/>
  <c r="AN751" i="1"/>
  <c r="AO751" i="1" s="1"/>
  <c r="CG752" i="1"/>
  <c r="CH752" i="1" s="1"/>
  <c r="BM780" i="1"/>
  <c r="BN780" i="1" s="1"/>
  <c r="BR747" i="1"/>
  <c r="BS747" i="1" s="1"/>
  <c r="AI718" i="1"/>
  <c r="AJ718" i="1" s="1"/>
  <c r="AS742" i="1"/>
  <c r="AT742" i="1" s="1"/>
  <c r="BH744" i="1"/>
  <c r="BI744" i="1" s="1"/>
  <c r="AI722" i="1"/>
  <c r="AJ722" i="1" s="1"/>
  <c r="AS746" i="1"/>
  <c r="AT746" i="1" s="1"/>
  <c r="BW621" i="1"/>
  <c r="BX621" i="1" s="1"/>
  <c r="D711" i="1"/>
  <c r="AX693" i="1"/>
  <c r="AY693" i="1" s="1"/>
  <c r="BW691" i="1"/>
  <c r="BX691" i="1" s="1"/>
  <c r="AX750" i="1"/>
  <c r="AY750" i="1" s="1"/>
  <c r="D640" i="1"/>
  <c r="BW742" i="1"/>
  <c r="BX742" i="1" s="1"/>
  <c r="EB220" i="1"/>
  <c r="DT837" i="1"/>
  <c r="DT839" i="1" s="1"/>
  <c r="AD718" i="1"/>
  <c r="AE718" i="1" s="1"/>
  <c r="CE755" i="1"/>
  <c r="BR722" i="1"/>
  <c r="BS722" i="1" s="1"/>
  <c r="BM656" i="1"/>
  <c r="BN656" i="1" s="1"/>
  <c r="D652" i="1"/>
  <c r="BM748" i="1"/>
  <c r="BN748" i="1" s="1"/>
  <c r="BM750" i="1"/>
  <c r="BN750" i="1" s="1"/>
  <c r="BR780" i="1"/>
  <c r="BS780" i="1" s="1"/>
  <c r="BH695" i="1"/>
  <c r="BI695" i="1" s="1"/>
  <c r="BR700" i="1"/>
  <c r="BS700" i="1" s="1"/>
  <c r="BW693" i="1"/>
  <c r="BX693" i="1" s="1"/>
  <c r="BR629" i="1"/>
  <c r="BS629" i="1" s="1"/>
  <c r="BW654" i="1"/>
  <c r="BX654" i="1" s="1"/>
  <c r="AI739" i="1"/>
  <c r="AJ739" i="1" s="1"/>
  <c r="BW754" i="1"/>
  <c r="BX754" i="1" s="1"/>
  <c r="BH735" i="1"/>
  <c r="BI735" i="1" s="1"/>
  <c r="BG755" i="1"/>
  <c r="D730" i="1"/>
  <c r="AN630" i="1"/>
  <c r="AO630" i="1" s="1"/>
  <c r="AI626" i="1"/>
  <c r="AJ626" i="1" s="1"/>
  <c r="CB751" i="1"/>
  <c r="CC751" i="1" s="1"/>
  <c r="BR626" i="1"/>
  <c r="BS626" i="1" s="1"/>
  <c r="BR736" i="1"/>
  <c r="BS736" i="1" s="1"/>
  <c r="DJ837" i="1"/>
  <c r="BC698" i="1"/>
  <c r="BD698" i="1" s="1"/>
  <c r="CG720" i="1"/>
  <c r="CH720" i="1" s="1"/>
  <c r="AX749" i="1"/>
  <c r="AY749" i="1" s="1"/>
  <c r="CG719" i="1"/>
  <c r="CH719" i="1" s="1"/>
  <c r="AS747" i="1"/>
  <c r="AT747" i="1" s="1"/>
  <c r="CG745" i="1"/>
  <c r="CH745" i="1" s="1"/>
  <c r="AN700" i="1"/>
  <c r="AO700" i="1" s="1"/>
  <c r="BM722" i="1"/>
  <c r="BN722" i="1" s="1"/>
  <c r="AX698" i="1"/>
  <c r="AY698" i="1" s="1"/>
  <c r="BW678" i="1"/>
  <c r="BX678" i="1" s="1"/>
  <c r="BM736" i="1"/>
  <c r="BN736" i="1" s="1"/>
  <c r="CG723" i="1"/>
  <c r="CH723" i="1" s="1"/>
  <c r="AN737" i="1"/>
  <c r="AO737" i="1" s="1"/>
  <c r="AX735" i="1"/>
  <c r="AY735" i="1" s="1"/>
  <c r="AW755" i="1"/>
  <c r="AX741" i="1"/>
  <c r="AY741" i="1" s="1"/>
  <c r="BW658" i="1"/>
  <c r="BX658" i="1" s="1"/>
  <c r="D769" i="1"/>
  <c r="D663" i="1"/>
  <c r="AI648" i="1"/>
  <c r="AJ648" i="1" s="1"/>
  <c r="AX736" i="1"/>
  <c r="AY736" i="1" s="1"/>
  <c r="CL755" i="1"/>
  <c r="D774" i="1"/>
  <c r="D721" i="1"/>
  <c r="BC680" i="1"/>
  <c r="BD680" i="1" s="1"/>
  <c r="AN754" i="1"/>
  <c r="AO754" i="1" s="1"/>
  <c r="AX739" i="1"/>
  <c r="AY739" i="1" s="1"/>
  <c r="BC742" i="1"/>
  <c r="BD742" i="1" s="1"/>
  <c r="AS620" i="1"/>
  <c r="AT620" i="1" s="1"/>
  <c r="D741" i="1"/>
  <c r="CO755" i="1"/>
  <c r="DL755" i="1"/>
  <c r="BR695" i="1"/>
  <c r="BS695" i="1" s="1"/>
  <c r="AD754" i="1"/>
  <c r="AE754" i="1" s="1"/>
  <c r="BM680" i="1"/>
  <c r="BN680" i="1" s="1"/>
  <c r="AN692" i="1"/>
  <c r="AO692" i="1" s="1"/>
  <c r="BR650" i="1"/>
  <c r="BS650" i="1" s="1"/>
  <c r="BM742" i="1"/>
  <c r="BN742" i="1" s="1"/>
  <c r="BH780" i="1"/>
  <c r="BI780" i="1" s="1"/>
  <c r="AN619" i="1"/>
  <c r="AO619" i="1" s="1"/>
  <c r="AI694" i="1"/>
  <c r="AJ694" i="1" s="1"/>
  <c r="D747" i="1"/>
  <c r="AN696" i="1"/>
  <c r="AO696" i="1" s="1"/>
  <c r="CG722" i="1"/>
  <c r="CH722" i="1" s="1"/>
  <c r="BM740" i="1"/>
  <c r="BN740" i="1" s="1"/>
  <c r="AD751" i="1"/>
  <c r="AE751" i="1" s="1"/>
  <c r="AD720" i="1"/>
  <c r="AE720" i="1" s="1"/>
  <c r="AD742" i="1"/>
  <c r="AE742" i="1" s="1"/>
  <c r="D738" i="1"/>
  <c r="BU755" i="1"/>
  <c r="BM578" i="1"/>
  <c r="BN578" i="1" s="1"/>
  <c r="CP755" i="1"/>
  <c r="AI736" i="1"/>
  <c r="AJ736" i="1" s="1"/>
  <c r="CG741" i="1"/>
  <c r="CH741" i="1" s="1"/>
  <c r="D750" i="1"/>
  <c r="DS837" i="1"/>
  <c r="DS839" i="1" s="1"/>
  <c r="AS694" i="1"/>
  <c r="AT694" i="1" s="1"/>
  <c r="AS647" i="1"/>
  <c r="AT647" i="1" s="1"/>
  <c r="CG743" i="1"/>
  <c r="CH743" i="1" s="1"/>
  <c r="BR744" i="1"/>
  <c r="BS744" i="1" s="1"/>
  <c r="BH747" i="1"/>
  <c r="BI747" i="1" s="1"/>
  <c r="AI720" i="1"/>
  <c r="AJ720" i="1" s="1"/>
  <c r="D754" i="1"/>
  <c r="CG751" i="1"/>
  <c r="CH751" i="1" s="1"/>
  <c r="BC722" i="1"/>
  <c r="BD722" i="1" s="1"/>
  <c r="AI723" i="1"/>
  <c r="AJ723" i="1" s="1"/>
  <c r="ED755" i="1"/>
  <c r="AN697" i="1"/>
  <c r="AO697" i="1" s="1"/>
  <c r="D647" i="1"/>
  <c r="D739" i="1"/>
  <c r="CW755" i="1"/>
  <c r="BR749" i="1"/>
  <c r="BS749" i="1" s="1"/>
  <c r="CB736" i="1"/>
  <c r="CC736" i="1" s="1"/>
  <c r="BH741" i="1"/>
  <c r="BI741" i="1" s="1"/>
  <c r="D758" i="1"/>
  <c r="AI745" i="1"/>
  <c r="AJ745" i="1" s="1"/>
  <c r="AN746" i="1"/>
  <c r="AO746" i="1" s="1"/>
  <c r="BH658" i="1"/>
  <c r="BI658" i="1" s="1"/>
  <c r="CG738" i="1"/>
  <c r="CH738" i="1" s="1"/>
  <c r="AD780" i="1"/>
  <c r="AE780" i="1" s="1"/>
  <c r="BC692" i="1"/>
  <c r="BD692" i="1" s="1"/>
  <c r="BH629" i="1"/>
  <c r="BI629" i="1" s="1"/>
  <c r="D770" i="1"/>
  <c r="BC753" i="1"/>
  <c r="BD753" i="1" s="1"/>
  <c r="AI701" i="1"/>
  <c r="AJ701" i="1" s="1"/>
  <c r="BR748" i="1"/>
  <c r="BS748" i="1" s="1"/>
  <c r="EB218" i="1"/>
  <c r="BM743" i="1"/>
  <c r="BN743" i="1" s="1"/>
  <c r="EB777" i="1"/>
  <c r="EB222" i="1"/>
  <c r="BW780" i="1"/>
  <c r="BX780" i="1" s="1"/>
  <c r="D624" i="1"/>
  <c r="AD735" i="1"/>
  <c r="AE735" i="1" s="1"/>
  <c r="AC755" i="1"/>
  <c r="DN837" i="1"/>
  <c r="DN839" i="1" s="1"/>
  <c r="AI721" i="1"/>
  <c r="AJ721" i="1" s="1"/>
  <c r="AD743" i="1"/>
  <c r="AE743" i="1" s="1"/>
  <c r="D751" i="1"/>
  <c r="DU837" i="1"/>
  <c r="DU839" i="1" s="1"/>
  <c r="CQ755" i="1"/>
  <c r="BC718" i="1"/>
  <c r="BD718" i="1" s="1"/>
  <c r="AN743" i="1"/>
  <c r="AO743" i="1" s="1"/>
  <c r="D649" i="1"/>
  <c r="D627" i="1"/>
  <c r="D677" i="1"/>
  <c r="EB706" i="1"/>
  <c r="AS748" i="1"/>
  <c r="AT748" i="1" s="1"/>
  <c r="BH752" i="1"/>
  <c r="BI752" i="1" s="1"/>
  <c r="CB744" i="1"/>
  <c r="CC744" i="1" s="1"/>
  <c r="BH749" i="1"/>
  <c r="BI749" i="1" s="1"/>
  <c r="CG744" i="1"/>
  <c r="CH744" i="1" s="1"/>
  <c r="D735" i="1"/>
  <c r="BH721" i="1"/>
  <c r="BI721" i="1" s="1"/>
  <c r="BC736" i="1"/>
  <c r="BD736" i="1" s="1"/>
  <c r="AX737" i="1"/>
  <c r="AY737" i="1" s="1"/>
  <c r="D736" i="1"/>
  <c r="EB727" i="1"/>
  <c r="CB752" i="1"/>
  <c r="CC752" i="1" s="1"/>
  <c r="BR752" i="1"/>
  <c r="BS752" i="1" s="1"/>
  <c r="EA755" i="1"/>
  <c r="EB768" i="1"/>
  <c r="AN752" i="1"/>
  <c r="AO752" i="1" s="1"/>
  <c r="AS655" i="1"/>
  <c r="AT655" i="1" s="1"/>
  <c r="CB676" i="1"/>
  <c r="CC676" i="1" s="1"/>
  <c r="BM694" i="1"/>
  <c r="BN694" i="1" s="1"/>
  <c r="AI746" i="1"/>
  <c r="AJ746" i="1" s="1"/>
  <c r="AD752" i="1"/>
  <c r="AE752" i="1" s="1"/>
  <c r="D708" i="1"/>
  <c r="BC648" i="1"/>
  <c r="BD648" i="1" s="1"/>
  <c r="BH746" i="1"/>
  <c r="BI746" i="1" s="1"/>
  <c r="AI680" i="1"/>
  <c r="AJ680" i="1" s="1"/>
  <c r="BH576" i="1"/>
  <c r="BI576" i="1" s="1"/>
  <c r="CB678" i="1"/>
  <c r="CC678" i="1" s="1"/>
  <c r="BC691" i="1"/>
  <c r="BD691" i="1" s="1"/>
  <c r="CG626" i="1"/>
  <c r="CH626" i="1" s="1"/>
  <c r="AX753" i="1"/>
  <c r="AY753" i="1" s="1"/>
  <c r="AS722" i="1"/>
  <c r="AT722" i="1" s="1"/>
  <c r="AS623" i="1"/>
  <c r="AT623" i="1" s="1"/>
  <c r="AN740" i="1"/>
  <c r="AO740" i="1" s="1"/>
  <c r="BM754" i="1"/>
  <c r="BN754" i="1" s="1"/>
  <c r="D771" i="1"/>
  <c r="D777" i="1"/>
  <c r="EB726" i="1"/>
  <c r="AS752" i="1"/>
  <c r="AT752" i="1" s="1"/>
  <c r="CG780" i="1"/>
  <c r="CH780" i="1" s="1"/>
  <c r="AX780" i="1"/>
  <c r="AY780" i="1" s="1"/>
  <c r="BW741" i="1"/>
  <c r="BX741" i="1" s="1"/>
  <c r="DK837" i="1"/>
  <c r="CG754" i="1"/>
  <c r="CH754" i="1" s="1"/>
  <c r="EB772" i="1"/>
  <c r="AS741" i="1"/>
  <c r="AT741" i="1" s="1"/>
  <c r="BC695" i="1"/>
  <c r="BD695" i="1" s="1"/>
  <c r="AL755" i="1"/>
  <c r="BC652" i="1"/>
  <c r="BD652" i="1" s="1"/>
  <c r="D686" i="1"/>
  <c r="D621" i="1"/>
  <c r="D746" i="1"/>
  <c r="D628" i="1"/>
  <c r="BI789" i="1"/>
  <c r="L98" i="1"/>
  <c r="M98" i="1" s="1"/>
  <c r="J99" i="1"/>
  <c r="J8" i="1"/>
  <c r="K67" i="1"/>
  <c r="K70" i="1" s="1"/>
  <c r="K69" i="1"/>
  <c r="Q571" i="1"/>
  <c r="L677" i="1"/>
  <c r="M677" i="1" s="1"/>
  <c r="J248" i="1"/>
  <c r="Q340" i="1"/>
  <c r="P231" i="1"/>
  <c r="Q231" i="1" s="1"/>
  <c r="Q522" i="1"/>
  <c r="G25" i="1"/>
  <c r="H25" i="1" s="1"/>
  <c r="T737" i="1"/>
  <c r="U737" i="1" s="1"/>
  <c r="T679" i="1"/>
  <c r="U679" i="1" s="1"/>
  <c r="F266" i="1"/>
  <c r="G52" i="1"/>
  <c r="H52" i="1" s="1"/>
  <c r="L72" i="1"/>
  <c r="M72" i="1" s="1"/>
  <c r="T230" i="1"/>
  <c r="U230" i="1" s="1"/>
  <c r="S232" i="1"/>
  <c r="Q63" i="1"/>
  <c r="T600" i="1"/>
  <c r="U600" i="1" s="1"/>
  <c r="L738" i="1"/>
  <c r="M738" i="1" s="1"/>
  <c r="G331" i="1"/>
  <c r="H331" i="1" s="1"/>
  <c r="G545" i="1"/>
  <c r="H545" i="1" s="1"/>
  <c r="BD788" i="1"/>
  <c r="L119" i="1"/>
  <c r="M119" i="1" s="1"/>
  <c r="G735" i="1"/>
  <c r="H735" i="1" s="1"/>
  <c r="J6" i="1"/>
  <c r="L86" i="1"/>
  <c r="AJ795" i="1"/>
  <c r="BS802" i="1"/>
  <c r="G305" i="1"/>
  <c r="H305" i="1" s="1"/>
  <c r="G90" i="1"/>
  <c r="H90" i="1" s="1"/>
  <c r="P90" i="1"/>
  <c r="Q90" i="1" s="1"/>
  <c r="T90" i="1"/>
  <c r="U90" i="1" s="1"/>
  <c r="G232" i="1"/>
  <c r="H232" i="1" s="1"/>
  <c r="T367" i="1"/>
  <c r="U367" i="1" s="1"/>
  <c r="BX789" i="1"/>
  <c r="G552" i="1"/>
  <c r="H552" i="1" s="1"/>
  <c r="G312" i="1"/>
  <c r="H312" i="1" s="1"/>
  <c r="Q87" i="1"/>
  <c r="P7" i="1"/>
  <c r="G392" i="1"/>
  <c r="H392" i="1" s="1"/>
  <c r="AY799" i="1"/>
  <c r="L579" i="1"/>
  <c r="M579" i="1" s="1"/>
  <c r="BN795" i="1"/>
  <c r="Q342" i="1"/>
  <c r="G235" i="1"/>
  <c r="H235" i="1" s="1"/>
  <c r="E134" i="1"/>
  <c r="G129" i="1"/>
  <c r="H129" i="1" s="1"/>
  <c r="T129" i="1"/>
  <c r="U129" i="1" s="1"/>
  <c r="L598" i="1"/>
  <c r="M598" i="1" s="1"/>
  <c r="G58" i="1"/>
  <c r="H58" i="1" s="1"/>
  <c r="K134" i="1"/>
  <c r="AO792" i="1"/>
  <c r="Q321" i="1"/>
  <c r="T553" i="1"/>
  <c r="U553" i="1" s="1"/>
  <c r="T108" i="1"/>
  <c r="U108" i="1" s="1"/>
  <c r="G108" i="1"/>
  <c r="H108" i="1" s="1"/>
  <c r="T333" i="1"/>
  <c r="U333" i="1" s="1"/>
  <c r="J7" i="1"/>
  <c r="L87" i="1"/>
  <c r="Q520" i="1"/>
  <c r="L547" i="1"/>
  <c r="M547" i="1" s="1"/>
  <c r="G95" i="1"/>
  <c r="H95" i="1" s="1"/>
  <c r="T95" i="1"/>
  <c r="U95" i="1" s="1"/>
  <c r="L297" i="1"/>
  <c r="M297" i="1" s="1"/>
  <c r="T359" i="1"/>
  <c r="U359" i="1" s="1"/>
  <c r="T551" i="1"/>
  <c r="U551" i="1" s="1"/>
  <c r="G341" i="1"/>
  <c r="H341" i="1" s="1"/>
  <c r="G573" i="1"/>
  <c r="H573" i="1" s="1"/>
  <c r="G18" i="1"/>
  <c r="H18" i="1" s="1"/>
  <c r="T648" i="1"/>
  <c r="U648" i="1" s="1"/>
  <c r="L630" i="1"/>
  <c r="M630" i="1" s="1"/>
  <c r="Q478" i="1"/>
  <c r="T791" i="1"/>
  <c r="U791" i="1" s="1"/>
  <c r="T477" i="1"/>
  <c r="U477" i="1" s="1"/>
  <c r="CH794" i="1"/>
  <c r="Q573" i="1"/>
  <c r="G369" i="1"/>
  <c r="H369" i="1" s="1"/>
  <c r="AJ799" i="1"/>
  <c r="AT802" i="1"/>
  <c r="Q79" i="1"/>
  <c r="BI802" i="1"/>
  <c r="L621" i="1"/>
  <c r="M621" i="1" s="1"/>
  <c r="G648" i="1"/>
  <c r="H648" i="1" s="1"/>
  <c r="S783" i="1"/>
  <c r="L343" i="1"/>
  <c r="M343" i="1" s="1"/>
  <c r="Q19" i="1"/>
  <c r="Q28" i="1"/>
  <c r="G477" i="1"/>
  <c r="H477" i="1" s="1"/>
  <c r="BD793" i="1"/>
  <c r="G417" i="1"/>
  <c r="H417" i="1" s="1"/>
  <c r="T421" i="1"/>
  <c r="U421" i="1" s="1"/>
  <c r="G407" i="1"/>
  <c r="H407" i="1" s="1"/>
  <c r="L62" i="1"/>
  <c r="M62" i="1" s="1"/>
  <c r="Q85" i="1"/>
  <c r="G576" i="1"/>
  <c r="H576" i="1" s="1"/>
  <c r="M788" i="1"/>
  <c r="BX803" i="1"/>
  <c r="M794" i="1"/>
  <c r="L575" i="1"/>
  <c r="M575" i="1" s="1"/>
  <c r="T344" i="1"/>
  <c r="U344" i="1" s="1"/>
  <c r="T312" i="1"/>
  <c r="U312" i="1" s="1"/>
  <c r="BI794" i="1"/>
  <c r="G36" i="1"/>
  <c r="H36" i="1" s="1"/>
  <c r="T36" i="1"/>
  <c r="U36" i="1" s="1"/>
  <c r="L40" i="1"/>
  <c r="M40" i="1" s="1"/>
  <c r="Q747" i="1"/>
  <c r="S786" i="1"/>
  <c r="T786" i="1" s="1"/>
  <c r="L480" i="1"/>
  <c r="M480" i="1" s="1"/>
  <c r="Q308" i="1"/>
  <c r="G626" i="1"/>
  <c r="H626" i="1" s="1"/>
  <c r="G234" i="1"/>
  <c r="H234" i="1" s="1"/>
  <c r="L44" i="1"/>
  <c r="M44" i="1" s="1"/>
  <c r="L340" i="1"/>
  <c r="M340" i="1" s="1"/>
  <c r="G46" i="1"/>
  <c r="H46" i="1" s="1"/>
  <c r="T46" i="1"/>
  <c r="U46" i="1" s="1"/>
  <c r="G629" i="1"/>
  <c r="H629" i="1" s="1"/>
  <c r="T691" i="1"/>
  <c r="U691" i="1" s="1"/>
  <c r="J726" i="1"/>
  <c r="K146" i="1"/>
  <c r="T797" i="1"/>
  <c r="U797" i="1" s="1"/>
  <c r="L403" i="1"/>
  <c r="M403" i="1" s="1"/>
  <c r="L101" i="1"/>
  <c r="M101" i="1" s="1"/>
  <c r="G377" i="1"/>
  <c r="H377" i="1" s="1"/>
  <c r="G94" i="1"/>
  <c r="H94" i="1" s="1"/>
  <c r="T94" i="1"/>
  <c r="U94" i="1" s="1"/>
  <c r="G679" i="1"/>
  <c r="H679" i="1" s="1"/>
  <c r="T523" i="1"/>
  <c r="U523" i="1" s="1"/>
  <c r="AY803" i="1"/>
  <c r="BS793" i="1"/>
  <c r="Q405" i="1"/>
  <c r="L367" i="1"/>
  <c r="M367" i="1" s="1"/>
  <c r="Q301" i="1"/>
  <c r="T414" i="1"/>
  <c r="U414" i="1" s="1"/>
  <c r="Q43" i="1"/>
  <c r="J200" i="1"/>
  <c r="Q199" i="1"/>
  <c r="BX793" i="1"/>
  <c r="F154" i="1"/>
  <c r="P786" i="1"/>
  <c r="Q752" i="1"/>
  <c r="E161" i="1"/>
  <c r="Q751" i="1"/>
  <c r="L415" i="1"/>
  <c r="M415" i="1" s="1"/>
  <c r="F268" i="1"/>
  <c r="G55" i="1"/>
  <c r="H55" i="1" s="1"/>
  <c r="E196" i="1"/>
  <c r="E198" i="1" s="1"/>
  <c r="E197" i="1"/>
  <c r="J445" i="1"/>
  <c r="AE792" i="1"/>
  <c r="AJ794" i="1"/>
  <c r="G379" i="1"/>
  <c r="H379" i="1" s="1"/>
  <c r="G656" i="1"/>
  <c r="H656" i="1" s="1"/>
  <c r="Q697" i="1"/>
  <c r="F145" i="1"/>
  <c r="J67" i="1"/>
  <c r="P66" i="1"/>
  <c r="Q66" i="1" s="1"/>
  <c r="L66" i="1"/>
  <c r="M66" i="1" s="1"/>
  <c r="J69" i="1"/>
  <c r="BD797" i="1"/>
  <c r="L363" i="1"/>
  <c r="M363" i="1" s="1"/>
  <c r="G122" i="1"/>
  <c r="H122" i="1" s="1"/>
  <c r="T122" i="1"/>
  <c r="U122" i="1" s="1"/>
  <c r="L341" i="1"/>
  <c r="M341" i="1" s="1"/>
  <c r="J448" i="1"/>
  <c r="T738" i="1"/>
  <c r="U738" i="1" s="1"/>
  <c r="F102" i="1"/>
  <c r="L521" i="1"/>
  <c r="M521" i="1" s="1"/>
  <c r="L602" i="1"/>
  <c r="M602" i="1" s="1"/>
  <c r="Q594" i="1"/>
  <c r="BN801" i="1"/>
  <c r="Q93" i="1"/>
  <c r="T658" i="1"/>
  <c r="U658" i="1" s="1"/>
  <c r="T24" i="1"/>
  <c r="U24" i="1" s="1"/>
  <c r="G24" i="1"/>
  <c r="E154" i="1"/>
  <c r="L736" i="1"/>
  <c r="M736" i="1" s="1"/>
  <c r="AE796" i="1"/>
  <c r="L395" i="1"/>
  <c r="M395" i="1" s="1"/>
  <c r="L85" i="1"/>
  <c r="T25" i="1"/>
  <c r="U25" i="1" s="1"/>
  <c r="CC792" i="1"/>
  <c r="T677" i="1"/>
  <c r="U677" i="1" s="1"/>
  <c r="T300" i="1"/>
  <c r="U300" i="1" s="1"/>
  <c r="Q58" i="1"/>
  <c r="Q302" i="1"/>
  <c r="BN798" i="1"/>
  <c r="AT803" i="1"/>
  <c r="L749" i="1"/>
  <c r="M749" i="1" s="1"/>
  <c r="L698" i="1"/>
  <c r="M698" i="1" s="1"/>
  <c r="J113" i="1"/>
  <c r="L110" i="1"/>
  <c r="M110" i="1" s="1"/>
  <c r="L364" i="1"/>
  <c r="M364" i="1" s="1"/>
  <c r="H195" i="1"/>
  <c r="T361" i="1"/>
  <c r="U361" i="1" s="1"/>
  <c r="L309" i="1"/>
  <c r="M309" i="1" s="1"/>
  <c r="AJ791" i="1"/>
  <c r="Q57" i="1"/>
  <c r="BN791" i="1"/>
  <c r="T407" i="1"/>
  <c r="U407" i="1" s="1"/>
  <c r="Q720" i="1"/>
  <c r="L593" i="1"/>
  <c r="M593" i="1" s="1"/>
  <c r="J244" i="1"/>
  <c r="P241" i="1"/>
  <c r="Q241" i="1" s="1"/>
  <c r="J641" i="1"/>
  <c r="CC802" i="1"/>
  <c r="L324" i="1"/>
  <c r="M324" i="1" s="1"/>
  <c r="L393" i="1"/>
  <c r="M393" i="1" s="1"/>
  <c r="Q331" i="1"/>
  <c r="T698" i="1"/>
  <c r="U698" i="1" s="1"/>
  <c r="L12" i="1"/>
  <c r="M12" i="1" s="1"/>
  <c r="BS795" i="1"/>
  <c r="Q657" i="1"/>
  <c r="Q120" i="1"/>
  <c r="T402" i="1"/>
  <c r="U402" i="1" s="1"/>
  <c r="BX794" i="1"/>
  <c r="K266" i="1"/>
  <c r="L52" i="1"/>
  <c r="M52" i="1" s="1"/>
  <c r="T802" i="1"/>
  <c r="U802" i="1" s="1"/>
  <c r="T546" i="1"/>
  <c r="U546" i="1" s="1"/>
  <c r="F279" i="1"/>
  <c r="G511" i="1"/>
  <c r="H511" i="1" s="1"/>
  <c r="CH790" i="1"/>
  <c r="Q435" i="1"/>
  <c r="L231" i="1"/>
  <c r="M231" i="1" s="1"/>
  <c r="G598" i="1"/>
  <c r="H598" i="1" s="1"/>
  <c r="Q739" i="1"/>
  <c r="L360" i="1"/>
  <c r="M360" i="1" s="1"/>
  <c r="Q304" i="1"/>
  <c r="Q524" i="1"/>
  <c r="G384" i="1"/>
  <c r="H384" i="1" s="1"/>
  <c r="G479" i="1"/>
  <c r="H479" i="1" s="1"/>
  <c r="G325" i="1"/>
  <c r="H325" i="1" s="1"/>
  <c r="CC793" i="1"/>
  <c r="L391" i="1"/>
  <c r="M391" i="1" s="1"/>
  <c r="T436" i="1"/>
  <c r="U436" i="1" s="1"/>
  <c r="T311" i="1"/>
  <c r="U311" i="1" s="1"/>
  <c r="G550" i="1"/>
  <c r="H550" i="1" s="1"/>
  <c r="Q547" i="1"/>
  <c r="E137" i="1"/>
  <c r="T16" i="1"/>
  <c r="U16" i="1" s="1"/>
  <c r="AJ803" i="1"/>
  <c r="AY797" i="1"/>
  <c r="Q406" i="1"/>
  <c r="L628" i="1"/>
  <c r="M628" i="1" s="1"/>
  <c r="G740" i="1"/>
  <c r="H740" i="1" s="1"/>
  <c r="L372" i="1"/>
  <c r="M372" i="1" s="1"/>
  <c r="G372" i="1"/>
  <c r="H372" i="1" s="1"/>
  <c r="J536" i="1"/>
  <c r="T93" i="1"/>
  <c r="U93" i="1" s="1"/>
  <c r="G93" i="1"/>
  <c r="H93" i="1" s="1"/>
  <c r="Q675" i="1"/>
  <c r="BD802" i="1"/>
  <c r="F153" i="1"/>
  <c r="F155" i="1" s="1"/>
  <c r="T80" i="1"/>
  <c r="U80" i="1" s="1"/>
  <c r="L619" i="1"/>
  <c r="M619" i="1" s="1"/>
  <c r="Q656" i="1"/>
  <c r="J449" i="1"/>
  <c r="T571" i="1"/>
  <c r="U571" i="1" s="1"/>
  <c r="Q620" i="1"/>
  <c r="G335" i="1"/>
  <c r="H335" i="1" s="1"/>
  <c r="AO801" i="1"/>
  <c r="L311" i="1"/>
  <c r="M311" i="1" s="1"/>
  <c r="E265" i="1"/>
  <c r="L310" i="1"/>
  <c r="M310" i="1" s="1"/>
  <c r="L109" i="1"/>
  <c r="M109" i="1" s="1"/>
  <c r="J114" i="1"/>
  <c r="L501" i="1"/>
  <c r="M501" i="1" s="1"/>
  <c r="T700" i="1"/>
  <c r="U700" i="1" s="1"/>
  <c r="Q741" i="1"/>
  <c r="T17" i="1"/>
  <c r="U17" i="1" s="1"/>
  <c r="G17" i="1"/>
  <c r="H17" i="1" s="1"/>
  <c r="E146" i="1"/>
  <c r="Q701" i="1"/>
  <c r="Q721" i="1"/>
  <c r="Q195" i="1"/>
  <c r="P195" i="1"/>
  <c r="Q799" i="1"/>
  <c r="BD798" i="1"/>
  <c r="L351" i="1"/>
  <c r="M351" i="1" s="1"/>
  <c r="Q309" i="1"/>
  <c r="G693" i="1"/>
  <c r="H693" i="1" s="1"/>
  <c r="AJ798" i="1"/>
  <c r="J537" i="1"/>
  <c r="AJ796" i="1"/>
  <c r="G409" i="1"/>
  <c r="H409" i="1" s="1"/>
  <c r="G318" i="1"/>
  <c r="H318" i="1" s="1"/>
  <c r="AT788" i="1"/>
  <c r="F7" i="1"/>
  <c r="G344" i="1"/>
  <c r="H344" i="1" s="1"/>
  <c r="Q429" i="1"/>
  <c r="P230" i="1"/>
  <c r="Q230" i="1" s="1"/>
  <c r="J232" i="1"/>
  <c r="Q379" i="1"/>
  <c r="H791" i="1"/>
  <c r="T362" i="1"/>
  <c r="U362" i="1" s="1"/>
  <c r="Q337" i="1"/>
  <c r="G40" i="1"/>
  <c r="H40" i="1" s="1"/>
  <c r="T40" i="1"/>
  <c r="U40" i="1" s="1"/>
  <c r="Q372" i="1"/>
  <c r="Q791" i="1"/>
  <c r="H789" i="1"/>
  <c r="BN796" i="1"/>
  <c r="L94" i="1"/>
  <c r="M94" i="1" s="1"/>
  <c r="M800" i="1"/>
  <c r="Q576" i="1"/>
  <c r="L414" i="1"/>
  <c r="M414" i="1" s="1"/>
  <c r="G375" i="1"/>
  <c r="H375" i="1" s="1"/>
  <c r="F75" i="1"/>
  <c r="L603" i="1"/>
  <c r="M603" i="1" s="1"/>
  <c r="H788" i="1"/>
  <c r="AO788" i="1"/>
  <c r="Q499" i="1"/>
  <c r="G422" i="1"/>
  <c r="H422" i="1" s="1"/>
  <c r="L95" i="1"/>
  <c r="M95" i="1" s="1"/>
  <c r="AY802" i="1"/>
  <c r="E125" i="1"/>
  <c r="T120" i="1"/>
  <c r="U120" i="1" s="1"/>
  <c r="G120" i="1"/>
  <c r="H120" i="1" s="1"/>
  <c r="G130" i="1"/>
  <c r="H130" i="1" s="1"/>
  <c r="E133" i="1"/>
  <c r="T130" i="1"/>
  <c r="U130" i="1" s="1"/>
  <c r="L699" i="1"/>
  <c r="M699" i="1" s="1"/>
  <c r="J664" i="1"/>
  <c r="L301" i="1"/>
  <c r="M301" i="1" s="1"/>
  <c r="G330" i="1"/>
  <c r="H330" i="1" s="1"/>
  <c r="BS796" i="1"/>
  <c r="Q479" i="1"/>
  <c r="Q121" i="1"/>
  <c r="T675" i="1"/>
  <c r="U675" i="1" s="1"/>
  <c r="Q717" i="1"/>
  <c r="L385" i="1"/>
  <c r="M385" i="1" s="1"/>
  <c r="J219" i="1"/>
  <c r="L411" i="1"/>
  <c r="M411" i="1" s="1"/>
  <c r="T38" i="1"/>
  <c r="U38" i="1" s="1"/>
  <c r="G38" i="1"/>
  <c r="H38" i="1" s="1"/>
  <c r="J277" i="1"/>
  <c r="T13" i="1"/>
  <c r="U13" i="1" s="1"/>
  <c r="J268" i="1"/>
  <c r="J278" i="1"/>
  <c r="L331" i="1"/>
  <c r="M331" i="1" s="1"/>
  <c r="Q654" i="1"/>
  <c r="L371" i="1"/>
  <c r="M371" i="1" s="1"/>
  <c r="L80" i="1"/>
  <c r="M80" i="1" s="1"/>
  <c r="BD796" i="1"/>
  <c r="H801" i="1"/>
  <c r="Q800" i="1"/>
  <c r="Q414" i="1"/>
  <c r="T342" i="1"/>
  <c r="U342" i="1" s="1"/>
  <c r="T100" i="1"/>
  <c r="U100" i="1" s="1"/>
  <c r="E102" i="1"/>
  <c r="G100" i="1"/>
  <c r="H100" i="1" s="1"/>
  <c r="L312" i="1"/>
  <c r="M312" i="1" s="1"/>
  <c r="G514" i="1"/>
  <c r="H514" i="1" s="1"/>
  <c r="F280" i="1"/>
  <c r="S785" i="1"/>
  <c r="T785" i="1" s="1"/>
  <c r="F785" i="1"/>
  <c r="O99" i="1"/>
  <c r="P99" i="1" s="1"/>
  <c r="Q99" i="1" s="1"/>
  <c r="T524" i="1"/>
  <c r="U524" i="1" s="1"/>
  <c r="L578" i="1"/>
  <c r="M578" i="1" s="1"/>
  <c r="Q514" i="1"/>
  <c r="G303" i="1"/>
  <c r="H303" i="1" s="1"/>
  <c r="Q368" i="1"/>
  <c r="G121" i="1"/>
  <c r="H121" i="1" s="1"/>
  <c r="T121" i="1"/>
  <c r="U121" i="1" s="1"/>
  <c r="E124" i="1"/>
  <c r="AT798" i="1"/>
  <c r="S784" i="1"/>
  <c r="L651" i="1"/>
  <c r="M651" i="1" s="1"/>
  <c r="G551" i="1"/>
  <c r="H551" i="1" s="1"/>
  <c r="BX796" i="1"/>
  <c r="T601" i="1"/>
  <c r="U601" i="1" s="1"/>
  <c r="T593" i="1"/>
  <c r="U593" i="1" s="1"/>
  <c r="J669" i="1"/>
  <c r="J116" i="1"/>
  <c r="L115" i="1"/>
  <c r="M115" i="1"/>
  <c r="BS797" i="1"/>
  <c r="L107" i="1"/>
  <c r="M107" i="1" s="1"/>
  <c r="L59" i="1"/>
  <c r="M59" i="1" s="1"/>
  <c r="L655" i="1"/>
  <c r="M655" i="1" s="1"/>
  <c r="Q364" i="1"/>
  <c r="Q11" i="1"/>
  <c r="G549" i="1"/>
  <c r="H549" i="1" s="1"/>
  <c r="F252" i="1"/>
  <c r="G251" i="1"/>
  <c r="H251" i="1" s="1"/>
  <c r="T376" i="1"/>
  <c r="U376" i="1" s="1"/>
  <c r="Q653" i="1"/>
  <c r="T373" i="1"/>
  <c r="U373" i="1" s="1"/>
  <c r="L370" i="1"/>
  <c r="M370" i="1" s="1"/>
  <c r="J470" i="1"/>
  <c r="G512" i="1"/>
  <c r="H512" i="1" s="1"/>
  <c r="Q31" i="1"/>
  <c r="BD800" i="1"/>
  <c r="M792" i="1"/>
  <c r="G19" i="1"/>
  <c r="H19" i="1" s="1"/>
  <c r="BD790" i="1"/>
  <c r="L233" i="1"/>
  <c r="M233" i="1" s="1"/>
  <c r="AE802" i="1"/>
  <c r="T62" i="1"/>
  <c r="U62" i="1" s="1"/>
  <c r="CH791" i="1"/>
  <c r="Q601" i="1"/>
  <c r="S137" i="1"/>
  <c r="G310" i="1"/>
  <c r="H310" i="1" s="1"/>
  <c r="L346" i="1"/>
  <c r="M346" i="1" s="1"/>
  <c r="T58" i="1"/>
  <c r="U58" i="1" s="1"/>
  <c r="T692" i="1"/>
  <c r="U692" i="1" s="1"/>
  <c r="L88" i="1"/>
  <c r="L482" i="1"/>
  <c r="M482" i="1" s="1"/>
  <c r="G397" i="1"/>
  <c r="H397" i="1" s="1"/>
  <c r="T309" i="1"/>
  <c r="U309" i="1" s="1"/>
  <c r="J766" i="1"/>
  <c r="T431" i="1"/>
  <c r="U431" i="1" s="1"/>
  <c r="CC800" i="1"/>
  <c r="T739" i="1"/>
  <c r="U739" i="1" s="1"/>
  <c r="L747" i="1"/>
  <c r="M747" i="1" s="1"/>
  <c r="Q15" i="1"/>
  <c r="G382" i="1"/>
  <c r="H382" i="1" s="1"/>
  <c r="L105" i="1"/>
  <c r="T413" i="1"/>
  <c r="U413" i="1" s="1"/>
  <c r="P235" i="1"/>
  <c r="Q235" i="1" s="1"/>
  <c r="T56" i="1"/>
  <c r="U56" i="1" s="1"/>
  <c r="Q482" i="1"/>
  <c r="L407" i="1"/>
  <c r="M407" i="1" s="1"/>
  <c r="G404" i="1"/>
  <c r="H404" i="1" s="1"/>
  <c r="J474" i="1"/>
  <c r="T432" i="1"/>
  <c r="U432" i="1" s="1"/>
  <c r="L479" i="1"/>
  <c r="M479" i="1" s="1"/>
  <c r="G317" i="1"/>
  <c r="H317" i="1" s="1"/>
  <c r="G554" i="1"/>
  <c r="H554" i="1" s="1"/>
  <c r="J290" i="1"/>
  <c r="J289" i="1"/>
  <c r="G247" i="1"/>
  <c r="H247" i="1" s="1"/>
  <c r="J729" i="1"/>
  <c r="L327" i="1"/>
  <c r="M327" i="1" s="1"/>
  <c r="L21" i="1"/>
  <c r="M21" i="1" s="1"/>
  <c r="Q355" i="1"/>
  <c r="T307" i="1"/>
  <c r="U307" i="1" s="1"/>
  <c r="Q362" i="1"/>
  <c r="L421" i="1"/>
  <c r="M421" i="1" s="1"/>
  <c r="CC794" i="1"/>
  <c r="Q545" i="1"/>
  <c r="J287" i="1"/>
  <c r="Q500" i="1"/>
  <c r="T385" i="1"/>
  <c r="U385" i="1" s="1"/>
  <c r="G297" i="1"/>
  <c r="H297" i="1" s="1"/>
  <c r="L678" i="1"/>
  <c r="M678" i="1" s="1"/>
  <c r="Q740" i="1"/>
  <c r="L18" i="1"/>
  <c r="M18" i="1" s="1"/>
  <c r="T348" i="1"/>
  <c r="U348" i="1" s="1"/>
  <c r="AE790" i="1"/>
  <c r="Q312" i="1"/>
  <c r="L405" i="1"/>
  <c r="M405" i="1" s="1"/>
  <c r="Q10" i="1"/>
  <c r="Q624" i="1"/>
  <c r="Q596" i="1"/>
  <c r="L737" i="1"/>
  <c r="M737" i="1" s="1"/>
  <c r="T597" i="1"/>
  <c r="U597" i="1" s="1"/>
  <c r="AY800" i="1"/>
  <c r="T59" i="1"/>
  <c r="U59" i="1" s="1"/>
  <c r="Q551" i="1"/>
  <c r="L332" i="1"/>
  <c r="M332" i="1" s="1"/>
  <c r="L543" i="1"/>
  <c r="M543" i="1" s="1"/>
  <c r="T627" i="1"/>
  <c r="U627" i="1" s="1"/>
  <c r="L58" i="1"/>
  <c r="M58" i="1" s="1"/>
  <c r="L553" i="1"/>
  <c r="M553" i="1" s="1"/>
  <c r="Q94" i="1"/>
  <c r="L61" i="1"/>
  <c r="M61" i="1" s="1"/>
  <c r="T512" i="1"/>
  <c r="U512" i="1" s="1"/>
  <c r="AE799" i="1"/>
  <c r="L701" i="1"/>
  <c r="M701" i="1" s="1"/>
  <c r="AT796" i="1"/>
  <c r="L242" i="1"/>
  <c r="M242" i="1" s="1"/>
  <c r="Q14" i="1"/>
  <c r="Q52" i="1"/>
  <c r="T701" i="1"/>
  <c r="U701" i="1" s="1"/>
  <c r="Q700" i="1"/>
  <c r="S134" i="1"/>
  <c r="U134" i="1" s="1"/>
  <c r="Q390" i="1"/>
  <c r="G426" i="1"/>
  <c r="H426" i="1" s="1"/>
  <c r="Q51" i="1"/>
  <c r="Q16" i="1"/>
  <c r="T620" i="1"/>
  <c r="U620" i="1" s="1"/>
  <c r="Q363" i="1"/>
  <c r="G63" i="1"/>
  <c r="H63" i="1" s="1"/>
  <c r="T54" i="1"/>
  <c r="U54" i="1" s="1"/>
  <c r="J137" i="1"/>
  <c r="J462" i="1"/>
  <c r="Q516" i="1"/>
  <c r="E200" i="1"/>
  <c r="G630" i="1"/>
  <c r="H630" i="1" s="1"/>
  <c r="G82" i="1"/>
  <c r="H82" i="1" s="1"/>
  <c r="T82" i="1"/>
  <c r="U82" i="1" s="1"/>
  <c r="G594" i="1"/>
  <c r="H594" i="1" s="1"/>
  <c r="T55" i="1"/>
  <c r="U55" i="1" s="1"/>
  <c r="S268" i="1"/>
  <c r="U268" i="1" s="1"/>
  <c r="AT801" i="1"/>
  <c r="Q788" i="1"/>
  <c r="L36" i="1"/>
  <c r="M36" i="1" s="1"/>
  <c r="G691" i="1"/>
  <c r="H691" i="1" s="1"/>
  <c r="L520" i="1"/>
  <c r="M520" i="1" s="1"/>
  <c r="Q341" i="1"/>
  <c r="T790" i="1"/>
  <c r="U790" i="1" s="1"/>
  <c r="M801" i="1"/>
  <c r="AE789" i="1"/>
  <c r="T337" i="1"/>
  <c r="U337" i="1" s="1"/>
  <c r="J461" i="1"/>
  <c r="L402" i="1"/>
  <c r="M402" i="1" s="1"/>
  <c r="Q17" i="1"/>
  <c r="T340" i="1"/>
  <c r="U340" i="1" s="1"/>
  <c r="AJ793" i="1"/>
  <c r="Q307" i="1"/>
  <c r="J712" i="1"/>
  <c r="G361" i="1"/>
  <c r="H361" i="1" s="1"/>
  <c r="J285" i="1"/>
  <c r="Q42" i="1"/>
  <c r="L128" i="1"/>
  <c r="M128" i="1" s="1"/>
  <c r="A347" i="1"/>
  <c r="Q698" i="1"/>
  <c r="G301" i="1"/>
  <c r="H301" i="1" s="1"/>
  <c r="G373" i="1"/>
  <c r="H373" i="1" s="1"/>
  <c r="L235" i="1"/>
  <c r="M235" i="1" s="1"/>
  <c r="L513" i="1"/>
  <c r="M513" i="1" s="1"/>
  <c r="T325" i="1"/>
  <c r="U325" i="1" s="1"/>
  <c r="J454" i="1"/>
  <c r="Q97" i="1"/>
  <c r="J281" i="1"/>
  <c r="BS803" i="1"/>
  <c r="G332" i="1"/>
  <c r="H332" i="1" s="1"/>
  <c r="L601" i="1"/>
  <c r="M601" i="1" s="1"/>
  <c r="T27" i="1"/>
  <c r="U27" i="1" s="1"/>
  <c r="Q744" i="1"/>
  <c r="G299" i="1"/>
  <c r="H299" i="1" s="1"/>
  <c r="J145" i="1"/>
  <c r="T743" i="1"/>
  <c r="U743" i="1" s="1"/>
  <c r="T401" i="1"/>
  <c r="U401" i="1" s="1"/>
  <c r="K252" i="1"/>
  <c r="L251" i="1"/>
  <c r="M251" i="1" s="1"/>
  <c r="G324" i="1"/>
  <c r="H324" i="1" s="1"/>
  <c r="J777" i="1"/>
  <c r="J644" i="1"/>
  <c r="G596" i="1"/>
  <c r="H596" i="1" s="1"/>
  <c r="G229" i="1"/>
  <c r="H229" i="1" s="1"/>
  <c r="L416" i="1"/>
  <c r="M416" i="1" s="1"/>
  <c r="G396" i="1"/>
  <c r="H396" i="1" s="1"/>
  <c r="J607" i="1"/>
  <c r="L573" i="1"/>
  <c r="M573" i="1" s="1"/>
  <c r="G64" i="1"/>
  <c r="H64" i="1" s="1"/>
  <c r="Q572" i="1"/>
  <c r="G499" i="1"/>
  <c r="H499" i="1" s="1"/>
  <c r="G306" i="1"/>
  <c r="H306" i="1" s="1"/>
  <c r="J161" i="1"/>
  <c r="J444" i="1"/>
  <c r="AT794" i="1"/>
  <c r="T341" i="1"/>
  <c r="U341" i="1" s="1"/>
  <c r="L427" i="1"/>
  <c r="M427" i="1" s="1"/>
  <c r="G434" i="1"/>
  <c r="H434" i="1" s="1"/>
  <c r="T34" i="1"/>
  <c r="Q425" i="1"/>
  <c r="T543" i="1"/>
  <c r="U543" i="1" s="1"/>
  <c r="L434" i="1"/>
  <c r="M434" i="1" s="1"/>
  <c r="L374" i="1"/>
  <c r="M374" i="1" s="1"/>
  <c r="L333" i="1"/>
  <c r="M333" i="1" s="1"/>
  <c r="L39" i="1"/>
  <c r="M39" i="1" s="1"/>
  <c r="Q629" i="1"/>
  <c r="Q40" i="1"/>
  <c r="Q512" i="1"/>
  <c r="J778" i="1"/>
  <c r="AJ801" i="1"/>
  <c r="G601" i="1"/>
  <c r="H601" i="1" s="1"/>
  <c r="Q37" i="1"/>
  <c r="G308" i="1"/>
  <c r="H308" i="1" s="1"/>
  <c r="L599" i="1"/>
  <c r="M599" i="1" s="1"/>
  <c r="Q417" i="1"/>
  <c r="Q95" i="1"/>
  <c r="Q351" i="1"/>
  <c r="G367" i="1"/>
  <c r="H367" i="1" s="1"/>
  <c r="Q34" i="1"/>
  <c r="O173" i="1"/>
  <c r="Q418" i="1"/>
  <c r="Q501" i="1"/>
  <c r="G524" i="1"/>
  <c r="H524" i="1" s="1"/>
  <c r="L34" i="1"/>
  <c r="Q361" i="1"/>
  <c r="G57" i="1"/>
  <c r="H57" i="1" s="1"/>
  <c r="Q420" i="1"/>
  <c r="F138" i="1"/>
  <c r="F141" i="1" s="1"/>
  <c r="L735" i="1"/>
  <c r="M735" i="1" s="1"/>
  <c r="AE803" i="1"/>
  <c r="L37" i="1"/>
  <c r="M37" i="1" s="1"/>
  <c r="T331" i="1"/>
  <c r="U331" i="1" s="1"/>
  <c r="CC797" i="1"/>
  <c r="G654" i="1"/>
  <c r="H654" i="1" s="1"/>
  <c r="S116" i="1"/>
  <c r="S153" i="1"/>
  <c r="S155" i="1" s="1"/>
  <c r="Q298" i="1"/>
  <c r="T576" i="1"/>
  <c r="U576" i="1" s="1"/>
  <c r="Q347" i="1"/>
  <c r="L745" i="1"/>
  <c r="M745" i="1" s="1"/>
  <c r="L518" i="1"/>
  <c r="M518" i="1" s="1"/>
  <c r="T374" i="1"/>
  <c r="U374" i="1" s="1"/>
  <c r="G230" i="1"/>
  <c r="E248" i="1"/>
  <c r="L118" i="1"/>
  <c r="M118" i="1" s="1"/>
  <c r="G326" i="1"/>
  <c r="H326" i="1" s="1"/>
  <c r="L398" i="1"/>
  <c r="M398" i="1" s="1"/>
  <c r="M802" i="1"/>
  <c r="L717" i="1"/>
  <c r="M717" i="1" s="1"/>
  <c r="T381" i="1"/>
  <c r="U381" i="1" s="1"/>
  <c r="T478" i="1"/>
  <c r="U478" i="1" s="1"/>
  <c r="M789" i="1"/>
  <c r="BD791" i="1"/>
  <c r="L657" i="1"/>
  <c r="M657" i="1" s="1"/>
  <c r="T53" i="1"/>
  <c r="U53" i="1" s="1"/>
  <c r="S267" i="1"/>
  <c r="U267" i="1" s="1"/>
  <c r="L54" i="1"/>
  <c r="M54" i="1" s="1"/>
  <c r="T655" i="1"/>
  <c r="U655" i="1" s="1"/>
  <c r="Q695" i="1"/>
  <c r="BS794" i="1"/>
  <c r="Q737" i="1"/>
  <c r="L382" i="1"/>
  <c r="M382" i="1" s="1"/>
  <c r="T514" i="1"/>
  <c r="U514" i="1" s="1"/>
  <c r="S280" i="1"/>
  <c r="P233" i="1"/>
  <c r="Q233" i="1" s="1"/>
  <c r="G359" i="1"/>
  <c r="H359" i="1" s="1"/>
  <c r="Q382" i="1"/>
  <c r="L544" i="1"/>
  <c r="M544" i="1" s="1"/>
  <c r="G717" i="1"/>
  <c r="H717" i="1" s="1"/>
  <c r="T425" i="1"/>
  <c r="U425" i="1" s="1"/>
  <c r="L46" i="1"/>
  <c r="M46" i="1" s="1"/>
  <c r="L658" i="1"/>
  <c r="M658" i="1" s="1"/>
  <c r="Q32" i="1"/>
  <c r="T552" i="1"/>
  <c r="U552" i="1" s="1"/>
  <c r="T372" i="1"/>
  <c r="U372" i="1" s="1"/>
  <c r="T43" i="1"/>
  <c r="U43" i="1" s="1"/>
  <c r="G43" i="1"/>
  <c r="H43" i="1" s="1"/>
  <c r="Q21" i="1"/>
  <c r="L336" i="1"/>
  <c r="M336" i="1" s="1"/>
  <c r="CC796" i="1"/>
  <c r="L742" i="1"/>
  <c r="M742" i="1" s="1"/>
  <c r="A345" i="1"/>
  <c r="Q678" i="1"/>
  <c r="T328" i="1"/>
  <c r="U328" i="1" s="1"/>
  <c r="G553" i="1"/>
  <c r="H553" i="1" s="1"/>
  <c r="G433" i="1"/>
  <c r="H433" i="1" s="1"/>
  <c r="CH803" i="1"/>
  <c r="Q22" i="1"/>
  <c r="BS801" i="1"/>
  <c r="Q320" i="1"/>
  <c r="G394" i="1"/>
  <c r="H394" i="1" s="1"/>
  <c r="AY790" i="1"/>
  <c r="S6" i="1"/>
  <c r="L394" i="1"/>
  <c r="M394" i="1" s="1"/>
  <c r="BN799" i="1"/>
  <c r="L436" i="1"/>
  <c r="M436" i="1" s="1"/>
  <c r="Q335" i="1"/>
  <c r="L298" i="1"/>
  <c r="M298" i="1" s="1"/>
  <c r="S7" i="1"/>
  <c r="T484" i="1"/>
  <c r="U484" i="1" s="1"/>
  <c r="L430" i="1"/>
  <c r="M430" i="1" s="1"/>
  <c r="L53" i="1"/>
  <c r="M53" i="1" s="1"/>
  <c r="K267" i="1"/>
  <c r="Q801" i="1"/>
  <c r="CC791" i="1"/>
  <c r="AO795" i="1"/>
  <c r="Q378" i="1"/>
  <c r="BD801" i="1"/>
  <c r="T554" i="1"/>
  <c r="U554" i="1" s="1"/>
  <c r="Q373" i="1"/>
  <c r="G721" i="1"/>
  <c r="H721" i="1" s="1"/>
  <c r="Q598" i="1"/>
  <c r="Q676" i="1"/>
  <c r="G425" i="1"/>
  <c r="H425" i="1" s="1"/>
  <c r="Q130" i="1"/>
  <c r="AE793" i="1"/>
  <c r="G748" i="1"/>
  <c r="H748" i="1" s="1"/>
  <c r="F8" i="1"/>
  <c r="L97" i="1"/>
  <c r="M97" i="1" s="1"/>
  <c r="G408" i="1"/>
  <c r="H408" i="1" s="1"/>
  <c r="G593" i="1"/>
  <c r="H593" i="1" s="1"/>
  <c r="L380" i="1"/>
  <c r="M380" i="1" s="1"/>
  <c r="T41" i="1"/>
  <c r="U41" i="1" s="1"/>
  <c r="G41" i="1"/>
  <c r="H41" i="1" s="1"/>
  <c r="Q55" i="1"/>
  <c r="Q26" i="1"/>
  <c r="L719" i="1"/>
  <c r="M719" i="1" s="1"/>
  <c r="G628" i="1"/>
  <c r="H628" i="1" s="1"/>
  <c r="G340" i="1"/>
  <c r="H340" i="1" s="1"/>
  <c r="H199" i="1"/>
  <c r="Q434" i="1"/>
  <c r="G403" i="1"/>
  <c r="H403" i="1" s="1"/>
  <c r="P243" i="1"/>
  <c r="Q243" i="1" s="1"/>
  <c r="J245" i="1"/>
  <c r="CC788" i="1"/>
  <c r="F114" i="1"/>
  <c r="G131" i="1"/>
  <c r="H131" i="1" s="1"/>
  <c r="T131" i="1"/>
  <c r="U131" i="1" s="1"/>
  <c r="K133" i="1"/>
  <c r="Q792" i="1"/>
  <c r="T302" i="1"/>
  <c r="U302" i="1" s="1"/>
  <c r="Q60" i="1"/>
  <c r="Q736" i="1"/>
  <c r="BS789" i="1"/>
  <c r="T308" i="1"/>
  <c r="U308" i="1" s="1"/>
  <c r="T11" i="1"/>
  <c r="U11" i="1" s="1"/>
  <c r="G383" i="1"/>
  <c r="H383" i="1" s="1"/>
  <c r="G755" i="1"/>
  <c r="H755" i="1" s="1"/>
  <c r="AO799" i="1"/>
  <c r="L577" i="1"/>
  <c r="M577" i="1" s="1"/>
  <c r="T415" i="1"/>
  <c r="U415" i="1" s="1"/>
  <c r="T343" i="1"/>
  <c r="U343" i="1" s="1"/>
  <c r="Q383" i="1"/>
  <c r="BX798" i="1"/>
  <c r="Q790" i="1"/>
  <c r="G368" i="1"/>
  <c r="H368" i="1" s="1"/>
  <c r="Q483" i="1"/>
  <c r="L622" i="1"/>
  <c r="M622" i="1" s="1"/>
  <c r="T79" i="1"/>
  <c r="U79" i="1" s="1"/>
  <c r="G21" i="1"/>
  <c r="AY793" i="1"/>
  <c r="Q300" i="1"/>
  <c r="T360" i="1"/>
  <c r="U360" i="1" s="1"/>
  <c r="T251" i="1"/>
  <c r="U251" i="1" s="1"/>
  <c r="T550" i="1"/>
  <c r="U550" i="1" s="1"/>
  <c r="H799" i="1"/>
  <c r="L423" i="1"/>
  <c r="M423" i="1" s="1"/>
  <c r="T57" i="1"/>
  <c r="U57" i="1" s="1"/>
  <c r="L420" i="1"/>
  <c r="M420" i="1" s="1"/>
  <c r="L11" i="1"/>
  <c r="M11" i="1" s="1"/>
  <c r="T21" i="1"/>
  <c r="U21" i="1" s="1"/>
  <c r="L326" i="1"/>
  <c r="M326" i="1" s="1"/>
  <c r="Q679" i="1"/>
  <c r="G376" i="1"/>
  <c r="H376" i="1" s="1"/>
  <c r="G578" i="1"/>
  <c r="H578" i="1" s="1"/>
  <c r="L512" i="1"/>
  <c r="M512" i="1" s="1"/>
  <c r="T747" i="1"/>
  <c r="U747" i="1" s="1"/>
  <c r="G420" i="1"/>
  <c r="H420" i="1" s="1"/>
  <c r="AO794" i="1"/>
  <c r="Q65" i="1"/>
  <c r="G62" i="1"/>
  <c r="H62" i="1" s="1"/>
  <c r="T516" i="1"/>
  <c r="U516" i="1" s="1"/>
  <c r="L426" i="1"/>
  <c r="M426" i="1" s="1"/>
  <c r="AY801" i="1"/>
  <c r="BI792" i="1"/>
  <c r="G362" i="1"/>
  <c r="H362" i="1" s="1"/>
  <c r="Q345" i="1"/>
  <c r="Q394" i="1"/>
  <c r="G348" i="1"/>
  <c r="H348" i="1" s="1"/>
  <c r="L648" i="1"/>
  <c r="M648" i="1" s="1"/>
  <c r="G119" i="1"/>
  <c r="H119" i="1" s="1"/>
  <c r="T119" i="1"/>
  <c r="U119" i="1" s="1"/>
  <c r="L316" i="1"/>
  <c r="M316" i="1" s="1"/>
  <c r="L746" i="1"/>
  <c r="M746" i="1" s="1"/>
  <c r="G621" i="1"/>
  <c r="H621" i="1" s="1"/>
  <c r="BX797" i="1"/>
  <c r="G72" i="1"/>
  <c r="H72" i="1" s="1"/>
  <c r="T72" i="1"/>
  <c r="U72" i="1" s="1"/>
  <c r="L499" i="1"/>
  <c r="M499" i="1" s="1"/>
  <c r="BI791" i="1"/>
  <c r="L323" i="1"/>
  <c r="M323" i="1" s="1"/>
  <c r="G623" i="1"/>
  <c r="H623" i="1" s="1"/>
  <c r="H797" i="1"/>
  <c r="L744" i="1"/>
  <c r="M744" i="1" s="1"/>
  <c r="Q595" i="1"/>
  <c r="M195" i="1"/>
  <c r="L417" i="1"/>
  <c r="M417" i="1" s="1"/>
  <c r="K137" i="1"/>
  <c r="P131" i="1"/>
  <c r="Q131" i="1" s="1"/>
  <c r="L131" i="1"/>
  <c r="M131" i="1" s="1"/>
  <c r="L13" i="1"/>
  <c r="M13" i="1" s="1"/>
  <c r="Q554" i="1"/>
  <c r="T326" i="1"/>
  <c r="U326" i="1" s="1"/>
  <c r="Q519" i="1"/>
  <c r="L390" i="1"/>
  <c r="M390" i="1" s="1"/>
  <c r="L654" i="1"/>
  <c r="M654" i="1" s="1"/>
  <c r="T789" i="1"/>
  <c r="U789" i="1" s="1"/>
  <c r="Q110" i="1"/>
  <c r="T497" i="1"/>
  <c r="U497" i="1" s="1"/>
  <c r="S504" i="1"/>
  <c r="T306" i="1"/>
  <c r="U306" i="1" s="1"/>
  <c r="L413" i="1"/>
  <c r="M413" i="1" s="1"/>
  <c r="G334" i="1"/>
  <c r="H334" i="1" s="1"/>
  <c r="G753" i="1"/>
  <c r="H753" i="1" s="1"/>
  <c r="Q550" i="1"/>
  <c r="T96" i="1"/>
  <c r="U96" i="1" s="1"/>
  <c r="G96" i="1"/>
  <c r="H96" i="1" s="1"/>
  <c r="G33" i="1"/>
  <c r="H33" i="1" s="1"/>
  <c r="Q128" i="1"/>
  <c r="L376" i="1"/>
  <c r="M376" i="1" s="1"/>
  <c r="L342" i="1"/>
  <c r="M342" i="1" s="1"/>
  <c r="Q72" i="1"/>
  <c r="T599" i="1"/>
  <c r="U599" i="1" s="1"/>
  <c r="T788" i="1"/>
  <c r="U788" i="1" s="1"/>
  <c r="T624" i="1"/>
  <c r="U624" i="1" s="1"/>
  <c r="AY798" i="1"/>
  <c r="G351" i="1"/>
  <c r="H351" i="1" s="1"/>
  <c r="T515" i="1"/>
  <c r="U515" i="1" s="1"/>
  <c r="Q722" i="1"/>
  <c r="G360" i="1"/>
  <c r="H360" i="1" s="1"/>
  <c r="Q436" i="1"/>
  <c r="G309" i="1"/>
  <c r="H309" i="1" s="1"/>
  <c r="G61" i="1"/>
  <c r="H61" i="1" s="1"/>
  <c r="G364" i="1"/>
  <c r="H364" i="1" s="1"/>
  <c r="T622" i="1"/>
  <c r="U622" i="1" s="1"/>
  <c r="S636" i="1"/>
  <c r="AT800" i="1"/>
  <c r="Q20" i="1"/>
  <c r="AY792" i="1"/>
  <c r="Q36" i="1"/>
  <c r="G419" i="1"/>
  <c r="H419" i="1" s="1"/>
  <c r="AJ802" i="1"/>
  <c r="L30" i="1"/>
  <c r="M30" i="1" s="1"/>
  <c r="K154" i="1"/>
  <c r="AT795" i="1"/>
  <c r="T548" i="1"/>
  <c r="U548" i="1" s="1"/>
  <c r="S562" i="1"/>
  <c r="Q332" i="1"/>
  <c r="H792" i="1"/>
  <c r="L693" i="1"/>
  <c r="M693" i="1" s="1"/>
  <c r="A346" i="1"/>
  <c r="J267" i="1"/>
  <c r="BI795" i="1"/>
  <c r="L680" i="1"/>
  <c r="M680" i="1" s="1"/>
  <c r="BN803" i="1"/>
  <c r="T299" i="1"/>
  <c r="U299" i="1" s="1"/>
  <c r="E267" i="1"/>
  <c r="Q108" i="1"/>
  <c r="Q80" i="1"/>
  <c r="Q754" i="1"/>
  <c r="T317" i="1"/>
  <c r="U317" i="1" s="1"/>
  <c r="T408" i="1"/>
  <c r="U408" i="1" s="1"/>
  <c r="S446" i="1"/>
  <c r="G342" i="1"/>
  <c r="H342" i="1" s="1"/>
  <c r="L241" i="1"/>
  <c r="M241" i="1" s="1"/>
  <c r="K244" i="1"/>
  <c r="T394" i="1"/>
  <c r="U394" i="1" s="1"/>
  <c r="L373" i="1"/>
  <c r="M373" i="1" s="1"/>
  <c r="S665" i="1"/>
  <c r="T651" i="1"/>
  <c r="U651" i="1" s="1"/>
  <c r="AT799" i="1"/>
  <c r="L317" i="1"/>
  <c r="M317" i="1" s="1"/>
  <c r="AE797" i="1"/>
  <c r="G651" i="1"/>
  <c r="H651" i="1" s="1"/>
  <c r="G296" i="1"/>
  <c r="H296" i="1" s="1"/>
  <c r="Q18" i="1"/>
  <c r="G401" i="1"/>
  <c r="H401" i="1" s="1"/>
  <c r="G619" i="1"/>
  <c r="H619" i="1" s="1"/>
  <c r="M199" i="1"/>
  <c r="T419" i="1"/>
  <c r="U419" i="1" s="1"/>
  <c r="E268" i="1"/>
  <c r="L299" i="1"/>
  <c r="M299" i="1" s="1"/>
  <c r="T37" i="1"/>
  <c r="U37" i="1" s="1"/>
  <c r="G37" i="1"/>
  <c r="H37" i="1" s="1"/>
  <c r="Q603" i="1"/>
  <c r="K114" i="1"/>
  <c r="G380" i="1"/>
  <c r="H380" i="1" s="1"/>
  <c r="S668" i="1"/>
  <c r="T654" i="1"/>
  <c r="U654" i="1" s="1"/>
  <c r="Q658" i="1"/>
  <c r="Q549" i="1"/>
  <c r="F245" i="1"/>
  <c r="G243" i="1"/>
  <c r="H243" i="1" s="1"/>
  <c r="Q627" i="1"/>
  <c r="CC803" i="1"/>
  <c r="G722" i="1"/>
  <c r="H722" i="1" s="1"/>
  <c r="T430" i="1"/>
  <c r="U430" i="1" s="1"/>
  <c r="S468" i="1"/>
  <c r="Q330" i="1"/>
  <c r="BX802" i="1"/>
  <c r="G390" i="1"/>
  <c r="H390" i="1" s="1"/>
  <c r="T410" i="1"/>
  <c r="U410" i="1" s="1"/>
  <c r="A343" i="1"/>
  <c r="G571" i="1"/>
  <c r="H571" i="1" s="1"/>
  <c r="G719" i="1"/>
  <c r="H719" i="1" s="1"/>
  <c r="S458" i="1"/>
  <c r="T420" i="1"/>
  <c r="U420" i="1" s="1"/>
  <c r="G516" i="1"/>
  <c r="H516" i="1" s="1"/>
  <c r="G302" i="1"/>
  <c r="H302" i="1" s="1"/>
  <c r="H194" i="1"/>
  <c r="G478" i="1"/>
  <c r="H478" i="1" s="1"/>
  <c r="Q118" i="1"/>
  <c r="F69" i="1"/>
  <c r="F67" i="1"/>
  <c r="F70" i="1" s="1"/>
  <c r="G405" i="1"/>
  <c r="H405" i="1" s="1"/>
  <c r="Q796" i="1"/>
  <c r="L418" i="1"/>
  <c r="M418" i="1" s="1"/>
  <c r="Q544" i="1"/>
  <c r="H793" i="1"/>
  <c r="T417" i="1"/>
  <c r="U417" i="1" s="1"/>
  <c r="Q780" i="1"/>
  <c r="Q619" i="1"/>
  <c r="M790" i="1"/>
  <c r="G741" i="1"/>
  <c r="H741" i="1" s="1"/>
  <c r="L328" i="1"/>
  <c r="M328" i="1" s="1"/>
  <c r="Q310" i="1"/>
  <c r="T480" i="1"/>
  <c r="U480" i="1" s="1"/>
  <c r="S490" i="1"/>
  <c r="Q415" i="1"/>
  <c r="T12" i="1"/>
  <c r="U12" i="1" s="1"/>
  <c r="G658" i="1"/>
  <c r="H658" i="1" s="1"/>
  <c r="S146" i="1"/>
  <c r="S149" i="1" s="1"/>
  <c r="AT790" i="1"/>
  <c r="L42" i="1"/>
  <c r="M42" i="1" s="1"/>
  <c r="T369" i="1"/>
  <c r="U369" i="1" s="1"/>
  <c r="S443" i="1"/>
  <c r="T405" i="1"/>
  <c r="U405" i="1" s="1"/>
  <c r="G498" i="1"/>
  <c r="H498" i="1" s="1"/>
  <c r="G482" i="1"/>
  <c r="H482" i="1" s="1"/>
  <c r="S133" i="1"/>
  <c r="U133" i="1" s="1"/>
  <c r="Q384" i="1"/>
  <c r="G22" i="1"/>
  <c r="H22" i="1" s="1"/>
  <c r="T315" i="1"/>
  <c r="U315" i="1" s="1"/>
  <c r="S138" i="1"/>
  <c r="T320" i="1"/>
  <c r="U320" i="1" s="1"/>
  <c r="L750" i="1"/>
  <c r="M750" i="1" s="1"/>
  <c r="Q797" i="1"/>
  <c r="Q484" i="1"/>
  <c r="T572" i="1"/>
  <c r="U572" i="1" s="1"/>
  <c r="S583" i="1"/>
  <c r="L720" i="1"/>
  <c r="M720" i="1" s="1"/>
  <c r="T792" i="1"/>
  <c r="U792" i="1" s="1"/>
  <c r="BN792" i="1"/>
  <c r="Q86" i="1"/>
  <c r="O167" i="1"/>
  <c r="P6" i="1"/>
  <c r="L337" i="1"/>
  <c r="M337" i="1" s="1"/>
  <c r="G104" i="1"/>
  <c r="H104" i="1" s="1"/>
  <c r="T104" i="1"/>
  <c r="U104" i="1" s="1"/>
  <c r="T411" i="1"/>
  <c r="U411" i="1" s="1"/>
  <c r="S449" i="1"/>
  <c r="T544" i="1"/>
  <c r="U544" i="1" s="1"/>
  <c r="S558" i="1"/>
  <c r="T61" i="1"/>
  <c r="U61" i="1" s="1"/>
  <c r="G327" i="1"/>
  <c r="H327" i="1" s="1"/>
  <c r="L429" i="1"/>
  <c r="M429" i="1" s="1"/>
  <c r="G393" i="1"/>
  <c r="H393" i="1" s="1"/>
  <c r="G483" i="1"/>
  <c r="H483" i="1" s="1"/>
  <c r="T31" i="1"/>
  <c r="U31" i="1" s="1"/>
  <c r="S161" i="1"/>
  <c r="U161" i="1" s="1"/>
  <c r="BS792" i="1"/>
  <c r="T298" i="1"/>
  <c r="U298" i="1" s="1"/>
  <c r="G39" i="1"/>
  <c r="H39" i="1" s="1"/>
  <c r="T39" i="1"/>
  <c r="U39" i="1" s="1"/>
  <c r="G402" i="1"/>
  <c r="H402" i="1" s="1"/>
  <c r="T501" i="1"/>
  <c r="U501" i="1" s="1"/>
  <c r="S508" i="1"/>
  <c r="U195" i="1"/>
  <c r="T195" i="1"/>
  <c r="T500" i="1"/>
  <c r="U500" i="1" s="1"/>
  <c r="G599" i="1"/>
  <c r="H599" i="1" s="1"/>
  <c r="L305" i="1"/>
  <c r="M305" i="1" s="1"/>
  <c r="T795" i="1"/>
  <c r="U795" i="1" s="1"/>
  <c r="L517" i="1"/>
  <c r="M517" i="1" s="1"/>
  <c r="G378" i="1"/>
  <c r="H378" i="1" s="1"/>
  <c r="Q412" i="1"/>
  <c r="G321" i="1"/>
  <c r="H321" i="1" s="1"/>
  <c r="Q64" i="1"/>
  <c r="T517" i="1"/>
  <c r="U517" i="1" s="1"/>
  <c r="S533" i="1"/>
  <c r="G315" i="1"/>
  <c r="H315" i="1" s="1"/>
  <c r="G60" i="1"/>
  <c r="H60" i="1" s="1"/>
  <c r="BI796" i="1"/>
  <c r="T297" i="1"/>
  <c r="U297" i="1" s="1"/>
  <c r="G694" i="1"/>
  <c r="H694" i="1" s="1"/>
  <c r="T722" i="1"/>
  <c r="U722" i="1" s="1"/>
  <c r="S731" i="1"/>
  <c r="G13" i="1"/>
  <c r="H13" i="1" s="1"/>
  <c r="G423" i="1"/>
  <c r="H423" i="1" s="1"/>
  <c r="T14" i="1"/>
  <c r="U14" i="1" s="1"/>
  <c r="G546" i="1"/>
  <c r="H546" i="1" s="1"/>
  <c r="Q597" i="1"/>
  <c r="S67" i="1"/>
  <c r="S70" i="1" s="1"/>
  <c r="S69" i="1"/>
  <c r="G79" i="1"/>
  <c r="H79" i="1" s="1"/>
  <c r="T717" i="1"/>
  <c r="U717" i="1" s="1"/>
  <c r="S726" i="1"/>
  <c r="Q742" i="1"/>
  <c r="J197" i="1"/>
  <c r="J196" i="1"/>
  <c r="P194" i="1"/>
  <c r="Q194" i="1"/>
  <c r="T429" i="1"/>
  <c r="U429" i="1" s="1"/>
  <c r="S467" i="1"/>
  <c r="G579" i="1"/>
  <c r="H579" i="1" s="1"/>
  <c r="L675" i="1"/>
  <c r="M675" i="1" s="1"/>
  <c r="G484" i="1"/>
  <c r="H484" i="1" s="1"/>
  <c r="Q423" i="1"/>
  <c r="Q521" i="1"/>
  <c r="G500" i="1"/>
  <c r="H500" i="1" s="1"/>
  <c r="G242" i="1"/>
  <c r="H242" i="1" s="1"/>
  <c r="T499" i="1"/>
  <c r="U499" i="1" s="1"/>
  <c r="S506" i="1"/>
  <c r="G110" i="1"/>
  <c r="H110" i="1" s="1"/>
  <c r="E113" i="1"/>
  <c r="T110" i="1"/>
  <c r="U110" i="1" s="1"/>
  <c r="Q49" i="1"/>
  <c r="T422" i="1"/>
  <c r="U422" i="1" s="1"/>
  <c r="S460" i="1"/>
  <c r="K268" i="1"/>
  <c r="L55" i="1"/>
  <c r="M55" i="1" s="1"/>
  <c r="Q650" i="1"/>
  <c r="L743" i="1"/>
  <c r="M743" i="1" s="1"/>
  <c r="G699" i="1"/>
  <c r="H699" i="1" s="1"/>
  <c r="L78" i="1"/>
  <c r="M78" i="1" s="1"/>
  <c r="Q750" i="1"/>
  <c r="G518" i="1"/>
  <c r="H518" i="1" s="1"/>
  <c r="G435" i="1"/>
  <c r="H435" i="1" s="1"/>
  <c r="T426" i="1"/>
  <c r="U426" i="1" s="1"/>
  <c r="S197" i="1"/>
  <c r="S196" i="1"/>
  <c r="T194" i="1"/>
  <c r="U194" i="1"/>
  <c r="AJ790" i="1"/>
  <c r="AY789" i="1"/>
  <c r="T650" i="1"/>
  <c r="U650" i="1" s="1"/>
  <c r="T574" i="1"/>
  <c r="U574" i="1" s="1"/>
  <c r="T794" i="1"/>
  <c r="U794" i="1" s="1"/>
  <c r="T549" i="1"/>
  <c r="U549" i="1" s="1"/>
  <c r="L676" i="1"/>
  <c r="M676" i="1" s="1"/>
  <c r="G432" i="1"/>
  <c r="H432" i="1" s="1"/>
  <c r="Q296" i="1"/>
  <c r="G680" i="1"/>
  <c r="H680" i="1" s="1"/>
  <c r="T101" i="1"/>
  <c r="U101" i="1" s="1"/>
  <c r="G101" i="1"/>
  <c r="H101" i="1" s="1"/>
  <c r="T231" i="1"/>
  <c r="U231" i="1" s="1"/>
  <c r="G743" i="1"/>
  <c r="H743" i="1" s="1"/>
  <c r="S248" i="1"/>
  <c r="S249" i="1" s="1"/>
  <c r="T51" i="1"/>
  <c r="U51" i="1" s="1"/>
  <c r="L692" i="1"/>
  <c r="M692" i="1" s="1"/>
  <c r="AO789" i="1"/>
  <c r="G696" i="1"/>
  <c r="H696" i="1" s="1"/>
  <c r="H796" i="1"/>
  <c r="G523" i="1"/>
  <c r="H523" i="1" s="1"/>
  <c r="T630" i="1"/>
  <c r="U630" i="1" s="1"/>
  <c r="T347" i="1"/>
  <c r="U347" i="1" s="1"/>
  <c r="F81" i="1"/>
  <c r="G78" i="1"/>
  <c r="H78" i="1" s="1"/>
  <c r="L481" i="1"/>
  <c r="M481" i="1" s="1"/>
  <c r="G624" i="1"/>
  <c r="H624" i="1" s="1"/>
  <c r="G677" i="1"/>
  <c r="H677" i="1" s="1"/>
  <c r="K153" i="1"/>
  <c r="K155" i="1" s="1"/>
  <c r="G35" i="1"/>
  <c r="H35" i="1" s="1"/>
  <c r="T35" i="1"/>
  <c r="U35" i="1" s="1"/>
  <c r="L652" i="1"/>
  <c r="M652" i="1" s="1"/>
  <c r="T603" i="1"/>
  <c r="U603" i="1" s="1"/>
  <c r="Q543" i="1"/>
  <c r="T301" i="1"/>
  <c r="U301" i="1" s="1"/>
  <c r="G519" i="1"/>
  <c r="H519" i="1" s="1"/>
  <c r="L315" i="1"/>
  <c r="M315" i="1" s="1"/>
  <c r="T330" i="1"/>
  <c r="U330" i="1" s="1"/>
  <c r="T498" i="1"/>
  <c r="U498" i="1" s="1"/>
  <c r="CH798" i="1"/>
  <c r="E252" i="1"/>
  <c r="E253" i="1" s="1"/>
  <c r="T332" i="1"/>
  <c r="U332" i="1" s="1"/>
  <c r="AJ800" i="1"/>
  <c r="T482" i="1"/>
  <c r="U482" i="1" s="1"/>
  <c r="P783" i="1"/>
  <c r="L247" i="1"/>
  <c r="M247" i="1" s="1"/>
  <c r="Q599" i="1"/>
  <c r="Q393" i="1"/>
  <c r="Q433" i="1"/>
  <c r="L229" i="1"/>
  <c r="M229" i="1" s="1"/>
  <c r="L361" i="1"/>
  <c r="M361" i="1" s="1"/>
  <c r="L90" i="1"/>
  <c r="M90" i="1" s="1"/>
  <c r="T481" i="1"/>
  <c r="U481" i="1" s="1"/>
  <c r="T799" i="1"/>
  <c r="U799" i="1" s="1"/>
  <c r="Q577" i="1"/>
  <c r="L302" i="1"/>
  <c r="M302" i="1" s="1"/>
  <c r="G105" i="1"/>
  <c r="T105" i="1"/>
  <c r="G522" i="1"/>
  <c r="H522" i="1" s="1"/>
  <c r="Q413" i="1"/>
  <c r="G109" i="1"/>
  <c r="H109" i="1" s="1"/>
  <c r="T109" i="1"/>
  <c r="U109" i="1" s="1"/>
  <c r="E114" i="1"/>
  <c r="L127" i="1"/>
  <c r="M127" i="1" s="1"/>
  <c r="Q680" i="1"/>
  <c r="L359" i="1"/>
  <c r="M359" i="1" s="1"/>
  <c r="T98" i="1"/>
  <c r="U98" i="1" s="1"/>
  <c r="G98" i="1"/>
  <c r="H98" i="1" s="1"/>
  <c r="E8" i="1"/>
  <c r="E99" i="1"/>
  <c r="S154" i="1"/>
  <c r="L330" i="1"/>
  <c r="M330" i="1" s="1"/>
  <c r="G675" i="1"/>
  <c r="H675" i="1" s="1"/>
  <c r="AT793" i="1"/>
  <c r="Q511" i="1"/>
  <c r="Q12" i="1"/>
  <c r="BX791" i="1"/>
  <c r="L19" i="1"/>
  <c r="M19" i="1" s="1"/>
  <c r="T412" i="1"/>
  <c r="U412" i="1" s="1"/>
  <c r="CH788" i="1"/>
  <c r="L679" i="1"/>
  <c r="M679" i="1" s="1"/>
  <c r="BS790" i="1"/>
  <c r="G322" i="1"/>
  <c r="H322" i="1" s="1"/>
  <c r="AE788" i="1"/>
  <c r="Q546" i="1"/>
  <c r="T97" i="1"/>
  <c r="U97" i="1" s="1"/>
  <c r="G97" i="1"/>
  <c r="H97" i="1" s="1"/>
  <c r="G655" i="1"/>
  <c r="H655" i="1" s="1"/>
  <c r="G371" i="1"/>
  <c r="H371" i="1" s="1"/>
  <c r="T520" i="1"/>
  <c r="U520" i="1" s="1"/>
  <c r="L65" i="1"/>
  <c r="M65" i="1" s="1"/>
  <c r="K290" i="1"/>
  <c r="A341" i="1"/>
  <c r="K125" i="1"/>
  <c r="G54" i="1"/>
  <c r="H54" i="1" s="1"/>
  <c r="E138" i="1"/>
  <c r="G10" i="1"/>
  <c r="T10" i="1"/>
  <c r="U10" i="1" s="1"/>
  <c r="L572" i="1"/>
  <c r="M572" i="1" s="1"/>
  <c r="L432" i="1"/>
  <c r="M432" i="1" s="1"/>
  <c r="U199" i="1"/>
  <c r="T199" i="1"/>
  <c r="S200" i="1"/>
  <c r="Q523" i="1"/>
  <c r="G622" i="1"/>
  <c r="H622" i="1" s="1"/>
  <c r="Q409" i="1"/>
  <c r="G347" i="1"/>
  <c r="H347" i="1" s="1"/>
  <c r="H790" i="1"/>
  <c r="L691" i="1"/>
  <c r="M691" i="1" s="1"/>
  <c r="J279" i="1"/>
  <c r="L369" i="1"/>
  <c r="M369" i="1" s="1"/>
  <c r="CH792" i="1"/>
  <c r="Q515" i="1"/>
  <c r="T234" i="1"/>
  <c r="U234" i="1" s="1"/>
  <c r="G436" i="1"/>
  <c r="H436" i="1" s="1"/>
  <c r="T352" i="1"/>
  <c r="U352" i="1" s="1"/>
  <c r="T391" i="1"/>
  <c r="U391" i="1" s="1"/>
  <c r="L368" i="1"/>
  <c r="M368" i="1" s="1"/>
  <c r="H802" i="1"/>
  <c r="M799" i="1"/>
  <c r="G421" i="1"/>
  <c r="H421" i="1" s="1"/>
  <c r="Q621" i="1"/>
  <c r="L334" i="1"/>
  <c r="M334" i="1" s="1"/>
  <c r="T719" i="1"/>
  <c r="U719" i="1" s="1"/>
  <c r="L419" i="1"/>
  <c r="M419" i="1" s="1"/>
  <c r="T247" i="1"/>
  <c r="U247" i="1" s="1"/>
  <c r="Q497" i="1"/>
  <c r="G418" i="1"/>
  <c r="H418" i="1" s="1"/>
  <c r="L335" i="1"/>
  <c r="M335" i="1" s="1"/>
  <c r="T483" i="1"/>
  <c r="U483" i="1" s="1"/>
  <c r="T87" i="1"/>
  <c r="U87" i="1" s="1"/>
  <c r="E7" i="1"/>
  <c r="G87" i="1"/>
  <c r="L375" i="1"/>
  <c r="M375" i="1" s="1"/>
  <c r="G80" i="1"/>
  <c r="H80" i="1" s="1"/>
  <c r="K232" i="1"/>
  <c r="L230" i="1"/>
  <c r="M230" i="1" s="1"/>
  <c r="G398" i="1"/>
  <c r="H398" i="1" s="1"/>
  <c r="K248" i="1"/>
  <c r="K249" i="1" s="1"/>
  <c r="L51" i="1"/>
  <c r="M51" i="1" s="1"/>
  <c r="T316" i="1"/>
  <c r="U316" i="1" s="1"/>
  <c r="Q297" i="1"/>
  <c r="G32" i="1"/>
  <c r="H32" i="1" s="1"/>
  <c r="T695" i="1"/>
  <c r="U695" i="1" s="1"/>
  <c r="Q574" i="1"/>
  <c r="T742" i="1"/>
  <c r="U742" i="1" s="1"/>
  <c r="L752" i="1"/>
  <c r="M752" i="1" s="1"/>
  <c r="P122" i="1"/>
  <c r="Q122" i="1" s="1"/>
  <c r="L122" i="1"/>
  <c r="M122" i="1" s="1"/>
  <c r="Q319" i="1"/>
  <c r="L347" i="1"/>
  <c r="M347" i="1" s="1"/>
  <c r="M795" i="1"/>
  <c r="L318" i="1"/>
  <c r="M318" i="1" s="1"/>
  <c r="G411" i="1"/>
  <c r="H411" i="1" s="1"/>
  <c r="T88" i="1"/>
  <c r="U88" i="1" s="1"/>
  <c r="P88" i="1"/>
  <c r="Q88" i="1" s="1"/>
  <c r="G88" i="1"/>
  <c r="CH800" i="1"/>
  <c r="A348" i="1"/>
  <c r="L38" i="1"/>
  <c r="M38" i="1" s="1"/>
  <c r="G11" i="1"/>
  <c r="H11" i="1" s="1"/>
  <c r="L108" i="1"/>
  <c r="M108" i="1" s="1"/>
  <c r="K113" i="1"/>
  <c r="F260" i="1"/>
  <c r="F254" i="1" s="1"/>
  <c r="F259" i="1"/>
  <c r="F264" i="1"/>
  <c r="G428" i="1"/>
  <c r="H428" i="1" s="1"/>
  <c r="Q407" i="1"/>
  <c r="G480" i="1"/>
  <c r="H480" i="1" s="1"/>
  <c r="T296" i="1"/>
  <c r="U296" i="1" s="1"/>
  <c r="L348" i="1"/>
  <c r="M348" i="1" s="1"/>
  <c r="T735" i="1"/>
  <c r="U735" i="1" s="1"/>
  <c r="T382" i="1"/>
  <c r="U382" i="1" s="1"/>
  <c r="T33" i="1"/>
  <c r="U33" i="1" s="1"/>
  <c r="L319" i="1"/>
  <c r="M319" i="1" s="1"/>
  <c r="G42" i="1"/>
  <c r="H42" i="1" s="1"/>
  <c r="T42" i="1"/>
  <c r="U42" i="1" s="1"/>
  <c r="Q398" i="1"/>
  <c r="T753" i="1"/>
  <c r="U753" i="1" s="1"/>
  <c r="BN788" i="1"/>
  <c r="F113" i="1"/>
  <c r="T323" i="1"/>
  <c r="U323" i="1" s="1"/>
  <c r="G747" i="1"/>
  <c r="H747" i="1" s="1"/>
  <c r="L694" i="1"/>
  <c r="M694" i="1" s="1"/>
  <c r="T363" i="1"/>
  <c r="U363" i="1" s="1"/>
  <c r="L500" i="1"/>
  <c r="M500" i="1" s="1"/>
  <c r="Q430" i="1"/>
  <c r="E245" i="1"/>
  <c r="Q78" i="1"/>
  <c r="L384" i="1"/>
  <c r="M384" i="1" s="1"/>
  <c r="L43" i="1"/>
  <c r="M43" i="1" s="1"/>
  <c r="Q419" i="1"/>
  <c r="G513" i="1"/>
  <c r="H513" i="1" s="1"/>
  <c r="F116" i="1"/>
  <c r="L412" i="1"/>
  <c r="M412" i="1" s="1"/>
  <c r="T233" i="1"/>
  <c r="U233" i="1" s="1"/>
  <c r="G676" i="1"/>
  <c r="H676" i="1" s="1"/>
  <c r="T718" i="1"/>
  <c r="U718" i="1" s="1"/>
  <c r="Q395" i="1"/>
  <c r="Q426" i="1"/>
  <c r="Q127" i="1"/>
  <c r="L740" i="1"/>
  <c r="M740" i="1" s="1"/>
  <c r="L406" i="1"/>
  <c r="M406" i="1" s="1"/>
  <c r="T433" i="1"/>
  <c r="U433" i="1" s="1"/>
  <c r="T368" i="1"/>
  <c r="U368" i="1" s="1"/>
  <c r="Q402" i="1"/>
  <c r="Q59" i="1"/>
  <c r="T65" i="1"/>
  <c r="U65" i="1" s="1"/>
  <c r="T19" i="1"/>
  <c r="U19" i="1" s="1"/>
  <c r="T15" i="1"/>
  <c r="U15" i="1" s="1"/>
  <c r="T395" i="1"/>
  <c r="U395" i="1" s="1"/>
  <c r="G337" i="1"/>
  <c r="H337" i="1" s="1"/>
  <c r="Q652" i="1"/>
  <c r="T736" i="1"/>
  <c r="U736" i="1" s="1"/>
  <c r="Q333" i="1"/>
  <c r="Q655" i="1"/>
  <c r="E266" i="1"/>
  <c r="T371" i="1"/>
  <c r="U371" i="1" s="1"/>
  <c r="L22" i="1"/>
  <c r="M22" i="1" s="1"/>
  <c r="G497" i="1"/>
  <c r="H497" i="1" s="1"/>
  <c r="L424" i="1"/>
  <c r="M424" i="1" s="1"/>
  <c r="Q305" i="1"/>
  <c r="L329" i="1"/>
  <c r="M329" i="1" s="1"/>
  <c r="AO797" i="1"/>
  <c r="G742" i="1"/>
  <c r="H742" i="1" s="1"/>
  <c r="L63" i="1"/>
  <c r="M63" i="1" s="1"/>
  <c r="O174" i="1"/>
  <c r="Q45" i="1"/>
  <c r="Q803" i="1"/>
  <c r="L522" i="1"/>
  <c r="M522" i="1" s="1"/>
  <c r="AJ792" i="1"/>
  <c r="Q746" i="1"/>
  <c r="Q360" i="1"/>
  <c r="F137" i="1"/>
  <c r="G345" i="1"/>
  <c r="H345" i="1" s="1"/>
  <c r="G692" i="1"/>
  <c r="H692" i="1" s="1"/>
  <c r="G381" i="1"/>
  <c r="H381" i="1" s="1"/>
  <c r="CC801" i="1"/>
  <c r="T521" i="1"/>
  <c r="U521" i="1" s="1"/>
  <c r="CH802" i="1"/>
  <c r="T390" i="1"/>
  <c r="U390" i="1" s="1"/>
  <c r="H795" i="1"/>
  <c r="T404" i="1"/>
  <c r="U404" i="1" s="1"/>
  <c r="L362" i="1"/>
  <c r="M362" i="1" s="1"/>
  <c r="Q109" i="1"/>
  <c r="CH789" i="1"/>
  <c r="M793" i="1"/>
  <c r="AJ788" i="1"/>
  <c r="T241" i="1"/>
  <c r="U241" i="1" s="1"/>
  <c r="S244" i="1"/>
  <c r="U244" i="1" s="1"/>
  <c r="G59" i="1"/>
  <c r="H59" i="1" s="1"/>
  <c r="Q696" i="1"/>
  <c r="Q369" i="1"/>
  <c r="J102" i="1"/>
  <c r="L100" i="1"/>
  <c r="M100" i="1" s="1"/>
  <c r="AO790" i="1"/>
  <c r="Q324" i="1"/>
  <c r="L120" i="1"/>
  <c r="M120" i="1" s="1"/>
  <c r="J125" i="1"/>
  <c r="T721" i="1"/>
  <c r="U721" i="1" s="1"/>
  <c r="L304" i="1"/>
  <c r="M304" i="1" s="1"/>
  <c r="T29" i="1"/>
  <c r="U29" i="1" s="1"/>
  <c r="E172" i="1"/>
  <c r="E153" i="1"/>
  <c r="S172" i="1"/>
  <c r="Q39" i="1"/>
  <c r="G346" i="1"/>
  <c r="H346" i="1" s="1"/>
  <c r="L379" i="1"/>
  <c r="M379" i="1" s="1"/>
  <c r="G657" i="1"/>
  <c r="H657" i="1" s="1"/>
  <c r="L754" i="1"/>
  <c r="M754" i="1" s="1"/>
  <c r="E338" i="1"/>
  <c r="F338" i="1" s="1"/>
  <c r="T575" i="1"/>
  <c r="U575" i="1" s="1"/>
  <c r="L307" i="1"/>
  <c r="M307" i="1" s="1"/>
  <c r="G647" i="1"/>
  <c r="H647" i="1" s="1"/>
  <c r="L721" i="1"/>
  <c r="M721" i="1" s="1"/>
  <c r="G548" i="1"/>
  <c r="H548" i="1" s="1"/>
  <c r="Q755" i="1"/>
  <c r="T755" i="1"/>
  <c r="U755" i="1" s="1"/>
  <c r="E280" i="1"/>
  <c r="G429" i="1"/>
  <c r="H429" i="1" s="1"/>
  <c r="G415" i="1"/>
  <c r="H415" i="1" s="1"/>
  <c r="T793" i="1"/>
  <c r="U793" i="1" s="1"/>
  <c r="G413" i="1"/>
  <c r="H413" i="1" s="1"/>
  <c r="Q334" i="1"/>
  <c r="T396" i="1"/>
  <c r="U396" i="1" s="1"/>
  <c r="BN794" i="1"/>
  <c r="Q44" i="1"/>
  <c r="L433" i="1"/>
  <c r="M433" i="1" s="1"/>
  <c r="G45" i="1"/>
  <c r="T45" i="1"/>
  <c r="Q35" i="1"/>
  <c r="Q431" i="1"/>
  <c r="T649" i="1"/>
  <c r="U649" i="1" s="1"/>
  <c r="L576" i="1"/>
  <c r="M576" i="1" s="1"/>
  <c r="L79" i="1"/>
  <c r="M79" i="1" s="1"/>
  <c r="Q693" i="1"/>
  <c r="L739" i="1"/>
  <c r="M739" i="1" s="1"/>
  <c r="Q322" i="1"/>
  <c r="Q416" i="1"/>
  <c r="T723" i="1"/>
  <c r="U723" i="1" s="1"/>
  <c r="Q318" i="1"/>
  <c r="T334" i="1"/>
  <c r="U334" i="1" s="1"/>
  <c r="J75" i="1"/>
  <c r="L74" i="1"/>
  <c r="M74" i="1" s="1"/>
  <c r="BI800" i="1"/>
  <c r="T752" i="1"/>
  <c r="U752" i="1" s="1"/>
  <c r="Q98" i="1"/>
  <c r="L81" i="1"/>
  <c r="M81" i="1" s="1"/>
  <c r="G431" i="1"/>
  <c r="H431" i="1" s="1"/>
  <c r="G602" i="1"/>
  <c r="H602" i="1" s="1"/>
  <c r="CH796" i="1"/>
  <c r="G627" i="1"/>
  <c r="H627" i="1" s="1"/>
  <c r="CH795" i="1"/>
  <c r="Q306" i="1"/>
  <c r="Q795" i="1"/>
  <c r="G603" i="1"/>
  <c r="H603" i="1" s="1"/>
  <c r="F196" i="1"/>
  <c r="Q107" i="1"/>
  <c r="T52" i="1"/>
  <c r="U52" i="1" s="1"/>
  <c r="S266" i="1"/>
  <c r="U266" i="1" s="1"/>
  <c r="P247" i="1"/>
  <c r="Q247" i="1" s="1"/>
  <c r="T749" i="1"/>
  <c r="U749" i="1" s="1"/>
  <c r="L545" i="1"/>
  <c r="M545" i="1" s="1"/>
  <c r="Q303" i="1"/>
  <c r="G316" i="1"/>
  <c r="H316" i="1" s="1"/>
  <c r="Q377" i="1"/>
  <c r="Q602" i="1"/>
  <c r="L17" i="1"/>
  <c r="J146" i="1"/>
  <c r="Q50" i="1"/>
  <c r="H794" i="1"/>
  <c r="G575" i="1"/>
  <c r="H575" i="1" s="1"/>
  <c r="H800" i="1"/>
  <c r="Q410" i="1"/>
  <c r="G304" i="1"/>
  <c r="H304" i="1" s="1"/>
  <c r="T403" i="1"/>
  <c r="U403" i="1" s="1"/>
  <c r="L392" i="1"/>
  <c r="M392" i="1" s="1"/>
  <c r="Q23" i="1"/>
  <c r="Q401" i="1"/>
  <c r="T545" i="1"/>
  <c r="U545" i="1" s="1"/>
  <c r="Q385" i="1"/>
  <c r="T377" i="1"/>
  <c r="U377" i="1" s="1"/>
  <c r="Q480" i="1"/>
  <c r="T321" i="1"/>
  <c r="U321" i="1" s="1"/>
  <c r="G319" i="1"/>
  <c r="H319" i="1" s="1"/>
  <c r="G353" i="1"/>
  <c r="H353" i="1" s="1"/>
  <c r="T351" i="1"/>
  <c r="U351" i="1" s="1"/>
  <c r="G118" i="1"/>
  <c r="H118" i="1" s="1"/>
  <c r="T118" i="1"/>
  <c r="U118" i="1" s="1"/>
  <c r="S113" i="1"/>
  <c r="U113" i="1" s="1"/>
  <c r="G370" i="1"/>
  <c r="H370" i="1" s="1"/>
  <c r="AE791" i="1"/>
  <c r="G697" i="1"/>
  <c r="H697" i="1" s="1"/>
  <c r="AE794" i="1"/>
  <c r="L649" i="1"/>
  <c r="M649" i="1" s="1"/>
  <c r="G597" i="1"/>
  <c r="H597" i="1" s="1"/>
  <c r="Q81" i="1"/>
  <c r="G343" i="1"/>
  <c r="H343" i="1" s="1"/>
  <c r="Q346" i="1"/>
  <c r="T647" i="1"/>
  <c r="U647" i="1" s="1"/>
  <c r="CC790" i="1"/>
  <c r="BS798" i="1"/>
  <c r="Q513" i="1"/>
  <c r="G241" i="1"/>
  <c r="H241" i="1" s="1"/>
  <c r="F244" i="1"/>
  <c r="AY795" i="1"/>
  <c r="Q647" i="1"/>
  <c r="T397" i="1"/>
  <c r="U397" i="1" s="1"/>
  <c r="G736" i="1"/>
  <c r="H736" i="1" s="1"/>
  <c r="S102" i="1"/>
  <c r="S103" i="1" s="1"/>
  <c r="L620" i="1"/>
  <c r="M620" i="1" s="1"/>
  <c r="T243" i="1"/>
  <c r="U243" i="1" s="1"/>
  <c r="S245" i="1"/>
  <c r="Q104" i="1"/>
  <c r="T111" i="1"/>
  <c r="U111" i="1" s="1"/>
  <c r="G111" i="1"/>
  <c r="H111" i="1" s="1"/>
  <c r="T32" i="1"/>
  <c r="U32" i="1" s="1"/>
  <c r="G27" i="1"/>
  <c r="H27" i="1" s="1"/>
  <c r="BX801" i="1"/>
  <c r="S125" i="1"/>
  <c r="U125" i="1" s="1"/>
  <c r="L647" i="1"/>
  <c r="M647" i="1" s="1"/>
  <c r="K279" i="1"/>
  <c r="L511" i="1"/>
  <c r="M511" i="1" s="1"/>
  <c r="L484" i="1"/>
  <c r="M484" i="1" s="1"/>
  <c r="L26" i="1"/>
  <c r="M26" i="1" s="1"/>
  <c r="G625" i="1"/>
  <c r="H625" i="1" s="1"/>
  <c r="S265" i="1"/>
  <c r="U265" i="1" s="1"/>
  <c r="T50" i="1"/>
  <c r="U50" i="1" s="1"/>
  <c r="S145" i="1"/>
  <c r="BI801" i="1"/>
  <c r="L383" i="1"/>
  <c r="M383" i="1" s="1"/>
  <c r="T345" i="1"/>
  <c r="U345" i="1" s="1"/>
  <c r="T748" i="1"/>
  <c r="U748" i="1" s="1"/>
  <c r="T656" i="1"/>
  <c r="U656" i="1" s="1"/>
  <c r="Q553" i="1"/>
  <c r="T336" i="1"/>
  <c r="U336" i="1" s="1"/>
  <c r="L571" i="1"/>
  <c r="M571" i="1" s="1"/>
  <c r="T780" i="1"/>
  <c r="U780" i="1" s="1"/>
  <c r="L549" i="1"/>
  <c r="M549" i="1" s="1"/>
  <c r="G620" i="1"/>
  <c r="H620" i="1" s="1"/>
  <c r="BI788" i="1"/>
  <c r="M803" i="1"/>
  <c r="G12" i="1"/>
  <c r="H12" i="1" s="1"/>
  <c r="Q311" i="1"/>
  <c r="G355" i="1"/>
  <c r="H355" i="1" s="1"/>
  <c r="CC795" i="1"/>
  <c r="F124" i="1"/>
  <c r="L35" i="1"/>
  <c r="M35" i="1" s="1"/>
  <c r="G298" i="1"/>
  <c r="H298" i="1" s="1"/>
  <c r="L15" i="1"/>
  <c r="M15" i="1" s="1"/>
  <c r="Q82" i="1"/>
  <c r="T652" i="1"/>
  <c r="U652" i="1" s="1"/>
  <c r="AJ797" i="1"/>
  <c r="BN793" i="1"/>
  <c r="Q33" i="1"/>
  <c r="T519" i="1"/>
  <c r="U519" i="1" s="1"/>
  <c r="T107" i="1"/>
  <c r="U107" i="1" s="1"/>
  <c r="G107" i="1"/>
  <c r="H107" i="1" s="1"/>
  <c r="T378" i="1"/>
  <c r="U378" i="1" s="1"/>
  <c r="T384" i="1"/>
  <c r="U384" i="1" s="1"/>
  <c r="AE795" i="1"/>
  <c r="L595" i="1"/>
  <c r="M595" i="1" s="1"/>
  <c r="K161" i="1"/>
  <c r="L31" i="1"/>
  <c r="M31" i="1" s="1"/>
  <c r="G739" i="1"/>
  <c r="H739" i="1" s="1"/>
  <c r="AT797" i="1"/>
  <c r="F6" i="1"/>
  <c r="G744" i="1"/>
  <c r="H744" i="1" s="1"/>
  <c r="L397" i="1"/>
  <c r="M397" i="1" s="1"/>
  <c r="L524" i="1"/>
  <c r="M524" i="1" s="1"/>
  <c r="G15" i="1"/>
  <c r="H15" i="1" s="1"/>
  <c r="L697" i="1"/>
  <c r="M697" i="1" s="1"/>
  <c r="L28" i="1"/>
  <c r="M28" i="1" s="1"/>
  <c r="L321" i="1"/>
  <c r="M321" i="1" s="1"/>
  <c r="L696" i="1"/>
  <c r="M696" i="1" s="1"/>
  <c r="L515" i="1"/>
  <c r="M515" i="1" s="1"/>
  <c r="Q344" i="1"/>
  <c r="L129" i="1"/>
  <c r="M129" i="1" s="1"/>
  <c r="J134" i="1"/>
  <c r="L594" i="1"/>
  <c r="M594" i="1" s="1"/>
  <c r="T324" i="1"/>
  <c r="U324" i="1" s="1"/>
  <c r="Q408" i="1"/>
  <c r="G751" i="1"/>
  <c r="H751" i="1" s="1"/>
  <c r="F774" i="1"/>
  <c r="L624" i="1"/>
  <c r="M624" i="1" s="1"/>
  <c r="L428" i="1"/>
  <c r="M428" i="1" s="1"/>
  <c r="L45" i="1"/>
  <c r="J174" i="1" s="1"/>
  <c r="Q422" i="1"/>
  <c r="Q380" i="1"/>
  <c r="L422" i="1"/>
  <c r="M422" i="1" s="1"/>
  <c r="G300" i="1"/>
  <c r="H300" i="1" s="1"/>
  <c r="L478" i="1"/>
  <c r="M478" i="1" s="1"/>
  <c r="T578" i="1"/>
  <c r="U578" i="1" s="1"/>
  <c r="Q105" i="1"/>
  <c r="O171" i="1"/>
  <c r="G406" i="1"/>
  <c r="H406" i="1" s="1"/>
  <c r="F444" i="1"/>
  <c r="G520" i="1"/>
  <c r="H520" i="1" s="1"/>
  <c r="T74" i="1"/>
  <c r="U74" i="1" s="1"/>
  <c r="E75" i="1"/>
  <c r="G74" i="1"/>
  <c r="H74" i="1" s="1"/>
  <c r="L49" i="1"/>
  <c r="M49" i="1" s="1"/>
  <c r="Q371" i="1"/>
  <c r="G749" i="1"/>
  <c r="H749" i="1" s="1"/>
  <c r="G701" i="1"/>
  <c r="H701" i="1" s="1"/>
  <c r="Q622" i="1"/>
  <c r="G652" i="1"/>
  <c r="H652" i="1" s="1"/>
  <c r="AO791" i="1"/>
  <c r="J133" i="1"/>
  <c r="L130" i="1"/>
  <c r="M130" i="1" s="1"/>
  <c r="BS791" i="1"/>
  <c r="L352" i="1"/>
  <c r="M352" i="1" s="1"/>
  <c r="G20" i="1"/>
  <c r="H20" i="1" s="1"/>
  <c r="Q54" i="1"/>
  <c r="AO798" i="1"/>
  <c r="BI798" i="1"/>
  <c r="Q46" i="1"/>
  <c r="T28" i="1"/>
  <c r="U28" i="1" s="1"/>
  <c r="L410" i="1"/>
  <c r="M410" i="1" s="1"/>
  <c r="T416" i="1"/>
  <c r="U416" i="1" s="1"/>
  <c r="Q316" i="1"/>
  <c r="Q352" i="1"/>
  <c r="T595" i="1"/>
  <c r="U595" i="1" s="1"/>
  <c r="G31" i="1"/>
  <c r="H31" i="1" s="1"/>
  <c r="F161" i="1"/>
  <c r="T522" i="1"/>
  <c r="U522" i="1" s="1"/>
  <c r="G752" i="1"/>
  <c r="H752" i="1" s="1"/>
  <c r="BI799" i="1"/>
  <c r="L498" i="1"/>
  <c r="M498" i="1" s="1"/>
  <c r="L755" i="1"/>
  <c r="M755" i="1" s="1"/>
  <c r="G395" i="1"/>
  <c r="H395" i="1" s="1"/>
  <c r="T303" i="1"/>
  <c r="U303" i="1" s="1"/>
  <c r="K75" i="1"/>
  <c r="G650" i="1"/>
  <c r="H650" i="1" s="1"/>
  <c r="G374" i="1"/>
  <c r="H374" i="1" s="1"/>
  <c r="L650" i="1"/>
  <c r="M650" i="1" s="1"/>
  <c r="F146" i="1"/>
  <c r="L477" i="1"/>
  <c r="M477" i="1" s="1"/>
  <c r="Q517" i="1"/>
  <c r="Q129" i="1"/>
  <c r="L344" i="1"/>
  <c r="M344" i="1" s="1"/>
  <c r="Q694" i="1"/>
  <c r="T577" i="1"/>
  <c r="U577" i="1" s="1"/>
  <c r="L14" i="1"/>
  <c r="M14" i="1" s="1"/>
  <c r="L24" i="1"/>
  <c r="J154" i="1"/>
  <c r="Q432" i="1"/>
  <c r="G231" i="1"/>
  <c r="H231" i="1" s="1"/>
  <c r="G53" i="1"/>
  <c r="H53" i="1" s="1"/>
  <c r="F267" i="1"/>
  <c r="L623" i="1"/>
  <c r="M623" i="1" s="1"/>
  <c r="Q718" i="1"/>
  <c r="T49" i="1"/>
  <c r="U49" i="1" s="1"/>
  <c r="Q421" i="1"/>
  <c r="K138" i="1"/>
  <c r="K143" i="1" s="1"/>
  <c r="Q677" i="1"/>
  <c r="G517" i="1"/>
  <c r="H517" i="1" s="1"/>
  <c r="T594" i="1"/>
  <c r="U594" i="1" s="1"/>
  <c r="Q579" i="1"/>
  <c r="Q623" i="1"/>
  <c r="Q53" i="1"/>
  <c r="G352" i="1"/>
  <c r="H352" i="1" s="1"/>
  <c r="E145" i="1"/>
  <c r="T23" i="1"/>
  <c r="U23" i="1" s="1"/>
  <c r="T513" i="1"/>
  <c r="U513" i="1" s="1"/>
  <c r="AY788" i="1"/>
  <c r="F134" i="1"/>
  <c r="T322" i="1"/>
  <c r="U322" i="1" s="1"/>
  <c r="BX799" i="1"/>
  <c r="Q630" i="1"/>
  <c r="AE801" i="1"/>
  <c r="L20" i="1"/>
  <c r="M20" i="1" s="1"/>
  <c r="T398" i="1"/>
  <c r="U398" i="1" s="1"/>
  <c r="G49" i="1"/>
  <c r="H49" i="1" s="1"/>
  <c r="Q343" i="1"/>
  <c r="T85" i="1"/>
  <c r="U85" i="1" s="1"/>
  <c r="G85" i="1"/>
  <c r="L653" i="1"/>
  <c r="M653" i="1" s="1"/>
  <c r="L300" i="1"/>
  <c r="M300" i="1" s="1"/>
  <c r="L656" i="1"/>
  <c r="M656" i="1" s="1"/>
  <c r="G50" i="1"/>
  <c r="H50" i="1" s="1"/>
  <c r="F261" i="1"/>
  <c r="F265" i="1"/>
  <c r="K102" i="1"/>
  <c r="T375" i="1"/>
  <c r="U375" i="1" s="1"/>
  <c r="BX800" i="1"/>
  <c r="T424" i="1"/>
  <c r="U424" i="1" s="1"/>
  <c r="T304" i="1"/>
  <c r="U304" i="1" s="1"/>
  <c r="L33" i="1"/>
  <c r="M33" i="1" s="1"/>
  <c r="T579" i="1"/>
  <c r="U579" i="1" s="1"/>
  <c r="S8" i="1"/>
  <c r="S99" i="1"/>
  <c r="Q359" i="1"/>
  <c r="Q329" i="1"/>
  <c r="G427" i="1"/>
  <c r="H427" i="1" s="1"/>
  <c r="Q397" i="1"/>
  <c r="L548" i="1"/>
  <c r="M548" i="1" s="1"/>
  <c r="G577" i="1"/>
  <c r="H577" i="1" s="1"/>
  <c r="T699" i="1"/>
  <c r="U699" i="1" s="1"/>
  <c r="G333" i="1"/>
  <c r="H333" i="1" s="1"/>
  <c r="K196" i="1"/>
  <c r="Q367" i="1"/>
  <c r="Q392" i="1"/>
  <c r="Q738" i="1"/>
  <c r="Q374" i="1"/>
  <c r="G412" i="1"/>
  <c r="H412" i="1" s="1"/>
  <c r="G595" i="1"/>
  <c r="H595" i="1" s="1"/>
  <c r="Q424" i="1"/>
  <c r="H115" i="1"/>
  <c r="G115" i="1"/>
  <c r="E116" i="1"/>
  <c r="T115" i="1"/>
  <c r="U115" i="1" s="1"/>
  <c r="G430" i="1"/>
  <c r="H430" i="1" s="1"/>
  <c r="E279" i="1"/>
  <c r="T409" i="1"/>
  <c r="U409" i="1" s="1"/>
  <c r="G414" i="1"/>
  <c r="H414" i="1" s="1"/>
  <c r="Q411" i="1"/>
  <c r="Q748" i="1"/>
  <c r="G718" i="1"/>
  <c r="H718" i="1" s="1"/>
  <c r="T329" i="1"/>
  <c r="U329" i="1" s="1"/>
  <c r="Q96" i="1"/>
  <c r="G320" i="1"/>
  <c r="H320" i="1" s="1"/>
  <c r="T428" i="1"/>
  <c r="U428" i="1" s="1"/>
  <c r="Q404" i="1"/>
  <c r="BN797" i="1"/>
  <c r="Q600" i="1"/>
  <c r="Q477" i="1"/>
  <c r="T623" i="1"/>
  <c r="U623" i="1" s="1"/>
  <c r="E290" i="1"/>
  <c r="L322" i="1"/>
  <c r="M322" i="1" s="1"/>
  <c r="P784" i="1"/>
  <c r="Q575" i="1"/>
  <c r="Q427" i="1"/>
  <c r="P242" i="1"/>
  <c r="Q242" i="1" s="1"/>
  <c r="CC799" i="1"/>
  <c r="Q101" i="1"/>
  <c r="G233" i="1"/>
  <c r="H233" i="1" s="1"/>
  <c r="G521" i="1"/>
  <c r="H521" i="1" s="1"/>
  <c r="T353" i="1"/>
  <c r="U353" i="1" s="1"/>
  <c r="Q593" i="1"/>
  <c r="Q548" i="1"/>
  <c r="T435" i="1"/>
  <c r="U435" i="1" s="1"/>
  <c r="E4" i="1"/>
  <c r="BX788" i="1"/>
  <c r="Q323" i="1"/>
  <c r="K280" i="1"/>
  <c r="L514" i="1"/>
  <c r="M514" i="1" s="1"/>
  <c r="T86" i="1"/>
  <c r="E6" i="1"/>
  <c r="G86" i="1"/>
  <c r="G572" i="1"/>
  <c r="H572" i="1" s="1"/>
  <c r="T547" i="1"/>
  <c r="U547" i="1" s="1"/>
  <c r="AO796" i="1"/>
  <c r="G678" i="1"/>
  <c r="H678" i="1" s="1"/>
  <c r="T383" i="1"/>
  <c r="U383" i="1" s="1"/>
  <c r="L41" i="1"/>
  <c r="M41" i="1" s="1"/>
  <c r="L64" i="1"/>
  <c r="M64" i="1" s="1"/>
  <c r="T318" i="1"/>
  <c r="U318" i="1" s="1"/>
  <c r="K785" i="1"/>
  <c r="P785" i="1"/>
  <c r="T625" i="1"/>
  <c r="U625" i="1" s="1"/>
  <c r="G720" i="1"/>
  <c r="H720" i="1" s="1"/>
  <c r="G515" i="1"/>
  <c r="H515" i="1" s="1"/>
  <c r="Q41" i="1"/>
  <c r="AJ789" i="1"/>
  <c r="L497" i="1"/>
  <c r="M497" i="1" s="1"/>
  <c r="F133" i="1"/>
  <c r="L409" i="1"/>
  <c r="M409" i="1" s="1"/>
  <c r="Q25" i="1"/>
  <c r="S124" i="1"/>
  <c r="U124" i="1" s="1"/>
  <c r="A344" i="1"/>
  <c r="L597" i="1"/>
  <c r="M597" i="1" s="1"/>
  <c r="T393" i="1"/>
  <c r="U393" i="1" s="1"/>
  <c r="T621" i="1"/>
  <c r="U621" i="1" s="1"/>
  <c r="P234" i="1"/>
  <c r="Q234" i="1" s="1"/>
  <c r="G746" i="1"/>
  <c r="H746" i="1" s="1"/>
  <c r="L552" i="1"/>
  <c r="M552" i="1" s="1"/>
  <c r="BI790" i="1"/>
  <c r="L546" i="1"/>
  <c r="M546" i="1" s="1"/>
  <c r="L523" i="1"/>
  <c r="M523" i="1" s="1"/>
  <c r="T798" i="1"/>
  <c r="U798" i="1" s="1"/>
  <c r="K8" i="1"/>
  <c r="T796" i="1"/>
  <c r="U796" i="1" s="1"/>
  <c r="BD803" i="1"/>
  <c r="L550" i="1"/>
  <c r="M550" i="1" s="1"/>
  <c r="T434" i="1"/>
  <c r="U434" i="1" s="1"/>
  <c r="T801" i="1"/>
  <c r="U801" i="1" s="1"/>
  <c r="T628" i="1"/>
  <c r="U628" i="1" s="1"/>
  <c r="BX795" i="1"/>
  <c r="T305" i="1"/>
  <c r="U305" i="1" s="1"/>
  <c r="G653" i="1"/>
  <c r="H653" i="1" s="1"/>
  <c r="Q115" i="1"/>
  <c r="BD799" i="1"/>
  <c r="Q745" i="1"/>
  <c r="Q74" i="1"/>
  <c r="BI797" i="1"/>
  <c r="T678" i="1"/>
  <c r="U678" i="1" s="1"/>
  <c r="T370" i="1"/>
  <c r="U370" i="1" s="1"/>
  <c r="M798" i="1"/>
  <c r="L60" i="1"/>
  <c r="M60" i="1" s="1"/>
  <c r="BS788" i="1"/>
  <c r="L381" i="1"/>
  <c r="M381" i="1" s="1"/>
  <c r="L378" i="1"/>
  <c r="M378" i="1" s="1"/>
  <c r="M796" i="1"/>
  <c r="AT792" i="1"/>
  <c r="J265" i="1"/>
  <c r="L753" i="1"/>
  <c r="M753" i="1" s="1"/>
  <c r="G543" i="1"/>
  <c r="H543" i="1" s="1"/>
  <c r="L306" i="1"/>
  <c r="M306" i="1" s="1"/>
  <c r="Q628" i="1"/>
  <c r="G56" i="1"/>
  <c r="H56" i="1" s="1"/>
  <c r="G544" i="1"/>
  <c r="H544" i="1" s="1"/>
  <c r="L425" i="1"/>
  <c r="M425" i="1" s="1"/>
  <c r="T20" i="1"/>
  <c r="U20" i="1" s="1"/>
  <c r="J266" i="1"/>
  <c r="G501" i="1"/>
  <c r="H501" i="1" s="1"/>
  <c r="P102" i="1"/>
  <c r="Q100" i="1"/>
  <c r="L345" i="1"/>
  <c r="M345" i="1" s="1"/>
  <c r="K145" i="1"/>
  <c r="K147" i="1" s="1"/>
  <c r="Q648" i="1"/>
  <c r="Q802" i="1"/>
  <c r="Q518" i="1"/>
  <c r="G738" i="1"/>
  <c r="H738" i="1" s="1"/>
  <c r="G14" i="1"/>
  <c r="H14" i="1" s="1"/>
  <c r="T346" i="1"/>
  <c r="U346" i="1" s="1"/>
  <c r="Q317" i="1"/>
  <c r="T744" i="1"/>
  <c r="U744" i="1" s="1"/>
  <c r="P111" i="1"/>
  <c r="Q111" i="1" s="1"/>
  <c r="L111" i="1"/>
  <c r="M111" i="1" s="1"/>
  <c r="AY791" i="1"/>
  <c r="T803" i="1"/>
  <c r="U803" i="1" s="1"/>
  <c r="L408" i="1"/>
  <c r="M408" i="1" s="1"/>
  <c r="L355" i="1"/>
  <c r="M355" i="1" s="1"/>
  <c r="T406" i="1"/>
  <c r="U406" i="1" s="1"/>
  <c r="Q381" i="1"/>
  <c r="T78" i="1"/>
  <c r="U78" i="1" s="1"/>
  <c r="U91" i="1"/>
  <c r="H91" i="1"/>
  <c r="M194" i="1"/>
  <c r="L625" i="1"/>
  <c r="M625" i="1" s="1"/>
  <c r="T740" i="1"/>
  <c r="U740" i="1" s="1"/>
  <c r="T511" i="1"/>
  <c r="U511" i="1" s="1"/>
  <c r="S279" i="1"/>
  <c r="T279" i="1" s="1"/>
  <c r="U279" i="1" s="1"/>
  <c r="T754" i="1"/>
  <c r="U754" i="1" s="1"/>
  <c r="CC798" i="1"/>
  <c r="G695" i="1"/>
  <c r="H695" i="1" s="1"/>
  <c r="BD795" i="1"/>
  <c r="L353" i="1"/>
  <c r="M353" i="1" s="1"/>
  <c r="L722" i="1"/>
  <c r="M722" i="1" s="1"/>
  <c r="AO803" i="1"/>
  <c r="G336" i="1"/>
  <c r="H336" i="1" s="1"/>
  <c r="BN802" i="1"/>
  <c r="Q699" i="1"/>
  <c r="Q91" i="1"/>
  <c r="M91" i="1"/>
  <c r="CH797" i="1"/>
  <c r="G737" i="1"/>
  <c r="H737" i="1" s="1"/>
  <c r="T800" i="1"/>
  <c r="U800" i="1" s="1"/>
  <c r="M791" i="1"/>
  <c r="AO800" i="1"/>
  <c r="G698" i="1"/>
  <c r="H698" i="1" s="1"/>
  <c r="T619" i="1"/>
  <c r="U619" i="1" s="1"/>
  <c r="P251" i="1"/>
  <c r="Q251" i="1" s="1"/>
  <c r="J252" i="1"/>
  <c r="L551" i="1"/>
  <c r="M551" i="1" s="1"/>
  <c r="L296" i="1"/>
  <c r="M296" i="1" s="1"/>
  <c r="BD789" i="1"/>
  <c r="G547" i="1"/>
  <c r="H547" i="1" s="1"/>
  <c r="Q723" i="1"/>
  <c r="G391" i="1"/>
  <c r="H391" i="1" s="1"/>
  <c r="G780" i="1"/>
  <c r="H780" i="1" s="1"/>
  <c r="L741" i="1"/>
  <c r="M741" i="1" s="1"/>
  <c r="L435" i="1"/>
  <c r="M435" i="1" s="1"/>
  <c r="BD792" i="1"/>
  <c r="L626" i="1"/>
  <c r="M626" i="1" s="1"/>
  <c r="S114" i="1"/>
  <c r="U114" i="1" s="1"/>
  <c r="T657" i="1"/>
  <c r="U657" i="1" s="1"/>
  <c r="L325" i="1"/>
  <c r="M325" i="1" s="1"/>
  <c r="G649" i="1"/>
  <c r="H649" i="1" s="1"/>
  <c r="CH799" i="1"/>
  <c r="L32" i="1"/>
  <c r="M32" i="1" s="1"/>
  <c r="Q719" i="1"/>
  <c r="T235" i="1"/>
  <c r="U235" i="1" s="1"/>
  <c r="T479" i="1"/>
  <c r="U479" i="1" s="1"/>
  <c r="G385" i="1"/>
  <c r="H385" i="1" s="1"/>
  <c r="L723" i="1"/>
  <c r="M723" i="1" s="1"/>
  <c r="T745" i="1"/>
  <c r="U745" i="1" s="1"/>
  <c r="BN789" i="1"/>
  <c r="L431" i="1"/>
  <c r="M431" i="1" s="1"/>
  <c r="G323" i="1"/>
  <c r="H323" i="1" s="1"/>
  <c r="J124" i="1"/>
  <c r="L121" i="1"/>
  <c r="M121" i="1" s="1"/>
  <c r="T653" i="1"/>
  <c r="U653" i="1" s="1"/>
  <c r="G328" i="1"/>
  <c r="H328" i="1" s="1"/>
  <c r="L10" i="1"/>
  <c r="J138" i="1"/>
  <c r="Q326" i="1"/>
  <c r="L56" i="1"/>
  <c r="M56" i="1" s="1"/>
  <c r="L516" i="1"/>
  <c r="M516" i="1" s="1"/>
  <c r="AE800" i="1"/>
  <c r="T128" i="1"/>
  <c r="U128" i="1" s="1"/>
  <c r="G128" i="1"/>
  <c r="H128" i="1" s="1"/>
  <c r="Q743" i="1"/>
  <c r="L401" i="1"/>
  <c r="M401" i="1" s="1"/>
  <c r="L377" i="1"/>
  <c r="M377" i="1" s="1"/>
  <c r="L27" i="1"/>
  <c r="M27" i="1" s="1"/>
  <c r="Q327" i="1"/>
  <c r="AY796" i="1"/>
  <c r="Q119" i="1"/>
  <c r="L308" i="1"/>
  <c r="M308" i="1" s="1"/>
  <c r="Q396" i="1"/>
  <c r="G34" i="1"/>
  <c r="K7" i="1"/>
  <c r="T573" i="1"/>
  <c r="U573" i="1" s="1"/>
  <c r="T741" i="1"/>
  <c r="U741" i="1" s="1"/>
  <c r="CC789" i="1"/>
  <c r="G424" i="1"/>
  <c r="H424" i="1" s="1"/>
  <c r="Q735" i="1"/>
  <c r="T64" i="1"/>
  <c r="U64" i="1" s="1"/>
  <c r="Q794" i="1"/>
  <c r="Q498" i="1"/>
  <c r="G700" i="1"/>
  <c r="H700" i="1" s="1"/>
  <c r="T60" i="1"/>
  <c r="U60" i="1" s="1"/>
  <c r="T746" i="1"/>
  <c r="U746" i="1" s="1"/>
  <c r="T423" i="1"/>
  <c r="U423" i="1" s="1"/>
  <c r="Q328" i="1"/>
  <c r="T676" i="1"/>
  <c r="U676" i="1" s="1"/>
  <c r="T242" i="1"/>
  <c r="U242" i="1" s="1"/>
  <c r="L483" i="1"/>
  <c r="M483" i="1" s="1"/>
  <c r="Q651" i="1"/>
  <c r="T364" i="1"/>
  <c r="U364" i="1" s="1"/>
  <c r="L574" i="1"/>
  <c r="M574" i="1" s="1"/>
  <c r="E730" i="1"/>
  <c r="Q649" i="1"/>
  <c r="Q626" i="1"/>
  <c r="T319" i="1"/>
  <c r="U319" i="1" s="1"/>
  <c r="G723" i="1"/>
  <c r="H723" i="1" s="1"/>
  <c r="T720" i="1"/>
  <c r="U720" i="1" s="1"/>
  <c r="L600" i="1"/>
  <c r="M600" i="1" s="1"/>
  <c r="L50" i="1"/>
  <c r="M50" i="1" s="1"/>
  <c r="K265" i="1"/>
  <c r="Q62" i="1"/>
  <c r="O172" i="1"/>
  <c r="J172" i="1"/>
  <c r="J153" i="1"/>
  <c r="T693" i="1"/>
  <c r="U693" i="1" s="1"/>
  <c r="E244" i="1"/>
  <c r="G754" i="1"/>
  <c r="H754" i="1" s="1"/>
  <c r="M797" i="1"/>
  <c r="T63" i="1"/>
  <c r="U63" i="1" s="1"/>
  <c r="T427" i="1"/>
  <c r="U427" i="1" s="1"/>
  <c r="L104" i="1"/>
  <c r="M104" i="1" s="1"/>
  <c r="Q692" i="1"/>
  <c r="Q315" i="1"/>
  <c r="L57" i="1"/>
  <c r="M57" i="1" s="1"/>
  <c r="L396" i="1"/>
  <c r="M396" i="1" s="1"/>
  <c r="BX792" i="1"/>
  <c r="G481" i="1"/>
  <c r="H481" i="1" s="1"/>
  <c r="G410" i="1"/>
  <c r="H410" i="1" s="1"/>
  <c r="Q376" i="1"/>
  <c r="Q56" i="1"/>
  <c r="Q348" i="1"/>
  <c r="T629" i="1"/>
  <c r="U629" i="1" s="1"/>
  <c r="L629" i="1"/>
  <c r="M629" i="1" s="1"/>
  <c r="T602" i="1"/>
  <c r="U602" i="1" s="1"/>
  <c r="G307" i="1"/>
  <c r="H307" i="1" s="1"/>
  <c r="L780" i="1"/>
  <c r="M780" i="1" s="1"/>
  <c r="CH793" i="1"/>
  <c r="J280" i="1"/>
  <c r="K124" i="1"/>
  <c r="M124" i="1" s="1"/>
  <c r="T750" i="1"/>
  <c r="U750" i="1" s="1"/>
  <c r="Q403" i="1"/>
  <c r="AE798" i="1"/>
  <c r="BX790" i="1"/>
  <c r="Q691" i="1"/>
  <c r="L718" i="1"/>
  <c r="M718" i="1" s="1"/>
  <c r="Q391" i="1"/>
  <c r="T418" i="1"/>
  <c r="U418" i="1" s="1"/>
  <c r="H803" i="1"/>
  <c r="T696" i="1"/>
  <c r="U696" i="1" s="1"/>
  <c r="K116" i="1"/>
  <c r="T22" i="1"/>
  <c r="U22" i="1" s="1"/>
  <c r="T680" i="1"/>
  <c r="U680" i="1" s="1"/>
  <c r="G65" i="1"/>
  <c r="H65" i="1" s="1"/>
  <c r="F290" i="1"/>
  <c r="G290" i="1" s="1"/>
  <c r="H290" i="1" s="1"/>
  <c r="L303" i="1"/>
  <c r="M303" i="1" s="1"/>
  <c r="T697" i="1"/>
  <c r="U697" i="1" s="1"/>
  <c r="K6" i="1"/>
  <c r="G44" i="1"/>
  <c r="H44" i="1" s="1"/>
  <c r="T44" i="1"/>
  <c r="U44" i="1" s="1"/>
  <c r="T598" i="1"/>
  <c r="U598" i="1" s="1"/>
  <c r="BN800" i="1"/>
  <c r="Q793" i="1"/>
  <c r="L96" i="1"/>
  <c r="M96" i="1" s="1"/>
  <c r="T392" i="1"/>
  <c r="U392" i="1" s="1"/>
  <c r="Q353" i="1"/>
  <c r="Q578" i="1"/>
  <c r="Q336" i="1"/>
  <c r="Q27" i="1"/>
  <c r="Q375" i="1"/>
  <c r="T335" i="1"/>
  <c r="U335" i="1" s="1"/>
  <c r="Q481" i="1"/>
  <c r="G750" i="1"/>
  <c r="H750" i="1" s="1"/>
  <c r="L82" i="1"/>
  <c r="M82" i="1" s="1"/>
  <c r="L748" i="1"/>
  <c r="M748" i="1" s="1"/>
  <c r="Q38" i="1"/>
  <c r="G574" i="1"/>
  <c r="H574" i="1" s="1"/>
  <c r="G600" i="1"/>
  <c r="H600" i="1" s="1"/>
  <c r="BS800" i="1"/>
  <c r="G745" i="1"/>
  <c r="H745" i="1" s="1"/>
  <c r="S75" i="1"/>
  <c r="G363" i="1"/>
  <c r="H363" i="1" s="1"/>
  <c r="H798" i="1"/>
  <c r="L554" i="1"/>
  <c r="M554" i="1" s="1"/>
  <c r="T626" i="1"/>
  <c r="U626" i="1" s="1"/>
  <c r="G30" i="1"/>
  <c r="H30" i="1" s="1"/>
  <c r="T30" i="1"/>
  <c r="U30" i="1" s="1"/>
  <c r="Q749" i="1"/>
  <c r="L93" i="1"/>
  <c r="M93" i="1" s="1"/>
  <c r="Q24" i="1"/>
  <c r="BN790" i="1"/>
  <c r="L243" i="1"/>
  <c r="M243" i="1" s="1"/>
  <c r="K245" i="1"/>
  <c r="BS799" i="1"/>
  <c r="L89" i="1"/>
  <c r="M89" i="1" s="1"/>
  <c r="Q789" i="1"/>
  <c r="T66" i="1"/>
  <c r="U66" i="1" s="1"/>
  <c r="G66" i="1"/>
  <c r="H66" i="1" s="1"/>
  <c r="E67" i="1"/>
  <c r="E69" i="1"/>
  <c r="BD794" i="1"/>
  <c r="AO802" i="1"/>
  <c r="AO793" i="1"/>
  <c r="G28" i="1"/>
  <c r="H28" i="1" s="1"/>
  <c r="T596" i="1"/>
  <c r="U596" i="1" s="1"/>
  <c r="Q625" i="1"/>
  <c r="G26" i="1"/>
  <c r="H26" i="1" s="1"/>
  <c r="T18" i="1"/>
  <c r="U18" i="1" s="1"/>
  <c r="T355" i="1"/>
  <c r="U355" i="1" s="1"/>
  <c r="T751" i="1"/>
  <c r="U751" i="1" s="1"/>
  <c r="F248" i="1"/>
  <c r="G51" i="1"/>
  <c r="H51" i="1" s="1"/>
  <c r="L234" i="1"/>
  <c r="M234" i="1" s="1"/>
  <c r="Q299" i="1"/>
  <c r="Q325" i="1"/>
  <c r="G329" i="1"/>
  <c r="H329" i="1" s="1"/>
  <c r="BI793" i="1"/>
  <c r="T89" i="1"/>
  <c r="U89" i="1" s="1"/>
  <c r="G89" i="1"/>
  <c r="H89" i="1" s="1"/>
  <c r="P89" i="1"/>
  <c r="Q89" i="1" s="1"/>
  <c r="A342" i="1"/>
  <c r="T379" i="1"/>
  <c r="U379" i="1" s="1"/>
  <c r="G416" i="1"/>
  <c r="H416" i="1" s="1"/>
  <c r="Q61" i="1"/>
  <c r="BI803" i="1"/>
  <c r="L700" i="1"/>
  <c r="M700" i="1" s="1"/>
  <c r="L627" i="1"/>
  <c r="M627" i="1" s="1"/>
  <c r="AY794" i="1"/>
  <c r="T229" i="1"/>
  <c r="U229" i="1" s="1"/>
  <c r="AT789" i="1"/>
  <c r="P229" i="1"/>
  <c r="Q229" i="1" s="1"/>
  <c r="T380" i="1"/>
  <c r="U380" i="1" s="1"/>
  <c r="L751" i="1"/>
  <c r="M751" i="1" s="1"/>
  <c r="E81" i="1"/>
  <c r="T694" i="1"/>
  <c r="U694" i="1" s="1"/>
  <c r="L695" i="1"/>
  <c r="M695" i="1" s="1"/>
  <c r="G127" i="1"/>
  <c r="H127" i="1" s="1"/>
  <c r="T127" i="1"/>
  <c r="U127" i="1" s="1"/>
  <c r="L25" i="1"/>
  <c r="M25" i="1" s="1"/>
  <c r="K609" i="1"/>
  <c r="L596" i="1"/>
  <c r="M596" i="1" s="1"/>
  <c r="Q552" i="1"/>
  <c r="Q29" i="1"/>
  <c r="Q428" i="1"/>
  <c r="T518" i="1"/>
  <c r="U518" i="1" s="1"/>
  <c r="L320" i="1"/>
  <c r="M320" i="1" s="1"/>
  <c r="T327" i="1"/>
  <c r="U327" i="1" s="1"/>
  <c r="CH801" i="1"/>
  <c r="Q13" i="1"/>
  <c r="Q370" i="1"/>
  <c r="L404" i="1"/>
  <c r="M404" i="1" s="1"/>
  <c r="Q753" i="1"/>
  <c r="Q798" i="1"/>
  <c r="Q30" i="1"/>
  <c r="T310" i="1"/>
  <c r="U310" i="1" s="1"/>
  <c r="L519" i="1"/>
  <c r="M519" i="1" s="1"/>
  <c r="AT791" i="1"/>
  <c r="G311" i="1"/>
  <c r="H311" i="1" s="1"/>
  <c r="F125" i="1"/>
  <c r="T26" i="1"/>
  <c r="U26" i="1" s="1"/>
  <c r="K469" i="1"/>
  <c r="K608" i="1"/>
  <c r="K504" i="1"/>
  <c r="K582" i="1"/>
  <c r="K282" i="1"/>
  <c r="K637" i="1"/>
  <c r="K490" i="1"/>
  <c r="K671" i="1"/>
  <c r="K705" i="1"/>
  <c r="K450" i="1"/>
  <c r="K470" i="1"/>
  <c r="K274" i="1"/>
  <c r="K287" i="1"/>
  <c r="K471" i="1"/>
  <c r="K778" i="1"/>
  <c r="K590" i="1"/>
  <c r="K612" i="1"/>
  <c r="K563" i="1"/>
  <c r="E765" i="1"/>
  <c r="K535" i="1"/>
  <c r="K224" i="1"/>
  <c r="K707" i="1"/>
  <c r="K607" i="1"/>
  <c r="K216" i="1"/>
  <c r="K688" i="1"/>
  <c r="K451" i="1"/>
  <c r="K527" i="1"/>
  <c r="K491" i="1"/>
  <c r="K616" i="1"/>
  <c r="K759" i="1"/>
  <c r="K615" i="1"/>
  <c r="K508" i="1"/>
  <c r="K219" i="1"/>
  <c r="K467" i="1"/>
  <c r="K762" i="1"/>
  <c r="K440" i="1"/>
  <c r="K683" i="1"/>
  <c r="K443" i="1"/>
  <c r="K633" i="1"/>
  <c r="K644" i="1"/>
  <c r="K606" i="1"/>
  <c r="E608" i="1"/>
  <c r="E565" i="1"/>
  <c r="K211" i="1"/>
  <c r="K712" i="1"/>
  <c r="K474" i="1"/>
  <c r="K472" i="1"/>
  <c r="K285" i="1"/>
  <c r="K492" i="1"/>
  <c r="K286" i="1"/>
  <c r="K635" i="1"/>
  <c r="K584" i="1"/>
  <c r="K567" i="1"/>
  <c r="K704" i="1"/>
  <c r="K468" i="1"/>
  <c r="K665" i="1"/>
  <c r="E562" i="1"/>
  <c r="K726" i="1"/>
  <c r="K454" i="1"/>
  <c r="K453" i="1"/>
  <c r="K636" i="1"/>
  <c r="K465" i="1"/>
  <c r="K767" i="1"/>
  <c r="K558" i="1"/>
  <c r="K276" i="1"/>
  <c r="K458" i="1"/>
  <c r="EB278" i="1"/>
  <c r="K220" i="1"/>
  <c r="K537" i="1"/>
  <c r="K614" i="1"/>
  <c r="K706" i="1"/>
  <c r="K456" i="1"/>
  <c r="K589" i="1"/>
  <c r="K586" i="1"/>
  <c r="K686" i="1"/>
  <c r="K213" i="1"/>
  <c r="K506" i="1"/>
  <c r="H85" i="1"/>
  <c r="L138" i="1"/>
  <c r="M138" i="1" s="1"/>
  <c r="E672" i="1"/>
  <c r="E273" i="1"/>
  <c r="K557" i="1"/>
  <c r="EB285" i="1"/>
  <c r="EB277" i="1"/>
  <c r="E147" i="1"/>
  <c r="E453" i="1"/>
  <c r="E763" i="1"/>
  <c r="E473" i="1"/>
  <c r="E217" i="1"/>
  <c r="E774" i="1"/>
  <c r="E535" i="1"/>
  <c r="J157" i="1"/>
  <c r="E662" i="1"/>
  <c r="E637" i="1"/>
  <c r="E439" i="1"/>
  <c r="E468" i="1"/>
  <c r="E474" i="1"/>
  <c r="E615" i="1"/>
  <c r="E457" i="1"/>
  <c r="E762" i="1"/>
  <c r="E644" i="1"/>
  <c r="K141" i="1"/>
  <c r="E561" i="1"/>
  <c r="E563" i="1"/>
  <c r="K142" i="1"/>
  <c r="EB286" i="1"/>
  <c r="E712" i="1"/>
  <c r="E557" i="1"/>
  <c r="J158" i="1"/>
  <c r="E460" i="1"/>
  <c r="E770" i="1"/>
  <c r="E590" i="1"/>
  <c r="E685" i="1"/>
  <c r="E706" i="1"/>
  <c r="E638" i="1"/>
  <c r="E467" i="1"/>
  <c r="E643" i="1"/>
  <c r="E776" i="1"/>
  <c r="E277" i="1"/>
  <c r="E642" i="1"/>
  <c r="E713" i="1"/>
  <c r="E214" i="1"/>
  <c r="CQ123" i="1"/>
  <c r="EB123" i="1"/>
  <c r="DJ123" i="1"/>
  <c r="DX112" i="1"/>
  <c r="DN112" i="1"/>
  <c r="CT48" i="1"/>
  <c r="AH123" i="1"/>
  <c r="CW123" i="1"/>
  <c r="DA48" i="1"/>
  <c r="DN132" i="1"/>
  <c r="DB123" i="1"/>
  <c r="CL48" i="1"/>
  <c r="AM123" i="1"/>
  <c r="CU132" i="1"/>
  <c r="DQ48" i="1"/>
  <c r="BV123" i="1"/>
  <c r="DU48" i="1"/>
  <c r="DA132" i="1"/>
  <c r="ED132" i="1"/>
  <c r="DJ132" i="1"/>
  <c r="AG112" i="1"/>
  <c r="DZ123" i="1"/>
  <c r="DK123" i="1"/>
  <c r="AM112" i="1"/>
  <c r="EE48" i="1"/>
  <c r="DL123" i="1"/>
  <c r="DS112" i="1"/>
  <c r="DZ132" i="1"/>
  <c r="CL132" i="1"/>
  <c r="DB132" i="1"/>
  <c r="DR132" i="1"/>
  <c r="EC123" i="1"/>
  <c r="DR48" i="1"/>
  <c r="AL48" i="1"/>
  <c r="BG48" i="1"/>
  <c r="CL123" i="1"/>
  <c r="AB123" i="1"/>
  <c r="CM132" i="1"/>
  <c r="BQ112" i="1"/>
  <c r="BL48" i="1"/>
  <c r="DT48" i="1"/>
  <c r="DZ48" i="1"/>
  <c r="O112" i="1"/>
  <c r="O123" i="1"/>
  <c r="AQ123" i="1"/>
  <c r="DQ132" i="1"/>
  <c r="DM48" i="1"/>
  <c r="EA132" i="1"/>
  <c r="AR123" i="1"/>
  <c r="DA112" i="1"/>
  <c r="DQ123" i="1"/>
  <c r="DT112" i="1"/>
  <c r="DN48" i="1"/>
  <c r="DC48" i="1"/>
  <c r="CW132" i="1"/>
  <c r="DO132" i="1"/>
  <c r="DW123" i="1"/>
  <c r="BB123" i="1"/>
  <c r="BZ132" i="1"/>
  <c r="AG123" i="1"/>
  <c r="BP123" i="1"/>
  <c r="BQ48" i="1"/>
  <c r="DP112" i="1"/>
  <c r="CY112" i="1"/>
  <c r="DU112" i="1"/>
  <c r="CM123" i="1"/>
  <c r="BK112" i="1"/>
  <c r="AG132" i="1"/>
  <c r="CJ112" i="1"/>
  <c r="BP132" i="1"/>
  <c r="DK132" i="1"/>
  <c r="AR112" i="1"/>
  <c r="CP132" i="1"/>
  <c r="BZ123" i="1"/>
  <c r="BB48" i="1"/>
  <c r="DY48" i="1"/>
  <c r="DE48" i="1"/>
  <c r="BF48" i="1"/>
  <c r="DH112" i="1"/>
  <c r="EA112" i="1"/>
  <c r="CS48" i="1"/>
  <c r="BU132" i="1"/>
  <c r="CR112" i="1"/>
  <c r="EF112" i="1"/>
  <c r="DP48" i="1"/>
  <c r="CR48" i="1"/>
  <c r="CP112" i="1"/>
  <c r="CR132" i="1"/>
  <c r="BU112" i="1"/>
  <c r="CZ48" i="1"/>
  <c r="BQ132" i="1"/>
  <c r="AW112" i="1"/>
  <c r="DQ112" i="1"/>
  <c r="DF123" i="1"/>
  <c r="BB112" i="1"/>
  <c r="EC112" i="1"/>
  <c r="CO132" i="1"/>
  <c r="DM112" i="1"/>
  <c r="CZ132" i="1"/>
  <c r="DJ112" i="1"/>
  <c r="DG132" i="1"/>
  <c r="BA48" i="1"/>
  <c r="CQ132" i="1"/>
  <c r="AC123" i="1"/>
  <c r="CL112" i="1"/>
  <c r="CT112" i="1"/>
  <c r="DD132" i="1"/>
  <c r="BF112" i="1"/>
  <c r="AW123" i="1"/>
  <c r="DD123" i="1"/>
  <c r="DR123" i="1"/>
  <c r="CN48" i="1"/>
  <c r="AH112" i="1"/>
  <c r="O387" i="1"/>
  <c r="CQ48" i="1"/>
  <c r="DG48" i="1"/>
  <c r="BK132" i="1"/>
  <c r="BU48" i="1"/>
  <c r="CA132" i="1"/>
  <c r="DR112" i="1"/>
  <c r="DW48" i="1"/>
  <c r="CE48" i="1"/>
  <c r="ED123" i="1"/>
  <c r="DD48" i="1"/>
  <c r="CZ123" i="1"/>
  <c r="AV123" i="1"/>
  <c r="AL132" i="1"/>
  <c r="BV132" i="1"/>
  <c r="BL132" i="1"/>
  <c r="AG48" i="1"/>
  <c r="CY132" i="1"/>
  <c r="DZ112" i="1"/>
  <c r="EF48" i="1"/>
  <c r="AW132" i="1"/>
  <c r="BZ112" i="1"/>
  <c r="DL112" i="1"/>
  <c r="AW48" i="1"/>
  <c r="EA123" i="1"/>
  <c r="CS112" i="1"/>
  <c r="AR132" i="1"/>
  <c r="BU123" i="1"/>
  <c r="CK112" i="1"/>
  <c r="AC112" i="1"/>
  <c r="BG112" i="1"/>
  <c r="O132" i="1"/>
  <c r="CA48" i="1"/>
  <c r="BP112" i="1"/>
  <c r="CP123" i="1"/>
  <c r="DM132" i="1"/>
  <c r="EE112" i="1"/>
  <c r="ED112" i="1"/>
  <c r="AB48" i="1"/>
  <c r="CX132" i="1"/>
  <c r="EG132" i="1"/>
  <c r="CR123" i="1"/>
  <c r="CO112" i="1"/>
  <c r="DE112" i="1"/>
  <c r="CU123" i="1"/>
  <c r="DF48" i="1"/>
  <c r="CO48" i="1"/>
  <c r="EG112" i="1"/>
  <c r="DG123" i="1"/>
  <c r="DC123" i="1"/>
  <c r="DX48" i="1"/>
  <c r="BV48" i="1"/>
  <c r="DK112" i="1"/>
  <c r="DC132" i="1"/>
  <c r="DJ48" i="1"/>
  <c r="CW48" i="1"/>
  <c r="AH132" i="1"/>
  <c r="AL112" i="1"/>
  <c r="EB132" i="1"/>
  <c r="AR48" i="1"/>
  <c r="DS123" i="1"/>
  <c r="EH112" i="1"/>
  <c r="CE132" i="1"/>
  <c r="BQ123" i="1"/>
  <c r="CM48" i="1"/>
  <c r="AB132" i="1"/>
  <c r="EB112" i="1"/>
  <c r="DO112" i="1"/>
  <c r="O48" i="1"/>
  <c r="CY48" i="1"/>
  <c r="DP123" i="1"/>
  <c r="BZ48" i="1"/>
  <c r="AB112" i="1"/>
  <c r="AH48" i="1"/>
  <c r="DL48" i="1"/>
  <c r="AQ132" i="1"/>
  <c r="CF112" i="1"/>
  <c r="CF48" i="1"/>
  <c r="EA48" i="1"/>
  <c r="BL112" i="1"/>
  <c r="EH48" i="1"/>
  <c r="DK48" i="1"/>
  <c r="CS123" i="1"/>
  <c r="DO48" i="1"/>
  <c r="DO123" i="1"/>
  <c r="AV132" i="1"/>
  <c r="BL123" i="1"/>
  <c r="CY123" i="1"/>
  <c r="BG132" i="1"/>
  <c r="AV48" i="1"/>
  <c r="CM112" i="1"/>
  <c r="CN112" i="1"/>
  <c r="CE112" i="1"/>
  <c r="CX48" i="1"/>
  <c r="DC112" i="1"/>
  <c r="CA123" i="1"/>
  <c r="CF132" i="1"/>
  <c r="CK48" i="1"/>
  <c r="CX123" i="1"/>
  <c r="BV112" i="1"/>
  <c r="DS48" i="1"/>
  <c r="DU123" i="1"/>
  <c r="BF132" i="1"/>
  <c r="DY132" i="1"/>
  <c r="DL132" i="1"/>
  <c r="AC48" i="1"/>
  <c r="ED48" i="1"/>
  <c r="DH48" i="1"/>
  <c r="CW112" i="1"/>
  <c r="DH123" i="1"/>
  <c r="AM132" i="1"/>
  <c r="CE123" i="1"/>
  <c r="DE123" i="1"/>
  <c r="DX123" i="1"/>
  <c r="DX132" i="1"/>
  <c r="EE132" i="1"/>
  <c r="CT132" i="1"/>
  <c r="CU48" i="1"/>
  <c r="DT123" i="1"/>
  <c r="AC132" i="1"/>
  <c r="BA112" i="1"/>
  <c r="DG112" i="1"/>
  <c r="BP48" i="1"/>
  <c r="CN132" i="1"/>
  <c r="DH132" i="1"/>
  <c r="CA112" i="1"/>
  <c r="BA132" i="1"/>
  <c r="EF132" i="1"/>
  <c r="DU132" i="1"/>
  <c r="CT123" i="1"/>
  <c r="CP48" i="1"/>
  <c r="CF123" i="1"/>
  <c r="CQ112" i="1"/>
  <c r="BK123" i="1"/>
  <c r="DY112" i="1"/>
  <c r="AM48" i="1"/>
  <c r="DN123" i="1"/>
  <c r="CO123" i="1"/>
  <c r="BK48" i="1"/>
  <c r="AQ112" i="1"/>
  <c r="DW132" i="1"/>
  <c r="DM123" i="1"/>
  <c r="EH132" i="1"/>
  <c r="CK132" i="1"/>
  <c r="CS132" i="1"/>
  <c r="BG123" i="1"/>
  <c r="CJ123" i="1"/>
  <c r="AQ48" i="1"/>
  <c r="BB132" i="1"/>
  <c r="CJ48" i="1"/>
  <c r="AV112" i="1"/>
  <c r="EC48" i="1"/>
  <c r="CZ112" i="1"/>
  <c r="BA123" i="1"/>
  <c r="DD112" i="1"/>
  <c r="DP132" i="1"/>
  <c r="EG123" i="1"/>
  <c r="DB48" i="1"/>
  <c r="EF123" i="1"/>
  <c r="DB112" i="1"/>
  <c r="EG48" i="1"/>
  <c r="EE123" i="1"/>
  <c r="EB48" i="1"/>
  <c r="CN123" i="1"/>
  <c r="DE132" i="1"/>
  <c r="CX112" i="1"/>
  <c r="EC132" i="1"/>
  <c r="AL123" i="1"/>
  <c r="DF112" i="1"/>
  <c r="CU112" i="1"/>
  <c r="DF132" i="1"/>
  <c r="CJ132" i="1"/>
  <c r="EH123" i="1"/>
  <c r="DA123" i="1"/>
  <c r="DS132" i="1"/>
  <c r="DY123" i="1"/>
  <c r="CK123" i="1"/>
  <c r="DW112" i="1"/>
  <c r="DT132" i="1"/>
  <c r="BF123" i="1"/>
  <c r="E123" i="1"/>
  <c r="E387" i="1"/>
  <c r="E48" i="1"/>
  <c r="E112" i="1"/>
  <c r="S112" i="1"/>
  <c r="P387" i="1"/>
  <c r="S123" i="1"/>
  <c r="F132" i="1"/>
  <c r="J48" i="1"/>
  <c r="J132" i="1"/>
  <c r="S387" i="1"/>
  <c r="K132" i="1"/>
  <c r="J112" i="1"/>
  <c r="K112" i="1"/>
  <c r="J387" i="1"/>
  <c r="K387" i="1"/>
  <c r="J123" i="1"/>
  <c r="K48" i="1"/>
  <c r="F123" i="1"/>
  <c r="F387" i="1"/>
  <c r="F112" i="1"/>
  <c r="P48" i="1"/>
  <c r="E132" i="1"/>
  <c r="S132" i="1"/>
  <c r="K123" i="1"/>
  <c r="S48" i="1"/>
  <c r="DC147" i="1" l="1"/>
  <c r="J565" i="1"/>
  <c r="J220" i="1"/>
  <c r="P280" i="1"/>
  <c r="Q280" i="1" s="1"/>
  <c r="DB289" i="1"/>
  <c r="DB461" i="1"/>
  <c r="BI266" i="1"/>
  <c r="DN155" i="1"/>
  <c r="BR290" i="1"/>
  <c r="BS290" i="1" s="1"/>
  <c r="AE268" i="1"/>
  <c r="AE267" i="1"/>
  <c r="AD134" i="1"/>
  <c r="AE134" i="1" s="1"/>
  <c r="AO267" i="1"/>
  <c r="DP139" i="1"/>
  <c r="BN75" i="1"/>
  <c r="DN147" i="1"/>
  <c r="CP148" i="1"/>
  <c r="AE266" i="1"/>
  <c r="CM156" i="1"/>
  <c r="EA148" i="1"/>
  <c r="DP778" i="1"/>
  <c r="DQ778" i="1"/>
  <c r="BZ778" i="1"/>
  <c r="CY778" i="1"/>
  <c r="P248" i="1"/>
  <c r="Q248" i="1" s="1"/>
  <c r="Q134" i="1"/>
  <c r="EB474" i="1"/>
  <c r="EB589" i="1"/>
  <c r="EB664" i="1"/>
  <c r="EB587" i="1"/>
  <c r="EB560" i="1"/>
  <c r="EB564" i="1"/>
  <c r="EB532" i="1"/>
  <c r="EB449" i="1"/>
  <c r="DN8" i="1"/>
  <c r="DN99" i="1"/>
  <c r="DN102" i="1" s="1"/>
  <c r="DN103" i="1" s="1"/>
  <c r="CP149" i="1"/>
  <c r="CP157" i="1"/>
  <c r="CP158" i="1"/>
  <c r="CP150" i="1"/>
  <c r="CP159" i="1"/>
  <c r="CN143" i="1"/>
  <c r="CN142" i="1"/>
  <c r="CX142" i="1"/>
  <c r="CX141" i="1"/>
  <c r="CX143" i="1"/>
  <c r="DX142" i="1"/>
  <c r="DX141" i="1"/>
  <c r="DX143" i="1"/>
  <c r="DT159" i="1"/>
  <c r="DT151" i="1"/>
  <c r="DT149" i="1"/>
  <c r="BK157" i="1"/>
  <c r="BK149" i="1"/>
  <c r="BK151" i="1"/>
  <c r="BK159" i="1"/>
  <c r="CO505" i="1"/>
  <c r="CO633" i="1"/>
  <c r="CO638" i="1"/>
  <c r="CO474" i="1"/>
  <c r="CO609" i="1"/>
  <c r="CO490" i="1"/>
  <c r="CO684" i="1"/>
  <c r="CO282" i="1"/>
  <c r="CO665" i="1"/>
  <c r="CO777" i="1"/>
  <c r="CO704" i="1"/>
  <c r="CO706" i="1"/>
  <c r="CO506" i="1"/>
  <c r="CO670" i="1"/>
  <c r="CO281" i="1"/>
  <c r="CO453" i="1"/>
  <c r="CO450" i="1"/>
  <c r="CO528" i="1"/>
  <c r="CO770" i="1"/>
  <c r="CO163" i="1"/>
  <c r="CO463" i="1"/>
  <c r="CO462" i="1"/>
  <c r="CO442" i="1"/>
  <c r="CO444" i="1"/>
  <c r="CO561" i="1"/>
  <c r="CO710" i="1"/>
  <c r="CO732" i="1"/>
  <c r="CO224" i="1"/>
  <c r="CO766" i="1"/>
  <c r="CO219" i="1"/>
  <c r="CO664" i="1"/>
  <c r="CO668" i="1"/>
  <c r="CO557" i="1"/>
  <c r="CO457" i="1"/>
  <c r="CO458" i="1"/>
  <c r="CO565" i="1"/>
  <c r="CO456" i="1"/>
  <c r="CO455" i="1"/>
  <c r="CO589" i="1"/>
  <c r="CO763" i="1"/>
  <c r="CO726" i="1"/>
  <c r="CO491" i="1"/>
  <c r="CO494" i="1"/>
  <c r="CO610" i="1"/>
  <c r="CO449" i="1"/>
  <c r="CO714" i="1"/>
  <c r="CO731" i="1"/>
  <c r="CO769" i="1"/>
  <c r="CO776" i="1"/>
  <c r="CO635" i="1"/>
  <c r="CO563" i="1"/>
  <c r="CO662" i="1"/>
  <c r="CO762" i="1"/>
  <c r="CO640" i="1"/>
  <c r="CO220" i="1"/>
  <c r="CO274" i="1"/>
  <c r="CO636" i="1"/>
  <c r="CO212" i="1"/>
  <c r="CO272" i="1"/>
  <c r="CO273" i="1"/>
  <c r="CO286" i="1"/>
  <c r="CO712" i="1"/>
  <c r="CO288" i="1"/>
  <c r="CO278" i="1"/>
  <c r="CO221" i="1"/>
  <c r="CO284" i="1"/>
  <c r="CO683" i="1"/>
  <c r="CO666" i="1"/>
  <c r="CO608" i="1"/>
  <c r="CO213" i="1"/>
  <c r="CO583" i="1"/>
  <c r="CO472" i="1"/>
  <c r="CO460" i="1"/>
  <c r="CO448" i="1"/>
  <c r="CO445" i="1"/>
  <c r="CO464" i="1"/>
  <c r="CO508" i="1"/>
  <c r="CO275" i="1"/>
  <c r="CO441" i="1"/>
  <c r="CO469" i="1"/>
  <c r="CO566" i="1"/>
  <c r="CO277" i="1"/>
  <c r="CO764" i="1"/>
  <c r="CO468" i="1"/>
  <c r="CO493" i="1"/>
  <c r="CO439" i="1"/>
  <c r="CO488" i="1"/>
  <c r="CO452" i="1"/>
  <c r="CO446" i="1"/>
  <c r="CO590" i="1"/>
  <c r="CO639" i="1"/>
  <c r="CO708" i="1"/>
  <c r="AV150" i="1"/>
  <c r="AV149" i="1"/>
  <c r="AV158" i="1"/>
  <c r="O143" i="1"/>
  <c r="O141" i="1"/>
  <c r="P138" i="1"/>
  <c r="Q138" i="1" s="1"/>
  <c r="O142" i="1"/>
  <c r="AT197" i="1"/>
  <c r="AS197" i="1"/>
  <c r="CN158" i="1"/>
  <c r="CN149" i="1"/>
  <c r="CN157" i="1"/>
  <c r="DM141" i="1"/>
  <c r="DM142" i="1"/>
  <c r="AC277" i="1"/>
  <c r="AC281" i="1"/>
  <c r="AC274" i="1"/>
  <c r="AC452" i="1"/>
  <c r="AC285" i="1"/>
  <c r="AC283" i="1"/>
  <c r="AC275" i="1"/>
  <c r="AC473" i="1"/>
  <c r="AC439" i="1"/>
  <c r="AC467" i="1"/>
  <c r="AC770" i="1"/>
  <c r="AC282" i="1"/>
  <c r="AC611" i="1"/>
  <c r="AC535" i="1"/>
  <c r="AC564" i="1"/>
  <c r="AC560" i="1"/>
  <c r="AC614" i="1"/>
  <c r="AC642" i="1"/>
  <c r="AC211" i="1"/>
  <c r="AC707" i="1"/>
  <c r="AC616" i="1"/>
  <c r="AC732" i="1"/>
  <c r="AC709" i="1"/>
  <c r="AC606" i="1"/>
  <c r="AC615" i="1"/>
  <c r="AC587" i="1"/>
  <c r="AC455" i="1"/>
  <c r="AC637" i="1"/>
  <c r="AC640" i="1"/>
  <c r="AC662" i="1"/>
  <c r="AC215" i="1"/>
  <c r="AC763" i="1"/>
  <c r="AC589" i="1"/>
  <c r="AC686" i="1"/>
  <c r="AC447" i="1"/>
  <c r="AC584" i="1"/>
  <c r="AC212" i="1"/>
  <c r="AC688" i="1"/>
  <c r="AC666" i="1"/>
  <c r="AC762" i="1"/>
  <c r="AC708" i="1"/>
  <c r="AC222" i="1"/>
  <c r="AC639" i="1"/>
  <c r="AC731" i="1"/>
  <c r="AC769" i="1"/>
  <c r="AC224" i="1"/>
  <c r="AC643" i="1"/>
  <c r="AC776" i="1"/>
  <c r="AC706" i="1"/>
  <c r="AC638" i="1"/>
  <c r="AC665" i="1"/>
  <c r="AC667" i="1"/>
  <c r="AC223" i="1"/>
  <c r="AC538" i="1"/>
  <c r="AC558" i="1"/>
  <c r="AC634" i="1"/>
  <c r="AC760" i="1"/>
  <c r="AC764" i="1"/>
  <c r="AC670" i="1"/>
  <c r="AC489" i="1"/>
  <c r="AC442" i="1"/>
  <c r="AC163" i="1"/>
  <c r="AC287" i="1"/>
  <c r="AC278" i="1"/>
  <c r="AC451" i="1"/>
  <c r="AC284" i="1"/>
  <c r="AC730" i="1"/>
  <c r="AC272" i="1"/>
  <c r="AC536" i="1"/>
  <c r="AC613" i="1"/>
  <c r="AC448" i="1"/>
  <c r="AC276" i="1"/>
  <c r="AC607" i="1"/>
  <c r="AC635" i="1"/>
  <c r="AS145" i="1"/>
  <c r="AT145" i="1"/>
  <c r="CL99" i="1"/>
  <c r="CL102" i="1" s="1"/>
  <c r="CL103" i="1" s="1"/>
  <c r="CL8" i="1"/>
  <c r="BZ141" i="1"/>
  <c r="CB138" i="1"/>
  <c r="BZ142" i="1"/>
  <c r="CC138" i="1"/>
  <c r="BZ143" i="1"/>
  <c r="BA8" i="1"/>
  <c r="BC98" i="1"/>
  <c r="BD98" i="1"/>
  <c r="BA99" i="1"/>
  <c r="DF99" i="1"/>
  <c r="DF102" i="1" s="1"/>
  <c r="DF103" i="1" s="1"/>
  <c r="DF8" i="1"/>
  <c r="EB143" i="1"/>
  <c r="EB140" i="1"/>
  <c r="EB142" i="1"/>
  <c r="CB145" i="1"/>
  <c r="CC145" i="1"/>
  <c r="DP223" i="1"/>
  <c r="DP616" i="1"/>
  <c r="DP777" i="1"/>
  <c r="DP706" i="1"/>
  <c r="DP758" i="1"/>
  <c r="DP282" i="1"/>
  <c r="DP670" i="1"/>
  <c r="DP661" i="1"/>
  <c r="DP642" i="1"/>
  <c r="DP712" i="1"/>
  <c r="DP769" i="1"/>
  <c r="DP640" i="1"/>
  <c r="DP686" i="1"/>
  <c r="DP776" i="1"/>
  <c r="DP606" i="1"/>
  <c r="DP664" i="1"/>
  <c r="DP766" i="1"/>
  <c r="DP215" i="1"/>
  <c r="DP460" i="1"/>
  <c r="DP709" i="1"/>
  <c r="DP489" i="1"/>
  <c r="DP763" i="1"/>
  <c r="DP641" i="1"/>
  <c r="DP705" i="1"/>
  <c r="DP490" i="1"/>
  <c r="DP610" i="1"/>
  <c r="DP667" i="1"/>
  <c r="DP637" i="1"/>
  <c r="DP611" i="1"/>
  <c r="DP585" i="1"/>
  <c r="DP760" i="1"/>
  <c r="DP666" i="1"/>
  <c r="DP638" i="1"/>
  <c r="DP759" i="1"/>
  <c r="DP635" i="1"/>
  <c r="DP634" i="1"/>
  <c r="DP643" i="1"/>
  <c r="DP507" i="1"/>
  <c r="DP633" i="1"/>
  <c r="DP448" i="1"/>
  <c r="DP688" i="1"/>
  <c r="DP609" i="1"/>
  <c r="DP672" i="1"/>
  <c r="DP468" i="1"/>
  <c r="DF148" i="1"/>
  <c r="DF151" i="1"/>
  <c r="BR145" i="1"/>
  <c r="BS145" i="1"/>
  <c r="EH468" i="1"/>
  <c r="EH768" i="1"/>
  <c r="EH712" i="1"/>
  <c r="EH771" i="1"/>
  <c r="EH613" i="1"/>
  <c r="EH769" i="1"/>
  <c r="EH643" i="1"/>
  <c r="EH730" i="1"/>
  <c r="EH728" i="1"/>
  <c r="EH633" i="1"/>
  <c r="EH469" i="1"/>
  <c r="EH453" i="1"/>
  <c r="EH640" i="1"/>
  <c r="EH683" i="1"/>
  <c r="EH450" i="1"/>
  <c r="EH610" i="1"/>
  <c r="EH454" i="1"/>
  <c r="EH616" i="1"/>
  <c r="EH663" i="1"/>
  <c r="EH767" i="1"/>
  <c r="EH727" i="1"/>
  <c r="EH639" i="1"/>
  <c r="EH707" i="1"/>
  <c r="EH731" i="1"/>
  <c r="EH773" i="1"/>
  <c r="EH217" i="1"/>
  <c r="EH283" i="1"/>
  <c r="EH567" i="1"/>
  <c r="EH729" i="1"/>
  <c r="EH289" i="1"/>
  <c r="EH442" i="1"/>
  <c r="EH465" i="1"/>
  <c r="EH665" i="1"/>
  <c r="EH671" i="1"/>
  <c r="EH709" i="1"/>
  <c r="EH642" i="1"/>
  <c r="EH713" i="1"/>
  <c r="EH711" i="1"/>
  <c r="EH687" i="1"/>
  <c r="EH186" i="1"/>
  <c r="EH187" i="1" s="1"/>
  <c r="EH614" i="1"/>
  <c r="EH644" i="1"/>
  <c r="EH726" i="1"/>
  <c r="EH584" i="1"/>
  <c r="EH445" i="1"/>
  <c r="EH215" i="1"/>
  <c r="EH585" i="1"/>
  <c r="EH272" i="1"/>
  <c r="EH634" i="1"/>
  <c r="EH564" i="1"/>
  <c r="EH274" i="1"/>
  <c r="EH764" i="1"/>
  <c r="DW507" i="1"/>
  <c r="DW534" i="1"/>
  <c r="DW508" i="1"/>
  <c r="DW276" i="1"/>
  <c r="DW289" i="1"/>
  <c r="DW467" i="1"/>
  <c r="DW494" i="1"/>
  <c r="DW488" i="1"/>
  <c r="DW463" i="1"/>
  <c r="DW450" i="1"/>
  <c r="DW281" i="1"/>
  <c r="DW461" i="1"/>
  <c r="DW459" i="1"/>
  <c r="DW445" i="1"/>
  <c r="DW557" i="1"/>
  <c r="DW274" i="1"/>
  <c r="DW285" i="1"/>
  <c r="DW283" i="1"/>
  <c r="DW444" i="1"/>
  <c r="DW448" i="1"/>
  <c r="DW636" i="1"/>
  <c r="DW449" i="1"/>
  <c r="DW447" i="1"/>
  <c r="DW456" i="1"/>
  <c r="DW454" i="1"/>
  <c r="DW726" i="1"/>
  <c r="DW607" i="1"/>
  <c r="DW277" i="1"/>
  <c r="DW568" i="1"/>
  <c r="DW643" i="1"/>
  <c r="DW529" i="1"/>
  <c r="DW615" i="1"/>
  <c r="DW214" i="1"/>
  <c r="DW638" i="1"/>
  <c r="DW565" i="1"/>
  <c r="DW442" i="1"/>
  <c r="DW776" i="1"/>
  <c r="DW772" i="1"/>
  <c r="DW768" i="1"/>
  <c r="DW272" i="1"/>
  <c r="DW616" i="1"/>
  <c r="DW641" i="1"/>
  <c r="DW712" i="1"/>
  <c r="DW223" i="1"/>
  <c r="DW685" i="1"/>
  <c r="DW710" i="1"/>
  <c r="DW686" i="1"/>
  <c r="DW684" i="1"/>
  <c r="DW714" i="1"/>
  <c r="DU185" i="1"/>
  <c r="DW771" i="1"/>
  <c r="DW642" i="1"/>
  <c r="DW608" i="1"/>
  <c r="DW713" i="1"/>
  <c r="DW732" i="1"/>
  <c r="DW221" i="1"/>
  <c r="DW711" i="1"/>
  <c r="DW288" i="1"/>
  <c r="DW284" i="1"/>
  <c r="DW282" i="1"/>
  <c r="DW163" i="1"/>
  <c r="DW469" i="1"/>
  <c r="DW439" i="1"/>
  <c r="DW453" i="1"/>
  <c r="DW472" i="1"/>
  <c r="DQ683" i="1"/>
  <c r="DQ508" i="1"/>
  <c r="DQ282" i="1"/>
  <c r="DQ714" i="1"/>
  <c r="DQ285" i="1"/>
  <c r="DQ665" i="1"/>
  <c r="DQ759" i="1"/>
  <c r="DQ531" i="1"/>
  <c r="DQ473" i="1"/>
  <c r="DQ770" i="1"/>
  <c r="DQ763" i="1"/>
  <c r="DQ223" i="1"/>
  <c r="DQ504" i="1"/>
  <c r="DQ467" i="1"/>
  <c r="DQ771" i="1"/>
  <c r="DQ671" i="1"/>
  <c r="DQ272" i="1"/>
  <c r="DQ613" i="1"/>
  <c r="DQ732" i="1"/>
  <c r="DQ278" i="1"/>
  <c r="DQ533" i="1"/>
  <c r="DQ768" i="1"/>
  <c r="DQ281" i="1"/>
  <c r="DQ220" i="1"/>
  <c r="DQ535" i="1"/>
  <c r="DQ706" i="1"/>
  <c r="DQ615" i="1"/>
  <c r="DQ685" i="1"/>
  <c r="DQ276" i="1"/>
  <c r="DQ764" i="1"/>
  <c r="DQ464" i="1"/>
  <c r="DQ762" i="1"/>
  <c r="DQ669" i="1"/>
  <c r="DQ766" i="1"/>
  <c r="DQ612" i="1"/>
  <c r="DQ765" i="1"/>
  <c r="DQ758" i="1"/>
  <c r="DZ150" i="1"/>
  <c r="DZ151" i="1"/>
  <c r="BK143" i="1"/>
  <c r="BK141" i="1"/>
  <c r="BV684" i="1"/>
  <c r="BV215" i="1"/>
  <c r="BV670" i="1"/>
  <c r="BV276" i="1"/>
  <c r="BV610" i="1"/>
  <c r="BV281" i="1"/>
  <c r="BV775" i="1"/>
  <c r="BV683" i="1"/>
  <c r="BV557" i="1"/>
  <c r="BV536" i="1"/>
  <c r="BV707" i="1"/>
  <c r="BV449" i="1"/>
  <c r="BV588" i="1"/>
  <c r="BV761" i="1"/>
  <c r="BV466" i="1"/>
  <c r="BV285" i="1"/>
  <c r="BV768" i="1"/>
  <c r="BV726" i="1"/>
  <c r="BV759" i="1"/>
  <c r="BV587" i="1"/>
  <c r="BV461" i="1"/>
  <c r="BV506" i="1"/>
  <c r="BV214" i="1"/>
  <c r="BV163" i="1"/>
  <c r="BV563" i="1"/>
  <c r="BV664" i="1"/>
  <c r="BV558" i="1"/>
  <c r="BV583" i="1"/>
  <c r="BV454" i="1"/>
  <c r="BV453" i="1"/>
  <c r="BV566" i="1"/>
  <c r="BV441" i="1"/>
  <c r="BV462" i="1"/>
  <c r="BV443" i="1"/>
  <c r="BV278" i="1"/>
  <c r="BV590" i="1"/>
  <c r="BV770" i="1"/>
  <c r="BV493" i="1"/>
  <c r="BV611" i="1"/>
  <c r="BV451" i="1"/>
  <c r="BV223" i="1"/>
  <c r="BV616" i="1"/>
  <c r="BV613" i="1"/>
  <c r="BV643" i="1"/>
  <c r="BV727" i="1"/>
  <c r="BV211" i="1"/>
  <c r="BV221" i="1"/>
  <c r="BV532" i="1"/>
  <c r="BV272" i="1"/>
  <c r="BV284" i="1"/>
  <c r="BV274" i="1"/>
  <c r="BV567" i="1"/>
  <c r="BV288" i="1"/>
  <c r="BV562" i="1"/>
  <c r="BV277" i="1"/>
  <c r="BV767" i="1"/>
  <c r="BV773" i="1"/>
  <c r="DO684" i="1"/>
  <c r="DO272" i="1"/>
  <c r="DO770" i="1"/>
  <c r="DO729" i="1"/>
  <c r="DO583" i="1"/>
  <c r="DO641" i="1"/>
  <c r="DO768" i="1"/>
  <c r="DO494" i="1"/>
  <c r="DO533" i="1"/>
  <c r="DO727" i="1"/>
  <c r="DO706" i="1"/>
  <c r="DO760" i="1"/>
  <c r="DO713" i="1"/>
  <c r="DO683" i="1"/>
  <c r="DO766" i="1"/>
  <c r="DO451" i="1"/>
  <c r="DO662" i="1"/>
  <c r="DO612" i="1"/>
  <c r="DO443" i="1"/>
  <c r="DO704" i="1"/>
  <c r="DO731" i="1"/>
  <c r="DO224" i="1"/>
  <c r="DO536" i="1"/>
  <c r="DO759" i="1"/>
  <c r="DO672" i="1"/>
  <c r="DO763" i="1"/>
  <c r="DO222" i="1"/>
  <c r="DO616" i="1"/>
  <c r="DO219" i="1"/>
  <c r="DO775" i="1"/>
  <c r="DO276" i="1"/>
  <c r="BU141" i="1"/>
  <c r="BU143" i="1"/>
  <c r="CP283" i="1"/>
  <c r="CP223" i="1"/>
  <c r="CP687" i="1"/>
  <c r="CP769" i="1"/>
  <c r="CP768" i="1"/>
  <c r="CP214" i="1"/>
  <c r="CP661" i="1"/>
  <c r="CP770" i="1"/>
  <c r="CP781" i="1"/>
  <c r="CP774" i="1"/>
  <c r="CP224" i="1"/>
  <c r="CP468" i="1"/>
  <c r="AL704" i="1"/>
  <c r="AL642" i="1"/>
  <c r="AL766" i="1"/>
  <c r="AL640" i="1"/>
  <c r="AL729" i="1"/>
  <c r="AL671" i="1"/>
  <c r="AL223" i="1"/>
  <c r="AL454" i="1"/>
  <c r="AL582" i="1"/>
  <c r="AL211" i="1"/>
  <c r="AL668" i="1"/>
  <c r="AL686" i="1"/>
  <c r="AL772" i="1"/>
  <c r="BZ705" i="1"/>
  <c r="BZ761" i="1"/>
  <c r="BZ223" i="1"/>
  <c r="BZ708" i="1"/>
  <c r="BZ277" i="1"/>
  <c r="BZ668" i="1"/>
  <c r="BZ272" i="1"/>
  <c r="BZ274" i="1"/>
  <c r="BZ770" i="1"/>
  <c r="BZ669" i="1"/>
  <c r="BZ758" i="1"/>
  <c r="BZ729" i="1"/>
  <c r="BZ586" i="1"/>
  <c r="BZ587" i="1"/>
  <c r="BZ286" i="1"/>
  <c r="CY758" i="1"/>
  <c r="CY610" i="1"/>
  <c r="CY215" i="1"/>
  <c r="CY222" i="1"/>
  <c r="CY637" i="1"/>
  <c r="CY688" i="1"/>
  <c r="CY614" i="1"/>
  <c r="CY777" i="1"/>
  <c r="CY707" i="1"/>
  <c r="CY759" i="1"/>
  <c r="CY636" i="1"/>
  <c r="CY672" i="1"/>
  <c r="DY781" i="1"/>
  <c r="DY685" i="1"/>
  <c r="DY611" i="1"/>
  <c r="DY670" i="1"/>
  <c r="DY766" i="1"/>
  <c r="DY222" i="1"/>
  <c r="DY728" i="1"/>
  <c r="DY777" i="1"/>
  <c r="DY640" i="1"/>
  <c r="DY216" i="1"/>
  <c r="CF608" i="1"/>
  <c r="CF671" i="1"/>
  <c r="CF687" i="1"/>
  <c r="CF634" i="1"/>
  <c r="CF765" i="1"/>
  <c r="CF759" i="1"/>
  <c r="CF223" i="1"/>
  <c r="CF643" i="1"/>
  <c r="CF762" i="1"/>
  <c r="CF708" i="1"/>
  <c r="CF763" i="1"/>
  <c r="DC767" i="1"/>
  <c r="DC712" i="1"/>
  <c r="DC637" i="1"/>
  <c r="DC772" i="1"/>
  <c r="DC217" i="1"/>
  <c r="DC587" i="1"/>
  <c r="DC672" i="1"/>
  <c r="DC688" i="1"/>
  <c r="DC211" i="1"/>
  <c r="CL728" i="1"/>
  <c r="CL712" i="1"/>
  <c r="CL644" i="1"/>
  <c r="CL714" i="1"/>
  <c r="CL662" i="1"/>
  <c r="DN224" i="1"/>
  <c r="DN225" i="1"/>
  <c r="J505" i="1"/>
  <c r="J610" i="1"/>
  <c r="J534" i="1"/>
  <c r="J284" i="1"/>
  <c r="J687" i="1"/>
  <c r="J705" i="1"/>
  <c r="J487" i="1"/>
  <c r="J540" i="1"/>
  <c r="J767" i="1"/>
  <c r="L767" i="1" s="1"/>
  <c r="M767" i="1" s="1"/>
  <c r="J465" i="1"/>
  <c r="J567" i="1"/>
  <c r="L567" i="1" s="1"/>
  <c r="M567" i="1" s="1"/>
  <c r="J529" i="1"/>
  <c r="J663" i="1"/>
  <c r="EE158" i="1"/>
  <c r="EE151" i="1"/>
  <c r="DM155" i="1"/>
  <c r="AX290" i="1"/>
  <c r="AY290" i="1" s="1"/>
  <c r="AY75" i="1"/>
  <c r="M244" i="1"/>
  <c r="H268" i="1"/>
  <c r="AC711" i="1"/>
  <c r="AC539" i="1"/>
  <c r="AC464" i="1"/>
  <c r="AC457" i="1"/>
  <c r="AC225" i="1"/>
  <c r="AC728" i="1"/>
  <c r="DP684" i="1"/>
  <c r="DP608" i="1"/>
  <c r="DP530" i="1"/>
  <c r="DP704" i="1"/>
  <c r="DP588" i="1"/>
  <c r="DP537" i="1"/>
  <c r="EH534" i="1"/>
  <c r="EH590" i="1"/>
  <c r="EH441" i="1"/>
  <c r="EH664" i="1"/>
  <c r="EH661" i="1"/>
  <c r="EH611" i="1"/>
  <c r="EH770" i="1"/>
  <c r="DW668" i="1"/>
  <c r="DW493" i="1"/>
  <c r="DW766" i="1"/>
  <c r="DW704" i="1"/>
  <c r="DW644" i="1"/>
  <c r="DW538" i="1"/>
  <c r="DW452" i="1"/>
  <c r="DW540" i="1"/>
  <c r="DQ506" i="1"/>
  <c r="DQ492" i="1"/>
  <c r="DQ505" i="1"/>
  <c r="DQ668" i="1"/>
  <c r="DQ589" i="1"/>
  <c r="DQ774" i="1"/>
  <c r="DQ463" i="1"/>
  <c r="DQ507" i="1"/>
  <c r="DQ635" i="1"/>
  <c r="DQ584" i="1"/>
  <c r="BV615" i="1"/>
  <c r="BV638" i="1"/>
  <c r="BV490" i="1"/>
  <c r="BV219" i="1"/>
  <c r="BV533" i="1"/>
  <c r="BV452" i="1"/>
  <c r="DO457" i="1"/>
  <c r="DO560" i="1"/>
  <c r="DO540" i="1"/>
  <c r="DO611" i="1"/>
  <c r="DO527" i="1"/>
  <c r="DO669" i="1"/>
  <c r="DO762" i="1"/>
  <c r="BZ282" i="1"/>
  <c r="BZ491" i="1"/>
  <c r="BZ278" i="1"/>
  <c r="BZ464" i="1"/>
  <c r="DY285" i="1"/>
  <c r="DY277" i="1"/>
  <c r="AR158" i="1"/>
  <c r="AR149" i="1"/>
  <c r="DN274" i="1"/>
  <c r="DN462" i="1"/>
  <c r="AM772" i="1"/>
  <c r="AN772" i="1" s="1"/>
  <c r="AO772" i="1" s="1"/>
  <c r="AM213" i="1"/>
  <c r="AM727" i="1"/>
  <c r="AM712" i="1"/>
  <c r="BL151" i="1"/>
  <c r="BL150" i="1"/>
  <c r="DM713" i="1"/>
  <c r="DM705" i="1"/>
  <c r="DD449" i="1"/>
  <c r="DD286" i="1"/>
  <c r="DZ488" i="1"/>
  <c r="DZ686" i="1"/>
  <c r="DZ731" i="1"/>
  <c r="J283" i="1"/>
  <c r="J615" i="1"/>
  <c r="J704" i="1"/>
  <c r="J539" i="1"/>
  <c r="J582" i="1"/>
  <c r="J713" i="1"/>
  <c r="J616" i="1"/>
  <c r="L616" i="1" s="1"/>
  <c r="M616" i="1" s="1"/>
  <c r="J457" i="1"/>
  <c r="J614" i="1"/>
  <c r="J762" i="1"/>
  <c r="J758" i="1"/>
  <c r="J473" i="1"/>
  <c r="J714" i="1"/>
  <c r="J276" i="1"/>
  <c r="J508" i="1"/>
  <c r="L508" i="1" s="1"/>
  <c r="M508" i="1" s="1"/>
  <c r="J711" i="1"/>
  <c r="J506" i="1"/>
  <c r="J588" i="1"/>
  <c r="J538" i="1"/>
  <c r="J611" i="1"/>
  <c r="DG156" i="1"/>
  <c r="DO778" i="1"/>
  <c r="CN159" i="1"/>
  <c r="CN151" i="1"/>
  <c r="AC453" i="1"/>
  <c r="AC567" i="1"/>
  <c r="DP285" i="1"/>
  <c r="DP558" i="1"/>
  <c r="DW504" i="1"/>
  <c r="DW465" i="1"/>
  <c r="DW443" i="1"/>
  <c r="DW536" i="1"/>
  <c r="DQ672" i="1"/>
  <c r="DQ664" i="1"/>
  <c r="DQ557" i="1"/>
  <c r="DQ705" i="1"/>
  <c r="DQ537" i="1"/>
  <c r="BV662" i="1"/>
  <c r="BV766" i="1"/>
  <c r="BV489" i="1"/>
  <c r="BV565" i="1"/>
  <c r="BV508" i="1"/>
  <c r="BV705" i="1"/>
  <c r="DO758" i="1"/>
  <c r="DO586" i="1"/>
  <c r="DO582" i="1"/>
  <c r="DO539" i="1"/>
  <c r="DO558" i="1"/>
  <c r="DO609" i="1"/>
  <c r="BZ508" i="1"/>
  <c r="BZ564" i="1"/>
  <c r="DN288" i="1"/>
  <c r="DN283" i="1"/>
  <c r="BG457" i="1"/>
  <c r="BG611" i="1"/>
  <c r="CL139" i="1"/>
  <c r="BS75" i="1"/>
  <c r="AV151" i="1"/>
  <c r="AV159" i="1"/>
  <c r="DP586" i="1"/>
  <c r="DP493" i="1"/>
  <c r="Q266" i="1"/>
  <c r="DT150" i="1"/>
  <c r="DT157" i="1"/>
  <c r="CO532" i="1"/>
  <c r="CO615" i="1"/>
  <c r="CO643" i="1"/>
  <c r="CO611" i="1"/>
  <c r="CO607" i="1"/>
  <c r="AC661" i="1"/>
  <c r="AC488" i="1"/>
  <c r="EH587" i="1"/>
  <c r="EH487" i="1"/>
  <c r="EH667" i="1"/>
  <c r="EH589" i="1"/>
  <c r="BV608" i="1"/>
  <c r="BV464" i="1"/>
  <c r="DO635" i="1"/>
  <c r="DO458" i="1"/>
  <c r="CP672" i="1"/>
  <c r="CP537" i="1"/>
  <c r="CW155" i="1"/>
  <c r="BS69" i="1"/>
  <c r="DO253" i="1"/>
  <c r="BV139" i="1"/>
  <c r="CR778" i="1"/>
  <c r="AC459" i="1"/>
  <c r="AC445" i="1"/>
  <c r="DP539" i="1"/>
  <c r="DP583" i="1"/>
  <c r="DP506" i="1"/>
  <c r="DW531" i="1"/>
  <c r="DW588" i="1"/>
  <c r="DW505" i="1"/>
  <c r="CR215" i="1"/>
  <c r="CR710" i="1"/>
  <c r="CR704" i="1"/>
  <c r="CR273" i="1"/>
  <c r="CR641" i="1"/>
  <c r="BU672" i="1"/>
  <c r="BU219" i="1"/>
  <c r="BX219" i="1" s="1"/>
  <c r="BU608" i="1"/>
  <c r="BU770" i="1"/>
  <c r="BU285" i="1"/>
  <c r="BX285" i="1" s="1"/>
  <c r="CC200" i="1"/>
  <c r="CB200" i="1"/>
  <c r="AV453" i="1"/>
  <c r="AV773" i="1"/>
  <c r="AV609" i="1"/>
  <c r="AV285" i="1"/>
  <c r="CN704" i="1"/>
  <c r="CN712" i="1"/>
  <c r="CN636" i="1"/>
  <c r="CN731" i="1"/>
  <c r="CN590" i="1"/>
  <c r="CN213" i="1"/>
  <c r="CN462" i="1"/>
  <c r="EC760" i="1"/>
  <c r="EC452" i="1"/>
  <c r="EC289" i="1"/>
  <c r="AB284" i="1"/>
  <c r="AB274" i="1"/>
  <c r="AD6" i="1"/>
  <c r="AE6" i="1" s="1"/>
  <c r="AH286" i="1"/>
  <c r="AH285" i="1"/>
  <c r="Q265" i="1"/>
  <c r="DC139" i="1"/>
  <c r="DJ156" i="1"/>
  <c r="BD266" i="1"/>
  <c r="DX253" i="1"/>
  <c r="BD267" i="1"/>
  <c r="DR139" i="1"/>
  <c r="DD253" i="1"/>
  <c r="AD279" i="1"/>
  <c r="AE279" i="1" s="1"/>
  <c r="EB463" i="1"/>
  <c r="EB439" i="1"/>
  <c r="CO465" i="1"/>
  <c r="CO466" i="1"/>
  <c r="CO461" i="1"/>
  <c r="CO489" i="1"/>
  <c r="CO614" i="1"/>
  <c r="AC529" i="1"/>
  <c r="AC462" i="1"/>
  <c r="AC460" i="1"/>
  <c r="AC456" i="1"/>
  <c r="AC507" i="1"/>
  <c r="AC583" i="1"/>
  <c r="AC441" i="1"/>
  <c r="DP531" i="1"/>
  <c r="DP488" i="1"/>
  <c r="DP467" i="1"/>
  <c r="DP668" i="1"/>
  <c r="DP565" i="1"/>
  <c r="DP287" i="1"/>
  <c r="DP568" i="1"/>
  <c r="DP559" i="1"/>
  <c r="DP454" i="1"/>
  <c r="DP487" i="1"/>
  <c r="DP445" i="1"/>
  <c r="DP532" i="1"/>
  <c r="EH586" i="1"/>
  <c r="EH452" i="1"/>
  <c r="EH273" i="1"/>
  <c r="EH470" i="1"/>
  <c r="EH493" i="1"/>
  <c r="EH443" i="1"/>
  <c r="EH507" i="1"/>
  <c r="EH562" i="1"/>
  <c r="EH536" i="1"/>
  <c r="EH490" i="1"/>
  <c r="DW663" i="1"/>
  <c r="DW527" i="1"/>
  <c r="DW606" i="1"/>
  <c r="DW457" i="1"/>
  <c r="DW633" i="1"/>
  <c r="DW460" i="1"/>
  <c r="DW559" i="1"/>
  <c r="DW669" i="1"/>
  <c r="DQ712" i="1"/>
  <c r="DQ558" i="1"/>
  <c r="DQ449" i="1"/>
  <c r="DQ688" i="1"/>
  <c r="DQ528" i="1"/>
  <c r="DQ489" i="1"/>
  <c r="DQ471" i="1"/>
  <c r="DQ686" i="1"/>
  <c r="DQ462" i="1"/>
  <c r="DQ561" i="1"/>
  <c r="BV494" i="1"/>
  <c r="BV564" i="1"/>
  <c r="BV538" i="1"/>
  <c r="BV460" i="1"/>
  <c r="BV465" i="1"/>
  <c r="BV456" i="1"/>
  <c r="BV729" i="1"/>
  <c r="BV561" i="1"/>
  <c r="BV671" i="1"/>
  <c r="BV440" i="1"/>
  <c r="DO444" i="1"/>
  <c r="DO671" i="1"/>
  <c r="DO531" i="1"/>
  <c r="DO454" i="1"/>
  <c r="DO634" i="1"/>
  <c r="DO473" i="1"/>
  <c r="DO686" i="1"/>
  <c r="DO455" i="1"/>
  <c r="CP582" i="1"/>
  <c r="CP766" i="1"/>
  <c r="CP487" i="1"/>
  <c r="CP606" i="1"/>
  <c r="CP488" i="1"/>
  <c r="CP686" i="1"/>
  <c r="CP564" i="1"/>
  <c r="AL470" i="1"/>
  <c r="AL584" i="1"/>
  <c r="AL731" i="1"/>
  <c r="AL587" i="1"/>
  <c r="AL561" i="1"/>
  <c r="AL489" i="1"/>
  <c r="AL447" i="1"/>
  <c r="BZ633" i="1"/>
  <c r="BZ461" i="1"/>
  <c r="BZ612" i="1"/>
  <c r="BZ584" i="1"/>
  <c r="BZ589" i="1"/>
  <c r="BZ614" i="1"/>
  <c r="CY537" i="1"/>
  <c r="CY639" i="1"/>
  <c r="CY763" i="1"/>
  <c r="CY609" i="1"/>
  <c r="CY642" i="1"/>
  <c r="CY472" i="1"/>
  <c r="CY456" i="1"/>
  <c r="CY531" i="1"/>
  <c r="DY561" i="1"/>
  <c r="DY453" i="1"/>
  <c r="DY463" i="1"/>
  <c r="DY566" i="1"/>
  <c r="DY565" i="1"/>
  <c r="DY539" i="1"/>
  <c r="DY607" i="1"/>
  <c r="DY490" i="1"/>
  <c r="DY488" i="1"/>
  <c r="DY559" i="1"/>
  <c r="DY585" i="1"/>
  <c r="DY464" i="1"/>
  <c r="DY584" i="1"/>
  <c r="DY767" i="1"/>
  <c r="CJ159" i="1"/>
  <c r="CJ149" i="1"/>
  <c r="CF507" i="1"/>
  <c r="CF471" i="1"/>
  <c r="CF609" i="1"/>
  <c r="CF568" i="1"/>
  <c r="CF565" i="1"/>
  <c r="CF530" i="1"/>
  <c r="CF540" i="1"/>
  <c r="CF451" i="1"/>
  <c r="DC454" i="1"/>
  <c r="DC457" i="1"/>
  <c r="DC638" i="1"/>
  <c r="DC558" i="1"/>
  <c r="DC663" i="1"/>
  <c r="DC670" i="1"/>
  <c r="DC559" i="1"/>
  <c r="DC449" i="1"/>
  <c r="DC442" i="1"/>
  <c r="CL616" i="1"/>
  <c r="CL490" i="1"/>
  <c r="DD459" i="1"/>
  <c r="DD768" i="1"/>
  <c r="CR760" i="1"/>
  <c r="CR447" i="1"/>
  <c r="EC536" i="1"/>
  <c r="EC583" i="1"/>
  <c r="AG585" i="1"/>
  <c r="AG529" i="1"/>
  <c r="CL156" i="1"/>
  <c r="AC139" i="1"/>
  <c r="DA155" i="1"/>
  <c r="DA147" i="1"/>
  <c r="AI114" i="1"/>
  <c r="AJ114" i="1" s="1"/>
  <c r="BZ147" i="1"/>
  <c r="DU253" i="1"/>
  <c r="DY778" i="1"/>
  <c r="DC778" i="1"/>
  <c r="DM778" i="1"/>
  <c r="Q161" i="1"/>
  <c r="CO729" i="1"/>
  <c r="CO616" i="1"/>
  <c r="CO612" i="1"/>
  <c r="CO562" i="1"/>
  <c r="AC532" i="1"/>
  <c r="AC714" i="1"/>
  <c r="AC465" i="1"/>
  <c r="AC505" i="1"/>
  <c r="DP644" i="1"/>
  <c r="DP440" i="1"/>
  <c r="DP449" i="1"/>
  <c r="DP462" i="1"/>
  <c r="EH494" i="1"/>
  <c r="EH557" i="1"/>
  <c r="EH464" i="1"/>
  <c r="EH686" i="1"/>
  <c r="EH763" i="1"/>
  <c r="EH455" i="1"/>
  <c r="EH540" i="1"/>
  <c r="DW471" i="1"/>
  <c r="DW688" i="1"/>
  <c r="DW760" i="1"/>
  <c r="DW535" i="1"/>
  <c r="DW490" i="1"/>
  <c r="DW728" i="1"/>
  <c r="DW440" i="1"/>
  <c r="DQ639" i="1"/>
  <c r="DQ283" i="1"/>
  <c r="DQ494" i="1"/>
  <c r="DQ275" i="1"/>
  <c r="DQ586" i="1"/>
  <c r="DQ527" i="1"/>
  <c r="DQ666" i="1"/>
  <c r="DQ585" i="1"/>
  <c r="DQ440" i="1"/>
  <c r="DQ461" i="1"/>
  <c r="DQ277" i="1"/>
  <c r="DQ567" i="1"/>
  <c r="BV665" i="1"/>
  <c r="BV507" i="1"/>
  <c r="DO613" i="1"/>
  <c r="DO163" i="1"/>
  <c r="DO584" i="1"/>
  <c r="DO491" i="1"/>
  <c r="DO471" i="1"/>
  <c r="DO639" i="1"/>
  <c r="DO585" i="1"/>
  <c r="DO565" i="1"/>
  <c r="DO664" i="1"/>
  <c r="DO776" i="1"/>
  <c r="CP538" i="1"/>
  <c r="CP532" i="1"/>
  <c r="CP285" i="1"/>
  <c r="CP222" i="1"/>
  <c r="CP474" i="1"/>
  <c r="CP773" i="1"/>
  <c r="CP163" i="1"/>
  <c r="CP459" i="1"/>
  <c r="CP272" i="1"/>
  <c r="CP567" i="1"/>
  <c r="CP219" i="1"/>
  <c r="CP585" i="1"/>
  <c r="CP284" i="1"/>
  <c r="CP441" i="1"/>
  <c r="CP616" i="1"/>
  <c r="CP508" i="1"/>
  <c r="CP276" i="1"/>
  <c r="CP282" i="1"/>
  <c r="CP439" i="1"/>
  <c r="CP588" i="1"/>
  <c r="CP568" i="1"/>
  <c r="CP664" i="1"/>
  <c r="CP446" i="1"/>
  <c r="CP440" i="1"/>
  <c r="CP562" i="1"/>
  <c r="CP534" i="1"/>
  <c r="CP457" i="1"/>
  <c r="CP273" i="1"/>
  <c r="CP767" i="1"/>
  <c r="CP586" i="1"/>
  <c r="CP275" i="1"/>
  <c r="CP760" i="1"/>
  <c r="CP704" i="1"/>
  <c r="CP727" i="1"/>
  <c r="CP633" i="1"/>
  <c r="CP213" i="1"/>
  <c r="CP759" i="1"/>
  <c r="CP463" i="1"/>
  <c r="CP507" i="1"/>
  <c r="CP462" i="1"/>
  <c r="CP461" i="1"/>
  <c r="CP287" i="1"/>
  <c r="CP464" i="1"/>
  <c r="CP277" i="1"/>
  <c r="CP281" i="1"/>
  <c r="CP466" i="1"/>
  <c r="CP712" i="1"/>
  <c r="CP608" i="1"/>
  <c r="CP289" i="1"/>
  <c r="CP442" i="1"/>
  <c r="CP455" i="1"/>
  <c r="CP443" i="1"/>
  <c r="CP667" i="1"/>
  <c r="CP449" i="1"/>
  <c r="CP587" i="1"/>
  <c r="CP558" i="1"/>
  <c r="CP469" i="1"/>
  <c r="CP458" i="1"/>
  <c r="CP278" i="1"/>
  <c r="CP771" i="1"/>
  <c r="O149" i="1"/>
  <c r="O150" i="1"/>
  <c r="O148" i="1"/>
  <c r="AL139" i="1"/>
  <c r="AL453" i="1"/>
  <c r="AL451" i="1"/>
  <c r="AL469" i="1"/>
  <c r="AL442" i="1"/>
  <c r="AL707" i="1"/>
  <c r="AL608" i="1"/>
  <c r="AL445" i="1"/>
  <c r="AL527" i="1"/>
  <c r="AL643" i="1"/>
  <c r="AL566" i="1"/>
  <c r="AL709" i="1"/>
  <c r="AL667" i="1"/>
  <c r="AL508" i="1"/>
  <c r="AL714" i="1"/>
  <c r="AL560" i="1"/>
  <c r="AL688" i="1"/>
  <c r="AL491" i="1"/>
  <c r="AL613" i="1"/>
  <c r="AL222" i="1"/>
  <c r="AL611" i="1"/>
  <c r="AL533" i="1"/>
  <c r="AL767" i="1"/>
  <c r="AL472" i="1"/>
  <c r="AL212" i="1"/>
  <c r="AL563" i="1"/>
  <c r="AL685" i="1"/>
  <c r="AL710" i="1"/>
  <c r="AL760" i="1"/>
  <c r="BZ727" i="1"/>
  <c r="BZ488" i="1"/>
  <c r="BZ449" i="1"/>
  <c r="BZ462" i="1"/>
  <c r="BZ456" i="1"/>
  <c r="BZ289" i="1"/>
  <c r="BZ539" i="1"/>
  <c r="BZ140" i="1"/>
  <c r="BZ288" i="1"/>
  <c r="BZ487" i="1"/>
  <c r="BZ711" i="1"/>
  <c r="BZ220" i="1"/>
  <c r="BZ225" i="1"/>
  <c r="BZ588" i="1"/>
  <c r="BZ471" i="1"/>
  <c r="BZ709" i="1"/>
  <c r="BZ644" i="1"/>
  <c r="BZ222" i="1"/>
  <c r="BZ505" i="1"/>
  <c r="BZ532" i="1"/>
  <c r="BZ615" i="1"/>
  <c r="BZ459" i="1"/>
  <c r="BZ582" i="1"/>
  <c r="BZ671" i="1"/>
  <c r="BZ494" i="1"/>
  <c r="BZ606" i="1"/>
  <c r="BZ712" i="1"/>
  <c r="BZ216" i="1"/>
  <c r="BZ457" i="1"/>
  <c r="BZ638" i="1"/>
  <c r="BZ760" i="1"/>
  <c r="BZ458" i="1"/>
  <c r="BZ470" i="1"/>
  <c r="BZ664" i="1"/>
  <c r="BZ442" i="1"/>
  <c r="BZ730" i="1"/>
  <c r="BZ218" i="1"/>
  <c r="BZ728" i="1"/>
  <c r="BZ640" i="1"/>
  <c r="BZ561" i="1"/>
  <c r="BZ492" i="1"/>
  <c r="CY671" i="1"/>
  <c r="CY685" i="1"/>
  <c r="CY286" i="1"/>
  <c r="CY281" i="1"/>
  <c r="CY665" i="1"/>
  <c r="CY557" i="1"/>
  <c r="CY765" i="1"/>
  <c r="CY644" i="1"/>
  <c r="CY633" i="1"/>
  <c r="CY713" i="1"/>
  <c r="CY664" i="1"/>
  <c r="CY535" i="1"/>
  <c r="CY469" i="1"/>
  <c r="CY534" i="1"/>
  <c r="CY504" i="1"/>
  <c r="CY769" i="1"/>
  <c r="CY708" i="1"/>
  <c r="CY445" i="1"/>
  <c r="CY465" i="1"/>
  <c r="CY508" i="1"/>
  <c r="CY684" i="1"/>
  <c r="CY669" i="1"/>
  <c r="CY563" i="1"/>
  <c r="CY634" i="1"/>
  <c r="CY588" i="1"/>
  <c r="CY640" i="1"/>
  <c r="DY272" i="1"/>
  <c r="DY287" i="1"/>
  <c r="DY537" i="1"/>
  <c r="DY283" i="1"/>
  <c r="DY666" i="1"/>
  <c r="DY278" i="1"/>
  <c r="DY469" i="1"/>
  <c r="DY644" i="1"/>
  <c r="DY705" i="1"/>
  <c r="DY643" i="1"/>
  <c r="DY507" i="1"/>
  <c r="DY474" i="1"/>
  <c r="DY633" i="1"/>
  <c r="DY532" i="1"/>
  <c r="DY774" i="1"/>
  <c r="DY758" i="1"/>
  <c r="DY563" i="1"/>
  <c r="DY775" i="1"/>
  <c r="DY616" i="1"/>
  <c r="DY662" i="1"/>
  <c r="DY538" i="1"/>
  <c r="DY527" i="1"/>
  <c r="DY608" i="1"/>
  <c r="DY730" i="1"/>
  <c r="DY540" i="1"/>
  <c r="DY506" i="1"/>
  <c r="DY534" i="1"/>
  <c r="DY772" i="1"/>
  <c r="DY212" i="1"/>
  <c r="DY713" i="1"/>
  <c r="DY707" i="1"/>
  <c r="DY491" i="1"/>
  <c r="DY221" i="1"/>
  <c r="CG7" i="1"/>
  <c r="CH7" i="1"/>
  <c r="EG150" i="1"/>
  <c r="EG157" i="1"/>
  <c r="EG158" i="1"/>
  <c r="EG151" i="1"/>
  <c r="CF686" i="1"/>
  <c r="CF276" i="1"/>
  <c r="CF663" i="1"/>
  <c r="CF558" i="1"/>
  <c r="CF668" i="1"/>
  <c r="CF462" i="1"/>
  <c r="CF709" i="1"/>
  <c r="CF707" i="1"/>
  <c r="CF711" i="1"/>
  <c r="CF637" i="1"/>
  <c r="CF706" i="1"/>
  <c r="CF616" i="1"/>
  <c r="CF772" i="1"/>
  <c r="CF278" i="1"/>
  <c r="CF713" i="1"/>
  <c r="CF567" i="1"/>
  <c r="CF685" i="1"/>
  <c r="CF563" i="1"/>
  <c r="CF776" i="1"/>
  <c r="CF224" i="1"/>
  <c r="CF727" i="1"/>
  <c r="CF531" i="1"/>
  <c r="CF212" i="1"/>
  <c r="CF590" i="1"/>
  <c r="CF661" i="1"/>
  <c r="CF285" i="1"/>
  <c r="CF670" i="1"/>
  <c r="CF667" i="1"/>
  <c r="CF669" i="1"/>
  <c r="DC452" i="1"/>
  <c r="DC562" i="1"/>
  <c r="DC589" i="1"/>
  <c r="DC508" i="1"/>
  <c r="DC473" i="1"/>
  <c r="DC707" i="1"/>
  <c r="DC590" i="1"/>
  <c r="DC583" i="1"/>
  <c r="DC607" i="1"/>
  <c r="DC285" i="1"/>
  <c r="DC287" i="1"/>
  <c r="DC273" i="1"/>
  <c r="DC459" i="1"/>
  <c r="DC613" i="1"/>
  <c r="DC671" i="1"/>
  <c r="DC281" i="1"/>
  <c r="DC534" i="1"/>
  <c r="DC662" i="1"/>
  <c r="DC666" i="1"/>
  <c r="DC705" i="1"/>
  <c r="DC487" i="1"/>
  <c r="DC758" i="1"/>
  <c r="DC704" i="1"/>
  <c r="DC634" i="1"/>
  <c r="DC609" i="1"/>
  <c r="DC665" i="1"/>
  <c r="DC687" i="1"/>
  <c r="DC640" i="1"/>
  <c r="DC584" i="1"/>
  <c r="DC443" i="1"/>
  <c r="DC277" i="1"/>
  <c r="DC289" i="1"/>
  <c r="DC288" i="1"/>
  <c r="DC466" i="1"/>
  <c r="DC761" i="1"/>
  <c r="DC456" i="1"/>
  <c r="DC221" i="1"/>
  <c r="DC726" i="1"/>
  <c r="CU159" i="1"/>
  <c r="CU158" i="1"/>
  <c r="DE158" i="1"/>
  <c r="DE150" i="1"/>
  <c r="DE159" i="1"/>
  <c r="AN137" i="1"/>
  <c r="AO137" i="1"/>
  <c r="BQ155" i="1"/>
  <c r="BS153" i="1"/>
  <c r="BR153" i="1"/>
  <c r="O641" i="1"/>
  <c r="P641" i="1" s="1"/>
  <c r="Q641" i="1" s="1"/>
  <c r="O277" i="1"/>
  <c r="P277" i="1" s="1"/>
  <c r="Q277" i="1" s="1"/>
  <c r="O685" i="1"/>
  <c r="O762" i="1"/>
  <c r="P762" i="1" s="1"/>
  <c r="Q762" i="1" s="1"/>
  <c r="O568" i="1"/>
  <c r="O608" i="1"/>
  <c r="O644" i="1"/>
  <c r="P644" i="1" s="1"/>
  <c r="Q644" i="1" s="1"/>
  <c r="O767" i="1"/>
  <c r="P767" i="1" s="1"/>
  <c r="Q767" i="1" s="1"/>
  <c r="O704" i="1"/>
  <c r="P704" i="1" s="1"/>
  <c r="Q704" i="1" s="1"/>
  <c r="O707" i="1"/>
  <c r="O288" i="1"/>
  <c r="P288" i="1" s="1"/>
  <c r="Q288" i="1" s="1"/>
  <c r="O539" i="1"/>
  <c r="P539" i="1" s="1"/>
  <c r="Q539" i="1" s="1"/>
  <c r="O459" i="1"/>
  <c r="O606" i="1"/>
  <c r="O439" i="1"/>
  <c r="O460" i="1"/>
  <c r="O730" i="1"/>
  <c r="O610" i="1"/>
  <c r="P610" i="1" s="1"/>
  <c r="Q610" i="1" s="1"/>
  <c r="O463" i="1"/>
  <c r="O283" i="1"/>
  <c r="P283" i="1" s="1"/>
  <c r="Q283" i="1" s="1"/>
  <c r="O527" i="1"/>
  <c r="O289" i="1"/>
  <c r="O613" i="1"/>
  <c r="O687" i="1"/>
  <c r="P687" i="1" s="1"/>
  <c r="Q687" i="1" s="1"/>
  <c r="O454" i="1"/>
  <c r="P454" i="1" s="1"/>
  <c r="Q454" i="1" s="1"/>
  <c r="O278" i="1"/>
  <c r="P278" i="1" s="1"/>
  <c r="Q278" i="1" s="1"/>
  <c r="O218" i="1"/>
  <c r="O217" i="1"/>
  <c r="O671" i="1"/>
  <c r="O219" i="1"/>
  <c r="Q219" i="1" s="1"/>
  <c r="O761" i="1"/>
  <c r="O529" i="1"/>
  <c r="P529" i="1" s="1"/>
  <c r="Q529" i="1" s="1"/>
  <c r="O449" i="1"/>
  <c r="P449" i="1" s="1"/>
  <c r="Q449" i="1" s="1"/>
  <c r="O686" i="1"/>
  <c r="O488" i="1"/>
  <c r="O530" i="1"/>
  <c r="O533" i="1"/>
  <c r="O163" i="1"/>
  <c r="P163" i="1" s="1"/>
  <c r="Q163" i="1" s="1"/>
  <c r="O272" i="1"/>
  <c r="O729" i="1"/>
  <c r="P729" i="1" s="1"/>
  <c r="Q729" i="1" s="1"/>
  <c r="O585" i="1"/>
  <c r="O538" i="1"/>
  <c r="P538" i="1" s="1"/>
  <c r="Q538" i="1" s="1"/>
  <c r="O224" i="1"/>
  <c r="O708" i="1"/>
  <c r="O712" i="1"/>
  <c r="P712" i="1" s="1"/>
  <c r="Q712" i="1" s="1"/>
  <c r="O558" i="1"/>
  <c r="O470" i="1"/>
  <c r="P470" i="1" s="1"/>
  <c r="Q470" i="1" s="1"/>
  <c r="O506" i="1"/>
  <c r="P506" i="1" s="1"/>
  <c r="Q506" i="1" s="1"/>
  <c r="O778" i="1"/>
  <c r="P778" i="1" s="1"/>
  <c r="Q778" i="1" s="1"/>
  <c r="O451" i="1"/>
  <c r="O640" i="1"/>
  <c r="O212" i="1"/>
  <c r="O666" i="1"/>
  <c r="O636" i="1"/>
  <c r="O614" i="1"/>
  <c r="P614" i="1" s="1"/>
  <c r="Q614" i="1" s="1"/>
  <c r="O489" i="1"/>
  <c r="O214" i="1"/>
  <c r="O534" i="1"/>
  <c r="P534" i="1" s="1"/>
  <c r="Q534" i="1" s="1"/>
  <c r="O642" i="1"/>
  <c r="O672" i="1"/>
  <c r="O490" i="1"/>
  <c r="O714" i="1"/>
  <c r="P714" i="1" s="1"/>
  <c r="Q714" i="1" s="1"/>
  <c r="O669" i="1"/>
  <c r="P669" i="1" s="1"/>
  <c r="Q669" i="1" s="1"/>
  <c r="O493" i="1"/>
  <c r="O504" i="1"/>
  <c r="O535" i="1"/>
  <c r="O643" i="1"/>
  <c r="O768" i="1"/>
  <c r="O588" i="1"/>
  <c r="P588" i="1" s="1"/>
  <c r="Q588" i="1" s="1"/>
  <c r="O528" i="1"/>
  <c r="O457" i="1"/>
  <c r="P457" i="1" s="1"/>
  <c r="Q457" i="1" s="1"/>
  <c r="AH151" i="1"/>
  <c r="AH148" i="1"/>
  <c r="AH157" i="1"/>
  <c r="DH99" i="1"/>
  <c r="DH102" i="1" s="1"/>
  <c r="DH103" i="1" s="1"/>
  <c r="DH8" i="1"/>
  <c r="DW151" i="1"/>
  <c r="DW149" i="1"/>
  <c r="BN133" i="1"/>
  <c r="BM133" i="1"/>
  <c r="BX200" i="1"/>
  <c r="BW200" i="1"/>
  <c r="CL566" i="1"/>
  <c r="CL639" i="1"/>
  <c r="CL492" i="1"/>
  <c r="CL276" i="1"/>
  <c r="CL614" i="1"/>
  <c r="CL561" i="1"/>
  <c r="CL274" i="1"/>
  <c r="CL708" i="1"/>
  <c r="CL584" i="1"/>
  <c r="CL585" i="1"/>
  <c r="CL768" i="1"/>
  <c r="CL711" i="1"/>
  <c r="CL221" i="1"/>
  <c r="CL727" i="1"/>
  <c r="CL281" i="1"/>
  <c r="CL643" i="1"/>
  <c r="CL667" i="1"/>
  <c r="CL272" i="1"/>
  <c r="CL163" i="1"/>
  <c r="CL283" i="1"/>
  <c r="CL607" i="1"/>
  <c r="CL531" i="1"/>
  <c r="AM159" i="1"/>
  <c r="AM158" i="1"/>
  <c r="DN508" i="1"/>
  <c r="DN704" i="1"/>
  <c r="DN775" i="1"/>
  <c r="DN709" i="1"/>
  <c r="DN221" i="1"/>
  <c r="DN534" i="1"/>
  <c r="DN663" i="1"/>
  <c r="DN644" i="1"/>
  <c r="DN464" i="1"/>
  <c r="DN608" i="1"/>
  <c r="DN472" i="1"/>
  <c r="DN772" i="1"/>
  <c r="DN217" i="1"/>
  <c r="DN639" i="1"/>
  <c r="DN538" i="1"/>
  <c r="DR142" i="1"/>
  <c r="DR141" i="1"/>
  <c r="BV159" i="1"/>
  <c r="BV148" i="1"/>
  <c r="BV151" i="1"/>
  <c r="AM289" i="1"/>
  <c r="AM714" i="1"/>
  <c r="AN714" i="1" s="1"/>
  <c r="AO714" i="1" s="1"/>
  <c r="AM286" i="1"/>
  <c r="AM225" i="1"/>
  <c r="AM288" i="1"/>
  <c r="AM466" i="1"/>
  <c r="AM163" i="1"/>
  <c r="AO163" i="1" s="1"/>
  <c r="AM765" i="1"/>
  <c r="AM728" i="1"/>
  <c r="AM726" i="1"/>
  <c r="AM608" i="1"/>
  <c r="AN608" i="1" s="1"/>
  <c r="AO608" i="1" s="1"/>
  <c r="AM669" i="1"/>
  <c r="AM472" i="1"/>
  <c r="AN472" i="1" s="1"/>
  <c r="AO472" i="1" s="1"/>
  <c r="AM663" i="1"/>
  <c r="AN663" i="1" s="1"/>
  <c r="AO663" i="1" s="1"/>
  <c r="AM277" i="1"/>
  <c r="AM462" i="1"/>
  <c r="EF8" i="1"/>
  <c r="EF99" i="1"/>
  <c r="EF102" i="1" s="1"/>
  <c r="EF103" i="1" s="1"/>
  <c r="CZ143" i="1"/>
  <c r="CZ140" i="1"/>
  <c r="CZ141" i="1"/>
  <c r="DG190" i="1"/>
  <c r="DG8" i="1"/>
  <c r="DG99" i="1"/>
  <c r="DG102" i="1" s="1"/>
  <c r="DG103" i="1" s="1"/>
  <c r="DM758" i="1"/>
  <c r="DM446" i="1"/>
  <c r="DM215" i="1"/>
  <c r="DM633" i="1"/>
  <c r="DM534" i="1"/>
  <c r="DM727" i="1"/>
  <c r="DM583" i="1"/>
  <c r="DM469" i="1"/>
  <c r="DM533" i="1"/>
  <c r="DD772" i="1"/>
  <c r="DD220" i="1"/>
  <c r="DD643" i="1"/>
  <c r="DD709" i="1"/>
  <c r="DD457" i="1"/>
  <c r="DD636" i="1"/>
  <c r="DD705" i="1"/>
  <c r="DD777" i="1"/>
  <c r="DD644" i="1"/>
  <c r="DD494" i="1"/>
  <c r="DZ641" i="1"/>
  <c r="DZ685" i="1"/>
  <c r="DZ643" i="1"/>
  <c r="DZ759" i="1"/>
  <c r="DZ672" i="1"/>
  <c r="DZ633" i="1"/>
  <c r="DZ536" i="1"/>
  <c r="DZ708" i="1"/>
  <c r="DZ709" i="1"/>
  <c r="DZ610" i="1"/>
  <c r="DZ566" i="1"/>
  <c r="DZ635" i="1"/>
  <c r="DZ615" i="1"/>
  <c r="CF140" i="1"/>
  <c r="CF143" i="1"/>
  <c r="CS223" i="1"/>
  <c r="CS635" i="1"/>
  <c r="CS225" i="1"/>
  <c r="CS590" i="1"/>
  <c r="CS585" i="1"/>
  <c r="CS491" i="1"/>
  <c r="CS686" i="1"/>
  <c r="CS566" i="1"/>
  <c r="CS504" i="1"/>
  <c r="DL661" i="1"/>
  <c r="DL770" i="1"/>
  <c r="DL537" i="1"/>
  <c r="DL665" i="1"/>
  <c r="DL775" i="1"/>
  <c r="DJ447" i="1"/>
  <c r="DJ508" i="1"/>
  <c r="DJ613" i="1"/>
  <c r="DX568" i="1"/>
  <c r="DX706" i="1"/>
  <c r="DX668" i="1"/>
  <c r="DX531" i="1"/>
  <c r="DX636" i="1"/>
  <c r="DX776" i="1"/>
  <c r="AW643" i="1"/>
  <c r="AW763" i="1"/>
  <c r="EE285" i="1"/>
  <c r="EE284" i="1"/>
  <c r="EE276" i="1"/>
  <c r="EE474" i="1"/>
  <c r="AT146" i="1"/>
  <c r="AS146" i="1"/>
  <c r="BW145" i="1"/>
  <c r="BX145" i="1"/>
  <c r="CP253" i="1"/>
  <c r="AC778" i="1"/>
  <c r="O236" i="1"/>
  <c r="CO671" i="1"/>
  <c r="CO467" i="1"/>
  <c r="CO587" i="1"/>
  <c r="CO534" i="1"/>
  <c r="CO507" i="1"/>
  <c r="CO492" i="1"/>
  <c r="CO588" i="1"/>
  <c r="CO539" i="1"/>
  <c r="CO663" i="1"/>
  <c r="CO471" i="1"/>
  <c r="CO531" i="1"/>
  <c r="AC669" i="1"/>
  <c r="AC454" i="1"/>
  <c r="AC608" i="1"/>
  <c r="AC508" i="1"/>
  <c r="AC683" i="1"/>
  <c r="AC494" i="1"/>
  <c r="DP439" i="1"/>
  <c r="DP492" i="1"/>
  <c r="DP636" i="1"/>
  <c r="EH508" i="1"/>
  <c r="EH456" i="1"/>
  <c r="EH461" i="1"/>
  <c r="EH458" i="1"/>
  <c r="EH474" i="1"/>
  <c r="EH563" i="1"/>
  <c r="DW455" i="1"/>
  <c r="DW671" i="1"/>
  <c r="DW731" i="1"/>
  <c r="DW585" i="1"/>
  <c r="DQ582" i="1"/>
  <c r="DQ662" i="1"/>
  <c r="DQ667" i="1"/>
  <c r="DQ469" i="1"/>
  <c r="DQ560" i="1"/>
  <c r="DQ444" i="1"/>
  <c r="DQ769" i="1"/>
  <c r="DQ459" i="1"/>
  <c r="DQ640" i="1"/>
  <c r="BV289" i="1"/>
  <c r="BV527" i="1"/>
  <c r="BV473" i="1"/>
  <c r="BV688" i="1"/>
  <c r="BV712" i="1"/>
  <c r="BV728" i="1"/>
  <c r="BV539" i="1"/>
  <c r="BV458" i="1"/>
  <c r="BV763" i="1"/>
  <c r="BV585" i="1"/>
  <c r="BV666" i="1"/>
  <c r="DO450" i="1"/>
  <c r="DO493" i="1"/>
  <c r="DO489" i="1"/>
  <c r="DO667" i="1"/>
  <c r="DO216" i="1"/>
  <c r="DO508" i="1"/>
  <c r="DO606" i="1"/>
  <c r="DO534" i="1"/>
  <c r="DO781" i="1"/>
  <c r="CP670" i="1"/>
  <c r="CP447" i="1"/>
  <c r="CP505" i="1"/>
  <c r="AL463" i="1"/>
  <c r="AL663" i="1"/>
  <c r="AL639" i="1"/>
  <c r="AL559" i="1"/>
  <c r="BZ559" i="1"/>
  <c r="BZ610" i="1"/>
  <c r="CY449" i="1"/>
  <c r="CY452" i="1"/>
  <c r="CY584" i="1"/>
  <c r="CY439" i="1"/>
  <c r="CY586" i="1"/>
  <c r="CY710" i="1"/>
  <c r="DY163" i="1"/>
  <c r="DY492" i="1"/>
  <c r="DY487" i="1"/>
  <c r="DY504" i="1"/>
  <c r="DY663" i="1"/>
  <c r="DY460" i="1"/>
  <c r="DY528" i="1"/>
  <c r="DY661" i="1"/>
  <c r="CF704" i="1"/>
  <c r="CF494" i="1"/>
  <c r="CF466" i="1"/>
  <c r="CF452" i="1"/>
  <c r="CF508" i="1"/>
  <c r="DC461" i="1"/>
  <c r="DC565" i="1"/>
  <c r="DC564" i="1"/>
  <c r="DC684" i="1"/>
  <c r="DC557" i="1"/>
  <c r="CL465" i="1"/>
  <c r="CL468" i="1"/>
  <c r="CL445" i="1"/>
  <c r="CL463" i="1"/>
  <c r="CL535" i="1"/>
  <c r="DN586" i="1"/>
  <c r="DN458" i="1"/>
  <c r="DN614" i="1"/>
  <c r="DN559" i="1"/>
  <c r="DN457" i="1"/>
  <c r="DN527" i="1"/>
  <c r="AM504" i="1"/>
  <c r="AM529" i="1"/>
  <c r="AM685" i="1"/>
  <c r="AM638" i="1"/>
  <c r="BL149" i="1"/>
  <c r="BL158" i="1"/>
  <c r="DM449" i="1"/>
  <c r="DM284" i="1"/>
  <c r="DM729" i="1"/>
  <c r="DM286" i="1"/>
  <c r="DM777" i="1"/>
  <c r="DM640" i="1"/>
  <c r="DM672" i="1"/>
  <c r="DZ534" i="1"/>
  <c r="DZ704" i="1"/>
  <c r="DZ770" i="1"/>
  <c r="DZ494" i="1"/>
  <c r="DZ276" i="1"/>
  <c r="CS535" i="1"/>
  <c r="CS671" i="1"/>
  <c r="CS634" i="1"/>
  <c r="CS537" i="1"/>
  <c r="DL225" i="1"/>
  <c r="DL730" i="1"/>
  <c r="DL612" i="1"/>
  <c r="DJ711" i="1"/>
  <c r="DJ728" i="1"/>
  <c r="DJ584" i="1"/>
  <c r="DX590" i="1"/>
  <c r="DX606" i="1"/>
  <c r="DX612" i="1"/>
  <c r="DX450" i="1"/>
  <c r="DX688" i="1"/>
  <c r="DX567" i="1"/>
  <c r="DX460" i="1"/>
  <c r="DX461" i="1"/>
  <c r="DX671" i="1"/>
  <c r="BQ761" i="1"/>
  <c r="BQ672" i="1"/>
  <c r="AW614" i="1"/>
  <c r="AW635" i="1"/>
  <c r="AW608" i="1"/>
  <c r="AW471" i="1"/>
  <c r="DT687" i="1"/>
  <c r="DT606" i="1"/>
  <c r="DU287" i="1"/>
  <c r="DU285" i="1"/>
  <c r="CS142" i="1"/>
  <c r="CS140" i="1"/>
  <c r="BH197" i="1"/>
  <c r="BI197" i="1"/>
  <c r="DH633" i="1"/>
  <c r="DH284" i="1"/>
  <c r="DH277" i="1"/>
  <c r="AX153" i="1"/>
  <c r="AY153" i="1"/>
  <c r="EF611" i="1"/>
  <c r="EF730" i="1"/>
  <c r="EF662" i="1"/>
  <c r="DA610" i="1"/>
  <c r="DA641" i="1"/>
  <c r="DA612" i="1"/>
  <c r="DA561" i="1"/>
  <c r="DA540" i="1"/>
  <c r="DA637" i="1"/>
  <c r="AR567" i="1"/>
  <c r="AR635" i="1"/>
  <c r="AR640" i="1"/>
  <c r="EB590" i="1"/>
  <c r="EB759" i="1"/>
  <c r="EB613" i="1"/>
  <c r="DW253" i="1"/>
  <c r="CF778" i="1"/>
  <c r="M266" i="1"/>
  <c r="CO560" i="1"/>
  <c r="CO709" i="1"/>
  <c r="CO644" i="1"/>
  <c r="AC468" i="1"/>
  <c r="AC759" i="1"/>
  <c r="AC668" i="1"/>
  <c r="AC641" i="1"/>
  <c r="AC568" i="1"/>
  <c r="AC663" i="1"/>
  <c r="AC772" i="1"/>
  <c r="AC612" i="1"/>
  <c r="AC218" i="1"/>
  <c r="AC664" i="1"/>
  <c r="AC685" i="1"/>
  <c r="AC713" i="1"/>
  <c r="AC588" i="1"/>
  <c r="AC644" i="1"/>
  <c r="DO442" i="1"/>
  <c r="DO285" i="1"/>
  <c r="ED606" i="1"/>
  <c r="ED225" i="1"/>
  <c r="ED614" i="1"/>
  <c r="ED220" i="1"/>
  <c r="ED728" i="1"/>
  <c r="ED760" i="1"/>
  <c r="CJ775" i="1"/>
  <c r="CJ225" i="1"/>
  <c r="DB460" i="1"/>
  <c r="DB640" i="1"/>
  <c r="DB730" i="1"/>
  <c r="DB781" i="1"/>
  <c r="EB217" i="1"/>
  <c r="EB505" i="1"/>
  <c r="CO661" i="1"/>
  <c r="CO582" i="1"/>
  <c r="H75" i="1"/>
  <c r="L726" i="1"/>
  <c r="M726" i="1" s="1"/>
  <c r="L537" i="1"/>
  <c r="M537" i="1" s="1"/>
  <c r="CO451" i="1"/>
  <c r="CO536" i="1"/>
  <c r="AV155" i="1"/>
  <c r="AY98" i="1"/>
  <c r="AV99" i="1"/>
  <c r="AV148" i="1"/>
  <c r="AV8" i="1"/>
  <c r="AX98" i="1"/>
  <c r="J662" i="1"/>
  <c r="J635" i="1"/>
  <c r="L635" i="1" s="1"/>
  <c r="M635" i="1" s="1"/>
  <c r="J583" i="1"/>
  <c r="J708" i="1"/>
  <c r="J467" i="1"/>
  <c r="L467" i="1" s="1"/>
  <c r="M467" i="1" s="1"/>
  <c r="J781" i="1"/>
  <c r="J491" i="1"/>
  <c r="L491" i="1" s="1"/>
  <c r="M491" i="1" s="1"/>
  <c r="J440" i="1"/>
  <c r="L440" i="1" s="1"/>
  <c r="M440" i="1" s="1"/>
  <c r="J455" i="1"/>
  <c r="J661" i="1"/>
  <c r="J163" i="1"/>
  <c r="J688" i="1"/>
  <c r="L688" i="1" s="1"/>
  <c r="M688" i="1" s="1"/>
  <c r="J558" i="1"/>
  <c r="J563" i="1"/>
  <c r="L563" i="1" s="1"/>
  <c r="M563" i="1" s="1"/>
  <c r="J288" i="1"/>
  <c r="J488" i="1"/>
  <c r="J584" i="1"/>
  <c r="L584" i="1" s="1"/>
  <c r="M584" i="1" s="1"/>
  <c r="J633" i="1"/>
  <c r="L633" i="1" s="1"/>
  <c r="M633" i="1" s="1"/>
  <c r="J221" i="1"/>
  <c r="M87" i="1"/>
  <c r="L7" i="1"/>
  <c r="M7" i="1" s="1"/>
  <c r="K150" i="1"/>
  <c r="K148" i="1"/>
  <c r="E156" i="1"/>
  <c r="G154" i="1"/>
  <c r="H154" i="1" s="1"/>
  <c r="P137" i="1"/>
  <c r="Q137" i="1" s="1"/>
  <c r="J139" i="1"/>
  <c r="P139" i="1" s="1"/>
  <c r="M34" i="1"/>
  <c r="J173" i="1"/>
  <c r="S705" i="1"/>
  <c r="S283" i="1"/>
  <c r="S564" i="1"/>
  <c r="S587" i="1"/>
  <c r="S714" i="1"/>
  <c r="S439" i="1"/>
  <c r="T439" i="1" s="1"/>
  <c r="U439" i="1" s="1"/>
  <c r="F150" i="1"/>
  <c r="F149" i="1"/>
  <c r="CG290" i="1"/>
  <c r="CH290" i="1" s="1"/>
  <c r="CX155" i="1"/>
  <c r="DQ465" i="1"/>
  <c r="DQ287" i="1"/>
  <c r="DQ286" i="1"/>
  <c r="CP528" i="1"/>
  <c r="CP274" i="1"/>
  <c r="BZ465" i="1"/>
  <c r="BZ444" i="1"/>
  <c r="AI125" i="1"/>
  <c r="AJ125" i="1" s="1"/>
  <c r="CH266" i="1"/>
  <c r="CC75" i="1"/>
  <c r="BX268" i="1"/>
  <c r="CR642" i="1"/>
  <c r="CR454" i="1"/>
  <c r="BU277" i="1"/>
  <c r="BU612" i="1"/>
  <c r="CN442" i="1"/>
  <c r="CN449" i="1"/>
  <c r="AI280" i="1"/>
  <c r="AJ280" i="1" s="1"/>
  <c r="AD755" i="1"/>
  <c r="AE755" i="1" s="1"/>
  <c r="EB139" i="1"/>
  <c r="BI267" i="1"/>
  <c r="DL155" i="1"/>
  <c r="CF253" i="1"/>
  <c r="DG155" i="1"/>
  <c r="CF139" i="1"/>
  <c r="CU155" i="1"/>
  <c r="AY268" i="1"/>
  <c r="CC265" i="1"/>
  <c r="BI265" i="1"/>
  <c r="AT69" i="1"/>
  <c r="EF253" i="1"/>
  <c r="AY69" i="1"/>
  <c r="BS268" i="1"/>
  <c r="AD161" i="1"/>
  <c r="AE161" i="1" s="1"/>
  <c r="CF103" i="1"/>
  <c r="CY139" i="1"/>
  <c r="DG147" i="1"/>
  <c r="BD75" i="1"/>
  <c r="CC268" i="1"/>
  <c r="CH267" i="1"/>
  <c r="AH253" i="1"/>
  <c r="AC286" i="1"/>
  <c r="AC289" i="1"/>
  <c r="DP289" i="1"/>
  <c r="DP474" i="1"/>
  <c r="DP457" i="1"/>
  <c r="EH561" i="1"/>
  <c r="EH276" i="1"/>
  <c r="EH471" i="1"/>
  <c r="EH288" i="1"/>
  <c r="EH278" i="1"/>
  <c r="EH440" i="1"/>
  <c r="BV275" i="1"/>
  <c r="BV470" i="1"/>
  <c r="DO440" i="1"/>
  <c r="DO287" i="1"/>
  <c r="DO487" i="1"/>
  <c r="DO284" i="1"/>
  <c r="BZ609" i="1"/>
  <c r="BZ455" i="1"/>
  <c r="BZ275" i="1"/>
  <c r="CY494" i="1"/>
  <c r="CY471" i="1"/>
  <c r="DY606" i="1"/>
  <c r="DY281" i="1"/>
  <c r="DY288" i="1"/>
  <c r="DY560" i="1"/>
  <c r="EE150" i="1"/>
  <c r="EE149" i="1"/>
  <c r="CL532" i="1"/>
  <c r="CL288" i="1"/>
  <c r="CJ141" i="1"/>
  <c r="CJ142" i="1"/>
  <c r="DD613" i="1"/>
  <c r="DD472" i="1"/>
  <c r="DD275" i="1"/>
  <c r="DZ288" i="1"/>
  <c r="DZ278" i="1"/>
  <c r="CQ159" i="1"/>
  <c r="CQ149" i="1"/>
  <c r="CR488" i="1"/>
  <c r="CR537" i="1"/>
  <c r="BU491" i="1"/>
  <c r="BU444" i="1"/>
  <c r="AV494" i="1"/>
  <c r="AV448" i="1"/>
  <c r="CN770" i="1"/>
  <c r="CN443" i="1"/>
  <c r="CN456" i="1"/>
  <c r="CN465" i="1"/>
  <c r="CN457" i="1"/>
  <c r="EF686" i="1"/>
  <c r="EF473" i="1"/>
  <c r="AY265" i="1"/>
  <c r="DY155" i="1"/>
  <c r="CX139" i="1"/>
  <c r="CC69" i="1"/>
  <c r="AJ265" i="1"/>
  <c r="CU156" i="1"/>
  <c r="AD67" i="1"/>
  <c r="AE67" i="1" s="1"/>
  <c r="EE139" i="1"/>
  <c r="AM456" i="1"/>
  <c r="AM583" i="1"/>
  <c r="BA711" i="1"/>
  <c r="BA471" i="1"/>
  <c r="AV222" i="1"/>
  <c r="AV492" i="1"/>
  <c r="AV661" i="1"/>
  <c r="AV686" i="1"/>
  <c r="AB614" i="1"/>
  <c r="AD614" i="1" s="1"/>
  <c r="AE614" i="1" s="1"/>
  <c r="AB707" i="1"/>
  <c r="AD707" i="1" s="1"/>
  <c r="AE707" i="1" s="1"/>
  <c r="AH461" i="1"/>
  <c r="AH704" i="1"/>
  <c r="AH663" i="1"/>
  <c r="AH776" i="1"/>
  <c r="AH706" i="1"/>
  <c r="CM761" i="1"/>
  <c r="CM643" i="1"/>
  <c r="CM218" i="1"/>
  <c r="CM776" i="1"/>
  <c r="CM728" i="1"/>
  <c r="CM775" i="1"/>
  <c r="CZ662" i="1"/>
  <c r="CZ774" i="1"/>
  <c r="EA729" i="1"/>
  <c r="EA224" i="1"/>
  <c r="EA766" i="1"/>
  <c r="EA220" i="1"/>
  <c r="EA642" i="1"/>
  <c r="EA616" i="1"/>
  <c r="EA643" i="1"/>
  <c r="AG767" i="1"/>
  <c r="AG223" i="1"/>
  <c r="AG221" i="1"/>
  <c r="AG766" i="1"/>
  <c r="CX460" i="1"/>
  <c r="CX665" i="1"/>
  <c r="CX590" i="1"/>
  <c r="CX728" i="1"/>
  <c r="CX771" i="1"/>
  <c r="BB643" i="1"/>
  <c r="BB670" i="1"/>
  <c r="BB211" i="1"/>
  <c r="EE466" i="1"/>
  <c r="EE766" i="1"/>
  <c r="EE760" i="1"/>
  <c r="DU731" i="1"/>
  <c r="DU728" i="1"/>
  <c r="DU705" i="1"/>
  <c r="DU223" i="1"/>
  <c r="DU781" i="1"/>
  <c r="CX156" i="1"/>
  <c r="BX266" i="1"/>
  <c r="EA147" i="1"/>
  <c r="CK155" i="1"/>
  <c r="EB155" i="1"/>
  <c r="CP139" i="1"/>
  <c r="DS253" i="1"/>
  <c r="DJ149" i="1"/>
  <c r="DJ151" i="1"/>
  <c r="DP505" i="1"/>
  <c r="DP538" i="1"/>
  <c r="DQ539" i="1"/>
  <c r="DQ614" i="1"/>
  <c r="DQ583" i="1"/>
  <c r="BV471" i="1"/>
  <c r="BV287" i="1"/>
  <c r="CF492" i="1"/>
  <c r="CF532" i="1"/>
  <c r="AM473" i="1"/>
  <c r="AM441" i="1"/>
  <c r="AL141" i="1"/>
  <c r="AL142" i="1"/>
  <c r="AG99" i="1"/>
  <c r="AI98" i="1"/>
  <c r="AG8" i="1"/>
  <c r="AI8" i="1" s="1"/>
  <c r="AJ8" i="1" s="1"/>
  <c r="AX197" i="1"/>
  <c r="AY197" i="1"/>
  <c r="BP8" i="1"/>
  <c r="BR98" i="1"/>
  <c r="BS98" i="1"/>
  <c r="BP148" i="1"/>
  <c r="BP147" i="1"/>
  <c r="BP99" i="1"/>
  <c r="EF771" i="1"/>
  <c r="EF766" i="1"/>
  <c r="EF777" i="1"/>
  <c r="EF608" i="1"/>
  <c r="EF732" i="1"/>
  <c r="EF726" i="1"/>
  <c r="BR114" i="1"/>
  <c r="BS114" i="1"/>
  <c r="AT268" i="1"/>
  <c r="BW608" i="1"/>
  <c r="BX608" i="1" s="1"/>
  <c r="AC767" i="1"/>
  <c r="AC504" i="1"/>
  <c r="DW537" i="1"/>
  <c r="DW533" i="1"/>
  <c r="CP490" i="1"/>
  <c r="CP492" i="1"/>
  <c r="AL771" i="1"/>
  <c r="AL466" i="1"/>
  <c r="AL456" i="1"/>
  <c r="DY558" i="1"/>
  <c r="DY613" i="1"/>
  <c r="DC470" i="1"/>
  <c r="DC441" i="1"/>
  <c r="DN528" i="1"/>
  <c r="DN561" i="1"/>
  <c r="DM289" i="1"/>
  <c r="DM471" i="1"/>
  <c r="DZ582" i="1"/>
  <c r="DZ584" i="1"/>
  <c r="EC274" i="1"/>
  <c r="EC709" i="1"/>
  <c r="EB147" i="1"/>
  <c r="AT265" i="1"/>
  <c r="DY147" i="1"/>
  <c r="CO155" i="1"/>
  <c r="DT139" i="1"/>
  <c r="DH139" i="1"/>
  <c r="CR156" i="1"/>
  <c r="AJ268" i="1"/>
  <c r="ED253" i="1"/>
  <c r="AD280" i="1"/>
  <c r="AE280" i="1" s="1"/>
  <c r="DZ778" i="1"/>
  <c r="AX755" i="1"/>
  <c r="AY755" i="1" s="1"/>
  <c r="CO669" i="1"/>
  <c r="CO559" i="1"/>
  <c r="CO537" i="1"/>
  <c r="CO568" i="1"/>
  <c r="AC530" i="1"/>
  <c r="AC528" i="1"/>
  <c r="AC474" i="1"/>
  <c r="AC493" i="1"/>
  <c r="AC440" i="1"/>
  <c r="AC533" i="1"/>
  <c r="AC492" i="1"/>
  <c r="AC559" i="1"/>
  <c r="AC470" i="1"/>
  <c r="DP466" i="1"/>
  <c r="DP533" i="1"/>
  <c r="DP465" i="1"/>
  <c r="DP473" i="1"/>
  <c r="DP455" i="1"/>
  <c r="DP444" i="1"/>
  <c r="EH504" i="1"/>
  <c r="EH609" i="1"/>
  <c r="EH759" i="1"/>
  <c r="DW584" i="1"/>
  <c r="DW610" i="1"/>
  <c r="DW612" i="1"/>
  <c r="DW491" i="1"/>
  <c r="DQ643" i="1"/>
  <c r="DQ566" i="1"/>
  <c r="DQ559" i="1"/>
  <c r="DQ663" i="1"/>
  <c r="DQ636" i="1"/>
  <c r="DQ530" i="1"/>
  <c r="DQ470" i="1"/>
  <c r="BV286" i="1"/>
  <c r="BV534" i="1"/>
  <c r="BV584" i="1"/>
  <c r="DO466" i="1"/>
  <c r="DO469" i="1"/>
  <c r="DO587" i="1"/>
  <c r="DO642" i="1"/>
  <c r="CP559" i="1"/>
  <c r="CP563" i="1"/>
  <c r="CP493" i="1"/>
  <c r="CP584" i="1"/>
  <c r="CP688" i="1"/>
  <c r="AL636" i="1"/>
  <c r="AL564" i="1"/>
  <c r="AL607" i="1"/>
  <c r="AL589" i="1"/>
  <c r="AL492" i="1"/>
  <c r="BZ469" i="1"/>
  <c r="BZ763" i="1"/>
  <c r="CY533" i="1"/>
  <c r="CY590" i="1"/>
  <c r="CY683" i="1"/>
  <c r="DY276" i="1"/>
  <c r="DY669" i="1"/>
  <c r="DY635" i="1"/>
  <c r="DY764" i="1"/>
  <c r="DY664" i="1"/>
  <c r="DY450" i="1"/>
  <c r="CF469" i="1"/>
  <c r="CF527" i="1"/>
  <c r="DC455" i="1"/>
  <c r="DC706" i="1"/>
  <c r="DC639" i="1"/>
  <c r="CL668" i="1"/>
  <c r="CL460" i="1"/>
  <c r="CL669" i="1"/>
  <c r="CL582" i="1"/>
  <c r="CL642" i="1"/>
  <c r="DN664" i="1"/>
  <c r="DN589" i="1"/>
  <c r="DN642" i="1"/>
  <c r="DN529" i="1"/>
  <c r="DN560" i="1"/>
  <c r="DN606" i="1"/>
  <c r="AM559" i="1"/>
  <c r="AM688" i="1"/>
  <c r="AM759" i="1"/>
  <c r="DM538" i="1"/>
  <c r="DM457" i="1"/>
  <c r="DM456" i="1"/>
  <c r="DM612" i="1"/>
  <c r="DM616" i="1"/>
  <c r="DD672" i="1"/>
  <c r="DD489" i="1"/>
  <c r="DD558" i="1"/>
  <c r="DD473" i="1"/>
  <c r="DD557" i="1"/>
  <c r="DD492" i="1"/>
  <c r="DZ758" i="1"/>
  <c r="DZ442" i="1"/>
  <c r="DZ688" i="1"/>
  <c r="DZ763" i="1"/>
  <c r="DZ565" i="1"/>
  <c r="DZ684" i="1"/>
  <c r="DZ537" i="1"/>
  <c r="CS471" i="1"/>
  <c r="CS534" i="1"/>
  <c r="DL492" i="1"/>
  <c r="DL687" i="1"/>
  <c r="DJ587" i="1"/>
  <c r="DJ759" i="1"/>
  <c r="AW636" i="1"/>
  <c r="AW670" i="1"/>
  <c r="BP712" i="1"/>
  <c r="BP609" i="1"/>
  <c r="BP661" i="1"/>
  <c r="BP643" i="1"/>
  <c r="CT688" i="1"/>
  <c r="CT568" i="1"/>
  <c r="BK588" i="1"/>
  <c r="BK505" i="1"/>
  <c r="CR222" i="1"/>
  <c r="CR451" i="1"/>
  <c r="CR638" i="1"/>
  <c r="CR508" i="1"/>
  <c r="CR506" i="1"/>
  <c r="BU448" i="1"/>
  <c r="BU708" i="1"/>
  <c r="AV528" i="1"/>
  <c r="AV662" i="1"/>
  <c r="CN440" i="1"/>
  <c r="CN607" i="1"/>
  <c r="CN564" i="1"/>
  <c r="CN451" i="1"/>
  <c r="CN560" i="1"/>
  <c r="CN446" i="1"/>
  <c r="AH527" i="1"/>
  <c r="AH447" i="1"/>
  <c r="CZ444" i="1"/>
  <c r="CZ470" i="1"/>
  <c r="BB470" i="1"/>
  <c r="BB539" i="1"/>
  <c r="DU473" i="1"/>
  <c r="DU464" i="1"/>
  <c r="EF564" i="1"/>
  <c r="EF606" i="1"/>
  <c r="DA529" i="1"/>
  <c r="DA687" i="1"/>
  <c r="DA729" i="1"/>
  <c r="CZ155" i="1"/>
  <c r="EH147" i="1"/>
  <c r="DG139" i="1"/>
  <c r="CN156" i="1"/>
  <c r="DG778" i="1"/>
  <c r="EH778" i="1"/>
  <c r="DT778" i="1"/>
  <c r="CO778" i="1"/>
  <c r="Q116" i="1"/>
  <c r="EB213" i="1"/>
  <c r="EB765" i="1"/>
  <c r="EB537" i="1"/>
  <c r="EB221" i="1"/>
  <c r="CO672" i="1"/>
  <c r="CO211" i="1"/>
  <c r="CO771" i="1"/>
  <c r="CO765" i="1"/>
  <c r="CO768" i="1"/>
  <c r="CO728" i="1"/>
  <c r="CO585" i="1"/>
  <c r="CO225" i="1"/>
  <c r="CO711" i="1"/>
  <c r="CO758" i="1"/>
  <c r="CO217" i="1"/>
  <c r="CO772" i="1"/>
  <c r="CO687" i="1"/>
  <c r="CO215" i="1"/>
  <c r="CO773" i="1"/>
  <c r="CO641" i="1"/>
  <c r="CO473" i="1"/>
  <c r="CO504" i="1"/>
  <c r="CO214" i="1"/>
  <c r="CO222" i="1"/>
  <c r="CO637" i="1"/>
  <c r="AC775" i="1"/>
  <c r="AC561" i="1"/>
  <c r="AC463" i="1"/>
  <c r="AC444" i="1"/>
  <c r="AC766" i="1"/>
  <c r="AC758" i="1"/>
  <c r="AC469" i="1"/>
  <c r="AC704" i="1"/>
  <c r="DP456" i="1"/>
  <c r="DP767" i="1"/>
  <c r="DP536" i="1"/>
  <c r="DP566" i="1"/>
  <c r="DP527" i="1"/>
  <c r="DP584" i="1"/>
  <c r="DP562" i="1"/>
  <c r="DP729" i="1"/>
  <c r="DP773" i="1"/>
  <c r="DP590" i="1"/>
  <c r="DP732" i="1"/>
  <c r="DP212" i="1"/>
  <c r="DP589" i="1"/>
  <c r="DP582" i="1"/>
  <c r="EH559" i="1"/>
  <c r="EH758" i="1"/>
  <c r="EH666" i="1"/>
  <c r="EH685" i="1"/>
  <c r="EH446" i="1"/>
  <c r="EH705" i="1"/>
  <c r="EH669" i="1"/>
  <c r="EH636" i="1"/>
  <c r="DW773" i="1"/>
  <c r="DW487" i="1"/>
  <c r="DW763" i="1"/>
  <c r="DW611" i="1"/>
  <c r="DW708" i="1"/>
  <c r="DW707" i="1"/>
  <c r="DW564" i="1"/>
  <c r="DW474" i="1"/>
  <c r="DW777" i="1"/>
  <c r="DW217" i="1"/>
  <c r="DW640" i="1"/>
  <c r="DQ454" i="1"/>
  <c r="DQ439" i="1"/>
  <c r="DQ670" i="1"/>
  <c r="DQ532" i="1"/>
  <c r="DQ493" i="1"/>
  <c r="DQ644" i="1"/>
  <c r="DQ727" i="1"/>
  <c r="DQ611" i="1"/>
  <c r="DQ707" i="1"/>
  <c r="DQ726" i="1"/>
  <c r="DQ441" i="1"/>
  <c r="BV586" i="1"/>
  <c r="BV634" i="1"/>
  <c r="BV582" i="1"/>
  <c r="BV769" i="1"/>
  <c r="BV642" i="1"/>
  <c r="BV661" i="1"/>
  <c r="BV446" i="1"/>
  <c r="DO638" i="1"/>
  <c r="DO468" i="1"/>
  <c r="DO590" i="1"/>
  <c r="DO220" i="1"/>
  <c r="DO446" i="1"/>
  <c r="DO730" i="1"/>
  <c r="DO711" i="1"/>
  <c r="DO214" i="1"/>
  <c r="DO615" i="1"/>
  <c r="DO709" i="1"/>
  <c r="DO588" i="1"/>
  <c r="DO764" i="1"/>
  <c r="CP706" i="1"/>
  <c r="CP212" i="1"/>
  <c r="CP685" i="1"/>
  <c r="CP220" i="1"/>
  <c r="CP456" i="1"/>
  <c r="CP710" i="1"/>
  <c r="CP642" i="1"/>
  <c r="CP666" i="1"/>
  <c r="CP777" i="1"/>
  <c r="AL706" i="1"/>
  <c r="AL765" i="1"/>
  <c r="AL634" i="1"/>
  <c r="AL705" i="1"/>
  <c r="AL711" i="1"/>
  <c r="AL669" i="1"/>
  <c r="BZ635" i="1"/>
  <c r="BZ583" i="1"/>
  <c r="BZ667" i="1"/>
  <c r="BZ215" i="1"/>
  <c r="BZ670" i="1"/>
  <c r="BZ276" i="1"/>
  <c r="BZ467" i="1"/>
  <c r="BZ773" i="1"/>
  <c r="BZ666" i="1"/>
  <c r="BZ713" i="1"/>
  <c r="CY221" i="1"/>
  <c r="CY770" i="1"/>
  <c r="CY585" i="1"/>
  <c r="CY505" i="1"/>
  <c r="CY687" i="1"/>
  <c r="CY608" i="1"/>
  <c r="CY461" i="1"/>
  <c r="CY727" i="1"/>
  <c r="CY463" i="1"/>
  <c r="CY219" i="1"/>
  <c r="CY560" i="1"/>
  <c r="DY641" i="1"/>
  <c r="DY688" i="1"/>
  <c r="DY714" i="1"/>
  <c r="DY586" i="1"/>
  <c r="DY583" i="1"/>
  <c r="DY671" i="1"/>
  <c r="DY672" i="1"/>
  <c r="CF665" i="1"/>
  <c r="CF662" i="1"/>
  <c r="CF215" i="1"/>
  <c r="CF635" i="1"/>
  <c r="CF455" i="1"/>
  <c r="DC446" i="1"/>
  <c r="DC215" i="1"/>
  <c r="DC683" i="1"/>
  <c r="DC667" i="1"/>
  <c r="DC765" i="1"/>
  <c r="DC766" i="1"/>
  <c r="DC610" i="1"/>
  <c r="CL666" i="1"/>
  <c r="CL726" i="1"/>
  <c r="CL710" i="1"/>
  <c r="CL664" i="1"/>
  <c r="CL766" i="1"/>
  <c r="CL439" i="1"/>
  <c r="CL557" i="1"/>
  <c r="CL671" i="1"/>
  <c r="CL633" i="1"/>
  <c r="CL774" i="1"/>
  <c r="CL449" i="1"/>
  <c r="CL562" i="1"/>
  <c r="CL637" i="1"/>
  <c r="CL223" i="1"/>
  <c r="CL456" i="1"/>
  <c r="CL730" i="1"/>
  <c r="CL776" i="1"/>
  <c r="CL687" i="1"/>
  <c r="CL608" i="1"/>
  <c r="DN567" i="1"/>
  <c r="DN766" i="1"/>
  <c r="DN762" i="1"/>
  <c r="DN635" i="1"/>
  <c r="DN774" i="1"/>
  <c r="DN776" i="1"/>
  <c r="DN764" i="1"/>
  <c r="DN662" i="1"/>
  <c r="DN688" i="1"/>
  <c r="DN672" i="1"/>
  <c r="DN563" i="1"/>
  <c r="AM530" i="1"/>
  <c r="AM464" i="1"/>
  <c r="AM487" i="1"/>
  <c r="AM490" i="1"/>
  <c r="AM585" i="1"/>
  <c r="AM463" i="1"/>
  <c r="AM761" i="1"/>
  <c r="AM670" i="1"/>
  <c r="AM758" i="1"/>
  <c r="AM442" i="1"/>
  <c r="DM669" i="1"/>
  <c r="DM781" i="1"/>
  <c r="DM584" i="1"/>
  <c r="DM714" i="1"/>
  <c r="DM683" i="1"/>
  <c r="DM222" i="1"/>
  <c r="DM458" i="1"/>
  <c r="DM769" i="1"/>
  <c r="DD450" i="1"/>
  <c r="DD634" i="1"/>
  <c r="DD730" i="1"/>
  <c r="DD456" i="1"/>
  <c r="DD566" i="1"/>
  <c r="DD708" i="1"/>
  <c r="DD528" i="1"/>
  <c r="DD640" i="1"/>
  <c r="DD710" i="1"/>
  <c r="DD731" i="1"/>
  <c r="DD732" i="1"/>
  <c r="DD686" i="1"/>
  <c r="DD766" i="1"/>
  <c r="DD490" i="1"/>
  <c r="DD505" i="1"/>
  <c r="DD683" i="1"/>
  <c r="DD565" i="1"/>
  <c r="DZ586" i="1"/>
  <c r="DZ642" i="1"/>
  <c r="DZ528" i="1"/>
  <c r="DZ707" i="1"/>
  <c r="DZ732" i="1"/>
  <c r="DZ667" i="1"/>
  <c r="CS507" i="1"/>
  <c r="CS709" i="1"/>
  <c r="CS714" i="1"/>
  <c r="CS212" i="1"/>
  <c r="CS666" i="1"/>
  <c r="CS711" i="1"/>
  <c r="CS684" i="1"/>
  <c r="CS727" i="1"/>
  <c r="CS639" i="1"/>
  <c r="DL540" i="1"/>
  <c r="DL610" i="1"/>
  <c r="DL535" i="1"/>
  <c r="DL728" i="1"/>
  <c r="DL706" i="1"/>
  <c r="DL732" i="1"/>
  <c r="DJ492" i="1"/>
  <c r="DJ585" i="1"/>
  <c r="DJ608" i="1"/>
  <c r="DJ461" i="1"/>
  <c r="DJ590" i="1"/>
  <c r="DJ507" i="1"/>
  <c r="DJ589" i="1"/>
  <c r="DJ215" i="1"/>
  <c r="DJ712" i="1"/>
  <c r="DJ643" i="1"/>
  <c r="DJ769" i="1"/>
  <c r="DJ534" i="1"/>
  <c r="DJ560" i="1"/>
  <c r="DX494" i="1"/>
  <c r="DX558" i="1"/>
  <c r="DX225" i="1"/>
  <c r="DX777" i="1"/>
  <c r="DX217" i="1"/>
  <c r="BQ732" i="1"/>
  <c r="BQ505" i="1"/>
  <c r="BQ763" i="1"/>
  <c r="BQ636" i="1"/>
  <c r="BQ706" i="1"/>
  <c r="AW221" i="1"/>
  <c r="AW557" i="1"/>
  <c r="AW225" i="1"/>
  <c r="DT707" i="1"/>
  <c r="DT640" i="1"/>
  <c r="DT766" i="1"/>
  <c r="DT536" i="1"/>
  <c r="DT633" i="1"/>
  <c r="DT768" i="1"/>
  <c r="DT221" i="1"/>
  <c r="DT711" i="1"/>
  <c r="DT704" i="1"/>
  <c r="DT224" i="1"/>
  <c r="DT758" i="1"/>
  <c r="BP635" i="1"/>
  <c r="BP768" i="1"/>
  <c r="BP668" i="1"/>
  <c r="BP667" i="1"/>
  <c r="BP532" i="1"/>
  <c r="BP222" i="1"/>
  <c r="BP769" i="1"/>
  <c r="BP727" i="1"/>
  <c r="BP759" i="1"/>
  <c r="CT769" i="1"/>
  <c r="CT288" i="1"/>
  <c r="CT669" i="1"/>
  <c r="CK771" i="1"/>
  <c r="CK536" i="1"/>
  <c r="CK763" i="1"/>
  <c r="CK668" i="1"/>
  <c r="CK704" i="1"/>
  <c r="CK732" i="1"/>
  <c r="CK685" i="1"/>
  <c r="DS536" i="1"/>
  <c r="DS771" i="1"/>
  <c r="DS671" i="1"/>
  <c r="DS643" i="1"/>
  <c r="BK768" i="1"/>
  <c r="BK714" i="1"/>
  <c r="BK567" i="1"/>
  <c r="BK470" i="1"/>
  <c r="BK684" i="1"/>
  <c r="BK212" i="1"/>
  <c r="BK610" i="1"/>
  <c r="BK533" i="1"/>
  <c r="BK568" i="1"/>
  <c r="DG758" i="1"/>
  <c r="DG728" i="1"/>
  <c r="DG732" i="1"/>
  <c r="DG668" i="1"/>
  <c r="DG711" i="1"/>
  <c r="DG704" i="1"/>
  <c r="BL683" i="1"/>
  <c r="BL218" i="1"/>
  <c r="BL564" i="1"/>
  <c r="BL225" i="1"/>
  <c r="DF687" i="1"/>
  <c r="DF487" i="1"/>
  <c r="DF567" i="1"/>
  <c r="DF709" i="1"/>
  <c r="DF769" i="1"/>
  <c r="BF217" i="1"/>
  <c r="BF539" i="1"/>
  <c r="BF643" i="1"/>
  <c r="BF764" i="1"/>
  <c r="BF773" i="1"/>
  <c r="CA561" i="1"/>
  <c r="CB561" i="1" s="1"/>
  <c r="CC561" i="1" s="1"/>
  <c r="CA451" i="1"/>
  <c r="CR487" i="1"/>
  <c r="CR462" i="1"/>
  <c r="CR468" i="1"/>
  <c r="BU585" i="1"/>
  <c r="BU507" i="1"/>
  <c r="BW507" i="1" s="1"/>
  <c r="BX507" i="1" s="1"/>
  <c r="BU560" i="1"/>
  <c r="BU494" i="1"/>
  <c r="BW494" i="1" s="1"/>
  <c r="BX494" i="1" s="1"/>
  <c r="EE460" i="1"/>
  <c r="EE440" i="1"/>
  <c r="EE444" i="1"/>
  <c r="AQ459" i="1"/>
  <c r="AQ453" i="1"/>
  <c r="CE590" i="1"/>
  <c r="CE728" i="1"/>
  <c r="CE558" i="1"/>
  <c r="CG558" i="1" s="1"/>
  <c r="CH558" i="1" s="1"/>
  <c r="EG590" i="1"/>
  <c r="EG471" i="1"/>
  <c r="EG612" i="1"/>
  <c r="EG222" i="1"/>
  <c r="DB533" i="1"/>
  <c r="DB440" i="1"/>
  <c r="DB439" i="1"/>
  <c r="EF633" i="1"/>
  <c r="EF613" i="1"/>
  <c r="EF490" i="1"/>
  <c r="DA765" i="1"/>
  <c r="DA450" i="1"/>
  <c r="DA684" i="1"/>
  <c r="AR663" i="1"/>
  <c r="AR470" i="1"/>
  <c r="AR488" i="1"/>
  <c r="DD155" i="1"/>
  <c r="BB139" i="1"/>
  <c r="DA139" i="1"/>
  <c r="DJ139" i="1"/>
  <c r="CP156" i="1"/>
  <c r="DN253" i="1"/>
  <c r="CJ253" i="1"/>
  <c r="EC253" i="1"/>
  <c r="DW778" i="1"/>
  <c r="EF778" i="1"/>
  <c r="BK778" i="1"/>
  <c r="CH75" i="1"/>
  <c r="EB609" i="1"/>
  <c r="EB214" i="1"/>
  <c r="CO685" i="1"/>
  <c r="CO540" i="1"/>
  <c r="CO564" i="1"/>
  <c r="CO535" i="1"/>
  <c r="CO584" i="1"/>
  <c r="CO470" i="1"/>
  <c r="CA143" i="1"/>
  <c r="CA142" i="1"/>
  <c r="AC557" i="1"/>
  <c r="AC461" i="1"/>
  <c r="AC458" i="1"/>
  <c r="AC216" i="1"/>
  <c r="AC781" i="1"/>
  <c r="AC565" i="1"/>
  <c r="AC449" i="1"/>
  <c r="AD449" i="1" s="1"/>
  <c r="AE449" i="1" s="1"/>
  <c r="AC586" i="1"/>
  <c r="AC585" i="1"/>
  <c r="AC487" i="1"/>
  <c r="DP662" i="1"/>
  <c r="DP450" i="1"/>
  <c r="DP557" i="1"/>
  <c r="DP560" i="1"/>
  <c r="EH491" i="1"/>
  <c r="EH462" i="1"/>
  <c r="EH532" i="1"/>
  <c r="DW758" i="1"/>
  <c r="DW613" i="1"/>
  <c r="BV612" i="1"/>
  <c r="BV711" i="1"/>
  <c r="BV667" i="1"/>
  <c r="DO453" i="1"/>
  <c r="DO661" i="1"/>
  <c r="DO463" i="1"/>
  <c r="CP635" i="1"/>
  <c r="CP665" i="1"/>
  <c r="AL770" i="1"/>
  <c r="AL439" i="1"/>
  <c r="BZ616" i="1"/>
  <c r="BZ474" i="1"/>
  <c r="BZ448" i="1"/>
  <c r="BZ506" i="1"/>
  <c r="BZ452" i="1"/>
  <c r="CY529" i="1"/>
  <c r="CY527" i="1"/>
  <c r="CY643" i="1"/>
  <c r="DY562" i="1"/>
  <c r="DY472" i="1"/>
  <c r="DY473" i="1"/>
  <c r="DY637" i="1"/>
  <c r="DY642" i="1"/>
  <c r="DY505" i="1"/>
  <c r="DY286" i="1"/>
  <c r="CF615" i="1"/>
  <c r="CF730" i="1"/>
  <c r="CF760" i="1"/>
  <c r="CF463" i="1"/>
  <c r="CF606" i="1"/>
  <c r="CF557" i="1"/>
  <c r="CF458" i="1"/>
  <c r="DC464" i="1"/>
  <c r="DC644" i="1"/>
  <c r="DC489" i="1"/>
  <c r="DC708" i="1"/>
  <c r="DC763" i="1"/>
  <c r="DC661" i="1"/>
  <c r="DC608" i="1"/>
  <c r="CL472" i="1"/>
  <c r="CL469" i="1"/>
  <c r="CL447" i="1"/>
  <c r="CL729" i="1"/>
  <c r="CL781" i="1"/>
  <c r="DN455" i="1"/>
  <c r="DN445" i="1"/>
  <c r="DN530" i="1"/>
  <c r="DN441" i="1"/>
  <c r="DN611" i="1"/>
  <c r="DN448" i="1"/>
  <c r="DN506" i="1"/>
  <c r="AM564" i="1"/>
  <c r="AM567" i="1"/>
  <c r="DM615" i="1"/>
  <c r="DM684" i="1"/>
  <c r="DM272" i="1"/>
  <c r="DD775" i="1"/>
  <c r="DD467" i="1"/>
  <c r="DD585" i="1"/>
  <c r="DZ461" i="1"/>
  <c r="DZ445" i="1"/>
  <c r="DZ454" i="1"/>
  <c r="CS272" i="1"/>
  <c r="CS770" i="1"/>
  <c r="CS688" i="1"/>
  <c r="CS588" i="1"/>
  <c r="CS505" i="1"/>
  <c r="CS529" i="1"/>
  <c r="DP150" i="1"/>
  <c r="DP159" i="1"/>
  <c r="DP157" i="1"/>
  <c r="BD248" i="1"/>
  <c r="BC248" i="1"/>
  <c r="BA249" i="1"/>
  <c r="DL611" i="1"/>
  <c r="DL616" i="1"/>
  <c r="DJ586" i="1"/>
  <c r="DJ667" i="1"/>
  <c r="DJ163" i="1"/>
  <c r="DJ767" i="1"/>
  <c r="DX451" i="1"/>
  <c r="DX685" i="1"/>
  <c r="DX473" i="1"/>
  <c r="DX474" i="1"/>
  <c r="DX608" i="1"/>
  <c r="AW771" i="1"/>
  <c r="AW727" i="1"/>
  <c r="CT610" i="1"/>
  <c r="CT611" i="1"/>
  <c r="CK773" i="1"/>
  <c r="CK726" i="1"/>
  <c r="BK758" i="1"/>
  <c r="BK727" i="1"/>
  <c r="BK224" i="1"/>
  <c r="BK726" i="1"/>
  <c r="DG215" i="1"/>
  <c r="DG222" i="1"/>
  <c r="CR610" i="1"/>
  <c r="CR448" i="1"/>
  <c r="CR470" i="1"/>
  <c r="CR457" i="1"/>
  <c r="CR452" i="1"/>
  <c r="CN487" i="1"/>
  <c r="CN281" i="1"/>
  <c r="CN540" i="1"/>
  <c r="BB587" i="1"/>
  <c r="BB504" i="1"/>
  <c r="CE639" i="1"/>
  <c r="CE726" i="1"/>
  <c r="CE463" i="1"/>
  <c r="EG662" i="1"/>
  <c r="EG565" i="1"/>
  <c r="DB452" i="1"/>
  <c r="DB458" i="1"/>
  <c r="CM99" i="1"/>
  <c r="CM102" i="1" s="1"/>
  <c r="CM103" i="1" s="1"/>
  <c r="CM155" i="1"/>
  <c r="CM8" i="1"/>
  <c r="EF709" i="1"/>
  <c r="EF760" i="1"/>
  <c r="EF663" i="1"/>
  <c r="EF665" i="1"/>
  <c r="EF670" i="1"/>
  <c r="EF776" i="1"/>
  <c r="EF213" i="1"/>
  <c r="EF758" i="1"/>
  <c r="EF272" i="1"/>
  <c r="EF282" i="1"/>
  <c r="EF468" i="1"/>
  <c r="EF439" i="1"/>
  <c r="EF288" i="1"/>
  <c r="AT200" i="1"/>
  <c r="AS200" i="1"/>
  <c r="DR159" i="1"/>
  <c r="DR148" i="1"/>
  <c r="DR151" i="1"/>
  <c r="DR149" i="1"/>
  <c r="DR157" i="1"/>
  <c r="DR158" i="1"/>
  <c r="AT138" i="1"/>
  <c r="AS138" i="1"/>
  <c r="DA220" i="1"/>
  <c r="DA536" i="1"/>
  <c r="DA588" i="1"/>
  <c r="DA607" i="1"/>
  <c r="DA225" i="1"/>
  <c r="AO245" i="1"/>
  <c r="AN245" i="1"/>
  <c r="AR223" i="1"/>
  <c r="AR588" i="1"/>
  <c r="DK769" i="1"/>
  <c r="DK223" i="1"/>
  <c r="AB385" i="1"/>
  <c r="AD384" i="1"/>
  <c r="AE384" i="1" s="1"/>
  <c r="AT279" i="1"/>
  <c r="AS279" i="1"/>
  <c r="DM156" i="1"/>
  <c r="CN139" i="1"/>
  <c r="Q133" i="1"/>
  <c r="AD245" i="1"/>
  <c r="AE245" i="1" s="1"/>
  <c r="AD232" i="1"/>
  <c r="AE232" i="1" s="1"/>
  <c r="DF147" i="1"/>
  <c r="AO69" i="1"/>
  <c r="CS155" i="1"/>
  <c r="DR147" i="1"/>
  <c r="CK253" i="1"/>
  <c r="AQ236" i="1"/>
  <c r="AD244" i="1"/>
  <c r="AE244" i="1" s="1"/>
  <c r="EC156" i="1"/>
  <c r="DF156" i="1"/>
  <c r="CU140" i="1"/>
  <c r="CT253" i="1"/>
  <c r="DD778" i="1"/>
  <c r="CT778" i="1"/>
  <c r="EG778" i="1"/>
  <c r="H134" i="1"/>
  <c r="H161" i="1"/>
  <c r="H265" i="1"/>
  <c r="H133" i="1"/>
  <c r="L778" i="1"/>
  <c r="M778" i="1" s="1"/>
  <c r="U116" i="1"/>
  <c r="M133" i="1"/>
  <c r="H267" i="1"/>
  <c r="H69" i="1"/>
  <c r="U69" i="1"/>
  <c r="T8" i="1"/>
  <c r="U8" i="1" s="1"/>
  <c r="H116" i="1"/>
  <c r="EB273" i="1"/>
  <c r="EB224" i="1"/>
  <c r="EB670" i="1"/>
  <c r="CO586" i="1"/>
  <c r="CO760" i="1"/>
  <c r="CO459" i="1"/>
  <c r="CO642" i="1"/>
  <c r="CO707" i="1"/>
  <c r="CO781" i="1"/>
  <c r="CO567" i="1"/>
  <c r="CO775" i="1"/>
  <c r="CO686" i="1"/>
  <c r="CO705" i="1"/>
  <c r="CO730" i="1"/>
  <c r="CO223" i="1"/>
  <c r="AC610" i="1"/>
  <c r="AC214" i="1"/>
  <c r="AC288" i="1"/>
  <c r="AC684" i="1"/>
  <c r="AC540" i="1"/>
  <c r="AC506" i="1"/>
  <c r="AC531" i="1"/>
  <c r="DP504" i="1"/>
  <c r="DP443" i="1"/>
  <c r="DP163" i="1"/>
  <c r="DP730" i="1"/>
  <c r="DP276" i="1"/>
  <c r="DP288" i="1"/>
  <c r="DP274" i="1"/>
  <c r="DP458" i="1"/>
  <c r="DP535" i="1"/>
  <c r="DP451" i="1"/>
  <c r="DP470" i="1"/>
  <c r="DP494" i="1"/>
  <c r="DP529" i="1"/>
  <c r="DP669" i="1"/>
  <c r="DP273" i="1"/>
  <c r="DP612" i="1"/>
  <c r="DP461" i="1"/>
  <c r="DP463" i="1"/>
  <c r="DP563" i="1"/>
  <c r="DP708" i="1"/>
  <c r="EH714" i="1"/>
  <c r="EH439" i="1"/>
  <c r="EH282" i="1"/>
  <c r="EH566" i="1"/>
  <c r="EH449" i="1"/>
  <c r="EH538" i="1"/>
  <c r="EH765" i="1"/>
  <c r="EH463" i="1"/>
  <c r="EH221" i="1"/>
  <c r="EH286" i="1"/>
  <c r="EH608" i="1"/>
  <c r="DW589" i="1"/>
  <c r="DW583" i="1"/>
  <c r="DW451" i="1"/>
  <c r="DW705" i="1"/>
  <c r="DW729" i="1"/>
  <c r="DW727" i="1"/>
  <c r="DW614" i="1"/>
  <c r="DW562" i="1"/>
  <c r="DW462" i="1"/>
  <c r="DQ289" i="1"/>
  <c r="DQ452" i="1"/>
  <c r="DQ536" i="1"/>
  <c r="DQ472" i="1"/>
  <c r="DQ451" i="1"/>
  <c r="DQ708" i="1"/>
  <c r="DQ474" i="1"/>
  <c r="DQ540" i="1"/>
  <c r="BV530" i="1"/>
  <c r="BV459" i="1"/>
  <c r="BV448" i="1"/>
  <c r="BV636" i="1"/>
  <c r="BV455" i="1"/>
  <c r="BV467" i="1"/>
  <c r="BV492" i="1"/>
  <c r="DO286" i="1"/>
  <c r="DO567" i="1"/>
  <c r="DO559" i="1"/>
  <c r="DO505" i="1"/>
  <c r="DO445" i="1"/>
  <c r="DO530" i="1"/>
  <c r="DO504" i="1"/>
  <c r="DO670" i="1"/>
  <c r="DO461" i="1"/>
  <c r="DO538" i="1"/>
  <c r="DO608" i="1"/>
  <c r="DO568" i="1"/>
  <c r="DO439" i="1"/>
  <c r="DO462" i="1"/>
  <c r="DO441" i="1"/>
  <c r="DO488" i="1"/>
  <c r="CP535" i="1"/>
  <c r="CP711" i="1"/>
  <c r="CP557" i="1"/>
  <c r="CP529" i="1"/>
  <c r="CP465" i="1"/>
  <c r="CP668" i="1"/>
  <c r="CP454" i="1"/>
  <c r="AL712" i="1"/>
  <c r="AN712" i="1" s="1"/>
  <c r="AO712" i="1" s="1"/>
  <c r="AL440" i="1"/>
  <c r="AL612" i="1"/>
  <c r="AL488" i="1"/>
  <c r="AL638" i="1"/>
  <c r="BZ563" i="1"/>
  <c r="BZ468" i="1"/>
  <c r="BZ726" i="1"/>
  <c r="BZ507" i="1"/>
  <c r="BZ445" i="1"/>
  <c r="BZ439" i="1"/>
  <c r="BZ685" i="1"/>
  <c r="BZ567" i="1"/>
  <c r="BZ441" i="1"/>
  <c r="BZ287" i="1"/>
  <c r="BZ460" i="1"/>
  <c r="CY454" i="1"/>
  <c r="CY638" i="1"/>
  <c r="CY458" i="1"/>
  <c r="DY588" i="1"/>
  <c r="DY471" i="1"/>
  <c r="DY727" i="1"/>
  <c r="DY508" i="1"/>
  <c r="DY489" i="1"/>
  <c r="DY531" i="1"/>
  <c r="DY449" i="1"/>
  <c r="DY614" i="1"/>
  <c r="DY468" i="1"/>
  <c r="DY458" i="1"/>
  <c r="DY451" i="1"/>
  <c r="DY442" i="1"/>
  <c r="CF611" i="1"/>
  <c r="CF474" i="1"/>
  <c r="CF446" i="1"/>
  <c r="CF493" i="1"/>
  <c r="CF444" i="1"/>
  <c r="CF488" i="1"/>
  <c r="DC506" i="1"/>
  <c r="DC447" i="1"/>
  <c r="DC440" i="1"/>
  <c r="DC468" i="1"/>
  <c r="DC507" i="1"/>
  <c r="DC505" i="1"/>
  <c r="DC445" i="1"/>
  <c r="DC439" i="1"/>
  <c r="DC530" i="1"/>
  <c r="DC458" i="1"/>
  <c r="CL457" i="1"/>
  <c r="CL560" i="1"/>
  <c r="CL508" i="1"/>
  <c r="CL461" i="1"/>
  <c r="CL488" i="1"/>
  <c r="CL471" i="1"/>
  <c r="CL661" i="1"/>
  <c r="CL487" i="1"/>
  <c r="DN439" i="1"/>
  <c r="DN474" i="1"/>
  <c r="DN471" i="1"/>
  <c r="DN564" i="1"/>
  <c r="DN714" i="1"/>
  <c r="DN587" i="1"/>
  <c r="DN470" i="1"/>
  <c r="DN465" i="1"/>
  <c r="DN613" i="1"/>
  <c r="DN463" i="1"/>
  <c r="DN504" i="1"/>
  <c r="DN272" i="1"/>
  <c r="DN454" i="1"/>
  <c r="DN729" i="1"/>
  <c r="DN640" i="1"/>
  <c r="AM639" i="1"/>
  <c r="AM776" i="1"/>
  <c r="AM453" i="1"/>
  <c r="AM494" i="1"/>
  <c r="AM535" i="1"/>
  <c r="AM439" i="1"/>
  <c r="AM471" i="1"/>
  <c r="AM468" i="1"/>
  <c r="AM467" i="1"/>
  <c r="AM533" i="1"/>
  <c r="AM641" i="1"/>
  <c r="DM641" i="1"/>
  <c r="DM531" i="1"/>
  <c r="DM440" i="1"/>
  <c r="DM590" i="1"/>
  <c r="DM707" i="1"/>
  <c r="DM536" i="1"/>
  <c r="DM566" i="1"/>
  <c r="DM665" i="1"/>
  <c r="DM464" i="1"/>
  <c r="DM706" i="1"/>
  <c r="DM493" i="1"/>
  <c r="DM529" i="1"/>
  <c r="DD633" i="1"/>
  <c r="DD758" i="1"/>
  <c r="DD488" i="1"/>
  <c r="DD464" i="1"/>
  <c r="DD614" i="1"/>
  <c r="DD773" i="1"/>
  <c r="DD590" i="1"/>
  <c r="DD774" i="1"/>
  <c r="DZ583" i="1"/>
  <c r="DZ664" i="1"/>
  <c r="DZ638" i="1"/>
  <c r="DZ474" i="1"/>
  <c r="DZ669" i="1"/>
  <c r="DZ671" i="1"/>
  <c r="DZ473" i="1"/>
  <c r="DZ644" i="1"/>
  <c r="DZ668" i="1"/>
  <c r="DZ683" i="1"/>
  <c r="DZ491" i="1"/>
  <c r="DZ462" i="1"/>
  <c r="DZ452" i="1"/>
  <c r="DZ616" i="1"/>
  <c r="DZ447" i="1"/>
  <c r="DZ505" i="1"/>
  <c r="DZ493" i="1"/>
  <c r="DZ564" i="1"/>
  <c r="AC159" i="1"/>
  <c r="AC151" i="1"/>
  <c r="CS616" i="1"/>
  <c r="CS221" i="1"/>
  <c r="CS467" i="1"/>
  <c r="CS215" i="1"/>
  <c r="CS444" i="1"/>
  <c r="CS777" i="1"/>
  <c r="CS463" i="1"/>
  <c r="CS771" i="1"/>
  <c r="CS213" i="1"/>
  <c r="CS531" i="1"/>
  <c r="CS528" i="1"/>
  <c r="DL764" i="1"/>
  <c r="DL530" i="1"/>
  <c r="DL766" i="1"/>
  <c r="DL638" i="1"/>
  <c r="DL731" i="1"/>
  <c r="DL446" i="1"/>
  <c r="DL474" i="1"/>
  <c r="DL671" i="1"/>
  <c r="DL532" i="1"/>
  <c r="DL643" i="1"/>
  <c r="DJ558" i="1"/>
  <c r="DJ536" i="1"/>
  <c r="DJ442" i="1"/>
  <c r="DJ464" i="1"/>
  <c r="DJ729" i="1"/>
  <c r="DJ707" i="1"/>
  <c r="DJ568" i="1"/>
  <c r="DJ564" i="1"/>
  <c r="DX583" i="1"/>
  <c r="DX633" i="1"/>
  <c r="DX442" i="1"/>
  <c r="DX666" i="1"/>
  <c r="DX464" i="1"/>
  <c r="DX560" i="1"/>
  <c r="DX439" i="1"/>
  <c r="DX773" i="1"/>
  <c r="DX561" i="1"/>
  <c r="DX220" i="1"/>
  <c r="DX441" i="1"/>
  <c r="DX216" i="1"/>
  <c r="DX614" i="1"/>
  <c r="DX452" i="1"/>
  <c r="DX639" i="1"/>
  <c r="BQ758" i="1"/>
  <c r="BQ454" i="1"/>
  <c r="BQ536" i="1"/>
  <c r="BQ461" i="1"/>
  <c r="BQ535" i="1"/>
  <c r="BQ223" i="1"/>
  <c r="BQ583" i="1"/>
  <c r="BQ777" i="1"/>
  <c r="BQ727" i="1"/>
  <c r="BQ762" i="1"/>
  <c r="BQ776" i="1"/>
  <c r="BQ639" i="1"/>
  <c r="BQ768" i="1"/>
  <c r="AW638" i="1"/>
  <c r="AW667" i="1"/>
  <c r="AW217" i="1"/>
  <c r="AW535" i="1"/>
  <c r="AW685" i="1"/>
  <c r="AW473" i="1"/>
  <c r="AW560" i="1"/>
  <c r="AW529" i="1"/>
  <c r="AW686" i="1"/>
  <c r="AW467" i="1"/>
  <c r="AW606" i="1"/>
  <c r="AW609" i="1"/>
  <c r="AW220" i="1"/>
  <c r="AW774" i="1"/>
  <c r="DT612" i="1"/>
  <c r="DT469" i="1"/>
  <c r="DT669" i="1"/>
  <c r="DT446" i="1"/>
  <c r="DT450" i="1"/>
  <c r="DT666" i="1"/>
  <c r="DT163" i="1"/>
  <c r="DT281" i="1"/>
  <c r="DT454" i="1"/>
  <c r="DT616" i="1"/>
  <c r="DT777" i="1"/>
  <c r="DT582" i="1"/>
  <c r="DT767" i="1"/>
  <c r="DT539" i="1"/>
  <c r="BP454" i="1"/>
  <c r="BP535" i="1"/>
  <c r="BP583" i="1"/>
  <c r="BP637" i="1"/>
  <c r="BP671" i="1"/>
  <c r="BP447" i="1"/>
  <c r="BP445" i="1"/>
  <c r="BP493" i="1"/>
  <c r="BP459" i="1"/>
  <c r="BP474" i="1"/>
  <c r="BP529" i="1"/>
  <c r="BP666" i="1"/>
  <c r="BP634" i="1"/>
  <c r="CT687" i="1"/>
  <c r="CT463" i="1"/>
  <c r="CT452" i="1"/>
  <c r="CT767" i="1"/>
  <c r="CT487" i="1"/>
  <c r="CT439" i="1"/>
  <c r="CT474" i="1"/>
  <c r="CT471" i="1"/>
  <c r="CT454" i="1"/>
  <c r="CT708" i="1"/>
  <c r="CT557" i="1"/>
  <c r="CT212" i="1"/>
  <c r="CT728" i="1"/>
  <c r="CT758" i="1"/>
  <c r="CT727" i="1"/>
  <c r="CK712" i="1"/>
  <c r="CK714" i="1"/>
  <c r="CK441" i="1"/>
  <c r="CK214" i="1"/>
  <c r="CK216" i="1"/>
  <c r="CK560" i="1"/>
  <c r="CK564" i="1"/>
  <c r="CK765" i="1"/>
  <c r="DS616" i="1"/>
  <c r="DS469" i="1"/>
  <c r="DS468" i="1"/>
  <c r="DS461" i="1"/>
  <c r="DS772" i="1"/>
  <c r="DS729" i="1"/>
  <c r="DS224" i="1"/>
  <c r="DS457" i="1"/>
  <c r="BK562" i="1"/>
  <c r="BK665" i="1"/>
  <c r="BK443" i="1"/>
  <c r="BK664" i="1"/>
  <c r="BK774" i="1"/>
  <c r="BK561" i="1"/>
  <c r="BK461" i="1"/>
  <c r="BK493" i="1"/>
  <c r="DG635" i="1"/>
  <c r="DG224" i="1"/>
  <c r="DG666" i="1"/>
  <c r="DG557" i="1"/>
  <c r="DG726" i="1"/>
  <c r="DG220" i="1"/>
  <c r="DG221" i="1"/>
  <c r="BL614" i="1"/>
  <c r="BL727" i="1"/>
  <c r="BL635" i="1"/>
  <c r="BL493" i="1"/>
  <c r="BM493" i="1" s="1"/>
  <c r="BN493" i="1" s="1"/>
  <c r="BL672" i="1"/>
  <c r="BL711" i="1"/>
  <c r="DF563" i="1"/>
  <c r="DF639" i="1"/>
  <c r="DF684" i="1"/>
  <c r="DF214" i="1"/>
  <c r="DF731" i="1"/>
  <c r="DF777" i="1"/>
  <c r="DF589" i="1"/>
  <c r="BF708" i="1"/>
  <c r="BF731" i="1"/>
  <c r="BF672" i="1"/>
  <c r="BF561" i="1"/>
  <c r="BF609" i="1"/>
  <c r="BF220" i="1"/>
  <c r="BF582" i="1"/>
  <c r="BF707" i="1"/>
  <c r="BF662" i="1"/>
  <c r="CR472" i="1"/>
  <c r="CR636" i="1"/>
  <c r="CR567" i="1"/>
  <c r="CR614" i="1"/>
  <c r="CR535" i="1"/>
  <c r="CR532" i="1"/>
  <c r="CR669" i="1"/>
  <c r="CR538" i="1"/>
  <c r="BU506" i="1"/>
  <c r="BU728" i="1"/>
  <c r="BU451" i="1"/>
  <c r="BU456" i="1"/>
  <c r="BU563" i="1"/>
  <c r="BU589" i="1"/>
  <c r="BU566" i="1"/>
  <c r="BU447" i="1"/>
  <c r="BU440" i="1"/>
  <c r="BU530" i="1"/>
  <c r="AV460" i="1"/>
  <c r="AV587" i="1"/>
  <c r="AV443" i="1"/>
  <c r="AV707" i="1"/>
  <c r="CN612" i="1"/>
  <c r="CN663" i="1"/>
  <c r="CN466" i="1"/>
  <c r="CN491" i="1"/>
  <c r="CN447" i="1"/>
  <c r="CN467" i="1"/>
  <c r="EC640" i="1"/>
  <c r="EC469" i="1"/>
  <c r="EC487" i="1"/>
  <c r="EC535" i="1"/>
  <c r="AH585" i="1"/>
  <c r="AH472" i="1"/>
  <c r="AH671" i="1"/>
  <c r="AH458" i="1"/>
  <c r="AG531" i="1"/>
  <c r="AG445" i="1"/>
  <c r="AG463" i="1"/>
  <c r="AG490" i="1"/>
  <c r="AG456" i="1"/>
  <c r="AG505" i="1"/>
  <c r="AG644" i="1"/>
  <c r="AG507" i="1"/>
  <c r="AG446" i="1"/>
  <c r="AG527" i="1"/>
  <c r="AG289" i="1"/>
  <c r="AG452" i="1"/>
  <c r="EE441" i="1"/>
  <c r="EE449" i="1"/>
  <c r="DU583" i="1"/>
  <c r="DU448" i="1"/>
  <c r="DU455" i="1"/>
  <c r="DH471" i="1"/>
  <c r="DH442" i="1"/>
  <c r="DH610" i="1"/>
  <c r="DR462" i="1"/>
  <c r="DR469" i="1"/>
  <c r="AQ587" i="1"/>
  <c r="AQ507" i="1"/>
  <c r="AQ442" i="1"/>
  <c r="CE709" i="1"/>
  <c r="CE213" i="1"/>
  <c r="CE768" i="1"/>
  <c r="CE772" i="1"/>
  <c r="CE766" i="1"/>
  <c r="CE776" i="1"/>
  <c r="CE557" i="1"/>
  <c r="CE771" i="1"/>
  <c r="CE212" i="1"/>
  <c r="CE773" i="1"/>
  <c r="CE710" i="1"/>
  <c r="CE220" i="1"/>
  <c r="CE448" i="1"/>
  <c r="CE460" i="1"/>
  <c r="CE644" i="1"/>
  <c r="CE616" i="1"/>
  <c r="CE470" i="1"/>
  <c r="CE472" i="1"/>
  <c r="EG643" i="1"/>
  <c r="EG211" i="1"/>
  <c r="EG564" i="1"/>
  <c r="EG758" i="1"/>
  <c r="EG771" i="1"/>
  <c r="EG637" i="1"/>
  <c r="DB558" i="1"/>
  <c r="DB710" i="1"/>
  <c r="DB471" i="1"/>
  <c r="DB219" i="1"/>
  <c r="DB763" i="1"/>
  <c r="DB464" i="1"/>
  <c r="EF454" i="1"/>
  <c r="EF643" i="1"/>
  <c r="EF493" i="1"/>
  <c r="EF540" i="1"/>
  <c r="EF585" i="1"/>
  <c r="DA537" i="1"/>
  <c r="DA565" i="1"/>
  <c r="DA471" i="1"/>
  <c r="DA472" i="1"/>
  <c r="DA441" i="1"/>
  <c r="DA613" i="1"/>
  <c r="DA533" i="1"/>
  <c r="DA532" i="1"/>
  <c r="DA442" i="1"/>
  <c r="DA557" i="1"/>
  <c r="AR533" i="1"/>
  <c r="AR537" i="1"/>
  <c r="AR535" i="1"/>
  <c r="AR639" i="1"/>
  <c r="AR585" i="1"/>
  <c r="AR468" i="1"/>
  <c r="DL156" i="1"/>
  <c r="CP147" i="1"/>
  <c r="EA139" i="1"/>
  <c r="CJ155" i="1"/>
  <c r="CS156" i="1"/>
  <c r="AD114" i="1"/>
  <c r="AE114" i="1" s="1"/>
  <c r="CJ147" i="1"/>
  <c r="AM253" i="1"/>
  <c r="EC147" i="1"/>
  <c r="DM253" i="1"/>
  <c r="DU156" i="1"/>
  <c r="AY267" i="1"/>
  <c r="DO148" i="1"/>
  <c r="BL253" i="1"/>
  <c r="BD265" i="1"/>
  <c r="BI268" i="1"/>
  <c r="CT147" i="1"/>
  <c r="AL156" i="1"/>
  <c r="AD81" i="1"/>
  <c r="AE81" i="1" s="1"/>
  <c r="EA156" i="1"/>
  <c r="DD147" i="1"/>
  <c r="CH69" i="1"/>
  <c r="BU147" i="1"/>
  <c r="CR253" i="1"/>
  <c r="CS147" i="1"/>
  <c r="EH139" i="1"/>
  <c r="CP155" i="1"/>
  <c r="CM147" i="1"/>
  <c r="CX147" i="1"/>
  <c r="AI81" i="1"/>
  <c r="AJ81" i="1" s="1"/>
  <c r="AI290" i="1"/>
  <c r="AJ290" i="1" s="1"/>
  <c r="AS290" i="1"/>
  <c r="AT290" i="1" s="1"/>
  <c r="DO139" i="1"/>
  <c r="CL155" i="1"/>
  <c r="BC290" i="1"/>
  <c r="BD290" i="1" s="1"/>
  <c r="CJ156" i="1"/>
  <c r="BI75" i="1"/>
  <c r="CN147" i="1"/>
  <c r="AD133" i="1"/>
  <c r="AE133" i="1" s="1"/>
  <c r="AE265" i="1"/>
  <c r="DC253" i="1"/>
  <c r="CM253" i="1"/>
  <c r="AT267" i="1"/>
  <c r="CL253" i="1"/>
  <c r="AC253" i="1"/>
  <c r="DE253" i="1"/>
  <c r="AG253" i="1"/>
  <c r="CU253" i="1"/>
  <c r="BC755" i="1"/>
  <c r="BD755" i="1" s="1"/>
  <c r="AL778" i="1"/>
  <c r="Q7" i="1"/>
  <c r="H125" i="1"/>
  <c r="M220" i="1"/>
  <c r="F139" i="1"/>
  <c r="DU155" i="1"/>
  <c r="EB253" i="1"/>
  <c r="CO529" i="1"/>
  <c r="CO759" i="1"/>
  <c r="CO774" i="1"/>
  <c r="CO454" i="1"/>
  <c r="CO216" i="1"/>
  <c r="CO688" i="1"/>
  <c r="CO667" i="1"/>
  <c r="CO218" i="1"/>
  <c r="AC671" i="1"/>
  <c r="AC443" i="1"/>
  <c r="AC491" i="1"/>
  <c r="AC727" i="1"/>
  <c r="AC768" i="1"/>
  <c r="AC761" i="1"/>
  <c r="AC590" i="1"/>
  <c r="AC219" i="1"/>
  <c r="AC534" i="1"/>
  <c r="AC221" i="1"/>
  <c r="AC726" i="1"/>
  <c r="AC466" i="1"/>
  <c r="AC471" i="1"/>
  <c r="AC220" i="1"/>
  <c r="AC712" i="1"/>
  <c r="AC562" i="1"/>
  <c r="DP221" i="1"/>
  <c r="DP685" i="1"/>
  <c r="DP614" i="1"/>
  <c r="DP540" i="1"/>
  <c r="DP687" i="1"/>
  <c r="DP217" i="1"/>
  <c r="DP218" i="1"/>
  <c r="DP534" i="1"/>
  <c r="DP731" i="1"/>
  <c r="DP471" i="1"/>
  <c r="DP225" i="1"/>
  <c r="DP278" i="1"/>
  <c r="DP770" i="1"/>
  <c r="DP441" i="1"/>
  <c r="DP528" i="1"/>
  <c r="DP765" i="1"/>
  <c r="DP772" i="1"/>
  <c r="DP665" i="1"/>
  <c r="DP714" i="1"/>
  <c r="DP464" i="1"/>
  <c r="DP781" i="1"/>
  <c r="DP728" i="1"/>
  <c r="DP442" i="1"/>
  <c r="EH473" i="1"/>
  <c r="EH163" i="1"/>
  <c r="EH447" i="1"/>
  <c r="EH529" i="1"/>
  <c r="EH772" i="1"/>
  <c r="EH444" i="1"/>
  <c r="EH606" i="1"/>
  <c r="EH607" i="1"/>
  <c r="EH223" i="1"/>
  <c r="EH760" i="1"/>
  <c r="EH467" i="1"/>
  <c r="EH560" i="1"/>
  <c r="EH776" i="1"/>
  <c r="EH582" i="1"/>
  <c r="EH448" i="1"/>
  <c r="EH527" i="1"/>
  <c r="EH662" i="1"/>
  <c r="EH218" i="1"/>
  <c r="EH457" i="1"/>
  <c r="EH460" i="1"/>
  <c r="EH558" i="1"/>
  <c r="EH506" i="1"/>
  <c r="EH672" i="1"/>
  <c r="EH530" i="1"/>
  <c r="EH612" i="1"/>
  <c r="EH472" i="1"/>
  <c r="EH225" i="1"/>
  <c r="EH761" i="1"/>
  <c r="EH212" i="1"/>
  <c r="DW774" i="1"/>
  <c r="DW759" i="1"/>
  <c r="DW211" i="1"/>
  <c r="DW683" i="1"/>
  <c r="DW767" i="1"/>
  <c r="DW563" i="1"/>
  <c r="DW770" i="1"/>
  <c r="DW470" i="1"/>
  <c r="DW637" i="1"/>
  <c r="DW530" i="1"/>
  <c r="DW666" i="1"/>
  <c r="DW224" i="1"/>
  <c r="DW468" i="1"/>
  <c r="DW225" i="1"/>
  <c r="DW582" i="1"/>
  <c r="DW216" i="1"/>
  <c r="DW781" i="1"/>
  <c r="DW532" i="1"/>
  <c r="DW560" i="1"/>
  <c r="DW687" i="1"/>
  <c r="DW212" i="1"/>
  <c r="DW635" i="1"/>
  <c r="DW219" i="1"/>
  <c r="DW665" i="1"/>
  <c r="DQ221" i="1"/>
  <c r="DQ609" i="1"/>
  <c r="DQ587" i="1"/>
  <c r="DQ728" i="1"/>
  <c r="DQ445" i="1"/>
  <c r="DQ562" i="1"/>
  <c r="DQ637" i="1"/>
  <c r="DQ730" i="1"/>
  <c r="DQ218" i="1"/>
  <c r="DQ731" i="1"/>
  <c r="DQ710" i="1"/>
  <c r="DQ455" i="1"/>
  <c r="DQ713" i="1"/>
  <c r="DQ565" i="1"/>
  <c r="DQ213" i="1"/>
  <c r="DQ225" i="1"/>
  <c r="DQ761" i="1"/>
  <c r="DQ488" i="1"/>
  <c r="DQ641" i="1"/>
  <c r="DQ457" i="1"/>
  <c r="DQ529" i="1"/>
  <c r="DQ212" i="1"/>
  <c r="DQ468" i="1"/>
  <c r="DQ563" i="1"/>
  <c r="DQ458" i="1"/>
  <c r="DZ159" i="1"/>
  <c r="DZ149" i="1"/>
  <c r="BV640" i="1"/>
  <c r="BV668" i="1"/>
  <c r="BV706" i="1"/>
  <c r="BV216" i="1"/>
  <c r="BV474" i="1"/>
  <c r="BV487" i="1"/>
  <c r="BV213" i="1"/>
  <c r="BV607" i="1"/>
  <c r="BV687" i="1"/>
  <c r="BV732" i="1"/>
  <c r="BV444" i="1"/>
  <c r="BV771" i="1"/>
  <c r="BV633" i="1"/>
  <c r="BV559" i="1"/>
  <c r="BV710" i="1"/>
  <c r="BV450" i="1"/>
  <c r="BV560" i="1"/>
  <c r="BV537" i="1"/>
  <c r="BV457" i="1"/>
  <c r="BV764" i="1"/>
  <c r="BV709" i="1"/>
  <c r="BV222" i="1"/>
  <c r="BV589" i="1"/>
  <c r="BV529" i="1"/>
  <c r="BV686" i="1"/>
  <c r="BV777" i="1"/>
  <c r="DO506" i="1"/>
  <c r="DO223" i="1"/>
  <c r="DO532" i="1"/>
  <c r="DO281" i="1"/>
  <c r="DO449" i="1"/>
  <c r="DO633" i="1"/>
  <c r="DO472" i="1"/>
  <c r="DO456" i="1"/>
  <c r="DO213" i="1"/>
  <c r="DO772" i="1"/>
  <c r="DO563" i="1"/>
  <c r="DO557" i="1"/>
  <c r="DO726" i="1"/>
  <c r="DO636" i="1"/>
  <c r="DO467" i="1"/>
  <c r="DO562" i="1"/>
  <c r="DO459" i="1"/>
  <c r="DO566" i="1"/>
  <c r="DO771" i="1"/>
  <c r="DO644" i="1"/>
  <c r="DO217" i="1"/>
  <c r="DO470" i="1"/>
  <c r="DO215" i="1"/>
  <c r="DO490" i="1"/>
  <c r="DO643" i="1"/>
  <c r="DO464" i="1"/>
  <c r="DO728" i="1"/>
  <c r="DO607" i="1"/>
  <c r="DO535" i="1"/>
  <c r="DO589" i="1"/>
  <c r="DO707" i="1"/>
  <c r="CP776" i="1"/>
  <c r="CP472" i="1"/>
  <c r="CP615" i="1"/>
  <c r="CP589" i="1"/>
  <c r="CP470" i="1"/>
  <c r="CP561" i="1"/>
  <c r="CP662" i="1"/>
  <c r="CP560" i="1"/>
  <c r="CP489" i="1"/>
  <c r="CP583" i="1"/>
  <c r="CP708" i="1"/>
  <c r="CP471" i="1"/>
  <c r="CP218" i="1"/>
  <c r="CP452" i="1"/>
  <c r="CP762" i="1"/>
  <c r="CP775" i="1"/>
  <c r="CP565" i="1"/>
  <c r="CP444" i="1"/>
  <c r="CP566" i="1"/>
  <c r="CP445" i="1"/>
  <c r="AL666" i="1"/>
  <c r="AL662" i="1"/>
  <c r="AL565" i="1"/>
  <c r="AL471" i="1"/>
  <c r="AL462" i="1"/>
  <c r="AL217" i="1"/>
  <c r="AL557" i="1"/>
  <c r="AL635" i="1"/>
  <c r="AL465" i="1"/>
  <c r="AL528" i="1"/>
  <c r="AL216" i="1"/>
  <c r="AL775" i="1"/>
  <c r="AL540" i="1"/>
  <c r="AL758" i="1"/>
  <c r="BZ688" i="1"/>
  <c r="BZ560" i="1"/>
  <c r="BZ776" i="1"/>
  <c r="BZ585" i="1"/>
  <c r="BZ672" i="1"/>
  <c r="BZ637" i="1"/>
  <c r="BZ731" i="1"/>
  <c r="BZ771" i="1"/>
  <c r="BZ634" i="1"/>
  <c r="BZ566" i="1"/>
  <c r="BZ611" i="1"/>
  <c r="BZ661" i="1"/>
  <c r="BZ493" i="1"/>
  <c r="BZ453" i="1"/>
  <c r="BZ447" i="1"/>
  <c r="BZ528" i="1"/>
  <c r="BZ440" i="1"/>
  <c r="CY613" i="1"/>
  <c r="CY459" i="1"/>
  <c r="CY277" i="1"/>
  <c r="CY641" i="1"/>
  <c r="CY772" i="1"/>
  <c r="CY705" i="1"/>
  <c r="CY453" i="1"/>
  <c r="CY561" i="1"/>
  <c r="CY615" i="1"/>
  <c r="CY616" i="1"/>
  <c r="CY450" i="1"/>
  <c r="CY507" i="1"/>
  <c r="CY540" i="1"/>
  <c r="CY730" i="1"/>
  <c r="CY464" i="1"/>
  <c r="CY582" i="1"/>
  <c r="CY212" i="1"/>
  <c r="CY455" i="1"/>
  <c r="CY441" i="1"/>
  <c r="CY214" i="1"/>
  <c r="CY220" i="1"/>
  <c r="CY668" i="1"/>
  <c r="DY439" i="1"/>
  <c r="DY709" i="1"/>
  <c r="DY467" i="1"/>
  <c r="DY447" i="1"/>
  <c r="DY638" i="1"/>
  <c r="DY493" i="1"/>
  <c r="DY457" i="1"/>
  <c r="DY470" i="1"/>
  <c r="DY582" i="1"/>
  <c r="DY445" i="1"/>
  <c r="DY726" i="1"/>
  <c r="DY441" i="1"/>
  <c r="DY765" i="1"/>
  <c r="DY768" i="1"/>
  <c r="DY634" i="1"/>
  <c r="DY462" i="1"/>
  <c r="DY590" i="1"/>
  <c r="DY443" i="1"/>
  <c r="DY456" i="1"/>
  <c r="CF561" i="1"/>
  <c r="CF213" i="1"/>
  <c r="CF460" i="1"/>
  <c r="CF487" i="1"/>
  <c r="CF666" i="1"/>
  <c r="CF468" i="1"/>
  <c r="CF610" i="1"/>
  <c r="CF683" i="1"/>
  <c r="CF582" i="1"/>
  <c r="CF564" i="1"/>
  <c r="DC759" i="1"/>
  <c r="DC538" i="1"/>
  <c r="DC732" i="1"/>
  <c r="DC536" i="1"/>
  <c r="DC491" i="1"/>
  <c r="DC710" i="1"/>
  <c r="DC529" i="1"/>
  <c r="DC612" i="1"/>
  <c r="DC488" i="1"/>
  <c r="DC472" i="1"/>
  <c r="DC448" i="1"/>
  <c r="DC568" i="1"/>
  <c r="DC711" i="1"/>
  <c r="DC588" i="1"/>
  <c r="DC685" i="1"/>
  <c r="DC471" i="1"/>
  <c r="DC560" i="1"/>
  <c r="DC462" i="1"/>
  <c r="DC635" i="1"/>
  <c r="DC616" i="1"/>
  <c r="DC535" i="1"/>
  <c r="DC729" i="1"/>
  <c r="DC504" i="1"/>
  <c r="DC713" i="1"/>
  <c r="AR159" i="1"/>
  <c r="AR150" i="1"/>
  <c r="CL506" i="1"/>
  <c r="CL464" i="1"/>
  <c r="CL533" i="1"/>
  <c r="CL636" i="1"/>
  <c r="CL504" i="1"/>
  <c r="CL453" i="1"/>
  <c r="CL612" i="1"/>
  <c r="CL558" i="1"/>
  <c r="CL641" i="1"/>
  <c r="DN643" i="1"/>
  <c r="DN450" i="1"/>
  <c r="DN163" i="1"/>
  <c r="DN769" i="1"/>
  <c r="DN507" i="1"/>
  <c r="DN667" i="1"/>
  <c r="DN442" i="1"/>
  <c r="DN443" i="1"/>
  <c r="DN585" i="1"/>
  <c r="DN473" i="1"/>
  <c r="DN533" i="1"/>
  <c r="DN505" i="1"/>
  <c r="DN763" i="1"/>
  <c r="DN767" i="1"/>
  <c r="DN219" i="1"/>
  <c r="DN588" i="1"/>
  <c r="DN449" i="1"/>
  <c r="DN582" i="1"/>
  <c r="DN670" i="1"/>
  <c r="DN732" i="1"/>
  <c r="DN468" i="1"/>
  <c r="DN446" i="1"/>
  <c r="DN537" i="1"/>
  <c r="DN583" i="1"/>
  <c r="DN459" i="1"/>
  <c r="DN489" i="1"/>
  <c r="DN287" i="1"/>
  <c r="AM508" i="1"/>
  <c r="AM711" i="1"/>
  <c r="AM634" i="1"/>
  <c r="AM540" i="1"/>
  <c r="AM671" i="1"/>
  <c r="AM635" i="1"/>
  <c r="AM568" i="1"/>
  <c r="AM443" i="1"/>
  <c r="AM274" i="1"/>
  <c r="AM491" i="1"/>
  <c r="AM470" i="1"/>
  <c r="AM561" i="1"/>
  <c r="AM469" i="1"/>
  <c r="AM642" i="1"/>
  <c r="AM505" i="1"/>
  <c r="AM706" i="1"/>
  <c r="AM606" i="1"/>
  <c r="AM665" i="1"/>
  <c r="AM672" i="1"/>
  <c r="DM606" i="1"/>
  <c r="DM461" i="1"/>
  <c r="DM507" i="1"/>
  <c r="DM638" i="1"/>
  <c r="DM462" i="1"/>
  <c r="DM664" i="1"/>
  <c r="DM567" i="1"/>
  <c r="DM474" i="1"/>
  <c r="DM760" i="1"/>
  <c r="DM634" i="1"/>
  <c r="DM644" i="1"/>
  <c r="DM460" i="1"/>
  <c r="DM441" i="1"/>
  <c r="DM472" i="1"/>
  <c r="DM470" i="1"/>
  <c r="DM587" i="1"/>
  <c r="DM455" i="1"/>
  <c r="DD451" i="1"/>
  <c r="DD564" i="1"/>
  <c r="DD560" i="1"/>
  <c r="DD612" i="1"/>
  <c r="DD460" i="1"/>
  <c r="DD583" i="1"/>
  <c r="DD278" i="1"/>
  <c r="DD538" i="1"/>
  <c r="DD466" i="1"/>
  <c r="DD537" i="1"/>
  <c r="DD535" i="1"/>
  <c r="DD534" i="1"/>
  <c r="DD274" i="1"/>
  <c r="DD531" i="1"/>
  <c r="DD465" i="1"/>
  <c r="DD688" i="1"/>
  <c r="DD504" i="1"/>
  <c r="DD582" i="1"/>
  <c r="DD563" i="1"/>
  <c r="DD567" i="1"/>
  <c r="DD439" i="1"/>
  <c r="DD584" i="1"/>
  <c r="DD440" i="1"/>
  <c r="DD668" i="1"/>
  <c r="DD536" i="1"/>
  <c r="DZ463" i="1"/>
  <c r="DZ489" i="1"/>
  <c r="DZ468" i="1"/>
  <c r="DZ446" i="1"/>
  <c r="DZ443" i="1"/>
  <c r="DZ670" i="1"/>
  <c r="DZ448" i="1"/>
  <c r="DZ471" i="1"/>
  <c r="DZ223" i="1"/>
  <c r="DZ490" i="1"/>
  <c r="DZ456" i="1"/>
  <c r="CS636" i="1"/>
  <c r="CS506" i="1"/>
  <c r="CS776" i="1"/>
  <c r="CS469" i="1"/>
  <c r="CS568" i="1"/>
  <c r="CS455" i="1"/>
  <c r="CS473" i="1"/>
  <c r="CS615" i="1"/>
  <c r="CS567" i="1"/>
  <c r="CS582" i="1"/>
  <c r="CS466" i="1"/>
  <c r="DL684" i="1"/>
  <c r="DL471" i="1"/>
  <c r="DL464" i="1"/>
  <c r="DL445" i="1"/>
  <c r="DL529" i="1"/>
  <c r="DL633" i="1"/>
  <c r="DL635" i="1"/>
  <c r="DL562" i="1"/>
  <c r="DL460" i="1"/>
  <c r="DL669" i="1"/>
  <c r="DL704" i="1"/>
  <c r="DL727" i="1"/>
  <c r="DL563" i="1"/>
  <c r="DL688" i="1"/>
  <c r="DL636" i="1"/>
  <c r="DL670" i="1"/>
  <c r="DL531" i="1"/>
  <c r="DL642" i="1"/>
  <c r="DL490" i="1"/>
  <c r="DJ284" i="1"/>
  <c r="DJ633" i="1"/>
  <c r="DJ273" i="1"/>
  <c r="DJ539" i="1"/>
  <c r="DJ469" i="1"/>
  <c r="DJ463" i="1"/>
  <c r="DJ540" i="1"/>
  <c r="DJ672" i="1"/>
  <c r="DJ557" i="1"/>
  <c r="DJ565" i="1"/>
  <c r="DJ449" i="1"/>
  <c r="DJ616" i="1"/>
  <c r="DJ566" i="1"/>
  <c r="DX444" i="1"/>
  <c r="DX585" i="1"/>
  <c r="DX610" i="1"/>
  <c r="DX588" i="1"/>
  <c r="DX534" i="1"/>
  <c r="DX664" i="1"/>
  <c r="DX278" i="1"/>
  <c r="DX586" i="1"/>
  <c r="DX566" i="1"/>
  <c r="DX456" i="1"/>
  <c r="DX467" i="1"/>
  <c r="DX761" i="1"/>
  <c r="DX669" i="1"/>
  <c r="DX449" i="1"/>
  <c r="DX471" i="1"/>
  <c r="DX453" i="1"/>
  <c r="DX538" i="1"/>
  <c r="DX615" i="1"/>
  <c r="DX609" i="1"/>
  <c r="DX562" i="1"/>
  <c r="DX463" i="1"/>
  <c r="DX140" i="1"/>
  <c r="DW185" i="1" s="1"/>
  <c r="DA150" i="1"/>
  <c r="DA158" i="1"/>
  <c r="BQ490" i="1"/>
  <c r="BQ469" i="1"/>
  <c r="BQ566" i="1"/>
  <c r="BQ565" i="1"/>
  <c r="BQ463" i="1"/>
  <c r="BQ584" i="1"/>
  <c r="BQ537" i="1"/>
  <c r="BQ610" i="1"/>
  <c r="BQ489" i="1"/>
  <c r="BQ487" i="1"/>
  <c r="BQ661" i="1"/>
  <c r="BQ712" i="1"/>
  <c r="BQ612" i="1"/>
  <c r="BQ540" i="1"/>
  <c r="AW469" i="1"/>
  <c r="AW506" i="1"/>
  <c r="AW561" i="1"/>
  <c r="AW139" i="1"/>
  <c r="AW616" i="1"/>
  <c r="AW687" i="1"/>
  <c r="AW587" i="1"/>
  <c r="AW610" i="1"/>
  <c r="AW583" i="1"/>
  <c r="AW451" i="1"/>
  <c r="AW540" i="1"/>
  <c r="AW534" i="1"/>
  <c r="AW445" i="1"/>
  <c r="AW504" i="1"/>
  <c r="AW709" i="1"/>
  <c r="AW527" i="1"/>
  <c r="AW634" i="1"/>
  <c r="AW528" i="1"/>
  <c r="AW530" i="1"/>
  <c r="AW466" i="1"/>
  <c r="AW474" i="1"/>
  <c r="AW285" i="1"/>
  <c r="AW278" i="1"/>
  <c r="AL143" i="1"/>
  <c r="AL140" i="1"/>
  <c r="DT540" i="1"/>
  <c r="DT589" i="1"/>
  <c r="DT607" i="1"/>
  <c r="DT458" i="1"/>
  <c r="DT457" i="1"/>
  <c r="DT490" i="1"/>
  <c r="DT561" i="1"/>
  <c r="DT441" i="1"/>
  <c r="DT531" i="1"/>
  <c r="DT568" i="1"/>
  <c r="DT708" i="1"/>
  <c r="DT663" i="1"/>
  <c r="DT455" i="1"/>
  <c r="DT453" i="1"/>
  <c r="DT468" i="1"/>
  <c r="DT527" i="1"/>
  <c r="DT610" i="1"/>
  <c r="DT466" i="1"/>
  <c r="DT505" i="1"/>
  <c r="DT590" i="1"/>
  <c r="BP288" i="1"/>
  <c r="BP612" i="1"/>
  <c r="BP439" i="1"/>
  <c r="BP488" i="1"/>
  <c r="BP613" i="1"/>
  <c r="BP608" i="1"/>
  <c r="BP540" i="1"/>
  <c r="BP728" i="1"/>
  <c r="BP584" i="1"/>
  <c r="BP640" i="1"/>
  <c r="BP444" i="1"/>
  <c r="BP664" i="1"/>
  <c r="BP463" i="1"/>
  <c r="BP450" i="1"/>
  <c r="BP457" i="1"/>
  <c r="BP704" i="1"/>
  <c r="BP492" i="1"/>
  <c r="BP559" i="1"/>
  <c r="BP568" i="1"/>
  <c r="BP441" i="1"/>
  <c r="BP462" i="1"/>
  <c r="CT440" i="1"/>
  <c r="CT529" i="1"/>
  <c r="CT562" i="1"/>
  <c r="CT613" i="1"/>
  <c r="CT661" i="1"/>
  <c r="CT709" i="1"/>
  <c r="CT664" i="1"/>
  <c r="CT643" i="1"/>
  <c r="CT466" i="1"/>
  <c r="CT286" i="1"/>
  <c r="CT638" i="1"/>
  <c r="CT538" i="1"/>
  <c r="CT540" i="1"/>
  <c r="CT590" i="1"/>
  <c r="CT607" i="1"/>
  <c r="CT589" i="1"/>
  <c r="CT530" i="1"/>
  <c r="CT465" i="1"/>
  <c r="CT587" i="1"/>
  <c r="CT764" i="1"/>
  <c r="CK762" i="1"/>
  <c r="CK218" i="1"/>
  <c r="CK533" i="1"/>
  <c r="CK507" i="1"/>
  <c r="CK454" i="1"/>
  <c r="CK221" i="1"/>
  <c r="CK453" i="1"/>
  <c r="CK559" i="1"/>
  <c r="CK534" i="1"/>
  <c r="CK664" i="1"/>
  <c r="CK588" i="1"/>
  <c r="CK563" i="1"/>
  <c r="CK474" i="1"/>
  <c r="CK539" i="1"/>
  <c r="CK671" i="1"/>
  <c r="DS710" i="1"/>
  <c r="DS770" i="1"/>
  <c r="DS278" i="1"/>
  <c r="DS565" i="1"/>
  <c r="DS459" i="1"/>
  <c r="DS439" i="1"/>
  <c r="DS582" i="1"/>
  <c r="DS669" i="1"/>
  <c r="DS540" i="1"/>
  <c r="DS505" i="1"/>
  <c r="DS534" i="1"/>
  <c r="DS464" i="1"/>
  <c r="DS217" i="1"/>
  <c r="DS670" i="1"/>
  <c r="DS451" i="1"/>
  <c r="DS488" i="1"/>
  <c r="BK566" i="1"/>
  <c r="BK467" i="1"/>
  <c r="BK530" i="1"/>
  <c r="BK504" i="1"/>
  <c r="BK465" i="1"/>
  <c r="BK608" i="1"/>
  <c r="BK468" i="1"/>
  <c r="BK772" i="1"/>
  <c r="BK776" i="1"/>
  <c r="BK606" i="1"/>
  <c r="BK708" i="1"/>
  <c r="BK729" i="1"/>
  <c r="BK466" i="1"/>
  <c r="BK609" i="1"/>
  <c r="BK634" i="1"/>
  <c r="BK536" i="1"/>
  <c r="DG670" i="1"/>
  <c r="DG685" i="1"/>
  <c r="DG533" i="1"/>
  <c r="DG505" i="1"/>
  <c r="DG527" i="1"/>
  <c r="DG612" i="1"/>
  <c r="DG638" i="1"/>
  <c r="DG663" i="1"/>
  <c r="DG536" i="1"/>
  <c r="DG493" i="1"/>
  <c r="DY157" i="1"/>
  <c r="DY148" i="1"/>
  <c r="DY151" i="1"/>
  <c r="BL710" i="1"/>
  <c r="BL451" i="1"/>
  <c r="BL539" i="1"/>
  <c r="BL583" i="1"/>
  <c r="BL666" i="1"/>
  <c r="BL507" i="1"/>
  <c r="BL441" i="1"/>
  <c r="BL586" i="1"/>
  <c r="BL636" i="1"/>
  <c r="BL633" i="1"/>
  <c r="BL456" i="1"/>
  <c r="BL442" i="1"/>
  <c r="BL615" i="1"/>
  <c r="BL611" i="1"/>
  <c r="BL762" i="1"/>
  <c r="BL533" i="1"/>
  <c r="BL538" i="1"/>
  <c r="BL712" i="1"/>
  <c r="BL472" i="1"/>
  <c r="BL465" i="1"/>
  <c r="BM465" i="1" s="1"/>
  <c r="BN465" i="1" s="1"/>
  <c r="BL587" i="1"/>
  <c r="BL460" i="1"/>
  <c r="BL557" i="1"/>
  <c r="BL641" i="1"/>
  <c r="BL667" i="1"/>
  <c r="BL276" i="1"/>
  <c r="BR67" i="1"/>
  <c r="BS67" i="1"/>
  <c r="DF662" i="1"/>
  <c r="DF539" i="1"/>
  <c r="DF472" i="1"/>
  <c r="DF557" i="1"/>
  <c r="DF460" i="1"/>
  <c r="DF761" i="1"/>
  <c r="DF462" i="1"/>
  <c r="DF615" i="1"/>
  <c r="DF533" i="1"/>
  <c r="DF490" i="1"/>
  <c r="DF458" i="1"/>
  <c r="BF467" i="1"/>
  <c r="BF287" i="1"/>
  <c r="BF284" i="1"/>
  <c r="BF668" i="1"/>
  <c r="BF586" i="1"/>
  <c r="BF558" i="1"/>
  <c r="BF487" i="1"/>
  <c r="BF531" i="1"/>
  <c r="BF446" i="1"/>
  <c r="BF535" i="1"/>
  <c r="BF492" i="1"/>
  <c r="BF633" i="1"/>
  <c r="BF538" i="1"/>
  <c r="BF706" i="1"/>
  <c r="BF688" i="1"/>
  <c r="BF758" i="1"/>
  <c r="CR582" i="1"/>
  <c r="CR530" i="1"/>
  <c r="CR461" i="1"/>
  <c r="CR668" i="1"/>
  <c r="CR463" i="1"/>
  <c r="CR491" i="1"/>
  <c r="CR473" i="1"/>
  <c r="CR559" i="1"/>
  <c r="CR643" i="1"/>
  <c r="CR534" i="1"/>
  <c r="CR606" i="1"/>
  <c r="CR583" i="1"/>
  <c r="CR536" i="1"/>
  <c r="CR531" i="1"/>
  <c r="CR706" i="1"/>
  <c r="CR455" i="1"/>
  <c r="BU686" i="1"/>
  <c r="BU445" i="1"/>
  <c r="BU584" i="1"/>
  <c r="BU565" i="1"/>
  <c r="BW565" i="1" s="1"/>
  <c r="BX565" i="1" s="1"/>
  <c r="BU662" i="1"/>
  <c r="BW662" i="1" s="1"/>
  <c r="BX662" i="1" s="1"/>
  <c r="BU470" i="1"/>
  <c r="BU707" i="1"/>
  <c r="BW707" i="1" s="1"/>
  <c r="BX707" i="1" s="1"/>
  <c r="BU633" i="1"/>
  <c r="BU464" i="1"/>
  <c r="BW464" i="1" s="1"/>
  <c r="BX464" i="1" s="1"/>
  <c r="BU449" i="1"/>
  <c r="BW449" i="1" s="1"/>
  <c r="BX449" i="1" s="1"/>
  <c r="BU561" i="1"/>
  <c r="BW561" i="1" s="1"/>
  <c r="BX561" i="1" s="1"/>
  <c r="BU537" i="1"/>
  <c r="BU671" i="1"/>
  <c r="BW671" i="1" s="1"/>
  <c r="BX671" i="1" s="1"/>
  <c r="BU562" i="1"/>
  <c r="BW562" i="1" s="1"/>
  <c r="BX562" i="1" s="1"/>
  <c r="BU474" i="1"/>
  <c r="BU493" i="1"/>
  <c r="BW493" i="1" s="1"/>
  <c r="BX493" i="1" s="1"/>
  <c r="BU727" i="1"/>
  <c r="BW727" i="1" s="1"/>
  <c r="BX727" i="1" s="1"/>
  <c r="BU453" i="1"/>
  <c r="BW453" i="1" s="1"/>
  <c r="BX453" i="1" s="1"/>
  <c r="BU760" i="1"/>
  <c r="AV684" i="1"/>
  <c r="AV559" i="1"/>
  <c r="AV612" i="1"/>
  <c r="AV561" i="1"/>
  <c r="AV706" i="1"/>
  <c r="AV451" i="1"/>
  <c r="AV537" i="1"/>
  <c r="AV487" i="1"/>
  <c r="AV640" i="1"/>
  <c r="AV615" i="1"/>
  <c r="CN584" i="1"/>
  <c r="CN536" i="1"/>
  <c r="CN661" i="1"/>
  <c r="CN644" i="1"/>
  <c r="CN453" i="1"/>
  <c r="CN637" i="1"/>
  <c r="CN585" i="1"/>
  <c r="CN763" i="1"/>
  <c r="CN558" i="1"/>
  <c r="CN609" i="1"/>
  <c r="CN537" i="1"/>
  <c r="CN494" i="1"/>
  <c r="CN710" i="1"/>
  <c r="EC637" i="1"/>
  <c r="EC455" i="1"/>
  <c r="EC446" i="1"/>
  <c r="EC212" i="1"/>
  <c r="EC639" i="1"/>
  <c r="EC566" i="1"/>
  <c r="EC528" i="1"/>
  <c r="EC490" i="1"/>
  <c r="EC465" i="1"/>
  <c r="EC705" i="1"/>
  <c r="EC559" i="1"/>
  <c r="EC560" i="1"/>
  <c r="EC557" i="1"/>
  <c r="EC538" i="1"/>
  <c r="EC568" i="1"/>
  <c r="EC561" i="1"/>
  <c r="EC473" i="1"/>
  <c r="EC563" i="1"/>
  <c r="EC614" i="1"/>
  <c r="EC616" i="1"/>
  <c r="EC668" i="1"/>
  <c r="EC531" i="1"/>
  <c r="EC587" i="1"/>
  <c r="EC211" i="1"/>
  <c r="EC641" i="1"/>
  <c r="AB637" i="1"/>
  <c r="AD637" i="1" s="1"/>
  <c r="AE637" i="1" s="1"/>
  <c r="AB669" i="1"/>
  <c r="AB540" i="1"/>
  <c r="AB639" i="1"/>
  <c r="AD639" i="1" s="1"/>
  <c r="AE639" i="1" s="1"/>
  <c r="AB533" i="1"/>
  <c r="AB565" i="1"/>
  <c r="AB528" i="1"/>
  <c r="AB561" i="1"/>
  <c r="AB609" i="1"/>
  <c r="AB558" i="1"/>
  <c r="AD558" i="1" s="1"/>
  <c r="AE558" i="1" s="1"/>
  <c r="AB470" i="1"/>
  <c r="AB726" i="1"/>
  <c r="AB474" i="1"/>
  <c r="AB584" i="1"/>
  <c r="AD584" i="1" s="1"/>
  <c r="AE584" i="1" s="1"/>
  <c r="AB466" i="1"/>
  <c r="AH561" i="1"/>
  <c r="AH612" i="1"/>
  <c r="AH639" i="1"/>
  <c r="AH535" i="1"/>
  <c r="AH772" i="1"/>
  <c r="AH610" i="1"/>
  <c r="AH685" i="1"/>
  <c r="AH636" i="1"/>
  <c r="AH711" i="1"/>
  <c r="AH446" i="1"/>
  <c r="AH453" i="1"/>
  <c r="AH508" i="1"/>
  <c r="AH537" i="1"/>
  <c r="AH469" i="1"/>
  <c r="AH450" i="1"/>
  <c r="CM710" i="1"/>
  <c r="CM635" i="1"/>
  <c r="CM467" i="1"/>
  <c r="CM614" i="1"/>
  <c r="CM557" i="1"/>
  <c r="CM671" i="1"/>
  <c r="CM688" i="1"/>
  <c r="CZ683" i="1"/>
  <c r="CZ607" i="1"/>
  <c r="CZ565" i="1"/>
  <c r="CZ641" i="1"/>
  <c r="CZ532" i="1"/>
  <c r="CZ462" i="1"/>
  <c r="CZ564" i="1"/>
  <c r="CZ590" i="1"/>
  <c r="CZ610" i="1"/>
  <c r="CZ644" i="1"/>
  <c r="CZ584" i="1"/>
  <c r="CZ585" i="1"/>
  <c r="CZ711" i="1"/>
  <c r="CZ492" i="1"/>
  <c r="CZ661" i="1"/>
  <c r="CZ215" i="1"/>
  <c r="CZ705" i="1"/>
  <c r="CZ633" i="1"/>
  <c r="CZ487" i="1"/>
  <c r="CZ561" i="1"/>
  <c r="EA464" i="1"/>
  <c r="EA634" i="1"/>
  <c r="EA661" i="1"/>
  <c r="EA683" i="1"/>
  <c r="EA638" i="1"/>
  <c r="EA585" i="1"/>
  <c r="EA613" i="1"/>
  <c r="EA494" i="1"/>
  <c r="EA540" i="1"/>
  <c r="EA562" i="1"/>
  <c r="EA558" i="1"/>
  <c r="EA768" i="1"/>
  <c r="EA589" i="1"/>
  <c r="EA762" i="1"/>
  <c r="EA584" i="1"/>
  <c r="EA727" i="1"/>
  <c r="EA559" i="1"/>
  <c r="EA461" i="1"/>
  <c r="EA666" i="1"/>
  <c r="AG537" i="1"/>
  <c r="AG464" i="1"/>
  <c r="AG557" i="1"/>
  <c r="AG583" i="1"/>
  <c r="AG611" i="1"/>
  <c r="AG636" i="1"/>
  <c r="AG465" i="1"/>
  <c r="AG615" i="1"/>
  <c r="AG562" i="1"/>
  <c r="AG566" i="1"/>
  <c r="AG440" i="1"/>
  <c r="AG467" i="1"/>
  <c r="AG533" i="1"/>
  <c r="AG727" i="1"/>
  <c r="AG472" i="1"/>
  <c r="AG494" i="1"/>
  <c r="AG439" i="1"/>
  <c r="AG538" i="1"/>
  <c r="AG616" i="1"/>
  <c r="AG683" i="1"/>
  <c r="AG709" i="1"/>
  <c r="AG559" i="1"/>
  <c r="CX504" i="1"/>
  <c r="CX636" i="1"/>
  <c r="CX589" i="1"/>
  <c r="CX567" i="1"/>
  <c r="CX452" i="1"/>
  <c r="CX668" i="1"/>
  <c r="CX462" i="1"/>
  <c r="CX564" i="1"/>
  <c r="CX528" i="1"/>
  <c r="CX642" i="1"/>
  <c r="CX456" i="1"/>
  <c r="BB471" i="1"/>
  <c r="BB467" i="1"/>
  <c r="BB633" i="1"/>
  <c r="BB613" i="1"/>
  <c r="BB494" i="1"/>
  <c r="BB663" i="1"/>
  <c r="BB441" i="1"/>
  <c r="BB637" i="1"/>
  <c r="BB534" i="1"/>
  <c r="BB439" i="1"/>
  <c r="BB461" i="1"/>
  <c r="BB707" i="1"/>
  <c r="BB473" i="1"/>
  <c r="BB443" i="1"/>
  <c r="BB567" i="1"/>
  <c r="BB607" i="1"/>
  <c r="EE584" i="1"/>
  <c r="EE442" i="1"/>
  <c r="EE535" i="1"/>
  <c r="EE608" i="1"/>
  <c r="EE714" i="1"/>
  <c r="EE590" i="1"/>
  <c r="EE634" i="1"/>
  <c r="EE561" i="1"/>
  <c r="EE508" i="1"/>
  <c r="EE562" i="1"/>
  <c r="EE688" i="1"/>
  <c r="EE530" i="1"/>
  <c r="EE487" i="1"/>
  <c r="EE505" i="1"/>
  <c r="EE507" i="1"/>
  <c r="EE504" i="1"/>
  <c r="EE488" i="1"/>
  <c r="EE557" i="1"/>
  <c r="DU614" i="1"/>
  <c r="DU608" i="1"/>
  <c r="DU447" i="1"/>
  <c r="DU472" i="1"/>
  <c r="DU527" i="1"/>
  <c r="DU439" i="1"/>
  <c r="DU557" i="1"/>
  <c r="DU641" i="1"/>
  <c r="DU489" i="1"/>
  <c r="DU707" i="1"/>
  <c r="DU634" i="1"/>
  <c r="DU732" i="1"/>
  <c r="DU535" i="1"/>
  <c r="DU584" i="1"/>
  <c r="DU443" i="1"/>
  <c r="DU505" i="1"/>
  <c r="DH686" i="1"/>
  <c r="DH565" i="1"/>
  <c r="DH470" i="1"/>
  <c r="DH558" i="1"/>
  <c r="DH606" i="1"/>
  <c r="DH643" i="1"/>
  <c r="DH490" i="1"/>
  <c r="DH566" i="1"/>
  <c r="DH469" i="1"/>
  <c r="DH453" i="1"/>
  <c r="DH487" i="1"/>
  <c r="DH472" i="1"/>
  <c r="DR494" i="1"/>
  <c r="DR559" i="1"/>
  <c r="DR612" i="1"/>
  <c r="DR707" i="1"/>
  <c r="DR638" i="1"/>
  <c r="DR491" i="1"/>
  <c r="DR665" i="1"/>
  <c r="DR639" i="1"/>
  <c r="DR563" i="1"/>
  <c r="DR508" i="1"/>
  <c r="DR534" i="1"/>
  <c r="AQ474" i="1"/>
  <c r="AQ467" i="1"/>
  <c r="AQ443" i="1"/>
  <c r="AQ562" i="1"/>
  <c r="AQ711" i="1"/>
  <c r="AQ612" i="1"/>
  <c r="AQ455" i="1"/>
  <c r="AQ469" i="1"/>
  <c r="AQ466" i="1"/>
  <c r="CW458" i="1"/>
  <c r="CW474" i="1"/>
  <c r="CW588" i="1"/>
  <c r="CW560" i="1"/>
  <c r="CW567" i="1"/>
  <c r="AG155" i="1"/>
  <c r="AI155" i="1" s="1"/>
  <c r="AJ155" i="1" s="1"/>
  <c r="AI153" i="1"/>
  <c r="AJ153" i="1" s="1"/>
  <c r="AO133" i="1"/>
  <c r="AN133" i="1"/>
  <c r="CQ156" i="1"/>
  <c r="CQ99" i="1"/>
  <c r="CQ102" i="1" s="1"/>
  <c r="CQ103" i="1" s="1"/>
  <c r="CQ8" i="1"/>
  <c r="CT143" i="1"/>
  <c r="CT142" i="1"/>
  <c r="CH124" i="1"/>
  <c r="CG124" i="1"/>
  <c r="CE584" i="1"/>
  <c r="CE466" i="1"/>
  <c r="CG466" i="1" s="1"/>
  <c r="CH466" i="1" s="1"/>
  <c r="CE705" i="1"/>
  <c r="CE762" i="1"/>
  <c r="CG762" i="1" s="1"/>
  <c r="CH762" i="1" s="1"/>
  <c r="CE642" i="1"/>
  <c r="CE489" i="1"/>
  <c r="CE708" i="1"/>
  <c r="CG708" i="1" s="1"/>
  <c r="CH708" i="1" s="1"/>
  <c r="CE492" i="1"/>
  <c r="CE712" i="1"/>
  <c r="CE665" i="1"/>
  <c r="CE458" i="1"/>
  <c r="CE706" i="1"/>
  <c r="CE288" i="1"/>
  <c r="CE459" i="1"/>
  <c r="CE562" i="1"/>
  <c r="CE446" i="1"/>
  <c r="CE452" i="1"/>
  <c r="CG452" i="1" s="1"/>
  <c r="CH452" i="1" s="1"/>
  <c r="CE285" i="1"/>
  <c r="CE758" i="1"/>
  <c r="CE615" i="1"/>
  <c r="CE273" i="1"/>
  <c r="CE284" i="1"/>
  <c r="CE286" i="1"/>
  <c r="CE633" i="1"/>
  <c r="CE471" i="1"/>
  <c r="CG471" i="1" s="1"/>
  <c r="CH471" i="1" s="1"/>
  <c r="CE567" i="1"/>
  <c r="CE444" i="1"/>
  <c r="CE289" i="1"/>
  <c r="CE442" i="1"/>
  <c r="CE684" i="1"/>
  <c r="CE664" i="1"/>
  <c r="CE607" i="1"/>
  <c r="CE282" i="1"/>
  <c r="CE685" i="1"/>
  <c r="CE493" i="1"/>
  <c r="CE287" i="1"/>
  <c r="CE223" i="1"/>
  <c r="CH223" i="1" s="1"/>
  <c r="CE218" i="1"/>
  <c r="CE641" i="1"/>
  <c r="CE663" i="1"/>
  <c r="CG663" i="1" s="1"/>
  <c r="CH663" i="1" s="1"/>
  <c r="CE217" i="1"/>
  <c r="CE759" i="1"/>
  <c r="CG759" i="1" s="1"/>
  <c r="CH759" i="1" s="1"/>
  <c r="CE454" i="1"/>
  <c r="CE761" i="1"/>
  <c r="CE272" i="1"/>
  <c r="CE283" i="1"/>
  <c r="CE216" i="1"/>
  <c r="CE781" i="1"/>
  <c r="CE278" i="1"/>
  <c r="CE281" i="1"/>
  <c r="CH6" i="1"/>
  <c r="CG6" i="1"/>
  <c r="CN8" i="1"/>
  <c r="CN155" i="1"/>
  <c r="CN99" i="1"/>
  <c r="CN102" i="1" s="1"/>
  <c r="CN103" i="1" s="1"/>
  <c r="EG283" i="1"/>
  <c r="EG273" i="1"/>
  <c r="EG767" i="1"/>
  <c r="EG527" i="1"/>
  <c r="EG440" i="1"/>
  <c r="EG219" i="1"/>
  <c r="EG639" i="1"/>
  <c r="EG760" i="1"/>
  <c r="EG707" i="1"/>
  <c r="EG585" i="1"/>
  <c r="EG537" i="1"/>
  <c r="EG775" i="1"/>
  <c r="EG215" i="1"/>
  <c r="EG615" i="1"/>
  <c r="EG442" i="1"/>
  <c r="EG439" i="1"/>
  <c r="EG566" i="1"/>
  <c r="EG220" i="1"/>
  <c r="EG453" i="1"/>
  <c r="EG667" i="1"/>
  <c r="EG288" i="1"/>
  <c r="EG688" i="1"/>
  <c r="EG163" i="1"/>
  <c r="EG218" i="1"/>
  <c r="EG663" i="1"/>
  <c r="EG272" i="1"/>
  <c r="EG586" i="1"/>
  <c r="EG763" i="1"/>
  <c r="EG728" i="1"/>
  <c r="EG686" i="1"/>
  <c r="EG635" i="1"/>
  <c r="EG282" i="1"/>
  <c r="AN98" i="1"/>
  <c r="AL8" i="1"/>
  <c r="AL99" i="1"/>
  <c r="AO98" i="1"/>
  <c r="BF141" i="1"/>
  <c r="BH138" i="1"/>
  <c r="BI138" i="1"/>
  <c r="BF142" i="1"/>
  <c r="BF143" i="1"/>
  <c r="CH113" i="1"/>
  <c r="CG113" i="1"/>
  <c r="CQ284" i="1"/>
  <c r="CQ277" i="1"/>
  <c r="CQ163" i="1"/>
  <c r="CQ686" i="1"/>
  <c r="CQ216" i="1"/>
  <c r="CQ489" i="1"/>
  <c r="CQ278" i="1"/>
  <c r="CQ447" i="1"/>
  <c r="CQ276" i="1"/>
  <c r="CQ272" i="1"/>
  <c r="BH134" i="1"/>
  <c r="BI134" i="1"/>
  <c r="AD145" i="1"/>
  <c r="AE145" i="1" s="1"/>
  <c r="AB147" i="1"/>
  <c r="AD147" i="1" s="1"/>
  <c r="AE147" i="1" s="1"/>
  <c r="AQ8" i="1"/>
  <c r="AT98" i="1"/>
  <c r="AQ99" i="1"/>
  <c r="AS98" i="1"/>
  <c r="ED613" i="1"/>
  <c r="ED493" i="1"/>
  <c r="ED567" i="1"/>
  <c r="ED561" i="1"/>
  <c r="ED706" i="1"/>
  <c r="ED507" i="1"/>
  <c r="ED283" i="1"/>
  <c r="ED729" i="1"/>
  <c r="ED467" i="1"/>
  <c r="ED565" i="1"/>
  <c r="ED768" i="1"/>
  <c r="ED774" i="1"/>
  <c r="ED688" i="1"/>
  <c r="ED441" i="1"/>
  <c r="ED583" i="1"/>
  <c r="ED766" i="1"/>
  <c r="ED527" i="1"/>
  <c r="ED473" i="1"/>
  <c r="ED285" i="1"/>
  <c r="ED459" i="1"/>
  <c r="ED474" i="1"/>
  <c r="ED505" i="1"/>
  <c r="ED636" i="1"/>
  <c r="ED568" i="1"/>
  <c r="ED472" i="1"/>
  <c r="ED539" i="1"/>
  <c r="ED640" i="1"/>
  <c r="ED446" i="1"/>
  <c r="CJ587" i="1"/>
  <c r="CJ683" i="1"/>
  <c r="CJ590" i="1"/>
  <c r="CJ527" i="1"/>
  <c r="CJ765" i="1"/>
  <c r="CJ466" i="1"/>
  <c r="CJ504" i="1"/>
  <c r="CJ608" i="1"/>
  <c r="CJ614" i="1"/>
  <c r="CJ559" i="1"/>
  <c r="CJ611" i="1"/>
  <c r="CJ768" i="1"/>
  <c r="CJ607" i="1"/>
  <c r="CJ564" i="1"/>
  <c r="CJ288" i="1"/>
  <c r="CJ274" i="1"/>
  <c r="CJ610" i="1"/>
  <c r="CJ560" i="1"/>
  <c r="CJ582" i="1"/>
  <c r="CJ222" i="1"/>
  <c r="CJ473" i="1"/>
  <c r="CJ562" i="1"/>
  <c r="CJ212" i="1"/>
  <c r="CJ223" i="1"/>
  <c r="CJ224" i="1"/>
  <c r="BW197" i="1"/>
  <c r="BX197" i="1"/>
  <c r="CU728" i="1"/>
  <c r="CU727" i="1"/>
  <c r="CU464" i="1"/>
  <c r="DE559" i="1"/>
  <c r="DE488" i="1"/>
  <c r="DE491" i="1"/>
  <c r="DE533" i="1"/>
  <c r="DE586" i="1"/>
  <c r="EF459" i="1"/>
  <c r="EF505" i="1"/>
  <c r="EF465" i="1"/>
  <c r="EF467" i="1"/>
  <c r="EF562" i="1"/>
  <c r="EF609" i="1"/>
  <c r="EF452" i="1"/>
  <c r="EF666" i="1"/>
  <c r="EF441" i="1"/>
  <c r="EF463" i="1"/>
  <c r="EF563" i="1"/>
  <c r="EF687" i="1"/>
  <c r="EF669" i="1"/>
  <c r="EF566" i="1"/>
  <c r="EF590" i="1"/>
  <c r="EF531" i="1"/>
  <c r="EF527" i="1"/>
  <c r="DA439" i="1"/>
  <c r="DA527" i="1"/>
  <c r="DA452" i="1"/>
  <c r="DA559" i="1"/>
  <c r="DA282" i="1"/>
  <c r="DA590" i="1"/>
  <c r="DA447" i="1"/>
  <c r="DA275" i="1"/>
  <c r="DA288" i="1"/>
  <c r="DA465" i="1"/>
  <c r="DA449" i="1"/>
  <c r="DA538" i="1"/>
  <c r="DA467" i="1"/>
  <c r="DA640" i="1"/>
  <c r="DA492" i="1"/>
  <c r="DA461" i="1"/>
  <c r="DA469" i="1"/>
  <c r="DA474" i="1"/>
  <c r="DA446" i="1"/>
  <c r="DA464" i="1"/>
  <c r="DA462" i="1"/>
  <c r="AR463" i="1"/>
  <c r="AR773" i="1"/>
  <c r="AR450" i="1"/>
  <c r="AR687" i="1"/>
  <c r="AR538" i="1"/>
  <c r="AR278" i="1"/>
  <c r="AR139" i="1"/>
  <c r="AR460" i="1"/>
  <c r="AR275" i="1"/>
  <c r="AR285" i="1"/>
  <c r="AR284" i="1"/>
  <c r="AR706" i="1"/>
  <c r="AR274" i="1"/>
  <c r="AR584" i="1"/>
  <c r="AR539" i="1"/>
  <c r="AR289" i="1"/>
  <c r="DK588" i="1"/>
  <c r="DK276" i="1"/>
  <c r="DK505" i="1"/>
  <c r="DK504" i="1"/>
  <c r="DK528" i="1"/>
  <c r="DK462" i="1"/>
  <c r="DK665" i="1"/>
  <c r="DK456" i="1"/>
  <c r="DK447" i="1"/>
  <c r="DK540" i="1"/>
  <c r="DK450" i="1"/>
  <c r="DK731" i="1"/>
  <c r="DK558" i="1"/>
  <c r="DK461" i="1"/>
  <c r="DK642" i="1"/>
  <c r="DK463" i="1"/>
  <c r="BG474" i="1"/>
  <c r="BG760" i="1"/>
  <c r="BG766" i="1"/>
  <c r="BG507" i="1"/>
  <c r="BG463" i="1"/>
  <c r="BG447" i="1"/>
  <c r="BG534" i="1"/>
  <c r="BG473" i="1"/>
  <c r="BG590" i="1"/>
  <c r="BG470" i="1"/>
  <c r="BG446" i="1"/>
  <c r="BG613" i="1"/>
  <c r="BG505" i="1"/>
  <c r="BD280" i="1"/>
  <c r="BC280" i="1"/>
  <c r="CG279" i="1"/>
  <c r="CH279" i="1"/>
  <c r="K139" i="1"/>
  <c r="L137" i="1"/>
  <c r="M137" i="1" s="1"/>
  <c r="CY147" i="1"/>
  <c r="DJ147" i="1"/>
  <c r="AO268" i="1"/>
  <c r="CQ147" i="1"/>
  <c r="AM139" i="1"/>
  <c r="EG139" i="1"/>
  <c r="DW155" i="1"/>
  <c r="DB156" i="1"/>
  <c r="EE147" i="1"/>
  <c r="DN139" i="1"/>
  <c r="CT156" i="1"/>
  <c r="CW139" i="1"/>
  <c r="EF156" i="1"/>
  <c r="DK156" i="1"/>
  <c r="DZ147" i="1"/>
  <c r="EH253" i="1"/>
  <c r="DP155" i="1"/>
  <c r="EH156" i="1"/>
  <c r="CQ155" i="1"/>
  <c r="CE236" i="1"/>
  <c r="DU147" i="1"/>
  <c r="BN265" i="1"/>
  <c r="DZ156" i="1"/>
  <c r="BU236" i="1"/>
  <c r="DQ156" i="1"/>
  <c r="BS265" i="1"/>
  <c r="DS156" i="1"/>
  <c r="DO156" i="1"/>
  <c r="BN268" i="1"/>
  <c r="AD113" i="1"/>
  <c r="AE113" i="1" s="1"/>
  <c r="CY155" i="1"/>
  <c r="CQ139" i="1"/>
  <c r="CT139" i="1"/>
  <c r="DD139" i="1"/>
  <c r="AJ75" i="1"/>
  <c r="AJ267" i="1"/>
  <c r="CC266" i="1"/>
  <c r="BX267" i="1"/>
  <c r="DF155" i="1"/>
  <c r="AI244" i="1"/>
  <c r="AJ244" i="1" s="1"/>
  <c r="CR155" i="1"/>
  <c r="DP156" i="1"/>
  <c r="AO266" i="1"/>
  <c r="AE69" i="1"/>
  <c r="DM139" i="1"/>
  <c r="DW147" i="1"/>
  <c r="EC155" i="1"/>
  <c r="DB139" i="1"/>
  <c r="BL139" i="1"/>
  <c r="DO147" i="1"/>
  <c r="BH290" i="1"/>
  <c r="BI290" i="1" s="1"/>
  <c r="ED140" i="1"/>
  <c r="CW156" i="1"/>
  <c r="BW290" i="1"/>
  <c r="BX290" i="1" s="1"/>
  <c r="CR147" i="1"/>
  <c r="DF139" i="1"/>
  <c r="CZ156" i="1"/>
  <c r="CT155" i="1"/>
  <c r="CO253" i="1"/>
  <c r="DR155" i="1"/>
  <c r="EE155" i="1"/>
  <c r="DE139" i="1"/>
  <c r="DL139" i="1"/>
  <c r="DL253" i="1"/>
  <c r="DK139" i="1"/>
  <c r="DR253" i="1"/>
  <c r="BN69" i="1"/>
  <c r="BK139" i="1"/>
  <c r="BQ139" i="1"/>
  <c r="DP253" i="1"/>
  <c r="AX124" i="1"/>
  <c r="DT253" i="1"/>
  <c r="DS147" i="1"/>
  <c r="DO155" i="1"/>
  <c r="AI133" i="1"/>
  <c r="AJ133" i="1" s="1"/>
  <c r="AI113" i="1"/>
  <c r="AJ113" i="1" s="1"/>
  <c r="BD268" i="1"/>
  <c r="BN266" i="1"/>
  <c r="AD124" i="1"/>
  <c r="AE124" i="1" s="1"/>
  <c r="CY156" i="1"/>
  <c r="AG156" i="1"/>
  <c r="AI156" i="1" s="1"/>
  <c r="AJ156" i="1" s="1"/>
  <c r="DF253" i="1"/>
  <c r="AO75" i="1"/>
  <c r="BP155" i="1"/>
  <c r="AJ266" i="1"/>
  <c r="AI67" i="1"/>
  <c r="AJ67" i="1" s="1"/>
  <c r="AJ69" i="1"/>
  <c r="BI69" i="1"/>
  <c r="CS253" i="1"/>
  <c r="DC156" i="1"/>
  <c r="DQ147" i="1"/>
  <c r="CJ139" i="1"/>
  <c r="BP236" i="1"/>
  <c r="DY253" i="1"/>
  <c r="AI7" i="1"/>
  <c r="AJ7" i="1" s="1"/>
  <c r="CZ253" i="1"/>
  <c r="DZ253" i="1"/>
  <c r="BV253" i="1"/>
  <c r="EG253" i="1"/>
  <c r="DA253" i="1"/>
  <c r="BB253" i="1"/>
  <c r="EA253" i="1"/>
  <c r="DQ253" i="1"/>
  <c r="DB778" i="1"/>
  <c r="DF778" i="1"/>
  <c r="DS778" i="1"/>
  <c r="AS755" i="1"/>
  <c r="AT755" i="1" s="1"/>
  <c r="CP778" i="1"/>
  <c r="ED778" i="1"/>
  <c r="M134" i="1"/>
  <c r="J236" i="1"/>
  <c r="Q244" i="1"/>
  <c r="G280" i="1"/>
  <c r="H280" i="1" s="1"/>
  <c r="H124" i="1"/>
  <c r="T280" i="1"/>
  <c r="U280" i="1" s="1"/>
  <c r="G8" i="1"/>
  <c r="H8" i="1" s="1"/>
  <c r="H114" i="1"/>
  <c r="H113" i="1"/>
  <c r="K103" i="1"/>
  <c r="T99" i="1"/>
  <c r="U99" i="1" s="1"/>
  <c r="L280" i="1"/>
  <c r="M280" i="1" s="1"/>
  <c r="Q102" i="1"/>
  <c r="J253" i="1"/>
  <c r="Q124" i="1"/>
  <c r="H244" i="1"/>
  <c r="L287" i="1"/>
  <c r="M287" i="1" s="1"/>
  <c r="L607" i="1"/>
  <c r="M607" i="1" s="1"/>
  <c r="L454" i="1"/>
  <c r="M454" i="1" s="1"/>
  <c r="CO289" i="1"/>
  <c r="CO767" i="1"/>
  <c r="CO613" i="1"/>
  <c r="AC729" i="1"/>
  <c r="AC537" i="1"/>
  <c r="AC446" i="1"/>
  <c r="AC765" i="1"/>
  <c r="AC777" i="1"/>
  <c r="AC217" i="1"/>
  <c r="AC774" i="1"/>
  <c r="AC636" i="1"/>
  <c r="AC672" i="1"/>
  <c r="AC633" i="1"/>
  <c r="DP272" i="1"/>
  <c r="DP710" i="1"/>
  <c r="DP211" i="1"/>
  <c r="DP469" i="1"/>
  <c r="DP613" i="1"/>
  <c r="DP452" i="1"/>
  <c r="DP683" i="1"/>
  <c r="DP761" i="1"/>
  <c r="DP726" i="1"/>
  <c r="DP213" i="1"/>
  <c r="DP224" i="1"/>
  <c r="DP216" i="1"/>
  <c r="DP219" i="1"/>
  <c r="DP774" i="1"/>
  <c r="DP663" i="1"/>
  <c r="DP764" i="1"/>
  <c r="DP707" i="1"/>
  <c r="DP214" i="1"/>
  <c r="EH505" i="1"/>
  <c r="EH466" i="1"/>
  <c r="EH459" i="1"/>
  <c r="EH222" i="1"/>
  <c r="EH535" i="1"/>
  <c r="EH531" i="1"/>
  <c r="EH216" i="1"/>
  <c r="EH710" i="1"/>
  <c r="EH706" i="1"/>
  <c r="EH684" i="1"/>
  <c r="EH777" i="1"/>
  <c r="EH670" i="1"/>
  <c r="EH492" i="1"/>
  <c r="EA158" i="1"/>
  <c r="EA159" i="1"/>
  <c r="DW466" i="1"/>
  <c r="DW775" i="1"/>
  <c r="DW730" i="1"/>
  <c r="DW664" i="1"/>
  <c r="DW761" i="1"/>
  <c r="DW464" i="1"/>
  <c r="DW706" i="1"/>
  <c r="DW709" i="1"/>
  <c r="DW667" i="1"/>
  <c r="DW489" i="1"/>
  <c r="DW670" i="1"/>
  <c r="DW539" i="1"/>
  <c r="DW662" i="1"/>
  <c r="DW446" i="1"/>
  <c r="DQ224" i="1"/>
  <c r="DQ729" i="1"/>
  <c r="DQ453" i="1"/>
  <c r="DQ215" i="1"/>
  <c r="DQ775" i="1"/>
  <c r="DQ616" i="1"/>
  <c r="DQ709" i="1"/>
  <c r="DQ773" i="1"/>
  <c r="DQ781" i="1"/>
  <c r="DQ219" i="1"/>
  <c r="DQ222" i="1"/>
  <c r="DQ634" i="1"/>
  <c r="DQ564" i="1"/>
  <c r="DQ704" i="1"/>
  <c r="DQ687" i="1"/>
  <c r="DQ466" i="1"/>
  <c r="DQ538" i="1"/>
  <c r="DQ460" i="1"/>
  <c r="DQ638" i="1"/>
  <c r="DQ442" i="1"/>
  <c r="DQ450" i="1"/>
  <c r="DQ491" i="1"/>
  <c r="DQ217" i="1"/>
  <c r="DQ767" i="1"/>
  <c r="DQ211" i="1"/>
  <c r="DQ776" i="1"/>
  <c r="DQ633" i="1"/>
  <c r="DQ534" i="1"/>
  <c r="BV669" i="1"/>
  <c r="BV781" i="1"/>
  <c r="BV442" i="1"/>
  <c r="BV469" i="1"/>
  <c r="BV760" i="1"/>
  <c r="BV491" i="1"/>
  <c r="BV637" i="1"/>
  <c r="BV672" i="1"/>
  <c r="BV220" i="1"/>
  <c r="BV218" i="1"/>
  <c r="BV535" i="1"/>
  <c r="BV468" i="1"/>
  <c r="BV445" i="1"/>
  <c r="BV505" i="1"/>
  <c r="BV531" i="1"/>
  <c r="BV714" i="1"/>
  <c r="BV225" i="1"/>
  <c r="DO767" i="1"/>
  <c r="DO273" i="1"/>
  <c r="DO447" i="1"/>
  <c r="DO561" i="1"/>
  <c r="DO218" i="1"/>
  <c r="DO537" i="1"/>
  <c r="DO225" i="1"/>
  <c r="DO637" i="1"/>
  <c r="DO774" i="1"/>
  <c r="DO668" i="1"/>
  <c r="DO529" i="1"/>
  <c r="DO712" i="1"/>
  <c r="DO765" i="1"/>
  <c r="DO507" i="1"/>
  <c r="DO278" i="1"/>
  <c r="DO614" i="1"/>
  <c r="DO452" i="1"/>
  <c r="DO663" i="1"/>
  <c r="DO211" i="1"/>
  <c r="DO705" i="1"/>
  <c r="DO708" i="1"/>
  <c r="DO528" i="1"/>
  <c r="DO448" i="1"/>
  <c r="DO288" i="1"/>
  <c r="CP453" i="1"/>
  <c r="CP531" i="1"/>
  <c r="CP683" i="1"/>
  <c r="CP610" i="1"/>
  <c r="CP612" i="1"/>
  <c r="CP636" i="1"/>
  <c r="CP460" i="1"/>
  <c r="CP728" i="1"/>
  <c r="CP221" i="1"/>
  <c r="CP450" i="1"/>
  <c r="CP726" i="1"/>
  <c r="CP764" i="1"/>
  <c r="CP730" i="1"/>
  <c r="CP758" i="1"/>
  <c r="CP506" i="1"/>
  <c r="CP713" i="1"/>
  <c r="CP215" i="1"/>
  <c r="CP613" i="1"/>
  <c r="CP634" i="1"/>
  <c r="CP286" i="1"/>
  <c r="CP225" i="1"/>
  <c r="CP772" i="1"/>
  <c r="CP644" i="1"/>
  <c r="CP467" i="1"/>
  <c r="CP530" i="1"/>
  <c r="CP609" i="1"/>
  <c r="CP731" i="1"/>
  <c r="AL215" i="1"/>
  <c r="AL615" i="1"/>
  <c r="AL672" i="1"/>
  <c r="AL446" i="1"/>
  <c r="AL583" i="1"/>
  <c r="AL773" i="1"/>
  <c r="AL225" i="1"/>
  <c r="AL763" i="1"/>
  <c r="AL568" i="1"/>
  <c r="AL769" i="1"/>
  <c r="AL637" i="1"/>
  <c r="AL450" i="1"/>
  <c r="AL683" i="1"/>
  <c r="AL641" i="1"/>
  <c r="AL224" i="1"/>
  <c r="AL728" i="1"/>
  <c r="AL762" i="1"/>
  <c r="AL727" i="1"/>
  <c r="AL275" i="1"/>
  <c r="AL761" i="1"/>
  <c r="AL218" i="1"/>
  <c r="AL670" i="1"/>
  <c r="AL759" i="1"/>
  <c r="AL764" i="1"/>
  <c r="AL213" i="1"/>
  <c r="AL684" i="1"/>
  <c r="AL730" i="1"/>
  <c r="AL776" i="1"/>
  <c r="AL529" i="1"/>
  <c r="BZ534" i="1"/>
  <c r="BZ643" i="1"/>
  <c r="BZ219" i="1"/>
  <c r="BZ213" i="1"/>
  <c r="BZ704" i="1"/>
  <c r="BZ530" i="1"/>
  <c r="BZ221" i="1"/>
  <c r="BZ490" i="1"/>
  <c r="BZ710" i="1"/>
  <c r="BZ762" i="1"/>
  <c r="BZ212" i="1"/>
  <c r="BZ642" i="1"/>
  <c r="BZ665" i="1"/>
  <c r="BZ768" i="1"/>
  <c r="BZ214" i="1"/>
  <c r="BZ684" i="1"/>
  <c r="BZ489" i="1"/>
  <c r="BZ217" i="1"/>
  <c r="BZ781" i="1"/>
  <c r="BZ714" i="1"/>
  <c r="BZ284" i="1"/>
  <c r="BZ273" i="1"/>
  <c r="BZ565" i="1"/>
  <c r="BZ443" i="1"/>
  <c r="BZ446" i="1"/>
  <c r="BZ759" i="1"/>
  <c r="BZ224" i="1"/>
  <c r="BZ687" i="1"/>
  <c r="BZ211" i="1"/>
  <c r="BZ527" i="1"/>
  <c r="BZ706" i="1"/>
  <c r="CY564" i="1"/>
  <c r="CY774" i="1"/>
  <c r="CY566" i="1"/>
  <c r="CY440" i="1"/>
  <c r="CY487" i="1"/>
  <c r="CY714" i="1"/>
  <c r="CY224" i="1"/>
  <c r="CY773" i="1"/>
  <c r="CY762" i="1"/>
  <c r="CY213" i="1"/>
  <c r="CY775" i="1"/>
  <c r="CY448" i="1"/>
  <c r="CY489" i="1"/>
  <c r="DY448" i="1"/>
  <c r="DY773" i="1"/>
  <c r="DY284" i="1"/>
  <c r="DY535" i="1"/>
  <c r="DY444" i="1"/>
  <c r="DY639" i="1"/>
  <c r="DY225" i="1"/>
  <c r="DY214" i="1"/>
  <c r="DY587" i="1"/>
  <c r="DY712" i="1"/>
  <c r="DY760" i="1"/>
  <c r="DY223" i="1"/>
  <c r="DY218" i="1"/>
  <c r="DY219" i="1"/>
  <c r="DY771" i="1"/>
  <c r="DY759" i="1"/>
  <c r="DY557" i="1"/>
  <c r="DY215" i="1"/>
  <c r="DY762" i="1"/>
  <c r="DY732" i="1"/>
  <c r="DY704" i="1"/>
  <c r="DY665" i="1"/>
  <c r="CJ151" i="1"/>
  <c r="CJ150" i="1"/>
  <c r="CF218" i="1"/>
  <c r="CF636" i="1"/>
  <c r="CF710" i="1"/>
  <c r="CF758" i="1"/>
  <c r="CF731" i="1"/>
  <c r="CF777" i="1"/>
  <c r="CF216" i="1"/>
  <c r="CF217" i="1"/>
  <c r="CF764" i="1"/>
  <c r="CF529" i="1"/>
  <c r="CF781" i="1"/>
  <c r="CF766" i="1"/>
  <c r="CF774" i="1"/>
  <c r="CF633" i="1"/>
  <c r="CF769" i="1"/>
  <c r="CF761" i="1"/>
  <c r="CF640" i="1"/>
  <c r="CF585" i="1"/>
  <c r="CF537" i="1"/>
  <c r="CF767" i="1"/>
  <c r="CF504" i="1"/>
  <c r="CF607" i="1"/>
  <c r="CF560" i="1"/>
  <c r="CF528" i="1"/>
  <c r="DC540" i="1"/>
  <c r="DC225" i="1"/>
  <c r="DC774" i="1"/>
  <c r="DC781" i="1"/>
  <c r="DC642" i="1"/>
  <c r="DC730" i="1"/>
  <c r="DC727" i="1"/>
  <c r="DC450" i="1"/>
  <c r="DC537" i="1"/>
  <c r="DC582" i="1"/>
  <c r="DC768" i="1"/>
  <c r="DC669" i="1"/>
  <c r="DC220" i="1"/>
  <c r="DC493" i="1"/>
  <c r="DC494" i="1"/>
  <c r="DC453" i="1"/>
  <c r="DC223" i="1"/>
  <c r="DC771" i="1"/>
  <c r="DC531" i="1"/>
  <c r="DC474" i="1"/>
  <c r="DC764" i="1"/>
  <c r="DC465" i="1"/>
  <c r="DC769" i="1"/>
  <c r="DC492" i="1"/>
  <c r="DC773" i="1"/>
  <c r="DC776" i="1"/>
  <c r="DC219" i="1"/>
  <c r="DG159" i="1"/>
  <c r="DG149" i="1"/>
  <c r="DG157" i="1"/>
  <c r="DG150" i="1"/>
  <c r="CL440" i="1"/>
  <c r="CL606" i="1"/>
  <c r="CL764" i="1"/>
  <c r="CL583" i="1"/>
  <c r="CL219" i="1"/>
  <c r="CL771" i="1"/>
  <c r="CL586" i="1"/>
  <c r="CL704" i="1"/>
  <c r="CL672" i="1"/>
  <c r="CL777" i="1"/>
  <c r="CL767" i="1"/>
  <c r="CL611" i="1"/>
  <c r="CL529" i="1"/>
  <c r="CL217" i="1"/>
  <c r="CL759" i="1"/>
  <c r="CL225" i="1"/>
  <c r="CL454" i="1"/>
  <c r="CL763" i="1"/>
  <c r="CL211" i="1"/>
  <c r="CL451" i="1"/>
  <c r="CL467" i="1"/>
  <c r="CL707" i="1"/>
  <c r="CL567" i="1"/>
  <c r="DO142" i="1"/>
  <c r="DO140" i="1"/>
  <c r="DO141" i="1"/>
  <c r="AM150" i="1"/>
  <c r="AM149" i="1"/>
  <c r="DN487" i="1"/>
  <c r="DN612" i="1"/>
  <c r="DN451" i="1"/>
  <c r="DN281" i="1"/>
  <c r="DN286" i="1"/>
  <c r="DN214" i="1"/>
  <c r="DN447" i="1"/>
  <c r="DN558" i="1"/>
  <c r="DN531" i="1"/>
  <c r="DN488" i="1"/>
  <c r="DN562" i="1"/>
  <c r="DN661" i="1"/>
  <c r="DN708" i="1"/>
  <c r="DN440" i="1"/>
  <c r="DN668" i="1"/>
  <c r="DN590" i="1"/>
  <c r="DN771" i="1"/>
  <c r="DN491" i="1"/>
  <c r="DN686" i="1"/>
  <c r="DN218" i="1"/>
  <c r="DN634" i="1"/>
  <c r="DN444" i="1"/>
  <c r="DN211" i="1"/>
  <c r="DN760" i="1"/>
  <c r="DN212" i="1"/>
  <c r="DN467" i="1"/>
  <c r="DN687" i="1"/>
  <c r="DN456" i="1"/>
  <c r="DB142" i="1"/>
  <c r="DB141" i="1"/>
  <c r="EF150" i="1"/>
  <c r="EF149" i="1"/>
  <c r="AL149" i="1"/>
  <c r="AL158" i="1"/>
  <c r="AM537" i="1"/>
  <c r="AM450" i="1"/>
  <c r="AM459" i="1"/>
  <c r="AM448" i="1"/>
  <c r="AM287" i="1"/>
  <c r="AM507" i="1"/>
  <c r="AM563" i="1"/>
  <c r="AM662" i="1"/>
  <c r="AM661" i="1"/>
  <c r="AM637" i="1"/>
  <c r="AM440" i="1"/>
  <c r="AM763" i="1"/>
  <c r="AM590" i="1"/>
  <c r="AM565" i="1"/>
  <c r="AM211" i="1"/>
  <c r="AM489" i="1"/>
  <c r="AM216" i="1"/>
  <c r="AM219" i="1"/>
  <c r="AM775" i="1"/>
  <c r="AM557" i="1"/>
  <c r="AM493" i="1"/>
  <c r="AM560" i="1"/>
  <c r="AM222" i="1"/>
  <c r="AM558" i="1"/>
  <c r="AM613" i="1"/>
  <c r="AM465" i="1"/>
  <c r="AM762" i="1"/>
  <c r="AM586" i="1"/>
  <c r="AM686" i="1"/>
  <c r="AM781" i="1"/>
  <c r="AM562" i="1"/>
  <c r="AM582" i="1"/>
  <c r="AM773" i="1"/>
  <c r="AM667" i="1"/>
  <c r="AM538" i="1"/>
  <c r="AM445" i="1"/>
  <c r="AM488" i="1"/>
  <c r="DK141" i="1"/>
  <c r="DK142" i="1"/>
  <c r="DM711" i="1"/>
  <c r="DM214" i="1"/>
  <c r="DM213" i="1"/>
  <c r="DM635" i="1"/>
  <c r="DM589" i="1"/>
  <c r="DM451" i="1"/>
  <c r="DM530" i="1"/>
  <c r="DM637" i="1"/>
  <c r="DM277" i="1"/>
  <c r="DM663" i="1"/>
  <c r="DM288" i="1"/>
  <c r="DM539" i="1"/>
  <c r="DM540" i="1"/>
  <c r="DM281" i="1"/>
  <c r="DM773" i="1"/>
  <c r="DM505" i="1"/>
  <c r="DM212" i="1"/>
  <c r="DM467" i="1"/>
  <c r="DM709" i="1"/>
  <c r="DM607" i="1"/>
  <c r="DM535" i="1"/>
  <c r="DM504" i="1"/>
  <c r="DM439" i="1"/>
  <c r="DM527" i="1"/>
  <c r="DM585" i="1"/>
  <c r="DM163" i="1"/>
  <c r="DM763" i="1"/>
  <c r="DM771" i="1"/>
  <c r="DM490" i="1"/>
  <c r="DM283" i="1"/>
  <c r="DM275" i="1"/>
  <c r="DM285" i="1"/>
  <c r="DM506" i="1"/>
  <c r="DM282" i="1"/>
  <c r="DM562" i="1"/>
  <c r="DM558" i="1"/>
  <c r="DM491" i="1"/>
  <c r="DM450" i="1"/>
  <c r="DM468" i="1"/>
  <c r="DM559" i="1"/>
  <c r="DM459" i="1"/>
  <c r="DM466" i="1"/>
  <c r="DM708" i="1"/>
  <c r="DM452" i="1"/>
  <c r="DM568" i="1"/>
  <c r="DD474" i="1"/>
  <c r="DD641" i="1"/>
  <c r="DD568" i="1"/>
  <c r="DD771" i="1"/>
  <c r="DD470" i="1"/>
  <c r="DD285" i="1"/>
  <c r="DD272" i="1"/>
  <c r="DD444" i="1"/>
  <c r="DD452" i="1"/>
  <c r="DD608" i="1"/>
  <c r="DD493" i="1"/>
  <c r="DD562" i="1"/>
  <c r="DD447" i="1"/>
  <c r="DD540" i="1"/>
  <c r="DD727" i="1"/>
  <c r="DD767" i="1"/>
  <c r="DD471" i="1"/>
  <c r="DD615" i="1"/>
  <c r="DD508" i="1"/>
  <c r="DD607" i="1"/>
  <c r="DD211" i="1"/>
  <c r="DD276" i="1"/>
  <c r="DD441" i="1"/>
  <c r="DD289" i="1"/>
  <c r="DD288" i="1"/>
  <c r="DD712" i="1"/>
  <c r="DD507" i="1"/>
  <c r="DD670" i="1"/>
  <c r="DD462" i="1"/>
  <c r="DD588" i="1"/>
  <c r="DD455" i="1"/>
  <c r="DZ585" i="1"/>
  <c r="DZ560" i="1"/>
  <c r="DZ439" i="1"/>
  <c r="DZ563" i="1"/>
  <c r="DZ455" i="1"/>
  <c r="DZ277" i="1"/>
  <c r="DZ283" i="1"/>
  <c r="DZ281" i="1"/>
  <c r="DZ609" i="1"/>
  <c r="DZ457" i="1"/>
  <c r="DZ440" i="1"/>
  <c r="DZ451" i="1"/>
  <c r="DZ568" i="1"/>
  <c r="DZ527" i="1"/>
  <c r="DZ287" i="1"/>
  <c r="DZ224" i="1"/>
  <c r="DZ589" i="1"/>
  <c r="DZ458" i="1"/>
  <c r="DZ450" i="1"/>
  <c r="DZ587" i="1"/>
  <c r="DZ764" i="1"/>
  <c r="DZ666" i="1"/>
  <c r="DZ562" i="1"/>
  <c r="DZ612" i="1"/>
  <c r="DZ531" i="1"/>
  <c r="DZ214" i="1"/>
  <c r="DZ444" i="1"/>
  <c r="DZ533" i="1"/>
  <c r="DZ665" i="1"/>
  <c r="DZ529" i="1"/>
  <c r="DZ662" i="1"/>
  <c r="DZ532" i="1"/>
  <c r="DZ772" i="1"/>
  <c r="DZ213" i="1"/>
  <c r="CS454" i="1"/>
  <c r="CS222" i="1"/>
  <c r="CS214" i="1"/>
  <c r="CS610" i="1"/>
  <c r="CS536" i="1"/>
  <c r="CS557" i="1"/>
  <c r="CS216" i="1"/>
  <c r="CS612" i="1"/>
  <c r="CS470" i="1"/>
  <c r="CS685" i="1"/>
  <c r="CS607" i="1"/>
  <c r="CS449" i="1"/>
  <c r="CS683" i="1"/>
  <c r="CS584" i="1"/>
  <c r="CS661" i="1"/>
  <c r="CS613" i="1"/>
  <c r="CS459" i="1"/>
  <c r="CS663" i="1"/>
  <c r="DC140" i="1"/>
  <c r="DC143" i="1"/>
  <c r="DC141" i="1"/>
  <c r="DC142" i="1"/>
  <c r="CQ157" i="1"/>
  <c r="CQ151" i="1"/>
  <c r="DL491" i="1"/>
  <c r="DL508" i="1"/>
  <c r="DL493" i="1"/>
  <c r="DL606" i="1"/>
  <c r="DL760" i="1"/>
  <c r="DL683" i="1"/>
  <c r="DL705" i="1"/>
  <c r="DL667" i="1"/>
  <c r="DL590" i="1"/>
  <c r="DL769" i="1"/>
  <c r="DL582" i="1"/>
  <c r="DL615" i="1"/>
  <c r="DL465" i="1"/>
  <c r="DL714" i="1"/>
  <c r="DL608" i="1"/>
  <c r="DL776" i="1"/>
  <c r="DL538" i="1"/>
  <c r="DL527" i="1"/>
  <c r="DL494" i="1"/>
  <c r="DL558" i="1"/>
  <c r="DL708" i="1"/>
  <c r="DL273" i="1"/>
  <c r="DL282" i="1"/>
  <c r="DL281" i="1"/>
  <c r="DL284" i="1"/>
  <c r="DL472" i="1"/>
  <c r="DL454" i="1"/>
  <c r="DL277" i="1"/>
  <c r="DL163" i="1"/>
  <c r="DL276" i="1"/>
  <c r="DL450" i="1"/>
  <c r="DL441" i="1"/>
  <c r="DL566" i="1"/>
  <c r="DL447" i="1"/>
  <c r="DL565" i="1"/>
  <c r="DL278" i="1"/>
  <c r="DL448" i="1"/>
  <c r="DL449" i="1"/>
  <c r="DL288" i="1"/>
  <c r="DL272" i="1"/>
  <c r="DL666" i="1"/>
  <c r="DL443" i="1"/>
  <c r="DL274" i="1"/>
  <c r="DL452" i="1"/>
  <c r="DL469" i="1"/>
  <c r="DL457" i="1"/>
  <c r="DL444" i="1"/>
  <c r="DL451" i="1"/>
  <c r="DL287" i="1"/>
  <c r="DL468" i="1"/>
  <c r="DL289" i="1"/>
  <c r="DL609" i="1"/>
  <c r="DL285" i="1"/>
  <c r="DL466" i="1"/>
  <c r="DL442" i="1"/>
  <c r="DL568" i="1"/>
  <c r="DL456" i="1"/>
  <c r="DL455" i="1"/>
  <c r="DL275" i="1"/>
  <c r="DL218" i="1"/>
  <c r="DL459" i="1"/>
  <c r="DL286" i="1"/>
  <c r="DL534" i="1"/>
  <c r="DL439" i="1"/>
  <c r="DL463" i="1"/>
  <c r="DL462" i="1"/>
  <c r="DJ642" i="1"/>
  <c r="DJ274" i="1"/>
  <c r="DJ537" i="1"/>
  <c r="DJ285" i="1"/>
  <c r="DJ714" i="1"/>
  <c r="DJ532" i="1"/>
  <c r="DJ443" i="1"/>
  <c r="DJ611" i="1"/>
  <c r="DJ505" i="1"/>
  <c r="DJ488" i="1"/>
  <c r="DJ453" i="1"/>
  <c r="DJ765" i="1"/>
  <c r="DJ582" i="1"/>
  <c r="DJ470" i="1"/>
  <c r="DJ612" i="1"/>
  <c r="DJ731" i="1"/>
  <c r="DJ688" i="1"/>
  <c r="DJ637" i="1"/>
  <c r="DJ668" i="1"/>
  <c r="DJ283" i="1"/>
  <c r="DJ441" i="1"/>
  <c r="DJ466" i="1"/>
  <c r="DJ615" i="1"/>
  <c r="DJ763" i="1"/>
  <c r="DJ661" i="1"/>
  <c r="DJ272" i="1"/>
  <c r="DJ281" i="1"/>
  <c r="DX529" i="1"/>
  <c r="DX638" i="1"/>
  <c r="DX163" i="1"/>
  <c r="DX506" i="1"/>
  <c r="DX587" i="1"/>
  <c r="DX508" i="1"/>
  <c r="DX711" i="1"/>
  <c r="DX472" i="1"/>
  <c r="DX641" i="1"/>
  <c r="DX469" i="1"/>
  <c r="DX527" i="1"/>
  <c r="DX281" i="1"/>
  <c r="DX557" i="1"/>
  <c r="DX536" i="1"/>
  <c r="DX448" i="1"/>
  <c r="DX507" i="1"/>
  <c r="DX490" i="1"/>
  <c r="DX728" i="1"/>
  <c r="DX528" i="1"/>
  <c r="DX705" i="1"/>
  <c r="DX272" i="1"/>
  <c r="DX283" i="1"/>
  <c r="DX564" i="1"/>
  <c r="DX565" i="1"/>
  <c r="DX287" i="1"/>
  <c r="DX616" i="1"/>
  <c r="DX765" i="1"/>
  <c r="DX219" i="1"/>
  <c r="DX634" i="1"/>
  <c r="DX535" i="1"/>
  <c r="DX713" i="1"/>
  <c r="DX462" i="1"/>
  <c r="DX211" i="1"/>
  <c r="DX455" i="1"/>
  <c r="DX707" i="1"/>
  <c r="DX276" i="1"/>
  <c r="BQ459" i="1"/>
  <c r="BQ769" i="1"/>
  <c r="BQ710" i="1"/>
  <c r="BQ288" i="1"/>
  <c r="BQ440" i="1"/>
  <c r="BQ448" i="1"/>
  <c r="BQ284" i="1"/>
  <c r="BQ282" i="1"/>
  <c r="BQ275" i="1"/>
  <c r="BQ451" i="1"/>
  <c r="BQ163" i="1"/>
  <c r="BQ466" i="1"/>
  <c r="BQ285" i="1"/>
  <c r="BQ272" i="1"/>
  <c r="BQ443" i="1"/>
  <c r="BQ460" i="1"/>
  <c r="BQ444" i="1"/>
  <c r="BQ273" i="1"/>
  <c r="BQ560" i="1"/>
  <c r="BQ286" i="1"/>
  <c r="BQ471" i="1"/>
  <c r="BQ289" i="1"/>
  <c r="BQ587" i="1"/>
  <c r="BQ531" i="1"/>
  <c r="BQ611" i="1"/>
  <c r="BQ638" i="1"/>
  <c r="BQ456" i="1"/>
  <c r="BQ276" i="1"/>
  <c r="BQ470" i="1"/>
  <c r="BQ494" i="1"/>
  <c r="BQ277" i="1"/>
  <c r="BQ447" i="1"/>
  <c r="BQ667" i="1"/>
  <c r="BQ287" i="1"/>
  <c r="BQ283" i="1"/>
  <c r="BQ450" i="1"/>
  <c r="BQ274" i="1"/>
  <c r="BQ442" i="1"/>
  <c r="BQ534" i="1"/>
  <c r="BQ663" i="1"/>
  <c r="BQ493" i="1"/>
  <c r="BQ539" i="1"/>
  <c r="BQ684" i="1"/>
  <c r="BQ278" i="1"/>
  <c r="BQ467" i="1"/>
  <c r="BQ764" i="1"/>
  <c r="BQ766" i="1"/>
  <c r="BQ633" i="1"/>
  <c r="BQ558" i="1"/>
  <c r="BQ224" i="1"/>
  <c r="BQ760" i="1"/>
  <c r="BQ508" i="1"/>
  <c r="BQ492" i="1"/>
  <c r="BQ441" i="1"/>
  <c r="BQ215" i="1"/>
  <c r="BQ281" i="1"/>
  <c r="BQ588" i="1"/>
  <c r="BQ212" i="1"/>
  <c r="DH151" i="1"/>
  <c r="DH149" i="1"/>
  <c r="DX159" i="1"/>
  <c r="DX151" i="1"/>
  <c r="DX158" i="1"/>
  <c r="AI145" i="1"/>
  <c r="AJ145" i="1" s="1"/>
  <c r="AG147" i="1"/>
  <c r="AI147" i="1" s="1"/>
  <c r="AJ147" i="1" s="1"/>
  <c r="CW151" i="1"/>
  <c r="CW158" i="1"/>
  <c r="AW588" i="1"/>
  <c r="AW590" i="1"/>
  <c r="AW565" i="1"/>
  <c r="AW215" i="1"/>
  <c r="AW494" i="1"/>
  <c r="AW778" i="1"/>
  <c r="AW563" i="1"/>
  <c r="AW705" i="1"/>
  <c r="AW449" i="1"/>
  <c r="AW461" i="1"/>
  <c r="AW765" i="1"/>
  <c r="AW665" i="1"/>
  <c r="AW492" i="1"/>
  <c r="AW640" i="1"/>
  <c r="AW447" i="1"/>
  <c r="AW586" i="1"/>
  <c r="AW488" i="1"/>
  <c r="AW289" i="1"/>
  <c r="AW666" i="1"/>
  <c r="AW613" i="1"/>
  <c r="AW662" i="1"/>
  <c r="AW730" i="1"/>
  <c r="AW566" i="1"/>
  <c r="AW644" i="1"/>
  <c r="DT670" i="1"/>
  <c r="DT583" i="1"/>
  <c r="DT140" i="1"/>
  <c r="DT440" i="1"/>
  <c r="DT507" i="1"/>
  <c r="DT564" i="1"/>
  <c r="DT506" i="1"/>
  <c r="DT494" i="1"/>
  <c r="DT584" i="1"/>
  <c r="DT456" i="1"/>
  <c r="DT639" i="1"/>
  <c r="DT460" i="1"/>
  <c r="DT532" i="1"/>
  <c r="DT559" i="1"/>
  <c r="DT712" i="1"/>
  <c r="DT286" i="1"/>
  <c r="DT762" i="1"/>
  <c r="DT451" i="1"/>
  <c r="DT528" i="1"/>
  <c r="DT287" i="1"/>
  <c r="DT448" i="1"/>
  <c r="DT473" i="1"/>
  <c r="DT443" i="1"/>
  <c r="DT445" i="1"/>
  <c r="DT538" i="1"/>
  <c r="DT662" i="1"/>
  <c r="DT710" i="1"/>
  <c r="DT635" i="1"/>
  <c r="DT285" i="1"/>
  <c r="DT535" i="1"/>
  <c r="DT452" i="1"/>
  <c r="DT447" i="1"/>
  <c r="DT615" i="1"/>
  <c r="DT459" i="1"/>
  <c r="DT444" i="1"/>
  <c r="DT586" i="1"/>
  <c r="DT464" i="1"/>
  <c r="DT558" i="1"/>
  <c r="BP563" i="1"/>
  <c r="BP448" i="1"/>
  <c r="BP707" i="1"/>
  <c r="BP504" i="1"/>
  <c r="BP530" i="1"/>
  <c r="BP505" i="1"/>
  <c r="BP452" i="1"/>
  <c r="BP455" i="1"/>
  <c r="BP446" i="1"/>
  <c r="BP507" i="1"/>
  <c r="BP465" i="1"/>
  <c r="BP453" i="1"/>
  <c r="BP582" i="1"/>
  <c r="BP587" i="1"/>
  <c r="BP449" i="1"/>
  <c r="BP760" i="1"/>
  <c r="BS6" i="1"/>
  <c r="BP711" i="1"/>
  <c r="BP472" i="1"/>
  <c r="BP286" i="1"/>
  <c r="BP287" i="1"/>
  <c r="BR6" i="1"/>
  <c r="BP705" i="1"/>
  <c r="BP464" i="1"/>
  <c r="BP611" i="1"/>
  <c r="BP272" i="1"/>
  <c r="BP489" i="1"/>
  <c r="BP285" i="1"/>
  <c r="BP282" i="1"/>
  <c r="BP610" i="1"/>
  <c r="BP586" i="1"/>
  <c r="CG146" i="1"/>
  <c r="CH146" i="1"/>
  <c r="CE148" i="1"/>
  <c r="CT539" i="1"/>
  <c r="CT273" i="1"/>
  <c r="CT275" i="1"/>
  <c r="CT559" i="1"/>
  <c r="CT707" i="1"/>
  <c r="CT490" i="1"/>
  <c r="CT615" i="1"/>
  <c r="CT642" i="1"/>
  <c r="CT771" i="1"/>
  <c r="CT507" i="1"/>
  <c r="CT219" i="1"/>
  <c r="CT582" i="1"/>
  <c r="CT489" i="1"/>
  <c r="CT448" i="1"/>
  <c r="CT527" i="1"/>
  <c r="CT537" i="1"/>
  <c r="CT287" i="1"/>
  <c r="CT637" i="1"/>
  <c r="CT663" i="1"/>
  <c r="CT536" i="1"/>
  <c r="CT565" i="1"/>
  <c r="CT670" i="1"/>
  <c r="CT711" i="1"/>
  <c r="CT564" i="1"/>
  <c r="CT163" i="1"/>
  <c r="CT446" i="1"/>
  <c r="CT566" i="1"/>
  <c r="CT563" i="1"/>
  <c r="CT221" i="1"/>
  <c r="CT285" i="1"/>
  <c r="CT467" i="1"/>
  <c r="CT686" i="1"/>
  <c r="CT444" i="1"/>
  <c r="CT276" i="1"/>
  <c r="CT473" i="1"/>
  <c r="CT281" i="1"/>
  <c r="CK609" i="1"/>
  <c r="CK633" i="1"/>
  <c r="CK775" i="1"/>
  <c r="CK275" i="1"/>
  <c r="CK766" i="1"/>
  <c r="CK557" i="1"/>
  <c r="CK468" i="1"/>
  <c r="CK450" i="1"/>
  <c r="CK281" i="1"/>
  <c r="CK532" i="1"/>
  <c r="CK464" i="1"/>
  <c r="CK439" i="1"/>
  <c r="CK535" i="1"/>
  <c r="CK274" i="1"/>
  <c r="CK505" i="1"/>
  <c r="CK282" i="1"/>
  <c r="CK506" i="1"/>
  <c r="CK566" i="1"/>
  <c r="CK163" i="1"/>
  <c r="CK273" i="1"/>
  <c r="CK709" i="1"/>
  <c r="CK455" i="1"/>
  <c r="CK584" i="1"/>
  <c r="CK469" i="1"/>
  <c r="CK708" i="1"/>
  <c r="CK730" i="1"/>
  <c r="CK276" i="1"/>
  <c r="BS200" i="1"/>
  <c r="BR200" i="1"/>
  <c r="BM7" i="1"/>
  <c r="BN7" i="1"/>
  <c r="DS684" i="1"/>
  <c r="DS275" i="1"/>
  <c r="DS449" i="1"/>
  <c r="DS447" i="1"/>
  <c r="DS473" i="1"/>
  <c r="DS668" i="1"/>
  <c r="DS730" i="1"/>
  <c r="DS641" i="1"/>
  <c r="DS442" i="1"/>
  <c r="DS493" i="1"/>
  <c r="DS467" i="1"/>
  <c r="DS683" i="1"/>
  <c r="DS458" i="1"/>
  <c r="DS588" i="1"/>
  <c r="DS539" i="1"/>
  <c r="DS287" i="1"/>
  <c r="DS607" i="1"/>
  <c r="DS444" i="1"/>
  <c r="DS504" i="1"/>
  <c r="DS642" i="1"/>
  <c r="DS639" i="1"/>
  <c r="DS611" i="1"/>
  <c r="DS764" i="1"/>
  <c r="DS567" i="1"/>
  <c r="DS139" i="1"/>
  <c r="DS529" i="1"/>
  <c r="DS490" i="1"/>
  <c r="DS663" i="1"/>
  <c r="DS506" i="1"/>
  <c r="DS463" i="1"/>
  <c r="DS274" i="1"/>
  <c r="DS276" i="1"/>
  <c r="DS711" i="1"/>
  <c r="DS758" i="1"/>
  <c r="DS615" i="1"/>
  <c r="BK565" i="1"/>
  <c r="BK612" i="1"/>
  <c r="BK448" i="1"/>
  <c r="BK163" i="1"/>
  <c r="BK464" i="1"/>
  <c r="BK286" i="1"/>
  <c r="BK705" i="1"/>
  <c r="BK287" i="1"/>
  <c r="BK781" i="1"/>
  <c r="BK284" i="1"/>
  <c r="BK449" i="1"/>
  <c r="BK445" i="1"/>
  <c r="BK644" i="1"/>
  <c r="BK507" i="1"/>
  <c r="BK687" i="1"/>
  <c r="BK289" i="1"/>
  <c r="BK272" i="1"/>
  <c r="BK273" i="1"/>
  <c r="BK281" i="1"/>
  <c r="BK283" i="1"/>
  <c r="BK220" i="1"/>
  <c r="BK560" i="1"/>
  <c r="BK508" i="1"/>
  <c r="BK285" i="1"/>
  <c r="BK489" i="1"/>
  <c r="BK442" i="1"/>
  <c r="BK587" i="1"/>
  <c r="BK683" i="1"/>
  <c r="BK558" i="1"/>
  <c r="BK439" i="1"/>
  <c r="BK506" i="1"/>
  <c r="DG582" i="1"/>
  <c r="DG488" i="1"/>
  <c r="DG275" i="1"/>
  <c r="DG613" i="1"/>
  <c r="DG616" i="1"/>
  <c r="DG583" i="1"/>
  <c r="DG471" i="1"/>
  <c r="DG664" i="1"/>
  <c r="DG609" i="1"/>
  <c r="DG585" i="1"/>
  <c r="DG282" i="1"/>
  <c r="DG564" i="1"/>
  <c r="DG473" i="1"/>
  <c r="DG278" i="1"/>
  <c r="DG459" i="1"/>
  <c r="DG766" i="1"/>
  <c r="DG537" i="1"/>
  <c r="DG507" i="1"/>
  <c r="DG463" i="1"/>
  <c r="DG683" i="1"/>
  <c r="DG590" i="1"/>
  <c r="DG563" i="1"/>
  <c r="DG439" i="1"/>
  <c r="DG607" i="1"/>
  <c r="DG287" i="1"/>
  <c r="DG608" i="1"/>
  <c r="DG761" i="1"/>
  <c r="DG273" i="1"/>
  <c r="DG708" i="1"/>
  <c r="BL492" i="1"/>
  <c r="BL447" i="1"/>
  <c r="BL463" i="1"/>
  <c r="BL558" i="1"/>
  <c r="BM558" i="1" s="1"/>
  <c r="BN558" i="1" s="1"/>
  <c r="BL761" i="1"/>
  <c r="BL455" i="1"/>
  <c r="BL282" i="1"/>
  <c r="BL609" i="1"/>
  <c r="BL272" i="1"/>
  <c r="BL590" i="1"/>
  <c r="BL775" i="1"/>
  <c r="BL559" i="1"/>
  <c r="BL562" i="1"/>
  <c r="BL488" i="1"/>
  <c r="BL287" i="1"/>
  <c r="BL585" i="1"/>
  <c r="BL470" i="1"/>
  <c r="BL281" i="1"/>
  <c r="BM281" i="1" s="1"/>
  <c r="BL634" i="1"/>
  <c r="BL446" i="1"/>
  <c r="BL704" i="1"/>
  <c r="BL640" i="1"/>
  <c r="BL277" i="1"/>
  <c r="BL285" i="1"/>
  <c r="BL489" i="1"/>
  <c r="BM489" i="1" s="1"/>
  <c r="BN489" i="1" s="1"/>
  <c r="BL504" i="1"/>
  <c r="BL607" i="1"/>
  <c r="BL768" i="1"/>
  <c r="BL764" i="1"/>
  <c r="BL671" i="1"/>
  <c r="BL222" i="1"/>
  <c r="BL450" i="1"/>
  <c r="BL568" i="1"/>
  <c r="BL445" i="1"/>
  <c r="BM445" i="1" s="1"/>
  <c r="BN445" i="1" s="1"/>
  <c r="BL567" i="1"/>
  <c r="BL444" i="1"/>
  <c r="CS159" i="1"/>
  <c r="CS158" i="1"/>
  <c r="DF727" i="1"/>
  <c r="DF444" i="1"/>
  <c r="DF663" i="1"/>
  <c r="DF608" i="1"/>
  <c r="DF282" i="1"/>
  <c r="DF636" i="1"/>
  <c r="DF641" i="1"/>
  <c r="DF758" i="1"/>
  <c r="DF728" i="1"/>
  <c r="DF586" i="1"/>
  <c r="DF219" i="1"/>
  <c r="DF277" i="1"/>
  <c r="DF288" i="1"/>
  <c r="DF465" i="1"/>
  <c r="DF565" i="1"/>
  <c r="DF527" i="1"/>
  <c r="DF732" i="1"/>
  <c r="DF452" i="1"/>
  <c r="DF455" i="1"/>
  <c r="DF683" i="1"/>
  <c r="DF470" i="1"/>
  <c r="DF672" i="1"/>
  <c r="DF775" i="1"/>
  <c r="DF531" i="1"/>
  <c r="DF559" i="1"/>
  <c r="DF607" i="1"/>
  <c r="DF532" i="1"/>
  <c r="DF535" i="1"/>
  <c r="DF468" i="1"/>
  <c r="DF504" i="1"/>
  <c r="DF212" i="1"/>
  <c r="DF614" i="1"/>
  <c r="DF583" i="1"/>
  <c r="DF474" i="1"/>
  <c r="DF707" i="1"/>
  <c r="DF536" i="1"/>
  <c r="DF534" i="1"/>
  <c r="BF281" i="1"/>
  <c r="BF442" i="1"/>
  <c r="BF449" i="1"/>
  <c r="BF529" i="1"/>
  <c r="BF445" i="1"/>
  <c r="BF283" i="1"/>
  <c r="BF614" i="1"/>
  <c r="BF274" i="1"/>
  <c r="BF140" i="1"/>
  <c r="BF452" i="1"/>
  <c r="BF530" i="1"/>
  <c r="BF666" i="1"/>
  <c r="BF213" i="1"/>
  <c r="BF289" i="1"/>
  <c r="BF458" i="1"/>
  <c r="BF491" i="1"/>
  <c r="BF759" i="1"/>
  <c r="BF493" i="1"/>
  <c r="BF589" i="1"/>
  <c r="BF616" i="1"/>
  <c r="BF441" i="1"/>
  <c r="BF527" i="1"/>
  <c r="BF590" i="1"/>
  <c r="BF453" i="1"/>
  <c r="BF440" i="1"/>
  <c r="BF494" i="1"/>
  <c r="BF670" i="1"/>
  <c r="BF490" i="1"/>
  <c r="BF710" i="1"/>
  <c r="BF462" i="1"/>
  <c r="BF444" i="1"/>
  <c r="BF607" i="1"/>
  <c r="BF278" i="1"/>
  <c r="BF537" i="1"/>
  <c r="BF465" i="1"/>
  <c r="BF532" i="1"/>
  <c r="BF560" i="1"/>
  <c r="BF585" i="1"/>
  <c r="BF540" i="1"/>
  <c r="BF489" i="1"/>
  <c r="BF639" i="1"/>
  <c r="BF456" i="1"/>
  <c r="BF443" i="1"/>
  <c r="BF471" i="1"/>
  <c r="BA148" i="1"/>
  <c r="BA150" i="1"/>
  <c r="BA151" i="1"/>
  <c r="BW161" i="1"/>
  <c r="BX161" i="1"/>
  <c r="EG155" i="1"/>
  <c r="EG148" i="1"/>
  <c r="AG140" i="1"/>
  <c r="AI138" i="1"/>
  <c r="AJ138" i="1" s="1"/>
  <c r="AG143" i="1"/>
  <c r="AI143" i="1" s="1"/>
  <c r="AJ143" i="1" s="1"/>
  <c r="CF158" i="1"/>
  <c r="CF159" i="1"/>
  <c r="CF149" i="1"/>
  <c r="CF150" i="1"/>
  <c r="CY142" i="1"/>
  <c r="CY140" i="1"/>
  <c r="BM161" i="1"/>
  <c r="BN161" i="1"/>
  <c r="CX151" i="1"/>
  <c r="CX148" i="1"/>
  <c r="CW189" i="1" s="1"/>
  <c r="CX150" i="1"/>
  <c r="BZ236" i="1"/>
  <c r="CB232" i="1"/>
  <c r="CC232" i="1"/>
  <c r="DD159" i="1"/>
  <c r="DD151" i="1"/>
  <c r="AD248" i="1"/>
  <c r="AE248" i="1" s="1"/>
  <c r="AC249" i="1"/>
  <c r="AD249" i="1" s="1"/>
  <c r="AE249" i="1" s="1"/>
  <c r="AT81" i="1"/>
  <c r="AS81" i="1"/>
  <c r="DQ155" i="1"/>
  <c r="DQ148" i="1"/>
  <c r="BN252" i="1"/>
  <c r="BK253" i="1"/>
  <c r="BM252" i="1"/>
  <c r="BC124" i="1"/>
  <c r="BD124" i="1"/>
  <c r="BC154" i="1"/>
  <c r="BA156" i="1"/>
  <c r="BD154" i="1"/>
  <c r="DL150" i="1"/>
  <c r="DL148" i="1"/>
  <c r="DL151" i="1"/>
  <c r="AD146" i="1"/>
  <c r="AE146" i="1" s="1"/>
  <c r="AB157" i="1"/>
  <c r="AB148" i="1"/>
  <c r="AB155" i="1"/>
  <c r="AD155" i="1" s="1"/>
  <c r="AE155" i="1" s="1"/>
  <c r="AD153" i="1"/>
  <c r="AE153" i="1" s="1"/>
  <c r="BA727" i="1"/>
  <c r="BA781" i="1"/>
  <c r="BA224" i="1"/>
  <c r="BA585" i="1"/>
  <c r="BA474" i="1"/>
  <c r="BA217" i="1"/>
  <c r="BA586" i="1"/>
  <c r="BA223" i="1"/>
  <c r="BA449" i="1"/>
  <c r="BA461" i="1"/>
  <c r="BA490" i="1"/>
  <c r="BA686" i="1"/>
  <c r="BA277" i="1"/>
  <c r="BA440" i="1"/>
  <c r="BA221" i="1"/>
  <c r="BA467" i="1"/>
  <c r="BA567" i="1"/>
  <c r="BA559" i="1"/>
  <c r="BA533" i="1"/>
  <c r="BA275" i="1"/>
  <c r="BA281" i="1"/>
  <c r="BA614" i="1"/>
  <c r="BA163" i="1"/>
  <c r="BA493" i="1"/>
  <c r="BA638" i="1"/>
  <c r="BA634" i="1"/>
  <c r="BA662" i="1"/>
  <c r="BA472" i="1"/>
  <c r="BA616" i="1"/>
  <c r="BA772" i="1"/>
  <c r="BA642" i="1"/>
  <c r="BA529" i="1"/>
  <c r="BA439" i="1"/>
  <c r="BA763" i="1"/>
  <c r="BC125" i="1"/>
  <c r="BD125" i="1"/>
  <c r="AT137" i="1"/>
  <c r="AS137" i="1"/>
  <c r="CA776" i="1"/>
  <c r="CA534" i="1"/>
  <c r="CA446" i="1"/>
  <c r="CA610" i="1"/>
  <c r="CA276" i="1"/>
  <c r="CA527" i="1"/>
  <c r="CA220" i="1"/>
  <c r="CA730" i="1"/>
  <c r="CA448" i="1"/>
  <c r="CA711" i="1"/>
  <c r="CA634" i="1"/>
  <c r="CA671" i="1"/>
  <c r="CA282" i="1"/>
  <c r="CA640" i="1"/>
  <c r="CA638" i="1"/>
  <c r="CA608" i="1"/>
  <c r="CA447" i="1"/>
  <c r="CA609" i="1"/>
  <c r="CA688" i="1"/>
  <c r="CA707" i="1"/>
  <c r="CA713" i="1"/>
  <c r="CA274" i="1"/>
  <c r="CA567" i="1"/>
  <c r="CA637" i="1"/>
  <c r="CA559" i="1"/>
  <c r="CA466" i="1"/>
  <c r="CA505" i="1"/>
  <c r="CA469" i="1"/>
  <c r="CA729" i="1"/>
  <c r="CB729" i="1" s="1"/>
  <c r="CC729" i="1" s="1"/>
  <c r="CA641" i="1"/>
  <c r="CA770" i="1"/>
  <c r="CB770" i="1" s="1"/>
  <c r="CC770" i="1" s="1"/>
  <c r="CA557" i="1"/>
  <c r="CA636" i="1"/>
  <c r="BW157" i="1"/>
  <c r="BX157" i="1"/>
  <c r="BU504" i="1"/>
  <c r="BU644" i="1"/>
  <c r="AV705" i="1"/>
  <c r="AV688" i="1"/>
  <c r="AV490" i="1"/>
  <c r="AV223" i="1"/>
  <c r="AV563" i="1"/>
  <c r="CN530" i="1"/>
  <c r="CN565" i="1"/>
  <c r="CN643" i="1"/>
  <c r="CN633" i="1"/>
  <c r="CN711" i="1"/>
  <c r="CN448" i="1"/>
  <c r="EC507" i="1"/>
  <c r="EC453" i="1"/>
  <c r="EC671" i="1"/>
  <c r="EC684" i="1"/>
  <c r="EC590" i="1"/>
  <c r="EC532" i="1"/>
  <c r="EC564" i="1"/>
  <c r="EC529" i="1"/>
  <c r="AB672" i="1"/>
  <c r="AB465" i="1"/>
  <c r="AD465" i="1" s="1"/>
  <c r="AE465" i="1" s="1"/>
  <c r="AB611" i="1"/>
  <c r="AD611" i="1" s="1"/>
  <c r="AE611" i="1" s="1"/>
  <c r="AH454" i="1"/>
  <c r="AH666" i="1"/>
  <c r="AH635" i="1"/>
  <c r="AH538" i="1"/>
  <c r="CM492" i="1"/>
  <c r="CM606" i="1"/>
  <c r="CM585" i="1"/>
  <c r="CM730" i="1"/>
  <c r="CZ643" i="1"/>
  <c r="CZ488" i="1"/>
  <c r="EA583" i="1"/>
  <c r="EA669" i="1"/>
  <c r="AG704" i="1"/>
  <c r="AG684" i="1"/>
  <c r="AG466" i="1"/>
  <c r="AG508" i="1"/>
  <c r="AG468" i="1"/>
  <c r="CX471" i="1"/>
  <c r="CX561" i="1"/>
  <c r="CX560" i="1"/>
  <c r="BB492" i="1"/>
  <c r="BB528" i="1"/>
  <c r="BB445" i="1"/>
  <c r="BB615" i="1"/>
  <c r="EE491" i="1"/>
  <c r="EE537" i="1"/>
  <c r="EE566" i="1"/>
  <c r="EE531" i="1"/>
  <c r="EE473" i="1"/>
  <c r="EE536" i="1"/>
  <c r="DU531" i="1"/>
  <c r="DU671" i="1"/>
  <c r="DU672" i="1"/>
  <c r="DU590" i="1"/>
  <c r="DH527" i="1"/>
  <c r="DH504" i="1"/>
  <c r="DH456" i="1"/>
  <c r="DR473" i="1"/>
  <c r="DR472" i="1"/>
  <c r="DR614" i="1"/>
  <c r="DR451" i="1"/>
  <c r="DR564" i="1"/>
  <c r="AQ590" i="1"/>
  <c r="AQ450" i="1"/>
  <c r="AQ468" i="1"/>
  <c r="CW456" i="1"/>
  <c r="CW443" i="1"/>
  <c r="CW661" i="1"/>
  <c r="CW455" i="1"/>
  <c r="CW665" i="1"/>
  <c r="CW440" i="1"/>
  <c r="CC98" i="1"/>
  <c r="BZ99" i="1"/>
  <c r="BZ8" i="1"/>
  <c r="CB98" i="1"/>
  <c r="BX116" i="1"/>
  <c r="BW116" i="1"/>
  <c r="CE561" i="1"/>
  <c r="CE683" i="1"/>
  <c r="CE729" i="1"/>
  <c r="CE637" i="1"/>
  <c r="CE770" i="1"/>
  <c r="CE760" i="1"/>
  <c r="CE528" i="1"/>
  <c r="CE536" i="1"/>
  <c r="CE221" i="1"/>
  <c r="CE467" i="1"/>
  <c r="CE276" i="1"/>
  <c r="CE608" i="1"/>
  <c r="CE589" i="1"/>
  <c r="CE211" i="1"/>
  <c r="CE450" i="1"/>
  <c r="CE775" i="1"/>
  <c r="CE777" i="1"/>
  <c r="CE731" i="1"/>
  <c r="CE456" i="1"/>
  <c r="CE764" i="1"/>
  <c r="CE582" i="1"/>
  <c r="CE668" i="1"/>
  <c r="CE215" i="1"/>
  <c r="CE447" i="1"/>
  <c r="CE565" i="1"/>
  <c r="CE559" i="1"/>
  <c r="CE534" i="1"/>
  <c r="CE612" i="1"/>
  <c r="CE441" i="1"/>
  <c r="CE464" i="1"/>
  <c r="CE445" i="1"/>
  <c r="CE669" i="1"/>
  <c r="CE588" i="1"/>
  <c r="CE506" i="1"/>
  <c r="CE531" i="1"/>
  <c r="CE539" i="1"/>
  <c r="CE487" i="1"/>
  <c r="CE606" i="1"/>
  <c r="CE505" i="1"/>
  <c r="CE469" i="1"/>
  <c r="CE491" i="1"/>
  <c r="CE532" i="1"/>
  <c r="CE686" i="1"/>
  <c r="CE222" i="1"/>
  <c r="CE566" i="1"/>
  <c r="CE443" i="1"/>
  <c r="CE613" i="1"/>
  <c r="CE473" i="1"/>
  <c r="CE457" i="1"/>
  <c r="CE769" i="1"/>
  <c r="CE670" i="1"/>
  <c r="CE275" i="1"/>
  <c r="CE538" i="1"/>
  <c r="CE713" i="1"/>
  <c r="CE765" i="1"/>
  <c r="CE507" i="1"/>
  <c r="CE451" i="1"/>
  <c r="CE662" i="1"/>
  <c r="CE585" i="1"/>
  <c r="CE583" i="1"/>
  <c r="CE638" i="1"/>
  <c r="CE449" i="1"/>
  <c r="CE687" i="1"/>
  <c r="CE661" i="1"/>
  <c r="CE504" i="1"/>
  <c r="CE224" i="1"/>
  <c r="CE508" i="1"/>
  <c r="CE455" i="1"/>
  <c r="CE704" i="1"/>
  <c r="CE732" i="1"/>
  <c r="CE225" i="1"/>
  <c r="CE688" i="1"/>
  <c r="CE727" i="1"/>
  <c r="CE533" i="1"/>
  <c r="CE635" i="1"/>
  <c r="CE774" i="1"/>
  <c r="CE527" i="1"/>
  <c r="CE530" i="1"/>
  <c r="CE461" i="1"/>
  <c r="CE494" i="1"/>
  <c r="CE439" i="1"/>
  <c r="CE671" i="1"/>
  <c r="CE219" i="1"/>
  <c r="CE636" i="1"/>
  <c r="CE640" i="1"/>
  <c r="CE563" i="1"/>
  <c r="CE643" i="1"/>
  <c r="CE666" i="1"/>
  <c r="CE453" i="1"/>
  <c r="CE465" i="1"/>
  <c r="CE609" i="1"/>
  <c r="CE763" i="1"/>
  <c r="CE468" i="1"/>
  <c r="CE667" i="1"/>
  <c r="CE540" i="1"/>
  <c r="CE535" i="1"/>
  <c r="CE614" i="1"/>
  <c r="CE564" i="1"/>
  <c r="CE586" i="1"/>
  <c r="CE560" i="1"/>
  <c r="CE634" i="1"/>
  <c r="CE440" i="1"/>
  <c r="CE488" i="1"/>
  <c r="CE767" i="1"/>
  <c r="CE610" i="1"/>
  <c r="CE711" i="1"/>
  <c r="CE214" i="1"/>
  <c r="CE568" i="1"/>
  <c r="CE730" i="1"/>
  <c r="EG644" i="1"/>
  <c r="EG558" i="1"/>
  <c r="EG225" i="1"/>
  <c r="EG583" i="1"/>
  <c r="EG582" i="1"/>
  <c r="EG535" i="1"/>
  <c r="EG704" i="1"/>
  <c r="EG492" i="1"/>
  <c r="EG559" i="1"/>
  <c r="EG772" i="1"/>
  <c r="EG216" i="1"/>
  <c r="EG776" i="1"/>
  <c r="EG641" i="1"/>
  <c r="EG507" i="1"/>
  <c r="EG606" i="1"/>
  <c r="EG685" i="1"/>
  <c r="EG730" i="1"/>
  <c r="EG489" i="1"/>
  <c r="EG528" i="1"/>
  <c r="EG710" i="1"/>
  <c r="EG727" i="1"/>
  <c r="EG665" i="1"/>
  <c r="EG713" i="1"/>
  <c r="EG474" i="1"/>
  <c r="EG709" i="1"/>
  <c r="EG687" i="1"/>
  <c r="EG781" i="1"/>
  <c r="EG568" i="1"/>
  <c r="EG217" i="1"/>
  <c r="EG683" i="1"/>
  <c r="EG670" i="1"/>
  <c r="EG706" i="1"/>
  <c r="EG540" i="1"/>
  <c r="EG224" i="1"/>
  <c r="EG472" i="1"/>
  <c r="EG538" i="1"/>
  <c r="EG708" i="1"/>
  <c r="EG768" i="1"/>
  <c r="EG759" i="1"/>
  <c r="EG661" i="1"/>
  <c r="EG642" i="1"/>
  <c r="EG666" i="1"/>
  <c r="EG705" i="1"/>
  <c r="EG711" i="1"/>
  <c r="EG764" i="1"/>
  <c r="EG490" i="1"/>
  <c r="EG607" i="1"/>
  <c r="EG769" i="1"/>
  <c r="EG223" i="1"/>
  <c r="EG214" i="1"/>
  <c r="EG672" i="1"/>
  <c r="EG732" i="1"/>
  <c r="EG729" i="1"/>
  <c r="EG460" i="1"/>
  <c r="EG712" i="1"/>
  <c r="EG684" i="1"/>
  <c r="EG508" i="1"/>
  <c r="EG466" i="1"/>
  <c r="EG773" i="1"/>
  <c r="EG506" i="1"/>
  <c r="EG441" i="1"/>
  <c r="EG614" i="1"/>
  <c r="EG762" i="1"/>
  <c r="EG473" i="1"/>
  <c r="EG221" i="1"/>
  <c r="EG671" i="1"/>
  <c r="EG529" i="1"/>
  <c r="EG761" i="1"/>
  <c r="EG532" i="1"/>
  <c r="EG774" i="1"/>
  <c r="EG212" i="1"/>
  <c r="EG459" i="1"/>
  <c r="EG448" i="1"/>
  <c r="EG766" i="1"/>
  <c r="EG765" i="1"/>
  <c r="EG770" i="1"/>
  <c r="EG714" i="1"/>
  <c r="EG777" i="1"/>
  <c r="EG589" i="1"/>
  <c r="EG449" i="1"/>
  <c r="EG289" i="1"/>
  <c r="EG494" i="1"/>
  <c r="EG531" i="1"/>
  <c r="EG284" i="1"/>
  <c r="EG463" i="1"/>
  <c r="EG491" i="1"/>
  <c r="EG664" i="1"/>
  <c r="EG731" i="1"/>
  <c r="EG669" i="1"/>
  <c r="EG609" i="1"/>
  <c r="EG458" i="1"/>
  <c r="EG726" i="1"/>
  <c r="EG611" i="1"/>
  <c r="EG488" i="1"/>
  <c r="EG616" i="1"/>
  <c r="EG276" i="1"/>
  <c r="EG452" i="1"/>
  <c r="EG668" i="1"/>
  <c r="EG274" i="1"/>
  <c r="EG186" i="1"/>
  <c r="EG447" i="1"/>
  <c r="EG470" i="1"/>
  <c r="EG640" i="1"/>
  <c r="EG446" i="1"/>
  <c r="EG534" i="1"/>
  <c r="EG587" i="1"/>
  <c r="EG285" i="1"/>
  <c r="EG638" i="1"/>
  <c r="EG287" i="1"/>
  <c r="EG563" i="1"/>
  <c r="EG610" i="1"/>
  <c r="EG278" i="1"/>
  <c r="EG539" i="1"/>
  <c r="EG493" i="1"/>
  <c r="EG450" i="1"/>
  <c r="EG457" i="1"/>
  <c r="EG634" i="1"/>
  <c r="EG557" i="1"/>
  <c r="EG636" i="1"/>
  <c r="DQ141" i="1"/>
  <c r="DQ142" i="1"/>
  <c r="DQ140" i="1"/>
  <c r="CQ442" i="1"/>
  <c r="CQ140" i="1"/>
  <c r="CQ273" i="1"/>
  <c r="CQ507" i="1"/>
  <c r="CQ536" i="1"/>
  <c r="CQ777" i="1"/>
  <c r="CQ584" i="1"/>
  <c r="CQ446" i="1"/>
  <c r="CQ609" i="1"/>
  <c r="CQ457" i="1"/>
  <c r="CQ668" i="1"/>
  <c r="CQ473" i="1"/>
  <c r="CQ222" i="1"/>
  <c r="CQ662" i="1"/>
  <c r="CQ687" i="1"/>
  <c r="CQ460" i="1"/>
  <c r="BI116" i="1"/>
  <c r="BH116" i="1"/>
  <c r="AQ147" i="1"/>
  <c r="AQ148" i="1"/>
  <c r="AI146" i="1"/>
  <c r="AJ146" i="1" s="1"/>
  <c r="AG148" i="1"/>
  <c r="AG159" i="1"/>
  <c r="AG158" i="1"/>
  <c r="AG151" i="1"/>
  <c r="DU8" i="1"/>
  <c r="DU99" i="1"/>
  <c r="DU102" i="1" s="1"/>
  <c r="DU103" i="1" s="1"/>
  <c r="BS197" i="1"/>
  <c r="BR197" i="1"/>
  <c r="BN232" i="1"/>
  <c r="BM232" i="1"/>
  <c r="ED726" i="1"/>
  <c r="ED278" i="1"/>
  <c r="ED710" i="1"/>
  <c r="ED588" i="1"/>
  <c r="ED454" i="1"/>
  <c r="ED713" i="1"/>
  <c r="ED212" i="1"/>
  <c r="ED611" i="1"/>
  <c r="ED273" i="1"/>
  <c r="ED771" i="1"/>
  <c r="ED776" i="1"/>
  <c r="ED538" i="1"/>
  <c r="ED563" i="1"/>
  <c r="ED443" i="1"/>
  <c r="ED664" i="1"/>
  <c r="ED540" i="1"/>
  <c r="ED224" i="1"/>
  <c r="ED643" i="1"/>
  <c r="ED277" i="1"/>
  <c r="ED288" i="1"/>
  <c r="ED163" i="1"/>
  <c r="ED686" i="1"/>
  <c r="ED708" i="1"/>
  <c r="ED770" i="1"/>
  <c r="ED584" i="1"/>
  <c r="ED531" i="1"/>
  <c r="ED765" i="1"/>
  <c r="ED616" i="1"/>
  <c r="ED487" i="1"/>
  <c r="ED221" i="1"/>
  <c r="ED562" i="1"/>
  <c r="ED455" i="1"/>
  <c r="ED530" i="1"/>
  <c r="ED638" i="1"/>
  <c r="ED727" i="1"/>
  <c r="ED458" i="1"/>
  <c r="ED211" i="1"/>
  <c r="ED566" i="1"/>
  <c r="ED508" i="1"/>
  <c r="ED453" i="1"/>
  <c r="ED504" i="1"/>
  <c r="ED582" i="1"/>
  <c r="ED537" i="1"/>
  <c r="ED762" i="1"/>
  <c r="ED711" i="1"/>
  <c r="ED586" i="1"/>
  <c r="ED218" i="1"/>
  <c r="ED460" i="1"/>
  <c r="ED564" i="1"/>
  <c r="ED289" i="1"/>
  <c r="ED672" i="1"/>
  <c r="ED286" i="1"/>
  <c r="ED529" i="1"/>
  <c r="ED442" i="1"/>
  <c r="ED444" i="1"/>
  <c r="ED468" i="1"/>
  <c r="ED532" i="1"/>
  <c r="ED670" i="1"/>
  <c r="ED612" i="1"/>
  <c r="ED489" i="1"/>
  <c r="ED683" i="1"/>
  <c r="ED533" i="1"/>
  <c r="ED712" i="1"/>
  <c r="ED761" i="1"/>
  <c r="ED275" i="1"/>
  <c r="ED445" i="1"/>
  <c r="ED281" i="1"/>
  <c r="ED463" i="1"/>
  <c r="ED559" i="1"/>
  <c r="ED758" i="1"/>
  <c r="ED589" i="1"/>
  <c r="ED466" i="1"/>
  <c r="ED685" i="1"/>
  <c r="ED667" i="1"/>
  <c r="ED215" i="1"/>
  <c r="ED492" i="1"/>
  <c r="ED781" i="1"/>
  <c r="ED705" i="1"/>
  <c r="ED769" i="1"/>
  <c r="ED139" i="1"/>
  <c r="ED732" i="1"/>
  <c r="ED590" i="1"/>
  <c r="ED642" i="1"/>
  <c r="ED641" i="1"/>
  <c r="ED223" i="1"/>
  <c r="ED213" i="1"/>
  <c r="ED773" i="1"/>
  <c r="ED634" i="1"/>
  <c r="ED587" i="1"/>
  <c r="ED488" i="1"/>
  <c r="ED687" i="1"/>
  <c r="ED609" i="1"/>
  <c r="ED610" i="1"/>
  <c r="ED671" i="1"/>
  <c r="ED764" i="1"/>
  <c r="ED470" i="1"/>
  <c r="ED608" i="1"/>
  <c r="ED709" i="1"/>
  <c r="ED661" i="1"/>
  <c r="ED644" i="1"/>
  <c r="ED767" i="1"/>
  <c r="ED456" i="1"/>
  <c r="ED276" i="1"/>
  <c r="ED633" i="1"/>
  <c r="ED494" i="1"/>
  <c r="ED536" i="1"/>
  <c r="ED217" i="1"/>
  <c r="ED439" i="1"/>
  <c r="ED457" i="1"/>
  <c r="ED615" i="1"/>
  <c r="ED759" i="1"/>
  <c r="ED528" i="1"/>
  <c r="ED637" i="1"/>
  <c r="ED585" i="1"/>
  <c r="ED714" i="1"/>
  <c r="ED452" i="1"/>
  <c r="ED558" i="1"/>
  <c r="ED274" i="1"/>
  <c r="ED449" i="1"/>
  <c r="ED763" i="1"/>
  <c r="ED451" i="1"/>
  <c r="ED639" i="1"/>
  <c r="ED506" i="1"/>
  <c r="ED465" i="1"/>
  <c r="ED663" i="1"/>
  <c r="ED607" i="1"/>
  <c r="ED284" i="1"/>
  <c r="CJ276" i="1"/>
  <c r="CJ540" i="1"/>
  <c r="CJ493" i="1"/>
  <c r="CJ563" i="1"/>
  <c r="CJ282" i="1"/>
  <c r="CJ770" i="1"/>
  <c r="CJ456" i="1"/>
  <c r="CJ557" i="1"/>
  <c r="CJ585" i="1"/>
  <c r="CJ488" i="1"/>
  <c r="CJ506" i="1"/>
  <c r="CJ454" i="1"/>
  <c r="CJ462" i="1"/>
  <c r="CJ447" i="1"/>
  <c r="CJ474" i="1"/>
  <c r="CJ634" i="1"/>
  <c r="CJ505" i="1"/>
  <c r="CJ714" i="1"/>
  <c r="CJ448" i="1"/>
  <c r="CJ583" i="1"/>
  <c r="CJ781" i="1"/>
  <c r="CJ708" i="1"/>
  <c r="CJ471" i="1"/>
  <c r="CJ463" i="1"/>
  <c r="CJ468" i="1"/>
  <c r="CJ771" i="1"/>
  <c r="CJ453" i="1"/>
  <c r="CJ491" i="1"/>
  <c r="CJ538" i="1"/>
  <c r="CJ565" i="1"/>
  <c r="CJ508" i="1"/>
  <c r="CJ446" i="1"/>
  <c r="CJ731" i="1"/>
  <c r="CJ712" i="1"/>
  <c r="CJ287" i="1"/>
  <c r="CJ688" i="1"/>
  <c r="CJ536" i="1"/>
  <c r="CJ439" i="1"/>
  <c r="CJ728" i="1"/>
  <c r="CJ636" i="1"/>
  <c r="CJ665" i="1"/>
  <c r="CJ772" i="1"/>
  <c r="CJ561" i="1"/>
  <c r="CJ464" i="1"/>
  <c r="CJ662" i="1"/>
  <c r="CJ213" i="1"/>
  <c r="CJ461" i="1"/>
  <c r="CJ460" i="1"/>
  <c r="CJ449" i="1"/>
  <c r="CJ458" i="1"/>
  <c r="CJ616" i="1"/>
  <c r="CJ457" i="1"/>
  <c r="CJ442" i="1"/>
  <c r="CJ531" i="1"/>
  <c r="CJ528" i="1"/>
  <c r="CJ507" i="1"/>
  <c r="CJ459" i="1"/>
  <c r="CJ441" i="1"/>
  <c r="CJ606" i="1"/>
  <c r="CJ668" i="1"/>
  <c r="CJ643" i="1"/>
  <c r="CJ445" i="1"/>
  <c r="CJ767" i="1"/>
  <c r="CJ278" i="1"/>
  <c r="CJ467" i="1"/>
  <c r="CJ455" i="1"/>
  <c r="CJ537" i="1"/>
  <c r="CJ440" i="1"/>
  <c r="CJ444" i="1"/>
  <c r="CJ667" i="1"/>
  <c r="CJ589" i="1"/>
  <c r="CJ769" i="1"/>
  <c r="CJ612" i="1"/>
  <c r="CJ663" i="1"/>
  <c r="CJ644" i="1"/>
  <c r="CJ635" i="1"/>
  <c r="CJ638" i="1"/>
  <c r="CJ558" i="1"/>
  <c r="CJ729" i="1"/>
  <c r="CJ637" i="1"/>
  <c r="CJ533" i="1"/>
  <c r="CJ615" i="1"/>
  <c r="CJ490" i="1"/>
  <c r="CJ709" i="1"/>
  <c r="CJ726" i="1"/>
  <c r="CJ529" i="1"/>
  <c r="CJ774" i="1"/>
  <c r="CJ684" i="1"/>
  <c r="CJ566" i="1"/>
  <c r="CJ218" i="1"/>
  <c r="CJ727" i="1"/>
  <c r="CJ706" i="1"/>
  <c r="CJ670" i="1"/>
  <c r="CJ705" i="1"/>
  <c r="CJ633" i="1"/>
  <c r="CJ641" i="1"/>
  <c r="CJ639" i="1"/>
  <c r="CJ687" i="1"/>
  <c r="CJ443" i="1"/>
  <c r="CJ666" i="1"/>
  <c r="CJ219" i="1"/>
  <c r="CJ672" i="1"/>
  <c r="CJ664" i="1"/>
  <c r="CJ640" i="1"/>
  <c r="CJ707" i="1"/>
  <c r="CJ710" i="1"/>
  <c r="CJ532" i="1"/>
  <c r="CJ711" i="1"/>
  <c r="CJ669" i="1"/>
  <c r="CJ469" i="1"/>
  <c r="CJ661" i="1"/>
  <c r="CJ567" i="1"/>
  <c r="CJ713" i="1"/>
  <c r="CJ777" i="1"/>
  <c r="CJ211" i="1"/>
  <c r="CJ568" i="1"/>
  <c r="CJ214" i="1"/>
  <c r="CJ609" i="1"/>
  <c r="CJ685" i="1"/>
  <c r="CJ494" i="1"/>
  <c r="CJ530" i="1"/>
  <c r="CJ761" i="1"/>
  <c r="CJ215" i="1"/>
  <c r="CJ773" i="1"/>
  <c r="CJ764" i="1"/>
  <c r="CJ273" i="1"/>
  <c r="CJ472" i="1"/>
  <c r="CJ642" i="1"/>
  <c r="DK159" i="1"/>
  <c r="DK151" i="1"/>
  <c r="DK150" i="1"/>
  <c r="DU149" i="1"/>
  <c r="DU151" i="1"/>
  <c r="DU148" i="1"/>
  <c r="CA158" i="1"/>
  <c r="CA150" i="1"/>
  <c r="CA159" i="1"/>
  <c r="CA151" i="1"/>
  <c r="DW156" i="1"/>
  <c r="DW99" i="1"/>
  <c r="DW102" i="1" s="1"/>
  <c r="DW103" i="1" s="1"/>
  <c r="DU189" i="1"/>
  <c r="DW8" i="1"/>
  <c r="DZ155" i="1"/>
  <c r="DZ148" i="1"/>
  <c r="CL142" i="1"/>
  <c r="CL143" i="1"/>
  <c r="CY99" i="1"/>
  <c r="CY102" i="1" s="1"/>
  <c r="CY103" i="1" s="1"/>
  <c r="CY8" i="1"/>
  <c r="DB444" i="1"/>
  <c r="DB557" i="1"/>
  <c r="DB610" i="1"/>
  <c r="DB585" i="1"/>
  <c r="DB565" i="1"/>
  <c r="DB539" i="1"/>
  <c r="DB535" i="1"/>
  <c r="DB507" i="1"/>
  <c r="DB453" i="1"/>
  <c r="DB538" i="1"/>
  <c r="DB445" i="1"/>
  <c r="DB493" i="1"/>
  <c r="DB443" i="1"/>
  <c r="DB273" i="1"/>
  <c r="DB442" i="1"/>
  <c r="DB469" i="1"/>
  <c r="DB661" i="1"/>
  <c r="DB633" i="1"/>
  <c r="DB487" i="1"/>
  <c r="DB684" i="1"/>
  <c r="DB281" i="1"/>
  <c r="DB688" i="1"/>
  <c r="DB776" i="1"/>
  <c r="DB614" i="1"/>
  <c r="DB563" i="1"/>
  <c r="DB642" i="1"/>
  <c r="DB608" i="1"/>
  <c r="DB583" i="1"/>
  <c r="DB768" i="1"/>
  <c r="DB224" i="1"/>
  <c r="DB615" i="1"/>
  <c r="DB489" i="1"/>
  <c r="DB223" i="1"/>
  <c r="DB568" i="1"/>
  <c r="DB665" i="1"/>
  <c r="DB764" i="1"/>
  <c r="DB634" i="1"/>
  <c r="DB709" i="1"/>
  <c r="DB211" i="1"/>
  <c r="DB769" i="1"/>
  <c r="DB562" i="1"/>
  <c r="DB616" i="1"/>
  <c r="DB540" i="1"/>
  <c r="DB687" i="1"/>
  <c r="DB459" i="1"/>
  <c r="DB777" i="1"/>
  <c r="DB775" i="1"/>
  <c r="DB662" i="1"/>
  <c r="DB667" i="1"/>
  <c r="DB641" i="1"/>
  <c r="DB582" i="1"/>
  <c r="DB758" i="1"/>
  <c r="DB672" i="1"/>
  <c r="DB729" i="1"/>
  <c r="DB766" i="1"/>
  <c r="DB706" i="1"/>
  <c r="DB708" i="1"/>
  <c r="DB607" i="1"/>
  <c r="DB216" i="1"/>
  <c r="DB225" i="1"/>
  <c r="DB714" i="1"/>
  <c r="DB559" i="1"/>
  <c r="DB613" i="1"/>
  <c r="DB760" i="1"/>
  <c r="DB666" i="1"/>
  <c r="DB218" i="1"/>
  <c r="DB590" i="1"/>
  <c r="DB222" i="1"/>
  <c r="DB584" i="1"/>
  <c r="DB214" i="1"/>
  <c r="DB468" i="1"/>
  <c r="DB474" i="1"/>
  <c r="DB272" i="1"/>
  <c r="DB491" i="1"/>
  <c r="DB488" i="1"/>
  <c r="DB773" i="1"/>
  <c r="DB560" i="1"/>
  <c r="DB644" i="1"/>
  <c r="DB726" i="1"/>
  <c r="DB671" i="1"/>
  <c r="DB447" i="1"/>
  <c r="DB727" i="1"/>
  <c r="DB663" i="1"/>
  <c r="DB288" i="1"/>
  <c r="DB536" i="1"/>
  <c r="DB664" i="1"/>
  <c r="DB587" i="1"/>
  <c r="DB609" i="1"/>
  <c r="DB494" i="1"/>
  <c r="DB639" i="1"/>
  <c r="DB457" i="1"/>
  <c r="DB670" i="1"/>
  <c r="DB215" i="1"/>
  <c r="DB534" i="1"/>
  <c r="DB566" i="1"/>
  <c r="DB686" i="1"/>
  <c r="DB505" i="1"/>
  <c r="DB504" i="1"/>
  <c r="DB217" i="1"/>
  <c r="DB611" i="1"/>
  <c r="DB643" i="1"/>
  <c r="DB506" i="1"/>
  <c r="DB454" i="1"/>
  <c r="DB508" i="1"/>
  <c r="DB449" i="1"/>
  <c r="DB770" i="1"/>
  <c r="DB473" i="1"/>
  <c r="DB220" i="1"/>
  <c r="DB472" i="1"/>
  <c r="DB441" i="1"/>
  <c r="DB448" i="1"/>
  <c r="DB492" i="1"/>
  <c r="DB588" i="1"/>
  <c r="DB450" i="1"/>
  <c r="DB465" i="1"/>
  <c r="DB669" i="1"/>
  <c r="DB561" i="1"/>
  <c r="DB470" i="1"/>
  <c r="DB683" i="1"/>
  <c r="DB564" i="1"/>
  <c r="DB567" i="1"/>
  <c r="DB277" i="1"/>
  <c r="DS140" i="1"/>
  <c r="DS141" i="1"/>
  <c r="DS143" i="1"/>
  <c r="DS142" i="1"/>
  <c r="CH244" i="1"/>
  <c r="CG244" i="1"/>
  <c r="BS7" i="1"/>
  <c r="BR7" i="1"/>
  <c r="CU686" i="1"/>
  <c r="CU764" i="1"/>
  <c r="CU558" i="1"/>
  <c r="CU611" i="1"/>
  <c r="CU774" i="1"/>
  <c r="CU773" i="1"/>
  <c r="CU714" i="1"/>
  <c r="CU223" i="1"/>
  <c r="CU612" i="1"/>
  <c r="CU671" i="1"/>
  <c r="CU448" i="1"/>
  <c r="CU644" i="1"/>
  <c r="CU638" i="1"/>
  <c r="CU216" i="1"/>
  <c r="CU762" i="1"/>
  <c r="CU765" i="1"/>
  <c r="CU489" i="1"/>
  <c r="CU219" i="1"/>
  <c r="CU610" i="1"/>
  <c r="CU730" i="1"/>
  <c r="CU528" i="1"/>
  <c r="CU759" i="1"/>
  <c r="CU635" i="1"/>
  <c r="CU531" i="1"/>
  <c r="CU562" i="1"/>
  <c r="CU507" i="1"/>
  <c r="CU633" i="1"/>
  <c r="CU220" i="1"/>
  <c r="CU583" i="1"/>
  <c r="CU282" i="1"/>
  <c r="CU540" i="1"/>
  <c r="CU465" i="1"/>
  <c r="CU568" i="1"/>
  <c r="CU561" i="1"/>
  <c r="CU586" i="1"/>
  <c r="CU588" i="1"/>
  <c r="CU532" i="1"/>
  <c r="CU662" i="1"/>
  <c r="CU462" i="1"/>
  <c r="CU606" i="1"/>
  <c r="CU582" i="1"/>
  <c r="CU589" i="1"/>
  <c r="CU665" i="1"/>
  <c r="CU527" i="1"/>
  <c r="CU585" i="1"/>
  <c r="CU667" i="1"/>
  <c r="CU683" i="1"/>
  <c r="CU288" i="1"/>
  <c r="CU609" i="1"/>
  <c r="CU506" i="1"/>
  <c r="CU439" i="1"/>
  <c r="CU440" i="1"/>
  <c r="CU441" i="1"/>
  <c r="CU668" i="1"/>
  <c r="CU450" i="1"/>
  <c r="CU455" i="1"/>
  <c r="CU490" i="1"/>
  <c r="CU444" i="1"/>
  <c r="CU642" i="1"/>
  <c r="CU564" i="1"/>
  <c r="CU538" i="1"/>
  <c r="CU454" i="1"/>
  <c r="CU487" i="1"/>
  <c r="CU457" i="1"/>
  <c r="CU706" i="1"/>
  <c r="CU772" i="1"/>
  <c r="CU508" i="1"/>
  <c r="CU289" i="1"/>
  <c r="CU781" i="1"/>
  <c r="CU704" i="1"/>
  <c r="CU212" i="1"/>
  <c r="CU708" i="1"/>
  <c r="CU711" i="1"/>
  <c r="CU286" i="1"/>
  <c r="CU713" i="1"/>
  <c r="CU769" i="1"/>
  <c r="CU463" i="1"/>
  <c r="CU584" i="1"/>
  <c r="CU443" i="1"/>
  <c r="CU732" i="1"/>
  <c r="CU533" i="1"/>
  <c r="CU613" i="1"/>
  <c r="CU768" i="1"/>
  <c r="CU472" i="1"/>
  <c r="CU446" i="1"/>
  <c r="CU473" i="1"/>
  <c r="CU587" i="1"/>
  <c r="CU563" i="1"/>
  <c r="CU643" i="1"/>
  <c r="CU453" i="1"/>
  <c r="CU565" i="1"/>
  <c r="CU447" i="1"/>
  <c r="CU272" i="1"/>
  <c r="CU529" i="1"/>
  <c r="CU664" i="1"/>
  <c r="CU616" i="1"/>
  <c r="CU766" i="1"/>
  <c r="CU530" i="1"/>
  <c r="CU537" i="1"/>
  <c r="CU726" i="1"/>
  <c r="CU470" i="1"/>
  <c r="CU539" i="1"/>
  <c r="CU449" i="1"/>
  <c r="CU456" i="1"/>
  <c r="CU459" i="1"/>
  <c r="CU461" i="1"/>
  <c r="CU614" i="1"/>
  <c r="CU460" i="1"/>
  <c r="CU707" i="1"/>
  <c r="CU274" i="1"/>
  <c r="CU276" i="1"/>
  <c r="CU469" i="1"/>
  <c r="BD232" i="1"/>
  <c r="BA236" i="1"/>
  <c r="BC232" i="1"/>
  <c r="CO149" i="1"/>
  <c r="CO150" i="1"/>
  <c r="CO159" i="1"/>
  <c r="CO148" i="1"/>
  <c r="CO158" i="1"/>
  <c r="DE585" i="1"/>
  <c r="DE711" i="1"/>
  <c r="DE731" i="1"/>
  <c r="DE211" i="1"/>
  <c r="DE455" i="1"/>
  <c r="DE447" i="1"/>
  <c r="DE459" i="1"/>
  <c r="DE557" i="1"/>
  <c r="DE284" i="1"/>
  <c r="DE487" i="1"/>
  <c r="DE468" i="1"/>
  <c r="DE222" i="1"/>
  <c r="DE537" i="1"/>
  <c r="DE610" i="1"/>
  <c r="DE441" i="1"/>
  <c r="DE440" i="1"/>
  <c r="DE506" i="1"/>
  <c r="DE460" i="1"/>
  <c r="DE704" i="1"/>
  <c r="DE467" i="1"/>
  <c r="DE562" i="1"/>
  <c r="DE446" i="1"/>
  <c r="DE450" i="1"/>
  <c r="DE452" i="1"/>
  <c r="DE763" i="1"/>
  <c r="DE534" i="1"/>
  <c r="DE583" i="1"/>
  <c r="DE531" i="1"/>
  <c r="DE469" i="1"/>
  <c r="DE771" i="1"/>
  <c r="DE494" i="1"/>
  <c r="DE212" i="1"/>
  <c r="DE445" i="1"/>
  <c r="DE465" i="1"/>
  <c r="DE507" i="1"/>
  <c r="DE461" i="1"/>
  <c r="DE218" i="1"/>
  <c r="DE558" i="1"/>
  <c r="DE527" i="1"/>
  <c r="DE530" i="1"/>
  <c r="DE708" i="1"/>
  <c r="DE730" i="1"/>
  <c r="DE669" i="1"/>
  <c r="DE453" i="1"/>
  <c r="DE471" i="1"/>
  <c r="DE776" i="1"/>
  <c r="DE639" i="1"/>
  <c r="DE463" i="1"/>
  <c r="DE714" i="1"/>
  <c r="DE732" i="1"/>
  <c r="DE565" i="1"/>
  <c r="DE686" i="1"/>
  <c r="DE688" i="1"/>
  <c r="DE608" i="1"/>
  <c r="DE762" i="1"/>
  <c r="DE685" i="1"/>
  <c r="DE636" i="1"/>
  <c r="DE609" i="1"/>
  <c r="DE709" i="1"/>
  <c r="DE713" i="1"/>
  <c r="DE772" i="1"/>
  <c r="DE775" i="1"/>
  <c r="DE759" i="1"/>
  <c r="DE214" i="1"/>
  <c r="DE761" i="1"/>
  <c r="DE766" i="1"/>
  <c r="DE613" i="1"/>
  <c r="DE538" i="1"/>
  <c r="DE493" i="1"/>
  <c r="DE217" i="1"/>
  <c r="DE606" i="1"/>
  <c r="DE764" i="1"/>
  <c r="DE563" i="1"/>
  <c r="DE589" i="1"/>
  <c r="DE504" i="1"/>
  <c r="DE666" i="1"/>
  <c r="DE566" i="1"/>
  <c r="DE439" i="1"/>
  <c r="DE670" i="1"/>
  <c r="DE777" i="1"/>
  <c r="DE607" i="1"/>
  <c r="DE661" i="1"/>
  <c r="DE276" i="1"/>
  <c r="DE528" i="1"/>
  <c r="DE707" i="1"/>
  <c r="DE489" i="1"/>
  <c r="DE641" i="1"/>
  <c r="DE448" i="1"/>
  <c r="DE443" i="1"/>
  <c r="DE637" i="1"/>
  <c r="DE588" i="1"/>
  <c r="DE472" i="1"/>
  <c r="DE705" i="1"/>
  <c r="DE464" i="1"/>
  <c r="DE286" i="1"/>
  <c r="DE640" i="1"/>
  <c r="DE567" i="1"/>
  <c r="DE474" i="1"/>
  <c r="DE462" i="1"/>
  <c r="DE672" i="1"/>
  <c r="DE274" i="1"/>
  <c r="DE457" i="1"/>
  <c r="DE535" i="1"/>
  <c r="BI67" i="1"/>
  <c r="BH67" i="1"/>
  <c r="BQ249" i="1"/>
  <c r="BS248" i="1"/>
  <c r="BR248" i="1"/>
  <c r="DB99" i="1"/>
  <c r="DB102" i="1" s="1"/>
  <c r="DB103" i="1" s="1"/>
  <c r="DB8" i="1"/>
  <c r="DB147" i="1"/>
  <c r="BX245" i="1"/>
  <c r="BW245" i="1"/>
  <c r="BK8" i="1"/>
  <c r="BM98" i="1"/>
  <c r="BN98" i="1"/>
  <c r="BK99" i="1"/>
  <c r="EF637" i="1"/>
  <c r="EF537" i="1"/>
  <c r="EF683" i="1"/>
  <c r="EF466" i="1"/>
  <c r="EF639" i="1"/>
  <c r="DA633" i="1"/>
  <c r="DA672" i="1"/>
  <c r="DA564" i="1"/>
  <c r="DA664" i="1"/>
  <c r="DA508" i="1"/>
  <c r="DA606" i="1"/>
  <c r="AR561" i="1"/>
  <c r="AR616" i="1"/>
  <c r="AR455" i="1"/>
  <c r="AR662" i="1"/>
  <c r="AR489" i="1"/>
  <c r="AR763" i="1"/>
  <c r="AR490" i="1"/>
  <c r="DK490" i="1"/>
  <c r="DK704" i="1"/>
  <c r="DK532" i="1"/>
  <c r="DK612" i="1"/>
  <c r="DK537" i="1"/>
  <c r="DK442" i="1"/>
  <c r="DK530" i="1"/>
  <c r="DK615" i="1"/>
  <c r="DK487" i="1"/>
  <c r="DK559" i="1"/>
  <c r="BG493" i="1"/>
  <c r="BG506" i="1"/>
  <c r="BG489" i="1"/>
  <c r="BG636" i="1"/>
  <c r="BG467" i="1"/>
  <c r="BG561" i="1"/>
  <c r="BQ778" i="1"/>
  <c r="BR755" i="1"/>
  <c r="BS755" i="1" s="1"/>
  <c r="BW755" i="1"/>
  <c r="BX755" i="1" s="1"/>
  <c r="BV778" i="1"/>
  <c r="CE778" i="1"/>
  <c r="CG755" i="1"/>
  <c r="CH755" i="1" s="1"/>
  <c r="S281" i="1"/>
  <c r="S565" i="1"/>
  <c r="T565" i="1" s="1"/>
  <c r="U565" i="1" s="1"/>
  <c r="H21" i="1"/>
  <c r="G23" i="1"/>
  <c r="H23" i="1" s="1"/>
  <c r="S198" i="1"/>
  <c r="U196" i="1"/>
  <c r="E171" i="1"/>
  <c r="H105" i="1"/>
  <c r="S171" i="1"/>
  <c r="U105" i="1"/>
  <c r="S158" i="1"/>
  <c r="S159" i="1"/>
  <c r="T154" i="1"/>
  <c r="U154" i="1" s="1"/>
  <c r="S157" i="1"/>
  <c r="S156" i="1"/>
  <c r="E143" i="1"/>
  <c r="E142" i="1"/>
  <c r="G16" i="1"/>
  <c r="H16" i="1" s="1"/>
  <c r="H10" i="1"/>
  <c r="G7" i="1"/>
  <c r="H7" i="1" s="1"/>
  <c r="H87" i="1"/>
  <c r="H88" i="1"/>
  <c r="Q75" i="1"/>
  <c r="M75" i="1"/>
  <c r="L23" i="1"/>
  <c r="M23" i="1" s="1"/>
  <c r="M17" i="1"/>
  <c r="S147" i="1"/>
  <c r="T145" i="1"/>
  <c r="U145" i="1" s="1"/>
  <c r="F711" i="1"/>
  <c r="F224" i="1"/>
  <c r="F638" i="1"/>
  <c r="G638" i="1" s="1"/>
  <c r="H638" i="1" s="1"/>
  <c r="F611" i="1"/>
  <c r="F760" i="1"/>
  <c r="F453" i="1"/>
  <c r="G453" i="1" s="1"/>
  <c r="H453" i="1" s="1"/>
  <c r="F643" i="1"/>
  <c r="G643" i="1" s="1"/>
  <c r="H643" i="1" s="1"/>
  <c r="F506" i="1"/>
  <c r="F446" i="1"/>
  <c r="F644" i="1"/>
  <c r="G644" i="1" s="1"/>
  <c r="H644" i="1" s="1"/>
  <c r="F635" i="1"/>
  <c r="F540" i="1"/>
  <c r="F668" i="1"/>
  <c r="F460" i="1"/>
  <c r="G460" i="1" s="1"/>
  <c r="H460" i="1" s="1"/>
  <c r="F708" i="1"/>
  <c r="F225" i="1"/>
  <c r="F761" i="1"/>
  <c r="F508" i="1"/>
  <c r="F281" i="1"/>
  <c r="F686" i="1"/>
  <c r="F583" i="1"/>
  <c r="F663" i="1"/>
  <c r="F537" i="1"/>
  <c r="F561" i="1"/>
  <c r="G561" i="1" s="1"/>
  <c r="H561" i="1" s="1"/>
  <c r="F222" i="1"/>
  <c r="F223" i="1"/>
  <c r="F608" i="1"/>
  <c r="G608" i="1" s="1"/>
  <c r="H608" i="1" s="1"/>
  <c r="F615" i="1"/>
  <c r="G615" i="1" s="1"/>
  <c r="H615" i="1" s="1"/>
  <c r="F636" i="1"/>
  <c r="F445" i="1"/>
  <c r="F662" i="1"/>
  <c r="G662" i="1" s="1"/>
  <c r="H662" i="1" s="1"/>
  <c r="F440" i="1"/>
  <c r="F566" i="1"/>
  <c r="F609" i="1"/>
  <c r="F275" i="1"/>
  <c r="F489" i="1"/>
  <c r="F588" i="1"/>
  <c r="F727" i="1"/>
  <c r="F452" i="1"/>
  <c r="F769" i="1"/>
  <c r="F634" i="1"/>
  <c r="F468" i="1"/>
  <c r="G468" i="1" s="1"/>
  <c r="H468" i="1" s="1"/>
  <c r="F214" i="1"/>
  <c r="H214" i="1" s="1"/>
  <c r="F450" i="1"/>
  <c r="F776" i="1"/>
  <c r="G776" i="1" s="1"/>
  <c r="H776" i="1" s="1"/>
  <c r="F283" i="1"/>
  <c r="F529" i="1"/>
  <c r="F494" i="1"/>
  <c r="F491" i="1"/>
  <c r="F531" i="1"/>
  <c r="F773" i="1"/>
  <c r="F457" i="1"/>
  <c r="G457" i="1" s="1"/>
  <c r="H457" i="1" s="1"/>
  <c r="F455" i="1"/>
  <c r="F272" i="1"/>
  <c r="F641" i="1"/>
  <c r="F466" i="1"/>
  <c r="F288" i="1"/>
  <c r="F439" i="1"/>
  <c r="G439" i="1" s="1"/>
  <c r="H439" i="1" s="1"/>
  <c r="F221" i="1"/>
  <c r="F664" i="1"/>
  <c r="F448" i="1"/>
  <c r="F536" i="1"/>
  <c r="F613" i="1"/>
  <c r="F277" i="1"/>
  <c r="G277" i="1" s="1"/>
  <c r="H277" i="1" s="1"/>
  <c r="F467" i="1"/>
  <c r="G467" i="1" s="1"/>
  <c r="H467" i="1" s="1"/>
  <c r="F666" i="1"/>
  <c r="F215" i="1"/>
  <c r="F538" i="1"/>
  <c r="F685" i="1"/>
  <c r="G685" i="1" s="1"/>
  <c r="H685" i="1" s="1"/>
  <c r="F287" i="1"/>
  <c r="F766" i="1"/>
  <c r="F590" i="1"/>
  <c r="G590" i="1" s="1"/>
  <c r="H590" i="1" s="1"/>
  <c r="F610" i="1"/>
  <c r="F218" i="1"/>
  <c r="F539" i="1"/>
  <c r="F582" i="1"/>
  <c r="F284" i="1"/>
  <c r="F704" i="1"/>
  <c r="F687" i="1"/>
  <c r="F667" i="1"/>
  <c r="F493" i="1"/>
  <c r="F728" i="1"/>
  <c r="F470" i="1"/>
  <c r="F567" i="1"/>
  <c r="F730" i="1"/>
  <c r="G730" i="1" s="1"/>
  <c r="H730" i="1" s="1"/>
  <c r="F772" i="1"/>
  <c r="F767" i="1"/>
  <c r="F505" i="1"/>
  <c r="F732" i="1"/>
  <c r="F612" i="1"/>
  <c r="F530" i="1"/>
  <c r="F219" i="1"/>
  <c r="F584" i="1"/>
  <c r="F211" i="1"/>
  <c r="F781" i="1"/>
  <c r="F558" i="1"/>
  <c r="F212" i="1"/>
  <c r="F449" i="1"/>
  <c r="F557" i="1"/>
  <c r="G557" i="1" s="1"/>
  <c r="H557" i="1" s="1"/>
  <c r="F684" i="1"/>
  <c r="F469" i="1"/>
  <c r="F764" i="1"/>
  <c r="F533" i="1"/>
  <c r="F714" i="1"/>
  <c r="F768" i="1"/>
  <c r="F665" i="1"/>
  <c r="F220" i="1"/>
  <c r="F456" i="1"/>
  <c r="F490" i="1"/>
  <c r="F441" i="1"/>
  <c r="F487" i="1"/>
  <c r="F559" i="1"/>
  <c r="F473" i="1"/>
  <c r="G473" i="1" s="1"/>
  <c r="H473" i="1" s="1"/>
  <c r="F670" i="1"/>
  <c r="F672" i="1"/>
  <c r="G672" i="1" s="1"/>
  <c r="H672" i="1" s="1"/>
  <c r="F276" i="1"/>
  <c r="F568" i="1"/>
  <c r="F488" i="1"/>
  <c r="F286" i="1"/>
  <c r="F474" i="1"/>
  <c r="G474" i="1" s="1"/>
  <c r="H474" i="1" s="1"/>
  <c r="F585" i="1"/>
  <c r="F642" i="1"/>
  <c r="G642" i="1" s="1"/>
  <c r="H642" i="1" s="1"/>
  <c r="F712" i="1"/>
  <c r="G712" i="1" s="1"/>
  <c r="H712" i="1" s="1"/>
  <c r="F777" i="1"/>
  <c r="F729" i="1"/>
  <c r="F285" i="1"/>
  <c r="F504" i="1"/>
  <c r="F534" i="1"/>
  <c r="F709" i="1"/>
  <c r="F765" i="1"/>
  <c r="G765" i="1" s="1"/>
  <c r="H765" i="1" s="1"/>
  <c r="F713" i="1"/>
  <c r="G713" i="1" s="1"/>
  <c r="H713" i="1" s="1"/>
  <c r="F616" i="1"/>
  <c r="F639" i="1"/>
  <c r="F507" i="1"/>
  <c r="F442" i="1"/>
  <c r="F274" i="1"/>
  <c r="F443" i="1"/>
  <c r="F640" i="1"/>
  <c r="F614" i="1"/>
  <c r="F706" i="1"/>
  <c r="G706" i="1" s="1"/>
  <c r="H706" i="1" s="1"/>
  <c r="F778" i="1"/>
  <c r="F607" i="1"/>
  <c r="F563" i="1"/>
  <c r="G563" i="1" s="1"/>
  <c r="H563" i="1" s="1"/>
  <c r="F532" i="1"/>
  <c r="F462" i="1"/>
  <c r="F471" i="1"/>
  <c r="F528" i="1"/>
  <c r="F464" i="1"/>
  <c r="F461" i="1"/>
  <c r="F465" i="1"/>
  <c r="F586" i="1"/>
  <c r="F688" i="1"/>
  <c r="F273" i="1"/>
  <c r="G273" i="1" s="1"/>
  <c r="H273" i="1" s="1"/>
  <c r="F560" i="1"/>
  <c r="F289" i="1"/>
  <c r="F271" i="1"/>
  <c r="F726" i="1"/>
  <c r="F459" i="1"/>
  <c r="F731" i="1"/>
  <c r="F589" i="1"/>
  <c r="F775" i="1"/>
  <c r="F447" i="1"/>
  <c r="F278" i="1"/>
  <c r="F527" i="1"/>
  <c r="F472" i="1"/>
  <c r="BX69" i="1"/>
  <c r="AI245" i="1"/>
  <c r="AJ245" i="1" s="1"/>
  <c r="BX75" i="1"/>
  <c r="AE75" i="1"/>
  <c r="AT75" i="1"/>
  <c r="AN290" i="1"/>
  <c r="AO290" i="1" s="1"/>
  <c r="CK156" i="1"/>
  <c r="DH253" i="1"/>
  <c r="AR253" i="1"/>
  <c r="DX155" i="1"/>
  <c r="CB290" i="1"/>
  <c r="CC290" i="1" s="1"/>
  <c r="ED147" i="1"/>
  <c r="CX253" i="1"/>
  <c r="DX147" i="1"/>
  <c r="DD156" i="1"/>
  <c r="AB253" i="1"/>
  <c r="AD290" i="1"/>
  <c r="AE290" i="1" s="1"/>
  <c r="DA156" i="1"/>
  <c r="AD125" i="1"/>
  <c r="AE125" i="1" s="1"/>
  <c r="CN253" i="1"/>
  <c r="DG253" i="1"/>
  <c r="BF253" i="1"/>
  <c r="CW253" i="1"/>
  <c r="CQ253" i="1"/>
  <c r="DK778" i="1"/>
  <c r="AG778" i="1"/>
  <c r="DX778" i="1"/>
  <c r="EE778" i="1"/>
  <c r="AB778" i="1"/>
  <c r="CU778" i="1"/>
  <c r="DR778" i="1"/>
  <c r="CS778" i="1"/>
  <c r="CX778" i="1"/>
  <c r="CJ778" i="1"/>
  <c r="BP778" i="1"/>
  <c r="DJ778" i="1"/>
  <c r="CM778" i="1"/>
  <c r="DU778" i="1"/>
  <c r="CK778" i="1"/>
  <c r="DN778" i="1"/>
  <c r="DE778" i="1"/>
  <c r="CN778" i="1"/>
  <c r="AV778" i="1"/>
  <c r="DA778" i="1"/>
  <c r="EC778" i="1"/>
  <c r="AQ778" i="1"/>
  <c r="CZ778" i="1"/>
  <c r="BA778" i="1"/>
  <c r="DH778" i="1"/>
  <c r="CL778" i="1"/>
  <c r="DL778" i="1"/>
  <c r="BU778" i="1"/>
  <c r="CW778" i="1"/>
  <c r="EA778" i="1"/>
  <c r="P279" i="1"/>
  <c r="Q279" i="1" s="1"/>
  <c r="G245" i="1"/>
  <c r="H245" i="1" s="1"/>
  <c r="H266" i="1"/>
  <c r="H196" i="1"/>
  <c r="G279" i="1"/>
  <c r="H279" i="1" s="1"/>
  <c r="M116" i="1"/>
  <c r="L245" i="1"/>
  <c r="M245" i="1" s="1"/>
  <c r="L470" i="1"/>
  <c r="M470" i="1" s="1"/>
  <c r="L615" i="1"/>
  <c r="M615" i="1" s="1"/>
  <c r="L762" i="1"/>
  <c r="M762" i="1" s="1"/>
  <c r="L644" i="1"/>
  <c r="M644" i="1" s="1"/>
  <c r="L712" i="1"/>
  <c r="M712" i="1" s="1"/>
  <c r="L474" i="1"/>
  <c r="M474" i="1" s="1"/>
  <c r="L285" i="1"/>
  <c r="M285" i="1" s="1"/>
  <c r="L704" i="1"/>
  <c r="M704" i="1" s="1"/>
  <c r="T562" i="1"/>
  <c r="U562" i="1" s="1"/>
  <c r="L465" i="1"/>
  <c r="M465" i="1" s="1"/>
  <c r="L276" i="1"/>
  <c r="M276" i="1" s="1"/>
  <c r="L614" i="1"/>
  <c r="M614" i="1" s="1"/>
  <c r="L506" i="1"/>
  <c r="M506" i="1" s="1"/>
  <c r="AI285" i="1"/>
  <c r="AJ285" i="1" s="1"/>
  <c r="AD284" i="1"/>
  <c r="AE284" i="1" s="1"/>
  <c r="Q158" i="1"/>
  <c r="T460" i="1"/>
  <c r="U460" i="1" s="1"/>
  <c r="T467" i="1"/>
  <c r="U467" i="1" s="1"/>
  <c r="CO634" i="1"/>
  <c r="CO727" i="1"/>
  <c r="CO713" i="1"/>
  <c r="CO761" i="1"/>
  <c r="CO606" i="1"/>
  <c r="CN150" i="1"/>
  <c r="CN148" i="1"/>
  <c r="AC273" i="1"/>
  <c r="AC213" i="1"/>
  <c r="AC563" i="1"/>
  <c r="AC687" i="1"/>
  <c r="AC609" i="1"/>
  <c r="AC710" i="1"/>
  <c r="AC771" i="1"/>
  <c r="AC582" i="1"/>
  <c r="AC705" i="1"/>
  <c r="AC472" i="1"/>
  <c r="AC773" i="1"/>
  <c r="AC490" i="1"/>
  <c r="AC566" i="1"/>
  <c r="DD142" i="1"/>
  <c r="DD141" i="1"/>
  <c r="DD140" i="1"/>
  <c r="DP281" i="1"/>
  <c r="DP561" i="1"/>
  <c r="DP447" i="1"/>
  <c r="DP508" i="1"/>
  <c r="DP727" i="1"/>
  <c r="DP286" i="1"/>
  <c r="DP762" i="1"/>
  <c r="DP771" i="1"/>
  <c r="DP220" i="1"/>
  <c r="DP607" i="1"/>
  <c r="DP775" i="1"/>
  <c r="DP567" i="1"/>
  <c r="DP564" i="1"/>
  <c r="DP459" i="1"/>
  <c r="DP615" i="1"/>
  <c r="DP222" i="1"/>
  <c r="DP639" i="1"/>
  <c r="DP587" i="1"/>
  <c r="DP453" i="1"/>
  <c r="DP768" i="1"/>
  <c r="DP491" i="1"/>
  <c r="DP713" i="1"/>
  <c r="DP671" i="1"/>
  <c r="DP711" i="1"/>
  <c r="EH277" i="1"/>
  <c r="EH641" i="1"/>
  <c r="EH637" i="1"/>
  <c r="EH638" i="1"/>
  <c r="EH568" i="1"/>
  <c r="EH704" i="1"/>
  <c r="EH281" i="1"/>
  <c r="EH781" i="1"/>
  <c r="EH533" i="1"/>
  <c r="EH539" i="1"/>
  <c r="EH775" i="1"/>
  <c r="EH615" i="1"/>
  <c r="EH537" i="1"/>
  <c r="EH275" i="1"/>
  <c r="EH688" i="1"/>
  <c r="EH635" i="1"/>
  <c r="EH220" i="1"/>
  <c r="EH565" i="1"/>
  <c r="EH489" i="1"/>
  <c r="EH583" i="1"/>
  <c r="EH668" i="1"/>
  <c r="EH762" i="1"/>
  <c r="EH214" i="1"/>
  <c r="EH451" i="1"/>
  <c r="EH766" i="1"/>
  <c r="EH211" i="1"/>
  <c r="EH224" i="1"/>
  <c r="EH528" i="1"/>
  <c r="EH588" i="1"/>
  <c r="EH219" i="1"/>
  <c r="EH774" i="1"/>
  <c r="EH732" i="1"/>
  <c r="EH213" i="1"/>
  <c r="EH708" i="1"/>
  <c r="EH488" i="1"/>
  <c r="EA142" i="1"/>
  <c r="EA143" i="1"/>
  <c r="EA140" i="1"/>
  <c r="DW222" i="1"/>
  <c r="DW492" i="1"/>
  <c r="DW609" i="1"/>
  <c r="DW218" i="1"/>
  <c r="DW634" i="1"/>
  <c r="DW558" i="1"/>
  <c r="DW765" i="1"/>
  <c r="DW506" i="1"/>
  <c r="DW278" i="1"/>
  <c r="DW287" i="1"/>
  <c r="DW567" i="1"/>
  <c r="DW639" i="1"/>
  <c r="DW586" i="1"/>
  <c r="DW587" i="1"/>
  <c r="DW561" i="1"/>
  <c r="DW215" i="1"/>
  <c r="DW458" i="1"/>
  <c r="DW672" i="1"/>
  <c r="DW213" i="1"/>
  <c r="DW590" i="1"/>
  <c r="DW762" i="1"/>
  <c r="DW273" i="1"/>
  <c r="DW566" i="1"/>
  <c r="DW286" i="1"/>
  <c r="DW764" i="1"/>
  <c r="DW275" i="1"/>
  <c r="DW473" i="1"/>
  <c r="DW661" i="1"/>
  <c r="DW220" i="1"/>
  <c r="DW769" i="1"/>
  <c r="DW528" i="1"/>
  <c r="DW441" i="1"/>
  <c r="DQ163" i="1"/>
  <c r="DQ661" i="1"/>
  <c r="DQ606" i="1"/>
  <c r="DQ711" i="1"/>
  <c r="DQ216" i="1"/>
  <c r="DQ490" i="1"/>
  <c r="DQ274" i="1"/>
  <c r="DQ487" i="1"/>
  <c r="DQ760" i="1"/>
  <c r="DQ273" i="1"/>
  <c r="DQ642" i="1"/>
  <c r="DQ448" i="1"/>
  <c r="DQ456" i="1"/>
  <c r="DQ214" i="1"/>
  <c r="DQ447" i="1"/>
  <c r="DQ772" i="1"/>
  <c r="DQ608" i="1"/>
  <c r="DQ590" i="1"/>
  <c r="DQ443" i="1"/>
  <c r="DQ588" i="1"/>
  <c r="DQ284" i="1"/>
  <c r="DQ610" i="1"/>
  <c r="DQ568" i="1"/>
  <c r="DQ684" i="1"/>
  <c r="DQ446" i="1"/>
  <c r="DQ607" i="1"/>
  <c r="DQ288" i="1"/>
  <c r="DQ777" i="1"/>
  <c r="BU155" i="1"/>
  <c r="BW153" i="1"/>
  <c r="BX153" i="1"/>
  <c r="BN138" i="1"/>
  <c r="BM138" i="1"/>
  <c r="BK140" i="1"/>
  <c r="BV439" i="1"/>
  <c r="BV663" i="1"/>
  <c r="BV614" i="1"/>
  <c r="BV609" i="1"/>
  <c r="BV504" i="1"/>
  <c r="BV224" i="1"/>
  <c r="BV282" i="1"/>
  <c r="BV488" i="1"/>
  <c r="BV273" i="1"/>
  <c r="BV217" i="1"/>
  <c r="BV713" i="1"/>
  <c r="BV731" i="1"/>
  <c r="BV704" i="1"/>
  <c r="BV765" i="1"/>
  <c r="BV540" i="1"/>
  <c r="BV212" i="1"/>
  <c r="BV776" i="1"/>
  <c r="BV758" i="1"/>
  <c r="BV568" i="1"/>
  <c r="BV639" i="1"/>
  <c r="BV472" i="1"/>
  <c r="BV447" i="1"/>
  <c r="BV730" i="1"/>
  <c r="BV774" i="1"/>
  <c r="BV685" i="1"/>
  <c r="BV762" i="1"/>
  <c r="BV283" i="1"/>
  <c r="BV644" i="1"/>
  <c r="BV772" i="1"/>
  <c r="BV463" i="1"/>
  <c r="BV606" i="1"/>
  <c r="BV641" i="1"/>
  <c r="BV708" i="1"/>
  <c r="BV635" i="1"/>
  <c r="BV528" i="1"/>
  <c r="DO564" i="1"/>
  <c r="DO460" i="1"/>
  <c r="DO610" i="1"/>
  <c r="DO769" i="1"/>
  <c r="DO761" i="1"/>
  <c r="DO710" i="1"/>
  <c r="DO640" i="1"/>
  <c r="DO773" i="1"/>
  <c r="DO732" i="1"/>
  <c r="DO688" i="1"/>
  <c r="DO465" i="1"/>
  <c r="DO777" i="1"/>
  <c r="DO687" i="1"/>
  <c r="DO221" i="1"/>
  <c r="DO492" i="1"/>
  <c r="DO212" i="1"/>
  <c r="DO665" i="1"/>
  <c r="DO685" i="1"/>
  <c r="DO714" i="1"/>
  <c r="DO474" i="1"/>
  <c r="DO666" i="1"/>
  <c r="AW140" i="1"/>
  <c r="AW142" i="1"/>
  <c r="BH7" i="1"/>
  <c r="BI7" i="1"/>
  <c r="BU142" i="1"/>
  <c r="BX138" i="1"/>
  <c r="BW138" i="1"/>
  <c r="BU140" i="1"/>
  <c r="DW143" i="1"/>
  <c r="DW142" i="1"/>
  <c r="DW140" i="1"/>
  <c r="DU186" i="1" s="1"/>
  <c r="DU187" i="1" s="1"/>
  <c r="DW141" i="1"/>
  <c r="BH113" i="1"/>
  <c r="BI113" i="1"/>
  <c r="CP639" i="1"/>
  <c r="CP714" i="1"/>
  <c r="CP638" i="1"/>
  <c r="CP732" i="1"/>
  <c r="CP540" i="1"/>
  <c r="CP504" i="1"/>
  <c r="CP765" i="1"/>
  <c r="CP709" i="1"/>
  <c r="CP637" i="1"/>
  <c r="CP611" i="1"/>
  <c r="CP216" i="1"/>
  <c r="CP473" i="1"/>
  <c r="CP211" i="1"/>
  <c r="CP729" i="1"/>
  <c r="CP533" i="1"/>
  <c r="CP640" i="1"/>
  <c r="CP494" i="1"/>
  <c r="CP761" i="1"/>
  <c r="CP614" i="1"/>
  <c r="CP536" i="1"/>
  <c r="CP643" i="1"/>
  <c r="CP527" i="1"/>
  <c r="CP669" i="1"/>
  <c r="CP217" i="1"/>
  <c r="CP448" i="1"/>
  <c r="CP607" i="1"/>
  <c r="CP451" i="1"/>
  <c r="CP671" i="1"/>
  <c r="CP539" i="1"/>
  <c r="CP288" i="1"/>
  <c r="CP491" i="1"/>
  <c r="CP684" i="1"/>
  <c r="CP707" i="1"/>
  <c r="CP705" i="1"/>
  <c r="CP641" i="1"/>
  <c r="CP663" i="1"/>
  <c r="CP763" i="1"/>
  <c r="CP590" i="1"/>
  <c r="BD81" i="1"/>
  <c r="BC81" i="1"/>
  <c r="CK157" i="1"/>
  <c r="CK159" i="1"/>
  <c r="CK158" i="1"/>
  <c r="CK148" i="1"/>
  <c r="CJ189" i="1" s="1"/>
  <c r="AL504" i="1"/>
  <c r="AL562" i="1"/>
  <c r="AL214" i="1"/>
  <c r="AL586" i="1"/>
  <c r="AL664" i="1"/>
  <c r="AL610" i="1"/>
  <c r="AL558" i="1"/>
  <c r="AL538" i="1"/>
  <c r="AL774" i="1"/>
  <c r="AL644" i="1"/>
  <c r="AL494" i="1"/>
  <c r="AL588" i="1"/>
  <c r="AL459" i="1"/>
  <c r="AL535" i="1"/>
  <c r="AL768" i="1"/>
  <c r="AL220" i="1"/>
  <c r="AL530" i="1"/>
  <c r="AL687" i="1"/>
  <c r="AL777" i="1"/>
  <c r="AL536" i="1"/>
  <c r="AL219" i="1"/>
  <c r="AL713" i="1"/>
  <c r="AL221" i="1"/>
  <c r="AL449" i="1"/>
  <c r="AL534" i="1"/>
  <c r="AL708" i="1"/>
  <c r="AL606" i="1"/>
  <c r="AL532" i="1"/>
  <c r="AL781" i="1"/>
  <c r="AL661" i="1"/>
  <c r="AL539" i="1"/>
  <c r="AL633" i="1"/>
  <c r="AL614" i="1"/>
  <c r="AL732" i="1"/>
  <c r="AL460" i="1"/>
  <c r="AL467" i="1"/>
  <c r="AL726" i="1"/>
  <c r="AL531" i="1"/>
  <c r="BZ466" i="1"/>
  <c r="BZ531" i="1"/>
  <c r="BZ775" i="1"/>
  <c r="BZ683" i="1"/>
  <c r="CC6" i="1"/>
  <c r="BZ540" i="1"/>
  <c r="BZ562" i="1"/>
  <c r="BZ662" i="1"/>
  <c r="BZ463" i="1"/>
  <c r="BZ163" i="1"/>
  <c r="BZ568" i="1"/>
  <c r="BZ450" i="1"/>
  <c r="BZ558" i="1"/>
  <c r="BZ283" i="1"/>
  <c r="BZ557" i="1"/>
  <c r="BZ639" i="1"/>
  <c r="BZ774" i="1"/>
  <c r="BZ451" i="1"/>
  <c r="BZ454" i="1"/>
  <c r="BZ537" i="1"/>
  <c r="BZ533" i="1"/>
  <c r="BZ636" i="1"/>
  <c r="BZ767" i="1"/>
  <c r="BZ504" i="1"/>
  <c r="BZ608" i="1"/>
  <c r="BZ772" i="1"/>
  <c r="BZ281" i="1"/>
  <c r="BZ765" i="1"/>
  <c r="BZ641" i="1"/>
  <c r="BZ529" i="1"/>
  <c r="BZ472" i="1"/>
  <c r="BZ590" i="1"/>
  <c r="BZ285" i="1"/>
  <c r="BZ538" i="1"/>
  <c r="BZ535" i="1"/>
  <c r="BZ707" i="1"/>
  <c r="BZ777" i="1"/>
  <c r="BZ769" i="1"/>
  <c r="BZ686" i="1"/>
  <c r="BZ732" i="1"/>
  <c r="BZ473" i="1"/>
  <c r="BZ536" i="1"/>
  <c r="BZ663" i="1"/>
  <c r="BZ766" i="1"/>
  <c r="CB6" i="1"/>
  <c r="BZ607" i="1"/>
  <c r="BZ764" i="1"/>
  <c r="BZ613" i="1"/>
  <c r="CY729" i="1"/>
  <c r="CY766" i="1"/>
  <c r="CY607" i="1"/>
  <c r="CY760" i="1"/>
  <c r="CY663" i="1"/>
  <c r="CY686" i="1"/>
  <c r="CY442" i="1"/>
  <c r="CY583" i="1"/>
  <c r="CY216" i="1"/>
  <c r="CY558" i="1"/>
  <c r="CY225" i="1"/>
  <c r="CY488" i="1"/>
  <c r="CY781" i="1"/>
  <c r="CY606" i="1"/>
  <c r="CY767" i="1"/>
  <c r="CY711" i="1"/>
  <c r="CY611" i="1"/>
  <c r="CY562" i="1"/>
  <c r="CY726" i="1"/>
  <c r="CY776" i="1"/>
  <c r="CY217" i="1"/>
  <c r="CY536" i="1"/>
  <c r="CY460" i="1"/>
  <c r="CY211" i="1"/>
  <c r="CY539" i="1"/>
  <c r="CY587" i="1"/>
  <c r="CY559" i="1"/>
  <c r="CY666" i="1"/>
  <c r="CY670" i="1"/>
  <c r="CY712" i="1"/>
  <c r="CY473" i="1"/>
  <c r="CY704" i="1"/>
  <c r="CY761" i="1"/>
  <c r="CY732" i="1"/>
  <c r="CY728" i="1"/>
  <c r="CY490" i="1"/>
  <c r="CY530" i="1"/>
  <c r="CY612" i="1"/>
  <c r="CY565" i="1"/>
  <c r="CY223" i="1"/>
  <c r="CY443" i="1"/>
  <c r="CY667" i="1"/>
  <c r="CY768" i="1"/>
  <c r="CY635" i="1"/>
  <c r="CY731" i="1"/>
  <c r="CY532" i="1"/>
  <c r="CY771" i="1"/>
  <c r="CY662" i="1"/>
  <c r="CY709" i="1"/>
  <c r="CY218" i="1"/>
  <c r="CY706" i="1"/>
  <c r="DY274" i="1"/>
  <c r="DY461" i="1"/>
  <c r="DY668" i="1"/>
  <c r="DY683" i="1"/>
  <c r="DY684" i="1"/>
  <c r="DY615" i="1"/>
  <c r="DY530" i="1"/>
  <c r="DY612" i="1"/>
  <c r="DY686" i="1"/>
  <c r="DY706" i="1"/>
  <c r="DY636" i="1"/>
  <c r="DY213" i="1"/>
  <c r="DY687" i="1"/>
  <c r="DY667" i="1"/>
  <c r="DY454" i="1"/>
  <c r="DY610" i="1"/>
  <c r="DY455" i="1"/>
  <c r="DY731" i="1"/>
  <c r="DY567" i="1"/>
  <c r="DY211" i="1"/>
  <c r="DY729" i="1"/>
  <c r="DY763" i="1"/>
  <c r="DY711" i="1"/>
  <c r="DY609" i="1"/>
  <c r="DY275" i="1"/>
  <c r="DY761" i="1"/>
  <c r="DY224" i="1"/>
  <c r="DY440" i="1"/>
  <c r="DY710" i="1"/>
  <c r="DY465" i="1"/>
  <c r="DY529" i="1"/>
  <c r="DY770" i="1"/>
  <c r="DY533" i="1"/>
  <c r="DY776" i="1"/>
  <c r="DY769" i="1"/>
  <c r="DY589" i="1"/>
  <c r="DY220" i="1"/>
  <c r="DY217" i="1"/>
  <c r="DY708" i="1"/>
  <c r="DY494" i="1"/>
  <c r="DY459" i="1"/>
  <c r="DY564" i="1"/>
  <c r="DY568" i="1"/>
  <c r="DY452" i="1"/>
  <c r="DY446" i="1"/>
  <c r="CJ148" i="1"/>
  <c r="CJ157" i="1"/>
  <c r="EE159" i="1"/>
  <c r="EE157" i="1"/>
  <c r="EG159" i="1"/>
  <c r="EG149" i="1"/>
  <c r="BW232" i="1"/>
  <c r="BX232" i="1"/>
  <c r="CF505" i="1"/>
  <c r="CF613" i="1"/>
  <c r="CF453" i="1"/>
  <c r="CF775" i="1"/>
  <c r="CF705" i="1"/>
  <c r="CF638" i="1"/>
  <c r="CF559" i="1"/>
  <c r="CF773" i="1"/>
  <c r="CF712" i="1"/>
  <c r="CF286" i="1"/>
  <c r="CF641" i="1"/>
  <c r="CF275" i="1"/>
  <c r="CF225" i="1"/>
  <c r="CF450" i="1"/>
  <c r="CF771" i="1"/>
  <c r="CF768" i="1"/>
  <c r="CF644" i="1"/>
  <c r="CF221" i="1"/>
  <c r="CF728" i="1"/>
  <c r="CF219" i="1"/>
  <c r="CF729" i="1"/>
  <c r="CF684" i="1"/>
  <c r="CF470" i="1"/>
  <c r="CF732" i="1"/>
  <c r="CF586" i="1"/>
  <c r="CF222" i="1"/>
  <c r="CF277" i="1"/>
  <c r="CF672" i="1"/>
  <c r="CF614" i="1"/>
  <c r="CF273" i="1"/>
  <c r="CF284" i="1"/>
  <c r="CF688" i="1"/>
  <c r="CF220" i="1"/>
  <c r="CF612" i="1"/>
  <c r="CF562" i="1"/>
  <c r="CF461" i="1"/>
  <c r="CF642" i="1"/>
  <c r="CF211" i="1"/>
  <c r="CF163" i="1"/>
  <c r="CF467" i="1"/>
  <c r="CF583" i="1"/>
  <c r="CF465" i="1"/>
  <c r="CF214" i="1"/>
  <c r="CF274" i="1"/>
  <c r="CF538" i="1"/>
  <c r="CF490" i="1"/>
  <c r="CF589" i="1"/>
  <c r="CF664" i="1"/>
  <c r="CF272" i="1"/>
  <c r="CF639" i="1"/>
  <c r="CF587" i="1"/>
  <c r="CF283" i="1"/>
  <c r="CF726" i="1"/>
  <c r="CF535" i="1"/>
  <c r="CF539" i="1"/>
  <c r="CF770" i="1"/>
  <c r="CF714" i="1"/>
  <c r="DC282" i="1"/>
  <c r="DC586" i="1"/>
  <c r="DC664" i="1"/>
  <c r="DC274" i="1"/>
  <c r="DC636" i="1"/>
  <c r="DC668" i="1"/>
  <c r="DC286" i="1"/>
  <c r="DC561" i="1"/>
  <c r="DC728" i="1"/>
  <c r="DC490" i="1"/>
  <c r="DC214" i="1"/>
  <c r="DC641" i="1"/>
  <c r="DC222" i="1"/>
  <c r="DC283" i="1"/>
  <c r="DC216" i="1"/>
  <c r="DC213" i="1"/>
  <c r="DC444" i="1"/>
  <c r="DC760" i="1"/>
  <c r="DC451" i="1"/>
  <c r="DC467" i="1"/>
  <c r="DC567" i="1"/>
  <c r="DC533" i="1"/>
  <c r="DC212" i="1"/>
  <c r="DC527" i="1"/>
  <c r="DC709" i="1"/>
  <c r="DC469" i="1"/>
  <c r="DC770" i="1"/>
  <c r="DC566" i="1"/>
  <c r="DC686" i="1"/>
  <c r="DC606" i="1"/>
  <c r="DC528" i="1"/>
  <c r="DC643" i="1"/>
  <c r="DC614" i="1"/>
  <c r="DC532" i="1"/>
  <c r="DC272" i="1"/>
  <c r="DC284" i="1"/>
  <c r="DC460" i="1"/>
  <c r="DC275" i="1"/>
  <c r="DC563" i="1"/>
  <c r="DC278" i="1"/>
  <c r="DC615" i="1"/>
  <c r="DC539" i="1"/>
  <c r="DC463" i="1"/>
  <c r="DC611" i="1"/>
  <c r="DC276" i="1"/>
  <c r="DC731" i="1"/>
  <c r="DC224" i="1"/>
  <c r="DC585" i="1"/>
  <c r="DC218" i="1"/>
  <c r="DC633" i="1"/>
  <c r="DC762" i="1"/>
  <c r="DC714" i="1"/>
  <c r="DC163" i="1"/>
  <c r="DC775" i="1"/>
  <c r="DC777" i="1"/>
  <c r="DE149" i="1"/>
  <c r="DE148" i="1"/>
  <c r="EE143" i="1"/>
  <c r="EE141" i="1"/>
  <c r="EE140" i="1"/>
  <c r="O781" i="1"/>
  <c r="O758" i="1"/>
  <c r="O221" i="1"/>
  <c r="O564" i="1"/>
  <c r="O487" i="1"/>
  <c r="O561" i="1"/>
  <c r="O213" i="1"/>
  <c r="O211" i="1"/>
  <c r="O668" i="1"/>
  <c r="O474" i="1"/>
  <c r="P474" i="1" s="1"/>
  <c r="Q474" i="1" s="1"/>
  <c r="O559" i="1"/>
  <c r="O706" i="1"/>
  <c r="O225" i="1"/>
  <c r="O728" i="1"/>
  <c r="O713" i="1"/>
  <c r="O583" i="1"/>
  <c r="O567" i="1"/>
  <c r="O450" i="1"/>
  <c r="O253" i="1"/>
  <c r="P252" i="1"/>
  <c r="Q252" i="1" s="1"/>
  <c r="AR151" i="1"/>
  <c r="AR157" i="1"/>
  <c r="AR148" i="1"/>
  <c r="DU141" i="1"/>
  <c r="DU140" i="1"/>
  <c r="DU142" i="1"/>
  <c r="CW99" i="1"/>
  <c r="CW102" i="1" s="1"/>
  <c r="CW103" i="1" s="1"/>
  <c r="CU189" i="1"/>
  <c r="CW8" i="1"/>
  <c r="AD138" i="1"/>
  <c r="AE138" i="1" s="1"/>
  <c r="AB140" i="1"/>
  <c r="AB141" i="1"/>
  <c r="AB143" i="1"/>
  <c r="AB142" i="1"/>
  <c r="AT114" i="1"/>
  <c r="AS114" i="1"/>
  <c r="CM142" i="1"/>
  <c r="CM140" i="1"/>
  <c r="BI145" i="1"/>
  <c r="BH145" i="1"/>
  <c r="BF147" i="1"/>
  <c r="BP158" i="1"/>
  <c r="BP150" i="1"/>
  <c r="BP151" i="1"/>
  <c r="DW158" i="1"/>
  <c r="DW150" i="1"/>
  <c r="DW148" i="1"/>
  <c r="DU190" i="1" s="1"/>
  <c r="DW157" i="1"/>
  <c r="DW159" i="1"/>
  <c r="DG158" i="1"/>
  <c r="DG148" i="1"/>
  <c r="DG151" i="1"/>
  <c r="CL731" i="1"/>
  <c r="CL615" i="1"/>
  <c r="CL709" i="1"/>
  <c r="CL278" i="1"/>
  <c r="CL491" i="1"/>
  <c r="CL762" i="1"/>
  <c r="CL686" i="1"/>
  <c r="CL769" i="1"/>
  <c r="CL760" i="1"/>
  <c r="CL587" i="1"/>
  <c r="CL216" i="1"/>
  <c r="CL685" i="1"/>
  <c r="CL665" i="1"/>
  <c r="CL273" i="1"/>
  <c r="CL705" i="1"/>
  <c r="CL539" i="1"/>
  <c r="CL688" i="1"/>
  <c r="CL284" i="1"/>
  <c r="CL732" i="1"/>
  <c r="CL564" i="1"/>
  <c r="CL470" i="1"/>
  <c r="CL773" i="1"/>
  <c r="CL218" i="1"/>
  <c r="CL215" i="1"/>
  <c r="CL489" i="1"/>
  <c r="CL713" i="1"/>
  <c r="CL443" i="1"/>
  <c r="CL285" i="1"/>
  <c r="CL214" i="1"/>
  <c r="CL609" i="1"/>
  <c r="CL212" i="1"/>
  <c r="CL761" i="1"/>
  <c r="CL536" i="1"/>
  <c r="CL222" i="1"/>
  <c r="CL663" i="1"/>
  <c r="CL670" i="1"/>
  <c r="CL635" i="1"/>
  <c r="CL758" i="1"/>
  <c r="CL772" i="1"/>
  <c r="CL683" i="1"/>
  <c r="CL534" i="1"/>
  <c r="CL528" i="1"/>
  <c r="CL775" i="1"/>
  <c r="CL446" i="1"/>
  <c r="CL277" i="1"/>
  <c r="CL765" i="1"/>
  <c r="CL706" i="1"/>
  <c r="CL634" i="1"/>
  <c r="CL220" i="1"/>
  <c r="CL640" i="1"/>
  <c r="CL458" i="1"/>
  <c r="CL213" i="1"/>
  <c r="CL589" i="1"/>
  <c r="CL770" i="1"/>
  <c r="CL565" i="1"/>
  <c r="CG81" i="1"/>
  <c r="CH81" i="1"/>
  <c r="AT7" i="1"/>
  <c r="AS7" i="1"/>
  <c r="AM148" i="1"/>
  <c r="AM151" i="1"/>
  <c r="BG142" i="1"/>
  <c r="BG143" i="1"/>
  <c r="AT125" i="1"/>
  <c r="AS125" i="1"/>
  <c r="DN490" i="1"/>
  <c r="DN453" i="1"/>
  <c r="DN637" i="1"/>
  <c r="DN665" i="1"/>
  <c r="DN666" i="1"/>
  <c r="DN615" i="1"/>
  <c r="DN223" i="1"/>
  <c r="DN609" i="1"/>
  <c r="DN285" i="1"/>
  <c r="DN284" i="1"/>
  <c r="DN566" i="1"/>
  <c r="DN773" i="1"/>
  <c r="DN460" i="1"/>
  <c r="DN220" i="1"/>
  <c r="DN712" i="1"/>
  <c r="DN536" i="1"/>
  <c r="DN607" i="1"/>
  <c r="DN705" i="1"/>
  <c r="DN638" i="1"/>
  <c r="DN707" i="1"/>
  <c r="DN452" i="1"/>
  <c r="DN761" i="1"/>
  <c r="DN492" i="1"/>
  <c r="DN685" i="1"/>
  <c r="DN758" i="1"/>
  <c r="DN669" i="1"/>
  <c r="DN710" i="1"/>
  <c r="DN215" i="1"/>
  <c r="DN731" i="1"/>
  <c r="DN469" i="1"/>
  <c r="DN493" i="1"/>
  <c r="DN494" i="1"/>
  <c r="DN213" i="1"/>
  <c r="DN222" i="1"/>
  <c r="DN616" i="1"/>
  <c r="DN684" i="1"/>
  <c r="DN461" i="1"/>
  <c r="DN532" i="1"/>
  <c r="DN216" i="1"/>
  <c r="DN730" i="1"/>
  <c r="DN768" i="1"/>
  <c r="DN610" i="1"/>
  <c r="DN759" i="1"/>
  <c r="DN557" i="1"/>
  <c r="DN671" i="1"/>
  <c r="DN282" i="1"/>
  <c r="DN727" i="1"/>
  <c r="DN584" i="1"/>
  <c r="DN777" i="1"/>
  <c r="DN770" i="1"/>
  <c r="DN466" i="1"/>
  <c r="DN683" i="1"/>
  <c r="DN539" i="1"/>
  <c r="DN540" i="1"/>
  <c r="DN641" i="1"/>
  <c r="DN713" i="1"/>
  <c r="DN765" i="1"/>
  <c r="DN633" i="1"/>
  <c r="DN726" i="1"/>
  <c r="DN711" i="1"/>
  <c r="DN535" i="1"/>
  <c r="DN273" i="1"/>
  <c r="DN636" i="1"/>
  <c r="DN706" i="1"/>
  <c r="DN781" i="1"/>
  <c r="DN728" i="1"/>
  <c r="DN565" i="1"/>
  <c r="DB143" i="1"/>
  <c r="DB140" i="1"/>
  <c r="CC161" i="1"/>
  <c r="CB161" i="1"/>
  <c r="AX137" i="1"/>
  <c r="AY137" i="1"/>
  <c r="AV139" i="1"/>
  <c r="CJ143" i="1"/>
  <c r="CJ140" i="1"/>
  <c r="AS153" i="1"/>
  <c r="AT153" i="1"/>
  <c r="AQ155" i="1"/>
  <c r="EF158" i="1"/>
  <c r="EF159" i="1"/>
  <c r="EF148" i="1"/>
  <c r="EF151" i="1"/>
  <c r="AL159" i="1"/>
  <c r="AL151" i="1"/>
  <c r="AO146" i="1"/>
  <c r="AN146" i="1"/>
  <c r="AL148" i="1"/>
  <c r="BU149" i="1"/>
  <c r="BX146" i="1"/>
  <c r="BU148" i="1"/>
  <c r="BU150" i="1"/>
  <c r="BU151" i="1"/>
  <c r="BW146" i="1"/>
  <c r="BU159" i="1"/>
  <c r="AX67" i="1"/>
  <c r="AY67" i="1"/>
  <c r="DG140" i="1"/>
  <c r="DG142" i="1"/>
  <c r="DG141" i="1"/>
  <c r="DG143" i="1"/>
  <c r="DT142" i="1"/>
  <c r="DT141" i="1"/>
  <c r="AM285" i="1"/>
  <c r="AM278" i="1"/>
  <c r="AM683" i="1"/>
  <c r="AM614" i="1"/>
  <c r="AM764" i="1"/>
  <c r="AM731" i="1"/>
  <c r="AM774" i="1"/>
  <c r="AM611" i="1"/>
  <c r="AM768" i="1"/>
  <c r="AM666" i="1"/>
  <c r="AM223" i="1"/>
  <c r="AM732" i="1"/>
  <c r="AM610" i="1"/>
  <c r="AM444" i="1"/>
  <c r="AM461" i="1"/>
  <c r="AM528" i="1"/>
  <c r="AM636" i="1"/>
  <c r="AM474" i="1"/>
  <c r="AM458" i="1"/>
  <c r="AM212" i="1"/>
  <c r="AM640" i="1"/>
  <c r="AN640" i="1" s="1"/>
  <c r="AO640" i="1" s="1"/>
  <c r="AM767" i="1"/>
  <c r="AM217" i="1"/>
  <c r="AM506" i="1"/>
  <c r="AM644" i="1"/>
  <c r="AM713" i="1"/>
  <c r="AM707" i="1"/>
  <c r="AM454" i="1"/>
  <c r="AN454" i="1" s="1"/>
  <c r="AO454" i="1" s="1"/>
  <c r="AM527" i="1"/>
  <c r="AM730" i="1"/>
  <c r="AM588" i="1"/>
  <c r="AM607" i="1"/>
  <c r="AM705" i="1"/>
  <c r="AM708" i="1"/>
  <c r="AM282" i="1"/>
  <c r="AM452" i="1"/>
  <c r="AM684" i="1"/>
  <c r="AM281" i="1"/>
  <c r="AM449" i="1"/>
  <c r="AN6" i="1"/>
  <c r="AM777" i="1"/>
  <c r="AM584" i="1"/>
  <c r="AO6" i="1"/>
  <c r="AM770" i="1"/>
  <c r="AM214" i="1"/>
  <c r="AM273" i="1"/>
  <c r="AM447" i="1"/>
  <c r="AM275" i="1"/>
  <c r="AM760" i="1"/>
  <c r="AM284" i="1"/>
  <c r="AM566" i="1"/>
  <c r="AM769" i="1"/>
  <c r="AM276" i="1"/>
  <c r="AM687" i="1"/>
  <c r="AM218" i="1"/>
  <c r="AM729" i="1"/>
  <c r="AN729" i="1" s="1"/>
  <c r="AO729" i="1" s="1"/>
  <c r="AM283" i="1"/>
  <c r="AM587" i="1"/>
  <c r="AM272" i="1"/>
  <c r="AM221" i="1"/>
  <c r="AM532" i="1"/>
  <c r="AM615" i="1"/>
  <c r="AM455" i="1"/>
  <c r="AM709" i="1"/>
  <c r="AM224" i="1"/>
  <c r="AM643" i="1"/>
  <c r="AM534" i="1"/>
  <c r="AM704" i="1"/>
  <c r="AN704" i="1" s="1"/>
  <c r="AO704" i="1" s="1"/>
  <c r="AM664" i="1"/>
  <c r="AM536" i="1"/>
  <c r="AM668" i="1"/>
  <c r="AN668" i="1" s="1"/>
  <c r="AO668" i="1" s="1"/>
  <c r="AM531" i="1"/>
  <c r="AM457" i="1"/>
  <c r="AM446" i="1"/>
  <c r="AM633" i="1"/>
  <c r="AM220" i="1"/>
  <c r="AM589" i="1"/>
  <c r="AM539" i="1"/>
  <c r="AM612" i="1"/>
  <c r="AM215" i="1"/>
  <c r="AM492" i="1"/>
  <c r="AM616" i="1"/>
  <c r="AM460" i="1"/>
  <c r="AM451" i="1"/>
  <c r="AM609" i="1"/>
  <c r="AM771" i="1"/>
  <c r="AM766" i="1"/>
  <c r="AN766" i="1" s="1"/>
  <c r="AO766" i="1" s="1"/>
  <c r="AM710" i="1"/>
  <c r="BL148" i="1"/>
  <c r="BL159" i="1"/>
  <c r="BM146" i="1"/>
  <c r="BN146" i="1"/>
  <c r="O156" i="1"/>
  <c r="O159" i="1"/>
  <c r="O157" i="1"/>
  <c r="Q157" i="1" s="1"/>
  <c r="AH140" i="1"/>
  <c r="AH142" i="1"/>
  <c r="AH141" i="1"/>
  <c r="DM508" i="1"/>
  <c r="DM776" i="1"/>
  <c r="DM761" i="1"/>
  <c r="DM730" i="1"/>
  <c r="DM453" i="1"/>
  <c r="DM712" i="1"/>
  <c r="DM774" i="1"/>
  <c r="DM217" i="1"/>
  <c r="DM463" i="1"/>
  <c r="DM448" i="1"/>
  <c r="DM762" i="1"/>
  <c r="DM216" i="1"/>
  <c r="DM445" i="1"/>
  <c r="DM561" i="1"/>
  <c r="DM564" i="1"/>
  <c r="DM220" i="1"/>
  <c r="DM537" i="1"/>
  <c r="DM560" i="1"/>
  <c r="DM557" i="1"/>
  <c r="DM643" i="1"/>
  <c r="DM609" i="1"/>
  <c r="DM614" i="1"/>
  <c r="DM489" i="1"/>
  <c r="DM775" i="1"/>
  <c r="DM686" i="1"/>
  <c r="DM768" i="1"/>
  <c r="DM211" i="1"/>
  <c r="DM532" i="1"/>
  <c r="DM671" i="1"/>
  <c r="DM670" i="1"/>
  <c r="DM488" i="1"/>
  <c r="DM273" i="1"/>
  <c r="DM276" i="1"/>
  <c r="DM688" i="1"/>
  <c r="DM765" i="1"/>
  <c r="DM278" i="1"/>
  <c r="DM770" i="1"/>
  <c r="DM219" i="1"/>
  <c r="DM732" i="1"/>
  <c r="DM287" i="1"/>
  <c r="DM218" i="1"/>
  <c r="DM639" i="1"/>
  <c r="DM687" i="1"/>
  <c r="DM223" i="1"/>
  <c r="DM608" i="1"/>
  <c r="DM667" i="1"/>
  <c r="DM443" i="1"/>
  <c r="DM666" i="1"/>
  <c r="DM221" i="1"/>
  <c r="DM704" i="1"/>
  <c r="DM764" i="1"/>
  <c r="DM613" i="1"/>
  <c r="DM772" i="1"/>
  <c r="DM588" i="1"/>
  <c r="DM473" i="1"/>
  <c r="DM465" i="1"/>
  <c r="DM442" i="1"/>
  <c r="DM528" i="1"/>
  <c r="DM582" i="1"/>
  <c r="DM668" i="1"/>
  <c r="DM710" i="1"/>
  <c r="DM611" i="1"/>
  <c r="DM454" i="1"/>
  <c r="DM492" i="1"/>
  <c r="DM586" i="1"/>
  <c r="DM565" i="1"/>
  <c r="DM636" i="1"/>
  <c r="DM610" i="1"/>
  <c r="DM224" i="1"/>
  <c r="DM662" i="1"/>
  <c r="DM444" i="1"/>
  <c r="DM487" i="1"/>
  <c r="DM759" i="1"/>
  <c r="DM225" i="1"/>
  <c r="DM766" i="1"/>
  <c r="DM563" i="1"/>
  <c r="DM494" i="1"/>
  <c r="DM685" i="1"/>
  <c r="DM728" i="1"/>
  <c r="DM642" i="1"/>
  <c r="DM726" i="1"/>
  <c r="DM661" i="1"/>
  <c r="DM140" i="1"/>
  <c r="DM447" i="1"/>
  <c r="DM767" i="1"/>
  <c r="DM731" i="1"/>
  <c r="DD281" i="1"/>
  <c r="DD765" i="1"/>
  <c r="DD759" i="1"/>
  <c r="DD442" i="1"/>
  <c r="DD776" i="1"/>
  <c r="DD453" i="1"/>
  <c r="DD463" i="1"/>
  <c r="DD212" i="1"/>
  <c r="DD713" i="1"/>
  <c r="DD638" i="1"/>
  <c r="DD763" i="1"/>
  <c r="DD685" i="1"/>
  <c r="DD589" i="1"/>
  <c r="DD445" i="1"/>
  <c r="DD468" i="1"/>
  <c r="DD219" i="1"/>
  <c r="DD448" i="1"/>
  <c r="DD616" i="1"/>
  <c r="DD728" i="1"/>
  <c r="DD225" i="1"/>
  <c r="DD214" i="1"/>
  <c r="DD714" i="1"/>
  <c r="DD454" i="1"/>
  <c r="DD217" i="1"/>
  <c r="DD532" i="1"/>
  <c r="DD461" i="1"/>
  <c r="DD662" i="1"/>
  <c r="DD781" i="1"/>
  <c r="DD446" i="1"/>
  <c r="DD529" i="1"/>
  <c r="DD213" i="1"/>
  <c r="DD661" i="1"/>
  <c r="DD639" i="1"/>
  <c r="DD221" i="1"/>
  <c r="DD533" i="1"/>
  <c r="DD764" i="1"/>
  <c r="DD216" i="1"/>
  <c r="DD669" i="1"/>
  <c r="DD729" i="1"/>
  <c r="DD684" i="1"/>
  <c r="DD611" i="1"/>
  <c r="DD769" i="1"/>
  <c r="DD586" i="1"/>
  <c r="DD606" i="1"/>
  <c r="DD687" i="1"/>
  <c r="DD762" i="1"/>
  <c r="DD559" i="1"/>
  <c r="DD283" i="1"/>
  <c r="DD726" i="1"/>
  <c r="DD530" i="1"/>
  <c r="DD287" i="1"/>
  <c r="DD704" i="1"/>
  <c r="DD487" i="1"/>
  <c r="DD610" i="1"/>
  <c r="DD706" i="1"/>
  <c r="DD671" i="1"/>
  <c r="DD667" i="1"/>
  <c r="DD222" i="1"/>
  <c r="DD458" i="1"/>
  <c r="DD215" i="1"/>
  <c r="DD609" i="1"/>
  <c r="DD587" i="1"/>
  <c r="DD666" i="1"/>
  <c r="DD664" i="1"/>
  <c r="DD665" i="1"/>
  <c r="DD218" i="1"/>
  <c r="DD506" i="1"/>
  <c r="DD539" i="1"/>
  <c r="DD561" i="1"/>
  <c r="DD761" i="1"/>
  <c r="DD637" i="1"/>
  <c r="DD760" i="1"/>
  <c r="DD711" i="1"/>
  <c r="DD663" i="1"/>
  <c r="DD491" i="1"/>
  <c r="DD224" i="1"/>
  <c r="DD642" i="1"/>
  <c r="DD469" i="1"/>
  <c r="DD635" i="1"/>
  <c r="DD707" i="1"/>
  <c r="DD223" i="1"/>
  <c r="DD770" i="1"/>
  <c r="DD527" i="1"/>
  <c r="DZ639" i="1"/>
  <c r="DZ766" i="1"/>
  <c r="DZ705" i="1"/>
  <c r="DZ225" i="1"/>
  <c r="DZ613" i="1"/>
  <c r="DZ535" i="1"/>
  <c r="DZ487" i="1"/>
  <c r="DZ765" i="1"/>
  <c r="DZ687" i="1"/>
  <c r="DZ508" i="1"/>
  <c r="DZ506" i="1"/>
  <c r="DZ637" i="1"/>
  <c r="DZ661" i="1"/>
  <c r="DZ606" i="1"/>
  <c r="DZ492" i="1"/>
  <c r="DZ286" i="1"/>
  <c r="DZ607" i="1"/>
  <c r="DZ449" i="1"/>
  <c r="DZ730" i="1"/>
  <c r="DZ767" i="1"/>
  <c r="DZ761" i="1"/>
  <c r="DZ726" i="1"/>
  <c r="DZ540" i="1"/>
  <c r="DZ453" i="1"/>
  <c r="DZ472" i="1"/>
  <c r="DZ558" i="1"/>
  <c r="DZ507" i="1"/>
  <c r="DZ729" i="1"/>
  <c r="DZ469" i="1"/>
  <c r="DZ219" i="1"/>
  <c r="DZ711" i="1"/>
  <c r="DZ466" i="1"/>
  <c r="DZ218" i="1"/>
  <c r="DZ777" i="1"/>
  <c r="DZ713" i="1"/>
  <c r="DZ588" i="1"/>
  <c r="DZ776" i="1"/>
  <c r="DZ221" i="1"/>
  <c r="DZ781" i="1"/>
  <c r="DZ538" i="1"/>
  <c r="DZ590" i="1"/>
  <c r="DZ504" i="1"/>
  <c r="DZ215" i="1"/>
  <c r="DZ663" i="1"/>
  <c r="DZ773" i="1"/>
  <c r="DZ714" i="1"/>
  <c r="DZ775" i="1"/>
  <c r="DZ634" i="1"/>
  <c r="DZ222" i="1"/>
  <c r="DZ275" i="1"/>
  <c r="DZ611" i="1"/>
  <c r="DZ636" i="1"/>
  <c r="DZ760" i="1"/>
  <c r="DZ712" i="1"/>
  <c r="DZ460" i="1"/>
  <c r="DZ273" i="1"/>
  <c r="DZ559" i="1"/>
  <c r="DZ614" i="1"/>
  <c r="DZ567" i="1"/>
  <c r="DZ769" i="1"/>
  <c r="DZ284" i="1"/>
  <c r="DZ289" i="1"/>
  <c r="DZ217" i="1"/>
  <c r="DZ774" i="1"/>
  <c r="DZ608" i="1"/>
  <c r="DZ539" i="1"/>
  <c r="DZ212" i="1"/>
  <c r="DZ220" i="1"/>
  <c r="DZ727" i="1"/>
  <c r="DZ530" i="1"/>
  <c r="DZ728" i="1"/>
  <c r="DZ710" i="1"/>
  <c r="DZ465" i="1"/>
  <c r="DZ211" i="1"/>
  <c r="DZ464" i="1"/>
  <c r="DZ467" i="1"/>
  <c r="DZ762" i="1"/>
  <c r="DZ441" i="1"/>
  <c r="DZ216" i="1"/>
  <c r="DZ640" i="1"/>
  <c r="DZ459" i="1"/>
  <c r="DZ561" i="1"/>
  <c r="DZ706" i="1"/>
  <c r="DZ470" i="1"/>
  <c r="DZ768" i="1"/>
  <c r="DZ771" i="1"/>
  <c r="DZ557" i="1"/>
  <c r="DR99" i="1"/>
  <c r="DR102" i="1" s="1"/>
  <c r="DR103" i="1" s="1"/>
  <c r="DR8" i="1"/>
  <c r="CF141" i="1"/>
  <c r="CF142" i="1"/>
  <c r="AQ142" i="1"/>
  <c r="AQ141" i="1"/>
  <c r="CB154" i="1"/>
  <c r="CC154" i="1"/>
  <c r="BZ156" i="1"/>
  <c r="EF143" i="1"/>
  <c r="EF142" i="1"/>
  <c r="EF140" i="1"/>
  <c r="EF141" i="1"/>
  <c r="BP139" i="1"/>
  <c r="BS137" i="1"/>
  <c r="BR137" i="1"/>
  <c r="AC148" i="1"/>
  <c r="AC158" i="1"/>
  <c r="AC149" i="1"/>
  <c r="AC150" i="1"/>
  <c r="CE139" i="1"/>
  <c r="CH137" i="1"/>
  <c r="CG137" i="1"/>
  <c r="CS606" i="1"/>
  <c r="CS729" i="1"/>
  <c r="CS451" i="1"/>
  <c r="CS488" i="1"/>
  <c r="CS527" i="1"/>
  <c r="CS562" i="1"/>
  <c r="CS708" i="1"/>
  <c r="CS540" i="1"/>
  <c r="CS587" i="1"/>
  <c r="CS641" i="1"/>
  <c r="CS640" i="1"/>
  <c r="CS730" i="1"/>
  <c r="CS769" i="1"/>
  <c r="CS608" i="1"/>
  <c r="CS456" i="1"/>
  <c r="CS447" i="1"/>
  <c r="CS494" i="1"/>
  <c r="CS758" i="1"/>
  <c r="CS672" i="1"/>
  <c r="CS728" i="1"/>
  <c r="CS765" i="1"/>
  <c r="CS224" i="1"/>
  <c r="CS774" i="1"/>
  <c r="CS560" i="1"/>
  <c r="CS564" i="1"/>
  <c r="CS665" i="1"/>
  <c r="CS217" i="1"/>
  <c r="CS775" i="1"/>
  <c r="CS664" i="1"/>
  <c r="CS707" i="1"/>
  <c r="CS670" i="1"/>
  <c r="CS772" i="1"/>
  <c r="CS490" i="1"/>
  <c r="CS760" i="1"/>
  <c r="CS586" i="1"/>
  <c r="CS611" i="1"/>
  <c r="CS710" i="1"/>
  <c r="CS667" i="1"/>
  <c r="CS773" i="1"/>
  <c r="CS662" i="1"/>
  <c r="CS443" i="1"/>
  <c r="CS763" i="1"/>
  <c r="CS705" i="1"/>
  <c r="CS704" i="1"/>
  <c r="CS761" i="1"/>
  <c r="CS530" i="1"/>
  <c r="CS559" i="1"/>
  <c r="CS439" i="1"/>
  <c r="CS442" i="1"/>
  <c r="CS533" i="1"/>
  <c r="CS461" i="1"/>
  <c r="CS614" i="1"/>
  <c r="CS508" i="1"/>
  <c r="CS583" i="1"/>
  <c r="CS539" i="1"/>
  <c r="CS712" i="1"/>
  <c r="CS781" i="1"/>
  <c r="CS687" i="1"/>
  <c r="CS762" i="1"/>
  <c r="CS668" i="1"/>
  <c r="CS464" i="1"/>
  <c r="CS642" i="1"/>
  <c r="CS609" i="1"/>
  <c r="CS211" i="1"/>
  <c r="CS669" i="1"/>
  <c r="CS713" i="1"/>
  <c r="CS759" i="1"/>
  <c r="CS633" i="1"/>
  <c r="CS565" i="1"/>
  <c r="CS218" i="1"/>
  <c r="CS589" i="1"/>
  <c r="CS220" i="1"/>
  <c r="CS638" i="1"/>
  <c r="CS766" i="1"/>
  <c r="CS768" i="1"/>
  <c r="CS561" i="1"/>
  <c r="CS644" i="1"/>
  <c r="CS732" i="1"/>
  <c r="CS767" i="1"/>
  <c r="CS219" i="1"/>
  <c r="CS726" i="1"/>
  <c r="CS637" i="1"/>
  <c r="CS731" i="1"/>
  <c r="CS706" i="1"/>
  <c r="CS457" i="1"/>
  <c r="CS489" i="1"/>
  <c r="CS538" i="1"/>
  <c r="CS764" i="1"/>
  <c r="CS493" i="1"/>
  <c r="CS446" i="1"/>
  <c r="BH153" i="1"/>
  <c r="BI153" i="1"/>
  <c r="BF155" i="1"/>
  <c r="CS99" i="1"/>
  <c r="CS102" i="1" s="1"/>
  <c r="CS103" i="1" s="1"/>
  <c r="CS8" i="1"/>
  <c r="DP151" i="1"/>
  <c r="DP148" i="1"/>
  <c r="DP149" i="1"/>
  <c r="AB139" i="1"/>
  <c r="AD139" i="1" s="1"/>
  <c r="AE139" i="1" s="1"/>
  <c r="AD137" i="1"/>
  <c r="AE137" i="1" s="1"/>
  <c r="BI200" i="1"/>
  <c r="BH200" i="1"/>
  <c r="CO141" i="1"/>
  <c r="CO140" i="1"/>
  <c r="CQ158" i="1"/>
  <c r="CQ148" i="1"/>
  <c r="CQ150" i="1"/>
  <c r="BC116" i="1"/>
  <c r="BD116" i="1"/>
  <c r="BW81" i="1"/>
  <c r="BX81" i="1"/>
  <c r="DL774" i="1"/>
  <c r="DL557" i="1"/>
  <c r="DL711" i="1"/>
  <c r="DL685" i="1"/>
  <c r="DL219" i="1"/>
  <c r="DL473" i="1"/>
  <c r="DL211" i="1"/>
  <c r="DL488" i="1"/>
  <c r="DL440" i="1"/>
  <c r="DL223" i="1"/>
  <c r="DL686" i="1"/>
  <c r="DL567" i="1"/>
  <c r="DL712" i="1"/>
  <c r="DL772" i="1"/>
  <c r="DL771" i="1"/>
  <c r="DL713" i="1"/>
  <c r="DL773" i="1"/>
  <c r="DL560" i="1"/>
  <c r="DL584" i="1"/>
  <c r="DL213" i="1"/>
  <c r="DL217" i="1"/>
  <c r="DL504" i="1"/>
  <c r="DL539" i="1"/>
  <c r="DL583" i="1"/>
  <c r="DL607" i="1"/>
  <c r="DL634" i="1"/>
  <c r="DL672" i="1"/>
  <c r="DL224" i="1"/>
  <c r="DL507" i="1"/>
  <c r="DL710" i="1"/>
  <c r="DL221" i="1"/>
  <c r="DL467" i="1"/>
  <c r="DL283" i="1"/>
  <c r="DL559" i="1"/>
  <c r="DL220" i="1"/>
  <c r="DL640" i="1"/>
  <c r="DL585" i="1"/>
  <c r="DL641" i="1"/>
  <c r="DL216" i="1"/>
  <c r="DL637" i="1"/>
  <c r="DL758" i="1"/>
  <c r="DL726" i="1"/>
  <c r="DL759" i="1"/>
  <c r="DL458" i="1"/>
  <c r="DL487" i="1"/>
  <c r="DL763" i="1"/>
  <c r="DL505" i="1"/>
  <c r="DL506" i="1"/>
  <c r="DL777" i="1"/>
  <c r="DL461" i="1"/>
  <c r="DL214" i="1"/>
  <c r="DL453" i="1"/>
  <c r="DL768" i="1"/>
  <c r="DL639" i="1"/>
  <c r="DL767" i="1"/>
  <c r="DL709" i="1"/>
  <c r="DL761" i="1"/>
  <c r="DL222" i="1"/>
  <c r="DL586" i="1"/>
  <c r="DL489" i="1"/>
  <c r="DL765" i="1"/>
  <c r="DL536" i="1"/>
  <c r="DL470" i="1"/>
  <c r="DL528" i="1"/>
  <c r="DL533" i="1"/>
  <c r="DL613" i="1"/>
  <c r="DL587" i="1"/>
  <c r="DL729" i="1"/>
  <c r="DL663" i="1"/>
  <c r="DL762" i="1"/>
  <c r="DL707" i="1"/>
  <c r="DL664" i="1"/>
  <c r="DL589" i="1"/>
  <c r="DL668" i="1"/>
  <c r="DL644" i="1"/>
  <c r="DL588" i="1"/>
  <c r="DL614" i="1"/>
  <c r="DL662" i="1"/>
  <c r="DL212" i="1"/>
  <c r="DL561" i="1"/>
  <c r="DL564" i="1"/>
  <c r="DL215" i="1"/>
  <c r="DL781" i="1"/>
  <c r="AB8" i="1"/>
  <c r="AD8" i="1" s="1"/>
  <c r="AE8" i="1" s="1"/>
  <c r="AD98" i="1"/>
  <c r="AE98" i="1" s="1"/>
  <c r="AB99" i="1"/>
  <c r="DJ781" i="1"/>
  <c r="DJ445" i="1"/>
  <c r="DJ638" i="1"/>
  <c r="DJ665" i="1"/>
  <c r="DJ563" i="1"/>
  <c r="DJ451" i="1"/>
  <c r="DJ223" i="1"/>
  <c r="DJ450" i="1"/>
  <c r="DJ607" i="1"/>
  <c r="DJ683" i="1"/>
  <c r="DJ275" i="1"/>
  <c r="DJ277" i="1"/>
  <c r="DJ588" i="1"/>
  <c r="DJ766" i="1"/>
  <c r="DJ773" i="1"/>
  <c r="DJ706" i="1"/>
  <c r="DJ459" i="1"/>
  <c r="DJ639" i="1"/>
  <c r="DJ687" i="1"/>
  <c r="DJ462" i="1"/>
  <c r="DJ538" i="1"/>
  <c r="DJ224" i="1"/>
  <c r="DJ775" i="1"/>
  <c r="DJ708" i="1"/>
  <c r="DJ636" i="1"/>
  <c r="DJ684" i="1"/>
  <c r="DJ528" i="1"/>
  <c r="DJ614" i="1"/>
  <c r="DJ288" i="1"/>
  <c r="DJ670" i="1"/>
  <c r="DJ527" i="1"/>
  <c r="DJ770" i="1"/>
  <c r="DJ535" i="1"/>
  <c r="DJ458" i="1"/>
  <c r="DJ768" i="1"/>
  <c r="DJ641" i="1"/>
  <c r="DJ730" i="1"/>
  <c r="DJ663" i="1"/>
  <c r="DJ761" i="1"/>
  <c r="DJ217" i="1"/>
  <c r="DJ530" i="1"/>
  <c r="DJ760" i="1"/>
  <c r="DJ713" i="1"/>
  <c r="DJ216" i="1"/>
  <c r="DJ634" i="1"/>
  <c r="DJ635" i="1"/>
  <c r="DJ444" i="1"/>
  <c r="DJ220" i="1"/>
  <c r="DJ490" i="1"/>
  <c r="DJ705" i="1"/>
  <c r="DJ606" i="1"/>
  <c r="DJ686" i="1"/>
  <c r="DJ671" i="1"/>
  <c r="DJ282" i="1"/>
  <c r="DJ211" i="1"/>
  <c r="DJ727" i="1"/>
  <c r="DJ474" i="1"/>
  <c r="DJ640" i="1"/>
  <c r="DJ225" i="1"/>
  <c r="DJ559" i="1"/>
  <c r="DJ776" i="1"/>
  <c r="DJ471" i="1"/>
  <c r="DJ212" i="1"/>
  <c r="DJ685" i="1"/>
  <c r="DJ221" i="1"/>
  <c r="DJ710" i="1"/>
  <c r="DJ222" i="1"/>
  <c r="DJ506" i="1"/>
  <c r="DJ704" i="1"/>
  <c r="DJ213" i="1"/>
  <c r="DJ764" i="1"/>
  <c r="DJ214" i="1"/>
  <c r="DJ709" i="1"/>
  <c r="DJ218" i="1"/>
  <c r="DJ644" i="1"/>
  <c r="DJ732" i="1"/>
  <c r="DJ662" i="1"/>
  <c r="DJ774" i="1"/>
  <c r="DJ777" i="1"/>
  <c r="DJ726" i="1"/>
  <c r="DJ762" i="1"/>
  <c r="DJ758" i="1"/>
  <c r="DJ772" i="1"/>
  <c r="DJ567" i="1"/>
  <c r="DJ666" i="1"/>
  <c r="DJ771" i="1"/>
  <c r="DJ219" i="1"/>
  <c r="DJ455" i="1"/>
  <c r="DJ533" i="1"/>
  <c r="DJ504" i="1"/>
  <c r="DJ610" i="1"/>
  <c r="DJ583" i="1"/>
  <c r="DJ465" i="1"/>
  <c r="DJ669" i="1"/>
  <c r="BU156" i="1"/>
  <c r="BX154" i="1"/>
  <c r="BW154" i="1"/>
  <c r="BM116" i="1"/>
  <c r="BN116" i="1"/>
  <c r="DX273" i="1"/>
  <c r="DX539" i="1"/>
  <c r="DX730" i="1"/>
  <c r="DX589" i="1"/>
  <c r="DX532" i="1"/>
  <c r="DX665" i="1"/>
  <c r="DX662" i="1"/>
  <c r="DX769" i="1"/>
  <c r="DX667" i="1"/>
  <c r="DX767" i="1"/>
  <c r="DX459" i="1"/>
  <c r="DX445" i="1"/>
  <c r="DX731" i="1"/>
  <c r="DX222" i="1"/>
  <c r="DX286" i="1"/>
  <c r="DX768" i="1"/>
  <c r="DX727" i="1"/>
  <c r="DX221" i="1"/>
  <c r="DX686" i="1"/>
  <c r="DX704" i="1"/>
  <c r="DX642" i="1"/>
  <c r="DX758" i="1"/>
  <c r="DX492" i="1"/>
  <c r="DX770" i="1"/>
  <c r="DX488" i="1"/>
  <c r="DX661" i="1"/>
  <c r="DX613" i="1"/>
  <c r="DX493" i="1"/>
  <c r="DX781" i="1"/>
  <c r="DX218" i="1"/>
  <c r="DX215" i="1"/>
  <c r="DX440" i="1"/>
  <c r="DX487" i="1"/>
  <c r="DX663" i="1"/>
  <c r="DX643" i="1"/>
  <c r="DX584" i="1"/>
  <c r="DX284" i="1"/>
  <c r="DX288" i="1"/>
  <c r="DX712" i="1"/>
  <c r="DX710" i="1"/>
  <c r="DX466" i="1"/>
  <c r="DX635" i="1"/>
  <c r="DX764" i="1"/>
  <c r="DX212" i="1"/>
  <c r="DX774" i="1"/>
  <c r="DX470" i="1"/>
  <c r="DX763" i="1"/>
  <c r="DX766" i="1"/>
  <c r="DX714" i="1"/>
  <c r="DX446" i="1"/>
  <c r="DX726" i="1"/>
  <c r="DX489" i="1"/>
  <c r="DX683" i="1"/>
  <c r="DX670" i="1"/>
  <c r="DX772" i="1"/>
  <c r="DX282" i="1"/>
  <c r="DX213" i="1"/>
  <c r="DX491" i="1"/>
  <c r="DX611" i="1"/>
  <c r="DX563" i="1"/>
  <c r="DX684" i="1"/>
  <c r="DX458" i="1"/>
  <c r="DX468" i="1"/>
  <c r="DX505" i="1"/>
  <c r="DX732" i="1"/>
  <c r="DX504" i="1"/>
  <c r="DX537" i="1"/>
  <c r="DX454" i="1"/>
  <c r="DX465" i="1"/>
  <c r="DX759" i="1"/>
  <c r="DX644" i="1"/>
  <c r="DX762" i="1"/>
  <c r="DX447" i="1"/>
  <c r="DX274" i="1"/>
  <c r="DX637" i="1"/>
  <c r="DX582" i="1"/>
  <c r="DX672" i="1"/>
  <c r="DX285" i="1"/>
  <c r="DX214" i="1"/>
  <c r="DX771" i="1"/>
  <c r="DX275" i="1"/>
  <c r="DX687" i="1"/>
  <c r="DX559" i="1"/>
  <c r="DX709" i="1"/>
  <c r="DX640" i="1"/>
  <c r="DX457" i="1"/>
  <c r="DX224" i="1"/>
  <c r="DX540" i="1"/>
  <c r="DX775" i="1"/>
  <c r="DX760" i="1"/>
  <c r="DX533" i="1"/>
  <c r="DX607" i="1"/>
  <c r="DX729" i="1"/>
  <c r="DX530" i="1"/>
  <c r="DX443" i="1"/>
  <c r="DX277" i="1"/>
  <c r="DX708" i="1"/>
  <c r="DX223" i="1"/>
  <c r="DA151" i="1"/>
  <c r="DA148" i="1"/>
  <c r="DA157" i="1"/>
  <c r="DA149" i="1"/>
  <c r="DA159" i="1"/>
  <c r="CG125" i="1"/>
  <c r="CH125" i="1"/>
  <c r="AB156" i="1"/>
  <c r="AD156" i="1" s="1"/>
  <c r="AE156" i="1" s="1"/>
  <c r="AD154" i="1"/>
  <c r="AE154" i="1" s="1"/>
  <c r="BQ453" i="1"/>
  <c r="BQ220" i="1"/>
  <c r="BQ462" i="1"/>
  <c r="BQ685" i="1"/>
  <c r="BQ728" i="1"/>
  <c r="BQ635" i="1"/>
  <c r="BQ671" i="1"/>
  <c r="BQ472" i="1"/>
  <c r="BQ771" i="1"/>
  <c r="BQ446" i="1"/>
  <c r="BQ507" i="1"/>
  <c r="BQ586" i="1"/>
  <c r="BQ465" i="1"/>
  <c r="BQ506" i="1"/>
  <c r="BQ213" i="1"/>
  <c r="BQ216" i="1"/>
  <c r="BQ563" i="1"/>
  <c r="BQ709" i="1"/>
  <c r="BQ559" i="1"/>
  <c r="BQ211" i="1"/>
  <c r="BQ641" i="1"/>
  <c r="BQ561" i="1"/>
  <c r="BQ714" i="1"/>
  <c r="BQ711" i="1"/>
  <c r="BQ504" i="1"/>
  <c r="BQ705" i="1"/>
  <c r="BQ557" i="1"/>
  <c r="BQ642" i="1"/>
  <c r="BQ644" i="1"/>
  <c r="BQ643" i="1"/>
  <c r="BQ666" i="1"/>
  <c r="BQ683" i="1"/>
  <c r="BQ765" i="1"/>
  <c r="BQ713" i="1"/>
  <c r="BQ564" i="1"/>
  <c r="BQ726" i="1"/>
  <c r="BQ606" i="1"/>
  <c r="BQ538" i="1"/>
  <c r="BQ707" i="1"/>
  <c r="BQ662" i="1"/>
  <c r="BQ670" i="1"/>
  <c r="BQ686" i="1"/>
  <c r="BQ607" i="1"/>
  <c r="BQ730" i="1"/>
  <c r="BQ781" i="1"/>
  <c r="BQ464" i="1"/>
  <c r="BQ664" i="1"/>
  <c r="BQ221" i="1"/>
  <c r="BQ704" i="1"/>
  <c r="BQ439" i="1"/>
  <c r="BQ225" i="1"/>
  <c r="BQ774" i="1"/>
  <c r="BQ729" i="1"/>
  <c r="BQ530" i="1"/>
  <c r="BQ708" i="1"/>
  <c r="BQ772" i="1"/>
  <c r="BQ488" i="1"/>
  <c r="BQ449" i="1"/>
  <c r="BQ567" i="1"/>
  <c r="BQ589" i="1"/>
  <c r="BQ452" i="1"/>
  <c r="BQ637" i="1"/>
  <c r="BQ669" i="1"/>
  <c r="BQ687" i="1"/>
  <c r="BQ568" i="1"/>
  <c r="BQ759" i="1"/>
  <c r="BQ585" i="1"/>
  <c r="BQ634" i="1"/>
  <c r="BQ562" i="1"/>
  <c r="BQ615" i="1"/>
  <c r="BQ688" i="1"/>
  <c r="BQ582" i="1"/>
  <c r="BQ614" i="1"/>
  <c r="BQ529" i="1"/>
  <c r="BQ731" i="1"/>
  <c r="BQ445" i="1"/>
  <c r="BQ665" i="1"/>
  <c r="BQ767" i="1"/>
  <c r="BQ527" i="1"/>
  <c r="BQ773" i="1"/>
  <c r="BQ775" i="1"/>
  <c r="BQ217" i="1"/>
  <c r="BQ214" i="1"/>
  <c r="BQ532" i="1"/>
  <c r="BQ640" i="1"/>
  <c r="BQ528" i="1"/>
  <c r="BQ616" i="1"/>
  <c r="BQ473" i="1"/>
  <c r="BQ770" i="1"/>
  <c r="BQ609" i="1"/>
  <c r="BQ222" i="1"/>
  <c r="BQ458" i="1"/>
  <c r="BQ219" i="1"/>
  <c r="BQ491" i="1"/>
  <c r="BQ613" i="1"/>
  <c r="BQ608" i="1"/>
  <c r="BQ590" i="1"/>
  <c r="BQ218" i="1"/>
  <c r="BS218" i="1" s="1"/>
  <c r="DH148" i="1"/>
  <c r="DH157" i="1"/>
  <c r="DH150" i="1"/>
  <c r="DH159" i="1"/>
  <c r="DX148" i="1"/>
  <c r="DW189" i="1" s="1"/>
  <c r="DX150" i="1"/>
  <c r="DX149" i="1"/>
  <c r="DX157" i="1"/>
  <c r="CW159" i="1"/>
  <c r="CW157" i="1"/>
  <c r="CW149" i="1"/>
  <c r="CW150" i="1"/>
  <c r="CW148" i="1"/>
  <c r="CU190" i="1" s="1"/>
  <c r="CK142" i="1"/>
  <c r="CK141" i="1"/>
  <c r="AW274" i="1"/>
  <c r="AW558" i="1"/>
  <c r="AW612" i="1"/>
  <c r="AW767" i="1"/>
  <c r="AW713" i="1"/>
  <c r="AW491" i="1"/>
  <c r="AW641" i="1"/>
  <c r="AW538" i="1"/>
  <c r="AW212" i="1"/>
  <c r="AW726" i="1"/>
  <c r="AW615" i="1"/>
  <c r="AW276" i="1"/>
  <c r="AW281" i="1"/>
  <c r="AW273" i="1"/>
  <c r="AW287" i="1"/>
  <c r="AW768" i="1"/>
  <c r="AW668" i="1"/>
  <c r="AW463" i="1"/>
  <c r="AW684" i="1"/>
  <c r="AW769" i="1"/>
  <c r="AW224" i="1"/>
  <c r="AW460" i="1"/>
  <c r="AW760" i="1"/>
  <c r="AW487" i="1"/>
  <c r="AW728" i="1"/>
  <c r="AW490" i="1"/>
  <c r="AW219" i="1"/>
  <c r="AW766" i="1"/>
  <c r="AW710" i="1"/>
  <c r="AW532" i="1"/>
  <c r="AW464" i="1"/>
  <c r="AW671" i="1"/>
  <c r="AW454" i="1"/>
  <c r="AW683" i="1"/>
  <c r="AW446" i="1"/>
  <c r="AW452" i="1"/>
  <c r="AW664" i="1"/>
  <c r="AW589" i="1"/>
  <c r="AW455" i="1"/>
  <c r="AW704" i="1"/>
  <c r="AW218" i="1"/>
  <c r="AW607" i="1"/>
  <c r="AW559" i="1"/>
  <c r="AW732" i="1"/>
  <c r="AW663" i="1"/>
  <c r="AW775" i="1"/>
  <c r="AW611" i="1"/>
  <c r="AW211" i="1"/>
  <c r="AW448" i="1"/>
  <c r="AW507" i="1"/>
  <c r="AW770" i="1"/>
  <c r="AW672" i="1"/>
  <c r="AW439" i="1"/>
  <c r="AW505" i="1"/>
  <c r="AW762" i="1"/>
  <c r="AW537" i="1"/>
  <c r="AW712" i="1"/>
  <c r="AW637" i="1"/>
  <c r="AW759" i="1"/>
  <c r="AW213" i="1"/>
  <c r="AW214" i="1"/>
  <c r="AW764" i="1"/>
  <c r="AW781" i="1"/>
  <c r="AW465" i="1"/>
  <c r="AW758" i="1"/>
  <c r="AW642" i="1"/>
  <c r="AW711" i="1"/>
  <c r="AW772" i="1"/>
  <c r="AW223" i="1"/>
  <c r="AW567" i="1"/>
  <c r="AW707" i="1"/>
  <c r="AW714" i="1"/>
  <c r="AW731" i="1"/>
  <c r="AW773" i="1"/>
  <c r="AX773" i="1" s="1"/>
  <c r="AY773" i="1" s="1"/>
  <c r="AW562" i="1"/>
  <c r="AW706" i="1"/>
  <c r="AW639" i="1"/>
  <c r="AW633" i="1"/>
  <c r="AW669" i="1"/>
  <c r="AW761" i="1"/>
  <c r="AW568" i="1"/>
  <c r="AW776" i="1"/>
  <c r="AW216" i="1"/>
  <c r="AW777" i="1"/>
  <c r="AW584" i="1"/>
  <c r="AW708" i="1"/>
  <c r="AW661" i="1"/>
  <c r="AW222" i="1"/>
  <c r="AW443" i="1"/>
  <c r="AW442" i="1"/>
  <c r="AW729" i="1"/>
  <c r="AW688" i="1"/>
  <c r="AW531" i="1"/>
  <c r="AW585" i="1"/>
  <c r="CC67" i="1"/>
  <c r="CB67" i="1"/>
  <c r="DT274" i="1"/>
  <c r="DT467" i="1"/>
  <c r="DT683" i="1"/>
  <c r="DT487" i="1"/>
  <c r="DT289" i="1"/>
  <c r="DT761" i="1"/>
  <c r="DT493" i="1"/>
  <c r="DT276" i="1"/>
  <c r="DT439" i="1"/>
  <c r="DT611" i="1"/>
  <c r="DT588" i="1"/>
  <c r="DT684" i="1"/>
  <c r="DT587" i="1"/>
  <c r="DT465" i="1"/>
  <c r="DT470" i="1"/>
  <c r="DT614" i="1"/>
  <c r="DT282" i="1"/>
  <c r="DT533" i="1"/>
  <c r="DT728" i="1"/>
  <c r="DT288" i="1"/>
  <c r="DT706" i="1"/>
  <c r="DT643" i="1"/>
  <c r="DT637" i="1"/>
  <c r="DT613" i="1"/>
  <c r="DT769" i="1"/>
  <c r="DT661" i="1"/>
  <c r="DT560" i="1"/>
  <c r="DT760" i="1"/>
  <c r="DT709" i="1"/>
  <c r="DT763" i="1"/>
  <c r="DT585" i="1"/>
  <c r="DT726" i="1"/>
  <c r="DT537" i="1"/>
  <c r="DT644" i="1"/>
  <c r="DT529" i="1"/>
  <c r="DT222" i="1"/>
  <c r="DT211" i="1"/>
  <c r="DT764" i="1"/>
  <c r="DT449" i="1"/>
  <c r="DT492" i="1"/>
  <c r="DT219" i="1"/>
  <c r="DT491" i="1"/>
  <c r="DT641" i="1"/>
  <c r="DT462" i="1"/>
  <c r="DT504" i="1"/>
  <c r="DT688" i="1"/>
  <c r="DT759" i="1"/>
  <c r="DT713" i="1"/>
  <c r="DT671" i="1"/>
  <c r="DT642" i="1"/>
  <c r="DT565" i="1"/>
  <c r="DT566" i="1"/>
  <c r="DT672" i="1"/>
  <c r="DT770" i="1"/>
  <c r="DT634" i="1"/>
  <c r="DT705" i="1"/>
  <c r="DT534" i="1"/>
  <c r="DT638" i="1"/>
  <c r="DT216" i="1"/>
  <c r="DT275" i="1"/>
  <c r="DT608" i="1"/>
  <c r="DT668" i="1"/>
  <c r="DT530" i="1"/>
  <c r="DT729" i="1"/>
  <c r="DT284" i="1"/>
  <c r="DT771" i="1"/>
  <c r="DT220" i="1"/>
  <c r="DT772" i="1"/>
  <c r="DT667" i="1"/>
  <c r="DT283" i="1"/>
  <c r="DT225" i="1"/>
  <c r="DT272" i="1"/>
  <c r="DT463" i="1"/>
  <c r="DT214" i="1"/>
  <c r="DT776" i="1"/>
  <c r="DT563" i="1"/>
  <c r="DT278" i="1"/>
  <c r="DT775" i="1"/>
  <c r="DT562" i="1"/>
  <c r="DT474" i="1"/>
  <c r="DT488" i="1"/>
  <c r="DT686" i="1"/>
  <c r="DT186" i="1"/>
  <c r="DT223" i="1"/>
  <c r="DT471" i="1"/>
  <c r="DT685" i="1"/>
  <c r="DT664" i="1"/>
  <c r="DT218" i="1"/>
  <c r="DT442" i="1"/>
  <c r="DT212" i="1"/>
  <c r="DT277" i="1"/>
  <c r="DT665" i="1"/>
  <c r="DT765" i="1"/>
  <c r="DT727" i="1"/>
  <c r="DT781" i="1"/>
  <c r="DT714" i="1"/>
  <c r="DT636" i="1"/>
  <c r="DT217" i="1"/>
  <c r="DT731" i="1"/>
  <c r="DT489" i="1"/>
  <c r="DT609" i="1"/>
  <c r="DT567" i="1"/>
  <c r="DT557" i="1"/>
  <c r="DT732" i="1"/>
  <c r="DT774" i="1"/>
  <c r="DT213" i="1"/>
  <c r="DT273" i="1"/>
  <c r="DT773" i="1"/>
  <c r="DT508" i="1"/>
  <c r="DT215" i="1"/>
  <c r="DT730" i="1"/>
  <c r="AS161" i="1"/>
  <c r="AT161" i="1"/>
  <c r="BP275" i="1"/>
  <c r="BP469" i="1"/>
  <c r="BP633" i="1"/>
  <c r="BP528" i="1"/>
  <c r="BP284" i="1"/>
  <c r="BP669" i="1"/>
  <c r="BP527" i="1"/>
  <c r="BP534" i="1"/>
  <c r="BP762" i="1"/>
  <c r="BP214" i="1"/>
  <c r="BP777" i="1"/>
  <c r="BP281" i="1"/>
  <c r="BP672" i="1"/>
  <c r="BP642" i="1"/>
  <c r="BP274" i="1"/>
  <c r="BP663" i="1"/>
  <c r="BP458" i="1"/>
  <c r="BP758" i="1"/>
  <c r="BP588" i="1"/>
  <c r="BP636" i="1"/>
  <c r="BP685" i="1"/>
  <c r="BP461" i="1"/>
  <c r="BP487" i="1"/>
  <c r="BP767" i="1"/>
  <c r="BP278" i="1"/>
  <c r="BP225" i="1"/>
  <c r="BP216" i="1"/>
  <c r="BP683" i="1"/>
  <c r="BP473" i="1"/>
  <c r="BP213" i="1"/>
  <c r="BP467" i="1"/>
  <c r="BP641" i="1"/>
  <c r="BP730" i="1"/>
  <c r="BP567" i="1"/>
  <c r="BP536" i="1"/>
  <c r="BP283" i="1"/>
  <c r="BP638" i="1"/>
  <c r="BP566" i="1"/>
  <c r="BP539" i="1"/>
  <c r="BP765" i="1"/>
  <c r="BP466" i="1"/>
  <c r="BP223" i="1"/>
  <c r="BP531" i="1"/>
  <c r="BP729" i="1"/>
  <c r="BP731" i="1"/>
  <c r="BP219" i="1"/>
  <c r="BP221" i="1"/>
  <c r="BP781" i="1"/>
  <c r="BP460" i="1"/>
  <c r="BP494" i="1"/>
  <c r="BP490" i="1"/>
  <c r="BP772" i="1"/>
  <c r="BP614" i="1"/>
  <c r="BP508" i="1"/>
  <c r="BP289" i="1"/>
  <c r="BP688" i="1"/>
  <c r="BP616" i="1"/>
  <c r="BP706" i="1"/>
  <c r="BP468" i="1"/>
  <c r="BP644" i="1"/>
  <c r="BP564" i="1"/>
  <c r="BP561" i="1"/>
  <c r="BP726" i="1"/>
  <c r="BP538" i="1"/>
  <c r="BP276" i="1"/>
  <c r="BP589" i="1"/>
  <c r="BP212" i="1"/>
  <c r="BP273" i="1"/>
  <c r="BP774" i="1"/>
  <c r="BP558" i="1"/>
  <c r="BP607" i="1"/>
  <c r="BP773" i="1"/>
  <c r="BP163" i="1"/>
  <c r="BP442" i="1"/>
  <c r="BP456" i="1"/>
  <c r="BP585" i="1"/>
  <c r="BP761" i="1"/>
  <c r="BP590" i="1"/>
  <c r="BP606" i="1"/>
  <c r="BP670" i="1"/>
  <c r="BP217" i="1"/>
  <c r="BP764" i="1"/>
  <c r="BP537" i="1"/>
  <c r="BP710" i="1"/>
  <c r="BP771" i="1"/>
  <c r="BP639" i="1"/>
  <c r="BP732" i="1"/>
  <c r="BP709" i="1"/>
  <c r="BP684" i="1"/>
  <c r="BP451" i="1"/>
  <c r="BP615" i="1"/>
  <c r="BP687" i="1"/>
  <c r="BP471" i="1"/>
  <c r="BP557" i="1"/>
  <c r="BP491" i="1"/>
  <c r="BP763" i="1"/>
  <c r="BP770" i="1"/>
  <c r="BP533" i="1"/>
  <c r="BP565" i="1"/>
  <c r="BP714" i="1"/>
  <c r="BP440" i="1"/>
  <c r="BP220" i="1"/>
  <c r="BP776" i="1"/>
  <c r="BP766" i="1"/>
  <c r="BP665" i="1"/>
  <c r="BP775" i="1"/>
  <c r="BP708" i="1"/>
  <c r="BP713" i="1"/>
  <c r="BP224" i="1"/>
  <c r="BP443" i="1"/>
  <c r="BP506" i="1"/>
  <c r="BP277" i="1"/>
  <c r="BP562" i="1"/>
  <c r="BP215" i="1"/>
  <c r="BP211" i="1"/>
  <c r="BP470" i="1"/>
  <c r="BP662" i="1"/>
  <c r="BP560" i="1"/>
  <c r="BP686" i="1"/>
  <c r="AL249" i="1"/>
  <c r="AN248" i="1"/>
  <c r="AO248" i="1"/>
  <c r="DC149" i="1"/>
  <c r="DC150" i="1"/>
  <c r="DC148" i="1"/>
  <c r="DC157" i="1"/>
  <c r="DJ148" i="1"/>
  <c r="DH190" i="1" s="1"/>
  <c r="DH191" i="1" s="1"/>
  <c r="DJ155" i="1"/>
  <c r="DJ99" i="1"/>
  <c r="DJ102" i="1" s="1"/>
  <c r="DJ103" i="1" s="1"/>
  <c r="DJ8" i="1"/>
  <c r="AX245" i="1"/>
  <c r="AY245" i="1"/>
  <c r="CT186" i="1"/>
  <c r="CT781" i="1"/>
  <c r="CT225" i="1"/>
  <c r="CT449" i="1"/>
  <c r="CT672" i="1"/>
  <c r="CT491" i="1"/>
  <c r="CT274" i="1"/>
  <c r="CT494" i="1"/>
  <c r="CT560" i="1"/>
  <c r="CT763" i="1"/>
  <c r="CT533" i="1"/>
  <c r="CT729" i="1"/>
  <c r="CT777" i="1"/>
  <c r="CT635" i="1"/>
  <c r="CT586" i="1"/>
  <c r="CT468" i="1"/>
  <c r="CT469" i="1"/>
  <c r="CT447" i="1"/>
  <c r="CT455" i="1"/>
  <c r="CT583" i="1"/>
  <c r="CT644" i="1"/>
  <c r="CT223" i="1"/>
  <c r="CT458" i="1"/>
  <c r="CT224" i="1"/>
  <c r="CT665" i="1"/>
  <c r="CT666" i="1"/>
  <c r="CT640" i="1"/>
  <c r="CT713" i="1"/>
  <c r="CT588" i="1"/>
  <c r="CT762" i="1"/>
  <c r="CT442" i="1"/>
  <c r="CT445" i="1"/>
  <c r="CT441" i="1"/>
  <c r="CT456" i="1"/>
  <c r="CT453" i="1"/>
  <c r="CT730" i="1"/>
  <c r="CT761" i="1"/>
  <c r="CT214" i="1"/>
  <c r="CT278" i="1"/>
  <c r="CT216" i="1"/>
  <c r="CT461" i="1"/>
  <c r="CT714" i="1"/>
  <c r="CT450" i="1"/>
  <c r="CT585" i="1"/>
  <c r="CT443" i="1"/>
  <c r="CT706" i="1"/>
  <c r="CT472" i="1"/>
  <c r="CT705" i="1"/>
  <c r="CT493" i="1"/>
  <c r="CT217" i="1"/>
  <c r="CT457" i="1"/>
  <c r="CT460" i="1"/>
  <c r="CT773" i="1"/>
  <c r="CT211" i="1"/>
  <c r="CT584" i="1"/>
  <c r="CT451" i="1"/>
  <c r="CT505" i="1"/>
  <c r="CT459" i="1"/>
  <c r="CT759" i="1"/>
  <c r="CT277" i="1"/>
  <c r="CT712" i="1"/>
  <c r="CT616" i="1"/>
  <c r="CT704" i="1"/>
  <c r="CT504" i="1"/>
  <c r="CT770" i="1"/>
  <c r="CT710" i="1"/>
  <c r="CT532" i="1"/>
  <c r="CT528" i="1"/>
  <c r="CT636" i="1"/>
  <c r="CT775" i="1"/>
  <c r="CT464" i="1"/>
  <c r="CT470" i="1"/>
  <c r="CT561" i="1"/>
  <c r="CT668" i="1"/>
  <c r="CT766" i="1"/>
  <c r="CT726" i="1"/>
  <c r="CT220" i="1"/>
  <c r="CT641" i="1"/>
  <c r="CT222" i="1"/>
  <c r="CT765" i="1"/>
  <c r="CT776" i="1"/>
  <c r="CT768" i="1"/>
  <c r="CT634" i="1"/>
  <c r="CT608" i="1"/>
  <c r="CT534" i="1"/>
  <c r="CT609" i="1"/>
  <c r="CT462" i="1"/>
  <c r="CT508" i="1"/>
  <c r="CT671" i="1"/>
  <c r="CT612" i="1"/>
  <c r="CT760" i="1"/>
  <c r="CT774" i="1"/>
  <c r="CT218" i="1"/>
  <c r="CT535" i="1"/>
  <c r="CT639" i="1"/>
  <c r="CT614" i="1"/>
  <c r="CT492" i="1"/>
  <c r="CT213" i="1"/>
  <c r="CT683" i="1"/>
  <c r="CT215" i="1"/>
  <c r="CT558" i="1"/>
  <c r="CT662" i="1"/>
  <c r="CT633" i="1"/>
  <c r="CT488" i="1"/>
  <c r="CT732" i="1"/>
  <c r="CT685" i="1"/>
  <c r="CT667" i="1"/>
  <c r="CT772" i="1"/>
  <c r="CT731" i="1"/>
  <c r="CT506" i="1"/>
  <c r="CT606" i="1"/>
  <c r="CT567" i="1"/>
  <c r="CT684" i="1"/>
  <c r="AC141" i="1"/>
  <c r="AC143" i="1"/>
  <c r="AC142" i="1"/>
  <c r="AC140" i="1"/>
  <c r="CK667" i="1"/>
  <c r="CK641" i="1"/>
  <c r="CK727" i="1"/>
  <c r="CK457" i="1"/>
  <c r="CK777" i="1"/>
  <c r="CK590" i="1"/>
  <c r="CK781" i="1"/>
  <c r="CK672" i="1"/>
  <c r="CK616" i="1"/>
  <c r="CK774" i="1"/>
  <c r="CK458" i="1"/>
  <c r="CK767" i="1"/>
  <c r="CK582" i="1"/>
  <c r="CK463" i="1"/>
  <c r="CK467" i="1"/>
  <c r="CK711" i="1"/>
  <c r="CK710" i="1"/>
  <c r="CK638" i="1"/>
  <c r="CK225" i="1"/>
  <c r="CK212" i="1"/>
  <c r="CK640" i="1"/>
  <c r="CK442" i="1"/>
  <c r="CK223" i="1"/>
  <c r="CK760" i="1"/>
  <c r="CK538" i="1"/>
  <c r="CK288" i="1"/>
  <c r="CK606" i="1"/>
  <c r="CK449" i="1"/>
  <c r="CK613" i="1"/>
  <c r="CK684" i="1"/>
  <c r="CK277" i="1"/>
  <c r="CK687" i="1"/>
  <c r="CK761" i="1"/>
  <c r="CK220" i="1"/>
  <c r="CK670" i="1"/>
  <c r="CK713" i="1"/>
  <c r="CK558" i="1"/>
  <c r="CK529" i="1"/>
  <c r="CK686" i="1"/>
  <c r="CK614" i="1"/>
  <c r="CK705" i="1"/>
  <c r="CK504" i="1"/>
  <c r="CK470" i="1"/>
  <c r="CK471" i="1"/>
  <c r="CK492" i="1"/>
  <c r="CK489" i="1"/>
  <c r="CK465" i="1"/>
  <c r="CK731" i="1"/>
  <c r="CK508" i="1"/>
  <c r="CK776" i="1"/>
  <c r="CK758" i="1"/>
  <c r="CK213" i="1"/>
  <c r="CK211" i="1"/>
  <c r="CK610" i="1"/>
  <c r="CK769" i="1"/>
  <c r="CK636" i="1"/>
  <c r="CK666" i="1"/>
  <c r="CK587" i="1"/>
  <c r="CK706" i="1"/>
  <c r="CK583" i="1"/>
  <c r="CK661" i="1"/>
  <c r="CK444" i="1"/>
  <c r="CK540" i="1"/>
  <c r="CK490" i="1"/>
  <c r="CK493" i="1"/>
  <c r="CK615" i="1"/>
  <c r="CK528" i="1"/>
  <c r="CK608" i="1"/>
  <c r="CK224" i="1"/>
  <c r="CK728" i="1"/>
  <c r="CK669" i="1"/>
  <c r="CK494" i="1"/>
  <c r="CK460" i="1"/>
  <c r="CK634" i="1"/>
  <c r="CK683" i="1"/>
  <c r="CK589" i="1"/>
  <c r="CK562" i="1"/>
  <c r="CK772" i="1"/>
  <c r="CK764" i="1"/>
  <c r="CK217" i="1"/>
  <c r="CK585" i="1"/>
  <c r="CK561" i="1"/>
  <c r="CK643" i="1"/>
  <c r="CK644" i="1"/>
  <c r="CK665" i="1"/>
  <c r="CK219" i="1"/>
  <c r="CK635" i="1"/>
  <c r="CK662" i="1"/>
  <c r="CK770" i="1"/>
  <c r="CK222" i="1"/>
  <c r="CK607" i="1"/>
  <c r="CK759" i="1"/>
  <c r="CK284" i="1"/>
  <c r="CK527" i="1"/>
  <c r="CK568" i="1"/>
  <c r="CK642" i="1"/>
  <c r="CK637" i="1"/>
  <c r="CK612" i="1"/>
  <c r="CK565" i="1"/>
  <c r="CK215" i="1"/>
  <c r="CK537" i="1"/>
  <c r="CK707" i="1"/>
  <c r="CK472" i="1"/>
  <c r="CK688" i="1"/>
  <c r="CK768" i="1"/>
  <c r="AY7" i="1"/>
  <c r="AX7" i="1"/>
  <c r="BR161" i="1"/>
  <c r="BS161" i="1"/>
  <c r="DS471" i="1"/>
  <c r="DS443" i="1"/>
  <c r="DS667" i="1"/>
  <c r="DS665" i="1"/>
  <c r="DS286" i="1"/>
  <c r="DS508" i="1"/>
  <c r="DS768" i="1"/>
  <c r="DS537" i="1"/>
  <c r="DS223" i="1"/>
  <c r="DS218" i="1"/>
  <c r="DS219" i="1"/>
  <c r="DS766" i="1"/>
  <c r="DS454" i="1"/>
  <c r="DS644" i="1"/>
  <c r="DS277" i="1"/>
  <c r="DS562" i="1"/>
  <c r="DS470" i="1"/>
  <c r="DS769" i="1"/>
  <c r="DS606" i="1"/>
  <c r="DS767" i="1"/>
  <c r="DS610" i="1"/>
  <c r="DS456" i="1"/>
  <c r="DS763" i="1"/>
  <c r="DS492" i="1"/>
  <c r="DS662" i="1"/>
  <c r="DS561" i="1"/>
  <c r="DS640" i="1"/>
  <c r="DS211" i="1"/>
  <c r="DS281" i="1"/>
  <c r="DS672" i="1"/>
  <c r="DS560" i="1"/>
  <c r="DS727" i="1"/>
  <c r="DS487" i="1"/>
  <c r="DS586" i="1"/>
  <c r="DS781" i="1"/>
  <c r="DS706" i="1"/>
  <c r="DS635" i="1"/>
  <c r="DS452" i="1"/>
  <c r="DS273" i="1"/>
  <c r="DS708" i="1"/>
  <c r="DS272" i="1"/>
  <c r="DS220" i="1"/>
  <c r="DS613" i="1"/>
  <c r="DS285" i="1"/>
  <c r="DS661" i="1"/>
  <c r="DS453" i="1"/>
  <c r="DS775" i="1"/>
  <c r="DS776" i="1"/>
  <c r="DS685" i="1"/>
  <c r="DS213" i="1"/>
  <c r="DS446" i="1"/>
  <c r="DS494" i="1"/>
  <c r="DS474" i="1"/>
  <c r="DS732" i="1"/>
  <c r="DS489" i="1"/>
  <c r="DS666" i="1"/>
  <c r="DS590" i="1"/>
  <c r="DS531" i="1"/>
  <c r="DS283" i="1"/>
  <c r="DS714" i="1"/>
  <c r="DS774" i="1"/>
  <c r="DS535" i="1"/>
  <c r="DS284" i="1"/>
  <c r="DS587" i="1"/>
  <c r="DS450" i="1"/>
  <c r="DS709" i="1"/>
  <c r="DS557" i="1"/>
  <c r="DS762" i="1"/>
  <c r="DS532" i="1"/>
  <c r="DS759" i="1"/>
  <c r="DS533" i="1"/>
  <c r="DS288" i="1"/>
  <c r="DS282" i="1"/>
  <c r="DS687" i="1"/>
  <c r="DS566" i="1"/>
  <c r="DS608" i="1"/>
  <c r="DS222" i="1"/>
  <c r="DS583" i="1"/>
  <c r="DS212" i="1"/>
  <c r="DS777" i="1"/>
  <c r="DS712" i="1"/>
  <c r="DS538" i="1"/>
  <c r="DS221" i="1"/>
  <c r="DS530" i="1"/>
  <c r="DS563" i="1"/>
  <c r="DS773" i="1"/>
  <c r="DS760" i="1"/>
  <c r="DS527" i="1"/>
  <c r="DS440" i="1"/>
  <c r="DS633" i="1"/>
  <c r="DS558" i="1"/>
  <c r="DS441" i="1"/>
  <c r="DS455" i="1"/>
  <c r="DS460" i="1"/>
  <c r="DS614" i="1"/>
  <c r="DS491" i="1"/>
  <c r="DS634" i="1"/>
  <c r="DS705" i="1"/>
  <c r="DS216" i="1"/>
  <c r="DS472" i="1"/>
  <c r="DS707" i="1"/>
  <c r="DS726" i="1"/>
  <c r="DS445" i="1"/>
  <c r="DS688" i="1"/>
  <c r="DS765" i="1"/>
  <c r="DS568" i="1"/>
  <c r="DS466" i="1"/>
  <c r="DS462" i="1"/>
  <c r="DS761" i="1"/>
  <c r="DS704" i="1"/>
  <c r="DS465" i="1"/>
  <c r="DS528" i="1"/>
  <c r="DS612" i="1"/>
  <c r="DS728" i="1"/>
  <c r="DS686" i="1"/>
  <c r="DS609" i="1"/>
  <c r="DS564" i="1"/>
  <c r="DS507" i="1"/>
  <c r="DS163" i="1"/>
  <c r="DS731" i="1"/>
  <c r="DS713" i="1"/>
  <c r="DS585" i="1"/>
  <c r="DS448" i="1"/>
  <c r="DS589" i="1"/>
  <c r="DS664" i="1"/>
  <c r="DS584" i="1"/>
  <c r="DS215" i="1"/>
  <c r="DS225" i="1"/>
  <c r="DS214" i="1"/>
  <c r="DS559" i="1"/>
  <c r="DS637" i="1"/>
  <c r="DS289" i="1"/>
  <c r="DS638" i="1"/>
  <c r="BK463" i="1"/>
  <c r="BK635" i="1"/>
  <c r="BK216" i="1"/>
  <c r="BK452" i="1"/>
  <c r="BK534" i="1"/>
  <c r="BK731" i="1"/>
  <c r="BK615" i="1"/>
  <c r="BK712" i="1"/>
  <c r="BM6" i="1"/>
  <c r="BK219" i="1"/>
  <c r="BK667" i="1"/>
  <c r="BK613" i="1"/>
  <c r="BK642" i="1"/>
  <c r="BN6" i="1"/>
  <c r="BK773" i="1"/>
  <c r="BK706" i="1"/>
  <c r="BK641" i="1"/>
  <c r="BK469" i="1"/>
  <c r="BK633" i="1"/>
  <c r="BK688" i="1"/>
  <c r="BK214" i="1"/>
  <c r="BK221" i="1"/>
  <c r="BK454" i="1"/>
  <c r="BK766" i="1"/>
  <c r="BK218" i="1"/>
  <c r="BK638" i="1"/>
  <c r="BK440" i="1"/>
  <c r="BK767" i="1"/>
  <c r="BK685" i="1"/>
  <c r="BK223" i="1"/>
  <c r="BK763" i="1"/>
  <c r="BK607" i="1"/>
  <c r="BK288" i="1"/>
  <c r="BK540" i="1"/>
  <c r="BK669" i="1"/>
  <c r="BK769" i="1"/>
  <c r="BK535" i="1"/>
  <c r="BK563" i="1"/>
  <c r="BK637" i="1"/>
  <c r="BK730" i="1"/>
  <c r="BK761" i="1"/>
  <c r="BK471" i="1"/>
  <c r="BK770" i="1"/>
  <c r="BK640" i="1"/>
  <c r="BK217" i="1"/>
  <c r="BK728" i="1"/>
  <c r="BK456" i="1"/>
  <c r="BK643" i="1"/>
  <c r="BK488" i="1"/>
  <c r="BK616" i="1"/>
  <c r="BK713" i="1"/>
  <c r="BK661" i="1"/>
  <c r="BK671" i="1"/>
  <c r="BK707" i="1"/>
  <c r="BK759" i="1"/>
  <c r="BK662" i="1"/>
  <c r="BK668" i="1"/>
  <c r="BK213" i="1"/>
  <c r="BK777" i="1"/>
  <c r="BK639" i="1"/>
  <c r="BK451" i="1"/>
  <c r="BK537" i="1"/>
  <c r="BK732" i="1"/>
  <c r="BK585" i="1"/>
  <c r="BK584" i="1"/>
  <c r="BK582" i="1"/>
  <c r="BK663" i="1"/>
  <c r="BK531" i="1"/>
  <c r="BK211" i="1"/>
  <c r="BK222" i="1"/>
  <c r="BK672" i="1"/>
  <c r="BK775" i="1"/>
  <c r="BK529" i="1"/>
  <c r="BK586" i="1"/>
  <c r="BK491" i="1"/>
  <c r="BK564" i="1"/>
  <c r="BK711" i="1"/>
  <c r="BK764" i="1"/>
  <c r="BK666" i="1"/>
  <c r="BK459" i="1"/>
  <c r="BK559" i="1"/>
  <c r="BK771" i="1"/>
  <c r="BK474" i="1"/>
  <c r="BK215" i="1"/>
  <c r="BK589" i="1"/>
  <c r="BK636" i="1"/>
  <c r="BK557" i="1"/>
  <c r="BK583" i="1"/>
  <c r="BK704" i="1"/>
  <c r="BK532" i="1"/>
  <c r="BK762" i="1"/>
  <c r="BK686" i="1"/>
  <c r="BK450" i="1"/>
  <c r="BK760" i="1"/>
  <c r="BK765" i="1"/>
  <c r="BK611" i="1"/>
  <c r="BK225" i="1"/>
  <c r="BK709" i="1"/>
  <c r="BK473" i="1"/>
  <c r="DG730" i="1"/>
  <c r="DG634" i="1"/>
  <c r="DG709" i="1"/>
  <c r="DG449" i="1"/>
  <c r="DG212" i="1"/>
  <c r="DG562" i="1"/>
  <c r="DG667" i="1"/>
  <c r="DG662" i="1"/>
  <c r="DG636" i="1"/>
  <c r="DG448" i="1"/>
  <c r="DG729" i="1"/>
  <c r="DG661" i="1"/>
  <c r="DG286" i="1"/>
  <c r="DG611" i="1"/>
  <c r="DG288" i="1"/>
  <c r="DG587" i="1"/>
  <c r="DG774" i="1"/>
  <c r="DG633" i="1"/>
  <c r="DG444" i="1"/>
  <c r="DG460" i="1"/>
  <c r="DG443" i="1"/>
  <c r="DG466" i="1"/>
  <c r="DG441" i="1"/>
  <c r="DG491" i="1"/>
  <c r="DG472" i="1"/>
  <c r="DG614" i="1"/>
  <c r="DG440" i="1"/>
  <c r="DG534" i="1"/>
  <c r="DG447" i="1"/>
  <c r="DG531" i="1"/>
  <c r="DG706" i="1"/>
  <c r="DG772" i="1"/>
  <c r="DG492" i="1"/>
  <c r="DG539" i="1"/>
  <c r="DG445" i="1"/>
  <c r="DG759" i="1"/>
  <c r="DG528" i="1"/>
  <c r="DG764" i="1"/>
  <c r="DG504" i="1"/>
  <c r="DG458" i="1"/>
  <c r="DG640" i="1"/>
  <c r="DG451" i="1"/>
  <c r="DG213" i="1"/>
  <c r="DG468" i="1"/>
  <c r="DG272" i="1"/>
  <c r="DG565" i="1"/>
  <c r="DG762" i="1"/>
  <c r="DG639" i="1"/>
  <c r="DG540" i="1"/>
  <c r="DG688" i="1"/>
  <c r="DG274" i="1"/>
  <c r="DG710" i="1"/>
  <c r="DG535" i="1"/>
  <c r="DG442" i="1"/>
  <c r="DG284" i="1"/>
  <c r="DG454" i="1"/>
  <c r="DG467" i="1"/>
  <c r="DG566" i="1"/>
  <c r="DG672" i="1"/>
  <c r="DG457" i="1"/>
  <c r="DG474" i="1"/>
  <c r="DG464" i="1"/>
  <c r="DG186" i="1"/>
  <c r="DG781" i="1"/>
  <c r="DG584" i="1"/>
  <c r="DG773" i="1"/>
  <c r="DG714" i="1"/>
  <c r="DG529" i="1"/>
  <c r="DG775" i="1"/>
  <c r="DG561" i="1"/>
  <c r="DG767" i="1"/>
  <c r="DG686" i="1"/>
  <c r="DG218" i="1"/>
  <c r="DG760" i="1"/>
  <c r="DG530" i="1"/>
  <c r="DG277" i="1"/>
  <c r="DG487" i="1"/>
  <c r="DG642" i="1"/>
  <c r="DG777" i="1"/>
  <c r="DG731" i="1"/>
  <c r="DG225" i="1"/>
  <c r="DG763" i="1"/>
  <c r="DG506" i="1"/>
  <c r="DG453" i="1"/>
  <c r="DG589" i="1"/>
  <c r="DG489" i="1"/>
  <c r="DG469" i="1"/>
  <c r="DG768" i="1"/>
  <c r="DG538" i="1"/>
  <c r="DG289" i="1"/>
  <c r="DG276" i="1"/>
  <c r="DG687" i="1"/>
  <c r="DG771" i="1"/>
  <c r="DG665" i="1"/>
  <c r="DG568" i="1"/>
  <c r="DG641" i="1"/>
  <c r="DG684" i="1"/>
  <c r="DG588" i="1"/>
  <c r="DG283" i="1"/>
  <c r="DG770" i="1"/>
  <c r="DG615" i="1"/>
  <c r="DG163" i="1"/>
  <c r="DG559" i="1"/>
  <c r="DG707" i="1"/>
  <c r="DG219" i="1"/>
  <c r="DG285" i="1"/>
  <c r="DG671" i="1"/>
  <c r="DG455" i="1"/>
  <c r="DG769" i="1"/>
  <c r="DG712" i="1"/>
  <c r="DG586" i="1"/>
  <c r="DG214" i="1"/>
  <c r="DG776" i="1"/>
  <c r="DG560" i="1"/>
  <c r="DG644" i="1"/>
  <c r="DG462" i="1"/>
  <c r="DG606" i="1"/>
  <c r="DG669" i="1"/>
  <c r="DG705" i="1"/>
  <c r="DG727" i="1"/>
  <c r="DG452" i="1"/>
  <c r="DG223" i="1"/>
  <c r="DG567" i="1"/>
  <c r="DG532" i="1"/>
  <c r="DG470" i="1"/>
  <c r="DG713" i="1"/>
  <c r="DG558" i="1"/>
  <c r="DG765" i="1"/>
  <c r="DG490" i="1"/>
  <c r="DG211" i="1"/>
  <c r="DG281" i="1"/>
  <c r="DG637" i="1"/>
  <c r="DG216" i="1"/>
  <c r="DG643" i="1"/>
  <c r="DG461" i="1"/>
  <c r="DG494" i="1"/>
  <c r="DG217" i="1"/>
  <c r="DG610" i="1"/>
  <c r="DY150" i="1"/>
  <c r="DY159" i="1"/>
  <c r="DY158" i="1"/>
  <c r="DY149" i="1"/>
  <c r="DZ143" i="1"/>
  <c r="DZ141" i="1"/>
  <c r="AS67" i="1"/>
  <c r="AT67" i="1"/>
  <c r="BS124" i="1"/>
  <c r="BR124" i="1"/>
  <c r="BL163" i="1"/>
  <c r="BL643" i="1"/>
  <c r="BM643" i="1" s="1"/>
  <c r="BN643" i="1" s="1"/>
  <c r="BL731" i="1"/>
  <c r="BM731" i="1" s="1"/>
  <c r="BN731" i="1" s="1"/>
  <c r="BL584" i="1"/>
  <c r="BM584" i="1" s="1"/>
  <c r="BN584" i="1" s="1"/>
  <c r="BL759" i="1"/>
  <c r="BM759" i="1" s="1"/>
  <c r="BN759" i="1" s="1"/>
  <c r="BL774" i="1"/>
  <c r="BL532" i="1"/>
  <c r="BM532" i="1" s="1"/>
  <c r="BN532" i="1" s="1"/>
  <c r="BL776" i="1"/>
  <c r="BL494" i="1"/>
  <c r="BL535" i="1"/>
  <c r="BM535" i="1" s="1"/>
  <c r="BN535" i="1" s="1"/>
  <c r="BL449" i="1"/>
  <c r="BL273" i="1"/>
  <c r="BL214" i="1"/>
  <c r="BL637" i="1"/>
  <c r="BM637" i="1" s="1"/>
  <c r="BN637" i="1" s="1"/>
  <c r="BL491" i="1"/>
  <c r="BM491" i="1" s="1"/>
  <c r="BN491" i="1" s="1"/>
  <c r="BL767" i="1"/>
  <c r="BM767" i="1" s="1"/>
  <c r="BN767" i="1" s="1"/>
  <c r="BL487" i="1"/>
  <c r="BL458" i="1"/>
  <c r="BL464" i="1"/>
  <c r="BL461" i="1"/>
  <c r="BL534" i="1"/>
  <c r="BM534" i="1" s="1"/>
  <c r="BN534" i="1" s="1"/>
  <c r="BL713" i="1"/>
  <c r="BM713" i="1" s="1"/>
  <c r="BN713" i="1" s="1"/>
  <c r="BL466" i="1"/>
  <c r="BL508" i="1"/>
  <c r="BL688" i="1"/>
  <c r="BM688" i="1" s="1"/>
  <c r="BN688" i="1" s="1"/>
  <c r="BL223" i="1"/>
  <c r="BL588" i="1"/>
  <c r="BL765" i="1"/>
  <c r="BM765" i="1" s="1"/>
  <c r="BN765" i="1" s="1"/>
  <c r="BL566" i="1"/>
  <c r="BL763" i="1"/>
  <c r="BM763" i="1" s="1"/>
  <c r="BN763" i="1" s="1"/>
  <c r="BL613" i="1"/>
  <c r="BL473" i="1"/>
  <c r="BM473" i="1" s="1"/>
  <c r="BN473" i="1" s="1"/>
  <c r="BL563" i="1"/>
  <c r="BL663" i="1"/>
  <c r="BL469" i="1"/>
  <c r="BL220" i="1"/>
  <c r="BL474" i="1"/>
  <c r="BL708" i="1"/>
  <c r="BL582" i="1"/>
  <c r="BL589" i="1"/>
  <c r="BL529" i="1"/>
  <c r="BL769" i="1"/>
  <c r="BL732" i="1"/>
  <c r="BL770" i="1"/>
  <c r="BL440" i="1"/>
  <c r="BL758" i="1"/>
  <c r="BL462" i="1"/>
  <c r="BL217" i="1"/>
  <c r="BL468" i="1"/>
  <c r="BL221" i="1"/>
  <c r="BL565" i="1"/>
  <c r="BL766" i="1"/>
  <c r="BL530" i="1"/>
  <c r="BL531" i="1"/>
  <c r="BL665" i="1"/>
  <c r="BL471" i="1"/>
  <c r="BL490" i="1"/>
  <c r="BL644" i="1"/>
  <c r="BL560" i="1"/>
  <c r="BL684" i="1"/>
  <c r="BL528" i="1"/>
  <c r="BL561" i="1"/>
  <c r="BL537" i="1"/>
  <c r="BL540" i="1"/>
  <c r="BL215" i="1"/>
  <c r="BL286" i="1"/>
  <c r="BL275" i="1"/>
  <c r="BL454" i="1"/>
  <c r="BL448" i="1"/>
  <c r="BL213" i="1"/>
  <c r="BL506" i="1"/>
  <c r="BL278" i="1"/>
  <c r="BL668" i="1"/>
  <c r="BL284" i="1"/>
  <c r="BL642" i="1"/>
  <c r="BL612" i="1"/>
  <c r="BL439" i="1"/>
  <c r="BL661" i="1"/>
  <c r="BL274" i="1"/>
  <c r="BL459" i="1"/>
  <c r="BL453" i="1"/>
  <c r="BL452" i="1"/>
  <c r="BL638" i="1"/>
  <c r="BL662" i="1"/>
  <c r="BL536" i="1"/>
  <c r="BL527" i="1"/>
  <c r="BL685" i="1"/>
  <c r="BL224" i="1"/>
  <c r="BL777" i="1"/>
  <c r="BL212" i="1"/>
  <c r="BL726" i="1"/>
  <c r="BL606" i="1"/>
  <c r="BL211" i="1"/>
  <c r="BL714" i="1"/>
  <c r="BL707" i="1"/>
  <c r="BL616" i="1"/>
  <c r="BL781" i="1"/>
  <c r="BL443" i="1"/>
  <c r="BL216" i="1"/>
  <c r="BL728" i="1"/>
  <c r="BL467" i="1"/>
  <c r="BL705" i="1"/>
  <c r="BL664" i="1"/>
  <c r="BL760" i="1"/>
  <c r="BL686" i="1"/>
  <c r="BL608" i="1"/>
  <c r="BL706" i="1"/>
  <c r="BL610" i="1"/>
  <c r="BL219" i="1"/>
  <c r="BL283" i="1"/>
  <c r="BL670" i="1"/>
  <c r="BL709" i="1"/>
  <c r="BL771" i="1"/>
  <c r="BL730" i="1"/>
  <c r="BL729" i="1"/>
  <c r="BL773" i="1"/>
  <c r="BL669" i="1"/>
  <c r="BL772" i="1"/>
  <c r="BL639" i="1"/>
  <c r="BL687" i="1"/>
  <c r="CB141" i="1"/>
  <c r="CC141" i="1"/>
  <c r="CH116" i="1"/>
  <c r="CG116" i="1"/>
  <c r="CS149" i="1"/>
  <c r="CS150" i="1"/>
  <c r="CS148" i="1"/>
  <c r="CS151" i="1"/>
  <c r="CS157" i="1"/>
  <c r="BZ149" i="1"/>
  <c r="CC146" i="1"/>
  <c r="BZ148" i="1"/>
  <c r="CB146" i="1"/>
  <c r="EH142" i="1"/>
  <c r="EH141" i="1"/>
  <c r="EH140" i="1"/>
  <c r="BD161" i="1"/>
  <c r="BC161" i="1"/>
  <c r="DL141" i="1"/>
  <c r="DL140" i="1"/>
  <c r="DL143" i="1"/>
  <c r="DF714" i="1"/>
  <c r="DF582" i="1"/>
  <c r="DF211" i="1"/>
  <c r="DF505" i="1"/>
  <c r="DF530" i="1"/>
  <c r="DF461" i="1"/>
  <c r="DF590" i="1"/>
  <c r="DF712" i="1"/>
  <c r="DF451" i="1"/>
  <c r="DF711" i="1"/>
  <c r="DF772" i="1"/>
  <c r="DF642" i="1"/>
  <c r="DF666" i="1"/>
  <c r="DF730" i="1"/>
  <c r="DF222" i="1"/>
  <c r="DF223" i="1"/>
  <c r="DF638" i="1"/>
  <c r="DF634" i="1"/>
  <c r="DF276" i="1"/>
  <c r="DF612" i="1"/>
  <c r="DF457" i="1"/>
  <c r="DF759" i="1"/>
  <c r="DF275" i="1"/>
  <c r="DF706" i="1"/>
  <c r="DF561" i="1"/>
  <c r="DF507" i="1"/>
  <c r="DF560" i="1"/>
  <c r="DF729" i="1"/>
  <c r="DF773" i="1"/>
  <c r="DF508" i="1"/>
  <c r="DF564" i="1"/>
  <c r="DF224" i="1"/>
  <c r="DF587" i="1"/>
  <c r="DF726" i="1"/>
  <c r="DF585" i="1"/>
  <c r="DF285" i="1"/>
  <c r="DF713" i="1"/>
  <c r="DF537" i="1"/>
  <c r="DF774" i="1"/>
  <c r="DF637" i="1"/>
  <c r="DF643" i="1"/>
  <c r="DF766" i="1"/>
  <c r="DF635" i="1"/>
  <c r="DF471" i="1"/>
  <c r="DF442" i="1"/>
  <c r="DF671" i="1"/>
  <c r="DF463" i="1"/>
  <c r="DF220" i="1"/>
  <c r="DF669" i="1"/>
  <c r="DF609" i="1"/>
  <c r="DF710" i="1"/>
  <c r="DF456" i="1"/>
  <c r="DF488" i="1"/>
  <c r="DF446" i="1"/>
  <c r="DF278" i="1"/>
  <c r="DF568" i="1"/>
  <c r="DF506" i="1"/>
  <c r="DF283" i="1"/>
  <c r="DF668" i="1"/>
  <c r="DF529" i="1"/>
  <c r="DF281" i="1"/>
  <c r="DF450" i="1"/>
  <c r="DF489" i="1"/>
  <c r="DF562" i="1"/>
  <c r="DF289" i="1"/>
  <c r="DF610" i="1"/>
  <c r="DF272" i="1"/>
  <c r="DF273" i="1"/>
  <c r="DF441" i="1"/>
  <c r="DF685" i="1"/>
  <c r="DF454" i="1"/>
  <c r="DF448" i="1"/>
  <c r="DF443" i="1"/>
  <c r="DF664" i="1"/>
  <c r="DF469" i="1"/>
  <c r="DF705" i="1"/>
  <c r="DF213" i="1"/>
  <c r="DF467" i="1"/>
  <c r="DF781" i="1"/>
  <c r="DF667" i="1"/>
  <c r="DF464" i="1"/>
  <c r="DF540" i="1"/>
  <c r="DF640" i="1"/>
  <c r="DF613" i="1"/>
  <c r="DF538" i="1"/>
  <c r="DF611" i="1"/>
  <c r="DF670" i="1"/>
  <c r="DF686" i="1"/>
  <c r="DF218" i="1"/>
  <c r="DF768" i="1"/>
  <c r="DF708" i="1"/>
  <c r="DF163" i="1"/>
  <c r="DF284" i="1"/>
  <c r="DF494" i="1"/>
  <c r="DF704" i="1"/>
  <c r="DF688" i="1"/>
  <c r="DF764" i="1"/>
  <c r="DF661" i="1"/>
  <c r="DF665" i="1"/>
  <c r="DF216" i="1"/>
  <c r="DF491" i="1"/>
  <c r="DF225" i="1"/>
  <c r="DF459" i="1"/>
  <c r="DF217" i="1"/>
  <c r="DF440" i="1"/>
  <c r="DF606" i="1"/>
  <c r="DF762" i="1"/>
  <c r="DF760" i="1"/>
  <c r="DF566" i="1"/>
  <c r="DF528" i="1"/>
  <c r="DF633" i="1"/>
  <c r="DF287" i="1"/>
  <c r="DF449" i="1"/>
  <c r="DF616" i="1"/>
  <c r="DF584" i="1"/>
  <c r="DF644" i="1"/>
  <c r="DF445" i="1"/>
  <c r="DF215" i="1"/>
  <c r="DF492" i="1"/>
  <c r="DF493" i="1"/>
  <c r="DF286" i="1"/>
  <c r="DF767" i="1"/>
  <c r="DF439" i="1"/>
  <c r="DF770" i="1"/>
  <c r="DF274" i="1"/>
  <c r="DF765" i="1"/>
  <c r="DF221" i="1"/>
  <c r="DF466" i="1"/>
  <c r="DF447" i="1"/>
  <c r="DF776" i="1"/>
  <c r="DF771" i="1"/>
  <c r="DF588" i="1"/>
  <c r="DF453" i="1"/>
  <c r="DF558" i="1"/>
  <c r="DF763" i="1"/>
  <c r="CF156" i="1"/>
  <c r="CG154" i="1"/>
  <c r="CH154" i="1"/>
  <c r="BU139" i="1"/>
  <c r="BX137" i="1"/>
  <c r="BW137" i="1"/>
  <c r="BR81" i="1"/>
  <c r="BS81" i="1"/>
  <c r="BF282" i="1"/>
  <c r="BF447" i="1"/>
  <c r="BF461" i="1"/>
  <c r="BF610" i="1"/>
  <c r="BF606" i="1"/>
  <c r="BF272" i="1"/>
  <c r="BF224" i="1"/>
  <c r="BF768" i="1"/>
  <c r="BF683" i="1"/>
  <c r="BF528" i="1"/>
  <c r="BF774" i="1"/>
  <c r="BF139" i="1"/>
  <c r="BF533" i="1"/>
  <c r="BF664" i="1"/>
  <c r="BF568" i="1"/>
  <c r="BF451" i="1"/>
  <c r="BF459" i="1"/>
  <c r="BF211" i="1"/>
  <c r="BF608" i="1"/>
  <c r="BF663" i="1"/>
  <c r="BF587" i="1"/>
  <c r="BF473" i="1"/>
  <c r="BF536" i="1"/>
  <c r="BF661" i="1"/>
  <c r="BF636" i="1"/>
  <c r="BF466" i="1"/>
  <c r="BF488" i="1"/>
  <c r="BF564" i="1"/>
  <c r="BF216" i="1"/>
  <c r="BF448" i="1"/>
  <c r="BF222" i="1"/>
  <c r="BF765" i="1"/>
  <c r="BF769" i="1"/>
  <c r="BF163" i="1"/>
  <c r="BF728" i="1"/>
  <c r="BF468" i="1"/>
  <c r="BF711" i="1"/>
  <c r="BF732" i="1"/>
  <c r="BF684" i="1"/>
  <c r="BF671" i="1"/>
  <c r="BF463" i="1"/>
  <c r="BF770" i="1"/>
  <c r="BF712" i="1"/>
  <c r="BF776" i="1"/>
  <c r="BF221" i="1"/>
  <c r="BF505" i="1"/>
  <c r="BF223" i="1"/>
  <c r="BF766" i="1"/>
  <c r="BF613" i="1"/>
  <c r="BF644" i="1"/>
  <c r="BF762" i="1"/>
  <c r="BF508" i="1"/>
  <c r="BF506" i="1"/>
  <c r="BF583" i="1"/>
  <c r="BF687" i="1"/>
  <c r="BF641" i="1"/>
  <c r="BF559" i="1"/>
  <c r="BF215" i="1"/>
  <c r="BF634" i="1"/>
  <c r="BF219" i="1"/>
  <c r="BF763" i="1"/>
  <c r="BF275" i="1"/>
  <c r="BF665" i="1"/>
  <c r="BF686" i="1"/>
  <c r="BF504" i="1"/>
  <c r="BF611" i="1"/>
  <c r="BH611" i="1" s="1"/>
  <c r="BI611" i="1" s="1"/>
  <c r="BF704" i="1"/>
  <c r="BF454" i="1"/>
  <c r="BF709" i="1"/>
  <c r="BF457" i="1"/>
  <c r="BH457" i="1" s="1"/>
  <c r="BI457" i="1" s="1"/>
  <c r="BF637" i="1"/>
  <c r="BF760" i="1"/>
  <c r="BF640" i="1"/>
  <c r="BF771" i="1"/>
  <c r="BF469" i="1"/>
  <c r="BF775" i="1"/>
  <c r="BF472" i="1"/>
  <c r="BF761" i="1"/>
  <c r="BF460" i="1"/>
  <c r="BF286" i="1"/>
  <c r="BF218" i="1"/>
  <c r="BF781" i="1"/>
  <c r="BF534" i="1"/>
  <c r="BF563" i="1"/>
  <c r="BF470" i="1"/>
  <c r="BF642" i="1"/>
  <c r="BF225" i="1"/>
  <c r="BF727" i="1"/>
  <c r="BF464" i="1"/>
  <c r="BF767" i="1"/>
  <c r="BF212" i="1"/>
  <c r="BF566" i="1"/>
  <c r="BF557" i="1"/>
  <c r="BF285" i="1"/>
  <c r="BF584" i="1"/>
  <c r="BF567" i="1"/>
  <c r="BF685" i="1"/>
  <c r="BF669" i="1"/>
  <c r="BF455" i="1"/>
  <c r="BF615" i="1"/>
  <c r="BF439" i="1"/>
  <c r="BF777" i="1"/>
  <c r="BF565" i="1"/>
  <c r="BF450" i="1"/>
  <c r="BF638" i="1"/>
  <c r="BF474" i="1"/>
  <c r="BF730" i="1"/>
  <c r="BF288" i="1"/>
  <c r="BF705" i="1"/>
  <c r="BF714" i="1"/>
  <c r="BF713" i="1"/>
  <c r="BF729" i="1"/>
  <c r="BF507" i="1"/>
  <c r="BF667" i="1"/>
  <c r="BF612" i="1"/>
  <c r="BF726" i="1"/>
  <c r="BF562" i="1"/>
  <c r="BF214" i="1"/>
  <c r="BF635" i="1"/>
  <c r="BF588" i="1"/>
  <c r="BF772" i="1"/>
  <c r="CG248" i="1"/>
  <c r="CH248" i="1"/>
  <c r="CE249" i="1"/>
  <c r="BC145" i="1"/>
  <c r="BA147" i="1"/>
  <c r="BD145" i="1"/>
  <c r="DN140" i="1"/>
  <c r="DN141" i="1"/>
  <c r="BB142" i="1"/>
  <c r="BB141" i="1"/>
  <c r="AV147" i="1"/>
  <c r="AY145" i="1"/>
  <c r="AX145" i="1"/>
  <c r="BA149" i="1"/>
  <c r="BA157" i="1"/>
  <c r="BA159" i="1"/>
  <c r="BA158" i="1"/>
  <c r="BM113" i="1"/>
  <c r="BN113" i="1"/>
  <c r="AQ156" i="1"/>
  <c r="AT154" i="1"/>
  <c r="AS154" i="1"/>
  <c r="CZ150" i="1"/>
  <c r="CZ148" i="1"/>
  <c r="CZ159" i="1"/>
  <c r="CZ149" i="1"/>
  <c r="CZ157" i="1"/>
  <c r="CZ151" i="1"/>
  <c r="BM134" i="1"/>
  <c r="BN134" i="1"/>
  <c r="DS155" i="1"/>
  <c r="DS8" i="1"/>
  <c r="DS99" i="1"/>
  <c r="DS102" i="1" s="1"/>
  <c r="DS103" i="1" s="1"/>
  <c r="CB124" i="1"/>
  <c r="CC124" i="1"/>
  <c r="CR8" i="1"/>
  <c r="CR99" i="1"/>
  <c r="CR102" i="1" s="1"/>
  <c r="CR103" i="1" s="1"/>
  <c r="BW67" i="1"/>
  <c r="BX67" i="1"/>
  <c r="CZ8" i="1"/>
  <c r="CZ99" i="1"/>
  <c r="CZ102" i="1" s="1"/>
  <c r="CZ103" i="1" s="1"/>
  <c r="CZ147" i="1"/>
  <c r="EG156" i="1"/>
  <c r="EG99" i="1"/>
  <c r="EG102" i="1" s="1"/>
  <c r="EG103" i="1" s="1"/>
  <c r="EG190" i="1"/>
  <c r="EG8" i="1"/>
  <c r="EG147" i="1"/>
  <c r="AG142" i="1"/>
  <c r="AG141" i="1"/>
  <c r="CH98" i="1"/>
  <c r="CE99" i="1"/>
  <c r="CG98" i="1"/>
  <c r="CE8" i="1"/>
  <c r="CE155" i="1"/>
  <c r="CE156" i="1"/>
  <c r="BQ140" i="1"/>
  <c r="BQ143" i="1"/>
  <c r="BQ142" i="1"/>
  <c r="BN245" i="1"/>
  <c r="BM245" i="1"/>
  <c r="CF157" i="1"/>
  <c r="CF148" i="1"/>
  <c r="CE189" i="1" s="1"/>
  <c r="CF151" i="1"/>
  <c r="BF156" i="1"/>
  <c r="BH154" i="1"/>
  <c r="BI154" i="1"/>
  <c r="CB137" i="1"/>
  <c r="BZ139" i="1"/>
  <c r="CC137" i="1"/>
  <c r="DP8" i="1"/>
  <c r="DP99" i="1"/>
  <c r="DP102" i="1" s="1"/>
  <c r="DP103" i="1" s="1"/>
  <c r="BP156" i="1"/>
  <c r="BR154" i="1"/>
  <c r="BS154" i="1"/>
  <c r="DH143" i="1"/>
  <c r="DH142" i="1"/>
  <c r="DH140" i="1"/>
  <c r="AN67" i="1"/>
  <c r="AO67" i="1"/>
  <c r="AI248" i="1"/>
  <c r="AJ248" i="1" s="1"/>
  <c r="AH249" i="1"/>
  <c r="AI249" i="1" s="1"/>
  <c r="AJ249" i="1" s="1"/>
  <c r="BN124" i="1"/>
  <c r="BM124" i="1"/>
  <c r="AS134" i="1"/>
  <c r="AT134" i="1"/>
  <c r="BM244" i="1"/>
  <c r="BN244" i="1"/>
  <c r="BR116" i="1"/>
  <c r="BS116" i="1"/>
  <c r="BG148" i="1"/>
  <c r="BG149" i="1"/>
  <c r="BG157" i="1"/>
  <c r="BG151" i="1"/>
  <c r="BG159" i="1"/>
  <c r="BG150" i="1"/>
  <c r="BG158" i="1"/>
  <c r="BW134" i="1"/>
  <c r="BX134" i="1"/>
  <c r="DD149" i="1"/>
  <c r="DD157" i="1"/>
  <c r="DD148" i="1"/>
  <c r="DD150" i="1"/>
  <c r="DD158" i="1"/>
  <c r="BW7" i="1"/>
  <c r="BX7" i="1"/>
  <c r="AY161" i="1"/>
  <c r="AX161" i="1"/>
  <c r="AX146" i="1"/>
  <c r="AY146" i="1"/>
  <c r="AW158" i="1"/>
  <c r="AW151" i="1"/>
  <c r="DQ99" i="1"/>
  <c r="DQ102" i="1" s="1"/>
  <c r="DQ103" i="1" s="1"/>
  <c r="DQ8" i="1"/>
  <c r="AB236" i="1"/>
  <c r="AD7" i="1"/>
  <c r="AE7" i="1" s="1"/>
  <c r="DO8" i="1"/>
  <c r="DO99" i="1"/>
  <c r="DO102" i="1" s="1"/>
  <c r="DO103" i="1" s="1"/>
  <c r="CR141" i="1"/>
  <c r="CR143" i="1"/>
  <c r="CR140" i="1"/>
  <c r="DS149" i="1"/>
  <c r="DS159" i="1"/>
  <c r="DS148" i="1"/>
  <c r="DS150" i="1"/>
  <c r="BM154" i="1"/>
  <c r="BK156" i="1"/>
  <c r="BN154" i="1"/>
  <c r="AR249" i="1"/>
  <c r="AS248" i="1"/>
  <c r="AT248" i="1"/>
  <c r="DL159" i="1"/>
  <c r="DL157" i="1"/>
  <c r="EC142" i="1"/>
  <c r="EC143" i="1"/>
  <c r="EC141" i="1"/>
  <c r="EC140" i="1"/>
  <c r="BF157" i="1"/>
  <c r="BI146" i="1"/>
  <c r="BF148" i="1"/>
  <c r="BH146" i="1"/>
  <c r="BF151" i="1"/>
  <c r="BL155" i="1"/>
  <c r="BN153" i="1"/>
  <c r="BM153" i="1"/>
  <c r="AB149" i="1"/>
  <c r="AB159" i="1"/>
  <c r="AB151" i="1"/>
  <c r="CL149" i="1"/>
  <c r="CL158" i="1"/>
  <c r="CL151" i="1"/>
  <c r="CL150" i="1"/>
  <c r="CL159" i="1"/>
  <c r="CL148" i="1"/>
  <c r="CL157" i="1"/>
  <c r="CG161" i="1"/>
  <c r="CH161" i="1"/>
  <c r="BA451" i="1"/>
  <c r="BA777" i="1"/>
  <c r="BA473" i="1"/>
  <c r="BA505" i="1"/>
  <c r="BA458" i="1"/>
  <c r="BA211" i="1"/>
  <c r="BA669" i="1"/>
  <c r="BA448" i="1"/>
  <c r="BA536" i="1"/>
  <c r="BA214" i="1"/>
  <c r="BA712" i="1"/>
  <c r="BA459" i="1"/>
  <c r="BA769" i="1"/>
  <c r="BA531" i="1"/>
  <c r="BA643" i="1"/>
  <c r="BA666" i="1"/>
  <c r="BA538" i="1"/>
  <c r="BA282" i="1"/>
  <c r="BA491" i="1"/>
  <c r="BA683" i="1"/>
  <c r="BA610" i="1"/>
  <c r="BA464" i="1"/>
  <c r="BA688" i="1"/>
  <c r="BA685" i="1"/>
  <c r="BA758" i="1"/>
  <c r="BA665" i="1"/>
  <c r="BA641" i="1"/>
  <c r="BA492" i="1"/>
  <c r="BA288" i="1"/>
  <c r="BA607" i="1"/>
  <c r="BC6" i="1"/>
  <c r="BA222" i="1"/>
  <c r="BA661" i="1"/>
  <c r="BA762" i="1"/>
  <c r="BA609" i="1"/>
  <c r="BD6" i="1"/>
  <c r="BA636" i="1"/>
  <c r="BA637" i="1"/>
  <c r="BA539" i="1"/>
  <c r="BA463" i="1"/>
  <c r="BA469" i="1"/>
  <c r="BA462" i="1"/>
  <c r="BA644" i="1"/>
  <c r="BA465" i="1"/>
  <c r="BA771" i="1"/>
  <c r="BA565" i="1"/>
  <c r="BA640" i="1"/>
  <c r="BA566" i="1"/>
  <c r="BA770" i="1"/>
  <c r="BA285" i="1"/>
  <c r="BA729" i="1"/>
  <c r="BA668" i="1"/>
  <c r="BA213" i="1"/>
  <c r="BA672" i="1"/>
  <c r="BA470" i="1"/>
  <c r="BA731" i="1"/>
  <c r="BA287" i="1"/>
  <c r="BA664" i="1"/>
  <c r="BA732" i="1"/>
  <c r="BA671" i="1"/>
  <c r="BA684" i="1"/>
  <c r="BA528" i="1"/>
  <c r="BA633" i="1"/>
  <c r="BA613" i="1"/>
  <c r="BA284" i="1"/>
  <c r="BA705" i="1"/>
  <c r="BA445" i="1"/>
  <c r="BA714" i="1"/>
  <c r="BA535" i="1"/>
  <c r="BA726" i="1"/>
  <c r="BA219" i="1"/>
  <c r="BA767" i="1"/>
  <c r="BA584" i="1"/>
  <c r="BA563" i="1"/>
  <c r="BA612" i="1"/>
  <c r="BA562" i="1"/>
  <c r="BA289" i="1"/>
  <c r="BA708" i="1"/>
  <c r="BA709" i="1"/>
  <c r="BA220" i="1"/>
  <c r="BA216" i="1"/>
  <c r="BA667" i="1"/>
  <c r="BA582" i="1"/>
  <c r="BA504" i="1"/>
  <c r="BA225" i="1"/>
  <c r="BA283" i="1"/>
  <c r="BA487" i="1"/>
  <c r="BA527" i="1"/>
  <c r="BA663" i="1"/>
  <c r="BA776" i="1"/>
  <c r="BA488" i="1"/>
  <c r="BA775" i="1"/>
  <c r="BA560" i="1"/>
  <c r="BA460" i="1"/>
  <c r="BA590" i="1"/>
  <c r="BA561" i="1"/>
  <c r="BA710" i="1"/>
  <c r="BA713" i="1"/>
  <c r="BA615" i="1"/>
  <c r="BA728" i="1"/>
  <c r="BA774" i="1"/>
  <c r="BA768" i="1"/>
  <c r="BA706" i="1"/>
  <c r="BA760" i="1"/>
  <c r="BA530" i="1"/>
  <c r="BA611" i="1"/>
  <c r="BA670" i="1"/>
  <c r="BA508" i="1"/>
  <c r="BA764" i="1"/>
  <c r="BA558" i="1"/>
  <c r="BA730" i="1"/>
  <c r="BA278" i="1"/>
  <c r="BA687" i="1"/>
  <c r="BA455" i="1"/>
  <c r="BA606" i="1"/>
  <c r="BA215" i="1"/>
  <c r="BA761" i="1"/>
  <c r="BA635" i="1"/>
  <c r="BA707" i="1"/>
  <c r="BA639" i="1"/>
  <c r="BA454" i="1"/>
  <c r="BA765" i="1"/>
  <c r="BA766" i="1"/>
  <c r="BA218" i="1"/>
  <c r="BA212" i="1"/>
  <c r="BA540" i="1"/>
  <c r="BA773" i="1"/>
  <c r="BA704" i="1"/>
  <c r="BA507" i="1"/>
  <c r="BA443" i="1"/>
  <c r="BA274" i="1"/>
  <c r="BA759" i="1"/>
  <c r="BU8" i="1"/>
  <c r="BX98" i="1"/>
  <c r="BW98" i="1"/>
  <c r="BU189" i="1" s="1"/>
  <c r="BU99" i="1"/>
  <c r="BP141" i="1"/>
  <c r="BP140" i="1"/>
  <c r="BP143" i="1"/>
  <c r="BP142" i="1"/>
  <c r="BS138" i="1"/>
  <c r="BR138" i="1"/>
  <c r="CA585" i="1"/>
  <c r="CA758" i="1"/>
  <c r="CA670" i="1"/>
  <c r="CA588" i="1"/>
  <c r="CA732" i="1"/>
  <c r="CA728" i="1"/>
  <c r="CA639" i="1"/>
  <c r="CA710" i="1"/>
  <c r="CA662" i="1"/>
  <c r="CA731" i="1"/>
  <c r="CA587" i="1"/>
  <c r="CA539" i="1"/>
  <c r="CA589" i="1"/>
  <c r="CA538" i="1"/>
  <c r="CA772" i="1"/>
  <c r="CA490" i="1"/>
  <c r="CA672" i="1"/>
  <c r="CA583" i="1"/>
  <c r="CA781" i="1"/>
  <c r="CA211" i="1"/>
  <c r="CA216" i="1"/>
  <c r="CA708" i="1"/>
  <c r="CA704" i="1"/>
  <c r="CA765" i="1"/>
  <c r="CA223" i="1"/>
  <c r="CA225" i="1"/>
  <c r="CA440" i="1"/>
  <c r="CA714" i="1"/>
  <c r="CA763" i="1"/>
  <c r="CA774" i="1"/>
  <c r="CA453" i="1"/>
  <c r="CA212" i="1"/>
  <c r="CA224" i="1"/>
  <c r="CA219" i="1"/>
  <c r="CA759" i="1"/>
  <c r="CA467" i="1"/>
  <c r="CA217" i="1"/>
  <c r="CA221" i="1"/>
  <c r="CA767" i="1"/>
  <c r="CA439" i="1"/>
  <c r="CA775" i="1"/>
  <c r="CA533" i="1"/>
  <c r="CA684" i="1"/>
  <c r="CA218" i="1"/>
  <c r="CA686" i="1"/>
  <c r="CA281" i="1"/>
  <c r="CA488" i="1"/>
  <c r="CA163" i="1"/>
  <c r="CA607" i="1"/>
  <c r="CA459" i="1"/>
  <c r="CA487" i="1"/>
  <c r="CA445" i="1"/>
  <c r="CA535" i="1"/>
  <c r="CA278" i="1"/>
  <c r="CA491" i="1"/>
  <c r="CA769" i="1"/>
  <c r="CA506" i="1"/>
  <c r="CA456" i="1"/>
  <c r="CA584" i="1"/>
  <c r="CA452" i="1"/>
  <c r="CA558" i="1"/>
  <c r="CA442" i="1"/>
  <c r="CA465" i="1"/>
  <c r="CA441" i="1"/>
  <c r="CA474" i="1"/>
  <c r="CA472" i="1"/>
  <c r="CA642" i="1"/>
  <c r="CA460" i="1"/>
  <c r="CA461" i="1"/>
  <c r="CA454" i="1"/>
  <c r="CA471" i="1"/>
  <c r="CA458" i="1"/>
  <c r="CA536" i="1"/>
  <c r="CA492" i="1"/>
  <c r="CA568" i="1"/>
  <c r="CA449" i="1"/>
  <c r="CA528" i="1"/>
  <c r="CA289" i="1"/>
  <c r="CA529" i="1"/>
  <c r="CA273" i="1"/>
  <c r="CA287" i="1"/>
  <c r="CA284" i="1"/>
  <c r="CA563" i="1"/>
  <c r="CA288" i="1"/>
  <c r="CA507" i="1"/>
  <c r="CA139" i="1"/>
  <c r="CA489" i="1"/>
  <c r="CA285" i="1"/>
  <c r="CA455" i="1"/>
  <c r="CA586" i="1"/>
  <c r="CA283" i="1"/>
  <c r="CA272" i="1"/>
  <c r="CA761" i="1"/>
  <c r="CA277" i="1"/>
  <c r="CA286" i="1"/>
  <c r="CA532" i="1"/>
  <c r="CA275" i="1"/>
  <c r="CA140" i="1"/>
  <c r="CA537" i="1"/>
  <c r="CA635" i="1"/>
  <c r="CA443" i="1"/>
  <c r="CA614" i="1"/>
  <c r="CA777" i="1"/>
  <c r="CA468" i="1"/>
  <c r="CA504" i="1"/>
  <c r="CA530" i="1"/>
  <c r="CA611" i="1"/>
  <c r="CA493" i="1"/>
  <c r="CA661" i="1"/>
  <c r="CA508" i="1"/>
  <c r="CA685" i="1"/>
  <c r="CA494" i="1"/>
  <c r="CA663" i="1"/>
  <c r="CA606" i="1"/>
  <c r="CA644" i="1"/>
  <c r="CA643" i="1"/>
  <c r="CA531" i="1"/>
  <c r="CA462" i="1"/>
  <c r="CA664" i="1"/>
  <c r="CA709" i="1"/>
  <c r="CA464" i="1"/>
  <c r="CA540" i="1"/>
  <c r="CA633" i="1"/>
  <c r="CA565" i="1"/>
  <c r="CA463" i="1"/>
  <c r="CA444" i="1"/>
  <c r="CA582" i="1"/>
  <c r="CA473" i="1"/>
  <c r="CA773" i="1"/>
  <c r="CA712" i="1"/>
  <c r="CA706" i="1"/>
  <c r="CA766" i="1"/>
  <c r="CA666" i="1"/>
  <c r="CA457" i="1"/>
  <c r="CA613" i="1"/>
  <c r="CA683" i="1"/>
  <c r="CA616" i="1"/>
  <c r="CA762" i="1"/>
  <c r="CA612" i="1"/>
  <c r="CA771" i="1"/>
  <c r="CA560" i="1"/>
  <c r="CA764" i="1"/>
  <c r="CA215" i="1"/>
  <c r="CA667" i="1"/>
  <c r="CA669" i="1"/>
  <c r="CA214" i="1"/>
  <c r="CA687" i="1"/>
  <c r="CA768" i="1"/>
  <c r="CA222" i="1"/>
  <c r="CA450" i="1"/>
  <c r="CA213" i="1"/>
  <c r="CA665" i="1"/>
  <c r="CA590" i="1"/>
  <c r="CA564" i="1"/>
  <c r="CA668" i="1"/>
  <c r="CA705" i="1"/>
  <c r="CA726" i="1"/>
  <c r="CA562" i="1"/>
  <c r="CA566" i="1"/>
  <c r="CA615" i="1"/>
  <c r="CA760" i="1"/>
  <c r="CA727" i="1"/>
  <c r="CR758" i="1"/>
  <c r="CR589" i="1"/>
  <c r="CR445" i="1"/>
  <c r="CR767" i="1"/>
  <c r="CR566" i="1"/>
  <c r="CR557" i="1"/>
  <c r="CR276" i="1"/>
  <c r="CR634" i="1"/>
  <c r="CR612" i="1"/>
  <c r="CR586" i="1"/>
  <c r="CR490" i="1"/>
  <c r="CR493" i="1"/>
  <c r="CR683" i="1"/>
  <c r="CR731" i="1"/>
  <c r="CR505" i="1"/>
  <c r="CR494" i="1"/>
  <c r="CR637" i="1"/>
  <c r="CR469" i="1"/>
  <c r="CR275" i="1"/>
  <c r="CR686" i="1"/>
  <c r="CR775" i="1"/>
  <c r="CR635" i="1"/>
  <c r="CR442" i="1"/>
  <c r="CR446" i="1"/>
  <c r="CR528" i="1"/>
  <c r="CR561" i="1"/>
  <c r="CR688" i="1"/>
  <c r="CR584" i="1"/>
  <c r="CR507" i="1"/>
  <c r="CR225" i="1"/>
  <c r="CR615" i="1"/>
  <c r="CR773" i="1"/>
  <c r="CR443" i="1"/>
  <c r="CR217" i="1"/>
  <c r="CR564" i="1"/>
  <c r="CR666" i="1"/>
  <c r="CR765" i="1"/>
  <c r="CR672" i="1"/>
  <c r="CR771" i="1"/>
  <c r="CR440" i="1"/>
  <c r="CR286" i="1"/>
  <c r="CR467" i="1"/>
  <c r="CR220" i="1"/>
  <c r="CR712" i="1"/>
  <c r="CR707" i="1"/>
  <c r="CR223" i="1"/>
  <c r="CR444" i="1"/>
  <c r="CR770" i="1"/>
  <c r="CR219" i="1"/>
  <c r="CR730" i="1"/>
  <c r="CR474" i="1"/>
  <c r="CR218" i="1"/>
  <c r="CR608" i="1"/>
  <c r="CR441" i="1"/>
  <c r="CR670" i="1"/>
  <c r="CR562" i="1"/>
  <c r="CR772" i="1"/>
  <c r="CR529" i="1"/>
  <c r="CR729" i="1"/>
  <c r="CR764" i="1"/>
  <c r="CR587" i="1"/>
  <c r="CR224" i="1"/>
  <c r="CR671" i="1"/>
  <c r="CR449" i="1"/>
  <c r="CR777" i="1"/>
  <c r="CR213" i="1"/>
  <c r="CR450" i="1"/>
  <c r="CR585" i="1"/>
  <c r="CR665" i="1"/>
  <c r="CR705" i="1"/>
  <c r="CR732" i="1"/>
  <c r="CR459" i="1"/>
  <c r="CR533" i="1"/>
  <c r="CR661" i="1"/>
  <c r="CR759" i="1"/>
  <c r="CR560" i="1"/>
  <c r="CR214" i="1"/>
  <c r="CR221" i="1"/>
  <c r="CR456" i="1"/>
  <c r="CR465" i="1"/>
  <c r="CR727" i="1"/>
  <c r="CR663" i="1"/>
  <c r="CR281" i="1"/>
  <c r="CR163" i="1"/>
  <c r="CR609" i="1"/>
  <c r="CR588" i="1"/>
  <c r="CR616" i="1"/>
  <c r="CR711" i="1"/>
  <c r="CR439" i="1"/>
  <c r="CR211" i="1"/>
  <c r="CR558" i="1"/>
  <c r="CR607" i="1"/>
  <c r="CR466" i="1"/>
  <c r="CR274" i="1"/>
  <c r="CR613" i="1"/>
  <c r="CR762" i="1"/>
  <c r="CR684" i="1"/>
  <c r="CR458" i="1"/>
  <c r="CR284" i="1"/>
  <c r="CR763" i="1"/>
  <c r="CR708" i="1"/>
  <c r="CR471" i="1"/>
  <c r="CR726" i="1"/>
  <c r="CR492" i="1"/>
  <c r="CR282" i="1"/>
  <c r="CR768" i="1"/>
  <c r="CR709" i="1"/>
  <c r="CR464" i="1"/>
  <c r="CR664" i="1"/>
  <c r="CR774" i="1"/>
  <c r="CR662" i="1"/>
  <c r="CR761" i="1"/>
  <c r="CR633" i="1"/>
  <c r="CR781" i="1"/>
  <c r="CR563" i="1"/>
  <c r="CR687" i="1"/>
  <c r="CR527" i="1"/>
  <c r="CR776" i="1"/>
  <c r="CR287" i="1"/>
  <c r="CR539" i="1"/>
  <c r="CR667" i="1"/>
  <c r="CR639" i="1"/>
  <c r="CR611" i="1"/>
  <c r="CR685" i="1"/>
  <c r="CR453" i="1"/>
  <c r="CR714" i="1"/>
  <c r="CR713" i="1"/>
  <c r="CR504" i="1"/>
  <c r="CR769" i="1"/>
  <c r="CR728" i="1"/>
  <c r="CR568" i="1"/>
  <c r="CR216" i="1"/>
  <c r="CR565" i="1"/>
  <c r="CR644" i="1"/>
  <c r="CR540" i="1"/>
  <c r="CR590" i="1"/>
  <c r="CR212" i="1"/>
  <c r="CR766" i="1"/>
  <c r="CR489" i="1"/>
  <c r="CR460" i="1"/>
  <c r="CR640" i="1"/>
  <c r="AT244" i="1"/>
  <c r="AS244" i="1"/>
  <c r="CB81" i="1"/>
  <c r="CC81" i="1"/>
  <c r="BD153" i="1"/>
  <c r="BA155" i="1"/>
  <c r="BC153" i="1"/>
  <c r="CW141" i="1"/>
  <c r="CW140" i="1"/>
  <c r="CU186" i="1" s="1"/>
  <c r="CW143" i="1"/>
  <c r="AY154" i="1"/>
  <c r="AX154" i="1"/>
  <c r="AV156" i="1"/>
  <c r="CF155" i="1"/>
  <c r="CH153" i="1"/>
  <c r="CG153" i="1"/>
  <c r="EG140" i="1"/>
  <c r="EG143" i="1"/>
  <c r="BN197" i="1"/>
  <c r="BM197" i="1"/>
  <c r="BV249" i="1"/>
  <c r="BW248" i="1"/>
  <c r="BX248" i="1"/>
  <c r="BH252" i="1"/>
  <c r="BI252" i="1"/>
  <c r="BU286" i="1"/>
  <c r="BU275" i="1"/>
  <c r="BU769" i="1"/>
  <c r="BU465" i="1"/>
  <c r="BU532" i="1"/>
  <c r="BW532" i="1" s="1"/>
  <c r="BX532" i="1" s="1"/>
  <c r="BU771" i="1"/>
  <c r="BU535" i="1"/>
  <c r="BU163" i="1"/>
  <c r="BU282" i="1"/>
  <c r="BU284" i="1"/>
  <c r="BU466" i="1"/>
  <c r="BW466" i="1" s="1"/>
  <c r="BX466" i="1" s="1"/>
  <c r="BU527" i="1"/>
  <c r="BU766" i="1"/>
  <c r="BU568" i="1"/>
  <c r="BU640" i="1"/>
  <c r="BU683" i="1"/>
  <c r="BW683" i="1" s="1"/>
  <c r="BX683" i="1" s="1"/>
  <c r="BU488" i="1"/>
  <c r="BU712" i="1"/>
  <c r="BU638" i="1"/>
  <c r="BU469" i="1"/>
  <c r="BU220" i="1"/>
  <c r="BU540" i="1"/>
  <c r="BU213" i="1"/>
  <c r="BU441" i="1"/>
  <c r="BW441" i="1" s="1"/>
  <c r="BX441" i="1" s="1"/>
  <c r="BU774" i="1"/>
  <c r="BU639" i="1"/>
  <c r="BU289" i="1"/>
  <c r="BU758" i="1"/>
  <c r="BU274" i="1"/>
  <c r="BU215" i="1"/>
  <c r="BX215" i="1" s="1"/>
  <c r="BU636" i="1"/>
  <c r="BU217" i="1"/>
  <c r="BU455" i="1"/>
  <c r="BU661" i="1"/>
  <c r="BU490" i="1"/>
  <c r="BU765" i="1"/>
  <c r="BU767" i="1"/>
  <c r="BW767" i="1" s="1"/>
  <c r="BX767" i="1" s="1"/>
  <c r="BU452" i="1"/>
  <c r="BU764" i="1"/>
  <c r="BU218" i="1"/>
  <c r="BU221" i="1"/>
  <c r="BX221" i="1" s="1"/>
  <c r="BU776" i="1"/>
  <c r="BU442" i="1"/>
  <c r="BU443" i="1"/>
  <c r="BW443" i="1" s="1"/>
  <c r="BX443" i="1" s="1"/>
  <c r="BU768" i="1"/>
  <c r="BW768" i="1" s="1"/>
  <c r="BX768" i="1" s="1"/>
  <c r="BU607" i="1"/>
  <c r="BU664" i="1"/>
  <c r="BW664" i="1" s="1"/>
  <c r="BX664" i="1" s="1"/>
  <c r="BU777" i="1"/>
  <c r="BU459" i="1"/>
  <c r="BU492" i="1"/>
  <c r="BU212" i="1"/>
  <c r="BU609" i="1"/>
  <c r="BU759" i="1"/>
  <c r="BW759" i="1" s="1"/>
  <c r="BX759" i="1" s="1"/>
  <c r="BU273" i="1"/>
  <c r="BU641" i="1"/>
  <c r="BU272" i="1"/>
  <c r="BU762" i="1"/>
  <c r="BU472" i="1"/>
  <c r="BU637" i="1"/>
  <c r="BU667" i="1"/>
  <c r="BU611" i="1"/>
  <c r="BW611" i="1" s="1"/>
  <c r="BX611" i="1" s="1"/>
  <c r="BU663" i="1"/>
  <c r="BU590" i="1"/>
  <c r="BW590" i="1" s="1"/>
  <c r="BX590" i="1" s="1"/>
  <c r="BU460" i="1"/>
  <c r="BU446" i="1"/>
  <c r="BU710" i="1"/>
  <c r="BU216" i="1"/>
  <c r="BU773" i="1"/>
  <c r="BW773" i="1" s="1"/>
  <c r="BX773" i="1" s="1"/>
  <c r="BU462" i="1"/>
  <c r="BW462" i="1" s="1"/>
  <c r="BX462" i="1" s="1"/>
  <c r="BU670" i="1"/>
  <c r="BW670" i="1" s="1"/>
  <c r="BX670" i="1" s="1"/>
  <c r="BU471" i="1"/>
  <c r="BU684" i="1"/>
  <c r="BW684" i="1" s="1"/>
  <c r="BX684" i="1" s="1"/>
  <c r="BU586" i="1"/>
  <c r="BU763" i="1"/>
  <c r="BU665" i="1"/>
  <c r="BU704" i="1"/>
  <c r="BU643" i="1"/>
  <c r="BW643" i="1" s="1"/>
  <c r="BX643" i="1" s="1"/>
  <c r="BU534" i="1"/>
  <c r="BU772" i="1"/>
  <c r="BU278" i="1"/>
  <c r="BU531" i="1"/>
  <c r="BU685" i="1"/>
  <c r="BU688" i="1"/>
  <c r="BU613" i="1"/>
  <c r="BW613" i="1" s="1"/>
  <c r="BX613" i="1" s="1"/>
  <c r="BU461" i="1"/>
  <c r="BW461" i="1" s="1"/>
  <c r="BX461" i="1" s="1"/>
  <c r="BU450" i="1"/>
  <c r="BU276" i="1"/>
  <c r="BU558" i="1"/>
  <c r="BW558" i="1" s="1"/>
  <c r="BX558" i="1" s="1"/>
  <c r="BU468" i="1"/>
  <c r="BU463" i="1"/>
  <c r="BU536" i="1"/>
  <c r="BW536" i="1" s="1"/>
  <c r="BX536" i="1" s="1"/>
  <c r="BU467" i="1"/>
  <c r="BU606" i="1"/>
  <c r="BU709" i="1"/>
  <c r="BU564" i="1"/>
  <c r="BU559" i="1"/>
  <c r="BU557" i="1"/>
  <c r="BW557" i="1" s="1"/>
  <c r="BX557" i="1" s="1"/>
  <c r="BU615" i="1"/>
  <c r="BU730" i="1"/>
  <c r="BU539" i="1"/>
  <c r="BU635" i="1"/>
  <c r="BU508" i="1"/>
  <c r="BU726" i="1"/>
  <c r="BW726" i="1" s="1"/>
  <c r="BX726" i="1" s="1"/>
  <c r="BU529" i="1"/>
  <c r="BU439" i="1"/>
  <c r="BU634" i="1"/>
  <c r="BU588" i="1"/>
  <c r="BW588" i="1" s="1"/>
  <c r="BX588" i="1" s="1"/>
  <c r="BU583" i="1"/>
  <c r="BW583" i="1" s="1"/>
  <c r="BX583" i="1" s="1"/>
  <c r="BU538" i="1"/>
  <c r="BU616" i="1"/>
  <c r="BW616" i="1" s="1"/>
  <c r="BX616" i="1" s="1"/>
  <c r="BU666" i="1"/>
  <c r="BU288" i="1"/>
  <c r="BU775" i="1"/>
  <c r="BW775" i="1" s="1"/>
  <c r="BX775" i="1" s="1"/>
  <c r="BU223" i="1"/>
  <c r="BX223" i="1" s="1"/>
  <c r="BU505" i="1"/>
  <c r="BU487" i="1"/>
  <c r="BU711" i="1"/>
  <c r="BU714" i="1"/>
  <c r="BU729" i="1"/>
  <c r="BU706" i="1"/>
  <c r="BU224" i="1"/>
  <c r="BU489" i="1"/>
  <c r="BU225" i="1"/>
  <c r="BU458" i="1"/>
  <c r="BU642" i="1"/>
  <c r="BU214" i="1"/>
  <c r="BX214" i="1" s="1"/>
  <c r="BU211" i="1"/>
  <c r="BU732" i="1"/>
  <c r="BU473" i="1"/>
  <c r="BW6" i="1"/>
  <c r="BX6" i="1"/>
  <c r="BU713" i="1"/>
  <c r="BU705" i="1"/>
  <c r="BU287" i="1"/>
  <c r="BU533" i="1"/>
  <c r="BW533" i="1" s="1"/>
  <c r="BX533" i="1" s="1"/>
  <c r="BU222" i="1"/>
  <c r="BU582" i="1"/>
  <c r="BU669" i="1"/>
  <c r="BU668" i="1"/>
  <c r="BU454" i="1"/>
  <c r="BW454" i="1" s="1"/>
  <c r="BX454" i="1" s="1"/>
  <c r="BU761" i="1"/>
  <c r="BW761" i="1" s="1"/>
  <c r="BX761" i="1" s="1"/>
  <c r="BU281" i="1"/>
  <c r="BU283" i="1"/>
  <c r="BU614" i="1"/>
  <c r="BU587" i="1"/>
  <c r="BW587" i="1" s="1"/>
  <c r="BX587" i="1" s="1"/>
  <c r="BU687" i="1"/>
  <c r="BU567" i="1"/>
  <c r="BW567" i="1" s="1"/>
  <c r="BX567" i="1" s="1"/>
  <c r="BU781" i="1"/>
  <c r="BU731" i="1"/>
  <c r="BU610" i="1"/>
  <c r="BW610" i="1" s="1"/>
  <c r="BX610" i="1" s="1"/>
  <c r="CG114" i="1"/>
  <c r="CH114" i="1"/>
  <c r="BI161" i="1"/>
  <c r="BH161" i="1"/>
  <c r="AV452" i="1"/>
  <c r="AV665" i="1"/>
  <c r="AV584" i="1"/>
  <c r="AV770" i="1"/>
  <c r="AV763" i="1"/>
  <c r="AV566" i="1"/>
  <c r="AV277" i="1"/>
  <c r="AV464" i="1"/>
  <c r="AV471" i="1"/>
  <c r="AV777" i="1"/>
  <c r="AV634" i="1"/>
  <c r="AV538" i="1"/>
  <c r="AV767" i="1"/>
  <c r="AV535" i="1"/>
  <c r="AV769" i="1"/>
  <c r="AV685" i="1"/>
  <c r="AV731" i="1"/>
  <c r="AV286" i="1"/>
  <c r="AV272" i="1"/>
  <c r="AV687" i="1"/>
  <c r="AV667" i="1"/>
  <c r="AV771" i="1"/>
  <c r="AV505" i="1"/>
  <c r="AV224" i="1"/>
  <c r="AV643" i="1"/>
  <c r="AV463" i="1"/>
  <c r="AV608" i="1"/>
  <c r="AV633" i="1"/>
  <c r="AV567" i="1"/>
  <c r="AV636" i="1"/>
  <c r="AV529" i="1"/>
  <c r="AV762" i="1"/>
  <c r="AV606" i="1"/>
  <c r="AV610" i="1"/>
  <c r="AV708" i="1"/>
  <c r="AV760" i="1"/>
  <c r="AV493" i="1"/>
  <c r="AV539" i="1"/>
  <c r="AV713" i="1"/>
  <c r="AV214" i="1"/>
  <c r="AV491" i="1"/>
  <c r="AV565" i="1"/>
  <c r="AV449" i="1"/>
  <c r="AY6" i="1"/>
  <c r="AV712" i="1"/>
  <c r="AV473" i="1"/>
  <c r="AX6" i="1"/>
  <c r="AV635" i="1"/>
  <c r="AV465" i="1"/>
  <c r="AV284" i="1"/>
  <c r="AV669" i="1"/>
  <c r="AV683" i="1"/>
  <c r="AV281" i="1"/>
  <c r="AV642" i="1"/>
  <c r="AV213" i="1"/>
  <c r="AV163" i="1"/>
  <c r="AV664" i="1"/>
  <c r="AV454" i="1"/>
  <c r="AV506" i="1"/>
  <c r="AV220" i="1"/>
  <c r="AV781" i="1"/>
  <c r="AV219" i="1"/>
  <c r="AV469" i="1"/>
  <c r="AV672" i="1"/>
  <c r="AV273" i="1"/>
  <c r="AV212" i="1"/>
  <c r="AV221" i="1"/>
  <c r="AV459" i="1"/>
  <c r="AV729" i="1"/>
  <c r="AV775" i="1"/>
  <c r="AV582" i="1"/>
  <c r="AV442" i="1"/>
  <c r="AV557" i="1"/>
  <c r="AV730" i="1"/>
  <c r="AV671" i="1"/>
  <c r="AV759" i="1"/>
  <c r="AV611" i="1"/>
  <c r="AV663" i="1"/>
  <c r="AV278" i="1"/>
  <c r="AV530" i="1"/>
  <c r="AV761" i="1"/>
  <c r="AV765" i="1"/>
  <c r="AV562" i="1"/>
  <c r="AV641" i="1"/>
  <c r="AV568" i="1"/>
  <c r="AV585" i="1"/>
  <c r="AV218" i="1"/>
  <c r="AV534" i="1"/>
  <c r="AV564" i="1"/>
  <c r="AV457" i="1"/>
  <c r="AV670" i="1"/>
  <c r="AV445" i="1"/>
  <c r="AV470" i="1"/>
  <c r="AV458" i="1"/>
  <c r="AV560" i="1"/>
  <c r="AV728" i="1"/>
  <c r="AV711" i="1"/>
  <c r="AV726" i="1"/>
  <c r="AV508" i="1"/>
  <c r="AV704" i="1"/>
  <c r="AV613" i="1"/>
  <c r="AV446" i="1"/>
  <c r="AV590" i="1"/>
  <c r="AV727" i="1"/>
  <c r="AV616" i="1"/>
  <c r="AV558" i="1"/>
  <c r="AV668" i="1"/>
  <c r="AV583" i="1"/>
  <c r="AV215" i="1"/>
  <c r="AV768" i="1"/>
  <c r="AV614" i="1"/>
  <c r="AV504" i="1"/>
  <c r="AV776" i="1"/>
  <c r="AV639" i="1"/>
  <c r="AV766" i="1"/>
  <c r="AV466" i="1"/>
  <c r="AV774" i="1"/>
  <c r="AV474" i="1"/>
  <c r="AV666" i="1"/>
  <c r="AV211" i="1"/>
  <c r="AV714" i="1"/>
  <c r="AV758" i="1"/>
  <c r="AV216" i="1"/>
  <c r="AV607" i="1"/>
  <c r="AV710" i="1"/>
  <c r="AV764" i="1"/>
  <c r="AV527" i="1"/>
  <c r="AV540" i="1"/>
  <c r="AV533" i="1"/>
  <c r="AV536" i="1"/>
  <c r="AV217" i="1"/>
  <c r="AV638" i="1"/>
  <c r="AV772" i="1"/>
  <c r="AV637" i="1"/>
  <c r="AV709" i="1"/>
  <c r="AV644" i="1"/>
  <c r="AV225" i="1"/>
  <c r="AV589" i="1"/>
  <c r="AV588" i="1"/>
  <c r="AV732" i="1"/>
  <c r="AV507" i="1"/>
  <c r="AV455" i="1"/>
  <c r="CU148" i="1"/>
  <c r="CU147" i="1"/>
  <c r="CU8" i="1"/>
  <c r="CU99" i="1"/>
  <c r="CU102" i="1" s="1"/>
  <c r="CU103" i="1" s="1"/>
  <c r="CN285" i="1"/>
  <c r="CN670" i="1"/>
  <c r="CN640" i="1"/>
  <c r="CN470" i="1"/>
  <c r="CN461" i="1"/>
  <c r="CN274" i="1"/>
  <c r="CN527" i="1"/>
  <c r="CN762" i="1"/>
  <c r="CN776" i="1"/>
  <c r="CN220" i="1"/>
  <c r="CN215" i="1"/>
  <c r="CN441" i="1"/>
  <c r="CN766" i="1"/>
  <c r="CN557" i="1"/>
  <c r="CN728" i="1"/>
  <c r="CN452" i="1"/>
  <c r="CN662" i="1"/>
  <c r="CN635" i="1"/>
  <c r="CN773" i="1"/>
  <c r="CN284" i="1"/>
  <c r="CN559" i="1"/>
  <c r="CN634" i="1"/>
  <c r="CN534" i="1"/>
  <c r="CN608" i="1"/>
  <c r="CN764" i="1"/>
  <c r="CN289" i="1"/>
  <c r="CN606" i="1"/>
  <c r="CN727" i="1"/>
  <c r="CN613" i="1"/>
  <c r="CN614" i="1"/>
  <c r="CN708" i="1"/>
  <c r="CN563" i="1"/>
  <c r="CN566" i="1"/>
  <c r="CN492" i="1"/>
  <c r="CN214" i="1"/>
  <c r="CN539" i="1"/>
  <c r="CN726" i="1"/>
  <c r="CN212" i="1"/>
  <c r="CN582" i="1"/>
  <c r="CN219" i="1"/>
  <c r="CN222" i="1"/>
  <c r="CN667" i="1"/>
  <c r="CN474" i="1"/>
  <c r="CN771" i="1"/>
  <c r="CN685" i="1"/>
  <c r="CN732" i="1"/>
  <c r="CN211" i="1"/>
  <c r="CN454" i="1"/>
  <c r="CN218" i="1"/>
  <c r="CN529" i="1"/>
  <c r="CN471" i="1"/>
  <c r="CN759" i="1"/>
  <c r="CN531" i="1"/>
  <c r="CN493" i="1"/>
  <c r="CN286" i="1"/>
  <c r="CN445" i="1"/>
  <c r="CN760" i="1"/>
  <c r="CN217" i="1"/>
  <c r="CN687" i="1"/>
  <c r="CN730" i="1"/>
  <c r="CN686" i="1"/>
  <c r="CN714" i="1"/>
  <c r="CN684" i="1"/>
  <c r="CN669" i="1"/>
  <c r="CN666" i="1"/>
  <c r="CN505" i="1"/>
  <c r="CN777" i="1"/>
  <c r="CN768" i="1"/>
  <c r="CN642" i="1"/>
  <c r="CN472" i="1"/>
  <c r="CN488" i="1"/>
  <c r="CN459" i="1"/>
  <c r="CN761" i="1"/>
  <c r="CN463" i="1"/>
  <c r="CN774" i="1"/>
  <c r="CN638" i="1"/>
  <c r="CN639" i="1"/>
  <c r="CN589" i="1"/>
  <c r="CN611" i="1"/>
  <c r="CN468" i="1"/>
  <c r="CN705" i="1"/>
  <c r="CN464" i="1"/>
  <c r="CN683" i="1"/>
  <c r="CN713" i="1"/>
  <c r="CN772" i="1"/>
  <c r="CN688" i="1"/>
  <c r="CN586" i="1"/>
  <c r="CN587" i="1"/>
  <c r="CN506" i="1"/>
  <c r="CN225" i="1"/>
  <c r="CN672" i="1"/>
  <c r="CN439" i="1"/>
  <c r="CN533" i="1"/>
  <c r="CN538" i="1"/>
  <c r="CN224" i="1"/>
  <c r="CN223" i="1"/>
  <c r="CN460" i="1"/>
  <c r="CN568" i="1"/>
  <c r="CN473" i="1"/>
  <c r="CN140" i="1"/>
  <c r="CN567" i="1"/>
  <c r="CN163" i="1"/>
  <c r="CN671" i="1"/>
  <c r="CN668" i="1"/>
  <c r="CN610" i="1"/>
  <c r="CN781" i="1"/>
  <c r="CN287" i="1"/>
  <c r="CN444" i="1"/>
  <c r="CN767" i="1"/>
  <c r="CN775" i="1"/>
  <c r="CN216" i="1"/>
  <c r="CN615" i="1"/>
  <c r="CN707" i="1"/>
  <c r="CN221" i="1"/>
  <c r="CN504" i="1"/>
  <c r="CN765" i="1"/>
  <c r="CN458" i="1"/>
  <c r="CN769" i="1"/>
  <c r="CN507" i="1"/>
  <c r="CN489" i="1"/>
  <c r="CN561" i="1"/>
  <c r="CN709" i="1"/>
  <c r="CN583" i="1"/>
  <c r="CN455" i="1"/>
  <c r="CN616" i="1"/>
  <c r="CN508" i="1"/>
  <c r="CN528" i="1"/>
  <c r="CN275" i="1"/>
  <c r="CN278" i="1"/>
  <c r="CN664" i="1"/>
  <c r="CN276" i="1"/>
  <c r="CN562" i="1"/>
  <c r="CN706" i="1"/>
  <c r="CN273" i="1"/>
  <c r="CN641" i="1"/>
  <c r="CN490" i="1"/>
  <c r="CN588" i="1"/>
  <c r="CN758" i="1"/>
  <c r="CN450" i="1"/>
  <c r="CN272" i="1"/>
  <c r="CN665" i="1"/>
  <c r="CN283" i="1"/>
  <c r="CN532" i="1"/>
  <c r="CN535" i="1"/>
  <c r="CN729" i="1"/>
  <c r="DM99" i="1"/>
  <c r="DM102" i="1" s="1"/>
  <c r="DM103" i="1" s="1"/>
  <c r="DM147" i="1"/>
  <c r="DM8" i="1"/>
  <c r="DB148" i="1"/>
  <c r="DB158" i="1"/>
  <c r="DB149" i="1"/>
  <c r="DB157" i="1"/>
  <c r="EC273" i="1"/>
  <c r="EC635" i="1"/>
  <c r="EC686" i="1"/>
  <c r="EC758" i="1"/>
  <c r="EC669" i="1"/>
  <c r="EC726" i="1"/>
  <c r="EC712" i="1"/>
  <c r="EC282" i="1"/>
  <c r="EC728" i="1"/>
  <c r="EC611" i="1"/>
  <c r="EC442" i="1"/>
  <c r="EC444" i="1"/>
  <c r="EC287" i="1"/>
  <c r="EC777" i="1"/>
  <c r="EC670" i="1"/>
  <c r="EC729" i="1"/>
  <c r="EC708" i="1"/>
  <c r="EC471" i="1"/>
  <c r="EC714" i="1"/>
  <c r="EC281" i="1"/>
  <c r="EC706" i="1"/>
  <c r="EC504" i="1"/>
  <c r="EC710" i="1"/>
  <c r="EC224" i="1"/>
  <c r="EC772" i="1"/>
  <c r="EC773" i="1"/>
  <c r="EC284" i="1"/>
  <c r="EC584" i="1"/>
  <c r="EC608" i="1"/>
  <c r="EC494" i="1"/>
  <c r="EC286" i="1"/>
  <c r="EC567" i="1"/>
  <c r="EC470" i="1"/>
  <c r="EC463" i="1"/>
  <c r="EC220" i="1"/>
  <c r="EC467" i="1"/>
  <c r="EC683" i="1"/>
  <c r="EC761" i="1"/>
  <c r="EC223" i="1"/>
  <c r="EC459" i="1"/>
  <c r="EC633" i="1"/>
  <c r="EC530" i="1"/>
  <c r="EC565" i="1"/>
  <c r="EC488" i="1"/>
  <c r="EC606" i="1"/>
  <c r="EC505" i="1"/>
  <c r="EC217" i="1"/>
  <c r="EC533" i="1"/>
  <c r="EC445" i="1"/>
  <c r="EC731" i="1"/>
  <c r="EC764" i="1"/>
  <c r="EC582" i="1"/>
  <c r="EC461" i="1"/>
  <c r="EC781" i="1"/>
  <c r="EC765" i="1"/>
  <c r="EC493" i="1"/>
  <c r="EC727" i="1"/>
  <c r="EC449" i="1"/>
  <c r="EC609" i="1"/>
  <c r="EC769" i="1"/>
  <c r="EC466" i="1"/>
  <c r="EC222" i="1"/>
  <c r="EC489" i="1"/>
  <c r="EC225" i="1"/>
  <c r="EC666" i="1"/>
  <c r="EC214" i="1"/>
  <c r="EC215" i="1"/>
  <c r="EC278" i="1"/>
  <c r="EC537" i="1"/>
  <c r="EC216" i="1"/>
  <c r="EC527" i="1"/>
  <c r="EC664" i="1"/>
  <c r="EC472" i="1"/>
  <c r="EC447" i="1"/>
  <c r="EC612" i="1"/>
  <c r="EC272" i="1"/>
  <c r="EC460" i="1"/>
  <c r="EC283" i="1"/>
  <c r="EC275" i="1"/>
  <c r="EC439" i="1"/>
  <c r="EC667" i="1"/>
  <c r="EC539" i="1"/>
  <c r="EC588" i="1"/>
  <c r="EC688" i="1"/>
  <c r="EC730" i="1"/>
  <c r="EC775" i="1"/>
  <c r="EC586" i="1"/>
  <c r="EC454" i="1"/>
  <c r="EC707" i="1"/>
  <c r="EC685" i="1"/>
  <c r="EC506" i="1"/>
  <c r="EC558" i="1"/>
  <c r="EC441" i="1"/>
  <c r="EC638" i="1"/>
  <c r="EC458" i="1"/>
  <c r="EC448" i="1"/>
  <c r="EC508" i="1"/>
  <c r="EC462" i="1"/>
  <c r="EC464" i="1"/>
  <c r="EC610" i="1"/>
  <c r="EC213" i="1"/>
  <c r="EC589" i="1"/>
  <c r="EC492" i="1"/>
  <c r="EC636" i="1"/>
  <c r="EC585" i="1"/>
  <c r="EC763" i="1"/>
  <c r="EC491" i="1"/>
  <c r="EC662" i="1"/>
  <c r="EC613" i="1"/>
  <c r="EC759" i="1"/>
  <c r="EC771" i="1"/>
  <c r="EC768" i="1"/>
  <c r="EC704" i="1"/>
  <c r="EC218" i="1"/>
  <c r="EC221" i="1"/>
  <c r="EC440" i="1"/>
  <c r="EC663" i="1"/>
  <c r="EC443" i="1"/>
  <c r="EC534" i="1"/>
  <c r="EC615" i="1"/>
  <c r="EC468" i="1"/>
  <c r="EC457" i="1"/>
  <c r="EC219" i="1"/>
  <c r="EC767" i="1"/>
  <c r="EC474" i="1"/>
  <c r="EC672" i="1"/>
  <c r="EC540" i="1"/>
  <c r="EC732" i="1"/>
  <c r="EC713" i="1"/>
  <c r="EC642" i="1"/>
  <c r="EC643" i="1"/>
  <c r="EC776" i="1"/>
  <c r="EC607" i="1"/>
  <c r="EC711" i="1"/>
  <c r="EC687" i="1"/>
  <c r="EC285" i="1"/>
  <c r="EC562" i="1"/>
  <c r="EC766" i="1"/>
  <c r="EC450" i="1"/>
  <c r="EC644" i="1"/>
  <c r="EC661" i="1"/>
  <c r="EC634" i="1"/>
  <c r="EC665" i="1"/>
  <c r="EC762" i="1"/>
  <c r="EC774" i="1"/>
  <c r="EC770" i="1"/>
  <c r="CE142" i="1"/>
  <c r="CE141" i="1"/>
  <c r="CH138" i="1"/>
  <c r="CG138" i="1"/>
  <c r="CE143" i="1"/>
  <c r="CE140" i="1"/>
  <c r="EH151" i="1"/>
  <c r="EH150" i="1"/>
  <c r="EH157" i="1"/>
  <c r="EH148" i="1"/>
  <c r="EH159" i="1"/>
  <c r="EH158" i="1"/>
  <c r="DQ158" i="1"/>
  <c r="DQ149" i="1"/>
  <c r="DQ157" i="1"/>
  <c r="DQ151" i="1"/>
  <c r="DQ150" i="1"/>
  <c r="BC133" i="1"/>
  <c r="BD133" i="1"/>
  <c r="AO161" i="1"/>
  <c r="AN161" i="1"/>
  <c r="BQ148" i="1"/>
  <c r="BQ151" i="1"/>
  <c r="BQ158" i="1"/>
  <c r="BQ157" i="1"/>
  <c r="BQ159" i="1"/>
  <c r="BS146" i="1"/>
  <c r="BR146" i="1"/>
  <c r="DP140" i="1"/>
  <c r="DP141" i="1"/>
  <c r="DP143" i="1"/>
  <c r="DF143" i="1"/>
  <c r="DF142" i="1"/>
  <c r="DF140" i="1"/>
  <c r="DF141" i="1"/>
  <c r="DE142" i="1"/>
  <c r="DE143" i="1"/>
  <c r="DE140" i="1"/>
  <c r="CQ142" i="1"/>
  <c r="CQ143" i="1"/>
  <c r="CQ141" i="1"/>
  <c r="BV143" i="1"/>
  <c r="BV140" i="1"/>
  <c r="BV142" i="1"/>
  <c r="CH197" i="1"/>
  <c r="CG197" i="1"/>
  <c r="CB153" i="1"/>
  <c r="BZ155" i="1"/>
  <c r="CC153" i="1"/>
  <c r="BZ249" i="1"/>
  <c r="CC248" i="1"/>
  <c r="CB248" i="1"/>
  <c r="AB276" i="1"/>
  <c r="AD276" i="1" s="1"/>
  <c r="AE276" i="1" s="1"/>
  <c r="AB222" i="1"/>
  <c r="AE222" i="1" s="1"/>
  <c r="AB664" i="1"/>
  <c r="AB588" i="1"/>
  <c r="AB667" i="1"/>
  <c r="AD667" i="1" s="1"/>
  <c r="AE667" i="1" s="1"/>
  <c r="AB223" i="1"/>
  <c r="AE223" i="1" s="1"/>
  <c r="AB662" i="1"/>
  <c r="AD662" i="1" s="1"/>
  <c r="AE662" i="1" s="1"/>
  <c r="AB634" i="1"/>
  <c r="AD634" i="1" s="1"/>
  <c r="AE634" i="1" s="1"/>
  <c r="AB455" i="1"/>
  <c r="AD455" i="1" s="1"/>
  <c r="AE455" i="1" s="1"/>
  <c r="AB776" i="1"/>
  <c r="AD776" i="1" s="1"/>
  <c r="AE776" i="1" s="1"/>
  <c r="AB536" i="1"/>
  <c r="AD536" i="1" s="1"/>
  <c r="AE536" i="1" s="1"/>
  <c r="AB641" i="1"/>
  <c r="AB492" i="1"/>
  <c r="AB288" i="1"/>
  <c r="AB610" i="1"/>
  <c r="AB564" i="1"/>
  <c r="AD564" i="1" s="1"/>
  <c r="AE564" i="1" s="1"/>
  <c r="AB583" i="1"/>
  <c r="AB710" i="1"/>
  <c r="AB566" i="1"/>
  <c r="AB686" i="1"/>
  <c r="AD686" i="1" s="1"/>
  <c r="AE686" i="1" s="1"/>
  <c r="AB567" i="1"/>
  <c r="AD567" i="1" s="1"/>
  <c r="AE567" i="1" s="1"/>
  <c r="AB766" i="1"/>
  <c r="AB537" i="1"/>
  <c r="AB670" i="1"/>
  <c r="AD670" i="1" s="1"/>
  <c r="AE670" i="1" s="1"/>
  <c r="AB214" i="1"/>
  <c r="AB727" i="1"/>
  <c r="AB527" i="1"/>
  <c r="AB221" i="1"/>
  <c r="AB607" i="1"/>
  <c r="AD607" i="1" s="1"/>
  <c r="AE607" i="1" s="1"/>
  <c r="AB635" i="1"/>
  <c r="AD635" i="1" s="1"/>
  <c r="AE635" i="1" s="1"/>
  <c r="AB443" i="1"/>
  <c r="AB640" i="1"/>
  <c r="AD640" i="1" s="1"/>
  <c r="AE640" i="1" s="1"/>
  <c r="AB765" i="1"/>
  <c r="AB225" i="1"/>
  <c r="AE225" i="1" s="1"/>
  <c r="AB638" i="1"/>
  <c r="AD638" i="1" s="1"/>
  <c r="AE638" i="1" s="1"/>
  <c r="AB568" i="1"/>
  <c r="AB644" i="1"/>
  <c r="AB471" i="1"/>
  <c r="AB559" i="1"/>
  <c r="AB441" i="1"/>
  <c r="AB219" i="1"/>
  <c r="AB275" i="1"/>
  <c r="AD275" i="1" s="1"/>
  <c r="AE275" i="1" s="1"/>
  <c r="AB612" i="1"/>
  <c r="AB760" i="1"/>
  <c r="AD760" i="1" s="1"/>
  <c r="AE760" i="1" s="1"/>
  <c r="AB774" i="1"/>
  <c r="AB562" i="1"/>
  <c r="AB729" i="1"/>
  <c r="AB687" i="1"/>
  <c r="AB758" i="1"/>
  <c r="AB608" i="1"/>
  <c r="AB216" i="1"/>
  <c r="AB217" i="1"/>
  <c r="AB532" i="1"/>
  <c r="AB529" i="1"/>
  <c r="AB452" i="1"/>
  <c r="AD452" i="1" s="1"/>
  <c r="AE452" i="1" s="1"/>
  <c r="AB683" i="1"/>
  <c r="AB781" i="1"/>
  <c r="AB666" i="1"/>
  <c r="AD666" i="1" s="1"/>
  <c r="AE666" i="1" s="1"/>
  <c r="AB613" i="1"/>
  <c r="AD613" i="1" s="1"/>
  <c r="AE613" i="1" s="1"/>
  <c r="AB504" i="1"/>
  <c r="AB761" i="1"/>
  <c r="AB530" i="1"/>
  <c r="AB220" i="1"/>
  <c r="AB563" i="1"/>
  <c r="AB728" i="1"/>
  <c r="AD728" i="1" s="1"/>
  <c r="AE728" i="1" s="1"/>
  <c r="AB557" i="1"/>
  <c r="AB457" i="1"/>
  <c r="AD457" i="1" s="1"/>
  <c r="AE457" i="1" s="1"/>
  <c r="AB633" i="1"/>
  <c r="AB283" i="1"/>
  <c r="AD283" i="1" s="1"/>
  <c r="AE283" i="1" s="1"/>
  <c r="AB211" i="1"/>
  <c r="AB685" i="1"/>
  <c r="AB731" i="1"/>
  <c r="AD731" i="1" s="1"/>
  <c r="AE731" i="1" s="1"/>
  <c r="AB539" i="1"/>
  <c r="AD539" i="1" s="1"/>
  <c r="AE539" i="1" s="1"/>
  <c r="AB770" i="1"/>
  <c r="AD770" i="1" s="1"/>
  <c r="AE770" i="1" s="1"/>
  <c r="AB582" i="1"/>
  <c r="AB212" i="1"/>
  <c r="AE212" i="1" s="1"/>
  <c r="AB446" i="1"/>
  <c r="AB712" i="1"/>
  <c r="AB560" i="1"/>
  <c r="AD560" i="1" s="1"/>
  <c r="AE560" i="1" s="1"/>
  <c r="AB708" i="1"/>
  <c r="AD708" i="1" s="1"/>
  <c r="AE708" i="1" s="1"/>
  <c r="AB538" i="1"/>
  <c r="AD538" i="1" s="1"/>
  <c r="AE538" i="1" s="1"/>
  <c r="AB771" i="1"/>
  <c r="AB777" i="1"/>
  <c r="AB215" i="1"/>
  <c r="AE215" i="1" s="1"/>
  <c r="AB732" i="1"/>
  <c r="AD732" i="1" s="1"/>
  <c r="AE732" i="1" s="1"/>
  <c r="AB661" i="1"/>
  <c r="AD661" i="1" s="1"/>
  <c r="AE661" i="1" s="1"/>
  <c r="AB769" i="1"/>
  <c r="AD769" i="1" s="1"/>
  <c r="AE769" i="1" s="1"/>
  <c r="AB506" i="1"/>
  <c r="AB615" i="1"/>
  <c r="AD615" i="1" s="1"/>
  <c r="AE615" i="1" s="1"/>
  <c r="AB706" i="1"/>
  <c r="AD706" i="1" s="1"/>
  <c r="AE706" i="1" s="1"/>
  <c r="AB461" i="1"/>
  <c r="AB467" i="1"/>
  <c r="AD467" i="1" s="1"/>
  <c r="AE467" i="1" s="1"/>
  <c r="AB590" i="1"/>
  <c r="AB587" i="1"/>
  <c r="AD587" i="1" s="1"/>
  <c r="AE587" i="1" s="1"/>
  <c r="AB531" i="1"/>
  <c r="AB616" i="1"/>
  <c r="AD616" i="1" s="1"/>
  <c r="AE616" i="1" s="1"/>
  <c r="AB507" i="1"/>
  <c r="AD507" i="1" s="1"/>
  <c r="AE507" i="1" s="1"/>
  <c r="AB444" i="1"/>
  <c r="AB464" i="1"/>
  <c r="AD464" i="1" s="1"/>
  <c r="AE464" i="1" s="1"/>
  <c r="AB636" i="1"/>
  <c r="AB713" i="1"/>
  <c r="AB665" i="1"/>
  <c r="AD665" i="1" s="1"/>
  <c r="AE665" i="1" s="1"/>
  <c r="AB505" i="1"/>
  <c r="AB767" i="1"/>
  <c r="AB606" i="1"/>
  <c r="AD606" i="1" s="1"/>
  <c r="AE606" i="1" s="1"/>
  <c r="AB487" i="1"/>
  <c r="AB671" i="1"/>
  <c r="AB709" i="1"/>
  <c r="AD709" i="1" s="1"/>
  <c r="AE709" i="1" s="1"/>
  <c r="AB688" i="1"/>
  <c r="AD688" i="1" s="1"/>
  <c r="AE688" i="1" s="1"/>
  <c r="AB704" i="1"/>
  <c r="AB458" i="1"/>
  <c r="AB684" i="1"/>
  <c r="AB764" i="1"/>
  <c r="AD764" i="1" s="1"/>
  <c r="AE764" i="1" s="1"/>
  <c r="AB663" i="1"/>
  <c r="AB768" i="1"/>
  <c r="AB763" i="1"/>
  <c r="AD763" i="1" s="1"/>
  <c r="AE763" i="1" s="1"/>
  <c r="AB714" i="1"/>
  <c r="AB450" i="1"/>
  <c r="AD450" i="1" s="1"/>
  <c r="AE450" i="1" s="1"/>
  <c r="AB711" i="1"/>
  <c r="AD711" i="1" s="1"/>
  <c r="AE711" i="1" s="1"/>
  <c r="AB775" i="1"/>
  <c r="AB440" i="1"/>
  <c r="AB218" i="1"/>
  <c r="AB488" i="1"/>
  <c r="AD488" i="1" s="1"/>
  <c r="AE488" i="1" s="1"/>
  <c r="AB643" i="1"/>
  <c r="AD643" i="1" s="1"/>
  <c r="AE643" i="1" s="1"/>
  <c r="AB224" i="1"/>
  <c r="AE224" i="1" s="1"/>
  <c r="AB494" i="1"/>
  <c r="AB762" i="1"/>
  <c r="AD762" i="1" s="1"/>
  <c r="AE762" i="1" s="1"/>
  <c r="AB773" i="1"/>
  <c r="AB585" i="1"/>
  <c r="AB213" i="1"/>
  <c r="AB668" i="1"/>
  <c r="AB490" i="1"/>
  <c r="AB642" i="1"/>
  <c r="AD642" i="1" s="1"/>
  <c r="AE642" i="1" s="1"/>
  <c r="AB730" i="1"/>
  <c r="AD730" i="1" s="1"/>
  <c r="AE730" i="1" s="1"/>
  <c r="AB705" i="1"/>
  <c r="DT156" i="1"/>
  <c r="DT148" i="1"/>
  <c r="DT147" i="1"/>
  <c r="DT190" i="1"/>
  <c r="DT99" i="1"/>
  <c r="DT102" i="1" s="1"/>
  <c r="DT103" i="1" s="1"/>
  <c r="DT8" i="1"/>
  <c r="AH277" i="1"/>
  <c r="AH451" i="1"/>
  <c r="AH289" i="1"/>
  <c r="AH529" i="1"/>
  <c r="AH449" i="1"/>
  <c r="AH452" i="1"/>
  <c r="AH607" i="1"/>
  <c r="AH713" i="1"/>
  <c r="AH222" i="1"/>
  <c r="AH773" i="1"/>
  <c r="AH464" i="1"/>
  <c r="AH462" i="1"/>
  <c r="AH283" i="1"/>
  <c r="AH615" i="1"/>
  <c r="AH777" i="1"/>
  <c r="AH442" i="1"/>
  <c r="AH661" i="1"/>
  <c r="AH220" i="1"/>
  <c r="AH683" i="1"/>
  <c r="AH532" i="1"/>
  <c r="AH686" i="1"/>
  <c r="AH760" i="1"/>
  <c r="AH729" i="1"/>
  <c r="AH463" i="1"/>
  <c r="AH490" i="1"/>
  <c r="AH614" i="1"/>
  <c r="AH448" i="1"/>
  <c r="AH732" i="1"/>
  <c r="AH566" i="1"/>
  <c r="AH439" i="1"/>
  <c r="AH643" i="1"/>
  <c r="AH611" i="1"/>
  <c r="AH638" i="1"/>
  <c r="AH558" i="1"/>
  <c r="AH667" i="1"/>
  <c r="AH278" i="1"/>
  <c r="AH540" i="1"/>
  <c r="AH441" i="1"/>
  <c r="AH272" i="1"/>
  <c r="AI272" i="1" s="1"/>
  <c r="AJ272" i="1" s="1"/>
  <c r="AH223" i="1"/>
  <c r="AH634" i="1"/>
  <c r="AH287" i="1"/>
  <c r="AH587" i="1"/>
  <c r="AH781" i="1"/>
  <c r="AH582" i="1"/>
  <c r="AI582" i="1" s="1"/>
  <c r="AJ582" i="1" s="1"/>
  <c r="AH560" i="1"/>
  <c r="AH641" i="1"/>
  <c r="AH708" i="1"/>
  <c r="AH557" i="1"/>
  <c r="AH492" i="1"/>
  <c r="AH633" i="1"/>
  <c r="AH766" i="1"/>
  <c r="AH274" i="1"/>
  <c r="AH770" i="1"/>
  <c r="AH774" i="1"/>
  <c r="AH710" i="1"/>
  <c r="AH440" i="1"/>
  <c r="AH459" i="1"/>
  <c r="AH559" i="1"/>
  <c r="AH712" i="1"/>
  <c r="AH589" i="1"/>
  <c r="AH217" i="1"/>
  <c r="AH644" i="1"/>
  <c r="AH445" i="1"/>
  <c r="AH640" i="1"/>
  <c r="AH504" i="1"/>
  <c r="AH163" i="1"/>
  <c r="AH219" i="1"/>
  <c r="AH468" i="1"/>
  <c r="AH467" i="1"/>
  <c r="AH288" i="1"/>
  <c r="AH668" i="1"/>
  <c r="AH759" i="1"/>
  <c r="AH763" i="1"/>
  <c r="AH505" i="1"/>
  <c r="AH218" i="1"/>
  <c r="AH687" i="1"/>
  <c r="AH584" i="1"/>
  <c r="AH567" i="1"/>
  <c r="AH662" i="1"/>
  <c r="AH609" i="1"/>
  <c r="AH762" i="1"/>
  <c r="AH276" i="1"/>
  <c r="AH470" i="1"/>
  <c r="AH282" i="1"/>
  <c r="AH533" i="1"/>
  <c r="AH488" i="1"/>
  <c r="AH474" i="1"/>
  <c r="AH665" i="1"/>
  <c r="AH487" i="1"/>
  <c r="AH528" i="1"/>
  <c r="AH284" i="1"/>
  <c r="AH637" i="1"/>
  <c r="AH767" i="1"/>
  <c r="AH536" i="1"/>
  <c r="AH606" i="1"/>
  <c r="AH672" i="1"/>
  <c r="AH769" i="1"/>
  <c r="AH539" i="1"/>
  <c r="AH281" i="1"/>
  <c r="AH224" i="1"/>
  <c r="AH531" i="1"/>
  <c r="AH491" i="1"/>
  <c r="AH726" i="1"/>
  <c r="AH568" i="1"/>
  <c r="AH534" i="1"/>
  <c r="AH494" i="1"/>
  <c r="AH765" i="1"/>
  <c r="AH564" i="1"/>
  <c r="AH730" i="1"/>
  <c r="AH764" i="1"/>
  <c r="AH493" i="1"/>
  <c r="AH213" i="1"/>
  <c r="AH562" i="1"/>
  <c r="AH466" i="1"/>
  <c r="AH586" i="1"/>
  <c r="AH608" i="1"/>
  <c r="AH211" i="1"/>
  <c r="AH583" i="1"/>
  <c r="AH212" i="1"/>
  <c r="AH460" i="1"/>
  <c r="AH563" i="1"/>
  <c r="AH714" i="1"/>
  <c r="AH705" i="1"/>
  <c r="AH707" i="1"/>
  <c r="AH590" i="1"/>
  <c r="AH642" i="1"/>
  <c r="AH225" i="1"/>
  <c r="AH775" i="1"/>
  <c r="AH664" i="1"/>
  <c r="AH444" i="1"/>
  <c r="AI444" i="1" s="1"/>
  <c r="AJ444" i="1" s="1"/>
  <c r="AH669" i="1"/>
  <c r="AH489" i="1"/>
  <c r="AH221" i="1"/>
  <c r="AH214" i="1"/>
  <c r="AH588" i="1"/>
  <c r="AH616" i="1"/>
  <c r="AH613" i="1"/>
  <c r="AH507" i="1"/>
  <c r="AH688" i="1"/>
  <c r="AH758" i="1"/>
  <c r="AH728" i="1"/>
  <c r="AH457" i="1"/>
  <c r="AH456" i="1"/>
  <c r="AH761" i="1"/>
  <c r="AH530" i="1"/>
  <c r="AH709" i="1"/>
  <c r="AH473" i="1"/>
  <c r="AH731" i="1"/>
  <c r="AH215" i="1"/>
  <c r="AH684" i="1"/>
  <c r="AH768" i="1"/>
  <c r="AH670" i="1"/>
  <c r="AH471" i="1"/>
  <c r="AH727" i="1"/>
  <c r="AH216" i="1"/>
  <c r="AH771" i="1"/>
  <c r="AH565" i="1"/>
  <c r="AH506" i="1"/>
  <c r="AH465" i="1"/>
  <c r="AH455" i="1"/>
  <c r="CM284" i="1"/>
  <c r="CM704" i="1"/>
  <c r="CM641" i="1"/>
  <c r="CM665" i="1"/>
  <c r="CM666" i="1"/>
  <c r="CM272" i="1"/>
  <c r="CM662" i="1"/>
  <c r="CM211" i="1"/>
  <c r="CM222" i="1"/>
  <c r="CM769" i="1"/>
  <c r="CM288" i="1"/>
  <c r="CM781" i="1"/>
  <c r="CM684" i="1"/>
  <c r="CM456" i="1"/>
  <c r="CM729" i="1"/>
  <c r="CM214" i="1"/>
  <c r="CM669" i="1"/>
  <c r="CM559" i="1"/>
  <c r="CM508" i="1"/>
  <c r="CM706" i="1"/>
  <c r="CM613" i="1"/>
  <c r="CM732" i="1"/>
  <c r="CM590" i="1"/>
  <c r="CM607" i="1"/>
  <c r="CM642" i="1"/>
  <c r="CM685" i="1"/>
  <c r="CM538" i="1"/>
  <c r="CM584" i="1"/>
  <c r="CM444" i="1"/>
  <c r="CM766" i="1"/>
  <c r="CM565" i="1"/>
  <c r="CM611" i="1"/>
  <c r="CM535" i="1"/>
  <c r="CM442" i="1"/>
  <c r="CM664" i="1"/>
  <c r="CM468" i="1"/>
  <c r="CM471" i="1"/>
  <c r="CM224" i="1"/>
  <c r="CM289" i="1"/>
  <c r="CM274" i="1"/>
  <c r="CM668" i="1"/>
  <c r="CM282" i="1"/>
  <c r="CM636" i="1"/>
  <c r="CM567" i="1"/>
  <c r="CM470" i="1"/>
  <c r="CM587" i="1"/>
  <c r="CM709" i="1"/>
  <c r="CM560" i="1"/>
  <c r="CM762" i="1"/>
  <c r="CM539" i="1"/>
  <c r="CM462" i="1"/>
  <c r="CM610" i="1"/>
  <c r="CM439" i="1"/>
  <c r="CM487" i="1"/>
  <c r="CM489" i="1"/>
  <c r="CM441" i="1"/>
  <c r="CM281" i="1"/>
  <c r="CM583" i="1"/>
  <c r="CM443" i="1"/>
  <c r="CM771" i="1"/>
  <c r="CM452" i="1"/>
  <c r="CM686" i="1"/>
  <c r="CM473" i="1"/>
  <c r="CM463" i="1"/>
  <c r="CM454" i="1"/>
  <c r="CM589" i="1"/>
  <c r="CM445" i="1"/>
  <c r="CM608" i="1"/>
  <c r="CM563" i="1"/>
  <c r="CM638" i="1"/>
  <c r="CM667" i="1"/>
  <c r="CM540" i="1"/>
  <c r="CM440" i="1"/>
  <c r="CM448" i="1"/>
  <c r="CM504" i="1"/>
  <c r="CM273" i="1"/>
  <c r="CM283" i="1"/>
  <c r="CM465" i="1"/>
  <c r="CM488" i="1"/>
  <c r="CM568" i="1"/>
  <c r="CM634" i="1"/>
  <c r="CM447" i="1"/>
  <c r="CM458" i="1"/>
  <c r="CM450" i="1"/>
  <c r="CM446" i="1"/>
  <c r="CM457" i="1"/>
  <c r="CM219" i="1"/>
  <c r="CM558" i="1"/>
  <c r="CM163" i="1"/>
  <c r="CM276" i="1"/>
  <c r="CM506" i="1"/>
  <c r="CM459" i="1"/>
  <c r="CM278" i="1"/>
  <c r="CM474" i="1"/>
  <c r="CM536" i="1"/>
  <c r="CM451" i="1"/>
  <c r="CM285" i="1"/>
  <c r="CM528" i="1"/>
  <c r="CM712" i="1"/>
  <c r="CM449" i="1"/>
  <c r="CM588" i="1"/>
  <c r="CM461" i="1"/>
  <c r="CM491" i="1"/>
  <c r="CM774" i="1"/>
  <c r="CM453" i="1"/>
  <c r="CM527" i="1"/>
  <c r="CM531" i="1"/>
  <c r="CM455" i="1"/>
  <c r="CM286" i="1"/>
  <c r="CM277" i="1"/>
  <c r="CM507" i="1"/>
  <c r="CM466" i="1"/>
  <c r="CM275" i="1"/>
  <c r="CM727" i="1"/>
  <c r="CM213" i="1"/>
  <c r="CM705" i="1"/>
  <c r="CM582" i="1"/>
  <c r="CM714" i="1"/>
  <c r="CM537" i="1"/>
  <c r="CM139" i="1"/>
  <c r="CM215" i="1"/>
  <c r="CM221" i="1"/>
  <c r="CM663" i="1"/>
  <c r="CM529" i="1"/>
  <c r="CM223" i="1"/>
  <c r="CM772" i="1"/>
  <c r="CM672" i="1"/>
  <c r="CM561" i="1"/>
  <c r="CM670" i="1"/>
  <c r="CM644" i="1"/>
  <c r="CM767" i="1"/>
  <c r="CM640" i="1"/>
  <c r="CM564" i="1"/>
  <c r="CM633" i="1"/>
  <c r="CM760" i="1"/>
  <c r="CM708" i="1"/>
  <c r="CM615" i="1"/>
  <c r="CM490" i="1"/>
  <c r="CM758" i="1"/>
  <c r="CM533" i="1"/>
  <c r="CM765" i="1"/>
  <c r="CM505" i="1"/>
  <c r="CM220" i="1"/>
  <c r="CM562" i="1"/>
  <c r="CM768" i="1"/>
  <c r="CM212" i="1"/>
  <c r="CM216" i="1"/>
  <c r="CM763" i="1"/>
  <c r="CM687" i="1"/>
  <c r="CM773" i="1"/>
  <c r="CM532" i="1"/>
  <c r="CM711" i="1"/>
  <c r="CM566" i="1"/>
  <c r="CM661" i="1"/>
  <c r="CM707" i="1"/>
  <c r="CM225" i="1"/>
  <c r="CM586" i="1"/>
  <c r="CM534" i="1"/>
  <c r="CM770" i="1"/>
  <c r="CM713" i="1"/>
  <c r="CM609" i="1"/>
  <c r="CM639" i="1"/>
  <c r="CM731" i="1"/>
  <c r="CM637" i="1"/>
  <c r="CM493" i="1"/>
  <c r="CM683" i="1"/>
  <c r="CM612" i="1"/>
  <c r="CM777" i="1"/>
  <c r="CM616" i="1"/>
  <c r="CM764" i="1"/>
  <c r="CM759" i="1"/>
  <c r="CM217" i="1"/>
  <c r="CM726" i="1"/>
  <c r="CM494" i="1"/>
  <c r="DN159" i="1"/>
  <c r="DN150" i="1"/>
  <c r="DN151" i="1"/>
  <c r="DN148" i="1"/>
  <c r="DN157" i="1"/>
  <c r="DN158" i="1"/>
  <c r="DN149" i="1"/>
  <c r="AY133" i="1"/>
  <c r="AX133" i="1"/>
  <c r="AS124" i="1"/>
  <c r="AT124" i="1"/>
  <c r="AX113" i="1"/>
  <c r="AY113" i="1"/>
  <c r="BA143" i="1"/>
  <c r="BA140" i="1"/>
  <c r="BC138" i="1"/>
  <c r="BD138" i="1"/>
  <c r="BA141" i="1"/>
  <c r="CZ560" i="1"/>
  <c r="CZ770" i="1"/>
  <c r="CZ714" i="1"/>
  <c r="CZ706" i="1"/>
  <c r="CZ636" i="1"/>
  <c r="CZ472" i="1"/>
  <c r="CZ728" i="1"/>
  <c r="CZ218" i="1"/>
  <c r="CZ289" i="1"/>
  <c r="CZ275" i="1"/>
  <c r="CZ776" i="1"/>
  <c r="CZ221" i="1"/>
  <c r="CZ775" i="1"/>
  <c r="CZ761" i="1"/>
  <c r="CZ471" i="1"/>
  <c r="CZ211" i="1"/>
  <c r="CZ568" i="1"/>
  <c r="CZ666" i="1"/>
  <c r="CZ537" i="1"/>
  <c r="CZ222" i="1"/>
  <c r="CZ536" i="1"/>
  <c r="CZ763" i="1"/>
  <c r="CZ219" i="1"/>
  <c r="CZ758" i="1"/>
  <c r="CZ781" i="1"/>
  <c r="CZ687" i="1"/>
  <c r="CZ768" i="1"/>
  <c r="CZ458" i="1"/>
  <c r="CZ212" i="1"/>
  <c r="CZ732" i="1"/>
  <c r="CZ224" i="1"/>
  <c r="CZ767" i="1"/>
  <c r="CZ760" i="1"/>
  <c r="CZ589" i="1"/>
  <c r="CZ272" i="1"/>
  <c r="CZ612" i="1"/>
  <c r="CZ684" i="1"/>
  <c r="CZ686" i="1"/>
  <c r="CZ530" i="1"/>
  <c r="CZ772" i="1"/>
  <c r="CZ461" i="1"/>
  <c r="CZ443" i="1"/>
  <c r="CZ611" i="1"/>
  <c r="CZ566" i="1"/>
  <c r="CZ765" i="1"/>
  <c r="CZ729" i="1"/>
  <c r="CZ562" i="1"/>
  <c r="CZ505" i="1"/>
  <c r="CZ506" i="1"/>
  <c r="CZ708" i="1"/>
  <c r="CZ707" i="1"/>
  <c r="CZ726" i="1"/>
  <c r="CZ473" i="1"/>
  <c r="CZ606" i="1"/>
  <c r="CZ709" i="1"/>
  <c r="CZ669" i="1"/>
  <c r="CZ287" i="1"/>
  <c r="CZ278" i="1"/>
  <c r="CZ535" i="1"/>
  <c r="CZ713" i="1"/>
  <c r="CZ533" i="1"/>
  <c r="CZ710" i="1"/>
  <c r="CZ764" i="1"/>
  <c r="CZ771" i="1"/>
  <c r="CZ638" i="1"/>
  <c r="CZ608" i="1"/>
  <c r="CZ769" i="1"/>
  <c r="CZ613" i="1"/>
  <c r="CZ671" i="1"/>
  <c r="CZ456" i="1"/>
  <c r="CZ642" i="1"/>
  <c r="CZ286" i="1"/>
  <c r="CZ445" i="1"/>
  <c r="CZ639" i="1"/>
  <c r="CZ637" i="1"/>
  <c r="CZ225" i="1"/>
  <c r="CZ586" i="1"/>
  <c r="CZ616" i="1"/>
  <c r="CZ493" i="1"/>
  <c r="CZ528" i="1"/>
  <c r="CZ635" i="1"/>
  <c r="CZ281" i="1"/>
  <c r="CZ453" i="1"/>
  <c r="CZ460" i="1"/>
  <c r="CZ777" i="1"/>
  <c r="CZ283" i="1"/>
  <c r="CZ529" i="1"/>
  <c r="CZ474" i="1"/>
  <c r="CZ704" i="1"/>
  <c r="CZ489" i="1"/>
  <c r="CZ615" i="1"/>
  <c r="CZ440" i="1"/>
  <c r="CZ452" i="1"/>
  <c r="CZ163" i="1"/>
  <c r="CZ665" i="1"/>
  <c r="CZ442" i="1"/>
  <c r="CZ557" i="1"/>
  <c r="CZ527" i="1"/>
  <c r="CZ217" i="1"/>
  <c r="CZ759" i="1"/>
  <c r="CZ448" i="1"/>
  <c r="CZ609" i="1"/>
  <c r="CZ274" i="1"/>
  <c r="CZ216" i="1"/>
  <c r="CZ538" i="1"/>
  <c r="CZ685" i="1"/>
  <c r="CZ220" i="1"/>
  <c r="CZ668" i="1"/>
  <c r="CZ273" i="1"/>
  <c r="CZ450" i="1"/>
  <c r="CZ454" i="1"/>
  <c r="CZ730" i="1"/>
  <c r="CZ469" i="1"/>
  <c r="CZ712" i="1"/>
  <c r="CZ284" i="1"/>
  <c r="CZ441" i="1"/>
  <c r="CZ531" i="1"/>
  <c r="CZ464" i="1"/>
  <c r="CZ559" i="1"/>
  <c r="CZ282" i="1"/>
  <c r="CZ731" i="1"/>
  <c r="CZ457" i="1"/>
  <c r="CZ447" i="1"/>
  <c r="CZ463" i="1"/>
  <c r="CZ490" i="1"/>
  <c r="CZ468" i="1"/>
  <c r="CZ667" i="1"/>
  <c r="CZ465" i="1"/>
  <c r="CZ504" i="1"/>
  <c r="CZ534" i="1"/>
  <c r="CZ563" i="1"/>
  <c r="CZ277" i="1"/>
  <c r="CZ583" i="1"/>
  <c r="CZ672" i="1"/>
  <c r="CZ455" i="1"/>
  <c r="CZ663" i="1"/>
  <c r="CZ508" i="1"/>
  <c r="CZ670" i="1"/>
  <c r="CZ640" i="1"/>
  <c r="CZ773" i="1"/>
  <c r="CZ588" i="1"/>
  <c r="CZ634" i="1"/>
  <c r="CZ285" i="1"/>
  <c r="CZ727" i="1"/>
  <c r="CZ439" i="1"/>
  <c r="CZ539" i="1"/>
  <c r="CZ587" i="1"/>
  <c r="CZ664" i="1"/>
  <c r="CZ494" i="1"/>
  <c r="CZ614" i="1"/>
  <c r="CZ276" i="1"/>
  <c r="CZ213" i="1"/>
  <c r="CZ449" i="1"/>
  <c r="CZ223" i="1"/>
  <c r="CZ214" i="1"/>
  <c r="CZ766" i="1"/>
  <c r="CZ567" i="1"/>
  <c r="CZ446" i="1"/>
  <c r="CZ762" i="1"/>
  <c r="BI124" i="1"/>
  <c r="BH124" i="1"/>
  <c r="EA704" i="1"/>
  <c r="EA493" i="1"/>
  <c r="EA731" i="1"/>
  <c r="EA560" i="1"/>
  <c r="EA474" i="1"/>
  <c r="EA582" i="1"/>
  <c r="EA536" i="1"/>
  <c r="EA732" i="1"/>
  <c r="EA289" i="1"/>
  <c r="EA684" i="1"/>
  <c r="EA535" i="1"/>
  <c r="EA444" i="1"/>
  <c r="EA163" i="1"/>
  <c r="EA491" i="1"/>
  <c r="EA440" i="1"/>
  <c r="EA527" i="1"/>
  <c r="EA776" i="1"/>
  <c r="EA283" i="1"/>
  <c r="EA465" i="1"/>
  <c r="EA457" i="1"/>
  <c r="EA687" i="1"/>
  <c r="EA489" i="1"/>
  <c r="EA563" i="1"/>
  <c r="EA530" i="1"/>
  <c r="EA274" i="1"/>
  <c r="EA506" i="1"/>
  <c r="EA587" i="1"/>
  <c r="EA539" i="1"/>
  <c r="EA615" i="1"/>
  <c r="EA449" i="1"/>
  <c r="EA528" i="1"/>
  <c r="EA287" i="1"/>
  <c r="EA446" i="1"/>
  <c r="EA441" i="1"/>
  <c r="EA639" i="1"/>
  <c r="EA471" i="1"/>
  <c r="EA490" i="1"/>
  <c r="EA508" i="1"/>
  <c r="EA712" i="1"/>
  <c r="EA453" i="1"/>
  <c r="EA644" i="1"/>
  <c r="EA667" i="1"/>
  <c r="EA439" i="1"/>
  <c r="EA668" i="1"/>
  <c r="EA459" i="1"/>
  <c r="EA537" i="1"/>
  <c r="EA442" i="1"/>
  <c r="EA448" i="1"/>
  <c r="EA709" i="1"/>
  <c r="EA610" i="1"/>
  <c r="EA606" i="1"/>
  <c r="EA487" i="1"/>
  <c r="EA473" i="1"/>
  <c r="EA538" i="1"/>
  <c r="EA529" i="1"/>
  <c r="EA488" i="1"/>
  <c r="EA665" i="1"/>
  <c r="EA273" i="1"/>
  <c r="EA531" i="1"/>
  <c r="EA221" i="1"/>
  <c r="EA759" i="1"/>
  <c r="EA609" i="1"/>
  <c r="EA714" i="1"/>
  <c r="EA707" i="1"/>
  <c r="EA765" i="1"/>
  <c r="EA534" i="1"/>
  <c r="EA770" i="1"/>
  <c r="EA282" i="1"/>
  <c r="EA565" i="1"/>
  <c r="EA213" i="1"/>
  <c r="EA767" i="1"/>
  <c r="EA671" i="1"/>
  <c r="EA713" i="1"/>
  <c r="EA225" i="1"/>
  <c r="EA566" i="1"/>
  <c r="EA458" i="1"/>
  <c r="EA685" i="1"/>
  <c r="EA635" i="1"/>
  <c r="EA214" i="1"/>
  <c r="EA730" i="1"/>
  <c r="EA470" i="1"/>
  <c r="EA664" i="1"/>
  <c r="EA469" i="1"/>
  <c r="EA218" i="1"/>
  <c r="EA492" i="1"/>
  <c r="EA711" i="1"/>
  <c r="EA281" i="1"/>
  <c r="EA275" i="1"/>
  <c r="EA277" i="1"/>
  <c r="EA568" i="1"/>
  <c r="EA452" i="1"/>
  <c r="EA590" i="1"/>
  <c r="EA463" i="1"/>
  <c r="EA455" i="1"/>
  <c r="EA567" i="1"/>
  <c r="EA637" i="1"/>
  <c r="EA726" i="1"/>
  <c r="EA532" i="1"/>
  <c r="EA640" i="1"/>
  <c r="EA462" i="1"/>
  <c r="EA561" i="1"/>
  <c r="EA763" i="1"/>
  <c r="EA472" i="1"/>
  <c r="EA456" i="1"/>
  <c r="EA686" i="1"/>
  <c r="EA760" i="1"/>
  <c r="EA216" i="1"/>
  <c r="EA672" i="1"/>
  <c r="EA710" i="1"/>
  <c r="EA708" i="1"/>
  <c r="EA636" i="1"/>
  <c r="EA215" i="1"/>
  <c r="EA505" i="1"/>
  <c r="EA771" i="1"/>
  <c r="EA728" i="1"/>
  <c r="EA223" i="1"/>
  <c r="EA557" i="1"/>
  <c r="EA612" i="1"/>
  <c r="EA663" i="1"/>
  <c r="EA219" i="1"/>
  <c r="EA614" i="1"/>
  <c r="EA611" i="1"/>
  <c r="EA211" i="1"/>
  <c r="EA212" i="1"/>
  <c r="EA761" i="1"/>
  <c r="EA586" i="1"/>
  <c r="EA460" i="1"/>
  <c r="EA507" i="1"/>
  <c r="EA285" i="1"/>
  <c r="EA588" i="1"/>
  <c r="EA777" i="1"/>
  <c r="EA222" i="1"/>
  <c r="EA607" i="1"/>
  <c r="EA466" i="1"/>
  <c r="EA286" i="1"/>
  <c r="EA564" i="1"/>
  <c r="EA633" i="1"/>
  <c r="EA772" i="1"/>
  <c r="EA773" i="1"/>
  <c r="EA781" i="1"/>
  <c r="EA758" i="1"/>
  <c r="EA454" i="1"/>
  <c r="EA775" i="1"/>
  <c r="EA705" i="1"/>
  <c r="EA217" i="1"/>
  <c r="EA764" i="1"/>
  <c r="EA662" i="1"/>
  <c r="EA670" i="1"/>
  <c r="EA688" i="1"/>
  <c r="EA450" i="1"/>
  <c r="EA278" i="1"/>
  <c r="EA774" i="1"/>
  <c r="EA445" i="1"/>
  <c r="EA468" i="1"/>
  <c r="EA706" i="1"/>
  <c r="EA769" i="1"/>
  <c r="EA467" i="1"/>
  <c r="EA272" i="1"/>
  <c r="EA447" i="1"/>
  <c r="EA451" i="1"/>
  <c r="AN134" i="1"/>
  <c r="AO134" i="1"/>
  <c r="AG273" i="1"/>
  <c r="AI273" i="1" s="1"/>
  <c r="AJ273" i="1" s="1"/>
  <c r="AG563" i="1"/>
  <c r="AG686" i="1"/>
  <c r="AG771" i="1"/>
  <c r="AG773" i="1"/>
  <c r="AG590" i="1"/>
  <c r="AG708" i="1"/>
  <c r="AG441" i="1"/>
  <c r="AG781" i="1"/>
  <c r="AG564" i="1"/>
  <c r="AG459" i="1"/>
  <c r="AG284" i="1"/>
  <c r="AG287" i="1"/>
  <c r="AG635" i="1"/>
  <c r="AG761" i="1"/>
  <c r="AG568" i="1"/>
  <c r="AG212" i="1"/>
  <c r="AG528" i="1"/>
  <c r="AG662" i="1"/>
  <c r="AG211" i="1"/>
  <c r="AG770" i="1"/>
  <c r="AG224" i="1"/>
  <c r="AG491" i="1"/>
  <c r="AG448" i="1"/>
  <c r="AG710" i="1"/>
  <c r="AG487" i="1"/>
  <c r="AG637" i="1"/>
  <c r="AG277" i="1"/>
  <c r="AG451" i="1"/>
  <c r="AG288" i="1"/>
  <c r="AG777" i="1"/>
  <c r="AG688" i="1"/>
  <c r="AG469" i="1"/>
  <c r="AG471" i="1"/>
  <c r="AG732" i="1"/>
  <c r="AG163" i="1"/>
  <c r="AG765" i="1"/>
  <c r="AG671" i="1"/>
  <c r="AG730" i="1"/>
  <c r="AG488" i="1"/>
  <c r="AG567" i="1"/>
  <c r="AG489" i="1"/>
  <c r="AG672" i="1"/>
  <c r="AG731" i="1"/>
  <c r="AG458" i="1"/>
  <c r="AG643" i="1"/>
  <c r="AG215" i="1"/>
  <c r="AG714" i="1"/>
  <c r="AG457" i="1"/>
  <c r="AG769" i="1"/>
  <c r="AG450" i="1"/>
  <c r="AG283" i="1"/>
  <c r="AG668" i="1"/>
  <c r="AI6" i="1"/>
  <c r="AJ6" i="1" s="1"/>
  <c r="AG470" i="1"/>
  <c r="AG705" i="1"/>
  <c r="AG764" i="1"/>
  <c r="AG614" i="1"/>
  <c r="AG560" i="1"/>
  <c r="AG443" i="1"/>
  <c r="AI443" i="1" s="1"/>
  <c r="AJ443" i="1" s="1"/>
  <c r="AG492" i="1"/>
  <c r="AG586" i="1"/>
  <c r="AG462" i="1"/>
  <c r="AG139" i="1"/>
  <c r="AG461" i="1"/>
  <c r="AG762" i="1"/>
  <c r="AG504" i="1"/>
  <c r="AG763" i="1"/>
  <c r="AG473" i="1"/>
  <c r="AG608" i="1"/>
  <c r="AG713" i="1"/>
  <c r="AG286" i="1"/>
  <c r="AG276" i="1"/>
  <c r="AG449" i="1"/>
  <c r="AG225" i="1"/>
  <c r="AG442" i="1"/>
  <c r="AG634" i="1"/>
  <c r="AG607" i="1"/>
  <c r="AG216" i="1"/>
  <c r="AG587" i="1"/>
  <c r="AG687" i="1"/>
  <c r="AG275" i="1"/>
  <c r="AG539" i="1"/>
  <c r="AG218" i="1"/>
  <c r="AG638" i="1"/>
  <c r="AG274" i="1"/>
  <c r="AG214" i="1"/>
  <c r="AG670" i="1"/>
  <c r="AG663" i="1"/>
  <c r="AG281" i="1"/>
  <c r="AG759" i="1"/>
  <c r="AG729" i="1"/>
  <c r="AG540" i="1"/>
  <c r="AG455" i="1"/>
  <c r="AG639" i="1"/>
  <c r="AG460" i="1"/>
  <c r="AG453" i="1"/>
  <c r="AG610" i="1"/>
  <c r="AG589" i="1"/>
  <c r="AG775" i="1"/>
  <c r="AG613" i="1"/>
  <c r="AG666" i="1"/>
  <c r="AG768" i="1"/>
  <c r="AG606" i="1"/>
  <c r="AG760" i="1"/>
  <c r="AG474" i="1"/>
  <c r="AG219" i="1"/>
  <c r="AG685" i="1"/>
  <c r="AG506" i="1"/>
  <c r="AG726" i="1"/>
  <c r="AG222" i="1"/>
  <c r="AG706" i="1"/>
  <c r="AG707" i="1"/>
  <c r="AG213" i="1"/>
  <c r="AG669" i="1"/>
  <c r="AG454" i="1"/>
  <c r="AG532" i="1"/>
  <c r="AG561" i="1"/>
  <c r="AG278" i="1"/>
  <c r="AG640" i="1"/>
  <c r="AG584" i="1"/>
  <c r="AG667" i="1"/>
  <c r="AG641" i="1"/>
  <c r="AG774" i="1"/>
  <c r="AG633" i="1"/>
  <c r="AG772" i="1"/>
  <c r="AG217" i="1"/>
  <c r="AG661" i="1"/>
  <c r="AG565" i="1"/>
  <c r="AG493" i="1"/>
  <c r="AG558" i="1"/>
  <c r="AG535" i="1"/>
  <c r="AG728" i="1"/>
  <c r="AG534" i="1"/>
  <c r="AG776" i="1"/>
  <c r="AG588" i="1"/>
  <c r="AG712" i="1"/>
  <c r="AG609" i="1"/>
  <c r="AG711" i="1"/>
  <c r="AG220" i="1"/>
  <c r="AG665" i="1"/>
  <c r="AG530" i="1"/>
  <c r="AG664" i="1"/>
  <c r="AG642" i="1"/>
  <c r="AG758" i="1"/>
  <c r="AG536" i="1"/>
  <c r="AG612" i="1"/>
  <c r="CX489" i="1"/>
  <c r="CX285" i="1"/>
  <c r="CX219" i="1"/>
  <c r="CX671" i="1"/>
  <c r="CX211" i="1"/>
  <c r="CX272" i="1"/>
  <c r="CX473" i="1"/>
  <c r="CX448" i="1"/>
  <c r="CX711" i="1"/>
  <c r="CX775" i="1"/>
  <c r="CX616" i="1"/>
  <c r="CX662" i="1"/>
  <c r="CX213" i="1"/>
  <c r="CX727" i="1"/>
  <c r="CX537" i="1"/>
  <c r="CX705" i="1"/>
  <c r="CX275" i="1"/>
  <c r="CX729" i="1"/>
  <c r="CX606" i="1"/>
  <c r="CX444" i="1"/>
  <c r="CX766" i="1"/>
  <c r="CX287" i="1"/>
  <c r="CX670" i="1"/>
  <c r="CX713" i="1"/>
  <c r="CX763" i="1"/>
  <c r="CX767" i="1"/>
  <c r="CX530" i="1"/>
  <c r="CX446" i="1"/>
  <c r="CX214" i="1"/>
  <c r="CX707" i="1"/>
  <c r="CX638" i="1"/>
  <c r="CX607" i="1"/>
  <c r="CX534" i="1"/>
  <c r="CX282" i="1"/>
  <c r="CX585" i="1"/>
  <c r="CX215" i="1"/>
  <c r="CX163" i="1"/>
  <c r="CX286" i="1"/>
  <c r="CX776" i="1"/>
  <c r="CX615" i="1"/>
  <c r="CX640" i="1"/>
  <c r="CX281" i="1"/>
  <c r="CX708" i="1"/>
  <c r="CX772" i="1"/>
  <c r="CX686" i="1"/>
  <c r="CX457" i="1"/>
  <c r="CX218" i="1"/>
  <c r="CX710" i="1"/>
  <c r="CX643" i="1"/>
  <c r="CX769" i="1"/>
  <c r="CX538" i="1"/>
  <c r="CX609" i="1"/>
  <c r="CX583" i="1"/>
  <c r="CX683" i="1"/>
  <c r="CX768" i="1"/>
  <c r="CX140" i="1"/>
  <c r="CW185" i="1" s="1"/>
  <c r="CX669" i="1"/>
  <c r="CX672" i="1"/>
  <c r="CX611" i="1"/>
  <c r="CX508" i="1"/>
  <c r="CX447" i="1"/>
  <c r="CX277" i="1"/>
  <c r="CX470" i="1"/>
  <c r="CX732" i="1"/>
  <c r="CX761" i="1"/>
  <c r="CX463" i="1"/>
  <c r="CX730" i="1"/>
  <c r="CX706" i="1"/>
  <c r="CX685" i="1"/>
  <c r="CX781" i="1"/>
  <c r="CX221" i="1"/>
  <c r="CX506" i="1"/>
  <c r="CX274" i="1"/>
  <c r="CX765" i="1"/>
  <c r="CX224" i="1"/>
  <c r="CX587" i="1"/>
  <c r="CX488" i="1"/>
  <c r="CX774" i="1"/>
  <c r="CX760" i="1"/>
  <c r="CX641" i="1"/>
  <c r="CX212" i="1"/>
  <c r="CX709" i="1"/>
  <c r="CX777" i="1"/>
  <c r="CX492" i="1"/>
  <c r="CX220" i="1"/>
  <c r="CX773" i="1"/>
  <c r="CX454" i="1"/>
  <c r="CX612" i="1"/>
  <c r="CX563" i="1"/>
  <c r="CX539" i="1"/>
  <c r="CX610" i="1"/>
  <c r="CX637" i="1"/>
  <c r="CX472" i="1"/>
  <c r="CX284" i="1"/>
  <c r="CX726" i="1"/>
  <c r="CX588" i="1"/>
  <c r="CX644" i="1"/>
  <c r="CX289" i="1"/>
  <c r="CX661" i="1"/>
  <c r="CX217" i="1"/>
  <c r="CX559" i="1"/>
  <c r="CX459" i="1"/>
  <c r="CX639" i="1"/>
  <c r="CX762" i="1"/>
  <c r="CX582" i="1"/>
  <c r="CX712" i="1"/>
  <c r="CX491" i="1"/>
  <c r="CX714" i="1"/>
  <c r="CX633" i="1"/>
  <c r="CX467" i="1"/>
  <c r="CX688" i="1"/>
  <c r="CX533" i="1"/>
  <c r="CX531" i="1"/>
  <c r="CX273" i="1"/>
  <c r="CX731" i="1"/>
  <c r="CX634" i="1"/>
  <c r="CX663" i="1"/>
  <c r="CX529" i="1"/>
  <c r="CX614" i="1"/>
  <c r="CX474" i="1"/>
  <c r="CX450" i="1"/>
  <c r="CX687" i="1"/>
  <c r="CX216" i="1"/>
  <c r="CX758" i="1"/>
  <c r="CX441" i="1"/>
  <c r="CX490" i="1"/>
  <c r="CX487" i="1"/>
  <c r="CX666" i="1"/>
  <c r="CX278" i="1"/>
  <c r="CX451" i="1"/>
  <c r="CX440" i="1"/>
  <c r="CX568" i="1"/>
  <c r="CX464" i="1"/>
  <c r="CX536" i="1"/>
  <c r="CX453" i="1"/>
  <c r="CX566" i="1"/>
  <c r="CX527" i="1"/>
  <c r="CX540" i="1"/>
  <c r="CX276" i="1"/>
  <c r="CX442" i="1"/>
  <c r="CX223" i="1"/>
  <c r="CX704" i="1"/>
  <c r="CX770" i="1"/>
  <c r="CX507" i="1"/>
  <c r="CX558" i="1"/>
  <c r="CX222" i="1"/>
  <c r="CX635" i="1"/>
  <c r="CX445" i="1"/>
  <c r="CX764" i="1"/>
  <c r="CX469" i="1"/>
  <c r="CX465" i="1"/>
  <c r="CX283" i="1"/>
  <c r="CX458" i="1"/>
  <c r="CX557" i="1"/>
  <c r="CX584" i="1"/>
  <c r="CX443" i="1"/>
  <c r="CX759" i="1"/>
  <c r="CX613" i="1"/>
  <c r="CX449" i="1"/>
  <c r="CX288" i="1"/>
  <c r="CX466" i="1"/>
  <c r="CX562" i="1"/>
  <c r="CX494" i="1"/>
  <c r="CX532" i="1"/>
  <c r="CX667" i="1"/>
  <c r="CX608" i="1"/>
  <c r="CX586" i="1"/>
  <c r="CX664" i="1"/>
  <c r="CX439" i="1"/>
  <c r="CX493" i="1"/>
  <c r="CX455" i="1"/>
  <c r="CX565" i="1"/>
  <c r="CX225" i="1"/>
  <c r="CX684" i="1"/>
  <c r="BW252" i="1"/>
  <c r="BX252" i="1"/>
  <c r="BU253" i="1"/>
  <c r="BB711" i="1"/>
  <c r="BB282" i="1"/>
  <c r="BB286" i="1"/>
  <c r="BB590" i="1"/>
  <c r="BB508" i="1"/>
  <c r="BB289" i="1"/>
  <c r="BB713" i="1"/>
  <c r="BB638" i="1"/>
  <c r="BB765" i="1"/>
  <c r="BB224" i="1"/>
  <c r="BB710" i="1"/>
  <c r="BB609" i="1"/>
  <c r="BB686" i="1"/>
  <c r="BB685" i="1"/>
  <c r="BB614" i="1"/>
  <c r="BB487" i="1"/>
  <c r="BB661" i="1"/>
  <c r="BB758" i="1"/>
  <c r="BB223" i="1"/>
  <c r="BB288" i="1"/>
  <c r="BB493" i="1"/>
  <c r="BB726" i="1"/>
  <c r="BB769" i="1"/>
  <c r="BB488" i="1"/>
  <c r="BB216" i="1"/>
  <c r="BB608" i="1"/>
  <c r="BB773" i="1"/>
  <c r="BB506" i="1"/>
  <c r="BB213" i="1"/>
  <c r="BB527" i="1"/>
  <c r="BB639" i="1"/>
  <c r="BB163" i="1"/>
  <c r="BB459" i="1"/>
  <c r="BB220" i="1"/>
  <c r="BB729" i="1"/>
  <c r="BB728" i="1"/>
  <c r="BB706" i="1"/>
  <c r="BB451" i="1"/>
  <c r="BB218" i="1"/>
  <c r="BB217" i="1"/>
  <c r="BB450" i="1"/>
  <c r="BB616" i="1"/>
  <c r="BB585" i="1"/>
  <c r="BB466" i="1"/>
  <c r="BB273" i="1"/>
  <c r="BB287" i="1"/>
  <c r="BB727" i="1"/>
  <c r="BB705" i="1"/>
  <c r="BB491" i="1"/>
  <c r="BB536" i="1"/>
  <c r="BB215" i="1"/>
  <c r="BB714" i="1"/>
  <c r="BB219" i="1"/>
  <c r="BB558" i="1"/>
  <c r="BB561" i="1"/>
  <c r="BB764" i="1"/>
  <c r="BB225" i="1"/>
  <c r="BB272" i="1"/>
  <c r="BB565" i="1"/>
  <c r="BB636" i="1"/>
  <c r="BB274" i="1"/>
  <c r="BB766" i="1"/>
  <c r="BB712" i="1"/>
  <c r="BB641" i="1"/>
  <c r="BB781" i="1"/>
  <c r="BB474" i="1"/>
  <c r="BB453" i="1"/>
  <c r="BB440" i="1"/>
  <c r="BB767" i="1"/>
  <c r="BB566" i="1"/>
  <c r="BB684" i="1"/>
  <c r="BB777" i="1"/>
  <c r="BB583" i="1"/>
  <c r="BB634" i="1"/>
  <c r="BB530" i="1"/>
  <c r="BB275" i="1"/>
  <c r="BB557" i="1"/>
  <c r="BB760" i="1"/>
  <c r="BB664" i="1"/>
  <c r="BB449" i="1"/>
  <c r="BB668" i="1"/>
  <c r="BB584" i="1"/>
  <c r="BB283" i="1"/>
  <c r="BB447" i="1"/>
  <c r="BB704" i="1"/>
  <c r="BB538" i="1"/>
  <c r="BB533" i="1"/>
  <c r="BB285" i="1"/>
  <c r="BB762" i="1"/>
  <c r="BB562" i="1"/>
  <c r="BB687" i="1"/>
  <c r="BB454" i="1"/>
  <c r="BB463" i="1"/>
  <c r="BB586" i="1"/>
  <c r="BB610" i="1"/>
  <c r="BB456" i="1"/>
  <c r="BB772" i="1"/>
  <c r="BB222" i="1"/>
  <c r="BB759" i="1"/>
  <c r="BB212" i="1"/>
  <c r="BB671" i="1"/>
  <c r="BB532" i="1"/>
  <c r="BB666" i="1"/>
  <c r="BB563" i="1"/>
  <c r="BB662" i="1"/>
  <c r="BB731" i="1"/>
  <c r="BB667" i="1"/>
  <c r="BB221" i="1"/>
  <c r="BB642" i="1"/>
  <c r="BB732" i="1"/>
  <c r="BB683" i="1"/>
  <c r="BB462" i="1"/>
  <c r="BB709" i="1"/>
  <c r="BB281" i="1"/>
  <c r="BB644" i="1"/>
  <c r="BB672" i="1"/>
  <c r="BB771" i="1"/>
  <c r="BB582" i="1"/>
  <c r="BB775" i="1"/>
  <c r="BB589" i="1"/>
  <c r="BB708" i="1"/>
  <c r="BB490" i="1"/>
  <c r="BB540" i="1"/>
  <c r="BB669" i="1"/>
  <c r="BB778" i="1"/>
  <c r="BB455" i="1"/>
  <c r="BB763" i="1"/>
  <c r="BB278" i="1"/>
  <c r="BB606" i="1"/>
  <c r="BB730" i="1"/>
  <c r="BB564" i="1"/>
  <c r="BB588" i="1"/>
  <c r="BB776" i="1"/>
  <c r="BB560" i="1"/>
  <c r="BB770" i="1"/>
  <c r="BB611" i="1"/>
  <c r="BB774" i="1"/>
  <c r="BB535" i="1"/>
  <c r="BB464" i="1"/>
  <c r="BB768" i="1"/>
  <c r="BB442" i="1"/>
  <c r="BB688" i="1"/>
  <c r="BB635" i="1"/>
  <c r="BB568" i="1"/>
  <c r="BB612" i="1"/>
  <c r="BB761" i="1"/>
  <c r="BB140" i="1"/>
  <c r="BB472" i="1"/>
  <c r="BB284" i="1"/>
  <c r="BB214" i="1"/>
  <c r="BB469" i="1"/>
  <c r="DD8" i="1"/>
  <c r="DD99" i="1"/>
  <c r="DD102" i="1" s="1"/>
  <c r="DD103" i="1" s="1"/>
  <c r="AN232" i="1"/>
  <c r="AO232" i="1"/>
  <c r="EE289" i="1"/>
  <c r="EE455" i="1"/>
  <c r="EE671" i="1"/>
  <c r="EE709" i="1"/>
  <c r="EE533" i="1"/>
  <c r="EE211" i="1"/>
  <c r="EE667" i="1"/>
  <c r="EE609" i="1"/>
  <c r="EE225" i="1"/>
  <c r="EE616" i="1"/>
  <c r="EE275" i="1"/>
  <c r="EE446" i="1"/>
  <c r="EE781" i="1"/>
  <c r="EE664" i="1"/>
  <c r="EE467" i="1"/>
  <c r="EE710" i="1"/>
  <c r="EE439" i="1"/>
  <c r="EE730" i="1"/>
  <c r="EE773" i="1"/>
  <c r="EE223" i="1"/>
  <c r="EE214" i="1"/>
  <c r="EE538" i="1"/>
  <c r="EE713" i="1"/>
  <c r="EE224" i="1"/>
  <c r="EE661" i="1"/>
  <c r="EE567" i="1"/>
  <c r="EE527" i="1"/>
  <c r="EE644" i="1"/>
  <c r="EE462" i="1"/>
  <c r="EE454" i="1"/>
  <c r="EE731" i="1"/>
  <c r="EE704" i="1"/>
  <c r="EE770" i="1"/>
  <c r="EE217" i="1"/>
  <c r="EE670" i="1"/>
  <c r="EE222" i="1"/>
  <c r="EE775" i="1"/>
  <c r="EE220" i="1"/>
  <c r="EE728" i="1"/>
  <c r="EE683" i="1"/>
  <c r="EE219" i="1"/>
  <c r="EE767" i="1"/>
  <c r="EE582" i="1"/>
  <c r="EE705" i="1"/>
  <c r="EE489" i="1"/>
  <c r="EE461" i="1"/>
  <c r="EE277" i="1"/>
  <c r="EE273" i="1"/>
  <c r="EE641" i="1"/>
  <c r="EE287" i="1"/>
  <c r="EE283" i="1"/>
  <c r="EE288" i="1"/>
  <c r="EE612" i="1"/>
  <c r="EE643" i="1"/>
  <c r="EE281" i="1"/>
  <c r="EE687" i="1"/>
  <c r="EE494" i="1"/>
  <c r="EE615" i="1"/>
  <c r="EE451" i="1"/>
  <c r="EE672" i="1"/>
  <c r="EE471" i="1"/>
  <c r="EE565" i="1"/>
  <c r="EE443" i="1"/>
  <c r="EE278" i="1"/>
  <c r="EE274" i="1"/>
  <c r="EE212" i="1"/>
  <c r="EE585" i="1"/>
  <c r="EE528" i="1"/>
  <c r="EE492" i="1"/>
  <c r="EE769" i="1"/>
  <c r="EE611" i="1"/>
  <c r="EE272" i="1"/>
  <c r="EE771" i="1"/>
  <c r="EE163" i="1"/>
  <c r="EE636" i="1"/>
  <c r="EE606" i="1"/>
  <c r="EE586" i="1"/>
  <c r="EE282" i="1"/>
  <c r="EE459" i="1"/>
  <c r="EE286" i="1"/>
  <c r="EE465" i="1"/>
  <c r="EE450" i="1"/>
  <c r="EE458" i="1"/>
  <c r="EE568" i="1"/>
  <c r="EE759" i="1"/>
  <c r="EE665" i="1"/>
  <c r="EE587" i="1"/>
  <c r="EE640" i="1"/>
  <c r="EE732" i="1"/>
  <c r="EE777" i="1"/>
  <c r="EE758" i="1"/>
  <c r="EE453" i="1"/>
  <c r="EE532" i="1"/>
  <c r="EE468" i="1"/>
  <c r="EE447" i="1"/>
  <c r="EE506" i="1"/>
  <c r="EE711" i="1"/>
  <c r="EE663" i="1"/>
  <c r="EE637" i="1"/>
  <c r="EE583" i="1"/>
  <c r="EE564" i="1"/>
  <c r="EE529" i="1"/>
  <c r="EE607" i="1"/>
  <c r="EE633" i="1"/>
  <c r="EE448" i="1"/>
  <c r="EE727" i="1"/>
  <c r="EE539" i="1"/>
  <c r="EE493" i="1"/>
  <c r="EE445" i="1"/>
  <c r="EE560" i="1"/>
  <c r="EE668" i="1"/>
  <c r="EE463" i="1"/>
  <c r="EE456" i="1"/>
  <c r="EE490" i="1"/>
  <c r="EE613" i="1"/>
  <c r="EE684" i="1"/>
  <c r="EE464" i="1"/>
  <c r="EE534" i="1"/>
  <c r="EE614" i="1"/>
  <c r="EE457" i="1"/>
  <c r="EE558" i="1"/>
  <c r="EE563" i="1"/>
  <c r="EE469" i="1"/>
  <c r="EE470" i="1"/>
  <c r="EE765" i="1"/>
  <c r="EE707" i="1"/>
  <c r="EE559" i="1"/>
  <c r="EE472" i="1"/>
  <c r="EE774" i="1"/>
  <c r="EE706" i="1"/>
  <c r="EE610" i="1"/>
  <c r="EE662" i="1"/>
  <c r="EE708" i="1"/>
  <c r="EE712" i="1"/>
  <c r="EE763" i="1"/>
  <c r="EE638" i="1"/>
  <c r="EE221" i="1"/>
  <c r="EE764" i="1"/>
  <c r="EE685" i="1"/>
  <c r="EE686" i="1"/>
  <c r="EE540" i="1"/>
  <c r="EE639" i="1"/>
  <c r="EE729" i="1"/>
  <c r="EE726" i="1"/>
  <c r="EE666" i="1"/>
  <c r="EE669" i="1"/>
  <c r="EE642" i="1"/>
  <c r="EE216" i="1"/>
  <c r="EE772" i="1"/>
  <c r="EE776" i="1"/>
  <c r="EE589" i="1"/>
  <c r="EE762" i="1"/>
  <c r="EE215" i="1"/>
  <c r="EE635" i="1"/>
  <c r="EE213" i="1"/>
  <c r="EE768" i="1"/>
  <c r="EE218" i="1"/>
  <c r="EE588" i="1"/>
  <c r="EE761" i="1"/>
  <c r="BF99" i="1"/>
  <c r="BI98" i="1"/>
  <c r="BH98" i="1"/>
  <c r="BF8" i="1"/>
  <c r="CB134" i="1"/>
  <c r="CC134" i="1"/>
  <c r="DA8" i="1"/>
  <c r="DA99" i="1"/>
  <c r="DA102" i="1" s="1"/>
  <c r="DA103" i="1" s="1"/>
  <c r="AQ159" i="1"/>
  <c r="AQ151" i="1"/>
  <c r="AQ149" i="1"/>
  <c r="AQ157" i="1"/>
  <c r="AQ150" i="1"/>
  <c r="AQ158" i="1"/>
  <c r="DU163" i="1"/>
  <c r="DU289" i="1"/>
  <c r="DU450" i="1"/>
  <c r="DU588" i="1"/>
  <c r="DU277" i="1"/>
  <c r="DU446" i="1"/>
  <c r="DU288" i="1"/>
  <c r="DU459" i="1"/>
  <c r="DU540" i="1"/>
  <c r="DU488" i="1"/>
  <c r="DU461" i="1"/>
  <c r="DU460" i="1"/>
  <c r="DU273" i="1"/>
  <c r="DU530" i="1"/>
  <c r="DU615" i="1"/>
  <c r="DU493" i="1"/>
  <c r="DU453" i="1"/>
  <c r="DU281" i="1"/>
  <c r="DU560" i="1"/>
  <c r="DU470" i="1"/>
  <c r="DU538" i="1"/>
  <c r="DU537" i="1"/>
  <c r="DU638" i="1"/>
  <c r="DU492" i="1"/>
  <c r="DU275" i="1"/>
  <c r="DU224" i="1"/>
  <c r="DU456" i="1"/>
  <c r="DU613" i="1"/>
  <c r="DU533" i="1"/>
  <c r="DU644" i="1"/>
  <c r="DU462" i="1"/>
  <c r="DU662" i="1"/>
  <c r="DU665" i="1"/>
  <c r="DU669" i="1"/>
  <c r="DU661" i="1"/>
  <c r="DU282" i="1"/>
  <c r="DU561" i="1"/>
  <c r="DU589" i="1"/>
  <c r="DU506" i="1"/>
  <c r="DU633" i="1"/>
  <c r="DU730" i="1"/>
  <c r="DU463" i="1"/>
  <c r="DU529" i="1"/>
  <c r="DU609" i="1"/>
  <c r="DU640" i="1"/>
  <c r="DU449" i="1"/>
  <c r="DU286" i="1"/>
  <c r="DU607" i="1"/>
  <c r="DU440" i="1"/>
  <c r="DU536" i="1"/>
  <c r="DU610" i="1"/>
  <c r="DU487" i="1"/>
  <c r="DU727" i="1"/>
  <c r="DU220" i="1"/>
  <c r="DU635" i="1"/>
  <c r="DU213" i="1"/>
  <c r="DU504" i="1"/>
  <c r="DU278" i="1"/>
  <c r="DU225" i="1"/>
  <c r="DU582" i="1"/>
  <c r="DU767" i="1"/>
  <c r="DU507" i="1"/>
  <c r="DU458" i="1"/>
  <c r="DU221" i="1"/>
  <c r="DU558" i="1"/>
  <c r="DU212" i="1"/>
  <c r="DU468" i="1"/>
  <c r="DU466" i="1"/>
  <c r="DU763" i="1"/>
  <c r="DU452" i="1"/>
  <c r="DU586" i="1"/>
  <c r="DU218" i="1"/>
  <c r="DU712" i="1"/>
  <c r="DU685" i="1"/>
  <c r="DU668" i="1"/>
  <c r="DU709" i="1"/>
  <c r="DU713" i="1"/>
  <c r="DU474" i="1"/>
  <c r="DU441" i="1"/>
  <c r="DU775" i="1"/>
  <c r="DU457" i="1"/>
  <c r="DU684" i="1"/>
  <c r="DU611" i="1"/>
  <c r="DU663" i="1"/>
  <c r="DU770" i="1"/>
  <c r="DU686" i="1"/>
  <c r="DU760" i="1"/>
  <c r="DU215" i="1"/>
  <c r="DU532" i="1"/>
  <c r="DU274" i="1"/>
  <c r="DU216" i="1"/>
  <c r="DU444" i="1"/>
  <c r="DU765" i="1"/>
  <c r="DU729" i="1"/>
  <c r="DU758" i="1"/>
  <c r="DU711" i="1"/>
  <c r="DU643" i="1"/>
  <c r="DU759" i="1"/>
  <c r="DU714" i="1"/>
  <c r="DU766" i="1"/>
  <c r="DU139" i="1"/>
  <c r="DU664" i="1"/>
  <c r="DU490" i="1"/>
  <c r="DU637" i="1"/>
  <c r="DU769" i="1"/>
  <c r="DU762" i="1"/>
  <c r="DU667" i="1"/>
  <c r="DU772" i="1"/>
  <c r="DU768" i="1"/>
  <c r="DU559" i="1"/>
  <c r="DU565" i="1"/>
  <c r="DU761" i="1"/>
  <c r="DU704" i="1"/>
  <c r="DU508" i="1"/>
  <c r="DU642" i="1"/>
  <c r="DU564" i="1"/>
  <c r="DU217" i="1"/>
  <c r="DU636" i="1"/>
  <c r="DU562" i="1"/>
  <c r="DU534" i="1"/>
  <c r="DU284" i="1"/>
  <c r="DU688" i="1"/>
  <c r="DU469" i="1"/>
  <c r="DU639" i="1"/>
  <c r="DU567" i="1"/>
  <c r="DU467" i="1"/>
  <c r="DU566" i="1"/>
  <c r="DU706" i="1"/>
  <c r="DU491" i="1"/>
  <c r="DU214" i="1"/>
  <c r="DU771" i="1"/>
  <c r="DU585" i="1"/>
  <c r="DU774" i="1"/>
  <c r="DU563" i="1"/>
  <c r="DU670" i="1"/>
  <c r="DU777" i="1"/>
  <c r="DU568" i="1"/>
  <c r="DU764" i="1"/>
  <c r="DU773" i="1"/>
  <c r="DU683" i="1"/>
  <c r="DU587" i="1"/>
  <c r="DU606" i="1"/>
  <c r="DU776" i="1"/>
  <c r="DU708" i="1"/>
  <c r="DU666" i="1"/>
  <c r="DU539" i="1"/>
  <c r="DU222" i="1"/>
  <c r="DU616" i="1"/>
  <c r="DU471" i="1"/>
  <c r="DU687" i="1"/>
  <c r="DU494" i="1"/>
  <c r="DU726" i="1"/>
  <c r="DU528" i="1"/>
  <c r="DU612" i="1"/>
  <c r="DU442" i="1"/>
  <c r="DU710" i="1"/>
  <c r="DU211" i="1"/>
  <c r="DU219" i="1"/>
  <c r="CS143" i="1"/>
  <c r="CS141" i="1"/>
  <c r="ED150" i="1"/>
  <c r="ED149" i="1"/>
  <c r="ED158" i="1"/>
  <c r="ED151" i="1"/>
  <c r="ED157" i="1"/>
  <c r="ED159" i="1"/>
  <c r="AX244" i="1"/>
  <c r="AY244" i="1"/>
  <c r="AN244" i="1"/>
  <c r="AO244" i="1"/>
  <c r="BM81" i="1"/>
  <c r="BN81" i="1"/>
  <c r="DY140" i="1"/>
  <c r="DY141" i="1"/>
  <c r="DY142" i="1"/>
  <c r="DY143" i="1"/>
  <c r="CC116" i="1"/>
  <c r="CB116" i="1"/>
  <c r="AN113" i="1"/>
  <c r="AO113" i="1"/>
  <c r="DE156" i="1"/>
  <c r="DE99" i="1"/>
  <c r="DE102" i="1" s="1"/>
  <c r="DE103" i="1" s="1"/>
  <c r="DE147" i="1"/>
  <c r="DE8" i="1"/>
  <c r="DE155" i="1"/>
  <c r="BD67" i="1"/>
  <c r="BC67" i="1"/>
  <c r="DY99" i="1"/>
  <c r="DY102" i="1" s="1"/>
  <c r="DY103" i="1" s="1"/>
  <c r="DY8" i="1"/>
  <c r="DY156" i="1"/>
  <c r="DH163" i="1"/>
  <c r="DH767" i="1"/>
  <c r="DH462" i="1"/>
  <c r="DH216" i="1"/>
  <c r="DH707" i="1"/>
  <c r="DH585" i="1"/>
  <c r="DH761" i="1"/>
  <c r="DH669" i="1"/>
  <c r="DH762" i="1"/>
  <c r="DH766" i="1"/>
  <c r="DH771" i="1"/>
  <c r="DH457" i="1"/>
  <c r="DH612" i="1"/>
  <c r="DH530" i="1"/>
  <c r="DH614" i="1"/>
  <c r="DH613" i="1"/>
  <c r="DH285" i="1"/>
  <c r="DH286" i="1"/>
  <c r="DH532" i="1"/>
  <c r="DH773" i="1"/>
  <c r="DH641" i="1"/>
  <c r="DH531" i="1"/>
  <c r="DH775" i="1"/>
  <c r="DH684" i="1"/>
  <c r="DH211" i="1"/>
  <c r="DH711" i="1"/>
  <c r="DH459" i="1"/>
  <c r="DH583" i="1"/>
  <c r="DH537" i="1"/>
  <c r="DH640" i="1"/>
  <c r="DH765" i="1"/>
  <c r="DH727" i="1"/>
  <c r="DH667" i="1"/>
  <c r="DH666" i="1"/>
  <c r="DH536" i="1"/>
  <c r="DH732" i="1"/>
  <c r="DH758" i="1"/>
  <c r="DH272" i="1"/>
  <c r="DH729" i="1"/>
  <c r="DH638" i="1"/>
  <c r="DH220" i="1"/>
  <c r="DH763" i="1"/>
  <c r="DH444" i="1"/>
  <c r="DH450" i="1"/>
  <c r="DH611" i="1"/>
  <c r="DH776" i="1"/>
  <c r="DH447" i="1"/>
  <c r="DH760" i="1"/>
  <c r="DH451" i="1"/>
  <c r="DH615" i="1"/>
  <c r="DH712" i="1"/>
  <c r="DH494" i="1"/>
  <c r="DH671" i="1"/>
  <c r="DH759" i="1"/>
  <c r="DH713" i="1"/>
  <c r="DH505" i="1"/>
  <c r="DH213" i="1"/>
  <c r="DH562" i="1"/>
  <c r="DH584" i="1"/>
  <c r="DH506" i="1"/>
  <c r="DH567" i="1"/>
  <c r="DH705" i="1"/>
  <c r="DH539" i="1"/>
  <c r="DH683" i="1"/>
  <c r="DH492" i="1"/>
  <c r="DH634" i="1"/>
  <c r="DH445" i="1"/>
  <c r="DH288" i="1"/>
  <c r="DH687" i="1"/>
  <c r="DH709" i="1"/>
  <c r="DH770" i="1"/>
  <c r="DH467" i="1"/>
  <c r="DH219" i="1"/>
  <c r="DH214" i="1"/>
  <c r="DH449" i="1"/>
  <c r="DH768" i="1"/>
  <c r="DH635" i="1"/>
  <c r="DH538" i="1"/>
  <c r="DH568" i="1"/>
  <c r="DH663" i="1"/>
  <c r="DH582" i="1"/>
  <c r="DH225" i="1"/>
  <c r="DH644" i="1"/>
  <c r="DH440" i="1"/>
  <c r="DH559" i="1"/>
  <c r="DH777" i="1"/>
  <c r="DH714" i="1"/>
  <c r="DH588" i="1"/>
  <c r="DH212" i="1"/>
  <c r="DH217" i="1"/>
  <c r="DH728" i="1"/>
  <c r="DH769" i="1"/>
  <c r="DH726" i="1"/>
  <c r="DH468" i="1"/>
  <c r="DH443" i="1"/>
  <c r="DH642" i="1"/>
  <c r="DH706" i="1"/>
  <c r="DH441" i="1"/>
  <c r="DH563" i="1"/>
  <c r="DH557" i="1"/>
  <c r="DH561" i="1"/>
  <c r="DH668" i="1"/>
  <c r="DH608" i="1"/>
  <c r="DH685" i="1"/>
  <c r="DH452" i="1"/>
  <c r="DH704" i="1"/>
  <c r="DH670" i="1"/>
  <c r="DH636" i="1"/>
  <c r="DH278" i="1"/>
  <c r="DH616" i="1"/>
  <c r="DH273" i="1"/>
  <c r="DH710" i="1"/>
  <c r="DH590" i="1"/>
  <c r="DH489" i="1"/>
  <c r="DH491" i="1"/>
  <c r="DH662" i="1"/>
  <c r="DH661" i="1"/>
  <c r="DH466" i="1"/>
  <c r="DH283" i="1"/>
  <c r="DH274" i="1"/>
  <c r="DH564" i="1"/>
  <c r="DH607" i="1"/>
  <c r="DH289" i="1"/>
  <c r="DH448" i="1"/>
  <c r="DH224" i="1"/>
  <c r="DH218" i="1"/>
  <c r="DH665" i="1"/>
  <c r="DH708" i="1"/>
  <c r="DH731" i="1"/>
  <c r="DH474" i="1"/>
  <c r="DH454" i="1"/>
  <c r="DH281" i="1"/>
  <c r="DH473" i="1"/>
  <c r="DH639" i="1"/>
  <c r="DH587" i="1"/>
  <c r="DH287" i="1"/>
  <c r="DH764" i="1"/>
  <c r="DH730" i="1"/>
  <c r="DH664" i="1"/>
  <c r="DH774" i="1"/>
  <c r="DH223" i="1"/>
  <c r="DH672" i="1"/>
  <c r="DH275" i="1"/>
  <c r="DH688" i="1"/>
  <c r="DH528" i="1"/>
  <c r="DH282" i="1"/>
  <c r="DH463" i="1"/>
  <c r="DH508" i="1"/>
  <c r="DH455" i="1"/>
  <c r="DH533" i="1"/>
  <c r="DH221" i="1"/>
  <c r="DH637" i="1"/>
  <c r="DH586" i="1"/>
  <c r="DH439" i="1"/>
  <c r="DH458" i="1"/>
  <c r="DH540" i="1"/>
  <c r="DH465" i="1"/>
  <c r="DH276" i="1"/>
  <c r="DH493" i="1"/>
  <c r="DH222" i="1"/>
  <c r="DH464" i="1"/>
  <c r="DH460" i="1"/>
  <c r="DH488" i="1"/>
  <c r="DH560" i="1"/>
  <c r="DH507" i="1"/>
  <c r="DH535" i="1"/>
  <c r="DH215" i="1"/>
  <c r="DH589" i="1"/>
  <c r="DH772" i="1"/>
  <c r="DH609" i="1"/>
  <c r="DH529" i="1"/>
  <c r="DH534" i="1"/>
  <c r="DH461" i="1"/>
  <c r="DH781" i="1"/>
  <c r="DH446" i="1"/>
  <c r="DO158" i="1"/>
  <c r="DO151" i="1"/>
  <c r="DO149" i="1"/>
  <c r="DO157" i="1"/>
  <c r="DO159" i="1"/>
  <c r="BC245" i="1"/>
  <c r="BD245" i="1"/>
  <c r="BN200" i="1"/>
  <c r="BM200" i="1"/>
  <c r="CP142" i="1"/>
  <c r="CP143" i="1"/>
  <c r="CP140" i="1"/>
  <c r="AN153" i="1"/>
  <c r="AO153" i="1"/>
  <c r="AL155" i="1"/>
  <c r="CK99" i="1"/>
  <c r="CK102" i="1" s="1"/>
  <c r="CK103" i="1" s="1"/>
  <c r="CK8" i="1"/>
  <c r="CK147" i="1"/>
  <c r="AS245" i="1"/>
  <c r="AT245" i="1"/>
  <c r="AV143" i="1"/>
  <c r="AV142" i="1"/>
  <c r="AV140" i="1"/>
  <c r="AX138" i="1"/>
  <c r="AY138" i="1"/>
  <c r="DJ143" i="1"/>
  <c r="DJ140" i="1"/>
  <c r="DH186" i="1" s="1"/>
  <c r="DJ142" i="1"/>
  <c r="DJ141" i="1"/>
  <c r="AO124" i="1"/>
  <c r="AN124" i="1"/>
  <c r="ED8" i="1"/>
  <c r="ED155" i="1"/>
  <c r="ED99" i="1"/>
  <c r="ED102" i="1" s="1"/>
  <c r="ED103" i="1" s="1"/>
  <c r="DR539" i="1"/>
  <c r="DR461" i="1"/>
  <c r="DR560" i="1"/>
  <c r="DR661" i="1"/>
  <c r="DR220" i="1"/>
  <c r="DR490" i="1"/>
  <c r="DR590" i="1"/>
  <c r="DR281" i="1"/>
  <c r="DR565" i="1"/>
  <c r="DR732" i="1"/>
  <c r="DR589" i="1"/>
  <c r="DR583" i="1"/>
  <c r="DR640" i="1"/>
  <c r="DR770" i="1"/>
  <c r="DR588" i="1"/>
  <c r="DR666" i="1"/>
  <c r="DR615" i="1"/>
  <c r="DR634" i="1"/>
  <c r="DR528" i="1"/>
  <c r="DR636" i="1"/>
  <c r="DR450" i="1"/>
  <c r="DR562" i="1"/>
  <c r="DR685" i="1"/>
  <c r="DR218" i="1"/>
  <c r="DR140" i="1"/>
  <c r="DR713" i="1"/>
  <c r="DR610" i="1"/>
  <c r="DR273" i="1"/>
  <c r="DR642" i="1"/>
  <c r="DR607" i="1"/>
  <c r="DR277" i="1"/>
  <c r="DR664" i="1"/>
  <c r="DR561" i="1"/>
  <c r="DR439" i="1"/>
  <c r="DR488" i="1"/>
  <c r="DR769" i="1"/>
  <c r="DR492" i="1"/>
  <c r="DR771" i="1"/>
  <c r="DR764" i="1"/>
  <c r="DR224" i="1"/>
  <c r="DR767" i="1"/>
  <c r="DR714" i="1"/>
  <c r="DR765" i="1"/>
  <c r="DR704" i="1"/>
  <c r="DR540" i="1"/>
  <c r="DR586" i="1"/>
  <c r="DR214" i="1"/>
  <c r="DR768" i="1"/>
  <c r="DR282" i="1"/>
  <c r="DR773" i="1"/>
  <c r="DR456" i="1"/>
  <c r="DR566" i="1"/>
  <c r="DR711" i="1"/>
  <c r="DR487" i="1"/>
  <c r="DR641" i="1"/>
  <c r="DR530" i="1"/>
  <c r="DR538" i="1"/>
  <c r="DR729" i="1"/>
  <c r="DR608" i="1"/>
  <c r="DR225" i="1"/>
  <c r="DR772" i="1"/>
  <c r="DR216" i="1"/>
  <c r="DR533" i="1"/>
  <c r="DR667" i="1"/>
  <c r="DR670" i="1"/>
  <c r="DR730" i="1"/>
  <c r="DR683" i="1"/>
  <c r="DR452" i="1"/>
  <c r="DR684" i="1"/>
  <c r="DR507" i="1"/>
  <c r="DR776" i="1"/>
  <c r="DR585" i="1"/>
  <c r="DR635" i="1"/>
  <c r="DR223" i="1"/>
  <c r="DR759" i="1"/>
  <c r="DR710" i="1"/>
  <c r="DR163" i="1"/>
  <c r="DR219" i="1"/>
  <c r="DR221" i="1"/>
  <c r="DR688" i="1"/>
  <c r="DR611" i="1"/>
  <c r="DR762" i="1"/>
  <c r="DR663" i="1"/>
  <c r="DR709" i="1"/>
  <c r="DR705" i="1"/>
  <c r="DR781" i="1"/>
  <c r="DR760" i="1"/>
  <c r="DR536" i="1"/>
  <c r="DR687" i="1"/>
  <c r="DR728" i="1"/>
  <c r="DR289" i="1"/>
  <c r="DR731" i="1"/>
  <c r="DR726" i="1"/>
  <c r="DR766" i="1"/>
  <c r="DR774" i="1"/>
  <c r="DR777" i="1"/>
  <c r="DR712" i="1"/>
  <c r="DR535" i="1"/>
  <c r="DR708" i="1"/>
  <c r="DR775" i="1"/>
  <c r="DR686" i="1"/>
  <c r="DR662" i="1"/>
  <c r="DR761" i="1"/>
  <c r="DR211" i="1"/>
  <c r="DR467" i="1"/>
  <c r="DR443" i="1"/>
  <c r="DR633" i="1"/>
  <c r="DR287" i="1"/>
  <c r="DR212" i="1"/>
  <c r="DR558" i="1"/>
  <c r="DR637" i="1"/>
  <c r="DR587" i="1"/>
  <c r="DR584" i="1"/>
  <c r="DR465" i="1"/>
  <c r="DR217" i="1"/>
  <c r="DR213" i="1"/>
  <c r="DR527" i="1"/>
  <c r="DR274" i="1"/>
  <c r="DR727" i="1"/>
  <c r="DR643" i="1"/>
  <c r="DR763" i="1"/>
  <c r="DR669" i="1"/>
  <c r="DR468" i="1"/>
  <c r="DR470" i="1"/>
  <c r="DR504" i="1"/>
  <c r="DR288" i="1"/>
  <c r="DR463" i="1"/>
  <c r="DR506" i="1"/>
  <c r="DR532" i="1"/>
  <c r="DR644" i="1"/>
  <c r="DR531" i="1"/>
  <c r="DR222" i="1"/>
  <c r="DR606" i="1"/>
  <c r="DR616" i="1"/>
  <c r="DR444" i="1"/>
  <c r="DR758" i="1"/>
  <c r="DR466" i="1"/>
  <c r="DR668" i="1"/>
  <c r="DR489" i="1"/>
  <c r="DR215" i="1"/>
  <c r="DR448" i="1"/>
  <c r="DR706" i="1"/>
  <c r="DR567" i="1"/>
  <c r="DR671" i="1"/>
  <c r="BH248" i="1"/>
  <c r="BI248" i="1"/>
  <c r="BF249" i="1"/>
  <c r="DC155" i="1"/>
  <c r="DC99" i="1"/>
  <c r="DC102" i="1" s="1"/>
  <c r="DC103" i="1" s="1"/>
  <c r="DC8" i="1"/>
  <c r="AQ582" i="1"/>
  <c r="AQ633" i="1"/>
  <c r="AQ708" i="1"/>
  <c r="AQ533" i="1"/>
  <c r="AQ607" i="1"/>
  <c r="AQ537" i="1"/>
  <c r="AQ686" i="1"/>
  <c r="AQ458" i="1"/>
  <c r="AQ219" i="1"/>
  <c r="AQ216" i="1"/>
  <c r="AQ163" i="1"/>
  <c r="AQ667" i="1"/>
  <c r="AQ713" i="1"/>
  <c r="AQ583" i="1"/>
  <c r="AQ586" i="1"/>
  <c r="AQ568" i="1"/>
  <c r="AQ559" i="1"/>
  <c r="AQ487" i="1"/>
  <c r="AQ532" i="1"/>
  <c r="AQ707" i="1"/>
  <c r="AQ668" i="1"/>
  <c r="AQ470" i="1"/>
  <c r="AQ688" i="1"/>
  <c r="AQ565" i="1"/>
  <c r="AQ471" i="1"/>
  <c r="AQ614" i="1"/>
  <c r="AQ684" i="1"/>
  <c r="AQ685" i="1"/>
  <c r="AQ769" i="1"/>
  <c r="AQ670" i="1"/>
  <c r="AQ441" i="1"/>
  <c r="AQ641" i="1"/>
  <c r="AQ732" i="1"/>
  <c r="AQ706" i="1"/>
  <c r="AQ730" i="1"/>
  <c r="AQ771" i="1"/>
  <c r="AQ767" i="1"/>
  <c r="AQ770" i="1"/>
  <c r="AQ454" i="1"/>
  <c r="AQ588" i="1"/>
  <c r="AQ449" i="1"/>
  <c r="AQ585" i="1"/>
  <c r="AQ662" i="1"/>
  <c r="AQ584" i="1"/>
  <c r="AQ490" i="1"/>
  <c r="AQ560" i="1"/>
  <c r="AQ220" i="1"/>
  <c r="AQ669" i="1"/>
  <c r="AQ563" i="1"/>
  <c r="AQ460" i="1"/>
  <c r="AQ635" i="1"/>
  <c r="AQ762" i="1"/>
  <c r="AQ781" i="1"/>
  <c r="AQ508" i="1"/>
  <c r="AQ222" i="1"/>
  <c r="AQ283" i="1"/>
  <c r="AQ272" i="1"/>
  <c r="AQ528" i="1"/>
  <c r="AQ473" i="1"/>
  <c r="AQ538" i="1"/>
  <c r="AQ727" i="1"/>
  <c r="AQ221" i="1"/>
  <c r="AQ287" i="1"/>
  <c r="AQ218" i="1"/>
  <c r="AQ273" i="1"/>
  <c r="AQ683" i="1"/>
  <c r="AQ444" i="1"/>
  <c r="AQ282" i="1"/>
  <c r="AQ639" i="1"/>
  <c r="AQ289" i="1"/>
  <c r="AQ506" i="1"/>
  <c r="AQ527" i="1"/>
  <c r="AQ609" i="1"/>
  <c r="AQ589" i="1"/>
  <c r="AQ139" i="1"/>
  <c r="AQ758" i="1"/>
  <c r="AQ286" i="1"/>
  <c r="AQ539" i="1"/>
  <c r="AQ140" i="1"/>
  <c r="AQ462" i="1"/>
  <c r="AS6" i="1"/>
  <c r="AT6" i="1"/>
  <c r="AQ489" i="1"/>
  <c r="AQ284" i="1"/>
  <c r="AQ666" i="1"/>
  <c r="AQ726" i="1"/>
  <c r="AQ531" i="1"/>
  <c r="AQ761" i="1"/>
  <c r="AQ606" i="1"/>
  <c r="AQ217" i="1"/>
  <c r="AQ451" i="1"/>
  <c r="AQ211" i="1"/>
  <c r="AQ465" i="1"/>
  <c r="AQ615" i="1"/>
  <c r="AQ672" i="1"/>
  <c r="AQ644" i="1"/>
  <c r="AQ567" i="1"/>
  <c r="AQ765" i="1"/>
  <c r="AQ773" i="1"/>
  <c r="AQ661" i="1"/>
  <c r="AQ729" i="1"/>
  <c r="AQ274" i="1"/>
  <c r="AQ278" i="1"/>
  <c r="AQ281" i="1"/>
  <c r="AQ223" i="1"/>
  <c r="AQ564" i="1"/>
  <c r="AQ687" i="1"/>
  <c r="AQ447" i="1"/>
  <c r="AQ275" i="1"/>
  <c r="AQ705" i="1"/>
  <c r="AQ276" i="1"/>
  <c r="AQ728" i="1"/>
  <c r="AQ731" i="1"/>
  <c r="AQ285" i="1"/>
  <c r="AQ494" i="1"/>
  <c r="AQ540" i="1"/>
  <c r="AQ492" i="1"/>
  <c r="AQ608" i="1"/>
  <c r="AQ439" i="1"/>
  <c r="AQ464" i="1"/>
  <c r="AQ448" i="1"/>
  <c r="AQ456" i="1"/>
  <c r="AQ504" i="1"/>
  <c r="AQ491" i="1"/>
  <c r="AQ640" i="1"/>
  <c r="AQ440" i="1"/>
  <c r="AQ558" i="1"/>
  <c r="AQ709" i="1"/>
  <c r="AQ472" i="1"/>
  <c r="AQ288" i="1"/>
  <c r="AQ637" i="1"/>
  <c r="AQ493" i="1"/>
  <c r="AQ665" i="1"/>
  <c r="AQ566" i="1"/>
  <c r="AQ277" i="1"/>
  <c r="AQ613" i="1"/>
  <c r="AQ671" i="1"/>
  <c r="AQ446" i="1"/>
  <c r="AQ215" i="1"/>
  <c r="AQ763" i="1"/>
  <c r="AQ759" i="1"/>
  <c r="AQ488" i="1"/>
  <c r="AQ561" i="1"/>
  <c r="AQ213" i="1"/>
  <c r="AQ457" i="1"/>
  <c r="AQ704" i="1"/>
  <c r="AQ224" i="1"/>
  <c r="AQ610" i="1"/>
  <c r="AQ463" i="1"/>
  <c r="AQ710" i="1"/>
  <c r="AQ529" i="1"/>
  <c r="AQ212" i="1"/>
  <c r="AQ505" i="1"/>
  <c r="AQ760" i="1"/>
  <c r="AQ664" i="1"/>
  <c r="AQ535" i="1"/>
  <c r="AQ638" i="1"/>
  <c r="AQ774" i="1"/>
  <c r="AQ636" i="1"/>
  <c r="AQ714" i="1"/>
  <c r="AQ663" i="1"/>
  <c r="AQ557" i="1"/>
  <c r="AQ634" i="1"/>
  <c r="AQ776" i="1"/>
  <c r="AQ461" i="1"/>
  <c r="AQ616" i="1"/>
  <c r="AQ642" i="1"/>
  <c r="AQ530" i="1"/>
  <c r="AQ536" i="1"/>
  <c r="AQ214" i="1"/>
  <c r="AQ777" i="1"/>
  <c r="AQ445" i="1"/>
  <c r="AQ772" i="1"/>
  <c r="AQ775" i="1"/>
  <c r="AQ225" i="1"/>
  <c r="AQ768" i="1"/>
  <c r="AQ643" i="1"/>
  <c r="AQ764" i="1"/>
  <c r="AQ534" i="1"/>
  <c r="AQ766" i="1"/>
  <c r="AQ452" i="1"/>
  <c r="AQ611" i="1"/>
  <c r="AQ712" i="1"/>
  <c r="CY150" i="1"/>
  <c r="CY148" i="1"/>
  <c r="CY159" i="1"/>
  <c r="CY157" i="1"/>
  <c r="CY158" i="1"/>
  <c r="CY149" i="1"/>
  <c r="CY151" i="1"/>
  <c r="BL142" i="1"/>
  <c r="BL143" i="1"/>
  <c r="BL140" i="1"/>
  <c r="BL141" i="1"/>
  <c r="CC7" i="1"/>
  <c r="CB7" i="1"/>
  <c r="EB158" i="1"/>
  <c r="EB148" i="1"/>
  <c r="EB157" i="1"/>
  <c r="EB151" i="1"/>
  <c r="EB150" i="1"/>
  <c r="EB149" i="1"/>
  <c r="EB159" i="1"/>
  <c r="CW761" i="1"/>
  <c r="CW640" i="1"/>
  <c r="CW684" i="1"/>
  <c r="CW771" i="1"/>
  <c r="CW465" i="1"/>
  <c r="CW565" i="1"/>
  <c r="CW639" i="1"/>
  <c r="CW530" i="1"/>
  <c r="CW670" i="1"/>
  <c r="CW286" i="1"/>
  <c r="CW764" i="1"/>
  <c r="CW507" i="1"/>
  <c r="CW606" i="1"/>
  <c r="CW590" i="1"/>
  <c r="CW710" i="1"/>
  <c r="CW216" i="1"/>
  <c r="CW731" i="1"/>
  <c r="CW288" i="1"/>
  <c r="CW451" i="1"/>
  <c r="CW468" i="1"/>
  <c r="CW611" i="1"/>
  <c r="CW273" i="1"/>
  <c r="CW664" i="1"/>
  <c r="CW490" i="1"/>
  <c r="CW774" i="1"/>
  <c r="CW538" i="1"/>
  <c r="CW644" i="1"/>
  <c r="CW466" i="1"/>
  <c r="CW687" i="1"/>
  <c r="CW281" i="1"/>
  <c r="CW582" i="1"/>
  <c r="CW472" i="1"/>
  <c r="CW470" i="1"/>
  <c r="CW469" i="1"/>
  <c r="CW587" i="1"/>
  <c r="CW213" i="1"/>
  <c r="CW487" i="1"/>
  <c r="CW454" i="1"/>
  <c r="CW705" i="1"/>
  <c r="CW772" i="1"/>
  <c r="CW726" i="1"/>
  <c r="CW504" i="1"/>
  <c r="CW589" i="1"/>
  <c r="CW762" i="1"/>
  <c r="CW765" i="1"/>
  <c r="CU185" i="1"/>
  <c r="CW766" i="1"/>
  <c r="CW447" i="1"/>
  <c r="CW163" i="1"/>
  <c r="CW728" i="1"/>
  <c r="CW777" i="1"/>
  <c r="CW536" i="1"/>
  <c r="CW663" i="1"/>
  <c r="CW688" i="1"/>
  <c r="CW706" i="1"/>
  <c r="CW775" i="1"/>
  <c r="CW563" i="1"/>
  <c r="CW471" i="1"/>
  <c r="CW222" i="1"/>
  <c r="CW634" i="1"/>
  <c r="CW534" i="1"/>
  <c r="CW467" i="1"/>
  <c r="CW508" i="1"/>
  <c r="CW214" i="1"/>
  <c r="CW457" i="1"/>
  <c r="CW727" i="1"/>
  <c r="CW773" i="1"/>
  <c r="CW768" i="1"/>
  <c r="CW714" i="1"/>
  <c r="CW671" i="1"/>
  <c r="CW708" i="1"/>
  <c r="CW276" i="1"/>
  <c r="CW505" i="1"/>
  <c r="CW713" i="1"/>
  <c r="CW535" i="1"/>
  <c r="CW444" i="1"/>
  <c r="CW564" i="1"/>
  <c r="CW584" i="1"/>
  <c r="CW638" i="1"/>
  <c r="CW707" i="1"/>
  <c r="CW211" i="1"/>
  <c r="CW635" i="1"/>
  <c r="CW506" i="1"/>
  <c r="CW278" i="1"/>
  <c r="CW729" i="1"/>
  <c r="CW633" i="1"/>
  <c r="CW460" i="1"/>
  <c r="CW586" i="1"/>
  <c r="CW219" i="1"/>
  <c r="CW283" i="1"/>
  <c r="CW287" i="1"/>
  <c r="CW224" i="1"/>
  <c r="CW636" i="1"/>
  <c r="CW275" i="1"/>
  <c r="CW557" i="1"/>
  <c r="CW527" i="1"/>
  <c r="CW613" i="1"/>
  <c r="CW532" i="1"/>
  <c r="CW685" i="1"/>
  <c r="CW225" i="1"/>
  <c r="CW609" i="1"/>
  <c r="CW732" i="1"/>
  <c r="CW612" i="1"/>
  <c r="CW614" i="1"/>
  <c r="CW666" i="1"/>
  <c r="CW616" i="1"/>
  <c r="CW529" i="1"/>
  <c r="CW494" i="1"/>
  <c r="CW662" i="1"/>
  <c r="CW704" i="1"/>
  <c r="CW585" i="1"/>
  <c r="CW463" i="1"/>
  <c r="CW221" i="1"/>
  <c r="CW274" i="1"/>
  <c r="CW767" i="1"/>
  <c r="CW215" i="1"/>
  <c r="CW758" i="1"/>
  <c r="CW583" i="1"/>
  <c r="CW769" i="1"/>
  <c r="CW763" i="1"/>
  <c r="CW217" i="1"/>
  <c r="CW220" i="1"/>
  <c r="CW446" i="1"/>
  <c r="CW561" i="1"/>
  <c r="CW672" i="1"/>
  <c r="CW770" i="1"/>
  <c r="CW776" i="1"/>
  <c r="CW607" i="1"/>
  <c r="CW683" i="1"/>
  <c r="CW212" i="1"/>
  <c r="CW218" i="1"/>
  <c r="CW781" i="1"/>
  <c r="CW711" i="1"/>
  <c r="CW641" i="1"/>
  <c r="CW453" i="1"/>
  <c r="CW709" i="1"/>
  <c r="CW637" i="1"/>
  <c r="CW643" i="1"/>
  <c r="CW668" i="1"/>
  <c r="CW223" i="1"/>
  <c r="CW528" i="1"/>
  <c r="CW642" i="1"/>
  <c r="CW730" i="1"/>
  <c r="CW568" i="1"/>
  <c r="CW615" i="1"/>
  <c r="CW272" i="1"/>
  <c r="CW667" i="1"/>
  <c r="CW712" i="1"/>
  <c r="CW759" i="1"/>
  <c r="CW566" i="1"/>
  <c r="CW686" i="1"/>
  <c r="CW282" i="1"/>
  <c r="CW558" i="1"/>
  <c r="CW277" i="1"/>
  <c r="CW284" i="1"/>
  <c r="CW669" i="1"/>
  <c r="CW760" i="1"/>
  <c r="CW491" i="1"/>
  <c r="BS252" i="1"/>
  <c r="BR252" i="1"/>
  <c r="BP253" i="1"/>
  <c r="CM149" i="1"/>
  <c r="CM159" i="1"/>
  <c r="CM150" i="1"/>
  <c r="CM157" i="1"/>
  <c r="CM148" i="1"/>
  <c r="CM151" i="1"/>
  <c r="CM158" i="1"/>
  <c r="EE156" i="1"/>
  <c r="EE99" i="1"/>
  <c r="EE102" i="1" s="1"/>
  <c r="EE103" i="1" s="1"/>
  <c r="EE8" i="1"/>
  <c r="EE148" i="1"/>
  <c r="CT159" i="1"/>
  <c r="CT149" i="1"/>
  <c r="CT150" i="1"/>
  <c r="CT157" i="1"/>
  <c r="CT158" i="1"/>
  <c r="CT148" i="1"/>
  <c r="CT151" i="1"/>
  <c r="BM67" i="1"/>
  <c r="BN67" i="1"/>
  <c r="DX156" i="1"/>
  <c r="DX99" i="1"/>
  <c r="DX102" i="1" s="1"/>
  <c r="DX103" i="1" s="1"/>
  <c r="DX8" i="1"/>
  <c r="BX114" i="1"/>
  <c r="BW114" i="1"/>
  <c r="EH8" i="1"/>
  <c r="EH155" i="1"/>
  <c r="EH190" i="1"/>
  <c r="EH191" i="1" s="1"/>
  <c r="EH99" i="1"/>
  <c r="EH102" i="1" s="1"/>
  <c r="EH103" i="1" s="1"/>
  <c r="BC114" i="1"/>
  <c r="BD114" i="1"/>
  <c r="AM141" i="1"/>
  <c r="AM142" i="1"/>
  <c r="AM140" i="1"/>
  <c r="AO138" i="1"/>
  <c r="AN138" i="1"/>
  <c r="AM143" i="1"/>
  <c r="BH280" i="1"/>
  <c r="BI280" i="1"/>
  <c r="AY134" i="1"/>
  <c r="AX134" i="1"/>
  <c r="CR149" i="1"/>
  <c r="CR158" i="1"/>
  <c r="CR150" i="1"/>
  <c r="CR151" i="1"/>
  <c r="CR159" i="1"/>
  <c r="CR148" i="1"/>
  <c r="CR157" i="1"/>
  <c r="AH139" i="1"/>
  <c r="AI137" i="1"/>
  <c r="AJ137" i="1" s="1"/>
  <c r="AT133" i="1"/>
  <c r="AS133" i="1"/>
  <c r="BS280" i="1"/>
  <c r="BR280" i="1"/>
  <c r="AW253" i="1"/>
  <c r="AV236" i="1"/>
  <c r="BB159" i="1"/>
  <c r="BB149" i="1"/>
  <c r="BB157" i="1"/>
  <c r="BB151" i="1"/>
  <c r="BC146" i="1"/>
  <c r="BD146" i="1"/>
  <c r="BB148" i="1"/>
  <c r="BA189" i="1" s="1"/>
  <c r="AO145" i="1"/>
  <c r="AL147" i="1"/>
  <c r="AN145" i="1"/>
  <c r="AO81" i="1"/>
  <c r="AN81" i="1"/>
  <c r="AX114" i="1"/>
  <c r="AY114" i="1"/>
  <c r="CC114" i="1"/>
  <c r="CB114" i="1"/>
  <c r="BK147" i="1"/>
  <c r="BN145" i="1"/>
  <c r="BM145" i="1"/>
  <c r="AO7" i="1"/>
  <c r="AN7" i="1"/>
  <c r="EC149" i="1"/>
  <c r="EC157" i="1"/>
  <c r="EC151" i="1"/>
  <c r="EC148" i="1"/>
  <c r="EC150" i="1"/>
  <c r="EC159" i="1"/>
  <c r="EC158" i="1"/>
  <c r="CH67" i="1"/>
  <c r="CG67" i="1"/>
  <c r="DM158" i="1"/>
  <c r="DM149" i="1"/>
  <c r="DM159" i="1"/>
  <c r="DM157" i="1"/>
  <c r="DM151" i="1"/>
  <c r="DM148" i="1"/>
  <c r="BD137" i="1"/>
  <c r="BC137" i="1"/>
  <c r="BA139" i="1"/>
  <c r="AM156" i="1"/>
  <c r="AO154" i="1"/>
  <c r="AN154" i="1"/>
  <c r="CE277" i="1"/>
  <c r="CE714" i="1"/>
  <c r="CE474" i="1"/>
  <c r="CE587" i="1"/>
  <c r="CE537" i="1"/>
  <c r="CE611" i="1"/>
  <c r="CE672" i="1"/>
  <c r="CE490" i="1"/>
  <c r="CE529" i="1"/>
  <c r="CE274" i="1"/>
  <c r="CE707" i="1"/>
  <c r="EG281" i="1"/>
  <c r="EG286" i="1"/>
  <c r="EG213" i="1"/>
  <c r="EG613" i="1"/>
  <c r="EG608" i="1"/>
  <c r="EG277" i="1"/>
  <c r="EG567" i="1"/>
  <c r="EG633" i="1"/>
  <c r="CQ274" i="1"/>
  <c r="CQ586" i="1"/>
  <c r="CQ492" i="1"/>
  <c r="CQ531" i="1"/>
  <c r="CG200" i="1"/>
  <c r="CH200" i="1"/>
  <c r="BN248" i="1"/>
  <c r="BM248" i="1"/>
  <c r="BK249" i="1"/>
  <c r="AG150" i="1"/>
  <c r="AG157" i="1"/>
  <c r="ED214" i="1"/>
  <c r="ED772" i="1"/>
  <c r="ED219" i="1"/>
  <c r="ED666" i="1"/>
  <c r="ED731" i="1"/>
  <c r="ED560" i="1"/>
  <c r="ED222" i="1"/>
  <c r="ED216" i="1"/>
  <c r="ED684" i="1"/>
  <c r="ED448" i="1"/>
  <c r="ED490" i="1"/>
  <c r="ED635" i="1"/>
  <c r="ED469" i="1"/>
  <c r="ED287" i="1"/>
  <c r="ED668" i="1"/>
  <c r="ED707" i="1"/>
  <c r="ED777" i="1"/>
  <c r="ED669" i="1"/>
  <c r="ED535" i="1"/>
  <c r="ED464" i="1"/>
  <c r="ED730" i="1"/>
  <c r="ED447" i="1"/>
  <c r="ED462" i="1"/>
  <c r="ED775" i="1"/>
  <c r="ED471" i="1"/>
  <c r="ED461" i="1"/>
  <c r="ED534" i="1"/>
  <c r="ED704" i="1"/>
  <c r="ED450" i="1"/>
  <c r="ED440" i="1"/>
  <c r="ED491" i="1"/>
  <c r="ED665" i="1"/>
  <c r="ED662" i="1"/>
  <c r="ED272" i="1"/>
  <c r="ED557" i="1"/>
  <c r="CJ281" i="1"/>
  <c r="CJ763" i="1"/>
  <c r="CJ613" i="1"/>
  <c r="CJ732" i="1"/>
  <c r="CJ492" i="1"/>
  <c r="CJ465" i="1"/>
  <c r="CJ671" i="1"/>
  <c r="CJ285" i="1"/>
  <c r="CJ470" i="1"/>
  <c r="CJ217" i="1"/>
  <c r="CJ289" i="1"/>
  <c r="CJ759" i="1"/>
  <c r="CJ730" i="1"/>
  <c r="CJ686" i="1"/>
  <c r="CJ586" i="1"/>
  <c r="CJ766" i="1"/>
  <c r="CJ704" i="1"/>
  <c r="CJ221" i="1"/>
  <c r="CJ535" i="1"/>
  <c r="CJ762" i="1"/>
  <c r="CJ452" i="1"/>
  <c r="CJ760" i="1"/>
  <c r="CJ487" i="1"/>
  <c r="CJ588" i="1"/>
  <c r="CJ489" i="1"/>
  <c r="CJ758" i="1"/>
  <c r="CJ776" i="1"/>
  <c r="CJ584" i="1"/>
  <c r="CJ220" i="1"/>
  <c r="CJ216" i="1"/>
  <c r="CJ539" i="1"/>
  <c r="CJ534" i="1"/>
  <c r="CJ450" i="1"/>
  <c r="CJ272" i="1"/>
  <c r="EC99" i="1"/>
  <c r="EC102" i="1" s="1"/>
  <c r="EC103" i="1" s="1"/>
  <c r="EC8" i="1"/>
  <c r="DK149" i="1"/>
  <c r="DK157" i="1"/>
  <c r="BR244" i="1"/>
  <c r="BS244" i="1"/>
  <c r="BR125" i="1"/>
  <c r="BS125" i="1"/>
  <c r="AO125" i="1"/>
  <c r="AN125" i="1"/>
  <c r="AY200" i="1"/>
  <c r="AX200" i="1"/>
  <c r="CH252" i="1"/>
  <c r="CE253" i="1"/>
  <c r="CG252" i="1"/>
  <c r="DU158" i="1"/>
  <c r="DU157" i="1"/>
  <c r="CA148" i="1"/>
  <c r="CA149" i="1"/>
  <c r="CA157" i="1"/>
  <c r="CU142" i="1"/>
  <c r="CU143" i="1"/>
  <c r="CU141" i="1"/>
  <c r="CH145" i="1"/>
  <c r="CE147" i="1"/>
  <c r="CG145" i="1"/>
  <c r="DZ8" i="1"/>
  <c r="DZ99" i="1"/>
  <c r="DZ102" i="1" s="1"/>
  <c r="DZ103" i="1" s="1"/>
  <c r="CL141" i="1"/>
  <c r="CL140" i="1"/>
  <c r="DB274" i="1"/>
  <c r="DB213" i="1"/>
  <c r="DB762" i="1"/>
  <c r="DB490" i="1"/>
  <c r="DB282" i="1"/>
  <c r="DB732" i="1"/>
  <c r="DB704" i="1"/>
  <c r="DB462" i="1"/>
  <c r="DB285" i="1"/>
  <c r="DB771" i="1"/>
  <c r="DB765" i="1"/>
  <c r="DB221" i="1"/>
  <c r="DB638" i="1"/>
  <c r="DB759" i="1"/>
  <c r="DB586" i="1"/>
  <c r="DB761" i="1"/>
  <c r="DB589" i="1"/>
  <c r="DB713" i="1"/>
  <c r="DB705" i="1"/>
  <c r="DB707" i="1"/>
  <c r="DB772" i="1"/>
  <c r="DB456" i="1"/>
  <c r="DB446" i="1"/>
  <c r="DB278" i="1"/>
  <c r="DB668" i="1"/>
  <c r="DB636" i="1"/>
  <c r="DB774" i="1"/>
  <c r="DB530" i="1"/>
  <c r="DB537" i="1"/>
  <c r="DB637" i="1"/>
  <c r="DB612" i="1"/>
  <c r="DB531" i="1"/>
  <c r="DB712" i="1"/>
  <c r="DB466" i="1"/>
  <c r="DB287" i="1"/>
  <c r="DB212" i="1"/>
  <c r="DB728" i="1"/>
  <c r="DB532" i="1"/>
  <c r="DB463" i="1"/>
  <c r="DB455" i="1"/>
  <c r="DB731" i="1"/>
  <c r="DB711" i="1"/>
  <c r="DB685" i="1"/>
  <c r="DB283" i="1"/>
  <c r="DB606" i="1"/>
  <c r="DB527" i="1"/>
  <c r="DB635" i="1"/>
  <c r="DB529" i="1"/>
  <c r="DB767" i="1"/>
  <c r="DB528" i="1"/>
  <c r="DB286" i="1"/>
  <c r="BD134" i="1"/>
  <c r="BC134" i="1"/>
  <c r="BI137" i="1"/>
  <c r="BG139" i="1"/>
  <c r="BH137" i="1"/>
  <c r="BX113" i="1"/>
  <c r="BW113" i="1"/>
  <c r="BC244" i="1"/>
  <c r="BD244" i="1"/>
  <c r="CU534" i="1"/>
  <c r="CU608" i="1"/>
  <c r="CU468" i="1"/>
  <c r="CU471" i="1"/>
  <c r="CU467" i="1"/>
  <c r="CU466" i="1"/>
  <c r="CU505" i="1"/>
  <c r="CU615" i="1"/>
  <c r="CU458" i="1"/>
  <c r="CU445" i="1"/>
  <c r="CU761" i="1"/>
  <c r="CU283" i="1"/>
  <c r="CU211" i="1"/>
  <c r="CU277" i="1"/>
  <c r="CU139" i="1"/>
  <c r="CU474" i="1"/>
  <c r="CU488" i="1"/>
  <c r="CU557" i="1"/>
  <c r="CU491" i="1"/>
  <c r="CU567" i="1"/>
  <c r="CU666" i="1"/>
  <c r="CU670" i="1"/>
  <c r="CU729" i="1"/>
  <c r="CU760" i="1"/>
  <c r="CU637" i="1"/>
  <c r="CU222" i="1"/>
  <c r="CU669" i="1"/>
  <c r="CU494" i="1"/>
  <c r="CU661" i="1"/>
  <c r="CU639" i="1"/>
  <c r="CU225" i="1"/>
  <c r="CU672" i="1"/>
  <c r="CU607" i="1"/>
  <c r="CU284" i="1"/>
  <c r="CU224" i="1"/>
  <c r="CU566" i="1"/>
  <c r="CU710" i="1"/>
  <c r="CU687" i="1"/>
  <c r="CU218" i="1"/>
  <c r="CU213" i="1"/>
  <c r="CU685" i="1"/>
  <c r="CU214" i="1"/>
  <c r="CU273" i="1"/>
  <c r="CU770" i="1"/>
  <c r="CU492" i="1"/>
  <c r="CU684" i="1"/>
  <c r="CU763" i="1"/>
  <c r="CU709" i="1"/>
  <c r="CU535" i="1"/>
  <c r="CU641" i="1"/>
  <c r="CU767" i="1"/>
  <c r="CU560" i="1"/>
  <c r="CU640" i="1"/>
  <c r="CU705" i="1"/>
  <c r="CU442" i="1"/>
  <c r="CU281" i="1"/>
  <c r="CU776" i="1"/>
  <c r="CU217" i="1"/>
  <c r="CU275" i="1"/>
  <c r="CU712" i="1"/>
  <c r="CU758" i="1"/>
  <c r="CU451" i="1"/>
  <c r="CU493" i="1"/>
  <c r="CU287" i="1"/>
  <c r="CU771" i="1"/>
  <c r="CU452" i="1"/>
  <c r="CU731" i="1"/>
  <c r="CU775" i="1"/>
  <c r="CU163" i="1"/>
  <c r="CU777" i="1"/>
  <c r="CU221" i="1"/>
  <c r="CU215" i="1"/>
  <c r="CU634" i="1"/>
  <c r="CU636" i="1"/>
  <c r="CU285" i="1"/>
  <c r="CU278" i="1"/>
  <c r="CU663" i="1"/>
  <c r="CU536" i="1"/>
  <c r="CU504" i="1"/>
  <c r="CU590" i="1"/>
  <c r="CU688" i="1"/>
  <c r="CU559" i="1"/>
  <c r="CO157" i="1"/>
  <c r="CO151" i="1"/>
  <c r="DE633" i="1"/>
  <c r="DE221" i="1"/>
  <c r="DE442" i="1"/>
  <c r="DE770" i="1"/>
  <c r="DE662" i="1"/>
  <c r="DE225" i="1"/>
  <c r="DE671" i="1"/>
  <c r="DE582" i="1"/>
  <c r="DE706" i="1"/>
  <c r="DE444" i="1"/>
  <c r="DE729" i="1"/>
  <c r="DE614" i="1"/>
  <c r="DE564" i="1"/>
  <c r="DE760" i="1"/>
  <c r="DE683" i="1"/>
  <c r="DE508" i="1"/>
  <c r="DE667" i="1"/>
  <c r="DE638" i="1"/>
  <c r="DE687" i="1"/>
  <c r="DE727" i="1"/>
  <c r="DE768" i="1"/>
  <c r="DE773" i="1"/>
  <c r="DE587" i="1"/>
  <c r="DE568" i="1"/>
  <c r="DE726" i="1"/>
  <c r="DE273" i="1"/>
  <c r="DE449" i="1"/>
  <c r="DE643" i="1"/>
  <c r="DE283" i="1"/>
  <c r="DE456" i="1"/>
  <c r="DE769" i="1"/>
  <c r="DE490" i="1"/>
  <c r="DE529" i="1"/>
  <c r="DE219" i="1"/>
  <c r="DE612" i="1"/>
  <c r="DE710" i="1"/>
  <c r="DE281" i="1"/>
  <c r="DE684" i="1"/>
  <c r="DE615" i="1"/>
  <c r="DE611" i="1"/>
  <c r="DE665" i="1"/>
  <c r="DE642" i="1"/>
  <c r="DE287" i="1"/>
  <c r="DE466" i="1"/>
  <c r="DE774" i="1"/>
  <c r="DE536" i="1"/>
  <c r="DE223" i="1"/>
  <c r="DE288" i="1"/>
  <c r="DE215" i="1"/>
  <c r="DE272" i="1"/>
  <c r="DE505" i="1"/>
  <c r="DE758" i="1"/>
  <c r="DE584" i="1"/>
  <c r="DE616" i="1"/>
  <c r="DE765" i="1"/>
  <c r="DE458" i="1"/>
  <c r="DE473" i="1"/>
  <c r="DE216" i="1"/>
  <c r="DE451" i="1"/>
  <c r="DE492" i="1"/>
  <c r="DE213" i="1"/>
  <c r="DE634" i="1"/>
  <c r="DE277" i="1"/>
  <c r="DE590" i="1"/>
  <c r="DE282" i="1"/>
  <c r="DE767" i="1"/>
  <c r="DE635" i="1"/>
  <c r="DE220" i="1"/>
  <c r="DE454" i="1"/>
  <c r="DE664" i="1"/>
  <c r="DE663" i="1"/>
  <c r="DE561" i="1"/>
  <c r="DE712" i="1"/>
  <c r="DE644" i="1"/>
  <c r="DE781" i="1"/>
  <c r="DE668" i="1"/>
  <c r="DE285" i="1"/>
  <c r="DE275" i="1"/>
  <c r="DE539" i="1"/>
  <c r="DE163" i="1"/>
  <c r="DE540" i="1"/>
  <c r="DE289" i="1"/>
  <c r="DE224" i="1"/>
  <c r="DE728" i="1"/>
  <c r="CA385" i="1"/>
  <c r="CB384" i="1"/>
  <c r="CC384" i="1" s="1"/>
  <c r="AT113" i="1"/>
  <c r="AS113" i="1"/>
  <c r="BS232" i="1"/>
  <c r="BR232" i="1"/>
  <c r="CT99" i="1"/>
  <c r="CT102" i="1" s="1"/>
  <c r="CT103" i="1" s="1"/>
  <c r="CT8" i="1"/>
  <c r="CT190" i="1"/>
  <c r="CH245" i="1"/>
  <c r="CG245" i="1"/>
  <c r="BD7" i="1"/>
  <c r="BC7" i="1"/>
  <c r="AN200" i="1"/>
  <c r="AO200" i="1"/>
  <c r="BH384" i="1"/>
  <c r="BI384" i="1" s="1"/>
  <c r="BG385" i="1"/>
  <c r="BK155" i="1"/>
  <c r="BK148" i="1"/>
  <c r="DL8" i="1"/>
  <c r="DL99" i="1"/>
  <c r="DL102" i="1" s="1"/>
  <c r="DL103" i="1" s="1"/>
  <c r="BW133" i="1"/>
  <c r="BX133" i="1"/>
  <c r="BM279" i="1"/>
  <c r="BN279" i="1"/>
  <c r="AX116" i="1"/>
  <c r="AY116" i="1"/>
  <c r="BX125" i="1"/>
  <c r="BW125" i="1"/>
  <c r="CP99" i="1"/>
  <c r="CP102" i="1" s="1"/>
  <c r="CP103" i="1" s="1"/>
  <c r="CP8" i="1"/>
  <c r="BM114" i="1"/>
  <c r="BN114" i="1"/>
  <c r="EB156" i="1"/>
  <c r="EB8" i="1"/>
  <c r="EB99" i="1"/>
  <c r="EB102" i="1" s="1"/>
  <c r="EB103" i="1" s="1"/>
  <c r="BC113" i="1"/>
  <c r="BD113" i="1"/>
  <c r="CO99" i="1"/>
  <c r="CO102" i="1" s="1"/>
  <c r="CO103" i="1" s="1"/>
  <c r="CO8" i="1"/>
  <c r="CO156" i="1"/>
  <c r="CX99" i="1"/>
  <c r="CX102" i="1" s="1"/>
  <c r="CX103" i="1" s="1"/>
  <c r="CX8" i="1"/>
  <c r="EF638" i="1"/>
  <c r="EF464" i="1"/>
  <c r="EF705" i="1"/>
  <c r="EF731" i="1"/>
  <c r="EF471" i="1"/>
  <c r="EF713" i="1"/>
  <c r="EF765" i="1"/>
  <c r="EF614" i="1"/>
  <c r="EF223" i="1"/>
  <c r="EF568" i="1"/>
  <c r="EF764" i="1"/>
  <c r="EF461" i="1"/>
  <c r="EF583" i="1"/>
  <c r="EF221" i="1"/>
  <c r="EF445" i="1"/>
  <c r="EF759" i="1"/>
  <c r="EF287" i="1"/>
  <c r="EF530" i="1"/>
  <c r="EF612" i="1"/>
  <c r="EF216" i="1"/>
  <c r="EF474" i="1"/>
  <c r="EF616" i="1"/>
  <c r="EF763" i="1"/>
  <c r="EF534" i="1"/>
  <c r="EF561" i="1"/>
  <c r="EF275" i="1"/>
  <c r="EF462" i="1"/>
  <c r="EF442" i="1"/>
  <c r="EF491" i="1"/>
  <c r="EF532" i="1"/>
  <c r="EF727" i="1"/>
  <c r="EF276" i="1"/>
  <c r="EF672" i="1"/>
  <c r="EF284" i="1"/>
  <c r="EF567" i="1"/>
  <c r="EF664" i="1"/>
  <c r="EF644" i="1"/>
  <c r="EF711" i="1"/>
  <c r="EF222" i="1"/>
  <c r="EF139" i="1"/>
  <c r="EF163" i="1"/>
  <c r="EF218" i="1"/>
  <c r="EF285" i="1"/>
  <c r="EF729" i="1"/>
  <c r="EF565" i="1"/>
  <c r="EF217" i="1"/>
  <c r="EF774" i="1"/>
  <c r="EF273" i="1"/>
  <c r="EF224" i="1"/>
  <c r="EF707" i="1"/>
  <c r="EF286" i="1"/>
  <c r="EF582" i="1"/>
  <c r="EF634" i="1"/>
  <c r="EF768" i="1"/>
  <c r="EF781" i="1"/>
  <c r="EF533" i="1"/>
  <c r="EF667" i="1"/>
  <c r="EF529" i="1"/>
  <c r="EF220" i="1"/>
  <c r="EF688" i="1"/>
  <c r="EF775" i="1"/>
  <c r="EF772" i="1"/>
  <c r="EF277" i="1"/>
  <c r="EF494" i="1"/>
  <c r="EF708" i="1"/>
  <c r="EF211" i="1"/>
  <c r="EF607" i="1"/>
  <c r="EF489" i="1"/>
  <c r="EF558" i="1"/>
  <c r="EF769" i="1"/>
  <c r="EF488" i="1"/>
  <c r="EF508" i="1"/>
  <c r="EF641" i="1"/>
  <c r="EF671" i="1"/>
  <c r="EF640" i="1"/>
  <c r="EF710" i="1"/>
  <c r="EF762" i="1"/>
  <c r="EF274" i="1"/>
  <c r="EF219" i="1"/>
  <c r="EF458" i="1"/>
  <c r="EF704" i="1"/>
  <c r="EF588" i="1"/>
  <c r="EF536" i="1"/>
  <c r="EF668" i="1"/>
  <c r="EF584" i="1"/>
  <c r="EF453" i="1"/>
  <c r="EF761" i="1"/>
  <c r="EF642" i="1"/>
  <c r="EF728" i="1"/>
  <c r="EF225" i="1"/>
  <c r="EF773" i="1"/>
  <c r="EF507" i="1"/>
  <c r="EF685" i="1"/>
  <c r="EF472" i="1"/>
  <c r="EF470" i="1"/>
  <c r="EF615" i="1"/>
  <c r="EF714" i="1"/>
  <c r="EF212" i="1"/>
  <c r="EF214" i="1"/>
  <c r="EF589" i="1"/>
  <c r="EF587" i="1"/>
  <c r="EF539" i="1"/>
  <c r="EF538" i="1"/>
  <c r="EF767" i="1"/>
  <c r="EF684" i="1"/>
  <c r="EF712" i="1"/>
  <c r="EF215" i="1"/>
  <c r="EF706" i="1"/>
  <c r="AO252" i="1"/>
  <c r="AN252" i="1"/>
  <c r="AL253" i="1"/>
  <c r="BA253" i="1"/>
  <c r="BC252" i="1"/>
  <c r="BD252" i="1"/>
  <c r="AI232" i="1"/>
  <c r="AJ232" i="1" s="1"/>
  <c r="AG236" i="1"/>
  <c r="AN114" i="1"/>
  <c r="AO114" i="1"/>
  <c r="AS232" i="1"/>
  <c r="AT232" i="1"/>
  <c r="AR142" i="1"/>
  <c r="AR140" i="1"/>
  <c r="AR143" i="1"/>
  <c r="DA587" i="1"/>
  <c r="DA487" i="1"/>
  <c r="DA277" i="1"/>
  <c r="DA708" i="1"/>
  <c r="DA770" i="1"/>
  <c r="DA489" i="1"/>
  <c r="DA281" i="1"/>
  <c r="DA634" i="1"/>
  <c r="DA669" i="1"/>
  <c r="DA506" i="1"/>
  <c r="DA712" i="1"/>
  <c r="DA762" i="1"/>
  <c r="DA731" i="1"/>
  <c r="DA284" i="1"/>
  <c r="DA286" i="1"/>
  <c r="DA663" i="1"/>
  <c r="DA714" i="1"/>
  <c r="DA711" i="1"/>
  <c r="DA661" i="1"/>
  <c r="DA224" i="1"/>
  <c r="DA566" i="1"/>
  <c r="DA666" i="1"/>
  <c r="DA567" i="1"/>
  <c r="DA558" i="1"/>
  <c r="DA460" i="1"/>
  <c r="DA589" i="1"/>
  <c r="DA287" i="1"/>
  <c r="DA444" i="1"/>
  <c r="DA470" i="1"/>
  <c r="DA454" i="1"/>
  <c r="DA662" i="1"/>
  <c r="DA488" i="1"/>
  <c r="DA507" i="1"/>
  <c r="DA767" i="1"/>
  <c r="DA642" i="1"/>
  <c r="DA493" i="1"/>
  <c r="DA764" i="1"/>
  <c r="DA665" i="1"/>
  <c r="DA214" i="1"/>
  <c r="DA455" i="1"/>
  <c r="DA704" i="1"/>
  <c r="DA273" i="1"/>
  <c r="DA635" i="1"/>
  <c r="DA726" i="1"/>
  <c r="DA608" i="1"/>
  <c r="DA683" i="1"/>
  <c r="DA644" i="1"/>
  <c r="DA771" i="1"/>
  <c r="DA491" i="1"/>
  <c r="DA775" i="1"/>
  <c r="DA539" i="1"/>
  <c r="DA611" i="1"/>
  <c r="DA686" i="1"/>
  <c r="DA276" i="1"/>
  <c r="DA615" i="1"/>
  <c r="DA616" i="1"/>
  <c r="DA459" i="1"/>
  <c r="DA140" i="1"/>
  <c r="DA776" i="1"/>
  <c r="DA670" i="1"/>
  <c r="DA705" i="1"/>
  <c r="DA773" i="1"/>
  <c r="DA732" i="1"/>
  <c r="DA531" i="1"/>
  <c r="DA728" i="1"/>
  <c r="DA688" i="1"/>
  <c r="DA713" i="1"/>
  <c r="DA221" i="1"/>
  <c r="DA283" i="1"/>
  <c r="DA468" i="1"/>
  <c r="DA211" i="1"/>
  <c r="DA667" i="1"/>
  <c r="DA448" i="1"/>
  <c r="DA582" i="1"/>
  <c r="DA639" i="1"/>
  <c r="DA781" i="1"/>
  <c r="DA583" i="1"/>
  <c r="DA766" i="1"/>
  <c r="DA772" i="1"/>
  <c r="DA215" i="1"/>
  <c r="DA223" i="1"/>
  <c r="DA456" i="1"/>
  <c r="DA463" i="1"/>
  <c r="DA535" i="1"/>
  <c r="DA272" i="1"/>
  <c r="DA274" i="1"/>
  <c r="DA614" i="1"/>
  <c r="DA528" i="1"/>
  <c r="DA530" i="1"/>
  <c r="DA163" i="1"/>
  <c r="DA289" i="1"/>
  <c r="DA213" i="1"/>
  <c r="DA727" i="1"/>
  <c r="DA759" i="1"/>
  <c r="DA761" i="1"/>
  <c r="DA671" i="1"/>
  <c r="DA763" i="1"/>
  <c r="DA466" i="1"/>
  <c r="DA212" i="1"/>
  <c r="DA710" i="1"/>
  <c r="DA494" i="1"/>
  <c r="DA709" i="1"/>
  <c r="DA758" i="1"/>
  <c r="DA278" i="1"/>
  <c r="DA774" i="1"/>
  <c r="DA585" i="1"/>
  <c r="DA505" i="1"/>
  <c r="DA216" i="1"/>
  <c r="DA609" i="1"/>
  <c r="DA638" i="1"/>
  <c r="DA586" i="1"/>
  <c r="DA563" i="1"/>
  <c r="DA760" i="1"/>
  <c r="DA285" i="1"/>
  <c r="DA643" i="1"/>
  <c r="DA440" i="1"/>
  <c r="DA768" i="1"/>
  <c r="DA504" i="1"/>
  <c r="DA562" i="1"/>
  <c r="DA568" i="1"/>
  <c r="DA668" i="1"/>
  <c r="DA219" i="1"/>
  <c r="DA730" i="1"/>
  <c r="DA222" i="1"/>
  <c r="DA636" i="1"/>
  <c r="DA217" i="1"/>
  <c r="DA706" i="1"/>
  <c r="DA769" i="1"/>
  <c r="DA707" i="1"/>
  <c r="DA584" i="1"/>
  <c r="DA685" i="1"/>
  <c r="DA490" i="1"/>
  <c r="DA218" i="1"/>
  <c r="DA777" i="1"/>
  <c r="CJ99" i="1"/>
  <c r="CJ102" i="1" s="1"/>
  <c r="CJ103" i="1" s="1"/>
  <c r="CJ8" i="1"/>
  <c r="AS252" i="1"/>
  <c r="AQ253" i="1"/>
  <c r="AT252" i="1"/>
  <c r="BI81" i="1"/>
  <c r="BH81" i="1"/>
  <c r="AR536" i="1"/>
  <c r="AR688" i="1"/>
  <c r="AR494" i="1"/>
  <c r="AR759" i="1"/>
  <c r="AR440" i="1"/>
  <c r="AR540" i="1"/>
  <c r="AR767" i="1"/>
  <c r="AR704" i="1"/>
  <c r="AR563" i="1"/>
  <c r="AR762" i="1"/>
  <c r="AR504" i="1"/>
  <c r="AR451" i="1"/>
  <c r="AR272" i="1"/>
  <c r="AR445" i="1"/>
  <c r="AR471" i="1"/>
  <c r="AR710" i="1"/>
  <c r="AR529" i="1"/>
  <c r="AR218" i="1"/>
  <c r="AR728" i="1"/>
  <c r="AR612" i="1"/>
  <c r="AR566" i="1"/>
  <c r="AR449" i="1"/>
  <c r="AR642" i="1"/>
  <c r="AR493" i="1"/>
  <c r="AR215" i="1"/>
  <c r="AR214" i="1"/>
  <c r="AR439" i="1"/>
  <c r="AR564" i="1"/>
  <c r="AR454" i="1"/>
  <c r="AR665" i="1"/>
  <c r="AR583" i="1"/>
  <c r="AR765" i="1"/>
  <c r="AR769" i="1"/>
  <c r="AR163" i="1"/>
  <c r="AR225" i="1"/>
  <c r="AR221" i="1"/>
  <c r="AR446" i="1"/>
  <c r="AR219" i="1"/>
  <c r="AR224" i="1"/>
  <c r="AR273" i="1"/>
  <c r="AR277" i="1"/>
  <c r="AR282" i="1"/>
  <c r="AR590" i="1"/>
  <c r="AR638" i="1"/>
  <c r="AR587" i="1"/>
  <c r="AR458" i="1"/>
  <c r="AR582" i="1"/>
  <c r="AR508" i="1"/>
  <c r="AR453" i="1"/>
  <c r="AR472" i="1"/>
  <c r="AR532" i="1"/>
  <c r="AR464" i="1"/>
  <c r="AR534" i="1"/>
  <c r="AR452" i="1"/>
  <c r="AR442" i="1"/>
  <c r="AR459" i="1"/>
  <c r="AR507" i="1"/>
  <c r="AR466" i="1"/>
  <c r="AR711" i="1"/>
  <c r="AR474" i="1"/>
  <c r="AR505" i="1"/>
  <c r="AR562" i="1"/>
  <c r="AR217" i="1"/>
  <c r="AR770" i="1"/>
  <c r="AR643" i="1"/>
  <c r="AR506" i="1"/>
  <c r="AR768" i="1"/>
  <c r="AR729" i="1"/>
  <c r="AR774" i="1"/>
  <c r="AR559" i="1"/>
  <c r="AR213" i="1"/>
  <c r="AR727" i="1"/>
  <c r="AR530" i="1"/>
  <c r="AR761" i="1"/>
  <c r="AR667" i="1"/>
  <c r="AR666" i="1"/>
  <c r="AR606" i="1"/>
  <c r="AR709" i="1"/>
  <c r="AR462" i="1"/>
  <c r="AR764" i="1"/>
  <c r="AR634" i="1"/>
  <c r="AR528" i="1"/>
  <c r="AR775" i="1"/>
  <c r="AR637" i="1"/>
  <c r="AR760" i="1"/>
  <c r="AR731" i="1"/>
  <c r="AR288" i="1"/>
  <c r="AR670" i="1"/>
  <c r="AR487" i="1"/>
  <c r="AR636" i="1"/>
  <c r="AR491" i="1"/>
  <c r="AR527" i="1"/>
  <c r="AR216" i="1"/>
  <c r="AR641" i="1"/>
  <c r="AR766" i="1"/>
  <c r="AR456" i="1"/>
  <c r="AR443" i="1"/>
  <c r="AR560" i="1"/>
  <c r="AR781" i="1"/>
  <c r="AR707" i="1"/>
  <c r="AR661" i="1"/>
  <c r="AR671" i="1"/>
  <c r="AR669" i="1"/>
  <c r="AR276" i="1"/>
  <c r="AR211" i="1"/>
  <c r="AR633" i="1"/>
  <c r="AR705" i="1"/>
  <c r="AR586" i="1"/>
  <c r="AR771" i="1"/>
  <c r="AR222" i="1"/>
  <c r="AR286" i="1"/>
  <c r="AR558" i="1"/>
  <c r="AR608" i="1"/>
  <c r="AR668" i="1"/>
  <c r="AR777" i="1"/>
  <c r="AR212" i="1"/>
  <c r="AR281" i="1"/>
  <c r="AR684" i="1"/>
  <c r="AR758" i="1"/>
  <c r="AR220" i="1"/>
  <c r="AR713" i="1"/>
  <c r="AR712" i="1"/>
  <c r="AR467" i="1"/>
  <c r="AR730" i="1"/>
  <c r="AR589" i="1"/>
  <c r="AR287" i="1"/>
  <c r="AR726" i="1"/>
  <c r="AR644" i="1"/>
  <c r="AR565" i="1"/>
  <c r="AR778" i="1"/>
  <c r="AR614" i="1"/>
  <c r="AR607" i="1"/>
  <c r="AR444" i="1"/>
  <c r="AR708" i="1"/>
  <c r="AR772" i="1"/>
  <c r="AR732" i="1"/>
  <c r="AR613" i="1"/>
  <c r="AR686" i="1"/>
  <c r="AR776" i="1"/>
  <c r="AR568" i="1"/>
  <c r="AR685" i="1"/>
  <c r="AR283" i="1"/>
  <c r="AR683" i="1"/>
  <c r="AR611" i="1"/>
  <c r="AR672" i="1"/>
  <c r="AR714" i="1"/>
  <c r="AN197" i="1"/>
  <c r="AO197" i="1"/>
  <c r="BS113" i="1"/>
  <c r="BR113" i="1"/>
  <c r="BW279" i="1"/>
  <c r="BX279" i="1"/>
  <c r="BZ253" i="1"/>
  <c r="CC252" i="1"/>
  <c r="CB252" i="1"/>
  <c r="CG133" i="1"/>
  <c r="CH133" i="1"/>
  <c r="DK611" i="1"/>
  <c r="DK285" i="1"/>
  <c r="DK616" i="1"/>
  <c r="DK663" i="1"/>
  <c r="DK453" i="1"/>
  <c r="DK582" i="1"/>
  <c r="DK664" i="1"/>
  <c r="DK732" i="1"/>
  <c r="DK768" i="1"/>
  <c r="DK288" i="1"/>
  <c r="DK685" i="1"/>
  <c r="DK639" i="1"/>
  <c r="DK770" i="1"/>
  <c r="DK213" i="1"/>
  <c r="DK638" i="1"/>
  <c r="DK536" i="1"/>
  <c r="DK507" i="1"/>
  <c r="DK220" i="1"/>
  <c r="DK761" i="1"/>
  <c r="DK563" i="1"/>
  <c r="DK762" i="1"/>
  <c r="DK219" i="1"/>
  <c r="DK443" i="1"/>
  <c r="DK567" i="1"/>
  <c r="DK566" i="1"/>
  <c r="DK212" i="1"/>
  <c r="DK225" i="1"/>
  <c r="DK776" i="1"/>
  <c r="DK287" i="1"/>
  <c r="DK471" i="1"/>
  <c r="DK706" i="1"/>
  <c r="DK527" i="1"/>
  <c r="DK472" i="1"/>
  <c r="DK714" i="1"/>
  <c r="DK221" i="1"/>
  <c r="DK683" i="1"/>
  <c r="DK726" i="1"/>
  <c r="DK539" i="1"/>
  <c r="DK585" i="1"/>
  <c r="DK775" i="1"/>
  <c r="DK772" i="1"/>
  <c r="DK609" i="1"/>
  <c r="DK506" i="1"/>
  <c r="DK771" i="1"/>
  <c r="DK277" i="1"/>
  <c r="DK163" i="1"/>
  <c r="DK470" i="1"/>
  <c r="DK281" i="1"/>
  <c r="DK561" i="1"/>
  <c r="DK215" i="1"/>
  <c r="DK684" i="1"/>
  <c r="DK457" i="1"/>
  <c r="DK730" i="1"/>
  <c r="DK564" i="1"/>
  <c r="DK763" i="1"/>
  <c r="DK670" i="1"/>
  <c r="DK560" i="1"/>
  <c r="DK562" i="1"/>
  <c r="DK686" i="1"/>
  <c r="DK534" i="1"/>
  <c r="DK728" i="1"/>
  <c r="DK492" i="1"/>
  <c r="DK668" i="1"/>
  <c r="DK286" i="1"/>
  <c r="DK643" i="1"/>
  <c r="DK444" i="1"/>
  <c r="DK760" i="1"/>
  <c r="DK222" i="1"/>
  <c r="DK283" i="1"/>
  <c r="DK211" i="1"/>
  <c r="DK644" i="1"/>
  <c r="DK272" i="1"/>
  <c r="DK774" i="1"/>
  <c r="DK637" i="1"/>
  <c r="DK662" i="1"/>
  <c r="DK759" i="1"/>
  <c r="DK282" i="1"/>
  <c r="DK289" i="1"/>
  <c r="DK586" i="1"/>
  <c r="DK729" i="1"/>
  <c r="DK641" i="1"/>
  <c r="DK705" i="1"/>
  <c r="DK766" i="1"/>
  <c r="DK614" i="1"/>
  <c r="DK711" i="1"/>
  <c r="DK713" i="1"/>
  <c r="DK610" i="1"/>
  <c r="DK273" i="1"/>
  <c r="DK636" i="1"/>
  <c r="DK671" i="1"/>
  <c r="DK468" i="1"/>
  <c r="DK466" i="1"/>
  <c r="DK672" i="1"/>
  <c r="DK224" i="1"/>
  <c r="DK709" i="1"/>
  <c r="DK568" i="1"/>
  <c r="DK669" i="1"/>
  <c r="DK584" i="1"/>
  <c r="DK216" i="1"/>
  <c r="DK633" i="1"/>
  <c r="DK707" i="1"/>
  <c r="DK441" i="1"/>
  <c r="DK758" i="1"/>
  <c r="DK278" i="1"/>
  <c r="DK635" i="1"/>
  <c r="DK606" i="1"/>
  <c r="DK218" i="1"/>
  <c r="DK607" i="1"/>
  <c r="DK667" i="1"/>
  <c r="DK781" i="1"/>
  <c r="DK275" i="1"/>
  <c r="DK473" i="1"/>
  <c r="DK777" i="1"/>
  <c r="DK613" i="1"/>
  <c r="DK712" i="1"/>
  <c r="DK687" i="1"/>
  <c r="DK214" i="1"/>
  <c r="DK710" i="1"/>
  <c r="DK773" i="1"/>
  <c r="DK661" i="1"/>
  <c r="DK634" i="1"/>
  <c r="DK688" i="1"/>
  <c r="DK765" i="1"/>
  <c r="DK465" i="1"/>
  <c r="DK727" i="1"/>
  <c r="DK274" i="1"/>
  <c r="DK140" i="1"/>
  <c r="DJ185" i="1" s="1"/>
  <c r="DK583" i="1"/>
  <c r="DK608" i="1"/>
  <c r="DK284" i="1"/>
  <c r="DK640" i="1"/>
  <c r="DK764" i="1"/>
  <c r="DK767" i="1"/>
  <c r="DK217" i="1"/>
  <c r="DK460" i="1"/>
  <c r="DK488" i="1"/>
  <c r="DK666" i="1"/>
  <c r="BI244" i="1"/>
  <c r="BH244" i="1"/>
  <c r="BQ385" i="1"/>
  <c r="BR384" i="1"/>
  <c r="BS384" i="1" s="1"/>
  <c r="CH232" i="1"/>
  <c r="CG232" i="1"/>
  <c r="CB133" i="1"/>
  <c r="CC133" i="1"/>
  <c r="BI133" i="1"/>
  <c r="BH133" i="1"/>
  <c r="AO280" i="1"/>
  <c r="AN280" i="1"/>
  <c r="DK99" i="1"/>
  <c r="DK102" i="1" s="1"/>
  <c r="DK103" i="1" s="1"/>
  <c r="DK8" i="1"/>
  <c r="DK148" i="1"/>
  <c r="DJ189" i="1" s="1"/>
  <c r="DK147" i="1"/>
  <c r="DK155" i="1"/>
  <c r="BS133" i="1"/>
  <c r="BR133" i="1"/>
  <c r="AO116" i="1"/>
  <c r="AN116" i="1"/>
  <c r="CB113" i="1"/>
  <c r="CC113" i="1"/>
  <c r="BG539" i="1"/>
  <c r="BG487" i="1"/>
  <c r="BG288" i="1"/>
  <c r="BG781" i="1"/>
  <c r="BG732" i="1"/>
  <c r="BG220" i="1"/>
  <c r="BG289" i="1"/>
  <c r="BG460" i="1"/>
  <c r="BG461" i="1"/>
  <c r="BG212" i="1"/>
  <c r="BG612" i="1"/>
  <c r="BG492" i="1"/>
  <c r="BG711" i="1"/>
  <c r="BG663" i="1"/>
  <c r="BG759" i="1"/>
  <c r="BG729" i="1"/>
  <c r="BG491" i="1"/>
  <c r="BG557" i="1"/>
  <c r="BG456" i="1"/>
  <c r="BG688" i="1"/>
  <c r="BG563" i="1"/>
  <c r="BG643" i="1"/>
  <c r="BG537" i="1"/>
  <c r="BG610" i="1"/>
  <c r="BG530" i="1"/>
  <c r="BG223" i="1"/>
  <c r="BG508" i="1"/>
  <c r="BG672" i="1"/>
  <c r="BG662" i="1"/>
  <c r="BG638" i="1"/>
  <c r="BG562" i="1"/>
  <c r="BG282" i="1"/>
  <c r="BG585" i="1"/>
  <c r="BG216" i="1"/>
  <c r="BG439" i="1"/>
  <c r="BG440" i="1"/>
  <c r="BG286" i="1"/>
  <c r="BG714" i="1"/>
  <c r="BG583" i="1"/>
  <c r="BG465" i="1"/>
  <c r="BG708" i="1"/>
  <c r="BG606" i="1"/>
  <c r="BG533" i="1"/>
  <c r="BG219" i="1"/>
  <c r="BG560" i="1"/>
  <c r="BG769" i="1"/>
  <c r="BG494" i="1"/>
  <c r="BG538" i="1"/>
  <c r="BG640" i="1"/>
  <c r="BG712" i="1"/>
  <c r="BG445" i="1"/>
  <c r="BG218" i="1"/>
  <c r="BG471" i="1"/>
  <c r="BG221" i="1"/>
  <c r="BG276" i="1"/>
  <c r="BG449" i="1"/>
  <c r="BG661" i="1"/>
  <c r="BG706" i="1"/>
  <c r="BG277" i="1"/>
  <c r="BG217" i="1"/>
  <c r="BG504" i="1"/>
  <c r="BG609" i="1"/>
  <c r="BG726" i="1"/>
  <c r="BG588" i="1"/>
  <c r="BG281" i="1"/>
  <c r="BG140" i="1"/>
  <c r="BG531" i="1"/>
  <c r="BG273" i="1"/>
  <c r="BG586" i="1"/>
  <c r="BG669" i="1"/>
  <c r="BG773" i="1"/>
  <c r="BG565" i="1"/>
  <c r="BG568" i="1"/>
  <c r="BG778" i="1"/>
  <c r="BG709" i="1"/>
  <c r="BG222" i="1"/>
  <c r="BG536" i="1"/>
  <c r="BG634" i="1"/>
  <c r="BG490" i="1"/>
  <c r="BG540" i="1"/>
  <c r="BG637" i="1"/>
  <c r="BG614" i="1"/>
  <c r="BG731" i="1"/>
  <c r="BG211" i="1"/>
  <c r="BG488" i="1"/>
  <c r="BG767" i="1"/>
  <c r="BG607" i="1"/>
  <c r="BG535" i="1"/>
  <c r="BG468" i="1"/>
  <c r="BG768" i="1"/>
  <c r="BG641" i="1"/>
  <c r="BG444" i="1"/>
  <c r="BG686" i="1"/>
  <c r="BG765" i="1"/>
  <c r="BG284" i="1"/>
  <c r="BG589" i="1"/>
  <c r="BG285" i="1"/>
  <c r="BG639" i="1"/>
  <c r="BG452" i="1"/>
  <c r="BG777" i="1"/>
  <c r="BG668" i="1"/>
  <c r="BG466" i="1"/>
  <c r="BG163" i="1"/>
  <c r="BG635" i="1"/>
  <c r="BG441" i="1"/>
  <c r="BG665" i="1"/>
  <c r="BG727" i="1"/>
  <c r="BG770" i="1"/>
  <c r="BG558" i="1"/>
  <c r="BG455" i="1"/>
  <c r="BG644" i="1"/>
  <c r="BG283" i="1"/>
  <c r="BG761" i="1"/>
  <c r="BG666" i="1"/>
  <c r="BG685" i="1"/>
  <c r="BG763" i="1"/>
  <c r="BI6" i="1"/>
  <c r="BH6" i="1"/>
  <c r="BG215" i="1"/>
  <c r="BG730" i="1"/>
  <c r="BG704" i="1"/>
  <c r="BG771" i="1"/>
  <c r="BG664" i="1"/>
  <c r="BG776" i="1"/>
  <c r="BG567" i="1"/>
  <c r="BG469" i="1"/>
  <c r="BG772" i="1"/>
  <c r="BG459" i="1"/>
  <c r="BG559" i="1"/>
  <c r="BG529" i="1"/>
  <c r="BG608" i="1"/>
  <c r="BG775" i="1"/>
  <c r="BG616" i="1"/>
  <c r="BG762" i="1"/>
  <c r="BG462" i="1"/>
  <c r="BG213" i="1"/>
  <c r="BG764" i="1"/>
  <c r="BG667" i="1"/>
  <c r="BG527" i="1"/>
  <c r="BG287" i="1"/>
  <c r="BG705" i="1"/>
  <c r="BG275" i="1"/>
  <c r="BG224" i="1"/>
  <c r="BG671" i="1"/>
  <c r="BG728" i="1"/>
  <c r="BG713" i="1"/>
  <c r="BG450" i="1"/>
  <c r="BG670" i="1"/>
  <c r="BG683" i="1"/>
  <c r="BG214" i="1"/>
  <c r="BG225" i="1"/>
  <c r="BG566" i="1"/>
  <c r="BG582" i="1"/>
  <c r="BG687" i="1"/>
  <c r="BG532" i="1"/>
  <c r="BG278" i="1"/>
  <c r="BG633" i="1"/>
  <c r="BG464" i="1"/>
  <c r="BG454" i="1"/>
  <c r="BG587" i="1"/>
  <c r="BG564" i="1"/>
  <c r="BG774" i="1"/>
  <c r="BG684" i="1"/>
  <c r="BG642" i="1"/>
  <c r="BG528" i="1"/>
  <c r="BG707" i="1"/>
  <c r="BG758" i="1"/>
  <c r="BG472" i="1"/>
  <c r="BG453" i="1"/>
  <c r="BG274" i="1"/>
  <c r="BG451" i="1"/>
  <c r="BG615" i="1"/>
  <c r="BG710" i="1"/>
  <c r="BH279" i="1"/>
  <c r="BI279" i="1"/>
  <c r="AN279" i="1"/>
  <c r="AO279" i="1"/>
  <c r="AY248" i="1"/>
  <c r="AX248" i="1"/>
  <c r="AV249" i="1"/>
  <c r="BX244" i="1"/>
  <c r="BW244" i="1"/>
  <c r="BC384" i="1"/>
  <c r="BD384" i="1" s="1"/>
  <c r="BB385" i="1"/>
  <c r="BS134" i="1"/>
  <c r="BR134" i="1"/>
  <c r="AY232" i="1"/>
  <c r="AX232" i="1"/>
  <c r="BV385" i="1"/>
  <c r="BW384" i="1"/>
  <c r="BX384" i="1" s="1"/>
  <c r="BW280" i="1"/>
  <c r="BX280" i="1"/>
  <c r="AI384" i="1"/>
  <c r="AJ384" i="1" s="1"/>
  <c r="AH385" i="1"/>
  <c r="CC245" i="1"/>
  <c r="CB245" i="1"/>
  <c r="AT116" i="1"/>
  <c r="AS116" i="1"/>
  <c r="BN280" i="1"/>
  <c r="BM280" i="1"/>
  <c r="CB197" i="1"/>
  <c r="CC197" i="1"/>
  <c r="CH134" i="1"/>
  <c r="CG134" i="1"/>
  <c r="BD200" i="1"/>
  <c r="BC200" i="1"/>
  <c r="CB244" i="1"/>
  <c r="CC244" i="1"/>
  <c r="BN125" i="1"/>
  <c r="BM125" i="1"/>
  <c r="BI125" i="1"/>
  <c r="BH125" i="1"/>
  <c r="BD197" i="1"/>
  <c r="BC197" i="1"/>
  <c r="AM385" i="1"/>
  <c r="AN384" i="1"/>
  <c r="AO384" i="1" s="1"/>
  <c r="AY81" i="1"/>
  <c r="AX81" i="1"/>
  <c r="BR245" i="1"/>
  <c r="BS245" i="1"/>
  <c r="CG280" i="1"/>
  <c r="CH280" i="1"/>
  <c r="AX252" i="1"/>
  <c r="AY252" i="1"/>
  <c r="AV253" i="1"/>
  <c r="EA155" i="1"/>
  <c r="EA8" i="1"/>
  <c r="EA99" i="1"/>
  <c r="EA102" i="1" s="1"/>
  <c r="EA103" i="1" s="1"/>
  <c r="CG384" i="1"/>
  <c r="CH384" i="1" s="1"/>
  <c r="CF385" i="1"/>
  <c r="AY279" i="1"/>
  <c r="AX279" i="1"/>
  <c r="BL385" i="1"/>
  <c r="BM384" i="1"/>
  <c r="BN384" i="1" s="1"/>
  <c r="BI114" i="1"/>
  <c r="BH114" i="1"/>
  <c r="BR279" i="1"/>
  <c r="BS279" i="1"/>
  <c r="BI245" i="1"/>
  <c r="BH245" i="1"/>
  <c r="CB125" i="1"/>
  <c r="CC125" i="1"/>
  <c r="BW124" i="1"/>
  <c r="BX124" i="1"/>
  <c r="AY280" i="1"/>
  <c r="AX280" i="1"/>
  <c r="AR385" i="1"/>
  <c r="AS384" i="1"/>
  <c r="AT384" i="1" s="1"/>
  <c r="AV385" i="1"/>
  <c r="AX384" i="1"/>
  <c r="AY384" i="1" s="1"/>
  <c r="CC279" i="1"/>
  <c r="CB279" i="1"/>
  <c r="CB280" i="1"/>
  <c r="CC280" i="1"/>
  <c r="AS280" i="1"/>
  <c r="AT280" i="1"/>
  <c r="BC279" i="1"/>
  <c r="BD279" i="1"/>
  <c r="AH778" i="1"/>
  <c r="AI755" i="1"/>
  <c r="AJ755" i="1" s="1"/>
  <c r="CB755" i="1"/>
  <c r="CC755" i="1" s="1"/>
  <c r="CA778" i="1"/>
  <c r="CB778" i="1" s="1"/>
  <c r="CC778" i="1" s="1"/>
  <c r="AN755" i="1"/>
  <c r="AO755" i="1" s="1"/>
  <c r="AM778" i="1"/>
  <c r="BM755" i="1"/>
  <c r="BN755" i="1" s="1"/>
  <c r="BL778" i="1"/>
  <c r="L8" i="1"/>
  <c r="P8" i="1"/>
  <c r="T232" i="1"/>
  <c r="U232" i="1" s="1"/>
  <c r="S236" i="1"/>
  <c r="J282" i="1"/>
  <c r="L282" i="1" s="1"/>
  <c r="M282" i="1" s="1"/>
  <c r="J590" i="1"/>
  <c r="J469" i="1"/>
  <c r="L469" i="1" s="1"/>
  <c r="M469" i="1" s="1"/>
  <c r="J586" i="1"/>
  <c r="L586" i="1" s="1"/>
  <c r="M586" i="1" s="1"/>
  <c r="J528" i="1"/>
  <c r="J765" i="1"/>
  <c r="J667" i="1"/>
  <c r="J559" i="1"/>
  <c r="J770" i="1"/>
  <c r="J557" i="1"/>
  <c r="L557" i="1" s="1"/>
  <c r="M557" i="1" s="1"/>
  <c r="J761" i="1"/>
  <c r="J275" i="1"/>
  <c r="J507" i="1"/>
  <c r="J683" i="1"/>
  <c r="L683" i="1" s="1"/>
  <c r="M683" i="1" s="1"/>
  <c r="J439" i="1"/>
  <c r="J759" i="1"/>
  <c r="L759" i="1" s="1"/>
  <c r="M759" i="1" s="1"/>
  <c r="J608" i="1"/>
  <c r="J527" i="1"/>
  <c r="J671" i="1"/>
  <c r="J452" i="1"/>
  <c r="J609" i="1"/>
  <c r="L609" i="1" s="1"/>
  <c r="M609" i="1" s="1"/>
  <c r="J561" i="1"/>
  <c r="J772" i="1"/>
  <c r="J764" i="1"/>
  <c r="J222" i="1"/>
  <c r="J466" i="1"/>
  <c r="J216" i="1"/>
  <c r="M216" i="1" s="1"/>
  <c r="J774" i="1"/>
  <c r="J730" i="1"/>
  <c r="J710" i="1"/>
  <c r="J775" i="1"/>
  <c r="J606" i="1"/>
  <c r="J769" i="1"/>
  <c r="J639" i="1"/>
  <c r="P639" i="1" s="1"/>
  <c r="Q639" i="1" s="1"/>
  <c r="J273" i="1"/>
  <c r="J638" i="1"/>
  <c r="J776" i="1"/>
  <c r="J218" i="1"/>
  <c r="J709" i="1"/>
  <c r="J464" i="1"/>
  <c r="J212" i="1"/>
  <c r="J214" i="1"/>
  <c r="J463" i="1"/>
  <c r="J670" i="1"/>
  <c r="J685" i="1"/>
  <c r="J760" i="1"/>
  <c r="J286" i="1"/>
  <c r="L286" i="1" s="1"/>
  <c r="M286" i="1" s="1"/>
  <c r="J492" i="1"/>
  <c r="L492" i="1" s="1"/>
  <c r="M492" i="1" s="1"/>
  <c r="J731" i="1"/>
  <c r="J585" i="1"/>
  <c r="J272" i="1"/>
  <c r="J446" i="1"/>
  <c r="J640" i="1"/>
  <c r="J672" i="1"/>
  <c r="J459" i="1"/>
  <c r="J490" i="1"/>
  <c r="J613" i="1"/>
  <c r="J224" i="1"/>
  <c r="J456" i="1"/>
  <c r="L456" i="1" s="1"/>
  <c r="M456" i="1" s="1"/>
  <c r="J634" i="1"/>
  <c r="J560" i="1"/>
  <c r="J566" i="1"/>
  <c r="J533" i="1"/>
  <c r="J460" i="1"/>
  <c r="J225" i="1"/>
  <c r="J504" i="1"/>
  <c r="J223" i="1"/>
  <c r="J493" i="1"/>
  <c r="J768" i="1"/>
  <c r="J530" i="1"/>
  <c r="J447" i="1"/>
  <c r="J707" i="1"/>
  <c r="J453" i="1"/>
  <c r="L453" i="1" s="1"/>
  <c r="M453" i="1" s="1"/>
  <c r="J442" i="1"/>
  <c r="J531" i="1"/>
  <c r="J471" i="1"/>
  <c r="L471" i="1" s="1"/>
  <c r="M471" i="1" s="1"/>
  <c r="J562" i="1"/>
  <c r="J458" i="1"/>
  <c r="L458" i="1" s="1"/>
  <c r="M458" i="1" s="1"/>
  <c r="J443" i="1"/>
  <c r="L443" i="1" s="1"/>
  <c r="M443" i="1" s="1"/>
  <c r="J489" i="1"/>
  <c r="J666" i="1"/>
  <c r="J564" i="1"/>
  <c r="J211" i="1"/>
  <c r="J773" i="1"/>
  <c r="J568" i="1"/>
  <c r="J587" i="1"/>
  <c r="J535" i="1"/>
  <c r="J612" i="1"/>
  <c r="L612" i="1" s="1"/>
  <c r="M612" i="1" s="1"/>
  <c r="J732" i="1"/>
  <c r="J727" i="1"/>
  <c r="J686" i="1"/>
  <c r="J494" i="1"/>
  <c r="J665" i="1"/>
  <c r="L665" i="1" s="1"/>
  <c r="M665" i="1" s="1"/>
  <c r="J771" i="1"/>
  <c r="J637" i="1"/>
  <c r="L637" i="1" s="1"/>
  <c r="M637" i="1" s="1"/>
  <c r="J643" i="1"/>
  <c r="J763" i="1"/>
  <c r="J589" i="1"/>
  <c r="L589" i="1" s="1"/>
  <c r="M589" i="1" s="1"/>
  <c r="J213" i="1"/>
  <c r="M213" i="1" s="1"/>
  <c r="J441" i="1"/>
  <c r="J636" i="1"/>
  <c r="J217" i="1"/>
  <c r="J472" i="1"/>
  <c r="L472" i="1" s="1"/>
  <c r="M472" i="1" s="1"/>
  <c r="J532" i="1"/>
  <c r="J468" i="1"/>
  <c r="L468" i="1" s="1"/>
  <c r="M468" i="1" s="1"/>
  <c r="J642" i="1"/>
  <c r="J451" i="1"/>
  <c r="J728" i="1"/>
  <c r="J706" i="1"/>
  <c r="L706" i="1" s="1"/>
  <c r="M706" i="1" s="1"/>
  <c r="J684" i="1"/>
  <c r="L6" i="1"/>
  <c r="M86" i="1"/>
  <c r="J167" i="1"/>
  <c r="T783" i="1"/>
  <c r="S290" i="1"/>
  <c r="T290" i="1" s="1"/>
  <c r="U290" i="1" s="1"/>
  <c r="K151" i="1"/>
  <c r="K149" i="1"/>
  <c r="F156" i="1"/>
  <c r="F157" i="1"/>
  <c r="F158" i="1"/>
  <c r="F159" i="1"/>
  <c r="F147" i="1"/>
  <c r="G145" i="1"/>
  <c r="H145" i="1" s="1"/>
  <c r="P67" i="1"/>
  <c r="Q67" i="1" s="1"/>
  <c r="J70" i="1"/>
  <c r="L67" i="1"/>
  <c r="M67" i="1" s="1"/>
  <c r="M69" i="1"/>
  <c r="Q69" i="1"/>
  <c r="H24" i="1"/>
  <c r="G29" i="1"/>
  <c r="H29" i="1" s="1"/>
  <c r="E159" i="1"/>
  <c r="E158" i="1"/>
  <c r="E157" i="1"/>
  <c r="L84" i="1"/>
  <c r="M85" i="1"/>
  <c r="M113" i="1"/>
  <c r="Q113" i="1"/>
  <c r="T137" i="1"/>
  <c r="U137" i="1" s="1"/>
  <c r="E139" i="1"/>
  <c r="G137" i="1"/>
  <c r="H137" i="1" s="1"/>
  <c r="M114" i="1"/>
  <c r="Q114" i="1"/>
  <c r="T146" i="1"/>
  <c r="U146" i="1" s="1"/>
  <c r="E149" i="1"/>
  <c r="E151" i="1"/>
  <c r="E150" i="1"/>
  <c r="G146" i="1"/>
  <c r="H146" i="1" s="1"/>
  <c r="E148" i="1"/>
  <c r="P232" i="1"/>
  <c r="Q232" i="1" s="1"/>
  <c r="L232" i="1"/>
  <c r="M232" i="1" s="1"/>
  <c r="M219" i="1"/>
  <c r="Q268" i="1"/>
  <c r="M268" i="1"/>
  <c r="E103" i="1"/>
  <c r="T103" i="1" s="1"/>
  <c r="U103" i="1" s="1"/>
  <c r="T102" i="1"/>
  <c r="U102" i="1" s="1"/>
  <c r="G102" i="1"/>
  <c r="H102" i="1" s="1"/>
  <c r="AR103" i="1"/>
  <c r="BB103" i="1"/>
  <c r="S252" i="1"/>
  <c r="T784" i="1"/>
  <c r="G252" i="1"/>
  <c r="F253" i="1"/>
  <c r="H253" i="1" s="1"/>
  <c r="M88" i="1"/>
  <c r="M84" i="1"/>
  <c r="M105" i="1"/>
  <c r="J171" i="1"/>
  <c r="P290" i="1"/>
  <c r="Q290" i="1" s="1"/>
  <c r="L290" i="1"/>
  <c r="M290" i="1" s="1"/>
  <c r="P145" i="1"/>
  <c r="Q145" i="1" s="1"/>
  <c r="L145" i="1"/>
  <c r="M145" i="1" s="1"/>
  <c r="J147" i="1"/>
  <c r="L252" i="1"/>
  <c r="K253" i="1"/>
  <c r="U34" i="1"/>
  <c r="S173" i="1"/>
  <c r="G138" i="1"/>
  <c r="H138" i="1" s="1"/>
  <c r="F142" i="1"/>
  <c r="F143" i="1"/>
  <c r="F140" i="1"/>
  <c r="E238" i="1"/>
  <c r="H230" i="1"/>
  <c r="E249" i="1"/>
  <c r="T249" i="1" s="1"/>
  <c r="U249" i="1" s="1"/>
  <c r="T248" i="1"/>
  <c r="U248" i="1" s="1"/>
  <c r="S532" i="1"/>
  <c r="S223" i="1"/>
  <c r="S273" i="1"/>
  <c r="T273" i="1" s="1"/>
  <c r="U273" i="1" s="1"/>
  <c r="S440" i="1"/>
  <c r="S452" i="1"/>
  <c r="S222" i="1"/>
  <c r="S771" i="1"/>
  <c r="S759" i="1"/>
  <c r="S661" i="1"/>
  <c r="S289" i="1"/>
  <c r="S670" i="1"/>
  <c r="S453" i="1"/>
  <c r="T453" i="1" s="1"/>
  <c r="U453" i="1" s="1"/>
  <c r="S540" i="1"/>
  <c r="S139" i="1"/>
  <c r="S772" i="1"/>
  <c r="S466" i="1"/>
  <c r="S527" i="1"/>
  <c r="S471" i="1"/>
  <c r="S637" i="1"/>
  <c r="T637" i="1" s="1"/>
  <c r="U637" i="1" s="1"/>
  <c r="S275" i="1"/>
  <c r="S457" i="1"/>
  <c r="T457" i="1" s="1"/>
  <c r="U457" i="1" s="1"/>
  <c r="S539" i="1"/>
  <c r="S770" i="1"/>
  <c r="T770" i="1" s="1"/>
  <c r="U770" i="1" s="1"/>
  <c r="S473" i="1"/>
  <c r="T473" i="1" s="1"/>
  <c r="U473" i="1" s="1"/>
  <c r="S608" i="1"/>
  <c r="T608" i="1" s="1"/>
  <c r="U608" i="1" s="1"/>
  <c r="S561" i="1"/>
  <c r="T561" i="1" s="1"/>
  <c r="U561" i="1" s="1"/>
  <c r="S758" i="1"/>
  <c r="S765" i="1"/>
  <c r="T765" i="1" s="1"/>
  <c r="U765" i="1" s="1"/>
  <c r="S775" i="1"/>
  <c r="S634" i="1"/>
  <c r="S708" i="1"/>
  <c r="S212" i="1"/>
  <c r="S531" i="1"/>
  <c r="S639" i="1"/>
  <c r="S635" i="1"/>
  <c r="S492" i="1"/>
  <c r="S224" i="1"/>
  <c r="S472" i="1"/>
  <c r="S642" i="1"/>
  <c r="T642" i="1" s="1"/>
  <c r="U642" i="1" s="1"/>
  <c r="S225" i="1"/>
  <c r="S732" i="1"/>
  <c r="S454" i="1"/>
  <c r="S686" i="1"/>
  <c r="S761" i="1"/>
  <c r="S214" i="1"/>
  <c r="U214" i="1" s="1"/>
  <c r="S687" i="1"/>
  <c r="S493" i="1"/>
  <c r="S663" i="1"/>
  <c r="S219" i="1"/>
  <c r="S560" i="1"/>
  <c r="S712" i="1"/>
  <c r="T712" i="1" s="1"/>
  <c r="U712" i="1" s="1"/>
  <c r="S710" i="1"/>
  <c r="S664" i="1"/>
  <c r="S216" i="1"/>
  <c r="S644" i="1"/>
  <c r="T644" i="1" s="1"/>
  <c r="U644" i="1" s="1"/>
  <c r="S494" i="1"/>
  <c r="S666" i="1"/>
  <c r="S535" i="1"/>
  <c r="T535" i="1" s="1"/>
  <c r="U535" i="1" s="1"/>
  <c r="S589" i="1"/>
  <c r="S537" i="1"/>
  <c r="S767" i="1"/>
  <c r="S444" i="1"/>
  <c r="S610" i="1"/>
  <c r="S778" i="1"/>
  <c r="S528" i="1"/>
  <c r="S774" i="1"/>
  <c r="T774" i="1" s="1"/>
  <c r="U774" i="1" s="1"/>
  <c r="S448" i="1"/>
  <c r="S272" i="1"/>
  <c r="S586" i="1"/>
  <c r="S612" i="1"/>
  <c r="S730" i="1"/>
  <c r="T730" i="1" s="1"/>
  <c r="U730" i="1" s="1"/>
  <c r="S707" i="1"/>
  <c r="S491" i="1"/>
  <c r="S215" i="1"/>
  <c r="S278" i="1"/>
  <c r="S613" i="1"/>
  <c r="S607" i="1"/>
  <c r="S559" i="1"/>
  <c r="S534" i="1"/>
  <c r="S727" i="1"/>
  <c r="S218" i="1"/>
  <c r="S451" i="1"/>
  <c r="S557" i="1"/>
  <c r="T557" i="1" s="1"/>
  <c r="U557" i="1" s="1"/>
  <c r="S763" i="1"/>
  <c r="T763" i="1" s="1"/>
  <c r="U763" i="1" s="1"/>
  <c r="S688" i="1"/>
  <c r="S488" i="1"/>
  <c r="S777" i="1"/>
  <c r="S530" i="1"/>
  <c r="S447" i="1"/>
  <c r="S464" i="1"/>
  <c r="S463" i="1"/>
  <c r="S274" i="1"/>
  <c r="S456" i="1"/>
  <c r="S633" i="1"/>
  <c r="S709" i="1"/>
  <c r="S568" i="1"/>
  <c r="S662" i="1"/>
  <c r="T662" i="1" s="1"/>
  <c r="U662" i="1" s="1"/>
  <c r="S536" i="1"/>
  <c r="S529" i="1"/>
  <c r="S776" i="1"/>
  <c r="T776" i="1" s="1"/>
  <c r="U776" i="1" s="1"/>
  <c r="S611" i="1"/>
  <c r="S671" i="1"/>
  <c r="S585" i="1"/>
  <c r="S163" i="1"/>
  <c r="S282" i="1"/>
  <c r="S672" i="1"/>
  <c r="T672" i="1" s="1"/>
  <c r="U672" i="1" s="1"/>
  <c r="S489" i="1"/>
  <c r="S768" i="1"/>
  <c r="S667" i="1"/>
  <c r="S685" i="1"/>
  <c r="T685" i="1" s="1"/>
  <c r="U685" i="1" s="1"/>
  <c r="S704" i="1"/>
  <c r="S641" i="1"/>
  <c r="S277" i="1"/>
  <c r="T277" i="1" s="1"/>
  <c r="U277" i="1" s="1"/>
  <c r="S760" i="1"/>
  <c r="S567" i="1"/>
  <c r="S286" i="1"/>
  <c r="S584" i="1"/>
  <c r="S764" i="1"/>
  <c r="S284" i="1"/>
  <c r="S713" i="1"/>
  <c r="T713" i="1" s="1"/>
  <c r="U713" i="1" s="1"/>
  <c r="S288" i="1"/>
  <c r="S211" i="1"/>
  <c r="S285" i="1"/>
  <c r="S769" i="1"/>
  <c r="S461" i="1"/>
  <c r="S773" i="1"/>
  <c r="S684" i="1"/>
  <c r="S729" i="1"/>
  <c r="S706" i="1"/>
  <c r="T706" i="1" s="1"/>
  <c r="U706" i="1" s="1"/>
  <c r="S287" i="1"/>
  <c r="S465" i="1"/>
  <c r="S643" i="1"/>
  <c r="T643" i="1" s="1"/>
  <c r="U643" i="1" s="1"/>
  <c r="S462" i="1"/>
  <c r="S615" i="1"/>
  <c r="T615" i="1" s="1"/>
  <c r="U615" i="1" s="1"/>
  <c r="S711" i="1"/>
  <c r="S640" i="1"/>
  <c r="S469" i="1"/>
  <c r="S606" i="1"/>
  <c r="S762" i="1"/>
  <c r="T762" i="1" s="1"/>
  <c r="U762" i="1" s="1"/>
  <c r="S455" i="1"/>
  <c r="S683" i="1"/>
  <c r="S614" i="1"/>
  <c r="S566" i="1"/>
  <c r="S220" i="1"/>
  <c r="S609" i="1"/>
  <c r="S638" i="1"/>
  <c r="T638" i="1" s="1"/>
  <c r="U638" i="1" s="1"/>
  <c r="K159" i="1"/>
  <c r="K157" i="1"/>
  <c r="M157" i="1" s="1"/>
  <c r="K158" i="1"/>
  <c r="M158" i="1" s="1"/>
  <c r="K156" i="1"/>
  <c r="M267" i="1"/>
  <c r="Q267" i="1"/>
  <c r="S143" i="1"/>
  <c r="S140" i="1"/>
  <c r="S142" i="1"/>
  <c r="T138" i="1"/>
  <c r="U138" i="1" s="1"/>
  <c r="S141" i="1"/>
  <c r="Q6" i="1"/>
  <c r="J198" i="1"/>
  <c r="M196" i="1"/>
  <c r="Q196" i="1"/>
  <c r="J103" i="1"/>
  <c r="L102" i="1"/>
  <c r="M102" i="1" s="1"/>
  <c r="M125" i="1"/>
  <c r="Q125" i="1"/>
  <c r="T153" i="1"/>
  <c r="U153" i="1" s="1"/>
  <c r="E155" i="1"/>
  <c r="G153" i="1"/>
  <c r="H153" i="1" s="1"/>
  <c r="E174" i="1"/>
  <c r="H45" i="1"/>
  <c r="U45" i="1"/>
  <c r="S174" i="1"/>
  <c r="L146" i="1"/>
  <c r="M146" i="1" s="1"/>
  <c r="J148" i="1"/>
  <c r="P146" i="1"/>
  <c r="Q146" i="1" s="1"/>
  <c r="J151" i="1"/>
  <c r="F710" i="1"/>
  <c r="F565" i="1"/>
  <c r="G565" i="1" s="1"/>
  <c r="H565" i="1" s="1"/>
  <c r="F771" i="1"/>
  <c r="F163" i="1"/>
  <c r="F587" i="1"/>
  <c r="F213" i="1"/>
  <c r="F637" i="1"/>
  <c r="G637" i="1" s="1"/>
  <c r="H637" i="1" s="1"/>
  <c r="F458" i="1"/>
  <c r="F463" i="1"/>
  <c r="F451" i="1"/>
  <c r="F705" i="1"/>
  <c r="F758" i="1"/>
  <c r="F763" i="1"/>
  <c r="G763" i="1" s="1"/>
  <c r="H763" i="1" s="1"/>
  <c r="F564" i="1"/>
  <c r="F606" i="1"/>
  <c r="F282" i="1"/>
  <c r="F148" i="1"/>
  <c r="F151" i="1"/>
  <c r="H151" i="1" s="1"/>
  <c r="L29" i="1"/>
  <c r="M29" i="1" s="1"/>
  <c r="M24" i="1"/>
  <c r="J159" i="1"/>
  <c r="M159" i="1" s="1"/>
  <c r="J156" i="1"/>
  <c r="L154" i="1"/>
  <c r="M154" i="1" s="1"/>
  <c r="P154" i="1"/>
  <c r="Q154" i="1" s="1"/>
  <c r="U86" i="1"/>
  <c r="S167" i="1"/>
  <c r="S175" i="1" s="1"/>
  <c r="S176" i="1" s="1"/>
  <c r="E223" i="1"/>
  <c r="E665" i="1"/>
  <c r="E288" i="1"/>
  <c r="E709" i="1"/>
  <c r="E732" i="1"/>
  <c r="E283" i="1"/>
  <c r="E289" i="1"/>
  <c r="E448" i="1"/>
  <c r="E688" i="1"/>
  <c r="E586" i="1"/>
  <c r="E775" i="1"/>
  <c r="E274" i="1"/>
  <c r="E456" i="1"/>
  <c r="E225" i="1"/>
  <c r="E670" i="1"/>
  <c r="E452" i="1"/>
  <c r="T452" i="1" s="1"/>
  <c r="U452" i="1" s="1"/>
  <c r="E220" i="1"/>
  <c r="E588" i="1"/>
  <c r="E687" i="1"/>
  <c r="E472" i="1"/>
  <c r="E281" i="1"/>
  <c r="E462" i="1"/>
  <c r="E568" i="1"/>
  <c r="E504" i="1"/>
  <c r="E768" i="1"/>
  <c r="E731" i="1"/>
  <c r="E285" i="1"/>
  <c r="E585" i="1"/>
  <c r="E213" i="1"/>
  <c r="E492" i="1"/>
  <c r="E455" i="1"/>
  <c r="E614" i="1"/>
  <c r="E458" i="1"/>
  <c r="T458" i="1" s="1"/>
  <c r="U458" i="1" s="1"/>
  <c r="E216" i="1"/>
  <c r="U216" i="1" s="1"/>
  <c r="E163" i="1"/>
  <c r="E463" i="1"/>
  <c r="E536" i="1"/>
  <c r="E729" i="1"/>
  <c r="E668" i="1"/>
  <c r="E584" i="1"/>
  <c r="E666" i="1"/>
  <c r="E451" i="1"/>
  <c r="E664" i="1"/>
  <c r="E611" i="1"/>
  <c r="E464" i="1"/>
  <c r="E714" i="1"/>
  <c r="E529" i="1"/>
  <c r="E772" i="1"/>
  <c r="E440" i="1"/>
  <c r="E686" i="1"/>
  <c r="E610" i="1"/>
  <c r="E671" i="1"/>
  <c r="T671" i="1" s="1"/>
  <c r="U671" i="1" s="1"/>
  <c r="E211" i="1"/>
  <c r="E140" i="1"/>
  <c r="E558" i="1"/>
  <c r="E275" i="1"/>
  <c r="E559" i="1"/>
  <c r="E505" i="1"/>
  <c r="E778" i="1"/>
  <c r="E441" i="1"/>
  <c r="E537" i="1"/>
  <c r="E493" i="1"/>
  <c r="E773" i="1"/>
  <c r="E494" i="1"/>
  <c r="E167" i="1"/>
  <c r="H86" i="1"/>
  <c r="G6" i="1"/>
  <c r="L16" i="1"/>
  <c r="M16" i="1" s="1"/>
  <c r="M10" i="1"/>
  <c r="J142" i="1"/>
  <c r="J141" i="1"/>
  <c r="E173" i="1"/>
  <c r="H34" i="1"/>
  <c r="P153" i="1"/>
  <c r="Q153" i="1" s="1"/>
  <c r="L153" i="1"/>
  <c r="M153" i="1" s="1"/>
  <c r="J155" i="1"/>
  <c r="K561" i="1"/>
  <c r="K765" i="1"/>
  <c r="L765" i="1" s="1"/>
  <c r="M765" i="1" s="1"/>
  <c r="K441" i="1"/>
  <c r="L441" i="1" s="1"/>
  <c r="M441" i="1" s="1"/>
  <c r="K760" i="1"/>
  <c r="L760" i="1" s="1"/>
  <c r="M760" i="1" s="1"/>
  <c r="K275" i="1"/>
  <c r="L275" i="1" s="1"/>
  <c r="M275" i="1" s="1"/>
  <c r="K775" i="1"/>
  <c r="K711" i="1"/>
  <c r="L711" i="1" s="1"/>
  <c r="M711" i="1" s="1"/>
  <c r="K223" i="1"/>
  <c r="K452" i="1"/>
  <c r="K461" i="1"/>
  <c r="L461" i="1" s="1"/>
  <c r="M461" i="1" s="1"/>
  <c r="K445" i="1"/>
  <c r="L445" i="1" s="1"/>
  <c r="M445" i="1" s="1"/>
  <c r="K536" i="1"/>
  <c r="L536" i="1" s="1"/>
  <c r="M536" i="1" s="1"/>
  <c r="K642" i="1"/>
  <c r="K714" i="1"/>
  <c r="L714" i="1" s="1"/>
  <c r="M714" i="1" s="1"/>
  <c r="K217" i="1"/>
  <c r="K611" i="1"/>
  <c r="L611" i="1" s="1"/>
  <c r="M611" i="1" s="1"/>
  <c r="K218" i="1"/>
  <c r="K283" i="1"/>
  <c r="L283" i="1" s="1"/>
  <c r="M283" i="1" s="1"/>
  <c r="K464" i="1"/>
  <c r="K769" i="1"/>
  <c r="K534" i="1"/>
  <c r="L534" i="1" s="1"/>
  <c r="M534" i="1" s="1"/>
  <c r="K672" i="1"/>
  <c r="K662" i="1"/>
  <c r="K669" i="1"/>
  <c r="L669" i="1" s="1"/>
  <c r="M669" i="1" s="1"/>
  <c r="K758" i="1"/>
  <c r="L758" i="1" s="1"/>
  <c r="M758" i="1" s="1"/>
  <c r="K289" i="1"/>
  <c r="L289" i="1" s="1"/>
  <c r="K761" i="1"/>
  <c r="K772" i="1"/>
  <c r="K588" i="1"/>
  <c r="L588" i="1" s="1"/>
  <c r="M588" i="1" s="1"/>
  <c r="K528" i="1"/>
  <c r="K529" i="1"/>
  <c r="L529" i="1" s="1"/>
  <c r="M529" i="1" s="1"/>
  <c r="K685" i="1"/>
  <c r="K728" i="1"/>
  <c r="K768" i="1"/>
  <c r="K455" i="1"/>
  <c r="K666" i="1"/>
  <c r="K448" i="1"/>
  <c r="L448" i="1" s="1"/>
  <c r="M448" i="1" s="1"/>
  <c r="K222" i="1"/>
  <c r="G67" i="1"/>
  <c r="H67" i="1" s="1"/>
  <c r="E70" i="1"/>
  <c r="T67" i="1"/>
  <c r="U67" i="1" s="1"/>
  <c r="G248" i="1"/>
  <c r="H248" i="1" s="1"/>
  <c r="F249" i="1"/>
  <c r="T81" i="1"/>
  <c r="U81" i="1" s="1"/>
  <c r="G81" i="1"/>
  <c r="H81" i="1" s="1"/>
  <c r="AY124" i="1"/>
  <c r="CZ139" i="1"/>
  <c r="AI124" i="1"/>
  <c r="AJ124" i="1" s="1"/>
  <c r="O452" i="1"/>
  <c r="DO283" i="1"/>
  <c r="U75" i="1"/>
  <c r="DT158" i="1"/>
  <c r="AL150" i="1"/>
  <c r="E444" i="1"/>
  <c r="G444" i="1" s="1"/>
  <c r="H444" i="1" s="1"/>
  <c r="E534" i="1"/>
  <c r="E639" i="1"/>
  <c r="E727" i="1"/>
  <c r="E449" i="1"/>
  <c r="E767" i="1"/>
  <c r="BF236" i="1"/>
  <c r="E278" i="1"/>
  <c r="E771" i="1"/>
  <c r="AY125" i="1"/>
  <c r="AX125" i="1"/>
  <c r="E470" i="1"/>
  <c r="E466" i="1"/>
  <c r="E633" i="1"/>
  <c r="M45" i="1"/>
  <c r="J249" i="1"/>
  <c r="L248" i="1"/>
  <c r="M248" i="1" s="1"/>
  <c r="BF778" i="1"/>
  <c r="BH755" i="1"/>
  <c r="BI755" i="1" s="1"/>
  <c r="T6" i="1"/>
  <c r="E272" i="1"/>
  <c r="E589" i="1"/>
  <c r="E538" i="1"/>
  <c r="E447" i="1"/>
  <c r="E221" i="1"/>
  <c r="E566" i="1"/>
  <c r="E450" i="1"/>
  <c r="E222" i="1"/>
  <c r="E684" i="1"/>
  <c r="E761" i="1"/>
  <c r="E764" i="1"/>
  <c r="E445" i="1"/>
  <c r="E661" i="1"/>
  <c r="E533" i="1"/>
  <c r="E708" i="1"/>
  <c r="E442" i="1"/>
  <c r="E564" i="1"/>
  <c r="E531" i="1"/>
  <c r="E276" i="1"/>
  <c r="E711" i="1"/>
  <c r="E707" i="1"/>
  <c r="E704" i="1"/>
  <c r="E218" i="1"/>
  <c r="E609" i="1"/>
  <c r="E606" i="1"/>
  <c r="E539" i="1"/>
  <c r="E454" i="1"/>
  <c r="E215" i="1"/>
  <c r="E669" i="1"/>
  <c r="E634" i="1"/>
  <c r="E284" i="1"/>
  <c r="E506" i="1"/>
  <c r="E635" i="1"/>
  <c r="E760" i="1"/>
  <c r="E488" i="1"/>
  <c r="E459" i="1"/>
  <c r="E587" i="1"/>
  <c r="E465" i="1"/>
  <c r="E491" i="1"/>
  <c r="E469" i="1"/>
  <c r="E489" i="1"/>
  <c r="E471" i="1"/>
  <c r="E728" i="1"/>
  <c r="E705" i="1"/>
  <c r="E769" i="1"/>
  <c r="E219" i="1"/>
  <c r="E282" i="1"/>
  <c r="E508" i="1"/>
  <c r="E759" i="1"/>
  <c r="E616" i="1"/>
  <c r="E487" i="1"/>
  <c r="E212" i="1"/>
  <c r="E461" i="1"/>
  <c r="E667" i="1"/>
  <c r="E607" i="1"/>
  <c r="E224" i="1"/>
  <c r="E636" i="1"/>
  <c r="T636" i="1" s="1"/>
  <c r="U636" i="1" s="1"/>
  <c r="E532" i="1"/>
  <c r="E766" i="1"/>
  <c r="E443" i="1"/>
  <c r="E582" i="1"/>
  <c r="E612" i="1"/>
  <c r="E613" i="1"/>
  <c r="E683" i="1"/>
  <c r="E446" i="1"/>
  <c r="E583" i="1"/>
  <c r="E286" i="1"/>
  <c r="E560" i="1"/>
  <c r="J150" i="1"/>
  <c r="J149" i="1"/>
  <c r="S148" i="1"/>
  <c r="S151" i="1"/>
  <c r="S150" i="1"/>
  <c r="AW103" i="1"/>
  <c r="F99" i="1"/>
  <c r="G99" i="1" s="1"/>
  <c r="H99" i="1" s="1"/>
  <c r="BG103" i="1"/>
  <c r="CA103" i="1"/>
  <c r="BV103" i="1"/>
  <c r="AC103" i="1"/>
  <c r="AD103" i="1" s="1"/>
  <c r="AE103" i="1" s="1"/>
  <c r="BL103" i="1"/>
  <c r="AM103" i="1"/>
  <c r="AH103" i="1"/>
  <c r="AI103" i="1" s="1"/>
  <c r="AJ103" i="1" s="1"/>
  <c r="K99" i="1"/>
  <c r="L99" i="1" s="1"/>
  <c r="M99" i="1" s="1"/>
  <c r="BQ103" i="1"/>
  <c r="AW148" i="1"/>
  <c r="AW159" i="1"/>
  <c r="AW149" i="1"/>
  <c r="AW150" i="1"/>
  <c r="AW157" i="1"/>
  <c r="E287" i="1"/>
  <c r="E758" i="1"/>
  <c r="CT140" i="1"/>
  <c r="CT141" i="1"/>
  <c r="BN137" i="1"/>
  <c r="BM137" i="1"/>
  <c r="BH232" i="1"/>
  <c r="E507" i="1"/>
  <c r="CQ461" i="1"/>
  <c r="CQ469" i="1"/>
  <c r="CQ467" i="1"/>
  <c r="CQ568" i="1"/>
  <c r="CQ567" i="1"/>
  <c r="CQ704" i="1"/>
  <c r="CQ537" i="1"/>
  <c r="CQ611" i="1"/>
  <c r="CQ587" i="1"/>
  <c r="CQ458" i="1"/>
  <c r="CQ506" i="1"/>
  <c r="CQ582" i="1"/>
  <c r="CQ462" i="1"/>
  <c r="CQ540" i="1"/>
  <c r="CQ729" i="1"/>
  <c r="CQ684" i="1"/>
  <c r="CQ709" i="1"/>
  <c r="CQ688" i="1"/>
  <c r="CQ663" i="1"/>
  <c r="CQ672" i="1"/>
  <c r="CQ224" i="1"/>
  <c r="CQ767" i="1"/>
  <c r="CQ765" i="1"/>
  <c r="CQ712" i="1"/>
  <c r="CQ769" i="1"/>
  <c r="CQ643" i="1"/>
  <c r="CQ558" i="1"/>
  <c r="CQ488" i="1"/>
  <c r="CQ283" i="1"/>
  <c r="CQ286" i="1"/>
  <c r="CQ289" i="1"/>
  <c r="CQ450" i="1"/>
  <c r="CQ533" i="1"/>
  <c r="CQ215" i="1"/>
  <c r="CQ705" i="1"/>
  <c r="CQ616" i="1"/>
  <c r="CQ713" i="1"/>
  <c r="CQ732" i="1"/>
  <c r="CQ726" i="1"/>
  <c r="CQ443" i="1"/>
  <c r="CQ455" i="1"/>
  <c r="CQ589" i="1"/>
  <c r="CQ449" i="1"/>
  <c r="CQ527" i="1"/>
  <c r="CQ606" i="1"/>
  <c r="CQ220" i="1"/>
  <c r="CQ472" i="1"/>
  <c r="CQ559" i="1"/>
  <c r="CQ708" i="1"/>
  <c r="CQ607" i="1"/>
  <c r="CQ768" i="1"/>
  <c r="CQ532" i="1"/>
  <c r="CQ706" i="1"/>
  <c r="CQ221" i="1"/>
  <c r="CQ670" i="1"/>
  <c r="CQ225" i="1"/>
  <c r="CQ763" i="1"/>
  <c r="CQ583" i="1"/>
  <c r="CQ213" i="1"/>
  <c r="CQ214" i="1"/>
  <c r="CQ727" i="1"/>
  <c r="CQ773" i="1"/>
  <c r="CQ281" i="1"/>
  <c r="CQ487" i="1"/>
  <c r="CQ505" i="1"/>
  <c r="CQ560" i="1"/>
  <c r="CQ465" i="1"/>
  <c r="CQ441" i="1"/>
  <c r="CQ439" i="1"/>
  <c r="CQ493" i="1"/>
  <c r="CQ528" i="1"/>
  <c r="CQ471" i="1"/>
  <c r="CQ714" i="1"/>
  <c r="CQ453" i="1"/>
  <c r="CQ731" i="1"/>
  <c r="CQ491" i="1"/>
  <c r="CQ470" i="1"/>
  <c r="CQ771" i="1"/>
  <c r="CQ665" i="1"/>
  <c r="CQ539" i="1"/>
  <c r="CQ634" i="1"/>
  <c r="CQ636" i="1"/>
  <c r="CQ218" i="1"/>
  <c r="CQ685" i="1"/>
  <c r="CQ770" i="1"/>
  <c r="CQ762" i="1"/>
  <c r="CQ728" i="1"/>
  <c r="CQ285" i="1"/>
  <c r="CQ444" i="1"/>
  <c r="CQ557" i="1"/>
  <c r="CQ538" i="1"/>
  <c r="CQ440" i="1"/>
  <c r="CQ287" i="1"/>
  <c r="CQ615" i="1"/>
  <c r="CQ508" i="1"/>
  <c r="CQ530" i="1"/>
  <c r="CQ635" i="1"/>
  <c r="CQ641" i="1"/>
  <c r="CQ565" i="1"/>
  <c r="CQ642" i="1"/>
  <c r="CQ661" i="1"/>
  <c r="CQ638" i="1"/>
  <c r="CQ223" i="1"/>
  <c r="CQ781" i="1"/>
  <c r="CQ211" i="1"/>
  <c r="CQ683" i="1"/>
  <c r="CQ219" i="1"/>
  <c r="CQ610" i="1"/>
  <c r="CQ445" i="1"/>
  <c r="CQ288" i="1"/>
  <c r="CQ761" i="1"/>
  <c r="CQ451" i="1"/>
  <c r="CQ494" i="1"/>
  <c r="CQ490" i="1"/>
  <c r="CQ633" i="1"/>
  <c r="CQ561" i="1"/>
  <c r="CQ452" i="1"/>
  <c r="CQ534" i="1"/>
  <c r="CQ563" i="1"/>
  <c r="CQ711" i="1"/>
  <c r="CQ759" i="1"/>
  <c r="CQ613" i="1"/>
  <c r="CQ612" i="1"/>
  <c r="CQ671" i="1"/>
  <c r="CQ639" i="1"/>
  <c r="CQ637" i="1"/>
  <c r="CQ669" i="1"/>
  <c r="CQ766" i="1"/>
  <c r="CQ667" i="1"/>
  <c r="CQ760" i="1"/>
  <c r="CQ217" i="1"/>
  <c r="CQ764" i="1"/>
  <c r="CQ758" i="1"/>
  <c r="CQ459" i="1"/>
  <c r="CQ275" i="1"/>
  <c r="CQ282" i="1"/>
  <c r="CQ564" i="1"/>
  <c r="CQ710" i="1"/>
  <c r="CQ464" i="1"/>
  <c r="CQ562" i="1"/>
  <c r="CQ468" i="1"/>
  <c r="CQ466" i="1"/>
  <c r="CQ448" i="1"/>
  <c r="CQ535" i="1"/>
  <c r="CQ614" i="1"/>
  <c r="CQ504" i="1"/>
  <c r="CQ644" i="1"/>
  <c r="CQ588" i="1"/>
  <c r="CQ474" i="1"/>
  <c r="CQ666" i="1"/>
  <c r="CQ585" i="1"/>
  <c r="CQ590" i="1"/>
  <c r="CQ608" i="1"/>
  <c r="CQ640" i="1"/>
  <c r="CQ707" i="1"/>
  <c r="CQ529" i="1"/>
  <c r="CQ774" i="1"/>
  <c r="CQ664" i="1"/>
  <c r="CQ730" i="1"/>
  <c r="CQ772" i="1"/>
  <c r="CQ212" i="1"/>
  <c r="CQ775" i="1"/>
  <c r="CQ776" i="1"/>
  <c r="CQ463" i="1"/>
  <c r="CQ454" i="1"/>
  <c r="CQ566" i="1"/>
  <c r="CQ456" i="1"/>
  <c r="E710" i="1"/>
  <c r="E777" i="1"/>
  <c r="E540" i="1"/>
  <c r="E528" i="1"/>
  <c r="BI232" i="1"/>
  <c r="E641" i="1"/>
  <c r="DR445" i="1"/>
  <c r="DR442" i="1"/>
  <c r="DR454" i="1"/>
  <c r="DR457" i="1"/>
  <c r="DR276" i="1"/>
  <c r="DR474" i="1"/>
  <c r="DR455" i="1"/>
  <c r="DR286" i="1"/>
  <c r="DR582" i="1"/>
  <c r="DR557" i="1"/>
  <c r="DR446" i="1"/>
  <c r="DR537" i="1"/>
  <c r="DR284" i="1"/>
  <c r="DR447" i="1"/>
  <c r="DR458" i="1"/>
  <c r="DR568" i="1"/>
  <c r="DR275" i="1"/>
  <c r="DR471" i="1"/>
  <c r="DR505" i="1"/>
  <c r="DR459" i="1"/>
  <c r="DR440" i="1"/>
  <c r="DR278" i="1"/>
  <c r="DR449" i="1"/>
  <c r="DR272" i="1"/>
  <c r="DR529" i="1"/>
  <c r="DR285" i="1"/>
  <c r="DR441" i="1"/>
  <c r="DR453" i="1"/>
  <c r="DR464" i="1"/>
  <c r="DR493" i="1"/>
  <c r="DR609" i="1"/>
  <c r="DH185" i="1"/>
  <c r="DJ609" i="1"/>
  <c r="DJ457" i="1"/>
  <c r="DJ440" i="1"/>
  <c r="DJ494" i="1"/>
  <c r="DJ276" i="1"/>
  <c r="DJ493" i="1"/>
  <c r="DJ472" i="1"/>
  <c r="DJ460" i="1"/>
  <c r="DJ561" i="1"/>
  <c r="DJ562" i="1"/>
  <c r="DJ452" i="1"/>
  <c r="DJ529" i="1"/>
  <c r="DJ448" i="1"/>
  <c r="ED141" i="1"/>
  <c r="ED143" i="1"/>
  <c r="ED142" i="1"/>
  <c r="CK283" i="1"/>
  <c r="CK531" i="1"/>
  <c r="CK443" i="1"/>
  <c r="CK446" i="1"/>
  <c r="CK530" i="1"/>
  <c r="CK488" i="1"/>
  <c r="CK452" i="1"/>
  <c r="CK567" i="1"/>
  <c r="CK663" i="1"/>
  <c r="CK487" i="1"/>
  <c r="CK289" i="1"/>
  <c r="CK272" i="1"/>
  <c r="CK445" i="1"/>
  <c r="CK285" i="1"/>
  <c r="CK491" i="1"/>
  <c r="CK461" i="1"/>
  <c r="CK473" i="1"/>
  <c r="CK440" i="1"/>
  <c r="CK459" i="1"/>
  <c r="CK287" i="1"/>
  <c r="CK466" i="1"/>
  <c r="CK447" i="1"/>
  <c r="CK448" i="1"/>
  <c r="CK611" i="1"/>
  <c r="CK278" i="1"/>
  <c r="CK286" i="1"/>
  <c r="CK451" i="1"/>
  <c r="CK456" i="1"/>
  <c r="CK586" i="1"/>
  <c r="CK462" i="1"/>
  <c r="CK729" i="1"/>
  <c r="CE149" i="1"/>
  <c r="CE158" i="1"/>
  <c r="CE151" i="1"/>
  <c r="BV150" i="1"/>
  <c r="BV158" i="1"/>
  <c r="BP149" i="1"/>
  <c r="BP159" i="1"/>
  <c r="BK158" i="1"/>
  <c r="BK150" i="1"/>
  <c r="CQ778" i="1"/>
  <c r="CY253" i="1"/>
  <c r="CW285" i="1"/>
  <c r="CW492" i="1"/>
  <c r="CW488" i="1"/>
  <c r="AV289" i="1"/>
  <c r="AV456" i="1"/>
  <c r="AV447" i="1"/>
  <c r="AV439" i="1"/>
  <c r="AV450" i="1"/>
  <c r="AV531" i="1"/>
  <c r="AV288" i="1"/>
  <c r="AV274" i="1"/>
  <c r="AV444" i="1"/>
  <c r="AV489" i="1"/>
  <c r="AV441" i="1"/>
  <c r="AV468" i="1"/>
  <c r="AV532" i="1"/>
  <c r="AV467" i="1"/>
  <c r="AV586" i="1"/>
  <c r="AV462" i="1"/>
  <c r="AV488" i="1"/>
  <c r="AV472" i="1"/>
  <c r="BA273" i="1"/>
  <c r="BA608" i="1"/>
  <c r="BA557" i="1"/>
  <c r="BA452" i="1"/>
  <c r="BA534" i="1"/>
  <c r="BA587" i="1"/>
  <c r="BA589" i="1"/>
  <c r="BA506" i="1"/>
  <c r="BA468" i="1"/>
  <c r="BA447" i="1"/>
  <c r="BA286" i="1"/>
  <c r="BA532" i="1"/>
  <c r="BA466" i="1"/>
  <c r="BA456" i="1"/>
  <c r="BA588" i="1"/>
  <c r="BA444" i="1"/>
  <c r="BA489" i="1"/>
  <c r="BA450" i="1"/>
  <c r="BA446" i="1"/>
  <c r="BA537" i="1"/>
  <c r="BA272" i="1"/>
  <c r="BA441" i="1"/>
  <c r="BA453" i="1"/>
  <c r="BA457" i="1"/>
  <c r="BA564" i="1"/>
  <c r="BA568" i="1"/>
  <c r="BA442" i="1"/>
  <c r="BA494" i="1"/>
  <c r="BA276" i="1"/>
  <c r="BA583" i="1"/>
  <c r="DG450" i="1"/>
  <c r="DG446" i="1"/>
  <c r="DG465" i="1"/>
  <c r="DG456" i="1"/>
  <c r="DG508" i="1"/>
  <c r="BK278" i="1"/>
  <c r="BK277" i="1"/>
  <c r="BK446" i="1"/>
  <c r="BK487" i="1"/>
  <c r="BK492" i="1"/>
  <c r="BK462" i="1"/>
  <c r="BK441" i="1"/>
  <c r="BK490" i="1"/>
  <c r="BK444" i="1"/>
  <c r="BK527" i="1"/>
  <c r="BK455" i="1"/>
  <c r="BK274" i="1"/>
  <c r="BK460" i="1"/>
  <c r="BK458" i="1"/>
  <c r="BK472" i="1"/>
  <c r="BK614" i="1"/>
  <c r="BK528" i="1"/>
  <c r="BK494" i="1"/>
  <c r="BK276" i="1"/>
  <c r="BK275" i="1"/>
  <c r="BK457" i="1"/>
  <c r="BK453" i="1"/>
  <c r="BK590" i="1"/>
  <c r="BK710" i="1"/>
  <c r="BK670" i="1"/>
  <c r="BK538" i="1"/>
  <c r="BK539" i="1"/>
  <c r="CL289" i="1"/>
  <c r="CL466" i="1"/>
  <c r="CL590" i="1"/>
  <c r="CL444" i="1"/>
  <c r="CL282" i="1"/>
  <c r="CL441" i="1"/>
  <c r="CL459" i="1"/>
  <c r="CL563" i="1"/>
  <c r="CL559" i="1"/>
  <c r="CL507" i="1"/>
  <c r="CL540" i="1"/>
  <c r="CL455" i="1"/>
  <c r="CL286" i="1"/>
  <c r="CL568" i="1"/>
  <c r="CL452" i="1"/>
  <c r="CL462" i="1"/>
  <c r="CL224" i="1"/>
  <c r="CL527" i="1"/>
  <c r="CL610" i="1"/>
  <c r="CL442" i="1"/>
  <c r="CL684" i="1"/>
  <c r="CL505" i="1"/>
  <c r="CL588" i="1"/>
  <c r="CL538" i="1"/>
  <c r="CL473" i="1"/>
  <c r="CL474" i="1"/>
  <c r="CL450" i="1"/>
  <c r="CL530" i="1"/>
  <c r="CL287" i="1"/>
  <c r="CL275" i="1"/>
  <c r="CL494" i="1"/>
  <c r="CL448" i="1"/>
  <c r="CL638" i="1"/>
  <c r="CL613" i="1"/>
  <c r="CL537" i="1"/>
  <c r="DF159" i="1"/>
  <c r="DF157" i="1"/>
  <c r="L705" i="1"/>
  <c r="M705" i="1" s="1"/>
  <c r="L582" i="1"/>
  <c r="M582" i="1" s="1"/>
  <c r="L279" i="1"/>
  <c r="M279" i="1" s="1"/>
  <c r="EG141" i="1"/>
  <c r="EG142" i="1"/>
  <c r="CY141" i="1"/>
  <c r="CY143" i="1"/>
  <c r="CF281" i="1"/>
  <c r="CF491" i="1"/>
  <c r="CF287" i="1"/>
  <c r="CF282" i="1"/>
  <c r="CF536" i="1"/>
  <c r="CF439" i="1"/>
  <c r="CF448" i="1"/>
  <c r="CF445" i="1"/>
  <c r="CF454" i="1"/>
  <c r="CF442" i="1"/>
  <c r="CF533" i="1"/>
  <c r="CF472" i="1"/>
  <c r="CF534" i="1"/>
  <c r="CF289" i="1"/>
  <c r="CF459" i="1"/>
  <c r="CF441" i="1"/>
  <c r="CF440" i="1"/>
  <c r="CF584" i="1"/>
  <c r="CF288" i="1"/>
  <c r="CF447" i="1"/>
  <c r="CF464" i="1"/>
  <c r="CF456" i="1"/>
  <c r="CF449" i="1"/>
  <c r="CF443" i="1"/>
  <c r="CF489" i="1"/>
  <c r="CF457" i="1"/>
  <c r="CF506" i="1"/>
  <c r="CF588" i="1"/>
  <c r="CF566" i="1"/>
  <c r="CF473" i="1"/>
  <c r="CY661" i="1"/>
  <c r="CY288" i="1"/>
  <c r="CY462" i="1"/>
  <c r="CY273" i="1"/>
  <c r="CY493" i="1"/>
  <c r="CY163" i="1"/>
  <c r="CY567" i="1"/>
  <c r="CY568" i="1"/>
  <c r="CY466" i="1"/>
  <c r="CY278" i="1"/>
  <c r="CY274" i="1"/>
  <c r="CY276" i="1"/>
  <c r="CY289" i="1"/>
  <c r="CY457" i="1"/>
  <c r="CY470" i="1"/>
  <c r="CY283" i="1"/>
  <c r="CY474" i="1"/>
  <c r="CY538" i="1"/>
  <c r="CY468" i="1"/>
  <c r="CY447" i="1"/>
  <c r="CY491" i="1"/>
  <c r="CY284" i="1"/>
  <c r="CY282" i="1"/>
  <c r="CY528" i="1"/>
  <c r="CY589" i="1"/>
  <c r="CY506" i="1"/>
  <c r="CY446" i="1"/>
  <c r="CY451" i="1"/>
  <c r="CY467" i="1"/>
  <c r="CY764" i="1"/>
  <c r="CY275" i="1"/>
  <c r="CY492" i="1"/>
  <c r="CY444" i="1"/>
  <c r="AL289" i="1"/>
  <c r="AL273" i="1"/>
  <c r="AL287" i="1"/>
  <c r="AL585" i="1"/>
  <c r="AL444" i="1"/>
  <c r="AL609" i="1"/>
  <c r="AL272" i="1"/>
  <c r="AL507" i="1"/>
  <c r="AL493" i="1"/>
  <c r="AL441" i="1"/>
  <c r="AL487" i="1"/>
  <c r="AL448" i="1"/>
  <c r="AL665" i="1"/>
  <c r="AL506" i="1"/>
  <c r="AL473" i="1"/>
  <c r="AL455" i="1"/>
  <c r="AL461" i="1"/>
  <c r="AL284" i="1"/>
  <c r="AL277" i="1"/>
  <c r="AL286" i="1"/>
  <c r="AL452" i="1"/>
  <c r="AL474" i="1"/>
  <c r="AL590" i="1"/>
  <c r="AL274" i="1"/>
  <c r="AL457" i="1"/>
  <c r="AL282" i="1"/>
  <c r="AL505" i="1"/>
  <c r="AL281" i="1"/>
  <c r="AL443" i="1"/>
  <c r="AL458" i="1"/>
  <c r="AL468" i="1"/>
  <c r="AL464" i="1"/>
  <c r="AL567" i="1"/>
  <c r="AL490" i="1"/>
  <c r="AL616" i="1"/>
  <c r="AL537" i="1"/>
  <c r="DA143" i="1"/>
  <c r="DA141" i="1"/>
  <c r="DA142" i="1"/>
  <c r="BB150" i="1"/>
  <c r="BB158" i="1"/>
  <c r="CX461" i="1"/>
  <c r="CX535" i="1"/>
  <c r="CX468" i="1"/>
  <c r="CX505" i="1"/>
  <c r="EA288" i="1"/>
  <c r="EA504" i="1"/>
  <c r="EA443" i="1"/>
  <c r="EA641" i="1"/>
  <c r="EA533" i="1"/>
  <c r="EA608" i="1"/>
  <c r="EA276" i="1"/>
  <c r="CZ507" i="1"/>
  <c r="CZ459" i="1"/>
  <c r="CZ688" i="1"/>
  <c r="CZ582" i="1"/>
  <c r="CZ540" i="1"/>
  <c r="CZ558" i="1"/>
  <c r="CZ466" i="1"/>
  <c r="CZ491" i="1"/>
  <c r="CZ467" i="1"/>
  <c r="CZ451" i="1"/>
  <c r="CX159" i="1"/>
  <c r="CX157" i="1"/>
  <c r="O770" i="1"/>
  <c r="O458" i="1"/>
  <c r="O467" i="1"/>
  <c r="O465" i="1"/>
  <c r="O282" i="1"/>
  <c r="O760" i="1"/>
  <c r="O471" i="1"/>
  <c r="O766" i="1"/>
  <c r="P766" i="1" s="1"/>
  <c r="Q766" i="1" s="1"/>
  <c r="O441" i="1"/>
  <c r="O468" i="1"/>
  <c r="O683" i="1"/>
  <c r="O464" i="1"/>
  <c r="O772" i="1"/>
  <c r="O611" i="1"/>
  <c r="O635" i="1"/>
  <c r="CU151" i="1"/>
  <c r="CU149" i="1"/>
  <c r="CU157" i="1"/>
  <c r="BB277" i="1"/>
  <c r="BB640" i="1"/>
  <c r="BB457" i="1"/>
  <c r="BB505" i="1"/>
  <c r="BB458" i="1"/>
  <c r="BB537" i="1"/>
  <c r="BB460" i="1"/>
  <c r="BB489" i="1"/>
  <c r="BB529" i="1"/>
  <c r="BB507" i="1"/>
  <c r="BB468" i="1"/>
  <c r="BB444" i="1"/>
  <c r="BB665" i="1"/>
  <c r="BB452" i="1"/>
  <c r="BB559" i="1"/>
  <c r="BB446" i="1"/>
  <c r="BB448" i="1"/>
  <c r="BB531" i="1"/>
  <c r="BB465" i="1"/>
  <c r="DB151" i="1"/>
  <c r="DB159" i="1"/>
  <c r="BZ159" i="1"/>
  <c r="BZ157" i="1"/>
  <c r="BZ151" i="1"/>
  <c r="BZ158" i="1"/>
  <c r="CS275" i="1"/>
  <c r="CS440" i="1"/>
  <c r="CS282" i="1"/>
  <c r="CS453" i="1"/>
  <c r="CS462" i="1"/>
  <c r="CS278" i="1"/>
  <c r="CS458" i="1"/>
  <c r="CS450" i="1"/>
  <c r="CS563" i="1"/>
  <c r="CS445" i="1"/>
  <c r="CS487" i="1"/>
  <c r="CS460" i="1"/>
  <c r="CS465" i="1"/>
  <c r="CS452" i="1"/>
  <c r="CS289" i="1"/>
  <c r="CS274" i="1"/>
  <c r="CS441" i="1"/>
  <c r="CS468" i="1"/>
  <c r="CS558" i="1"/>
  <c r="CS643" i="1"/>
  <c r="CS532" i="1"/>
  <c r="CS276" i="1"/>
  <c r="CS277" i="1"/>
  <c r="CS288" i="1"/>
  <c r="CS448" i="1"/>
  <c r="CS474" i="1"/>
  <c r="CS492" i="1"/>
  <c r="T245" i="1"/>
  <c r="U245" i="1" s="1"/>
  <c r="T7" i="1"/>
  <c r="U7" i="1" s="1"/>
  <c r="J450" i="1"/>
  <c r="EF289" i="1"/>
  <c r="EF586" i="1"/>
  <c r="EF447" i="1"/>
  <c r="EF770" i="1"/>
  <c r="EF443" i="1"/>
  <c r="EF457" i="1"/>
  <c r="EF448" i="1"/>
  <c r="EF450" i="1"/>
  <c r="EF469" i="1"/>
  <c r="EF456" i="1"/>
  <c r="EF449" i="1"/>
  <c r="EF636" i="1"/>
  <c r="EF487" i="1"/>
  <c r="EF661" i="1"/>
  <c r="EF492" i="1"/>
  <c r="EF559" i="1"/>
  <c r="EF535" i="1"/>
  <c r="EF557" i="1"/>
  <c r="EF504" i="1"/>
  <c r="EF455" i="1"/>
  <c r="EF528" i="1"/>
  <c r="EF506" i="1"/>
  <c r="EF446" i="1"/>
  <c r="O615" i="1"/>
  <c r="DK557" i="1"/>
  <c r="DA451" i="1"/>
  <c r="AL236" i="1"/>
  <c r="BK236" i="1"/>
  <c r="DA443" i="1"/>
  <c r="DA534" i="1"/>
  <c r="DN156" i="1"/>
  <c r="CK139" i="1"/>
  <c r="EF155" i="1"/>
  <c r="DK491" i="1"/>
  <c r="DA457" i="1"/>
  <c r="CH268" i="1"/>
  <c r="DA473" i="1"/>
  <c r="DA560" i="1"/>
  <c r="BN267" i="1"/>
  <c r="EF147" i="1"/>
  <c r="CR142" i="1"/>
  <c r="K708" i="1"/>
  <c r="K771" i="1"/>
  <c r="AW508" i="1"/>
  <c r="AR469" i="1"/>
  <c r="AR465" i="1"/>
  <c r="DK708" i="1"/>
  <c r="DK565" i="1"/>
  <c r="AR664" i="1"/>
  <c r="EG487" i="1"/>
  <c r="DK459" i="1"/>
  <c r="CM464" i="1"/>
  <c r="EG505" i="1"/>
  <c r="EG530" i="1"/>
  <c r="CW540" i="1"/>
  <c r="CA470" i="1"/>
  <c r="CW493" i="1"/>
  <c r="DJ531" i="1"/>
  <c r="CM460" i="1"/>
  <c r="DJ664" i="1"/>
  <c r="AW489" i="1"/>
  <c r="CO538" i="1"/>
  <c r="AR457" i="1"/>
  <c r="CK149" i="1"/>
  <c r="AW288" i="1"/>
  <c r="AB439" i="1"/>
  <c r="AD439" i="1" s="1"/>
  <c r="AE439" i="1" s="1"/>
  <c r="DJ487" i="1"/>
  <c r="AB286" i="1"/>
  <c r="CO285" i="1"/>
  <c r="CS281" i="1"/>
  <c r="K568" i="1"/>
  <c r="AR447" i="1"/>
  <c r="DK451" i="1"/>
  <c r="EG560" i="1"/>
  <c r="CW450" i="1"/>
  <c r="EG504" i="1"/>
  <c r="DK508" i="1"/>
  <c r="AB491" i="1"/>
  <c r="DK446" i="1"/>
  <c r="EG461" i="1"/>
  <c r="AB285" i="1"/>
  <c r="AD285" i="1" s="1"/>
  <c r="AE285" i="1" s="1"/>
  <c r="CM530" i="1"/>
  <c r="CW441" i="1"/>
  <c r="AB759" i="1"/>
  <c r="CW537" i="1"/>
  <c r="DJ456" i="1"/>
  <c r="DJ446" i="1"/>
  <c r="CW452" i="1"/>
  <c r="DJ467" i="1"/>
  <c r="EG454" i="1"/>
  <c r="DJ489" i="1"/>
  <c r="AW462" i="1"/>
  <c r="EG464" i="1"/>
  <c r="AW536" i="1"/>
  <c r="AW441" i="1"/>
  <c r="DJ278" i="1"/>
  <c r="CW445" i="1"/>
  <c r="CW489" i="1"/>
  <c r="CW289" i="1"/>
  <c r="AB459" i="1"/>
  <c r="AB456" i="1"/>
  <c r="EA149" i="1"/>
  <c r="AW459" i="1"/>
  <c r="CO527" i="1"/>
  <c r="DH141" i="1"/>
  <c r="CO447" i="1"/>
  <c r="CR283" i="1"/>
  <c r="CK151" i="1"/>
  <c r="BL505" i="1"/>
  <c r="BK282" i="1"/>
  <c r="DK467" i="1"/>
  <c r="DK533" i="1"/>
  <c r="AR557" i="1"/>
  <c r="DK449" i="1"/>
  <c r="DK493" i="1"/>
  <c r="AR610" i="1"/>
  <c r="EG561" i="1"/>
  <c r="EG468" i="1"/>
  <c r="DK454" i="1"/>
  <c r="AB463" i="1"/>
  <c r="DK464" i="1"/>
  <c r="DK440" i="1"/>
  <c r="CW449" i="1"/>
  <c r="CW531" i="1"/>
  <c r="DK538" i="1"/>
  <c r="CW439" i="1"/>
  <c r="EG451" i="1"/>
  <c r="BQ468" i="1"/>
  <c r="AB281" i="1"/>
  <c r="AD281" i="1" s="1"/>
  <c r="AE281" i="1" s="1"/>
  <c r="CW459" i="1"/>
  <c r="AB460" i="1"/>
  <c r="CW562" i="1"/>
  <c r="CW610" i="1"/>
  <c r="CM472" i="1"/>
  <c r="EG536" i="1"/>
  <c r="AB586" i="1"/>
  <c r="AB163" i="1"/>
  <c r="AD163" i="1" s="1"/>
  <c r="AE163" i="1" s="1"/>
  <c r="AW272" i="1"/>
  <c r="AB468" i="1"/>
  <c r="AB282" i="1"/>
  <c r="AD282" i="1" s="1"/>
  <c r="AE282" i="1" s="1"/>
  <c r="DE157" i="1"/>
  <c r="AB493" i="1"/>
  <c r="CW448" i="1"/>
  <c r="AW284" i="1"/>
  <c r="AH150" i="1"/>
  <c r="AW286" i="1"/>
  <c r="DT143" i="1"/>
  <c r="AW163" i="1"/>
  <c r="AW472" i="1"/>
  <c r="K442" i="1"/>
  <c r="K641" i="1"/>
  <c r="L641" i="1" s="1"/>
  <c r="M641" i="1" s="1"/>
  <c r="DK590" i="1"/>
  <c r="DK469" i="1"/>
  <c r="AR448" i="1"/>
  <c r="EG443" i="1"/>
  <c r="CW539" i="1"/>
  <c r="DK489" i="1"/>
  <c r="EG445" i="1"/>
  <c r="CM287" i="1"/>
  <c r="EG469" i="1"/>
  <c r="BQ474" i="1"/>
  <c r="AB473" i="1"/>
  <c r="AD473" i="1" s="1"/>
  <c r="AE473" i="1" s="1"/>
  <c r="DK529" i="1"/>
  <c r="AB451" i="1"/>
  <c r="AD451" i="1" s="1"/>
  <c r="AE451" i="1" s="1"/>
  <c r="CO443" i="1"/>
  <c r="AW493" i="1"/>
  <c r="CO440" i="1"/>
  <c r="CW559" i="1"/>
  <c r="DF150" i="1"/>
  <c r="DJ491" i="1"/>
  <c r="EG462" i="1"/>
  <c r="CO558" i="1"/>
  <c r="DB253" i="1"/>
  <c r="AW533" i="1"/>
  <c r="EG465" i="1"/>
  <c r="AW457" i="1"/>
  <c r="AB289" i="1"/>
  <c r="DF149" i="1"/>
  <c r="CO276" i="1"/>
  <c r="AH149" i="1"/>
  <c r="CO142" i="1"/>
  <c r="CO139" i="1"/>
  <c r="K225" i="1"/>
  <c r="K774" i="1"/>
  <c r="AR492" i="1"/>
  <c r="AR441" i="1"/>
  <c r="DK448" i="1"/>
  <c r="DK458" i="1"/>
  <c r="AB508" i="1"/>
  <c r="EG562" i="1"/>
  <c r="DK494" i="1"/>
  <c r="DK455" i="1"/>
  <c r="AB589" i="1"/>
  <c r="AD589" i="1" s="1"/>
  <c r="AE589" i="1" s="1"/>
  <c r="CW473" i="1"/>
  <c r="AB535" i="1"/>
  <c r="AD535" i="1" s="1"/>
  <c r="AE535" i="1" s="1"/>
  <c r="AW450" i="1"/>
  <c r="AB472" i="1"/>
  <c r="BQ668" i="1"/>
  <c r="DJ468" i="1"/>
  <c r="AW470" i="1"/>
  <c r="CW533" i="1"/>
  <c r="DJ454" i="1"/>
  <c r="DK253" i="1"/>
  <c r="AW440" i="1"/>
  <c r="EG588" i="1"/>
  <c r="AB453" i="1"/>
  <c r="AB454" i="1"/>
  <c r="AH159" i="1"/>
  <c r="CO283" i="1"/>
  <c r="EF157" i="1"/>
  <c r="AL278" i="1"/>
  <c r="DE151" i="1"/>
  <c r="DO277" i="1"/>
  <c r="AI149" i="1"/>
  <c r="AJ149" i="1" s="1"/>
  <c r="K713" i="1"/>
  <c r="L713" i="1" s="1"/>
  <c r="M713" i="1" s="1"/>
  <c r="AR531" i="1"/>
  <c r="AR461" i="1"/>
  <c r="AR473" i="1"/>
  <c r="CM469" i="1"/>
  <c r="AB772" i="1"/>
  <c r="DK452" i="1"/>
  <c r="EG444" i="1"/>
  <c r="AW582" i="1"/>
  <c r="AB447" i="1"/>
  <c r="AD447" i="1" s="1"/>
  <c r="AE447" i="1" s="1"/>
  <c r="AB448" i="1"/>
  <c r="AD448" i="1" s="1"/>
  <c r="AE448" i="1" s="1"/>
  <c r="BQ457" i="1"/>
  <c r="BQ533" i="1"/>
  <c r="AW458" i="1"/>
  <c r="CW608" i="1"/>
  <c r="AW539" i="1"/>
  <c r="DJ289" i="1"/>
  <c r="AW444" i="1"/>
  <c r="CO287" i="1"/>
  <c r="AB273" i="1"/>
  <c r="CA253" i="1"/>
  <c r="DJ287" i="1"/>
  <c r="AB462" i="1"/>
  <c r="DF158" i="1"/>
  <c r="DN143" i="1"/>
  <c r="AV276" i="1"/>
  <c r="AR615" i="1"/>
  <c r="AR609" i="1"/>
  <c r="DK587" i="1"/>
  <c r="DK535" i="1"/>
  <c r="EG584" i="1"/>
  <c r="EG455" i="1"/>
  <c r="AW283" i="1"/>
  <c r="DJ439" i="1"/>
  <c r="AB534" i="1"/>
  <c r="AB489" i="1"/>
  <c r="AD489" i="1" s="1"/>
  <c r="AE489" i="1" s="1"/>
  <c r="BQ455" i="1"/>
  <c r="CW442" i="1"/>
  <c r="DK439" i="1"/>
  <c r="CW462" i="1"/>
  <c r="EG533" i="1"/>
  <c r="AW456" i="1"/>
  <c r="AB469" i="1"/>
  <c r="CO533" i="1"/>
  <c r="CO530" i="1"/>
  <c r="AB442" i="1"/>
  <c r="AD442" i="1" s="1"/>
  <c r="AE442" i="1" s="1"/>
  <c r="AW564" i="1"/>
  <c r="AW275" i="1"/>
  <c r="AW453" i="1"/>
  <c r="CO487" i="1"/>
  <c r="EB141" i="1"/>
  <c r="DJ286" i="1"/>
  <c r="EC276" i="1"/>
  <c r="BM290" i="1"/>
  <c r="BN290" i="1" s="1"/>
  <c r="AH158" i="1"/>
  <c r="AL285" i="1"/>
  <c r="BH123" i="1"/>
  <c r="BI123" i="1"/>
  <c r="AN123" i="1"/>
  <c r="AO123" i="1"/>
  <c r="EB271" i="1"/>
  <c r="EB261" i="1"/>
  <c r="EB264" i="1"/>
  <c r="EB260" i="1"/>
  <c r="EB254" i="1" s="1"/>
  <c r="EB259" i="1"/>
  <c r="EG260" i="1"/>
  <c r="EG254" i="1" s="1"/>
  <c r="EG259" i="1"/>
  <c r="EG271" i="1"/>
  <c r="EG264" i="1"/>
  <c r="EG261" i="1"/>
  <c r="DB259" i="1"/>
  <c r="DB264" i="1"/>
  <c r="DB260" i="1"/>
  <c r="DB254" i="1" s="1"/>
  <c r="DB271" i="1"/>
  <c r="DB261" i="1"/>
  <c r="BD123" i="1"/>
  <c r="BC123" i="1"/>
  <c r="EC271" i="1"/>
  <c r="EC259" i="1"/>
  <c r="EC260" i="1"/>
  <c r="EC254" i="1" s="1"/>
  <c r="EC264" i="1"/>
  <c r="EC261" i="1"/>
  <c r="AY112" i="1"/>
  <c r="AX112" i="1"/>
  <c r="CJ271" i="1"/>
  <c r="CJ264" i="1"/>
  <c r="CJ261" i="1"/>
  <c r="CJ259" i="1"/>
  <c r="CJ260" i="1"/>
  <c r="CJ254" i="1" s="1"/>
  <c r="AQ259" i="1"/>
  <c r="AS48" i="1"/>
  <c r="AQ260" i="1"/>
  <c r="AQ254" i="1" s="1"/>
  <c r="AQ271" i="1"/>
  <c r="AQ264" i="1"/>
  <c r="AQ261" i="1"/>
  <c r="AT48" i="1"/>
  <c r="AT112" i="1"/>
  <c r="AS112" i="1"/>
  <c r="BK259" i="1"/>
  <c r="BK261" i="1"/>
  <c r="BK271" i="1"/>
  <c r="BN48" i="1"/>
  <c r="BK260" i="1"/>
  <c r="BK254" i="1" s="1"/>
  <c r="BM48" i="1"/>
  <c r="BK264" i="1"/>
  <c r="AM271" i="1"/>
  <c r="AM264" i="1"/>
  <c r="AM260" i="1"/>
  <c r="AM254" i="1" s="1"/>
  <c r="AM259" i="1"/>
  <c r="AM261" i="1"/>
  <c r="BM123" i="1"/>
  <c r="BN123" i="1"/>
  <c r="CP259" i="1"/>
  <c r="CP260" i="1"/>
  <c r="CP254" i="1" s="1"/>
  <c r="CP264" i="1"/>
  <c r="CP271" i="1"/>
  <c r="CP261" i="1"/>
  <c r="BD132" i="1"/>
  <c r="BC132" i="1"/>
  <c r="BP261" i="1"/>
  <c r="BS48" i="1"/>
  <c r="BP271" i="1"/>
  <c r="BP259" i="1"/>
  <c r="BP260" i="1"/>
  <c r="BP254" i="1" s="1"/>
  <c r="BR48" i="1"/>
  <c r="BP264" i="1"/>
  <c r="BC112" i="1"/>
  <c r="BD112" i="1"/>
  <c r="CU271" i="1"/>
  <c r="CU259" i="1"/>
  <c r="CU261" i="1"/>
  <c r="CU260" i="1"/>
  <c r="CU254" i="1" s="1"/>
  <c r="CU264" i="1"/>
  <c r="CH123" i="1"/>
  <c r="CG123" i="1"/>
  <c r="DH271" i="1"/>
  <c r="DH259" i="1"/>
  <c r="DH264" i="1"/>
  <c r="DH260" i="1"/>
  <c r="DH254" i="1" s="1"/>
  <c r="DH261" i="1"/>
  <c r="ED264" i="1"/>
  <c r="ED259" i="1"/>
  <c r="ED260" i="1"/>
  <c r="ED254" i="1" s="1"/>
  <c r="ED271" i="1"/>
  <c r="ED261" i="1"/>
  <c r="AC260" i="1"/>
  <c r="AD48" i="1"/>
  <c r="AE48" i="1" s="1"/>
  <c r="AC261" i="1"/>
  <c r="AC259" i="1"/>
  <c r="AC271" i="1"/>
  <c r="AC264" i="1"/>
  <c r="BI132" i="1"/>
  <c r="BH132" i="1"/>
  <c r="DS261" i="1"/>
  <c r="DS271" i="1"/>
  <c r="DS259" i="1"/>
  <c r="DS264" i="1"/>
  <c r="DS260" i="1"/>
  <c r="DS254" i="1" s="1"/>
  <c r="CK264" i="1"/>
  <c r="CK259" i="1"/>
  <c r="CK260" i="1"/>
  <c r="CK254" i="1" s="1"/>
  <c r="CK271" i="1"/>
  <c r="CK261" i="1"/>
  <c r="CX271" i="1"/>
  <c r="CX260" i="1"/>
  <c r="CX254" i="1" s="1"/>
  <c r="CX264" i="1"/>
  <c r="CX259" i="1"/>
  <c r="CX261" i="1"/>
  <c r="CH112" i="1"/>
  <c r="CG112" i="1"/>
  <c r="AV271" i="1"/>
  <c r="AY48" i="1"/>
  <c r="AV261" i="1"/>
  <c r="AX48" i="1"/>
  <c r="AV259" i="1"/>
  <c r="AV264" i="1"/>
  <c r="AV260" i="1"/>
  <c r="AV254" i="1" s="1"/>
  <c r="AY132" i="1"/>
  <c r="AX132" i="1"/>
  <c r="DO259" i="1"/>
  <c r="DO271" i="1"/>
  <c r="DO261" i="1"/>
  <c r="DO260" i="1"/>
  <c r="DO254" i="1" s="1"/>
  <c r="DO264" i="1"/>
  <c r="DK259" i="1"/>
  <c r="DK264" i="1"/>
  <c r="DK271" i="1"/>
  <c r="DK260" i="1"/>
  <c r="DK254" i="1" s="1"/>
  <c r="DK261" i="1"/>
  <c r="EH259" i="1"/>
  <c r="EH261" i="1"/>
  <c r="EH271" i="1"/>
  <c r="EH260" i="1"/>
  <c r="EH254" i="1" s="1"/>
  <c r="EH264" i="1"/>
  <c r="EA260" i="1"/>
  <c r="EA254" i="1" s="1"/>
  <c r="EA264" i="1"/>
  <c r="EA271" i="1"/>
  <c r="EA259" i="1"/>
  <c r="EA261" i="1"/>
  <c r="CF264" i="1"/>
  <c r="CF260" i="1"/>
  <c r="CF271" i="1"/>
  <c r="CF259" i="1"/>
  <c r="CF261" i="1"/>
  <c r="AS132" i="1"/>
  <c r="AT132" i="1"/>
  <c r="DL259" i="1"/>
  <c r="DL260" i="1"/>
  <c r="DL254" i="1" s="1"/>
  <c r="DL271" i="1"/>
  <c r="DL261" i="1"/>
  <c r="DL264" i="1"/>
  <c r="AH260" i="1"/>
  <c r="AH271" i="1"/>
  <c r="AI48" i="1"/>
  <c r="AJ48" i="1" s="1"/>
  <c r="AH259" i="1"/>
  <c r="AH264" i="1"/>
  <c r="AH261" i="1"/>
  <c r="AD112" i="1"/>
  <c r="AE112" i="1" s="1"/>
  <c r="BZ261" i="1"/>
  <c r="CB48" i="1"/>
  <c r="BZ259" i="1"/>
  <c r="BZ271" i="1"/>
  <c r="BZ260" i="1"/>
  <c r="BZ254" i="1" s="1"/>
  <c r="CC48" i="1"/>
  <c r="BZ264" i="1"/>
  <c r="CY260" i="1"/>
  <c r="CY254" i="1" s="1"/>
  <c r="CY264" i="1"/>
  <c r="CY271" i="1"/>
  <c r="CY259" i="1"/>
  <c r="CY261" i="1"/>
  <c r="O259" i="1"/>
  <c r="O260" i="1"/>
  <c r="O271" i="1"/>
  <c r="O261" i="1"/>
  <c r="Q261" i="1" s="1"/>
  <c r="O264" i="1"/>
  <c r="AD132" i="1"/>
  <c r="AE132" i="1" s="1"/>
  <c r="CM264" i="1"/>
  <c r="CM259" i="1"/>
  <c r="CM260" i="1"/>
  <c r="CM254" i="1" s="1"/>
  <c r="CM271" i="1"/>
  <c r="CM261" i="1"/>
  <c r="CG132" i="1"/>
  <c r="CH132" i="1"/>
  <c r="AR271" i="1"/>
  <c r="AR259" i="1"/>
  <c r="AR264" i="1"/>
  <c r="AR260" i="1"/>
  <c r="AR261" i="1"/>
  <c r="AO112" i="1"/>
  <c r="AN112" i="1"/>
  <c r="CW260" i="1"/>
  <c r="CW254" i="1" s="1"/>
  <c r="CW264" i="1"/>
  <c r="CW271" i="1"/>
  <c r="CW259" i="1"/>
  <c r="CW261" i="1"/>
  <c r="DJ261" i="1"/>
  <c r="DJ259" i="1"/>
  <c r="DJ271" i="1"/>
  <c r="DJ260" i="1"/>
  <c r="DJ254" i="1" s="1"/>
  <c r="DJ264" i="1"/>
  <c r="BV264" i="1"/>
  <c r="BV260" i="1"/>
  <c r="BV259" i="1"/>
  <c r="BV271" i="1"/>
  <c r="BV261" i="1"/>
  <c r="DX271" i="1"/>
  <c r="DX259" i="1"/>
  <c r="DX264" i="1"/>
  <c r="DX260" i="1"/>
  <c r="DX254" i="1" s="1"/>
  <c r="DX261" i="1"/>
  <c r="CO259" i="1"/>
  <c r="CO260" i="1"/>
  <c r="CO254" i="1" s="1"/>
  <c r="CO264" i="1"/>
  <c r="CO271" i="1"/>
  <c r="CO261" i="1"/>
  <c r="DF271" i="1"/>
  <c r="DF261" i="1"/>
  <c r="DF260" i="1"/>
  <c r="DF254" i="1" s="1"/>
  <c r="DF264" i="1"/>
  <c r="DF259" i="1"/>
  <c r="AB261" i="1"/>
  <c r="AB260" i="1"/>
  <c r="AB254" i="1" s="1"/>
  <c r="AB271" i="1"/>
  <c r="AB264" i="1"/>
  <c r="AB259" i="1"/>
  <c r="BR112" i="1"/>
  <c r="BS112" i="1"/>
  <c r="CA264" i="1"/>
  <c r="CA271" i="1"/>
  <c r="CA260" i="1"/>
  <c r="CA259" i="1"/>
  <c r="CA261" i="1"/>
  <c r="CC261" i="1" s="1"/>
  <c r="BW123" i="1"/>
  <c r="BX123" i="1"/>
  <c r="AW264" i="1"/>
  <c r="AW259" i="1"/>
  <c r="AW261" i="1"/>
  <c r="AW260" i="1"/>
  <c r="AW271" i="1"/>
  <c r="CB112" i="1"/>
  <c r="CC112" i="1"/>
  <c r="EF271" i="1"/>
  <c r="EF264" i="1"/>
  <c r="EF260" i="1"/>
  <c r="EF254" i="1" s="1"/>
  <c r="EF259" i="1"/>
  <c r="EF261" i="1"/>
  <c r="AG264" i="1"/>
  <c r="AJ264" i="1" s="1"/>
  <c r="AG259" i="1"/>
  <c r="AG271" i="1"/>
  <c r="AG260" i="1"/>
  <c r="AG254" i="1" s="1"/>
  <c r="AG261" i="1"/>
  <c r="AN132" i="1"/>
  <c r="AO132" i="1"/>
  <c r="AY123" i="1"/>
  <c r="AX123" i="1"/>
  <c r="DD260" i="1"/>
  <c r="DD254" i="1" s="1"/>
  <c r="DD271" i="1"/>
  <c r="DD264" i="1"/>
  <c r="DD259" i="1"/>
  <c r="DD261" i="1"/>
  <c r="CE271" i="1"/>
  <c r="CE261" i="1"/>
  <c r="CE264" i="1"/>
  <c r="CH264" i="1" s="1"/>
  <c r="CE259" i="1"/>
  <c r="CH48" i="1"/>
  <c r="CE260" i="1"/>
  <c r="CG48" i="1"/>
  <c r="DW260" i="1"/>
  <c r="DW254" i="1" s="1"/>
  <c r="DW271" i="1"/>
  <c r="DW264" i="1"/>
  <c r="DW259" i="1"/>
  <c r="DW261" i="1"/>
  <c r="BU271" i="1"/>
  <c r="BU260" i="1"/>
  <c r="BU254" i="1" s="1"/>
  <c r="BX48" i="1"/>
  <c r="BU264" i="1"/>
  <c r="BX264" i="1" s="1"/>
  <c r="BW48" i="1"/>
  <c r="BU259" i="1"/>
  <c r="BU261" i="1"/>
  <c r="BM132" i="1"/>
  <c r="BN132" i="1"/>
  <c r="DG259" i="1"/>
  <c r="DG260" i="1"/>
  <c r="DG254" i="1" s="1"/>
  <c r="DG264" i="1"/>
  <c r="DG271" i="1"/>
  <c r="DG261" i="1"/>
  <c r="CQ259" i="1"/>
  <c r="CQ260" i="1"/>
  <c r="CQ254" i="1" s="1"/>
  <c r="CQ271" i="1"/>
  <c r="CQ261" i="1"/>
  <c r="CQ264" i="1"/>
  <c r="CN259" i="1"/>
  <c r="CN264" i="1"/>
  <c r="CN271" i="1"/>
  <c r="CN260" i="1"/>
  <c r="CN254" i="1" s="1"/>
  <c r="CN261" i="1"/>
  <c r="BH112" i="1"/>
  <c r="BI112" i="1"/>
  <c r="BA260" i="1"/>
  <c r="BA254" i="1" s="1"/>
  <c r="BA261" i="1"/>
  <c r="BA259" i="1"/>
  <c r="BD48" i="1"/>
  <c r="BA264" i="1"/>
  <c r="BA271" i="1"/>
  <c r="BC48" i="1"/>
  <c r="CZ264" i="1"/>
  <c r="CZ259" i="1"/>
  <c r="CZ261" i="1"/>
  <c r="CZ260" i="1"/>
  <c r="CZ254" i="1" s="1"/>
  <c r="CZ271" i="1"/>
  <c r="BX112" i="1"/>
  <c r="BW112" i="1"/>
  <c r="CR264" i="1"/>
  <c r="CR259" i="1"/>
  <c r="CR261" i="1"/>
  <c r="CR271" i="1"/>
  <c r="CR260" i="1"/>
  <c r="CR254" i="1" s="1"/>
  <c r="DP259" i="1"/>
  <c r="DP264" i="1"/>
  <c r="DP261" i="1"/>
  <c r="DP271" i="1"/>
  <c r="DP260" i="1"/>
  <c r="DP254" i="1" s="1"/>
  <c r="BW132" i="1"/>
  <c r="BX132" i="1"/>
  <c r="CS259" i="1"/>
  <c r="CS264" i="1"/>
  <c r="CS260" i="1"/>
  <c r="CS254" i="1" s="1"/>
  <c r="CS271" i="1"/>
  <c r="CS261" i="1"/>
  <c r="BF271" i="1"/>
  <c r="BF259" i="1"/>
  <c r="BF264" i="1"/>
  <c r="BI48" i="1"/>
  <c r="BH48" i="1"/>
  <c r="BF261" i="1"/>
  <c r="BF260" i="1"/>
  <c r="BF254" i="1" s="1"/>
  <c r="DE271" i="1"/>
  <c r="DE261" i="1"/>
  <c r="DE260" i="1"/>
  <c r="DE254" i="1" s="1"/>
  <c r="DE259" i="1"/>
  <c r="DE264" i="1"/>
  <c r="DY264" i="1"/>
  <c r="DY260" i="1"/>
  <c r="DY254" i="1" s="1"/>
  <c r="DY271" i="1"/>
  <c r="DY259" i="1"/>
  <c r="DY261" i="1"/>
  <c r="BB271" i="1"/>
  <c r="BB260" i="1"/>
  <c r="BB259" i="1"/>
  <c r="BB264" i="1"/>
  <c r="BB261" i="1"/>
  <c r="BD261" i="1" s="1"/>
  <c r="CC123" i="1"/>
  <c r="CB123" i="1"/>
  <c r="BR132" i="1"/>
  <c r="BS132" i="1"/>
  <c r="AI132" i="1"/>
  <c r="AJ132" i="1" s="1"/>
  <c r="BN112" i="1"/>
  <c r="BM112" i="1"/>
  <c r="BQ261" i="1"/>
  <c r="BQ264" i="1"/>
  <c r="BQ260" i="1"/>
  <c r="BQ254" i="1" s="1"/>
  <c r="BQ259" i="1"/>
  <c r="BQ271" i="1"/>
  <c r="BR123" i="1"/>
  <c r="BS123" i="1"/>
  <c r="AI123" i="1"/>
  <c r="AJ123" i="1" s="1"/>
  <c r="CC132" i="1"/>
  <c r="CB132" i="1"/>
  <c r="DC264" i="1"/>
  <c r="DC261" i="1"/>
  <c r="DC260" i="1"/>
  <c r="DC254" i="1" s="1"/>
  <c r="DC271" i="1"/>
  <c r="DC259" i="1"/>
  <c r="DN264" i="1"/>
  <c r="DN271" i="1"/>
  <c r="DN259" i="1"/>
  <c r="DN260" i="1"/>
  <c r="DN254" i="1" s="1"/>
  <c r="DN261" i="1"/>
  <c r="DM260" i="1"/>
  <c r="DM254" i="1" s="1"/>
  <c r="DM261" i="1"/>
  <c r="DM264" i="1"/>
  <c r="DM259" i="1"/>
  <c r="DM271" i="1"/>
  <c r="AS123" i="1"/>
  <c r="AT123" i="1"/>
  <c r="DZ264" i="1"/>
  <c r="DZ271" i="1"/>
  <c r="DZ261" i="1"/>
  <c r="DZ260" i="1"/>
  <c r="DZ254" i="1" s="1"/>
  <c r="DZ259" i="1"/>
  <c r="DT260" i="1"/>
  <c r="DT254" i="1" s="1"/>
  <c r="DT261" i="1"/>
  <c r="DT271" i="1"/>
  <c r="DT259" i="1"/>
  <c r="DT264" i="1"/>
  <c r="BL260" i="1"/>
  <c r="BL259" i="1"/>
  <c r="BL264" i="1"/>
  <c r="BL271" i="1"/>
  <c r="BL261" i="1"/>
  <c r="AD123" i="1"/>
  <c r="AE123" i="1" s="1"/>
  <c r="BG259" i="1"/>
  <c r="BG264" i="1"/>
  <c r="BG260" i="1"/>
  <c r="BG271" i="1"/>
  <c r="BG261" i="1"/>
  <c r="BI261" i="1" s="1"/>
  <c r="AN48" i="1"/>
  <c r="AL264" i="1"/>
  <c r="AL259" i="1"/>
  <c r="AL261" i="1"/>
  <c r="AO48" i="1"/>
  <c r="AL260" i="1"/>
  <c r="AL271" i="1"/>
  <c r="DR259" i="1"/>
  <c r="DR264" i="1"/>
  <c r="DR260" i="1"/>
  <c r="DR254" i="1" s="1"/>
  <c r="DR271" i="1"/>
  <c r="DR261" i="1"/>
  <c r="EE259" i="1"/>
  <c r="EE260" i="1"/>
  <c r="EE254" i="1" s="1"/>
  <c r="EE271" i="1"/>
  <c r="EE264" i="1"/>
  <c r="EE261" i="1"/>
  <c r="AI112" i="1"/>
  <c r="AJ112" i="1" s="1"/>
  <c r="DU259" i="1"/>
  <c r="DU271" i="1"/>
  <c r="DU264" i="1"/>
  <c r="DU260" i="1"/>
  <c r="DU254" i="1" s="1"/>
  <c r="DU261" i="1"/>
  <c r="DQ261" i="1"/>
  <c r="DQ259" i="1"/>
  <c r="DQ271" i="1"/>
  <c r="DQ260" i="1"/>
  <c r="DQ254" i="1" s="1"/>
  <c r="DQ264" i="1"/>
  <c r="CL261" i="1"/>
  <c r="CL271" i="1"/>
  <c r="CL260" i="1"/>
  <c r="CL254" i="1" s="1"/>
  <c r="CL259" i="1"/>
  <c r="CL264" i="1"/>
  <c r="DA261" i="1"/>
  <c r="DA264" i="1"/>
  <c r="DA259" i="1"/>
  <c r="DA271" i="1"/>
  <c r="DA260" i="1"/>
  <c r="DA254" i="1" s="1"/>
  <c r="CT260" i="1"/>
  <c r="CT254" i="1" s="1"/>
  <c r="CT264" i="1"/>
  <c r="CT259" i="1"/>
  <c r="CT271" i="1"/>
  <c r="CT261" i="1"/>
  <c r="K585" i="1"/>
  <c r="K439" i="1"/>
  <c r="K281" i="1"/>
  <c r="L281" i="1" s="1"/>
  <c r="M281" i="1" s="1"/>
  <c r="K764" i="1"/>
  <c r="K565" i="1"/>
  <c r="L565" i="1" s="1"/>
  <c r="M565" i="1" s="1"/>
  <c r="K446" i="1"/>
  <c r="K288" i="1"/>
  <c r="K140" i="1"/>
  <c r="K163" i="1"/>
  <c r="K488" i="1"/>
  <c r="F562" i="1"/>
  <c r="G562" i="1" s="1"/>
  <c r="H562" i="1" s="1"/>
  <c r="K684" i="1"/>
  <c r="K277" i="1"/>
  <c r="L277" i="1" s="1"/>
  <c r="M277" i="1" s="1"/>
  <c r="S217" i="1"/>
  <c r="U217" i="1" s="1"/>
  <c r="J274" i="1"/>
  <c r="L274" i="1" s="1"/>
  <c r="M274" i="1" s="1"/>
  <c r="BG272" i="1"/>
  <c r="DL147" i="1"/>
  <c r="EF444" i="1"/>
  <c r="EF281" i="1"/>
  <c r="CJ284" i="1"/>
  <c r="AB150" i="1"/>
  <c r="DU454" i="1"/>
  <c r="DU272" i="1"/>
  <c r="AB158" i="1"/>
  <c r="CR139" i="1"/>
  <c r="CS472" i="1"/>
  <c r="DZ140" i="1"/>
  <c r="AV282" i="1"/>
  <c r="CS163" i="1"/>
  <c r="CR277" i="1"/>
  <c r="BL157" i="1"/>
  <c r="CX149" i="1"/>
  <c r="DP158" i="1"/>
  <c r="CS139" i="1"/>
  <c r="O275" i="1"/>
  <c r="O445" i="1"/>
  <c r="P445" i="1" s="1"/>
  <c r="Q445" i="1" s="1"/>
  <c r="O223" i="1"/>
  <c r="O444" i="1"/>
  <c r="P444" i="1" s="1"/>
  <c r="Q444" i="1" s="1"/>
  <c r="O456" i="1"/>
  <c r="O589" i="1"/>
  <c r="DR156" i="1"/>
  <c r="CY285" i="1"/>
  <c r="CE150" i="1"/>
  <c r="EH287" i="1"/>
  <c r="O507" i="1"/>
  <c r="O633" i="1"/>
  <c r="O472" i="1"/>
  <c r="O664" i="1"/>
  <c r="P664" i="1" s="1"/>
  <c r="Q664" i="1" s="1"/>
  <c r="DB451" i="1"/>
  <c r="DL142" i="1"/>
  <c r="O727" i="1"/>
  <c r="CN282" i="1"/>
  <c r="O562" i="1"/>
  <c r="CT272" i="1"/>
  <c r="AT266" i="1"/>
  <c r="O582" i="1"/>
  <c r="P582" i="1" s="1"/>
  <c r="Q582" i="1" s="1"/>
  <c r="O448" i="1"/>
  <c r="P448" i="1" s="1"/>
  <c r="Q448" i="1" s="1"/>
  <c r="O662" i="1"/>
  <c r="DY466" i="1"/>
  <c r="O440" i="1"/>
  <c r="O670" i="1"/>
  <c r="AV157" i="1"/>
  <c r="O634" i="1"/>
  <c r="K781" i="1"/>
  <c r="K640" i="1"/>
  <c r="K564" i="1"/>
  <c r="K539" i="1"/>
  <c r="L539" i="1" s="1"/>
  <c r="M539" i="1" s="1"/>
  <c r="K664" i="1"/>
  <c r="L664" i="1" s="1"/>
  <c r="M664" i="1" s="1"/>
  <c r="K505" i="1"/>
  <c r="L505" i="1" s="1"/>
  <c r="M505" i="1" s="1"/>
  <c r="K466" i="1"/>
  <c r="K533" i="1"/>
  <c r="S470" i="1"/>
  <c r="BQ253" i="1"/>
  <c r="BG458" i="1"/>
  <c r="CE462" i="1"/>
  <c r="CJ451" i="1"/>
  <c r="AH275" i="1"/>
  <c r="AB445" i="1"/>
  <c r="AD445" i="1" s="1"/>
  <c r="AE445" i="1" s="1"/>
  <c r="DB150" i="1"/>
  <c r="AB277" i="1"/>
  <c r="AD277" i="1" s="1"/>
  <c r="AE277" i="1" s="1"/>
  <c r="DB163" i="1"/>
  <c r="DE278" i="1"/>
  <c r="CT289" i="1"/>
  <c r="CT282" i="1"/>
  <c r="DR613" i="1"/>
  <c r="AB287" i="1"/>
  <c r="AD287" i="1" s="1"/>
  <c r="AE287" i="1" s="1"/>
  <c r="CE157" i="1"/>
  <c r="DD443" i="1"/>
  <c r="CX158" i="1"/>
  <c r="AW282" i="1"/>
  <c r="O469" i="1"/>
  <c r="O532" i="1"/>
  <c r="O494" i="1"/>
  <c r="O637" i="1"/>
  <c r="O776" i="1"/>
  <c r="O286" i="1"/>
  <c r="DN278" i="1"/>
  <c r="O665" i="1"/>
  <c r="O566" i="1"/>
  <c r="O774" i="1"/>
  <c r="CS287" i="1"/>
  <c r="O276" i="1"/>
  <c r="P276" i="1" s="1"/>
  <c r="Q276" i="1" s="1"/>
  <c r="BF150" i="1"/>
  <c r="EH284" i="1"/>
  <c r="O661" i="1"/>
  <c r="O612" i="1"/>
  <c r="O536" i="1"/>
  <c r="P536" i="1" s="1"/>
  <c r="Q536" i="1" s="1"/>
  <c r="AI161" i="1"/>
  <c r="AJ161" i="1" s="1"/>
  <c r="K732" i="1"/>
  <c r="M265" i="1"/>
  <c r="K447" i="1"/>
  <c r="K494" i="1"/>
  <c r="K663" i="1"/>
  <c r="L663" i="1" s="1"/>
  <c r="M663" i="1" s="1"/>
  <c r="K587" i="1"/>
  <c r="K730" i="1"/>
  <c r="K538" i="1"/>
  <c r="L538" i="1" s="1"/>
  <c r="M538" i="1" s="1"/>
  <c r="S276" i="1"/>
  <c r="DK474" i="1"/>
  <c r="BG448" i="1"/>
  <c r="BG443" i="1"/>
  <c r="EF610" i="1"/>
  <c r="EF635" i="1"/>
  <c r="DB155" i="1"/>
  <c r="DE532" i="1"/>
  <c r="DU445" i="1"/>
  <c r="DU276" i="1"/>
  <c r="AV287" i="1"/>
  <c r="CR289" i="1"/>
  <c r="DU283" i="1"/>
  <c r="BF277" i="1"/>
  <c r="BF276" i="1"/>
  <c r="BK447" i="1"/>
  <c r="BV149" i="1"/>
  <c r="O560" i="1"/>
  <c r="O710" i="1"/>
  <c r="DD277" i="1"/>
  <c r="O281" i="1"/>
  <c r="P281" i="1" s="1"/>
  <c r="Q281" i="1" s="1"/>
  <c r="O461" i="1"/>
  <c r="P461" i="1" s="1"/>
  <c r="Q461" i="1" s="1"/>
  <c r="DP142" i="1"/>
  <c r="CW142" i="1"/>
  <c r="CL493" i="1"/>
  <c r="BQ149" i="1"/>
  <c r="DD282" i="1"/>
  <c r="EA150" i="1"/>
  <c r="O557" i="1"/>
  <c r="O763" i="1"/>
  <c r="DN275" i="1"/>
  <c r="O442" i="1"/>
  <c r="O607" i="1"/>
  <c r="P607" i="1" s="1"/>
  <c r="Q607" i="1" s="1"/>
  <c r="O584" i="1"/>
  <c r="BS267" i="1"/>
  <c r="ED282" i="1"/>
  <c r="DN289" i="1"/>
  <c r="DL149" i="1"/>
  <c r="AL283" i="1"/>
  <c r="AL276" i="1"/>
  <c r="O765" i="1"/>
  <c r="O537" i="1"/>
  <c r="P537" i="1" s="1"/>
  <c r="Q537" i="1" s="1"/>
  <c r="O663" i="1"/>
  <c r="P663" i="1" s="1"/>
  <c r="Q663" i="1" s="1"/>
  <c r="EA157" i="1"/>
  <c r="K727" i="1"/>
  <c r="K560" i="1"/>
  <c r="K272" i="1"/>
  <c r="K710" i="1"/>
  <c r="E490" i="1"/>
  <c r="K634" i="1"/>
  <c r="K507" i="1"/>
  <c r="E567" i="1"/>
  <c r="DK531" i="1"/>
  <c r="EG456" i="1"/>
  <c r="EC288" i="1"/>
  <c r="DN142" i="1"/>
  <c r="DR283" i="1"/>
  <c r="CN288" i="1"/>
  <c r="BF149" i="1"/>
  <c r="BS266" i="1"/>
  <c r="EC277" i="1"/>
  <c r="BF273" i="1"/>
  <c r="BU528" i="1"/>
  <c r="DT461" i="1"/>
  <c r="CS285" i="1"/>
  <c r="AC157" i="1"/>
  <c r="O688" i="1"/>
  <c r="BV141" i="1"/>
  <c r="O684" i="1"/>
  <c r="O732" i="1"/>
  <c r="DY282" i="1"/>
  <c r="CS273" i="1"/>
  <c r="DY536" i="1"/>
  <c r="O446" i="1"/>
  <c r="O505" i="1"/>
  <c r="P505" i="1" s="1"/>
  <c r="Q505" i="1" s="1"/>
  <c r="CZ142" i="1"/>
  <c r="AW468" i="1"/>
  <c r="CY272" i="1"/>
  <c r="DP283" i="1"/>
  <c r="O731" i="1"/>
  <c r="O616" i="1"/>
  <c r="P616" i="1" s="1"/>
  <c r="Q616" i="1" s="1"/>
  <c r="DY289" i="1"/>
  <c r="AC527" i="1"/>
  <c r="O609" i="1"/>
  <c r="CT283" i="1"/>
  <c r="O711" i="1"/>
  <c r="P711" i="1" s="1"/>
  <c r="Q711" i="1" s="1"/>
  <c r="O726" i="1"/>
  <c r="P726" i="1" s="1"/>
  <c r="Q726" i="1" s="1"/>
  <c r="O769" i="1"/>
  <c r="DO282" i="1"/>
  <c r="DZ282" i="1"/>
  <c r="K493" i="1"/>
  <c r="K667" i="1"/>
  <c r="K460" i="1"/>
  <c r="K531" i="1"/>
  <c r="F762" i="1"/>
  <c r="G762" i="1" s="1"/>
  <c r="H762" i="1" s="1"/>
  <c r="K215" i="1"/>
  <c r="K559" i="1"/>
  <c r="K462" i="1"/>
  <c r="L462" i="1" s="1"/>
  <c r="M462" i="1" s="1"/>
  <c r="K773" i="1"/>
  <c r="BG584" i="1"/>
  <c r="AI279" i="1"/>
  <c r="AJ279" i="1" s="1"/>
  <c r="DK589" i="1"/>
  <c r="DB467" i="1"/>
  <c r="DB284" i="1"/>
  <c r="CJ283" i="1"/>
  <c r="DE560" i="1"/>
  <c r="EF560" i="1"/>
  <c r="DU465" i="1"/>
  <c r="DU150" i="1"/>
  <c r="AY266" i="1"/>
  <c r="BQ150" i="1"/>
  <c r="AB272" i="1"/>
  <c r="AD272" i="1" s="1"/>
  <c r="AE272" i="1" s="1"/>
  <c r="BF158" i="1"/>
  <c r="CN469" i="1"/>
  <c r="DD284" i="1"/>
  <c r="DN568" i="1"/>
  <c r="DM274" i="1"/>
  <c r="O447" i="1"/>
  <c r="O638" i="1"/>
  <c r="DC151" i="1"/>
  <c r="O473" i="1"/>
  <c r="P473" i="1" s="1"/>
  <c r="Q473" i="1" s="1"/>
  <c r="BL457" i="1"/>
  <c r="DJ158" i="1"/>
  <c r="O140" i="1"/>
  <c r="O185" i="1" s="1"/>
  <c r="O667" i="1"/>
  <c r="K273" i="1"/>
  <c r="K463" i="1"/>
  <c r="K776" i="1"/>
  <c r="E527" i="1"/>
  <c r="K562" i="1"/>
  <c r="K487" i="1"/>
  <c r="L487" i="1" s="1"/>
  <c r="M487" i="1" s="1"/>
  <c r="K661" i="1"/>
  <c r="F759" i="1"/>
  <c r="F661" i="1"/>
  <c r="F707" i="1"/>
  <c r="BG253" i="1"/>
  <c r="EF460" i="1"/>
  <c r="DB276" i="1"/>
  <c r="DQ159" i="1"/>
  <c r="EF283" i="1"/>
  <c r="DM150" i="1"/>
  <c r="EG275" i="1"/>
  <c r="AG282" i="1"/>
  <c r="DL158" i="1"/>
  <c r="CS286" i="1"/>
  <c r="BU457" i="1"/>
  <c r="DP147" i="1"/>
  <c r="DZ285" i="1"/>
  <c r="O273" i="1"/>
  <c r="EC139" i="1"/>
  <c r="AB278" i="1"/>
  <c r="AD278" i="1" s="1"/>
  <c r="AE278" i="1" s="1"/>
  <c r="DZ139" i="1"/>
  <c r="DD273" i="1"/>
  <c r="O771" i="1"/>
  <c r="O531" i="1"/>
  <c r="O274" i="1"/>
  <c r="O590" i="1"/>
  <c r="K214" i="1"/>
  <c r="K643" i="1"/>
  <c r="K532" i="1"/>
  <c r="K473" i="1"/>
  <c r="L473" i="1" s="1"/>
  <c r="M473" i="1" s="1"/>
  <c r="K731" i="1"/>
  <c r="K566" i="1"/>
  <c r="K610" i="1"/>
  <c r="L610" i="1" s="1"/>
  <c r="M610" i="1" s="1"/>
  <c r="K530" i="1"/>
  <c r="K709" i="1"/>
  <c r="K540" i="1"/>
  <c r="L540" i="1" s="1"/>
  <c r="M540" i="1" s="1"/>
  <c r="K221" i="1"/>
  <c r="K444" i="1"/>
  <c r="L444" i="1" s="1"/>
  <c r="M444" i="1" s="1"/>
  <c r="F669" i="1"/>
  <c r="K687" i="1"/>
  <c r="L687" i="1" s="1"/>
  <c r="M687" i="1" s="1"/>
  <c r="K766" i="1"/>
  <c r="L766" i="1" s="1"/>
  <c r="M766" i="1" s="1"/>
  <c r="F217" i="1"/>
  <c r="H217" i="1" s="1"/>
  <c r="F103" i="1"/>
  <c r="DK445" i="1"/>
  <c r="DA445" i="1"/>
  <c r="EF440" i="1"/>
  <c r="CJ286" i="1"/>
  <c r="CJ275" i="1"/>
  <c r="CE163" i="1"/>
  <c r="BD69" i="1"/>
  <c r="EG467" i="1"/>
  <c r="AV275" i="1"/>
  <c r="CN277" i="1"/>
  <c r="ED156" i="1"/>
  <c r="CW464" i="1"/>
  <c r="AV283" i="1"/>
  <c r="BL288" i="1"/>
  <c r="DH158" i="1"/>
  <c r="EE253" i="1"/>
  <c r="AM157" i="1"/>
  <c r="CS283" i="1"/>
  <c r="O775" i="1"/>
  <c r="O540" i="1"/>
  <c r="P540" i="1" s="1"/>
  <c r="Q540" i="1" s="1"/>
  <c r="O759" i="1"/>
  <c r="O565" i="1"/>
  <c r="P565" i="1" s="1"/>
  <c r="Q565" i="1" s="1"/>
  <c r="O709" i="1"/>
  <c r="O284" i="1"/>
  <c r="P284" i="1" s="1"/>
  <c r="Q284" i="1" s="1"/>
  <c r="O220" i="1"/>
  <c r="Q220" i="1" s="1"/>
  <c r="O466" i="1"/>
  <c r="O491" i="1"/>
  <c r="K670" i="1"/>
  <c r="E781" i="1"/>
  <c r="F770" i="1"/>
  <c r="G770" i="1" s="1"/>
  <c r="H770" i="1" s="1"/>
  <c r="K457" i="1"/>
  <c r="L457" i="1" s="1"/>
  <c r="M457" i="1" s="1"/>
  <c r="K583" i="1"/>
  <c r="BG442" i="1"/>
  <c r="EF278" i="1"/>
  <c r="CJ277" i="1"/>
  <c r="DB275" i="1"/>
  <c r="ED148" i="1"/>
  <c r="CR285" i="1"/>
  <c r="AV440" i="1"/>
  <c r="CC267" i="1"/>
  <c r="DJ473" i="1"/>
  <c r="AG447" i="1"/>
  <c r="CP141" i="1"/>
  <c r="CK140" i="1"/>
  <c r="CJ185" i="1" s="1"/>
  <c r="DZ274" i="1"/>
  <c r="CS284" i="1"/>
  <c r="DR460" i="1"/>
  <c r="CR288" i="1"/>
  <c r="DD163" i="1"/>
  <c r="CT284" i="1"/>
  <c r="AW277" i="1"/>
  <c r="O586" i="1"/>
  <c r="O443" i="1"/>
  <c r="O764" i="1"/>
  <c r="O563" i="1"/>
  <c r="AV461" i="1"/>
  <c r="DN277" i="1"/>
  <c r="CY287" i="1"/>
  <c r="O287" i="1"/>
  <c r="P287" i="1" s="1"/>
  <c r="Q287" i="1" s="1"/>
  <c r="O705" i="1"/>
  <c r="P705" i="1" s="1"/>
  <c r="Q705" i="1" s="1"/>
  <c r="O777" i="1"/>
  <c r="P777" i="1" s="1"/>
  <c r="Q777" i="1" s="1"/>
  <c r="O508" i="1"/>
  <c r="P508" i="1" s="1"/>
  <c r="Q508" i="1" s="1"/>
  <c r="O587" i="1"/>
  <c r="DS158" i="1"/>
  <c r="DY273" i="1"/>
  <c r="DJ157" i="1"/>
  <c r="O492" i="1"/>
  <c r="O453" i="1"/>
  <c r="EH285" i="1"/>
  <c r="BU158" i="1"/>
  <c r="DT155" i="1"/>
  <c r="DC158" i="1"/>
  <c r="O773" i="1"/>
  <c r="AL288" i="1"/>
  <c r="O222" i="1"/>
  <c r="DZ272" i="1"/>
  <c r="O455" i="1"/>
  <c r="O462" i="1"/>
  <c r="P462" i="1" s="1"/>
  <c r="Q462" i="1" s="1"/>
  <c r="O216" i="1"/>
  <c r="DZ163" i="1"/>
  <c r="O285" i="1"/>
  <c r="P285" i="1" s="1"/>
  <c r="Q285" i="1" s="1"/>
  <c r="S271" i="1"/>
  <c r="T48" i="1"/>
  <c r="U48" i="1" s="1"/>
  <c r="S264" i="1"/>
  <c r="U264" i="1" s="1"/>
  <c r="S260" i="1"/>
  <c r="S238" i="1" s="1"/>
  <c r="S261" i="1"/>
  <c r="U261" i="1" s="1"/>
  <c r="S259" i="1"/>
  <c r="T132" i="1"/>
  <c r="U132" i="1" s="1"/>
  <c r="G132" i="1"/>
  <c r="H132" i="1" s="1"/>
  <c r="Q48" i="1"/>
  <c r="G387" i="1"/>
  <c r="H387" i="1" s="1"/>
  <c r="K260" i="1"/>
  <c r="J238" i="1" s="1"/>
  <c r="K261" i="1"/>
  <c r="K259" i="1"/>
  <c r="K271" i="1"/>
  <c r="K264" i="1"/>
  <c r="L48" i="1"/>
  <c r="M48" i="1" s="1"/>
  <c r="L123" i="1"/>
  <c r="M123" i="1" s="1"/>
  <c r="P123" i="1"/>
  <c r="Q123" i="1" s="1"/>
  <c r="L387" i="1"/>
  <c r="M387" i="1" s="1"/>
  <c r="L112" i="1"/>
  <c r="M112" i="1" s="1"/>
  <c r="P112" i="1"/>
  <c r="Q112" i="1" s="1"/>
  <c r="T387" i="1"/>
  <c r="U387" i="1" s="1"/>
  <c r="L132" i="1"/>
  <c r="M132" i="1" s="1"/>
  <c r="P132" i="1"/>
  <c r="Q132" i="1" s="1"/>
  <c r="J260" i="1"/>
  <c r="J254" i="1" s="1"/>
  <c r="J259" i="1"/>
  <c r="J264" i="1"/>
  <c r="J271" i="1"/>
  <c r="J261" i="1"/>
  <c r="Q387" i="1"/>
  <c r="T112" i="1"/>
  <c r="U112" i="1" s="1"/>
  <c r="G112" i="1"/>
  <c r="H112" i="1" s="1"/>
  <c r="E271" i="1"/>
  <c r="G48" i="1"/>
  <c r="H48" i="1" s="1"/>
  <c r="E261" i="1"/>
  <c r="H261" i="1" s="1"/>
  <c r="E264" i="1"/>
  <c r="H264" i="1" s="1"/>
  <c r="E259" i="1"/>
  <c r="G259" i="1" s="1"/>
  <c r="H259" i="1" s="1"/>
  <c r="E260" i="1"/>
  <c r="T123" i="1"/>
  <c r="U123" i="1" s="1"/>
  <c r="G123" i="1"/>
  <c r="H123" i="1" s="1"/>
  <c r="J140" i="1"/>
  <c r="F535" i="1"/>
  <c r="G535" i="1" s="1"/>
  <c r="H535" i="1" s="1"/>
  <c r="K284" i="1"/>
  <c r="L284" i="1" s="1"/>
  <c r="M284" i="1" s="1"/>
  <c r="S221" i="1"/>
  <c r="E141" i="1"/>
  <c r="J143" i="1"/>
  <c r="M143" i="1" s="1"/>
  <c r="K770" i="1"/>
  <c r="S445" i="1"/>
  <c r="S487" i="1"/>
  <c r="M161" i="1"/>
  <c r="E530" i="1"/>
  <c r="K777" i="1"/>
  <c r="L777" i="1" s="1"/>
  <c r="M777" i="1" s="1"/>
  <c r="S728" i="1"/>
  <c r="S505" i="1"/>
  <c r="S616" i="1"/>
  <c r="K278" i="1"/>
  <c r="L278" i="1" s="1"/>
  <c r="M278" i="1" s="1"/>
  <c r="K729" i="1"/>
  <c r="L729" i="1" s="1"/>
  <c r="M729" i="1" s="1"/>
  <c r="K668" i="1"/>
  <c r="S213" i="1"/>
  <c r="S766" i="1"/>
  <c r="K489" i="1"/>
  <c r="E236" i="1"/>
  <c r="F454" i="1"/>
  <c r="K613" i="1"/>
  <c r="K212" i="1"/>
  <c r="K639" i="1"/>
  <c r="S590" i="1"/>
  <c r="T590" i="1" s="1"/>
  <c r="U590" i="1" s="1"/>
  <c r="F216" i="1"/>
  <c r="S588" i="1"/>
  <c r="S538" i="1"/>
  <c r="E726" i="1"/>
  <c r="T726" i="1" s="1"/>
  <c r="U726" i="1" s="1"/>
  <c r="K638" i="1"/>
  <c r="E640" i="1"/>
  <c r="S441" i="1"/>
  <c r="S442" i="1"/>
  <c r="K763" i="1"/>
  <c r="E663" i="1"/>
  <c r="S450" i="1"/>
  <c r="F683" i="1"/>
  <c r="S563" i="1"/>
  <c r="T563" i="1" s="1"/>
  <c r="U563" i="1" s="1"/>
  <c r="S507" i="1"/>
  <c r="F492" i="1"/>
  <c r="S669" i="1"/>
  <c r="S781" i="1"/>
  <c r="S582" i="1"/>
  <c r="S474" i="1"/>
  <c r="T474" i="1" s="1"/>
  <c r="U474" i="1" s="1"/>
  <c r="J215" i="1"/>
  <c r="F633" i="1"/>
  <c r="F671" i="1"/>
  <c r="H141" i="1"/>
  <c r="K459" i="1"/>
  <c r="BV99" i="1"/>
  <c r="BG99" i="1"/>
  <c r="AC99" i="1"/>
  <c r="BQ99" i="1"/>
  <c r="CA99" i="1"/>
  <c r="AW99" i="1"/>
  <c r="AH99" i="1"/>
  <c r="BL99" i="1"/>
  <c r="CF99" i="1"/>
  <c r="AM99" i="1"/>
  <c r="AR99" i="1"/>
  <c r="BB99" i="1"/>
  <c r="BD99" i="1" s="1"/>
  <c r="K449" i="1"/>
  <c r="L449" i="1" s="1"/>
  <c r="M449" i="1" s="1"/>
  <c r="S459" i="1"/>
  <c r="J668" i="1"/>
  <c r="AN163" i="1"/>
  <c r="BW285" i="1"/>
  <c r="EA185" i="1"/>
  <c r="DZ186" i="1"/>
  <c r="G774" i="1"/>
  <c r="H774" i="1" s="1"/>
  <c r="T468" i="1"/>
  <c r="U468" i="1" s="1"/>
  <c r="K254" i="1"/>
  <c r="L260" i="1"/>
  <c r="CC147" i="1"/>
  <c r="CB147" i="1"/>
  <c r="BC8" i="1"/>
  <c r="BD8" i="1"/>
  <c r="AX141" i="1"/>
  <c r="AY141" i="1"/>
  <c r="CO189" i="1"/>
  <c r="CN190" i="1"/>
  <c r="DZ189" i="1"/>
  <c r="DY190" i="1"/>
  <c r="CF254" i="1"/>
  <c r="O254" i="1"/>
  <c r="BM151" i="1"/>
  <c r="BN151" i="1"/>
  <c r="AW387" i="1"/>
  <c r="DD190" i="1"/>
  <c r="DE189" i="1"/>
  <c r="CX186" i="1"/>
  <c r="CY185" i="1"/>
  <c r="AD274" i="1"/>
  <c r="AE274" i="1" s="1"/>
  <c r="AC387" i="1"/>
  <c r="CB259" i="1"/>
  <c r="CB730" i="1" l="1"/>
  <c r="CC730" i="1" s="1"/>
  <c r="CB711" i="1"/>
  <c r="CC711" i="1" s="1"/>
  <c r="CB671" i="1"/>
  <c r="CC671" i="1" s="1"/>
  <c r="CB640" i="1"/>
  <c r="CC640" i="1" s="1"/>
  <c r="CB638" i="1"/>
  <c r="CC638" i="1" s="1"/>
  <c r="CB505" i="1"/>
  <c r="CC505" i="1" s="1"/>
  <c r="AO223" i="1"/>
  <c r="CG637" i="1"/>
  <c r="CH637" i="1" s="1"/>
  <c r="CB758" i="1"/>
  <c r="CC758" i="1" s="1"/>
  <c r="CB588" i="1"/>
  <c r="CC588" i="1" s="1"/>
  <c r="CB728" i="1"/>
  <c r="CC728" i="1" s="1"/>
  <c r="CB587" i="1"/>
  <c r="CC587" i="1" s="1"/>
  <c r="CB539" i="1"/>
  <c r="CC539" i="1" s="1"/>
  <c r="CB589" i="1"/>
  <c r="CC589" i="1" s="1"/>
  <c r="CC216" i="1"/>
  <c r="CB708" i="1"/>
  <c r="CC708" i="1" s="1"/>
  <c r="CC223" i="1"/>
  <c r="CC225" i="1"/>
  <c r="CC218" i="1"/>
  <c r="CB488" i="1"/>
  <c r="CC488" i="1" s="1"/>
  <c r="CB459" i="1"/>
  <c r="CC459" i="1" s="1"/>
  <c r="CB487" i="1"/>
  <c r="CC487" i="1" s="1"/>
  <c r="CB491" i="1"/>
  <c r="CC491" i="1" s="1"/>
  <c r="CB456" i="1"/>
  <c r="CC456" i="1" s="1"/>
  <c r="CB584" i="1"/>
  <c r="CC584" i="1" s="1"/>
  <c r="CB442" i="1"/>
  <c r="CC442" i="1" s="1"/>
  <c r="CB465" i="1"/>
  <c r="CC465" i="1" s="1"/>
  <c r="CB461" i="1"/>
  <c r="CC461" i="1" s="1"/>
  <c r="CB471" i="1"/>
  <c r="CC471" i="1" s="1"/>
  <c r="CB458" i="1"/>
  <c r="CC458" i="1" s="1"/>
  <c r="CB492" i="1"/>
  <c r="CC492" i="1" s="1"/>
  <c r="CB449" i="1"/>
  <c r="CC449" i="1" s="1"/>
  <c r="CB586" i="1"/>
  <c r="CC586" i="1" s="1"/>
  <c r="CB761" i="1"/>
  <c r="CC761" i="1" s="1"/>
  <c r="CB532" i="1"/>
  <c r="CC532" i="1" s="1"/>
  <c r="CB614" i="1"/>
  <c r="CC614" i="1" s="1"/>
  <c r="CB508" i="1"/>
  <c r="CC508" i="1" s="1"/>
  <c r="CB494" i="1"/>
  <c r="CC494" i="1" s="1"/>
  <c r="CB606" i="1"/>
  <c r="CC606" i="1" s="1"/>
  <c r="CB644" i="1"/>
  <c r="CC644" i="1" s="1"/>
  <c r="CB462" i="1"/>
  <c r="CC462" i="1" s="1"/>
  <c r="CB664" i="1"/>
  <c r="CC664" i="1" s="1"/>
  <c r="CB709" i="1"/>
  <c r="CC709" i="1" s="1"/>
  <c r="CB464" i="1"/>
  <c r="CC464" i="1" s="1"/>
  <c r="CB633" i="1"/>
  <c r="CC633" i="1" s="1"/>
  <c r="CB444" i="1"/>
  <c r="CC444" i="1" s="1"/>
  <c r="CB582" i="1"/>
  <c r="CC582" i="1" s="1"/>
  <c r="CB712" i="1"/>
  <c r="CC712" i="1" s="1"/>
  <c r="CB457" i="1"/>
  <c r="CC457" i="1" s="1"/>
  <c r="CB612" i="1"/>
  <c r="CC612" i="1" s="1"/>
  <c r="CB669" i="1"/>
  <c r="CC669" i="1" s="1"/>
  <c r="CC222" i="1"/>
  <c r="CB564" i="1"/>
  <c r="CC564" i="1" s="1"/>
  <c r="CB668" i="1"/>
  <c r="CC668" i="1" s="1"/>
  <c r="CB705" i="1"/>
  <c r="CC705" i="1" s="1"/>
  <c r="CB615" i="1"/>
  <c r="CC615" i="1" s="1"/>
  <c r="CB760" i="1"/>
  <c r="CC760" i="1" s="1"/>
  <c r="CB727" i="1"/>
  <c r="CC727" i="1" s="1"/>
  <c r="BW638" i="1"/>
  <c r="BX638" i="1" s="1"/>
  <c r="BW490" i="1"/>
  <c r="BX490" i="1" s="1"/>
  <c r="BW452" i="1"/>
  <c r="BX452" i="1" s="1"/>
  <c r="BW615" i="1"/>
  <c r="BX615" i="1" s="1"/>
  <c r="BW508" i="1"/>
  <c r="BX508" i="1" s="1"/>
  <c r="BW489" i="1"/>
  <c r="BX489" i="1" s="1"/>
  <c r="BW705" i="1"/>
  <c r="BX705" i="1" s="1"/>
  <c r="AI286" i="1"/>
  <c r="AJ286" i="1" s="1"/>
  <c r="BW770" i="1"/>
  <c r="BX770" i="1" s="1"/>
  <c r="L139" i="1"/>
  <c r="BW672" i="1"/>
  <c r="BX672" i="1" s="1"/>
  <c r="AO225" i="1"/>
  <c r="AN728" i="1"/>
  <c r="AO728" i="1" s="1"/>
  <c r="AN727" i="1"/>
  <c r="AO727" i="1" s="1"/>
  <c r="AO213" i="1"/>
  <c r="AN529" i="1"/>
  <c r="AO529" i="1" s="1"/>
  <c r="AO211" i="1"/>
  <c r="AN686" i="1"/>
  <c r="AO686" i="1" s="1"/>
  <c r="AN582" i="1"/>
  <c r="AO582" i="1" s="1"/>
  <c r="AD460" i="1"/>
  <c r="AE460" i="1" s="1"/>
  <c r="AN685" i="1"/>
  <c r="AO685" i="1" s="1"/>
  <c r="P708" i="1"/>
  <c r="Q708" i="1" s="1"/>
  <c r="P488" i="1"/>
  <c r="Q488" i="1" s="1"/>
  <c r="AN466" i="1"/>
  <c r="AO466" i="1" s="1"/>
  <c r="AX609" i="1"/>
  <c r="AY609" i="1" s="1"/>
  <c r="BW506" i="1"/>
  <c r="BX506" i="1" s="1"/>
  <c r="BW451" i="1"/>
  <c r="BX451" i="1" s="1"/>
  <c r="BW456" i="1"/>
  <c r="BX456" i="1" s="1"/>
  <c r="BW563" i="1"/>
  <c r="BX563" i="1" s="1"/>
  <c r="BW566" i="1"/>
  <c r="BX566" i="1" s="1"/>
  <c r="BW440" i="1"/>
  <c r="BX440" i="1" s="1"/>
  <c r="AN671" i="1"/>
  <c r="AO671" i="1" s="1"/>
  <c r="AN642" i="1"/>
  <c r="AO642" i="1" s="1"/>
  <c r="CG706" i="1"/>
  <c r="CH706" i="1" s="1"/>
  <c r="CG567" i="1"/>
  <c r="CH567" i="1" s="1"/>
  <c r="CG685" i="1"/>
  <c r="CH685" i="1" s="1"/>
  <c r="CE185" i="1"/>
  <c r="CE187" i="1" s="1"/>
  <c r="CG608" i="1"/>
  <c r="CH608" i="1" s="1"/>
  <c r="CG668" i="1"/>
  <c r="CH668" i="1" s="1"/>
  <c r="CG565" i="1"/>
  <c r="CH565" i="1" s="1"/>
  <c r="CG669" i="1"/>
  <c r="CH669" i="1" s="1"/>
  <c r="CG531" i="1"/>
  <c r="CH531" i="1" s="1"/>
  <c r="P758" i="1"/>
  <c r="Q758" i="1" s="1"/>
  <c r="P487" i="1"/>
  <c r="Q487" i="1" s="1"/>
  <c r="P713" i="1"/>
  <c r="Q713" i="1" s="1"/>
  <c r="P567" i="1"/>
  <c r="Q567" i="1" s="1"/>
  <c r="AN587" i="1"/>
  <c r="AO587" i="1" s="1"/>
  <c r="O178" i="1"/>
  <c r="P289" i="1"/>
  <c r="L661" i="1"/>
  <c r="M661" i="1" s="1"/>
  <c r="CG686" i="1"/>
  <c r="CH686" i="1" s="1"/>
  <c r="CG670" i="1"/>
  <c r="CH670" i="1" s="1"/>
  <c r="CG713" i="1"/>
  <c r="CH713" i="1" s="1"/>
  <c r="CG765" i="1"/>
  <c r="CH765" i="1" s="1"/>
  <c r="CG507" i="1"/>
  <c r="CH507" i="1" s="1"/>
  <c r="CG451" i="1"/>
  <c r="CH451" i="1" s="1"/>
  <c r="CG687" i="1"/>
  <c r="CH687" i="1" s="1"/>
  <c r="CG661" i="1"/>
  <c r="CH661" i="1" s="1"/>
  <c r="CH224" i="1"/>
  <c r="CG508" i="1"/>
  <c r="CH508" i="1" s="1"/>
  <c r="CG704" i="1"/>
  <c r="CH704" i="1" s="1"/>
  <c r="CG727" i="1"/>
  <c r="CH727" i="1" s="1"/>
  <c r="CG530" i="1"/>
  <c r="CH530" i="1" s="1"/>
  <c r="CG494" i="1"/>
  <c r="CH494" i="1" s="1"/>
  <c r="CG671" i="1"/>
  <c r="CH671" i="1" s="1"/>
  <c r="CG563" i="1"/>
  <c r="CH563" i="1" s="1"/>
  <c r="CG643" i="1"/>
  <c r="CH643" i="1" s="1"/>
  <c r="CG609" i="1"/>
  <c r="CH609" i="1" s="1"/>
  <c r="CG763" i="1"/>
  <c r="CH763" i="1" s="1"/>
  <c r="CG667" i="1"/>
  <c r="CH667" i="1" s="1"/>
  <c r="CG540" i="1"/>
  <c r="CH540" i="1" s="1"/>
  <c r="CG634" i="1"/>
  <c r="CH634" i="1" s="1"/>
  <c r="CG711" i="1"/>
  <c r="CH711" i="1" s="1"/>
  <c r="CG568" i="1"/>
  <c r="CH568" i="1" s="1"/>
  <c r="AI148" i="1"/>
  <c r="AI151" i="1"/>
  <c r="AJ151" i="1" s="1"/>
  <c r="BS214" i="1"/>
  <c r="BR672" i="1"/>
  <c r="BS672" i="1" s="1"/>
  <c r="BS225" i="1"/>
  <c r="BS219" i="1"/>
  <c r="BS221" i="1"/>
  <c r="BR761" i="1"/>
  <c r="BS761" i="1" s="1"/>
  <c r="BR670" i="1"/>
  <c r="BS670" i="1" s="1"/>
  <c r="BS217" i="1"/>
  <c r="AS635" i="1"/>
  <c r="AT635" i="1" s="1"/>
  <c r="AS567" i="1"/>
  <c r="AT567" i="1" s="1"/>
  <c r="J189" i="1"/>
  <c r="P528" i="1"/>
  <c r="Q528" i="1" s="1"/>
  <c r="P761" i="1"/>
  <c r="Q761" i="1" s="1"/>
  <c r="P439" i="1"/>
  <c r="Q439" i="1" s="1"/>
  <c r="P730" i="1"/>
  <c r="Q730" i="1" s="1"/>
  <c r="Q218" i="1"/>
  <c r="Q212" i="1"/>
  <c r="Q214" i="1"/>
  <c r="P463" i="1"/>
  <c r="Q463" i="1" s="1"/>
  <c r="P685" i="1"/>
  <c r="Q685" i="1" s="1"/>
  <c r="P585" i="1"/>
  <c r="Q585" i="1" s="1"/>
  <c r="P272" i="1"/>
  <c r="Q272" i="1" s="1"/>
  <c r="P640" i="1"/>
  <c r="Q640" i="1" s="1"/>
  <c r="P672" i="1"/>
  <c r="Q672" i="1" s="1"/>
  <c r="P459" i="1"/>
  <c r="Q459" i="1" s="1"/>
  <c r="P613" i="1"/>
  <c r="Q613" i="1" s="1"/>
  <c r="P533" i="1"/>
  <c r="Q533" i="1" s="1"/>
  <c r="P460" i="1"/>
  <c r="Q460" i="1" s="1"/>
  <c r="P493" i="1"/>
  <c r="Q493" i="1" s="1"/>
  <c r="P768" i="1"/>
  <c r="Q768" i="1" s="1"/>
  <c r="P530" i="1"/>
  <c r="Q530" i="1" s="1"/>
  <c r="P489" i="1"/>
  <c r="Q489" i="1" s="1"/>
  <c r="P666" i="1"/>
  <c r="Q666" i="1" s="1"/>
  <c r="P568" i="1"/>
  <c r="Q568" i="1" s="1"/>
  <c r="P643" i="1"/>
  <c r="Q643" i="1" s="1"/>
  <c r="P642" i="1"/>
  <c r="Q642" i="1" s="1"/>
  <c r="G156" i="1"/>
  <c r="H156" i="1" s="1"/>
  <c r="H150" i="1"/>
  <c r="P465" i="1"/>
  <c r="Q465" i="1" s="1"/>
  <c r="P611" i="1"/>
  <c r="Q611" i="1" s="1"/>
  <c r="P615" i="1"/>
  <c r="Q615" i="1" s="1"/>
  <c r="CG590" i="1"/>
  <c r="CH590" i="1" s="1"/>
  <c r="CB470" i="1"/>
  <c r="CC470" i="1" s="1"/>
  <c r="AD459" i="1"/>
  <c r="AE459" i="1" s="1"/>
  <c r="AD456" i="1"/>
  <c r="AE456" i="1" s="1"/>
  <c r="AD508" i="1"/>
  <c r="AE508" i="1" s="1"/>
  <c r="AD453" i="1"/>
  <c r="AE453" i="1" s="1"/>
  <c r="AD454" i="1"/>
  <c r="AE454" i="1" s="1"/>
  <c r="AD462" i="1"/>
  <c r="AE462" i="1" s="1"/>
  <c r="AX453" i="1"/>
  <c r="AY453" i="1" s="1"/>
  <c r="L288" i="1"/>
  <c r="M288" i="1" s="1"/>
  <c r="L163" i="1"/>
  <c r="M163" i="1" s="1"/>
  <c r="L488" i="1"/>
  <c r="M488" i="1" s="1"/>
  <c r="P633" i="1"/>
  <c r="Q633" i="1" s="1"/>
  <c r="P662" i="1"/>
  <c r="Q662" i="1" s="1"/>
  <c r="P440" i="1"/>
  <c r="Q440" i="1" s="1"/>
  <c r="L781" i="1"/>
  <c r="M781" i="1" s="1"/>
  <c r="CG462" i="1"/>
  <c r="CH462" i="1" s="1"/>
  <c r="P661" i="1"/>
  <c r="Q661" i="1" s="1"/>
  <c r="P584" i="1"/>
  <c r="Q584" i="1" s="1"/>
  <c r="P688" i="1"/>
  <c r="Q688" i="1" s="1"/>
  <c r="M221" i="1"/>
  <c r="P491" i="1"/>
  <c r="Q491" i="1" s="1"/>
  <c r="L583" i="1"/>
  <c r="M583" i="1" s="1"/>
  <c r="P563" i="1"/>
  <c r="Q563" i="1" s="1"/>
  <c r="AN288" i="1"/>
  <c r="P455" i="1"/>
  <c r="Q455" i="1" s="1"/>
  <c r="AX99" i="1"/>
  <c r="BM149" i="1"/>
  <c r="BN149" i="1"/>
  <c r="CQ186" i="1"/>
  <c r="CR185" i="1"/>
  <c r="Q289" i="1"/>
  <c r="O179" i="1"/>
  <c r="AY155" i="1"/>
  <c r="AX155" i="1"/>
  <c r="AY8" i="1"/>
  <c r="AX8" i="1"/>
  <c r="P558" i="1"/>
  <c r="Q558" i="1" s="1"/>
  <c r="L558" i="1"/>
  <c r="M558" i="1" s="1"/>
  <c r="BW147" i="1"/>
  <c r="BX147" i="1"/>
  <c r="BW278" i="1"/>
  <c r="BX278" i="1"/>
  <c r="BX288" i="1"/>
  <c r="BW288" i="1"/>
  <c r="BW281" i="1"/>
  <c r="BX281" i="1"/>
  <c r="AN559" i="1"/>
  <c r="AO559" i="1" s="1"/>
  <c r="AN688" i="1"/>
  <c r="AO688" i="1" s="1"/>
  <c r="AN508" i="1"/>
  <c r="AO508" i="1" s="1"/>
  <c r="AN491" i="1"/>
  <c r="AO491" i="1" s="1"/>
  <c r="AN470" i="1"/>
  <c r="AO470" i="1" s="1"/>
  <c r="AN561" i="1"/>
  <c r="AO561" i="1" s="1"/>
  <c r="AN469" i="1"/>
  <c r="AO469" i="1" s="1"/>
  <c r="AD669" i="1"/>
  <c r="AE669" i="1" s="1"/>
  <c r="AN584" i="1"/>
  <c r="AO584" i="1" s="1"/>
  <c r="AN447" i="1"/>
  <c r="AO447" i="1" s="1"/>
  <c r="BW465" i="1"/>
  <c r="BX465" i="1" s="1"/>
  <c r="BW527" i="1"/>
  <c r="BX527" i="1" s="1"/>
  <c r="BW766" i="1"/>
  <c r="BX766" i="1" s="1"/>
  <c r="BW712" i="1"/>
  <c r="BX712" i="1" s="1"/>
  <c r="BW460" i="1"/>
  <c r="BX460" i="1" s="1"/>
  <c r="BW763" i="1"/>
  <c r="BX763" i="1" s="1"/>
  <c r="BW665" i="1"/>
  <c r="BX665" i="1" s="1"/>
  <c r="BW688" i="1"/>
  <c r="BX688" i="1" s="1"/>
  <c r="BW564" i="1"/>
  <c r="BX564" i="1" s="1"/>
  <c r="BW539" i="1"/>
  <c r="BX539" i="1" s="1"/>
  <c r="BW538" i="1"/>
  <c r="BX538" i="1" s="1"/>
  <c r="BW666" i="1"/>
  <c r="BX666" i="1" s="1"/>
  <c r="BW729" i="1"/>
  <c r="BX729" i="1" s="1"/>
  <c r="BW458" i="1"/>
  <c r="BX458" i="1" s="1"/>
  <c r="BW473" i="1"/>
  <c r="BX473" i="1" s="1"/>
  <c r="AX763" i="1"/>
  <c r="AY763" i="1" s="1"/>
  <c r="AX471" i="1"/>
  <c r="AY471" i="1" s="1"/>
  <c r="AX643" i="1"/>
  <c r="AY643" i="1" s="1"/>
  <c r="AX608" i="1"/>
  <c r="AY608" i="1" s="1"/>
  <c r="AX635" i="1"/>
  <c r="AY635" i="1" s="1"/>
  <c r="AX614" i="1"/>
  <c r="AY614" i="1" s="1"/>
  <c r="AD468" i="1"/>
  <c r="AE468" i="1" s="1"/>
  <c r="AN765" i="1"/>
  <c r="AO765" i="1" s="1"/>
  <c r="AN669" i="1"/>
  <c r="AO669" i="1" s="1"/>
  <c r="AN463" i="1"/>
  <c r="AO463" i="1" s="1"/>
  <c r="AN442" i="1"/>
  <c r="AO442" i="1" s="1"/>
  <c r="BW585" i="1"/>
  <c r="BX585" i="1" s="1"/>
  <c r="BW612" i="1"/>
  <c r="BX612" i="1" s="1"/>
  <c r="AN564" i="1"/>
  <c r="AO564" i="1" s="1"/>
  <c r="CG778" i="1"/>
  <c r="CH778" i="1" s="1"/>
  <c r="T156" i="1"/>
  <c r="U156" i="1" s="1"/>
  <c r="AN731" i="1"/>
  <c r="AO731" i="1" s="1"/>
  <c r="AN611" i="1"/>
  <c r="AO611" i="1" s="1"/>
  <c r="AN767" i="1"/>
  <c r="AO767" i="1" s="1"/>
  <c r="AN707" i="1"/>
  <c r="AO707" i="1" s="1"/>
  <c r="AN527" i="1"/>
  <c r="AO527" i="1" s="1"/>
  <c r="AN760" i="1"/>
  <c r="AO760" i="1" s="1"/>
  <c r="AN566" i="1"/>
  <c r="AO566" i="1" s="1"/>
  <c r="AN709" i="1"/>
  <c r="AO709" i="1" s="1"/>
  <c r="AN643" i="1"/>
  <c r="AO643" i="1" s="1"/>
  <c r="AN451" i="1"/>
  <c r="AO451" i="1" s="1"/>
  <c r="AN710" i="1"/>
  <c r="AO710" i="1" s="1"/>
  <c r="AD583" i="1"/>
  <c r="AE583" i="1" s="1"/>
  <c r="AI529" i="1"/>
  <c r="AJ529" i="1" s="1"/>
  <c r="AN453" i="1"/>
  <c r="AO453" i="1" s="1"/>
  <c r="AN533" i="1"/>
  <c r="AO533" i="1" s="1"/>
  <c r="AB185" i="1"/>
  <c r="BW448" i="1"/>
  <c r="BX448" i="1" s="1"/>
  <c r="AN638" i="1"/>
  <c r="AO638" i="1" s="1"/>
  <c r="AN639" i="1"/>
  <c r="AO639" i="1" s="1"/>
  <c r="AN439" i="1"/>
  <c r="AO439" i="1" s="1"/>
  <c r="BR727" i="1"/>
  <c r="BS727" i="1" s="1"/>
  <c r="BR768" i="1"/>
  <c r="BS768" i="1" s="1"/>
  <c r="AN563" i="1"/>
  <c r="AO563" i="1" s="1"/>
  <c r="AN489" i="1"/>
  <c r="AO489" i="1" s="1"/>
  <c r="AN560" i="1"/>
  <c r="AO560" i="1" s="1"/>
  <c r="AO222" i="1"/>
  <c r="AN613" i="1"/>
  <c r="AO613" i="1" s="1"/>
  <c r="AN667" i="1"/>
  <c r="AO667" i="1" s="1"/>
  <c r="AN445" i="1"/>
  <c r="AO445" i="1" s="1"/>
  <c r="AD778" i="1"/>
  <c r="AE778" i="1" s="1"/>
  <c r="BR778" i="1"/>
  <c r="BS778" i="1" s="1"/>
  <c r="BW778" i="1"/>
  <c r="BX778" i="1" s="1"/>
  <c r="AD664" i="1"/>
  <c r="AE664" i="1" s="1"/>
  <c r="AD588" i="1"/>
  <c r="AE588" i="1" s="1"/>
  <c r="AD641" i="1"/>
  <c r="AE641" i="1" s="1"/>
  <c r="AS640" i="1"/>
  <c r="AT640" i="1" s="1"/>
  <c r="L662" i="1"/>
  <c r="M662" i="1" s="1"/>
  <c r="L455" i="1"/>
  <c r="M455" i="1" s="1"/>
  <c r="CS190" i="1"/>
  <c r="CT189" i="1"/>
  <c r="CT191" i="1" s="1"/>
  <c r="CM185" i="1"/>
  <c r="CL186" i="1"/>
  <c r="DA189" i="1"/>
  <c r="CZ190" i="1"/>
  <c r="AX686" i="1"/>
  <c r="AY686" i="1" s="1"/>
  <c r="BR454" i="1"/>
  <c r="BS454" i="1" s="1"/>
  <c r="BM727" i="1"/>
  <c r="BN727" i="1" s="1"/>
  <c r="BW728" i="1"/>
  <c r="BX728" i="1" s="1"/>
  <c r="AI585" i="1"/>
  <c r="AJ585" i="1" s="1"/>
  <c r="AN462" i="1"/>
  <c r="AO462" i="1" s="1"/>
  <c r="CB610" i="1"/>
  <c r="CC610" i="1" s="1"/>
  <c r="CB559" i="1"/>
  <c r="CC559" i="1" s="1"/>
  <c r="AD568" i="1"/>
  <c r="AE568" i="1" s="1"/>
  <c r="AD644" i="1"/>
  <c r="AE644" i="1" s="1"/>
  <c r="AD441" i="1"/>
  <c r="AE441" i="1" s="1"/>
  <c r="AD612" i="1"/>
  <c r="AE612" i="1" s="1"/>
  <c r="AD608" i="1"/>
  <c r="AE608" i="1" s="1"/>
  <c r="AD532" i="1"/>
  <c r="AE532" i="1" s="1"/>
  <c r="AD529" i="1"/>
  <c r="AE529" i="1" s="1"/>
  <c r="AD683" i="1"/>
  <c r="AE683" i="1" s="1"/>
  <c r="AD505" i="1"/>
  <c r="AE505" i="1" s="1"/>
  <c r="AD714" i="1"/>
  <c r="AE714" i="1" s="1"/>
  <c r="AN289" i="1"/>
  <c r="AN277" i="1"/>
  <c r="L708" i="1"/>
  <c r="M708" i="1" s="1"/>
  <c r="AD759" i="1"/>
  <c r="AE759" i="1" s="1"/>
  <c r="AD772" i="1"/>
  <c r="AE772" i="1" s="1"/>
  <c r="AI527" i="1"/>
  <c r="AJ527" i="1" s="1"/>
  <c r="CG709" i="1"/>
  <c r="CH709" i="1" s="1"/>
  <c r="CG772" i="1"/>
  <c r="CH772" i="1" s="1"/>
  <c r="CG776" i="1"/>
  <c r="CH776" i="1" s="1"/>
  <c r="CH212" i="1"/>
  <c r="CG616" i="1"/>
  <c r="CH616" i="1" s="1"/>
  <c r="CB609" i="1"/>
  <c r="CC609" i="1" s="1"/>
  <c r="AN504" i="1"/>
  <c r="AO504" i="1" s="1"/>
  <c r="AN726" i="1"/>
  <c r="AO726" i="1" s="1"/>
  <c r="AD685" i="1"/>
  <c r="AE685" i="1" s="1"/>
  <c r="AD712" i="1"/>
  <c r="AE712" i="1" s="1"/>
  <c r="AD590" i="1"/>
  <c r="AE590" i="1" s="1"/>
  <c r="AD713" i="1"/>
  <c r="AE713" i="1" s="1"/>
  <c r="AD671" i="1"/>
  <c r="AE671" i="1" s="1"/>
  <c r="AD663" i="1"/>
  <c r="AE663" i="1" s="1"/>
  <c r="AD768" i="1"/>
  <c r="AE768" i="1" s="1"/>
  <c r="AE218" i="1"/>
  <c r="AD494" i="1"/>
  <c r="AE494" i="1" s="1"/>
  <c r="AD668" i="1"/>
  <c r="AE668" i="1" s="1"/>
  <c r="CG707" i="1"/>
  <c r="CH707" i="1" s="1"/>
  <c r="AI157" i="1"/>
  <c r="AJ157" i="1" s="1"/>
  <c r="T564" i="1"/>
  <c r="U564" i="1" s="1"/>
  <c r="T587" i="1"/>
  <c r="U587" i="1" s="1"/>
  <c r="T705" i="1"/>
  <c r="U705" i="1" s="1"/>
  <c r="P467" i="1"/>
  <c r="Q467" i="1" s="1"/>
  <c r="P635" i="1"/>
  <c r="Q635" i="1" s="1"/>
  <c r="DA186" i="1"/>
  <c r="DB185" i="1"/>
  <c r="AN540" i="1"/>
  <c r="AO540" i="1" s="1"/>
  <c r="AN635" i="1"/>
  <c r="AO635" i="1" s="1"/>
  <c r="CB776" i="1"/>
  <c r="CC776" i="1" s="1"/>
  <c r="CB634" i="1"/>
  <c r="CC634" i="1" s="1"/>
  <c r="CB447" i="1"/>
  <c r="CC447" i="1" s="1"/>
  <c r="CB688" i="1"/>
  <c r="CC688" i="1" s="1"/>
  <c r="CB637" i="1"/>
  <c r="CC637" i="1" s="1"/>
  <c r="P781" i="1"/>
  <c r="Q781" i="1" s="1"/>
  <c r="Q221" i="1"/>
  <c r="P583" i="1"/>
  <c r="Q583" i="1" s="1"/>
  <c r="AN614" i="1"/>
  <c r="AO614" i="1" s="1"/>
  <c r="AN774" i="1"/>
  <c r="AO774" i="1" s="1"/>
  <c r="AN768" i="1"/>
  <c r="AO768" i="1" s="1"/>
  <c r="AN732" i="1"/>
  <c r="AO732" i="1" s="1"/>
  <c r="AN610" i="1"/>
  <c r="AO610" i="1" s="1"/>
  <c r="AN644" i="1"/>
  <c r="AO644" i="1" s="1"/>
  <c r="AN713" i="1"/>
  <c r="AO713" i="1" s="1"/>
  <c r="AN588" i="1"/>
  <c r="AO588" i="1" s="1"/>
  <c r="AN708" i="1"/>
  <c r="AO708" i="1" s="1"/>
  <c r="AN449" i="1"/>
  <c r="AO449" i="1" s="1"/>
  <c r="AN777" i="1"/>
  <c r="AO777" i="1" s="1"/>
  <c r="AO214" i="1"/>
  <c r="BM563" i="1"/>
  <c r="BN563" i="1" s="1"/>
  <c r="BM663" i="1"/>
  <c r="BN663" i="1" s="1"/>
  <c r="BM469" i="1"/>
  <c r="BN469" i="1" s="1"/>
  <c r="BM474" i="1"/>
  <c r="BN474" i="1" s="1"/>
  <c r="BM582" i="1"/>
  <c r="BN582" i="1" s="1"/>
  <c r="BM589" i="1"/>
  <c r="BN589" i="1" s="1"/>
  <c r="BM769" i="1"/>
  <c r="BN769" i="1" s="1"/>
  <c r="BM732" i="1"/>
  <c r="BN732" i="1" s="1"/>
  <c r="BM770" i="1"/>
  <c r="BN770" i="1" s="1"/>
  <c r="BM440" i="1"/>
  <c r="BN440" i="1" s="1"/>
  <c r="BM766" i="1"/>
  <c r="BN766" i="1" s="1"/>
  <c r="BM531" i="1"/>
  <c r="BN531" i="1" s="1"/>
  <c r="BM471" i="1"/>
  <c r="BN471" i="1" s="1"/>
  <c r="BM537" i="1"/>
  <c r="BN537" i="1" s="1"/>
  <c r="BM540" i="1"/>
  <c r="BN540" i="1" s="1"/>
  <c r="BN215" i="1"/>
  <c r="BM454" i="1"/>
  <c r="BN454" i="1" s="1"/>
  <c r="BM668" i="1"/>
  <c r="BN668" i="1" s="1"/>
  <c r="BM642" i="1"/>
  <c r="BN642" i="1" s="1"/>
  <c r="BM661" i="1"/>
  <c r="BN661" i="1" s="1"/>
  <c r="BM459" i="1"/>
  <c r="BN459" i="1" s="1"/>
  <c r="BM638" i="1"/>
  <c r="BN638" i="1" s="1"/>
  <c r="BM662" i="1"/>
  <c r="BN662" i="1" s="1"/>
  <c r="BM685" i="1"/>
  <c r="BN685" i="1" s="1"/>
  <c r="BM777" i="1"/>
  <c r="BN777" i="1" s="1"/>
  <c r="BM707" i="1"/>
  <c r="BN707" i="1" s="1"/>
  <c r="BM616" i="1"/>
  <c r="BN616" i="1" s="1"/>
  <c r="BM728" i="1"/>
  <c r="BN728" i="1" s="1"/>
  <c r="BM760" i="1"/>
  <c r="BN760" i="1" s="1"/>
  <c r="BM686" i="1"/>
  <c r="BN686" i="1" s="1"/>
  <c r="BM706" i="1"/>
  <c r="BN706" i="1" s="1"/>
  <c r="BN219" i="1"/>
  <c r="BM709" i="1"/>
  <c r="BN709" i="1" s="1"/>
  <c r="BM771" i="1"/>
  <c r="BN771" i="1" s="1"/>
  <c r="BM730" i="1"/>
  <c r="BN730" i="1" s="1"/>
  <c r="BM773" i="1"/>
  <c r="BN773" i="1" s="1"/>
  <c r="BM669" i="1"/>
  <c r="BN669" i="1" s="1"/>
  <c r="BM639" i="1"/>
  <c r="BN639" i="1" s="1"/>
  <c r="M150" i="1"/>
  <c r="AX276" i="1"/>
  <c r="BW277" i="1"/>
  <c r="BX277" i="1"/>
  <c r="BS272" i="1"/>
  <c r="BR272" i="1"/>
  <c r="L249" i="1"/>
  <c r="M249" i="1" s="1"/>
  <c r="P249" i="1"/>
  <c r="Q249" i="1" s="1"/>
  <c r="AX273" i="1"/>
  <c r="AY287" i="1"/>
  <c r="BI277" i="1"/>
  <c r="AD727" i="1"/>
  <c r="AE727" i="1" s="1"/>
  <c r="AE221" i="1"/>
  <c r="AD443" i="1"/>
  <c r="AE443" i="1" s="1"/>
  <c r="AD471" i="1"/>
  <c r="AE471" i="1" s="1"/>
  <c r="AE219" i="1"/>
  <c r="AD562" i="1"/>
  <c r="AE562" i="1" s="1"/>
  <c r="AD761" i="1"/>
  <c r="AE761" i="1" s="1"/>
  <c r="AE220" i="1"/>
  <c r="CU187" i="1"/>
  <c r="AN450" i="1"/>
  <c r="AO450" i="1" s="1"/>
  <c r="AN763" i="1"/>
  <c r="AO763" i="1" s="1"/>
  <c r="AN762" i="1"/>
  <c r="AO762" i="1" s="1"/>
  <c r="AN773" i="1"/>
  <c r="AO773" i="1" s="1"/>
  <c r="AS259" i="1"/>
  <c r="AT261" i="1"/>
  <c r="BS261" i="1"/>
  <c r="BR254" i="1"/>
  <c r="BS254" i="1" s="1"/>
  <c r="BN259" i="1"/>
  <c r="BM271" i="1"/>
  <c r="BN261" i="1"/>
  <c r="AO264" i="1"/>
  <c r="AN259" i="1"/>
  <c r="AY281" i="1"/>
  <c r="AX281" i="1"/>
  <c r="AN249" i="1"/>
  <c r="AO249" i="1"/>
  <c r="DB189" i="1"/>
  <c r="DA190" i="1"/>
  <c r="BC155" i="1"/>
  <c r="BD155" i="1"/>
  <c r="AY156" i="1"/>
  <c r="AX156" i="1"/>
  <c r="EF185" i="1"/>
  <c r="EE186" i="1"/>
  <c r="BW249" i="1"/>
  <c r="BX249" i="1"/>
  <c r="BW284" i="1"/>
  <c r="BX284" i="1"/>
  <c r="BW289" i="1"/>
  <c r="BX289" i="1"/>
  <c r="BX274" i="1"/>
  <c r="BW274" i="1"/>
  <c r="BI8" i="1"/>
  <c r="BH8" i="1"/>
  <c r="AS149" i="1"/>
  <c r="AT149" i="1"/>
  <c r="AT158" i="1"/>
  <c r="AS158" i="1"/>
  <c r="CB253" i="1"/>
  <c r="CC253" i="1"/>
  <c r="BV387" i="1"/>
  <c r="BW387" i="1" s="1"/>
  <c r="BX387" i="1" s="1"/>
  <c r="BW385" i="1"/>
  <c r="BX385" i="1" s="1"/>
  <c r="AH387" i="1"/>
  <c r="AI387" i="1" s="1"/>
  <c r="AJ387" i="1" s="1"/>
  <c r="AI385" i="1"/>
  <c r="AJ385" i="1" s="1"/>
  <c r="AM387" i="1"/>
  <c r="AN387" i="1" s="1"/>
  <c r="AO387" i="1" s="1"/>
  <c r="AN385" i="1"/>
  <c r="AO385" i="1" s="1"/>
  <c r="CF387" i="1"/>
  <c r="CG387" i="1" s="1"/>
  <c r="CH387" i="1" s="1"/>
  <c r="CG385" i="1"/>
  <c r="CH385" i="1" s="1"/>
  <c r="AV387" i="1"/>
  <c r="AX387" i="1" s="1"/>
  <c r="AY387" i="1" s="1"/>
  <c r="AX385" i="1"/>
  <c r="AY385" i="1" s="1"/>
  <c r="L636" i="1"/>
  <c r="M636" i="1" s="1"/>
  <c r="P636" i="1"/>
  <c r="Q636" i="1" s="1"/>
  <c r="AX284" i="1"/>
  <c r="AY284" i="1"/>
  <c r="AQ189" i="1"/>
  <c r="AN666" i="1"/>
  <c r="AO666" i="1" s="1"/>
  <c r="AN528" i="1"/>
  <c r="AO528" i="1" s="1"/>
  <c r="AO217" i="1"/>
  <c r="AN456" i="1"/>
  <c r="AO456" i="1" s="1"/>
  <c r="BS99" i="1"/>
  <c r="BR712" i="1"/>
  <c r="BS712" i="1" s="1"/>
  <c r="EB226" i="1"/>
  <c r="CG615" i="1"/>
  <c r="CH615" i="1" s="1"/>
  <c r="BW636" i="1"/>
  <c r="BX636" i="1" s="1"/>
  <c r="CG446" i="1"/>
  <c r="CH446" i="1" s="1"/>
  <c r="CG493" i="1"/>
  <c r="CH493" i="1" s="1"/>
  <c r="CG444" i="1"/>
  <c r="CH444" i="1" s="1"/>
  <c r="AX685" i="1"/>
  <c r="AY685" i="1" s="1"/>
  <c r="BX282" i="1"/>
  <c r="CU191" i="1"/>
  <c r="AD141" i="1"/>
  <c r="AE141" i="1" s="1"/>
  <c r="CG557" i="1"/>
  <c r="CH557" i="1" s="1"/>
  <c r="BW283" i="1"/>
  <c r="AD142" i="1"/>
  <c r="AE142" i="1" s="1"/>
  <c r="BD221" i="1"/>
  <c r="BC281" i="1"/>
  <c r="AD140" i="1"/>
  <c r="AD143" i="1"/>
  <c r="AE143" i="1" s="1"/>
  <c r="AS454" i="1"/>
  <c r="AT454" i="1" s="1"/>
  <c r="BW444" i="1"/>
  <c r="BX444" i="1" s="1"/>
  <c r="BW560" i="1"/>
  <c r="BX560" i="1" s="1"/>
  <c r="BW589" i="1"/>
  <c r="BX589" i="1" s="1"/>
  <c r="AN471" i="1"/>
  <c r="AO471" i="1" s="1"/>
  <c r="AN758" i="1"/>
  <c r="AO758" i="1" s="1"/>
  <c r="CG460" i="1"/>
  <c r="CH460" i="1" s="1"/>
  <c r="AN711" i="1"/>
  <c r="AO711" i="1" s="1"/>
  <c r="AN634" i="1"/>
  <c r="AO634" i="1" s="1"/>
  <c r="AN706" i="1"/>
  <c r="AO706" i="1" s="1"/>
  <c r="BR661" i="1"/>
  <c r="BS661" i="1" s="1"/>
  <c r="AX587" i="1"/>
  <c r="AY587" i="1" s="1"/>
  <c r="AX528" i="1"/>
  <c r="AY528" i="1" s="1"/>
  <c r="AX278" i="1"/>
  <c r="BM533" i="1"/>
  <c r="BN533" i="1" s="1"/>
  <c r="BW584" i="1"/>
  <c r="BX584" i="1" s="1"/>
  <c r="BW470" i="1"/>
  <c r="BX470" i="1" s="1"/>
  <c r="BC471" i="1"/>
  <c r="BD471" i="1" s="1"/>
  <c r="CG492" i="1"/>
  <c r="CH492" i="1" s="1"/>
  <c r="BM683" i="1"/>
  <c r="BN683" i="1" s="1"/>
  <c r="BM470" i="1"/>
  <c r="BN470" i="1" s="1"/>
  <c r="BM567" i="1"/>
  <c r="BN567" i="1" s="1"/>
  <c r="CB713" i="1"/>
  <c r="CC713" i="1" s="1"/>
  <c r="AI704" i="1"/>
  <c r="AJ704" i="1" s="1"/>
  <c r="CG760" i="1"/>
  <c r="CH760" i="1" s="1"/>
  <c r="CG773" i="1"/>
  <c r="CH773" i="1" s="1"/>
  <c r="CG768" i="1"/>
  <c r="CH768" i="1" s="1"/>
  <c r="CG470" i="1"/>
  <c r="CH470" i="1" s="1"/>
  <c r="CG639" i="1"/>
  <c r="CH639" i="1" s="1"/>
  <c r="CG726" i="1"/>
  <c r="CH726" i="1" s="1"/>
  <c r="AN607" i="1"/>
  <c r="AO607" i="1" s="1"/>
  <c r="AD286" i="1"/>
  <c r="AE286" i="1" s="1"/>
  <c r="BR668" i="1"/>
  <c r="BS668" i="1" s="1"/>
  <c r="AI447" i="1"/>
  <c r="AJ447" i="1" s="1"/>
  <c r="BW491" i="1"/>
  <c r="BX491" i="1" s="1"/>
  <c r="AN583" i="1"/>
  <c r="AO583" i="1" s="1"/>
  <c r="AN761" i="1"/>
  <c r="AO761" i="1" s="1"/>
  <c r="AN670" i="1"/>
  <c r="AO670" i="1" s="1"/>
  <c r="AN759" i="1"/>
  <c r="AO759" i="1" s="1"/>
  <c r="CB762" i="1"/>
  <c r="CC762" i="1" s="1"/>
  <c r="BZ226" i="1"/>
  <c r="AN440" i="1"/>
  <c r="AO440" i="1" s="1"/>
  <c r="AN488" i="1"/>
  <c r="AO488" i="1" s="1"/>
  <c r="BR459" i="1"/>
  <c r="BS459" i="1" s="1"/>
  <c r="BR769" i="1"/>
  <c r="BS769" i="1" s="1"/>
  <c r="BR447" i="1"/>
  <c r="BS447" i="1" s="1"/>
  <c r="BR667" i="1"/>
  <c r="BS667" i="1" s="1"/>
  <c r="BR493" i="1"/>
  <c r="BS493" i="1" s="1"/>
  <c r="AX494" i="1"/>
  <c r="AY494" i="1" s="1"/>
  <c r="AX492" i="1"/>
  <c r="AY492" i="1" s="1"/>
  <c r="AX662" i="1"/>
  <c r="AY662" i="1" s="1"/>
  <c r="BR505" i="1"/>
  <c r="BS505" i="1" s="1"/>
  <c r="BM562" i="1"/>
  <c r="BN562" i="1" s="1"/>
  <c r="BM768" i="1"/>
  <c r="BN768" i="1" s="1"/>
  <c r="BM568" i="1"/>
  <c r="BN568" i="1" s="1"/>
  <c r="BH281" i="1"/>
  <c r="CB448" i="1"/>
  <c r="CC448" i="1" s="1"/>
  <c r="CB567" i="1"/>
  <c r="CC567" i="1" s="1"/>
  <c r="CB469" i="1"/>
  <c r="CC469" i="1" s="1"/>
  <c r="AS468" i="1"/>
  <c r="AT468" i="1" s="1"/>
  <c r="CG771" i="1"/>
  <c r="CH771" i="1" s="1"/>
  <c r="CG728" i="1"/>
  <c r="CH728" i="1" s="1"/>
  <c r="P561" i="1"/>
  <c r="Q561" i="1" s="1"/>
  <c r="AN636" i="1"/>
  <c r="AO636" i="1" s="1"/>
  <c r="AN705" i="1"/>
  <c r="AO705" i="1" s="1"/>
  <c r="CH215" i="1"/>
  <c r="CG487" i="1"/>
  <c r="CH487" i="1" s="1"/>
  <c r="CG606" i="1"/>
  <c r="CH606" i="1" s="1"/>
  <c r="CG469" i="1"/>
  <c r="CH469" i="1" s="1"/>
  <c r="CG532" i="1"/>
  <c r="CH532" i="1" s="1"/>
  <c r="BW447" i="1"/>
  <c r="BX447" i="1" s="1"/>
  <c r="BW708" i="1"/>
  <c r="BX708" i="1" s="1"/>
  <c r="AN494" i="1"/>
  <c r="AO494" i="1" s="1"/>
  <c r="AN535" i="1"/>
  <c r="AO535" i="1" s="1"/>
  <c r="AN530" i="1"/>
  <c r="AO530" i="1" s="1"/>
  <c r="AN467" i="1"/>
  <c r="AO467" i="1" s="1"/>
  <c r="CB451" i="1"/>
  <c r="CC451" i="1" s="1"/>
  <c r="CG644" i="1"/>
  <c r="CH644" i="1" s="1"/>
  <c r="CH220" i="1"/>
  <c r="P706" i="1"/>
  <c r="Q706" i="1" s="1"/>
  <c r="AN770" i="1"/>
  <c r="AO770" i="1" s="1"/>
  <c r="AD463" i="1"/>
  <c r="AE463" i="1" s="1"/>
  <c r="AD493" i="1"/>
  <c r="AE493" i="1" s="1"/>
  <c r="AD289" i="1"/>
  <c r="AE289" i="1" s="1"/>
  <c r="BR635" i="1"/>
  <c r="BS635" i="1" s="1"/>
  <c r="BR643" i="1"/>
  <c r="BS643" i="1" s="1"/>
  <c r="BR759" i="1"/>
  <c r="BS759" i="1" s="1"/>
  <c r="BR532" i="1"/>
  <c r="BS532" i="1" s="1"/>
  <c r="BR609" i="1"/>
  <c r="BS609" i="1" s="1"/>
  <c r="BS222" i="1"/>
  <c r="AX448" i="1"/>
  <c r="AY448" i="1" s="1"/>
  <c r="AX661" i="1"/>
  <c r="AY661" i="1" s="1"/>
  <c r="AY222" i="1"/>
  <c r="BR636" i="1"/>
  <c r="BS636" i="1" s="1"/>
  <c r="BR706" i="1"/>
  <c r="BS706" i="1" s="1"/>
  <c r="BR732" i="1"/>
  <c r="BS732" i="1" s="1"/>
  <c r="BR763" i="1"/>
  <c r="BS763" i="1" s="1"/>
  <c r="BM635" i="1"/>
  <c r="BN635" i="1" s="1"/>
  <c r="BN218" i="1"/>
  <c r="BM672" i="1"/>
  <c r="BN672" i="1" s="1"/>
  <c r="BM564" i="1"/>
  <c r="BN564" i="1" s="1"/>
  <c r="BM711" i="1"/>
  <c r="BN711" i="1" s="1"/>
  <c r="BN225" i="1"/>
  <c r="BM774" i="1"/>
  <c r="BN774" i="1" s="1"/>
  <c r="BM461" i="1"/>
  <c r="BN461" i="1" s="1"/>
  <c r="BM588" i="1"/>
  <c r="BN588" i="1" s="1"/>
  <c r="BM758" i="1"/>
  <c r="BN758" i="1" s="1"/>
  <c r="BM665" i="1"/>
  <c r="BN665" i="1" s="1"/>
  <c r="BM684" i="1"/>
  <c r="BN684" i="1" s="1"/>
  <c r="BM561" i="1"/>
  <c r="BN561" i="1" s="1"/>
  <c r="BN224" i="1"/>
  <c r="BN212" i="1"/>
  <c r="BM726" i="1"/>
  <c r="BN726" i="1" s="1"/>
  <c r="BM714" i="1"/>
  <c r="BN714" i="1" s="1"/>
  <c r="BM443" i="1"/>
  <c r="BN443" i="1" s="1"/>
  <c r="BM664" i="1"/>
  <c r="BN664" i="1" s="1"/>
  <c r="BM610" i="1"/>
  <c r="BN610" i="1" s="1"/>
  <c r="S189" i="1"/>
  <c r="AI99" i="1"/>
  <c r="AJ99" i="1" s="1"/>
  <c r="BH282" i="1"/>
  <c r="BI224" i="1"/>
  <c r="BH664" i="1"/>
  <c r="BI664" i="1" s="1"/>
  <c r="BH536" i="1"/>
  <c r="BI536" i="1" s="1"/>
  <c r="BC643" i="1"/>
  <c r="BD643" i="1" s="1"/>
  <c r="BC539" i="1"/>
  <c r="BD539" i="1" s="1"/>
  <c r="BC470" i="1"/>
  <c r="BD470" i="1" s="1"/>
  <c r="BC670" i="1"/>
  <c r="BD670" i="1" s="1"/>
  <c r="CB670" i="1"/>
  <c r="CC670" i="1" s="1"/>
  <c r="CB583" i="1"/>
  <c r="CC583" i="1" s="1"/>
  <c r="CB763" i="1"/>
  <c r="CC763" i="1" s="1"/>
  <c r="CB467" i="1"/>
  <c r="CC467" i="1" s="1"/>
  <c r="CB455" i="1"/>
  <c r="CC455" i="1" s="1"/>
  <c r="CB635" i="1"/>
  <c r="CC635" i="1" s="1"/>
  <c r="CB773" i="1"/>
  <c r="CC773" i="1" s="1"/>
  <c r="CB666" i="1"/>
  <c r="CC666" i="1" s="1"/>
  <c r="CC215" i="1"/>
  <c r="CB667" i="1"/>
  <c r="CC667" i="1" s="1"/>
  <c r="BW769" i="1"/>
  <c r="BX769" i="1" s="1"/>
  <c r="BW661" i="1"/>
  <c r="BX661" i="1" s="1"/>
  <c r="BW667" i="1"/>
  <c r="BX667" i="1" s="1"/>
  <c r="BW446" i="1"/>
  <c r="BX446" i="1" s="1"/>
  <c r="BW471" i="1"/>
  <c r="BX471" i="1" s="1"/>
  <c r="BW586" i="1"/>
  <c r="BX586" i="1" s="1"/>
  <c r="BW534" i="1"/>
  <c r="BX534" i="1" s="1"/>
  <c r="BW467" i="1"/>
  <c r="BX467" i="1" s="1"/>
  <c r="BW634" i="1"/>
  <c r="BX634" i="1" s="1"/>
  <c r="BW711" i="1"/>
  <c r="BX711" i="1" s="1"/>
  <c r="BW642" i="1"/>
  <c r="BX642" i="1" s="1"/>
  <c r="BW582" i="1"/>
  <c r="BX582" i="1" s="1"/>
  <c r="AX771" i="1"/>
  <c r="AY771" i="1" s="1"/>
  <c r="AX636" i="1"/>
  <c r="AY636" i="1" s="1"/>
  <c r="AY221" i="1"/>
  <c r="AX557" i="1"/>
  <c r="AY557" i="1" s="1"/>
  <c r="AX670" i="1"/>
  <c r="AY670" i="1" s="1"/>
  <c r="AX727" i="1"/>
  <c r="AY727" i="1" s="1"/>
  <c r="AX774" i="1"/>
  <c r="AY774" i="1" s="1"/>
  <c r="AY217" i="1"/>
  <c r="AX638" i="1"/>
  <c r="AY638" i="1" s="1"/>
  <c r="AY225" i="1"/>
  <c r="CG474" i="1"/>
  <c r="CH474" i="1" s="1"/>
  <c r="CG611" i="1"/>
  <c r="CH611" i="1" s="1"/>
  <c r="AN441" i="1"/>
  <c r="AO441" i="1" s="1"/>
  <c r="BU185" i="1"/>
  <c r="AD492" i="1"/>
  <c r="AE492" i="1" s="1"/>
  <c r="AD288" i="1"/>
  <c r="AE288" i="1" s="1"/>
  <c r="AD610" i="1"/>
  <c r="AE610" i="1" s="1"/>
  <c r="AD766" i="1"/>
  <c r="AE766" i="1" s="1"/>
  <c r="AE214" i="1"/>
  <c r="AD559" i="1"/>
  <c r="AE559" i="1" s="1"/>
  <c r="AD758" i="1"/>
  <c r="AE758" i="1" s="1"/>
  <c r="AE216" i="1"/>
  <c r="AD781" i="1"/>
  <c r="AE781" i="1" s="1"/>
  <c r="AD504" i="1"/>
  <c r="AE504" i="1" s="1"/>
  <c r="AD530" i="1"/>
  <c r="AE530" i="1" s="1"/>
  <c r="AD557" i="1"/>
  <c r="AE557" i="1" s="1"/>
  <c r="AD506" i="1"/>
  <c r="AE506" i="1" s="1"/>
  <c r="AD461" i="1"/>
  <c r="AE461" i="1" s="1"/>
  <c r="AD531" i="1"/>
  <c r="AE531" i="1" s="1"/>
  <c r="AD444" i="1"/>
  <c r="AE444" i="1" s="1"/>
  <c r="AD767" i="1"/>
  <c r="AE767" i="1" s="1"/>
  <c r="AD487" i="1"/>
  <c r="AE487" i="1" s="1"/>
  <c r="AD704" i="1"/>
  <c r="AE704" i="1" s="1"/>
  <c r="AD458" i="1"/>
  <c r="AE458" i="1" s="1"/>
  <c r="AD684" i="1"/>
  <c r="AE684" i="1" s="1"/>
  <c r="AD775" i="1"/>
  <c r="AE775" i="1" s="1"/>
  <c r="AD440" i="1"/>
  <c r="AE440" i="1" s="1"/>
  <c r="AD585" i="1"/>
  <c r="AE585" i="1" s="1"/>
  <c r="AI289" i="1"/>
  <c r="AJ289" i="1" s="1"/>
  <c r="AI452" i="1"/>
  <c r="AJ452" i="1" s="1"/>
  <c r="AI463" i="1"/>
  <c r="AJ463" i="1" s="1"/>
  <c r="AI490" i="1"/>
  <c r="AJ490" i="1" s="1"/>
  <c r="AJ223" i="1"/>
  <c r="AI766" i="1"/>
  <c r="AJ766" i="1" s="1"/>
  <c r="AI644" i="1"/>
  <c r="AJ644" i="1" s="1"/>
  <c r="AI445" i="1"/>
  <c r="AJ445" i="1" s="1"/>
  <c r="AI505" i="1"/>
  <c r="AJ505" i="1" s="1"/>
  <c r="AI767" i="1"/>
  <c r="AJ767" i="1" s="1"/>
  <c r="AI531" i="1"/>
  <c r="AJ531" i="1" s="1"/>
  <c r="AJ221" i="1"/>
  <c r="AI507" i="1"/>
  <c r="AJ507" i="1" s="1"/>
  <c r="AI456" i="1"/>
  <c r="AJ456" i="1" s="1"/>
  <c r="AI461" i="1"/>
  <c r="AJ461" i="1" s="1"/>
  <c r="AI663" i="1"/>
  <c r="AJ663" i="1" s="1"/>
  <c r="AI706" i="1"/>
  <c r="AJ706" i="1" s="1"/>
  <c r="AI776" i="1"/>
  <c r="AJ776" i="1" s="1"/>
  <c r="AN473" i="1"/>
  <c r="AO473" i="1" s="1"/>
  <c r="AD469" i="1"/>
  <c r="AE469" i="1" s="1"/>
  <c r="BC711" i="1"/>
  <c r="BD711" i="1" s="1"/>
  <c r="AS533" i="1"/>
  <c r="AT533" i="1" s="1"/>
  <c r="AS537" i="1"/>
  <c r="AT537" i="1" s="1"/>
  <c r="AS470" i="1"/>
  <c r="AT470" i="1" s="1"/>
  <c r="AS588" i="1"/>
  <c r="AT588" i="1" s="1"/>
  <c r="AS585" i="1"/>
  <c r="AT585" i="1" s="1"/>
  <c r="AS639" i="1"/>
  <c r="AT639" i="1" s="1"/>
  <c r="AT223" i="1"/>
  <c r="AS488" i="1"/>
  <c r="AT488" i="1" s="1"/>
  <c r="AS535" i="1"/>
  <c r="AT535" i="1" s="1"/>
  <c r="AS663" i="1"/>
  <c r="AT663" i="1" s="1"/>
  <c r="BH539" i="1"/>
  <c r="BI539" i="1" s="1"/>
  <c r="BH643" i="1"/>
  <c r="BI643" i="1" s="1"/>
  <c r="BI217" i="1"/>
  <c r="BH773" i="1"/>
  <c r="BI773" i="1" s="1"/>
  <c r="BH764" i="1"/>
  <c r="BI764" i="1" s="1"/>
  <c r="BM778" i="1"/>
  <c r="BN778" i="1" s="1"/>
  <c r="BM505" i="1"/>
  <c r="BN505" i="1" s="1"/>
  <c r="BR99" i="1"/>
  <c r="CH103" i="1"/>
  <c r="CG103" i="1"/>
  <c r="BX275" i="1"/>
  <c r="BW275" i="1"/>
  <c r="BW287" i="1"/>
  <c r="BX287" i="1"/>
  <c r="AJ98" i="1"/>
  <c r="AG189" i="1"/>
  <c r="BS8" i="1"/>
  <c r="BR8" i="1"/>
  <c r="BS147" i="1"/>
  <c r="BR147" i="1"/>
  <c r="CC143" i="1"/>
  <c r="CB143" i="1"/>
  <c r="CB142" i="1"/>
  <c r="CC142" i="1"/>
  <c r="BD249" i="1"/>
  <c r="BC249" i="1"/>
  <c r="DP190" i="1"/>
  <c r="DQ189" i="1"/>
  <c r="AB387" i="1"/>
  <c r="AD387" i="1" s="1"/>
  <c r="AE387" i="1" s="1"/>
  <c r="AD385" i="1"/>
  <c r="AE385" i="1" s="1"/>
  <c r="CS186" i="1"/>
  <c r="CT185" i="1"/>
  <c r="CT187" i="1" s="1"/>
  <c r="DN189" i="1"/>
  <c r="DM190" i="1"/>
  <c r="CG662" i="1"/>
  <c r="CH662" i="1" s="1"/>
  <c r="CG455" i="1"/>
  <c r="CH455" i="1" s="1"/>
  <c r="CG635" i="1"/>
  <c r="CH635" i="1" s="1"/>
  <c r="CG527" i="1"/>
  <c r="CH527" i="1" s="1"/>
  <c r="AN687" i="1"/>
  <c r="AO687" i="1" s="1"/>
  <c r="AO221" i="1"/>
  <c r="AN532" i="1"/>
  <c r="AO532" i="1" s="1"/>
  <c r="AN534" i="1"/>
  <c r="AO534" i="1" s="1"/>
  <c r="BH661" i="1"/>
  <c r="BI661" i="1" s="1"/>
  <c r="BI216" i="1"/>
  <c r="BI222" i="1"/>
  <c r="BH728" i="1"/>
  <c r="BI728" i="1" s="1"/>
  <c r="BH732" i="1"/>
  <c r="BI732" i="1" s="1"/>
  <c r="BR583" i="1"/>
  <c r="BS583" i="1" s="1"/>
  <c r="CH213" i="1"/>
  <c r="AD533" i="1"/>
  <c r="AE533" i="1" s="1"/>
  <c r="AD528" i="1"/>
  <c r="AE528" i="1" s="1"/>
  <c r="AD561" i="1"/>
  <c r="AE561" i="1" s="1"/>
  <c r="AD470" i="1"/>
  <c r="AE470" i="1" s="1"/>
  <c r="AD474" i="1"/>
  <c r="AE474" i="1" s="1"/>
  <c r="AD466" i="1"/>
  <c r="AE466" i="1" s="1"/>
  <c r="AI446" i="1"/>
  <c r="AJ446" i="1" s="1"/>
  <c r="CG665" i="1"/>
  <c r="CH665" i="1" s="1"/>
  <c r="CG666" i="1"/>
  <c r="CH666" i="1" s="1"/>
  <c r="CG468" i="1"/>
  <c r="CH468" i="1" s="1"/>
  <c r="CG564" i="1"/>
  <c r="CH564" i="1" s="1"/>
  <c r="AN664" i="1"/>
  <c r="AO664" i="1" s="1"/>
  <c r="AN536" i="1"/>
  <c r="AO536" i="1" s="1"/>
  <c r="AN531" i="1"/>
  <c r="AO531" i="1" s="1"/>
  <c r="AN633" i="1"/>
  <c r="AO633" i="1" s="1"/>
  <c r="AN589" i="1"/>
  <c r="AO589" i="1" s="1"/>
  <c r="AN539" i="1"/>
  <c r="AO539" i="1" s="1"/>
  <c r="AN612" i="1"/>
  <c r="AO612" i="1" s="1"/>
  <c r="AN771" i="1"/>
  <c r="AO771" i="1" s="1"/>
  <c r="BI221" i="1"/>
  <c r="BI223" i="1"/>
  <c r="BI215" i="1"/>
  <c r="CB616" i="1"/>
  <c r="CC616" i="1" s="1"/>
  <c r="BW455" i="1"/>
  <c r="BX455" i="1" s="1"/>
  <c r="BW459" i="1"/>
  <c r="BX459" i="1" s="1"/>
  <c r="BW492" i="1"/>
  <c r="BX492" i="1" s="1"/>
  <c r="AX535" i="1"/>
  <c r="AY535" i="1" s="1"/>
  <c r="AX529" i="1"/>
  <c r="AY529" i="1" s="1"/>
  <c r="AX606" i="1"/>
  <c r="AY606" i="1" s="1"/>
  <c r="AX473" i="1"/>
  <c r="AY473" i="1" s="1"/>
  <c r="AY220" i="1"/>
  <c r="AX560" i="1"/>
  <c r="AY560" i="1" s="1"/>
  <c r="BC587" i="1"/>
  <c r="BD587" i="1" s="1"/>
  <c r="BD272" i="1"/>
  <c r="BM441" i="1"/>
  <c r="BN441" i="1" s="1"/>
  <c r="BM614" i="1"/>
  <c r="BN614" i="1" s="1"/>
  <c r="AX667" i="1"/>
  <c r="AY667" i="1" s="1"/>
  <c r="CG488" i="1"/>
  <c r="CH488" i="1" s="1"/>
  <c r="CG610" i="1"/>
  <c r="CH610" i="1" s="1"/>
  <c r="CG730" i="1"/>
  <c r="CH730" i="1" s="1"/>
  <c r="AD472" i="1"/>
  <c r="AE472" i="1" s="1"/>
  <c r="BW142" i="1"/>
  <c r="AN492" i="1"/>
  <c r="AO492" i="1" s="1"/>
  <c r="AN460" i="1"/>
  <c r="AO460" i="1" s="1"/>
  <c r="BI219" i="1"/>
  <c r="BH763" i="1"/>
  <c r="BI763" i="1" s="1"/>
  <c r="BH640" i="1"/>
  <c r="BI640" i="1" s="1"/>
  <c r="BH771" i="1"/>
  <c r="BI771" i="1" s="1"/>
  <c r="BI212" i="1"/>
  <c r="BI288" i="1"/>
  <c r="AX467" i="1"/>
  <c r="AY467" i="1" s="1"/>
  <c r="BC273" i="1"/>
  <c r="BM103" i="1"/>
  <c r="BN103" i="1"/>
  <c r="CB466" i="1"/>
  <c r="CC466" i="1" s="1"/>
  <c r="BC494" i="1"/>
  <c r="BD494" i="1" s="1"/>
  <c r="BR762" i="1"/>
  <c r="BS762" i="1" s="1"/>
  <c r="BR777" i="1"/>
  <c r="BS777" i="1" s="1"/>
  <c r="BR758" i="1"/>
  <c r="BS758" i="1" s="1"/>
  <c r="BR461" i="1"/>
  <c r="BS461" i="1" s="1"/>
  <c r="BR536" i="1"/>
  <c r="BS536" i="1" s="1"/>
  <c r="BS223" i="1"/>
  <c r="BR639" i="1"/>
  <c r="BS639" i="1" s="1"/>
  <c r="BR776" i="1"/>
  <c r="BS776" i="1" s="1"/>
  <c r="BM449" i="1"/>
  <c r="BN449" i="1" s="1"/>
  <c r="BM508" i="1"/>
  <c r="BN508" i="1" s="1"/>
  <c r="AS453" i="1"/>
  <c r="AT453" i="1" s="1"/>
  <c r="AS459" i="1"/>
  <c r="AT459" i="1" s="1"/>
  <c r="G272" i="1"/>
  <c r="H272" i="1" s="1"/>
  <c r="G764" i="1"/>
  <c r="H764" i="1" s="1"/>
  <c r="G442" i="1"/>
  <c r="H442" i="1" s="1"/>
  <c r="G704" i="1"/>
  <c r="H704" i="1" s="1"/>
  <c r="G539" i="1"/>
  <c r="H539" i="1" s="1"/>
  <c r="G760" i="1"/>
  <c r="H760" i="1" s="1"/>
  <c r="G491" i="1"/>
  <c r="H491" i="1" s="1"/>
  <c r="G489" i="1"/>
  <c r="H489" i="1" s="1"/>
  <c r="H212" i="1"/>
  <c r="G612" i="1"/>
  <c r="H612" i="1" s="1"/>
  <c r="G613" i="1"/>
  <c r="H613" i="1" s="1"/>
  <c r="G540" i="1"/>
  <c r="H540" i="1" s="1"/>
  <c r="BM710" i="1"/>
  <c r="BN710" i="1" s="1"/>
  <c r="BM538" i="1"/>
  <c r="BN538" i="1" s="1"/>
  <c r="BM539" i="1"/>
  <c r="BN539" i="1" s="1"/>
  <c r="AN464" i="1"/>
  <c r="AO464" i="1" s="1"/>
  <c r="AN490" i="1"/>
  <c r="AO490" i="1" s="1"/>
  <c r="AD586" i="1"/>
  <c r="AE586" i="1" s="1"/>
  <c r="BW457" i="1"/>
  <c r="BX457" i="1" s="1"/>
  <c r="G530" i="1"/>
  <c r="H530" i="1" s="1"/>
  <c r="BM99" i="1"/>
  <c r="CH219" i="1"/>
  <c r="BS249" i="1"/>
  <c r="BR249" i="1"/>
  <c r="BN8" i="1"/>
  <c r="BM8" i="1"/>
  <c r="T147" i="1"/>
  <c r="S169" i="1"/>
  <c r="CM189" i="1"/>
  <c r="CL190" i="1"/>
  <c r="DB186" i="1"/>
  <c r="DC185" i="1"/>
  <c r="DY186" i="1"/>
  <c r="DZ185" i="1"/>
  <c r="DZ187" i="1" s="1"/>
  <c r="BX155" i="1"/>
  <c r="BW155" i="1"/>
  <c r="BX273" i="1"/>
  <c r="BW273" i="1"/>
  <c r="AY140" i="1"/>
  <c r="AX140" i="1"/>
  <c r="AV186" i="1" s="1"/>
  <c r="BX140" i="1"/>
  <c r="BW140" i="1"/>
  <c r="BU186" i="1" s="1"/>
  <c r="CH143" i="1"/>
  <c r="CG143" i="1"/>
  <c r="CG140" i="1"/>
  <c r="CE186" i="1" s="1"/>
  <c r="CH140" i="1"/>
  <c r="EF190" i="1"/>
  <c r="EG189" i="1"/>
  <c r="EG191" i="1" s="1"/>
  <c r="BP189" i="1"/>
  <c r="BR148" i="1"/>
  <c r="BP190" i="1" s="1"/>
  <c r="BP191" i="1" s="1"/>
  <c r="BS148" i="1"/>
  <c r="BR157" i="1"/>
  <c r="BS157" i="1"/>
  <c r="DD186" i="1"/>
  <c r="DE185" i="1"/>
  <c r="DD185" i="1"/>
  <c r="DD187" i="1" s="1"/>
  <c r="DC186" i="1"/>
  <c r="BX143" i="1"/>
  <c r="BW143" i="1"/>
  <c r="CC155" i="1"/>
  <c r="CB155" i="1"/>
  <c r="CB249" i="1"/>
  <c r="CC249" i="1"/>
  <c r="AS282" i="1"/>
  <c r="AT282" i="1"/>
  <c r="AD565" i="1"/>
  <c r="AE565" i="1" s="1"/>
  <c r="CG463" i="1"/>
  <c r="CH463" i="1" s="1"/>
  <c r="AD540" i="1"/>
  <c r="AE540" i="1" s="1"/>
  <c r="BW530" i="1"/>
  <c r="BX530" i="1" s="1"/>
  <c r="AI472" i="1"/>
  <c r="AJ472" i="1" s="1"/>
  <c r="BW474" i="1"/>
  <c r="BX474" i="1" s="1"/>
  <c r="BW633" i="1"/>
  <c r="BX633" i="1" s="1"/>
  <c r="BW537" i="1"/>
  <c r="BX537" i="1" s="1"/>
  <c r="AI636" i="1"/>
  <c r="AJ636" i="1" s="1"/>
  <c r="CG458" i="1"/>
  <c r="CH458" i="1" s="1"/>
  <c r="BH446" i="1"/>
  <c r="BI446" i="1" s="1"/>
  <c r="CG561" i="1"/>
  <c r="CH561" i="1" s="1"/>
  <c r="CG683" i="1"/>
  <c r="CH683" i="1" s="1"/>
  <c r="CG582" i="1"/>
  <c r="CH582" i="1" s="1"/>
  <c r="BC534" i="1"/>
  <c r="BD534" i="1" s="1"/>
  <c r="DU191" i="1"/>
  <c r="BC441" i="1"/>
  <c r="BD441" i="1" s="1"/>
  <c r="CH141" i="1"/>
  <c r="AD159" i="1"/>
  <c r="AE159" i="1" s="1"/>
  <c r="AD151" i="1"/>
  <c r="AE151" i="1" s="1"/>
  <c r="BC473" i="1"/>
  <c r="BD473" i="1" s="1"/>
  <c r="BC288" i="1"/>
  <c r="BC607" i="1"/>
  <c r="BD607" i="1" s="1"/>
  <c r="BA185" i="1"/>
  <c r="BC637" i="1"/>
  <c r="BD637" i="1" s="1"/>
  <c r="BD287" i="1"/>
  <c r="BC633" i="1"/>
  <c r="BD633" i="1" s="1"/>
  <c r="BC613" i="1"/>
  <c r="BD613" i="1" s="1"/>
  <c r="BC504" i="1"/>
  <c r="BD504" i="1" s="1"/>
  <c r="BD283" i="1"/>
  <c r="BC663" i="1"/>
  <c r="BD663" i="1" s="1"/>
  <c r="BC707" i="1"/>
  <c r="BD707" i="1" s="1"/>
  <c r="BC443" i="1"/>
  <c r="BD443" i="1" s="1"/>
  <c r="CB585" i="1"/>
  <c r="CC585" i="1" s="1"/>
  <c r="CB731" i="1"/>
  <c r="CC731" i="1" s="1"/>
  <c r="CB672" i="1"/>
  <c r="CC672" i="1" s="1"/>
  <c r="BH609" i="1"/>
  <c r="BI609" i="1" s="1"/>
  <c r="BH731" i="1"/>
  <c r="BI731" i="1" s="1"/>
  <c r="BH582" i="1"/>
  <c r="BI582" i="1" s="1"/>
  <c r="BH707" i="1"/>
  <c r="BI707" i="1" s="1"/>
  <c r="AN778" i="1"/>
  <c r="AO778" i="1" s="1"/>
  <c r="CG282" i="1"/>
  <c r="CG448" i="1"/>
  <c r="CH448" i="1" s="1"/>
  <c r="CG454" i="1"/>
  <c r="CH454" i="1" s="1"/>
  <c r="CG442" i="1"/>
  <c r="CH442" i="1" s="1"/>
  <c r="CG472" i="1"/>
  <c r="CH472" i="1" s="1"/>
  <c r="CG459" i="1"/>
  <c r="CH459" i="1" s="1"/>
  <c r="CG441" i="1"/>
  <c r="CH441" i="1" s="1"/>
  <c r="CG584" i="1"/>
  <c r="CH584" i="1" s="1"/>
  <c r="CG489" i="1"/>
  <c r="CH489" i="1" s="1"/>
  <c r="AN585" i="1"/>
  <c r="AO585" i="1" s="1"/>
  <c r="AN487" i="1"/>
  <c r="AO487" i="1" s="1"/>
  <c r="AN665" i="1"/>
  <c r="AO665" i="1" s="1"/>
  <c r="AN505" i="1"/>
  <c r="AO505" i="1" s="1"/>
  <c r="AN443" i="1"/>
  <c r="AO443" i="1" s="1"/>
  <c r="AN468" i="1"/>
  <c r="AO468" i="1" s="1"/>
  <c r="AN567" i="1"/>
  <c r="AO567" i="1" s="1"/>
  <c r="BM472" i="1"/>
  <c r="BN472" i="1" s="1"/>
  <c r="BM460" i="1"/>
  <c r="BN460" i="1" s="1"/>
  <c r="AI537" i="1"/>
  <c r="AJ537" i="1" s="1"/>
  <c r="AT150" i="1"/>
  <c r="AS150" i="1"/>
  <c r="DR190" i="1"/>
  <c r="DS189" i="1"/>
  <c r="AD726" i="1"/>
  <c r="AE726" i="1" s="1"/>
  <c r="BW686" i="1"/>
  <c r="BX686" i="1" s="1"/>
  <c r="BR463" i="1"/>
  <c r="BS463" i="1" s="1"/>
  <c r="BR612" i="1"/>
  <c r="BS612" i="1" s="1"/>
  <c r="AX561" i="1"/>
  <c r="AY561" i="1" s="1"/>
  <c r="Q253" i="1"/>
  <c r="DQ226" i="1"/>
  <c r="BW760" i="1"/>
  <c r="BX760" i="1" s="1"/>
  <c r="BW445" i="1"/>
  <c r="BX445" i="1" s="1"/>
  <c r="BW531" i="1"/>
  <c r="BX531" i="1" s="1"/>
  <c r="BM463" i="1"/>
  <c r="BN463" i="1" s="1"/>
  <c r="BM761" i="1"/>
  <c r="BN761" i="1" s="1"/>
  <c r="BR462" i="1"/>
  <c r="BS462" i="1" s="1"/>
  <c r="BR728" i="1"/>
  <c r="BS728" i="1" s="1"/>
  <c r="BR671" i="1"/>
  <c r="BS671" i="1" s="1"/>
  <c r="BR559" i="1"/>
  <c r="BS559" i="1" s="1"/>
  <c r="CB440" i="1"/>
  <c r="CC440" i="1" s="1"/>
  <c r="CB453" i="1"/>
  <c r="CC453" i="1" s="1"/>
  <c r="CB439" i="1"/>
  <c r="CC439" i="1" s="1"/>
  <c r="CB445" i="1"/>
  <c r="CC445" i="1" s="1"/>
  <c r="CB506" i="1"/>
  <c r="CC506" i="1" s="1"/>
  <c r="CB452" i="1"/>
  <c r="CC452" i="1" s="1"/>
  <c r="CB441" i="1"/>
  <c r="CC441" i="1" s="1"/>
  <c r="CB474" i="1"/>
  <c r="CC474" i="1" s="1"/>
  <c r="CB460" i="1"/>
  <c r="CC460" i="1" s="1"/>
  <c r="CB528" i="1"/>
  <c r="CC528" i="1" s="1"/>
  <c r="CB284" i="1"/>
  <c r="CB563" i="1"/>
  <c r="CC563" i="1" s="1"/>
  <c r="CB507" i="1"/>
  <c r="CC507" i="1" s="1"/>
  <c r="CB468" i="1"/>
  <c r="CC468" i="1" s="1"/>
  <c r="CB611" i="1"/>
  <c r="CC611" i="1" s="1"/>
  <c r="CB493" i="1"/>
  <c r="CC493" i="1" s="1"/>
  <c r="CB661" i="1"/>
  <c r="CC661" i="1" s="1"/>
  <c r="CB685" i="1"/>
  <c r="CC685" i="1" s="1"/>
  <c r="AI709" i="1"/>
  <c r="AJ709" i="1" s="1"/>
  <c r="AI727" i="1"/>
  <c r="AJ727" i="1" s="1"/>
  <c r="AI465" i="1"/>
  <c r="AJ465" i="1" s="1"/>
  <c r="AI469" i="1"/>
  <c r="AJ469" i="1" s="1"/>
  <c r="AI671" i="1"/>
  <c r="AJ671" i="1" s="1"/>
  <c r="AI458" i="1"/>
  <c r="AJ458" i="1" s="1"/>
  <c r="AI450" i="1"/>
  <c r="AJ450" i="1" s="1"/>
  <c r="AI639" i="1"/>
  <c r="AJ639" i="1" s="1"/>
  <c r="AI453" i="1"/>
  <c r="AJ453" i="1" s="1"/>
  <c r="AI610" i="1"/>
  <c r="AJ610" i="1" s="1"/>
  <c r="AI589" i="1"/>
  <c r="AJ589" i="1" s="1"/>
  <c r="AJ219" i="1"/>
  <c r="AI685" i="1"/>
  <c r="AJ685" i="1" s="1"/>
  <c r="AI561" i="1"/>
  <c r="AJ561" i="1" s="1"/>
  <c r="AI772" i="1"/>
  <c r="AJ772" i="1" s="1"/>
  <c r="AI535" i="1"/>
  <c r="AJ535" i="1" s="1"/>
  <c r="BC640" i="1"/>
  <c r="BD640" i="1" s="1"/>
  <c r="BC457" i="1"/>
  <c r="BD457" i="1" s="1"/>
  <c r="BC505" i="1"/>
  <c r="BD505" i="1" s="1"/>
  <c r="BC458" i="1"/>
  <c r="BD458" i="1" s="1"/>
  <c r="BC537" i="1"/>
  <c r="BD537" i="1" s="1"/>
  <c r="BC460" i="1"/>
  <c r="BD460" i="1" s="1"/>
  <c r="BC489" i="1"/>
  <c r="BD489" i="1" s="1"/>
  <c r="BC468" i="1"/>
  <c r="BD468" i="1" s="1"/>
  <c r="BC444" i="1"/>
  <c r="BD444" i="1" s="1"/>
  <c r="BC665" i="1"/>
  <c r="BD665" i="1" s="1"/>
  <c r="BC452" i="1"/>
  <c r="BD452" i="1" s="1"/>
  <c r="BC448" i="1"/>
  <c r="BD448" i="1" s="1"/>
  <c r="BC531" i="1"/>
  <c r="BD531" i="1" s="1"/>
  <c r="BC465" i="1"/>
  <c r="BD465" i="1" s="1"/>
  <c r="L771" i="1"/>
  <c r="M771" i="1" s="1"/>
  <c r="AS469" i="1"/>
  <c r="AT469" i="1" s="1"/>
  <c r="L585" i="1"/>
  <c r="M585" i="1" s="1"/>
  <c r="L439" i="1"/>
  <c r="M439" i="1" s="1"/>
  <c r="L764" i="1"/>
  <c r="M764" i="1" s="1"/>
  <c r="L446" i="1"/>
  <c r="M446" i="1" s="1"/>
  <c r="P275" i="1"/>
  <c r="Q275" i="1" s="1"/>
  <c r="Q223" i="1"/>
  <c r="P456" i="1"/>
  <c r="Q456" i="1" s="1"/>
  <c r="P507" i="1"/>
  <c r="Q507" i="1" s="1"/>
  <c r="P727" i="1"/>
  <c r="Q727" i="1" s="1"/>
  <c r="P562" i="1"/>
  <c r="Q562" i="1" s="1"/>
  <c r="P670" i="1"/>
  <c r="Q670" i="1" s="1"/>
  <c r="P634" i="1"/>
  <c r="Q634" i="1" s="1"/>
  <c r="L640" i="1"/>
  <c r="M640" i="1" s="1"/>
  <c r="L564" i="1"/>
  <c r="M564" i="1" s="1"/>
  <c r="L466" i="1"/>
  <c r="M466" i="1" s="1"/>
  <c r="AY285" i="1"/>
  <c r="AX285" i="1"/>
  <c r="DW190" i="1"/>
  <c r="DW191" i="1" s="1"/>
  <c r="DX189" i="1"/>
  <c r="CH285" i="1"/>
  <c r="CG285" i="1"/>
  <c r="CG273" i="1"/>
  <c r="CH273" i="1"/>
  <c r="CH284" i="1"/>
  <c r="CG284" i="1"/>
  <c r="CG286" i="1"/>
  <c r="CH286" i="1"/>
  <c r="CH283" i="1"/>
  <c r="CG283" i="1"/>
  <c r="AO8" i="1"/>
  <c r="AN8" i="1"/>
  <c r="AO99" i="1"/>
  <c r="AN99" i="1"/>
  <c r="BH143" i="1"/>
  <c r="BI143" i="1"/>
  <c r="BN139" i="1"/>
  <c r="BM139" i="1"/>
  <c r="AT151" i="1"/>
  <c r="AS151" i="1"/>
  <c r="BH147" i="1"/>
  <c r="BI147" i="1"/>
  <c r="CR189" i="1"/>
  <c r="CQ190" i="1"/>
  <c r="DL190" i="1"/>
  <c r="DM189" i="1"/>
  <c r="BD140" i="1"/>
  <c r="BC140" i="1"/>
  <c r="BA186" i="1" s="1"/>
  <c r="AS289" i="1"/>
  <c r="AT289" i="1"/>
  <c r="AT281" i="1"/>
  <c r="AS281" i="1"/>
  <c r="AT275" i="1"/>
  <c r="AS275" i="1"/>
  <c r="AS276" i="1"/>
  <c r="AT276" i="1"/>
  <c r="AT288" i="1"/>
  <c r="AS288" i="1"/>
  <c r="BM143" i="1"/>
  <c r="BN143" i="1"/>
  <c r="BK185" i="1"/>
  <c r="BN140" i="1"/>
  <c r="BM140" i="1"/>
  <c r="BK186" i="1" s="1"/>
  <c r="J179" i="1"/>
  <c r="M289" i="1"/>
  <c r="BR535" i="1"/>
  <c r="BS535" i="1" s="1"/>
  <c r="AN672" i="1"/>
  <c r="AO672" i="1" s="1"/>
  <c r="AN568" i="1"/>
  <c r="AO568" i="1" s="1"/>
  <c r="AN641" i="1"/>
  <c r="AO641" i="1" s="1"/>
  <c r="AO224" i="1"/>
  <c r="AN776" i="1"/>
  <c r="AO776" i="1" s="1"/>
  <c r="CB643" i="1"/>
  <c r="CC643" i="1" s="1"/>
  <c r="CC224" i="1"/>
  <c r="CH218" i="1"/>
  <c r="CG636" i="1"/>
  <c r="CH636" i="1" s="1"/>
  <c r="CG710" i="1"/>
  <c r="CH710" i="1" s="1"/>
  <c r="CG758" i="1"/>
  <c r="CH758" i="1" s="1"/>
  <c r="CH216" i="1"/>
  <c r="CH217" i="1"/>
  <c r="CG781" i="1"/>
  <c r="CH781" i="1" s="1"/>
  <c r="CG766" i="1"/>
  <c r="CH766" i="1" s="1"/>
  <c r="CG774" i="1"/>
  <c r="CH774" i="1" s="1"/>
  <c r="CG633" i="1"/>
  <c r="CH633" i="1" s="1"/>
  <c r="CG761" i="1"/>
  <c r="CH761" i="1" s="1"/>
  <c r="CG640" i="1"/>
  <c r="CH640" i="1" s="1"/>
  <c r="CG607" i="1"/>
  <c r="CH607" i="1" s="1"/>
  <c r="CG528" i="1"/>
  <c r="CH528" i="1" s="1"/>
  <c r="CL226" i="1"/>
  <c r="AN537" i="1"/>
  <c r="AO537" i="1" s="1"/>
  <c r="AN448" i="1"/>
  <c r="AO448" i="1" s="1"/>
  <c r="AN662" i="1"/>
  <c r="AO662" i="1" s="1"/>
  <c r="AN565" i="1"/>
  <c r="AO565" i="1" s="1"/>
  <c r="AO216" i="1"/>
  <c r="AN775" i="1"/>
  <c r="AO775" i="1" s="1"/>
  <c r="AN557" i="1"/>
  <c r="AO557" i="1" s="1"/>
  <c r="AN493" i="1"/>
  <c r="AO493" i="1" s="1"/>
  <c r="AN465" i="1"/>
  <c r="AO465" i="1" s="1"/>
  <c r="AS455" i="1"/>
  <c r="AT455" i="1" s="1"/>
  <c r="BH467" i="1"/>
  <c r="BI467" i="1" s="1"/>
  <c r="BH561" i="1"/>
  <c r="BI561" i="1" s="1"/>
  <c r="H224" i="1"/>
  <c r="G452" i="1"/>
  <c r="H452" i="1" s="1"/>
  <c r="G469" i="1"/>
  <c r="H469" i="1" s="1"/>
  <c r="G616" i="1"/>
  <c r="H616" i="1" s="1"/>
  <c r="G639" i="1"/>
  <c r="H639" i="1" s="1"/>
  <c r="G607" i="1"/>
  <c r="H607" i="1" s="1"/>
  <c r="G462" i="1"/>
  <c r="H462" i="1" s="1"/>
  <c r="G560" i="1"/>
  <c r="H560" i="1" s="1"/>
  <c r="G459" i="1"/>
  <c r="H459" i="1" s="1"/>
  <c r="G447" i="1"/>
  <c r="H447" i="1" s="1"/>
  <c r="AI142" i="1"/>
  <c r="AJ142" i="1" s="1"/>
  <c r="AI141" i="1"/>
  <c r="AJ141" i="1" s="1"/>
  <c r="AD149" i="1"/>
  <c r="AE149" i="1" s="1"/>
  <c r="BR666" i="1"/>
  <c r="BS666" i="1" s="1"/>
  <c r="BR664" i="1"/>
  <c r="BS664" i="1" s="1"/>
  <c r="BR704" i="1"/>
  <c r="BS704" i="1" s="1"/>
  <c r="BR439" i="1"/>
  <c r="BS439" i="1" s="1"/>
  <c r="BR488" i="1"/>
  <c r="BS488" i="1" s="1"/>
  <c r="BR637" i="1"/>
  <c r="BS637" i="1" s="1"/>
  <c r="BR669" i="1"/>
  <c r="BS669" i="1" s="1"/>
  <c r="BR568" i="1"/>
  <c r="BS568" i="1" s="1"/>
  <c r="BR634" i="1"/>
  <c r="BS634" i="1" s="1"/>
  <c r="BR529" i="1"/>
  <c r="BS529" i="1" s="1"/>
  <c r="BR445" i="1"/>
  <c r="BS445" i="1" s="1"/>
  <c r="BR640" i="1"/>
  <c r="BS640" i="1" s="1"/>
  <c r="BR613" i="1"/>
  <c r="BS613" i="1" s="1"/>
  <c r="BR608" i="1"/>
  <c r="BS608" i="1" s="1"/>
  <c r="AX612" i="1"/>
  <c r="AY612" i="1" s="1"/>
  <c r="AX615" i="1"/>
  <c r="AY615" i="1" s="1"/>
  <c r="AX287" i="1"/>
  <c r="AX684" i="1"/>
  <c r="AY684" i="1" s="1"/>
  <c r="AX460" i="1"/>
  <c r="AY460" i="1" s="1"/>
  <c r="AX487" i="1"/>
  <c r="AY487" i="1" s="1"/>
  <c r="AX452" i="1"/>
  <c r="AY452" i="1" s="1"/>
  <c r="AX559" i="1"/>
  <c r="AY559" i="1" s="1"/>
  <c r="AX611" i="1"/>
  <c r="AY611" i="1" s="1"/>
  <c r="AX537" i="1"/>
  <c r="AY537" i="1" s="1"/>
  <c r="AX707" i="1"/>
  <c r="AY707" i="1" s="1"/>
  <c r="AX706" i="1"/>
  <c r="AY706" i="1" s="1"/>
  <c r="AX777" i="1"/>
  <c r="AY777" i="1" s="1"/>
  <c r="AX584" i="1"/>
  <c r="AY584" i="1" s="1"/>
  <c r="AX443" i="1"/>
  <c r="AY443" i="1" s="1"/>
  <c r="BR469" i="1"/>
  <c r="BS469" i="1" s="1"/>
  <c r="BR487" i="1"/>
  <c r="BS487" i="1" s="1"/>
  <c r="BS216" i="1"/>
  <c r="BS213" i="1"/>
  <c r="BR566" i="1"/>
  <c r="BS566" i="1" s="1"/>
  <c r="BR490" i="1"/>
  <c r="BS490" i="1" s="1"/>
  <c r="BS289" i="1"/>
  <c r="BR537" i="1"/>
  <c r="BS537" i="1" s="1"/>
  <c r="CB771" i="1"/>
  <c r="CC771" i="1" s="1"/>
  <c r="CB560" i="1"/>
  <c r="CC560" i="1" s="1"/>
  <c r="CB726" i="1"/>
  <c r="CC726" i="1" s="1"/>
  <c r="CB566" i="1"/>
  <c r="CC566" i="1" s="1"/>
  <c r="BW771" i="1"/>
  <c r="BX771" i="1" s="1"/>
  <c r="BW640" i="1"/>
  <c r="BX640" i="1" s="1"/>
  <c r="BX213" i="1"/>
  <c r="BW764" i="1"/>
  <c r="BX764" i="1" s="1"/>
  <c r="BW607" i="1"/>
  <c r="BX607" i="1" s="1"/>
  <c r="BW777" i="1"/>
  <c r="BX777" i="1" s="1"/>
  <c r="BW472" i="1"/>
  <c r="BX472" i="1" s="1"/>
  <c r="BW710" i="1"/>
  <c r="BX710" i="1" s="1"/>
  <c r="BX216" i="1"/>
  <c r="BW450" i="1"/>
  <c r="BX450" i="1" s="1"/>
  <c r="BW709" i="1"/>
  <c r="BX709" i="1" s="1"/>
  <c r="AI557" i="1"/>
  <c r="AJ557" i="1" s="1"/>
  <c r="AI440" i="1"/>
  <c r="AJ440" i="1" s="1"/>
  <c r="AI559" i="1"/>
  <c r="AJ559" i="1" s="1"/>
  <c r="AI467" i="1"/>
  <c r="AJ467" i="1" s="1"/>
  <c r="AI533" i="1"/>
  <c r="AJ533" i="1" s="1"/>
  <c r="AI494" i="1"/>
  <c r="AJ494" i="1" s="1"/>
  <c r="AI562" i="1"/>
  <c r="AJ562" i="1" s="1"/>
  <c r="AI583" i="1"/>
  <c r="AJ583" i="1" s="1"/>
  <c r="AI616" i="1"/>
  <c r="AJ616" i="1" s="1"/>
  <c r="AI711" i="1"/>
  <c r="AJ711" i="1" s="1"/>
  <c r="AI612" i="1"/>
  <c r="AJ612" i="1" s="1"/>
  <c r="BC508" i="1"/>
  <c r="BD508" i="1" s="1"/>
  <c r="BC638" i="1"/>
  <c r="BD638" i="1" s="1"/>
  <c r="BC765" i="1"/>
  <c r="BD765" i="1" s="1"/>
  <c r="BC609" i="1"/>
  <c r="BD609" i="1" s="1"/>
  <c r="BC685" i="1"/>
  <c r="BD685" i="1" s="1"/>
  <c r="BC487" i="1"/>
  <c r="BD487" i="1" s="1"/>
  <c r="BC661" i="1"/>
  <c r="BD661" i="1" s="1"/>
  <c r="BC758" i="1"/>
  <c r="BD758" i="1" s="1"/>
  <c r="BC726" i="1"/>
  <c r="BD726" i="1" s="1"/>
  <c r="BC769" i="1"/>
  <c r="BD769" i="1" s="1"/>
  <c r="BC488" i="1"/>
  <c r="BD488" i="1" s="1"/>
  <c r="BC608" i="1"/>
  <c r="BD608" i="1" s="1"/>
  <c r="BC773" i="1"/>
  <c r="BD773" i="1" s="1"/>
  <c r="BC527" i="1"/>
  <c r="BD527" i="1" s="1"/>
  <c r="BC459" i="1"/>
  <c r="BD459" i="1" s="1"/>
  <c r="BC728" i="1"/>
  <c r="BD728" i="1" s="1"/>
  <c r="BC451" i="1"/>
  <c r="BD451" i="1" s="1"/>
  <c r="BC705" i="1"/>
  <c r="BD705" i="1" s="1"/>
  <c r="BC536" i="1"/>
  <c r="BD536" i="1" s="1"/>
  <c r="BC558" i="1"/>
  <c r="BD558" i="1" s="1"/>
  <c r="BC561" i="1"/>
  <c r="BD561" i="1" s="1"/>
  <c r="BC764" i="1"/>
  <c r="BD764" i="1" s="1"/>
  <c r="BC565" i="1"/>
  <c r="BD565" i="1" s="1"/>
  <c r="BC636" i="1"/>
  <c r="BD636" i="1" s="1"/>
  <c r="BC766" i="1"/>
  <c r="BD766" i="1" s="1"/>
  <c r="BC641" i="1"/>
  <c r="BD641" i="1" s="1"/>
  <c r="BC767" i="1"/>
  <c r="BD767" i="1" s="1"/>
  <c r="BC566" i="1"/>
  <c r="BD566" i="1" s="1"/>
  <c r="BC530" i="1"/>
  <c r="BD530" i="1" s="1"/>
  <c r="BC760" i="1"/>
  <c r="BD760" i="1" s="1"/>
  <c r="AS612" i="1"/>
  <c r="AT612" i="1" s="1"/>
  <c r="AS587" i="1"/>
  <c r="AT587" i="1" s="1"/>
  <c r="AS442" i="1"/>
  <c r="AT442" i="1" s="1"/>
  <c r="AS507" i="1"/>
  <c r="AT507" i="1" s="1"/>
  <c r="AS466" i="1"/>
  <c r="AT466" i="1" s="1"/>
  <c r="AS711" i="1"/>
  <c r="AT711" i="1" s="1"/>
  <c r="AS474" i="1"/>
  <c r="AT474" i="1" s="1"/>
  <c r="AS562" i="1"/>
  <c r="AT562" i="1" s="1"/>
  <c r="AS443" i="1"/>
  <c r="AT443" i="1" s="1"/>
  <c r="AS467" i="1"/>
  <c r="AT467" i="1" s="1"/>
  <c r="AS726" i="1"/>
  <c r="AT726" i="1" s="1"/>
  <c r="BI220" i="1"/>
  <c r="BH672" i="1"/>
  <c r="BI672" i="1" s="1"/>
  <c r="BH662" i="1"/>
  <c r="BI662" i="1" s="1"/>
  <c r="BH708" i="1"/>
  <c r="BI708" i="1" s="1"/>
  <c r="AD491" i="1"/>
  <c r="AE491" i="1" s="1"/>
  <c r="BN282" i="1"/>
  <c r="BR474" i="1"/>
  <c r="BS474" i="1" s="1"/>
  <c r="BR457" i="1"/>
  <c r="BS457" i="1" s="1"/>
  <c r="BR533" i="1"/>
  <c r="BS533" i="1" s="1"/>
  <c r="AD273" i="1"/>
  <c r="AE273" i="1" s="1"/>
  <c r="AD534" i="1"/>
  <c r="AE534" i="1" s="1"/>
  <c r="J185" i="1"/>
  <c r="L684" i="1"/>
  <c r="M684" i="1" s="1"/>
  <c r="P589" i="1"/>
  <c r="Q589" i="1" s="1"/>
  <c r="CG150" i="1"/>
  <c r="P472" i="1"/>
  <c r="Q472" i="1" s="1"/>
  <c r="AX157" i="1"/>
  <c r="G661" i="1"/>
  <c r="H661" i="1" s="1"/>
  <c r="G669" i="1"/>
  <c r="H669" i="1" s="1"/>
  <c r="U221" i="1"/>
  <c r="T445" i="1"/>
  <c r="U445" i="1" s="1"/>
  <c r="T616" i="1"/>
  <c r="U616" i="1" s="1"/>
  <c r="T442" i="1"/>
  <c r="U442" i="1" s="1"/>
  <c r="T450" i="1"/>
  <c r="U450" i="1" s="1"/>
  <c r="G683" i="1"/>
  <c r="H683" i="1" s="1"/>
  <c r="T507" i="1"/>
  <c r="U507" i="1" s="1"/>
  <c r="T669" i="1"/>
  <c r="U669" i="1" s="1"/>
  <c r="T582" i="1"/>
  <c r="U582" i="1" s="1"/>
  <c r="G633" i="1"/>
  <c r="H633" i="1" s="1"/>
  <c r="BX99" i="1"/>
  <c r="AD99" i="1"/>
  <c r="AE99" i="1" s="1"/>
  <c r="AS99" i="1"/>
  <c r="T459" i="1"/>
  <c r="U459" i="1" s="1"/>
  <c r="CH278" i="1"/>
  <c r="CG278" i="1"/>
  <c r="BI141" i="1"/>
  <c r="BH141" i="1"/>
  <c r="AS8" i="1"/>
  <c r="AT8" i="1"/>
  <c r="AT278" i="1"/>
  <c r="AS278" i="1"/>
  <c r="AO139" i="1"/>
  <c r="AN139" i="1"/>
  <c r="EB186" i="1"/>
  <c r="EC185" i="1"/>
  <c r="BS155" i="1"/>
  <c r="BR155" i="1"/>
  <c r="BX253" i="1"/>
  <c r="BW253" i="1"/>
  <c r="DR185" i="1"/>
  <c r="DQ186" i="1"/>
  <c r="CM190" i="1"/>
  <c r="CN189" i="1"/>
  <c r="CN191" i="1" s="1"/>
  <c r="AN159" i="1"/>
  <c r="AO159" i="1"/>
  <c r="BI155" i="1"/>
  <c r="BH155" i="1"/>
  <c r="DN190" i="1"/>
  <c r="DO189" i="1"/>
  <c r="CN185" i="1"/>
  <c r="CM186" i="1"/>
  <c r="CP189" i="1"/>
  <c r="CO190" i="1"/>
  <c r="CO191" i="1" s="1"/>
  <c r="BX156" i="1"/>
  <c r="BW156" i="1"/>
  <c r="CY190" i="1"/>
  <c r="CZ189" i="1"/>
  <c r="AY158" i="1"/>
  <c r="AX158" i="1"/>
  <c r="AX151" i="1"/>
  <c r="AY151" i="1"/>
  <c r="CQ185" i="1"/>
  <c r="CP186" i="1"/>
  <c r="DR189" i="1"/>
  <c r="DQ190" i="1"/>
  <c r="BN156" i="1"/>
  <c r="BM156" i="1"/>
  <c r="AT249" i="1"/>
  <c r="AS249" i="1"/>
  <c r="EB185" i="1"/>
  <c r="EA186" i="1"/>
  <c r="EA187" i="1" s="1"/>
  <c r="CJ190" i="1"/>
  <c r="CJ191" i="1" s="1"/>
  <c r="CK189" i="1"/>
  <c r="BD282" i="1"/>
  <c r="BC282" i="1"/>
  <c r="BC285" i="1"/>
  <c r="BD285" i="1"/>
  <c r="BD284" i="1"/>
  <c r="BC284" i="1"/>
  <c r="BD289" i="1"/>
  <c r="BC289" i="1"/>
  <c r="BD274" i="1"/>
  <c r="BC274" i="1"/>
  <c r="BW8" i="1"/>
  <c r="BX8" i="1"/>
  <c r="CB281" i="1"/>
  <c r="CC281" i="1"/>
  <c r="CC163" i="1"/>
  <c r="CB163" i="1"/>
  <c r="CB289" i="1"/>
  <c r="CC289" i="1"/>
  <c r="CB287" i="1"/>
  <c r="CC287" i="1"/>
  <c r="CB288" i="1"/>
  <c r="CC288" i="1"/>
  <c r="CB285" i="1"/>
  <c r="CC285" i="1"/>
  <c r="CC272" i="1"/>
  <c r="CB272" i="1"/>
  <c r="CB277" i="1"/>
  <c r="CC277" i="1"/>
  <c r="CC286" i="1"/>
  <c r="CB286" i="1"/>
  <c r="CC275" i="1"/>
  <c r="CB275" i="1"/>
  <c r="CC140" i="1"/>
  <c r="CB140" i="1"/>
  <c r="BZ186" i="1" s="1"/>
  <c r="BC143" i="1"/>
  <c r="BD143" i="1"/>
  <c r="DL189" i="1"/>
  <c r="DK190" i="1"/>
  <c r="BD139" i="1"/>
  <c r="BC139" i="1"/>
  <c r="AN156" i="1"/>
  <c r="AO156" i="1"/>
  <c r="BN249" i="1"/>
  <c r="BM249" i="1"/>
  <c r="CH253" i="1"/>
  <c r="CG253" i="1"/>
  <c r="CH147" i="1"/>
  <c r="CG147" i="1"/>
  <c r="CK185" i="1"/>
  <c r="CJ186" i="1"/>
  <c r="CJ187" i="1" s="1"/>
  <c r="CA387" i="1"/>
  <c r="CB387" i="1" s="1"/>
  <c r="CC387" i="1" s="1"/>
  <c r="CB385" i="1"/>
  <c r="CC385" i="1" s="1"/>
  <c r="BG387" i="1"/>
  <c r="BH387" i="1" s="1"/>
  <c r="BI387" i="1" s="1"/>
  <c r="BH385" i="1"/>
  <c r="BI385" i="1" s="1"/>
  <c r="BM155" i="1"/>
  <c r="BN155" i="1"/>
  <c r="AO253" i="1"/>
  <c r="AN253" i="1"/>
  <c r="BD253" i="1"/>
  <c r="BC253" i="1"/>
  <c r="AS140" i="1"/>
  <c r="AQ186" i="1" s="1"/>
  <c r="AT140" i="1"/>
  <c r="AS143" i="1"/>
  <c r="AT143" i="1"/>
  <c r="CZ185" i="1"/>
  <c r="CY186" i="1"/>
  <c r="CY187" i="1" s="1"/>
  <c r="AT253" i="1"/>
  <c r="AS253" i="1"/>
  <c r="T446" i="1"/>
  <c r="U446" i="1" s="1"/>
  <c r="G446" i="1"/>
  <c r="H446" i="1" s="1"/>
  <c r="T583" i="1"/>
  <c r="U583" i="1" s="1"/>
  <c r="G583" i="1"/>
  <c r="H583" i="1" s="1"/>
  <c r="BI103" i="1"/>
  <c r="BH103" i="1"/>
  <c r="AO103" i="1"/>
  <c r="AN103" i="1"/>
  <c r="BS103" i="1"/>
  <c r="BR103" i="1"/>
  <c r="AV189" i="1"/>
  <c r="AX148" i="1"/>
  <c r="AV190" i="1" s="1"/>
  <c r="AV191" i="1" s="1"/>
  <c r="AY148" i="1"/>
  <c r="CH281" i="1"/>
  <c r="CG281" i="1"/>
  <c r="CH287" i="1"/>
  <c r="CG287" i="1"/>
  <c r="CG289" i="1"/>
  <c r="CH289" i="1"/>
  <c r="CH288" i="1"/>
  <c r="CG288" i="1"/>
  <c r="CO226" i="1"/>
  <c r="BR584" i="1"/>
  <c r="BS584" i="1" s="1"/>
  <c r="BR540" i="1"/>
  <c r="BS540" i="1" s="1"/>
  <c r="AX451" i="1"/>
  <c r="AY451" i="1" s="1"/>
  <c r="DN226" i="1"/>
  <c r="BR444" i="1"/>
  <c r="BS444" i="1" s="1"/>
  <c r="BR289" i="1"/>
  <c r="BR587" i="1"/>
  <c r="BS587" i="1" s="1"/>
  <c r="BR450" i="1"/>
  <c r="BS450" i="1" s="1"/>
  <c r="BR492" i="1"/>
  <c r="BS492" i="1" s="1"/>
  <c r="BR441" i="1"/>
  <c r="BS441" i="1" s="1"/>
  <c r="AX640" i="1"/>
  <c r="AY640" i="1" s="1"/>
  <c r="BR453" i="1"/>
  <c r="BS453" i="1" s="1"/>
  <c r="BR489" i="1"/>
  <c r="BS489" i="1" s="1"/>
  <c r="BR610" i="1"/>
  <c r="BS610" i="1" s="1"/>
  <c r="BM507" i="1"/>
  <c r="BN507" i="1" s="1"/>
  <c r="BN281" i="1"/>
  <c r="BM283" i="1"/>
  <c r="BM442" i="1"/>
  <c r="BN442" i="1" s="1"/>
  <c r="BM587" i="1"/>
  <c r="BN587" i="1" s="1"/>
  <c r="BM609" i="1"/>
  <c r="BN609" i="1" s="1"/>
  <c r="BM634" i="1"/>
  <c r="BN634" i="1" s="1"/>
  <c r="BM504" i="1"/>
  <c r="BN504" i="1" s="1"/>
  <c r="BM444" i="1"/>
  <c r="BN444" i="1" s="1"/>
  <c r="BH458" i="1"/>
  <c r="BI458" i="1" s="1"/>
  <c r="BH590" i="1"/>
  <c r="BI590" i="1" s="1"/>
  <c r="AI140" i="1"/>
  <c r="CH149" i="1"/>
  <c r="BC461" i="1"/>
  <c r="BD461" i="1" s="1"/>
  <c r="BC467" i="1"/>
  <c r="BD467" i="1" s="1"/>
  <c r="BC567" i="1"/>
  <c r="BD567" i="1" s="1"/>
  <c r="BC275" i="1"/>
  <c r="BC439" i="1"/>
  <c r="BD439" i="1" s="1"/>
  <c r="CB534" i="1"/>
  <c r="CC534" i="1" s="1"/>
  <c r="CB446" i="1"/>
  <c r="CC446" i="1" s="1"/>
  <c r="CB527" i="1"/>
  <c r="CC527" i="1" s="1"/>
  <c r="AY223" i="1"/>
  <c r="AI538" i="1"/>
  <c r="AJ538" i="1" s="1"/>
  <c r="AI508" i="1"/>
  <c r="AJ508" i="1" s="1"/>
  <c r="AS450" i="1"/>
  <c r="AT450" i="1" s="1"/>
  <c r="BZ189" i="1"/>
  <c r="CE226" i="1"/>
  <c r="CG731" i="1"/>
  <c r="CH731" i="1" s="1"/>
  <c r="CG764" i="1"/>
  <c r="CH764" i="1" s="1"/>
  <c r="CG769" i="1"/>
  <c r="CH769" i="1" s="1"/>
  <c r="ED226" i="1"/>
  <c r="CJ226" i="1"/>
  <c r="CC159" i="1"/>
  <c r="CB151" i="1"/>
  <c r="AD609" i="1"/>
  <c r="AE609" i="1" s="1"/>
  <c r="EH226" i="1"/>
  <c r="BW704" i="1"/>
  <c r="BX704" i="1" s="1"/>
  <c r="BV226" i="1"/>
  <c r="BW644" i="1"/>
  <c r="BX644" i="1" s="1"/>
  <c r="DO226" i="1"/>
  <c r="AN606" i="1"/>
  <c r="AO606" i="1" s="1"/>
  <c r="CB639" i="1"/>
  <c r="CC639" i="1" s="1"/>
  <c r="CB772" i="1"/>
  <c r="CC772" i="1" s="1"/>
  <c r="CB765" i="1"/>
  <c r="CC765" i="1" s="1"/>
  <c r="CB769" i="1"/>
  <c r="CC769" i="1" s="1"/>
  <c r="CB732" i="1"/>
  <c r="CC732" i="1" s="1"/>
  <c r="CG705" i="1"/>
  <c r="CH705" i="1" s="1"/>
  <c r="CG712" i="1"/>
  <c r="CH712" i="1" s="1"/>
  <c r="CG641" i="1"/>
  <c r="CH641" i="1" s="1"/>
  <c r="CG684" i="1"/>
  <c r="CH684" i="1" s="1"/>
  <c r="CG562" i="1"/>
  <c r="CH562" i="1" s="1"/>
  <c r="CG642" i="1"/>
  <c r="CH642" i="1" s="1"/>
  <c r="CF226" i="1"/>
  <c r="CG664" i="1"/>
  <c r="CH664" i="1" s="1"/>
  <c r="O226" i="1"/>
  <c r="AL189" i="1"/>
  <c r="AN683" i="1"/>
  <c r="AO683" i="1" s="1"/>
  <c r="AN764" i="1"/>
  <c r="AO764" i="1" s="1"/>
  <c r="AN458" i="1"/>
  <c r="AO458" i="1" s="1"/>
  <c r="AN730" i="1"/>
  <c r="AO730" i="1" s="1"/>
  <c r="AO282" i="1"/>
  <c r="AN684" i="1"/>
  <c r="AO684" i="1" s="1"/>
  <c r="AN281" i="1"/>
  <c r="AN273" i="1"/>
  <c r="AN284" i="1"/>
  <c r="AN769" i="1"/>
  <c r="AO769" i="1" s="1"/>
  <c r="AO218" i="1"/>
  <c r="AN272" i="1"/>
  <c r="AN615" i="1"/>
  <c r="AO615" i="1" s="1"/>
  <c r="AN446" i="1"/>
  <c r="AO446" i="1" s="1"/>
  <c r="AO215" i="1"/>
  <c r="AG185" i="1"/>
  <c r="AB189" i="1"/>
  <c r="BR642" i="1"/>
  <c r="BS642" i="1" s="1"/>
  <c r="BR458" i="1"/>
  <c r="BS458" i="1" s="1"/>
  <c r="BR565" i="1"/>
  <c r="BS565" i="1" s="1"/>
  <c r="BR714" i="1"/>
  <c r="BS714" i="1" s="1"/>
  <c r="BS220" i="1"/>
  <c r="CT226" i="1"/>
  <c r="BM615" i="1"/>
  <c r="BN615" i="1" s="1"/>
  <c r="BM712" i="1"/>
  <c r="BN712" i="1" s="1"/>
  <c r="BM667" i="1"/>
  <c r="BN667" i="1" s="1"/>
  <c r="BM641" i="1"/>
  <c r="BN641" i="1" s="1"/>
  <c r="BM633" i="1"/>
  <c r="BN633" i="1" s="1"/>
  <c r="BM456" i="1"/>
  <c r="BN456" i="1" s="1"/>
  <c r="BM451" i="1"/>
  <c r="BN451" i="1" s="1"/>
  <c r="BM586" i="1"/>
  <c r="BN586" i="1" s="1"/>
  <c r="BM666" i="1"/>
  <c r="BN666" i="1" s="1"/>
  <c r="BM636" i="1"/>
  <c r="BN636" i="1" s="1"/>
  <c r="BM557" i="1"/>
  <c r="BN557" i="1" s="1"/>
  <c r="BM583" i="1"/>
  <c r="BN583" i="1" s="1"/>
  <c r="BM762" i="1"/>
  <c r="BN762" i="1" s="1"/>
  <c r="BM611" i="1"/>
  <c r="BN611" i="1" s="1"/>
  <c r="DG226" i="1"/>
  <c r="BM776" i="1"/>
  <c r="BN776" i="1" s="1"/>
  <c r="BM466" i="1"/>
  <c r="BN466" i="1" s="1"/>
  <c r="BM566" i="1"/>
  <c r="BN566" i="1" s="1"/>
  <c r="BM708" i="1"/>
  <c r="BN708" i="1" s="1"/>
  <c r="BM468" i="1"/>
  <c r="BN468" i="1" s="1"/>
  <c r="BM530" i="1"/>
  <c r="BN530" i="1" s="1"/>
  <c r="BM528" i="1"/>
  <c r="BN528" i="1" s="1"/>
  <c r="BM536" i="1"/>
  <c r="BN536" i="1" s="1"/>
  <c r="BM606" i="1"/>
  <c r="BN606" i="1" s="1"/>
  <c r="BM467" i="1"/>
  <c r="BN467" i="1" s="1"/>
  <c r="BM608" i="1"/>
  <c r="BN608" i="1" s="1"/>
  <c r="BM670" i="1"/>
  <c r="BN670" i="1" s="1"/>
  <c r="BM729" i="1"/>
  <c r="BN729" i="1" s="1"/>
  <c r="BM772" i="1"/>
  <c r="BN772" i="1" s="1"/>
  <c r="BH447" i="1"/>
  <c r="BI447" i="1" s="1"/>
  <c r="BH473" i="1"/>
  <c r="BI473" i="1" s="1"/>
  <c r="BH636" i="1"/>
  <c r="BI636" i="1" s="1"/>
  <c r="BH463" i="1"/>
  <c r="BI463" i="1" s="1"/>
  <c r="BH505" i="1"/>
  <c r="BI505" i="1" s="1"/>
  <c r="BH766" i="1"/>
  <c r="BI766" i="1" s="1"/>
  <c r="BH613" i="1"/>
  <c r="BI613" i="1" s="1"/>
  <c r="BH506" i="1"/>
  <c r="BI506" i="1" s="1"/>
  <c r="BH760" i="1"/>
  <c r="BI760" i="1" s="1"/>
  <c r="BH534" i="1"/>
  <c r="BI534" i="1" s="1"/>
  <c r="BH470" i="1"/>
  <c r="BI470" i="1" s="1"/>
  <c r="BH474" i="1"/>
  <c r="BI474" i="1" s="1"/>
  <c r="BH507" i="1"/>
  <c r="BI507" i="1" s="1"/>
  <c r="BD157" i="1"/>
  <c r="BS142" i="1"/>
  <c r="CG151" i="1"/>
  <c r="BH150" i="1"/>
  <c r="CR226" i="1"/>
  <c r="DT226" i="1"/>
  <c r="BW559" i="1"/>
  <c r="BX559" i="1" s="1"/>
  <c r="BW529" i="1"/>
  <c r="BX529" i="1" s="1"/>
  <c r="BW487" i="1"/>
  <c r="BX487" i="1" s="1"/>
  <c r="BW706" i="1"/>
  <c r="BX706" i="1" s="1"/>
  <c r="BW732" i="1"/>
  <c r="BX732" i="1" s="1"/>
  <c r="BX222" i="1"/>
  <c r="BW668" i="1"/>
  <c r="BX668" i="1" s="1"/>
  <c r="BW687" i="1"/>
  <c r="BX687" i="1" s="1"/>
  <c r="AX634" i="1"/>
  <c r="AY634" i="1" s="1"/>
  <c r="AX687" i="1"/>
  <c r="AY687" i="1" s="1"/>
  <c r="AY224" i="1"/>
  <c r="AX610" i="1"/>
  <c r="AY610" i="1" s="1"/>
  <c r="AY214" i="1"/>
  <c r="AX506" i="1"/>
  <c r="AY506" i="1" s="1"/>
  <c r="AX469" i="1"/>
  <c r="AY469" i="1" s="1"/>
  <c r="AX672" i="1"/>
  <c r="AY672" i="1" s="1"/>
  <c r="AY273" i="1"/>
  <c r="AY212" i="1"/>
  <c r="AY278" i="1"/>
  <c r="AX530" i="1"/>
  <c r="AY530" i="1" s="1"/>
  <c r="AY218" i="1"/>
  <c r="AX534" i="1"/>
  <c r="AY534" i="1" s="1"/>
  <c r="AX445" i="1"/>
  <c r="AY445" i="1" s="1"/>
  <c r="AX616" i="1"/>
  <c r="AY616" i="1" s="1"/>
  <c r="AX558" i="1"/>
  <c r="AY558" i="1" s="1"/>
  <c r="AX583" i="1"/>
  <c r="AY583" i="1" s="1"/>
  <c r="AX504" i="1"/>
  <c r="AY504" i="1" s="1"/>
  <c r="AX466" i="1"/>
  <c r="AY466" i="1" s="1"/>
  <c r="AX474" i="1"/>
  <c r="AY474" i="1" s="1"/>
  <c r="AX527" i="1"/>
  <c r="AY527" i="1" s="1"/>
  <c r="AX540" i="1"/>
  <c r="AY540" i="1" s="1"/>
  <c r="AX709" i="1"/>
  <c r="AY709" i="1" s="1"/>
  <c r="AX589" i="1"/>
  <c r="AY589" i="1" s="1"/>
  <c r="CG141" i="1"/>
  <c r="AD537" i="1"/>
  <c r="AE537" i="1" s="1"/>
  <c r="AD765" i="1"/>
  <c r="AE765" i="1" s="1"/>
  <c r="AD774" i="1"/>
  <c r="AE774" i="1" s="1"/>
  <c r="AD729" i="1"/>
  <c r="AE729" i="1" s="1"/>
  <c r="AE217" i="1"/>
  <c r="AD633" i="1"/>
  <c r="AE633" i="1" s="1"/>
  <c r="AD446" i="1"/>
  <c r="AE446" i="1" s="1"/>
  <c r="AD777" i="1"/>
  <c r="AE777" i="1" s="1"/>
  <c r="AD636" i="1"/>
  <c r="AE636" i="1" s="1"/>
  <c r="AJ222" i="1"/>
  <c r="AI464" i="1"/>
  <c r="AJ464" i="1" s="1"/>
  <c r="AI615" i="1"/>
  <c r="AJ615" i="1" s="1"/>
  <c r="AI661" i="1"/>
  <c r="AJ661" i="1" s="1"/>
  <c r="AI683" i="1"/>
  <c r="AJ683" i="1" s="1"/>
  <c r="AI566" i="1"/>
  <c r="AJ566" i="1" s="1"/>
  <c r="AI439" i="1"/>
  <c r="AJ439" i="1" s="1"/>
  <c r="AI611" i="1"/>
  <c r="AJ611" i="1" s="1"/>
  <c r="AI278" i="1"/>
  <c r="AJ278" i="1" s="1"/>
  <c r="AI641" i="1"/>
  <c r="AJ641" i="1" s="1"/>
  <c r="AI163" i="1"/>
  <c r="AJ163" i="1" s="1"/>
  <c r="AI584" i="1"/>
  <c r="AJ584" i="1" s="1"/>
  <c r="AI470" i="1"/>
  <c r="AJ470" i="1" s="1"/>
  <c r="AI606" i="1"/>
  <c r="AJ606" i="1" s="1"/>
  <c r="AI730" i="1"/>
  <c r="AJ730" i="1" s="1"/>
  <c r="AI714" i="1"/>
  <c r="AJ714" i="1" s="1"/>
  <c r="AI768" i="1"/>
  <c r="AJ768" i="1" s="1"/>
  <c r="AI670" i="1"/>
  <c r="AJ670" i="1" s="1"/>
  <c r="CM226" i="1"/>
  <c r="EA226" i="1"/>
  <c r="AG226" i="1"/>
  <c r="AS778" i="1"/>
  <c r="AT778" i="1" s="1"/>
  <c r="BC668" i="1"/>
  <c r="BD668" i="1" s="1"/>
  <c r="BC584" i="1"/>
  <c r="BD584" i="1" s="1"/>
  <c r="BC283" i="1"/>
  <c r="BC704" i="1"/>
  <c r="BD704" i="1" s="1"/>
  <c r="BC538" i="1"/>
  <c r="BD538" i="1" s="1"/>
  <c r="BC762" i="1"/>
  <c r="BD762" i="1" s="1"/>
  <c r="BC562" i="1"/>
  <c r="BD562" i="1" s="1"/>
  <c r="BC454" i="1"/>
  <c r="BD454" i="1" s="1"/>
  <c r="BC463" i="1"/>
  <c r="BD463" i="1" s="1"/>
  <c r="BC610" i="1"/>
  <c r="BD610" i="1" s="1"/>
  <c r="BC759" i="1"/>
  <c r="BD759" i="1" s="1"/>
  <c r="BC671" i="1"/>
  <c r="BD671" i="1" s="1"/>
  <c r="BC532" i="1"/>
  <c r="BD532" i="1" s="1"/>
  <c r="BC666" i="1"/>
  <c r="BD666" i="1" s="1"/>
  <c r="BC563" i="1"/>
  <c r="BD563" i="1" s="1"/>
  <c r="BC731" i="1"/>
  <c r="BD731" i="1" s="1"/>
  <c r="BC667" i="1"/>
  <c r="BD667" i="1" s="1"/>
  <c r="BC732" i="1"/>
  <c r="BD732" i="1" s="1"/>
  <c r="BC683" i="1"/>
  <c r="BD683" i="1" s="1"/>
  <c r="BC462" i="1"/>
  <c r="BD462" i="1" s="1"/>
  <c r="BC709" i="1"/>
  <c r="BD709" i="1" s="1"/>
  <c r="BC644" i="1"/>
  <c r="BD644" i="1" s="1"/>
  <c r="BC672" i="1"/>
  <c r="BD672" i="1" s="1"/>
  <c r="BC771" i="1"/>
  <c r="BD771" i="1" s="1"/>
  <c r="BC582" i="1"/>
  <c r="BD582" i="1" s="1"/>
  <c r="BC708" i="1"/>
  <c r="BD708" i="1" s="1"/>
  <c r="BC540" i="1"/>
  <c r="BD540" i="1" s="1"/>
  <c r="BC669" i="1"/>
  <c r="BD669" i="1" s="1"/>
  <c r="BC778" i="1"/>
  <c r="BD778" i="1" s="1"/>
  <c r="BC455" i="1"/>
  <c r="BD455" i="1" s="1"/>
  <c r="BC606" i="1"/>
  <c r="BD606" i="1" s="1"/>
  <c r="BC730" i="1"/>
  <c r="BD730" i="1" s="1"/>
  <c r="BC776" i="1"/>
  <c r="BD776" i="1" s="1"/>
  <c r="BC560" i="1"/>
  <c r="BD560" i="1" s="1"/>
  <c r="BC611" i="1"/>
  <c r="BD611" i="1" s="1"/>
  <c r="BC774" i="1"/>
  <c r="BD774" i="1" s="1"/>
  <c r="BC535" i="1"/>
  <c r="BD535" i="1" s="1"/>
  <c r="BC464" i="1"/>
  <c r="BD464" i="1" s="1"/>
  <c r="BC768" i="1"/>
  <c r="BD768" i="1" s="1"/>
  <c r="BC688" i="1"/>
  <c r="BD688" i="1" s="1"/>
  <c r="BC635" i="1"/>
  <c r="BD635" i="1" s="1"/>
  <c r="BC612" i="1"/>
  <c r="BD612" i="1" s="1"/>
  <c r="BC761" i="1"/>
  <c r="BD761" i="1" s="1"/>
  <c r="BC472" i="1"/>
  <c r="BD472" i="1" s="1"/>
  <c r="BC469" i="1"/>
  <c r="BD469" i="1" s="1"/>
  <c r="DR226" i="1"/>
  <c r="AS706" i="1"/>
  <c r="AT706" i="1" s="1"/>
  <c r="AS662" i="1"/>
  <c r="AT662" i="1" s="1"/>
  <c r="AS584" i="1"/>
  <c r="AT584" i="1" s="1"/>
  <c r="AS490" i="1"/>
  <c r="AT490" i="1" s="1"/>
  <c r="AS460" i="1"/>
  <c r="AT460" i="1" s="1"/>
  <c r="AS538" i="1"/>
  <c r="AT538" i="1" s="1"/>
  <c r="AS539" i="1"/>
  <c r="AT539" i="1" s="1"/>
  <c r="AS489" i="1"/>
  <c r="AT489" i="1" s="1"/>
  <c r="AS451" i="1"/>
  <c r="AT451" i="1" s="1"/>
  <c r="AS773" i="1"/>
  <c r="AT773" i="1" s="1"/>
  <c r="AS687" i="1"/>
  <c r="AT687" i="1" s="1"/>
  <c r="AS763" i="1"/>
  <c r="AT763" i="1" s="1"/>
  <c r="AS561" i="1"/>
  <c r="AT561" i="1" s="1"/>
  <c r="AS457" i="1"/>
  <c r="AT457" i="1" s="1"/>
  <c r="AS463" i="1"/>
  <c r="AT463" i="1" s="1"/>
  <c r="AS616" i="1"/>
  <c r="AT616" i="1" s="1"/>
  <c r="AS536" i="1"/>
  <c r="AT536" i="1" s="1"/>
  <c r="DB226" i="1"/>
  <c r="EF226" i="1"/>
  <c r="BH487" i="1"/>
  <c r="BI487" i="1" s="1"/>
  <c r="BH492" i="1"/>
  <c r="BI492" i="1" s="1"/>
  <c r="BH491" i="1"/>
  <c r="BI491" i="1" s="1"/>
  <c r="BH688" i="1"/>
  <c r="BI688" i="1" s="1"/>
  <c r="BH585" i="1"/>
  <c r="BI585" i="1" s="1"/>
  <c r="BH538" i="1"/>
  <c r="BI538" i="1" s="1"/>
  <c r="BH706" i="1"/>
  <c r="BI706" i="1" s="1"/>
  <c r="BH277" i="1"/>
  <c r="BF185" i="1"/>
  <c r="BH531" i="1"/>
  <c r="BI531" i="1" s="1"/>
  <c r="BH586" i="1"/>
  <c r="BI586" i="1" s="1"/>
  <c r="BH767" i="1"/>
  <c r="BI767" i="1" s="1"/>
  <c r="BH535" i="1"/>
  <c r="BI535" i="1" s="1"/>
  <c r="BH641" i="1"/>
  <c r="BI641" i="1" s="1"/>
  <c r="BH668" i="1"/>
  <c r="BI668" i="1" s="1"/>
  <c r="BH558" i="1"/>
  <c r="BI558" i="1" s="1"/>
  <c r="BH685" i="1"/>
  <c r="BI685" i="1" s="1"/>
  <c r="BH633" i="1"/>
  <c r="BI633" i="1" s="1"/>
  <c r="BH758" i="1"/>
  <c r="BI758" i="1" s="1"/>
  <c r="AI778" i="1"/>
  <c r="AJ778" i="1" s="1"/>
  <c r="L772" i="1"/>
  <c r="M772" i="1" s="1"/>
  <c r="P446" i="1"/>
  <c r="Q446" i="1" s="1"/>
  <c r="P732" i="1"/>
  <c r="Q732" i="1" s="1"/>
  <c r="L727" i="1"/>
  <c r="M727" i="1" s="1"/>
  <c r="H158" i="1"/>
  <c r="U159" i="1"/>
  <c r="U158" i="1"/>
  <c r="M253" i="1"/>
  <c r="H142" i="1"/>
  <c r="H143" i="1"/>
  <c r="E185" i="1"/>
  <c r="U222" i="1"/>
  <c r="T540" i="1"/>
  <c r="U540" i="1" s="1"/>
  <c r="T772" i="1"/>
  <c r="U772" i="1" s="1"/>
  <c r="T539" i="1"/>
  <c r="U539" i="1" s="1"/>
  <c r="T634" i="1"/>
  <c r="U634" i="1" s="1"/>
  <c r="U212" i="1"/>
  <c r="T635" i="1"/>
  <c r="U635" i="1" s="1"/>
  <c r="T492" i="1"/>
  <c r="U492" i="1" s="1"/>
  <c r="U224" i="1"/>
  <c r="T732" i="1"/>
  <c r="U732" i="1" s="1"/>
  <c r="T493" i="1"/>
  <c r="U493" i="1" s="1"/>
  <c r="T560" i="1"/>
  <c r="U560" i="1" s="1"/>
  <c r="T494" i="1"/>
  <c r="U494" i="1" s="1"/>
  <c r="T537" i="1"/>
  <c r="U537" i="1" s="1"/>
  <c r="T610" i="1"/>
  <c r="U610" i="1" s="1"/>
  <c r="T448" i="1"/>
  <c r="U448" i="1" s="1"/>
  <c r="T612" i="1"/>
  <c r="U612" i="1" s="1"/>
  <c r="T707" i="1"/>
  <c r="U707" i="1" s="1"/>
  <c r="T278" i="1"/>
  <c r="U278" i="1" s="1"/>
  <c r="T613" i="1"/>
  <c r="U613" i="1" s="1"/>
  <c r="T559" i="1"/>
  <c r="U559" i="1" s="1"/>
  <c r="T534" i="1"/>
  <c r="U534" i="1" s="1"/>
  <c r="T688" i="1"/>
  <c r="U688" i="1" s="1"/>
  <c r="T488" i="1"/>
  <c r="U488" i="1" s="1"/>
  <c r="T447" i="1"/>
  <c r="U447" i="1" s="1"/>
  <c r="T274" i="1"/>
  <c r="U274" i="1" s="1"/>
  <c r="T568" i="1"/>
  <c r="U568" i="1" s="1"/>
  <c r="T536" i="1"/>
  <c r="U536" i="1" s="1"/>
  <c r="T611" i="1"/>
  <c r="U611" i="1" s="1"/>
  <c r="T489" i="1"/>
  <c r="U489" i="1" s="1"/>
  <c r="T768" i="1"/>
  <c r="U768" i="1" s="1"/>
  <c r="T704" i="1"/>
  <c r="U704" i="1" s="1"/>
  <c r="T760" i="1"/>
  <c r="U760" i="1" s="1"/>
  <c r="T584" i="1"/>
  <c r="U584" i="1" s="1"/>
  <c r="T288" i="1"/>
  <c r="U288" i="1" s="1"/>
  <c r="T465" i="1"/>
  <c r="U465" i="1" s="1"/>
  <c r="T711" i="1"/>
  <c r="U711" i="1" s="1"/>
  <c r="T606" i="1"/>
  <c r="U606" i="1" s="1"/>
  <c r="T455" i="1"/>
  <c r="U455" i="1" s="1"/>
  <c r="T683" i="1"/>
  <c r="U683" i="1" s="1"/>
  <c r="T614" i="1"/>
  <c r="U614" i="1" s="1"/>
  <c r="U143" i="1"/>
  <c r="S185" i="1"/>
  <c r="U142" i="1"/>
  <c r="G587" i="1"/>
  <c r="H587" i="1" s="1"/>
  <c r="G458" i="1"/>
  <c r="H458" i="1" s="1"/>
  <c r="G463" i="1"/>
  <c r="H463" i="1" s="1"/>
  <c r="G451" i="1"/>
  <c r="H451" i="1" s="1"/>
  <c r="G705" i="1"/>
  <c r="H705" i="1" s="1"/>
  <c r="G758" i="1"/>
  <c r="H758" i="1" s="1"/>
  <c r="G564" i="1"/>
  <c r="H564" i="1" s="1"/>
  <c r="G288" i="1"/>
  <c r="H288" i="1" s="1"/>
  <c r="G732" i="1"/>
  <c r="H732" i="1" s="1"/>
  <c r="G448" i="1"/>
  <c r="H448" i="1" s="1"/>
  <c r="G688" i="1"/>
  <c r="H688" i="1" s="1"/>
  <c r="G274" i="1"/>
  <c r="H274" i="1" s="1"/>
  <c r="G588" i="1"/>
  <c r="H588" i="1" s="1"/>
  <c r="G687" i="1"/>
  <c r="H687" i="1" s="1"/>
  <c r="G568" i="1"/>
  <c r="H568" i="1" s="1"/>
  <c r="G768" i="1"/>
  <c r="H768" i="1" s="1"/>
  <c r="G585" i="1"/>
  <c r="H585" i="1" s="1"/>
  <c r="G455" i="1"/>
  <c r="H455" i="1" s="1"/>
  <c r="G614" i="1"/>
  <c r="H614" i="1" s="1"/>
  <c r="G536" i="1"/>
  <c r="H536" i="1" s="1"/>
  <c r="G584" i="1"/>
  <c r="H584" i="1" s="1"/>
  <c r="G611" i="1"/>
  <c r="H611" i="1" s="1"/>
  <c r="G772" i="1"/>
  <c r="H772" i="1" s="1"/>
  <c r="G610" i="1"/>
  <c r="H610" i="1" s="1"/>
  <c r="G559" i="1"/>
  <c r="H559" i="1" s="1"/>
  <c r="G505" i="1"/>
  <c r="H505" i="1" s="1"/>
  <c r="G441" i="1"/>
  <c r="H441" i="1" s="1"/>
  <c r="G537" i="1"/>
  <c r="H537" i="1" s="1"/>
  <c r="G493" i="1"/>
  <c r="H493" i="1" s="1"/>
  <c r="G494" i="1"/>
  <c r="H494" i="1" s="1"/>
  <c r="AX531" i="1"/>
  <c r="AY531" i="1" s="1"/>
  <c r="AX532" i="1"/>
  <c r="AY532" i="1" s="1"/>
  <c r="G271" i="1"/>
  <c r="H271" i="1" s="1"/>
  <c r="BR468" i="1"/>
  <c r="BS468" i="1" s="1"/>
  <c r="AI150" i="1"/>
  <c r="AJ150" i="1" s="1"/>
  <c r="AY276" i="1"/>
  <c r="AS271" i="1"/>
  <c r="AT264" i="1"/>
  <c r="BM259" i="1"/>
  <c r="BN264" i="1"/>
  <c r="AE261" i="1"/>
  <c r="AD271" i="1"/>
  <c r="AE271" i="1" s="1"/>
  <c r="AI259" i="1"/>
  <c r="AJ259" i="1" s="1"/>
  <c r="BD264" i="1"/>
  <c r="BI264" i="1"/>
  <c r="AO158" i="1"/>
  <c r="AN158" i="1"/>
  <c r="BH253" i="1"/>
  <c r="BI253" i="1"/>
  <c r="BS281" i="1"/>
  <c r="BR281" i="1"/>
  <c r="AN141" i="1"/>
  <c r="AO141" i="1"/>
  <c r="DN185" i="1"/>
  <c r="DM186" i="1"/>
  <c r="BR287" i="1"/>
  <c r="BS287" i="1"/>
  <c r="BN287" i="1"/>
  <c r="BM287" i="1"/>
  <c r="E189" i="1"/>
  <c r="AD672" i="1"/>
  <c r="AE672" i="1" s="1"/>
  <c r="AN637" i="1"/>
  <c r="AO637" i="1" s="1"/>
  <c r="CG777" i="1"/>
  <c r="CH777" i="1" s="1"/>
  <c r="CG585" i="1"/>
  <c r="CH585" i="1" s="1"/>
  <c r="CG767" i="1"/>
  <c r="CH767" i="1" s="1"/>
  <c r="CG504" i="1"/>
  <c r="CH504" i="1" s="1"/>
  <c r="CG560" i="1"/>
  <c r="CH560" i="1" s="1"/>
  <c r="BR448" i="1"/>
  <c r="BS448" i="1" s="1"/>
  <c r="BR611" i="1"/>
  <c r="BS611" i="1" s="1"/>
  <c r="BR760" i="1"/>
  <c r="BS760" i="1" s="1"/>
  <c r="AX563" i="1"/>
  <c r="AY563" i="1" s="1"/>
  <c r="AX705" i="1"/>
  <c r="AY705" i="1" s="1"/>
  <c r="BH493" i="1"/>
  <c r="BI493" i="1" s="1"/>
  <c r="BH489" i="1"/>
  <c r="BI489" i="1" s="1"/>
  <c r="AX778" i="1"/>
  <c r="AY778" i="1" s="1"/>
  <c r="AC226" i="1"/>
  <c r="AD771" i="1"/>
  <c r="AE771" i="1" s="1"/>
  <c r="AD582" i="1"/>
  <c r="AE582" i="1" s="1"/>
  <c r="AD705" i="1"/>
  <c r="AE705" i="1" s="1"/>
  <c r="AD773" i="1"/>
  <c r="AE773" i="1" s="1"/>
  <c r="AD490" i="1"/>
  <c r="AE490" i="1" s="1"/>
  <c r="BW504" i="1"/>
  <c r="BX504" i="1" s="1"/>
  <c r="CP226" i="1"/>
  <c r="AN562" i="1"/>
  <c r="AO562" i="1" s="1"/>
  <c r="AL226" i="1"/>
  <c r="AN586" i="1"/>
  <c r="AO586" i="1" s="1"/>
  <c r="AN558" i="1"/>
  <c r="AO558" i="1" s="1"/>
  <c r="AN538" i="1"/>
  <c r="AO538" i="1" s="1"/>
  <c r="AN459" i="1"/>
  <c r="AO459" i="1" s="1"/>
  <c r="AO219" i="1"/>
  <c r="AN781" i="1"/>
  <c r="AO781" i="1" s="1"/>
  <c r="AN661" i="1"/>
  <c r="AO661" i="1" s="1"/>
  <c r="CB557" i="1"/>
  <c r="CC557" i="1" s="1"/>
  <c r="CB636" i="1"/>
  <c r="CC636" i="1" s="1"/>
  <c r="CB608" i="1"/>
  <c r="CC608" i="1" s="1"/>
  <c r="CB641" i="1"/>
  <c r="CC641" i="1" s="1"/>
  <c r="CB707" i="1"/>
  <c r="CC707" i="1" s="1"/>
  <c r="CG505" i="1"/>
  <c r="CH505" i="1" s="1"/>
  <c r="CG613" i="1"/>
  <c r="CH613" i="1" s="1"/>
  <c r="CG453" i="1"/>
  <c r="CH453" i="1" s="1"/>
  <c r="CG775" i="1"/>
  <c r="CH775" i="1" s="1"/>
  <c r="CG638" i="1"/>
  <c r="CH638" i="1" s="1"/>
  <c r="CG559" i="1"/>
  <c r="CH559" i="1" s="1"/>
  <c r="CH225" i="1"/>
  <c r="CG450" i="1"/>
  <c r="CH450" i="1" s="1"/>
  <c r="CH221" i="1"/>
  <c r="CG729" i="1"/>
  <c r="CH729" i="1" s="1"/>
  <c r="CG732" i="1"/>
  <c r="CH732" i="1" s="1"/>
  <c r="CG586" i="1"/>
  <c r="CH586" i="1" s="1"/>
  <c r="CH222" i="1"/>
  <c r="CG614" i="1"/>
  <c r="CH614" i="1" s="1"/>
  <c r="CG688" i="1"/>
  <c r="CH688" i="1" s="1"/>
  <c r="CG612" i="1"/>
  <c r="CH612" i="1" s="1"/>
  <c r="CG461" i="1"/>
  <c r="CH461" i="1" s="1"/>
  <c r="CH211" i="1"/>
  <c r="CG467" i="1"/>
  <c r="CH467" i="1" s="1"/>
  <c r="CG583" i="1"/>
  <c r="CH583" i="1" s="1"/>
  <c r="CG465" i="1"/>
  <c r="CH465" i="1" s="1"/>
  <c r="CH214" i="1"/>
  <c r="CG538" i="1"/>
  <c r="CH538" i="1" s="1"/>
  <c r="CG589" i="1"/>
  <c r="CH589" i="1" s="1"/>
  <c r="CG535" i="1"/>
  <c r="CH535" i="1" s="1"/>
  <c r="CG539" i="1"/>
  <c r="CH539" i="1" s="1"/>
  <c r="CG770" i="1"/>
  <c r="CH770" i="1" s="1"/>
  <c r="P564" i="1"/>
  <c r="Q564" i="1" s="1"/>
  <c r="Q213" i="1"/>
  <c r="P559" i="1"/>
  <c r="Q559" i="1" s="1"/>
  <c r="Q225" i="1"/>
  <c r="P728" i="1"/>
  <c r="Q728" i="1" s="1"/>
  <c r="Q159" i="1"/>
  <c r="DZ226" i="1"/>
  <c r="CS226" i="1"/>
  <c r="DL226" i="1"/>
  <c r="BR472" i="1"/>
  <c r="BS472" i="1" s="1"/>
  <c r="BR446" i="1"/>
  <c r="BS446" i="1" s="1"/>
  <c r="BR507" i="1"/>
  <c r="BS507" i="1" s="1"/>
  <c r="BR586" i="1"/>
  <c r="BS586" i="1" s="1"/>
  <c r="BR465" i="1"/>
  <c r="BS465" i="1" s="1"/>
  <c r="BR563" i="1"/>
  <c r="BS563" i="1" s="1"/>
  <c r="BR711" i="1"/>
  <c r="BS711" i="1" s="1"/>
  <c r="BR504" i="1"/>
  <c r="BS504" i="1" s="1"/>
  <c r="BR705" i="1"/>
  <c r="BS705" i="1" s="1"/>
  <c r="BR707" i="1"/>
  <c r="BS707" i="1" s="1"/>
  <c r="BR464" i="1"/>
  <c r="BS464" i="1" s="1"/>
  <c r="BR530" i="1"/>
  <c r="BS530" i="1" s="1"/>
  <c r="BR449" i="1"/>
  <c r="BS449" i="1" s="1"/>
  <c r="BR452" i="1"/>
  <c r="BS452" i="1" s="1"/>
  <c r="BR582" i="1"/>
  <c r="BS582" i="1" s="1"/>
  <c r="AX490" i="1"/>
  <c r="AY490" i="1" s="1"/>
  <c r="AX439" i="1"/>
  <c r="AY439" i="1" s="1"/>
  <c r="AX688" i="1"/>
  <c r="AY688" i="1" s="1"/>
  <c r="BR633" i="1"/>
  <c r="BS633" i="1" s="1"/>
  <c r="BR534" i="1"/>
  <c r="BS534" i="1" s="1"/>
  <c r="BR663" i="1"/>
  <c r="BS663" i="1" s="1"/>
  <c r="BR588" i="1"/>
  <c r="BS588" i="1" s="1"/>
  <c r="BR467" i="1"/>
  <c r="BS467" i="1" s="1"/>
  <c r="BR638" i="1"/>
  <c r="BS638" i="1" s="1"/>
  <c r="BR539" i="1"/>
  <c r="BS539" i="1" s="1"/>
  <c r="BR466" i="1"/>
  <c r="BS466" i="1" s="1"/>
  <c r="BR531" i="1"/>
  <c r="BS531" i="1" s="1"/>
  <c r="BR460" i="1"/>
  <c r="BS460" i="1" s="1"/>
  <c r="BR494" i="1"/>
  <c r="BS494" i="1" s="1"/>
  <c r="BR508" i="1"/>
  <c r="BS508" i="1" s="1"/>
  <c r="BS212" i="1"/>
  <c r="BR558" i="1"/>
  <c r="BS558" i="1" s="1"/>
  <c r="BR442" i="1"/>
  <c r="BS442" i="1" s="1"/>
  <c r="BR456" i="1"/>
  <c r="BS456" i="1" s="1"/>
  <c r="BR764" i="1"/>
  <c r="BS764" i="1" s="1"/>
  <c r="BR710" i="1"/>
  <c r="BS710" i="1" s="1"/>
  <c r="BR684" i="1"/>
  <c r="BS684" i="1" s="1"/>
  <c r="BR451" i="1"/>
  <c r="BS451" i="1" s="1"/>
  <c r="BR471" i="1"/>
  <c r="BS471" i="1" s="1"/>
  <c r="BR440" i="1"/>
  <c r="BS440" i="1" s="1"/>
  <c r="BR766" i="1"/>
  <c r="BS766" i="1" s="1"/>
  <c r="BS224" i="1"/>
  <c r="BR443" i="1"/>
  <c r="BS443" i="1" s="1"/>
  <c r="BS215" i="1"/>
  <c r="BR470" i="1"/>
  <c r="BS470" i="1" s="1"/>
  <c r="BR560" i="1"/>
  <c r="BS560" i="1" s="1"/>
  <c r="BN216" i="1"/>
  <c r="BM607" i="1"/>
  <c r="BN607" i="1" s="1"/>
  <c r="BM640" i="1"/>
  <c r="BN640" i="1" s="1"/>
  <c r="BM488" i="1"/>
  <c r="BN488" i="1" s="1"/>
  <c r="BM671" i="1"/>
  <c r="BN671" i="1" s="1"/>
  <c r="BM585" i="1"/>
  <c r="BN585" i="1" s="1"/>
  <c r="BN222" i="1"/>
  <c r="BM775" i="1"/>
  <c r="BN775" i="1" s="1"/>
  <c r="BM764" i="1"/>
  <c r="BN764" i="1" s="1"/>
  <c r="BM559" i="1"/>
  <c r="BN559" i="1" s="1"/>
  <c r="BM704" i="1"/>
  <c r="BN704" i="1" s="1"/>
  <c r="BM450" i="1"/>
  <c r="BN450" i="1" s="1"/>
  <c r="BM464" i="1"/>
  <c r="BN464" i="1" s="1"/>
  <c r="BN220" i="1"/>
  <c r="BM565" i="1"/>
  <c r="BN565" i="1" s="1"/>
  <c r="BM644" i="1"/>
  <c r="BN644" i="1" s="1"/>
  <c r="BM560" i="1"/>
  <c r="BN560" i="1" s="1"/>
  <c r="BM448" i="1"/>
  <c r="BN448" i="1" s="1"/>
  <c r="BM506" i="1"/>
  <c r="BN506" i="1" s="1"/>
  <c r="BM612" i="1"/>
  <c r="BN612" i="1" s="1"/>
  <c r="BM439" i="1"/>
  <c r="BN439" i="1" s="1"/>
  <c r="BM781" i="1"/>
  <c r="BN781" i="1" s="1"/>
  <c r="BM705" i="1"/>
  <c r="BN705" i="1" s="1"/>
  <c r="BN283" i="1"/>
  <c r="BM687" i="1"/>
  <c r="BN687" i="1" s="1"/>
  <c r="BI272" i="1"/>
  <c r="BH151" i="1"/>
  <c r="BC492" i="1"/>
  <c r="BD492" i="1" s="1"/>
  <c r="BC528" i="1"/>
  <c r="BD528" i="1" s="1"/>
  <c r="BC445" i="1"/>
  <c r="BD445" i="1" s="1"/>
  <c r="BC615" i="1"/>
  <c r="BD615" i="1" s="1"/>
  <c r="BR142" i="1"/>
  <c r="CB710" i="1"/>
  <c r="CC710" i="1" s="1"/>
  <c r="CB490" i="1"/>
  <c r="CC490" i="1" s="1"/>
  <c r="CB781" i="1"/>
  <c r="CC781" i="1" s="1"/>
  <c r="CC211" i="1"/>
  <c r="CB704" i="1"/>
  <c r="CC704" i="1" s="1"/>
  <c r="CB714" i="1"/>
  <c r="CC714" i="1" s="1"/>
  <c r="CC212" i="1"/>
  <c r="CC219" i="1"/>
  <c r="CB759" i="1"/>
  <c r="CC759" i="1" s="1"/>
  <c r="CC217" i="1"/>
  <c r="CC221" i="1"/>
  <c r="CB775" i="1"/>
  <c r="CC775" i="1" s="1"/>
  <c r="CB684" i="1"/>
  <c r="CC684" i="1" s="1"/>
  <c r="CB558" i="1"/>
  <c r="CC558" i="1" s="1"/>
  <c r="CB472" i="1"/>
  <c r="CC472" i="1" s="1"/>
  <c r="CB642" i="1"/>
  <c r="CC642" i="1" s="1"/>
  <c r="CB454" i="1"/>
  <c r="CC454" i="1" s="1"/>
  <c r="CB536" i="1"/>
  <c r="CC536" i="1" s="1"/>
  <c r="CB529" i="1"/>
  <c r="CC529" i="1" s="1"/>
  <c r="CC284" i="1"/>
  <c r="CB489" i="1"/>
  <c r="CC489" i="1" s="1"/>
  <c r="BZ185" i="1"/>
  <c r="CB443" i="1"/>
  <c r="CC443" i="1" s="1"/>
  <c r="CB777" i="1"/>
  <c r="CC777" i="1" s="1"/>
  <c r="CB504" i="1"/>
  <c r="CC504" i="1" s="1"/>
  <c r="CB530" i="1"/>
  <c r="CC530" i="1" s="1"/>
  <c r="CB531" i="1"/>
  <c r="CC531" i="1" s="1"/>
  <c r="CB540" i="1"/>
  <c r="CC540" i="1" s="1"/>
  <c r="CB565" i="1"/>
  <c r="CC565" i="1" s="1"/>
  <c r="CB473" i="1"/>
  <c r="CC473" i="1" s="1"/>
  <c r="CB706" i="1"/>
  <c r="CC706" i="1" s="1"/>
  <c r="CB683" i="1"/>
  <c r="CC683" i="1" s="1"/>
  <c r="CC214" i="1"/>
  <c r="CB687" i="1"/>
  <c r="CC687" i="1" s="1"/>
  <c r="CB768" i="1"/>
  <c r="CC768" i="1" s="1"/>
  <c r="CB450" i="1"/>
  <c r="CC450" i="1" s="1"/>
  <c r="CC213" i="1"/>
  <c r="CB665" i="1"/>
  <c r="CC665" i="1" s="1"/>
  <c r="CB590" i="1"/>
  <c r="CC590" i="1" s="1"/>
  <c r="CB562" i="1"/>
  <c r="CC562" i="1" s="1"/>
  <c r="BW535" i="1"/>
  <c r="BX535" i="1" s="1"/>
  <c r="BW469" i="1"/>
  <c r="BX469" i="1" s="1"/>
  <c r="BX220" i="1"/>
  <c r="BX217" i="1"/>
  <c r="BX218" i="1"/>
  <c r="BW442" i="1"/>
  <c r="BX442" i="1" s="1"/>
  <c r="BX212" i="1"/>
  <c r="BW637" i="1"/>
  <c r="BX637" i="1" s="1"/>
  <c r="BW772" i="1"/>
  <c r="BX772" i="1" s="1"/>
  <c r="BW468" i="1"/>
  <c r="BX468" i="1" s="1"/>
  <c r="BW606" i="1"/>
  <c r="BX606" i="1" s="1"/>
  <c r="BW439" i="1"/>
  <c r="BX439" i="1" s="1"/>
  <c r="BW505" i="1"/>
  <c r="BX505" i="1" s="1"/>
  <c r="BW714" i="1"/>
  <c r="BX714" i="1" s="1"/>
  <c r="BX224" i="1"/>
  <c r="BX225" i="1"/>
  <c r="BW669" i="1"/>
  <c r="BX669" i="1" s="1"/>
  <c r="BW781" i="1"/>
  <c r="BX781" i="1" s="1"/>
  <c r="BW731" i="1"/>
  <c r="BX731" i="1" s="1"/>
  <c r="AX665" i="1"/>
  <c r="AY665" i="1" s="1"/>
  <c r="AX566" i="1"/>
  <c r="AY566" i="1" s="1"/>
  <c r="AX565" i="1"/>
  <c r="AY565" i="1" s="1"/>
  <c r="AX449" i="1"/>
  <c r="AY449" i="1" s="1"/>
  <c r="AX730" i="1"/>
  <c r="AY730" i="1" s="1"/>
  <c r="AX765" i="1"/>
  <c r="AY765" i="1" s="1"/>
  <c r="AX613" i="1"/>
  <c r="AY613" i="1" s="1"/>
  <c r="AX590" i="1"/>
  <c r="AY590" i="1" s="1"/>
  <c r="AY215" i="1"/>
  <c r="AX666" i="1"/>
  <c r="AY666" i="1" s="1"/>
  <c r="AX644" i="1"/>
  <c r="AY644" i="1" s="1"/>
  <c r="AX588" i="1"/>
  <c r="AY588" i="1" s="1"/>
  <c r="EC226" i="1"/>
  <c r="BX142" i="1"/>
  <c r="AI468" i="1"/>
  <c r="AJ468" i="1" s="1"/>
  <c r="AI466" i="1"/>
  <c r="AJ466" i="1" s="1"/>
  <c r="AI684" i="1"/>
  <c r="AJ684" i="1" s="1"/>
  <c r="AL185" i="1"/>
  <c r="AI590" i="1"/>
  <c r="AJ590" i="1" s="1"/>
  <c r="AI284" i="1"/>
  <c r="AJ284" i="1" s="1"/>
  <c r="AI635" i="1"/>
  <c r="AJ635" i="1" s="1"/>
  <c r="AJ212" i="1"/>
  <c r="AJ211" i="1"/>
  <c r="AJ224" i="1"/>
  <c r="AI277" i="1"/>
  <c r="AJ277" i="1" s="1"/>
  <c r="AJ215" i="1"/>
  <c r="AI283" i="1"/>
  <c r="AJ283" i="1" s="1"/>
  <c r="AI560" i="1"/>
  <c r="AJ560" i="1" s="1"/>
  <c r="AI139" i="1"/>
  <c r="AJ139" i="1" s="1"/>
  <c r="AJ225" i="1"/>
  <c r="AI607" i="1"/>
  <c r="AJ607" i="1" s="1"/>
  <c r="AJ216" i="1"/>
  <c r="AJ218" i="1"/>
  <c r="AJ214" i="1"/>
  <c r="AI666" i="1"/>
  <c r="AJ666" i="1" s="1"/>
  <c r="AJ213" i="1"/>
  <c r="AI454" i="1"/>
  <c r="AJ454" i="1" s="1"/>
  <c r="AJ217" i="1"/>
  <c r="AI558" i="1"/>
  <c r="AJ558" i="1" s="1"/>
  <c r="AJ220" i="1"/>
  <c r="BD224" i="1"/>
  <c r="BC686" i="1"/>
  <c r="BD686" i="1" s="1"/>
  <c r="BC614" i="1"/>
  <c r="BD614" i="1" s="1"/>
  <c r="BD223" i="1"/>
  <c r="BC493" i="1"/>
  <c r="BD493" i="1" s="1"/>
  <c r="BD217" i="1"/>
  <c r="BC616" i="1"/>
  <c r="BD616" i="1" s="1"/>
  <c r="BC585" i="1"/>
  <c r="BD585" i="1" s="1"/>
  <c r="BC727" i="1"/>
  <c r="BD727" i="1" s="1"/>
  <c r="BC781" i="1"/>
  <c r="BD781" i="1" s="1"/>
  <c r="BC474" i="1"/>
  <c r="BD474" i="1" s="1"/>
  <c r="BC440" i="1"/>
  <c r="BD440" i="1" s="1"/>
  <c r="BC634" i="1"/>
  <c r="BD634" i="1" s="1"/>
  <c r="BD275" i="1"/>
  <c r="BC449" i="1"/>
  <c r="BD449" i="1" s="1"/>
  <c r="BC533" i="1"/>
  <c r="BD533" i="1" s="1"/>
  <c r="BC586" i="1"/>
  <c r="BD586" i="1" s="1"/>
  <c r="BC772" i="1"/>
  <c r="BD772" i="1" s="1"/>
  <c r="BC662" i="1"/>
  <c r="BD662" i="1" s="1"/>
  <c r="BC642" i="1"/>
  <c r="BD642" i="1" s="1"/>
  <c r="BD281" i="1"/>
  <c r="BC490" i="1"/>
  <c r="BD490" i="1" s="1"/>
  <c r="BC763" i="1"/>
  <c r="BD763" i="1" s="1"/>
  <c r="BF189" i="1"/>
  <c r="DU226" i="1"/>
  <c r="CG537" i="1"/>
  <c r="CH537" i="1" s="1"/>
  <c r="CG529" i="1"/>
  <c r="CH529" i="1" s="1"/>
  <c r="EG226" i="1"/>
  <c r="AQ185" i="1"/>
  <c r="DA226" i="1"/>
  <c r="AS688" i="1"/>
  <c r="AT688" i="1" s="1"/>
  <c r="AS494" i="1"/>
  <c r="AT494" i="1" s="1"/>
  <c r="AS759" i="1"/>
  <c r="AT759" i="1" s="1"/>
  <c r="AS440" i="1"/>
  <c r="AT440" i="1" s="1"/>
  <c r="AS540" i="1"/>
  <c r="AT540" i="1" s="1"/>
  <c r="AS563" i="1"/>
  <c r="AT563" i="1" s="1"/>
  <c r="AS762" i="1"/>
  <c r="AT762" i="1" s="1"/>
  <c r="AS504" i="1"/>
  <c r="AT504" i="1" s="1"/>
  <c r="AS445" i="1"/>
  <c r="AT445" i="1" s="1"/>
  <c r="AS471" i="1"/>
  <c r="AT471" i="1" s="1"/>
  <c r="AS728" i="1"/>
  <c r="AT728" i="1" s="1"/>
  <c r="AS566" i="1"/>
  <c r="AT566" i="1" s="1"/>
  <c r="AS642" i="1"/>
  <c r="AT642" i="1" s="1"/>
  <c r="AS493" i="1"/>
  <c r="AT493" i="1" s="1"/>
  <c r="AS439" i="1"/>
  <c r="AT439" i="1" s="1"/>
  <c r="AS564" i="1"/>
  <c r="AT564" i="1" s="1"/>
  <c r="AS665" i="1"/>
  <c r="AT665" i="1" s="1"/>
  <c r="AS583" i="1"/>
  <c r="AT583" i="1" s="1"/>
  <c r="AS765" i="1"/>
  <c r="AT765" i="1" s="1"/>
  <c r="AS769" i="1"/>
  <c r="AT769" i="1" s="1"/>
  <c r="AS446" i="1"/>
  <c r="AT446" i="1" s="1"/>
  <c r="AS590" i="1"/>
  <c r="AT590" i="1" s="1"/>
  <c r="AS638" i="1"/>
  <c r="AT638" i="1" s="1"/>
  <c r="AS458" i="1"/>
  <c r="AT458" i="1" s="1"/>
  <c r="AS582" i="1"/>
  <c r="AT582" i="1" s="1"/>
  <c r="AS508" i="1"/>
  <c r="AT508" i="1" s="1"/>
  <c r="AS472" i="1"/>
  <c r="AT472" i="1" s="1"/>
  <c r="AS532" i="1"/>
  <c r="AT532" i="1" s="1"/>
  <c r="AS464" i="1"/>
  <c r="AT464" i="1" s="1"/>
  <c r="AS534" i="1"/>
  <c r="AT534" i="1" s="1"/>
  <c r="AS452" i="1"/>
  <c r="AT452" i="1" s="1"/>
  <c r="AS505" i="1"/>
  <c r="AT505" i="1" s="1"/>
  <c r="AS770" i="1"/>
  <c r="AT770" i="1" s="1"/>
  <c r="AS643" i="1"/>
  <c r="AT643" i="1" s="1"/>
  <c r="AS768" i="1"/>
  <c r="AT768" i="1" s="1"/>
  <c r="AS729" i="1"/>
  <c r="AT729" i="1" s="1"/>
  <c r="AS774" i="1"/>
  <c r="AT774" i="1" s="1"/>
  <c r="AS559" i="1"/>
  <c r="AT559" i="1" s="1"/>
  <c r="AS727" i="1"/>
  <c r="AT727" i="1" s="1"/>
  <c r="AS666" i="1"/>
  <c r="AT666" i="1" s="1"/>
  <c r="AS606" i="1"/>
  <c r="AT606" i="1" s="1"/>
  <c r="AS709" i="1"/>
  <c r="AT709" i="1" s="1"/>
  <c r="AS462" i="1"/>
  <c r="AT462" i="1" s="1"/>
  <c r="AS764" i="1"/>
  <c r="AT764" i="1" s="1"/>
  <c r="AS634" i="1"/>
  <c r="AT634" i="1" s="1"/>
  <c r="AS528" i="1"/>
  <c r="AT528" i="1" s="1"/>
  <c r="AS775" i="1"/>
  <c r="AT775" i="1" s="1"/>
  <c r="AS637" i="1"/>
  <c r="AT637" i="1" s="1"/>
  <c r="AS731" i="1"/>
  <c r="AT731" i="1" s="1"/>
  <c r="AS670" i="1"/>
  <c r="AT670" i="1" s="1"/>
  <c r="AS487" i="1"/>
  <c r="AT487" i="1" s="1"/>
  <c r="AS636" i="1"/>
  <c r="AT636" i="1" s="1"/>
  <c r="AS491" i="1"/>
  <c r="AT491" i="1" s="1"/>
  <c r="AS641" i="1"/>
  <c r="AT641" i="1" s="1"/>
  <c r="AS766" i="1"/>
  <c r="AT766" i="1" s="1"/>
  <c r="AS456" i="1"/>
  <c r="AT456" i="1" s="1"/>
  <c r="AS560" i="1"/>
  <c r="AT560" i="1" s="1"/>
  <c r="AS781" i="1"/>
  <c r="AT781" i="1" s="1"/>
  <c r="AS707" i="1"/>
  <c r="AT707" i="1" s="1"/>
  <c r="AS661" i="1"/>
  <c r="AT661" i="1" s="1"/>
  <c r="AS671" i="1"/>
  <c r="AT671" i="1" s="1"/>
  <c r="AS669" i="1"/>
  <c r="AT669" i="1" s="1"/>
  <c r="AS633" i="1"/>
  <c r="AT633" i="1" s="1"/>
  <c r="AS705" i="1"/>
  <c r="AT705" i="1" s="1"/>
  <c r="AS586" i="1"/>
  <c r="AT586" i="1" s="1"/>
  <c r="AS771" i="1"/>
  <c r="AT771" i="1" s="1"/>
  <c r="AS558" i="1"/>
  <c r="AT558" i="1" s="1"/>
  <c r="AS608" i="1"/>
  <c r="AT608" i="1" s="1"/>
  <c r="AS668" i="1"/>
  <c r="AT668" i="1" s="1"/>
  <c r="AS777" i="1"/>
  <c r="AT777" i="1" s="1"/>
  <c r="AS758" i="1"/>
  <c r="AT758" i="1" s="1"/>
  <c r="AS730" i="1"/>
  <c r="AT730" i="1" s="1"/>
  <c r="AS589" i="1"/>
  <c r="AT589" i="1" s="1"/>
  <c r="AS644" i="1"/>
  <c r="AT644" i="1" s="1"/>
  <c r="AS565" i="1"/>
  <c r="AT565" i="1" s="1"/>
  <c r="AS614" i="1"/>
  <c r="AT614" i="1" s="1"/>
  <c r="AS607" i="1"/>
  <c r="AT607" i="1" s="1"/>
  <c r="AS444" i="1"/>
  <c r="AT444" i="1" s="1"/>
  <c r="AS708" i="1"/>
  <c r="AT708" i="1" s="1"/>
  <c r="AS732" i="1"/>
  <c r="AT732" i="1" s="1"/>
  <c r="AS613" i="1"/>
  <c r="AT613" i="1" s="1"/>
  <c r="AS776" i="1"/>
  <c r="AT776" i="1" s="1"/>
  <c r="AS568" i="1"/>
  <c r="AT568" i="1" s="1"/>
  <c r="AS683" i="1"/>
  <c r="AT683" i="1" s="1"/>
  <c r="AS611" i="1"/>
  <c r="AT611" i="1" s="1"/>
  <c r="BH781" i="1"/>
  <c r="BI781" i="1" s="1"/>
  <c r="BH460" i="1"/>
  <c r="BI460" i="1" s="1"/>
  <c r="BH759" i="1"/>
  <c r="BI759" i="1" s="1"/>
  <c r="BH557" i="1"/>
  <c r="BI557" i="1" s="1"/>
  <c r="BH456" i="1"/>
  <c r="BI456" i="1" s="1"/>
  <c r="BH563" i="1"/>
  <c r="BI563" i="1" s="1"/>
  <c r="BH537" i="1"/>
  <c r="BI537" i="1" s="1"/>
  <c r="BH530" i="1"/>
  <c r="BI530" i="1" s="1"/>
  <c r="BH638" i="1"/>
  <c r="BI638" i="1" s="1"/>
  <c r="BI282" i="1"/>
  <c r="BH439" i="1"/>
  <c r="BI439" i="1" s="1"/>
  <c r="BH440" i="1"/>
  <c r="BI440" i="1" s="1"/>
  <c r="BH714" i="1"/>
  <c r="BI714" i="1" s="1"/>
  <c r="BH465" i="1"/>
  <c r="BI465" i="1" s="1"/>
  <c r="BH560" i="1"/>
  <c r="BI560" i="1" s="1"/>
  <c r="BH494" i="1"/>
  <c r="BI494" i="1" s="1"/>
  <c r="BH445" i="1"/>
  <c r="BI445" i="1" s="1"/>
  <c r="BH471" i="1"/>
  <c r="BI471" i="1" s="1"/>
  <c r="BH449" i="1"/>
  <c r="BI449" i="1" s="1"/>
  <c r="BH726" i="1"/>
  <c r="BI726" i="1" s="1"/>
  <c r="BH588" i="1"/>
  <c r="BI588" i="1" s="1"/>
  <c r="BI281" i="1"/>
  <c r="BH669" i="1"/>
  <c r="BI669" i="1" s="1"/>
  <c r="BH565" i="1"/>
  <c r="BI565" i="1" s="1"/>
  <c r="BH634" i="1"/>
  <c r="BI634" i="1" s="1"/>
  <c r="BH490" i="1"/>
  <c r="BI490" i="1" s="1"/>
  <c r="BH540" i="1"/>
  <c r="BI540" i="1" s="1"/>
  <c r="BH614" i="1"/>
  <c r="BI614" i="1" s="1"/>
  <c r="BH488" i="1"/>
  <c r="BI488" i="1" s="1"/>
  <c r="BH607" i="1"/>
  <c r="BI607" i="1" s="1"/>
  <c r="BH444" i="1"/>
  <c r="BI444" i="1" s="1"/>
  <c r="BH686" i="1"/>
  <c r="BI686" i="1" s="1"/>
  <c r="BH589" i="1"/>
  <c r="BI589" i="1" s="1"/>
  <c r="BH639" i="1"/>
  <c r="BI639" i="1" s="1"/>
  <c r="BH452" i="1"/>
  <c r="BI452" i="1" s="1"/>
  <c r="BH635" i="1"/>
  <c r="BI635" i="1" s="1"/>
  <c r="BH441" i="1"/>
  <c r="BI441" i="1" s="1"/>
  <c r="BH727" i="1"/>
  <c r="BI727" i="1" s="1"/>
  <c r="BH455" i="1"/>
  <c r="BI455" i="1" s="1"/>
  <c r="BH761" i="1"/>
  <c r="BI761" i="1" s="1"/>
  <c r="BH666" i="1"/>
  <c r="BI666" i="1" s="1"/>
  <c r="BH730" i="1"/>
  <c r="BI730" i="1" s="1"/>
  <c r="BH567" i="1"/>
  <c r="BI567" i="1" s="1"/>
  <c r="BH469" i="1"/>
  <c r="BI469" i="1" s="1"/>
  <c r="BH772" i="1"/>
  <c r="BI772" i="1" s="1"/>
  <c r="BH529" i="1"/>
  <c r="BI529" i="1" s="1"/>
  <c r="BH775" i="1"/>
  <c r="BI775" i="1" s="1"/>
  <c r="BH616" i="1"/>
  <c r="BI616" i="1" s="1"/>
  <c r="BH462" i="1"/>
  <c r="BI462" i="1" s="1"/>
  <c r="BI213" i="1"/>
  <c r="BH667" i="1"/>
  <c r="BI667" i="1" s="1"/>
  <c r="BH527" i="1"/>
  <c r="BI527" i="1" s="1"/>
  <c r="BH705" i="1"/>
  <c r="BI705" i="1" s="1"/>
  <c r="BH713" i="1"/>
  <c r="BI713" i="1" s="1"/>
  <c r="BH450" i="1"/>
  <c r="BI450" i="1" s="1"/>
  <c r="BH670" i="1"/>
  <c r="BI670" i="1" s="1"/>
  <c r="BH566" i="1"/>
  <c r="BI566" i="1" s="1"/>
  <c r="BH532" i="1"/>
  <c r="BI532" i="1" s="1"/>
  <c r="BH464" i="1"/>
  <c r="BI464" i="1" s="1"/>
  <c r="BH642" i="1"/>
  <c r="BI642" i="1" s="1"/>
  <c r="BH472" i="1"/>
  <c r="BI472" i="1" s="1"/>
  <c r="BH453" i="1"/>
  <c r="BI453" i="1" s="1"/>
  <c r="BH615" i="1"/>
  <c r="BI615" i="1" s="1"/>
  <c r="BH710" i="1"/>
  <c r="BI710" i="1" s="1"/>
  <c r="L561" i="1"/>
  <c r="M561" i="1" s="1"/>
  <c r="L775" i="1"/>
  <c r="M775" i="1" s="1"/>
  <c r="L452" i="1"/>
  <c r="M452" i="1" s="1"/>
  <c r="L642" i="1"/>
  <c r="M642" i="1" s="1"/>
  <c r="M218" i="1"/>
  <c r="L464" i="1"/>
  <c r="M464" i="1" s="1"/>
  <c r="L769" i="1"/>
  <c r="M769" i="1" s="1"/>
  <c r="L672" i="1"/>
  <c r="M672" i="1" s="1"/>
  <c r="L761" i="1"/>
  <c r="M761" i="1" s="1"/>
  <c r="L528" i="1"/>
  <c r="M528" i="1" s="1"/>
  <c r="L685" i="1"/>
  <c r="M685" i="1" s="1"/>
  <c r="L728" i="1"/>
  <c r="M728" i="1" s="1"/>
  <c r="L768" i="1"/>
  <c r="M768" i="1" s="1"/>
  <c r="L666" i="1"/>
  <c r="M666" i="1" s="1"/>
  <c r="M222" i="1"/>
  <c r="G249" i="1"/>
  <c r="H249" i="1" s="1"/>
  <c r="P452" i="1"/>
  <c r="Q452" i="1" s="1"/>
  <c r="G534" i="1"/>
  <c r="H534" i="1" s="1"/>
  <c r="T639" i="1"/>
  <c r="U639" i="1" s="1"/>
  <c r="G727" i="1"/>
  <c r="H727" i="1" s="1"/>
  <c r="G278" i="1"/>
  <c r="H278" i="1" s="1"/>
  <c r="T771" i="1"/>
  <c r="U771" i="1" s="1"/>
  <c r="G470" i="1"/>
  <c r="H470" i="1" s="1"/>
  <c r="T633" i="1"/>
  <c r="U633" i="1" s="1"/>
  <c r="BH778" i="1"/>
  <c r="BI778" i="1" s="1"/>
  <c r="T272" i="1"/>
  <c r="U272" i="1" s="1"/>
  <c r="G538" i="1"/>
  <c r="H538" i="1" s="1"/>
  <c r="H221" i="1"/>
  <c r="G450" i="1"/>
  <c r="H450" i="1" s="1"/>
  <c r="H222" i="1"/>
  <c r="G761" i="1"/>
  <c r="H761" i="1" s="1"/>
  <c r="T764" i="1"/>
  <c r="U764" i="1" s="1"/>
  <c r="G445" i="1"/>
  <c r="H445" i="1" s="1"/>
  <c r="T661" i="1"/>
  <c r="U661" i="1" s="1"/>
  <c r="G276" i="1"/>
  <c r="H276" i="1" s="1"/>
  <c r="G711" i="1"/>
  <c r="H711" i="1" s="1"/>
  <c r="G606" i="1"/>
  <c r="H606" i="1" s="1"/>
  <c r="T454" i="1"/>
  <c r="U454" i="1" s="1"/>
  <c r="G634" i="1"/>
  <c r="H634" i="1" s="1"/>
  <c r="G635" i="1"/>
  <c r="H635" i="1" s="1"/>
  <c r="G488" i="1"/>
  <c r="H488" i="1" s="1"/>
  <c r="G465" i="1"/>
  <c r="H465" i="1" s="1"/>
  <c r="T491" i="1"/>
  <c r="U491" i="1" s="1"/>
  <c r="T469" i="1"/>
  <c r="U469" i="1" s="1"/>
  <c r="T471" i="1"/>
  <c r="U471" i="1" s="1"/>
  <c r="G728" i="1"/>
  <c r="H728" i="1" s="1"/>
  <c r="H219" i="1"/>
  <c r="G282" i="1"/>
  <c r="H282" i="1" s="1"/>
  <c r="T759" i="1"/>
  <c r="U759" i="1" s="1"/>
  <c r="G487" i="1"/>
  <c r="H487" i="1" s="1"/>
  <c r="T607" i="1"/>
  <c r="U607" i="1" s="1"/>
  <c r="G766" i="1"/>
  <c r="H766" i="1" s="1"/>
  <c r="G582" i="1"/>
  <c r="H582" i="1" s="1"/>
  <c r="T286" i="1"/>
  <c r="U286" i="1" s="1"/>
  <c r="M149" i="1"/>
  <c r="U151" i="1"/>
  <c r="U150" i="1"/>
  <c r="AY157" i="1"/>
  <c r="T758" i="1"/>
  <c r="U758" i="1" s="1"/>
  <c r="G507" i="1"/>
  <c r="H507" i="1" s="1"/>
  <c r="G710" i="1"/>
  <c r="H710" i="1" s="1"/>
  <c r="T528" i="1"/>
  <c r="U528" i="1" s="1"/>
  <c r="T641" i="1"/>
  <c r="U641" i="1" s="1"/>
  <c r="DH187" i="1"/>
  <c r="CG149" i="1"/>
  <c r="CH151" i="1"/>
  <c r="BR159" i="1"/>
  <c r="AX447" i="1"/>
  <c r="AY447" i="1" s="1"/>
  <c r="AX586" i="1"/>
  <c r="AY586" i="1" s="1"/>
  <c r="AX488" i="1"/>
  <c r="AY488" i="1" s="1"/>
  <c r="BD273" i="1"/>
  <c r="BM446" i="1"/>
  <c r="BN446" i="1" s="1"/>
  <c r="BM492" i="1"/>
  <c r="BN492" i="1" s="1"/>
  <c r="BM455" i="1"/>
  <c r="BN455" i="1" s="1"/>
  <c r="BM590" i="1"/>
  <c r="BN590" i="1" s="1"/>
  <c r="CG491" i="1"/>
  <c r="CH491" i="1" s="1"/>
  <c r="CG536" i="1"/>
  <c r="CH536" i="1" s="1"/>
  <c r="CG439" i="1"/>
  <c r="CH439" i="1" s="1"/>
  <c r="CG445" i="1"/>
  <c r="CH445" i="1" s="1"/>
  <c r="CG533" i="1"/>
  <c r="CH533" i="1" s="1"/>
  <c r="CG534" i="1"/>
  <c r="CH534" i="1" s="1"/>
  <c r="CG440" i="1"/>
  <c r="CH440" i="1" s="1"/>
  <c r="CG447" i="1"/>
  <c r="CH447" i="1" s="1"/>
  <c r="CG464" i="1"/>
  <c r="CH464" i="1" s="1"/>
  <c r="CG456" i="1"/>
  <c r="CH456" i="1" s="1"/>
  <c r="CG449" i="1"/>
  <c r="CH449" i="1" s="1"/>
  <c r="CG443" i="1"/>
  <c r="CH443" i="1" s="1"/>
  <c r="CG457" i="1"/>
  <c r="CH457" i="1" s="1"/>
  <c r="CG506" i="1"/>
  <c r="CH506" i="1" s="1"/>
  <c r="CG588" i="1"/>
  <c r="CH588" i="1" s="1"/>
  <c r="CG566" i="1"/>
  <c r="CH566" i="1" s="1"/>
  <c r="CG473" i="1"/>
  <c r="CH473" i="1" s="1"/>
  <c r="AN507" i="1"/>
  <c r="AO507" i="1" s="1"/>
  <c r="AN590" i="1"/>
  <c r="AO590" i="1" s="1"/>
  <c r="P282" i="1"/>
  <c r="Q282" i="1" s="1"/>
  <c r="BC529" i="1"/>
  <c r="BD529" i="1" s="1"/>
  <c r="BC559" i="1"/>
  <c r="BD559" i="1" s="1"/>
  <c r="CB159" i="1"/>
  <c r="CC151" i="1"/>
  <c r="L568" i="1"/>
  <c r="M568" i="1" s="1"/>
  <c r="BM282" i="1"/>
  <c r="L442" i="1"/>
  <c r="M442" i="1" s="1"/>
  <c r="AS448" i="1"/>
  <c r="AT448" i="1" s="1"/>
  <c r="M225" i="1"/>
  <c r="L774" i="1"/>
  <c r="M774" i="1" s="1"/>
  <c r="AS492" i="1"/>
  <c r="AT492" i="1" s="1"/>
  <c r="AS441" i="1"/>
  <c r="AT441" i="1" s="1"/>
  <c r="AI159" i="1"/>
  <c r="AJ159" i="1" s="1"/>
  <c r="AS531" i="1"/>
  <c r="AT531" i="1" s="1"/>
  <c r="AS461" i="1"/>
  <c r="AT461" i="1" s="1"/>
  <c r="AS473" i="1"/>
  <c r="AT473" i="1" s="1"/>
  <c r="AS615" i="1"/>
  <c r="AT615" i="1" s="1"/>
  <c r="AS609" i="1"/>
  <c r="AT609" i="1" s="1"/>
  <c r="BR455" i="1"/>
  <c r="BS455" i="1" s="1"/>
  <c r="AI158" i="1"/>
  <c r="AJ158" i="1" s="1"/>
  <c r="L533" i="1"/>
  <c r="M533" i="1" s="1"/>
  <c r="T470" i="1"/>
  <c r="U470" i="1" s="1"/>
  <c r="AI275" i="1"/>
  <c r="AJ275" i="1" s="1"/>
  <c r="P469" i="1"/>
  <c r="Q469" i="1" s="1"/>
  <c r="P532" i="1"/>
  <c r="Q532" i="1" s="1"/>
  <c r="P494" i="1"/>
  <c r="Q494" i="1" s="1"/>
  <c r="P637" i="1"/>
  <c r="Q637" i="1" s="1"/>
  <c r="P776" i="1"/>
  <c r="Q776" i="1" s="1"/>
  <c r="P286" i="1"/>
  <c r="Q286" i="1" s="1"/>
  <c r="P665" i="1"/>
  <c r="Q665" i="1" s="1"/>
  <c r="P566" i="1"/>
  <c r="Q566" i="1" s="1"/>
  <c r="P774" i="1"/>
  <c r="Q774" i="1" s="1"/>
  <c r="BI150" i="1"/>
  <c r="P612" i="1"/>
  <c r="Q612" i="1" s="1"/>
  <c r="L732" i="1"/>
  <c r="M732" i="1" s="1"/>
  <c r="L447" i="1"/>
  <c r="M447" i="1" s="1"/>
  <c r="L494" i="1"/>
  <c r="M494" i="1" s="1"/>
  <c r="L587" i="1"/>
  <c r="M587" i="1" s="1"/>
  <c r="L730" i="1"/>
  <c r="M730" i="1" s="1"/>
  <c r="BH443" i="1"/>
  <c r="BI443" i="1" s="1"/>
  <c r="BM447" i="1"/>
  <c r="BN447" i="1" s="1"/>
  <c r="P560" i="1"/>
  <c r="Q560" i="1" s="1"/>
  <c r="P710" i="1"/>
  <c r="Q710" i="1" s="1"/>
  <c r="P557" i="1"/>
  <c r="Q557" i="1" s="1"/>
  <c r="P763" i="1"/>
  <c r="Q763" i="1" s="1"/>
  <c r="P442" i="1"/>
  <c r="Q442" i="1" s="1"/>
  <c r="AN276" i="1"/>
  <c r="P765" i="1"/>
  <c r="Q765" i="1" s="1"/>
  <c r="L560" i="1"/>
  <c r="M560" i="1" s="1"/>
  <c r="L272" i="1"/>
  <c r="M272" i="1" s="1"/>
  <c r="L710" i="1"/>
  <c r="M710" i="1" s="1"/>
  <c r="L634" i="1"/>
  <c r="M634" i="1" s="1"/>
  <c r="L507" i="1"/>
  <c r="M507" i="1" s="1"/>
  <c r="G567" i="1"/>
  <c r="H567" i="1" s="1"/>
  <c r="BI149" i="1"/>
  <c r="BW528" i="1"/>
  <c r="BX528" i="1" s="1"/>
  <c r="AD157" i="1"/>
  <c r="AE157" i="1" s="1"/>
  <c r="P684" i="1"/>
  <c r="Q684" i="1" s="1"/>
  <c r="P731" i="1"/>
  <c r="Q731" i="1" s="1"/>
  <c r="AD527" i="1"/>
  <c r="AE527" i="1" s="1"/>
  <c r="P609" i="1"/>
  <c r="Q609" i="1" s="1"/>
  <c r="P769" i="1"/>
  <c r="Q769" i="1" s="1"/>
  <c r="L493" i="1"/>
  <c r="M493" i="1" s="1"/>
  <c r="L667" i="1"/>
  <c r="M667" i="1" s="1"/>
  <c r="L460" i="1"/>
  <c r="M460" i="1" s="1"/>
  <c r="L531" i="1"/>
  <c r="M531" i="1" s="1"/>
  <c r="L559" i="1"/>
  <c r="M559" i="1" s="1"/>
  <c r="L773" i="1"/>
  <c r="M773" i="1" s="1"/>
  <c r="BH584" i="1"/>
  <c r="BI584" i="1" s="1"/>
  <c r="BH158" i="1"/>
  <c r="P447" i="1"/>
  <c r="Q447" i="1" s="1"/>
  <c r="P638" i="1"/>
  <c r="Q638" i="1" s="1"/>
  <c r="BM457" i="1"/>
  <c r="BN457" i="1" s="1"/>
  <c r="P667" i="1"/>
  <c r="Q667" i="1" s="1"/>
  <c r="L273" i="1"/>
  <c r="M273" i="1" s="1"/>
  <c r="L463" i="1"/>
  <c r="M463" i="1" s="1"/>
  <c r="L776" i="1"/>
  <c r="M776" i="1" s="1"/>
  <c r="T527" i="1"/>
  <c r="U527" i="1" s="1"/>
  <c r="L562" i="1"/>
  <c r="M562" i="1" s="1"/>
  <c r="AI282" i="1"/>
  <c r="AJ282" i="1" s="1"/>
  <c r="P273" i="1"/>
  <c r="Q273" i="1" s="1"/>
  <c r="P771" i="1"/>
  <c r="Q771" i="1" s="1"/>
  <c r="P531" i="1"/>
  <c r="Q531" i="1" s="1"/>
  <c r="P274" i="1"/>
  <c r="Q274" i="1" s="1"/>
  <c r="M214" i="1"/>
  <c r="L643" i="1"/>
  <c r="M643" i="1" s="1"/>
  <c r="L532" i="1"/>
  <c r="M532" i="1" s="1"/>
  <c r="L731" i="1"/>
  <c r="M731" i="1" s="1"/>
  <c r="L566" i="1"/>
  <c r="M566" i="1" s="1"/>
  <c r="L530" i="1"/>
  <c r="M530" i="1" s="1"/>
  <c r="L709" i="1"/>
  <c r="M709" i="1" s="1"/>
  <c r="G103" i="1"/>
  <c r="H103" i="1" s="1"/>
  <c r="CH163" i="1"/>
  <c r="P775" i="1"/>
  <c r="Q775" i="1" s="1"/>
  <c r="P759" i="1"/>
  <c r="Q759" i="1" s="1"/>
  <c r="P709" i="1"/>
  <c r="Q709" i="1" s="1"/>
  <c r="P466" i="1"/>
  <c r="Q466" i="1" s="1"/>
  <c r="L670" i="1"/>
  <c r="M670" i="1" s="1"/>
  <c r="G781" i="1"/>
  <c r="H781" i="1" s="1"/>
  <c r="BH442" i="1"/>
  <c r="BI442" i="1" s="1"/>
  <c r="P586" i="1"/>
  <c r="Q586" i="1" s="1"/>
  <c r="P443" i="1"/>
  <c r="Q443" i="1" s="1"/>
  <c r="P764" i="1"/>
  <c r="Q764" i="1" s="1"/>
  <c r="AX461" i="1"/>
  <c r="AY461" i="1" s="1"/>
  <c r="P587" i="1"/>
  <c r="Q587" i="1" s="1"/>
  <c r="P492" i="1"/>
  <c r="Q492" i="1" s="1"/>
  <c r="P453" i="1"/>
  <c r="Q453" i="1" s="1"/>
  <c r="P773" i="1"/>
  <c r="Q773" i="1" s="1"/>
  <c r="Q222" i="1"/>
  <c r="Q216" i="1"/>
  <c r="P271" i="1"/>
  <c r="Q271" i="1" s="1"/>
  <c r="U141" i="1"/>
  <c r="L770" i="1"/>
  <c r="M770" i="1" s="1"/>
  <c r="T505" i="1"/>
  <c r="U505" i="1" s="1"/>
  <c r="L489" i="1"/>
  <c r="M489" i="1" s="1"/>
  <c r="L613" i="1"/>
  <c r="M613" i="1" s="1"/>
  <c r="M212" i="1"/>
  <c r="L639" i="1"/>
  <c r="M639" i="1" s="1"/>
  <c r="F226" i="1"/>
  <c r="T588" i="1"/>
  <c r="U588" i="1" s="1"/>
  <c r="L638" i="1"/>
  <c r="M638" i="1" s="1"/>
  <c r="T441" i="1"/>
  <c r="U441" i="1" s="1"/>
  <c r="L763" i="1"/>
  <c r="M763" i="1" s="1"/>
  <c r="T663" i="1"/>
  <c r="U663" i="1" s="1"/>
  <c r="G492" i="1"/>
  <c r="H492" i="1" s="1"/>
  <c r="G671" i="1"/>
  <c r="H671" i="1" s="1"/>
  <c r="L459" i="1"/>
  <c r="M459" i="1" s="1"/>
  <c r="BH99" i="1"/>
  <c r="CC99" i="1"/>
  <c r="P668" i="1"/>
  <c r="Q668" i="1" s="1"/>
  <c r="AD148" i="1"/>
  <c r="CB273" i="1"/>
  <c r="CC273" i="1"/>
  <c r="AO149" i="1"/>
  <c r="AN149" i="1"/>
  <c r="BS288" i="1"/>
  <c r="BR288" i="1"/>
  <c r="BS163" i="1"/>
  <c r="BR163" i="1"/>
  <c r="BS273" i="1"/>
  <c r="BR273" i="1"/>
  <c r="BR276" i="1"/>
  <c r="BS276" i="1"/>
  <c r="BR283" i="1"/>
  <c r="BS283" i="1"/>
  <c r="BR274" i="1"/>
  <c r="BS274" i="1"/>
  <c r="BR278" i="1"/>
  <c r="BS278" i="1"/>
  <c r="DS185" i="1"/>
  <c r="DR186" i="1"/>
  <c r="BR286" i="1"/>
  <c r="BS286" i="1"/>
  <c r="BS285" i="1"/>
  <c r="BR285" i="1"/>
  <c r="BR282" i="1"/>
  <c r="BS282" i="1"/>
  <c r="CH148" i="1"/>
  <c r="CG148" i="1"/>
  <c r="CE190" i="1" s="1"/>
  <c r="CE191" i="1" s="1"/>
  <c r="BM163" i="1"/>
  <c r="BN163" i="1"/>
  <c r="BN289" i="1"/>
  <c r="BM289" i="1"/>
  <c r="BM272" i="1"/>
  <c r="BN272" i="1"/>
  <c r="BM285" i="1"/>
  <c r="BN285" i="1"/>
  <c r="BI283" i="1"/>
  <c r="BH283" i="1"/>
  <c r="BH274" i="1"/>
  <c r="BI274" i="1"/>
  <c r="BH140" i="1"/>
  <c r="BF186" i="1" s="1"/>
  <c r="BI140" i="1"/>
  <c r="BI289" i="1"/>
  <c r="BH289" i="1"/>
  <c r="BI278" i="1"/>
  <c r="BH278" i="1"/>
  <c r="BC148" i="1"/>
  <c r="BA190" i="1" s="1"/>
  <c r="BA191" i="1" s="1"/>
  <c r="BD148" i="1"/>
  <c r="BC151" i="1"/>
  <c r="BD151" i="1"/>
  <c r="EE190" i="1"/>
  <c r="EF189" i="1"/>
  <c r="CG159" i="1"/>
  <c r="CH159" i="1"/>
  <c r="CW186" i="1"/>
  <c r="CW187" i="1" s="1"/>
  <c r="CX185" i="1"/>
  <c r="CX187" i="1" s="1"/>
  <c r="DP189" i="1"/>
  <c r="DO190" i="1"/>
  <c r="BN253" i="1"/>
  <c r="BM253" i="1"/>
  <c r="BD156" i="1"/>
  <c r="BC156" i="1"/>
  <c r="DK189" i="1"/>
  <c r="DJ190" i="1"/>
  <c r="DJ191" i="1" s="1"/>
  <c r="BD277" i="1"/>
  <c r="BC277" i="1"/>
  <c r="BC163" i="1"/>
  <c r="BD163" i="1"/>
  <c r="CC276" i="1"/>
  <c r="CB276" i="1"/>
  <c r="CC220" i="1"/>
  <c r="CA226" i="1"/>
  <c r="CB282" i="1"/>
  <c r="CC282" i="1"/>
  <c r="CB274" i="1"/>
  <c r="CC274" i="1"/>
  <c r="CB8" i="1"/>
  <c r="CC8" i="1"/>
  <c r="CH276" i="1"/>
  <c r="CG276" i="1"/>
  <c r="CG275" i="1"/>
  <c r="CH275" i="1"/>
  <c r="DO186" i="1"/>
  <c r="DP185" i="1"/>
  <c r="CO186" i="1"/>
  <c r="CP185" i="1"/>
  <c r="AS147" i="1"/>
  <c r="AT147" i="1"/>
  <c r="AT148" i="1"/>
  <c r="AS148" i="1"/>
  <c r="AQ190" i="1" s="1"/>
  <c r="DT189" i="1"/>
  <c r="DT191" i="1" s="1"/>
  <c r="DS190" i="1"/>
  <c r="CB150" i="1"/>
  <c r="CC150" i="1"/>
  <c r="DX190" i="1"/>
  <c r="DY189" i="1"/>
  <c r="DY191" i="1" s="1"/>
  <c r="CB283" i="1"/>
  <c r="CC283" i="1"/>
  <c r="CH277" i="1"/>
  <c r="CG277" i="1"/>
  <c r="CG274" i="1"/>
  <c r="CH274" i="1"/>
  <c r="CG272" i="1"/>
  <c r="CH272" i="1"/>
  <c r="DC190" i="1"/>
  <c r="DD189" i="1"/>
  <c r="DD191" i="1" s="1"/>
  <c r="EC186" i="1"/>
  <c r="ED185" i="1"/>
  <c r="AS157" i="1"/>
  <c r="AT157" i="1"/>
  <c r="DS186" i="1"/>
  <c r="DT185" i="1"/>
  <c r="DT187" i="1" s="1"/>
  <c r="CK186" i="1"/>
  <c r="CL185" i="1"/>
  <c r="BR158" i="1"/>
  <c r="BS158" i="1"/>
  <c r="BS150" i="1"/>
  <c r="BR150" i="1"/>
  <c r="BS151" i="1"/>
  <c r="BR151" i="1"/>
  <c r="DE190" i="1"/>
  <c r="DE191" i="1" s="1"/>
  <c r="DF189" i="1"/>
  <c r="BI142" i="1"/>
  <c r="BH142" i="1"/>
  <c r="CZ186" i="1"/>
  <c r="DA185" i="1"/>
  <c r="AY139" i="1"/>
  <c r="AX139" i="1"/>
  <c r="AS155" i="1"/>
  <c r="AT155" i="1"/>
  <c r="ED190" i="1"/>
  <c r="EE189" i="1"/>
  <c r="AN148" i="1"/>
  <c r="AL190" i="1" s="1"/>
  <c r="AO148" i="1"/>
  <c r="BW148" i="1"/>
  <c r="BU190" i="1" s="1"/>
  <c r="BU191" i="1" s="1"/>
  <c r="BX148" i="1"/>
  <c r="BX151" i="1"/>
  <c r="BW151" i="1"/>
  <c r="BX159" i="1"/>
  <c r="BW159" i="1"/>
  <c r="DE186" i="1"/>
  <c r="DF185" i="1"/>
  <c r="AO275" i="1"/>
  <c r="AN275" i="1"/>
  <c r="BK189" i="1"/>
  <c r="BM148" i="1"/>
  <c r="BK190" i="1" s="1"/>
  <c r="BN148" i="1"/>
  <c r="BM159" i="1"/>
  <c r="BN159" i="1"/>
  <c r="DL185" i="1"/>
  <c r="DK186" i="1"/>
  <c r="AT142" i="1"/>
  <c r="AS142" i="1"/>
  <c r="AS141" i="1"/>
  <c r="AT141" i="1"/>
  <c r="CB156" i="1"/>
  <c r="CC156" i="1"/>
  <c r="EE185" i="1"/>
  <c r="ED186" i="1"/>
  <c r="BR139" i="1"/>
  <c r="BS139" i="1"/>
  <c r="CG139" i="1"/>
  <c r="CH139" i="1"/>
  <c r="CB149" i="1"/>
  <c r="CC149" i="1"/>
  <c r="CB148" i="1"/>
  <c r="BZ190" i="1" s="1"/>
  <c r="CC148" i="1"/>
  <c r="EF186" i="1"/>
  <c r="EG185" i="1"/>
  <c r="EG187" i="1" s="1"/>
  <c r="DJ186" i="1"/>
  <c r="DJ187" i="1" s="1"/>
  <c r="DK185" i="1"/>
  <c r="DK187" i="1" s="1"/>
  <c r="BX139" i="1"/>
  <c r="BW139" i="1"/>
  <c r="BI139" i="1"/>
  <c r="BH139" i="1"/>
  <c r="BH163" i="1"/>
  <c r="BI163" i="1"/>
  <c r="BI275" i="1"/>
  <c r="BH275" i="1"/>
  <c r="BI286" i="1"/>
  <c r="BH286" i="1"/>
  <c r="BI285" i="1"/>
  <c r="BH285" i="1"/>
  <c r="CG249" i="1"/>
  <c r="CH249" i="1"/>
  <c r="BD147" i="1"/>
  <c r="BC147" i="1"/>
  <c r="BD142" i="1"/>
  <c r="BC142" i="1"/>
  <c r="BD141" i="1"/>
  <c r="BC141" i="1"/>
  <c r="AX147" i="1"/>
  <c r="AY147" i="1"/>
  <c r="BC149" i="1"/>
  <c r="BD149" i="1"/>
  <c r="BD159" i="1"/>
  <c r="BC159" i="1"/>
  <c r="BD158" i="1"/>
  <c r="BC158" i="1"/>
  <c r="AS156" i="1"/>
  <c r="AT156" i="1"/>
  <c r="CX190" i="1"/>
  <c r="CY189" i="1"/>
  <c r="CH99" i="1"/>
  <c r="CG99" i="1"/>
  <c r="CG8" i="1"/>
  <c r="CH8" i="1"/>
  <c r="CG155" i="1"/>
  <c r="CH155" i="1"/>
  <c r="CG156" i="1"/>
  <c r="CH156" i="1"/>
  <c r="BP185" i="1"/>
  <c r="BS140" i="1"/>
  <c r="BR140" i="1"/>
  <c r="BP186" i="1" s="1"/>
  <c r="BP187" i="1" s="1"/>
  <c r="BR143" i="1"/>
  <c r="BS143" i="1"/>
  <c r="BI156" i="1"/>
  <c r="BH156" i="1"/>
  <c r="CC139" i="1"/>
  <c r="CB139" i="1"/>
  <c r="BS156" i="1"/>
  <c r="BR156" i="1"/>
  <c r="DF186" i="1"/>
  <c r="DG185" i="1"/>
  <c r="DG187" i="1" s="1"/>
  <c r="BH148" i="1"/>
  <c r="BF190" i="1" s="1"/>
  <c r="BI148" i="1"/>
  <c r="BH159" i="1"/>
  <c r="BI159" i="1"/>
  <c r="DC189" i="1"/>
  <c r="DB190" i="1"/>
  <c r="BR141" i="1"/>
  <c r="BS141" i="1"/>
  <c r="BX211" i="1"/>
  <c r="BU226" i="1"/>
  <c r="BD278" i="1"/>
  <c r="BC278" i="1"/>
  <c r="CN186" i="1"/>
  <c r="CO185" i="1"/>
  <c r="AO155" i="1"/>
  <c r="AN155" i="1"/>
  <c r="AY142" i="1"/>
  <c r="AX142" i="1"/>
  <c r="DQ185" i="1"/>
  <c r="DP186" i="1"/>
  <c r="BI249" i="1"/>
  <c r="BH249" i="1"/>
  <c r="AS163" i="1"/>
  <c r="AT163" i="1"/>
  <c r="AS283" i="1"/>
  <c r="AT283" i="1"/>
  <c r="AS272" i="1"/>
  <c r="AT272" i="1"/>
  <c r="AS287" i="1"/>
  <c r="AT287" i="1"/>
  <c r="AS273" i="1"/>
  <c r="AT273" i="1"/>
  <c r="AT139" i="1"/>
  <c r="AS139" i="1"/>
  <c r="AT286" i="1"/>
  <c r="AS286" i="1"/>
  <c r="AS284" i="1"/>
  <c r="AT284" i="1"/>
  <c r="AS274" i="1"/>
  <c r="AT274" i="1"/>
  <c r="AT285" i="1"/>
  <c r="AS285" i="1"/>
  <c r="AS277" i="1"/>
  <c r="AT277" i="1"/>
  <c r="CW190" i="1"/>
  <c r="CW191" i="1" s="1"/>
  <c r="CX189" i="1"/>
  <c r="BN142" i="1"/>
  <c r="BM142" i="1"/>
  <c r="BN141" i="1"/>
  <c r="BM141" i="1"/>
  <c r="DZ190" i="1"/>
  <c r="DZ191" i="1" s="1"/>
  <c r="EA189" i="1"/>
  <c r="BR253" i="1"/>
  <c r="BS253" i="1"/>
  <c r="CL189" i="1"/>
  <c r="CK190" i="1"/>
  <c r="ED189" i="1"/>
  <c r="EC190" i="1"/>
  <c r="CR190" i="1"/>
  <c r="CS189" i="1"/>
  <c r="AN140" i="1"/>
  <c r="AL186" i="1" s="1"/>
  <c r="AO140" i="1"/>
  <c r="AO143" i="1"/>
  <c r="AN143" i="1"/>
  <c r="CQ189" i="1"/>
  <c r="CP190" i="1"/>
  <c r="AN147" i="1"/>
  <c r="AO147" i="1"/>
  <c r="BN147" i="1"/>
  <c r="BM147" i="1"/>
  <c r="EB189" i="1"/>
  <c r="EA190" i="1"/>
  <c r="BR385" i="1"/>
  <c r="BS385" i="1" s="1"/>
  <c r="BQ387" i="1"/>
  <c r="BR387" i="1" s="1"/>
  <c r="BS387" i="1" s="1"/>
  <c r="BI273" i="1"/>
  <c r="BH273" i="1"/>
  <c r="BI284" i="1"/>
  <c r="BH284" i="1"/>
  <c r="BI287" i="1"/>
  <c r="BH287" i="1"/>
  <c r="AX249" i="1"/>
  <c r="AY249" i="1"/>
  <c r="BC385" i="1"/>
  <c r="BD385" i="1" s="1"/>
  <c r="BB387" i="1"/>
  <c r="BC387" i="1" s="1"/>
  <c r="BD387" i="1" s="1"/>
  <c r="AX253" i="1"/>
  <c r="AY253" i="1"/>
  <c r="BL387" i="1"/>
  <c r="BM387" i="1" s="1"/>
  <c r="BN387" i="1" s="1"/>
  <c r="BM385" i="1"/>
  <c r="BN385" i="1" s="1"/>
  <c r="AS385" i="1"/>
  <c r="AT385" i="1" s="1"/>
  <c r="AR387" i="1"/>
  <c r="AS387" i="1" s="1"/>
  <c r="AT387" i="1" s="1"/>
  <c r="J169" i="1"/>
  <c r="M8" i="1"/>
  <c r="O169" i="1"/>
  <c r="O189" i="1"/>
  <c r="Q8" i="1"/>
  <c r="L590" i="1"/>
  <c r="M590" i="1" s="1"/>
  <c r="P590" i="1"/>
  <c r="Q590" i="1" s="1"/>
  <c r="L504" i="1"/>
  <c r="M504" i="1" s="1"/>
  <c r="P504" i="1"/>
  <c r="Q504" i="1" s="1"/>
  <c r="Q211" i="1"/>
  <c r="M211" i="1"/>
  <c r="Q217" i="1"/>
  <c r="M217" i="1"/>
  <c r="L451" i="1"/>
  <c r="M451" i="1" s="1"/>
  <c r="P451" i="1"/>
  <c r="Q451" i="1" s="1"/>
  <c r="J178" i="1"/>
  <c r="M6" i="1"/>
  <c r="G147" i="1"/>
  <c r="E169" i="1"/>
  <c r="H157" i="1"/>
  <c r="U157" i="1"/>
  <c r="T139" i="1"/>
  <c r="G139" i="1"/>
  <c r="T148" i="1"/>
  <c r="G148" i="1"/>
  <c r="AT103" i="1"/>
  <c r="AS103" i="1"/>
  <c r="BC103" i="1"/>
  <c r="BD103" i="1"/>
  <c r="T252" i="1"/>
  <c r="S253" i="1"/>
  <c r="U253" i="1" s="1"/>
  <c r="E256" i="1"/>
  <c r="H252" i="1"/>
  <c r="P147" i="1"/>
  <c r="L147" i="1"/>
  <c r="J256" i="1"/>
  <c r="M252" i="1"/>
  <c r="L103" i="1"/>
  <c r="M103" i="1" s="1"/>
  <c r="P103" i="1"/>
  <c r="Q103" i="1" s="1"/>
  <c r="G155" i="1"/>
  <c r="H155" i="1" s="1"/>
  <c r="T155" i="1"/>
  <c r="U155" i="1" s="1"/>
  <c r="L148" i="1"/>
  <c r="P148" i="1"/>
  <c r="L156" i="1"/>
  <c r="M156" i="1" s="1"/>
  <c r="P156" i="1"/>
  <c r="Q156" i="1" s="1"/>
  <c r="U223" i="1"/>
  <c r="H223" i="1"/>
  <c r="T665" i="1"/>
  <c r="U665" i="1" s="1"/>
  <c r="G665" i="1"/>
  <c r="H665" i="1" s="1"/>
  <c r="T709" i="1"/>
  <c r="U709" i="1" s="1"/>
  <c r="G709" i="1"/>
  <c r="H709" i="1" s="1"/>
  <c r="T283" i="1"/>
  <c r="U283" i="1" s="1"/>
  <c r="G283" i="1"/>
  <c r="H283" i="1" s="1"/>
  <c r="T289" i="1"/>
  <c r="G289" i="1"/>
  <c r="T586" i="1"/>
  <c r="U586" i="1" s="1"/>
  <c r="G586" i="1"/>
  <c r="H586" i="1" s="1"/>
  <c r="T775" i="1"/>
  <c r="U775" i="1" s="1"/>
  <c r="G775" i="1"/>
  <c r="H775" i="1" s="1"/>
  <c r="T456" i="1"/>
  <c r="U456" i="1" s="1"/>
  <c r="G456" i="1"/>
  <c r="H456" i="1" s="1"/>
  <c r="U225" i="1"/>
  <c r="H225" i="1"/>
  <c r="T670" i="1"/>
  <c r="U670" i="1" s="1"/>
  <c r="G670" i="1"/>
  <c r="H670" i="1" s="1"/>
  <c r="H220" i="1"/>
  <c r="U220" i="1"/>
  <c r="T472" i="1"/>
  <c r="U472" i="1" s="1"/>
  <c r="G472" i="1"/>
  <c r="H472" i="1" s="1"/>
  <c r="G281" i="1"/>
  <c r="H281" i="1" s="1"/>
  <c r="T281" i="1"/>
  <c r="U281" i="1" s="1"/>
  <c r="T504" i="1"/>
  <c r="U504" i="1" s="1"/>
  <c r="G504" i="1"/>
  <c r="H504" i="1" s="1"/>
  <c r="T731" i="1"/>
  <c r="U731" i="1" s="1"/>
  <c r="G731" i="1"/>
  <c r="H731" i="1" s="1"/>
  <c r="T285" i="1"/>
  <c r="U285" i="1" s="1"/>
  <c r="G285" i="1"/>
  <c r="H285" i="1" s="1"/>
  <c r="U213" i="1"/>
  <c r="H213" i="1"/>
  <c r="T163" i="1"/>
  <c r="U163" i="1" s="1"/>
  <c r="G163" i="1"/>
  <c r="H163" i="1" s="1"/>
  <c r="T666" i="1"/>
  <c r="U666" i="1" s="1"/>
  <c r="G666" i="1"/>
  <c r="H666" i="1" s="1"/>
  <c r="T664" i="1"/>
  <c r="U664" i="1" s="1"/>
  <c r="G664" i="1"/>
  <c r="H664" i="1" s="1"/>
  <c r="G714" i="1"/>
  <c r="H714" i="1" s="1"/>
  <c r="T714" i="1"/>
  <c r="U714" i="1" s="1"/>
  <c r="T529" i="1"/>
  <c r="U529" i="1" s="1"/>
  <c r="G529" i="1"/>
  <c r="H529" i="1" s="1"/>
  <c r="H211" i="1"/>
  <c r="E226" i="1"/>
  <c r="U211" i="1"/>
  <c r="G140" i="1"/>
  <c r="T140" i="1"/>
  <c r="T558" i="1"/>
  <c r="U558" i="1" s="1"/>
  <c r="G558" i="1"/>
  <c r="H558" i="1" s="1"/>
  <c r="T275" i="1"/>
  <c r="U275" i="1" s="1"/>
  <c r="G275" i="1"/>
  <c r="H275" i="1" s="1"/>
  <c r="T773" i="1"/>
  <c r="U773" i="1" s="1"/>
  <c r="G773" i="1"/>
  <c r="H773" i="1" s="1"/>
  <c r="H6" i="1"/>
  <c r="E178" i="1"/>
  <c r="Q142" i="1"/>
  <c r="M142" i="1"/>
  <c r="M141" i="1"/>
  <c r="Q141" i="1"/>
  <c r="L155" i="1"/>
  <c r="M155" i="1" s="1"/>
  <c r="P155" i="1"/>
  <c r="Q155" i="1" s="1"/>
  <c r="AD260" i="1"/>
  <c r="AE260" i="1" s="1"/>
  <c r="AC254" i="1"/>
  <c r="AD254" i="1" s="1"/>
  <c r="AE254" i="1" s="1"/>
  <c r="AX271" i="1"/>
  <c r="AY271" i="1"/>
  <c r="AY259" i="1"/>
  <c r="AX259" i="1"/>
  <c r="AI260" i="1"/>
  <c r="AJ260" i="1" s="1"/>
  <c r="AH254" i="1"/>
  <c r="AI254" i="1" s="1"/>
  <c r="AJ254" i="1" s="1"/>
  <c r="AS260" i="1"/>
  <c r="AT260" i="1" s="1"/>
  <c r="AR254" i="1"/>
  <c r="AS254" i="1" s="1"/>
  <c r="AT254" i="1" s="1"/>
  <c r="BW260" i="1"/>
  <c r="BX260" i="1" s="1"/>
  <c r="BV254" i="1"/>
  <c r="BW254" i="1" s="1"/>
  <c r="BX254" i="1" s="1"/>
  <c r="CC271" i="1"/>
  <c r="CB271" i="1"/>
  <c r="CA254" i="1"/>
  <c r="CB254" i="1" s="1"/>
  <c r="CC254" i="1" s="1"/>
  <c r="CB260" i="1"/>
  <c r="CC260" i="1" s="1"/>
  <c r="AW254" i="1"/>
  <c r="AX254" i="1" s="1"/>
  <c r="AY254" i="1" s="1"/>
  <c r="AX260" i="1"/>
  <c r="AY260" i="1" s="1"/>
  <c r="CH271" i="1"/>
  <c r="CG271" i="1"/>
  <c r="CH259" i="1"/>
  <c r="CG259" i="1"/>
  <c r="CE254" i="1"/>
  <c r="CG254" i="1" s="1"/>
  <c r="CH254" i="1" s="1"/>
  <c r="CG260" i="1"/>
  <c r="CH260" i="1" s="1"/>
  <c r="BW271" i="1"/>
  <c r="BX271" i="1"/>
  <c r="BX259" i="1"/>
  <c r="BW259" i="1"/>
  <c r="BC259" i="1"/>
  <c r="BD259" i="1"/>
  <c r="BC271" i="1"/>
  <c r="BD271" i="1"/>
  <c r="BH271" i="1"/>
  <c r="BI271" i="1"/>
  <c r="BI259" i="1"/>
  <c r="BH259" i="1"/>
  <c r="BC260" i="1"/>
  <c r="BD260" i="1" s="1"/>
  <c r="BB254" i="1"/>
  <c r="BC254" i="1" s="1"/>
  <c r="BD254" i="1" s="1"/>
  <c r="BS259" i="1"/>
  <c r="BR259" i="1"/>
  <c r="BR271" i="1"/>
  <c r="BS271" i="1"/>
  <c r="BL254" i="1"/>
  <c r="BM254" i="1" s="1"/>
  <c r="BN254" i="1" s="1"/>
  <c r="BM260" i="1"/>
  <c r="BN260" i="1" s="1"/>
  <c r="BH260" i="1"/>
  <c r="BI260" i="1" s="1"/>
  <c r="BG254" i="1"/>
  <c r="BH254" i="1" s="1"/>
  <c r="BI254" i="1" s="1"/>
  <c r="AL254" i="1"/>
  <c r="AN254" i="1" s="1"/>
  <c r="AO254" i="1" s="1"/>
  <c r="AN260" i="1"/>
  <c r="AO260" i="1" s="1"/>
  <c r="AN271" i="1"/>
  <c r="AO271" i="1"/>
  <c r="BN157" i="1"/>
  <c r="BM157" i="1"/>
  <c r="AN151" i="1"/>
  <c r="AO151" i="1"/>
  <c r="AM226" i="1"/>
  <c r="AO212" i="1"/>
  <c r="DG189" i="1"/>
  <c r="DG191" i="1" s="1"/>
  <c r="DF190" i="1"/>
  <c r="BS275" i="1"/>
  <c r="BR275" i="1"/>
  <c r="BS284" i="1"/>
  <c r="BR284" i="1"/>
  <c r="BS277" i="1"/>
  <c r="BR277" i="1"/>
  <c r="BS211" i="1"/>
  <c r="BP226" i="1"/>
  <c r="BN211" i="1"/>
  <c r="BK226" i="1"/>
  <c r="BN286" i="1"/>
  <c r="BM286" i="1"/>
  <c r="BF226" i="1"/>
  <c r="BI211" i="1"/>
  <c r="DM185" i="1"/>
  <c r="DL186" i="1"/>
  <c r="BI157" i="1"/>
  <c r="BH157" i="1"/>
  <c r="BA226" i="1"/>
  <c r="BD211" i="1"/>
  <c r="BX286" i="1"/>
  <c r="BW286" i="1"/>
  <c r="BX163" i="1"/>
  <c r="BW163" i="1"/>
  <c r="BW272" i="1"/>
  <c r="BX272" i="1"/>
  <c r="AV226" i="1"/>
  <c r="AY211" i="1"/>
  <c r="DO185" i="1"/>
  <c r="DN186" i="1"/>
  <c r="AE211" i="1"/>
  <c r="AB226" i="1"/>
  <c r="AT159" i="1"/>
  <c r="AS159" i="1"/>
  <c r="DX185" i="1"/>
  <c r="DW186" i="1"/>
  <c r="DW187" i="1" s="1"/>
  <c r="AX143" i="1"/>
  <c r="AY143" i="1"/>
  <c r="AT211" i="1"/>
  <c r="AQ226" i="1"/>
  <c r="AN142" i="1"/>
  <c r="AO142" i="1"/>
  <c r="P608" i="1"/>
  <c r="Q608" i="1" s="1"/>
  <c r="L608" i="1"/>
  <c r="M608" i="1" s="1"/>
  <c r="L527" i="1"/>
  <c r="M527" i="1" s="1"/>
  <c r="P527" i="1"/>
  <c r="Q527" i="1" s="1"/>
  <c r="L671" i="1"/>
  <c r="M671" i="1" s="1"/>
  <c r="P671" i="1"/>
  <c r="Q671" i="1" s="1"/>
  <c r="P606" i="1"/>
  <c r="Q606" i="1" s="1"/>
  <c r="L606" i="1"/>
  <c r="M606" i="1" s="1"/>
  <c r="P490" i="1"/>
  <c r="Q490" i="1" s="1"/>
  <c r="L490" i="1"/>
  <c r="M490" i="1" s="1"/>
  <c r="Q224" i="1"/>
  <c r="M224" i="1"/>
  <c r="P707" i="1"/>
  <c r="Q707" i="1" s="1"/>
  <c r="L707" i="1"/>
  <c r="M707" i="1" s="1"/>
  <c r="L535" i="1"/>
  <c r="M535" i="1" s="1"/>
  <c r="P535" i="1"/>
  <c r="Q535" i="1" s="1"/>
  <c r="L686" i="1"/>
  <c r="M686" i="1" s="1"/>
  <c r="P686" i="1"/>
  <c r="Q686" i="1" s="1"/>
  <c r="U149" i="1"/>
  <c r="H149" i="1"/>
  <c r="Q151" i="1"/>
  <c r="M151" i="1"/>
  <c r="G729" i="1"/>
  <c r="H729" i="1" s="1"/>
  <c r="T729" i="1"/>
  <c r="U729" i="1" s="1"/>
  <c r="G668" i="1"/>
  <c r="H668" i="1" s="1"/>
  <c r="T668" i="1"/>
  <c r="U668" i="1" s="1"/>
  <c r="G464" i="1"/>
  <c r="H464" i="1" s="1"/>
  <c r="T464" i="1"/>
  <c r="U464" i="1" s="1"/>
  <c r="G440" i="1"/>
  <c r="H440" i="1" s="1"/>
  <c r="T440" i="1"/>
  <c r="U440" i="1" s="1"/>
  <c r="AD563" i="1"/>
  <c r="AE563" i="1" s="1"/>
  <c r="AD687" i="1"/>
  <c r="AE687" i="1" s="1"/>
  <c r="AD710" i="1"/>
  <c r="AE710" i="1" s="1"/>
  <c r="AD566" i="1"/>
  <c r="AE566" i="1" s="1"/>
  <c r="DP226" i="1"/>
  <c r="DW226" i="1"/>
  <c r="BW663" i="1"/>
  <c r="BX663" i="1" s="1"/>
  <c r="BW614" i="1"/>
  <c r="BX614" i="1" s="1"/>
  <c r="BW609" i="1"/>
  <c r="BX609" i="1" s="1"/>
  <c r="BW282" i="1"/>
  <c r="BW488" i="1"/>
  <c r="BX488" i="1" s="1"/>
  <c r="BW713" i="1"/>
  <c r="BX713" i="1" s="1"/>
  <c r="BW765" i="1"/>
  <c r="BX765" i="1" s="1"/>
  <c r="BW540" i="1"/>
  <c r="BX540" i="1" s="1"/>
  <c r="BW776" i="1"/>
  <c r="BX776" i="1" s="1"/>
  <c r="BW758" i="1"/>
  <c r="BX758" i="1" s="1"/>
  <c r="BW568" i="1"/>
  <c r="BX568" i="1" s="1"/>
  <c r="BW639" i="1"/>
  <c r="BX639" i="1" s="1"/>
  <c r="BW730" i="1"/>
  <c r="BX730" i="1" s="1"/>
  <c r="BW774" i="1"/>
  <c r="BX774" i="1" s="1"/>
  <c r="BW685" i="1"/>
  <c r="BX685" i="1" s="1"/>
  <c r="BW762" i="1"/>
  <c r="BX762" i="1" s="1"/>
  <c r="BX283" i="1"/>
  <c r="BW463" i="1"/>
  <c r="BX463" i="1" s="1"/>
  <c r="BW641" i="1"/>
  <c r="BX641" i="1" s="1"/>
  <c r="BW635" i="1"/>
  <c r="BX635" i="1" s="1"/>
  <c r="AV185" i="1"/>
  <c r="AO220" i="1"/>
  <c r="CB463" i="1"/>
  <c r="CC463" i="1" s="1"/>
  <c r="CB568" i="1"/>
  <c r="CC568" i="1" s="1"/>
  <c r="CB537" i="1"/>
  <c r="CC537" i="1" s="1"/>
  <c r="CB663" i="1"/>
  <c r="CC663" i="1" s="1"/>
  <c r="CB766" i="1"/>
  <c r="CC766" i="1" s="1"/>
  <c r="CB764" i="1"/>
  <c r="CC764" i="1" s="1"/>
  <c r="CB613" i="1"/>
  <c r="CC613" i="1" s="1"/>
  <c r="CY226" i="1"/>
  <c r="DY226" i="1"/>
  <c r="CG672" i="1"/>
  <c r="CH672" i="1" s="1"/>
  <c r="CG490" i="1"/>
  <c r="CH490" i="1" s="1"/>
  <c r="CG587" i="1"/>
  <c r="CH587" i="1" s="1"/>
  <c r="CG714" i="1"/>
  <c r="CH714" i="1" s="1"/>
  <c r="DC226" i="1"/>
  <c r="DM226" i="1"/>
  <c r="DD226" i="1"/>
  <c r="DJ226" i="1"/>
  <c r="DX226" i="1"/>
  <c r="BR685" i="1"/>
  <c r="BS685" i="1" s="1"/>
  <c r="BR771" i="1"/>
  <c r="BS771" i="1" s="1"/>
  <c r="BR506" i="1"/>
  <c r="BS506" i="1" s="1"/>
  <c r="BR709" i="1"/>
  <c r="BS709" i="1" s="1"/>
  <c r="BQ226" i="1"/>
  <c r="BR641" i="1"/>
  <c r="BS641" i="1" s="1"/>
  <c r="BR561" i="1"/>
  <c r="BS561" i="1" s="1"/>
  <c r="BR557" i="1"/>
  <c r="BS557" i="1" s="1"/>
  <c r="BR644" i="1"/>
  <c r="BS644" i="1" s="1"/>
  <c r="BR683" i="1"/>
  <c r="BS683" i="1" s="1"/>
  <c r="BR765" i="1"/>
  <c r="BS765" i="1" s="1"/>
  <c r="BR713" i="1"/>
  <c r="BS713" i="1" s="1"/>
  <c r="BR564" i="1"/>
  <c r="BS564" i="1" s="1"/>
  <c r="BR726" i="1"/>
  <c r="BS726" i="1" s="1"/>
  <c r="BR606" i="1"/>
  <c r="BS606" i="1" s="1"/>
  <c r="BR538" i="1"/>
  <c r="BS538" i="1" s="1"/>
  <c r="BR662" i="1"/>
  <c r="BS662" i="1" s="1"/>
  <c r="BR686" i="1"/>
  <c r="BS686" i="1" s="1"/>
  <c r="BR607" i="1"/>
  <c r="BS607" i="1" s="1"/>
  <c r="BR730" i="1"/>
  <c r="BS730" i="1" s="1"/>
  <c r="BR781" i="1"/>
  <c r="BS781" i="1" s="1"/>
  <c r="BR774" i="1"/>
  <c r="BS774" i="1" s="1"/>
  <c r="BR729" i="1"/>
  <c r="BS729" i="1" s="1"/>
  <c r="BR708" i="1"/>
  <c r="BS708" i="1" s="1"/>
  <c r="BR772" i="1"/>
  <c r="BS772" i="1" s="1"/>
  <c r="BR567" i="1"/>
  <c r="BS567" i="1" s="1"/>
  <c r="BR589" i="1"/>
  <c r="BS589" i="1" s="1"/>
  <c r="BR687" i="1"/>
  <c r="BS687" i="1" s="1"/>
  <c r="BR585" i="1"/>
  <c r="BS585" i="1" s="1"/>
  <c r="BR562" i="1"/>
  <c r="BS562" i="1" s="1"/>
  <c r="BR615" i="1"/>
  <c r="BS615" i="1" s="1"/>
  <c r="BR688" i="1"/>
  <c r="BS688" i="1" s="1"/>
  <c r="BR614" i="1"/>
  <c r="BS614" i="1" s="1"/>
  <c r="BR731" i="1"/>
  <c r="BS731" i="1" s="1"/>
  <c r="BR665" i="1"/>
  <c r="BS665" i="1" s="1"/>
  <c r="BR767" i="1"/>
  <c r="BS767" i="1" s="1"/>
  <c r="BR527" i="1"/>
  <c r="BS527" i="1" s="1"/>
  <c r="BR773" i="1"/>
  <c r="BS773" i="1" s="1"/>
  <c r="BR775" i="1"/>
  <c r="BS775" i="1" s="1"/>
  <c r="BR528" i="1"/>
  <c r="BS528" i="1" s="1"/>
  <c r="BR616" i="1"/>
  <c r="BS616" i="1" s="1"/>
  <c r="BR473" i="1"/>
  <c r="BS473" i="1" s="1"/>
  <c r="BR770" i="1"/>
  <c r="BS770" i="1" s="1"/>
  <c r="BR491" i="1"/>
  <c r="BS491" i="1" s="1"/>
  <c r="BR590" i="1"/>
  <c r="BS590" i="1" s="1"/>
  <c r="AX767" i="1"/>
  <c r="AY767" i="1" s="1"/>
  <c r="AX713" i="1"/>
  <c r="AY713" i="1" s="1"/>
  <c r="AX491" i="1"/>
  <c r="AY491" i="1" s="1"/>
  <c r="AX641" i="1"/>
  <c r="AY641" i="1" s="1"/>
  <c r="AX538" i="1"/>
  <c r="AY538" i="1" s="1"/>
  <c r="AX726" i="1"/>
  <c r="AY726" i="1" s="1"/>
  <c r="AX768" i="1"/>
  <c r="AY768" i="1" s="1"/>
  <c r="AX668" i="1"/>
  <c r="AY668" i="1" s="1"/>
  <c r="AX463" i="1"/>
  <c r="AY463" i="1" s="1"/>
  <c r="AX769" i="1"/>
  <c r="AY769" i="1" s="1"/>
  <c r="AX760" i="1"/>
  <c r="AY760" i="1" s="1"/>
  <c r="AX728" i="1"/>
  <c r="AY728" i="1" s="1"/>
  <c r="AY219" i="1"/>
  <c r="AX766" i="1"/>
  <c r="AY766" i="1" s="1"/>
  <c r="AX710" i="1"/>
  <c r="AY710" i="1" s="1"/>
  <c r="AX464" i="1"/>
  <c r="AY464" i="1" s="1"/>
  <c r="AX671" i="1"/>
  <c r="AY671" i="1" s="1"/>
  <c r="AX454" i="1"/>
  <c r="AY454" i="1" s="1"/>
  <c r="AX683" i="1"/>
  <c r="AY683" i="1" s="1"/>
  <c r="AX446" i="1"/>
  <c r="AY446" i="1" s="1"/>
  <c r="AX664" i="1"/>
  <c r="AY664" i="1" s="1"/>
  <c r="AX455" i="1"/>
  <c r="AY455" i="1" s="1"/>
  <c r="AX704" i="1"/>
  <c r="AY704" i="1" s="1"/>
  <c r="AX607" i="1"/>
  <c r="AY607" i="1" s="1"/>
  <c r="AX732" i="1"/>
  <c r="AY732" i="1" s="1"/>
  <c r="AX663" i="1"/>
  <c r="AY663" i="1" s="1"/>
  <c r="AX775" i="1"/>
  <c r="AY775" i="1" s="1"/>
  <c r="AW226" i="1"/>
  <c r="AX507" i="1"/>
  <c r="AY507" i="1" s="1"/>
  <c r="AX770" i="1"/>
  <c r="AY770" i="1" s="1"/>
  <c r="AX505" i="1"/>
  <c r="AY505" i="1" s="1"/>
  <c r="AX762" i="1"/>
  <c r="AY762" i="1" s="1"/>
  <c r="AX712" i="1"/>
  <c r="AY712" i="1" s="1"/>
  <c r="AX637" i="1"/>
  <c r="AY637" i="1" s="1"/>
  <c r="AX759" i="1"/>
  <c r="AY759" i="1" s="1"/>
  <c r="AY213" i="1"/>
  <c r="AX764" i="1"/>
  <c r="AY764" i="1" s="1"/>
  <c r="AX781" i="1"/>
  <c r="AY781" i="1" s="1"/>
  <c r="AX465" i="1"/>
  <c r="AY465" i="1" s="1"/>
  <c r="AX758" i="1"/>
  <c r="AY758" i="1" s="1"/>
  <c r="AX642" i="1"/>
  <c r="AY642" i="1" s="1"/>
  <c r="AX711" i="1"/>
  <c r="AY711" i="1" s="1"/>
  <c r="AX772" i="1"/>
  <c r="AY772" i="1" s="1"/>
  <c r="AX567" i="1"/>
  <c r="AY567" i="1" s="1"/>
  <c r="AX714" i="1"/>
  <c r="AY714" i="1" s="1"/>
  <c r="AX731" i="1"/>
  <c r="AY731" i="1" s="1"/>
  <c r="AX562" i="1"/>
  <c r="AY562" i="1" s="1"/>
  <c r="AX639" i="1"/>
  <c r="AY639" i="1" s="1"/>
  <c r="AX633" i="1"/>
  <c r="AY633" i="1" s="1"/>
  <c r="AX669" i="1"/>
  <c r="AY669" i="1" s="1"/>
  <c r="AX761" i="1"/>
  <c r="AY761" i="1" s="1"/>
  <c r="AX568" i="1"/>
  <c r="AY568" i="1" s="1"/>
  <c r="AX776" i="1"/>
  <c r="AY776" i="1" s="1"/>
  <c r="AY216" i="1"/>
  <c r="AX708" i="1"/>
  <c r="AY708" i="1" s="1"/>
  <c r="AX442" i="1"/>
  <c r="AY442" i="1" s="1"/>
  <c r="AX729" i="1"/>
  <c r="AY729" i="1" s="1"/>
  <c r="AX585" i="1"/>
  <c r="AY585" i="1" s="1"/>
  <c r="CK226" i="1"/>
  <c r="DS226" i="1"/>
  <c r="BM452" i="1"/>
  <c r="BN452" i="1" s="1"/>
  <c r="BM613" i="1"/>
  <c r="BN613" i="1" s="1"/>
  <c r="BN214" i="1"/>
  <c r="BN221" i="1"/>
  <c r="BN223" i="1"/>
  <c r="BN217" i="1"/>
  <c r="BN213" i="1"/>
  <c r="BM529" i="1"/>
  <c r="BN529" i="1" s="1"/>
  <c r="BL226" i="1"/>
  <c r="DF226" i="1"/>
  <c r="DK226" i="1"/>
  <c r="BI218" i="1"/>
  <c r="BI225" i="1"/>
  <c r="BH777" i="1"/>
  <c r="BI777" i="1" s="1"/>
  <c r="BH562" i="1"/>
  <c r="BI562" i="1" s="1"/>
  <c r="BI214" i="1"/>
  <c r="BC157" i="1"/>
  <c r="BI151" i="1"/>
  <c r="BC777" i="1"/>
  <c r="BD777" i="1" s="1"/>
  <c r="BD214" i="1"/>
  <c r="BC712" i="1"/>
  <c r="BD712" i="1" s="1"/>
  <c r="BC491" i="1"/>
  <c r="BD491" i="1" s="1"/>
  <c r="BD288" i="1"/>
  <c r="BD222" i="1"/>
  <c r="BC770" i="1"/>
  <c r="BD770" i="1" s="1"/>
  <c r="BC729" i="1"/>
  <c r="BD729" i="1" s="1"/>
  <c r="BD213" i="1"/>
  <c r="BC287" i="1"/>
  <c r="BC664" i="1"/>
  <c r="BD664" i="1" s="1"/>
  <c r="BC684" i="1"/>
  <c r="BD684" i="1" s="1"/>
  <c r="BC714" i="1"/>
  <c r="BD714" i="1" s="1"/>
  <c r="BD219" i="1"/>
  <c r="BD220" i="1"/>
  <c r="BD216" i="1"/>
  <c r="BD225" i="1"/>
  <c r="BC775" i="1"/>
  <c r="BD775" i="1" s="1"/>
  <c r="BC590" i="1"/>
  <c r="BD590" i="1" s="1"/>
  <c r="BC710" i="1"/>
  <c r="BD710" i="1" s="1"/>
  <c r="BC713" i="1"/>
  <c r="BD713" i="1" s="1"/>
  <c r="BC706" i="1"/>
  <c r="BD706" i="1" s="1"/>
  <c r="BC687" i="1"/>
  <c r="BD687" i="1" s="1"/>
  <c r="BD215" i="1"/>
  <c r="BC639" i="1"/>
  <c r="BD639" i="1" s="1"/>
  <c r="BD218" i="1"/>
  <c r="BD212" i="1"/>
  <c r="CB662" i="1"/>
  <c r="CC662" i="1" s="1"/>
  <c r="CB538" i="1"/>
  <c r="CC538" i="1" s="1"/>
  <c r="CB774" i="1"/>
  <c r="CC774" i="1" s="1"/>
  <c r="CB767" i="1"/>
  <c r="CC767" i="1" s="1"/>
  <c r="CB533" i="1"/>
  <c r="CC533" i="1" s="1"/>
  <c r="CB686" i="1"/>
  <c r="CC686" i="1" s="1"/>
  <c r="CB607" i="1"/>
  <c r="CC607" i="1" s="1"/>
  <c r="CB535" i="1"/>
  <c r="CC535" i="1" s="1"/>
  <c r="CN226" i="1"/>
  <c r="AR226" i="1"/>
  <c r="AE213" i="1"/>
  <c r="AI451" i="1"/>
  <c r="AJ451" i="1" s="1"/>
  <c r="AI449" i="1"/>
  <c r="AJ449" i="1" s="1"/>
  <c r="AI713" i="1"/>
  <c r="AJ713" i="1" s="1"/>
  <c r="AI773" i="1"/>
  <c r="AJ773" i="1" s="1"/>
  <c r="AI462" i="1"/>
  <c r="AJ462" i="1" s="1"/>
  <c r="AI777" i="1"/>
  <c r="AJ777" i="1" s="1"/>
  <c r="AI442" i="1"/>
  <c r="AJ442" i="1" s="1"/>
  <c r="AI532" i="1"/>
  <c r="AJ532" i="1" s="1"/>
  <c r="AI686" i="1"/>
  <c r="AJ686" i="1" s="1"/>
  <c r="AI760" i="1"/>
  <c r="AJ760" i="1" s="1"/>
  <c r="AI729" i="1"/>
  <c r="AJ729" i="1" s="1"/>
  <c r="AI614" i="1"/>
  <c r="AJ614" i="1" s="1"/>
  <c r="AI448" i="1"/>
  <c r="AJ448" i="1" s="1"/>
  <c r="AI732" i="1"/>
  <c r="AJ732" i="1" s="1"/>
  <c r="AI643" i="1"/>
  <c r="AJ643" i="1" s="1"/>
  <c r="AI638" i="1"/>
  <c r="AJ638" i="1" s="1"/>
  <c r="AI667" i="1"/>
  <c r="AJ667" i="1" s="1"/>
  <c r="AI540" i="1"/>
  <c r="AJ540" i="1" s="1"/>
  <c r="AI441" i="1"/>
  <c r="AJ441" i="1" s="1"/>
  <c r="AI634" i="1"/>
  <c r="AJ634" i="1" s="1"/>
  <c r="AI287" i="1"/>
  <c r="AJ287" i="1" s="1"/>
  <c r="AI587" i="1"/>
  <c r="AJ587" i="1" s="1"/>
  <c r="AI781" i="1"/>
  <c r="AJ781" i="1" s="1"/>
  <c r="AI708" i="1"/>
  <c r="AJ708" i="1" s="1"/>
  <c r="AI492" i="1"/>
  <c r="AJ492" i="1" s="1"/>
  <c r="AI633" i="1"/>
  <c r="AJ633" i="1" s="1"/>
  <c r="AI274" i="1"/>
  <c r="AJ274" i="1" s="1"/>
  <c r="AI770" i="1"/>
  <c r="AJ770" i="1" s="1"/>
  <c r="AI774" i="1"/>
  <c r="AJ774" i="1" s="1"/>
  <c r="AI710" i="1"/>
  <c r="AJ710" i="1" s="1"/>
  <c r="AI459" i="1"/>
  <c r="AJ459" i="1" s="1"/>
  <c r="AI712" i="1"/>
  <c r="AJ712" i="1" s="1"/>
  <c r="AI640" i="1"/>
  <c r="AJ640" i="1" s="1"/>
  <c r="AI504" i="1"/>
  <c r="AJ504" i="1" s="1"/>
  <c r="AI288" i="1"/>
  <c r="AJ288" i="1" s="1"/>
  <c r="AI668" i="1"/>
  <c r="AJ668" i="1" s="1"/>
  <c r="AI759" i="1"/>
  <c r="AJ759" i="1" s="1"/>
  <c r="AI763" i="1"/>
  <c r="AJ763" i="1" s="1"/>
  <c r="AI687" i="1"/>
  <c r="AJ687" i="1" s="1"/>
  <c r="AI567" i="1"/>
  <c r="AJ567" i="1" s="1"/>
  <c r="AI662" i="1"/>
  <c r="AJ662" i="1" s="1"/>
  <c r="AI609" i="1"/>
  <c r="AJ609" i="1" s="1"/>
  <c r="AI762" i="1"/>
  <c r="AJ762" i="1" s="1"/>
  <c r="AI276" i="1"/>
  <c r="AJ276" i="1" s="1"/>
  <c r="AI488" i="1"/>
  <c r="AJ488" i="1" s="1"/>
  <c r="AI474" i="1"/>
  <c r="AJ474" i="1" s="1"/>
  <c r="AI665" i="1"/>
  <c r="AJ665" i="1" s="1"/>
  <c r="AI487" i="1"/>
  <c r="AJ487" i="1" s="1"/>
  <c r="AI528" i="1"/>
  <c r="AJ528" i="1" s="1"/>
  <c r="AI637" i="1"/>
  <c r="AJ637" i="1" s="1"/>
  <c r="AI536" i="1"/>
  <c r="AJ536" i="1" s="1"/>
  <c r="AI672" i="1"/>
  <c r="AJ672" i="1" s="1"/>
  <c r="AI769" i="1"/>
  <c r="AJ769" i="1" s="1"/>
  <c r="AI539" i="1"/>
  <c r="AJ539" i="1" s="1"/>
  <c r="AI281" i="1"/>
  <c r="AJ281" i="1" s="1"/>
  <c r="AI491" i="1"/>
  <c r="AJ491" i="1" s="1"/>
  <c r="AI726" i="1"/>
  <c r="AJ726" i="1" s="1"/>
  <c r="AI568" i="1"/>
  <c r="AJ568" i="1" s="1"/>
  <c r="AI534" i="1"/>
  <c r="AJ534" i="1" s="1"/>
  <c r="AI765" i="1"/>
  <c r="AJ765" i="1" s="1"/>
  <c r="AI564" i="1"/>
  <c r="AJ564" i="1" s="1"/>
  <c r="AI764" i="1"/>
  <c r="AJ764" i="1" s="1"/>
  <c r="AI493" i="1"/>
  <c r="AJ493" i="1" s="1"/>
  <c r="AI586" i="1"/>
  <c r="AJ586" i="1" s="1"/>
  <c r="AI608" i="1"/>
  <c r="AJ608" i="1" s="1"/>
  <c r="AH226" i="1"/>
  <c r="AI460" i="1"/>
  <c r="AJ460" i="1" s="1"/>
  <c r="AI563" i="1"/>
  <c r="AJ563" i="1" s="1"/>
  <c r="AI705" i="1"/>
  <c r="AJ705" i="1" s="1"/>
  <c r="AI707" i="1"/>
  <c r="AJ707" i="1" s="1"/>
  <c r="AI642" i="1"/>
  <c r="AJ642" i="1" s="1"/>
  <c r="AI775" i="1"/>
  <c r="AJ775" i="1" s="1"/>
  <c r="AI664" i="1"/>
  <c r="AJ664" i="1" s="1"/>
  <c r="AI669" i="1"/>
  <c r="AJ669" i="1" s="1"/>
  <c r="AI489" i="1"/>
  <c r="AJ489" i="1" s="1"/>
  <c r="AI588" i="1"/>
  <c r="AJ588" i="1" s="1"/>
  <c r="AI613" i="1"/>
  <c r="AJ613" i="1" s="1"/>
  <c r="AI688" i="1"/>
  <c r="AJ688" i="1" s="1"/>
  <c r="AI758" i="1"/>
  <c r="AJ758" i="1" s="1"/>
  <c r="AI728" i="1"/>
  <c r="AJ728" i="1" s="1"/>
  <c r="AI457" i="1"/>
  <c r="AJ457" i="1" s="1"/>
  <c r="AI761" i="1"/>
  <c r="AJ761" i="1" s="1"/>
  <c r="AI530" i="1"/>
  <c r="AJ530" i="1" s="1"/>
  <c r="AI473" i="1"/>
  <c r="AJ473" i="1" s="1"/>
  <c r="AI731" i="1"/>
  <c r="AJ731" i="1" s="1"/>
  <c r="AI471" i="1"/>
  <c r="AJ471" i="1" s="1"/>
  <c r="AI771" i="1"/>
  <c r="AJ771" i="1" s="1"/>
  <c r="AI565" i="1"/>
  <c r="AJ565" i="1" s="1"/>
  <c r="AI506" i="1"/>
  <c r="AJ506" i="1" s="1"/>
  <c r="AI455" i="1"/>
  <c r="AJ455" i="1" s="1"/>
  <c r="CZ226" i="1"/>
  <c r="CX226" i="1"/>
  <c r="BB226" i="1"/>
  <c r="EE226" i="1"/>
  <c r="DH226" i="1"/>
  <c r="AS686" i="1"/>
  <c r="AT686" i="1" s="1"/>
  <c r="AT219" i="1"/>
  <c r="AT216" i="1"/>
  <c r="AS667" i="1"/>
  <c r="AT667" i="1" s="1"/>
  <c r="AS713" i="1"/>
  <c r="AT713" i="1" s="1"/>
  <c r="AS684" i="1"/>
  <c r="AT684" i="1" s="1"/>
  <c r="AS685" i="1"/>
  <c r="AT685" i="1" s="1"/>
  <c r="AS767" i="1"/>
  <c r="AT767" i="1" s="1"/>
  <c r="AS449" i="1"/>
  <c r="AT449" i="1" s="1"/>
  <c r="AT220" i="1"/>
  <c r="AT222" i="1"/>
  <c r="AT221" i="1"/>
  <c r="AT218" i="1"/>
  <c r="AS506" i="1"/>
  <c r="AT506" i="1" s="1"/>
  <c r="AS527" i="1"/>
  <c r="AT527" i="1" s="1"/>
  <c r="AS761" i="1"/>
  <c r="AT761" i="1" s="1"/>
  <c r="AT217" i="1"/>
  <c r="AS672" i="1"/>
  <c r="AT672" i="1" s="1"/>
  <c r="AT215" i="1"/>
  <c r="AT213" i="1"/>
  <c r="AS704" i="1"/>
  <c r="AT704" i="1" s="1"/>
  <c r="AT224" i="1"/>
  <c r="AS710" i="1"/>
  <c r="AT710" i="1" s="1"/>
  <c r="AS529" i="1"/>
  <c r="AT529" i="1" s="1"/>
  <c r="AT212" i="1"/>
  <c r="AS760" i="1"/>
  <c r="AT760" i="1" s="1"/>
  <c r="AS714" i="1"/>
  <c r="AT714" i="1" s="1"/>
  <c r="AS530" i="1"/>
  <c r="AT530" i="1" s="1"/>
  <c r="AT214" i="1"/>
  <c r="AS772" i="1"/>
  <c r="AT772" i="1" s="1"/>
  <c r="AT225" i="1"/>
  <c r="AS712" i="1"/>
  <c r="AT712" i="1" s="1"/>
  <c r="CW226" i="1"/>
  <c r="CU226" i="1"/>
  <c r="DE226" i="1"/>
  <c r="BH288" i="1"/>
  <c r="BH461" i="1"/>
  <c r="BI461" i="1" s="1"/>
  <c r="BH612" i="1"/>
  <c r="BI612" i="1" s="1"/>
  <c r="BH711" i="1"/>
  <c r="BI711" i="1" s="1"/>
  <c r="BH663" i="1"/>
  <c r="BI663" i="1" s="1"/>
  <c r="BH729" i="1"/>
  <c r="BI729" i="1" s="1"/>
  <c r="BH610" i="1"/>
  <c r="BI610" i="1" s="1"/>
  <c r="BH508" i="1"/>
  <c r="BI508" i="1" s="1"/>
  <c r="BH583" i="1"/>
  <c r="BI583" i="1" s="1"/>
  <c r="BH606" i="1"/>
  <c r="BI606" i="1" s="1"/>
  <c r="BH533" i="1"/>
  <c r="BI533" i="1" s="1"/>
  <c r="BH769" i="1"/>
  <c r="BI769" i="1" s="1"/>
  <c r="BH712" i="1"/>
  <c r="BI712" i="1" s="1"/>
  <c r="BH504" i="1"/>
  <c r="BI504" i="1" s="1"/>
  <c r="BH568" i="1"/>
  <c r="BI568" i="1" s="1"/>
  <c r="BH709" i="1"/>
  <c r="BI709" i="1" s="1"/>
  <c r="BH637" i="1"/>
  <c r="BI637" i="1" s="1"/>
  <c r="BG226" i="1"/>
  <c r="BH468" i="1"/>
  <c r="BI468" i="1" s="1"/>
  <c r="BH768" i="1"/>
  <c r="BI768" i="1" s="1"/>
  <c r="BH765" i="1"/>
  <c r="BI765" i="1" s="1"/>
  <c r="BH466" i="1"/>
  <c r="BI466" i="1" s="1"/>
  <c r="BH665" i="1"/>
  <c r="BI665" i="1" s="1"/>
  <c r="BH770" i="1"/>
  <c r="BI770" i="1" s="1"/>
  <c r="BH644" i="1"/>
  <c r="BI644" i="1" s="1"/>
  <c r="BH704" i="1"/>
  <c r="BI704" i="1" s="1"/>
  <c r="BH776" i="1"/>
  <c r="BI776" i="1" s="1"/>
  <c r="BH459" i="1"/>
  <c r="BI459" i="1" s="1"/>
  <c r="BH559" i="1"/>
  <c r="BI559" i="1" s="1"/>
  <c r="BH608" i="1"/>
  <c r="BI608" i="1" s="1"/>
  <c r="BH762" i="1"/>
  <c r="BI762" i="1" s="1"/>
  <c r="BH671" i="1"/>
  <c r="BI671" i="1" s="1"/>
  <c r="BH683" i="1"/>
  <c r="BI683" i="1" s="1"/>
  <c r="BH687" i="1"/>
  <c r="BI687" i="1" s="1"/>
  <c r="BH454" i="1"/>
  <c r="BI454" i="1" s="1"/>
  <c r="BH587" i="1"/>
  <c r="BI587" i="1" s="1"/>
  <c r="BH564" i="1"/>
  <c r="BI564" i="1" s="1"/>
  <c r="BH774" i="1"/>
  <c r="BI774" i="1" s="1"/>
  <c r="BH684" i="1"/>
  <c r="BI684" i="1" s="1"/>
  <c r="BH528" i="1"/>
  <c r="BI528" i="1" s="1"/>
  <c r="BH451" i="1"/>
  <c r="BI451" i="1" s="1"/>
  <c r="M223" i="1"/>
  <c r="H159" i="1"/>
  <c r="T687" i="1"/>
  <c r="U687" i="1" s="1"/>
  <c r="T451" i="1"/>
  <c r="U451" i="1" s="1"/>
  <c r="T463" i="1"/>
  <c r="U463" i="1" s="1"/>
  <c r="T585" i="1"/>
  <c r="U585" i="1" s="1"/>
  <c r="T462" i="1"/>
  <c r="U462" i="1" s="1"/>
  <c r="BC557" i="1"/>
  <c r="BD557" i="1" s="1"/>
  <c r="BC589" i="1"/>
  <c r="BD589" i="1" s="1"/>
  <c r="BC506" i="1"/>
  <c r="BD506" i="1" s="1"/>
  <c r="BC447" i="1"/>
  <c r="BD447" i="1" s="1"/>
  <c r="BC466" i="1"/>
  <c r="BD466" i="1" s="1"/>
  <c r="BC456" i="1"/>
  <c r="BD456" i="1" s="1"/>
  <c r="BC588" i="1"/>
  <c r="BD588" i="1" s="1"/>
  <c r="BC450" i="1"/>
  <c r="BD450" i="1" s="1"/>
  <c r="BC272" i="1"/>
  <c r="BC453" i="1"/>
  <c r="BD453" i="1" s="1"/>
  <c r="BC564" i="1"/>
  <c r="BD564" i="1" s="1"/>
  <c r="BC568" i="1"/>
  <c r="BD568" i="1" s="1"/>
  <c r="BC442" i="1"/>
  <c r="BD442" i="1" s="1"/>
  <c r="BC583" i="1"/>
  <c r="BD583" i="1" s="1"/>
  <c r="BM487" i="1"/>
  <c r="BN487" i="1" s="1"/>
  <c r="BM462" i="1"/>
  <c r="BN462" i="1" s="1"/>
  <c r="BM490" i="1"/>
  <c r="BN490" i="1" s="1"/>
  <c r="BM527" i="1"/>
  <c r="BN527" i="1" s="1"/>
  <c r="BM458" i="1"/>
  <c r="BN458" i="1" s="1"/>
  <c r="BM494" i="1"/>
  <c r="BN494" i="1" s="1"/>
  <c r="BM453" i="1"/>
  <c r="BN453" i="1" s="1"/>
  <c r="AO273" i="1"/>
  <c r="AN444" i="1"/>
  <c r="AO444" i="1" s="1"/>
  <c r="AN609" i="1"/>
  <c r="AO609" i="1" s="1"/>
  <c r="AO272" i="1"/>
  <c r="AN506" i="1"/>
  <c r="AO506" i="1" s="1"/>
  <c r="AN455" i="1"/>
  <c r="AO455" i="1" s="1"/>
  <c r="AN461" i="1"/>
  <c r="AO461" i="1" s="1"/>
  <c r="AO284" i="1"/>
  <c r="AN452" i="1"/>
  <c r="AO452" i="1" s="1"/>
  <c r="AN474" i="1"/>
  <c r="AO474" i="1" s="1"/>
  <c r="AN457" i="1"/>
  <c r="AO457" i="1" s="1"/>
  <c r="AN282" i="1"/>
  <c r="AO281" i="1"/>
  <c r="AN616" i="1"/>
  <c r="AO616" i="1" s="1"/>
  <c r="P770" i="1"/>
  <c r="Q770" i="1" s="1"/>
  <c r="P458" i="1"/>
  <c r="Q458" i="1" s="1"/>
  <c r="P760" i="1"/>
  <c r="Q760" i="1" s="1"/>
  <c r="P471" i="1"/>
  <c r="Q471" i="1" s="1"/>
  <c r="P441" i="1"/>
  <c r="Q441" i="1" s="1"/>
  <c r="P468" i="1"/>
  <c r="Q468" i="1" s="1"/>
  <c r="P683" i="1"/>
  <c r="Q683" i="1" s="1"/>
  <c r="P464" i="1"/>
  <c r="Q464" i="1" s="1"/>
  <c r="P772" i="1"/>
  <c r="Q772" i="1" s="1"/>
  <c r="BC507" i="1"/>
  <c r="BD507" i="1" s="1"/>
  <c r="P450" i="1"/>
  <c r="Q450" i="1" s="1"/>
  <c r="AX508" i="1"/>
  <c r="AY508" i="1" s="1"/>
  <c r="AS465" i="1"/>
  <c r="AT465" i="1" s="1"/>
  <c r="AS664" i="1"/>
  <c r="AT664" i="1" s="1"/>
  <c r="AX489" i="1"/>
  <c r="AY489" i="1" s="1"/>
  <c r="AS447" i="1"/>
  <c r="AT447" i="1" s="1"/>
  <c r="AX462" i="1"/>
  <c r="AY462" i="1" s="1"/>
  <c r="AX536" i="1"/>
  <c r="AY536" i="1" s="1"/>
  <c r="AX441" i="1"/>
  <c r="AY441" i="1" s="1"/>
  <c r="AX459" i="1"/>
  <c r="AY459" i="1" s="1"/>
  <c r="AS557" i="1"/>
  <c r="AT557" i="1" s="1"/>
  <c r="AS610" i="1"/>
  <c r="AT610" i="1" s="1"/>
  <c r="AX272" i="1"/>
  <c r="AY163" i="1"/>
  <c r="AX472" i="1"/>
  <c r="AY472" i="1" s="1"/>
  <c r="AX493" i="1"/>
  <c r="AY493" i="1" s="1"/>
  <c r="AX533" i="1"/>
  <c r="AY533" i="1" s="1"/>
  <c r="AX457" i="1"/>
  <c r="AY457" i="1" s="1"/>
  <c r="AX470" i="1"/>
  <c r="AY470" i="1" s="1"/>
  <c r="AX582" i="1"/>
  <c r="AY582" i="1" s="1"/>
  <c r="AX458" i="1"/>
  <c r="AY458" i="1" s="1"/>
  <c r="AX539" i="1"/>
  <c r="AY539" i="1" s="1"/>
  <c r="AX444" i="1"/>
  <c r="AY444" i="1" s="1"/>
  <c r="AX456" i="1"/>
  <c r="AY456" i="1" s="1"/>
  <c r="AX564" i="1"/>
  <c r="AY564" i="1" s="1"/>
  <c r="AY261" i="1"/>
  <c r="CC259" i="1"/>
  <c r="BX261" i="1"/>
  <c r="BH272" i="1"/>
  <c r="AD150" i="1"/>
  <c r="AE150" i="1" s="1"/>
  <c r="AD158" i="1"/>
  <c r="AE158" i="1" s="1"/>
  <c r="BH448" i="1"/>
  <c r="BI448" i="1" s="1"/>
  <c r="BR149" i="1"/>
  <c r="AX468" i="1"/>
  <c r="AY468" i="1" s="1"/>
  <c r="G759" i="1"/>
  <c r="H759" i="1" s="1"/>
  <c r="G707" i="1"/>
  <c r="H707" i="1" s="1"/>
  <c r="CH142" i="1"/>
  <c r="CG142" i="1"/>
  <c r="BM273" i="1"/>
  <c r="BN273" i="1"/>
  <c r="BN284" i="1"/>
  <c r="BM284" i="1"/>
  <c r="CC278" i="1"/>
  <c r="CB278" i="1"/>
  <c r="BW276" i="1"/>
  <c r="BX276" i="1"/>
  <c r="T686" i="1"/>
  <c r="U686" i="1" s="1"/>
  <c r="G686" i="1"/>
  <c r="H686" i="1" s="1"/>
  <c r="T778" i="1"/>
  <c r="U778" i="1" s="1"/>
  <c r="G778" i="1"/>
  <c r="H778" i="1" s="1"/>
  <c r="G466" i="1"/>
  <c r="H466" i="1" s="1"/>
  <c r="T466" i="1"/>
  <c r="U466" i="1" s="1"/>
  <c r="T533" i="1"/>
  <c r="U533" i="1" s="1"/>
  <c r="G533" i="1"/>
  <c r="H533" i="1" s="1"/>
  <c r="G531" i="1"/>
  <c r="H531" i="1" s="1"/>
  <c r="T531" i="1"/>
  <c r="U531" i="1" s="1"/>
  <c r="U218" i="1"/>
  <c r="H218" i="1"/>
  <c r="T609" i="1"/>
  <c r="U609" i="1" s="1"/>
  <c r="G609" i="1"/>
  <c r="H609" i="1" s="1"/>
  <c r="U215" i="1"/>
  <c r="H215" i="1"/>
  <c r="T506" i="1"/>
  <c r="U506" i="1" s="1"/>
  <c r="G506" i="1"/>
  <c r="H506" i="1" s="1"/>
  <c r="T461" i="1"/>
  <c r="U461" i="1" s="1"/>
  <c r="G461" i="1"/>
  <c r="H461" i="1" s="1"/>
  <c r="T667" i="1"/>
  <c r="U667" i="1" s="1"/>
  <c r="G667" i="1"/>
  <c r="H667" i="1" s="1"/>
  <c r="BW150" i="1"/>
  <c r="BX150" i="1"/>
  <c r="AO276" i="1"/>
  <c r="AI271" i="1"/>
  <c r="AJ271" i="1" s="1"/>
  <c r="AD259" i="1"/>
  <c r="AE259" i="1" s="1"/>
  <c r="BN271" i="1"/>
  <c r="AT271" i="1"/>
  <c r="BW99" i="1"/>
  <c r="Q149" i="1"/>
  <c r="AN150" i="1"/>
  <c r="AO150" i="1"/>
  <c r="P140" i="1"/>
  <c r="CS185" i="1"/>
  <c r="CR186" i="1"/>
  <c r="BR260" i="1"/>
  <c r="BS260" i="1" s="1"/>
  <c r="BC99" i="1"/>
  <c r="BH149" i="1"/>
  <c r="T444" i="1"/>
  <c r="U444" i="1" s="1"/>
  <c r="T259" i="1"/>
  <c r="U259" i="1" s="1"/>
  <c r="AX440" i="1"/>
  <c r="AY440" i="1" s="1"/>
  <c r="AO286" i="1"/>
  <c r="AN286" i="1"/>
  <c r="L450" i="1"/>
  <c r="M450" i="1" s="1"/>
  <c r="Q150" i="1"/>
  <c r="AY103" i="1"/>
  <c r="AX103" i="1"/>
  <c r="T532" i="1"/>
  <c r="U532" i="1" s="1"/>
  <c r="G532" i="1"/>
  <c r="H532" i="1" s="1"/>
  <c r="T589" i="1"/>
  <c r="U589" i="1" s="1"/>
  <c r="G589" i="1"/>
  <c r="H589" i="1" s="1"/>
  <c r="T710" i="1"/>
  <c r="U710" i="1" s="1"/>
  <c r="BD286" i="1"/>
  <c r="BC286" i="1"/>
  <c r="T777" i="1"/>
  <c r="U777" i="1" s="1"/>
  <c r="G777" i="1"/>
  <c r="H777" i="1" s="1"/>
  <c r="BI158" i="1"/>
  <c r="T728" i="1"/>
  <c r="U728" i="1" s="1"/>
  <c r="G641" i="1"/>
  <c r="H641" i="1" s="1"/>
  <c r="AY272" i="1"/>
  <c r="AN287" i="1"/>
  <c r="AO287" i="1"/>
  <c r="AY150" i="1"/>
  <c r="AX150" i="1"/>
  <c r="T684" i="1"/>
  <c r="U684" i="1" s="1"/>
  <c r="G684" i="1"/>
  <c r="H684" i="1" s="1"/>
  <c r="T767" i="1"/>
  <c r="U767" i="1" s="1"/>
  <c r="G767" i="1"/>
  <c r="H767" i="1" s="1"/>
  <c r="G771" i="1"/>
  <c r="H771" i="1" s="1"/>
  <c r="AO259" i="1"/>
  <c r="CH282" i="1"/>
  <c r="T766" i="1"/>
  <c r="U766" i="1" s="1"/>
  <c r="T487" i="1"/>
  <c r="U487" i="1" s="1"/>
  <c r="BS159" i="1"/>
  <c r="T287" i="1"/>
  <c r="U287" i="1" s="1"/>
  <c r="G287" i="1"/>
  <c r="H287" i="1" s="1"/>
  <c r="AX149" i="1"/>
  <c r="AY149" i="1"/>
  <c r="T508" i="1"/>
  <c r="U508" i="1" s="1"/>
  <c r="G508" i="1"/>
  <c r="H508" i="1" s="1"/>
  <c r="S178" i="1"/>
  <c r="U6" i="1"/>
  <c r="G471" i="1"/>
  <c r="H471" i="1" s="1"/>
  <c r="T449" i="1"/>
  <c r="U449" i="1" s="1"/>
  <c r="G449" i="1"/>
  <c r="H449" i="1" s="1"/>
  <c r="G528" i="1"/>
  <c r="H528" i="1" s="1"/>
  <c r="CB158" i="1"/>
  <c r="CC158" i="1"/>
  <c r="BM275" i="1"/>
  <c r="BN275" i="1"/>
  <c r="BN274" i="1"/>
  <c r="BM274" i="1"/>
  <c r="AX289" i="1"/>
  <c r="AY289" i="1"/>
  <c r="G286" i="1"/>
  <c r="H286" i="1" s="1"/>
  <c r="AO289" i="1"/>
  <c r="CQ226" i="1"/>
  <c r="AY159" i="1"/>
  <c r="AX159" i="1"/>
  <c r="T284" i="1"/>
  <c r="U284" i="1" s="1"/>
  <c r="G284" i="1"/>
  <c r="H284" i="1" s="1"/>
  <c r="T708" i="1"/>
  <c r="U708" i="1" s="1"/>
  <c r="G708" i="1"/>
  <c r="H708" i="1" s="1"/>
  <c r="AT259" i="1"/>
  <c r="G454" i="1"/>
  <c r="H454" i="1" s="1"/>
  <c r="L140" i="1"/>
  <c r="M264" i="1"/>
  <c r="T538" i="1"/>
  <c r="U538" i="1" s="1"/>
  <c r="P259" i="1"/>
  <c r="Q259" i="1" s="1"/>
  <c r="BC446" i="1"/>
  <c r="BD446" i="1" s="1"/>
  <c r="BC150" i="1"/>
  <c r="BD150" i="1"/>
  <c r="AO274" i="1"/>
  <c r="AN274" i="1"/>
  <c r="BM276" i="1"/>
  <c r="BN276" i="1"/>
  <c r="AX274" i="1"/>
  <c r="AY274" i="1"/>
  <c r="CH158" i="1"/>
  <c r="CG158" i="1"/>
  <c r="AO277" i="1"/>
  <c r="T282" i="1"/>
  <c r="U282" i="1" s="1"/>
  <c r="T727" i="1"/>
  <c r="U727" i="1" s="1"/>
  <c r="BX103" i="1"/>
  <c r="BW103" i="1"/>
  <c r="G566" i="1"/>
  <c r="H566" i="1" s="1"/>
  <c r="T566" i="1"/>
  <c r="U566" i="1" s="1"/>
  <c r="T761" i="1"/>
  <c r="U761" i="1" s="1"/>
  <c r="U219" i="1"/>
  <c r="T781" i="1"/>
  <c r="U781" i="1" s="1"/>
  <c r="T276" i="1"/>
  <c r="U276" i="1" s="1"/>
  <c r="AX450" i="1"/>
  <c r="AY450" i="1" s="1"/>
  <c r="CB157" i="1"/>
  <c r="CC157" i="1"/>
  <c r="BN277" i="1"/>
  <c r="BM277" i="1"/>
  <c r="BC276" i="1"/>
  <c r="BD276" i="1"/>
  <c r="BN150" i="1"/>
  <c r="BM150" i="1"/>
  <c r="CC103" i="1"/>
  <c r="CB103" i="1"/>
  <c r="T769" i="1"/>
  <c r="U769" i="1" s="1"/>
  <c r="G769" i="1"/>
  <c r="H769" i="1" s="1"/>
  <c r="BM278" i="1"/>
  <c r="BN278" i="1"/>
  <c r="BM158" i="1"/>
  <c r="BN158" i="1"/>
  <c r="T443" i="1"/>
  <c r="U443" i="1" s="1"/>
  <c r="G443" i="1"/>
  <c r="H443" i="1" s="1"/>
  <c r="G636" i="1"/>
  <c r="H636" i="1" s="1"/>
  <c r="S254" i="1"/>
  <c r="T567" i="1"/>
  <c r="U567" i="1" s="1"/>
  <c r="BI99" i="1"/>
  <c r="L259" i="1"/>
  <c r="M259" i="1" s="1"/>
  <c r="H216" i="1"/>
  <c r="AN285" i="1"/>
  <c r="AO285" i="1"/>
  <c r="T271" i="1"/>
  <c r="U271" i="1" s="1"/>
  <c r="AY286" i="1"/>
  <c r="AX286" i="1"/>
  <c r="G663" i="1"/>
  <c r="H663" i="1" s="1"/>
  <c r="BS264" i="1"/>
  <c r="AN278" i="1"/>
  <c r="AO278" i="1"/>
  <c r="M261" i="1"/>
  <c r="AY288" i="1"/>
  <c r="AX288" i="1"/>
  <c r="CC264" i="1"/>
  <c r="AX163" i="1"/>
  <c r="AT99" i="1"/>
  <c r="P254" i="1"/>
  <c r="Q254" i="1" s="1"/>
  <c r="L271" i="1"/>
  <c r="M271" i="1" s="1"/>
  <c r="Q143" i="1"/>
  <c r="CG163" i="1"/>
  <c r="BW149" i="1"/>
  <c r="BX149" i="1"/>
  <c r="AY264" i="1"/>
  <c r="P260" i="1"/>
  <c r="Q260" i="1" s="1"/>
  <c r="T260" i="1"/>
  <c r="S237" i="1" s="1"/>
  <c r="S239" i="1" s="1"/>
  <c r="S240" i="1" s="1"/>
  <c r="BW158" i="1"/>
  <c r="BX158" i="1"/>
  <c r="BM288" i="1"/>
  <c r="BN288" i="1"/>
  <c r="EB190" i="1"/>
  <c r="EC189" i="1"/>
  <c r="AX283" i="1"/>
  <c r="AY283" i="1"/>
  <c r="BW141" i="1"/>
  <c r="BX141" i="1"/>
  <c r="AN283" i="1"/>
  <c r="AO283" i="1"/>
  <c r="BH276" i="1"/>
  <c r="BI276" i="1"/>
  <c r="AO261" i="1"/>
  <c r="L254" i="1"/>
  <c r="M254" i="1" s="1"/>
  <c r="S226" i="1"/>
  <c r="G527" i="1"/>
  <c r="H527" i="1" s="1"/>
  <c r="AX277" i="1"/>
  <c r="AY277" i="1"/>
  <c r="CH150" i="1"/>
  <c r="AE264" i="1"/>
  <c r="CH261" i="1"/>
  <c r="G490" i="1"/>
  <c r="H490" i="1" s="1"/>
  <c r="T490" i="1"/>
  <c r="U490" i="1" s="1"/>
  <c r="AX282" i="1"/>
  <c r="AY282" i="1"/>
  <c r="AO157" i="1"/>
  <c r="AN157" i="1"/>
  <c r="AY275" i="1"/>
  <c r="AX275" i="1"/>
  <c r="BS149" i="1"/>
  <c r="BN99" i="1"/>
  <c r="AO288" i="1"/>
  <c r="CH157" i="1"/>
  <c r="CG157" i="1"/>
  <c r="DX186" i="1"/>
  <c r="DY185" i="1"/>
  <c r="DY187" i="1" s="1"/>
  <c r="AJ261" i="1"/>
  <c r="Q215" i="1"/>
  <c r="M215" i="1"/>
  <c r="J226" i="1"/>
  <c r="CB99" i="1"/>
  <c r="AY99" i="1"/>
  <c r="Q264" i="1"/>
  <c r="K226" i="1"/>
  <c r="T530" i="1"/>
  <c r="U530" i="1" s="1"/>
  <c r="E254" i="1"/>
  <c r="G254" i="1" s="1"/>
  <c r="G260" i="1"/>
  <c r="L668" i="1"/>
  <c r="M668" i="1" s="1"/>
  <c r="G640" i="1"/>
  <c r="H640" i="1" s="1"/>
  <c r="T640" i="1"/>
  <c r="U640" i="1" s="1"/>
  <c r="G726" i="1"/>
  <c r="H726" i="1" s="1"/>
  <c r="Q139" i="1"/>
  <c r="O168" i="1"/>
  <c r="M260" i="1"/>
  <c r="J237" i="1"/>
  <c r="J239" i="1" s="1"/>
  <c r="J240" i="1" s="1"/>
  <c r="O186" i="1"/>
  <c r="O187" i="1" s="1"/>
  <c r="Q140" i="1"/>
  <c r="M139" i="1" l="1"/>
  <c r="J168" i="1"/>
  <c r="AJ148" i="1"/>
  <c r="AG190" i="1"/>
  <c r="O180" i="1"/>
  <c r="CR187" i="1"/>
  <c r="BK191" i="1"/>
  <c r="CQ187" i="1"/>
  <c r="AQ191" i="1"/>
  <c r="AB186" i="1"/>
  <c r="AE140" i="1"/>
  <c r="DB187" i="1"/>
  <c r="DA191" i="1"/>
  <c r="EB187" i="1"/>
  <c r="AB187" i="1"/>
  <c r="CL187" i="1"/>
  <c r="DA187" i="1"/>
  <c r="CS187" i="1"/>
  <c r="CM187" i="1"/>
  <c r="CZ191" i="1"/>
  <c r="CS191" i="1"/>
  <c r="DO187" i="1"/>
  <c r="EE187" i="1"/>
  <c r="EF187" i="1"/>
  <c r="DB191" i="1"/>
  <c r="BU187" i="1"/>
  <c r="DC187" i="1"/>
  <c r="BK187" i="1"/>
  <c r="DM191" i="1"/>
  <c r="CM191" i="1"/>
  <c r="DN191" i="1"/>
  <c r="DR191" i="1"/>
  <c r="DQ191" i="1"/>
  <c r="EF191" i="1"/>
  <c r="DP191" i="1"/>
  <c r="AG191" i="1"/>
  <c r="DS191" i="1"/>
  <c r="CL191" i="1"/>
  <c r="S170" i="1"/>
  <c r="U147" i="1"/>
  <c r="DL191" i="1"/>
  <c r="DX191" i="1"/>
  <c r="AJ140" i="1"/>
  <c r="AG186" i="1"/>
  <c r="AG187" i="1" s="1"/>
  <c r="J180" i="1"/>
  <c r="AV187" i="1"/>
  <c r="EE191" i="1"/>
  <c r="AL191" i="1"/>
  <c r="DE187" i="1"/>
  <c r="CQ191" i="1"/>
  <c r="BA187" i="1"/>
  <c r="BZ187" i="1"/>
  <c r="AL187" i="1"/>
  <c r="BZ191" i="1"/>
  <c r="BF191" i="1"/>
  <c r="CO187" i="1"/>
  <c r="DC191" i="1"/>
  <c r="CR191" i="1"/>
  <c r="DF191" i="1"/>
  <c r="AQ187" i="1"/>
  <c r="DO191" i="1"/>
  <c r="DK191" i="1"/>
  <c r="ED187" i="1"/>
  <c r="CN187" i="1"/>
  <c r="DR187" i="1"/>
  <c r="DP187" i="1"/>
  <c r="CP187" i="1"/>
  <c r="EC187" i="1"/>
  <c r="CK187" i="1"/>
  <c r="CZ187" i="1"/>
  <c r="DF187" i="1"/>
  <c r="CY191" i="1"/>
  <c r="DQ187" i="1"/>
  <c r="CX191" i="1"/>
  <c r="CK191" i="1"/>
  <c r="ED191" i="1"/>
  <c r="CP191" i="1"/>
  <c r="DM187" i="1"/>
  <c r="CH226" i="1"/>
  <c r="CC226" i="1"/>
  <c r="BF187" i="1"/>
  <c r="DS187" i="1"/>
  <c r="U226" i="1"/>
  <c r="BS226" i="1"/>
  <c r="EB191" i="1"/>
  <c r="AE148" i="1"/>
  <c r="AB190" i="1"/>
  <c r="AB191" i="1" s="1"/>
  <c r="S179" i="1"/>
  <c r="S180" i="1" s="1"/>
  <c r="S182" i="1" s="1"/>
  <c r="S183" i="1" s="1"/>
  <c r="U289" i="1"/>
  <c r="AJ226" i="1"/>
  <c r="DL187" i="1"/>
  <c r="EA191" i="1"/>
  <c r="H226" i="1"/>
  <c r="EC191" i="1"/>
  <c r="DX187" i="1"/>
  <c r="DN187" i="1"/>
  <c r="BX226" i="1"/>
  <c r="H147" i="1"/>
  <c r="E170" i="1"/>
  <c r="U139" i="1"/>
  <c r="S168" i="1"/>
  <c r="E168" i="1"/>
  <c r="E175" i="1" s="1"/>
  <c r="H139" i="1"/>
  <c r="S190" i="1"/>
  <c r="S191" i="1" s="1"/>
  <c r="U148" i="1"/>
  <c r="H148" i="1"/>
  <c r="E190" i="1"/>
  <c r="E191" i="1" s="1"/>
  <c r="U252" i="1"/>
  <c r="S256" i="1"/>
  <c r="O170" i="1"/>
  <c r="O175" i="1" s="1"/>
  <c r="O176" i="1" s="1"/>
  <c r="Q147" i="1"/>
  <c r="J170" i="1"/>
  <c r="J175" i="1" s="1"/>
  <c r="J176" i="1" s="1"/>
  <c r="M147" i="1"/>
  <c r="M148" i="1"/>
  <c r="J190" i="1"/>
  <c r="J191" i="1" s="1"/>
  <c r="Q148" i="1"/>
  <c r="O190" i="1"/>
  <c r="O191" i="1" s="1"/>
  <c r="H289" i="1"/>
  <c r="E179" i="1"/>
  <c r="E180" i="1" s="1"/>
  <c r="E186" i="1"/>
  <c r="E187" i="1" s="1"/>
  <c r="H140" i="1"/>
  <c r="U140" i="1"/>
  <c r="S186" i="1"/>
  <c r="S187" i="1" s="1"/>
  <c r="AO226" i="1"/>
  <c r="BN226" i="1"/>
  <c r="BI226" i="1"/>
  <c r="BD226" i="1"/>
  <c r="AY226" i="1"/>
  <c r="AE226" i="1"/>
  <c r="AT226" i="1"/>
  <c r="Q226" i="1"/>
  <c r="M226" i="1"/>
  <c r="M140" i="1"/>
  <c r="J186" i="1"/>
  <c r="J187" i="1" s="1"/>
  <c r="T254" i="1"/>
  <c r="U254" i="1" s="1"/>
  <c r="S255" i="1"/>
  <c r="U260" i="1"/>
  <c r="J255" i="1"/>
  <c r="J257" i="1" s="1"/>
  <c r="E237" i="1"/>
  <c r="E239" i="1" s="1"/>
  <c r="E240" i="1" s="1"/>
  <c r="H260" i="1"/>
  <c r="H254" i="1"/>
  <c r="E255" i="1"/>
  <c r="E257" i="1" s="1"/>
  <c r="S257" i="1" l="1"/>
  <c r="J182" i="1"/>
  <c r="J183" i="1" s="1"/>
  <c r="O182" i="1"/>
  <c r="O183" i="1" s="1"/>
  <c r="E182" i="1"/>
  <c r="E183" i="1" s="1"/>
  <c r="E17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<sst xmlns="http://schemas.openxmlformats.org/spreadsheetml/2006/main" count="662" uniqueCount="403">
  <si>
    <t>TIME PERIODS</t>
  </si>
  <si>
    <t>Financial Operations Summary</t>
  </si>
  <si>
    <t>CURRENT YEAR</t>
  </si>
  <si>
    <t>PRIOR YEAR</t>
  </si>
  <si>
    <t>CY ACT_BUD</t>
  </si>
  <si>
    <t>YTD</t>
  </si>
  <si>
    <t>Prior Year YTD</t>
  </si>
  <si>
    <t>Forecast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</si>
  <si>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</si>
  <si>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</si>
  <si>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</si>
  <si>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</si>
  <si>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</si>
  <si>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</si>
  <si>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</si>
  <si>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</si>
  <si>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</si>
  <si>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</si>
  <si>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</si>
  <si>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</si>
  <si>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</t>
  </si>
  <si>
    <t>Budget</t>
  </si>
  <si>
    <t>Variance</t>
  </si>
  <si>
    <t>Budget
Variance %</t>
  </si>
  <si>
    <t>YoY 
Variance %</t>
  </si>
  <si>
    <t>Var</t>
  </si>
  <si>
    <t>Forecast
Variance %</t>
  </si>
  <si>
    <t>Comments Budget</t>
  </si>
  <si>
    <t>DCFO Questions</t>
  </si>
  <si>
    <t>Comments Forecast</t>
  </si>
  <si>
    <t>Act</t>
  </si>
  <si>
    <t>Bud</t>
  </si>
  <si>
    <t>Bud Var %</t>
  </si>
  <si>
    <t>Patient Days</t>
  </si>
  <si>
    <t>ADC</t>
  </si>
  <si>
    <t>Total Visits</t>
  </si>
  <si>
    <t>Revenues &amp; Adjustments</t>
  </si>
  <si>
    <t>TOT_IP_Dir_Patient_Act</t>
  </si>
  <si>
    <t>IP Gross Revenue</t>
  </si>
  <si>
    <t>IP Contractual Deductions</t>
  </si>
  <si>
    <t>Supplemental Income (Contra-Contractual)</t>
  </si>
  <si>
    <t>IP Rev Deducts -  Admin</t>
  </si>
  <si>
    <t>IP Rev Deducts -  Charity</t>
  </si>
  <si>
    <t>IP Rev Deducts -  Denials</t>
  </si>
  <si>
    <t>TOT_NPR_BBD</t>
  </si>
  <si>
    <t>IP Net Revenue</t>
  </si>
  <si>
    <t>TOT_OP_Dir_Patient_Act</t>
  </si>
  <si>
    <t>OP Gross Revenue</t>
  </si>
  <si>
    <t>OP Contractual Deductions</t>
  </si>
  <si>
    <t>OP Rev Deducts -  Admin</t>
  </si>
  <si>
    <t>OP Rev Deducts -  Charity</t>
  </si>
  <si>
    <t>OP Rev Deducts -  Denials</t>
  </si>
  <si>
    <t>OP Net Revenue</t>
  </si>
  <si>
    <t>Tot_Phy_Depts</t>
  </si>
  <si>
    <t>Physician Gross Revenue</t>
  </si>
  <si>
    <t>Physician Contractual Deductions</t>
  </si>
  <si>
    <t>Physician Rev Deducts -  Admin</t>
  </si>
  <si>
    <t>Physician Rev Deducts -  Charity</t>
  </si>
  <si>
    <t>Physician Rev Deducts -  Denials</t>
  </si>
  <si>
    <t>Physician Net Revenue</t>
  </si>
  <si>
    <t>Net Patient Revenue before Bad Debt Provision</t>
  </si>
  <si>
    <t>TOT_BD</t>
  </si>
  <si>
    <t>IP Bad Debt</t>
  </si>
  <si>
    <t>OP Bad Debt</t>
  </si>
  <si>
    <t>Physician Bad Debt</t>
  </si>
  <si>
    <t>Total Bad Debt</t>
  </si>
  <si>
    <t>TOT_NPR_ABD</t>
  </si>
  <si>
    <t>Net Patient Revenue after Bad Debt Provision</t>
  </si>
  <si>
    <t>Cafeteria Revenue</t>
  </si>
  <si>
    <t>Medical Records Revenue</t>
  </si>
  <si>
    <t>Mobile Assessment Revenue</t>
  </si>
  <si>
    <t>Other Income - Rental</t>
  </si>
  <si>
    <t>Misc Other Rev - NSF Fees</t>
  </si>
  <si>
    <t>Mis Other Revenue - Supplies</t>
  </si>
  <si>
    <t>Misc Other Revenue</t>
  </si>
  <si>
    <t>Uncompensated Care Revenue</t>
  </si>
  <si>
    <t>Management Fee Revenue</t>
  </si>
  <si>
    <t>Tot_Oth_Rev</t>
  </si>
  <si>
    <t>Other Revenue</t>
  </si>
  <si>
    <t>Tot_Net_Rev</t>
  </si>
  <si>
    <t>Net Revenue</t>
  </si>
  <si>
    <t>Operating Expenses</t>
  </si>
  <si>
    <t>TOT_Emp_Comp</t>
  </si>
  <si>
    <t>TOT_Dept_WO_Addbacks</t>
  </si>
  <si>
    <t>Salary Expenses less Incentive</t>
  </si>
  <si>
    <t>TOT_Bonus</t>
  </si>
  <si>
    <t>Incentive Comp</t>
  </si>
  <si>
    <t>Tot_Emp_Benefits</t>
  </si>
  <si>
    <t>Total Benefits Expense</t>
  </si>
  <si>
    <t>Tot_Contract_Labor</t>
  </si>
  <si>
    <t>Contract Labor</t>
  </si>
  <si>
    <t>Tot_Purchased_Svs</t>
  </si>
  <si>
    <t>Purchase Svcs</t>
  </si>
  <si>
    <t>Dir_Patient_Prof_fees</t>
  </si>
  <si>
    <t>Professional Fees</t>
  </si>
  <si>
    <t>Oth_Prof_Fees</t>
  </si>
  <si>
    <t>Other Pro Fees</t>
  </si>
  <si>
    <t>Tot_Supplies</t>
  </si>
  <si>
    <t>Supplies</t>
  </si>
  <si>
    <t>Tot_Utilities</t>
  </si>
  <si>
    <t>Utilities</t>
  </si>
  <si>
    <t>Tot_Repairs_Maint</t>
  </si>
  <si>
    <t>Repairs and Maintenance</t>
  </si>
  <si>
    <t>Tot_Rent</t>
  </si>
  <si>
    <t>Rent/Lease Exp less Interco</t>
  </si>
  <si>
    <t>Tot_Insurance</t>
  </si>
  <si>
    <t>Insurance Expense</t>
  </si>
  <si>
    <t>Mktg_Advertising</t>
  </si>
  <si>
    <t>Marketing Exp</t>
  </si>
  <si>
    <t>Op_Taxes</t>
  </si>
  <si>
    <t>Taxes</t>
  </si>
  <si>
    <t>Supplemental Tax Assessment</t>
  </si>
  <si>
    <t>Tot_Oth_OpEx</t>
  </si>
  <si>
    <t>Other Operating Expense (excl. Non-Recurring)</t>
  </si>
  <si>
    <t>TOT_Corp_Alloc</t>
  </si>
  <si>
    <t>Corp Allocation</t>
  </si>
  <si>
    <t>Tot_OpEx</t>
  </si>
  <si>
    <t>Total Operating Expense</t>
  </si>
  <si>
    <t>EBITDA</t>
  </si>
  <si>
    <t>EBITDA excl. Non-Recurring</t>
  </si>
  <si>
    <t>EBITDA excl. Non-Recurring (less HDAA Funding)</t>
  </si>
  <si>
    <t>EBITDA %</t>
  </si>
  <si>
    <t>EBITDA% LESS DSH/HDAA</t>
  </si>
  <si>
    <t>P_L</t>
  </si>
  <si>
    <t>TOT_Addbacks</t>
  </si>
  <si>
    <t>Total Non-Recurring</t>
  </si>
  <si>
    <t>Non-Operating Expenses</t>
  </si>
  <si>
    <t>Depr_Amort</t>
  </si>
  <si>
    <t>Depreciation and Amortization</t>
  </si>
  <si>
    <t>Int_Exp</t>
  </si>
  <si>
    <t>Interest Expense (Income)</t>
  </si>
  <si>
    <t>Corp_Alloc_Annual</t>
  </si>
  <si>
    <t>Corporate Allocation Annual</t>
  </si>
  <si>
    <t>Total Non Operating Expenses</t>
  </si>
  <si>
    <t>Pre Tax Income</t>
  </si>
  <si>
    <t>Volume</t>
  </si>
  <si>
    <t>Admissions</t>
  </si>
  <si>
    <t>ALOS</t>
  </si>
  <si>
    <t>EqADC</t>
  </si>
  <si>
    <t>Licensed Beds</t>
  </si>
  <si>
    <t>Occupancy %</t>
  </si>
  <si>
    <t>TOT_OP_PHP</t>
  </si>
  <si>
    <t>Total PHP Visits</t>
  </si>
  <si>
    <t>TOT_OP_IOP</t>
  </si>
  <si>
    <t>Total IOP Visits</t>
  </si>
  <si>
    <t>TOT_OP_Trad</t>
  </si>
  <si>
    <t>Total Trad OP Visits</t>
  </si>
  <si>
    <t>Total ACT Visits</t>
  </si>
  <si>
    <t>Total ECT Visits</t>
  </si>
  <si>
    <t>Subtotal OP Visits</t>
  </si>
  <si>
    <t>PHP/IOP/OP Visits per Day</t>
  </si>
  <si>
    <t>Total MAT Visits</t>
  </si>
  <si>
    <t>Total OTP Visits</t>
  </si>
  <si>
    <t>Total All OP Visits</t>
  </si>
  <si>
    <t>All OP Visits per Day</t>
  </si>
  <si>
    <t>TOT_SLE</t>
  </si>
  <si>
    <t>Total SLE Visits</t>
  </si>
  <si>
    <t>TOT_Phy_Depts</t>
  </si>
  <si>
    <t>Total Physician Visits</t>
  </si>
  <si>
    <t>Acute Beds</t>
  </si>
  <si>
    <t>Acute Admits</t>
  </si>
  <si>
    <t>Acute Days</t>
  </si>
  <si>
    <t>Acute ADC</t>
  </si>
  <si>
    <t>Acute ALOS</t>
  </si>
  <si>
    <t>Acute IP NRPPD</t>
  </si>
  <si>
    <t>Acute Occupancy %</t>
  </si>
  <si>
    <t>Acute % of Pt Days</t>
  </si>
  <si>
    <t>Involuntary Admits</t>
  </si>
  <si>
    <r>
      <t xml:space="preserve">Ingol Admit % </t>
    </r>
    <r>
      <rPr>
        <sz val="8"/>
        <color theme="1"/>
        <rFont val="Aptos Narrow"/>
        <family val="2"/>
        <scheme val="minor"/>
      </rPr>
      <t>(Acute)</t>
    </r>
  </si>
  <si>
    <t>PRTF Beds</t>
  </si>
  <si>
    <t>PRTF Admits</t>
  </si>
  <si>
    <t>PRTF Days</t>
  </si>
  <si>
    <t>PRTF ADC</t>
  </si>
  <si>
    <t>PRTF ALOS</t>
  </si>
  <si>
    <t>PRTF IP NRPPD</t>
  </si>
  <si>
    <t>PRTF Occupancy %</t>
  </si>
  <si>
    <t>PRTF % of Pt Days</t>
  </si>
  <si>
    <t>SUD Beds</t>
  </si>
  <si>
    <t>SUD Admits</t>
  </si>
  <si>
    <t>SUD Days</t>
  </si>
  <si>
    <t>SUD ADC</t>
  </si>
  <si>
    <t>SUD ALOS</t>
  </si>
  <si>
    <t>SUD IP NRPPD</t>
  </si>
  <si>
    <t>SUD Occupancy %</t>
  </si>
  <si>
    <t>SUD % of Pt Days</t>
  </si>
  <si>
    <t>IP Net Rev</t>
  </si>
  <si>
    <t>IP "Pure" Net Rev</t>
  </si>
  <si>
    <t>IP NR PPD</t>
  </si>
  <si>
    <t>IP "Pure" NR PPD</t>
  </si>
  <si>
    <t>IP Admin Adj % of "Pure" NR</t>
  </si>
  <si>
    <t>IP Charity % of "Pure" NR</t>
  </si>
  <si>
    <t>IP Denial % of "Pure" NR</t>
  </si>
  <si>
    <t>OP Net Rev</t>
  </si>
  <si>
    <t>OP "Pure" Net Rev</t>
  </si>
  <si>
    <t>OP NR Rev Visit</t>
  </si>
  <si>
    <t>OP "Pure" NR Visit</t>
  </si>
  <si>
    <t>OP Admin Adj % of "Pure" NR</t>
  </si>
  <si>
    <t>OP Charity % of "Pure" NR</t>
  </si>
  <si>
    <t>OP Denial % of "Pure" NR</t>
  </si>
  <si>
    <t>Phys Net Rev</t>
  </si>
  <si>
    <t>Phys "Pure" Net Rev</t>
  </si>
  <si>
    <t>Phys NR Rev Visit</t>
  </si>
  <si>
    <t>Phys "Pure" NR Visit</t>
  </si>
  <si>
    <t>Phys Admin Adj % of "Pure" NR</t>
  </si>
  <si>
    <t>Phys Charity % of "Pure" NR</t>
  </si>
  <si>
    <t>Phys Denial % of "Pure" NR</t>
  </si>
  <si>
    <t>Bad Debt % of Net Rev</t>
  </si>
  <si>
    <t>Total NR PPD</t>
  </si>
  <si>
    <t>Rate and Volume Variances</t>
  </si>
  <si>
    <t>IP Volume Variance</t>
  </si>
  <si>
    <t>IP Rate Variance</t>
  </si>
  <si>
    <t>OP Volume Variance</t>
  </si>
  <si>
    <t>OP Rate Variance</t>
  </si>
  <si>
    <t>Phys Volume Variance</t>
  </si>
  <si>
    <t>Phys Rate Variance</t>
  </si>
  <si>
    <t>Bad Debt Variance</t>
  </si>
  <si>
    <t>Other Rev Variance</t>
  </si>
  <si>
    <t>Net Revenue Variance</t>
  </si>
  <si>
    <t>Tie out</t>
  </si>
  <si>
    <t>Expense Volume Variance</t>
  </si>
  <si>
    <t>Expense Rate Variance</t>
  </si>
  <si>
    <t>Expense Variance</t>
  </si>
  <si>
    <t>EBITDA Variance</t>
  </si>
  <si>
    <t>IP "Pure" Volume Variance</t>
  </si>
  <si>
    <t>IP "Pure" Rate Variance</t>
  </si>
  <si>
    <t>IP "Pure" Revenue Budget Variance</t>
  </si>
  <si>
    <t>OP "Pure" Volume Variance</t>
  </si>
  <si>
    <t>OP "Pure" Rate Variance</t>
  </si>
  <si>
    <t>OP "Pure" Revenue Budget Variance</t>
  </si>
  <si>
    <t>Cash</t>
  </si>
  <si>
    <t>Cash Collections</t>
  </si>
  <si>
    <t>Cash Goal</t>
  </si>
  <si>
    <t>Collections % of Net Rev</t>
  </si>
  <si>
    <t>% of Goal</t>
  </si>
  <si>
    <t>YTD "98%" Surplus (Shortfall)</t>
  </si>
  <si>
    <t>Upfront Collections</t>
  </si>
  <si>
    <t>Upfront Collections %</t>
  </si>
  <si>
    <t>AR Current &lt;30 Days</t>
  </si>
  <si>
    <t>AR 31-60 Days</t>
  </si>
  <si>
    <t>AR 61-90 Days</t>
  </si>
  <si>
    <t>AR 91-120 Days</t>
  </si>
  <si>
    <t>AR 121-150 Days</t>
  </si>
  <si>
    <t>AR 151-180 Days</t>
  </si>
  <si>
    <t>AR 180+ Days</t>
  </si>
  <si>
    <t>Net A/R Days (being added to OneStream)</t>
  </si>
  <si>
    <t>Payor Mix</t>
  </si>
  <si>
    <t>BCBS</t>
  </si>
  <si>
    <t>HMO/PPO</t>
  </si>
  <si>
    <t>Commercial</t>
  </si>
  <si>
    <t>Local Government</t>
  </si>
  <si>
    <t>Tricare/Champus</t>
  </si>
  <si>
    <t>VA</t>
  </si>
  <si>
    <t>Medicare</t>
  </si>
  <si>
    <t>Managed Medicare</t>
  </si>
  <si>
    <t>Medicaid</t>
  </si>
  <si>
    <t>Managed Medicaid</t>
  </si>
  <si>
    <t>Medicaid OOS</t>
  </si>
  <si>
    <t>Medicaid Pending</t>
  </si>
  <si>
    <t>Work Comp</t>
  </si>
  <si>
    <t>Charity</t>
  </si>
  <si>
    <t>Self Pay</t>
  </si>
  <si>
    <t>Total</t>
  </si>
  <si>
    <t>Productivity</t>
  </si>
  <si>
    <t>TOT_Depts</t>
  </si>
  <si>
    <t>Productive FTEs</t>
  </si>
  <si>
    <t>Paid FTEs</t>
  </si>
  <si>
    <t>Contract FTEs</t>
  </si>
  <si>
    <t>Total FTEs</t>
  </si>
  <si>
    <t>Productive EPOB</t>
  </si>
  <si>
    <t>Total EPOB</t>
  </si>
  <si>
    <t>EqEPOB</t>
  </si>
  <si>
    <t>FTE Flexing Variance</t>
  </si>
  <si>
    <t>AHR FAV/(UNFAV) IMPACT</t>
  </si>
  <si>
    <t>EPOB FAV/(UNFAV) IMPACT</t>
  </si>
  <si>
    <t>TOTAL SALARY IMPACT</t>
  </si>
  <si>
    <t>OT Hours</t>
  </si>
  <si>
    <t>Productive Hours</t>
  </si>
  <si>
    <t>TOT_OT</t>
  </si>
  <si>
    <t>OT Dollars</t>
  </si>
  <si>
    <t>Overtime %</t>
  </si>
  <si>
    <t>Overtime Avg Hrly Rate</t>
  </si>
  <si>
    <t>Contract Labor Hours</t>
  </si>
  <si>
    <t>Total Contract Labor</t>
  </si>
  <si>
    <t>Average Hourly Rate Contract</t>
  </si>
  <si>
    <t>1:1 Hours</t>
  </si>
  <si>
    <t>1:1 FTEs</t>
  </si>
  <si>
    <t>1:1 FTEs % of Total FTEs</t>
  </si>
  <si>
    <t>Average Hourly Rate</t>
  </si>
  <si>
    <t>SWB</t>
  </si>
  <si>
    <t>Salary Cost per FTE</t>
  </si>
  <si>
    <t>Benefits % of Salaries</t>
  </si>
  <si>
    <t>Margin Analysis</t>
  </si>
  <si>
    <t>Salaries % of Net Rev</t>
  </si>
  <si>
    <t>Benefits % of Net Rev</t>
  </si>
  <si>
    <t>Purch Srv % of Net Rev</t>
  </si>
  <si>
    <t>Pro Fees % of Net Rev</t>
  </si>
  <si>
    <t>Supplies % of Net Rev</t>
  </si>
  <si>
    <t>Expense PPD</t>
  </si>
  <si>
    <t>Salary Expense less Incentive PPD</t>
  </si>
  <si>
    <t>Incentive Comp PPD</t>
  </si>
  <si>
    <t>Total Benefit Expense PPD</t>
  </si>
  <si>
    <t>Contract Labor PPD</t>
  </si>
  <si>
    <t>Purchased Svcs PPD</t>
  </si>
  <si>
    <t>Pro Fees PPD</t>
  </si>
  <si>
    <t>Other Pro Fees PPD</t>
  </si>
  <si>
    <t>Total Supply PPD</t>
  </si>
  <si>
    <t>Food Cost PPD</t>
  </si>
  <si>
    <t>Pharmacy Cost PPD</t>
  </si>
  <si>
    <t>Utilities PPD</t>
  </si>
  <si>
    <t>Repairs and Maintenance PPD</t>
  </si>
  <si>
    <t>Rent/Lease Expense PPD</t>
  </si>
  <si>
    <t>Insurance Expense PPD</t>
  </si>
  <si>
    <t>Marketing Expense PPD</t>
  </si>
  <si>
    <t>Taxes Expense PPD</t>
  </si>
  <si>
    <t>Other Operating Expense PPD</t>
  </si>
  <si>
    <t>Corporate Allocation PPD</t>
  </si>
  <si>
    <t>Total Operating Expense PPD</t>
  </si>
  <si>
    <t>Total Operating Expense per EqPD</t>
  </si>
  <si>
    <t>EXPENSES &amp; PPD BY CATEGORY</t>
  </si>
  <si>
    <t>Salary Expense</t>
  </si>
  <si>
    <t>Productive Salaries</t>
  </si>
  <si>
    <t>TOT_Salaries_Exp</t>
  </si>
  <si>
    <t>Total Salaries Expense</t>
  </si>
  <si>
    <t>Total Overtime Expense</t>
  </si>
  <si>
    <t>TOT_Prod_Pay</t>
  </si>
  <si>
    <t>Total Prod Slry Exp</t>
  </si>
  <si>
    <t>Non-Productive Salaries</t>
  </si>
  <si>
    <t>TOT_Vacation</t>
  </si>
  <si>
    <t>Total Vacation Expense</t>
  </si>
  <si>
    <t>TOT_Sick</t>
  </si>
  <si>
    <t>Total Sick Expense</t>
  </si>
  <si>
    <t>TOT_Holiday</t>
  </si>
  <si>
    <t>Total Holiday Expense</t>
  </si>
  <si>
    <t>TOT_Non_Prod_Pay</t>
  </si>
  <si>
    <t>Total Non-Prod Slry</t>
  </si>
  <si>
    <t>Bonus Compensation</t>
  </si>
  <si>
    <t>Total Bonus Expense</t>
  </si>
  <si>
    <t>Special Compensation</t>
  </si>
  <si>
    <t>TOT_Spl_Comp</t>
  </si>
  <si>
    <t>Total Special Compensation</t>
  </si>
  <si>
    <t>Total Employee Compensation</t>
  </si>
  <si>
    <t>Benefit Expense</t>
  </si>
  <si>
    <t>Tax Related Benefits</t>
  </si>
  <si>
    <t>TOT_Payroll_Taxes</t>
  </si>
  <si>
    <t>Total Tax Rel Ben</t>
  </si>
  <si>
    <t>Non-Tax Related Benefits</t>
  </si>
  <si>
    <t>TOT_Ins_Benefits</t>
  </si>
  <si>
    <t>Total Non-Tax Rel Ben</t>
  </si>
  <si>
    <t>TOT_Emp_Benefits</t>
  </si>
  <si>
    <t>TOT_Labor_Cst</t>
  </si>
  <si>
    <t>Total Salary and Benefits Expense</t>
  </si>
  <si>
    <t>TOT_Contract_Labor</t>
  </si>
  <si>
    <t>Purchased Services</t>
  </si>
  <si>
    <t>PS_IT_Sys</t>
  </si>
  <si>
    <t>TOT_Purchased_Svs</t>
  </si>
  <si>
    <t>Total Purchase Svcs</t>
  </si>
  <si>
    <t>Purchased Services PPD</t>
  </si>
  <si>
    <t>Pro Fees</t>
  </si>
  <si>
    <t>Dir_Patient_Prof_Fees</t>
  </si>
  <si>
    <t>Total Pro Fees</t>
  </si>
  <si>
    <t>Total Other Pro Fees</t>
  </si>
  <si>
    <t>TOT_Supplies</t>
  </si>
  <si>
    <t>Total Supplies</t>
  </si>
  <si>
    <t>Supplies PPD</t>
  </si>
  <si>
    <t>TOT_Utilities</t>
  </si>
  <si>
    <t>Total Utilities</t>
  </si>
  <si>
    <t>Repairs &amp; Maintenance</t>
  </si>
  <si>
    <t>TOT_Repairs_Maint</t>
  </si>
  <si>
    <t>Total Repairs and Maintenance</t>
  </si>
  <si>
    <t>Repairs &amp; Maintenance PPD</t>
  </si>
  <si>
    <t>Rents</t>
  </si>
  <si>
    <t>TOT_Rent</t>
  </si>
  <si>
    <t>Total Rent/Lease Exp</t>
  </si>
  <si>
    <t>Rents PPD</t>
  </si>
  <si>
    <t>Insurance</t>
  </si>
  <si>
    <t>TOT_Insurance</t>
  </si>
  <si>
    <t>Total Insurance Expense</t>
  </si>
  <si>
    <t>Insurance PPD</t>
  </si>
  <si>
    <t>Travel</t>
  </si>
  <si>
    <t>Travel_Entertainment</t>
  </si>
  <si>
    <t>Total Travel Exp</t>
  </si>
  <si>
    <t>Travel PPD</t>
  </si>
  <si>
    <t>Recruitment</t>
  </si>
  <si>
    <t>Emp_Related_Exp</t>
  </si>
  <si>
    <t>Total Recruitment</t>
  </si>
  <si>
    <t>Recruitment PPD</t>
  </si>
  <si>
    <t>Marketing</t>
  </si>
  <si>
    <t>Marketing PPD</t>
  </si>
  <si>
    <t>Total Taxes/Licenses</t>
  </si>
  <si>
    <t>Taxes PPD</t>
  </si>
  <si>
    <t>Other Operating Expense</t>
  </si>
  <si>
    <t>Oth_Exp</t>
  </si>
  <si>
    <t>Misc Other Op Exp</t>
  </si>
  <si>
    <t>TOT_All_Oth_Opex</t>
  </si>
  <si>
    <t>Total Other Operating Expense</t>
  </si>
  <si>
    <t>Total Other Operating Expense PPD</t>
  </si>
  <si>
    <t>Calendar Days in Month/Year</t>
  </si>
  <si>
    <t>Hours in the Month/Year</t>
  </si>
  <si>
    <t>Working Days in Month/Year</t>
  </si>
  <si>
    <t>Treatment Days in Month/Year</t>
  </si>
  <si>
    <t>Total Patient Days</t>
  </si>
  <si>
    <t>2026M4</t>
  </si>
  <si>
    <t>2025M4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</si>
</sst>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_);\(#,##0.0\)"/>
    <numFmt numFmtId="166" formatCode="_(* #,##0.0_);_(* \(#,##0.0\);_(* &quot;-&quot;??_);_(@_)"/>
    <numFmt numFmtId="167" formatCode="&quot;$&quot;#,##0.00"/>
    <numFmt numFmtId="168" formatCode="#,##0.0_);[Red]\(#,##0.0\)"/>
    <numFmt numFmtId="169" formatCode="&quot;$&quot;#,##0"/>
    <numFmt numFmtId="170" formatCode="_(* #,##0_);_(* \(#,##0\);_(* &quot;-&quot;??_);_(@_)"/>
    <numFmt numFmtId="171" formatCode="0.0"/>
    <numFmt numFmtId="172" formatCode="_(&quot;$&quot;* #,##0_);_(&quot;$&quot;* \(#,##0\);_(&quot;$&quot;* &quot;-&quot;??_);_(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rgb="FF0000FF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0C0C0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250">
    <xf numFmtId="0" fontId="0" fillId="0" borderId="0" xfId="0"/>
    <xf numFmtId="0" fontId="0" fillId="0" borderId="0" xfId="0" applyAlignment="1">
      <alignment horizontal="right"/>
    </xf>
    <xf numFmtId="0" fontId="5" fillId="0" borderId="2" xfId="0" quotePrefix="1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10" fontId="4" fillId="0" borderId="0" xfId="3" applyNumberFormat="1" applyFont="1" applyFill="1"/>
    <xf numFmtId="6" fontId="0" fillId="0" borderId="0" xfId="1" applyNumberFormat="1" applyFont="1"/>
    <xf numFmtId="8" fontId="0" fillId="0" borderId="0" xfId="0" applyNumberFormat="1"/>
    <xf numFmtId="43" fontId="0" fillId="0" borderId="0" xfId="1" applyFont="1"/>
    <xf numFmtId="44" fontId="0" fillId="0" borderId="0" xfId="2" applyFont="1"/>
    <xf numFmtId="0" fontId="6" fillId="0" borderId="0" xfId="0" applyFont="1"/>
    <xf numFmtId="0" fontId="7" fillId="0" borderId="0" xfId="0" applyFont="1"/>
    <xf numFmtId="0" fontId="3" fillId="0" borderId="0" xfId="0" applyFont="1"/>
    <xf numFmtId="49" fontId="8" fillId="0" borderId="4" xfId="0" quotePrefix="1" applyNumberFormat="1" applyFont="1" applyBorder="1" applyAlignment="1" applyProtection="1">
      <alignment horizontal="center" wrapText="1"/>
      <protection locked="0"/>
    </xf>
    <xf numFmtId="0" fontId="4" fillId="0" borderId="0" xfId="0" applyFont="1"/>
    <xf numFmtId="10" fontId="0" fillId="0" borderId="0" xfId="1" applyNumberFormat="1" applyFont="1" applyFill="1"/>
    <xf numFmtId="37" fontId="0" fillId="0" borderId="0" xfId="0" applyNumberFormat="1"/>
    <xf numFmtId="44" fontId="9" fillId="0" borderId="0" xfId="2" applyFont="1" applyAlignment="1">
      <alignment vertical="center"/>
    </xf>
    <xf numFmtId="6" fontId="9" fillId="0" borderId="0" xfId="0" applyNumberFormat="1" applyFont="1" applyAlignment="1">
      <alignment vertic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9" fontId="10" fillId="0" borderId="0" xfId="0" quotePrefix="1" applyNumberFormat="1" applyFont="1" applyAlignment="1" applyProtection="1">
      <alignment horizontal="left" wrapText="1"/>
      <protection locked="0"/>
    </xf>
    <xf numFmtId="0" fontId="5" fillId="4" borderId="5" xfId="0" quotePrefix="1" applyFont="1" applyFill="1" applyBorder="1" applyAlignment="1" applyProtection="1">
      <alignment horizontal="center" wrapText="1"/>
      <protection locked="0"/>
    </xf>
    <xf numFmtId="0" fontId="4" fillId="0" borderId="5" xfId="0" applyFont="1" applyBorder="1"/>
    <xf numFmtId="9" fontId="0" fillId="0" borderId="0" xfId="3" applyFont="1"/>
    <xf numFmtId="40" fontId="0" fillId="0" borderId="0" xfId="2" applyNumberFormat="1" applyFont="1"/>
    <xf numFmtId="8" fontId="4" fillId="0" borderId="0" xfId="0" applyNumberFormat="1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3" fillId="8" borderId="0" xfId="0" applyFont="1" applyFill="1"/>
    <xf numFmtId="0" fontId="0" fillId="8" borderId="0" xfId="0" applyFill="1"/>
    <xf numFmtId="0" fontId="4" fillId="0" borderId="0" xfId="0" applyFont="1" applyAlignment="1">
      <alignment horizontal="right"/>
    </xf>
    <xf numFmtId="8" fontId="4" fillId="0" borderId="0" xfId="0" applyNumberFormat="1" applyFont="1" applyAlignment="1">
      <alignment horizontal="center"/>
    </xf>
    <xf numFmtId="0" fontId="4" fillId="0" borderId="7" xfId="0" applyFont="1" applyBorder="1" applyAlignment="1">
      <alignment horizontal="center"/>
    </xf>
    <xf numFmtId="43" fontId="4" fillId="0" borderId="7" xfId="1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7" fontId="0" fillId="0" borderId="0" xfId="0" applyNumberFormat="1" applyAlignment="1">
      <alignment horizontal="right"/>
    </xf>
    <xf numFmtId="164" fontId="0" fillId="0" borderId="0" xfId="3" applyNumberFormat="1" applyFont="1"/>
    <xf numFmtId="0" fontId="4" fillId="8" borderId="0" xfId="0" applyFont="1" applyFill="1" applyAlignment="1">
      <alignment horizontal="center"/>
    </xf>
    <xf numFmtId="0" fontId="6" fillId="0" borderId="1" xfId="4" applyFont="1" applyFill="1" applyAlignment="1">
      <alignment wrapText="1"/>
    </xf>
    <xf numFmtId="0" fontId="7" fillId="0" borderId="1" xfId="4" applyFont="1" applyFill="1" applyAlignment="1">
      <alignment wrapText="1"/>
    </xf>
    <xf numFmtId="0" fontId="3" fillId="0" borderId="1" xfId="4" applyFont="1" applyFill="1" applyAlignment="1">
      <alignment wrapText="1"/>
    </xf>
    <xf numFmtId="165" fontId="0" fillId="0" borderId="0" xfId="0" applyNumberFormat="1"/>
    <xf numFmtId="38" fontId="0" fillId="0" borderId="0" xfId="0" applyNumberFormat="1"/>
    <xf numFmtId="0" fontId="15" fillId="0" borderId="0" xfId="0" applyFont="1"/>
    <xf numFmtId="43" fontId="6" fillId="0" borderId="0" xfId="1" applyFont="1" applyFill="1"/>
    <xf numFmtId="43" fontId="7" fillId="0" borderId="0" xfId="1" applyFont="1" applyFill="1"/>
    <xf numFmtId="43" fontId="3" fillId="0" borderId="0" xfId="1" applyFont="1" applyFill="1"/>
    <xf numFmtId="0" fontId="16" fillId="0" borderId="0" xfId="0" applyFont="1"/>
    <xf numFmtId="7" fontId="0" fillId="0" borderId="0" xfId="0" applyNumberFormat="1" applyAlignment="1">
      <alignment horizontal="left" indent="4"/>
    </xf>
    <xf numFmtId="6" fontId="0" fillId="0" borderId="0" xfId="0" applyNumberFormat="1"/>
    <xf numFmtId="7" fontId="3" fillId="0" borderId="0" xfId="0" applyNumberFormat="1" applyFont="1" applyAlignment="1">
      <alignment horizontal="left" indent="6"/>
    </xf>
    <xf numFmtId="164" fontId="0" fillId="0" borderId="0" xfId="3" applyNumberFormat="1" applyFont="1" applyFill="1"/>
    <xf numFmtId="7" fontId="6" fillId="0" borderId="0" xfId="0" applyNumberFormat="1" applyFont="1" applyAlignment="1">
      <alignment horizontal="left" indent="4"/>
    </xf>
    <xf numFmtId="6" fontId="6" fillId="0" borderId="0" xfId="0" applyNumberFormat="1" applyFont="1"/>
    <xf numFmtId="7" fontId="4" fillId="0" borderId="0" xfId="0" applyNumberFormat="1" applyFont="1"/>
    <xf numFmtId="6" fontId="0" fillId="0" borderId="8" xfId="0" applyNumberFormat="1" applyBorder="1"/>
    <xf numFmtId="164" fontId="1" fillId="0" borderId="8" xfId="3" applyNumberFormat="1" applyFont="1" applyBorder="1"/>
    <xf numFmtId="0" fontId="0" fillId="8" borderId="0" xfId="0" applyFill="1" applyAlignment="1">
      <alignment horizontal="center"/>
    </xf>
    <xf numFmtId="7" fontId="0" fillId="0" borderId="0" xfId="0" applyNumberFormat="1"/>
    <xf numFmtId="37" fontId="3" fillId="0" borderId="0" xfId="0" applyNumberFormat="1" applyFont="1"/>
    <xf numFmtId="37" fontId="0" fillId="0" borderId="8" xfId="0" applyNumberFormat="1" applyBorder="1"/>
    <xf numFmtId="0" fontId="17" fillId="0" borderId="0" xfId="0" applyFont="1"/>
    <xf numFmtId="7" fontId="15" fillId="0" borderId="0" xfId="0" applyNumberFormat="1" applyFont="1"/>
    <xf numFmtId="6" fontId="4" fillId="0" borderId="8" xfId="0" applyNumberFormat="1" applyFont="1" applyBorder="1"/>
    <xf numFmtId="164" fontId="4" fillId="0" borderId="8" xfId="3" applyNumberFormat="1" applyFont="1" applyBorder="1"/>
    <xf numFmtId="0" fontId="14" fillId="0" borderId="1" xfId="4" applyFont="1" applyFill="1" applyAlignment="1">
      <alignment wrapText="1"/>
    </xf>
    <xf numFmtId="37" fontId="4" fillId="0" borderId="8" xfId="0" applyNumberFormat="1" applyFont="1" applyBorder="1"/>
    <xf numFmtId="37" fontId="4" fillId="0" borderId="0" xfId="0" applyNumberFormat="1" applyFont="1"/>
    <xf numFmtId="164" fontId="0" fillId="0" borderId="8" xfId="3" applyNumberFormat="1" applyFont="1" applyBorder="1"/>
    <xf numFmtId="7" fontId="18" fillId="0" borderId="0" xfId="0" applyNumberFormat="1" applyFont="1"/>
    <xf numFmtId="164" fontId="6" fillId="0" borderId="0" xfId="3" applyNumberFormat="1" applyFont="1" applyFill="1"/>
    <xf numFmtId="164" fontId="7" fillId="0" borderId="0" xfId="3" applyNumberFormat="1" applyFont="1" applyFill="1"/>
    <xf numFmtId="164" fontId="3" fillId="0" borderId="0" xfId="3" applyNumberFormat="1" applyFont="1" applyFill="1"/>
    <xf numFmtId="7" fontId="7" fillId="0" borderId="0" xfId="0" applyNumberFormat="1" applyFont="1" applyAlignment="1">
      <alignment horizontal="left" indent="6"/>
    </xf>
    <xf numFmtId="164" fontId="0" fillId="0" borderId="0" xfId="3" applyNumberFormat="1" applyFont="1" applyBorder="1"/>
    <xf numFmtId="6" fontId="4" fillId="0" borderId="0" xfId="0" applyNumberFormat="1" applyFont="1"/>
    <xf numFmtId="164" fontId="4" fillId="0" borderId="0" xfId="3" applyNumberFormat="1" applyFont="1" applyBorder="1"/>
    <xf numFmtId="164" fontId="0" fillId="8" borderId="0" xfId="3" applyNumberFormat="1" applyFont="1" applyFill="1"/>
    <xf numFmtId="164" fontId="0" fillId="0" borderId="0" xfId="3" applyNumberFormat="1" applyFont="1" applyFill="1" applyBorder="1"/>
    <xf numFmtId="164" fontId="19" fillId="0" borderId="0" xfId="3" applyNumberFormat="1" applyFont="1"/>
    <xf numFmtId="164" fontId="14" fillId="0" borderId="0" xfId="3" applyNumberFormat="1" applyFont="1" applyFill="1" applyBorder="1"/>
    <xf numFmtId="164" fontId="7" fillId="0" borderId="0" xfId="3" applyNumberFormat="1" applyFont="1" applyFill="1" applyBorder="1"/>
    <xf numFmtId="164" fontId="4" fillId="0" borderId="0" xfId="3" applyNumberFormat="1" applyFont="1"/>
    <xf numFmtId="164" fontId="4" fillId="8" borderId="0" xfId="3" applyNumberFormat="1" applyFont="1" applyFill="1"/>
    <xf numFmtId="43" fontId="0" fillId="0" borderId="0" xfId="1" applyFont="1" applyBorder="1"/>
    <xf numFmtId="37" fontId="0" fillId="8" borderId="0" xfId="0" applyNumberFormat="1" applyFill="1"/>
    <xf numFmtId="164" fontId="6" fillId="0" borderId="0" xfId="3" applyNumberFormat="1" applyFont="1" applyFill="1" applyBorder="1"/>
    <xf numFmtId="164" fontId="3" fillId="0" borderId="0" xfId="3" applyNumberFormat="1" applyFont="1" applyFill="1" applyBorder="1"/>
    <xf numFmtId="37" fontId="0" fillId="0" borderId="9" xfId="0" applyNumberFormat="1" applyBorder="1"/>
    <xf numFmtId="6" fontId="4" fillId="0" borderId="10" xfId="0" applyNumberFormat="1" applyFont="1" applyBorder="1"/>
    <xf numFmtId="164" fontId="4" fillId="0" borderId="10" xfId="3" applyNumberFormat="1" applyFont="1" applyBorder="1"/>
    <xf numFmtId="0" fontId="12" fillId="0" borderId="0" xfId="0" applyFont="1"/>
    <xf numFmtId="7" fontId="20" fillId="0" borderId="0" xfId="0" applyNumberFormat="1" applyFont="1" applyAlignment="1">
      <alignment horizontal="center"/>
    </xf>
    <xf numFmtId="166" fontId="0" fillId="0" borderId="0" xfId="1" applyNumberFormat="1" applyFont="1" applyFill="1"/>
    <xf numFmtId="166" fontId="0" fillId="0" borderId="0" xfId="0" applyNumberFormat="1"/>
    <xf numFmtId="166" fontId="0" fillId="0" borderId="0" xfId="1" applyNumberFormat="1" applyFont="1"/>
    <xf numFmtId="166" fontId="16" fillId="0" borderId="0" xfId="1" applyNumberFormat="1" applyFont="1"/>
    <xf numFmtId="166" fontId="4" fillId="8" borderId="0" xfId="1" applyNumberFormat="1" applyFont="1" applyFill="1" applyAlignment="1">
      <alignment horizontal="center"/>
    </xf>
    <xf numFmtId="166" fontId="6" fillId="0" borderId="1" xfId="1" applyNumberFormat="1" applyFont="1" applyFill="1" applyBorder="1" applyAlignment="1">
      <alignment wrapText="1"/>
    </xf>
    <xf numFmtId="166" fontId="7" fillId="0" borderId="1" xfId="1" applyNumberFormat="1" applyFont="1" applyFill="1" applyBorder="1" applyAlignment="1">
      <alignment wrapText="1"/>
    </xf>
    <xf numFmtId="166" fontId="3" fillId="0" borderId="1" xfId="1" applyNumberFormat="1" applyFont="1" applyFill="1" applyBorder="1" applyAlignment="1">
      <alignment wrapText="1"/>
    </xf>
    <xf numFmtId="49" fontId="16" fillId="0" borderId="0" xfId="3" applyNumberFormat="1" applyFont="1" applyAlignment="1">
      <alignment horizontal="right"/>
    </xf>
    <xf numFmtId="164" fontId="16" fillId="0" borderId="0" xfId="3" applyNumberFormat="1" applyFont="1"/>
    <xf numFmtId="164" fontId="4" fillId="8" borderId="0" xfId="3" applyNumberFormat="1" applyFont="1" applyFill="1" applyAlignment="1">
      <alignment horizontal="center"/>
    </xf>
    <xf numFmtId="164" fontId="6" fillId="0" borderId="1" xfId="3" applyNumberFormat="1" applyFont="1" applyFill="1" applyBorder="1" applyAlignment="1">
      <alignment wrapText="1"/>
    </xf>
    <xf numFmtId="164" fontId="7" fillId="0" borderId="1" xfId="3" applyNumberFormat="1" applyFont="1" applyFill="1" applyBorder="1" applyAlignment="1">
      <alignment wrapText="1"/>
    </xf>
    <xf numFmtId="164" fontId="3" fillId="0" borderId="1" xfId="3" applyNumberFormat="1" applyFont="1" applyFill="1" applyBorder="1" applyAlignment="1">
      <alignment wrapText="1"/>
    </xf>
    <xf numFmtId="43" fontId="0" fillId="0" borderId="0" xfId="1" applyFont="1" applyFill="1" applyBorder="1"/>
    <xf numFmtId="43" fontId="6" fillId="0" borderId="0" xfId="1" applyFont="1" applyFill="1" applyBorder="1"/>
    <xf numFmtId="43" fontId="7" fillId="0" borderId="0" xfId="1" applyFont="1" applyFill="1" applyBorder="1"/>
    <xf numFmtId="43" fontId="3" fillId="0" borderId="0" xfId="1" applyFont="1" applyFill="1" applyBorder="1"/>
    <xf numFmtId="0" fontId="16" fillId="0" borderId="0" xfId="0" applyFont="1" applyAlignment="1">
      <alignment horizontal="left"/>
    </xf>
    <xf numFmtId="0" fontId="0" fillId="0" borderId="0" xfId="0" applyAlignment="1">
      <alignment horizontal="left" indent="1"/>
    </xf>
    <xf numFmtId="166" fontId="17" fillId="0" borderId="0" xfId="1" applyNumberFormat="1" applyFont="1"/>
    <xf numFmtId="166" fontId="4" fillId="0" borderId="0" xfId="1" applyNumberFormat="1" applyFont="1" applyFill="1" applyAlignment="1">
      <alignment horizontal="left" indent="3"/>
    </xf>
    <xf numFmtId="166" fontId="4" fillId="0" borderId="0" xfId="1" applyNumberFormat="1" applyFont="1" applyFill="1"/>
    <xf numFmtId="164" fontId="4" fillId="0" borderId="0" xfId="3" applyNumberFormat="1" applyFont="1" applyFill="1"/>
    <xf numFmtId="166" fontId="4" fillId="0" borderId="0" xfId="1" applyNumberFormat="1" applyFont="1"/>
    <xf numFmtId="166" fontId="14" fillId="0" borderId="1" xfId="1" applyNumberFormat="1" applyFont="1" applyFill="1" applyBorder="1" applyAlignment="1">
      <alignment wrapText="1"/>
    </xf>
    <xf numFmtId="166" fontId="4" fillId="0" borderId="0" xfId="1" applyNumberFormat="1" applyFont="1" applyAlignment="1">
      <alignment horizontal="left" indent="3"/>
    </xf>
    <xf numFmtId="167" fontId="16" fillId="0" borderId="0" xfId="0" applyNumberFormat="1" applyFont="1"/>
    <xf numFmtId="8" fontId="0" fillId="0" borderId="0" xfId="2" applyNumberFormat="1" applyFont="1" applyFill="1"/>
    <xf numFmtId="8" fontId="0" fillId="0" borderId="0" xfId="1" applyNumberFormat="1" applyFont="1"/>
    <xf numFmtId="8" fontId="0" fillId="0" borderId="0" xfId="2" applyNumberFormat="1" applyFont="1"/>
    <xf numFmtId="167" fontId="6" fillId="0" borderId="1" xfId="4" applyNumberFormat="1" applyFont="1" applyFill="1" applyAlignment="1">
      <alignment wrapText="1"/>
    </xf>
    <xf numFmtId="167" fontId="7" fillId="0" borderId="1" xfId="4" applyNumberFormat="1" applyFont="1" applyFill="1" applyAlignment="1">
      <alignment wrapText="1"/>
    </xf>
    <xf numFmtId="167" fontId="3" fillId="0" borderId="1" xfId="4" applyNumberFormat="1" applyFont="1" applyFill="1" applyAlignment="1">
      <alignment wrapText="1"/>
    </xf>
    <xf numFmtId="167" fontId="0" fillId="0" borderId="0" xfId="0" applyNumberFormat="1" applyAlignment="1">
      <alignment horizontal="left" indent="3"/>
    </xf>
    <xf numFmtId="167" fontId="0" fillId="0" borderId="0" xfId="0" applyNumberFormat="1"/>
    <xf numFmtId="167" fontId="0" fillId="0" borderId="0" xfId="2" applyNumberFormat="1" applyFont="1"/>
    <xf numFmtId="167" fontId="0" fillId="0" borderId="0" xfId="2" applyNumberFormat="1" applyFont="1" applyFill="1" applyBorder="1"/>
    <xf numFmtId="168" fontId="0" fillId="0" borderId="0" xfId="0" applyNumberFormat="1"/>
    <xf numFmtId="0" fontId="0" fillId="0" borderId="0" xfId="0" applyAlignment="1">
      <alignment wrapText="1"/>
    </xf>
    <xf numFmtId="0" fontId="21" fillId="0" borderId="0" xfId="0" applyFont="1" applyAlignment="1">
      <alignment horizontal="center" wrapText="1"/>
    </xf>
    <xf numFmtId="43" fontId="0" fillId="0" borderId="0" xfId="1" applyFont="1" applyFill="1"/>
    <xf numFmtId="169" fontId="16" fillId="0" borderId="0" xfId="0" applyNumberFormat="1" applyFont="1"/>
    <xf numFmtId="169" fontId="0" fillId="0" borderId="0" xfId="0" applyNumberFormat="1"/>
    <xf numFmtId="6" fontId="0" fillId="0" borderId="0" xfId="2" applyNumberFormat="1" applyFont="1" applyFill="1"/>
    <xf numFmtId="6" fontId="0" fillId="0" borderId="0" xfId="2" applyNumberFormat="1" applyFont="1"/>
    <xf numFmtId="169" fontId="6" fillId="0" borderId="1" xfId="4" applyNumberFormat="1" applyFont="1" applyFill="1" applyAlignment="1">
      <alignment wrapText="1"/>
    </xf>
    <xf numFmtId="169" fontId="7" fillId="0" borderId="1" xfId="4" applyNumberFormat="1" applyFont="1" applyFill="1" applyAlignment="1">
      <alignment wrapText="1"/>
    </xf>
    <xf numFmtId="169" fontId="3" fillId="0" borderId="1" xfId="4" applyNumberFormat="1" applyFont="1" applyFill="1" applyAlignment="1">
      <alignment wrapText="1"/>
    </xf>
    <xf numFmtId="164" fontId="0" fillId="0" borderId="0" xfId="3" applyNumberFormat="1" applyFont="1" applyFill="1" applyAlignment="1">
      <alignment horizontal="left" indent="3"/>
    </xf>
    <xf numFmtId="164" fontId="0" fillId="0" borderId="0" xfId="3" applyNumberFormat="1" applyFont="1" applyAlignment="1">
      <alignment horizontal="left" indent="3"/>
    </xf>
    <xf numFmtId="0" fontId="6" fillId="0" borderId="1" xfId="4" applyFont="1" applyFill="1" applyAlignment="1">
      <alignment horizontal="left" vertical="top" wrapText="1"/>
    </xf>
    <xf numFmtId="0" fontId="7" fillId="0" borderId="1" xfId="4" applyFont="1" applyFill="1" applyAlignment="1">
      <alignment horizontal="left" vertical="top" wrapText="1"/>
    </xf>
    <xf numFmtId="0" fontId="3" fillId="0" borderId="1" xfId="4" applyFont="1" applyFill="1" applyAlignment="1">
      <alignment horizontal="left" vertical="top" wrapText="1"/>
    </xf>
    <xf numFmtId="0" fontId="0" fillId="0" borderId="0" xfId="0" applyAlignment="1">
      <alignment horizontal="left" indent="3"/>
    </xf>
    <xf numFmtId="37" fontId="6" fillId="0" borderId="0" xfId="0" applyNumberFormat="1" applyFont="1"/>
    <xf numFmtId="37" fontId="7" fillId="0" borderId="0" xfId="0" applyNumberFormat="1" applyFont="1"/>
    <xf numFmtId="10" fontId="0" fillId="0" borderId="0" xfId="3" applyNumberFormat="1" applyFont="1" applyFill="1"/>
    <xf numFmtId="164" fontId="4" fillId="8" borderId="0" xfId="0" applyNumberFormat="1" applyFont="1" applyFill="1" applyAlignment="1">
      <alignment horizontal="center"/>
    </xf>
    <xf numFmtId="10" fontId="0" fillId="0" borderId="0" xfId="3" applyNumberFormat="1" applyFont="1"/>
    <xf numFmtId="10" fontId="0" fillId="0" borderId="0" xfId="3" applyNumberFormat="1" applyFont="1" applyFill="1" applyBorder="1"/>
    <xf numFmtId="8" fontId="0" fillId="0" borderId="0" xfId="1" applyNumberFormat="1" applyFont="1" applyFill="1"/>
    <xf numFmtId="0" fontId="6" fillId="0" borderId="11" xfId="4" applyFont="1" applyFill="1" applyBorder="1" applyAlignment="1">
      <alignment wrapText="1"/>
    </xf>
    <xf numFmtId="0" fontId="7" fillId="0" borderId="11" xfId="4" applyFont="1" applyFill="1" applyBorder="1" applyAlignment="1">
      <alignment wrapText="1"/>
    </xf>
    <xf numFmtId="0" fontId="3" fillId="0" borderId="11" xfId="4" applyFont="1" applyFill="1" applyBorder="1" applyAlignment="1">
      <alignment wrapText="1"/>
    </xf>
    <xf numFmtId="0" fontId="6" fillId="0" borderId="0" xfId="4" applyFont="1" applyFill="1" applyBorder="1" applyAlignment="1">
      <alignment wrapText="1"/>
    </xf>
    <xf numFmtId="0" fontId="7" fillId="0" borderId="0" xfId="4" applyFont="1" applyFill="1" applyBorder="1" applyAlignment="1">
      <alignment wrapText="1"/>
    </xf>
    <xf numFmtId="0" fontId="3" fillId="0" borderId="0" xfId="4" applyFont="1" applyFill="1" applyBorder="1" applyAlignment="1">
      <alignment wrapText="1"/>
    </xf>
    <xf numFmtId="0" fontId="2" fillId="0" borderId="0" xfId="4" applyFill="1" applyBorder="1" applyAlignment="1">
      <alignment wrapText="1"/>
    </xf>
    <xf numFmtId="6" fontId="0" fillId="8" borderId="0" xfId="2" applyNumberFormat="1" applyFont="1" applyFill="1"/>
    <xf numFmtId="170" fontId="0" fillId="0" borderId="0" xfId="1" applyNumberFormat="1" applyFont="1"/>
    <xf numFmtId="10" fontId="16" fillId="0" borderId="0" xfId="3" applyNumberFormat="1" applyFont="1" applyFill="1" applyAlignment="1">
      <alignment vertical="top"/>
    </xf>
    <xf numFmtId="170" fontId="16" fillId="0" borderId="0" xfId="1" applyNumberFormat="1" applyFont="1" applyFill="1" applyAlignment="1">
      <alignment vertical="top"/>
    </xf>
    <xf numFmtId="170" fontId="16" fillId="8" borderId="0" xfId="1" applyNumberFormat="1" applyFont="1" applyFill="1" applyAlignment="1">
      <alignment vertical="top"/>
    </xf>
    <xf numFmtId="170" fontId="16" fillId="0" borderId="0" xfId="1" applyNumberFormat="1" applyFont="1" applyAlignment="1">
      <alignment vertical="top"/>
    </xf>
    <xf numFmtId="170" fontId="6" fillId="0" borderId="0" xfId="1" applyNumberFormat="1" applyFont="1" applyFill="1"/>
    <xf numFmtId="170" fontId="7" fillId="0" borderId="0" xfId="1" applyNumberFormat="1" applyFont="1" applyFill="1"/>
    <xf numFmtId="170" fontId="3" fillId="0" borderId="0" xfId="1" applyNumberFormat="1" applyFont="1" applyFill="1"/>
    <xf numFmtId="170" fontId="0" fillId="0" borderId="0" xfId="1" applyNumberFormat="1" applyFont="1" applyFill="1"/>
    <xf numFmtId="170" fontId="0" fillId="8" borderId="0" xfId="1" applyNumberFormat="1" applyFont="1" applyFill="1"/>
    <xf numFmtId="44" fontId="0" fillId="0" borderId="0" xfId="2" applyFont="1" applyFill="1"/>
    <xf numFmtId="44" fontId="0" fillId="0" borderId="0" xfId="2" applyFont="1" applyFill="1" applyBorder="1"/>
    <xf numFmtId="6" fontId="0" fillId="0" borderId="0" xfId="3" applyNumberFormat="1" applyFont="1" applyFill="1"/>
    <xf numFmtId="6" fontId="0" fillId="0" borderId="0" xfId="3" applyNumberFormat="1" applyFont="1"/>
    <xf numFmtId="39" fontId="0" fillId="0" borderId="0" xfId="0" applyNumberFormat="1"/>
    <xf numFmtId="164" fontId="0" fillId="0" borderId="0" xfId="0" applyNumberFormat="1"/>
    <xf numFmtId="171" fontId="0" fillId="0" borderId="0" xfId="0" applyNumberFormat="1"/>
    <xf numFmtId="0" fontId="0" fillId="0" borderId="0" xfId="0" quotePrefix="1" applyAlignment="1">
      <alignment horizontal="left"/>
    </xf>
    <xf numFmtId="43" fontId="4" fillId="8" borderId="0" xfId="1" applyFont="1" applyFill="1" applyAlignment="1">
      <alignment horizontal="center"/>
    </xf>
    <xf numFmtId="171" fontId="0" fillId="0" borderId="0" xfId="1" applyNumberFormat="1" applyFont="1"/>
    <xf numFmtId="40" fontId="0" fillId="0" borderId="0" xfId="0" applyNumberFormat="1"/>
    <xf numFmtId="0" fontId="13" fillId="0" borderId="0" xfId="0" applyFont="1"/>
    <xf numFmtId="2" fontId="0" fillId="0" borderId="0" xfId="0" applyNumberFormat="1"/>
    <xf numFmtId="6" fontId="0" fillId="0" borderId="9" xfId="0" applyNumberFormat="1" applyBorder="1"/>
    <xf numFmtId="43" fontId="16" fillId="0" borderId="0" xfId="1" applyFont="1" applyFill="1"/>
    <xf numFmtId="43" fontId="16" fillId="0" borderId="0" xfId="1" applyFont="1" applyFill="1" applyBorder="1"/>
    <xf numFmtId="43" fontId="17" fillId="8" borderId="0" xfId="1" applyFont="1" applyFill="1" applyAlignment="1">
      <alignment horizontal="center"/>
    </xf>
    <xf numFmtId="43" fontId="16" fillId="0" borderId="0" xfId="1" applyFont="1"/>
    <xf numFmtId="43" fontId="16" fillId="0" borderId="0" xfId="1" applyFont="1" applyBorder="1"/>
    <xf numFmtId="43" fontId="22" fillId="0" borderId="0" xfId="1" applyFont="1" applyFill="1" applyAlignment="1">
      <alignment wrapText="1"/>
    </xf>
    <xf numFmtId="171" fontId="0" fillId="0" borderId="0" xfId="1" applyNumberFormat="1" applyFont="1" applyFill="1"/>
    <xf numFmtId="164" fontId="0" fillId="6" borderId="0" xfId="3" applyNumberFormat="1" applyFont="1" applyFill="1"/>
    <xf numFmtId="6" fontId="0" fillId="0" borderId="0" xfId="1" applyNumberFormat="1" applyFont="1" applyFill="1"/>
    <xf numFmtId="8" fontId="0" fillId="0" borderId="0" xfId="3" applyNumberFormat="1" applyFont="1" applyFill="1"/>
    <xf numFmtId="8" fontId="0" fillId="0" borderId="0" xfId="3" applyNumberFormat="1" applyFont="1"/>
    <xf numFmtId="1" fontId="0" fillId="0" borderId="0" xfId="0" applyNumberFormat="1"/>
    <xf numFmtId="8" fontId="0" fillId="0" borderId="9" xfId="0" applyNumberFormat="1" applyBorder="1"/>
    <xf numFmtId="0" fontId="15" fillId="0" borderId="0" xfId="0" applyFont="1" applyAlignment="1">
      <alignment horizontal="left" indent="1"/>
    </xf>
    <xf numFmtId="8" fontId="15" fillId="0" borderId="0" xfId="2" applyNumberFormat="1" applyFont="1" applyFill="1"/>
    <xf numFmtId="164" fontId="15" fillId="0" borderId="0" xfId="3" applyNumberFormat="1" applyFont="1" applyFill="1"/>
    <xf numFmtId="0" fontId="15" fillId="8" borderId="0" xfId="0" applyFont="1" applyFill="1" applyAlignment="1">
      <alignment horizontal="center"/>
    </xf>
    <xf numFmtId="8" fontId="15" fillId="0" borderId="0" xfId="2" applyNumberFormat="1" applyFont="1"/>
    <xf numFmtId="164" fontId="15" fillId="0" borderId="0" xfId="3" applyNumberFormat="1" applyFont="1"/>
    <xf numFmtId="4" fontId="0" fillId="0" borderId="0" xfId="0" applyNumberFormat="1"/>
    <xf numFmtId="0" fontId="23" fillId="0" borderId="0" xfId="0" applyFont="1"/>
    <xf numFmtId="172" fontId="0" fillId="0" borderId="0" xfId="2" applyNumberFormat="1" applyFont="1"/>
    <xf numFmtId="6" fontId="15" fillId="0" borderId="0" xfId="2" applyNumberFormat="1" applyFont="1"/>
    <xf numFmtId="172" fontId="15" fillId="0" borderId="0" xfId="2" applyNumberFormat="1" applyFont="1"/>
    <xf numFmtId="44" fontId="15" fillId="0" borderId="0" xfId="2" applyFont="1" applyFill="1" applyBorder="1"/>
    <xf numFmtId="6" fontId="15" fillId="0" borderId="0" xfId="2" applyNumberFormat="1" applyFont="1" applyFill="1"/>
    <xf numFmtId="44" fontId="15" fillId="0" borderId="0" xfId="2" applyFont="1" applyFill="1"/>
    <xf numFmtId="44" fontId="15" fillId="0" borderId="0" xfId="2" applyFont="1"/>
    <xf numFmtId="6" fontId="24" fillId="0" borderId="0" xfId="2" applyNumberFormat="1" applyFont="1" applyFill="1"/>
    <xf numFmtId="6" fontId="25" fillId="0" borderId="0" xfId="2" applyNumberFormat="1" applyFont="1" applyFill="1"/>
    <xf numFmtId="43" fontId="15" fillId="0" borderId="0" xfId="1" applyFont="1" applyFill="1"/>
    <xf numFmtId="43" fontId="15" fillId="0" borderId="0" xfId="1" applyFont="1"/>
    <xf numFmtId="2" fontId="0" fillId="0" borderId="0" xfId="1" applyNumberFormat="1" applyFont="1" applyFill="1"/>
    <xf numFmtId="2" fontId="0" fillId="0" borderId="0" xfId="2" applyNumberFormat="1" applyFont="1"/>
    <xf numFmtId="0" fontId="0" fillId="0" borderId="0" xfId="0" applyAlignment="1">
      <alignment horizontal="left"/>
    </xf>
    <xf numFmtId="0" fontId="10" fillId="0" borderId="0" xfId="0" applyFont="1"/>
    <xf numFmtId="38" fontId="0" fillId="0" borderId="0" xfId="1" applyNumberFormat="1" applyFont="1" applyFill="1"/>
    <xf numFmtId="38" fontId="0" fillId="0" borderId="0" xfId="1" applyNumberFormat="1" applyFont="1"/>
    <xf numFmtId="0" fontId="16" fillId="9" borderId="0" xfId="0" applyFont="1" applyFill="1"/>
    <xf numFmtId="0" fontId="0" fillId="9" borderId="0" xfId="0" applyFill="1"/>
    <xf numFmtId="6" fontId="0" fillId="9" borderId="0" xfId="0" applyNumberFormat="1" applyFill="1"/>
    <xf numFmtId="164" fontId="0" fillId="9" borderId="0" xfId="3" applyNumberFormat="1" applyFont="1" applyFill="1"/>
    <xf numFmtId="0" fontId="4" fillId="9" borderId="0" xfId="0" applyFont="1" applyFill="1" applyAlignment="1">
      <alignment horizontal="center"/>
    </xf>
    <xf numFmtId="0" fontId="6" fillId="9" borderId="1" xfId="4" applyFont="1" applyFill="1" applyAlignment="1">
      <alignment wrapText="1"/>
    </xf>
    <xf numFmtId="0" fontId="7" fillId="9" borderId="1" xfId="4" applyFont="1" applyFill="1" applyAlignment="1">
      <alignment wrapText="1"/>
    </xf>
    <xf numFmtId="0" fontId="3" fillId="9" borderId="1" xfId="4" applyFont="1" applyFill="1" applyAlignment="1">
      <alignment wrapText="1"/>
    </xf>
    <xf numFmtId="172" fontId="0" fillId="9" borderId="0" xfId="2" applyNumberFormat="1" applyFont="1" applyFill="1"/>
    <xf numFmtId="44" fontId="0" fillId="9" borderId="0" xfId="2" applyFont="1" applyFill="1" applyBorder="1"/>
    <xf numFmtId="7" fontId="4" fillId="9" borderId="0" xfId="0" applyNumberFormat="1" applyFont="1" applyFill="1" applyAlignment="1">
      <alignment horizontal="left" indent="1"/>
    </xf>
    <xf numFmtId="6" fontId="4" fillId="9" borderId="8" xfId="0" applyNumberFormat="1" applyFont="1" applyFill="1" applyBorder="1"/>
    <xf numFmtId="164" fontId="4" fillId="9" borderId="8" xfId="3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12" fillId="7" borderId="6" xfId="5" applyFont="1" applyFill="1" applyBorder="1" applyAlignment="1">
      <alignment horizontal="center" wrapText="1"/>
    </xf>
    <xf numFmtId="0" fontId="12" fillId="7" borderId="0" xfId="5" applyFont="1" applyFill="1" applyBorder="1" applyAlignment="1">
      <alignment horizontal="center" wrapText="1"/>
    </xf>
    <xf numFmtId="0" fontId="4" fillId="7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6">
    <cellStyle name="40% - Accent6" xfId="5" builtinId="51"/>
    <cellStyle name="Comma" xfId="1" builtinId="3"/>
    <cellStyle name="Currency" xfId="2" builtinId="4"/>
    <cellStyle name="Input" xfId="4" builtinId="20"/>
    <cellStyle name="Normal" xfId="0" builtinId="0"/>
    <cellStyle name="Percent" xfId="3" builtinId="5"/>
  </cellStyles>
  <dxfs count="92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Acute%20East\Month%20End\02-February\Acute%20East_Month-End%20Analytic_202601_Budget%20Working.xlsx" TargetMode="External"/><Relationship Id="rId1" Type="http://schemas.openxmlformats.org/officeDocument/2006/relationships/externalLinkPath" Target="file:///U:\Acute%20East\Month%20End\02-February\Acute%20East_Month-End%20Analytic_202601_Budget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up"/>
      <sheetName val="Acute East"/>
      <sheetName val="127"/>
      <sheetName val="131"/>
      <sheetName val="135"/>
      <sheetName val="137"/>
      <sheetName val="138"/>
      <sheetName val="142"/>
      <sheetName val="Sheet2"/>
    </sheetNames>
    <sheetDataSet>
      <sheetData sheetId="0">
        <row r="1">
          <cell r="C1" t="str">
            <v>2026M2</v>
          </cell>
        </row>
        <row r="4">
          <cell r="C4" t="str">
            <v>2026M1</v>
          </cell>
        </row>
        <row r="5">
          <cell r="C5" t="str">
            <v>2026M2</v>
          </cell>
        </row>
        <row r="6">
          <cell r="C6" t="str">
            <v>2026M3</v>
          </cell>
        </row>
        <row r="7">
          <cell r="C7" t="str">
            <v>2026M4</v>
          </cell>
        </row>
        <row r="8">
          <cell r="C8" t="str">
            <v>2026M5</v>
          </cell>
        </row>
        <row r="9">
          <cell r="C9" t="str">
            <v>2026M6</v>
          </cell>
        </row>
        <row r="10">
          <cell r="C10" t="str">
            <v>2026M7</v>
          </cell>
        </row>
        <row r="11">
          <cell r="C11" t="str">
            <v>2026M8</v>
          </cell>
        </row>
        <row r="12">
          <cell r="C12" t="str">
            <v>2026M9</v>
          </cell>
        </row>
        <row r="13">
          <cell r="C13" t="str">
            <v>2026M10</v>
          </cell>
        </row>
        <row r="14">
          <cell r="C14" t="str">
            <v>2026M11</v>
          </cell>
        </row>
        <row r="15">
          <cell r="C15" t="str">
            <v>2026M12</v>
          </cell>
        </row>
        <row r="17">
          <cell r="C17" t="str">
            <v>2025M1</v>
          </cell>
        </row>
        <row r="18">
          <cell r="C18" t="str">
            <v>2025M2</v>
          </cell>
        </row>
        <row r="19">
          <cell r="C19" t="str">
            <v>2025M3</v>
          </cell>
        </row>
        <row r="20">
          <cell r="C20" t="str">
            <v>2025M4</v>
          </cell>
        </row>
        <row r="21">
          <cell r="C21" t="str">
            <v>2025M5</v>
          </cell>
        </row>
        <row r="22">
          <cell r="C22" t="str">
            <v>2025M6</v>
          </cell>
        </row>
        <row r="23">
          <cell r="C23" t="str">
            <v>2025M7</v>
          </cell>
        </row>
        <row r="24">
          <cell r="C24" t="str">
            <v>2025M8</v>
          </cell>
        </row>
        <row r="25">
          <cell r="C25" t="str">
            <v>2025M9</v>
          </cell>
        </row>
        <row r="26">
          <cell r="C26" t="str">
            <v>2025M10</v>
          </cell>
        </row>
        <row r="27">
          <cell r="C27" t="str">
            <v>2025M11</v>
          </cell>
        </row>
        <row r="28">
          <cell r="C28" t="str">
            <v>2025M12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D33C-F4C8-4C80-A57C-9D2BE783CA7A}">
  <sheetPr>
    <pageSetUpPr fitToPage="1"/>
  </sheetPr>
  <dimension ref="A1:EH848"/>
  <sheetViews>
    <sheetView tabSelected="1" zoomScale="85" zoomScaleNormal="85" workbookViewId="0">
      <pane xSplit="4" ySplit="8" topLeftCell="E45" activePane="bottomRight" state="frozen"/>
      <selection pane="topRight" activeCell="E478" sqref="E478:F482"/>
      <selection pane="bottomLeft" activeCell="E478" sqref="E478:F482"/>
      <selection pane="bottomRight" activeCell="G74" sqref="G74"/>
    </sheetView>
  </sheetViews>
  <sheetFormatPr defaultRowHeight="15" outlineLevelRow="1" outlineLevelCol="1" x14ac:dyDescent="0.25"/>
  <cols>
    <col min="1" max="1" width="6.42578125" bestFit="1" customWidth="1" outlineLevel="1"/>
    <col min="2" max="2" width="16.7109375" bestFit="1" customWidth="1" outlineLevel="1"/>
    <col min="3" max="3" width="23.28515625" style="1" bestFit="1" customWidth="1" outlineLevel="1"/>
    <col min="4" max="4" width="48.5703125" customWidth="1"/>
    <col min="5" max="5" width="15.140625" bestFit="1" customWidth="1"/>
    <col min="6" max="7" width="12.7109375" bestFit="1" customWidth="1"/>
    <col min="8" max="8" width="11" style="7" bestFit="1" customWidth="1"/>
    <col min="9" max="9" width="1.140625" customWidth="1"/>
    <col min="10" max="12" width="12.7109375" bestFit="1" customWidth="1"/>
    <col min="13" max="13" width="11" style="7" bestFit="1" customWidth="1"/>
    <col min="14" max="14" width="1.140625" customWidth="1"/>
    <col min="15" max="15" width="12.7109375" bestFit="1" customWidth="1"/>
    <col min="16" max="16" width="12.28515625" bestFit="1" customWidth="1"/>
    <col min="17" max="17" width="15" style="7" bestFit="1" customWidth="1"/>
    <col min="18" max="18" width="1.140625" customWidth="1"/>
    <col min="19" max="19" width="12.7109375" bestFit="1" customWidth="1"/>
    <col min="20" max="20" width="13.42578125" bestFit="1" customWidth="1"/>
    <col min="21" max="21" width="14.28515625" bestFit="1" customWidth="1"/>
    <col min="22" max="22" width="1.140625" customWidth="1"/>
    <col min="23" max="23" width="46" style="27" hidden="1" customWidth="1"/>
    <col min="24" max="24" width="46.7109375" style="28" hidden="1" customWidth="1"/>
    <col min="25" max="25" width="46.7109375" style="27" hidden="1" customWidth="1"/>
    <col min="26" max="26" width="47.85546875" style="29" hidden="1" customWidth="1"/>
    <col min="27" max="27" width="2.5703125" customWidth="1"/>
    <col min="28" max="28" width="15" customWidth="1"/>
    <col min="29" max="30" width="14.42578125" customWidth="1"/>
    <col min="31" max="31" width="10.28515625" customWidth="1"/>
    <col min="32" max="32" width="1.85546875" customWidth="1"/>
    <col min="33" max="33" width="15.85546875" customWidth="1"/>
    <col min="34" max="35" width="14.42578125" customWidth="1"/>
    <col min="36" max="36" width="10.28515625" customWidth="1"/>
    <col min="37" max="37" width="2.140625" customWidth="1"/>
    <col min="38" max="38" width="15.85546875" customWidth="1"/>
    <col min="39" max="39" width="14.42578125" customWidth="1"/>
    <col min="40" max="40" width="13.140625" customWidth="1"/>
    <col min="41" max="41" width="10.28515625" customWidth="1"/>
    <col min="42" max="42" width="2.140625" customWidth="1"/>
    <col min="43" max="43" width="16" customWidth="1"/>
    <col min="44" max="44" width="14.5703125" customWidth="1"/>
    <col min="45" max="45" width="13.28515625" customWidth="1"/>
    <col min="46" max="46" width="10.28515625" customWidth="1"/>
    <col min="47" max="47" width="2.140625" customWidth="1"/>
    <col min="48" max="48" width="16" customWidth="1"/>
    <col min="49" max="49" width="14.5703125" customWidth="1"/>
    <col min="50" max="50" width="13.28515625" customWidth="1"/>
    <col min="51" max="51" width="10.28515625" customWidth="1"/>
    <col min="52" max="52" width="2.140625" customWidth="1"/>
    <col min="53" max="53" width="16" bestFit="1" customWidth="1"/>
    <col min="54" max="54" width="14.5703125" bestFit="1" customWidth="1"/>
    <col min="55" max="55" width="13.28515625" bestFit="1" customWidth="1"/>
    <col min="56" max="56" width="10.28515625" customWidth="1"/>
    <col min="57" max="57" width="2.140625" customWidth="1"/>
    <col min="58" max="58" width="16" bestFit="1" customWidth="1"/>
    <col min="59" max="59" width="14.5703125" bestFit="1" customWidth="1"/>
    <col min="60" max="60" width="14.28515625" bestFit="1" customWidth="1"/>
    <col min="61" max="61" width="10.28515625" customWidth="1"/>
    <col min="62" max="62" width="2.140625" customWidth="1"/>
    <col min="63" max="63" width="16" bestFit="1" customWidth="1"/>
    <col min="64" max="64" width="14.5703125" bestFit="1" customWidth="1"/>
    <col min="65" max="65" width="13.28515625" bestFit="1" customWidth="1"/>
    <col min="66" max="66" width="10.28515625" customWidth="1"/>
    <col min="67" max="67" width="2.140625" customWidth="1"/>
    <col min="68" max="68" width="16" bestFit="1" customWidth="1"/>
    <col min="69" max="69" width="14.5703125" bestFit="1" customWidth="1"/>
    <col min="70" max="70" width="13.28515625" bestFit="1" customWidth="1"/>
    <col min="71" max="71" width="10.28515625" customWidth="1"/>
    <col min="72" max="72" width="2.140625" customWidth="1"/>
    <col min="73" max="73" width="16" bestFit="1" customWidth="1"/>
    <col min="74" max="74" width="14.5703125" bestFit="1" customWidth="1"/>
    <col min="75" max="75" width="13.28515625" bestFit="1" customWidth="1"/>
    <col min="76" max="76" width="10.28515625" customWidth="1"/>
    <col min="77" max="77" width="2.140625" customWidth="1"/>
    <col min="78" max="78" width="16" bestFit="1" customWidth="1"/>
    <col min="79" max="79" width="14.5703125" bestFit="1" customWidth="1"/>
    <col min="80" max="80" width="13.28515625" bestFit="1" customWidth="1"/>
    <col min="81" max="81" width="10.28515625" customWidth="1"/>
    <col min="82" max="82" width="2.140625" customWidth="1"/>
    <col min="83" max="83" width="16" bestFit="1" customWidth="1"/>
    <col min="84" max="84" width="14.5703125" bestFit="1" customWidth="1"/>
    <col min="85" max="85" width="13.28515625" bestFit="1" customWidth="1"/>
    <col min="86" max="86" width="10.28515625" customWidth="1"/>
    <col min="87" max="87" width="1.7109375" customWidth="1"/>
    <col min="88" max="88" width="16.42578125" bestFit="1" customWidth="1"/>
    <col min="89" max="89" width="15.28515625" bestFit="1" customWidth="1"/>
    <col min="90" max="91" width="16.42578125" bestFit="1" customWidth="1"/>
    <col min="92" max="92" width="16" bestFit="1" customWidth="1"/>
    <col min="93" max="93" width="17.140625" bestFit="1" customWidth="1"/>
    <col min="94" max="96" width="16.42578125" bestFit="1" customWidth="1"/>
    <col min="97" max="97" width="17.140625" bestFit="1" customWidth="1"/>
    <col min="98" max="98" width="16.42578125" bestFit="1" customWidth="1"/>
    <col min="99" max="99" width="16" bestFit="1" customWidth="1"/>
    <col min="100" max="100" width="1.7109375" customWidth="1"/>
    <col min="101" max="105" width="14.5703125" bestFit="1" customWidth="1"/>
    <col min="106" max="106" width="15.28515625" bestFit="1" customWidth="1"/>
    <col min="107" max="109" width="14.5703125" bestFit="1" customWidth="1"/>
    <col min="110" max="112" width="15.140625" customWidth="1"/>
    <col min="113" max="113" width="1.28515625" customWidth="1"/>
    <col min="114" max="114" width="16.42578125" bestFit="1" customWidth="1"/>
    <col min="115" max="115" width="15.28515625" bestFit="1" customWidth="1"/>
    <col min="116" max="117" width="16.42578125" bestFit="1" customWidth="1"/>
    <col min="118" max="118" width="16" bestFit="1" customWidth="1"/>
    <col min="119" max="119" width="17.140625" bestFit="1" customWidth="1"/>
    <col min="120" max="122" width="16.42578125" bestFit="1" customWidth="1"/>
    <col min="123" max="123" width="17.140625" bestFit="1" customWidth="1"/>
    <col min="124" max="124" width="16.42578125" bestFit="1" customWidth="1"/>
    <col min="125" max="125" width="16" bestFit="1" customWidth="1"/>
    <col min="126" max="126" width="1.28515625" customWidth="1"/>
    <col min="127" max="131" width="14.5703125" bestFit="1" customWidth="1"/>
    <col min="132" max="132" width="15.28515625" bestFit="1" customWidth="1"/>
    <col min="133" max="135" width="14.5703125" bestFit="1" customWidth="1"/>
    <col min="136" max="138" width="15.140625" customWidth="1"/>
  </cols>
  <sheetData>
    <row r="1" spans="2:138" ht="18.75" x14ac:dyDescent="0.3">
      <c r="D1" s="2" t="str" cm="1">
        <f t="array" ref="D1">_xll.OneStreamExcelAddIn.XFFunctions.XFGetMemberInfo("Description","Entity",D3)</f>
        <v>Highland Hospital</v>
      </c>
      <c r="E1" s="242" t="s">
        <v>0</v>
      </c>
      <c r="F1" s="243"/>
      <c r="G1" s="4"/>
      <c r="H1" s="5"/>
      <c r="J1" s="6"/>
      <c r="O1" s="8"/>
      <c r="P1" s="8"/>
      <c r="S1" s="6"/>
      <c r="T1" s="6"/>
      <c r="W1" s="9"/>
      <c r="X1" s="10"/>
      <c r="Y1" s="9"/>
      <c r="Z1" s="11"/>
    </row>
    <row r="2" spans="2:138" ht="19.5" thickBot="1" x14ac:dyDescent="0.35">
      <c r="D2" s="12" t="s">
        <v>1</v>
      </c>
      <c r="E2" s="13" t="s">
        <v>2</v>
      </c>
      <c r="F2" s="13" t="s">
        <v>3</v>
      </c>
      <c r="G2" s="14"/>
      <c r="J2" s="15"/>
      <c r="M2"/>
      <c r="O2" s="8"/>
      <c r="P2" s="16"/>
      <c r="S2" s="17"/>
      <c r="T2" s="6"/>
      <c r="W2" s="18"/>
      <c r="X2" s="19"/>
      <c r="Y2" s="18"/>
      <c r="Z2" s="20"/>
      <c r="AA2" s="21"/>
    </row>
    <row r="3" spans="2:138" ht="19.5" thickBot="1" x14ac:dyDescent="0.35">
      <c r="D3" s="22">
        <v>127</v>
      </c>
      <c r="E3" s="23" t="s">
        <v>401</v>
      </c>
      <c r="F3" s="23" t="s">
        <v>402</v>
      </c>
      <c r="H3" s="6"/>
      <c r="I3" s="21"/>
      <c r="J3" s="24"/>
      <c r="N3" s="21"/>
      <c r="O3" s="25"/>
      <c r="P3" s="8"/>
      <c r="Q3" s="26"/>
      <c r="R3" s="21"/>
      <c r="S3" s="6"/>
      <c r="T3" s="26"/>
      <c r="U3" s="26"/>
      <c r="V3" s="21"/>
      <c r="AB3" s="244" t="s">
        <v>4</v>
      </c>
      <c r="AC3" s="244"/>
      <c r="AD3" s="244"/>
      <c r="AE3" s="244"/>
      <c r="AG3" s="244" t="s">
        <v>4</v>
      </c>
      <c r="AH3" s="244"/>
      <c r="AI3" s="244"/>
      <c r="AJ3" s="244"/>
      <c r="AL3" s="244" t="s">
        <v>4</v>
      </c>
      <c r="AM3" s="244"/>
      <c r="AN3" s="244"/>
      <c r="AO3" s="244"/>
      <c r="AQ3" s="244" t="s">
        <v>4</v>
      </c>
      <c r="AR3" s="244"/>
      <c r="AS3" s="244"/>
      <c r="AT3" s="244"/>
      <c r="AV3" s="244" t="s">
        <v>4</v>
      </c>
      <c r="AW3" s="244"/>
      <c r="AX3" s="244"/>
      <c r="AY3" s="244"/>
      <c r="BA3" s="244" t="s">
        <v>4</v>
      </c>
      <c r="BB3" s="244"/>
      <c r="BC3" s="244"/>
      <c r="BD3" s="244"/>
      <c r="BF3" s="244" t="s">
        <v>4</v>
      </c>
      <c r="BG3" s="244"/>
      <c r="BH3" s="244"/>
      <c r="BI3" s="244"/>
      <c r="BK3" s="244" t="s">
        <v>4</v>
      </c>
      <c r="BL3" s="244"/>
      <c r="BM3" s="244"/>
      <c r="BN3" s="244"/>
      <c r="BP3" s="244" t="s">
        <v>4</v>
      </c>
      <c r="BQ3" s="244"/>
      <c r="BR3" s="244"/>
      <c r="BS3" s="244"/>
      <c r="BU3" s="244" t="s">
        <v>4</v>
      </c>
      <c r="BV3" s="244"/>
      <c r="BW3" s="244"/>
      <c r="BX3" s="244"/>
      <c r="BZ3" s="244" t="s">
        <v>4</v>
      </c>
      <c r="CA3" s="244"/>
      <c r="CB3" s="244"/>
      <c r="CC3" s="244"/>
      <c r="CE3" s="244" t="s">
        <v>4</v>
      </c>
      <c r="CF3" s="244"/>
      <c r="CG3" s="244"/>
      <c r="CH3" s="244"/>
      <c r="CJ3" s="249" t="s">
        <v>2</v>
      </c>
      <c r="CK3" s="249"/>
      <c r="CL3" s="249"/>
      <c r="CM3" s="249"/>
      <c r="CN3" s="249"/>
      <c r="CO3" s="249"/>
      <c r="CP3" s="249"/>
      <c r="CQ3" s="249"/>
      <c r="CR3" s="249"/>
      <c r="CS3" s="249"/>
      <c r="CT3" s="249"/>
      <c r="CU3" s="249"/>
      <c r="CW3" s="249" t="s">
        <v>3</v>
      </c>
      <c r="CX3" s="249"/>
      <c r="CY3" s="249"/>
      <c r="CZ3" s="249"/>
      <c r="DA3" s="249"/>
      <c r="DB3" s="249"/>
      <c r="DC3" s="249"/>
      <c r="DD3" s="249"/>
      <c r="DE3" s="249"/>
      <c r="DF3" s="249"/>
      <c r="DG3" s="249"/>
      <c r="DH3" s="249"/>
      <c r="DJ3" s="245" t="s">
        <v>2</v>
      </c>
      <c r="DK3" s="245"/>
      <c r="DL3" s="245"/>
      <c r="DM3" s="245"/>
      <c r="DN3" s="245"/>
      <c r="DO3" s="245"/>
      <c r="DP3" s="245"/>
      <c r="DQ3" s="245"/>
      <c r="DR3" s="245"/>
      <c r="DS3" s="245"/>
      <c r="DT3" s="245"/>
      <c r="DU3" s="245"/>
      <c r="DW3" s="245" t="s">
        <v>3</v>
      </c>
      <c r="DX3" s="245"/>
      <c r="DY3" s="245"/>
      <c r="DZ3" s="245"/>
      <c r="EA3" s="245"/>
      <c r="EB3" s="245"/>
      <c r="EC3" s="245"/>
      <c r="ED3" s="245"/>
      <c r="EE3" s="245"/>
      <c r="EF3" s="245"/>
      <c r="EG3" s="245"/>
      <c r="EH3" s="245"/>
    </row>
    <row r="4" spans="2:138" ht="15.75" x14ac:dyDescent="0.25">
      <c r="D4" s="6"/>
      <c r="E4" s="246" t="str" cm="1">
        <f t="array" ref="E4">_xll.OneStreamExcelAddIn.XFFunctions.XFGetMemberInfo("Description","Time",E3)</f>
        <v>Apr 2026</v>
      </c>
      <c r="F4" s="247"/>
      <c r="G4" s="247"/>
      <c r="H4" s="247"/>
      <c r="I4" s="30"/>
      <c r="J4" s="247" t="s">
        <v>5</v>
      </c>
      <c r="K4" s="247"/>
      <c r="L4" s="247"/>
      <c r="M4" s="247"/>
      <c r="N4" s="30"/>
      <c r="O4" s="247" t="s">
        <v>6</v>
      </c>
      <c r="P4" s="247"/>
      <c r="Q4" s="247"/>
      <c r="R4" s="30"/>
      <c r="S4" s="247" t="s">
        <v>7</v>
      </c>
      <c r="T4" s="247"/>
      <c r="U4" s="247"/>
      <c r="V4" s="31"/>
      <c r="AA4" s="3"/>
      <c r="AB4" s="248" t="s">
        <v>8</v>
      </c>
      <c r="AC4" s="248"/>
      <c r="AD4" s="248"/>
      <c r="AE4" s="248"/>
      <c r="AG4" s="248" t="s">
        <v>9</v>
      </c>
      <c r="AH4" s="248"/>
      <c r="AI4" s="248"/>
      <c r="AJ4" s="248"/>
      <c r="AL4" s="248" t="s">
        <v>10</v>
      </c>
      <c r="AM4" s="248"/>
      <c r="AN4" s="248"/>
      <c r="AO4" s="248"/>
      <c r="AQ4" s="248" t="s">
        <v>11</v>
      </c>
      <c r="AR4" s="248"/>
      <c r="AS4" s="248"/>
      <c r="AT4" s="248"/>
      <c r="AV4" s="248" t="s">
        <v>12</v>
      </c>
      <c r="AW4" s="248"/>
      <c r="AX4" s="248"/>
      <c r="AY4" s="248"/>
      <c r="BA4" s="248" t="s">
        <v>13</v>
      </c>
      <c r="BB4" s="248"/>
      <c r="BC4" s="248"/>
      <c r="BD4" s="248"/>
      <c r="BF4" s="248" t="s">
        <v>14</v>
      </c>
      <c r="BG4" s="248"/>
      <c r="BH4" s="248"/>
      <c r="BI4" s="248"/>
      <c r="BK4" s="248" t="s">
        <v>15</v>
      </c>
      <c r="BL4" s="248"/>
      <c r="BM4" s="248"/>
      <c r="BN4" s="248"/>
      <c r="BP4" s="248" t="s">
        <v>16</v>
      </c>
      <c r="BQ4" s="248"/>
      <c r="BR4" s="248"/>
      <c r="BS4" s="248"/>
      <c r="BU4" s="248" t="s">
        <v>17</v>
      </c>
      <c r="BV4" s="248"/>
      <c r="BW4" s="248"/>
      <c r="BX4" s="248"/>
      <c r="BZ4" s="248" t="s">
        <v>18</v>
      </c>
      <c r="CA4" s="248"/>
      <c r="CB4" s="248"/>
      <c r="CC4" s="248"/>
      <c r="CE4" s="248" t="s">
        <v>19</v>
      </c>
      <c r="CF4" s="248"/>
      <c r="CG4" s="248"/>
      <c r="CH4" s="248"/>
      <c r="CJ4" s="249" t="s">
        <v>20</v>
      </c>
      <c r="CK4" s="249"/>
      <c r="CL4" s="249"/>
      <c r="CM4" s="249"/>
      <c r="CN4" s="249"/>
      <c r="CO4" s="249"/>
      <c r="CP4" s="249"/>
      <c r="CQ4" s="249"/>
      <c r="CR4" s="249"/>
      <c r="CS4" s="249"/>
      <c r="CT4" s="249"/>
      <c r="CU4" s="249"/>
      <c r="CW4" s="249" t="s">
        <v>20</v>
      </c>
      <c r="CX4" s="249"/>
      <c r="CY4" s="249"/>
      <c r="CZ4" s="249"/>
      <c r="DA4" s="249"/>
      <c r="DB4" s="249"/>
      <c r="DC4" s="249"/>
      <c r="DD4" s="249"/>
      <c r="DE4" s="249"/>
      <c r="DF4" s="249"/>
      <c r="DG4" s="249"/>
      <c r="DH4" s="249"/>
      <c r="DJ4" s="245" t="s">
        <v>21</v>
      </c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W4" s="245" t="s">
        <v>21</v>
      </c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</row>
    <row r="5" spans="2:138" s="3" customFormat="1" ht="30.75" thickBot="1" x14ac:dyDescent="0.3">
      <c r="C5" s="32"/>
      <c r="D5" s="33"/>
      <c r="E5" s="34" t="s">
        <v>20</v>
      </c>
      <c r="F5" s="34" t="s">
        <v>21</v>
      </c>
      <c r="G5" s="34" t="s">
        <v>22</v>
      </c>
      <c r="H5" s="35" t="s">
        <v>23</v>
      </c>
      <c r="I5" s="31"/>
      <c r="J5" s="34" t="s">
        <v>20</v>
      </c>
      <c r="K5" s="34" t="s">
        <v>21</v>
      </c>
      <c r="L5" s="34" t="s">
        <v>22</v>
      </c>
      <c r="M5" s="35" t="s">
        <v>23</v>
      </c>
      <c r="N5" s="31"/>
      <c r="O5" s="34" t="s">
        <v>20</v>
      </c>
      <c r="P5" s="34" t="s">
        <v>22</v>
      </c>
      <c r="Q5" s="35" t="s">
        <v>24</v>
      </c>
      <c r="R5" s="31"/>
      <c r="S5" s="34" t="s">
        <v>7</v>
      </c>
      <c r="T5" s="34" t="s">
        <v>25</v>
      </c>
      <c r="U5" s="36" t="s">
        <v>26</v>
      </c>
      <c r="V5" s="31"/>
      <c r="W5" s="37" t="s">
        <v>27</v>
      </c>
      <c r="X5" s="38" t="s">
        <v>28</v>
      </c>
      <c r="Y5" s="37" t="s">
        <v>29</v>
      </c>
      <c r="Z5" s="38" t="s">
        <v>28</v>
      </c>
      <c r="AB5" s="34" t="s">
        <v>30</v>
      </c>
      <c r="AC5" s="34" t="s">
        <v>31</v>
      </c>
      <c r="AD5" s="34" t="s">
        <v>25</v>
      </c>
      <c r="AE5" s="34" t="s">
        <v>32</v>
      </c>
      <c r="AG5" s="34" t="s">
        <v>30</v>
      </c>
      <c r="AH5" s="34" t="s">
        <v>31</v>
      </c>
      <c r="AI5" s="34" t="s">
        <v>25</v>
      </c>
      <c r="AJ5" s="34" t="s">
        <v>32</v>
      </c>
      <c r="AL5" s="34" t="s">
        <v>30</v>
      </c>
      <c r="AM5" s="34" t="s">
        <v>31</v>
      </c>
      <c r="AN5" s="34" t="s">
        <v>25</v>
      </c>
      <c r="AO5" s="34" t="s">
        <v>32</v>
      </c>
      <c r="AQ5" s="34" t="s">
        <v>30</v>
      </c>
      <c r="AR5" s="34" t="s">
        <v>31</v>
      </c>
      <c r="AS5" s="34" t="s">
        <v>25</v>
      </c>
      <c r="AT5" s="34" t="s">
        <v>32</v>
      </c>
      <c r="AV5" s="34" t="s">
        <v>30</v>
      </c>
      <c r="AW5" s="34" t="s">
        <v>31</v>
      </c>
      <c r="AX5" s="34" t="s">
        <v>25</v>
      </c>
      <c r="AY5" s="34" t="s">
        <v>32</v>
      </c>
      <c r="BA5" s="34" t="s">
        <v>30</v>
      </c>
      <c r="BB5" s="34" t="s">
        <v>31</v>
      </c>
      <c r="BC5" s="34" t="s">
        <v>25</v>
      </c>
      <c r="BD5" s="34" t="s">
        <v>32</v>
      </c>
      <c r="BF5" s="34" t="s">
        <v>30</v>
      </c>
      <c r="BG5" s="34" t="s">
        <v>31</v>
      </c>
      <c r="BH5" s="34" t="s">
        <v>25</v>
      </c>
      <c r="BI5" s="34" t="s">
        <v>32</v>
      </c>
      <c r="BK5" s="34" t="s">
        <v>30</v>
      </c>
      <c r="BL5" s="34" t="s">
        <v>31</v>
      </c>
      <c r="BM5" s="34" t="s">
        <v>25</v>
      </c>
      <c r="BN5" s="34" t="s">
        <v>32</v>
      </c>
      <c r="BP5" s="34" t="s">
        <v>30</v>
      </c>
      <c r="BQ5" s="34" t="s">
        <v>31</v>
      </c>
      <c r="BR5" s="34" t="s">
        <v>25</v>
      </c>
      <c r="BS5" s="34" t="s">
        <v>32</v>
      </c>
      <c r="BU5" s="34" t="s">
        <v>30</v>
      </c>
      <c r="BV5" s="34" t="s">
        <v>31</v>
      </c>
      <c r="BW5" s="34" t="s">
        <v>25</v>
      </c>
      <c r="BX5" s="34" t="s">
        <v>32</v>
      </c>
      <c r="BZ5" s="34" t="s">
        <v>30</v>
      </c>
      <c r="CA5" s="34" t="s">
        <v>31</v>
      </c>
      <c r="CB5" s="34" t="s">
        <v>25</v>
      </c>
      <c r="CC5" s="34" t="s">
        <v>32</v>
      </c>
      <c r="CE5" s="34" t="s">
        <v>30</v>
      </c>
      <c r="CF5" s="34" t="s">
        <v>31</v>
      </c>
      <c r="CG5" s="34" t="s">
        <v>25</v>
      </c>
      <c r="CH5" s="34" t="s">
        <v>32</v>
      </c>
      <c r="CI5"/>
      <c r="CJ5" s="34" t="s">
        <v>8</v>
      </c>
      <c r="CK5" s="34" t="s">
        <v>9</v>
      </c>
      <c r="CL5" s="34" t="s">
        <v>10</v>
      </c>
      <c r="CM5" s="34" t="s">
        <v>11</v>
      </c>
      <c r="CN5" s="34" t="s">
        <v>12</v>
      </c>
      <c r="CO5" s="34" t="s">
        <v>13</v>
      </c>
      <c r="CP5" s="34" t="s">
        <v>14</v>
      </c>
      <c r="CQ5" s="34" t="s">
        <v>15</v>
      </c>
      <c r="CR5" s="34" t="s">
        <v>16</v>
      </c>
      <c r="CS5" s="34" t="s">
        <v>17</v>
      </c>
      <c r="CT5" s="34" t="s">
        <v>18</v>
      </c>
      <c r="CU5" s="34" t="s">
        <v>19</v>
      </c>
      <c r="CV5"/>
      <c r="CW5" s="34" t="s">
        <v>8</v>
      </c>
      <c r="CX5" s="34" t="s">
        <v>9</v>
      </c>
      <c r="CY5" s="34" t="s">
        <v>10</v>
      </c>
      <c r="CZ5" s="34" t="s">
        <v>11</v>
      </c>
      <c r="DA5" s="34" t="s">
        <v>12</v>
      </c>
      <c r="DB5" s="34" t="s">
        <v>13</v>
      </c>
      <c r="DC5" s="34" t="s">
        <v>14</v>
      </c>
      <c r="DD5" s="34" t="s">
        <v>15</v>
      </c>
      <c r="DE5" s="34" t="s">
        <v>16</v>
      </c>
      <c r="DF5" s="34" t="s">
        <v>17</v>
      </c>
      <c r="DG5" s="34" t="s">
        <v>18</v>
      </c>
      <c r="DH5" s="34" t="s">
        <v>19</v>
      </c>
      <c r="DI5" s="36"/>
      <c r="DJ5" s="34" t="s">
        <v>8</v>
      </c>
      <c r="DK5" s="34" t="s">
        <v>9</v>
      </c>
      <c r="DL5" s="34" t="s">
        <v>10</v>
      </c>
      <c r="DM5" s="34" t="s">
        <v>11</v>
      </c>
      <c r="DN5" s="34" t="s">
        <v>12</v>
      </c>
      <c r="DO5" s="34" t="s">
        <v>13</v>
      </c>
      <c r="DP5" s="34" t="s">
        <v>14</v>
      </c>
      <c r="DQ5" s="34" t="s">
        <v>15</v>
      </c>
      <c r="DR5" s="34" t="s">
        <v>16</v>
      </c>
      <c r="DS5" s="34" t="s">
        <v>17</v>
      </c>
      <c r="DT5" s="34" t="s">
        <v>18</v>
      </c>
      <c r="DU5" s="34" t="s">
        <v>19</v>
      </c>
      <c r="DV5" s="36"/>
      <c r="DW5" s="34" t="s">
        <v>8</v>
      </c>
      <c r="DX5" s="34" t="s">
        <v>9</v>
      </c>
      <c r="DY5" s="34" t="s">
        <v>10</v>
      </c>
      <c r="DZ5" s="34" t="s">
        <v>11</v>
      </c>
      <c r="EA5" s="34" t="s">
        <v>12</v>
      </c>
      <c r="EB5" s="34" t="s">
        <v>13</v>
      </c>
      <c r="EC5" s="34" t="s">
        <v>14</v>
      </c>
      <c r="ED5" s="34" t="s">
        <v>15</v>
      </c>
      <c r="EE5" s="34" t="s">
        <v>16</v>
      </c>
      <c r="EF5" s="34" t="s">
        <v>17</v>
      </c>
      <c r="EG5" s="34" t="s">
        <v>18</v>
      </c>
      <c r="EH5" s="34" t="s">
        <v>19</v>
      </c>
    </row>
    <row r="6" spans="2:138" x14ac:dyDescent="0.25">
      <c r="D6" s="39" t="s">
        <v>33</v>
      </c>
      <c r="E6" s="15">
        <f t="shared" ref="E6:G7" si="0">E86</f>
        <v>2555</v>
      </c>
      <c r="F6" s="15">
        <f t="shared" si="0"/>
        <v>2856</v>
      </c>
      <c r="G6" s="15">
        <f t="shared" si="0"/>
        <v>-301</v>
      </c>
      <c r="H6" s="40">
        <f>IFERROR(G6/F6,0)</f>
        <v>-0.1053921568627451</v>
      </c>
      <c r="I6" s="41"/>
      <c r="J6" s="15">
        <f t="shared" ref="J6:L7" si="1">J86</f>
        <v>10382</v>
      </c>
      <c r="K6" s="15">
        <f t="shared" si="1"/>
        <v>11113</v>
      </c>
      <c r="L6" s="15">
        <f t="shared" si="1"/>
        <v>-731</v>
      </c>
      <c r="M6" s="40">
        <f>IFERROR(L6/K6,0)</f>
        <v>-6.577881760100783E-2</v>
      </c>
      <c r="N6" s="41"/>
      <c r="O6" s="15">
        <f>O86</f>
        <v>13089</v>
      </c>
      <c r="P6" s="15">
        <f>P86</f>
        <v>-2707</v>
      </c>
      <c r="Q6" s="40">
        <f>IFERROR(P6/O6,0)</f>
        <v>-0.20681488272595308</v>
      </c>
      <c r="R6" s="41"/>
      <c r="S6" s="15">
        <f>S86</f>
        <v>0</v>
      </c>
      <c r="T6" s="15">
        <f>E6-S6</f>
        <v>2555</v>
      </c>
      <c r="U6" s="40">
        <f>IFERROR(T6/S6,0)</f>
        <v>0</v>
      </c>
      <c r="V6" s="41"/>
      <c r="W6" s="42"/>
      <c r="X6" s="43"/>
      <c r="Y6" s="42"/>
      <c r="Z6" s="44"/>
      <c r="AA6" s="39"/>
      <c r="AB6" s="15">
        <f>AB86</f>
        <v>2491</v>
      </c>
      <c r="AC6" s="15">
        <f>AC86</f>
        <v>2761</v>
      </c>
      <c r="AD6" s="15">
        <f>AB6-AC6</f>
        <v>-270</v>
      </c>
      <c r="AE6" s="40">
        <f>IFERROR(AD6/AC6,0)</f>
        <v>-9.7790655559579859E-2</v>
      </c>
      <c r="AG6" s="15">
        <f>AG86</f>
        <v>2526</v>
      </c>
      <c r="AH6" s="15">
        <f>AH86</f>
        <v>2624</v>
      </c>
      <c r="AI6" s="15">
        <f>AG6-AH6</f>
        <v>-98</v>
      </c>
      <c r="AJ6" s="40">
        <f>IFERROR(AI6/AH6,0)</f>
        <v>-3.7347560975609755E-2</v>
      </c>
      <c r="AL6" s="15">
        <f>AL86</f>
        <v>2810</v>
      </c>
      <c r="AM6" s="15">
        <f>AM86</f>
        <v>2872</v>
      </c>
      <c r="AN6" s="15">
        <f>AL6-AM6</f>
        <v>-62</v>
      </c>
      <c r="AO6" s="40">
        <f>IFERROR((AL6/AM6)-1,0)</f>
        <v>-2.1587743732590536E-2</v>
      </c>
      <c r="AQ6" s="15">
        <f>AQ86</f>
        <v>2555</v>
      </c>
      <c r="AR6" s="15">
        <f>AR86</f>
        <v>2856</v>
      </c>
      <c r="AS6" s="15">
        <f>AQ6-AR6</f>
        <v>-301</v>
      </c>
      <c r="AT6" s="40">
        <f>IFERROR((AQ6/AR6)-1,0)</f>
        <v>-0.10539215686274506</v>
      </c>
      <c r="AV6" s="15">
        <f>AV86</f>
        <v>-10382</v>
      </c>
      <c r="AW6" s="15">
        <f>AW86</f>
        <v>2899</v>
      </c>
      <c r="AX6" s="15">
        <f>AV6-AW6</f>
        <v>-13281</v>
      </c>
      <c r="AY6" s="40">
        <f>IFERROR((AV6/AW6)-1,0)</f>
        <v>-4.5812349085891686</v>
      </c>
      <c r="BA6" s="15">
        <f>BA86</f>
        <v>0</v>
      </c>
      <c r="BB6" s="15">
        <f>BB86</f>
        <v>2851</v>
      </c>
      <c r="BC6" s="15">
        <f>BA6-BB6</f>
        <v>-2851</v>
      </c>
      <c r="BD6" s="40">
        <f>IFERROR((BA6/BB6)-1,0)</f>
        <v>-1</v>
      </c>
      <c r="BF6" s="15">
        <f>BF86</f>
        <v>0</v>
      </c>
      <c r="BG6" s="15">
        <f>BG86</f>
        <v>2888</v>
      </c>
      <c r="BH6" s="15">
        <f>BF6-BG6</f>
        <v>-2888</v>
      </c>
      <c r="BI6" s="40">
        <f>IFERROR((BF6/BG6)-1,0)</f>
        <v>-1</v>
      </c>
      <c r="BK6" s="15">
        <f>BK86</f>
        <v>0</v>
      </c>
      <c r="BL6" s="15">
        <f>BL86</f>
        <v>2786</v>
      </c>
      <c r="BM6" s="15">
        <f>BK6-BL6</f>
        <v>-2786</v>
      </c>
      <c r="BN6" s="40">
        <f>IFERROR((BK6/BL6)-1,0)</f>
        <v>-1</v>
      </c>
      <c r="BP6" s="15">
        <f>BP86</f>
        <v>0</v>
      </c>
      <c r="BQ6" s="15">
        <f>BQ86</f>
        <v>2819</v>
      </c>
      <c r="BR6" s="15">
        <f>BP6-BQ6</f>
        <v>-2819</v>
      </c>
      <c r="BS6" s="40">
        <f>IFERROR((BP6/BQ6)-1,0)</f>
        <v>-1</v>
      </c>
      <c r="BU6" s="15">
        <f>BU86</f>
        <v>0</v>
      </c>
      <c r="BV6" s="15">
        <f>BV86</f>
        <v>2945</v>
      </c>
      <c r="BW6" s="15">
        <f>BU6-BV6</f>
        <v>-2945</v>
      </c>
      <c r="BX6" s="40">
        <f>IFERROR((BU6/BV6)-1,0)</f>
        <v>-1</v>
      </c>
      <c r="BZ6" s="15">
        <f>BZ86</f>
        <v>0</v>
      </c>
      <c r="CA6" s="15">
        <f>CA86</f>
        <v>2773</v>
      </c>
      <c r="CB6" s="15">
        <f>BZ6-CA6</f>
        <v>-2773</v>
      </c>
      <c r="CC6" s="40">
        <f>IFERROR((BZ6/CA6)-1,0)</f>
        <v>-1</v>
      </c>
      <c r="CE6" s="15">
        <f>CE86</f>
        <v>0</v>
      </c>
      <c r="CF6" s="15">
        <f>CF86</f>
        <v>2845</v>
      </c>
      <c r="CG6" s="15">
        <f>CE6-CF6</f>
        <v>-2845</v>
      </c>
      <c r="CH6" s="40">
        <f>IFERROR((CE6/CF6)-1,0)</f>
        <v>-1</v>
      </c>
      <c r="CJ6" s="15">
        <f t="shared" ref="CJ6:CU7" si="2">CJ86</f>
        <v>2491</v>
      </c>
      <c r="CK6" s="15">
        <f t="shared" si="2"/>
        <v>2526</v>
      </c>
      <c r="CL6" s="15">
        <f t="shared" si="2"/>
        <v>2810</v>
      </c>
      <c r="CM6" s="15">
        <f t="shared" si="2"/>
        <v>2555</v>
      </c>
      <c r="CN6" s="15">
        <f t="shared" si="2"/>
        <v>-10382</v>
      </c>
      <c r="CO6" s="15">
        <f t="shared" si="2"/>
        <v>0</v>
      </c>
      <c r="CP6" s="15">
        <f t="shared" si="2"/>
        <v>0</v>
      </c>
      <c r="CQ6" s="15">
        <f t="shared" si="2"/>
        <v>0</v>
      </c>
      <c r="CR6" s="15">
        <f t="shared" si="2"/>
        <v>0</v>
      </c>
      <c r="CS6" s="15">
        <f t="shared" si="2"/>
        <v>0</v>
      </c>
      <c r="CT6" s="15">
        <f t="shared" si="2"/>
        <v>0</v>
      </c>
      <c r="CU6" s="15">
        <f t="shared" si="2"/>
        <v>0</v>
      </c>
      <c r="CW6" s="15">
        <f t="shared" ref="CW6:DH7" si="3">CW86</f>
        <v>3123</v>
      </c>
      <c r="CX6" s="15">
        <f t="shared" si="3"/>
        <v>3054</v>
      </c>
      <c r="CY6" s="15">
        <f t="shared" si="3"/>
        <v>3523</v>
      </c>
      <c r="CZ6" s="15">
        <f t="shared" si="3"/>
        <v>3389</v>
      </c>
      <c r="DA6" s="15">
        <f t="shared" si="3"/>
        <v>3427</v>
      </c>
      <c r="DB6" s="15">
        <f t="shared" si="3"/>
        <v>3139</v>
      </c>
      <c r="DC6" s="15">
        <f t="shared" si="3"/>
        <v>3025</v>
      </c>
      <c r="DD6" s="15">
        <f t="shared" si="3"/>
        <v>2707</v>
      </c>
      <c r="DE6" s="15">
        <f t="shared" si="3"/>
        <v>2740</v>
      </c>
      <c r="DF6" s="15">
        <f t="shared" si="3"/>
        <v>2911</v>
      </c>
      <c r="DG6" s="15">
        <f t="shared" si="3"/>
        <v>2645</v>
      </c>
      <c r="DH6" s="15">
        <f t="shared" si="3"/>
        <v>2228</v>
      </c>
      <c r="DI6" s="15"/>
      <c r="DJ6" s="15">
        <f t="shared" ref="DJ6:DU7" si="4">DJ86</f>
        <v>2761</v>
      </c>
      <c r="DK6" s="15">
        <f t="shared" si="4"/>
        <v>2624</v>
      </c>
      <c r="DL6" s="15">
        <f t="shared" si="4"/>
        <v>2872</v>
      </c>
      <c r="DM6" s="15">
        <f t="shared" si="4"/>
        <v>2856</v>
      </c>
      <c r="DN6" s="15">
        <f t="shared" si="4"/>
        <v>2899</v>
      </c>
      <c r="DO6" s="15">
        <f t="shared" si="4"/>
        <v>2851</v>
      </c>
      <c r="DP6" s="15">
        <f t="shared" si="4"/>
        <v>2888</v>
      </c>
      <c r="DQ6" s="15">
        <f t="shared" si="4"/>
        <v>2786</v>
      </c>
      <c r="DR6" s="15">
        <f t="shared" si="4"/>
        <v>2819</v>
      </c>
      <c r="DS6" s="15">
        <f t="shared" si="4"/>
        <v>2945</v>
      </c>
      <c r="DT6" s="15">
        <f t="shared" si="4"/>
        <v>2773</v>
      </c>
      <c r="DU6" s="15">
        <f t="shared" si="4"/>
        <v>2845</v>
      </c>
      <c r="DV6" s="15"/>
      <c r="DW6" s="15">
        <f t="shared" ref="DW6:EH7" si="5">DW86</f>
        <v>3213</v>
      </c>
      <c r="DX6" s="15">
        <f t="shared" si="5"/>
        <v>3045</v>
      </c>
      <c r="DY6" s="15">
        <f t="shared" si="5"/>
        <v>3413</v>
      </c>
      <c r="DZ6" s="15">
        <f t="shared" si="5"/>
        <v>3388</v>
      </c>
      <c r="EA6" s="15">
        <f t="shared" si="5"/>
        <v>3488</v>
      </c>
      <c r="EB6" s="15">
        <f t="shared" si="5"/>
        <v>3308</v>
      </c>
      <c r="EC6" s="15">
        <f t="shared" si="5"/>
        <v>3480</v>
      </c>
      <c r="ED6" s="15">
        <f t="shared" si="5"/>
        <v>3487</v>
      </c>
      <c r="EE6" s="15">
        <f t="shared" si="5"/>
        <v>3475</v>
      </c>
      <c r="EF6" s="15">
        <f t="shared" si="5"/>
        <v>3463</v>
      </c>
      <c r="EG6" s="15">
        <f t="shared" si="5"/>
        <v>3252</v>
      </c>
      <c r="EH6" s="15">
        <f t="shared" si="5"/>
        <v>3314</v>
      </c>
    </row>
    <row r="7" spans="2:138" x14ac:dyDescent="0.25">
      <c r="D7" s="39" t="s">
        <v>34</v>
      </c>
      <c r="E7" s="45">
        <f t="shared" si="0"/>
        <v>85.1666666666667</v>
      </c>
      <c r="F7" s="45">
        <f t="shared" si="0"/>
        <v>95.2</v>
      </c>
      <c r="G7" s="45">
        <f t="shared" si="0"/>
        <v>-10.033333333333303</v>
      </c>
      <c r="H7" s="40">
        <f>IFERROR(G7/F7,0)</f>
        <v>-0.10539215686274478</v>
      </c>
      <c r="I7" s="41"/>
      <c r="J7" s="45">
        <f t="shared" si="1"/>
        <v>86.516666666666694</v>
      </c>
      <c r="K7" s="45">
        <f t="shared" si="1"/>
        <v>92.608333333333306</v>
      </c>
      <c r="L7" s="45">
        <f t="shared" si="1"/>
        <v>-6.0916666666666117</v>
      </c>
      <c r="M7" s="40">
        <f>IFERROR(L7/K7,0)</f>
        <v>-6.5778817601007261E-2</v>
      </c>
      <c r="N7" s="41"/>
      <c r="O7" s="45">
        <f>O87</f>
        <v>109.075</v>
      </c>
      <c r="P7" s="45">
        <f>P87</f>
        <v>-22.558333333333302</v>
      </c>
      <c r="Q7" s="40">
        <f>IFERROR(P7/O7,0)</f>
        <v>-0.2068148827259528</v>
      </c>
      <c r="R7" s="41"/>
      <c r="S7" s="45">
        <f>S87</f>
        <v>0</v>
      </c>
      <c r="T7" s="45">
        <f>E7-S7</f>
        <v>85.1666666666667</v>
      </c>
      <c r="U7" s="40">
        <f>IFERROR(T7/S7,0)</f>
        <v>0</v>
      </c>
      <c r="V7" s="41"/>
      <c r="W7" s="42"/>
      <c r="X7" s="43"/>
      <c r="Y7" s="42"/>
      <c r="Z7" s="44"/>
      <c r="AA7" s="39"/>
      <c r="AB7" s="45">
        <f>AB87</f>
        <v>80.354838709677395</v>
      </c>
      <c r="AC7" s="45">
        <f>AC87</f>
        <v>89.064516129032199</v>
      </c>
      <c r="AD7" s="45">
        <f>AB7-AC7</f>
        <v>-8.7096774193548043</v>
      </c>
      <c r="AE7" s="40">
        <f>IFERROR(AD7/AC7,0)</f>
        <v>-9.779065555957954E-2</v>
      </c>
      <c r="AG7" s="45">
        <f>AG87</f>
        <v>90.214285714285694</v>
      </c>
      <c r="AH7" s="45">
        <f>AH87</f>
        <v>93.714285714285694</v>
      </c>
      <c r="AI7" s="45">
        <f>AG7-AH7</f>
        <v>-3.5</v>
      </c>
      <c r="AJ7" s="40">
        <f>IFERROR(AI7/AH7,0)</f>
        <v>-3.7347560975609762E-2</v>
      </c>
      <c r="AL7" s="45">
        <f>AL87</f>
        <v>90.645161290322605</v>
      </c>
      <c r="AM7" s="45">
        <f>AM87</f>
        <v>92.645161290322605</v>
      </c>
      <c r="AN7" s="45">
        <f>AL7-AM7</f>
        <v>-2</v>
      </c>
      <c r="AO7" s="40">
        <f>IFERROR((AL7/AM7)-1,0)</f>
        <v>-2.1587743732590536E-2</v>
      </c>
      <c r="AQ7" s="45">
        <f>AQ87</f>
        <v>85.1666666666667</v>
      </c>
      <c r="AR7" s="45">
        <f>AR87</f>
        <v>95.2</v>
      </c>
      <c r="AS7" s="45">
        <f>AQ7-AR7</f>
        <v>-10.033333333333303</v>
      </c>
      <c r="AT7" s="40">
        <f>IFERROR((AQ7/AR7)-1,0)</f>
        <v>-0.10539215686274472</v>
      </c>
      <c r="AV7" s="45">
        <f>AV87</f>
        <v>-334.90322580645199</v>
      </c>
      <c r="AW7" s="45">
        <f>AW87</f>
        <v>93.516129032257993</v>
      </c>
      <c r="AX7" s="45">
        <f>AV7-AW7</f>
        <v>-428.41935483870998</v>
      </c>
      <c r="AY7" s="40">
        <f>IFERROR((AV7/AW7)-1,0)</f>
        <v>-4.5812349085891757</v>
      </c>
      <c r="BA7" s="45">
        <f>BA87</f>
        <v>0</v>
      </c>
      <c r="BB7" s="45">
        <f>BB87</f>
        <v>95.033333333333303</v>
      </c>
      <c r="BC7" s="45">
        <f>BA7-BB7</f>
        <v>-95.033333333333303</v>
      </c>
      <c r="BD7" s="40">
        <f>IFERROR((BA7/BB7)-1,0)</f>
        <v>-1</v>
      </c>
      <c r="BF7" s="45">
        <f>BF87</f>
        <v>0</v>
      </c>
      <c r="BG7" s="45">
        <f>BG87</f>
        <v>93.161290322580598</v>
      </c>
      <c r="BH7" s="45">
        <f>BF7-BG7</f>
        <v>-93.161290322580598</v>
      </c>
      <c r="BI7" s="40">
        <f>IFERROR((BF7/BG7)-1,0)</f>
        <v>-1</v>
      </c>
      <c r="BK7" s="45">
        <f>BK87</f>
        <v>0</v>
      </c>
      <c r="BL7" s="45">
        <f>BL87</f>
        <v>89.870967741935502</v>
      </c>
      <c r="BM7" s="45">
        <f>BK7-BL7</f>
        <v>-89.870967741935502</v>
      </c>
      <c r="BN7" s="40">
        <f>IFERROR((BK7/BL7)-1,0)</f>
        <v>-1</v>
      </c>
      <c r="BP7" s="45">
        <f>BP87</f>
        <v>0</v>
      </c>
      <c r="BQ7" s="45">
        <f>BQ87</f>
        <v>93.966666666666697</v>
      </c>
      <c r="BR7" s="45">
        <f>BP7-BQ7</f>
        <v>-93.966666666666697</v>
      </c>
      <c r="BS7" s="40">
        <f>IFERROR((BP7/BQ7)-1,0)</f>
        <v>-1</v>
      </c>
      <c r="BU7" s="45">
        <f>BU87</f>
        <v>0</v>
      </c>
      <c r="BV7" s="45">
        <f>BV87</f>
        <v>95</v>
      </c>
      <c r="BW7" s="45">
        <f>BU7-BV7</f>
        <v>-95</v>
      </c>
      <c r="BX7" s="40">
        <f>IFERROR((BU7/BV7)-1,0)</f>
        <v>-1</v>
      </c>
      <c r="BZ7" s="45">
        <f>BZ87</f>
        <v>0</v>
      </c>
      <c r="CA7" s="45">
        <f>CA87</f>
        <v>92.433333333333394</v>
      </c>
      <c r="CB7" s="45">
        <f>BZ7-CA7</f>
        <v>-92.433333333333394</v>
      </c>
      <c r="CC7" s="40">
        <f>IFERROR((BZ7/CA7)-1,0)</f>
        <v>-1</v>
      </c>
      <c r="CE7" s="45">
        <f>CE87</f>
        <v>0</v>
      </c>
      <c r="CF7" s="45">
        <f>CF87</f>
        <v>91.774193548387103</v>
      </c>
      <c r="CG7" s="45">
        <f>CE7-CF7</f>
        <v>-91.774193548387103</v>
      </c>
      <c r="CH7" s="40">
        <f>IFERROR((CE7/CF7)-1,0)</f>
        <v>-1</v>
      </c>
      <c r="CJ7" s="45">
        <f t="shared" si="2"/>
        <v>80.354838709677395</v>
      </c>
      <c r="CK7" s="45">
        <f t="shared" si="2"/>
        <v>90.214285714285694</v>
      </c>
      <c r="CL7" s="45">
        <f t="shared" si="2"/>
        <v>90.645161290322605</v>
      </c>
      <c r="CM7" s="45">
        <f t="shared" si="2"/>
        <v>85.1666666666667</v>
      </c>
      <c r="CN7" s="45">
        <f t="shared" si="2"/>
        <v>-334.90322580645199</v>
      </c>
      <c r="CO7" s="45">
        <f t="shared" si="2"/>
        <v>0</v>
      </c>
      <c r="CP7" s="45">
        <f t="shared" si="2"/>
        <v>0</v>
      </c>
      <c r="CQ7" s="45">
        <f t="shared" si="2"/>
        <v>0</v>
      </c>
      <c r="CR7" s="45">
        <f t="shared" si="2"/>
        <v>0</v>
      </c>
      <c r="CS7" s="45">
        <f t="shared" si="2"/>
        <v>0</v>
      </c>
      <c r="CT7" s="45">
        <f t="shared" si="2"/>
        <v>0</v>
      </c>
      <c r="CU7" s="45">
        <f t="shared" si="2"/>
        <v>0</v>
      </c>
      <c r="CW7" s="45">
        <f t="shared" si="3"/>
        <v>100.741935483871</v>
      </c>
      <c r="CX7" s="45">
        <f t="shared" si="3"/>
        <v>109.071428571429</v>
      </c>
      <c r="CY7" s="45">
        <f t="shared" si="3"/>
        <v>113.645161290323</v>
      </c>
      <c r="CZ7" s="45">
        <f t="shared" si="3"/>
        <v>112.966666666667</v>
      </c>
      <c r="DA7" s="45">
        <f t="shared" si="3"/>
        <v>110.54838709677399</v>
      </c>
      <c r="DB7" s="45">
        <f t="shared" si="3"/>
        <v>104.633333333333</v>
      </c>
      <c r="DC7" s="45">
        <f t="shared" si="3"/>
        <v>97.580645161290306</v>
      </c>
      <c r="DD7" s="45">
        <f t="shared" si="3"/>
        <v>87.322580645161295</v>
      </c>
      <c r="DE7" s="45">
        <f t="shared" si="3"/>
        <v>91.3333333333333</v>
      </c>
      <c r="DF7" s="45">
        <f t="shared" si="3"/>
        <v>93.903225806451601</v>
      </c>
      <c r="DG7" s="45">
        <f t="shared" si="3"/>
        <v>88.1666666666666</v>
      </c>
      <c r="DH7" s="45">
        <f t="shared" si="3"/>
        <v>71.870967741935502</v>
      </c>
      <c r="DI7" s="15"/>
      <c r="DJ7" s="45">
        <f t="shared" si="4"/>
        <v>89.064516129032199</v>
      </c>
      <c r="DK7" s="45">
        <f t="shared" si="4"/>
        <v>93.714285714285694</v>
      </c>
      <c r="DL7" s="45">
        <f t="shared" si="4"/>
        <v>92.645161290322605</v>
      </c>
      <c r="DM7" s="45">
        <f t="shared" si="4"/>
        <v>95.2</v>
      </c>
      <c r="DN7" s="45">
        <f t="shared" si="4"/>
        <v>93.516129032257993</v>
      </c>
      <c r="DO7" s="45">
        <f t="shared" si="4"/>
        <v>95.033333333333303</v>
      </c>
      <c r="DP7" s="45">
        <f t="shared" si="4"/>
        <v>93.161290322580598</v>
      </c>
      <c r="DQ7" s="45">
        <f t="shared" si="4"/>
        <v>89.870967741935502</v>
      </c>
      <c r="DR7" s="45">
        <f t="shared" si="4"/>
        <v>93.966666666666697</v>
      </c>
      <c r="DS7" s="45">
        <f t="shared" si="4"/>
        <v>95</v>
      </c>
      <c r="DT7" s="45">
        <f t="shared" si="4"/>
        <v>92.433333333333394</v>
      </c>
      <c r="DU7" s="45">
        <f t="shared" si="4"/>
        <v>91.774193548387103</v>
      </c>
      <c r="DV7" s="15"/>
      <c r="DW7" s="45">
        <f t="shared" si="5"/>
        <v>103.645161290323</v>
      </c>
      <c r="DX7" s="45">
        <f t="shared" si="5"/>
        <v>108.75</v>
      </c>
      <c r="DY7" s="45">
        <f t="shared" si="5"/>
        <v>110.096774193548</v>
      </c>
      <c r="DZ7" s="45">
        <f t="shared" si="5"/>
        <v>112.933333333333</v>
      </c>
      <c r="EA7" s="45">
        <f t="shared" si="5"/>
        <v>112.51612903225799</v>
      </c>
      <c r="EB7" s="45">
        <f t="shared" si="5"/>
        <v>110.26666666666701</v>
      </c>
      <c r="EC7" s="45">
        <f t="shared" si="5"/>
        <v>112.258064516129</v>
      </c>
      <c r="ED7" s="45">
        <f t="shared" si="5"/>
        <v>112.48387096774201</v>
      </c>
      <c r="EE7" s="45">
        <f t="shared" si="5"/>
        <v>115.833333333333</v>
      </c>
      <c r="EF7" s="45">
        <f t="shared" si="5"/>
        <v>111.709677419355</v>
      </c>
      <c r="EG7" s="45">
        <f t="shared" si="5"/>
        <v>108.4</v>
      </c>
      <c r="EH7" s="45">
        <f t="shared" si="5"/>
        <v>106.903225806452</v>
      </c>
    </row>
    <row r="8" spans="2:138" x14ac:dyDescent="0.25">
      <c r="D8" s="39" t="s">
        <v>35</v>
      </c>
      <c r="E8" s="46">
        <f>E98</f>
        <v>0</v>
      </c>
      <c r="F8" s="46">
        <f>F98</f>
        <v>0</v>
      </c>
      <c r="G8" s="46">
        <f>E8-F8</f>
        <v>0</v>
      </c>
      <c r="H8" s="40">
        <f>IFERROR(G8/F8,0)</f>
        <v>0</v>
      </c>
      <c r="I8" s="41"/>
      <c r="J8" s="46">
        <f>J98</f>
        <v>0</v>
      </c>
      <c r="K8" s="46">
        <f>K98</f>
        <v>0</v>
      </c>
      <c r="L8" s="46">
        <f>J8-K8</f>
        <v>0</v>
      </c>
      <c r="M8" s="40">
        <f>IFERROR(L8/K8,0)</f>
        <v>0</v>
      </c>
      <c r="N8" s="41"/>
      <c r="O8" s="46">
        <f>O98</f>
        <v>0</v>
      </c>
      <c r="P8" s="46">
        <f>J8-O8</f>
        <v>0</v>
      </c>
      <c r="Q8" s="40">
        <f>IFERROR(P8/O8,0)</f>
        <v>0</v>
      </c>
      <c r="R8" s="41"/>
      <c r="S8" s="46">
        <f>S98</f>
        <v>0</v>
      </c>
      <c r="T8" s="46">
        <f>E8-S8</f>
        <v>0</v>
      </c>
      <c r="U8" s="40">
        <f>IFERROR(T8/S8,0)</f>
        <v>0</v>
      </c>
      <c r="V8" s="41"/>
      <c r="W8" s="42"/>
      <c r="X8" s="43"/>
      <c r="Y8" s="42"/>
      <c r="Z8" s="44"/>
      <c r="AA8" s="39"/>
      <c r="AB8" s="46">
        <f>AB98</f>
        <v>0</v>
      </c>
      <c r="AC8" s="46">
        <f>AC98</f>
        <v>0</v>
      </c>
      <c r="AD8" s="46">
        <f>AB8-AC8</f>
        <v>0</v>
      </c>
      <c r="AE8" s="40">
        <f>IFERROR(AD8/AC8,0)</f>
        <v>0</v>
      </c>
      <c r="AG8" s="46">
        <f>AG98</f>
        <v>0</v>
      </c>
      <c r="AH8" s="46">
        <f>AH98</f>
        <v>0</v>
      </c>
      <c r="AI8" s="46">
        <f>AG8-AH8</f>
        <v>0</v>
      </c>
      <c r="AJ8" s="40">
        <f>IFERROR(AI8/AH8,0)</f>
        <v>0</v>
      </c>
      <c r="AL8" s="46">
        <f>AL98</f>
        <v>0</v>
      </c>
      <c r="AM8" s="46">
        <f>AM98</f>
        <v>0</v>
      </c>
      <c r="AN8" s="46">
        <f>AL8-AM8</f>
        <v>0</v>
      </c>
      <c r="AO8" s="40">
        <f>IFERROR((AL8/AM8)-1,0)</f>
        <v>0</v>
      </c>
      <c r="AQ8" s="46">
        <f>AQ98</f>
        <v>0</v>
      </c>
      <c r="AR8" s="46">
        <f>AR98</f>
        <v>0</v>
      </c>
      <c r="AS8" s="46">
        <f>AQ8-AR8</f>
        <v>0</v>
      </c>
      <c r="AT8" s="40">
        <f>IFERROR((AQ8/AR8)-1,0)</f>
        <v>0</v>
      </c>
      <c r="AV8" s="46">
        <f>AV98</f>
        <v>0</v>
      </c>
      <c r="AW8" s="46">
        <f>AW98</f>
        <v>0</v>
      </c>
      <c r="AX8" s="46">
        <f>AV8-AW8</f>
        <v>0</v>
      </c>
      <c r="AY8" s="40">
        <f>IFERROR((AV8/AW8)-1,0)</f>
        <v>0</v>
      </c>
      <c r="BA8" s="46">
        <f>BA98</f>
        <v>0</v>
      </c>
      <c r="BB8" s="46">
        <f>BB98</f>
        <v>0</v>
      </c>
      <c r="BC8" s="46">
        <f>BA8-BB8</f>
        <v>0</v>
      </c>
      <c r="BD8" s="40">
        <f>IFERROR((BA8/BB8)-1,0)</f>
        <v>0</v>
      </c>
      <c r="BF8" s="46">
        <f>BF98</f>
        <v>0</v>
      </c>
      <c r="BG8" s="46">
        <f>BG98</f>
        <v>0</v>
      </c>
      <c r="BH8" s="46">
        <f>BF8-BG8</f>
        <v>0</v>
      </c>
      <c r="BI8" s="40">
        <f>IFERROR((BF8/BG8)-1,0)</f>
        <v>0</v>
      </c>
      <c r="BK8" s="46">
        <f>BK98</f>
        <v>0</v>
      </c>
      <c r="BL8" s="46">
        <f>BL98</f>
        <v>0</v>
      </c>
      <c r="BM8" s="46">
        <f>BK8-BL8</f>
        <v>0</v>
      </c>
      <c r="BN8" s="40">
        <f>IFERROR((BK8/BL8)-1,0)</f>
        <v>0</v>
      </c>
      <c r="BP8" s="46">
        <f>BP98</f>
        <v>0</v>
      </c>
      <c r="BQ8" s="46">
        <f>BQ98</f>
        <v>0</v>
      </c>
      <c r="BR8" s="46">
        <f>BP8-BQ8</f>
        <v>0</v>
      </c>
      <c r="BS8" s="40">
        <f>IFERROR((BP8/BQ8)-1,0)</f>
        <v>0</v>
      </c>
      <c r="BU8" s="46">
        <f>BU98</f>
        <v>0</v>
      </c>
      <c r="BV8" s="46">
        <f>BV98</f>
        <v>0</v>
      </c>
      <c r="BW8" s="46">
        <f>BU8-BV8</f>
        <v>0</v>
      </c>
      <c r="BX8" s="40">
        <f>IFERROR((BU8/BV8)-1,0)</f>
        <v>0</v>
      </c>
      <c r="BZ8" s="46">
        <f>BZ98</f>
        <v>0</v>
      </c>
      <c r="CA8" s="46">
        <f>CA98</f>
        <v>0</v>
      </c>
      <c r="CB8" s="46">
        <f>BZ8-CA8</f>
        <v>0</v>
      </c>
      <c r="CC8" s="40">
        <f>IFERROR((BZ8/CA8)-1,0)</f>
        <v>0</v>
      </c>
      <c r="CE8" s="46">
        <f>CE98</f>
        <v>0</v>
      </c>
      <c r="CF8" s="46">
        <f>CF98</f>
        <v>0</v>
      </c>
      <c r="CG8" s="46">
        <f>CE8-CF8</f>
        <v>0</v>
      </c>
      <c r="CH8" s="40">
        <f>IFERROR((CE8/CF8)-1,0)</f>
        <v>0</v>
      </c>
      <c r="CJ8" s="46">
        <f t="shared" ref="CJ8:CU8" si="6">CJ98</f>
        <v>0</v>
      </c>
      <c r="CK8" s="46">
        <f t="shared" si="6"/>
        <v>0</v>
      </c>
      <c r="CL8" s="46">
        <f t="shared" si="6"/>
        <v>0</v>
      </c>
      <c r="CM8" s="46">
        <f t="shared" si="6"/>
        <v>0</v>
      </c>
      <c r="CN8" s="46">
        <f t="shared" si="6"/>
        <v>0</v>
      </c>
      <c r="CO8" s="46">
        <f t="shared" si="6"/>
        <v>0</v>
      </c>
      <c r="CP8" s="46">
        <f t="shared" si="6"/>
        <v>0</v>
      </c>
      <c r="CQ8" s="46">
        <f t="shared" si="6"/>
        <v>0</v>
      </c>
      <c r="CR8" s="46">
        <f t="shared" si="6"/>
        <v>0</v>
      </c>
      <c r="CS8" s="46">
        <f t="shared" si="6"/>
        <v>0</v>
      </c>
      <c r="CT8" s="46">
        <f t="shared" si="6"/>
        <v>0</v>
      </c>
      <c r="CU8" s="46">
        <f t="shared" si="6"/>
        <v>0</v>
      </c>
      <c r="CW8" s="46">
        <f t="shared" ref="CW8:DH8" si="7">CW98</f>
        <v>0</v>
      </c>
      <c r="CX8" s="46">
        <f t="shared" si="7"/>
        <v>0</v>
      </c>
      <c r="CY8" s="46">
        <f t="shared" si="7"/>
        <v>0</v>
      </c>
      <c r="CZ8" s="46">
        <f t="shared" si="7"/>
        <v>0</v>
      </c>
      <c r="DA8" s="46">
        <f t="shared" si="7"/>
        <v>0</v>
      </c>
      <c r="DB8" s="46">
        <f t="shared" si="7"/>
        <v>0</v>
      </c>
      <c r="DC8" s="46">
        <f t="shared" si="7"/>
        <v>0</v>
      </c>
      <c r="DD8" s="46">
        <f t="shared" si="7"/>
        <v>0</v>
      </c>
      <c r="DE8" s="46">
        <f t="shared" si="7"/>
        <v>0</v>
      </c>
      <c r="DF8" s="46">
        <f t="shared" si="7"/>
        <v>0</v>
      </c>
      <c r="DG8" s="46">
        <f t="shared" si="7"/>
        <v>0</v>
      </c>
      <c r="DH8" s="46">
        <f t="shared" si="7"/>
        <v>0</v>
      </c>
      <c r="DI8" s="15"/>
      <c r="DJ8" s="46">
        <f t="shared" ref="DJ8:DU8" si="8">DJ98</f>
        <v>0</v>
      </c>
      <c r="DK8" s="46">
        <f t="shared" si="8"/>
        <v>0</v>
      </c>
      <c r="DL8" s="46">
        <f t="shared" si="8"/>
        <v>0</v>
      </c>
      <c r="DM8" s="46">
        <f t="shared" si="8"/>
        <v>0</v>
      </c>
      <c r="DN8" s="46">
        <f t="shared" si="8"/>
        <v>0</v>
      </c>
      <c r="DO8" s="46">
        <f t="shared" si="8"/>
        <v>0</v>
      </c>
      <c r="DP8" s="46">
        <f t="shared" si="8"/>
        <v>0</v>
      </c>
      <c r="DQ8" s="46">
        <f t="shared" si="8"/>
        <v>0</v>
      </c>
      <c r="DR8" s="46">
        <f t="shared" si="8"/>
        <v>0</v>
      </c>
      <c r="DS8" s="46">
        <f t="shared" si="8"/>
        <v>0</v>
      </c>
      <c r="DT8" s="46">
        <f t="shared" si="8"/>
        <v>0</v>
      </c>
      <c r="DU8" s="46">
        <f t="shared" si="8"/>
        <v>0</v>
      </c>
      <c r="DV8" s="15"/>
      <c r="DW8" s="46">
        <f t="shared" ref="DW8:EH8" si="9">DW98</f>
        <v>0</v>
      </c>
      <c r="DX8" s="46">
        <f t="shared" si="9"/>
        <v>0</v>
      </c>
      <c r="DY8" s="46">
        <f t="shared" si="9"/>
        <v>0</v>
      </c>
      <c r="DZ8" s="46">
        <f t="shared" si="9"/>
        <v>0</v>
      </c>
      <c r="EA8" s="46">
        <f t="shared" si="9"/>
        <v>0</v>
      </c>
      <c r="EB8" s="46">
        <f t="shared" si="9"/>
        <v>0</v>
      </c>
      <c r="EC8" s="46">
        <f t="shared" si="9"/>
        <v>0</v>
      </c>
      <c r="ED8" s="46">
        <f t="shared" si="9"/>
        <v>0</v>
      </c>
      <c r="EE8" s="46">
        <f t="shared" si="9"/>
        <v>0</v>
      </c>
      <c r="EF8" s="46">
        <f t="shared" si="9"/>
        <v>0</v>
      </c>
      <c r="EG8" s="46">
        <f t="shared" si="9"/>
        <v>0</v>
      </c>
      <c r="EH8" s="46">
        <f t="shared" si="9"/>
        <v>0</v>
      </c>
    </row>
    <row r="9" spans="2:138" x14ac:dyDescent="0.25">
      <c r="D9" s="47" t="s">
        <v>36</v>
      </c>
      <c r="I9" s="31"/>
      <c r="N9" s="31"/>
      <c r="R9" s="31"/>
      <c r="U9" s="7"/>
      <c r="V9" s="31"/>
      <c r="W9" s="48"/>
      <c r="X9" s="49"/>
      <c r="Y9" s="48"/>
      <c r="Z9" s="50"/>
      <c r="AA9" s="7"/>
      <c r="AE9" s="7"/>
      <c r="AJ9" s="7"/>
      <c r="AO9" s="7"/>
      <c r="AT9" s="7"/>
      <c r="AY9" s="7"/>
      <c r="BD9" s="7"/>
      <c r="BI9" s="7"/>
      <c r="BN9" s="7"/>
      <c r="BS9" s="7"/>
      <c r="BX9" s="7"/>
      <c r="CC9" s="7"/>
      <c r="CH9" s="7"/>
    </row>
    <row r="10" spans="2:138" x14ac:dyDescent="0.25">
      <c r="B10" s="51">
        <v>41000</v>
      </c>
      <c r="C10" s="51" t="s">
        <v>37</v>
      </c>
      <c r="D10" s="52" t="s">
        <v>38</v>
      </c>
      <c r="E10" s="53">
        <f>_xll.OneStreamExcelAddIn.XFFunctions.XFGetCell("TRUE", "CONSOL", $D$3,"TOT_Entity","USD","Actual",$E$3,"PERIODIC",$B10,"TOPFLOW","TOP","TOP","top1",$C10,"top3","Open_Acute_DIV1","TOP5","TOP6","REPORTED","TOP8")</f>
        <v>7733600</v>
      </c>
      <c r="F10" s="53">
        <f>_xll.OneStreamExcelAddIn.XFFunctions.XFGetCell("TRUE", "CONSOL", $D$3,"TOT_Entity","Aggregated","Budget_Working",$E$3,"PERIODIC",$B10,"TOPFLOW","TOP","TOP","top1",$C10,"top3","Open_Acute_DIV1","TOP5","TOP6","REPORTED","TOP8")</f>
        <v>9319712.5</v>
      </c>
      <c r="G10" s="53">
        <f>E10-F10</f>
        <v>-1586112.5</v>
      </c>
      <c r="H10" s="40">
        <f t="shared" ref="H10:H67" si="10">IFERROR(G10/F10,0)</f>
        <v>-0.17018899456394176</v>
      </c>
      <c r="I10" s="41"/>
      <c r="J10" s="53">
        <f>_xll.OneStreamExcelAddIn.XFFunctions.XFGetCell("TRUE", "CONSOL", $D$3,"TOT_Entity","USD","Actual",$E$3,"YTD",$B10,"TOPFLOW","TOP","TOP","top1",$C10,"top3","Open_Acute_DIV1","TOP5","TOP6","REPORTED","TOP8")</f>
        <v>31460700.149999999</v>
      </c>
      <c r="K10" s="53">
        <f>_xll.OneStreamExcelAddIn.XFFunctions.XFGetCell("TRUE", "CONSOL", $D$3,"TOT_Entity","Aggregated","Budget_Working",$E$3,"YTD",$B10,"TOPFLOW","TOP","TOP","top1",$C10,"top3","Open_Acute_DIV1","TOP5","TOP6","REPORTED","TOP8")</f>
        <v>34358112.5</v>
      </c>
      <c r="L10" s="53">
        <f>J10-K10</f>
        <v>-2897412.3500000015</v>
      </c>
      <c r="M10" s="40">
        <f t="shared" ref="M10:M67" si="11">IFERROR(L10/K10,0)</f>
        <v>-8.4329788197765571E-2</v>
      </c>
      <c r="N10" s="41"/>
      <c r="O10" s="53">
        <f>_xll.OneStreamExcelAddIn.XFFunctions.XFGetCell("TRUE", "CONSOL", $D$3,"TOT_Entity","USD","Actual",$F$3,"YTD",$B10,"TOPFLOW","TOP","TOP","top1",$C10,"top3","Open_Acute_DIV1","TOP5","TOP6","REPORTED","TOP8")</f>
        <v>33231846.879999999</v>
      </c>
      <c r="P10" s="53">
        <f>_xll.OneStreamExcelAddIn.XFFunctions.XFGetCell("TRUE", "CONSOL", $D$3,"TOT_Entity","USD","Actual",$E$3,"YTD",$B10,"TOPFLOW","TOP","TOP","top1",$C10,"top3","Open_Acute_DIV1","TOP5","TOP6","REPORTED","VAR_BW_PY_Actual")</f>
        <v>-1771146.73</v>
      </c>
      <c r="Q10" s="40">
        <f t="shared" ref="Q10:Q82" si="12">IFERROR(P10/O10,0)</f>
        <v>-5.3296668596109036E-2</v>
      </c>
      <c r="R10" s="41"/>
      <c r="S10" s="53">
        <f>_xll.OneStreamExcelAddIn.XFFunctions.XFGetCell("TRUE", "CONSOL", $D$3,"TOT_Entity","USD","MIDFCST",$E$3,"MTD",$B10,"TOPFLOW","TOP","TOP","top1",$C10,"top3","Open_Acute_DIV1","TOP5","TOP6","REPORTED","TOP8")</f>
        <v>0</v>
      </c>
      <c r="T10" s="53">
        <f>E10-S10</f>
        <v>7733600</v>
      </c>
      <c r="U10" s="40">
        <f>IFERROR(T10/S10,0)</f>
        <v>0</v>
      </c>
      <c r="V10" s="41"/>
      <c r="W10" s="42"/>
      <c r="X10" s="43"/>
      <c r="Y10" s="42"/>
      <c r="Z10" s="44"/>
      <c r="AA10" s="52"/>
      <c r="AB10" s="53">
        <f>_xll.OneStreamExcelAddIn.XFFunctions.XFGetCell("TRUE", "CONSOL", $D$3,"TOT_Entity","USD","Actual",[1]Setup!C4,"PERIODIC",$B10,"TOPFLOW","TOP","TOP","top1",$C10,"top3","Open_Acute_DIV1","TOP5","TOP6","REPORTED","TOP8")</f>
        <v>7557100</v>
      </c>
      <c r="AC10" s="53">
        <f>_xll.OneStreamExcelAddIn.XFFunctions.XFGetCell("TRUE", "CONSOL", $D$3,"TOT_Entity","Aggregated","Budget_Working",[1]Setup!C4,"PERIODIC",$B10,"TOPFLOW","TOP","TOP","top1",$C10,"top3","Open_Acute_DIV1","TOP5","TOP6","REPORTED","TOP8")</f>
        <v>8329900</v>
      </c>
      <c r="AD10" s="53">
        <f>AB10-AC10</f>
        <v>-772800</v>
      </c>
      <c r="AE10" s="40">
        <f t="shared" ref="AE10:AE29" si="13">IFERROR(AD10/AC10,0)</f>
        <v>-9.2774222979867704E-2</v>
      </c>
      <c r="AG10" s="53">
        <f>_xll.OneStreamExcelAddIn.XFFunctions.XFGetCell("TRUE", "CONSOL", $D$3,"TOT_Entity","USD","Actual",[1]Setup!C5,"PERIODIC",$B10,"TOPFLOW","TOP","TOP","top1",$C10,"top3","Open_Acute_DIV1","TOP5","TOP6","REPORTED","TOP8")</f>
        <v>7655900</v>
      </c>
      <c r="AH10" s="53">
        <f>_xll.OneStreamExcelAddIn.XFFunctions.XFGetCell("TRUE", "CONSOL", $D$3,"TOT_Entity","Aggregated","Budget_Working",[1]Setup!C5,"PERIODIC",$B10,"TOPFLOW","TOP","TOP","top1",$C10,"top3","Open_Acute_DIV1","TOP5","TOP6","REPORTED","TOP8")</f>
        <v>7962300.0000000009</v>
      </c>
      <c r="AI10" s="53">
        <f>AG10-AH10</f>
        <v>-306400.00000000093</v>
      </c>
      <c r="AJ10" s="40">
        <f t="shared" ref="AJ10:AJ29" si="14">IFERROR(AI10/AH10,0)</f>
        <v>-3.8481343330444832E-2</v>
      </c>
      <c r="AL10" s="53">
        <f>_xll.OneStreamExcelAddIn.XFFunctions.XFGetCell("TRUE", "CONSOL", $D$3,"TOT_Entity","USD","Actual",[1]Setup!C6,"PERIODIC",$B10,"TOPFLOW","TOP","TOP","top1",$C10,"top3","Open_Acute_DIV1","TOP5","TOP6","REPORTED","TOP8")</f>
        <v>8514100.1500000004</v>
      </c>
      <c r="AM10" s="53">
        <f>_xll.OneStreamExcelAddIn.XFFunctions.XFGetCell("TRUE", "CONSOL", $D$3,"TOT_Entity","Aggregated","Budget_Working",[1]Setup!C6,"PERIODIC",$B10,"TOPFLOW","TOP","TOP","top1",$C10,"top3","Open_Acute_DIV1","TOP5","TOP6","REPORTED","TOP8")</f>
        <v>8746200</v>
      </c>
      <c r="AN10" s="53">
        <f t="shared" ref="AN10:AN29" si="15">AL10-AM10</f>
        <v>-232099.84999999963</v>
      </c>
      <c r="AO10" s="40">
        <f t="shared" ref="AO10:AO29" si="16">IFERROR((AL10/AM10)-1,0)</f>
        <v>-2.6537221879216033E-2</v>
      </c>
      <c r="AQ10" s="53">
        <f>_xll.OneStreamExcelAddIn.XFFunctions.XFGetCell("TRUE", "CONSOL", $D$3,"TOT_Entity","USD","Actual",[1]Setup!C7,"PERIODIC",$B10,"TOPFLOW","TOP","TOP","top1",$C10,"top3","Open_Acute_DIV1","TOP5","TOP6","REPORTED","TOP8")</f>
        <v>7733600</v>
      </c>
      <c r="AR10" s="53">
        <f>_xll.OneStreamExcelAddIn.XFFunctions.XFGetCell("TRUE", "CONSOL", $D$3,"TOT_Entity","Aggregated","Budget_Working",[1]Setup!C7,"PERIODIC",$B10,"TOPFLOW","TOP","TOP","top1",$C10,"top3","Open_Acute_DIV1","TOP5","TOP6","REPORTED","TOP8")</f>
        <v>9319712.5</v>
      </c>
      <c r="AS10" s="53">
        <f t="shared" ref="AS10:AS30" si="17">AQ10-AR10</f>
        <v>-1586112.5</v>
      </c>
      <c r="AT10" s="40">
        <f t="shared" ref="AT10:AT30" si="18">IFERROR((AQ10/AR10)-1,0)</f>
        <v>-0.17018899456394176</v>
      </c>
      <c r="AV10" s="53">
        <f>_xll.OneStreamExcelAddIn.XFFunctions.XFGetCell("TRUE", "CONSOL", $D$3,"TOT_Entity","USD","Actual",[1]Setup!C8,"PERIODIC",$B10,"TOPFLOW","TOP","TOP","top1",$C10,"top3","Open_Acute_DIV1","TOP5","TOP6","REPORTED","TOP8")</f>
        <v>-31460700.149999999</v>
      </c>
      <c r="AW10" s="53">
        <f>_xll.OneStreamExcelAddIn.XFFunctions.XFGetCell("TRUE", "CONSOL", $D$3,"TOT_Entity","Aggregated","Budget_Working",[1]Setup!C8,"PERIODIC",$B10,"TOPFLOW","TOP","TOP","top1",$C10,"top3","Open_Acute_DIV1","TOP5","TOP6","REPORTED","TOP8")</f>
        <v>9484725</v>
      </c>
      <c r="AX10" s="53">
        <f t="shared" ref="AX10:AX30" si="19">AV10-AW10</f>
        <v>-40945425.149999999</v>
      </c>
      <c r="AY10" s="40">
        <f t="shared" ref="AY10:AY30" si="20">IFERROR((AV10/AW10)-1,0)</f>
        <v>-4.3169860117188428</v>
      </c>
      <c r="BA10" s="53">
        <f>_xll.OneStreamExcelAddIn.XFFunctions.XFGetCell("TRUE", "CONSOL", $D$3,"TOT_Entity","USD","Actual",[1]Setup!C9,"PERIODIC",$B10,"TOPFLOW","TOP","TOP","top1",$C10,"top3","Open_Acute_DIV1","TOP5","TOP6","REPORTED","TOP8")</f>
        <v>0</v>
      </c>
      <c r="BB10" s="53">
        <f>_xll.OneStreamExcelAddIn.XFFunctions.XFGetCell("TRUE", "CONSOL", $D$3,"TOT_Entity","Aggregated","Budget_Working",[1]Setup!C9,"PERIODIC",$B10,"TOPFLOW","TOP","TOP","top1",$C10,"top3","Open_Acute_DIV1","TOP5","TOP6","REPORTED","TOP8")</f>
        <v>9350995</v>
      </c>
      <c r="BC10" s="53">
        <f t="shared" ref="BC10:BC30" si="21">BA10-BB10</f>
        <v>-9350995</v>
      </c>
      <c r="BD10" s="40">
        <f t="shared" ref="BD10:BD30" si="22">IFERROR((BA10/BB10)-1,0)</f>
        <v>-1</v>
      </c>
      <c r="BF10" s="53">
        <f>_xll.OneStreamExcelAddIn.XFFunctions.XFGetCell("TRUE", "CONSOL", $D$3,"TOT_Entity","USD","Actual",[1]Setup!C10,"PERIODIC",$B10,"TOPFLOW","TOP","TOP","top1",$C10,"top3","Open_Acute_DIV1","TOP5","TOP6","REPORTED","TOP8")</f>
        <v>0</v>
      </c>
      <c r="BG10" s="53">
        <f>_xll.OneStreamExcelAddIn.XFFunctions.XFGetCell("TRUE", "CONSOL", $D$3,"TOT_Entity","Aggregated","Budget_Working",[1]Setup!C10,"PERIODIC",$B10,"TOPFLOW","TOP","TOP","top1",$C10,"top3","Open_Acute_DIV1","TOP5","TOP6","REPORTED","TOP8")</f>
        <v>9489132.5</v>
      </c>
      <c r="BH10" s="53">
        <f t="shared" ref="BH10:BH30" si="23">BF10-BG10</f>
        <v>-9489132.5</v>
      </c>
      <c r="BI10" s="40">
        <f t="shared" ref="BI10:BI30" si="24">IFERROR((BF10/BG10)-1,0)</f>
        <v>-1</v>
      </c>
      <c r="BK10" s="53">
        <f>_xll.OneStreamExcelAddIn.XFFunctions.XFGetCell("TRUE", "CONSOL", $D$3,"TOT_Entity","USD","Actual",[1]Setup!C11,"PERIODIC",$B10,"TOPFLOW","TOP","TOP","top1",$C10,"top3","Open_Acute_DIV1","TOP5","TOP6","REPORTED","TOP8")</f>
        <v>0</v>
      </c>
      <c r="BL10" s="53">
        <f>_xll.OneStreamExcelAddIn.XFFunctions.XFGetCell("TRUE", "CONSOL", $D$3,"TOT_Entity","Aggregated","Budget_Working",[1]Setup!C11,"PERIODIC",$B10,"TOPFLOW","TOP","TOP","top1",$C10,"top3","Open_Acute_DIV1","TOP5","TOP6","REPORTED","TOP8")</f>
        <v>9115032.5</v>
      </c>
      <c r="BM10" s="53">
        <f t="shared" ref="BM10:BM30" si="25">BK10-BL10</f>
        <v>-9115032.5</v>
      </c>
      <c r="BN10" s="40">
        <f t="shared" ref="BN10:BN30" si="26">IFERROR((BK10/BL10)-1,0)</f>
        <v>-1</v>
      </c>
      <c r="BP10" s="53">
        <f>_xll.OneStreamExcelAddIn.XFFunctions.XFGetCell("TRUE", "CONSOL", $D$3,"TOT_Entity","USD","Actual",[1]Setup!C12,"PERIODIC",$B10,"TOPFLOW","TOP","TOP","top1",$C10,"top3","Open_Acute_DIV1","TOP5","TOP6","REPORTED","TOP8")</f>
        <v>0</v>
      </c>
      <c r="BQ10" s="53">
        <f>_xll.OneStreamExcelAddIn.XFFunctions.XFGetCell("TRUE", "CONSOL", $D$3,"TOT_Entity","Aggregated","Budget_Working",[1]Setup!C12,"PERIODIC",$B10,"TOPFLOW","TOP","TOP","top1",$C10,"top3","Open_Acute_DIV1","TOP5","TOP6","REPORTED","TOP8")</f>
        <v>9238765</v>
      </c>
      <c r="BR10" s="53">
        <f t="shared" ref="BR10:BR30" si="27">BP10-BQ10</f>
        <v>-9238765</v>
      </c>
      <c r="BS10" s="40">
        <f t="shared" ref="BS10:BS30" si="28">IFERROR((BP10/BQ10)-1,0)</f>
        <v>-1</v>
      </c>
      <c r="BU10" s="53">
        <f>_xll.OneStreamExcelAddIn.XFFunctions.XFGetCell("TRUE", "CONSOL", $D$3,"TOT_Entity","USD","Actual",[1]Setup!C13,"PERIODIC",$B10,"TOPFLOW","TOP","TOP","top1",$C10,"top3","Open_Acute_DIV1","TOP5","TOP6","REPORTED","TOP8")</f>
        <v>0</v>
      </c>
      <c r="BV10" s="53">
        <f>_xll.OneStreamExcelAddIn.XFFunctions.XFGetCell("TRUE", "CONSOL", $D$3,"TOT_Entity","Aggregated","Budget_Working",[1]Setup!C13,"PERIODIC",$B10,"TOPFLOW","TOP","TOP","top1",$C10,"top3","Open_Acute_DIV1","TOP5","TOP6","REPORTED","TOP8")</f>
        <v>9641352.5</v>
      </c>
      <c r="BW10" s="53">
        <f t="shared" ref="BW10:BW30" si="29">BU10-BV10</f>
        <v>-9641352.5</v>
      </c>
      <c r="BX10" s="40">
        <f t="shared" ref="BX10:BX30" si="30">IFERROR((BU10/BV10)-1,0)</f>
        <v>-1</v>
      </c>
      <c r="BZ10" s="53">
        <f>_xll.OneStreamExcelAddIn.XFFunctions.XFGetCell("TRUE", "CONSOL", $D$3,"TOT_Entity","USD","Actual",[1]Setup!C14,"PERIODIC",$B10,"TOPFLOW","TOP","TOP","top1",$C10,"top3","Open_Acute_DIV1","TOP5","TOP6","REPORTED","TOP8")</f>
        <v>0</v>
      </c>
      <c r="CA10" s="53">
        <f>_xll.OneStreamExcelAddIn.XFFunctions.XFGetCell("TRUE", "CONSOL", $D$3,"TOT_Entity","Aggregated","Budget_Working",[1]Setup!C14,"PERIODIC",$B10,"TOPFLOW","TOP","TOP","top1",$C10,"top3","Open_Acute_DIV1","TOP5","TOP6","REPORTED","TOP8")</f>
        <v>9039997.5</v>
      </c>
      <c r="CB10" s="53">
        <f t="shared" ref="CB10:CB30" si="31">BZ10-CA10</f>
        <v>-9039997.5</v>
      </c>
      <c r="CC10" s="40">
        <f t="shared" ref="CC10:CC30" si="32">IFERROR((BZ10/CA10)-1,0)</f>
        <v>-1</v>
      </c>
      <c r="CE10" s="53">
        <f>_xll.OneStreamExcelAddIn.XFFunctions.XFGetCell("TRUE", "CONSOL", $D$3,"TOT_Entity","USD","Actual",[1]Setup!C15,"PERIODIC",$B10,"TOPFLOW","TOP","TOP","top1",$C10,"top3","Open_Acute_DIV1","TOP5","TOP6","REPORTED","TOP8")</f>
        <v>0</v>
      </c>
      <c r="CF10" s="53">
        <f>_xll.OneStreamExcelAddIn.XFFunctions.XFGetCell("TRUE", "CONSOL", $D$3,"TOT_Entity","Aggregated","Budget_Working",[1]Setup!C15,"PERIODIC",$B10,"TOPFLOW","TOP","TOP","top1",$C10,"top3","Open_Acute_DIV1","TOP5","TOP6","REPORTED","TOP8")</f>
        <v>9267682.5</v>
      </c>
      <c r="CG10" s="53">
        <f t="shared" ref="CG10:CG30" si="33">CE10-CF10</f>
        <v>-9267682.5</v>
      </c>
      <c r="CH10" s="40">
        <f t="shared" ref="CH10:CH30" si="34">IFERROR((CE10/CF10)-1,0)</f>
        <v>-1</v>
      </c>
      <c r="CJ10" s="53">
        <f>_xll.OneStreamExcelAddIn.XFFunctions.XFGetCell("TRUE", "CONSOL", $D$3,"TOT_Entity","USD","Actual",[1]Setup!C4,"PERIODIC",$B10,"TOPFLOW","TOP","TOP","top1",$C10,"top3","Open_Acute_DIV1","TOP5","TOP6","REPORTED","TOP8")</f>
        <v>7557100</v>
      </c>
      <c r="CK10" s="53">
        <f>_xll.OneStreamExcelAddIn.XFFunctions.XFGetCell("TRUE", "CONSOL", $D$3,"TOT_Entity","USD","Actual",[1]Setup!C5,"PERIODIC",$B10,"TOPFLOW","TOP","TOP","top1",$C10,"top3","Open_Acute_DIV1","TOP5","TOP6","REPORTED","TOP8")</f>
        <v>7655900</v>
      </c>
      <c r="CL10" s="53">
        <f>_xll.OneStreamExcelAddIn.XFFunctions.XFGetCell("TRUE", "CONSOL", $D$3,"TOT_Entity","USD","Actual",[1]Setup!C6,"PERIODIC",$B11,"TOPFLOW","TOP","TOP","top1",$C11,"top3","Open_Acute_DIV1","TOP5","TOP6","REPORTED","TOP8")</f>
        <v>4565359.59</v>
      </c>
      <c r="CM10" s="53">
        <f>_xll.OneStreamExcelAddIn.XFFunctions.XFGetCell("TRUE", "CONSOL", $D$3,"TOT_Entity","USD","Actual",[1]Setup!C7,"PERIODIC",$B10,"TOPFLOW","TOP","TOP","top1",$C10,"top3","Open_Acute_DIV1","TOP5","TOP6","REPORTED","TOP8")</f>
        <v>7733600</v>
      </c>
      <c r="CN10" s="53">
        <f>_xll.OneStreamExcelAddIn.XFFunctions.XFGetCell("TRUE", "CONSOL", $D$3,"TOT_Entity","USD","Actual",[1]Setup!C8,"PERIODIC",$B10,"TOPFLOW","TOP","TOP","top1",$C10,"top3","Open_Acute_DIV1","TOP5","TOP6","REPORTED","TOP8")</f>
        <v>-31460700.149999999</v>
      </c>
      <c r="CO10" s="53">
        <f>_xll.OneStreamExcelAddIn.XFFunctions.XFGetCell("TRUE", "CONSOL", $D$3,"TOT_Entity","USD","Actual",[1]Setup!C9,"PERIODIC",$B10,"TOPFLOW","TOP","TOP","top1",$C10,"top3","Open_Acute_DIV1","TOP5","TOP6","REPORTED","TOP8")</f>
        <v>0</v>
      </c>
      <c r="CP10" s="53">
        <f>_xll.OneStreamExcelAddIn.XFFunctions.XFGetCell("TRUE", "CONSOL", $D$3,"TOT_Entity","USD","Actual",[1]Setup!C10,"PERIODIC",$B10,"TOPFLOW","TOP","TOP","top1",$C10,"top3","Open_Acute_DIV1","TOP5","TOP6","REPORTED","TOP8")</f>
        <v>0</v>
      </c>
      <c r="CQ10" s="53">
        <f>_xll.OneStreamExcelAddIn.XFFunctions.XFGetCell("TRUE", "CONSOL", $D$3,"TOT_Entity","USD","Actual",[1]Setup!C11,"PERIODIC",$B10,"TOPFLOW","TOP","TOP","top1",$C10,"top3","Open_Acute_DIV1","TOP5","TOP6","REPORTED","TOP8")</f>
        <v>0</v>
      </c>
      <c r="CR10" s="53">
        <f>_xll.OneStreamExcelAddIn.XFFunctions.XFGetCell("TRUE", "CONSOL", $D$3,"TOT_Entity","USD","Actual",[1]Setup!C12,"PERIODIC",$B10,"TOPFLOW","TOP","TOP","top1",$C10,"top3","Open_Acute_DIV1","TOP5","TOP6","REPORTED","TOP8")</f>
        <v>0</v>
      </c>
      <c r="CS10" s="53">
        <f>_xll.OneStreamExcelAddIn.XFFunctions.XFGetCell("TRUE", "CONSOL", $D$3,"TOT_Entity","USD","Actual",[1]Setup!C13,"PERIODIC",$B10,"TOPFLOW","TOP","TOP","top1",$C10,"top3","Open_Acute_DIV1","TOP5","TOP6","REPORTED","TOP8")</f>
        <v>0</v>
      </c>
      <c r="CT10" s="53">
        <f>_xll.OneStreamExcelAddIn.XFFunctions.XFGetCell("TRUE", "CONSOL", $D$3,"TOT_Entity","USD","Actual",[1]Setup!C14,"PERIODIC",$B10,"TOPFLOW","TOP","TOP","top1",$C10,"top3","Open_Acute_DIV1","TOP5","TOP6","REPORTED","TOP8")</f>
        <v>0</v>
      </c>
      <c r="CU10" s="53">
        <f>_xll.OneStreamExcelAddIn.XFFunctions.XFGetCell("TRUE", "CONSOL", $D$3,"TOT_Entity","USD","Actual",[1]Setup!C15,"PERIODIC",$B10,"TOPFLOW","TOP","TOP","top1",$C10,"top3","Open_Acute_DIV1","TOP5","TOP6","REPORTED","TOP8")</f>
        <v>0</v>
      </c>
      <c r="CW10" s="53">
        <f>_xll.OneStreamExcelAddIn.XFFunctions.XFGetCell("TRUE", "CONSOL", $D$3,"TOT_Entity","USD","Actual",[1]Setup!C17,"PERIODIC",$B10,"TOPFLOW","TOP","TOP","top1",$C10,"top3","Open_Acute_DIV1","TOP5","TOP6","REPORTED","TOP8")</f>
        <v>7699200</v>
      </c>
      <c r="CX10" s="53">
        <f>_xll.OneStreamExcelAddIn.XFFunctions.XFGetCell("TRUE", "CONSOL", $D$3,"TOT_Entity","USD","Actual",[1]Setup!C18,"PERIODIC",$B10,"TOPFLOW","TOP","TOP","top1",$C10,"top3","Open_Acute_DIV1","TOP5","TOP6","REPORTED","TOP8")</f>
        <v>7658400</v>
      </c>
      <c r="CY10" s="53">
        <f>_xll.OneStreamExcelAddIn.XFFunctions.XFGetCell("TRUE", "CONSOL", $D$3,"TOT_Entity","USD","Actual",[1]Setup!C19,"PERIODIC",$B10,"TOPFLOW","TOP","TOP","top1",$C10,"top3","Open_Acute_DIV1","TOP5","TOP6","REPORTED","TOP8")</f>
        <v>8678246.8800000008</v>
      </c>
      <c r="CZ10" s="53">
        <f>_xll.OneStreamExcelAddIn.XFFunctions.XFGetCell("TRUE", "CONSOL", $D$3,"TOT_Entity","USD","Actual",[1]Setup!C20,"PERIODIC",$B10,"TOPFLOW","TOP","TOP","top1",$C10,"top3","Open_Acute_DIV1","TOP5","TOP6","REPORTED","TOP8")</f>
        <v>9196000</v>
      </c>
      <c r="DA10" s="53">
        <f>_xll.OneStreamExcelAddIn.XFFunctions.XFGetCell("TRUE", "CONSOL", $D$3,"TOT_Entity","USD","Actual",[1]Setup!C21,"PERIODIC",$B10,"TOPFLOW","TOP","TOP","top1",$C10,"top3","Open_Acute_DIV1","TOP5","TOP6","REPORTED","TOP8")</f>
        <v>9562900</v>
      </c>
      <c r="DB10" s="53">
        <f>_xll.OneStreamExcelAddIn.XFFunctions.XFGetCell("TRUE", "CONSOL", $D$3,"TOT_Entity","USD","Actual",[1]Setup!C22,"PERIODIC",$B10,"TOPFLOW","TOP","TOP","top1",$C10,"top3","Open_Acute_DIV1","TOP5","TOP6","REPORTED","TOP8")</f>
        <v>9011400</v>
      </c>
      <c r="DC10" s="53">
        <f>_xll.OneStreamExcelAddIn.XFFunctions.XFGetCell("TRUE", "CONSOL", $D$3,"TOT_Entity","USD","Actual",[1]Setup!C23,"PERIODIC",$B10,"TOPFLOW","TOP","TOP","top1",$C10,"top3","Open_Acute_DIV1","TOP5","TOP6","REPORTED","TOP8")</f>
        <v>8889400</v>
      </c>
      <c r="DD10" s="53">
        <f>_xll.OneStreamExcelAddIn.XFFunctions.XFGetCell("TRUE", "CONSOL", $D$3,"TOT_Entity","USD","Actual",[1]Setup!C24,"PERIODIC",$B10,"TOPFLOW","TOP","TOP","top1",$C10,"top3","Open_Acute_DIV1","TOP5","TOP6","REPORTED","TOP8")</f>
        <v>8031100</v>
      </c>
      <c r="DE10" s="53">
        <f>_xll.OneStreamExcelAddIn.XFFunctions.XFGetCell("TRUE", "CONSOL", $D$3,"TOT_Entity","USD","Actual",[1]Setup!C25,"PERIODIC",$B10,"TOPFLOW","TOP","TOP","top1",$C10,"top3","Open_Acute_DIV1","TOP5","TOP6","REPORTED","TOP8")</f>
        <v>8281400.0700000003</v>
      </c>
      <c r="DF10" s="53">
        <f>_xll.OneStreamExcelAddIn.XFFunctions.XFGetCell("TRUE", "CONSOL", $D$3,"TOT_Entity","USD","Actual",[1]Setup!C26,"PERIODIC",$B10,"TOPFLOW","TOP","TOP","top1",$C10,"top3","Open_Acute_DIV1","TOP5","TOP6","REPORTED","TOP8")</f>
        <v>8847900</v>
      </c>
      <c r="DG10" s="53">
        <f>_xll.OneStreamExcelAddIn.XFFunctions.XFGetCell("TRUE", "CONSOL", $D$3,"TOT_Entity","USD","Actual",[1]Setup!C27,"PERIODIC",$B10,"TOPFLOW","TOP","TOP","top1",$C10,"top3","Open_Acute_DIV1","TOP5","TOP6","REPORTED","TOP8")</f>
        <v>8015000.4799999995</v>
      </c>
      <c r="DH10" s="53">
        <f>_xll.OneStreamExcelAddIn.XFFunctions.XFGetCell("TRUE", "CONSOL", $D$3,"TOT_Entity","USD","Actual",[1]Setup!C28,"PERIODIC",$B10,"TOPFLOW","TOP","TOP","top1",$C10,"top3","Open_Acute_DIV1","TOP5","TOP6","REPORTED","TOP8")</f>
        <v>6740488</v>
      </c>
      <c r="DI10" s="15"/>
      <c r="DJ10" s="53">
        <f>_xll.OneStreamExcelAddIn.XFFunctions.XFGetCell("TRUE", "CONSOL", $D$3,"TOT_Entity","Aggregated","Budget_Working",[1]Setup!C4,"PERIODIC",$B10,"TOPFLOW","TOP","TOP","top1",$C10,"top3","Open_Acute_DIV1","TOP5","TOP6","REPORTED","TOP8")</f>
        <v>8329900</v>
      </c>
      <c r="DK10" s="53">
        <f>_xll.OneStreamExcelAddIn.XFFunctions.XFGetCell("TRUE", "CONSOL", $D$3,"TOT_Entity","Aggregated","Budget_Working",[1]Setup!C5,"PERIODIC",$B10,"TOPFLOW","TOP","TOP","top1",$C10,"top3","Open_Acute_DIV1","TOP5","TOP6","REPORTED","TOP8")</f>
        <v>7962300.0000000009</v>
      </c>
      <c r="DL10" s="53">
        <f>_xll.OneStreamExcelAddIn.XFFunctions.XFGetCell("TRUE", "CONSOL", $D$3,"TOT_Entity","Aggregated","Budget_Working",[1]Setup!C6,"PERIODIC",$B10,"TOPFLOW","TOP","TOP","top1",$C10,"top3","Open_Acute_DIV1","TOP5","TOP6","REPORTED","TOP8")</f>
        <v>8746200</v>
      </c>
      <c r="DM10" s="53">
        <f>_xll.OneStreamExcelAddIn.XFFunctions.XFGetCell("TRUE", "CONSOL", $D$3,"TOT_Entity","Aggregated","Budget_Working",[1]Setup!C7,"PERIODIC",$B10,"TOPFLOW","TOP","TOP","top1",$C10,"top3","Open_Acute_DIV1","TOP5","TOP6","REPORTED","TOP8")</f>
        <v>9319712.5</v>
      </c>
      <c r="DN10" s="53">
        <f>_xll.OneStreamExcelAddIn.XFFunctions.XFGetCell("TRUE", "CONSOL", $D$3,"TOT_Entity","Aggregated","Budget_Working",[1]Setup!C8,"PERIODIC",$B10,"TOPFLOW","TOP","TOP","top1",$C10,"top3","Open_Acute_DIV1","TOP5","TOP6","REPORTED","TOP8")</f>
        <v>9484725</v>
      </c>
      <c r="DO10" s="53">
        <f>_xll.OneStreamExcelAddIn.XFFunctions.XFGetCell("TRUE", "CONSOL", $D$3,"TOT_Entity","Aggregated","Budget_Working",[1]Setup!C9,"PERIODIC",$B10,"TOPFLOW","TOP","TOP","top1",$C10,"top3","Open_Acute_DIV1","TOP5","TOP6","REPORTED","TOP8")</f>
        <v>9350995</v>
      </c>
      <c r="DP10" s="53">
        <f>_xll.OneStreamExcelAddIn.XFFunctions.XFGetCell("TRUE", "CONSOL", $D$3,"TOT_Entity","Aggregated","Budget_Working",[1]Setup!C10,"PERIODIC",$B10,"TOPFLOW","TOP","TOP","top1",$C10,"top3","Open_Acute_DIV1","TOP5","TOP6","REPORTED","TOP8")</f>
        <v>9489132.5</v>
      </c>
      <c r="DQ10" s="53">
        <f>_xll.OneStreamExcelAddIn.XFFunctions.XFGetCell("TRUE", "CONSOL", $D$3,"TOT_Entity","Aggregated","Budget_Working",[1]Setup!C11,"PERIODIC",$B10,"TOPFLOW","TOP","TOP","top1",$C10,"top3","Open_Acute_DIV1","TOP5","TOP6","REPORTED","TOP8")</f>
        <v>9115032.5</v>
      </c>
      <c r="DR10" s="53">
        <f>_xll.OneStreamExcelAddIn.XFFunctions.XFGetCell("TRUE", "CONSOL", $D$3,"TOT_Entity","Aggregated","Budget_Working",[1]Setup!C12,"PERIODIC",$B10,"TOPFLOW","TOP","TOP","top1",$C10,"top3","Open_Acute_DIV1","TOP5","TOP6","REPORTED","TOP8")</f>
        <v>9238765</v>
      </c>
      <c r="DS10" s="53">
        <f>_xll.OneStreamExcelAddIn.XFFunctions.XFGetCell("TRUE", "CONSOL", $D$3,"TOT_Entity","Aggregated","Budget_Working",[1]Setup!C13,"PERIODIC",$B10,"TOPFLOW","TOP","TOP","top1",$C10,"top3","Open_Acute_DIV1","TOP5","TOP6","REPORTED","TOP8")</f>
        <v>9641352.5</v>
      </c>
      <c r="DT10" s="53">
        <f>_xll.OneStreamExcelAddIn.XFFunctions.XFGetCell("TRUE", "CONSOL", $D$3,"TOT_Entity","Aggregated","Budget_Working",[1]Setup!C14,"PERIODIC",$B10,"TOPFLOW","TOP","TOP","top1",$C10,"top3","Open_Acute_DIV1","TOP5","TOP6","REPORTED","TOP8")</f>
        <v>9039997.5</v>
      </c>
      <c r="DU10" s="53">
        <f>_xll.OneStreamExcelAddIn.XFFunctions.XFGetCell("TRUE", "CONSOL", $D$3,"TOT_Entity","Aggregated","Budget_Working",[1]Setup!C15,"PERIODIC",$B10,"TOPFLOW","TOP","TOP","top1",$C10,"top3","Open_Acute_DIV1","TOP5","TOP6","REPORTED","TOP8")</f>
        <v>9267682.5</v>
      </c>
      <c r="DV10" s="15"/>
      <c r="DW10" s="53">
        <f>_xll.OneStreamExcelAddIn.XFFunctions.XFGetCell("TRUE", "CONSOL", $D$3,"TOT_Entity","USD","Budget_Final",[1]Setup!C17,"PERIODIC",$B10,"TOPFLOW","TOP","TOP","top1",$C10,"top3","Open_Acute_DIV1","TOP5","TOP6","REPORTED","TOP8")</f>
        <v>8305200</v>
      </c>
      <c r="DX10" s="53">
        <f>_xll.OneStreamExcelAddIn.XFFunctions.XFGetCell("TRUE", "CONSOL", $D$3,"TOT_Entity","USD","Budget_Final",[1]Setup!C18,"PERIODIC",$B10,"TOPFLOW","TOP","TOP","top1",$C10,"top3","Open_Acute_DIV1","TOP5","TOP6","REPORTED","TOP8")</f>
        <v>7938300</v>
      </c>
      <c r="DY10" s="53">
        <f>_xll.OneStreamExcelAddIn.XFFunctions.XFGetCell("TRUE", "CONSOL", $D$3,"TOT_Entity","USD","Budget_Final",[1]Setup!C19,"PERIODIC",$B10,"TOPFLOW","TOP","TOP","top1",$C10,"top3","Open_Acute_DIV1","TOP5","TOP6","REPORTED","TOP8")</f>
        <v>8821100</v>
      </c>
      <c r="DZ10" s="53">
        <f>_xll.OneStreamExcelAddIn.XFFunctions.XFGetCell("TRUE", "CONSOL", $D$3,"TOT_Entity","USD","Budget_Final",[1]Setup!C20,"PERIODIC",$B10,"TOPFLOW","TOP","TOP","top1",$C10,"top3","Open_Acute_DIV1","TOP5","TOP6","REPORTED","TOP8")</f>
        <v>9264570</v>
      </c>
      <c r="EA10" s="53">
        <f>_xll.OneStreamExcelAddIn.XFFunctions.XFGetCell("TRUE", "CONSOL", $D$3,"TOT_Entity","USD","Budget_Final",[1]Setup!C21,"PERIODIC",$B10,"TOPFLOW","TOP","TOP","top1",$C10,"top3","Open_Acute_DIV1","TOP5","TOP6","REPORTED","TOP8")</f>
        <v>9366735</v>
      </c>
      <c r="EB10" s="53">
        <f>_xll.OneStreamExcelAddIn.XFFunctions.XFGetCell("TRUE", "CONSOL", $D$3,"TOT_Entity","USD","Budget_Final",[1]Setup!C22,"PERIODIC",$B10,"TOPFLOW","TOP","TOP","top1",$C10,"top3","Open_Acute_DIV1","TOP5","TOP6","REPORTED","TOP8")</f>
        <v>8780520</v>
      </c>
      <c r="EC10" s="53">
        <f>_xll.OneStreamExcelAddIn.XFFunctions.XFGetCell("TRUE", "CONSOL", $D$3,"TOT_Entity","USD","Budget_Final",[1]Setup!C23,"PERIODIC",$B10,"TOPFLOW","TOP","TOP","top1",$C10,"top3","Open_Acute_DIV1","TOP5","TOP6","REPORTED","TOP8")</f>
        <v>9170280</v>
      </c>
      <c r="ED10" s="53">
        <f>_xll.OneStreamExcelAddIn.XFFunctions.XFGetCell("TRUE", "CONSOL", $D$3,"TOT_Entity","USD","Budget_Final",[1]Setup!C24,"PERIODIC",$B10,"TOPFLOW","TOP","TOP","top1",$C10,"top3","Open_Acute_DIV1","TOP5","TOP6","REPORTED","TOP8")</f>
        <v>9208185</v>
      </c>
      <c r="EE10" s="53">
        <f>_xll.OneStreamExcelAddIn.XFFunctions.XFGetCell("TRUE", "CONSOL", $D$3,"TOT_Entity","USD","Budget_Final",[1]Setup!C25,"PERIODIC",$B10,"TOPFLOW","TOP","TOP","top1",$C10,"top3","Open_Acute_DIV1","TOP5","TOP6","REPORTED","TOP8")</f>
        <v>9205350</v>
      </c>
      <c r="EF10" s="53">
        <f>_xll.OneStreamExcelAddIn.XFFunctions.XFGetCell("TRUE", "CONSOL", $D$3,"TOT_Entity","USD","Budget_Final",[1]Setup!C26,"PERIODIC",$B10,"TOPFLOW","TOP","TOP","top1",$C10,"top3","Open_Acute_DIV1","TOP5","TOP6","REPORTED","TOP8")</f>
        <v>9417030</v>
      </c>
      <c r="EG10" s="53">
        <f>_xll.OneStreamExcelAddIn.XFFunctions.XFGetCell("TRUE", "CONSOL", $D$3,"TOT_Entity","USD","Budget_Final",[1]Setup!C27,"PERIODIC",$B10,"TOPFLOW","TOP","TOP","top1",$C10,"top3","Open_Acute_DIV1","TOP5","TOP6","REPORTED","TOP8")</f>
        <v>8914500</v>
      </c>
      <c r="EH10" s="53">
        <f>_xll.OneStreamExcelAddIn.XFFunctions.XFGetCell("TRUE", "CONSOL", $D$3,"TOT_Entity","USD","Budget_Final",[1]Setup!C28,"PERIODIC",$B10,"TOPFLOW","TOP","TOP","top1",$C10,"top3","Open_Acute_DIV1","TOP5","TOP6","REPORTED","TOP8")</f>
        <v>8934870</v>
      </c>
    </row>
    <row r="11" spans="2:138" x14ac:dyDescent="0.25">
      <c r="B11" s="51">
        <v>51000</v>
      </c>
      <c r="C11" s="51" t="s">
        <v>37</v>
      </c>
      <c r="D11" s="52" t="s">
        <v>39</v>
      </c>
      <c r="E11" s="53">
        <f>_xll.OneStreamExcelAddIn.XFFunctions.XFGetCell("TRUE", "CONSOL", $D$3,"TOT_Entity","USD","Actual",$E$3,"PERIODIC",$B11,"TOPFLOW","TOP","TOP","top1",$C11,"top3","Open_Acute_DIV1","TOP5","TOP6","REPORTED","TOP8")</f>
        <v>4332330.8</v>
      </c>
      <c r="F11" s="53">
        <f>_xll.OneStreamExcelAddIn.XFFunctions.XFGetCell("TRUE", "CONSOL", $D$3,"TOT_Entity","Aggregated","Budget_Working",$E$3,"PERIODIC",$B11,"TOPFLOW","TOP","TOP","top1",$C11,"top3","Open_Acute_DIV1","TOP5","TOP6","REPORTED","TOP8")</f>
        <v>5769487.7783766408</v>
      </c>
      <c r="G11" s="53">
        <f>F11-E11</f>
        <v>1437156.9783766409</v>
      </c>
      <c r="H11" s="40">
        <f t="shared" si="10"/>
        <v>0.24909611278889188</v>
      </c>
      <c r="I11" s="41"/>
      <c r="J11" s="53">
        <f>_xll.OneStreamExcelAddIn.XFFunctions.XFGetCell("TRUE", "CONSOL", $D$3,"TOT_Entity","USD","Actual",$E$3,"YTD",$B11,"TOPFLOW","TOP","TOP","top1",$C11,"top3","Open_Acute_DIV1","TOP5","TOP6","REPORTED","TOP8")</f>
        <v>17173575.52</v>
      </c>
      <c r="K11" s="53">
        <f>_xll.OneStreamExcelAddIn.XFFunctions.XFGetCell("TRUE", "CONSOL", $D$3,"TOT_Entity","Aggregated","Budget_Working",$E$3,"YTD",$B11,"TOPFLOW","TOP","TOP","top1",$C11,"top3","Open_Acute_DIV1","TOP5","TOP6","REPORTED","TOP8")</f>
        <v>19991992.183144405</v>
      </c>
      <c r="L11" s="53">
        <f>K11-J11</f>
        <v>2818416.6631444059</v>
      </c>
      <c r="M11" s="40">
        <f t="shared" si="11"/>
        <v>0.14097727916883951</v>
      </c>
      <c r="N11" s="41"/>
      <c r="O11" s="53">
        <f>_xll.OneStreamExcelAddIn.XFFunctions.XFGetCell("TRUE", "CONSOL", $D$3,"TOT_Entity","USD","Actual",$F$3,"YTD",$B11,"TOPFLOW","TOP","TOP","top1",$C11,"top3","Open_Acute_DIV1","TOP5","TOP6","REPORTED","TOP8")</f>
        <v>18389780.289999999</v>
      </c>
      <c r="P11" s="53">
        <f>_xll.OneStreamExcelAddIn.XFFunctions.XFGetCell("TRUE", "CONSOL", $D$3,"TOT_Entity","USD","Actual",$E$3,"YTD",$B11,"TOPFLOW","TOP","TOP","top1",$C11,"top3","Open_Acute_DIV1","TOP5","TOP6","REPORTED","VAR_BW_PY_Actual")</f>
        <v>1216204.77</v>
      </c>
      <c r="Q11" s="40">
        <f t="shared" si="12"/>
        <v>6.6134817861926723E-2</v>
      </c>
      <c r="R11" s="41"/>
      <c r="S11" s="53">
        <f>_xll.OneStreamExcelAddIn.XFFunctions.XFGetCell("TRUE", "CONSOL", $D$3,"TOT_Entity","USD","MIDFCST",$E$3,"MTD",$B11,"TOPFLOW","TOP","TOP","top1",$C11,"top3","Open_Acute_DIV1","TOP5","TOP6","REPORTED","TOP8")</f>
        <v>0</v>
      </c>
      <c r="T11" s="53">
        <f>S11-E11</f>
        <v>-4332330.8</v>
      </c>
      <c r="U11" s="40">
        <f t="shared" ref="U11:U46" si="35">IFERROR(T11/S11,0)</f>
        <v>0</v>
      </c>
      <c r="V11" s="41"/>
      <c r="W11" s="42"/>
      <c r="X11" s="43"/>
      <c r="Y11" s="42"/>
      <c r="Z11" s="44"/>
      <c r="AA11" s="52"/>
      <c r="AB11" s="53">
        <f>_xll.OneStreamExcelAddIn.XFFunctions.XFGetCell("TRUE", "CONSOL", $D$3,"TOT_Entity","USD","Actual",[1]Setup!C4,"PERIODIC",$B11,"TOPFLOW","TOP","TOP","top1",$C11,"top3","Open_Acute_DIV1","TOP5","TOP6","REPORTED","TOP8")</f>
        <v>4198445.7</v>
      </c>
      <c r="AC11" s="53">
        <f>_xll.OneStreamExcelAddIn.XFFunctions.XFGetCell("TRUE", "CONSOL", $D$3,"TOT_Entity","Aggregated","Budget_Working",[1]Setup!C4,"PERIODIC",$B11,"TOPFLOW","TOP","TOP","top1",$C11,"top3","Open_Acute_DIV1","TOP5","TOP6","REPORTED","TOP8")</f>
        <v>4919599.0113537889</v>
      </c>
      <c r="AD11" s="53">
        <f>AC11-AB11</f>
        <v>721153.31135378871</v>
      </c>
      <c r="AE11" s="40">
        <f t="shared" si="13"/>
        <v>0.14658782345663976</v>
      </c>
      <c r="AG11" s="53">
        <f>_xll.OneStreamExcelAddIn.XFFunctions.XFGetCell("TRUE", "CONSOL", $D$3,"TOT_Entity","USD","Actual",[1]Setup!C5,"PERIODIC",$B11,"TOPFLOW","TOP","TOP","top1",$C11,"top3","Open_Acute_DIV1","TOP5","TOP6","REPORTED","TOP8")</f>
        <v>4077439.43</v>
      </c>
      <c r="AH11" s="53">
        <f>_xll.OneStreamExcelAddIn.XFFunctions.XFGetCell("TRUE", "CONSOL", $D$3,"TOT_Entity","Aggregated","Budget_Working",[1]Setup!C5,"PERIODIC",$B11,"TOPFLOW","TOP","TOP","top1",$C11,"top3","Open_Acute_DIV1","TOP5","TOP6","REPORTED","TOP8")</f>
        <v>4541911.8222031435</v>
      </c>
      <c r="AI11" s="53">
        <f>AH11-AG11</f>
        <v>464472.39220314333</v>
      </c>
      <c r="AJ11" s="40">
        <f t="shared" si="14"/>
        <v>0.10226363046780637</v>
      </c>
      <c r="AL11" s="53">
        <f>_xll.OneStreamExcelAddIn.XFFunctions.XFGetCell("TRUE", "CONSOL", $D$3,"TOT_Entity","USD","Actual",[1]Setup!C6,"PERIODIC",$B11,"TOPFLOW","TOP","TOP","top1",$C11,"top3","Open_Acute_DIV1","TOP5","TOP6","REPORTED","TOP8")</f>
        <v>4565359.59</v>
      </c>
      <c r="AM11" s="53">
        <f>_xll.OneStreamExcelAddIn.XFFunctions.XFGetCell("TRUE", "CONSOL", $D$3,"TOT_Entity","Aggregated","Budget_Working",[1]Setup!C6,"PERIODIC",$B11,"TOPFLOW","TOP","TOP","top1",$C11,"top3","Open_Acute_DIV1","TOP5","TOP6","REPORTED","TOP8")</f>
        <v>4760993.5712108305</v>
      </c>
      <c r="AN11" s="53">
        <f t="shared" si="15"/>
        <v>-195633.98121083062</v>
      </c>
      <c r="AO11" s="40">
        <f t="shared" si="16"/>
        <v>-4.1090998818777313E-2</v>
      </c>
      <c r="AQ11" s="53">
        <f>_xll.OneStreamExcelAddIn.XFFunctions.XFGetCell("TRUE", "CONSOL", $D$3,"TOT_Entity","USD","Actual",[1]Setup!C7,"PERIODIC",$B11,"TOPFLOW","TOP","TOP","top1",$C11,"top3","Open_Acute_DIV1","TOP5","TOP6","REPORTED","TOP8")</f>
        <v>4332330.8</v>
      </c>
      <c r="AR11" s="53">
        <f>_xll.OneStreamExcelAddIn.XFFunctions.XFGetCell("TRUE", "CONSOL", $D$3,"TOT_Entity","Aggregated","Budget_Working",[1]Setup!C7,"PERIODIC",$B11,"TOPFLOW","TOP","TOP","top1",$C11,"top3","Open_Acute_DIV1","TOP5","TOP6","REPORTED","TOP8")</f>
        <v>5769487.7783766408</v>
      </c>
      <c r="AS11" s="53">
        <f t="shared" si="17"/>
        <v>-1437156.9783766409</v>
      </c>
      <c r="AT11" s="40">
        <f t="shared" si="18"/>
        <v>-0.24909611278889188</v>
      </c>
      <c r="AV11" s="53">
        <f>_xll.OneStreamExcelAddIn.XFFunctions.XFGetCell("TRUE", "CONSOL", $D$3,"TOT_Entity","USD","Actual",[1]Setup!C8,"PERIODIC",$B11,"TOPFLOW","TOP","TOP","top1",$C11,"top3","Open_Acute_DIV1","TOP5","TOP6","REPORTED","TOP8")</f>
        <v>-17173575.52</v>
      </c>
      <c r="AW11" s="53">
        <f>_xll.OneStreamExcelAddIn.XFFunctions.XFGetCell("TRUE", "CONSOL", $D$3,"TOT_Entity","Aggregated","Budget_Working",[1]Setup!C8,"PERIODIC",$B11,"TOPFLOW","TOP","TOP","top1",$C11,"top3","Open_Acute_DIV1","TOP5","TOP6","REPORTED","TOP8")</f>
        <v>5964928.4710336626</v>
      </c>
      <c r="AX11" s="53">
        <f t="shared" si="19"/>
        <v>-23138503.991033662</v>
      </c>
      <c r="AY11" s="40">
        <f t="shared" si="20"/>
        <v>-3.8790916108041764</v>
      </c>
      <c r="BA11" s="53">
        <f>_xll.OneStreamExcelAddIn.XFFunctions.XFGetCell("TRUE", "CONSOL", $D$3,"TOT_Entity","USD","Actual",[1]Setup!C9,"PERIODIC",$B11,"TOPFLOW","TOP","TOP","top1",$C11,"top3","Open_Acute_DIV1","TOP5","TOP6","REPORTED","TOP8")</f>
        <v>0</v>
      </c>
      <c r="BB11" s="53">
        <f>_xll.OneStreamExcelAddIn.XFFunctions.XFGetCell("TRUE", "CONSOL", $D$3,"TOT_Entity","Aggregated","Budget_Working",[1]Setup!C9,"PERIODIC",$B11,"TOPFLOW","TOP","TOP","top1",$C11,"top3","Open_Acute_DIV1","TOP5","TOP6","REPORTED","TOP8")</f>
        <v>5627028.5074845627</v>
      </c>
      <c r="BC11" s="53">
        <f t="shared" si="21"/>
        <v>-5627028.5074845627</v>
      </c>
      <c r="BD11" s="40">
        <f t="shared" si="22"/>
        <v>-1</v>
      </c>
      <c r="BF11" s="53">
        <f>_xll.OneStreamExcelAddIn.XFFunctions.XFGetCell("TRUE", "CONSOL", $D$3,"TOT_Entity","USD","Actual",[1]Setup!C10,"PERIODIC",$B11,"TOPFLOW","TOP","TOP","top1",$C11,"top3","Open_Acute_DIV1","TOP5","TOP6","REPORTED","TOP8")</f>
        <v>0</v>
      </c>
      <c r="BG11" s="53">
        <f>_xll.OneStreamExcelAddIn.XFFunctions.XFGetCell("TRUE", "CONSOL", $D$3,"TOT_Entity","Aggregated","Budget_Working",[1]Setup!C10,"PERIODIC",$B11,"TOPFLOW","TOP","TOP","top1",$C11,"top3","Open_Acute_DIV1","TOP5","TOP6","REPORTED","TOP8")</f>
        <v>5554539.6716421191</v>
      </c>
      <c r="BH11" s="53">
        <f t="shared" si="23"/>
        <v>-5554539.6716421191</v>
      </c>
      <c r="BI11" s="40">
        <f t="shared" si="24"/>
        <v>-1</v>
      </c>
      <c r="BK11" s="53">
        <f>_xll.OneStreamExcelAddIn.XFFunctions.XFGetCell("TRUE", "CONSOL", $D$3,"TOT_Entity","USD","Actual",[1]Setup!C11,"PERIODIC",$B11,"TOPFLOW","TOP","TOP","top1",$C11,"top3","Open_Acute_DIV1","TOP5","TOP6","REPORTED","TOP8")</f>
        <v>0</v>
      </c>
      <c r="BL11" s="53">
        <f>_xll.OneStreamExcelAddIn.XFFunctions.XFGetCell("TRUE", "CONSOL", $D$3,"TOT_Entity","Aggregated","Budget_Working",[1]Setup!C11,"PERIODIC",$B11,"TOPFLOW","TOP","TOP","top1",$C11,"top3","Open_Acute_DIV1","TOP5","TOP6","REPORTED","TOP8")</f>
        <v>5572495.7532786215</v>
      </c>
      <c r="BM11" s="53">
        <f t="shared" si="25"/>
        <v>-5572495.7532786215</v>
      </c>
      <c r="BN11" s="40">
        <f t="shared" si="26"/>
        <v>-1</v>
      </c>
      <c r="BP11" s="53">
        <f>_xll.OneStreamExcelAddIn.XFFunctions.XFGetCell("TRUE", "CONSOL", $D$3,"TOT_Entity","USD","Actual",[1]Setup!C12,"PERIODIC",$B11,"TOPFLOW","TOP","TOP","top1",$C11,"top3","Open_Acute_DIV1","TOP5","TOP6","REPORTED","TOP8")</f>
        <v>0</v>
      </c>
      <c r="BQ11" s="53">
        <f>_xll.OneStreamExcelAddIn.XFFunctions.XFGetCell("TRUE", "CONSOL", $D$3,"TOT_Entity","Aggregated","Budget_Working",[1]Setup!C12,"PERIODIC",$B11,"TOPFLOW","TOP","TOP","top1",$C11,"top3","Open_Acute_DIV1","TOP5","TOP6","REPORTED","TOP8")</f>
        <v>5705092.3093996821</v>
      </c>
      <c r="BR11" s="53">
        <f t="shared" si="27"/>
        <v>-5705092.3093996821</v>
      </c>
      <c r="BS11" s="40">
        <f t="shared" si="28"/>
        <v>-1</v>
      </c>
      <c r="BU11" s="53">
        <f>_xll.OneStreamExcelAddIn.XFFunctions.XFGetCell("TRUE", "CONSOL", $D$3,"TOT_Entity","USD","Actual",[1]Setup!C13,"PERIODIC",$B11,"TOPFLOW","TOP","TOP","top1",$C11,"top3","Open_Acute_DIV1","TOP5","TOP6","REPORTED","TOP8")</f>
        <v>0</v>
      </c>
      <c r="BV11" s="53">
        <f>_xll.OneStreamExcelAddIn.XFFunctions.XFGetCell("TRUE", "CONSOL", $D$3,"TOT_Entity","Aggregated","Budget_Working",[1]Setup!C13,"PERIODIC",$B11,"TOPFLOW","TOP","TOP","top1",$C11,"top3","Open_Acute_DIV1","TOP5","TOP6","REPORTED","TOP8")</f>
        <v>5942840.2523659179</v>
      </c>
      <c r="BW11" s="53">
        <f t="shared" si="29"/>
        <v>-5942840.2523659179</v>
      </c>
      <c r="BX11" s="40">
        <f t="shared" si="30"/>
        <v>-1</v>
      </c>
      <c r="BZ11" s="53">
        <f>_xll.OneStreamExcelAddIn.XFFunctions.XFGetCell("TRUE", "CONSOL", $D$3,"TOT_Entity","USD","Actual",[1]Setup!C14,"PERIODIC",$B11,"TOPFLOW","TOP","TOP","top1",$C11,"top3","Open_Acute_DIV1","TOP5","TOP6","REPORTED","TOP8")</f>
        <v>0</v>
      </c>
      <c r="CA11" s="53">
        <f>_xll.OneStreamExcelAddIn.XFFunctions.XFGetCell("TRUE", "CONSOL", $D$3,"TOT_Entity","Aggregated","Budget_Working",[1]Setup!C14,"PERIODIC",$B11,"TOPFLOW","TOP","TOP","top1",$C11,"top3","Open_Acute_DIV1","TOP5","TOP6","REPORTED","TOP8")</f>
        <v>5725654.220834502</v>
      </c>
      <c r="CB11" s="53">
        <f t="shared" si="31"/>
        <v>-5725654.220834502</v>
      </c>
      <c r="CC11" s="40">
        <f t="shared" si="32"/>
        <v>-1</v>
      </c>
      <c r="CE11" s="53">
        <f>_xll.OneStreamExcelAddIn.XFFunctions.XFGetCell("TRUE", "CONSOL", $D$3,"TOT_Entity","USD","Actual",[1]Setup!C15,"PERIODIC",$B11,"TOPFLOW","TOP","TOP","top1",$C11,"top3","Open_Acute_DIV1","TOP5","TOP6","REPORTED","TOP8")</f>
        <v>0</v>
      </c>
      <c r="CF11" s="53">
        <f>_xll.OneStreamExcelAddIn.XFFunctions.XFGetCell("TRUE", "CONSOL", $D$3,"TOT_Entity","Aggregated","Budget_Working",[1]Setup!C15,"PERIODIC",$B11,"TOPFLOW","TOP","TOP","top1",$C11,"top3","Open_Acute_DIV1","TOP5","TOP6","REPORTED","TOP8")</f>
        <v>5494647.9366491195</v>
      </c>
      <c r="CG11" s="53">
        <f t="shared" si="33"/>
        <v>-5494647.9366491195</v>
      </c>
      <c r="CH11" s="40">
        <f t="shared" si="34"/>
        <v>-1</v>
      </c>
      <c r="CJ11" s="53">
        <f>_xll.OneStreamExcelAddIn.XFFunctions.XFGetCell("TRUE", "CONSOL", $D$3,"TOT_Entity","USD","Actual",[1]Setup!C4,"PERIODIC",$B11,"TOPFLOW","TOP","TOP","top1",$C11,"top3","Open_Acute_DIV1","TOP5","TOP6","REPORTED","TOP8")</f>
        <v>4198445.7</v>
      </c>
      <c r="CK11" s="53">
        <f>_xll.OneStreamExcelAddIn.XFFunctions.XFGetCell("TRUE", "CONSOL", $D$3,"TOT_Entity","USD","Actual",[1]Setup!C5,"PERIODIC",$B11,"TOPFLOW","TOP","TOP","top1",$C11,"top3","Open_Acute_DIV1","TOP5","TOP6","REPORTED","TOP8")</f>
        <v>4077439.43</v>
      </c>
      <c r="CM11" s="53">
        <f>_xll.OneStreamExcelAddIn.XFFunctions.XFGetCell("TRUE", "CONSOL", $D$3,"TOT_Entity","USD","Actual",[1]Setup!C7,"PERIODIC",$B11,"TOPFLOW","TOP","TOP","top1",$C11,"top3","Open_Acute_DIV1","TOP5","TOP6","REPORTED","TOP8")</f>
        <v>4332330.8</v>
      </c>
      <c r="CN11" s="53">
        <f>_xll.OneStreamExcelAddIn.XFFunctions.XFGetCell("TRUE", "CONSOL", $D$3,"TOT_Entity","USD","Actual",[1]Setup!C8,"PERIODIC",$B11,"TOPFLOW","TOP","TOP","top1",$C11,"top3","Open_Acute_DIV1","TOP5","TOP6","REPORTED","TOP8")</f>
        <v>-17173575.52</v>
      </c>
      <c r="CO11" s="53">
        <f>_xll.OneStreamExcelAddIn.XFFunctions.XFGetCell("TRUE", "CONSOL", $D$3,"TOT_Entity","USD","Actual",[1]Setup!C9,"PERIODIC",$B11,"TOPFLOW","TOP","TOP","top1",$C11,"top3","Open_Acute_DIV1","TOP5","TOP6","REPORTED","TOP8")</f>
        <v>0</v>
      </c>
      <c r="CP11" s="53">
        <f>_xll.OneStreamExcelAddIn.XFFunctions.XFGetCell("TRUE", "CONSOL", $D$3,"TOT_Entity","USD","Actual",[1]Setup!C10,"PERIODIC",$B11,"TOPFLOW","TOP","TOP","top1",$C11,"top3","Open_Acute_DIV1","TOP5","TOP6","REPORTED","TOP8")</f>
        <v>0</v>
      </c>
      <c r="CQ11" s="53">
        <f>_xll.OneStreamExcelAddIn.XFFunctions.XFGetCell("TRUE", "CONSOL", $D$3,"TOT_Entity","USD","Actual",[1]Setup!C11,"PERIODIC",$B11,"TOPFLOW","TOP","TOP","top1",$C11,"top3","Open_Acute_DIV1","TOP5","TOP6","REPORTED","TOP8")</f>
        <v>0</v>
      </c>
      <c r="CR11" s="53">
        <f>_xll.OneStreamExcelAddIn.XFFunctions.XFGetCell("TRUE", "CONSOL", $D$3,"TOT_Entity","USD","Actual",[1]Setup!C12,"PERIODIC",$B11,"TOPFLOW","TOP","TOP","top1",$C11,"top3","Open_Acute_DIV1","TOP5","TOP6","REPORTED","TOP8")</f>
        <v>0</v>
      </c>
      <c r="CS11" s="53">
        <f>_xll.OneStreamExcelAddIn.XFFunctions.XFGetCell("TRUE", "CONSOL", $D$3,"TOT_Entity","USD","Actual",[1]Setup!C13,"PERIODIC",$B11,"TOPFLOW","TOP","TOP","top1",$C11,"top3","Open_Acute_DIV1","TOP5","TOP6","REPORTED","TOP8")</f>
        <v>0</v>
      </c>
      <c r="CT11" s="53">
        <f>_xll.OneStreamExcelAddIn.XFFunctions.XFGetCell("TRUE", "CONSOL", $D$3,"TOT_Entity","USD","Actual",[1]Setup!C14,"PERIODIC",$B11,"TOPFLOW","TOP","TOP","top1",$C11,"top3","Open_Acute_DIV1","TOP5","TOP6","REPORTED","TOP8")</f>
        <v>0</v>
      </c>
      <c r="CU11" s="53">
        <f>_xll.OneStreamExcelAddIn.XFFunctions.XFGetCell("TRUE", "CONSOL", $D$3,"TOT_Entity","USD","Actual",[1]Setup!C15,"PERIODIC",$B11,"TOPFLOW","TOP","TOP","top1",$C11,"top3","Open_Acute_DIV1","TOP5","TOP6","REPORTED","TOP8")</f>
        <v>0</v>
      </c>
      <c r="CW11" s="53">
        <f>_xll.OneStreamExcelAddIn.XFFunctions.XFGetCell("TRUE", "CONSOL", $D$3,"TOT_Entity","USD","Actual",[1]Setup!C17,"PERIODIC",$B11,"TOPFLOW","TOP","TOP","top1",$C11,"top3","Open_Acute_DIV1","TOP5","TOP6","REPORTED","TOP8")</f>
        <v>4343278.66</v>
      </c>
      <c r="CX11" s="53">
        <f>_xll.OneStreamExcelAddIn.XFFunctions.XFGetCell("TRUE", "CONSOL", $D$3,"TOT_Entity","USD","Actual",[1]Setup!C18,"PERIODIC",$B11,"TOPFLOW","TOP","TOP","top1",$C11,"top3","Open_Acute_DIV1","TOP5","TOP6","REPORTED","TOP8")</f>
        <v>3963032.4200000004</v>
      </c>
      <c r="CY11" s="53">
        <f>_xll.OneStreamExcelAddIn.XFFunctions.XFGetCell("TRUE", "CONSOL", $D$3,"TOT_Entity","USD","Actual",[1]Setup!C19,"PERIODIC",$B11,"TOPFLOW","TOP","TOP","top1",$C11,"top3","Open_Acute_DIV1","TOP5","TOP6","REPORTED","TOP8")</f>
        <v>4588678.66</v>
      </c>
      <c r="CZ11" s="53">
        <f>_xll.OneStreamExcelAddIn.XFFunctions.XFGetCell("TRUE", "CONSOL", $D$3,"TOT_Entity","USD","Actual",[1]Setup!C20,"PERIODIC",$B11,"TOPFLOW","TOP","TOP","top1",$C11,"top3","Open_Acute_DIV1","TOP5","TOP6","REPORTED","TOP8")</f>
        <v>5494790.5499999998</v>
      </c>
      <c r="DA11" s="53">
        <f>_xll.OneStreamExcelAddIn.XFFunctions.XFGetCell("TRUE", "CONSOL", $D$3,"TOT_Entity","USD","Actual",[1]Setup!C21,"PERIODIC",$B11,"TOPFLOW","TOP","TOP","top1",$C11,"top3","Open_Acute_DIV1","TOP5","TOP6","REPORTED","TOP8")</f>
        <v>4963893.28</v>
      </c>
      <c r="DB11" s="53">
        <f>_xll.OneStreamExcelAddIn.XFFunctions.XFGetCell("TRUE", "CONSOL", $D$3,"TOT_Entity","USD","Actual",[1]Setup!C22,"PERIODIC",$B11,"TOPFLOW","TOP","TOP","top1",$C11,"top3","Open_Acute_DIV1","TOP5","TOP6","REPORTED","TOP8")</f>
        <v>4934821.42</v>
      </c>
      <c r="DC11" s="53">
        <f>_xll.OneStreamExcelAddIn.XFFunctions.XFGetCell("TRUE", "CONSOL", $D$3,"TOT_Entity","USD","Actual",[1]Setup!C23,"PERIODIC",$B11,"TOPFLOW","TOP","TOP","top1",$C11,"top3","Open_Acute_DIV1","TOP5","TOP6","REPORTED","TOP8")</f>
        <v>5359433.6499999994</v>
      </c>
      <c r="DD11" s="53">
        <f>_xll.OneStreamExcelAddIn.XFFunctions.XFGetCell("TRUE", "CONSOL", $D$3,"TOT_Entity","USD","Actual",[1]Setup!C24,"PERIODIC",$B11,"TOPFLOW","TOP","TOP","top1",$C11,"top3","Open_Acute_DIV1","TOP5","TOP6","REPORTED","TOP8")</f>
        <v>4668895.18</v>
      </c>
      <c r="DE11" s="53">
        <f>_xll.OneStreamExcelAddIn.XFFunctions.XFGetCell("TRUE", "CONSOL", $D$3,"TOT_Entity","USD","Actual",[1]Setup!C25,"PERIODIC",$B11,"TOPFLOW","TOP","TOP","top1",$C11,"top3","Open_Acute_DIV1","TOP5","TOP6","REPORTED","TOP8")</f>
        <v>4682419.6399999997</v>
      </c>
      <c r="DF11" s="53">
        <f>_xll.OneStreamExcelAddIn.XFFunctions.XFGetCell("TRUE", "CONSOL", $D$3,"TOT_Entity","USD","Actual",[1]Setup!C26,"PERIODIC",$B11,"TOPFLOW","TOP","TOP","top1",$C11,"top3","Open_Acute_DIV1","TOP5","TOP6","REPORTED","TOP8")</f>
        <v>5253442.67</v>
      </c>
      <c r="DG11" s="53">
        <f>_xll.OneStreamExcelAddIn.XFFunctions.XFGetCell("TRUE", "CONSOL", $D$3,"TOT_Entity","USD","Actual",[1]Setup!C27,"PERIODIC",$B11,"TOPFLOW","TOP","TOP","top1",$C11,"top3","Open_Acute_DIV1","TOP5","TOP6","REPORTED","TOP8")</f>
        <v>4821453.17</v>
      </c>
      <c r="DH11" s="53">
        <f>_xll.OneStreamExcelAddIn.XFFunctions.XFGetCell("TRUE", "CONSOL", $D$3,"TOT_Entity","USD","Actual",[1]Setup!C28,"PERIODIC",$B11,"TOPFLOW","TOP","TOP","top1",$C11,"top3","Open_Acute_DIV1","TOP5","TOP6","REPORTED","TOP8")</f>
        <v>3287457.91</v>
      </c>
      <c r="DI11" s="15"/>
      <c r="DJ11" s="53">
        <f>_xll.OneStreamExcelAddIn.XFFunctions.XFGetCell("TRUE", "CONSOL", $D$3,"TOT_Entity","Aggregated","Budget_Working",[1]Setup!C4,"PERIODIC",$B11,"TOPFLOW","TOP","TOP","top1",$C11,"top3","Open_Acute_DIV1","TOP5","TOP6","REPORTED","TOP8")</f>
        <v>4919599.0113537889</v>
      </c>
      <c r="DK11" s="53">
        <f>_xll.OneStreamExcelAddIn.XFFunctions.XFGetCell("TRUE", "CONSOL", $D$3,"TOT_Entity","Aggregated","Budget_Working",[1]Setup!C5,"PERIODIC",$B11,"TOPFLOW","TOP","TOP","top1",$C11,"top3","Open_Acute_DIV1","TOP5","TOP6","REPORTED","TOP8")</f>
        <v>4541911.8222031435</v>
      </c>
      <c r="DL11" s="53">
        <f>_xll.OneStreamExcelAddIn.XFFunctions.XFGetCell("TRUE", "CONSOL", $D$3,"TOT_Entity","Aggregated","Budget_Working",[1]Setup!C6,"PERIODIC",$B11,"TOPFLOW","TOP","TOP","top1",$C11,"top3","Open_Acute_DIV1","TOP5","TOP6","REPORTED","TOP8")</f>
        <v>4760993.5712108305</v>
      </c>
      <c r="DM11" s="53">
        <f>_xll.OneStreamExcelAddIn.XFFunctions.XFGetCell("TRUE", "CONSOL", $D$3,"TOT_Entity","Aggregated","Budget_Working",[1]Setup!C7,"PERIODIC",$B11,"TOPFLOW","TOP","TOP","top1",$C11,"top3","Open_Acute_DIV1","TOP5","TOP6","REPORTED","TOP8")</f>
        <v>5769487.7783766408</v>
      </c>
      <c r="DN11" s="53">
        <f>_xll.OneStreamExcelAddIn.XFFunctions.XFGetCell("TRUE", "CONSOL", $D$3,"TOT_Entity","Aggregated","Budget_Working",[1]Setup!C8,"PERIODIC",$B11,"TOPFLOW","TOP","TOP","top1",$C11,"top3","Open_Acute_DIV1","TOP5","TOP6","REPORTED","TOP8")</f>
        <v>5964928.4710336626</v>
      </c>
      <c r="DO11" s="53">
        <f>_xll.OneStreamExcelAddIn.XFFunctions.XFGetCell("TRUE", "CONSOL", $D$3,"TOT_Entity","Aggregated","Budget_Working",[1]Setup!C9,"PERIODIC",$B11,"TOPFLOW","TOP","TOP","top1",$C11,"top3","Open_Acute_DIV1","TOP5","TOP6","REPORTED","TOP8")</f>
        <v>5627028.5074845627</v>
      </c>
      <c r="DP11" s="53">
        <f>_xll.OneStreamExcelAddIn.XFFunctions.XFGetCell("TRUE", "CONSOL", $D$3,"TOT_Entity","Aggregated","Budget_Working",[1]Setup!C10,"PERIODIC",$B11,"TOPFLOW","TOP","TOP","top1",$C11,"top3","Open_Acute_DIV1","TOP5","TOP6","REPORTED","TOP8")</f>
        <v>5554539.6716421191</v>
      </c>
      <c r="DQ11" s="53">
        <f>_xll.OneStreamExcelAddIn.XFFunctions.XFGetCell("TRUE", "CONSOL", $D$3,"TOT_Entity","Aggregated","Budget_Working",[1]Setup!C11,"PERIODIC",$B11,"TOPFLOW","TOP","TOP","top1",$C11,"top3","Open_Acute_DIV1","TOP5","TOP6","REPORTED","TOP8")</f>
        <v>5572495.7532786215</v>
      </c>
      <c r="DR11" s="53">
        <f>_xll.OneStreamExcelAddIn.XFFunctions.XFGetCell("TRUE", "CONSOL", $D$3,"TOT_Entity","Aggregated","Budget_Working",[1]Setup!C12,"PERIODIC",$B11,"TOPFLOW","TOP","TOP","top1",$C11,"top3","Open_Acute_DIV1","TOP5","TOP6","REPORTED","TOP8")</f>
        <v>5705092.3093996821</v>
      </c>
      <c r="DS11" s="53">
        <f>_xll.OneStreamExcelAddIn.XFFunctions.XFGetCell("TRUE", "CONSOL", $D$3,"TOT_Entity","Aggregated","Budget_Working",[1]Setup!C13,"PERIODIC",$B11,"TOPFLOW","TOP","TOP","top1",$C11,"top3","Open_Acute_DIV1","TOP5","TOP6","REPORTED","TOP8")</f>
        <v>5942840.2523659179</v>
      </c>
      <c r="DT11" s="53">
        <f>_xll.OneStreamExcelAddIn.XFFunctions.XFGetCell("TRUE", "CONSOL", $D$3,"TOT_Entity","Aggregated","Budget_Working",[1]Setup!C14,"PERIODIC",$B11,"TOPFLOW","TOP","TOP","top1",$C11,"top3","Open_Acute_DIV1","TOP5","TOP6","REPORTED","TOP8")</f>
        <v>5725654.220834502</v>
      </c>
      <c r="DU11" s="53">
        <f>_xll.OneStreamExcelAddIn.XFFunctions.XFGetCell("TRUE", "CONSOL", $D$3,"TOT_Entity","Aggregated","Budget_Working",[1]Setup!C15,"PERIODIC",$B11,"TOPFLOW","TOP","TOP","top1",$C11,"top3","Open_Acute_DIV1","TOP5","TOP6","REPORTED","TOP8")</f>
        <v>5494647.9366491195</v>
      </c>
      <c r="DV11" s="15"/>
      <c r="DW11" s="53">
        <f>_xll.OneStreamExcelAddIn.XFFunctions.XFGetCell("TRUE", "CONSOL", $D$3,"TOT_Entity","USD","Budget_Final",[1]Setup!C17,"PERIODIC",$B11,"TOPFLOW","TOP","TOP","top1",$C11,"top3","Open_Acute_DIV1","TOP5","TOP6","REPORTED","TOP8")</f>
        <v>4575235.2501643384</v>
      </c>
      <c r="DX11" s="53">
        <f>_xll.OneStreamExcelAddIn.XFFunctions.XFGetCell("TRUE", "CONSOL", $D$3,"TOT_Entity","USD","Budget_Final",[1]Setup!C18,"PERIODIC",$B11,"TOPFLOW","TOP","TOP","top1",$C11,"top3","Open_Acute_DIV1","TOP5","TOP6","REPORTED","TOP8")</f>
        <v>4373330.7298834715</v>
      </c>
      <c r="DY11" s="53">
        <f>_xll.OneStreamExcelAddIn.XFFunctions.XFGetCell("TRUE", "CONSOL", $D$3,"TOT_Entity","USD","Budget_Final",[1]Setup!C19,"PERIODIC",$B11,"TOPFLOW","TOP","TOP","top1",$C11,"top3","Open_Acute_DIV1","TOP5","TOP6","REPORTED","TOP8")</f>
        <v>4858042.7102835523</v>
      </c>
      <c r="DZ11" s="53">
        <f>_xll.OneStreamExcelAddIn.XFFunctions.XFGetCell("TRUE", "CONSOL", $D$3,"TOT_Entity","USD","Budget_Final",[1]Setup!C20,"PERIODIC",$B11,"TOPFLOW","TOP","TOP","top1",$C11,"top3","Open_Acute_DIV1","TOP5","TOP6","REPORTED","TOP8")</f>
        <v>5166408.9057889953</v>
      </c>
      <c r="EA11" s="53">
        <f>_xll.OneStreamExcelAddIn.XFFunctions.XFGetCell("TRUE", "CONSOL", $D$3,"TOT_Entity","USD","Budget_Final",[1]Setup!C21,"PERIODIC",$B11,"TOPFLOW","TOP","TOP","top1",$C11,"top3","Open_Acute_DIV1","TOP5","TOP6","REPORTED","TOP8")</f>
        <v>5288064.4257935006</v>
      </c>
      <c r="EB11" s="53">
        <f>_xll.OneStreamExcelAddIn.XFFunctions.XFGetCell("TRUE", "CONSOL", $D$3,"TOT_Entity","USD","Budget_Final",[1]Setup!C22,"PERIODIC",$B11,"TOPFLOW","TOP","TOP","top1",$C11,"top3","Open_Acute_DIV1","TOP5","TOP6","REPORTED","TOP8")</f>
        <v>4966510.6212929701</v>
      </c>
      <c r="EC11" s="53">
        <f>_xll.OneStreamExcelAddIn.XFFunctions.XFGetCell("TRUE", "CONSOL", $D$3,"TOT_Entity","USD","Budget_Final",[1]Setup!C23,"PERIODIC",$B11,"TOPFLOW","TOP","TOP","top1",$C11,"top3","Open_Acute_DIV1","TOP5","TOP6","REPORTED","TOP8")</f>
        <v>5198451.0200910531</v>
      </c>
      <c r="ED11" s="53">
        <f>_xll.OneStreamExcelAddIn.XFFunctions.XFGetCell("TRUE", "CONSOL", $D$3,"TOT_Entity","USD","Budget_Final",[1]Setup!C24,"PERIODIC",$B11,"TOPFLOW","TOP","TOP","top1",$C11,"top3","Open_Acute_DIV1","TOP5","TOP6","REPORTED","TOP8")</f>
        <v>5235381.4455479197</v>
      </c>
      <c r="EE11" s="53">
        <f>_xll.OneStreamExcelAddIn.XFFunctions.XFGetCell("TRUE", "CONSOL", $D$3,"TOT_Entity","USD","Budget_Final",[1]Setup!C25,"PERIODIC",$B11,"TOPFLOW","TOP","TOP","top1",$C11,"top3","Open_Acute_DIV1","TOP5","TOP6","REPORTED","TOP8")</f>
        <v>5204684.3336398518</v>
      </c>
      <c r="EF11" s="53">
        <f>_xll.OneStreamExcelAddIn.XFFunctions.XFGetCell("TRUE", "CONSOL", $D$3,"TOT_Entity","USD","Budget_Final",[1]Setup!C26,"PERIODIC",$B11,"TOPFLOW","TOP","TOP","top1",$C11,"top3","Open_Acute_DIV1","TOP5","TOP6","REPORTED","TOP8")</f>
        <v>5373474.5728139291</v>
      </c>
      <c r="EG11" s="53">
        <f>_xll.OneStreamExcelAddIn.XFFunctions.XFGetCell("TRUE", "CONSOL", $D$3,"TOT_Entity","USD","Budget_Final",[1]Setup!C27,"PERIODIC",$B11,"TOPFLOW","TOP","TOP","top1",$C11,"top3","Open_Acute_DIV1","TOP5","TOP6","REPORTED","TOP8")</f>
        <v>5062270.6340609603</v>
      </c>
      <c r="EH11" s="53">
        <f>_xll.OneStreamExcelAddIn.XFFunctions.XFGetCell("TRUE", "CONSOL", $D$3,"TOT_Entity","USD","Budget_Final",[1]Setup!C28,"PERIODIC",$B11,"TOPFLOW","TOP","TOP","top1",$C11,"top3","Open_Acute_DIV1","TOP5","TOP6","REPORTED","TOP8")</f>
        <v>5096340.7848776719</v>
      </c>
    </row>
    <row r="12" spans="2:138" x14ac:dyDescent="0.25">
      <c r="B12" s="51">
        <v>51010</v>
      </c>
      <c r="C12" s="51" t="s">
        <v>37</v>
      </c>
      <c r="D12" s="54" t="s">
        <v>40</v>
      </c>
      <c r="E12" s="53">
        <f>_xll.OneStreamExcelAddIn.XFFunctions.XFGetCell("TRUE", "CONSOL", $D$3,"TOT_Entity","USD","Actual",$E$3,"PERIODIC",$B12,"TOPFLOW","TOP","TOP","top1",$C12,"top3","Open_Acute_DIV1","TOP5","TOP6","REPORTED","TOP8")</f>
        <v>-2289655.65</v>
      </c>
      <c r="F12" s="53">
        <f>_xll.OneStreamExcelAddIn.XFFunctions.XFGetCell("TRUE", "CONSOL", $D$3,"TOT_Entity","Aggregated","Budget_Working",$E$3,"PERIODIC",$B12,"TOPFLOW","TOP","TOP","top1",$C12,"top3","Open_Acute_DIV1","TOP5","TOP6","REPORTED","TOP8")</f>
        <v>-2289655.65</v>
      </c>
      <c r="G12" s="53">
        <f>F12-E12</f>
        <v>0</v>
      </c>
      <c r="H12" s="40">
        <f t="shared" si="10"/>
        <v>0</v>
      </c>
      <c r="I12" s="41"/>
      <c r="J12" s="53">
        <f>_xll.OneStreamExcelAddIn.XFFunctions.XFGetCell("TRUE", "CONSOL", $D$3,"TOT_Entity","USD","Actual",$E$3,"YTD",$B12,"TOPFLOW","TOP","TOP","top1",$C12,"top3","Open_Acute_DIV1","TOP5","TOP6","REPORTED","TOP8")</f>
        <v>-6218554.1200000001</v>
      </c>
      <c r="K12" s="53">
        <f>_xll.OneStreamExcelAddIn.XFFunctions.XFGetCell("TRUE", "CONSOL", $D$3,"TOT_Entity","Aggregated","Budget_Working",$E$3,"YTD",$B12,"TOPFLOW","TOP","TOP","top1",$C12,"top3","Open_Acute_DIV1","TOP5","TOP6","REPORTED","TOP8")</f>
        <v>-9158622.5999999996</v>
      </c>
      <c r="L12" s="53">
        <f>K12-J12</f>
        <v>-2940068.4799999995</v>
      </c>
      <c r="M12" s="40">
        <f t="shared" si="11"/>
        <v>0.32101644629400927</v>
      </c>
      <c r="N12" s="41"/>
      <c r="O12" s="53">
        <f>_xll.OneStreamExcelAddIn.XFFunctions.XFGetCell("TRUE", "CONSOL", $D$3,"TOT_Entity","USD","Actual",$F$3,"YTD",$B12,"TOPFLOW","TOP","TOP","top1",$C12,"top3","Open_Acute_DIV1","TOP5","TOP6","REPORTED","TOP8")</f>
        <v>0</v>
      </c>
      <c r="P12" s="53">
        <f>_xll.OneStreamExcelAddIn.XFFunctions.XFGetCell("TRUE", "CONSOL", $D$3,"TOT_Entity","USD","Actual",$E$3,"YTD",$B12,"TOPFLOW","TOP","TOP","top1",$C12,"top3","Open_Acute_DIV1","TOP5","TOP6","REPORTED","VAR_BW_PY_Actual")</f>
        <v>6218554.1200000001</v>
      </c>
      <c r="Q12" s="40">
        <f t="shared" si="12"/>
        <v>0</v>
      </c>
      <c r="R12" s="41"/>
      <c r="S12" s="53">
        <f>_xll.OneStreamExcelAddIn.XFFunctions.XFGetCell("TRUE", "CONSOL", $D$3,"TOT_Entity","USD","MIDFCST",$E$3,"MTD",$B12,"TOPFLOW","TOP","TOP","top1",$C12,"top3","Open_Acute_DIV1","TOP5","TOP6","REPORTED","TOP8")</f>
        <v>0</v>
      </c>
      <c r="T12" s="53">
        <f>S12-E12</f>
        <v>2289655.65</v>
      </c>
      <c r="U12" s="40">
        <f t="shared" si="35"/>
        <v>0</v>
      </c>
      <c r="V12" s="41"/>
      <c r="W12" s="42"/>
      <c r="X12" s="43"/>
      <c r="Y12" s="42"/>
      <c r="Z12" s="44"/>
      <c r="AA12" s="52"/>
      <c r="AB12" s="53">
        <f>_xll.OneStreamExcelAddIn.XFFunctions.XFGetCell("TRUE", "CONSOL", $D$3,"TOT_Entity","USD","Actual",[1]Setup!C4,"PERIODIC",$B12,"TOPFLOW","TOP","TOP","top1",$C12,"top3","Open_Acute_DIV1","TOP5","TOP6","REPORTED","TOP8")</f>
        <v>-2289655.65</v>
      </c>
      <c r="AC12" s="53">
        <f>_xll.OneStreamExcelAddIn.XFFunctions.XFGetCell("TRUE", "CONSOL", $D$3,"TOT_Entity","Aggregated","Budget_Working",[1]Setup!C4,"PERIODIC",$B12,"TOPFLOW","TOP","TOP","top1",$C12,"top3","Open_Acute_DIV1","TOP5","TOP6","REPORTED","TOP8")</f>
        <v>-2289655.65</v>
      </c>
      <c r="AD12" s="53">
        <f>AC12-AB12</f>
        <v>0</v>
      </c>
      <c r="AE12" s="40">
        <f t="shared" si="13"/>
        <v>0</v>
      </c>
      <c r="AG12" s="53">
        <f>_xll.OneStreamExcelAddIn.XFFunctions.XFGetCell("TRUE", "CONSOL", $D$3,"TOT_Entity","USD","Actual",[1]Setup!C5,"PERIODIC",$B12,"TOPFLOW","TOP","TOP","top1",$C12,"top3","Open_Acute_DIV1","TOP5","TOP6","REPORTED","TOP8")</f>
        <v>-2289655.65</v>
      </c>
      <c r="AH12" s="53">
        <f>_xll.OneStreamExcelAddIn.XFFunctions.XFGetCell("TRUE", "CONSOL", $D$3,"TOT_Entity","Aggregated","Budget_Working",[1]Setup!C5,"PERIODIC",$B12,"TOPFLOW","TOP","TOP","top1",$C12,"top3","Open_Acute_DIV1","TOP5","TOP6","REPORTED","TOP8")</f>
        <v>-2289655.65</v>
      </c>
      <c r="AI12" s="53">
        <f>AH12-AG12</f>
        <v>0</v>
      </c>
      <c r="AJ12" s="40">
        <f t="shared" si="14"/>
        <v>0</v>
      </c>
      <c r="AL12" s="53">
        <f>_xll.OneStreamExcelAddIn.XFFunctions.XFGetCell("TRUE", "CONSOL", $D$3,"TOT_Entity","USD","Actual",[1]Setup!C6,"PERIODIC",$B12,"TOPFLOW","TOP","TOP","top1",$C12,"top3","Open_Acute_DIV1","TOP5","TOP6","REPORTED","TOP8")</f>
        <v>650412.82999999996</v>
      </c>
      <c r="AM12" s="53">
        <f>_xll.OneStreamExcelAddIn.XFFunctions.XFGetCell("TRUE", "CONSOL", $D$3,"TOT_Entity","Aggregated","Budget_Working",[1]Setup!C6,"PERIODIC",$B12,"TOPFLOW","TOP","TOP","top1",$C12,"top3","Open_Acute_DIV1","TOP5","TOP6","REPORTED","TOP8")</f>
        <v>-2289655.65</v>
      </c>
      <c r="AN12" s="53">
        <f t="shared" si="15"/>
        <v>2940068.48</v>
      </c>
      <c r="AO12" s="40">
        <f t="shared" si="16"/>
        <v>-1.2840657851760373</v>
      </c>
      <c r="AQ12" s="53">
        <f>_xll.OneStreamExcelAddIn.XFFunctions.XFGetCell("TRUE", "CONSOL", $D$3,"TOT_Entity","USD","Actual",[1]Setup!C7,"PERIODIC",$B12,"TOPFLOW","TOP","TOP","top1",$C12,"top3","Open_Acute_DIV1","TOP5","TOP6","REPORTED","TOP8")</f>
        <v>-2289655.65</v>
      </c>
      <c r="AR12" s="53">
        <f>_xll.OneStreamExcelAddIn.XFFunctions.XFGetCell("TRUE", "CONSOL", $D$3,"TOT_Entity","Aggregated","Budget_Working",[1]Setup!C7,"PERIODIC",$B12,"TOPFLOW","TOP","TOP","top1",$C12,"top3","Open_Acute_DIV1","TOP5","TOP6","REPORTED","TOP8")</f>
        <v>-2289655.65</v>
      </c>
      <c r="AS12" s="53">
        <f t="shared" si="17"/>
        <v>0</v>
      </c>
      <c r="AT12" s="40">
        <f t="shared" si="18"/>
        <v>0</v>
      </c>
      <c r="AV12" s="53">
        <f>_xll.OneStreamExcelAddIn.XFFunctions.XFGetCell("TRUE", "CONSOL", $D$3,"TOT_Entity","USD","Actual",[1]Setup!C8,"PERIODIC",$B12,"TOPFLOW","TOP","TOP","top1",$C12,"top3","Open_Acute_DIV1","TOP5","TOP6","REPORTED","TOP8")</f>
        <v>6218554.1200000001</v>
      </c>
      <c r="AW12" s="53">
        <f>_xll.OneStreamExcelAddIn.XFFunctions.XFGetCell("TRUE", "CONSOL", $D$3,"TOT_Entity","Aggregated","Budget_Working",[1]Setup!C8,"PERIODIC",$B12,"TOPFLOW","TOP","TOP","top1",$C12,"top3","Open_Acute_DIV1","TOP5","TOP6","REPORTED","TOP8")</f>
        <v>-2289655.65</v>
      </c>
      <c r="AX12" s="53">
        <f t="shared" si="19"/>
        <v>8508209.7699999996</v>
      </c>
      <c r="AY12" s="40">
        <f t="shared" si="20"/>
        <v>-3.7159342148239629</v>
      </c>
      <c r="BA12" s="53">
        <f>_xll.OneStreamExcelAddIn.XFFunctions.XFGetCell("TRUE", "CONSOL", $D$3,"TOT_Entity","USD","Actual",[1]Setup!C9,"PERIODIC",$B12,"TOPFLOW","TOP","TOP","top1",$C12,"top3","Open_Acute_DIV1","TOP5","TOP6","REPORTED","TOP8")</f>
        <v>0</v>
      </c>
      <c r="BB12" s="53">
        <f>_xll.OneStreamExcelAddIn.XFFunctions.XFGetCell("TRUE", "CONSOL", $D$3,"TOT_Entity","Aggregated","Budget_Working",[1]Setup!C9,"PERIODIC",$B12,"TOPFLOW","TOP","TOP","top1",$C12,"top3","Open_Acute_DIV1","TOP5","TOP6","REPORTED","TOP8")</f>
        <v>-2289655.65</v>
      </c>
      <c r="BC12" s="53">
        <f t="shared" si="21"/>
        <v>2289655.65</v>
      </c>
      <c r="BD12" s="40">
        <f t="shared" si="22"/>
        <v>-1</v>
      </c>
      <c r="BF12" s="53">
        <f>_xll.OneStreamExcelAddIn.XFFunctions.XFGetCell("TRUE", "CONSOL", $D$3,"TOT_Entity","USD","Actual",[1]Setup!C10,"PERIODIC",$B12,"TOPFLOW","TOP","TOP","top1",$C12,"top3","Open_Acute_DIV1","TOP5","TOP6","REPORTED","TOP8")</f>
        <v>0</v>
      </c>
      <c r="BG12" s="53">
        <f>_xll.OneStreamExcelAddIn.XFFunctions.XFGetCell("TRUE", "CONSOL", $D$3,"TOT_Entity","Aggregated","Budget_Working",[1]Setup!C10,"PERIODIC",$B12,"TOPFLOW","TOP","TOP","top1",$C12,"top3","Open_Acute_DIV1","TOP5","TOP6","REPORTED","TOP8")</f>
        <v>-2289655.65</v>
      </c>
      <c r="BH12" s="53">
        <f t="shared" si="23"/>
        <v>2289655.65</v>
      </c>
      <c r="BI12" s="40">
        <f t="shared" si="24"/>
        <v>-1</v>
      </c>
      <c r="BK12" s="53">
        <f>_xll.OneStreamExcelAddIn.XFFunctions.XFGetCell("TRUE", "CONSOL", $D$3,"TOT_Entity","USD","Actual",[1]Setup!C11,"PERIODIC",$B12,"TOPFLOW","TOP","TOP","top1",$C12,"top3","Open_Acute_DIV1","TOP5","TOP6","REPORTED","TOP8")</f>
        <v>0</v>
      </c>
      <c r="BL12" s="53">
        <f>_xll.OneStreamExcelAddIn.XFFunctions.XFGetCell("TRUE", "CONSOL", $D$3,"TOT_Entity","Aggregated","Budget_Working",[1]Setup!C11,"PERIODIC",$B12,"TOPFLOW","TOP","TOP","top1",$C12,"top3","Open_Acute_DIV1","TOP5","TOP6","REPORTED","TOP8")</f>
        <v>-2289655.65</v>
      </c>
      <c r="BM12" s="53">
        <f t="shared" si="25"/>
        <v>2289655.65</v>
      </c>
      <c r="BN12" s="40">
        <f t="shared" si="26"/>
        <v>-1</v>
      </c>
      <c r="BP12" s="53">
        <f>_xll.OneStreamExcelAddIn.XFFunctions.XFGetCell("TRUE", "CONSOL", $D$3,"TOT_Entity","USD","Actual",[1]Setup!C12,"PERIODIC",$B12,"TOPFLOW","TOP","TOP","top1",$C12,"top3","Open_Acute_DIV1","TOP5","TOP6","REPORTED","TOP8")</f>
        <v>0</v>
      </c>
      <c r="BQ12" s="53">
        <f>_xll.OneStreamExcelAddIn.XFFunctions.XFGetCell("TRUE", "CONSOL", $D$3,"TOT_Entity","Aggregated","Budget_Working",[1]Setup!C12,"PERIODIC",$B12,"TOPFLOW","TOP","TOP","top1",$C12,"top3","Open_Acute_DIV1","TOP5","TOP6","REPORTED","TOP8")</f>
        <v>-2289655.65</v>
      </c>
      <c r="BR12" s="53">
        <f t="shared" si="27"/>
        <v>2289655.65</v>
      </c>
      <c r="BS12" s="40">
        <f t="shared" si="28"/>
        <v>-1</v>
      </c>
      <c r="BU12" s="53">
        <f>_xll.OneStreamExcelAddIn.XFFunctions.XFGetCell("TRUE", "CONSOL", $D$3,"TOT_Entity","USD","Actual",[1]Setup!C13,"PERIODIC",$B12,"TOPFLOW","TOP","TOP","top1",$C12,"top3","Open_Acute_DIV1","TOP5","TOP6","REPORTED","TOP8")</f>
        <v>0</v>
      </c>
      <c r="BV12" s="53">
        <f>_xll.OneStreamExcelAddIn.XFFunctions.XFGetCell("TRUE", "CONSOL", $D$3,"TOT_Entity","Aggregated","Budget_Working",[1]Setup!C13,"PERIODIC",$B12,"TOPFLOW","TOP","TOP","top1",$C12,"top3","Open_Acute_DIV1","TOP5","TOP6","REPORTED","TOP8")</f>
        <v>-2289655.65</v>
      </c>
      <c r="BW12" s="53">
        <f t="shared" si="29"/>
        <v>2289655.65</v>
      </c>
      <c r="BX12" s="40">
        <f t="shared" si="30"/>
        <v>-1</v>
      </c>
      <c r="BZ12" s="53">
        <f>_xll.OneStreamExcelAddIn.XFFunctions.XFGetCell("TRUE", "CONSOL", $D$3,"TOT_Entity","USD","Actual",[1]Setup!C14,"PERIODIC",$B12,"TOPFLOW","TOP","TOP","top1",$C12,"top3","Open_Acute_DIV1","TOP5","TOP6","REPORTED","TOP8")</f>
        <v>0</v>
      </c>
      <c r="CA12" s="53">
        <f>_xll.OneStreamExcelAddIn.XFFunctions.XFGetCell("TRUE", "CONSOL", $D$3,"TOT_Entity","Aggregated","Budget_Working",[1]Setup!C14,"PERIODIC",$B12,"TOPFLOW","TOP","TOP","top1",$C12,"top3","Open_Acute_DIV1","TOP5","TOP6","REPORTED","TOP8")</f>
        <v>-2289655.65</v>
      </c>
      <c r="CB12" s="53">
        <f t="shared" si="31"/>
        <v>2289655.65</v>
      </c>
      <c r="CC12" s="40">
        <f t="shared" si="32"/>
        <v>-1</v>
      </c>
      <c r="CE12" s="53">
        <f>_xll.OneStreamExcelAddIn.XFFunctions.XFGetCell("TRUE", "CONSOL", $D$3,"TOT_Entity","USD","Actual",[1]Setup!C15,"PERIODIC",$B12,"TOPFLOW","TOP","TOP","top1",$C12,"top3","Open_Acute_DIV1","TOP5","TOP6","REPORTED","TOP8")</f>
        <v>0</v>
      </c>
      <c r="CF12" s="53">
        <f>_xll.OneStreamExcelAddIn.XFFunctions.XFGetCell("TRUE", "CONSOL", $D$3,"TOT_Entity","Aggregated","Budget_Working",[1]Setup!C15,"PERIODIC",$B12,"TOPFLOW","TOP","TOP","top1",$C12,"top3","Open_Acute_DIV1","TOP5","TOP6","REPORTED","TOP8")</f>
        <v>-2289655.65</v>
      </c>
      <c r="CG12" s="53">
        <f t="shared" si="33"/>
        <v>2289655.65</v>
      </c>
      <c r="CH12" s="40">
        <f t="shared" si="34"/>
        <v>-1</v>
      </c>
      <c r="CJ12" s="53">
        <f>_xll.OneStreamExcelAddIn.XFFunctions.XFGetCell("TRUE", "CONSOL", $D$3,"TOT_Entity","USD","Actual",[1]Setup!C4,"PERIODIC",$B12,"TOPFLOW","TOP","TOP","top1",$C12,"top3","Open_Acute_DIV1","TOP5","TOP6","REPORTED","TOP8")</f>
        <v>-2289655.65</v>
      </c>
      <c r="CK12" s="53">
        <f>_xll.OneStreamExcelAddIn.XFFunctions.XFGetCell("TRUE", "CONSOL", $D$3,"TOT_Entity","USD","Actual",[1]Setup!C5,"PERIODIC",$B12,"TOPFLOW","TOP","TOP","top1",$C12,"top3","Open_Acute_DIV1","TOP5","TOP6","REPORTED","TOP8")</f>
        <v>-2289655.65</v>
      </c>
      <c r="CL12" s="53">
        <f>_xll.OneStreamExcelAddIn.XFFunctions.XFGetCell("TRUE", "CONSOL", $D$3,"TOT_Entity","USD","Actual",[1]Setup!C6,"PERIODIC",$B12,"TOPFLOW","TOP","TOP","top1",$C12,"top3","Open_Acute_DIV1","TOP5","TOP6","REPORTED","TOP8")</f>
        <v>650412.82999999996</v>
      </c>
      <c r="CM12" s="53">
        <f>_xll.OneStreamExcelAddIn.XFFunctions.XFGetCell("TRUE", "CONSOL", $D$3,"TOT_Entity","USD","Actual",[1]Setup!C7,"PERIODIC",$B12,"TOPFLOW","TOP","TOP","top1",$C12,"top3","Open_Acute_DIV1","TOP5","TOP6","REPORTED","TOP8")</f>
        <v>-2289655.65</v>
      </c>
      <c r="CN12" s="53">
        <f>_xll.OneStreamExcelAddIn.XFFunctions.XFGetCell("TRUE", "CONSOL", $D$3,"TOT_Entity","USD","Actual",[1]Setup!C8,"PERIODIC",$B12,"TOPFLOW","TOP","TOP","top1",$C12,"top3","Open_Acute_DIV1","TOP5","TOP6","REPORTED","TOP8")</f>
        <v>6218554.1200000001</v>
      </c>
      <c r="CO12" s="53">
        <f>_xll.OneStreamExcelAddIn.XFFunctions.XFGetCell("TRUE", "CONSOL", $D$3,"TOT_Entity","USD","Actual",[1]Setup!C9,"PERIODIC",$B12,"TOPFLOW","TOP","TOP","top1",$C12,"top3","Open_Acute_DIV1","TOP5","TOP6","REPORTED","TOP8")</f>
        <v>0</v>
      </c>
      <c r="CP12" s="53">
        <f>_xll.OneStreamExcelAddIn.XFFunctions.XFGetCell("TRUE", "CONSOL", $D$3,"TOT_Entity","USD","Actual",[1]Setup!C10,"PERIODIC",$B12,"TOPFLOW","TOP","TOP","top1",$C12,"top3","Open_Acute_DIV1","TOP5","TOP6","REPORTED","TOP8")</f>
        <v>0</v>
      </c>
      <c r="CQ12" s="53">
        <f>_xll.OneStreamExcelAddIn.XFFunctions.XFGetCell("TRUE", "CONSOL", $D$3,"TOT_Entity","USD","Actual",[1]Setup!C11,"PERIODIC",$B12,"TOPFLOW","TOP","TOP","top1",$C12,"top3","Open_Acute_DIV1","TOP5","TOP6","REPORTED","TOP8")</f>
        <v>0</v>
      </c>
      <c r="CR12" s="53">
        <f>_xll.OneStreamExcelAddIn.XFFunctions.XFGetCell("TRUE", "CONSOL", $D$3,"TOT_Entity","USD","Actual",[1]Setup!C12,"PERIODIC",$B12,"TOPFLOW","TOP","TOP","top1",$C12,"top3","Open_Acute_DIV1","TOP5","TOP6","REPORTED","TOP8")</f>
        <v>0</v>
      </c>
      <c r="CS12" s="53">
        <f>_xll.OneStreamExcelAddIn.XFFunctions.XFGetCell("TRUE", "CONSOL", $D$3,"TOT_Entity","USD","Actual",[1]Setup!C13,"PERIODIC",$B12,"TOPFLOW","TOP","TOP","top1",$C12,"top3","Open_Acute_DIV1","TOP5","TOP6","REPORTED","TOP8")</f>
        <v>0</v>
      </c>
      <c r="CT12" s="53">
        <f>_xll.OneStreamExcelAddIn.XFFunctions.XFGetCell("TRUE", "CONSOL", $D$3,"TOT_Entity","USD","Actual",[1]Setup!C14,"PERIODIC",$B12,"TOPFLOW","TOP","TOP","top1",$C12,"top3","Open_Acute_DIV1","TOP5","TOP6","REPORTED","TOP8")</f>
        <v>0</v>
      </c>
      <c r="CU12" s="53">
        <f>_xll.OneStreamExcelAddIn.XFFunctions.XFGetCell("TRUE", "CONSOL", $D$3,"TOT_Entity","USD","Actual",[1]Setup!C15,"PERIODIC",$B12,"TOPFLOW","TOP","TOP","top1",$C12,"top3","Open_Acute_DIV1","TOP5","TOP6","REPORTED","TOP8")</f>
        <v>0</v>
      </c>
      <c r="CW12" s="53">
        <f>_xll.OneStreamExcelAddIn.XFFunctions.XFGetCell("TRUE", "CONSOL", $D$3,"TOT_Entity","USD","Actual",[1]Setup!C17,"PERIODIC",$B12,"TOPFLOW","TOP","TOP","top1",$C12,"top3","Open_Acute_DIV1","TOP5","TOP6","REPORTED","TOP8")</f>
        <v>0</v>
      </c>
      <c r="CX12" s="53">
        <f>_xll.OneStreamExcelAddIn.XFFunctions.XFGetCell("TRUE", "CONSOL", $D$3,"TOT_Entity","USD","Actual",[1]Setup!C18,"PERIODIC",$B12,"TOPFLOW","TOP","TOP","top1",$C12,"top3","Open_Acute_DIV1","TOP5","TOP6","REPORTED","TOP8")</f>
        <v>0</v>
      </c>
      <c r="CY12" s="53">
        <f>_xll.OneStreamExcelAddIn.XFFunctions.XFGetCell("TRUE", "CONSOL", $D$3,"TOT_Entity","USD","Actual",[1]Setup!C19,"PERIODIC",$B12,"TOPFLOW","TOP","TOP","top1",$C12,"top3","Open_Acute_DIV1","TOP5","TOP6","REPORTED","TOP8")</f>
        <v>0</v>
      </c>
      <c r="CZ12" s="53">
        <f>_xll.OneStreamExcelAddIn.XFFunctions.XFGetCell("TRUE", "CONSOL", $D$3,"TOT_Entity","USD","Actual",[1]Setup!C20,"PERIODIC",$B12,"TOPFLOW","TOP","TOP","top1",$C12,"top3","Open_Acute_DIV1","TOP5","TOP6","REPORTED","TOP8")</f>
        <v>0</v>
      </c>
      <c r="DA12" s="53">
        <f>_xll.OneStreamExcelAddIn.XFFunctions.XFGetCell("TRUE", "CONSOL", $D$3,"TOT_Entity","USD","Actual",[1]Setup!C21,"PERIODIC",$B12,"TOPFLOW","TOP","TOP","top1",$C12,"top3","Open_Acute_DIV1","TOP5","TOP6","REPORTED","TOP8")</f>
        <v>0</v>
      </c>
      <c r="DB12" s="53">
        <f>_xll.OneStreamExcelAddIn.XFFunctions.XFGetCell("TRUE", "CONSOL", $D$3,"TOT_Entity","USD","Actual",[1]Setup!C22,"PERIODIC",$B12,"TOPFLOW","TOP","TOP","top1",$C12,"top3","Open_Acute_DIV1","TOP5","TOP6","REPORTED","TOP8")</f>
        <v>-28620696</v>
      </c>
      <c r="DC12" s="53">
        <f>_xll.OneStreamExcelAddIn.XFFunctions.XFGetCell("TRUE", "CONSOL", $D$3,"TOT_Entity","USD","Actual",[1]Setup!C23,"PERIODIC",$B12,"TOPFLOW","TOP","TOP","top1",$C12,"top3","Open_Acute_DIV1","TOP5","TOP6","REPORTED","TOP8")</f>
        <v>-2289655.65</v>
      </c>
      <c r="DD12" s="53">
        <f>_xll.OneStreamExcelAddIn.XFFunctions.XFGetCell("TRUE", "CONSOL", $D$3,"TOT_Entity","USD","Actual",[1]Setup!C24,"PERIODIC",$B12,"TOPFLOW","TOP","TOP","top1",$C12,"top3","Open_Acute_DIV1","TOP5","TOP6","REPORTED","TOP8")</f>
        <v>-2289655.65</v>
      </c>
      <c r="DE12" s="53">
        <f>_xll.OneStreamExcelAddIn.XFFunctions.XFGetCell("TRUE", "CONSOL", $D$3,"TOT_Entity","USD","Actual",[1]Setup!C25,"PERIODIC",$B12,"TOPFLOW","TOP","TOP","top1",$C12,"top3","Open_Acute_DIV1","TOP5","TOP6","REPORTED","TOP8")</f>
        <v>-2289655.65</v>
      </c>
      <c r="DF12" s="53">
        <f>_xll.OneStreamExcelAddIn.XFFunctions.XFGetCell("TRUE", "CONSOL", $D$3,"TOT_Entity","USD","Actual",[1]Setup!C26,"PERIODIC",$B12,"TOPFLOW","TOP","TOP","top1",$C12,"top3","Open_Acute_DIV1","TOP5","TOP6","REPORTED","TOP8")</f>
        <v>-2289655.65</v>
      </c>
      <c r="DG12" s="53">
        <f>_xll.OneStreamExcelAddIn.XFFunctions.XFGetCell("TRUE", "CONSOL", $D$3,"TOT_Entity","USD","Actual",[1]Setup!C27,"PERIODIC",$B12,"TOPFLOW","TOP","TOP","top1",$C12,"top3","Open_Acute_DIV1","TOP5","TOP6","REPORTED","TOP8")</f>
        <v>-1600238.0999999999</v>
      </c>
      <c r="DH12" s="53">
        <f>_xll.OneStreamExcelAddIn.XFFunctions.XFGetCell("TRUE", "CONSOL", $D$3,"TOT_Entity","USD","Actual",[1]Setup!C28,"PERIODIC",$B12,"TOPFLOW","TOP","TOP","top1",$C12,"top3","Open_Acute_DIV1","TOP5","TOP6","REPORTED","TOP8")</f>
        <v>-2289655.65</v>
      </c>
      <c r="DI12" s="15"/>
      <c r="DJ12" s="53">
        <f>_xll.OneStreamExcelAddIn.XFFunctions.XFGetCell("TRUE", "CONSOL", $D$3,"TOT_Entity","Aggregated","Budget_Working",[1]Setup!C4,"PERIODIC",$B12,"TOPFLOW","TOP","TOP","top1",$C12,"top3","Open_Acute_DIV1","TOP5","TOP6","REPORTED","TOP8")</f>
        <v>-2289655.65</v>
      </c>
      <c r="DK12" s="53">
        <f>_xll.OneStreamExcelAddIn.XFFunctions.XFGetCell("TRUE", "CONSOL", $D$3,"TOT_Entity","Aggregated","Budget_Working",[1]Setup!C5,"PERIODIC",$B12,"TOPFLOW","TOP","TOP","top1",$C12,"top3","Open_Acute_DIV1","TOP5","TOP6","REPORTED","TOP8")</f>
        <v>-2289655.65</v>
      </c>
      <c r="DL12" s="53">
        <f>_xll.OneStreamExcelAddIn.XFFunctions.XFGetCell("TRUE", "CONSOL", $D$3,"TOT_Entity","Aggregated","Budget_Working",[1]Setup!C6,"PERIODIC",$B12,"TOPFLOW","TOP","TOP","top1",$C12,"top3","Open_Acute_DIV1","TOP5","TOP6","REPORTED","TOP8")</f>
        <v>-2289655.65</v>
      </c>
      <c r="DM12" s="53">
        <f>_xll.OneStreamExcelAddIn.XFFunctions.XFGetCell("TRUE", "CONSOL", $D$3,"TOT_Entity","Aggregated","Budget_Working",[1]Setup!C7,"PERIODIC",$B12,"TOPFLOW","TOP","TOP","top1",$C12,"top3","Open_Acute_DIV1","TOP5","TOP6","REPORTED","TOP8")</f>
        <v>-2289655.65</v>
      </c>
      <c r="DN12" s="53">
        <f>_xll.OneStreamExcelAddIn.XFFunctions.XFGetCell("TRUE", "CONSOL", $D$3,"TOT_Entity","Aggregated","Budget_Working",[1]Setup!C8,"PERIODIC",$B12,"TOPFLOW","TOP","TOP","top1",$C12,"top3","Open_Acute_DIV1","TOP5","TOP6","REPORTED","TOP8")</f>
        <v>-2289655.65</v>
      </c>
      <c r="DO12" s="53">
        <f>_xll.OneStreamExcelAddIn.XFFunctions.XFGetCell("TRUE", "CONSOL", $D$3,"TOT_Entity","Aggregated","Budget_Working",[1]Setup!C9,"PERIODIC",$B12,"TOPFLOW","TOP","TOP","top1",$C12,"top3","Open_Acute_DIV1","TOP5","TOP6","REPORTED","TOP8")</f>
        <v>-2289655.65</v>
      </c>
      <c r="DP12" s="53">
        <f>_xll.OneStreamExcelAddIn.XFFunctions.XFGetCell("TRUE", "CONSOL", $D$3,"TOT_Entity","Aggregated","Budget_Working",[1]Setup!C10,"PERIODIC",$B12,"TOPFLOW","TOP","TOP","top1",$C12,"top3","Open_Acute_DIV1","TOP5","TOP6","REPORTED","TOP8")</f>
        <v>-2289655.65</v>
      </c>
      <c r="DQ12" s="53">
        <f>_xll.OneStreamExcelAddIn.XFFunctions.XFGetCell("TRUE", "CONSOL", $D$3,"TOT_Entity","Aggregated","Budget_Working",[1]Setup!C11,"PERIODIC",$B12,"TOPFLOW","TOP","TOP","top1",$C12,"top3","Open_Acute_DIV1","TOP5","TOP6","REPORTED","TOP8")</f>
        <v>-2289655.65</v>
      </c>
      <c r="DR12" s="53">
        <f>_xll.OneStreamExcelAddIn.XFFunctions.XFGetCell("TRUE", "CONSOL", $D$3,"TOT_Entity","Aggregated","Budget_Working",[1]Setup!C12,"PERIODIC",$B12,"TOPFLOW","TOP","TOP","top1",$C12,"top3","Open_Acute_DIV1","TOP5","TOP6","REPORTED","TOP8")</f>
        <v>-2289655.65</v>
      </c>
      <c r="DS12" s="53">
        <f>_xll.OneStreamExcelAddIn.XFFunctions.XFGetCell("TRUE", "CONSOL", $D$3,"TOT_Entity","Aggregated","Budget_Working",[1]Setup!C13,"PERIODIC",$B12,"TOPFLOW","TOP","TOP","top1",$C12,"top3","Open_Acute_DIV1","TOP5","TOP6","REPORTED","TOP8")</f>
        <v>-2289655.65</v>
      </c>
      <c r="DT12" s="53">
        <f>_xll.OneStreamExcelAddIn.XFFunctions.XFGetCell("TRUE", "CONSOL", $D$3,"TOT_Entity","Aggregated","Budget_Working",[1]Setup!C14,"PERIODIC",$B12,"TOPFLOW","TOP","TOP","top1",$C12,"top3","Open_Acute_DIV1","TOP5","TOP6","REPORTED","TOP8")</f>
        <v>-2289655.65</v>
      </c>
      <c r="DU12" s="53">
        <f>_xll.OneStreamExcelAddIn.XFFunctions.XFGetCell("TRUE", "CONSOL", $D$3,"TOT_Entity","Aggregated","Budget_Working",[1]Setup!C15,"PERIODIC",$B12,"TOPFLOW","TOP","TOP","top1",$C12,"top3","Open_Acute_DIV1","TOP5","TOP6","REPORTED","TOP8")</f>
        <v>-2289655.65</v>
      </c>
      <c r="DV12" s="15"/>
      <c r="DW12" s="53">
        <f>_xll.OneStreamExcelAddIn.XFFunctions.XFGetCell("TRUE", "CONSOL", $D$3,"TOT_Entity","USD","Budget_Final",[1]Setup!C17,"PERIODIC",$B12,"TOPFLOW","TOP","TOP","top1",$C12,"top3","Open_Acute_DIV1","TOP5","TOP6","REPORTED","TOP8")</f>
        <v>0</v>
      </c>
      <c r="DX12" s="53">
        <f>_xll.OneStreamExcelAddIn.XFFunctions.XFGetCell("TRUE", "CONSOL", $D$3,"TOT_Entity","USD","Budget_Final",[1]Setup!C18,"PERIODIC",$B12,"TOPFLOW","TOP","TOP","top1",$C12,"top3","Open_Acute_DIV1","TOP5","TOP6","REPORTED","TOP8")</f>
        <v>0</v>
      </c>
      <c r="DY12" s="53">
        <f>_xll.OneStreamExcelAddIn.XFFunctions.XFGetCell("TRUE", "CONSOL", $D$3,"TOT_Entity","USD","Budget_Final",[1]Setup!C19,"PERIODIC",$B12,"TOPFLOW","TOP","TOP","top1",$C12,"top3","Open_Acute_DIV1","TOP5","TOP6","REPORTED","TOP8")</f>
        <v>0</v>
      </c>
      <c r="DZ12" s="53">
        <f>_xll.OneStreamExcelAddIn.XFFunctions.XFGetCell("TRUE", "CONSOL", $D$3,"TOT_Entity","USD","Budget_Final",[1]Setup!C20,"PERIODIC",$B12,"TOPFLOW","TOP","TOP","top1",$C12,"top3","Open_Acute_DIV1","TOP5","TOP6","REPORTED","TOP8")</f>
        <v>0</v>
      </c>
      <c r="EA12" s="53">
        <f>_xll.OneStreamExcelAddIn.XFFunctions.XFGetCell("TRUE", "CONSOL", $D$3,"TOT_Entity","USD","Budget_Final",[1]Setup!C21,"PERIODIC",$B12,"TOPFLOW","TOP","TOP","top1",$C12,"top3","Open_Acute_DIV1","TOP5","TOP6","REPORTED","TOP8")</f>
        <v>0</v>
      </c>
      <c r="EB12" s="53">
        <f>_xll.OneStreamExcelAddIn.XFFunctions.XFGetCell("TRUE", "CONSOL", $D$3,"TOT_Entity","USD","Budget_Final",[1]Setup!C22,"PERIODIC",$B12,"TOPFLOW","TOP","TOP","top1",$C12,"top3","Open_Acute_DIV1","TOP5","TOP6","REPORTED","TOP8")</f>
        <v>0</v>
      </c>
      <c r="EC12" s="53">
        <f>_xll.OneStreamExcelAddIn.XFFunctions.XFGetCell("TRUE", "CONSOL", $D$3,"TOT_Entity","USD","Budget_Final",[1]Setup!C23,"PERIODIC",$B12,"TOPFLOW","TOP","TOP","top1",$C12,"top3","Open_Acute_DIV1","TOP5","TOP6","REPORTED","TOP8")</f>
        <v>0</v>
      </c>
      <c r="ED12" s="53">
        <f>_xll.OneStreamExcelAddIn.XFFunctions.XFGetCell("TRUE", "CONSOL", $D$3,"TOT_Entity","USD","Budget_Final",[1]Setup!C24,"PERIODIC",$B12,"TOPFLOW","TOP","TOP","top1",$C12,"top3","Open_Acute_DIV1","TOP5","TOP6","REPORTED","TOP8")</f>
        <v>0</v>
      </c>
      <c r="EE12" s="53">
        <f>_xll.OneStreamExcelAddIn.XFFunctions.XFGetCell("TRUE", "CONSOL", $D$3,"TOT_Entity","USD","Budget_Final",[1]Setup!C25,"PERIODIC",$B12,"TOPFLOW","TOP","TOP","top1",$C12,"top3","Open_Acute_DIV1","TOP5","TOP6","REPORTED","TOP8")</f>
        <v>0</v>
      </c>
      <c r="EF12" s="53">
        <f>_xll.OneStreamExcelAddIn.XFFunctions.XFGetCell("TRUE", "CONSOL", $D$3,"TOT_Entity","USD","Budget_Final",[1]Setup!C26,"PERIODIC",$B12,"TOPFLOW","TOP","TOP","top1",$C12,"top3","Open_Acute_DIV1","TOP5","TOP6","REPORTED","TOP8")</f>
        <v>0</v>
      </c>
      <c r="EG12" s="53">
        <f>_xll.OneStreamExcelAddIn.XFFunctions.XFGetCell("TRUE", "CONSOL", $D$3,"TOT_Entity","USD","Budget_Final",[1]Setup!C27,"PERIODIC",$B12,"TOPFLOW","TOP","TOP","top1",$C12,"top3","Open_Acute_DIV1","TOP5","TOP6","REPORTED","TOP8")</f>
        <v>0</v>
      </c>
      <c r="EH12" s="53">
        <f>_xll.OneStreamExcelAddIn.XFFunctions.XFGetCell("TRUE", "CONSOL", $D$3,"TOT_Entity","USD","Budget_Final",[1]Setup!C28,"PERIODIC",$B12,"TOPFLOW","TOP","TOP","top1",$C12,"top3","Open_Acute_DIV1","TOP5","TOP6","REPORTED","TOP8")</f>
        <v>0</v>
      </c>
    </row>
    <row r="13" spans="2:138" x14ac:dyDescent="0.25">
      <c r="B13" s="51">
        <v>52000</v>
      </c>
      <c r="C13" s="51" t="s">
        <v>37</v>
      </c>
      <c r="D13" s="52" t="s">
        <v>41</v>
      </c>
      <c r="E13" s="53">
        <f>_xll.OneStreamExcelAddIn.XFFunctions.XFGetCell("TRUE", "CONSOL", $D$3,"TOT_Entity","USD","Actual",$E$3,"PERIODIC",$B13,"TOPFLOW","TOP","TOP","top1",$C13,"top3","Open_Acute_DIV1","TOP5","TOP6","REPORTED","TOP8")</f>
        <v>-4352</v>
      </c>
      <c r="F13" s="53">
        <f>_xll.OneStreamExcelAddIn.XFFunctions.XFGetCell("TRUE", "CONSOL", $D$3,"TOT_Entity","Aggregated","Budget_Working",$E$3,"PERIODIC",$B13,"TOPFLOW","TOP","TOP","top1",$C13,"top3","Open_Acute_DIV1","TOP5","TOP6","REPORTED","TOP8")</f>
        <v>3550.2247216229998</v>
      </c>
      <c r="G13" s="53">
        <f t="shared" ref="G13:G15" si="36">F13-E13</f>
        <v>7902.2247216229998</v>
      </c>
      <c r="H13" s="55">
        <f t="shared" si="10"/>
        <v>2.2258378951320199</v>
      </c>
      <c r="I13" s="41"/>
      <c r="J13" s="53">
        <f>_xll.OneStreamExcelAddIn.XFFunctions.XFGetCell("TRUE", "CONSOL", $D$3,"TOT_Entity","USD","Actual",$E$3,"YTD",$B13,"TOPFLOW","TOP","TOP","top1",$C13,"top3","Open_Acute_DIV1","TOP5","TOP6","REPORTED","TOP8")</f>
        <v>-44028</v>
      </c>
      <c r="K13" s="53">
        <f>_xll.OneStreamExcelAddIn.XFFunctions.XFGetCell("TRUE", "CONSOL", $D$3,"TOT_Entity","Aggregated","Budget_Working",$E$3,"YTD",$B13,"TOPFLOW","TOP","TOP","top1",$C13,"top3","Open_Acute_DIV1","TOP5","TOP6","REPORTED","TOP8")</f>
        <v>14366.120316855</v>
      </c>
      <c r="L13" s="53">
        <f t="shared" ref="L13:L15" si="37">K13-J13</f>
        <v>58394.120316854998</v>
      </c>
      <c r="M13" s="55">
        <f t="shared" si="11"/>
        <v>4.0647105153605247</v>
      </c>
      <c r="N13" s="41"/>
      <c r="O13" s="53">
        <f>_xll.OneStreamExcelAddIn.XFFunctions.XFGetCell("TRUE", "CONSOL", $D$3,"TOT_Entity","USD","Actual",$F$3,"YTD",$B13,"TOPFLOW","TOP","TOP","top1",$C13,"top3","Open_Acute_DIV1","TOP5","TOP6","REPORTED","TOP8")</f>
        <v>13161.96</v>
      </c>
      <c r="P13" s="53">
        <f>_xll.OneStreamExcelAddIn.XFFunctions.XFGetCell("TRUE", "CONSOL", $D$3,"TOT_Entity","USD","Actual",$E$3,"YTD",$B13,"TOPFLOW","TOP","TOP","top1",$C13,"top3","Open_Acute_DIV1","TOP5","TOP6","REPORTED","VAR_BW_PY_Actual")</f>
        <v>57189.96</v>
      </c>
      <c r="Q13" s="55">
        <f t="shared" si="12"/>
        <v>4.3450944996034027</v>
      </c>
      <c r="R13" s="41"/>
      <c r="S13" s="53">
        <f>_xll.OneStreamExcelAddIn.XFFunctions.XFGetCell("TRUE", "CONSOL", $D$3,"TOT_Entity","USD","MIDFCST",$E$3,"MTD",$B13,"TOPFLOW","TOP","TOP","top1",$C13,"top3","Open_Acute_DIV1","TOP5","TOP6","REPORTED","TOP8")</f>
        <v>0</v>
      </c>
      <c r="T13" s="53">
        <f>S13-E13</f>
        <v>4352</v>
      </c>
      <c r="U13" s="55">
        <f>IFERROR(T13/S13,0)</f>
        <v>0</v>
      </c>
      <c r="V13" s="41"/>
      <c r="W13" s="42"/>
      <c r="X13" s="43"/>
      <c r="Y13" s="42"/>
      <c r="Z13" s="44"/>
      <c r="AA13" s="56"/>
      <c r="AB13" s="57"/>
      <c r="AC13" s="57"/>
      <c r="AD13" s="57"/>
      <c r="AE13" s="55">
        <f>IFERROR(AD13/AC13,0)</f>
        <v>0</v>
      </c>
      <c r="AG13" s="53">
        <f>_xll.OneStreamExcelAddIn.XFFunctions.XFGetCell("TRUE", "CONSOL", $D$3,"TOT_Entity","USD","Actual",[1]Setup!C5,"PERIODIC",$B13,"TOPFLOW","TOP","TOP","top1",$C13,"top3","Open_Acute_DIV1","TOP5","TOP6","REPORTED","TOP8")</f>
        <v>0</v>
      </c>
      <c r="AH13" s="53">
        <f>_xll.OneStreamExcelAddIn.XFFunctions.XFGetCell("TRUE", "CONSOL", $D$3,"TOT_Entity","Aggregated","Budget_Working",[1]Setup!C5,"PERIODIC",$B13,"TOPFLOW","TOP","TOP","top1",$C13,"top3","Open_Acute_DIV1","TOP5","TOP6","REPORTED","TOP8")</f>
        <v>3420.388177797</v>
      </c>
      <c r="AI13" s="53">
        <f>AH13-AG13</f>
        <v>3420.388177797</v>
      </c>
      <c r="AJ13" s="55">
        <f t="shared" si="14"/>
        <v>1</v>
      </c>
      <c r="AL13" s="53">
        <f>_xll.OneStreamExcelAddIn.XFFunctions.XFGetCell("TRUE", "CONSOL", $D$3,"TOT_Entity","USD","Actual",[1]Setup!C6,"PERIODIC",$B13,"TOPFLOW","TOP","TOP","top1",$C13,"top3","Open_Acute_DIV1","TOP5","TOP6","REPORTED","TOP8")</f>
        <v>-39676</v>
      </c>
      <c r="AM13" s="53">
        <f>_xll.OneStreamExcelAddIn.XFFunctions.XFGetCell("TRUE", "CONSOL", $D$3,"TOT_Entity","Aggregated","Budget_Working",[1]Setup!C6,"PERIODIC",$B13,"TOPFLOW","TOP","TOP","top1",$C13,"top3","Open_Acute_DIV1","TOP5","TOP6","REPORTED","TOP8")</f>
        <v>3985.2064287889998</v>
      </c>
      <c r="AN13" s="53">
        <f t="shared" si="15"/>
        <v>-43661.206428789003</v>
      </c>
      <c r="AO13" s="55">
        <f t="shared" si="16"/>
        <v>-10.95582053501216</v>
      </c>
      <c r="AQ13" s="53">
        <f>_xll.OneStreamExcelAddIn.XFFunctions.XFGetCell("TRUE", "CONSOL", $D$3,"TOT_Entity","USD","Actual",[1]Setup!C7,"PERIODIC",$B13,"TOPFLOW","TOP","TOP","top1",$C13,"top3","Open_Acute_DIV1","TOP5","TOP6","REPORTED","TOP8")</f>
        <v>-4352</v>
      </c>
      <c r="AR13" s="53">
        <f>_xll.OneStreamExcelAddIn.XFFunctions.XFGetCell("TRUE", "CONSOL", $D$3,"TOT_Entity","Aggregated","Budget_Working",[1]Setup!C7,"PERIODIC",$B13,"TOPFLOW","TOP","TOP","top1",$C13,"top3","Open_Acute_DIV1","TOP5","TOP6","REPORTED","TOP8")</f>
        <v>3550.2247216229998</v>
      </c>
      <c r="AS13" s="53">
        <f t="shared" si="17"/>
        <v>-7902.2247216229998</v>
      </c>
      <c r="AT13" s="55">
        <f t="shared" si="18"/>
        <v>-2.2258378951320203</v>
      </c>
      <c r="AV13" s="53">
        <f>_xll.OneStreamExcelAddIn.XFFunctions.XFGetCell("TRUE", "CONSOL", $D$3,"TOT_Entity","USD","Actual",[1]Setup!C8,"PERIODIC",$B13,"TOPFLOW","TOP","TOP","top1",$C13,"top3","Open_Acute_DIV1","TOP5","TOP6","REPORTED","TOP8")</f>
        <v>44028</v>
      </c>
      <c r="AW13" s="53">
        <f>_xll.OneStreamExcelAddIn.XFFunctions.XFGetCell("TRUE", "CONSOL", $D$3,"TOT_Entity","Aggregated","Budget_Working",[1]Setup!C8,"PERIODIC",$B13,"TOPFLOW","TOP","TOP","top1",$C13,"top3","Open_Acute_DIV1","TOP5","TOP6","REPORTED","TOP8")</f>
        <v>3519.7965289660001</v>
      </c>
      <c r="AX13" s="53">
        <f t="shared" si="19"/>
        <v>40508.203471034001</v>
      </c>
      <c r="AY13" s="55">
        <f t="shared" si="20"/>
        <v>11.508677600444697</v>
      </c>
      <c r="BA13" s="53">
        <f>_xll.OneStreamExcelAddIn.XFFunctions.XFGetCell("TRUE", "CONSOL", $D$3,"TOT_Entity","USD","Actual",[1]Setup!C9,"PERIODIC",$B13,"TOPFLOW","TOP","TOP","top1",$C13,"top3","Open_Acute_DIV1","TOP5","TOP6","REPORTED","TOP8")</f>
        <v>0</v>
      </c>
      <c r="BB13" s="53">
        <f>_xll.OneStreamExcelAddIn.XFFunctions.XFGetCell("TRUE", "CONSOL", $D$3,"TOT_Entity","Aggregated","Budget_Working",[1]Setup!C9,"PERIODIC",$B13,"TOPFLOW","TOP","TOP","top1",$C13,"top3","Open_Acute_DIV1","TOP5","TOP6","REPORTED","TOP8")</f>
        <v>3723.966492516</v>
      </c>
      <c r="BC13" s="53">
        <f t="shared" si="21"/>
        <v>-3723.966492516</v>
      </c>
      <c r="BD13" s="55">
        <f t="shared" si="22"/>
        <v>-1</v>
      </c>
      <c r="BF13" s="53">
        <f>_xll.OneStreamExcelAddIn.XFFunctions.XFGetCell("TRUE", "CONSOL", $D$3,"TOT_Entity","USD","Actual",[1]Setup!C10,"PERIODIC",$B13,"TOPFLOW","TOP","TOP","top1",$C13,"top3","Open_Acute_DIV1","TOP5","TOP6","REPORTED","TOP8")</f>
        <v>0</v>
      </c>
      <c r="BG13" s="53">
        <f>_xll.OneStreamExcelAddIn.XFFunctions.XFGetCell("TRUE", "CONSOL", $D$3,"TOT_Entity","Aggregated","Budget_Working",[1]Setup!C10,"PERIODIC",$B13,"TOPFLOW","TOP","TOP","top1",$C13,"top3","Open_Acute_DIV1","TOP5","TOP6","REPORTED","TOP8")</f>
        <v>3934.5928283580001</v>
      </c>
      <c r="BH13" s="53">
        <f t="shared" si="23"/>
        <v>-3934.5928283580001</v>
      </c>
      <c r="BI13" s="55">
        <f t="shared" si="24"/>
        <v>-1</v>
      </c>
      <c r="BK13" s="53">
        <f>_xll.OneStreamExcelAddIn.XFFunctions.XFGetCell("TRUE", "CONSOL", $D$3,"TOT_Entity","USD","Actual",[1]Setup!C11,"PERIODIC",$B13,"TOPFLOW","TOP","TOP","top1",$C13,"top3","Open_Acute_DIV1","TOP5","TOP6","REPORTED","TOP8")</f>
        <v>0</v>
      </c>
      <c r="BL13" s="53">
        <f>_xll.OneStreamExcelAddIn.XFFunctions.XFGetCell("TRUE", "CONSOL", $D$3,"TOT_Entity","Aggregated","Budget_Working",[1]Setup!C11,"PERIODIC",$B13,"TOPFLOW","TOP","TOP","top1",$C13,"top3","Open_Acute_DIV1","TOP5","TOP6","REPORTED","TOP8")</f>
        <v>3542.5367467209999</v>
      </c>
      <c r="BM13" s="53">
        <f t="shared" si="25"/>
        <v>-3542.5367467209999</v>
      </c>
      <c r="BN13" s="55">
        <f t="shared" si="26"/>
        <v>-1</v>
      </c>
      <c r="BP13" s="53">
        <f>_xll.OneStreamExcelAddIn.XFFunctions.XFGetCell("TRUE", "CONSOL", $D$3,"TOT_Entity","USD","Actual",[1]Setup!C12,"PERIODIC",$B13,"TOPFLOW","TOP","TOP","top1",$C13,"top3","Open_Acute_DIV1","TOP5","TOP6","REPORTED","TOP8")</f>
        <v>0</v>
      </c>
      <c r="BQ13" s="53">
        <f>_xll.OneStreamExcelAddIn.XFFunctions.XFGetCell("TRUE", "CONSOL", $D$3,"TOT_Entity","Aggregated","Budget_Working",[1]Setup!C12,"PERIODIC",$B13,"TOPFLOW","TOP","TOP","top1",$C13,"top3","Open_Acute_DIV1","TOP5","TOP6","REPORTED","TOP8")</f>
        <v>3533.6726905999999</v>
      </c>
      <c r="BR13" s="53">
        <f t="shared" si="27"/>
        <v>-3533.6726905999999</v>
      </c>
      <c r="BS13" s="55">
        <f t="shared" si="28"/>
        <v>-1</v>
      </c>
      <c r="BU13" s="53">
        <f>_xll.OneStreamExcelAddIn.XFFunctions.XFGetCell("TRUE", "CONSOL", $D$3,"TOT_Entity","USD","Actual",[1]Setup!C13,"PERIODIC",$B13,"TOPFLOW","TOP","TOP","top1",$C13,"top3","Open_Acute_DIV1","TOP5","TOP6","REPORTED","TOP8")</f>
        <v>0</v>
      </c>
      <c r="BV13" s="53">
        <f>_xll.OneStreamExcelAddIn.XFFunctions.XFGetCell("TRUE", "CONSOL", $D$3,"TOT_Entity","Aggregated","Budget_Working",[1]Setup!C13,"PERIODIC",$B13,"TOPFLOW","TOP","TOP","top1",$C13,"top3","Open_Acute_DIV1","TOP5","TOP6","REPORTED","TOP8")</f>
        <v>3698.5122476329998</v>
      </c>
      <c r="BW13" s="53">
        <f t="shared" si="29"/>
        <v>-3698.5122476329998</v>
      </c>
      <c r="BX13" s="55">
        <f t="shared" si="30"/>
        <v>-1</v>
      </c>
      <c r="BZ13" s="53">
        <f>_xll.OneStreamExcelAddIn.XFFunctions.XFGetCell("TRUE", "CONSOL", $D$3,"TOT_Entity","USD","Actual",[1]Setup!C14,"PERIODIC",$B13,"TOPFLOW","TOP","TOP","top1",$C13,"top3","Open_Acute_DIV1","TOP5","TOP6","REPORTED","TOP8")</f>
        <v>0</v>
      </c>
      <c r="CA13" s="53">
        <f>_xll.OneStreamExcelAddIn.XFFunctions.XFGetCell("TRUE", "CONSOL", $D$3,"TOT_Entity","Aggregated","Budget_Working",[1]Setup!C14,"PERIODIC",$B13,"TOPFLOW","TOP","TOP","top1",$C13,"top3","Open_Acute_DIV1","TOP5","TOP6","REPORTED","TOP8")</f>
        <v>3314.3432791649998</v>
      </c>
      <c r="CB13" s="53">
        <f t="shared" si="31"/>
        <v>-3314.3432791649998</v>
      </c>
      <c r="CC13" s="55">
        <f t="shared" si="32"/>
        <v>-1</v>
      </c>
      <c r="CE13" s="53">
        <f>_xll.OneStreamExcelAddIn.XFFunctions.XFGetCell("TRUE", "CONSOL", $D$3,"TOT_Entity","USD","Actual",[1]Setup!C15,"PERIODIC",$B13,"TOPFLOW","TOP","TOP","top1",$C13,"top3","Open_Acute_DIV1","TOP5","TOP6","REPORTED","TOP8")</f>
        <v>0</v>
      </c>
      <c r="CF13" s="53">
        <f>_xll.OneStreamExcelAddIn.XFFunctions.XFGetCell("TRUE", "CONSOL", $D$3,"TOT_Entity","Aggregated","Budget_Working",[1]Setup!C15,"PERIODIC",$B13,"TOPFLOW","TOP","TOP","top1",$C13,"top3","Open_Acute_DIV1","TOP5","TOP6","REPORTED","TOP8")</f>
        <v>3773.0345633500001</v>
      </c>
      <c r="CG13" s="53">
        <f t="shared" si="33"/>
        <v>-3773.0345633500001</v>
      </c>
      <c r="CH13" s="55">
        <f t="shared" si="34"/>
        <v>-1</v>
      </c>
      <c r="CJ13" s="53">
        <f>_xll.OneStreamExcelAddIn.XFFunctions.XFGetCell("TRUE", "CONSOL", $D$3,"TOT_Entity","USD","Actual",[1]Setup!C4,"PERIODIC",$B13,"TOPFLOW","TOP","TOP","top1",$C13,"top3","Open_Acute_DIV1","TOP5","TOP6","REPORTED","TOP8")</f>
        <v>0</v>
      </c>
      <c r="CK13" s="53">
        <f>_xll.OneStreamExcelAddIn.XFFunctions.XFGetCell("TRUE", "CONSOL", $D$3,"TOT_Entity","USD","Actual",[1]Setup!C5,"PERIODIC",$B13,"TOPFLOW","TOP","TOP","top1",$C13,"top3","Open_Acute_DIV1","TOP5","TOP6","REPORTED","TOP8")</f>
        <v>0</v>
      </c>
      <c r="CL13" s="53">
        <f>_xll.OneStreamExcelAddIn.XFFunctions.XFGetCell("TRUE", "CONSOL", $D$3,"TOT_Entity","USD","Actual",[1]Setup!C6,"PERIODIC",$B13,"TOPFLOW","TOP","TOP","top1",$C13,"top3","Open_Acute_DIV1","TOP5","TOP6","REPORTED","TOP8")</f>
        <v>-39676</v>
      </c>
      <c r="CM13" s="53">
        <f>_xll.OneStreamExcelAddIn.XFFunctions.XFGetCell("TRUE", "CONSOL", $D$3,"TOT_Entity","USD","Actual",[1]Setup!C7,"PERIODIC",$B13,"TOPFLOW","TOP","TOP","top1",$C13,"top3","Open_Acute_DIV1","TOP5","TOP6","REPORTED","TOP8")</f>
        <v>-4352</v>
      </c>
      <c r="CN13" s="53">
        <f>_xll.OneStreamExcelAddIn.XFFunctions.XFGetCell("TRUE", "CONSOL", $D$3,"TOT_Entity","USD","Actual",[1]Setup!C8,"PERIODIC",$B13,"TOPFLOW","TOP","TOP","top1",$C13,"top3","Open_Acute_DIV1","TOP5","TOP6","REPORTED","TOP8")</f>
        <v>44028</v>
      </c>
      <c r="CO13" s="53">
        <f>_xll.OneStreamExcelAddIn.XFFunctions.XFGetCell("TRUE", "CONSOL", $D$3,"TOT_Entity","USD","Actual",[1]Setup!C9,"PERIODIC",$B13,"TOPFLOW","TOP","TOP","top1",$C13,"top3","Open_Acute_DIV1","TOP5","TOP6","REPORTED","TOP8")</f>
        <v>0</v>
      </c>
      <c r="CP13" s="53">
        <f>_xll.OneStreamExcelAddIn.XFFunctions.XFGetCell("TRUE", "CONSOL", $D$3,"TOT_Entity","USD","Actual",[1]Setup!C10,"PERIODIC",$B13,"TOPFLOW","TOP","TOP","top1",$C13,"top3","Open_Acute_DIV1","TOP5","TOP6","REPORTED","TOP8")</f>
        <v>0</v>
      </c>
      <c r="CQ13" s="53">
        <f>_xll.OneStreamExcelAddIn.XFFunctions.XFGetCell("TRUE", "CONSOL", $D$3,"TOT_Entity","USD","Actual",[1]Setup!C11,"PERIODIC",$B13,"TOPFLOW","TOP","TOP","top1",$C13,"top3","Open_Acute_DIV1","TOP5","TOP6","REPORTED","TOP8")</f>
        <v>0</v>
      </c>
      <c r="CR13" s="53">
        <f>_xll.OneStreamExcelAddIn.XFFunctions.XFGetCell("TRUE", "CONSOL", $D$3,"TOT_Entity","USD","Actual",[1]Setup!C12,"PERIODIC",$B13,"TOPFLOW","TOP","TOP","top1",$C13,"top3","Open_Acute_DIV1","TOP5","TOP6","REPORTED","TOP8")</f>
        <v>0</v>
      </c>
      <c r="CS13" s="53">
        <f>_xll.OneStreamExcelAddIn.XFFunctions.XFGetCell("TRUE", "CONSOL", $D$3,"TOT_Entity","USD","Actual",[1]Setup!C13,"PERIODIC",$B13,"TOPFLOW","TOP","TOP","top1",$C13,"top3","Open_Acute_DIV1","TOP5","TOP6","REPORTED","TOP8")</f>
        <v>0</v>
      </c>
      <c r="CT13" s="53">
        <f>_xll.OneStreamExcelAddIn.XFFunctions.XFGetCell("TRUE", "CONSOL", $D$3,"TOT_Entity","USD","Actual",[1]Setup!C14,"PERIODIC",$B13,"TOPFLOW","TOP","TOP","top1",$C13,"top3","Open_Acute_DIV1","TOP5","TOP6","REPORTED","TOP8")</f>
        <v>0</v>
      </c>
      <c r="CU13" s="53">
        <f>_xll.OneStreamExcelAddIn.XFFunctions.XFGetCell("TRUE", "CONSOL", $D$3,"TOT_Entity","USD","Actual",[1]Setup!C15,"PERIODIC",$B13,"TOPFLOW","TOP","TOP","top1",$C13,"top3","Open_Acute_DIV1","TOP5","TOP6","REPORTED","TOP8")</f>
        <v>0</v>
      </c>
      <c r="CW13" s="53">
        <f>_xll.OneStreamExcelAddIn.XFFunctions.XFGetCell("TRUE", "CONSOL", $D$3,"TOT_Entity","USD","Actual",[1]Setup!C17,"PERIODIC",$B13,"TOPFLOW","TOP","TOP","top1",$C13,"top3","Open_Acute_DIV1","TOP5","TOP6","REPORTED","TOP8")</f>
        <v>0</v>
      </c>
      <c r="CX13" s="53">
        <f>_xll.OneStreamExcelAddIn.XFFunctions.XFGetCell("TRUE", "CONSOL", $D$3,"TOT_Entity","USD","Actual",[1]Setup!C18,"PERIODIC",$B13,"TOPFLOW","TOP","TOP","top1",$C13,"top3","Open_Acute_DIV1","TOP5","TOP6","REPORTED","TOP8")</f>
        <v>0</v>
      </c>
      <c r="CY13" s="53">
        <f>_xll.OneStreamExcelAddIn.XFFunctions.XFGetCell("TRUE", "CONSOL", $D$3,"TOT_Entity","USD","Actual",[1]Setup!C19,"PERIODIC",$B13,"TOPFLOW","TOP","TOP","top1",$C13,"top3","Open_Acute_DIV1","TOP5","TOP6","REPORTED","TOP8")</f>
        <v>12459.56</v>
      </c>
      <c r="CZ13" s="53">
        <f>_xll.OneStreamExcelAddIn.XFFunctions.XFGetCell("TRUE", "CONSOL", $D$3,"TOT_Entity","USD","Actual",[1]Setup!C20,"PERIODIC",$B13,"TOPFLOW","TOP","TOP","top1",$C13,"top3","Open_Acute_DIV1","TOP5","TOP6","REPORTED","TOP8")</f>
        <v>702.4</v>
      </c>
      <c r="DA13" s="53">
        <f>_xll.OneStreamExcelAddIn.XFFunctions.XFGetCell("TRUE", "CONSOL", $D$3,"TOT_Entity","USD","Actual",[1]Setup!C21,"PERIODIC",$B13,"TOPFLOW","TOP","TOP","top1",$C13,"top3","Open_Acute_DIV1","TOP5","TOP6","REPORTED","TOP8")</f>
        <v>0</v>
      </c>
      <c r="DB13" s="53">
        <f>_xll.OneStreamExcelAddIn.XFFunctions.XFGetCell("TRUE", "CONSOL", $D$3,"TOT_Entity","USD","Actual",[1]Setup!C22,"PERIODIC",$B13,"TOPFLOW","TOP","TOP","top1",$C13,"top3","Open_Acute_DIV1","TOP5","TOP6","REPORTED","TOP8")</f>
        <v>0</v>
      </c>
      <c r="DC13" s="53">
        <f>_xll.OneStreamExcelAddIn.XFFunctions.XFGetCell("TRUE", "CONSOL", $D$3,"TOT_Entity","USD","Actual",[1]Setup!C23,"PERIODIC",$B13,"TOPFLOW","TOP","TOP","top1",$C13,"top3","Open_Acute_DIV1","TOP5","TOP6","REPORTED","TOP8")</f>
        <v>0</v>
      </c>
      <c r="DD13" s="53">
        <f>_xll.OneStreamExcelAddIn.XFFunctions.XFGetCell("TRUE", "CONSOL", $D$3,"TOT_Entity","USD","Actual",[1]Setup!C24,"PERIODIC",$B13,"TOPFLOW","TOP","TOP","top1",$C13,"top3","Open_Acute_DIV1","TOP5","TOP6","REPORTED","TOP8")</f>
        <v>0</v>
      </c>
      <c r="DE13" s="53">
        <f>_xll.OneStreamExcelAddIn.XFFunctions.XFGetCell("TRUE", "CONSOL", $D$3,"TOT_Entity","USD","Actual",[1]Setup!C25,"PERIODIC",$B13,"TOPFLOW","TOP","TOP","top1",$C13,"top3","Open_Acute_DIV1","TOP5","TOP6","REPORTED","TOP8")</f>
        <v>0</v>
      </c>
      <c r="DF13" s="53">
        <f>_xll.OneStreamExcelAddIn.XFFunctions.XFGetCell("TRUE", "CONSOL", $D$3,"TOT_Entity","USD","Actual",[1]Setup!C26,"PERIODIC",$B13,"TOPFLOW","TOP","TOP","top1",$C13,"top3","Open_Acute_DIV1","TOP5","TOP6","REPORTED","TOP8")</f>
        <v>0</v>
      </c>
      <c r="DG13" s="53">
        <f>_xll.OneStreamExcelAddIn.XFFunctions.XFGetCell("TRUE", "CONSOL", $D$3,"TOT_Entity","USD","Actual",[1]Setup!C27,"PERIODIC",$B13,"TOPFLOW","TOP","TOP","top1",$C13,"top3","Open_Acute_DIV1","TOP5","TOP6","REPORTED","TOP8")</f>
        <v>0</v>
      </c>
      <c r="DH13" s="53">
        <f>_xll.OneStreamExcelAddIn.XFFunctions.XFGetCell("TRUE", "CONSOL", $D$3,"TOT_Entity","USD","Actual",[1]Setup!C28,"PERIODIC",$B13,"TOPFLOW","TOP","TOP","top1",$C13,"top3","Open_Acute_DIV1","TOP5","TOP6","REPORTED","TOP8")</f>
        <v>0</v>
      </c>
      <c r="DI13" s="15"/>
      <c r="DJ13" s="53">
        <f>_xll.OneStreamExcelAddIn.XFFunctions.XFGetCell("TRUE", "CONSOL", $D$3,"TOT_Entity","Aggregated","Budget_Working",[1]Setup!C4,"PERIODIC",$B13,"TOPFLOW","TOP","TOP","top1",$C13,"top3","Open_Acute_DIV1","TOP5","TOP6","REPORTED","TOP8")</f>
        <v>3410.300988646</v>
      </c>
      <c r="DK13" s="53">
        <f>_xll.OneStreamExcelAddIn.XFFunctions.XFGetCell("TRUE", "CONSOL", $D$3,"TOT_Entity","Aggregated","Budget_Working",[1]Setup!C5,"PERIODIC",$B13,"TOPFLOW","TOP","TOP","top1",$C13,"top3","Open_Acute_DIV1","TOP5","TOP6","REPORTED","TOP8")</f>
        <v>3420.388177797</v>
      </c>
      <c r="DL13" s="53">
        <f>_xll.OneStreamExcelAddIn.XFFunctions.XFGetCell("TRUE", "CONSOL", $D$3,"TOT_Entity","Aggregated","Budget_Working",[1]Setup!C6,"PERIODIC",$B13,"TOPFLOW","TOP","TOP","top1",$C13,"top3","Open_Acute_DIV1","TOP5","TOP6","REPORTED","TOP8")</f>
        <v>3985.2064287889998</v>
      </c>
      <c r="DM13" s="53">
        <f>_xll.OneStreamExcelAddIn.XFFunctions.XFGetCell("TRUE", "CONSOL", $D$3,"TOT_Entity","Aggregated","Budget_Working",[1]Setup!C7,"PERIODIC",$B13,"TOPFLOW","TOP","TOP","top1",$C13,"top3","Open_Acute_DIV1","TOP5","TOP6","REPORTED","TOP8")</f>
        <v>3550.2247216229998</v>
      </c>
      <c r="DN13" s="53">
        <f>_xll.OneStreamExcelAddIn.XFFunctions.XFGetCell("TRUE", "CONSOL", $D$3,"TOT_Entity","Aggregated","Budget_Working",[1]Setup!C8,"PERIODIC",$B13,"TOPFLOW","TOP","TOP","top1",$C13,"top3","Open_Acute_DIV1","TOP5","TOP6","REPORTED","TOP8")</f>
        <v>3519.7965289660001</v>
      </c>
      <c r="DO13" s="53">
        <f>_xll.OneStreamExcelAddIn.XFFunctions.XFGetCell("TRUE", "CONSOL", $D$3,"TOT_Entity","Aggregated","Budget_Working",[1]Setup!C9,"PERIODIC",$B13,"TOPFLOW","TOP","TOP","top1",$C13,"top3","Open_Acute_DIV1","TOP5","TOP6","REPORTED","TOP8")</f>
        <v>3723.966492516</v>
      </c>
      <c r="DP13" s="53">
        <f>_xll.OneStreamExcelAddIn.XFFunctions.XFGetCell("TRUE", "CONSOL", $D$3,"TOT_Entity","Aggregated","Budget_Working",[1]Setup!C10,"PERIODIC",$B13,"TOPFLOW","TOP","TOP","top1",$C13,"top3","Open_Acute_DIV1","TOP5","TOP6","REPORTED","TOP8")</f>
        <v>3934.5928283580001</v>
      </c>
      <c r="DQ13" s="53">
        <f>_xll.OneStreamExcelAddIn.XFFunctions.XFGetCell("TRUE", "CONSOL", $D$3,"TOT_Entity","Aggregated","Budget_Working",[1]Setup!C11,"PERIODIC",$B13,"TOPFLOW","TOP","TOP","top1",$C13,"top3","Open_Acute_DIV1","TOP5","TOP6","REPORTED","TOP8")</f>
        <v>3542.5367467209999</v>
      </c>
      <c r="DR13" s="53">
        <f>_xll.OneStreamExcelAddIn.XFFunctions.XFGetCell("TRUE", "CONSOL", $D$3,"TOT_Entity","Aggregated","Budget_Working",[1]Setup!C12,"PERIODIC",$B13,"TOPFLOW","TOP","TOP","top1",$C13,"top3","Open_Acute_DIV1","TOP5","TOP6","REPORTED","TOP8")</f>
        <v>3533.6726905999999</v>
      </c>
      <c r="DS13" s="53">
        <f>_xll.OneStreamExcelAddIn.XFFunctions.XFGetCell("TRUE", "CONSOL", $D$3,"TOT_Entity","Aggregated","Budget_Working",[1]Setup!C13,"PERIODIC",$B13,"TOPFLOW","TOP","TOP","top1",$C13,"top3","Open_Acute_DIV1","TOP5","TOP6","REPORTED","TOP8")</f>
        <v>3698.5122476329998</v>
      </c>
      <c r="DT13" s="53">
        <f>_xll.OneStreamExcelAddIn.XFFunctions.XFGetCell("TRUE", "CONSOL", $D$3,"TOT_Entity","Aggregated","Budget_Working",[1]Setup!C14,"PERIODIC",$B13,"TOPFLOW","TOP","TOP","top1",$C13,"top3","Open_Acute_DIV1","TOP5","TOP6","REPORTED","TOP8")</f>
        <v>3314.3432791649998</v>
      </c>
      <c r="DU13" s="53">
        <f>_xll.OneStreamExcelAddIn.XFFunctions.XFGetCell("TRUE", "CONSOL", $D$3,"TOT_Entity","Aggregated","Budget_Working",[1]Setup!C15,"PERIODIC",$B13,"TOPFLOW","TOP","TOP","top1",$C13,"top3","Open_Acute_DIV1","TOP5","TOP6","REPORTED","TOP8")</f>
        <v>3773.0345633500001</v>
      </c>
      <c r="DV13" s="15"/>
      <c r="DW13" s="53">
        <f>_xll.OneStreamExcelAddIn.XFFunctions.XFGetCell("TRUE", "CONSOL", $D$3,"TOT_Entity","USD","Budget_Final",[1]Setup!C17,"PERIODIC",$B13,"TOPFLOW","TOP","TOP","top1",$C13,"top3","Open_Acute_DIV1","TOP5","TOP6","REPORTED","TOP8")</f>
        <v>969.79083495500004</v>
      </c>
      <c r="DX13" s="53">
        <f>_xll.OneStreamExcelAddIn.XFFunctions.XFGetCell("TRUE", "CONSOL", $D$3,"TOT_Entity","USD","Budget_Final",[1]Setup!C18,"PERIODIC",$B13,"TOPFLOW","TOP","TOP","top1",$C13,"top3","Open_Acute_DIV1","TOP5","TOP6","REPORTED","TOP8")</f>
        <v>926.89201023099997</v>
      </c>
      <c r="DY13" s="53">
        <f>_xll.OneStreamExcelAddIn.XFFunctions.XFGetCell("TRUE", "CONSOL", $D$3,"TOT_Entity","USD","Budget_Final",[1]Setup!C19,"PERIODIC",$B13,"TOPFLOW","TOP","TOP","top1",$C13,"top3","Open_Acute_DIV1","TOP5","TOP6","REPORTED","TOP8")</f>
        <v>1030.3948953280001</v>
      </c>
      <c r="DZ13" s="53">
        <f>_xll.OneStreamExcelAddIn.XFFunctions.XFGetCell("TRUE", "CONSOL", $D$3,"TOT_Entity","USD","Budget_Final",[1]Setup!C20,"PERIODIC",$B13,"TOPFLOW","TOP","TOP","top1",$C13,"top3","Open_Acute_DIV1","TOP5","TOP6","REPORTED","TOP8")</f>
        <v>1065.521884494</v>
      </c>
      <c r="EA13" s="53">
        <f>_xll.OneStreamExcelAddIn.XFFunctions.XFGetCell("TRUE", "CONSOL", $D$3,"TOT_Entity","USD","Budget_Final",[1]Setup!C21,"PERIODIC",$B13,"TOPFLOW","TOP","TOP","top1",$C13,"top3","Open_Acute_DIV1","TOP5","TOP6","REPORTED","TOP8")</f>
        <v>1060.4543492939999</v>
      </c>
      <c r="EB13" s="53">
        <f>_xll.OneStreamExcelAddIn.XFFunctions.XFGetCell("TRUE", "CONSOL", $D$3,"TOT_Entity","USD","Budget_Final",[1]Setup!C22,"PERIODIC",$B13,"TOPFLOW","TOP","TOP","top1",$C13,"top3","Open_Acute_DIV1","TOP5","TOP6","REPORTED","TOP8")</f>
        <v>991.64243846500005</v>
      </c>
      <c r="EC13" s="53">
        <f>_xll.OneStreamExcelAddIn.XFFunctions.XFGetCell("TRUE", "CONSOL", $D$3,"TOT_Entity","USD","Budget_Final",[1]Setup!C23,"PERIODIC",$B13,"TOPFLOW","TOP","TOP","top1",$C13,"top3","Open_Acute_DIV1","TOP5","TOP6","REPORTED","TOP8")</f>
        <v>1032.6755347759999</v>
      </c>
      <c r="ED13" s="53">
        <f>_xll.OneStreamExcelAddIn.XFFunctions.XFGetCell("TRUE", "CONSOL", $D$3,"TOT_Entity","USD","Budget_Final",[1]Setup!C24,"PERIODIC",$B13,"TOPFLOW","TOP","TOP","top1",$C13,"top3","Open_Acute_DIV1","TOP5","TOP6","REPORTED","TOP8")</f>
        <v>1032.928924153</v>
      </c>
      <c r="EE13" s="53">
        <f>_xll.OneStreamExcelAddIn.XFFunctions.XFGetCell("TRUE", "CONSOL", $D$3,"TOT_Entity","USD","Budget_Final",[1]Setup!C25,"PERIODIC",$B13,"TOPFLOW","TOP","TOP","top1",$C13,"top3","Open_Acute_DIV1","TOP5","TOP6","REPORTED","TOP8")</f>
        <v>1040.173073254</v>
      </c>
      <c r="EF13" s="53">
        <f>_xll.OneStreamExcelAddIn.XFFunctions.XFGetCell("TRUE", "CONSOL", $D$3,"TOT_Entity","USD","Budget_Final",[1]Setup!C26,"PERIODIC",$B13,"TOPFLOW","TOP","TOP","top1",$C13,"top3","Open_Acute_DIV1","TOP5","TOP6","REPORTED","TOP8")</f>
        <v>1091.759965345</v>
      </c>
      <c r="EG13" s="53">
        <f>_xll.OneStreamExcelAddIn.XFFunctions.XFGetCell("TRUE", "CONSOL", $D$3,"TOT_Entity","USD","Budget_Final",[1]Setup!C27,"PERIODIC",$B13,"TOPFLOW","TOP","TOP","top1",$C13,"top3","Open_Acute_DIV1","TOP5","TOP6","REPORTED","TOP8")</f>
        <v>1040.101928803</v>
      </c>
      <c r="EH13" s="53">
        <f>_xll.OneStreamExcelAddIn.XFFunctions.XFGetCell("TRUE", "CONSOL", $D$3,"TOT_Entity","USD","Budget_Final",[1]Setup!C28,"PERIODIC",$B13,"TOPFLOW","TOP","TOP","top1",$C13,"top3","Open_Acute_DIV1","TOP5","TOP6","REPORTED","TOP8")</f>
        <v>1036.4028880850001</v>
      </c>
    </row>
    <row r="14" spans="2:138" x14ac:dyDescent="0.25">
      <c r="B14" s="51">
        <v>53000</v>
      </c>
      <c r="C14" s="51" t="s">
        <v>37</v>
      </c>
      <c r="D14" s="52" t="s">
        <v>42</v>
      </c>
      <c r="E14" s="53">
        <f>_xll.OneStreamExcelAddIn.XFFunctions.XFGetCell("TRUE", "CONSOL", $D$3,"TOT_Entity","USD","Actual",$E$3,"PERIODIC",$B14,"TOPFLOW","TOP","TOP","top1",$C14,"top3","Open_Acute_DIV1","TOP5","TOP6","REPORTED","TOP8")</f>
        <v>79865</v>
      </c>
      <c r="F14" s="53">
        <f>_xll.OneStreamExcelAddIn.XFFunctions.XFGetCell("TRUE", "CONSOL", $D$3,"TOT_Entity","Aggregated","Budget_Working",$E$3,"PERIODIC",$B14,"TOPFLOW","TOP","TOP","top1",$C14,"top3","Open_Acute_DIV1","TOP5","TOP6","REPORTED","TOP8")</f>
        <v>26626.685412176001</v>
      </c>
      <c r="G14" s="53">
        <f t="shared" si="36"/>
        <v>-53238.314587824003</v>
      </c>
      <c r="H14" s="55">
        <f t="shared" si="10"/>
        <v>-1.9994345433427057</v>
      </c>
      <c r="I14" s="41"/>
      <c r="J14" s="53">
        <f>_xll.OneStreamExcelAddIn.XFFunctions.XFGetCell("TRUE", "CONSOL", $D$3,"TOT_Entity","USD","Actual",$E$3,"YTD",$B14,"TOPFLOW","TOP","TOP","top1",$C14,"top3","Open_Acute_DIV1","TOP5","TOP6","REPORTED","TOP8")</f>
        <v>215261</v>
      </c>
      <c r="K14" s="53">
        <f>_xll.OneStreamExcelAddIn.XFFunctions.XFGetCell("TRUE", "CONSOL", $D$3,"TOT_Entity","Aggregated","Budget_Working",$E$3,"YTD",$B14,"TOPFLOW","TOP","TOP","top1",$C14,"top3","Open_Acute_DIV1","TOP5","TOP6","REPORTED","TOP8")</f>
        <v>107745.90237641901</v>
      </c>
      <c r="L14" s="53">
        <f t="shared" si="37"/>
        <v>-107515.09762358099</v>
      </c>
      <c r="M14" s="55">
        <f t="shared" si="11"/>
        <v>-0.99785787906781198</v>
      </c>
      <c r="N14" s="41"/>
      <c r="O14" s="53">
        <f>_xll.OneStreamExcelAddIn.XFFunctions.XFGetCell("TRUE", "CONSOL", $D$3,"TOT_Entity","USD","Actual",$F$3,"YTD",$B14,"TOPFLOW","TOP","TOP","top1",$C14,"top3","Open_Acute_DIV1","TOP5","TOP6","REPORTED","TOP8")</f>
        <v>107171.17</v>
      </c>
      <c r="P14" s="53">
        <f>_xll.OneStreamExcelAddIn.XFFunctions.XFGetCell("TRUE", "CONSOL", $D$3,"TOT_Entity","USD","Actual",$E$3,"YTD",$B14,"TOPFLOW","TOP","TOP","top1",$C14,"top3","Open_Acute_DIV1","TOP5","TOP6","REPORTED","VAR_BW_PY_Actual")</f>
        <v>-108089.83</v>
      </c>
      <c r="Q14" s="55">
        <f t="shared" si="12"/>
        <v>-1.0085718948482134</v>
      </c>
      <c r="R14" s="41"/>
      <c r="S14" s="53">
        <f>_xll.OneStreamExcelAddIn.XFFunctions.XFGetCell("TRUE", "CONSOL", $D$3,"TOT_Entity","USD","MIDFCST",$E$3,"MTD",$B14,"TOPFLOW","TOP","TOP","top1",$C14,"top3","Open_Acute_DIV1","TOP5","TOP6","REPORTED","TOP8")</f>
        <v>0</v>
      </c>
      <c r="T14" s="53">
        <f>S14-E14</f>
        <v>-79865</v>
      </c>
      <c r="U14" s="55">
        <f t="shared" si="35"/>
        <v>0</v>
      </c>
      <c r="V14" s="41"/>
      <c r="W14" s="42"/>
      <c r="X14" s="43"/>
      <c r="Y14" s="42"/>
      <c r="Z14" s="44"/>
      <c r="AA14" s="52"/>
      <c r="AB14" s="53"/>
      <c r="AC14" s="53"/>
      <c r="AD14" s="53"/>
      <c r="AE14" s="55">
        <f t="shared" si="13"/>
        <v>0</v>
      </c>
      <c r="AG14" s="53">
        <f>_xll.OneStreamExcelAddIn.XFFunctions.XFGetCell("TRUE", "CONSOL", $D$3,"TOT_Entity","USD","Actual",[1]Setup!C5,"PERIODIC",$B14,"TOPFLOW","TOP","TOP","top1",$C14,"top3","Open_Acute_DIV1","TOP5","TOP6","REPORTED","TOP8")</f>
        <v>45432</v>
      </c>
      <c r="AH14" s="53">
        <f>_xll.OneStreamExcelAddIn.XFFunctions.XFGetCell("TRUE", "CONSOL", $D$3,"TOT_Entity","Aggregated","Budget_Working",[1]Setup!C5,"PERIODIC",$B14,"TOPFLOW","TOP","TOP","top1",$C14,"top3","Open_Acute_DIV1","TOP5","TOP6","REPORTED","TOP8")</f>
        <v>25652.911333478001</v>
      </c>
      <c r="AI14" s="53">
        <f>AH14-AG14</f>
        <v>-19779.088666521999</v>
      </c>
      <c r="AJ14" s="55">
        <f t="shared" si="14"/>
        <v>-0.77102705456707965</v>
      </c>
      <c r="AL14" s="53">
        <f>_xll.OneStreamExcelAddIn.XFFunctions.XFGetCell("TRUE", "CONSOL", $D$3,"TOT_Entity","USD","Actual",[1]Setup!C6,"PERIODIC",$B14,"TOPFLOW","TOP","TOP","top1",$C14,"top3","Open_Acute_DIV1","TOP5","TOP6","REPORTED","TOP8")</f>
        <v>71564</v>
      </c>
      <c r="AM14" s="53">
        <f>_xll.OneStreamExcelAddIn.XFFunctions.XFGetCell("TRUE", "CONSOL", $D$3,"TOT_Entity","Aggregated","Budget_Working",[1]Setup!C6,"PERIODIC",$B14,"TOPFLOW","TOP","TOP","top1",$C14,"top3","Open_Acute_DIV1","TOP5","TOP6","REPORTED","TOP8")</f>
        <v>29889.048215919</v>
      </c>
      <c r="AN14" s="53">
        <f t="shared" si="15"/>
        <v>41674.951784081</v>
      </c>
      <c r="AO14" s="55">
        <f t="shared" si="16"/>
        <v>1.3943218092132086</v>
      </c>
      <c r="AQ14" s="53">
        <f>_xll.OneStreamExcelAddIn.XFFunctions.XFGetCell("TRUE", "CONSOL", $D$3,"TOT_Entity","USD","Actual",[1]Setup!C7,"PERIODIC",$B14,"TOPFLOW","TOP","TOP","top1",$C14,"top3","Open_Acute_DIV1","TOP5","TOP6","REPORTED","TOP8")</f>
        <v>79865</v>
      </c>
      <c r="AR14" s="53">
        <f>_xll.OneStreamExcelAddIn.XFFunctions.XFGetCell("TRUE", "CONSOL", $D$3,"TOT_Entity","Aggregated","Budget_Working",[1]Setup!C7,"PERIODIC",$B14,"TOPFLOW","TOP","TOP","top1",$C14,"top3","Open_Acute_DIV1","TOP5","TOP6","REPORTED","TOP8")</f>
        <v>26626.685412176001</v>
      </c>
      <c r="AS14" s="53">
        <f t="shared" si="17"/>
        <v>53238.314587824003</v>
      </c>
      <c r="AT14" s="55">
        <f t="shared" si="18"/>
        <v>1.9994345433427054</v>
      </c>
      <c r="AV14" s="53">
        <f>_xll.OneStreamExcelAddIn.XFFunctions.XFGetCell("TRUE", "CONSOL", $D$3,"TOT_Entity","USD","Actual",[1]Setup!C8,"PERIODIC",$B14,"TOPFLOW","TOP","TOP","top1",$C14,"top3","Open_Acute_DIV1","TOP5","TOP6","REPORTED","TOP8")</f>
        <v>-215261</v>
      </c>
      <c r="AW14" s="53">
        <f>_xll.OneStreamExcelAddIn.XFFunctions.XFGetCell("TRUE", "CONSOL", $D$3,"TOT_Entity","Aggregated","Budget_Working",[1]Setup!C8,"PERIODIC",$B14,"TOPFLOW","TOP","TOP","top1",$C14,"top3","Open_Acute_DIV1","TOP5","TOP6","REPORTED","TOP8")</f>
        <v>26398.473967247999</v>
      </c>
      <c r="AX14" s="53">
        <f t="shared" si="19"/>
        <v>-241659.47396724799</v>
      </c>
      <c r="AY14" s="55">
        <f t="shared" si="20"/>
        <v>-9.1542971107750226</v>
      </c>
      <c r="BA14" s="53">
        <f>_xll.OneStreamExcelAddIn.XFFunctions.XFGetCell("TRUE", "CONSOL", $D$3,"TOT_Entity","USD","Actual",[1]Setup!C9,"PERIODIC",$B14,"TOPFLOW","TOP","TOP","top1",$C14,"top3","Open_Acute_DIV1","TOP5","TOP6","REPORTED","TOP8")</f>
        <v>0</v>
      </c>
      <c r="BB14" s="53">
        <f>_xll.OneStreamExcelAddIn.XFFunctions.XFGetCell("TRUE", "CONSOL", $D$3,"TOT_Entity","Aggregated","Budget_Working",[1]Setup!C9,"PERIODIC",$B14,"TOPFLOW","TOP","TOP","top1",$C14,"top3","Open_Acute_DIV1","TOP5","TOP6","REPORTED","TOP8")</f>
        <v>27929.748693866</v>
      </c>
      <c r="BC14" s="53">
        <f t="shared" si="21"/>
        <v>-27929.748693866</v>
      </c>
      <c r="BD14" s="55">
        <f t="shared" si="22"/>
        <v>-1</v>
      </c>
      <c r="BF14" s="53">
        <f>_xll.OneStreamExcelAddIn.XFFunctions.XFGetCell("TRUE", "CONSOL", $D$3,"TOT_Entity","USD","Actual",[1]Setup!C10,"PERIODIC",$B14,"TOPFLOW","TOP","TOP","top1",$C14,"top3","Open_Acute_DIV1","TOP5","TOP6","REPORTED","TOP8")</f>
        <v>0</v>
      </c>
      <c r="BG14" s="53">
        <f>_xll.OneStreamExcelAddIn.XFFunctions.XFGetCell("TRUE", "CONSOL", $D$3,"TOT_Entity","Aggregated","Budget_Working",[1]Setup!C10,"PERIODIC",$B14,"TOPFLOW","TOP","TOP","top1",$C14,"top3","Open_Acute_DIV1","TOP5","TOP6","REPORTED","TOP8")</f>
        <v>29509.446212684001</v>
      </c>
      <c r="BH14" s="53">
        <f t="shared" si="23"/>
        <v>-29509.446212684001</v>
      </c>
      <c r="BI14" s="55">
        <f t="shared" si="24"/>
        <v>-1</v>
      </c>
      <c r="BK14" s="53">
        <f>_xll.OneStreamExcelAddIn.XFFunctions.XFGetCell("TRUE", "CONSOL", $D$3,"TOT_Entity","USD","Actual",[1]Setup!C11,"PERIODIC",$B14,"TOPFLOW","TOP","TOP","top1",$C14,"top3","Open_Acute_DIV1","TOP5","TOP6","REPORTED","TOP8")</f>
        <v>0</v>
      </c>
      <c r="BL14" s="53">
        <f>_xll.OneStreamExcelAddIn.XFFunctions.XFGetCell("TRUE", "CONSOL", $D$3,"TOT_Entity","Aggregated","Budget_Working",[1]Setup!C11,"PERIODIC",$B14,"TOPFLOW","TOP","TOP","top1",$C14,"top3","Open_Acute_DIV1","TOP5","TOP6","REPORTED","TOP8")</f>
        <v>26569.025600410001</v>
      </c>
      <c r="BM14" s="53">
        <f t="shared" si="25"/>
        <v>-26569.025600410001</v>
      </c>
      <c r="BN14" s="55">
        <f t="shared" si="26"/>
        <v>-1</v>
      </c>
      <c r="BP14" s="53">
        <f>_xll.OneStreamExcelAddIn.XFFunctions.XFGetCell("TRUE", "CONSOL", $D$3,"TOT_Entity","USD","Actual",[1]Setup!C12,"PERIODIC",$B14,"TOPFLOW","TOP","TOP","top1",$C14,"top3","Open_Acute_DIV1","TOP5","TOP6","REPORTED","TOP8")</f>
        <v>0</v>
      </c>
      <c r="BQ14" s="53">
        <f>_xll.OneStreamExcelAddIn.XFFunctions.XFGetCell("TRUE", "CONSOL", $D$3,"TOT_Entity","Aggregated","Budget_Working",[1]Setup!C12,"PERIODIC",$B14,"TOPFLOW","TOP","TOP","top1",$C14,"top3","Open_Acute_DIV1","TOP5","TOP6","REPORTED","TOP8")</f>
        <v>26502.545179502002</v>
      </c>
      <c r="BR14" s="53">
        <f t="shared" si="27"/>
        <v>-26502.545179502002</v>
      </c>
      <c r="BS14" s="55">
        <f t="shared" si="28"/>
        <v>-1</v>
      </c>
      <c r="BU14" s="53">
        <f>_xll.OneStreamExcelAddIn.XFFunctions.XFGetCell("TRUE", "CONSOL", $D$3,"TOT_Entity","USD","Actual",[1]Setup!C13,"PERIODIC",$B14,"TOPFLOW","TOP","TOP","top1",$C14,"top3","Open_Acute_DIV1","TOP5","TOP6","REPORTED","TOP8")</f>
        <v>0</v>
      </c>
      <c r="BV14" s="53">
        <f>_xll.OneStreamExcelAddIn.XFFunctions.XFGetCell("TRUE", "CONSOL", $D$3,"TOT_Entity","Aggregated","Budget_Working",[1]Setup!C13,"PERIODIC",$B14,"TOPFLOW","TOP","TOP","top1",$C14,"top3","Open_Acute_DIV1","TOP5","TOP6","REPORTED","TOP8")</f>
        <v>27738.841857257001</v>
      </c>
      <c r="BW14" s="53">
        <f t="shared" si="29"/>
        <v>-27738.841857257001</v>
      </c>
      <c r="BX14" s="55">
        <f t="shared" si="30"/>
        <v>-1</v>
      </c>
      <c r="BZ14" s="53">
        <f>_xll.OneStreamExcelAddIn.XFFunctions.XFGetCell("TRUE", "CONSOL", $D$3,"TOT_Entity","USD","Actual",[1]Setup!C14,"PERIODIC",$B14,"TOPFLOW","TOP","TOP","top1",$C14,"top3","Open_Acute_DIV1","TOP5","TOP6","REPORTED","TOP8")</f>
        <v>0</v>
      </c>
      <c r="CA14" s="53">
        <f>_xll.OneStreamExcelAddIn.XFFunctions.XFGetCell("TRUE", "CONSOL", $D$3,"TOT_Entity","Aggregated","Budget_Working",[1]Setup!C14,"PERIODIC",$B14,"TOPFLOW","TOP","TOP","top1",$C14,"top3","Open_Acute_DIV1","TOP5","TOP6","REPORTED","TOP8")</f>
        <v>24857.574593739999</v>
      </c>
      <c r="CB14" s="53">
        <f t="shared" si="31"/>
        <v>-24857.574593739999</v>
      </c>
      <c r="CC14" s="55">
        <f t="shared" si="32"/>
        <v>-1</v>
      </c>
      <c r="CE14" s="53">
        <f>_xll.OneStreamExcelAddIn.XFFunctions.XFGetCell("TRUE", "CONSOL", $D$3,"TOT_Entity","USD","Actual",[1]Setup!C15,"PERIODIC",$B14,"TOPFLOW","TOP","TOP","top1",$C14,"top3","Open_Acute_DIV1","TOP5","TOP6","REPORTED","TOP8")</f>
        <v>0</v>
      </c>
      <c r="CF14" s="53">
        <f>_xll.OneStreamExcelAddIn.XFFunctions.XFGetCell("TRUE", "CONSOL", $D$3,"TOT_Entity","Aggregated","Budget_Working",[1]Setup!C15,"PERIODIC",$B14,"TOPFLOW","TOP","TOP","top1",$C14,"top3","Open_Acute_DIV1","TOP5","TOP6","REPORTED","TOP8")</f>
        <v>28297.759225132999</v>
      </c>
      <c r="CG14" s="53">
        <f t="shared" si="33"/>
        <v>-28297.759225132999</v>
      </c>
      <c r="CH14" s="55">
        <f t="shared" si="34"/>
        <v>-1</v>
      </c>
      <c r="CJ14" s="53">
        <f>_xll.OneStreamExcelAddIn.XFFunctions.XFGetCell("TRUE", "CONSOL", $D$3,"TOT_Entity","USD","Actual",[1]Setup!C4,"PERIODIC",$B14,"TOPFLOW","TOP","TOP","top1",$C14,"top3","Open_Acute_DIV1","TOP5","TOP6","REPORTED","TOP8")</f>
        <v>18400</v>
      </c>
      <c r="CK14" s="53">
        <f>_xll.OneStreamExcelAddIn.XFFunctions.XFGetCell("TRUE", "CONSOL", $D$3,"TOT_Entity","USD","Actual",[1]Setup!C5,"PERIODIC",$B14,"TOPFLOW","TOP","TOP","top1",$C14,"top3","Open_Acute_DIV1","TOP5","TOP6","REPORTED","TOP8")</f>
        <v>45432</v>
      </c>
      <c r="CL14" s="53">
        <f>_xll.OneStreamExcelAddIn.XFFunctions.XFGetCell("TRUE", "CONSOL", $D$3,"TOT_Entity","USD","Actual",[1]Setup!C6,"PERIODIC",$B14,"TOPFLOW","TOP","TOP","top1",$C14,"top3","Open_Acute_DIV1","TOP5","TOP6","REPORTED","TOP8")</f>
        <v>71564</v>
      </c>
      <c r="CM14" s="53">
        <f>_xll.OneStreamExcelAddIn.XFFunctions.XFGetCell("TRUE", "CONSOL", $D$3,"TOT_Entity","USD","Actual",[1]Setup!C7,"PERIODIC",$B14,"TOPFLOW","TOP","TOP","top1",$C14,"top3","Open_Acute_DIV1","TOP5","TOP6","REPORTED","TOP8")</f>
        <v>79865</v>
      </c>
      <c r="CN14" s="53">
        <f>_xll.OneStreamExcelAddIn.XFFunctions.XFGetCell("TRUE", "CONSOL", $D$3,"TOT_Entity","USD","Actual",[1]Setup!C8,"PERIODIC",$B14,"TOPFLOW","TOP","TOP","top1",$C14,"top3","Open_Acute_DIV1","TOP5","TOP6","REPORTED","TOP8")</f>
        <v>-215261</v>
      </c>
      <c r="CO14" s="53">
        <f>_xll.OneStreamExcelAddIn.XFFunctions.XFGetCell("TRUE", "CONSOL", $D$3,"TOT_Entity","USD","Actual",[1]Setup!C9,"PERIODIC",$B14,"TOPFLOW","TOP","TOP","top1",$C14,"top3","Open_Acute_DIV1","TOP5","TOP6","REPORTED","TOP8")</f>
        <v>0</v>
      </c>
      <c r="CP14" s="53">
        <f>_xll.OneStreamExcelAddIn.XFFunctions.XFGetCell("TRUE", "CONSOL", $D$3,"TOT_Entity","USD","Actual",[1]Setup!C10,"PERIODIC",$B14,"TOPFLOW","TOP","TOP","top1",$C14,"top3","Open_Acute_DIV1","TOP5","TOP6","REPORTED","TOP8")</f>
        <v>0</v>
      </c>
      <c r="CQ14" s="53">
        <f>_xll.OneStreamExcelAddIn.XFFunctions.XFGetCell("TRUE", "CONSOL", $D$3,"TOT_Entity","USD","Actual",[1]Setup!C11,"PERIODIC",$B14,"TOPFLOW","TOP","TOP","top1",$C14,"top3","Open_Acute_DIV1","TOP5","TOP6","REPORTED","TOP8")</f>
        <v>0</v>
      </c>
      <c r="CR14" s="53">
        <f>_xll.OneStreamExcelAddIn.XFFunctions.XFGetCell("TRUE", "CONSOL", $D$3,"TOT_Entity","USD","Actual",[1]Setup!C12,"PERIODIC",$B14,"TOPFLOW","TOP","TOP","top1",$C14,"top3","Open_Acute_DIV1","TOP5","TOP6","REPORTED","TOP8")</f>
        <v>0</v>
      </c>
      <c r="CS14" s="53">
        <f>_xll.OneStreamExcelAddIn.XFFunctions.XFGetCell("TRUE", "CONSOL", $D$3,"TOT_Entity","USD","Actual",[1]Setup!C13,"PERIODIC",$B14,"TOPFLOW","TOP","TOP","top1",$C14,"top3","Open_Acute_DIV1","TOP5","TOP6","REPORTED","TOP8")</f>
        <v>0</v>
      </c>
      <c r="CT14" s="53">
        <f>_xll.OneStreamExcelAddIn.XFFunctions.XFGetCell("TRUE", "CONSOL", $D$3,"TOT_Entity","USD","Actual",[1]Setup!C14,"PERIODIC",$B14,"TOPFLOW","TOP","TOP","top1",$C14,"top3","Open_Acute_DIV1","TOP5","TOP6","REPORTED","TOP8")</f>
        <v>0</v>
      </c>
      <c r="CU14" s="53">
        <f>_xll.OneStreamExcelAddIn.XFFunctions.XFGetCell("TRUE", "CONSOL", $D$3,"TOT_Entity","USD","Actual",[1]Setup!C15,"PERIODIC",$B14,"TOPFLOW","TOP","TOP","top1",$C14,"top3","Open_Acute_DIV1","TOP5","TOP6","REPORTED","TOP8")</f>
        <v>0</v>
      </c>
      <c r="CW14" s="53">
        <f>_xll.OneStreamExcelAddIn.XFFunctions.XFGetCell("TRUE", "CONSOL", $D$3,"TOT_Entity","USD","Actual",[1]Setup!C17,"PERIODIC",$B14,"TOPFLOW","TOP","TOP","top1",$C14,"top3","Open_Acute_DIV1","TOP5","TOP6","REPORTED","TOP8")</f>
        <v>51328</v>
      </c>
      <c r="CX14" s="53">
        <f>_xll.OneStreamExcelAddIn.XFFunctions.XFGetCell("TRUE", "CONSOL", $D$3,"TOT_Entity","USD","Actual",[1]Setup!C18,"PERIODIC",$B14,"TOPFLOW","TOP","TOP","top1",$C14,"top3","Open_Acute_DIV1","TOP5","TOP6","REPORTED","TOP8")</f>
        <v>2248</v>
      </c>
      <c r="CY14" s="53">
        <f>_xll.OneStreamExcelAddIn.XFFunctions.XFGetCell("TRUE", "CONSOL", $D$3,"TOT_Entity","USD","Actual",[1]Setup!C19,"PERIODIC",$B14,"TOPFLOW","TOP","TOP","top1",$C14,"top3","Open_Acute_DIV1","TOP5","TOP6","REPORTED","TOP8")</f>
        <v>24360.35</v>
      </c>
      <c r="CZ14" s="53">
        <f>_xll.OneStreamExcelAddIn.XFFunctions.XFGetCell("TRUE", "CONSOL", $D$3,"TOT_Entity","USD","Actual",[1]Setup!C20,"PERIODIC",$B14,"TOPFLOW","TOP","TOP","top1",$C14,"top3","Open_Acute_DIV1","TOP5","TOP6","REPORTED","TOP8")</f>
        <v>29234.82</v>
      </c>
      <c r="DA14" s="53">
        <f>_xll.OneStreamExcelAddIn.XFFunctions.XFGetCell("TRUE", "CONSOL", $D$3,"TOT_Entity","USD","Actual",[1]Setup!C21,"PERIODIC",$B14,"TOPFLOW","TOP","TOP","top1",$C14,"top3","Open_Acute_DIV1","TOP5","TOP6","REPORTED","TOP8")</f>
        <v>96039.88</v>
      </c>
      <c r="DB14" s="53">
        <f>_xll.OneStreamExcelAddIn.XFFunctions.XFGetCell("TRUE", "CONSOL", $D$3,"TOT_Entity","USD","Actual",[1]Setup!C22,"PERIODIC",$B14,"TOPFLOW","TOP","TOP","top1",$C14,"top3","Open_Acute_DIV1","TOP5","TOP6","REPORTED","TOP8")</f>
        <v>40700.82</v>
      </c>
      <c r="DC14" s="53">
        <f>_xll.OneStreamExcelAddIn.XFFunctions.XFGetCell("TRUE", "CONSOL", $D$3,"TOT_Entity","USD","Actual",[1]Setup!C23,"PERIODIC",$B14,"TOPFLOW","TOP","TOP","top1",$C14,"top3","Open_Acute_DIV1","TOP5","TOP6","REPORTED","TOP8")</f>
        <v>114835.89</v>
      </c>
      <c r="DD14" s="53">
        <f>_xll.OneStreamExcelAddIn.XFFunctions.XFGetCell("TRUE", "CONSOL", $D$3,"TOT_Entity","USD","Actual",[1]Setup!C24,"PERIODIC",$B14,"TOPFLOW","TOP","TOP","top1",$C14,"top3","Open_Acute_DIV1","TOP5","TOP6","REPORTED","TOP8")</f>
        <v>21976.14</v>
      </c>
      <c r="DE14" s="53">
        <f>_xll.OneStreamExcelAddIn.XFFunctions.XFGetCell("TRUE", "CONSOL", $D$3,"TOT_Entity","USD","Actual",[1]Setup!C25,"PERIODIC",$B14,"TOPFLOW","TOP","TOP","top1",$C14,"top3","Open_Acute_DIV1","TOP5","TOP6","REPORTED","TOP8")</f>
        <v>65625</v>
      </c>
      <c r="DF14" s="53">
        <f>_xll.OneStreamExcelAddIn.XFFunctions.XFGetCell("TRUE", "CONSOL", $D$3,"TOT_Entity","USD","Actual",[1]Setup!C26,"PERIODIC",$B14,"TOPFLOW","TOP","TOP","top1",$C14,"top3","Open_Acute_DIV1","TOP5","TOP6","REPORTED","TOP8")</f>
        <v>35896</v>
      </c>
      <c r="DG14" s="53">
        <f>_xll.OneStreamExcelAddIn.XFFunctions.XFGetCell("TRUE", "CONSOL", $D$3,"TOT_Entity","USD","Actual",[1]Setup!C27,"PERIODIC",$B14,"TOPFLOW","TOP","TOP","top1",$C14,"top3","Open_Acute_DIV1","TOP5","TOP6","REPORTED","TOP8")</f>
        <v>31824</v>
      </c>
      <c r="DH14" s="53">
        <f>_xll.OneStreamExcelAddIn.XFFunctions.XFGetCell("TRUE", "CONSOL", $D$3,"TOT_Entity","USD","Actual",[1]Setup!C28,"PERIODIC",$B14,"TOPFLOW","TOP","TOP","top1",$C14,"top3","Open_Acute_DIV1","TOP5","TOP6","REPORTED","TOP8")</f>
        <v>1230</v>
      </c>
      <c r="DI14" s="15"/>
      <c r="DJ14" s="53">
        <f>_xll.OneStreamExcelAddIn.XFFunctions.XFGetCell("TRUE", "CONSOL", $D$3,"TOT_Entity","Aggregated","Budget_Working",[1]Setup!C4,"PERIODIC",$B14,"TOPFLOW","TOP","TOP","top1",$C14,"top3","Open_Acute_DIV1","TOP5","TOP6","REPORTED","TOP8")</f>
        <v>25577.257414846001</v>
      </c>
      <c r="DK14" s="53">
        <f>_xll.OneStreamExcelAddIn.XFFunctions.XFGetCell("TRUE", "CONSOL", $D$3,"TOT_Entity","Aggregated","Budget_Working",[1]Setup!C5,"PERIODIC",$B14,"TOPFLOW","TOP","TOP","top1",$C14,"top3","Open_Acute_DIV1","TOP5","TOP6","REPORTED","TOP8")</f>
        <v>25652.911333478001</v>
      </c>
      <c r="DL14" s="53">
        <f>_xll.OneStreamExcelAddIn.XFFunctions.XFGetCell("TRUE", "CONSOL", $D$3,"TOT_Entity","Aggregated","Budget_Working",[1]Setup!C6,"PERIODIC",$B14,"TOPFLOW","TOP","TOP","top1",$C14,"top3","Open_Acute_DIV1","TOP5","TOP6","REPORTED","TOP8")</f>
        <v>29889.048215919</v>
      </c>
      <c r="DM14" s="53">
        <f>_xll.OneStreamExcelAddIn.XFFunctions.XFGetCell("TRUE", "CONSOL", $D$3,"TOT_Entity","Aggregated","Budget_Working",[1]Setup!C7,"PERIODIC",$B14,"TOPFLOW","TOP","TOP","top1",$C14,"top3","Open_Acute_DIV1","TOP5","TOP6","REPORTED","TOP8")</f>
        <v>26626.685412176001</v>
      </c>
      <c r="DN14" s="53">
        <f>_xll.OneStreamExcelAddIn.XFFunctions.XFGetCell("TRUE", "CONSOL", $D$3,"TOT_Entity","Aggregated","Budget_Working",[1]Setup!C8,"PERIODIC",$B14,"TOPFLOW","TOP","TOP","top1",$C14,"top3","Open_Acute_DIV1","TOP5","TOP6","REPORTED","TOP8")</f>
        <v>26398.473967247999</v>
      </c>
      <c r="DO14" s="53">
        <f>_xll.OneStreamExcelAddIn.XFFunctions.XFGetCell("TRUE", "CONSOL", $D$3,"TOT_Entity","Aggregated","Budget_Working",[1]Setup!C9,"PERIODIC",$B14,"TOPFLOW","TOP","TOP","top1",$C14,"top3","Open_Acute_DIV1","TOP5","TOP6","REPORTED","TOP8")</f>
        <v>27929.748693866</v>
      </c>
      <c r="DP14" s="53">
        <f>_xll.OneStreamExcelAddIn.XFFunctions.XFGetCell("TRUE", "CONSOL", $D$3,"TOT_Entity","Aggregated","Budget_Working",[1]Setup!C10,"PERIODIC",$B14,"TOPFLOW","TOP","TOP","top1",$C14,"top3","Open_Acute_DIV1","TOP5","TOP6","REPORTED","TOP8")</f>
        <v>29509.446212684001</v>
      </c>
      <c r="DQ14" s="53">
        <f>_xll.OneStreamExcelAddIn.XFFunctions.XFGetCell("TRUE", "CONSOL", $D$3,"TOT_Entity","Aggregated","Budget_Working",[1]Setup!C11,"PERIODIC",$B14,"TOPFLOW","TOP","TOP","top1",$C14,"top3","Open_Acute_DIV1","TOP5","TOP6","REPORTED","TOP8")</f>
        <v>26569.025600410001</v>
      </c>
      <c r="DR14" s="53">
        <f>_xll.OneStreamExcelAddIn.XFFunctions.XFGetCell("TRUE", "CONSOL", $D$3,"TOT_Entity","Aggregated","Budget_Working",[1]Setup!C12,"PERIODIC",$B14,"TOPFLOW","TOP","TOP","top1",$C14,"top3","Open_Acute_DIV1","TOP5","TOP6","REPORTED","TOP8")</f>
        <v>26502.545179502002</v>
      </c>
      <c r="DS14" s="53">
        <f>_xll.OneStreamExcelAddIn.XFFunctions.XFGetCell("TRUE", "CONSOL", $D$3,"TOT_Entity","Aggregated","Budget_Working",[1]Setup!C13,"PERIODIC",$B14,"TOPFLOW","TOP","TOP","top1",$C14,"top3","Open_Acute_DIV1","TOP5","TOP6","REPORTED","TOP8")</f>
        <v>27738.841857257001</v>
      </c>
      <c r="DT14" s="53">
        <f>_xll.OneStreamExcelAddIn.XFFunctions.XFGetCell("TRUE", "CONSOL", $D$3,"TOT_Entity","Aggregated","Budget_Working",[1]Setup!C14,"PERIODIC",$B14,"TOPFLOW","TOP","TOP","top1",$C14,"top3","Open_Acute_DIV1","TOP5","TOP6","REPORTED","TOP8")</f>
        <v>24857.574593739999</v>
      </c>
      <c r="DU14" s="53">
        <f>_xll.OneStreamExcelAddIn.XFFunctions.XFGetCell("TRUE", "CONSOL", $D$3,"TOT_Entity","Aggregated","Budget_Working",[1]Setup!C15,"PERIODIC",$B14,"TOPFLOW","TOP","TOP","top1",$C14,"top3","Open_Acute_DIV1","TOP5","TOP6","REPORTED","TOP8")</f>
        <v>28297.759225132999</v>
      </c>
      <c r="DV14" s="15"/>
      <c r="DW14" s="53">
        <f>_xll.OneStreamExcelAddIn.XFFunctions.XFGetCell("TRUE", "CONSOL", $D$3,"TOT_Entity","USD","Budget_Final",[1]Setup!C17,"PERIODIC",$B14,"TOPFLOW","TOP","TOP","top1",$C14,"top3","Open_Acute_DIV1","TOP5","TOP6","REPORTED","TOP8")</f>
        <v>49981.527647800001</v>
      </c>
      <c r="DX14" s="53">
        <f>_xll.OneStreamExcelAddIn.XFFunctions.XFGetCell("TRUE", "CONSOL", $D$3,"TOT_Entity","USD","Budget_Final",[1]Setup!C18,"PERIODIC",$B14,"TOPFLOW","TOP","TOP","top1",$C14,"top3","Open_Acute_DIV1","TOP5","TOP6","REPORTED","TOP8")</f>
        <v>47770.588219561003</v>
      </c>
      <c r="DY14" s="53">
        <f>_xll.OneStreamExcelAddIn.XFFunctions.XFGetCell("TRUE", "CONSOL", $D$3,"TOT_Entity","USD","Budget_Final",[1]Setup!C19,"PERIODIC",$B14,"TOPFLOW","TOP","TOP","top1",$C14,"top3","Open_Acute_DIV1","TOP5","TOP6","REPORTED","TOP8")</f>
        <v>53104.967682199996</v>
      </c>
      <c r="DZ14" s="53">
        <f>_xll.OneStreamExcelAddIn.XFFunctions.XFGetCell("TRUE", "CONSOL", $D$3,"TOT_Entity","USD","Budget_Final",[1]Setup!C20,"PERIODIC",$B14,"TOPFLOW","TOP","TOP","top1",$C14,"top3","Open_Acute_DIV1","TOP5","TOP6","REPORTED","TOP8")</f>
        <v>54915.358662425999</v>
      </c>
      <c r="EA14" s="53">
        <f>_xll.OneStreamExcelAddIn.XFFunctions.XFGetCell("TRUE", "CONSOL", $D$3,"TOT_Entity","USD","Budget_Final",[1]Setup!C21,"PERIODIC",$B14,"TOPFLOW","TOP","TOP","top1",$C14,"top3","Open_Acute_DIV1","TOP5","TOP6","REPORTED","TOP8")</f>
        <v>54654.185694364998</v>
      </c>
      <c r="EB14" s="53">
        <f>_xll.OneStreamExcelAddIn.XFFunctions.XFGetCell("TRUE", "CONSOL", $D$3,"TOT_Entity","USD","Budget_Final",[1]Setup!C22,"PERIODIC",$B14,"TOPFLOW","TOP","TOP","top1",$C14,"top3","Open_Acute_DIV1","TOP5","TOP6","REPORTED","TOP8")</f>
        <v>51107.725674674002</v>
      </c>
      <c r="EC14" s="53">
        <f>_xll.OneStreamExcelAddIn.XFFunctions.XFGetCell("TRUE", "CONSOL", $D$3,"TOT_Entity","USD","Budget_Final",[1]Setup!C23,"PERIODIC",$B14,"TOPFLOW","TOP","TOP","top1",$C14,"top3","Open_Acute_DIV1","TOP5","TOP6","REPORTED","TOP8")</f>
        <v>53222.508330778001</v>
      </c>
      <c r="ED14" s="53">
        <f>_xll.OneStreamExcelAddIn.XFFunctions.XFGetCell("TRUE", "CONSOL", $D$3,"TOT_Entity","USD","Budget_Final",[1]Setup!C24,"PERIODIC",$B14,"TOPFLOW","TOP","TOP","top1",$C14,"top3","Open_Acute_DIV1","TOP5","TOP6","REPORTED","TOP8")</f>
        <v>53235.567629657002</v>
      </c>
      <c r="EE14" s="53">
        <f>_xll.OneStreamExcelAddIn.XFFunctions.XFGetCell("TRUE", "CONSOL", $D$3,"TOT_Entity","USD","Budget_Final",[1]Setup!C25,"PERIODIC",$B14,"TOPFLOW","TOP","TOP","top1",$C14,"top3","Open_Acute_DIV1","TOP5","TOP6","REPORTED","TOP8")</f>
        <v>53608.919929224998</v>
      </c>
      <c r="EF14" s="53">
        <f>_xll.OneStreamExcelAddIn.XFFunctions.XFGetCell("TRUE", "CONSOL", $D$3,"TOT_Entity","USD","Budget_Final",[1]Setup!C26,"PERIODIC",$B14,"TOPFLOW","TOP","TOP","top1",$C14,"top3","Open_Acute_DIV1","TOP5","TOP6","REPORTED","TOP8")</f>
        <v>54183.642724295998</v>
      </c>
      <c r="EG14" s="53">
        <f>_xll.OneStreamExcelAddIn.XFFunctions.XFGetCell("TRUE", "CONSOL", $D$3,"TOT_Entity","USD","Budget_Final",[1]Setup!C27,"PERIODIC",$B14,"TOPFLOW","TOP","TOP","top1",$C14,"top3","Open_Acute_DIV1","TOP5","TOP6","REPORTED","TOP8")</f>
        <v>51619.873503581999</v>
      </c>
      <c r="EH14" s="53">
        <f>_xll.OneStreamExcelAddIn.XFFunctions.XFGetCell("TRUE", "CONSOL", $D$3,"TOT_Entity","USD","Budget_Final",[1]Setup!C28,"PERIODIC",$B14,"TOPFLOW","TOP","TOP","top1",$C14,"top3","Open_Acute_DIV1","TOP5","TOP6","REPORTED","TOP8")</f>
        <v>51436.291482637003</v>
      </c>
    </row>
    <row r="15" spans="2:138" x14ac:dyDescent="0.25">
      <c r="B15" s="51">
        <v>54000</v>
      </c>
      <c r="C15" s="51" t="s">
        <v>37</v>
      </c>
      <c r="D15" s="52" t="s">
        <v>43</v>
      </c>
      <c r="E15" s="53">
        <f>_xll.OneStreamExcelAddIn.XFFunctions.XFGetCell("TRUE", "CONSOL", $D$3,"TOT_Entity","USD","Actual",$E$3,"PERIODIC",$B15,"TOPFLOW","TOP","TOP","top1",$C15,"top3","Open_Acute_DIV1","TOP5","TOP6","REPORTED","TOP8")</f>
        <v>39727.919999999998</v>
      </c>
      <c r="F15" s="53">
        <f>_xll.OneStreamExcelAddIn.XFFunctions.XFGetCell("TRUE", "CONSOL", $D$3,"TOT_Entity","Aggregated","Budget_Working",$E$3,"PERIODIC",$B15,"TOPFLOW","TOP","TOP","top1",$C15,"top3","Open_Acute_DIV1","TOP5","TOP6","REPORTED","TOP8")</f>
        <v>35502.247216233001</v>
      </c>
      <c r="G15" s="53">
        <f t="shared" si="36"/>
        <v>-4225.6727837669969</v>
      </c>
      <c r="H15" s="40">
        <f t="shared" si="10"/>
        <v>-0.11902550162612963</v>
      </c>
      <c r="I15" s="41"/>
      <c r="J15" s="53">
        <f>_xll.OneStreamExcelAddIn.XFFunctions.XFGetCell("TRUE", "CONSOL", $D$3,"TOT_Entity","USD","Actual",$E$3,"YTD",$B15,"TOPFLOW","TOP","TOP","top1",$C15,"top3","Open_Acute_DIV1","TOP5","TOP6","REPORTED","TOP8")</f>
        <v>269192.32000000001</v>
      </c>
      <c r="K15" s="53">
        <f>_xll.OneStreamExcelAddIn.XFFunctions.XFGetCell("TRUE", "CONSOL", $D$3,"TOT_Entity","Aggregated","Budget_Working",$E$3,"YTD",$B15,"TOPFLOW","TOP","TOP","top1",$C15,"top3","Open_Acute_DIV1","TOP5","TOP6","REPORTED","TOP8")</f>
        <v>143661.20316855499</v>
      </c>
      <c r="L15" s="53">
        <f t="shared" si="37"/>
        <v>-125531.11683144502</v>
      </c>
      <c r="M15" s="40">
        <f t="shared" si="11"/>
        <v>-0.8737997041843073</v>
      </c>
      <c r="N15" s="41"/>
      <c r="O15" s="53">
        <f>_xll.OneStreamExcelAddIn.XFFunctions.XFGetCell("TRUE", "CONSOL", $D$3,"TOT_Entity","USD","Actual",$F$3,"YTD",$B15,"TOPFLOW","TOP","TOP","top1",$C15,"top3","Open_Acute_DIV1","TOP5","TOP6","REPORTED","TOP8")</f>
        <v>239592.43</v>
      </c>
      <c r="P15" s="53">
        <f>_xll.OneStreamExcelAddIn.XFFunctions.XFGetCell("TRUE", "CONSOL", $D$3,"TOT_Entity","USD","Actual",$E$3,"YTD",$B15,"TOPFLOW","TOP","TOP","top1",$C15,"top3","Open_Acute_DIV1","TOP5","TOP6","REPORTED","VAR_BW_PY_Actual")</f>
        <v>-29599.89</v>
      </c>
      <c r="Q15" s="40">
        <f t="shared" si="12"/>
        <v>-0.12354267620224896</v>
      </c>
      <c r="R15" s="41"/>
      <c r="S15" s="53">
        <f>_xll.OneStreamExcelAddIn.XFFunctions.XFGetCell("TRUE", "CONSOL", $D$3,"TOT_Entity","USD","MIDFCST",$E$3,"MTD",$B15,"TOPFLOW","TOP","TOP","top1",$C15,"top3","Open_Acute_DIV1","TOP5","TOP6","REPORTED","TOP8")</f>
        <v>0</v>
      </c>
      <c r="T15" s="53">
        <f>S15-E15</f>
        <v>-39727.919999999998</v>
      </c>
      <c r="U15" s="40">
        <f t="shared" si="35"/>
        <v>0</v>
      </c>
      <c r="V15" s="41"/>
      <c r="W15" s="42"/>
      <c r="X15" s="43"/>
      <c r="Y15" s="42"/>
      <c r="Z15" s="44"/>
      <c r="AA15" s="56"/>
      <c r="AB15" s="57"/>
      <c r="AC15" s="57"/>
      <c r="AD15" s="57"/>
      <c r="AE15" s="40">
        <f t="shared" si="13"/>
        <v>0</v>
      </c>
      <c r="AG15" s="53">
        <f>_xll.OneStreamExcelAddIn.XFFunctions.XFGetCell("TRUE", "CONSOL", $D$3,"TOT_Entity","USD","Actual",[1]Setup!C5,"PERIODIC",$B15,"TOPFLOW","TOP","TOP","top1",$C15,"top3","Open_Acute_DIV1","TOP5","TOP6","REPORTED","TOP8")</f>
        <v>42439.519999999997</v>
      </c>
      <c r="AH15" s="53">
        <f>_xll.OneStreamExcelAddIn.XFFunctions.XFGetCell("TRUE", "CONSOL", $D$3,"TOT_Entity","Aggregated","Budget_Working",[1]Setup!C5,"PERIODIC",$B15,"TOPFLOW","TOP","TOP","top1",$C15,"top3","Open_Acute_DIV1","TOP5","TOP6","REPORTED","TOP8")</f>
        <v>34203.881777968003</v>
      </c>
      <c r="AI15" s="53">
        <f>AH15-AG15</f>
        <v>-8235.6382220319938</v>
      </c>
      <c r="AJ15" s="40">
        <f t="shared" si="14"/>
        <v>-0.24078080597673202</v>
      </c>
      <c r="AL15" s="53">
        <f>_xll.OneStreamExcelAddIn.XFFunctions.XFGetCell("TRUE", "CONSOL", $D$3,"TOT_Entity","USD","Actual",[1]Setup!C6,"PERIODIC",$B15,"TOPFLOW","TOP","TOP","top1",$C15,"top3","Open_Acute_DIV1","TOP5","TOP6","REPORTED","TOP8")</f>
        <v>67160</v>
      </c>
      <c r="AM15" s="53">
        <f>_xll.OneStreamExcelAddIn.XFFunctions.XFGetCell("TRUE", "CONSOL", $D$3,"TOT_Entity","Aggregated","Budget_Working",[1]Setup!C6,"PERIODIC",$B15,"TOPFLOW","TOP","TOP","top1",$C15,"top3","Open_Acute_DIV1","TOP5","TOP6","REPORTED","TOP8")</f>
        <v>39852.064287891</v>
      </c>
      <c r="AN15" s="53">
        <f t="shared" si="15"/>
        <v>27307.935712109</v>
      </c>
      <c r="AO15" s="40">
        <f t="shared" si="16"/>
        <v>0.68523265231222874</v>
      </c>
      <c r="AQ15" s="53">
        <f>_xll.OneStreamExcelAddIn.XFFunctions.XFGetCell("TRUE", "CONSOL", $D$3,"TOT_Entity","USD","Actual",[1]Setup!C7,"PERIODIC",$B15,"TOPFLOW","TOP","TOP","top1",$C15,"top3","Open_Acute_DIV1","TOP5","TOP6","REPORTED","TOP8")</f>
        <v>39727.919999999998</v>
      </c>
      <c r="AR15" s="53">
        <f>_xll.OneStreamExcelAddIn.XFFunctions.XFGetCell("TRUE", "CONSOL", $D$3,"TOT_Entity","Aggregated","Budget_Working",[1]Setup!C7,"PERIODIC",$B15,"TOPFLOW","TOP","TOP","top1",$C15,"top3","Open_Acute_DIV1","TOP5","TOP6","REPORTED","TOP8")</f>
        <v>35502.247216233001</v>
      </c>
      <c r="AS15" s="53">
        <f t="shared" si="17"/>
        <v>4225.6727837669969</v>
      </c>
      <c r="AT15" s="40">
        <f t="shared" si="18"/>
        <v>0.11902550162612968</v>
      </c>
      <c r="AV15" s="53">
        <f>_xll.OneStreamExcelAddIn.XFFunctions.XFGetCell("TRUE", "CONSOL", $D$3,"TOT_Entity","USD","Actual",[1]Setup!C8,"PERIODIC",$B15,"TOPFLOW","TOP","TOP","top1",$C15,"top3","Open_Acute_DIV1","TOP5","TOP6","REPORTED","TOP8")</f>
        <v>-269192.32000000001</v>
      </c>
      <c r="AW15" s="53">
        <f>_xll.OneStreamExcelAddIn.XFFunctions.XFGetCell("TRUE", "CONSOL", $D$3,"TOT_Entity","Aggregated","Budget_Working",[1]Setup!C8,"PERIODIC",$B15,"TOPFLOW","TOP","TOP","top1",$C15,"top3","Open_Acute_DIV1","TOP5","TOP6","REPORTED","TOP8")</f>
        <v>35197.965289663996</v>
      </c>
      <c r="AX15" s="53">
        <f t="shared" si="19"/>
        <v>-304390.285289664</v>
      </c>
      <c r="AY15" s="40">
        <f t="shared" si="20"/>
        <v>-8.6479511751507196</v>
      </c>
      <c r="BA15" s="53">
        <f>_xll.OneStreamExcelAddIn.XFFunctions.XFGetCell("TRUE", "CONSOL", $D$3,"TOT_Entity","USD","Actual",[1]Setup!C9,"PERIODIC",$B15,"TOPFLOW","TOP","TOP","top1",$C15,"top3","Open_Acute_DIV1","TOP5","TOP6","REPORTED","TOP8")</f>
        <v>0</v>
      </c>
      <c r="BB15" s="53">
        <f>_xll.OneStreamExcelAddIn.XFFunctions.XFGetCell("TRUE", "CONSOL", $D$3,"TOT_Entity","Aggregated","Budget_Working",[1]Setup!C9,"PERIODIC",$B15,"TOPFLOW","TOP","TOP","top1",$C15,"top3","Open_Acute_DIV1","TOP5","TOP6","REPORTED","TOP8")</f>
        <v>37239.664925154</v>
      </c>
      <c r="BC15" s="53">
        <f t="shared" si="21"/>
        <v>-37239.664925154</v>
      </c>
      <c r="BD15" s="40">
        <f t="shared" si="22"/>
        <v>-1</v>
      </c>
      <c r="BF15" s="53">
        <f>_xll.OneStreamExcelAddIn.XFFunctions.XFGetCell("TRUE", "CONSOL", $D$3,"TOT_Entity","USD","Actual",[1]Setup!C10,"PERIODIC",$B15,"TOPFLOW","TOP","TOP","top1",$C15,"top3","Open_Acute_DIV1","TOP5","TOP6","REPORTED","TOP8")</f>
        <v>0</v>
      </c>
      <c r="BG15" s="53">
        <f>_xll.OneStreamExcelAddIn.XFFunctions.XFGetCell("TRUE", "CONSOL", $D$3,"TOT_Entity","Aggregated","Budget_Working",[1]Setup!C10,"PERIODIC",$B15,"TOPFLOW","TOP","TOP","top1",$C15,"top3","Open_Acute_DIV1","TOP5","TOP6","REPORTED","TOP8")</f>
        <v>39345.928283579</v>
      </c>
      <c r="BH15" s="53">
        <f t="shared" si="23"/>
        <v>-39345.928283579</v>
      </c>
      <c r="BI15" s="40">
        <f t="shared" si="24"/>
        <v>-1</v>
      </c>
      <c r="BK15" s="53">
        <f>_xll.OneStreamExcelAddIn.XFFunctions.XFGetCell("TRUE", "CONSOL", $D$3,"TOT_Entity","USD","Actual",[1]Setup!C11,"PERIODIC",$B15,"TOPFLOW","TOP","TOP","top1",$C15,"top3","Open_Acute_DIV1","TOP5","TOP6","REPORTED","TOP8")</f>
        <v>0</v>
      </c>
      <c r="BL15" s="53">
        <f>_xll.OneStreamExcelAddIn.XFFunctions.XFGetCell("TRUE", "CONSOL", $D$3,"TOT_Entity","Aggregated","Budget_Working",[1]Setup!C11,"PERIODIC",$B15,"TOPFLOW","TOP","TOP","top1",$C15,"top3","Open_Acute_DIV1","TOP5","TOP6","REPORTED","TOP8")</f>
        <v>35425.367467213997</v>
      </c>
      <c r="BM15" s="53">
        <f t="shared" si="25"/>
        <v>-35425.367467213997</v>
      </c>
      <c r="BN15" s="40">
        <f t="shared" si="26"/>
        <v>-1</v>
      </c>
      <c r="BP15" s="53">
        <f>_xll.OneStreamExcelAddIn.XFFunctions.XFGetCell("TRUE", "CONSOL", $D$3,"TOT_Entity","USD","Actual",[1]Setup!C12,"PERIODIC",$B15,"TOPFLOW","TOP","TOP","top1",$C15,"top3","Open_Acute_DIV1","TOP5","TOP6","REPORTED","TOP8")</f>
        <v>0</v>
      </c>
      <c r="BQ15" s="53">
        <f>_xll.OneStreamExcelAddIn.XFFunctions.XFGetCell("TRUE", "CONSOL", $D$3,"TOT_Entity","Aggregated","Budget_Working",[1]Setup!C12,"PERIODIC",$B15,"TOPFLOW","TOP","TOP","top1",$C15,"top3","Open_Acute_DIV1","TOP5","TOP6","REPORTED","TOP8")</f>
        <v>35336.726906003998</v>
      </c>
      <c r="BR15" s="53">
        <f t="shared" si="27"/>
        <v>-35336.726906003998</v>
      </c>
      <c r="BS15" s="40">
        <f t="shared" si="28"/>
        <v>-1</v>
      </c>
      <c r="BU15" s="53">
        <f>_xll.OneStreamExcelAddIn.XFFunctions.XFGetCell("TRUE", "CONSOL", $D$3,"TOT_Entity","USD","Actual",[1]Setup!C13,"PERIODIC",$B15,"TOPFLOW","TOP","TOP","top1",$C15,"top3","Open_Acute_DIV1","TOP5","TOP6","REPORTED","TOP8")</f>
        <v>0</v>
      </c>
      <c r="BV15" s="53">
        <f>_xll.OneStreamExcelAddIn.XFFunctions.XFGetCell("TRUE", "CONSOL", $D$3,"TOT_Entity","Aggregated","Budget_Working",[1]Setup!C13,"PERIODIC",$B15,"TOPFLOW","TOP","TOP","top1",$C15,"top3","Open_Acute_DIV1","TOP5","TOP6","REPORTED","TOP8")</f>
        <v>36985.122476342003</v>
      </c>
      <c r="BW15" s="53">
        <f t="shared" si="29"/>
        <v>-36985.122476342003</v>
      </c>
      <c r="BX15" s="40">
        <f t="shared" si="30"/>
        <v>-1</v>
      </c>
      <c r="BZ15" s="53">
        <f>_xll.OneStreamExcelAddIn.XFFunctions.XFGetCell("TRUE", "CONSOL", $D$3,"TOT_Entity","USD","Actual",[1]Setup!C14,"PERIODIC",$B15,"TOPFLOW","TOP","TOP","top1",$C15,"top3","Open_Acute_DIV1","TOP5","TOP6","REPORTED","TOP8")</f>
        <v>0</v>
      </c>
      <c r="CA15" s="53">
        <f>_xll.OneStreamExcelAddIn.XFFunctions.XFGetCell("TRUE", "CONSOL", $D$3,"TOT_Entity","Aggregated","Budget_Working",[1]Setup!C14,"PERIODIC",$B15,"TOPFLOW","TOP","TOP","top1",$C15,"top3","Open_Acute_DIV1","TOP5","TOP6","REPORTED","TOP8")</f>
        <v>33143.432791655003</v>
      </c>
      <c r="CB15" s="53">
        <f t="shared" si="31"/>
        <v>-33143.432791655003</v>
      </c>
      <c r="CC15" s="40">
        <f t="shared" si="32"/>
        <v>-1</v>
      </c>
      <c r="CE15" s="53">
        <f>_xll.OneStreamExcelAddIn.XFFunctions.XFGetCell("TRUE", "CONSOL", $D$3,"TOT_Entity","USD","Actual",[1]Setup!C15,"PERIODIC",$B15,"TOPFLOW","TOP","TOP","top1",$C15,"top3","Open_Acute_DIV1","TOP5","TOP6","REPORTED","TOP8")</f>
        <v>0</v>
      </c>
      <c r="CF15" s="53">
        <f>_xll.OneStreamExcelAddIn.XFFunctions.XFGetCell("TRUE", "CONSOL", $D$3,"TOT_Entity","Aggregated","Budget_Working",[1]Setup!C15,"PERIODIC",$B15,"TOPFLOW","TOP","TOP","top1",$C15,"top3","Open_Acute_DIV1","TOP5","TOP6","REPORTED","TOP8")</f>
        <v>37730.345633509001</v>
      </c>
      <c r="CG15" s="53">
        <f t="shared" si="33"/>
        <v>-37730.345633509001</v>
      </c>
      <c r="CH15" s="40">
        <f t="shared" si="34"/>
        <v>-1</v>
      </c>
      <c r="CJ15" s="53">
        <f>_xll.OneStreamExcelAddIn.XFFunctions.XFGetCell("TRUE", "CONSOL", $D$3,"TOT_Entity","USD","Actual",[1]Setup!C4,"PERIODIC",$B15,"TOPFLOW","TOP","TOP","top1",$C15,"top3","Open_Acute_DIV1","TOP5","TOP6","REPORTED","TOP8")</f>
        <v>119864.88</v>
      </c>
      <c r="CK15" s="53">
        <f>_xll.OneStreamExcelAddIn.XFFunctions.XFGetCell("TRUE", "CONSOL", $D$3,"TOT_Entity","USD","Actual",[1]Setup!C5,"PERIODIC",$B15,"TOPFLOW","TOP","TOP","top1",$C15,"top3","Open_Acute_DIV1","TOP5","TOP6","REPORTED","TOP8")</f>
        <v>42439.519999999997</v>
      </c>
      <c r="CL15" s="53">
        <f>_xll.OneStreamExcelAddIn.XFFunctions.XFGetCell("TRUE", "CONSOL", $D$3,"TOT_Entity","USD","Actual",[1]Setup!C6,"PERIODIC",$B15,"TOPFLOW","TOP","TOP","top1",$C15,"top3","Open_Acute_DIV1","TOP5","TOP6","REPORTED","TOP8")</f>
        <v>67160</v>
      </c>
      <c r="CM15" s="53">
        <f>_xll.OneStreamExcelAddIn.XFFunctions.XFGetCell("TRUE", "CONSOL", $D$3,"TOT_Entity","USD","Actual",[1]Setup!C7,"PERIODIC",$B15,"TOPFLOW","TOP","TOP","top1",$C15,"top3","Open_Acute_DIV1","TOP5","TOP6","REPORTED","TOP8")</f>
        <v>39727.919999999998</v>
      </c>
      <c r="CN15" s="53">
        <f>_xll.OneStreamExcelAddIn.XFFunctions.XFGetCell("TRUE", "CONSOL", $D$3,"TOT_Entity","USD","Actual",[1]Setup!C8,"PERIODIC",$B15,"TOPFLOW","TOP","TOP","top1",$C15,"top3","Open_Acute_DIV1","TOP5","TOP6","REPORTED","TOP8")</f>
        <v>-269192.32000000001</v>
      </c>
      <c r="CO15" s="53">
        <f>_xll.OneStreamExcelAddIn.XFFunctions.XFGetCell("TRUE", "CONSOL", $D$3,"TOT_Entity","USD","Actual",[1]Setup!C9,"PERIODIC",$B15,"TOPFLOW","TOP","TOP","top1",$C15,"top3","Open_Acute_DIV1","TOP5","TOP6","REPORTED","TOP8")</f>
        <v>0</v>
      </c>
      <c r="CP15" s="53">
        <f>_xll.OneStreamExcelAddIn.XFFunctions.XFGetCell("TRUE", "CONSOL", $D$3,"TOT_Entity","USD","Actual",[1]Setup!C10,"PERIODIC",$B15,"TOPFLOW","TOP","TOP","top1",$C15,"top3","Open_Acute_DIV1","TOP5","TOP6","REPORTED","TOP8")</f>
        <v>0</v>
      </c>
      <c r="CQ15" s="53">
        <f>_xll.OneStreamExcelAddIn.XFFunctions.XFGetCell("TRUE", "CONSOL", $D$3,"TOT_Entity","USD","Actual",[1]Setup!C11,"PERIODIC",$B15,"TOPFLOW","TOP","TOP","top1",$C15,"top3","Open_Acute_DIV1","TOP5","TOP6","REPORTED","TOP8")</f>
        <v>0</v>
      </c>
      <c r="CR15" s="53">
        <f>_xll.OneStreamExcelAddIn.XFFunctions.XFGetCell("TRUE", "CONSOL", $D$3,"TOT_Entity","USD","Actual",[1]Setup!C12,"PERIODIC",$B15,"TOPFLOW","TOP","TOP","top1",$C15,"top3","Open_Acute_DIV1","TOP5","TOP6","REPORTED","TOP8")</f>
        <v>0</v>
      </c>
      <c r="CS15" s="53">
        <f>_xll.OneStreamExcelAddIn.XFFunctions.XFGetCell("TRUE", "CONSOL", $D$3,"TOT_Entity","USD","Actual",[1]Setup!C13,"PERIODIC",$B15,"TOPFLOW","TOP","TOP","top1",$C15,"top3","Open_Acute_DIV1","TOP5","TOP6","REPORTED","TOP8")</f>
        <v>0</v>
      </c>
      <c r="CT15" s="53">
        <f>_xll.OneStreamExcelAddIn.XFFunctions.XFGetCell("TRUE", "CONSOL", $D$3,"TOT_Entity","USD","Actual",[1]Setup!C14,"PERIODIC",$B15,"TOPFLOW","TOP","TOP","top1",$C15,"top3","Open_Acute_DIV1","TOP5","TOP6","REPORTED","TOP8")</f>
        <v>0</v>
      </c>
      <c r="CU15" s="53">
        <f>_xll.OneStreamExcelAddIn.XFFunctions.XFGetCell("TRUE", "CONSOL", $D$3,"TOT_Entity","USD","Actual",[1]Setup!C15,"PERIODIC",$B15,"TOPFLOW","TOP","TOP","top1",$C15,"top3","Open_Acute_DIV1","TOP5","TOP6","REPORTED","TOP8")</f>
        <v>0</v>
      </c>
      <c r="CW15" s="53">
        <f>_xll.OneStreamExcelAddIn.XFFunctions.XFGetCell("TRUE", "CONSOL", $D$3,"TOT_Entity","USD","Actual",[1]Setup!C17,"PERIODIC",$B15,"TOPFLOW","TOP","TOP","top1",$C15,"top3","Open_Acute_DIV1","TOP5","TOP6","REPORTED","TOP8")</f>
        <v>56413.18</v>
      </c>
      <c r="CX15" s="53">
        <f>_xll.OneStreamExcelAddIn.XFFunctions.XFGetCell("TRUE", "CONSOL", $D$3,"TOT_Entity","USD","Actual",[1]Setup!C18,"PERIODIC",$B15,"TOPFLOW","TOP","TOP","top1",$C15,"top3","Open_Acute_DIV1","TOP5","TOP6","REPORTED","TOP8")</f>
        <v>55510.559999999998</v>
      </c>
      <c r="CY15" s="53">
        <f>_xll.OneStreamExcelAddIn.XFFunctions.XFGetCell("TRUE", "CONSOL", $D$3,"TOT_Entity","USD","Actual",[1]Setup!C19,"PERIODIC",$B15,"TOPFLOW","TOP","TOP","top1",$C15,"top3","Open_Acute_DIV1","TOP5","TOP6","REPORTED","TOP8")</f>
        <v>94682.77</v>
      </c>
      <c r="CZ15" s="53">
        <f>_xll.OneStreamExcelAddIn.XFFunctions.XFGetCell("TRUE", "CONSOL", $D$3,"TOT_Entity","USD","Actual",[1]Setup!C20,"PERIODIC",$B15,"TOPFLOW","TOP","TOP","top1",$C15,"top3","Open_Acute_DIV1","TOP5","TOP6","REPORTED","TOP8")</f>
        <v>32985.919999999998</v>
      </c>
      <c r="DA15" s="53">
        <f>_xll.OneStreamExcelAddIn.XFFunctions.XFGetCell("TRUE", "CONSOL", $D$3,"TOT_Entity","USD","Actual",[1]Setup!C21,"PERIODIC",$B15,"TOPFLOW","TOP","TOP","top1",$C15,"top3","Open_Acute_DIV1","TOP5","TOP6","REPORTED","TOP8")</f>
        <v>18744.07</v>
      </c>
      <c r="DB15" s="53">
        <f>_xll.OneStreamExcelAddIn.XFFunctions.XFGetCell("TRUE", "CONSOL", $D$3,"TOT_Entity","USD","Actual",[1]Setup!C22,"PERIODIC",$B15,"TOPFLOW","TOP","TOP","top1",$C15,"top3","Open_Acute_DIV1","TOP5","TOP6","REPORTED","TOP8")</f>
        <v>103354.85</v>
      </c>
      <c r="DC15" s="53">
        <f>_xll.OneStreamExcelAddIn.XFFunctions.XFGetCell("TRUE", "CONSOL", $D$3,"TOT_Entity","USD","Actual",[1]Setup!C23,"PERIODIC",$B15,"TOPFLOW","TOP","TOP","top1",$C15,"top3","Open_Acute_DIV1","TOP5","TOP6","REPORTED","TOP8")</f>
        <v>44957.45</v>
      </c>
      <c r="DD15" s="53">
        <f>_xll.OneStreamExcelAddIn.XFFunctions.XFGetCell("TRUE", "CONSOL", $D$3,"TOT_Entity","USD","Actual",[1]Setup!C24,"PERIODIC",$B15,"TOPFLOW","TOP","TOP","top1",$C15,"top3","Open_Acute_DIV1","TOP5","TOP6","REPORTED","TOP8")</f>
        <v>30055.14</v>
      </c>
      <c r="DE15" s="53">
        <f>_xll.OneStreamExcelAddIn.XFFunctions.XFGetCell("TRUE", "CONSOL", $D$3,"TOT_Entity","USD","Actual",[1]Setup!C25,"PERIODIC",$B15,"TOPFLOW","TOP","TOP","top1",$C15,"top3","Open_Acute_DIV1","TOP5","TOP6","REPORTED","TOP8")</f>
        <v>52064.86</v>
      </c>
      <c r="DF15" s="53">
        <f>_xll.OneStreamExcelAddIn.XFFunctions.XFGetCell("TRUE", "CONSOL", $D$3,"TOT_Entity","USD","Actual",[1]Setup!C26,"PERIODIC",$B15,"TOPFLOW","TOP","TOP","top1",$C15,"top3","Open_Acute_DIV1","TOP5","TOP6","REPORTED","TOP8")</f>
        <v>63714</v>
      </c>
      <c r="DG15" s="53">
        <f>_xll.OneStreamExcelAddIn.XFFunctions.XFGetCell("TRUE", "CONSOL", $D$3,"TOT_Entity","USD","Actual",[1]Setup!C27,"PERIODIC",$B15,"TOPFLOW","TOP","TOP","top1",$C15,"top3","Open_Acute_DIV1","TOP5","TOP6","REPORTED","TOP8")</f>
        <v>28792</v>
      </c>
      <c r="DH15" s="53">
        <f>_xll.OneStreamExcelAddIn.XFFunctions.XFGetCell("TRUE", "CONSOL", $D$3,"TOT_Entity","USD","Actual",[1]Setup!C28,"PERIODIC",$B15,"TOPFLOW","TOP","TOP","top1",$C15,"top3","Open_Acute_DIV1","TOP5","TOP6","REPORTED","TOP8")</f>
        <v>124870.01</v>
      </c>
      <c r="DI15" s="15"/>
      <c r="DJ15" s="53">
        <f>_xll.OneStreamExcelAddIn.XFFunctions.XFGetCell("TRUE", "CONSOL", $D$3,"TOT_Entity","Aggregated","Budget_Working",[1]Setup!C4,"PERIODIC",$B15,"TOPFLOW","TOP","TOP","top1",$C15,"top3","Open_Acute_DIV1","TOP5","TOP6","REPORTED","TOP8")</f>
        <v>34103.009886462998</v>
      </c>
      <c r="DK15" s="53">
        <f>_xll.OneStreamExcelAddIn.XFFunctions.XFGetCell("TRUE", "CONSOL", $D$3,"TOT_Entity","Aggregated","Budget_Working",[1]Setup!C5,"PERIODIC",$B15,"TOPFLOW","TOP","TOP","top1",$C15,"top3","Open_Acute_DIV1","TOP5","TOP6","REPORTED","TOP8")</f>
        <v>34203.881777968003</v>
      </c>
      <c r="DL15" s="53">
        <f>_xll.OneStreamExcelAddIn.XFFunctions.XFGetCell("TRUE", "CONSOL", $D$3,"TOT_Entity","Aggregated","Budget_Working",[1]Setup!C6,"PERIODIC",$B15,"TOPFLOW","TOP","TOP","top1",$C15,"top3","Open_Acute_DIV1","TOP5","TOP6","REPORTED","TOP8")</f>
        <v>39852.064287891</v>
      </c>
      <c r="DM15" s="53">
        <f>_xll.OneStreamExcelAddIn.XFFunctions.XFGetCell("TRUE", "CONSOL", $D$3,"TOT_Entity","Aggregated","Budget_Working",[1]Setup!C7,"PERIODIC",$B15,"TOPFLOW","TOP","TOP","top1",$C15,"top3","Open_Acute_DIV1","TOP5","TOP6","REPORTED","TOP8")</f>
        <v>35502.247216233001</v>
      </c>
      <c r="DN15" s="53">
        <f>_xll.OneStreamExcelAddIn.XFFunctions.XFGetCell("TRUE", "CONSOL", $D$3,"TOT_Entity","Aggregated","Budget_Working",[1]Setup!C8,"PERIODIC",$B15,"TOPFLOW","TOP","TOP","top1",$C15,"top3","Open_Acute_DIV1","TOP5","TOP6","REPORTED","TOP8")</f>
        <v>35197.965289663996</v>
      </c>
      <c r="DO15" s="53">
        <f>_xll.OneStreamExcelAddIn.XFFunctions.XFGetCell("TRUE", "CONSOL", $D$3,"TOT_Entity","Aggregated","Budget_Working",[1]Setup!C9,"PERIODIC",$B15,"TOPFLOW","TOP","TOP","top1",$C15,"top3","Open_Acute_DIV1","TOP5","TOP6","REPORTED","TOP8")</f>
        <v>37239.664925154</v>
      </c>
      <c r="DP15" s="53">
        <f>_xll.OneStreamExcelAddIn.XFFunctions.XFGetCell("TRUE", "CONSOL", $D$3,"TOT_Entity","Aggregated","Budget_Working",[1]Setup!C10,"PERIODIC",$B15,"TOPFLOW","TOP","TOP","top1",$C15,"top3","Open_Acute_DIV1","TOP5","TOP6","REPORTED","TOP8")</f>
        <v>39345.928283579</v>
      </c>
      <c r="DQ15" s="53">
        <f>_xll.OneStreamExcelAddIn.XFFunctions.XFGetCell("TRUE", "CONSOL", $D$3,"TOT_Entity","Aggregated","Budget_Working",[1]Setup!C11,"PERIODIC",$B15,"TOPFLOW","TOP","TOP","top1",$C15,"top3","Open_Acute_DIV1","TOP5","TOP6","REPORTED","TOP8")</f>
        <v>35425.367467213997</v>
      </c>
      <c r="DR15" s="53">
        <f>_xll.OneStreamExcelAddIn.XFFunctions.XFGetCell("TRUE", "CONSOL", $D$3,"TOT_Entity","Aggregated","Budget_Working",[1]Setup!C12,"PERIODIC",$B15,"TOPFLOW","TOP","TOP","top1",$C15,"top3","Open_Acute_DIV1","TOP5","TOP6","REPORTED","TOP8")</f>
        <v>35336.726906003998</v>
      </c>
      <c r="DS15" s="53">
        <f>_xll.OneStreamExcelAddIn.XFFunctions.XFGetCell("TRUE", "CONSOL", $D$3,"TOT_Entity","Aggregated","Budget_Working",[1]Setup!C13,"PERIODIC",$B15,"TOPFLOW","TOP","TOP","top1",$C15,"top3","Open_Acute_DIV1","TOP5","TOP6","REPORTED","TOP8")</f>
        <v>36985.122476342003</v>
      </c>
      <c r="DT15" s="53">
        <f>_xll.OneStreamExcelAddIn.XFFunctions.XFGetCell("TRUE", "CONSOL", $D$3,"TOT_Entity","Aggregated","Budget_Working",[1]Setup!C14,"PERIODIC",$B15,"TOPFLOW","TOP","TOP","top1",$C15,"top3","Open_Acute_DIV1","TOP5","TOP6","REPORTED","TOP8")</f>
        <v>33143.432791655003</v>
      </c>
      <c r="DU15" s="53">
        <f>_xll.OneStreamExcelAddIn.XFFunctions.XFGetCell("TRUE", "CONSOL", $D$3,"TOT_Entity","Aggregated","Budget_Working",[1]Setup!C15,"PERIODIC",$B15,"TOPFLOW","TOP","TOP","top1",$C15,"top3","Open_Acute_DIV1","TOP5","TOP6","REPORTED","TOP8")</f>
        <v>37730.345633509001</v>
      </c>
      <c r="DV15" s="15"/>
      <c r="DW15" s="53">
        <f>_xll.OneStreamExcelAddIn.XFFunctions.XFGetCell("TRUE", "CONSOL", $D$3,"TOT_Entity","USD","Budget_Final",[1]Setup!C17,"PERIODIC",$B15,"TOPFLOW","TOP","TOP","top1",$C15,"top3","Open_Acute_DIV1","TOP5","TOP6","REPORTED","TOP8")</f>
        <v>37299.647498359001</v>
      </c>
      <c r="DX15" s="53">
        <f>_xll.OneStreamExcelAddIn.XFFunctions.XFGetCell("TRUE", "CONSOL", $D$3,"TOT_Entity","USD","Budget_Final",[1]Setup!C18,"PERIODIC",$B15,"TOPFLOW","TOP","TOP","top1",$C15,"top3","Open_Acute_DIV1","TOP5","TOP6","REPORTED","TOP8")</f>
        <v>35649.692701168002</v>
      </c>
      <c r="DY15" s="53">
        <f>_xll.OneStreamExcelAddIn.XFFunctions.XFGetCell("TRUE", "CONSOL", $D$3,"TOT_Entity","USD","Budget_Final",[1]Setup!C19,"PERIODIC",$B15,"TOPFLOW","TOP","TOP","top1",$C15,"top3","Open_Acute_DIV1","TOP5","TOP6","REPORTED","TOP8")</f>
        <v>39630.572897167003</v>
      </c>
      <c r="DZ15" s="53">
        <f>_xll.OneStreamExcelAddIn.XFFunctions.XFGetCell("TRUE", "CONSOL", $D$3,"TOT_Entity","USD","Budget_Final",[1]Setup!C20,"PERIODIC",$B15,"TOPFLOW","TOP","TOP","top1",$C15,"top3","Open_Acute_DIV1","TOP5","TOP6","REPORTED","TOP8")</f>
        <v>40981.610942109</v>
      </c>
      <c r="EA15" s="53">
        <f>_xll.OneStreamExcelAddIn.XFFunctions.XFGetCell("TRUE", "CONSOL", $D$3,"TOT_Entity","USD","Budget_Final",[1]Setup!C21,"PERIODIC",$B15,"TOPFLOW","TOP","TOP","top1",$C15,"top3","Open_Acute_DIV1","TOP5","TOP6","REPORTED","TOP8")</f>
        <v>40786.705742067003</v>
      </c>
      <c r="EB15" s="53">
        <f>_xll.OneStreamExcelAddIn.XFFunctions.XFGetCell("TRUE", "CONSOL", $D$3,"TOT_Entity","USD","Budget_Final",[1]Setup!C22,"PERIODIC",$B15,"TOPFLOW","TOP","TOP","top1",$C15,"top3","Open_Acute_DIV1","TOP5","TOP6","REPORTED","TOP8")</f>
        <v>38140.093787072001</v>
      </c>
      <c r="EC15" s="53">
        <f>_xll.OneStreamExcelAddIn.XFFunctions.XFGetCell("TRUE", "CONSOL", $D$3,"TOT_Entity","USD","Budget_Final",[1]Setup!C23,"PERIODIC",$B15,"TOPFLOW","TOP","TOP","top1",$C15,"top3","Open_Acute_DIV1","TOP5","TOP6","REPORTED","TOP8")</f>
        <v>39718.289799088001</v>
      </c>
      <c r="ED15" s="53">
        <f>_xll.OneStreamExcelAddIn.XFFunctions.XFGetCell("TRUE", "CONSOL", $D$3,"TOT_Entity","USD","Budget_Final",[1]Setup!C24,"PERIODIC",$B15,"TOPFLOW","TOP","TOP","top1",$C15,"top3","Open_Acute_DIV1","TOP5","TOP6","REPORTED","TOP8")</f>
        <v>39728.035544519997</v>
      </c>
      <c r="EE15" s="53">
        <f>_xll.OneStreamExcelAddIn.XFFunctions.XFGetCell("TRUE", "CONSOL", $D$3,"TOT_Entity","USD","Budget_Final",[1]Setup!C25,"PERIODIC",$B15,"TOPFLOW","TOP","TOP","top1",$C15,"top3","Open_Acute_DIV1","TOP5","TOP6","REPORTED","TOP8")</f>
        <v>40006.656663599999</v>
      </c>
      <c r="EF15" s="53">
        <f>_xll.OneStreamExcelAddIn.XFFunctions.XFGetCell("TRUE", "CONSOL", $D$3,"TOT_Entity","USD","Budget_Final",[1]Setup!C26,"PERIODIC",$B15,"TOPFLOW","TOP","TOP","top1",$C15,"top3","Open_Acute_DIV1","TOP5","TOP6","REPORTED","TOP8")</f>
        <v>40435.554271861001</v>
      </c>
      <c r="EG15" s="53">
        <f>_xll.OneStreamExcelAddIn.XFFunctions.XFGetCell("TRUE", "CONSOL", $D$3,"TOT_Entity","USD","Budget_Final",[1]Setup!C27,"PERIODIC",$B15,"TOPFLOW","TOP","TOP","top1",$C15,"top3","Open_Acute_DIV1","TOP5","TOP6","REPORTED","TOP8")</f>
        <v>38522.293659388</v>
      </c>
      <c r="EH15" s="53">
        <f>_xll.OneStreamExcelAddIn.XFFunctions.XFGetCell("TRUE", "CONSOL", $D$3,"TOT_Entity","USD","Budget_Final",[1]Setup!C28,"PERIODIC",$B15,"TOPFLOW","TOP","TOP","top1",$C15,"top3","Open_Acute_DIV1","TOP5","TOP6","REPORTED","TOP8")</f>
        <v>38385.292151221001</v>
      </c>
    </row>
    <row r="16" spans="2:138" x14ac:dyDescent="0.25">
      <c r="B16" s="51" t="s">
        <v>44</v>
      </c>
      <c r="C16" s="51" t="s">
        <v>37</v>
      </c>
      <c r="D16" s="58" t="s">
        <v>45</v>
      </c>
      <c r="E16" s="59">
        <f>_xll.OneStreamExcelAddIn.XFFunctions.XFGetCell("TRUE", "CONSOL", $D$3,"TOT_Entity","USD","Actual",$E$3,"PERIODIC",$B16,"TOPFLOW","TOP","TOP","top1",$C16,"top3","Open_Acute_DIV1","TOP5","TOP6","REPORTED","TOP8")</f>
        <v>5575683.9299999997</v>
      </c>
      <c r="F16" s="59">
        <f>_xll.OneStreamExcelAddIn.XFFunctions.XFGetCell("TRUE", "CONSOL", $D$3,"TOT_Entity","Aggregated","Budget_Working",$E$3,"PERIODIC",$B16,"TOPFLOW","TOP","TOP","top1",$C16,"top3","Open_Acute_DIV1","TOP5","TOP6","REPORTED","TOP8")</f>
        <v>5774201.214273327</v>
      </c>
      <c r="G16" s="59">
        <f>SUM(G10:G15)</f>
        <v>-198517.28427332704</v>
      </c>
      <c r="H16" s="60">
        <f t="shared" si="10"/>
        <v>-3.4380042694495898E-2</v>
      </c>
      <c r="I16" s="61"/>
      <c r="J16" s="59">
        <f>_xll.OneStreamExcelAddIn.XFFunctions.XFGetCell("TRUE", "CONSOL", $D$3,"TOT_Entity","USD","Actual",$E$3,"YTD",$B16,"TOPFLOW","TOP","TOP","top1",$C16,"top3","Open_Acute_DIV1","TOP5","TOP6","REPORTED","TOP8")</f>
        <v>20065253.43</v>
      </c>
      <c r="K16" s="59">
        <f>_xll.OneStreamExcelAddIn.XFFunctions.XFGetCell("TRUE", "CONSOL", $D$3,"TOT_Entity","Aggregated","Budget_Working",$E$3,"YTD",$B16,"TOPFLOW","TOP","TOP","top1",$C16,"top3","Open_Acute_DIV1","TOP5","TOP6","REPORTED","TOP8")</f>
        <v>23258969.690993767</v>
      </c>
      <c r="L16" s="59">
        <f>SUM(L10:L15)</f>
        <v>-3193716.2609937661</v>
      </c>
      <c r="M16" s="60">
        <f t="shared" si="11"/>
        <v>-0.13731116654880987</v>
      </c>
      <c r="N16" s="61"/>
      <c r="O16" s="59">
        <f>_xll.OneStreamExcelAddIn.XFFunctions.XFGetCell("TRUE", "CONSOL", $D$3,"TOT_Entity","USD","Actual",$F$3,"YTD",$B16,"TOPFLOW","TOP","TOP","top1",$C16,"top3","Open_Acute_DIV1","TOP5","TOP6","REPORTED","TOP8")</f>
        <v>14482141.029999999</v>
      </c>
      <c r="P16" s="59">
        <f>_xll.OneStreamExcelAddIn.XFFunctions.XFGetCell("TRUE", "CONSOL", $D$3,"TOT_Entity","USD","Actual",$E$3,"YTD",$B16,"TOPFLOW","TOP","TOP","top1",$C16,"top3","Open_Acute_DIV1","TOP5","TOP6","REPORTED","VAR_BW_PY_Actual")</f>
        <v>5583112.4000000004</v>
      </c>
      <c r="Q16" s="60">
        <f t="shared" si="12"/>
        <v>0.38551705776338518</v>
      </c>
      <c r="R16" s="61"/>
      <c r="S16" s="59">
        <f>_xll.OneStreamExcelAddIn.XFFunctions.XFGetCell("TRUE", "CONSOL", $D$3,"TOT_Entity","USD","MIDFCST",$E$3,"MTD",$B16,"TOPFLOW","TOP","TOP","top1",$C16,"top3","Open_Acute_DIV1","TOP5","TOP6","REPORTED","TOP8")</f>
        <v>0</v>
      </c>
      <c r="T16" s="59">
        <f>E16-S16</f>
        <v>5575683.9299999997</v>
      </c>
      <c r="U16" s="60">
        <f t="shared" si="35"/>
        <v>0</v>
      </c>
      <c r="V16" s="61"/>
      <c r="W16" s="42"/>
      <c r="X16" s="43"/>
      <c r="Y16" s="42"/>
      <c r="Z16" s="44"/>
      <c r="AA16" s="62"/>
      <c r="AB16" s="59">
        <f>_xll.OneStreamExcelAddIn.XFFunctions.XFGetCell("TRUE", "CONSOL", $D$3,"TOT_Entity","USD","Actual",[1]Setup!C4,"PERIODIC",$B16,"TOPFLOW","TOP","TOP","top1",$C16,"top3","Open_Acute_DIV1","TOP5","TOP6","REPORTED","TOP8")</f>
        <v>5510045.0699999994</v>
      </c>
      <c r="AC16" s="59">
        <f>_xll.OneStreamExcelAddIn.XFFunctions.XFGetCell("TRUE", "CONSOL", $D$3,"TOT_Entity","Aggregated","Budget_Working",[1]Setup!C4,"PERIODIC",$B16,"TOPFLOW","TOP","TOP","top1",$C16,"top3","Open_Acute_DIV1","TOP5","TOP6","REPORTED","TOP8")</f>
        <v>5636866.0703562554</v>
      </c>
      <c r="AD16" s="59">
        <f>AB16-AC16</f>
        <v>-126821.00035625603</v>
      </c>
      <c r="AE16" s="60">
        <f t="shared" si="13"/>
        <v>-2.2498494513324641E-2</v>
      </c>
      <c r="AG16" s="59">
        <f>_xll.OneStreamExcelAddIn.XFFunctions.XFGetCell("TRUE", "CONSOL", $D$3,"TOT_Entity","USD","Actual",[1]Setup!C5,"PERIODIC",$B16,"TOPFLOW","TOP","TOP","top1",$C16,"top3","Open_Acute_DIV1","TOP5","TOP6","REPORTED","TOP8")</f>
        <v>5780244.7000000002</v>
      </c>
      <c r="AH16" s="59">
        <f>_xll.OneStreamExcelAddIn.XFFunctions.XFGetCell("TRUE", "CONSOL", $D$3,"TOT_Entity","Aggregated","Budget_Working",[1]Setup!C5,"PERIODIC",$B16,"TOPFLOW","TOP","TOP","top1",$C16,"top3","Open_Acute_DIV1","TOP5","TOP6","REPORTED","TOP8")</f>
        <v>5646766.6465076143</v>
      </c>
      <c r="AI16" s="59">
        <f>AG16-AH16</f>
        <v>133478.05349238589</v>
      </c>
      <c r="AJ16" s="60">
        <f t="shared" si="14"/>
        <v>2.3637961659871101E-2</v>
      </c>
      <c r="AL16" s="59">
        <f>_xll.OneStreamExcelAddIn.XFFunctions.XFGetCell("TRUE", "CONSOL", $D$3,"TOT_Entity","USD","Actual",[1]Setup!C6,"PERIODIC",$B16,"TOPFLOW","TOP","TOP","top1",$C16,"top3","Open_Acute_DIV1","TOP5","TOP6","REPORTED","TOP8")</f>
        <v>3199279.73</v>
      </c>
      <c r="AM16" s="59">
        <f>_xll.OneStreamExcelAddIn.XFFunctions.XFGetCell("TRUE", "CONSOL", $D$3,"TOT_Entity","Aggregated","Budget_Working",[1]Setup!C6,"PERIODIC",$B16,"TOPFLOW","TOP","TOP","top1",$C16,"top3","Open_Acute_DIV1","TOP5","TOP6","REPORTED","TOP8")</f>
        <v>6201135.7598565714</v>
      </c>
      <c r="AN16" s="59">
        <f t="shared" si="15"/>
        <v>-3001856.0298565715</v>
      </c>
      <c r="AO16" s="60">
        <f t="shared" si="16"/>
        <v>-0.48408164989537383</v>
      </c>
      <c r="AQ16" s="59">
        <f>_xll.OneStreamExcelAddIn.XFFunctions.XFGetCell("TRUE", "CONSOL", $D$3,"TOT_Entity","USD","Actual",[1]Setup!C7,"PERIODIC",$B16,"TOPFLOW","TOP","TOP","top1",$C16,"top3","Open_Acute_DIV1","TOP5","TOP6","REPORTED","TOP8")</f>
        <v>5575683.9299999997</v>
      </c>
      <c r="AR16" s="59">
        <f>_xll.OneStreamExcelAddIn.XFFunctions.XFGetCell("TRUE", "CONSOL", $D$3,"TOT_Entity","Aggregated","Budget_Working",[1]Setup!C7,"PERIODIC",$B16,"TOPFLOW","TOP","TOP","top1",$C16,"top3","Open_Acute_DIV1","TOP5","TOP6","REPORTED","TOP8")</f>
        <v>5774201.214273327</v>
      </c>
      <c r="AS16" s="59">
        <f t="shared" si="17"/>
        <v>-198517.28427332733</v>
      </c>
      <c r="AT16" s="60">
        <f t="shared" si="18"/>
        <v>-3.4380042694495905E-2</v>
      </c>
      <c r="AV16" s="59">
        <f>_xll.OneStreamExcelAddIn.XFFunctions.XFGetCell("TRUE", "CONSOL", $D$3,"TOT_Entity","USD","Actual",[1]Setup!C8,"PERIODIC",$B16,"TOPFLOW","TOP","TOP","top1",$C16,"top3","Open_Acute_DIV1","TOP5","TOP6","REPORTED","TOP8")</f>
        <v>-20065253.43</v>
      </c>
      <c r="AW16" s="59">
        <f>_xll.OneStreamExcelAddIn.XFFunctions.XFGetCell("TRUE", "CONSOL", $D$3,"TOT_Entity","Aggregated","Budget_Working",[1]Setup!C8,"PERIODIC",$B16,"TOPFLOW","TOP","TOP","top1",$C16,"top3","Open_Acute_DIV1","TOP5","TOP6","REPORTED","TOP8")</f>
        <v>5744335.9431804586</v>
      </c>
      <c r="AX16" s="59">
        <f t="shared" si="19"/>
        <v>-25809589.373180456</v>
      </c>
      <c r="AY16" s="60">
        <f t="shared" si="20"/>
        <v>-4.4930501329437389</v>
      </c>
      <c r="BA16" s="59">
        <f>_xll.OneStreamExcelAddIn.XFFunctions.XFGetCell("TRUE", "CONSOL", $D$3,"TOT_Entity","USD","Actual",[1]Setup!C9,"PERIODIC",$B16,"TOPFLOW","TOP","TOP","top1",$C16,"top3","Open_Acute_DIV1","TOP5","TOP6","REPORTED","TOP8")</f>
        <v>0</v>
      </c>
      <c r="BB16" s="59">
        <f>_xll.OneStreamExcelAddIn.XFFunctions.XFGetCell("TRUE", "CONSOL", $D$3,"TOT_Entity","Aggregated","Budget_Working",[1]Setup!C9,"PERIODIC",$B16,"TOPFLOW","TOP","TOP","top1",$C16,"top3","Open_Acute_DIV1","TOP5","TOP6","REPORTED","TOP8")</f>
        <v>5944728.7624039017</v>
      </c>
      <c r="BC16" s="59">
        <f t="shared" si="21"/>
        <v>-5944728.7624039017</v>
      </c>
      <c r="BD16" s="60">
        <f t="shared" si="22"/>
        <v>-1</v>
      </c>
      <c r="BF16" s="59">
        <f>_xll.OneStreamExcelAddIn.XFFunctions.XFGetCell("TRUE", "CONSOL", $D$3,"TOT_Entity","USD","Actual",[1]Setup!C10,"PERIODIC",$B16,"TOPFLOW","TOP","TOP","top1",$C16,"top3","Open_Acute_DIV1","TOP5","TOP6","REPORTED","TOP8")</f>
        <v>0</v>
      </c>
      <c r="BG16" s="59">
        <f>_xll.OneStreamExcelAddIn.XFFunctions.XFGetCell("TRUE", "CONSOL", $D$3,"TOT_Entity","Aggregated","Budget_Working",[1]Setup!C10,"PERIODIC",$B16,"TOPFLOW","TOP","TOP","top1",$C16,"top3","Open_Acute_DIV1","TOP5","TOP6","REPORTED","TOP8")</f>
        <v>6151458.5110332603</v>
      </c>
      <c r="BH16" s="59">
        <f t="shared" si="23"/>
        <v>-6151458.5110332603</v>
      </c>
      <c r="BI16" s="60">
        <f t="shared" si="24"/>
        <v>-1</v>
      </c>
      <c r="BK16" s="59">
        <f>_xll.OneStreamExcelAddIn.XFFunctions.XFGetCell("TRUE", "CONSOL", $D$3,"TOT_Entity","USD","Actual",[1]Setup!C11,"PERIODIC",$B16,"TOPFLOW","TOP","TOP","top1",$C16,"top3","Open_Acute_DIV1","TOP5","TOP6","REPORTED","TOP8")</f>
        <v>0</v>
      </c>
      <c r="BL16" s="59">
        <f>_xll.OneStreamExcelAddIn.XFFunctions.XFGetCell("TRUE", "CONSOL", $D$3,"TOT_Entity","Aggregated","Budget_Working",[1]Setup!C11,"PERIODIC",$B16,"TOPFLOW","TOP","TOP","top1",$C16,"top3","Open_Acute_DIV1","TOP5","TOP6","REPORTED","TOP8")</f>
        <v>5766655.4669070328</v>
      </c>
      <c r="BM16" s="59">
        <f t="shared" si="25"/>
        <v>-5766655.4669070328</v>
      </c>
      <c r="BN16" s="60">
        <f t="shared" si="26"/>
        <v>-1</v>
      </c>
      <c r="BP16" s="59">
        <f>_xll.OneStreamExcelAddIn.XFFunctions.XFGetCell("TRUE", "CONSOL", $D$3,"TOT_Entity","USD","Actual",[1]Setup!C12,"PERIODIC",$B16,"TOPFLOW","TOP","TOP","top1",$C16,"top3","Open_Acute_DIV1","TOP5","TOP6","REPORTED","TOP8")</f>
        <v>0</v>
      </c>
      <c r="BQ16" s="59">
        <f>_xll.OneStreamExcelAddIn.XFFunctions.XFGetCell("TRUE", "CONSOL", $D$3,"TOT_Entity","Aggregated","Budget_Working",[1]Setup!C12,"PERIODIC",$B16,"TOPFLOW","TOP","TOP","top1",$C16,"top3","Open_Acute_DIV1","TOP5","TOP6","REPORTED","TOP8")</f>
        <v>5757955.3958242126</v>
      </c>
      <c r="BR16" s="59">
        <f t="shared" si="27"/>
        <v>-5757955.3958242126</v>
      </c>
      <c r="BS16" s="60">
        <f t="shared" si="28"/>
        <v>-1</v>
      </c>
      <c r="BU16" s="59">
        <f>_xll.OneStreamExcelAddIn.XFFunctions.XFGetCell("TRUE", "CONSOL", $D$3,"TOT_Entity","USD","Actual",[1]Setup!C13,"PERIODIC",$B16,"TOPFLOW","TOP","TOP","top1",$C16,"top3","Open_Acute_DIV1","TOP5","TOP6","REPORTED","TOP8")</f>
        <v>0</v>
      </c>
      <c r="BV16" s="59">
        <f>_xll.OneStreamExcelAddIn.XFFunctions.XFGetCell("TRUE", "CONSOL", $D$3,"TOT_Entity","Aggregated","Budget_Working",[1]Setup!C13,"PERIODIC",$B16,"TOPFLOW","TOP","TOP","top1",$C16,"top3","Open_Acute_DIV1","TOP5","TOP6","REPORTED","TOP8")</f>
        <v>5919745.4210528499</v>
      </c>
      <c r="BW16" s="59">
        <f t="shared" si="29"/>
        <v>-5919745.4210528499</v>
      </c>
      <c r="BX16" s="60">
        <f t="shared" si="30"/>
        <v>-1</v>
      </c>
      <c r="BZ16" s="59">
        <f>_xll.OneStreamExcelAddIn.XFFunctions.XFGetCell("TRUE", "CONSOL", $D$3,"TOT_Entity","USD","Actual",[1]Setup!C14,"PERIODIC",$B16,"TOPFLOW","TOP","TOP","top1",$C16,"top3","Open_Acute_DIV1","TOP5","TOP6","REPORTED","TOP8")</f>
        <v>0</v>
      </c>
      <c r="CA16" s="59">
        <f>_xll.OneStreamExcelAddIn.XFFunctions.XFGetCell("TRUE", "CONSOL", $D$3,"TOT_Entity","Aggregated","Budget_Working",[1]Setup!C14,"PERIODIC",$B16,"TOPFLOW","TOP","TOP","top1",$C16,"top3","Open_Acute_DIV1","TOP5","TOP6","REPORTED","TOP8")</f>
        <v>5542683.5785009377</v>
      </c>
      <c r="CB16" s="59">
        <f t="shared" si="31"/>
        <v>-5542683.5785009377</v>
      </c>
      <c r="CC16" s="60">
        <f t="shared" si="32"/>
        <v>-1</v>
      </c>
      <c r="CE16" s="59">
        <f>_xll.OneStreamExcelAddIn.XFFunctions.XFGetCell("TRUE", "CONSOL", $D$3,"TOT_Entity","USD","Actual",[1]Setup!C15,"PERIODIC",$B16,"TOPFLOW","TOP","TOP","top1",$C16,"top3","Open_Acute_DIV1","TOP5","TOP6","REPORTED","TOP8")</f>
        <v>0</v>
      </c>
      <c r="CF16" s="59">
        <f>_xll.OneStreamExcelAddIn.XFFunctions.XFGetCell("TRUE", "CONSOL", $D$3,"TOT_Entity","Aggregated","Budget_Working",[1]Setup!C15,"PERIODIC",$B16,"TOPFLOW","TOP","TOP","top1",$C16,"top3","Open_Acute_DIV1","TOP5","TOP6","REPORTED","TOP8")</f>
        <v>5992889.0739288889</v>
      </c>
      <c r="CG16" s="59">
        <f t="shared" si="33"/>
        <v>-5992889.0739288889</v>
      </c>
      <c r="CH16" s="60">
        <f t="shared" si="34"/>
        <v>-1</v>
      </c>
      <c r="CJ16" s="59">
        <f>_xll.OneStreamExcelAddIn.XFFunctions.XFGetCell("TRUE", "CONSOL", $D$3,"TOT_Entity","USD","Actual",[1]Setup!C4,"PERIODIC",$B16,"TOPFLOW","TOP","TOP","top1",$C16,"top3","Open_Acute_DIV1","TOP5","TOP6","REPORTED","TOP8")</f>
        <v>5510045.0699999994</v>
      </c>
      <c r="CK16" s="59">
        <f>_xll.OneStreamExcelAddIn.XFFunctions.XFGetCell("TRUE", "CONSOL", $D$3,"TOT_Entity","USD","Actual",[1]Setup!C5,"PERIODIC",$B16,"TOPFLOW","TOP","TOP","top1",$C16,"top3","Open_Acute_DIV1","TOP5","TOP6","REPORTED","TOP8")</f>
        <v>5780244.7000000002</v>
      </c>
      <c r="CL16" s="59">
        <f>_xll.OneStreamExcelAddIn.XFFunctions.XFGetCell("TRUE", "CONSOL", $D$3,"TOT_Entity","USD","Actual",[1]Setup!C6,"PERIODIC",$B16,"TOPFLOW","TOP","TOP","top1",$C16,"top3","Open_Acute_DIV1","TOP5","TOP6","REPORTED","TOP8")</f>
        <v>3199279.73</v>
      </c>
      <c r="CM16" s="59">
        <f>_xll.OneStreamExcelAddIn.XFFunctions.XFGetCell("TRUE", "CONSOL", $D$3,"TOT_Entity","USD","Actual",[1]Setup!C7,"PERIODIC",$B16,"TOPFLOW","TOP","TOP","top1",$C16,"top3","Open_Acute_DIV1","TOP5","TOP6","REPORTED","TOP8")</f>
        <v>5575683.9299999997</v>
      </c>
      <c r="CN16" s="59">
        <f>_xll.OneStreamExcelAddIn.XFFunctions.XFGetCell("TRUE", "CONSOL", $D$3,"TOT_Entity","USD","Actual",[1]Setup!C8,"PERIODIC",$B16,"TOPFLOW","TOP","TOP","top1",$C16,"top3","Open_Acute_DIV1","TOP5","TOP6","REPORTED","TOP8")</f>
        <v>-20065253.43</v>
      </c>
      <c r="CO16" s="59">
        <f>_xll.OneStreamExcelAddIn.XFFunctions.XFGetCell("TRUE", "CONSOL", $D$3,"TOT_Entity","USD","Actual",[1]Setup!C9,"PERIODIC",$B16,"TOPFLOW","TOP","TOP","top1",$C16,"top3","Open_Acute_DIV1","TOP5","TOP6","REPORTED","TOP8")</f>
        <v>0</v>
      </c>
      <c r="CP16" s="59">
        <f>_xll.OneStreamExcelAddIn.XFFunctions.XFGetCell("TRUE", "CONSOL", $D$3,"TOT_Entity","USD","Actual",[1]Setup!C10,"PERIODIC",$B16,"TOPFLOW","TOP","TOP","top1",$C16,"top3","Open_Acute_DIV1","TOP5","TOP6","REPORTED","TOP8")</f>
        <v>0</v>
      </c>
      <c r="CQ16" s="59">
        <f>_xll.OneStreamExcelAddIn.XFFunctions.XFGetCell("TRUE", "CONSOL", $D$3,"TOT_Entity","USD","Actual",[1]Setup!C11,"PERIODIC",$B16,"TOPFLOW","TOP","TOP","top1",$C16,"top3","Open_Acute_DIV1","TOP5","TOP6","REPORTED","TOP8")</f>
        <v>0</v>
      </c>
      <c r="CR16" s="59">
        <f>_xll.OneStreamExcelAddIn.XFFunctions.XFGetCell("TRUE", "CONSOL", $D$3,"TOT_Entity","USD","Actual",[1]Setup!C12,"PERIODIC",$B16,"TOPFLOW","TOP","TOP","top1",$C16,"top3","Open_Acute_DIV1","TOP5","TOP6","REPORTED","TOP8")</f>
        <v>0</v>
      </c>
      <c r="CS16" s="59">
        <f>_xll.OneStreamExcelAddIn.XFFunctions.XFGetCell("TRUE", "CONSOL", $D$3,"TOT_Entity","USD","Actual",[1]Setup!C13,"PERIODIC",$B16,"TOPFLOW","TOP","TOP","top1",$C16,"top3","Open_Acute_DIV1","TOP5","TOP6","REPORTED","TOP8")</f>
        <v>0</v>
      </c>
      <c r="CT16" s="59">
        <f>_xll.OneStreamExcelAddIn.XFFunctions.XFGetCell("TRUE", "CONSOL", $D$3,"TOT_Entity","USD","Actual",[1]Setup!C14,"PERIODIC",$B16,"TOPFLOW","TOP","TOP","top1",$C16,"top3","Open_Acute_DIV1","TOP5","TOP6","REPORTED","TOP8")</f>
        <v>0</v>
      </c>
      <c r="CU16" s="59">
        <f>_xll.OneStreamExcelAddIn.XFFunctions.XFGetCell("TRUE", "CONSOL", $D$3,"TOT_Entity","USD","Actual",[1]Setup!C15,"PERIODIC",$B16,"TOPFLOW","TOP","TOP","top1",$C16,"top3","Open_Acute_DIV1","TOP5","TOP6","REPORTED","TOP8")</f>
        <v>0</v>
      </c>
      <c r="CW16" s="59">
        <f>_xll.OneStreamExcelAddIn.XFFunctions.XFGetCell("TRUE", "CONSOL", $D$3,"TOT_Entity","USD","Actual",[1]Setup!C17,"PERIODIC",$B16,"TOPFLOW","TOP","TOP","top1",$C16,"top3","Open_Acute_DIV1","TOP5","TOP6","REPORTED","TOP8")</f>
        <v>3248180.16</v>
      </c>
      <c r="CX16" s="59">
        <f>_xll.OneStreamExcelAddIn.XFFunctions.XFGetCell("TRUE", "CONSOL", $D$3,"TOT_Entity","USD","Actual",[1]Setup!C18,"PERIODIC",$B16,"TOPFLOW","TOP","TOP","top1",$C16,"top3","Open_Acute_DIV1","TOP5","TOP6","REPORTED","TOP8")</f>
        <v>3637609.02</v>
      </c>
      <c r="CY16" s="59">
        <f>_xll.OneStreamExcelAddIn.XFFunctions.XFGetCell("TRUE", "CONSOL", $D$3,"TOT_Entity","USD","Actual",[1]Setup!C19,"PERIODIC",$B16,"TOPFLOW","TOP","TOP","top1",$C16,"top3","Open_Acute_DIV1","TOP5","TOP6","REPORTED","TOP8")</f>
        <v>3958065.54</v>
      </c>
      <c r="CZ16" s="59">
        <f>_xll.OneStreamExcelAddIn.XFFunctions.XFGetCell("TRUE", "CONSOL", $D$3,"TOT_Entity","USD","Actual",[1]Setup!C20,"PERIODIC",$B16,"TOPFLOW","TOP","TOP","top1",$C16,"top3","Open_Acute_DIV1","TOP5","TOP6","REPORTED","TOP8")</f>
        <v>3638286.31</v>
      </c>
      <c r="DA16" s="59">
        <f>_xll.OneStreamExcelAddIn.XFFunctions.XFGetCell("TRUE", "CONSOL", $D$3,"TOT_Entity","USD","Actual",[1]Setup!C21,"PERIODIC",$B16,"TOPFLOW","TOP","TOP","top1",$C16,"top3","Open_Acute_DIV1","TOP5","TOP6","REPORTED","TOP8")</f>
        <v>4484222.7699999996</v>
      </c>
      <c r="DB16" s="59">
        <f>_xll.OneStreamExcelAddIn.XFFunctions.XFGetCell("TRUE", "CONSOL", $D$3,"TOT_Entity","USD","Actual",[1]Setup!C22,"PERIODIC",$B16,"TOPFLOW","TOP","TOP","top1",$C16,"top3","Open_Acute_DIV1","TOP5","TOP6","REPORTED","TOP8")</f>
        <v>32553218.910000004</v>
      </c>
      <c r="DC16" s="59">
        <f>_xll.OneStreamExcelAddIn.XFFunctions.XFGetCell("TRUE", "CONSOL", $D$3,"TOT_Entity","USD","Actual",[1]Setup!C23,"PERIODIC",$B16,"TOPFLOW","TOP","TOP","top1",$C16,"top3","Open_Acute_DIV1","TOP5","TOP6","REPORTED","TOP8")</f>
        <v>5659828.6600000001</v>
      </c>
      <c r="DD16" s="59">
        <f>_xll.OneStreamExcelAddIn.XFFunctions.XFGetCell("TRUE", "CONSOL", $D$3,"TOT_Entity","USD","Actual",[1]Setup!C24,"PERIODIC",$B16,"TOPFLOW","TOP","TOP","top1",$C16,"top3","Open_Acute_DIV1","TOP5","TOP6","REPORTED","TOP8")</f>
        <v>5599829.1899999995</v>
      </c>
      <c r="DE16" s="59">
        <f>_xll.OneStreamExcelAddIn.XFFunctions.XFGetCell("TRUE", "CONSOL", $D$3,"TOT_Entity","USD","Actual",[1]Setup!C25,"PERIODIC",$B16,"TOPFLOW","TOP","TOP","top1",$C16,"top3","Open_Acute_DIV1","TOP5","TOP6","REPORTED","TOP8")</f>
        <v>5770946.2200000007</v>
      </c>
      <c r="DF16" s="59">
        <f>_xll.OneStreamExcelAddIn.XFFunctions.XFGetCell("TRUE", "CONSOL", $D$3,"TOT_Entity","USD","Actual",[1]Setup!C26,"PERIODIC",$B16,"TOPFLOW","TOP","TOP","top1",$C16,"top3","Open_Acute_DIV1","TOP5","TOP6","REPORTED","TOP8")</f>
        <v>5784502.9800000004</v>
      </c>
      <c r="DG16" s="59">
        <f>_xll.OneStreamExcelAddIn.XFFunctions.XFGetCell("TRUE", "CONSOL", $D$3,"TOT_Entity","USD","Actual",[1]Setup!C27,"PERIODIC",$B16,"TOPFLOW","TOP","TOP","top1",$C16,"top3","Open_Acute_DIV1","TOP5","TOP6","REPORTED","TOP8")</f>
        <v>4733169.41</v>
      </c>
      <c r="DH16" s="59">
        <f>_xll.OneStreamExcelAddIn.XFFunctions.XFGetCell("TRUE", "CONSOL", $D$3,"TOT_Entity","USD","Actual",[1]Setup!C28,"PERIODIC",$B16,"TOPFLOW","TOP","TOP","top1",$C16,"top3","Open_Acute_DIV1","TOP5","TOP6","REPORTED","TOP8")</f>
        <v>5616585.7299999995</v>
      </c>
      <c r="DI16" s="15"/>
      <c r="DJ16" s="59">
        <f>_xll.OneStreamExcelAddIn.XFFunctions.XFGetCell("TRUE", "CONSOL", $D$3,"TOT_Entity","Aggregated","Budget_Working",[1]Setup!C4,"PERIODIC",$B16,"TOPFLOW","TOP","TOP","top1",$C16,"top3","Open_Acute_DIV1","TOP5","TOP6","REPORTED","TOP8")</f>
        <v>5636866.0703562554</v>
      </c>
      <c r="DK16" s="59">
        <f>_xll.OneStreamExcelAddIn.XFFunctions.XFGetCell("TRUE", "CONSOL", $D$3,"TOT_Entity","Aggregated","Budget_Working",[1]Setup!C5,"PERIODIC",$B16,"TOPFLOW","TOP","TOP","top1",$C16,"top3","Open_Acute_DIV1","TOP5","TOP6","REPORTED","TOP8")</f>
        <v>5646766.6465076143</v>
      </c>
      <c r="DL16" s="59">
        <f>_xll.OneStreamExcelAddIn.XFFunctions.XFGetCell("TRUE", "CONSOL", $D$3,"TOT_Entity","Aggregated","Budget_Working",[1]Setup!C6,"PERIODIC",$B16,"TOPFLOW","TOP","TOP","top1",$C16,"top3","Open_Acute_DIV1","TOP5","TOP6","REPORTED","TOP8")</f>
        <v>6201135.7598565714</v>
      </c>
      <c r="DM16" s="59">
        <f>_xll.OneStreamExcelAddIn.XFFunctions.XFGetCell("TRUE", "CONSOL", $D$3,"TOT_Entity","Aggregated","Budget_Working",[1]Setup!C7,"PERIODIC",$B16,"TOPFLOW","TOP","TOP","top1",$C16,"top3","Open_Acute_DIV1","TOP5","TOP6","REPORTED","TOP8")</f>
        <v>5774201.214273327</v>
      </c>
      <c r="DN16" s="59">
        <f>_xll.OneStreamExcelAddIn.XFFunctions.XFGetCell("TRUE", "CONSOL", $D$3,"TOT_Entity","Aggregated","Budget_Working",[1]Setup!C8,"PERIODIC",$B16,"TOPFLOW","TOP","TOP","top1",$C16,"top3","Open_Acute_DIV1","TOP5","TOP6","REPORTED","TOP8")</f>
        <v>5744335.9431804586</v>
      </c>
      <c r="DO16" s="59">
        <f>_xll.OneStreamExcelAddIn.XFFunctions.XFGetCell("TRUE", "CONSOL", $D$3,"TOT_Entity","Aggregated","Budget_Working",[1]Setup!C9,"PERIODIC",$B16,"TOPFLOW","TOP","TOP","top1",$C16,"top3","Open_Acute_DIV1","TOP5","TOP6","REPORTED","TOP8")</f>
        <v>5944728.7624039017</v>
      </c>
      <c r="DP16" s="59">
        <f>_xll.OneStreamExcelAddIn.XFFunctions.XFGetCell("TRUE", "CONSOL", $D$3,"TOT_Entity","Aggregated","Budget_Working",[1]Setup!C10,"PERIODIC",$B16,"TOPFLOW","TOP","TOP","top1",$C16,"top3","Open_Acute_DIV1","TOP5","TOP6","REPORTED","TOP8")</f>
        <v>6151458.5110332603</v>
      </c>
      <c r="DQ16" s="59">
        <f>_xll.OneStreamExcelAddIn.XFFunctions.XFGetCell("TRUE", "CONSOL", $D$3,"TOT_Entity","Aggregated","Budget_Working",[1]Setup!C11,"PERIODIC",$B16,"TOPFLOW","TOP","TOP","top1",$C16,"top3","Open_Acute_DIV1","TOP5","TOP6","REPORTED","TOP8")</f>
        <v>5766655.4669070328</v>
      </c>
      <c r="DR16" s="59">
        <f>_xll.OneStreamExcelAddIn.XFFunctions.XFGetCell("TRUE", "CONSOL", $D$3,"TOT_Entity","Aggregated","Budget_Working",[1]Setup!C12,"PERIODIC",$B16,"TOPFLOW","TOP","TOP","top1",$C16,"top3","Open_Acute_DIV1","TOP5","TOP6","REPORTED","TOP8")</f>
        <v>5757955.3958242126</v>
      </c>
      <c r="DS16" s="59">
        <f>_xll.OneStreamExcelAddIn.XFFunctions.XFGetCell("TRUE", "CONSOL", $D$3,"TOT_Entity","Aggregated","Budget_Working",[1]Setup!C13,"PERIODIC",$B16,"TOPFLOW","TOP","TOP","top1",$C16,"top3","Open_Acute_DIV1","TOP5","TOP6","REPORTED","TOP8")</f>
        <v>5919745.4210528499</v>
      </c>
      <c r="DT16" s="59">
        <f>_xll.OneStreamExcelAddIn.XFFunctions.XFGetCell("TRUE", "CONSOL", $D$3,"TOT_Entity","Aggregated","Budget_Working",[1]Setup!C14,"PERIODIC",$B16,"TOPFLOW","TOP","TOP","top1",$C16,"top3","Open_Acute_DIV1","TOP5","TOP6","REPORTED","TOP8")</f>
        <v>5542683.5785009377</v>
      </c>
      <c r="DU16" s="59">
        <f>_xll.OneStreamExcelAddIn.XFFunctions.XFGetCell("TRUE", "CONSOL", $D$3,"TOT_Entity","Aggregated","Budget_Working",[1]Setup!C15,"PERIODIC",$B16,"TOPFLOW","TOP","TOP","top1",$C16,"top3","Open_Acute_DIV1","TOP5","TOP6","REPORTED","TOP8")</f>
        <v>5992889.0739288889</v>
      </c>
      <c r="DV16" s="15"/>
      <c r="DW16" s="59">
        <f>_xll.OneStreamExcelAddIn.XFFunctions.XFGetCell("TRUE", "CONSOL", $D$3,"TOT_Entity","USD","Budget_Final",[1]Setup!C17,"PERIODIC",$B16,"TOPFLOW","TOP","TOP","top1",$C16,"top3","Open_Acute_DIV1","TOP5","TOP6","REPORTED","TOP8")</f>
        <v>3641713.783854547</v>
      </c>
      <c r="DX16" s="59">
        <f>_xll.OneStreamExcelAddIn.XFFunctions.XFGetCell("TRUE", "CONSOL", $D$3,"TOT_Entity","USD","Budget_Final",[1]Setup!C18,"PERIODIC",$B16,"TOPFLOW","TOP","TOP","top1",$C16,"top3","Open_Acute_DIV1","TOP5","TOP6","REPORTED","TOP8")</f>
        <v>3480622.0971855689</v>
      </c>
      <c r="DY16" s="59">
        <f>_xll.OneStreamExcelAddIn.XFFunctions.XFGetCell("TRUE", "CONSOL", $D$3,"TOT_Entity","USD","Budget_Final",[1]Setup!C19,"PERIODIC",$B16,"TOPFLOW","TOP","TOP","top1",$C16,"top3","Open_Acute_DIV1","TOP5","TOP6","REPORTED","TOP8")</f>
        <v>3869291.354241753</v>
      </c>
      <c r="DZ16" s="59">
        <f>_xll.OneStreamExcelAddIn.XFFunctions.XFGetCell("TRUE", "CONSOL", $D$3,"TOT_Entity","USD","Budget_Final",[1]Setup!C20,"PERIODIC",$B16,"TOPFLOW","TOP","TOP","top1",$C16,"top3","Open_Acute_DIV1","TOP5","TOP6","REPORTED","TOP8")</f>
        <v>4001198.6027219752</v>
      </c>
      <c r="EA16" s="59">
        <f>_xll.OneStreamExcelAddIn.XFFunctions.XFGetCell("TRUE", "CONSOL", $D$3,"TOT_Entity","USD","Budget_Final",[1]Setup!C21,"PERIODIC",$B16,"TOPFLOW","TOP","TOP","top1",$C16,"top3","Open_Acute_DIV1","TOP5","TOP6","REPORTED","TOP8")</f>
        <v>3982169.2284207726</v>
      </c>
      <c r="EB16" s="59">
        <f>_xll.OneStreamExcelAddIn.XFFunctions.XFGetCell("TRUE", "CONSOL", $D$3,"TOT_Entity","USD","Budget_Final",[1]Setup!C22,"PERIODIC",$B16,"TOPFLOW","TOP","TOP","top1",$C16,"top3","Open_Acute_DIV1","TOP5","TOP6","REPORTED","TOP8")</f>
        <v>3723769.9168068189</v>
      </c>
      <c r="EC16" s="59">
        <f>_xll.OneStreamExcelAddIn.XFFunctions.XFGetCell("TRUE", "CONSOL", $D$3,"TOT_Entity","USD","Budget_Final",[1]Setup!C23,"PERIODIC",$B16,"TOPFLOW","TOP","TOP","top1",$C16,"top3","Open_Acute_DIV1","TOP5","TOP6","REPORTED","TOP8")</f>
        <v>3877855.5062443051</v>
      </c>
      <c r="ED16" s="59">
        <f>_xll.OneStreamExcelAddIn.XFFunctions.XFGetCell("TRUE", "CONSOL", $D$3,"TOT_Entity","USD","Budget_Final",[1]Setup!C24,"PERIODIC",$B16,"TOPFLOW","TOP","TOP","top1",$C16,"top3","Open_Acute_DIV1","TOP5","TOP6","REPORTED","TOP8")</f>
        <v>3878807.0223537497</v>
      </c>
      <c r="EE16" s="59">
        <f>_xll.OneStreamExcelAddIn.XFFunctions.XFGetCell("TRUE", "CONSOL", $D$3,"TOT_Entity","USD","Budget_Final",[1]Setup!C25,"PERIODIC",$B16,"TOPFLOW","TOP","TOP","top1",$C16,"top3","Open_Acute_DIV1","TOP5","TOP6","REPORTED","TOP8")</f>
        <v>3906009.9166940688</v>
      </c>
      <c r="EF16" s="59">
        <f>_xll.OneStreamExcelAddIn.XFFunctions.XFGetCell("TRUE", "CONSOL", $D$3,"TOT_Entity","USD","Budget_Final",[1]Setup!C26,"PERIODIC",$B16,"TOPFLOW","TOP","TOP","top1",$C16,"top3","Open_Acute_DIV1","TOP5","TOP6","REPORTED","TOP8")</f>
        <v>3947844.4702245691</v>
      </c>
      <c r="EG16" s="59">
        <f>_xll.OneStreamExcelAddIn.XFFunctions.XFGetCell("TRUE", "CONSOL", $D$3,"TOT_Entity","USD","Budget_Final",[1]Setup!C27,"PERIODIC",$B16,"TOPFLOW","TOP","TOP","top1",$C16,"top3","Open_Acute_DIV1","TOP5","TOP6","REPORTED","TOP8")</f>
        <v>3761047.0968472669</v>
      </c>
      <c r="EH16" s="59">
        <f>_xll.OneStreamExcelAddIn.XFFunctions.XFGetCell("TRUE", "CONSOL", $D$3,"TOT_Entity","USD","Budget_Final",[1]Setup!C28,"PERIODIC",$B16,"TOPFLOW","TOP","TOP","top1",$C16,"top3","Open_Acute_DIV1","TOP5","TOP6","REPORTED","TOP8")</f>
        <v>3747671.2286003847</v>
      </c>
    </row>
    <row r="17" spans="2:138" x14ac:dyDescent="0.25">
      <c r="B17" s="51">
        <v>41000</v>
      </c>
      <c r="C17" s="51" t="s">
        <v>46</v>
      </c>
      <c r="D17" s="52" t="s">
        <v>47</v>
      </c>
      <c r="E17" s="53">
        <f>_xll.OneStreamExcelAddIn.XFFunctions.XFGetCell("TRUE", "CONSOL", $D$3,"TOT_Entity","USD","Actual",$E$3,"PERIODIC",$B17,"TOPFLOW","TOP","TOP","top1",$C17,"top3","Open_Acute_DIV1","TOP5","TOP6","REPORTED","TOP8")</f>
        <v>0</v>
      </c>
      <c r="F17" s="53">
        <f>_xll.OneStreamExcelAddIn.XFFunctions.XFGetCell("TRUE", "CONSOL", $D$3,"TOT_Entity","Aggregated","Budget_Working",$E$3,"PERIODIC",$B17,"TOPFLOW","TOP","TOP","top1",$C17,"top3","Open_Acute_DIV1","TOP5","TOP6","REPORTED","TOP8")</f>
        <v>0</v>
      </c>
      <c r="G17" s="53">
        <f>E17-F17</f>
        <v>0</v>
      </c>
      <c r="H17" s="40">
        <f t="shared" si="10"/>
        <v>0</v>
      </c>
      <c r="I17" s="41"/>
      <c r="J17" s="53">
        <f>_xll.OneStreamExcelAddIn.XFFunctions.XFGetCell("TRUE", "CONSOL", $D$3,"TOT_Entity","USD","Actual",$E$3,"YTD",$B17,"TOPFLOW","TOP","TOP","top1",$C17,"top3","Open_Acute_DIV1","TOP5","TOP6","REPORTED","TOP8")</f>
        <v>0</v>
      </c>
      <c r="K17" s="53">
        <f>_xll.OneStreamExcelAddIn.XFFunctions.XFGetCell("TRUE", "CONSOL", $D$3,"TOT_Entity","Aggregated","Budget_Working",$E$3,"YTD",$B17,"TOPFLOW","TOP","TOP","top1",$C17,"top3","Open_Acute_DIV1","TOP5","TOP6","REPORTED","TOP8")</f>
        <v>0</v>
      </c>
      <c r="L17" s="53">
        <f>J17-K17</f>
        <v>0</v>
      </c>
      <c r="M17" s="40">
        <f t="shared" si="11"/>
        <v>0</v>
      </c>
      <c r="N17" s="41"/>
      <c r="O17" s="53">
        <f>_xll.OneStreamExcelAddIn.XFFunctions.XFGetCell("TRUE", "CONSOL", $D$3,"TOT_Entity","USD","Actual",$F$3,"YTD",$B17,"TOPFLOW","TOP","TOP","top1",$C17,"top3","Open_Acute_DIV1","TOP5","TOP6","REPORTED","TOP8")</f>
        <v>0</v>
      </c>
      <c r="P17" s="53">
        <f>_xll.OneStreamExcelAddIn.XFFunctions.XFGetCell("TRUE", "CONSOL", $D$3,"TOT_Entity","USD","Actual",$E$3,"YTD",$B17,"TOPFLOW","TOP","TOP","top1",$C17,"top3","Open_Acute_DIV1","TOP5","TOP6","REPORTED","VAR_BW_PY_Actual")</f>
        <v>0</v>
      </c>
      <c r="Q17" s="40">
        <f t="shared" si="12"/>
        <v>0</v>
      </c>
      <c r="R17" s="41"/>
      <c r="S17" s="53">
        <f>_xll.OneStreamExcelAddIn.XFFunctions.XFGetCell("TRUE", "CONSOL", $D$3,"TOT_Entity","USD","MIDFCST",$E$3,"MTD",$B17,"TOPFLOW","TOP","TOP","top1",$C17,"top3","Open_Acute_DIV1","TOP5","TOP6","REPORTED","TOP8")</f>
        <v>0</v>
      </c>
      <c r="T17" s="53">
        <f>E17-S17</f>
        <v>0</v>
      </c>
      <c r="U17" s="40">
        <f t="shared" si="35"/>
        <v>0</v>
      </c>
      <c r="V17" s="41"/>
      <c r="W17" s="42"/>
      <c r="X17" s="43"/>
      <c r="Y17" s="42"/>
      <c r="Z17" s="44"/>
      <c r="AA17" s="52"/>
      <c r="AB17" s="53">
        <f>_xll.OneStreamExcelAddIn.XFFunctions.XFGetCell("TRUE", "CONSOL", $D$3,"TOT_Entity","USD","Actual",[1]Setup!C4,"PERIODIC",$B17,"TOPFLOW","TOP","TOP","top1",$C17,"top3","Open_Acute_DIV1","TOP5","TOP6","REPORTED","TOP8")</f>
        <v>0</v>
      </c>
      <c r="AC17" s="53">
        <f>_xll.OneStreamExcelAddIn.XFFunctions.XFGetCell("TRUE", "CONSOL", $D$3,"TOT_Entity","Aggregated","Budget_Working",[1]Setup!C4,"PERIODIC",$B17,"TOPFLOW","TOP","TOP","top1",$C17,"top3","Open_Acute_DIV1","TOP5","TOP6","REPORTED","TOP8")</f>
        <v>0</v>
      </c>
      <c r="AD17" s="53">
        <f>AB17-AC17</f>
        <v>0</v>
      </c>
      <c r="AE17" s="40">
        <f t="shared" si="13"/>
        <v>0</v>
      </c>
      <c r="AG17" s="53">
        <f>_xll.OneStreamExcelAddIn.XFFunctions.XFGetCell("TRUE", "CONSOL", $D$3,"TOT_Entity","USD","Actual",[1]Setup!C5,"PERIODIC",$B17,"TOPFLOW","TOP","TOP","top1",$C17,"top3","Open_Acute_DIV1","TOP5","TOP6","REPORTED","TOP8")</f>
        <v>0</v>
      </c>
      <c r="AH17" s="53">
        <f>_xll.OneStreamExcelAddIn.XFFunctions.XFGetCell("TRUE", "CONSOL", $D$3,"TOT_Entity","Aggregated","Budget_Working",[1]Setup!C5,"PERIODIC",$B17,"TOPFLOW","TOP","TOP","top1",$C17,"top3","Open_Acute_DIV1","TOP5","TOP6","REPORTED","TOP8")</f>
        <v>0</v>
      </c>
      <c r="AI17" s="53">
        <f>AG17-AH17</f>
        <v>0</v>
      </c>
      <c r="AJ17" s="40">
        <f t="shared" si="14"/>
        <v>0</v>
      </c>
      <c r="AL17" s="53">
        <f>_xll.OneStreamExcelAddIn.XFFunctions.XFGetCell("TRUE", "CONSOL", $D$3,"TOT_Entity","USD","Actual",[1]Setup!C6,"PERIODIC",$B17,"TOPFLOW","TOP","TOP","top1",$C17,"top3","Open_Acute_DIV1","TOP5","TOP6","REPORTED","TOP8")</f>
        <v>0</v>
      </c>
      <c r="AM17" s="53">
        <f>_xll.OneStreamExcelAddIn.XFFunctions.XFGetCell("TRUE", "CONSOL", $D$3,"TOT_Entity","Aggregated","Budget_Working",[1]Setup!C6,"PERIODIC",$B17,"TOPFLOW","TOP","TOP","top1",$C17,"top3","Open_Acute_DIV1","TOP5","TOP6","REPORTED","TOP8")</f>
        <v>0</v>
      </c>
      <c r="AN17" s="53">
        <f t="shared" si="15"/>
        <v>0</v>
      </c>
      <c r="AO17" s="40">
        <f t="shared" si="16"/>
        <v>0</v>
      </c>
      <c r="AQ17" s="53">
        <f>_xll.OneStreamExcelAddIn.XFFunctions.XFGetCell("TRUE", "CONSOL", $D$3,"TOT_Entity","USD","Actual",[1]Setup!C7,"PERIODIC",$B17,"TOPFLOW","TOP","TOP","top1",$C17,"top3","Open_Acute_DIV1","TOP5","TOP6","REPORTED","TOP8")</f>
        <v>0</v>
      </c>
      <c r="AR17" s="53">
        <f>_xll.OneStreamExcelAddIn.XFFunctions.XFGetCell("TRUE", "CONSOL", $D$3,"TOT_Entity","Aggregated","Budget_Working",[1]Setup!C7,"PERIODIC",$B17,"TOPFLOW","TOP","TOP","top1",$C17,"top3","Open_Acute_DIV1","TOP5","TOP6","REPORTED","TOP8")</f>
        <v>0</v>
      </c>
      <c r="AS17" s="53">
        <f t="shared" si="17"/>
        <v>0</v>
      </c>
      <c r="AT17" s="40">
        <f t="shared" si="18"/>
        <v>0</v>
      </c>
      <c r="AV17" s="53">
        <f>_xll.OneStreamExcelAddIn.XFFunctions.XFGetCell("TRUE", "CONSOL", $D$3,"TOT_Entity","USD","Actual",[1]Setup!C8,"PERIODIC",$B17,"TOPFLOW","TOP","TOP","top1",$C17,"top3","Open_Acute_DIV1","TOP5","TOP6","REPORTED","TOP8")</f>
        <v>0</v>
      </c>
      <c r="AW17" s="53">
        <f>_xll.OneStreamExcelAddIn.XFFunctions.XFGetCell("TRUE", "CONSOL", $D$3,"TOT_Entity","Aggregated","Budget_Working",[1]Setup!C8,"PERIODIC",$B17,"TOPFLOW","TOP","TOP","top1",$C17,"top3","Open_Acute_DIV1","TOP5","TOP6","REPORTED","TOP8")</f>
        <v>0</v>
      </c>
      <c r="AX17" s="53">
        <f t="shared" si="19"/>
        <v>0</v>
      </c>
      <c r="AY17" s="40">
        <f t="shared" si="20"/>
        <v>0</v>
      </c>
      <c r="BA17" s="53">
        <f>_xll.OneStreamExcelAddIn.XFFunctions.XFGetCell("TRUE", "CONSOL", $D$3,"TOT_Entity","USD","Actual",[1]Setup!C9,"PERIODIC",$B17,"TOPFLOW","TOP","TOP","top1",$C17,"top3","Open_Acute_DIV1","TOP5","TOP6","REPORTED","TOP8")</f>
        <v>0</v>
      </c>
      <c r="BB17" s="53">
        <f>_xll.OneStreamExcelAddIn.XFFunctions.XFGetCell("TRUE", "CONSOL", $D$3,"TOT_Entity","Aggregated","Budget_Working",[1]Setup!C9,"PERIODIC",$B17,"TOPFLOW","TOP","TOP","top1",$C17,"top3","Open_Acute_DIV1","TOP5","TOP6","REPORTED","TOP8")</f>
        <v>0</v>
      </c>
      <c r="BC17" s="53">
        <f t="shared" si="21"/>
        <v>0</v>
      </c>
      <c r="BD17" s="40">
        <f t="shared" si="22"/>
        <v>0</v>
      </c>
      <c r="BF17" s="53">
        <f>_xll.OneStreamExcelAddIn.XFFunctions.XFGetCell("TRUE", "CONSOL", $D$3,"TOT_Entity","USD","Actual",[1]Setup!C10,"PERIODIC",$B17,"TOPFLOW","TOP","TOP","top1",$C17,"top3","Open_Acute_DIV1","TOP5","TOP6","REPORTED","TOP8")</f>
        <v>0</v>
      </c>
      <c r="BG17" s="53">
        <f>_xll.OneStreamExcelAddIn.XFFunctions.XFGetCell("TRUE", "CONSOL", $D$3,"TOT_Entity","Aggregated","Budget_Working",[1]Setup!C10,"PERIODIC",$B17,"TOPFLOW","TOP","TOP","top1",$C17,"top3","Open_Acute_DIV1","TOP5","TOP6","REPORTED","TOP8")</f>
        <v>0</v>
      </c>
      <c r="BH17" s="53">
        <f t="shared" si="23"/>
        <v>0</v>
      </c>
      <c r="BI17" s="40">
        <f t="shared" si="24"/>
        <v>0</v>
      </c>
      <c r="BK17" s="53">
        <f>_xll.OneStreamExcelAddIn.XFFunctions.XFGetCell("TRUE", "CONSOL", $D$3,"TOT_Entity","USD","Actual",[1]Setup!C11,"PERIODIC",$B17,"TOPFLOW","TOP","TOP","top1",$C17,"top3","Open_Acute_DIV1","TOP5","TOP6","REPORTED","TOP8")</f>
        <v>0</v>
      </c>
      <c r="BL17" s="53">
        <f>_xll.OneStreamExcelAddIn.XFFunctions.XFGetCell("TRUE", "CONSOL", $D$3,"TOT_Entity","Aggregated","Budget_Working",[1]Setup!C11,"PERIODIC",$B17,"TOPFLOW","TOP","TOP","top1",$C17,"top3","Open_Acute_DIV1","TOP5","TOP6","REPORTED","TOP8")</f>
        <v>0</v>
      </c>
      <c r="BM17" s="53">
        <f t="shared" si="25"/>
        <v>0</v>
      </c>
      <c r="BN17" s="40">
        <f t="shared" si="26"/>
        <v>0</v>
      </c>
      <c r="BP17" s="53">
        <f>_xll.OneStreamExcelAddIn.XFFunctions.XFGetCell("TRUE", "CONSOL", $D$3,"TOT_Entity","USD","Actual",[1]Setup!C12,"PERIODIC",$B17,"TOPFLOW","TOP","TOP","top1",$C17,"top3","Open_Acute_DIV1","TOP5","TOP6","REPORTED","TOP8")</f>
        <v>0</v>
      </c>
      <c r="BQ17" s="53">
        <f>_xll.OneStreamExcelAddIn.XFFunctions.XFGetCell("TRUE", "CONSOL", $D$3,"TOT_Entity","Aggregated","Budget_Working",[1]Setup!C12,"PERIODIC",$B17,"TOPFLOW","TOP","TOP","top1",$C17,"top3","Open_Acute_DIV1","TOP5","TOP6","REPORTED","TOP8")</f>
        <v>0</v>
      </c>
      <c r="BR17" s="53">
        <f t="shared" si="27"/>
        <v>0</v>
      </c>
      <c r="BS17" s="40">
        <f t="shared" si="28"/>
        <v>0</v>
      </c>
      <c r="BU17" s="53">
        <f>_xll.OneStreamExcelAddIn.XFFunctions.XFGetCell("TRUE", "CONSOL", $D$3,"TOT_Entity","USD","Actual",[1]Setup!C13,"PERIODIC",$B17,"TOPFLOW","TOP","TOP","top1",$C17,"top3","Open_Acute_DIV1","TOP5","TOP6","REPORTED","TOP8")</f>
        <v>0</v>
      </c>
      <c r="BV17" s="53">
        <f>_xll.OneStreamExcelAddIn.XFFunctions.XFGetCell("TRUE", "CONSOL", $D$3,"TOT_Entity","Aggregated","Budget_Working",[1]Setup!C13,"PERIODIC",$B17,"TOPFLOW","TOP","TOP","top1",$C17,"top3","Open_Acute_DIV1","TOP5","TOP6","REPORTED","TOP8")</f>
        <v>0</v>
      </c>
      <c r="BW17" s="53">
        <f t="shared" si="29"/>
        <v>0</v>
      </c>
      <c r="BX17" s="40">
        <f t="shared" si="30"/>
        <v>0</v>
      </c>
      <c r="BZ17" s="53">
        <f>_xll.OneStreamExcelAddIn.XFFunctions.XFGetCell("TRUE", "CONSOL", $D$3,"TOT_Entity","USD","Actual",[1]Setup!C14,"PERIODIC",$B17,"TOPFLOW","TOP","TOP","top1",$C17,"top3","Open_Acute_DIV1","TOP5","TOP6","REPORTED","TOP8")</f>
        <v>0</v>
      </c>
      <c r="CA17" s="53">
        <f>_xll.OneStreamExcelAddIn.XFFunctions.XFGetCell("TRUE", "CONSOL", $D$3,"TOT_Entity","Aggregated","Budget_Working",[1]Setup!C14,"PERIODIC",$B17,"TOPFLOW","TOP","TOP","top1",$C17,"top3","Open_Acute_DIV1","TOP5","TOP6","REPORTED","TOP8")</f>
        <v>0</v>
      </c>
      <c r="CB17" s="53">
        <f t="shared" si="31"/>
        <v>0</v>
      </c>
      <c r="CC17" s="40">
        <f t="shared" si="32"/>
        <v>0</v>
      </c>
      <c r="CE17" s="53">
        <f>_xll.OneStreamExcelAddIn.XFFunctions.XFGetCell("TRUE", "CONSOL", $D$3,"TOT_Entity","USD","Actual",[1]Setup!C15,"PERIODIC",$B17,"TOPFLOW","TOP","TOP","top1",$C17,"top3","Open_Acute_DIV1","TOP5","TOP6","REPORTED","TOP8")</f>
        <v>0</v>
      </c>
      <c r="CF17" s="53">
        <f>_xll.OneStreamExcelAddIn.XFFunctions.XFGetCell("TRUE", "CONSOL", $D$3,"TOT_Entity","Aggregated","Budget_Working",[1]Setup!C15,"PERIODIC",$B17,"TOPFLOW","TOP","TOP","top1",$C17,"top3","Open_Acute_DIV1","TOP5","TOP6","REPORTED","TOP8")</f>
        <v>0</v>
      </c>
      <c r="CG17" s="53">
        <f t="shared" si="33"/>
        <v>0</v>
      </c>
      <c r="CH17" s="40">
        <f t="shared" si="34"/>
        <v>0</v>
      </c>
      <c r="CI17" s="15"/>
      <c r="CJ17" s="53">
        <f>_xll.OneStreamExcelAddIn.XFFunctions.XFGetCell("TRUE", "CONSOL", $D$3,"TOT_Entity","USD","Actual",[1]Setup!C4,"PERIODIC",$B17,"TOPFLOW","TOP","TOP","top1",$C17,"top3","Open_Acute_DIV1","TOP5","TOP6","REPORTED","TOP8")</f>
        <v>0</v>
      </c>
      <c r="CK17" s="53">
        <f>_xll.OneStreamExcelAddIn.XFFunctions.XFGetCell("TRUE", "CONSOL", $D$3,"TOT_Entity","USD","Actual",[1]Setup!C5,"PERIODIC",$B17,"TOPFLOW","TOP","TOP","top1",$C17,"top3","Open_Acute_DIV1","TOP5","TOP6","REPORTED","TOP8")</f>
        <v>0</v>
      </c>
      <c r="CL17" s="53">
        <f>_xll.OneStreamExcelAddIn.XFFunctions.XFGetCell("TRUE", "CONSOL", $D$3,"TOT_Entity","USD","Actual",[1]Setup!C6,"PERIODIC",$B17,"TOPFLOW","TOP","TOP","top1",$C17,"top3","Open_Acute_DIV1","TOP5","TOP6","REPORTED","TOP8")</f>
        <v>0</v>
      </c>
      <c r="CM17" s="53">
        <f>_xll.OneStreamExcelAddIn.XFFunctions.XFGetCell("TRUE", "CONSOL", $D$3,"TOT_Entity","USD","Actual",[1]Setup!C7,"PERIODIC",$B17,"TOPFLOW","TOP","TOP","top1",$C17,"top3","Open_Acute_DIV1","TOP5","TOP6","REPORTED","TOP8")</f>
        <v>0</v>
      </c>
      <c r="CN17" s="53">
        <f>_xll.OneStreamExcelAddIn.XFFunctions.XFGetCell("TRUE", "CONSOL", $D$3,"TOT_Entity","USD","Actual",[1]Setup!C8,"PERIODIC",$B17,"TOPFLOW","TOP","TOP","top1",$C17,"top3","Open_Acute_DIV1","TOP5","TOP6","REPORTED","TOP8")</f>
        <v>0</v>
      </c>
      <c r="CO17" s="53">
        <f>_xll.OneStreamExcelAddIn.XFFunctions.XFGetCell("TRUE", "CONSOL", $D$3,"TOT_Entity","USD","Actual",[1]Setup!C9,"PERIODIC",$B17,"TOPFLOW","TOP","TOP","top1",$C17,"top3","Open_Acute_DIV1","TOP5","TOP6","REPORTED","TOP8")</f>
        <v>0</v>
      </c>
      <c r="CP17" s="53">
        <f>_xll.OneStreamExcelAddIn.XFFunctions.XFGetCell("TRUE", "CONSOL", $D$3,"TOT_Entity","USD","Actual",[1]Setup!C10,"PERIODIC",$B17,"TOPFLOW","TOP","TOP","top1",$C17,"top3","Open_Acute_DIV1","TOP5","TOP6","REPORTED","TOP8")</f>
        <v>0</v>
      </c>
      <c r="CQ17" s="53">
        <f>_xll.OneStreamExcelAddIn.XFFunctions.XFGetCell("TRUE", "CONSOL", $D$3,"TOT_Entity","USD","Actual",[1]Setup!C11,"PERIODIC",$B17,"TOPFLOW","TOP","TOP","top1",$C17,"top3","Open_Acute_DIV1","TOP5","TOP6","REPORTED","TOP8")</f>
        <v>0</v>
      </c>
      <c r="CR17" s="53">
        <f>_xll.OneStreamExcelAddIn.XFFunctions.XFGetCell("TRUE", "CONSOL", $D$3,"TOT_Entity","USD","Actual",[1]Setup!C12,"PERIODIC",$B17,"TOPFLOW","TOP","TOP","top1",$C17,"top3","Open_Acute_DIV1","TOP5","TOP6","REPORTED","TOP8")</f>
        <v>0</v>
      </c>
      <c r="CS17" s="53">
        <f>_xll.OneStreamExcelAddIn.XFFunctions.XFGetCell("TRUE", "CONSOL", $D$3,"TOT_Entity","USD","Actual",[1]Setup!C13,"PERIODIC",$B17,"TOPFLOW","TOP","TOP","top1",$C17,"top3","Open_Acute_DIV1","TOP5","TOP6","REPORTED","TOP8")</f>
        <v>0</v>
      </c>
      <c r="CT17" s="53">
        <f>_xll.OneStreamExcelAddIn.XFFunctions.XFGetCell("TRUE", "CONSOL", $D$3,"TOT_Entity","USD","Actual",[1]Setup!C14,"PERIODIC",$B17,"TOPFLOW","TOP","TOP","top1",$C17,"top3","Open_Acute_DIV1","TOP5","TOP6","REPORTED","TOP8")</f>
        <v>0</v>
      </c>
      <c r="CU17" s="53">
        <f>_xll.OneStreamExcelAddIn.XFFunctions.XFGetCell("TRUE", "CONSOL", $D$3,"TOT_Entity","USD","Actual",[1]Setup!C15,"PERIODIC",$B17,"TOPFLOW","TOP","TOP","top1",$C17,"top3","Open_Acute_DIV1","TOP5","TOP6","REPORTED","TOP8")</f>
        <v>0</v>
      </c>
      <c r="CV17" s="15"/>
      <c r="CW17" s="53">
        <f>_xll.OneStreamExcelAddIn.XFFunctions.XFGetCell("TRUE", "CONSOL", $D$3,"TOT_Entity","USD","Actual",[1]Setup!C17,"PERIODIC",$B17,"TOPFLOW","TOP","TOP","top1",$C17,"top3","Open_Acute_DIV1","TOP5","TOP6","REPORTED","TOP8")</f>
        <v>0</v>
      </c>
      <c r="CX17" s="53">
        <f>_xll.OneStreamExcelAddIn.XFFunctions.XFGetCell("TRUE", "CONSOL", $D$3,"TOT_Entity","USD","Actual",[1]Setup!C18,"PERIODIC",$B17,"TOPFLOW","TOP","TOP","top1",$C17,"top3","Open_Acute_DIV1","TOP5","TOP6","REPORTED","TOP8")</f>
        <v>0</v>
      </c>
      <c r="CY17" s="53">
        <f>_xll.OneStreamExcelAddIn.XFFunctions.XFGetCell("TRUE", "CONSOL", $D$3,"TOT_Entity","USD","Actual",[1]Setup!C19,"PERIODIC",$B17,"TOPFLOW","TOP","TOP","top1",$C17,"top3","Open_Acute_DIV1","TOP5","TOP6","REPORTED","TOP8")</f>
        <v>0</v>
      </c>
      <c r="CZ17" s="53">
        <f>_xll.OneStreamExcelAddIn.XFFunctions.XFGetCell("TRUE", "CONSOL", $D$3,"TOT_Entity","USD","Actual",[1]Setup!C20,"PERIODIC",$B17,"TOPFLOW","TOP","TOP","top1",$C17,"top3","Open_Acute_DIV1","TOP5","TOP6","REPORTED","TOP8")</f>
        <v>0</v>
      </c>
      <c r="DA17" s="53">
        <f>_xll.OneStreamExcelAddIn.XFFunctions.XFGetCell("TRUE", "CONSOL", $D$3,"TOT_Entity","USD","Actual",[1]Setup!C21,"PERIODIC",$B17,"TOPFLOW","TOP","TOP","top1",$C17,"top3","Open_Acute_DIV1","TOP5","TOP6","REPORTED","TOP8")</f>
        <v>0</v>
      </c>
      <c r="DB17" s="53">
        <f>_xll.OneStreamExcelAddIn.XFFunctions.XFGetCell("TRUE", "CONSOL", $D$3,"TOT_Entity","USD","Actual",[1]Setup!C22,"PERIODIC",$B17,"TOPFLOW","TOP","TOP","top1",$C17,"top3","Open_Acute_DIV1","TOP5","TOP6","REPORTED","TOP8")</f>
        <v>0</v>
      </c>
      <c r="DC17" s="53">
        <f>_xll.OneStreamExcelAddIn.XFFunctions.XFGetCell("TRUE", "CONSOL", $D$3,"TOT_Entity","USD","Actual",[1]Setup!C23,"PERIODIC",$B17,"TOPFLOW","TOP","TOP","top1",$C17,"top3","Open_Acute_DIV1","TOP5","TOP6","REPORTED","TOP8")</f>
        <v>0</v>
      </c>
      <c r="DD17" s="53">
        <f>_xll.OneStreamExcelAddIn.XFFunctions.XFGetCell("TRUE", "CONSOL", $D$3,"TOT_Entity","USD","Actual",[1]Setup!C24,"PERIODIC",$B17,"TOPFLOW","TOP","TOP","top1",$C17,"top3","Open_Acute_DIV1","TOP5","TOP6","REPORTED","TOP8")</f>
        <v>0</v>
      </c>
      <c r="DE17" s="53">
        <f>_xll.OneStreamExcelAddIn.XFFunctions.XFGetCell("TRUE", "CONSOL", $D$3,"TOT_Entity","USD","Actual",[1]Setup!C25,"PERIODIC",$B17,"TOPFLOW","TOP","TOP","top1",$C17,"top3","Open_Acute_DIV1","TOP5","TOP6","REPORTED","TOP8")</f>
        <v>0</v>
      </c>
      <c r="DF17" s="53">
        <f>_xll.OneStreamExcelAddIn.XFFunctions.XFGetCell("TRUE", "CONSOL", $D$3,"TOT_Entity","USD","Actual",[1]Setup!C26,"PERIODIC",$B17,"TOPFLOW","TOP","TOP","top1",$C17,"top3","Open_Acute_DIV1","TOP5","TOP6","REPORTED","TOP8")</f>
        <v>0</v>
      </c>
      <c r="DG17" s="53">
        <f>_xll.OneStreamExcelAddIn.XFFunctions.XFGetCell("TRUE", "CONSOL", $D$3,"TOT_Entity","USD","Actual",[1]Setup!C27,"PERIODIC",$B17,"TOPFLOW","TOP","TOP","top1",$C17,"top3","Open_Acute_DIV1","TOP5","TOP6","REPORTED","TOP8")</f>
        <v>0</v>
      </c>
      <c r="DH17" s="53">
        <f>_xll.OneStreamExcelAddIn.XFFunctions.XFGetCell("TRUE", "CONSOL", $D$3,"TOT_Entity","USD","Actual",[1]Setup!C28,"PERIODIC",$B17,"TOPFLOW","TOP","TOP","top1",$C17,"top3","Open_Acute_DIV1","TOP5","TOP6","REPORTED","TOP8")</f>
        <v>0</v>
      </c>
      <c r="DI17" s="15"/>
      <c r="DJ17" s="53">
        <f>_xll.OneStreamExcelAddIn.XFFunctions.XFGetCell("TRUE", "CONSOL", $D$3,"TOT_Entity","Aggregated","Budget_Working",[1]Setup!C4,"PERIODIC",$B17,"TOPFLOW","TOP","TOP","top1",$C17,"top3","Open_Acute_DIV1","TOP5","TOP6","REPORTED","TOP8")</f>
        <v>0</v>
      </c>
      <c r="DK17" s="53">
        <f>_xll.OneStreamExcelAddIn.XFFunctions.XFGetCell("TRUE", "CONSOL", $D$3,"TOT_Entity","Aggregated","Budget_Working",[1]Setup!C5,"PERIODIC",$B17,"TOPFLOW","TOP","TOP","top1",$C17,"top3","Open_Acute_DIV1","TOP5","TOP6","REPORTED","TOP8")</f>
        <v>0</v>
      </c>
      <c r="DL17" s="53">
        <f>_xll.OneStreamExcelAddIn.XFFunctions.XFGetCell("TRUE", "CONSOL", $D$3,"TOT_Entity","Aggregated","Budget_Working",[1]Setup!C6,"PERIODIC",$B17,"TOPFLOW","TOP","TOP","top1",$C17,"top3","Open_Acute_DIV1","TOP5","TOP6","REPORTED","TOP8")</f>
        <v>0</v>
      </c>
      <c r="DM17" s="53">
        <f>_xll.OneStreamExcelAddIn.XFFunctions.XFGetCell("TRUE", "CONSOL", $D$3,"TOT_Entity","Aggregated","Budget_Working",[1]Setup!C7,"PERIODIC",$B17,"TOPFLOW","TOP","TOP","top1",$C17,"top3","Open_Acute_DIV1","TOP5","TOP6","REPORTED","TOP8")</f>
        <v>0</v>
      </c>
      <c r="DN17" s="53">
        <f>_xll.OneStreamExcelAddIn.XFFunctions.XFGetCell("TRUE", "CONSOL", $D$3,"TOT_Entity","Aggregated","Budget_Working",[1]Setup!C8,"PERIODIC",$B17,"TOPFLOW","TOP","TOP","top1",$C17,"top3","Open_Acute_DIV1","TOP5","TOP6","REPORTED","TOP8")</f>
        <v>0</v>
      </c>
      <c r="DO17" s="53">
        <f>_xll.OneStreamExcelAddIn.XFFunctions.XFGetCell("TRUE", "CONSOL", $D$3,"TOT_Entity","Aggregated","Budget_Working",[1]Setup!C9,"PERIODIC",$B17,"TOPFLOW","TOP","TOP","top1",$C17,"top3","Open_Acute_DIV1","TOP5","TOP6","REPORTED","TOP8")</f>
        <v>0</v>
      </c>
      <c r="DP17" s="53">
        <f>_xll.OneStreamExcelAddIn.XFFunctions.XFGetCell("TRUE", "CONSOL", $D$3,"TOT_Entity","Aggregated","Budget_Working",[1]Setup!C10,"PERIODIC",$B17,"TOPFLOW","TOP","TOP","top1",$C17,"top3","Open_Acute_DIV1","TOP5","TOP6","REPORTED","TOP8")</f>
        <v>0</v>
      </c>
      <c r="DQ17" s="53">
        <f>_xll.OneStreamExcelAddIn.XFFunctions.XFGetCell("TRUE", "CONSOL", $D$3,"TOT_Entity","Aggregated","Budget_Working",[1]Setup!C11,"PERIODIC",$B17,"TOPFLOW","TOP","TOP","top1",$C17,"top3","Open_Acute_DIV1","TOP5","TOP6","REPORTED","TOP8")</f>
        <v>0</v>
      </c>
      <c r="DR17" s="53">
        <f>_xll.OneStreamExcelAddIn.XFFunctions.XFGetCell("TRUE", "CONSOL", $D$3,"TOT_Entity","Aggregated","Budget_Working",[1]Setup!C12,"PERIODIC",$B17,"TOPFLOW","TOP","TOP","top1",$C17,"top3","Open_Acute_DIV1","TOP5","TOP6","REPORTED","TOP8")</f>
        <v>0</v>
      </c>
      <c r="DS17" s="53">
        <f>_xll.OneStreamExcelAddIn.XFFunctions.XFGetCell("TRUE", "CONSOL", $D$3,"TOT_Entity","Aggregated","Budget_Working",[1]Setup!C13,"PERIODIC",$B17,"TOPFLOW","TOP","TOP","top1",$C17,"top3","Open_Acute_DIV1","TOP5","TOP6","REPORTED","TOP8")</f>
        <v>0</v>
      </c>
      <c r="DT17" s="53">
        <f>_xll.OneStreamExcelAddIn.XFFunctions.XFGetCell("TRUE", "CONSOL", $D$3,"TOT_Entity","Aggregated","Budget_Working",[1]Setup!C14,"PERIODIC",$B17,"TOPFLOW","TOP","TOP","top1",$C17,"top3","Open_Acute_DIV1","TOP5","TOP6","REPORTED","TOP8")</f>
        <v>0</v>
      </c>
      <c r="DU17" s="53">
        <f>_xll.OneStreamExcelAddIn.XFFunctions.XFGetCell("TRUE", "CONSOL", $D$3,"TOT_Entity","Aggregated","Budget_Working",[1]Setup!C15,"PERIODIC",$B17,"TOPFLOW","TOP","TOP","top1",$C17,"top3","Open_Acute_DIV1","TOP5","TOP6","REPORTED","TOP8")</f>
        <v>0</v>
      </c>
      <c r="DV17" s="15"/>
      <c r="DW17" s="53">
        <f>_xll.OneStreamExcelAddIn.XFFunctions.XFGetCell("TRUE", "CONSOL", $D$3,"TOT_Entity","USD","Budget_Final",[1]Setup!C17,"PERIODIC",$B17,"TOPFLOW","TOP","TOP","top1",$C17,"top3","Open_Acute_DIV1","TOP5","TOP6","REPORTED","TOP8")</f>
        <v>0</v>
      </c>
      <c r="DX17" s="53">
        <f>_xll.OneStreamExcelAddIn.XFFunctions.XFGetCell("TRUE", "CONSOL", $D$3,"TOT_Entity","USD","Budget_Final",[1]Setup!C18,"PERIODIC",$B17,"TOPFLOW","TOP","TOP","top1",$C17,"top3","Open_Acute_DIV1","TOP5","TOP6","REPORTED","TOP8")</f>
        <v>0</v>
      </c>
      <c r="DY17" s="53">
        <f>_xll.OneStreamExcelAddIn.XFFunctions.XFGetCell("TRUE", "CONSOL", $D$3,"TOT_Entity","USD","Budget_Final",[1]Setup!C19,"PERIODIC",$B17,"TOPFLOW","TOP","TOP","top1",$C17,"top3","Open_Acute_DIV1","TOP5","TOP6","REPORTED","TOP8")</f>
        <v>0</v>
      </c>
      <c r="DZ17" s="53">
        <f>_xll.OneStreamExcelAddIn.XFFunctions.XFGetCell("TRUE", "CONSOL", $D$3,"TOT_Entity","USD","Budget_Final",[1]Setup!C20,"PERIODIC",$B17,"TOPFLOW","TOP","TOP","top1",$C17,"top3","Open_Acute_DIV1","TOP5","TOP6","REPORTED","TOP8")</f>
        <v>0</v>
      </c>
      <c r="EA17" s="53">
        <f>_xll.OneStreamExcelAddIn.XFFunctions.XFGetCell("TRUE", "CONSOL", $D$3,"TOT_Entity","USD","Budget_Final",[1]Setup!C21,"PERIODIC",$B17,"TOPFLOW","TOP","TOP","top1",$C17,"top3","Open_Acute_DIV1","TOP5","TOP6","REPORTED","TOP8")</f>
        <v>0</v>
      </c>
      <c r="EB17" s="53">
        <f>_xll.OneStreamExcelAddIn.XFFunctions.XFGetCell("TRUE", "CONSOL", $D$3,"TOT_Entity","USD","Budget_Final",[1]Setup!C22,"PERIODIC",$B17,"TOPFLOW","TOP","TOP","top1",$C17,"top3","Open_Acute_DIV1","TOP5","TOP6","REPORTED","TOP8")</f>
        <v>0</v>
      </c>
      <c r="EC17" s="53">
        <f>_xll.OneStreamExcelAddIn.XFFunctions.XFGetCell("TRUE", "CONSOL", $D$3,"TOT_Entity","USD","Budget_Final",[1]Setup!C23,"PERIODIC",$B17,"TOPFLOW","TOP","TOP","top1",$C17,"top3","Open_Acute_DIV1","TOP5","TOP6","REPORTED","TOP8")</f>
        <v>0</v>
      </c>
      <c r="ED17" s="53">
        <f>_xll.OneStreamExcelAddIn.XFFunctions.XFGetCell("TRUE", "CONSOL", $D$3,"TOT_Entity","USD","Budget_Final",[1]Setup!C24,"PERIODIC",$B17,"TOPFLOW","TOP","TOP","top1",$C17,"top3","Open_Acute_DIV1","TOP5","TOP6","REPORTED","TOP8")</f>
        <v>0</v>
      </c>
      <c r="EE17" s="53">
        <f>_xll.OneStreamExcelAddIn.XFFunctions.XFGetCell("TRUE", "CONSOL", $D$3,"TOT_Entity","USD","Budget_Final",[1]Setup!C25,"PERIODIC",$B17,"TOPFLOW","TOP","TOP","top1",$C17,"top3","Open_Acute_DIV1","TOP5","TOP6","REPORTED","TOP8")</f>
        <v>0</v>
      </c>
      <c r="EF17" s="53">
        <f>_xll.OneStreamExcelAddIn.XFFunctions.XFGetCell("TRUE", "CONSOL", $D$3,"TOT_Entity","USD","Budget_Final",[1]Setup!C26,"PERIODIC",$B17,"TOPFLOW","TOP","TOP","top1",$C17,"top3","Open_Acute_DIV1","TOP5","TOP6","REPORTED","TOP8")</f>
        <v>0</v>
      </c>
      <c r="EG17" s="53">
        <f>_xll.OneStreamExcelAddIn.XFFunctions.XFGetCell("TRUE", "CONSOL", $D$3,"TOT_Entity","USD","Budget_Final",[1]Setup!C27,"PERIODIC",$B17,"TOPFLOW","TOP","TOP","top1",$C17,"top3","Open_Acute_DIV1","TOP5","TOP6","REPORTED","TOP8")</f>
        <v>0</v>
      </c>
      <c r="EH17" s="53">
        <f>_xll.OneStreamExcelAddIn.XFFunctions.XFGetCell("TRUE", "CONSOL", $D$3,"TOT_Entity","USD","Budget_Final",[1]Setup!C28,"PERIODIC",$B17,"TOPFLOW","TOP","TOP","top1",$C17,"top3","Open_Acute_DIV1","TOP5","TOP6","REPORTED","TOP8")</f>
        <v>0</v>
      </c>
    </row>
    <row r="18" spans="2:138" x14ac:dyDescent="0.25">
      <c r="B18" s="51">
        <v>51000</v>
      </c>
      <c r="C18" s="51" t="s">
        <v>46</v>
      </c>
      <c r="D18" s="52" t="s">
        <v>48</v>
      </c>
      <c r="E18" s="53">
        <f>_xll.OneStreamExcelAddIn.XFFunctions.XFGetCell("TRUE", "CONSOL", $D$3,"TOT_Entity","USD","Actual",$E$3,"PERIODIC",$B18,"TOPFLOW","TOP","TOP","top1",$C18,"top3","Open_Acute_DIV1","TOP5","TOP6","REPORTED","TOP8")</f>
        <v>0</v>
      </c>
      <c r="F18" s="53">
        <f>_xll.OneStreamExcelAddIn.XFFunctions.XFGetCell("TRUE", "CONSOL", $D$3,"TOT_Entity","Aggregated","Budget_Working",$E$3,"PERIODIC",$B18,"TOPFLOW","TOP","TOP","top1",$C18,"top3","Open_Acute_DIV1","TOP5","TOP6","REPORTED","TOP8")</f>
        <v>0</v>
      </c>
      <c r="G18" s="53">
        <f>F18-E18</f>
        <v>0</v>
      </c>
      <c r="H18" s="40">
        <f t="shared" si="10"/>
        <v>0</v>
      </c>
      <c r="I18" s="41"/>
      <c r="J18" s="53">
        <f>_xll.OneStreamExcelAddIn.XFFunctions.XFGetCell("TRUE", "CONSOL", $D$3,"TOT_Entity","USD","Actual",$E$3,"YTD",$B18,"TOPFLOW","TOP","TOP","top1",$C18,"top3","Open_Acute_DIV1","TOP5","TOP6","REPORTED","TOP8")</f>
        <v>0</v>
      </c>
      <c r="K18" s="53">
        <f>_xll.OneStreamExcelAddIn.XFFunctions.XFGetCell("TRUE", "CONSOL", $D$3,"TOT_Entity","Aggregated","Budget_Working",$E$3,"YTD",$B18,"TOPFLOW","TOP","TOP","top1",$C18,"top3","Open_Acute_DIV1","TOP5","TOP6","REPORTED","TOP8")</f>
        <v>0</v>
      </c>
      <c r="L18" s="53">
        <f>K18-J18</f>
        <v>0</v>
      </c>
      <c r="M18" s="40">
        <f t="shared" si="11"/>
        <v>0</v>
      </c>
      <c r="N18" s="41"/>
      <c r="O18" s="53">
        <f>_xll.OneStreamExcelAddIn.XFFunctions.XFGetCell("TRUE", "CONSOL", $D$3,"TOT_Entity","USD","Actual",$F$3,"YTD",$B18,"TOPFLOW","TOP","TOP","top1",$C18,"top3","Open_Acute_DIV1","TOP5","TOP6","REPORTED","TOP8")</f>
        <v>0</v>
      </c>
      <c r="P18" s="53">
        <f>_xll.OneStreamExcelAddIn.XFFunctions.XFGetCell("TRUE", "CONSOL", $D$3,"TOT_Entity","USD","Actual",$E$3,"YTD",$B18,"TOPFLOW","TOP","TOP","top1",$C18,"top3","Open_Acute_DIV1","TOP5","TOP6","REPORTED","VAR_BW_PY_Actual")</f>
        <v>0</v>
      </c>
      <c r="Q18" s="40">
        <f t="shared" si="12"/>
        <v>0</v>
      </c>
      <c r="R18" s="41"/>
      <c r="S18" s="53">
        <f>_xll.OneStreamExcelAddIn.XFFunctions.XFGetCell("TRUE", "CONSOL", $D$3,"TOT_Entity","USD","MIDFCST",$E$3,"MTD",$B18,"TOPFLOW","TOP","TOP","top1",$C18,"top3","Open_Acute_DIV1","TOP5","TOP6","REPORTED","TOP8")</f>
        <v>0</v>
      </c>
      <c r="T18" s="53">
        <f>S18-E18</f>
        <v>0</v>
      </c>
      <c r="U18" s="40">
        <f t="shared" si="35"/>
        <v>0</v>
      </c>
      <c r="V18" s="41"/>
      <c r="W18" s="42"/>
      <c r="X18" s="43"/>
      <c r="Y18" s="42"/>
      <c r="Z18" s="44"/>
      <c r="AA18" s="52"/>
      <c r="AB18" s="53">
        <f>_xll.OneStreamExcelAddIn.XFFunctions.XFGetCell("TRUE", "CONSOL", $D$3,"TOT_Entity","USD","Actual",[1]Setup!C4,"PERIODIC",$B18,"TOPFLOW","TOP","TOP","top1",$C18,"top3","Open_Acute_DIV1","TOP5","TOP6","REPORTED","TOP8")</f>
        <v>0</v>
      </c>
      <c r="AC18" s="53">
        <f>_xll.OneStreamExcelAddIn.XFFunctions.XFGetCell("TRUE", "CONSOL", $D$3,"TOT_Entity","Aggregated","Budget_Working",[1]Setup!C4,"PERIODIC",$B18,"TOPFLOW","TOP","TOP","top1",$C18,"top3","Open_Acute_DIV1","TOP5","TOP6","REPORTED","TOP8")</f>
        <v>0</v>
      </c>
      <c r="AD18" s="53">
        <f>AC18-AB18</f>
        <v>0</v>
      </c>
      <c r="AE18" s="40">
        <f t="shared" si="13"/>
        <v>0</v>
      </c>
      <c r="AG18" s="53">
        <f>_xll.OneStreamExcelAddIn.XFFunctions.XFGetCell("TRUE", "CONSOL", $D$3,"TOT_Entity","USD","Actual",[1]Setup!C5,"PERIODIC",$B18,"TOPFLOW","TOP","TOP","top1",$C18,"top3","Open_Acute_DIV1","TOP5","TOP6","REPORTED","TOP8")</f>
        <v>0</v>
      </c>
      <c r="AH18" s="53">
        <f>_xll.OneStreamExcelAddIn.XFFunctions.XFGetCell("TRUE", "CONSOL", $D$3,"TOT_Entity","Aggregated","Budget_Working",[1]Setup!C5,"PERIODIC",$B18,"TOPFLOW","TOP","TOP","top1",$C18,"top3","Open_Acute_DIV1","TOP5","TOP6","REPORTED","TOP8")</f>
        <v>0</v>
      </c>
      <c r="AI18" s="53">
        <f>AH18-AG18</f>
        <v>0</v>
      </c>
      <c r="AJ18" s="40">
        <f t="shared" si="14"/>
        <v>0</v>
      </c>
      <c r="AL18" s="53">
        <f>_xll.OneStreamExcelAddIn.XFFunctions.XFGetCell("TRUE", "CONSOL", $D$3,"TOT_Entity","USD","Actual",[1]Setup!C6,"PERIODIC",$B18,"TOPFLOW","TOP","TOP","top1",$C18,"top3","Open_Acute_DIV1","TOP5","TOP6","REPORTED","TOP8")</f>
        <v>0</v>
      </c>
      <c r="AM18" s="53">
        <f>_xll.OneStreamExcelAddIn.XFFunctions.XFGetCell("TRUE", "CONSOL", $D$3,"TOT_Entity","Aggregated","Budget_Working",[1]Setup!C6,"PERIODIC",$B18,"TOPFLOW","TOP","TOP","top1",$C18,"top3","Open_Acute_DIV1","TOP5","TOP6","REPORTED","TOP8")</f>
        <v>0</v>
      </c>
      <c r="AN18" s="53">
        <f t="shared" si="15"/>
        <v>0</v>
      </c>
      <c r="AO18" s="40">
        <f t="shared" si="16"/>
        <v>0</v>
      </c>
      <c r="AQ18" s="53">
        <f>_xll.OneStreamExcelAddIn.XFFunctions.XFGetCell("TRUE", "CONSOL", $D$3,"TOT_Entity","USD","Actual",[1]Setup!C7,"PERIODIC",$B18,"TOPFLOW","TOP","TOP","top1",$C18,"top3","Open_Acute_DIV1","TOP5","TOP6","REPORTED","TOP8")</f>
        <v>0</v>
      </c>
      <c r="AR18" s="53">
        <f>_xll.OneStreamExcelAddIn.XFFunctions.XFGetCell("TRUE", "CONSOL", $D$3,"TOT_Entity","Aggregated","Budget_Working",[1]Setup!C7,"PERIODIC",$B18,"TOPFLOW","TOP","TOP","top1",$C18,"top3","Open_Acute_DIV1","TOP5","TOP6","REPORTED","TOP8")</f>
        <v>0</v>
      </c>
      <c r="AS18" s="53">
        <f t="shared" si="17"/>
        <v>0</v>
      </c>
      <c r="AT18" s="40">
        <f t="shared" si="18"/>
        <v>0</v>
      </c>
      <c r="AV18" s="53">
        <f>_xll.OneStreamExcelAddIn.XFFunctions.XFGetCell("TRUE", "CONSOL", $D$3,"TOT_Entity","USD","Actual",[1]Setup!C8,"PERIODIC",$B18,"TOPFLOW","TOP","TOP","top1",$C18,"top3","Open_Acute_DIV1","TOP5","TOP6","REPORTED","TOP8")</f>
        <v>0</v>
      </c>
      <c r="AW18" s="53">
        <f>_xll.OneStreamExcelAddIn.XFFunctions.XFGetCell("TRUE", "CONSOL", $D$3,"TOT_Entity","Aggregated","Budget_Working",[1]Setup!C8,"PERIODIC",$B18,"TOPFLOW","TOP","TOP","top1",$C18,"top3","Open_Acute_DIV1","TOP5","TOP6","REPORTED","TOP8")</f>
        <v>0</v>
      </c>
      <c r="AX18" s="53">
        <f t="shared" si="19"/>
        <v>0</v>
      </c>
      <c r="AY18" s="40">
        <f t="shared" si="20"/>
        <v>0</v>
      </c>
      <c r="BA18" s="53">
        <f>_xll.OneStreamExcelAddIn.XFFunctions.XFGetCell("TRUE", "CONSOL", $D$3,"TOT_Entity","USD","Actual",[1]Setup!C9,"PERIODIC",$B18,"TOPFLOW","TOP","TOP","top1",$C18,"top3","Open_Acute_DIV1","TOP5","TOP6","REPORTED","TOP8")</f>
        <v>0</v>
      </c>
      <c r="BB18" s="53">
        <f>_xll.OneStreamExcelAddIn.XFFunctions.XFGetCell("TRUE", "CONSOL", $D$3,"TOT_Entity","Aggregated","Budget_Working",[1]Setup!C9,"PERIODIC",$B18,"TOPFLOW","TOP","TOP","top1",$C18,"top3","Open_Acute_DIV1","TOP5","TOP6","REPORTED","TOP8")</f>
        <v>0</v>
      </c>
      <c r="BC18" s="53">
        <f t="shared" si="21"/>
        <v>0</v>
      </c>
      <c r="BD18" s="40">
        <f t="shared" si="22"/>
        <v>0</v>
      </c>
      <c r="BF18" s="53">
        <f>_xll.OneStreamExcelAddIn.XFFunctions.XFGetCell("TRUE", "CONSOL", $D$3,"TOT_Entity","USD","Actual",[1]Setup!C10,"PERIODIC",$B18,"TOPFLOW","TOP","TOP","top1",$C18,"top3","Open_Acute_DIV1","TOP5","TOP6","REPORTED","TOP8")</f>
        <v>0</v>
      </c>
      <c r="BG18" s="53">
        <f>_xll.OneStreamExcelAddIn.XFFunctions.XFGetCell("TRUE", "CONSOL", $D$3,"TOT_Entity","Aggregated","Budget_Working",[1]Setup!C10,"PERIODIC",$B18,"TOPFLOW","TOP","TOP","top1",$C18,"top3","Open_Acute_DIV1","TOP5","TOP6","REPORTED","TOP8")</f>
        <v>0</v>
      </c>
      <c r="BH18" s="53">
        <f t="shared" si="23"/>
        <v>0</v>
      </c>
      <c r="BI18" s="40">
        <f t="shared" si="24"/>
        <v>0</v>
      </c>
      <c r="BK18" s="53">
        <f>_xll.OneStreamExcelAddIn.XFFunctions.XFGetCell("TRUE", "CONSOL", $D$3,"TOT_Entity","USD","Actual",[1]Setup!C11,"PERIODIC",$B18,"TOPFLOW","TOP","TOP","top1",$C18,"top3","Open_Acute_DIV1","TOP5","TOP6","REPORTED","TOP8")</f>
        <v>0</v>
      </c>
      <c r="BL18" s="53">
        <f>_xll.OneStreamExcelAddIn.XFFunctions.XFGetCell("TRUE", "CONSOL", $D$3,"TOT_Entity","Aggregated","Budget_Working",[1]Setup!C11,"PERIODIC",$B18,"TOPFLOW","TOP","TOP","top1",$C18,"top3","Open_Acute_DIV1","TOP5","TOP6","REPORTED","TOP8")</f>
        <v>0</v>
      </c>
      <c r="BM18" s="53">
        <f t="shared" si="25"/>
        <v>0</v>
      </c>
      <c r="BN18" s="40">
        <f t="shared" si="26"/>
        <v>0</v>
      </c>
      <c r="BP18" s="53">
        <f>_xll.OneStreamExcelAddIn.XFFunctions.XFGetCell("TRUE", "CONSOL", $D$3,"TOT_Entity","USD","Actual",[1]Setup!C12,"PERIODIC",$B18,"TOPFLOW","TOP","TOP","top1",$C18,"top3","Open_Acute_DIV1","TOP5","TOP6","REPORTED","TOP8")</f>
        <v>0</v>
      </c>
      <c r="BQ18" s="53">
        <f>_xll.OneStreamExcelAddIn.XFFunctions.XFGetCell("TRUE", "CONSOL", $D$3,"TOT_Entity","Aggregated","Budget_Working",[1]Setup!C12,"PERIODIC",$B18,"TOPFLOW","TOP","TOP","top1",$C18,"top3","Open_Acute_DIV1","TOP5","TOP6","REPORTED","TOP8")</f>
        <v>0</v>
      </c>
      <c r="BR18" s="53">
        <f t="shared" si="27"/>
        <v>0</v>
      </c>
      <c r="BS18" s="40">
        <f t="shared" si="28"/>
        <v>0</v>
      </c>
      <c r="BU18" s="53">
        <f>_xll.OneStreamExcelAddIn.XFFunctions.XFGetCell("TRUE", "CONSOL", $D$3,"TOT_Entity","USD","Actual",[1]Setup!C13,"PERIODIC",$B18,"TOPFLOW","TOP","TOP","top1",$C18,"top3","Open_Acute_DIV1","TOP5","TOP6","REPORTED","TOP8")</f>
        <v>0</v>
      </c>
      <c r="BV18" s="53">
        <f>_xll.OneStreamExcelAddIn.XFFunctions.XFGetCell("TRUE", "CONSOL", $D$3,"TOT_Entity","Aggregated","Budget_Working",[1]Setup!C13,"PERIODIC",$B18,"TOPFLOW","TOP","TOP","top1",$C18,"top3","Open_Acute_DIV1","TOP5","TOP6","REPORTED","TOP8")</f>
        <v>0</v>
      </c>
      <c r="BW18" s="53">
        <f t="shared" si="29"/>
        <v>0</v>
      </c>
      <c r="BX18" s="40">
        <f t="shared" si="30"/>
        <v>0</v>
      </c>
      <c r="BZ18" s="53">
        <f>_xll.OneStreamExcelAddIn.XFFunctions.XFGetCell("TRUE", "CONSOL", $D$3,"TOT_Entity","USD","Actual",[1]Setup!C14,"PERIODIC",$B18,"TOPFLOW","TOP","TOP","top1",$C18,"top3","Open_Acute_DIV1","TOP5","TOP6","REPORTED","TOP8")</f>
        <v>0</v>
      </c>
      <c r="CA18" s="53">
        <f>_xll.OneStreamExcelAddIn.XFFunctions.XFGetCell("TRUE", "CONSOL", $D$3,"TOT_Entity","Aggregated","Budget_Working",[1]Setup!C14,"PERIODIC",$B18,"TOPFLOW","TOP","TOP","top1",$C18,"top3","Open_Acute_DIV1","TOP5","TOP6","REPORTED","TOP8")</f>
        <v>0</v>
      </c>
      <c r="CB18" s="53">
        <f t="shared" si="31"/>
        <v>0</v>
      </c>
      <c r="CC18" s="40">
        <f t="shared" si="32"/>
        <v>0</v>
      </c>
      <c r="CE18" s="53">
        <f>_xll.OneStreamExcelAddIn.XFFunctions.XFGetCell("TRUE", "CONSOL", $D$3,"TOT_Entity","USD","Actual",[1]Setup!C15,"PERIODIC",$B18,"TOPFLOW","TOP","TOP","top1",$C18,"top3","Open_Acute_DIV1","TOP5","TOP6","REPORTED","TOP8")</f>
        <v>0</v>
      </c>
      <c r="CF18" s="53">
        <f>_xll.OneStreamExcelAddIn.XFFunctions.XFGetCell("TRUE", "CONSOL", $D$3,"TOT_Entity","Aggregated","Budget_Working",[1]Setup!C15,"PERIODIC",$B18,"TOPFLOW","TOP","TOP","top1",$C18,"top3","Open_Acute_DIV1","TOP5","TOP6","REPORTED","TOP8")</f>
        <v>0</v>
      </c>
      <c r="CG18" s="53">
        <f t="shared" si="33"/>
        <v>0</v>
      </c>
      <c r="CH18" s="40">
        <f t="shared" si="34"/>
        <v>0</v>
      </c>
      <c r="CI18" s="63"/>
      <c r="CJ18" s="53">
        <f>_xll.OneStreamExcelAddIn.XFFunctions.XFGetCell("TRUE", "CONSOL", $D$3,"TOT_Entity","USD","Actual",[1]Setup!C4,"PERIODIC",$B18,"TOPFLOW","TOP","TOP","top1",$C18,"top3","Open_Acute_DIV1","TOP5","TOP6","REPORTED","TOP8")</f>
        <v>0</v>
      </c>
      <c r="CK18" s="53">
        <f>_xll.OneStreamExcelAddIn.XFFunctions.XFGetCell("TRUE", "CONSOL", $D$3,"TOT_Entity","USD","Actual",[1]Setup!C5,"PERIODIC",$B18,"TOPFLOW","TOP","TOP","top1",$C18,"top3","Open_Acute_DIV1","TOP5","TOP6","REPORTED","TOP8")</f>
        <v>0</v>
      </c>
      <c r="CL18" s="53">
        <f>_xll.OneStreamExcelAddIn.XFFunctions.XFGetCell("TRUE", "CONSOL", $D$3,"TOT_Entity","USD","Actual",[1]Setup!C6,"PERIODIC",$B18,"TOPFLOW","TOP","TOP","top1",$C18,"top3","Open_Acute_DIV1","TOP5","TOP6","REPORTED","TOP8")</f>
        <v>0</v>
      </c>
      <c r="CM18" s="53">
        <f>_xll.OneStreamExcelAddIn.XFFunctions.XFGetCell("TRUE", "CONSOL", $D$3,"TOT_Entity","USD","Actual",[1]Setup!C7,"PERIODIC",$B18,"TOPFLOW","TOP","TOP","top1",$C18,"top3","Open_Acute_DIV1","TOP5","TOP6","REPORTED","TOP8")</f>
        <v>0</v>
      </c>
      <c r="CN18" s="53">
        <f>_xll.OneStreamExcelAddIn.XFFunctions.XFGetCell("TRUE", "CONSOL", $D$3,"TOT_Entity","USD","Actual",[1]Setup!C8,"PERIODIC",$B18,"TOPFLOW","TOP","TOP","top1",$C18,"top3","Open_Acute_DIV1","TOP5","TOP6","REPORTED","TOP8")</f>
        <v>0</v>
      </c>
      <c r="CO18" s="53">
        <f>_xll.OneStreamExcelAddIn.XFFunctions.XFGetCell("TRUE", "CONSOL", $D$3,"TOT_Entity","USD","Actual",[1]Setup!C9,"PERIODIC",$B18,"TOPFLOW","TOP","TOP","top1",$C18,"top3","Open_Acute_DIV1","TOP5","TOP6","REPORTED","TOP8")</f>
        <v>0</v>
      </c>
      <c r="CP18" s="53">
        <f>_xll.OneStreamExcelAddIn.XFFunctions.XFGetCell("TRUE", "CONSOL", $D$3,"TOT_Entity","USD","Actual",[1]Setup!C10,"PERIODIC",$B18,"TOPFLOW","TOP","TOP","top1",$C18,"top3","Open_Acute_DIV1","TOP5","TOP6","REPORTED","TOP8")</f>
        <v>0</v>
      </c>
      <c r="CQ18" s="53">
        <f>_xll.OneStreamExcelAddIn.XFFunctions.XFGetCell("TRUE", "CONSOL", $D$3,"TOT_Entity","USD","Actual",[1]Setup!C11,"PERIODIC",$B18,"TOPFLOW","TOP","TOP","top1",$C18,"top3","Open_Acute_DIV1","TOP5","TOP6","REPORTED","TOP8")</f>
        <v>0</v>
      </c>
      <c r="CR18" s="53">
        <f>_xll.OneStreamExcelAddIn.XFFunctions.XFGetCell("TRUE", "CONSOL", $D$3,"TOT_Entity","USD","Actual",[1]Setup!C12,"PERIODIC",$B18,"TOPFLOW","TOP","TOP","top1",$C18,"top3","Open_Acute_DIV1","TOP5","TOP6","REPORTED","TOP8")</f>
        <v>0</v>
      </c>
      <c r="CS18" s="53">
        <f>_xll.OneStreamExcelAddIn.XFFunctions.XFGetCell("TRUE", "CONSOL", $D$3,"TOT_Entity","USD","Actual",[1]Setup!C13,"PERIODIC",$B18,"TOPFLOW","TOP","TOP","top1",$C18,"top3","Open_Acute_DIV1","TOP5","TOP6","REPORTED","TOP8")</f>
        <v>0</v>
      </c>
      <c r="CT18" s="53">
        <f>_xll.OneStreamExcelAddIn.XFFunctions.XFGetCell("TRUE", "CONSOL", $D$3,"TOT_Entity","USD","Actual",[1]Setup!C14,"PERIODIC",$B18,"TOPFLOW","TOP","TOP","top1",$C18,"top3","Open_Acute_DIV1","TOP5","TOP6","REPORTED","TOP8")</f>
        <v>0</v>
      </c>
      <c r="CU18" s="53">
        <f>_xll.OneStreamExcelAddIn.XFFunctions.XFGetCell("TRUE", "CONSOL", $D$3,"TOT_Entity","USD","Actual",[1]Setup!C15,"PERIODIC",$B18,"TOPFLOW","TOP","TOP","top1",$C18,"top3","Open_Acute_DIV1","TOP5","TOP6","REPORTED","TOP8")</f>
        <v>0</v>
      </c>
      <c r="CV18" s="63"/>
      <c r="CW18" s="53">
        <f>_xll.OneStreamExcelAddIn.XFFunctions.XFGetCell("TRUE", "CONSOL", $D$3,"TOT_Entity","USD","Actual",[1]Setup!C17,"PERIODIC",$B18,"TOPFLOW","TOP","TOP","top1",$C18,"top3","Open_Acute_DIV1","TOP5","TOP6","REPORTED","TOP8")</f>
        <v>0</v>
      </c>
      <c r="CX18" s="53">
        <f>_xll.OneStreamExcelAddIn.XFFunctions.XFGetCell("TRUE", "CONSOL", $D$3,"TOT_Entity","USD","Actual",[1]Setup!C18,"PERIODIC",$B18,"TOPFLOW","TOP","TOP","top1",$C18,"top3","Open_Acute_DIV1","TOP5","TOP6","REPORTED","TOP8")</f>
        <v>0</v>
      </c>
      <c r="CY18" s="53">
        <f>_xll.OneStreamExcelAddIn.XFFunctions.XFGetCell("TRUE", "CONSOL", $D$3,"TOT_Entity","USD","Actual",[1]Setup!C19,"PERIODIC",$B18,"TOPFLOW","TOP","TOP","top1",$C18,"top3","Open_Acute_DIV1","TOP5","TOP6","REPORTED","TOP8")</f>
        <v>0</v>
      </c>
      <c r="CZ18" s="53">
        <f>_xll.OneStreamExcelAddIn.XFFunctions.XFGetCell("TRUE", "CONSOL", $D$3,"TOT_Entity","USD","Actual",[1]Setup!C20,"PERIODIC",$B18,"TOPFLOW","TOP","TOP","top1",$C18,"top3","Open_Acute_DIV1","TOP5","TOP6","REPORTED","TOP8")</f>
        <v>0</v>
      </c>
      <c r="DA18" s="53">
        <f>_xll.OneStreamExcelAddIn.XFFunctions.XFGetCell("TRUE", "CONSOL", $D$3,"TOT_Entity","USD","Actual",[1]Setup!C21,"PERIODIC",$B18,"TOPFLOW","TOP","TOP","top1",$C18,"top3","Open_Acute_DIV1","TOP5","TOP6","REPORTED","TOP8")</f>
        <v>0</v>
      </c>
      <c r="DB18" s="53">
        <f>_xll.OneStreamExcelAddIn.XFFunctions.XFGetCell("TRUE", "CONSOL", $D$3,"TOT_Entity","USD","Actual",[1]Setup!C22,"PERIODIC",$B18,"TOPFLOW","TOP","TOP","top1",$C18,"top3","Open_Acute_DIV1","TOP5","TOP6","REPORTED","TOP8")</f>
        <v>0</v>
      </c>
      <c r="DC18" s="53">
        <f>_xll.OneStreamExcelAddIn.XFFunctions.XFGetCell("TRUE", "CONSOL", $D$3,"TOT_Entity","USD","Actual",[1]Setup!C23,"PERIODIC",$B18,"TOPFLOW","TOP","TOP","top1",$C18,"top3","Open_Acute_DIV1","TOP5","TOP6","REPORTED","TOP8")</f>
        <v>0</v>
      </c>
      <c r="DD18" s="53">
        <f>_xll.OneStreamExcelAddIn.XFFunctions.XFGetCell("TRUE", "CONSOL", $D$3,"TOT_Entity","USD","Actual",[1]Setup!C24,"PERIODIC",$B18,"TOPFLOW","TOP","TOP","top1",$C18,"top3","Open_Acute_DIV1","TOP5","TOP6","REPORTED","TOP8")</f>
        <v>0</v>
      </c>
      <c r="DE18" s="53">
        <f>_xll.OneStreamExcelAddIn.XFFunctions.XFGetCell("TRUE", "CONSOL", $D$3,"TOT_Entity","USD","Actual",[1]Setup!C25,"PERIODIC",$B18,"TOPFLOW","TOP","TOP","top1",$C18,"top3","Open_Acute_DIV1","TOP5","TOP6","REPORTED","TOP8")</f>
        <v>0</v>
      </c>
      <c r="DF18" s="53">
        <f>_xll.OneStreamExcelAddIn.XFFunctions.XFGetCell("TRUE", "CONSOL", $D$3,"TOT_Entity","USD","Actual",[1]Setup!C26,"PERIODIC",$B18,"TOPFLOW","TOP","TOP","top1",$C18,"top3","Open_Acute_DIV1","TOP5","TOP6","REPORTED","TOP8")</f>
        <v>0</v>
      </c>
      <c r="DG18" s="53">
        <f>_xll.OneStreamExcelAddIn.XFFunctions.XFGetCell("TRUE", "CONSOL", $D$3,"TOT_Entity","USD","Actual",[1]Setup!C27,"PERIODIC",$B18,"TOPFLOW","TOP","TOP","top1",$C18,"top3","Open_Acute_DIV1","TOP5","TOP6","REPORTED","TOP8")</f>
        <v>0</v>
      </c>
      <c r="DH18" s="53">
        <f>_xll.OneStreamExcelAddIn.XFFunctions.XFGetCell("TRUE", "CONSOL", $D$3,"TOT_Entity","USD","Actual",[1]Setup!C28,"PERIODIC",$B18,"TOPFLOW","TOP","TOP","top1",$C18,"top3","Open_Acute_DIV1","TOP5","TOP6","REPORTED","TOP8")</f>
        <v>0</v>
      </c>
      <c r="DI18" s="15"/>
      <c r="DJ18" s="53">
        <f>_xll.OneStreamExcelAddIn.XFFunctions.XFGetCell("TRUE", "CONSOL", $D$3,"TOT_Entity","Aggregated","Budget_Working",[1]Setup!C4,"PERIODIC",$B18,"TOPFLOW","TOP","TOP","top1",$C18,"top3","Open_Acute_DIV1","TOP5","TOP6","REPORTED","TOP8")</f>
        <v>0</v>
      </c>
      <c r="DK18" s="53">
        <f>_xll.OneStreamExcelAddIn.XFFunctions.XFGetCell("TRUE", "CONSOL", $D$3,"TOT_Entity","Aggregated","Budget_Working",[1]Setup!C5,"PERIODIC",$B18,"TOPFLOW","TOP","TOP","top1",$C18,"top3","Open_Acute_DIV1","TOP5","TOP6","REPORTED","TOP8")</f>
        <v>0</v>
      </c>
      <c r="DL18" s="53">
        <f>_xll.OneStreamExcelAddIn.XFFunctions.XFGetCell("TRUE", "CONSOL", $D$3,"TOT_Entity","Aggregated","Budget_Working",[1]Setup!C6,"PERIODIC",$B18,"TOPFLOW","TOP","TOP","top1",$C18,"top3","Open_Acute_DIV1","TOP5","TOP6","REPORTED","TOP8")</f>
        <v>0</v>
      </c>
      <c r="DM18" s="53">
        <f>_xll.OneStreamExcelAddIn.XFFunctions.XFGetCell("TRUE", "CONSOL", $D$3,"TOT_Entity","Aggregated","Budget_Working",[1]Setup!C7,"PERIODIC",$B18,"TOPFLOW","TOP","TOP","top1",$C18,"top3","Open_Acute_DIV1","TOP5","TOP6","REPORTED","TOP8")</f>
        <v>0</v>
      </c>
      <c r="DN18" s="53">
        <f>_xll.OneStreamExcelAddIn.XFFunctions.XFGetCell("TRUE", "CONSOL", $D$3,"TOT_Entity","Aggregated","Budget_Working",[1]Setup!C8,"PERIODIC",$B18,"TOPFLOW","TOP","TOP","top1",$C18,"top3","Open_Acute_DIV1","TOP5","TOP6","REPORTED","TOP8")</f>
        <v>0</v>
      </c>
      <c r="DO18" s="53">
        <f>_xll.OneStreamExcelAddIn.XFFunctions.XFGetCell("TRUE", "CONSOL", $D$3,"TOT_Entity","Aggregated","Budget_Working",[1]Setup!C9,"PERIODIC",$B18,"TOPFLOW","TOP","TOP","top1",$C18,"top3","Open_Acute_DIV1","TOP5","TOP6","REPORTED","TOP8")</f>
        <v>0</v>
      </c>
      <c r="DP18" s="53">
        <f>_xll.OneStreamExcelAddIn.XFFunctions.XFGetCell("TRUE", "CONSOL", $D$3,"TOT_Entity","Aggregated","Budget_Working",[1]Setup!C10,"PERIODIC",$B18,"TOPFLOW","TOP","TOP","top1",$C18,"top3","Open_Acute_DIV1","TOP5","TOP6","REPORTED","TOP8")</f>
        <v>0</v>
      </c>
      <c r="DQ18" s="53">
        <f>_xll.OneStreamExcelAddIn.XFFunctions.XFGetCell("TRUE", "CONSOL", $D$3,"TOT_Entity","Aggregated","Budget_Working",[1]Setup!C11,"PERIODIC",$B18,"TOPFLOW","TOP","TOP","top1",$C18,"top3","Open_Acute_DIV1","TOP5","TOP6","REPORTED","TOP8")</f>
        <v>0</v>
      </c>
      <c r="DR18" s="53">
        <f>_xll.OneStreamExcelAddIn.XFFunctions.XFGetCell("TRUE", "CONSOL", $D$3,"TOT_Entity","Aggregated","Budget_Working",[1]Setup!C12,"PERIODIC",$B18,"TOPFLOW","TOP","TOP","top1",$C18,"top3","Open_Acute_DIV1","TOP5","TOP6","REPORTED","TOP8")</f>
        <v>0</v>
      </c>
      <c r="DS18" s="53">
        <f>_xll.OneStreamExcelAddIn.XFFunctions.XFGetCell("TRUE", "CONSOL", $D$3,"TOT_Entity","Aggregated","Budget_Working",[1]Setup!C13,"PERIODIC",$B18,"TOPFLOW","TOP","TOP","top1",$C18,"top3","Open_Acute_DIV1","TOP5","TOP6","REPORTED","TOP8")</f>
        <v>0</v>
      </c>
      <c r="DT18" s="53">
        <f>_xll.OneStreamExcelAddIn.XFFunctions.XFGetCell("TRUE", "CONSOL", $D$3,"TOT_Entity","Aggregated","Budget_Working",[1]Setup!C14,"PERIODIC",$B18,"TOPFLOW","TOP","TOP","top1",$C18,"top3","Open_Acute_DIV1","TOP5","TOP6","REPORTED","TOP8")</f>
        <v>0</v>
      </c>
      <c r="DU18" s="53">
        <f>_xll.OneStreamExcelAddIn.XFFunctions.XFGetCell("TRUE", "CONSOL", $D$3,"TOT_Entity","Aggregated","Budget_Working",[1]Setup!C15,"PERIODIC",$B18,"TOPFLOW","TOP","TOP","top1",$C18,"top3","Open_Acute_DIV1","TOP5","TOP6","REPORTED","TOP8")</f>
        <v>0</v>
      </c>
      <c r="DV18" s="15"/>
      <c r="DW18" s="53">
        <f>_xll.OneStreamExcelAddIn.XFFunctions.XFGetCell("TRUE", "CONSOL", $D$3,"TOT_Entity","USD","Budget_Final",[1]Setup!C17,"PERIODIC",$B18,"TOPFLOW","TOP","TOP","top1",$C18,"top3","Open_Acute_DIV1","TOP5","TOP6","REPORTED","TOP8")</f>
        <v>0</v>
      </c>
      <c r="DX18" s="53">
        <f>_xll.OneStreamExcelAddIn.XFFunctions.XFGetCell("TRUE", "CONSOL", $D$3,"TOT_Entity","USD","Budget_Final",[1]Setup!C18,"PERIODIC",$B18,"TOPFLOW","TOP","TOP","top1",$C18,"top3","Open_Acute_DIV1","TOP5","TOP6","REPORTED","TOP8")</f>
        <v>0</v>
      </c>
      <c r="DY18" s="53">
        <f>_xll.OneStreamExcelAddIn.XFFunctions.XFGetCell("TRUE", "CONSOL", $D$3,"TOT_Entity","USD","Budget_Final",[1]Setup!C19,"PERIODIC",$B18,"TOPFLOW","TOP","TOP","top1",$C18,"top3","Open_Acute_DIV1","TOP5","TOP6","REPORTED","TOP8")</f>
        <v>0</v>
      </c>
      <c r="DZ18" s="53">
        <f>_xll.OneStreamExcelAddIn.XFFunctions.XFGetCell("TRUE", "CONSOL", $D$3,"TOT_Entity","USD","Budget_Final",[1]Setup!C20,"PERIODIC",$B18,"TOPFLOW","TOP","TOP","top1",$C18,"top3","Open_Acute_DIV1","TOP5","TOP6","REPORTED","TOP8")</f>
        <v>0</v>
      </c>
      <c r="EA18" s="53">
        <f>_xll.OneStreamExcelAddIn.XFFunctions.XFGetCell("TRUE", "CONSOL", $D$3,"TOT_Entity","USD","Budget_Final",[1]Setup!C21,"PERIODIC",$B18,"TOPFLOW","TOP","TOP","top1",$C18,"top3","Open_Acute_DIV1","TOP5","TOP6","REPORTED","TOP8")</f>
        <v>0</v>
      </c>
      <c r="EB18" s="53">
        <f>_xll.OneStreamExcelAddIn.XFFunctions.XFGetCell("TRUE", "CONSOL", $D$3,"TOT_Entity","USD","Budget_Final",[1]Setup!C22,"PERIODIC",$B18,"TOPFLOW","TOP","TOP","top1",$C18,"top3","Open_Acute_DIV1","TOP5","TOP6","REPORTED","TOP8")</f>
        <v>0</v>
      </c>
      <c r="EC18" s="53">
        <f>_xll.OneStreamExcelAddIn.XFFunctions.XFGetCell("TRUE", "CONSOL", $D$3,"TOT_Entity","USD","Budget_Final",[1]Setup!C23,"PERIODIC",$B18,"TOPFLOW","TOP","TOP","top1",$C18,"top3","Open_Acute_DIV1","TOP5","TOP6","REPORTED","TOP8")</f>
        <v>0</v>
      </c>
      <c r="ED18" s="53">
        <f>_xll.OneStreamExcelAddIn.XFFunctions.XFGetCell("TRUE", "CONSOL", $D$3,"TOT_Entity","USD","Budget_Final",[1]Setup!C24,"PERIODIC",$B18,"TOPFLOW","TOP","TOP","top1",$C18,"top3","Open_Acute_DIV1","TOP5","TOP6","REPORTED","TOP8")</f>
        <v>0</v>
      </c>
      <c r="EE18" s="53">
        <f>_xll.OneStreamExcelAddIn.XFFunctions.XFGetCell("TRUE", "CONSOL", $D$3,"TOT_Entity","USD","Budget_Final",[1]Setup!C25,"PERIODIC",$B18,"TOPFLOW","TOP","TOP","top1",$C18,"top3","Open_Acute_DIV1","TOP5","TOP6","REPORTED","TOP8")</f>
        <v>0</v>
      </c>
      <c r="EF18" s="53">
        <f>_xll.OneStreamExcelAddIn.XFFunctions.XFGetCell("TRUE", "CONSOL", $D$3,"TOT_Entity","USD","Budget_Final",[1]Setup!C26,"PERIODIC",$B18,"TOPFLOW","TOP","TOP","top1",$C18,"top3","Open_Acute_DIV1","TOP5","TOP6","REPORTED","TOP8")</f>
        <v>0</v>
      </c>
      <c r="EG18" s="53">
        <f>_xll.OneStreamExcelAddIn.XFFunctions.XFGetCell("TRUE", "CONSOL", $D$3,"TOT_Entity","USD","Budget_Final",[1]Setup!C27,"PERIODIC",$B18,"TOPFLOW","TOP","TOP","top1",$C18,"top3","Open_Acute_DIV1","TOP5","TOP6","REPORTED","TOP8")</f>
        <v>0</v>
      </c>
      <c r="EH18" s="53">
        <f>_xll.OneStreamExcelAddIn.XFFunctions.XFGetCell("TRUE", "CONSOL", $D$3,"TOT_Entity","USD","Budget_Final",[1]Setup!C28,"PERIODIC",$B18,"TOPFLOW","TOP","TOP","top1",$C18,"top3","Open_Acute_DIV1","TOP5","TOP6","REPORTED","TOP8")</f>
        <v>0</v>
      </c>
    </row>
    <row r="19" spans="2:138" x14ac:dyDescent="0.25">
      <c r="B19" s="51">
        <v>51010</v>
      </c>
      <c r="C19" s="51" t="s">
        <v>46</v>
      </c>
      <c r="D19" s="54" t="s">
        <v>40</v>
      </c>
      <c r="E19" s="53">
        <f>_xll.OneStreamExcelAddIn.XFFunctions.XFGetCell("TRUE", "CONSOL", $D$3,"TOT_Entity","USD","Actual",$E$3,"PERIODIC",$B19,"TOPFLOW","TOP","TOP","top1",$C19,"top3","Open_Acute_DIV1","TOP5","TOP6","REPORTED","TOP8")</f>
        <v>0</v>
      </c>
      <c r="F19" s="53">
        <f>_xll.OneStreamExcelAddIn.XFFunctions.XFGetCell("TRUE", "CONSOL", $D$3,"TOT_Entity","Aggregated","Budget_Working",$E$3,"PERIODIC",$B19,"TOPFLOW","TOP","TOP","top1",$C19,"top3","Open_Acute_DIV1","TOP5","TOP6","REPORTED","TOP8")</f>
        <v>0</v>
      </c>
      <c r="G19" s="53">
        <f>F19-E19</f>
        <v>0</v>
      </c>
      <c r="H19" s="40">
        <f t="shared" si="10"/>
        <v>0</v>
      </c>
      <c r="I19" s="41"/>
      <c r="J19" s="53">
        <f>_xll.OneStreamExcelAddIn.XFFunctions.XFGetCell("TRUE", "CONSOL", $D$3,"TOT_Entity","USD","Actual",$E$3,"YTD",$B19,"TOPFLOW","TOP","TOP","top1",$C19,"top3","Open_Acute_DIV1","TOP5","TOP6","REPORTED","TOP8")</f>
        <v>0</v>
      </c>
      <c r="K19" s="53">
        <f>_xll.OneStreamExcelAddIn.XFFunctions.XFGetCell("TRUE", "CONSOL", $D$3,"TOT_Entity","Aggregated","Budget_Working",$E$3,"YTD",$B19,"TOPFLOW","TOP","TOP","top1",$C19,"top3","Open_Acute_DIV1","TOP5","TOP6","REPORTED","TOP8")</f>
        <v>0</v>
      </c>
      <c r="L19" s="53">
        <f>K19-J19</f>
        <v>0</v>
      </c>
      <c r="M19" s="40">
        <f t="shared" si="11"/>
        <v>0</v>
      </c>
      <c r="N19" s="41"/>
      <c r="O19" s="53">
        <f>_xll.OneStreamExcelAddIn.XFFunctions.XFGetCell("TRUE", "CONSOL", $D$3,"TOT_Entity","USD","Actual",$F$3,"YTD",$B19,"TOPFLOW","TOP","TOP","top1",$C19,"top3","Open_Acute_DIV1","TOP5","TOP6","REPORTED","TOP8")</f>
        <v>0</v>
      </c>
      <c r="P19" s="53">
        <f>_xll.OneStreamExcelAddIn.XFFunctions.XFGetCell("TRUE", "CONSOL", $D$3,"TOT_Entity","USD","Actual",$E$3,"YTD",$B19,"TOPFLOW","TOP","TOP","top1",$C19,"top3","Open_Acute_DIV1","TOP5","TOP6","REPORTED","VAR_BW_PY_Actual")</f>
        <v>0</v>
      </c>
      <c r="Q19" s="40">
        <f t="shared" si="12"/>
        <v>0</v>
      </c>
      <c r="R19" s="41"/>
      <c r="S19" s="53">
        <f>_xll.OneStreamExcelAddIn.XFFunctions.XFGetCell("TRUE", "CONSOL", $D$3,"TOT_Entity","USD","MIDFCST",$E$3,"MTD",$B19,"TOPFLOW","TOP","TOP","top1",$C19,"top3","Open_Acute_DIV1","TOP5","TOP6","REPORTED","TOP8")</f>
        <v>0</v>
      </c>
      <c r="T19" s="53">
        <f>S19-E19</f>
        <v>0</v>
      </c>
      <c r="U19" s="40">
        <f t="shared" si="35"/>
        <v>0</v>
      </c>
      <c r="V19" s="41"/>
      <c r="W19" s="42"/>
      <c r="X19" s="43"/>
      <c r="Y19" s="42"/>
      <c r="Z19" s="44"/>
      <c r="AA19" s="52"/>
      <c r="AB19" s="53">
        <f>_xll.OneStreamExcelAddIn.XFFunctions.XFGetCell("TRUE", "CONSOL", $D$3,"TOT_Entity","USD","Actual",[1]Setup!C11,"PERIODIC",$B19,"TOPFLOW","TOP","TOP","top1",$C19,"top3","Open_Acute_DIV1","TOP5","TOP6","REPORTED","TOP8")</f>
        <v>0</v>
      </c>
      <c r="AC19" s="53">
        <f>_xll.OneStreamExcelAddIn.XFFunctions.XFGetCell("TRUE", "CONSOL", $D$3,"TOT_Entity","Aggregated","Budget_Working",[1]Setup!C11,"PERIODIC",$B19,"TOPFLOW","TOP","TOP","top1",$C19,"top3","Open_Acute_DIV1","TOP5","TOP6","REPORTED","TOP8")</f>
        <v>0</v>
      </c>
      <c r="AD19" s="53">
        <f>AC19-AB19</f>
        <v>0</v>
      </c>
      <c r="AE19" s="40">
        <f t="shared" si="13"/>
        <v>0</v>
      </c>
      <c r="AG19" s="53">
        <f>_xll.OneStreamExcelAddIn.XFFunctions.XFGetCell("TRUE", "CONSOL", $D$3,"TOT_Entity","USD","Actual",[1]Setup!C12,"PERIODIC",$B19,"TOPFLOW","TOP","TOP","top1",$C19,"top3","Open_Acute_DIV1","TOP5","TOP6","REPORTED","TOP8")</f>
        <v>0</v>
      </c>
      <c r="AH19" s="53">
        <f>_xll.OneStreamExcelAddIn.XFFunctions.XFGetCell("TRUE", "CONSOL", $D$3,"TOT_Entity","Aggregated","Budget_Working",[1]Setup!C12,"PERIODIC",$B19,"TOPFLOW","TOP","TOP","top1",$C19,"top3","Open_Acute_DIV1","TOP5","TOP6","REPORTED","TOP8")</f>
        <v>0</v>
      </c>
      <c r="AI19" s="53">
        <f>AH19-AG19</f>
        <v>0</v>
      </c>
      <c r="AJ19" s="40">
        <f t="shared" si="14"/>
        <v>0</v>
      </c>
      <c r="AL19" s="53">
        <f>_xll.OneStreamExcelAddIn.XFFunctions.XFGetCell("TRUE", "CONSOL", $D$3,"TOT_Entity","USD","Actual",[1]Setup!C13,"PERIODIC",$B19,"TOPFLOW","TOP","TOP","top1",$C19,"top3","Open_Acute_DIV1","TOP5","TOP6","REPORTED","TOP8")</f>
        <v>0</v>
      </c>
      <c r="AM19" s="53">
        <f>_xll.OneStreamExcelAddIn.XFFunctions.XFGetCell("TRUE", "CONSOL", $D$3,"TOT_Entity","Aggregated","Budget_Working",[1]Setup!C13,"PERIODIC",$B19,"TOPFLOW","TOP","TOP","top1",$C19,"top3","Open_Acute_DIV1","TOP5","TOP6","REPORTED","TOP8")</f>
        <v>0</v>
      </c>
      <c r="AN19" s="53">
        <f t="shared" si="15"/>
        <v>0</v>
      </c>
      <c r="AO19" s="40">
        <f t="shared" si="16"/>
        <v>0</v>
      </c>
      <c r="AQ19" s="53">
        <f>_xll.OneStreamExcelAddIn.XFFunctions.XFGetCell("TRUE", "CONSOL", $D$3,"TOT_Entity","USD","Actual",[1]Setup!C14,"PERIODIC",$B19,"TOPFLOW","TOP","TOP","top1",$C19,"top3","Open_Acute_DIV1","TOP5","TOP6","REPORTED","TOP8")</f>
        <v>0</v>
      </c>
      <c r="AR19" s="53">
        <f>_xll.OneStreamExcelAddIn.XFFunctions.XFGetCell("TRUE", "CONSOL", $D$3,"TOT_Entity","Aggregated","Budget_Working",[1]Setup!C14,"PERIODIC",$B19,"TOPFLOW","TOP","TOP","top1",$C19,"top3","Open_Acute_DIV1","TOP5","TOP6","REPORTED","TOP8")</f>
        <v>0</v>
      </c>
      <c r="AS19" s="53">
        <f t="shared" si="17"/>
        <v>0</v>
      </c>
      <c r="AT19" s="40">
        <f t="shared" si="18"/>
        <v>0</v>
      </c>
      <c r="AV19" s="53">
        <f>_xll.OneStreamExcelAddIn.XFFunctions.XFGetCell("TRUE", "CONSOL", $D$3,"TOT_Entity","USD","Actual",[1]Setup!C15,"PERIODIC",$B19,"TOPFLOW","TOP","TOP","top1",$C19,"top3","Open_Acute_DIV1","TOP5","TOP6","REPORTED","TOP8")</f>
        <v>0</v>
      </c>
      <c r="AW19" s="53">
        <f>_xll.OneStreamExcelAddIn.XFFunctions.XFGetCell("TRUE", "CONSOL", $D$3,"TOT_Entity","Aggregated","Budget_Working",[1]Setup!C15,"PERIODIC",$B19,"TOPFLOW","TOP","TOP","top1",$C19,"top3","Open_Acute_DIV1","TOP5","TOP6","REPORTED","TOP8")</f>
        <v>0</v>
      </c>
      <c r="AX19" s="53">
        <f t="shared" si="19"/>
        <v>0</v>
      </c>
      <c r="AY19" s="40">
        <f t="shared" si="20"/>
        <v>0</v>
      </c>
      <c r="BA19" s="53">
        <f>_xll.OneStreamExcelAddIn.XFFunctions.XFGetCell("TRUE", "CONSOL", $D$3,"TOT_Entity","USD","Actual",[1]Setup!C16,"PERIODIC",$B19,"TOPFLOW","TOP","TOP","top1",$C19,"top3","Open_Acute_DIV1","TOP5","TOP6","REPORTED","TOP8")</f>
        <v>0</v>
      </c>
      <c r="BB19" s="53">
        <f>_xll.OneStreamExcelAddIn.XFFunctions.XFGetCell("TRUE", "CONSOL", $D$3,"TOT_Entity","Aggregated","Budget_Working",[1]Setup!C16,"PERIODIC",$B19,"TOPFLOW","TOP","TOP","top1",$C19,"top3","Open_Acute_DIV1","TOP5","TOP6","REPORTED","TOP8")</f>
        <v>0</v>
      </c>
      <c r="BC19" s="53">
        <f t="shared" si="21"/>
        <v>0</v>
      </c>
      <c r="BD19" s="40">
        <f t="shared" si="22"/>
        <v>0</v>
      </c>
      <c r="BF19" s="53">
        <f>_xll.OneStreamExcelAddIn.XFFunctions.XFGetCell("TRUE", "CONSOL", $D$3,"TOT_Entity","USD","Actual",[1]Setup!C17,"PERIODIC",$B19,"TOPFLOW","TOP","TOP","top1",$C19,"top3","Open_Acute_DIV1","TOP5","TOP6","REPORTED","TOP8")</f>
        <v>0</v>
      </c>
      <c r="BG19" s="53">
        <f>_xll.OneStreamExcelAddIn.XFFunctions.XFGetCell("TRUE", "CONSOL", $D$3,"TOT_Entity","Aggregated","Budget_Working",[1]Setup!C17,"PERIODIC",$B19,"TOPFLOW","TOP","TOP","top1",$C19,"top3","Open_Acute_DIV1","TOP5","TOP6","REPORTED","TOP8")</f>
        <v>0</v>
      </c>
      <c r="BH19" s="53">
        <f t="shared" si="23"/>
        <v>0</v>
      </c>
      <c r="BI19" s="40">
        <f t="shared" si="24"/>
        <v>0</v>
      </c>
      <c r="BK19" s="53">
        <f>_xll.OneStreamExcelAddIn.XFFunctions.XFGetCell("TRUE", "CONSOL", $D$3,"TOT_Entity","USD","Actual",[1]Setup!C18,"PERIODIC",$B19,"TOPFLOW","TOP","TOP","top1",$C19,"top3","Open_Acute_DIV1","TOP5","TOP6","REPORTED","TOP8")</f>
        <v>0</v>
      </c>
      <c r="BL19" s="53">
        <f>_xll.OneStreamExcelAddIn.XFFunctions.XFGetCell("TRUE", "CONSOL", $D$3,"TOT_Entity","Aggregated","Budget_Working",[1]Setup!C18,"PERIODIC",$B19,"TOPFLOW","TOP","TOP","top1",$C19,"top3","Open_Acute_DIV1","TOP5","TOP6","REPORTED","TOP8")</f>
        <v>0</v>
      </c>
      <c r="BM19" s="53">
        <f t="shared" si="25"/>
        <v>0</v>
      </c>
      <c r="BN19" s="40">
        <f t="shared" si="26"/>
        <v>0</v>
      </c>
      <c r="BP19" s="53">
        <f>_xll.OneStreamExcelAddIn.XFFunctions.XFGetCell("TRUE", "CONSOL", $D$3,"TOT_Entity","USD","Actual",[1]Setup!C19,"PERIODIC",$B19,"TOPFLOW","TOP","TOP","top1",$C19,"top3","Open_Acute_DIV1","TOP5","TOP6","REPORTED","TOP8")</f>
        <v>0</v>
      </c>
      <c r="BQ19" s="53">
        <f>_xll.OneStreamExcelAddIn.XFFunctions.XFGetCell("TRUE", "CONSOL", $D$3,"TOT_Entity","Aggregated","Budget_Working",[1]Setup!C19,"PERIODIC",$B19,"TOPFLOW","TOP","TOP","top1",$C19,"top3","Open_Acute_DIV1","TOP5","TOP6","REPORTED","TOP8")</f>
        <v>0</v>
      </c>
      <c r="BR19" s="53">
        <f t="shared" si="27"/>
        <v>0</v>
      </c>
      <c r="BS19" s="40">
        <f t="shared" si="28"/>
        <v>0</v>
      </c>
      <c r="BU19" s="53">
        <f>_xll.OneStreamExcelAddIn.XFFunctions.XFGetCell("TRUE", "CONSOL", $D$3,"TOT_Entity","USD","Actual",[1]Setup!C20,"PERIODIC",$B19,"TOPFLOW","TOP","TOP","top1",$C19,"top3","Open_Acute_DIV1","TOP5","TOP6","REPORTED","TOP8")</f>
        <v>0</v>
      </c>
      <c r="BV19" s="53">
        <f>_xll.OneStreamExcelAddIn.XFFunctions.XFGetCell("TRUE", "CONSOL", $D$3,"TOT_Entity","Aggregated","Budget_Working",[1]Setup!C20,"PERIODIC",$B19,"TOPFLOW","TOP","TOP","top1",$C19,"top3","Open_Acute_DIV1","TOP5","TOP6","REPORTED","TOP8")</f>
        <v>0</v>
      </c>
      <c r="BW19" s="53">
        <f t="shared" si="29"/>
        <v>0</v>
      </c>
      <c r="BX19" s="40">
        <f t="shared" si="30"/>
        <v>0</v>
      </c>
      <c r="BZ19" s="53">
        <f>_xll.OneStreamExcelAddIn.XFFunctions.XFGetCell("TRUE", "CONSOL", $D$3,"TOT_Entity","USD","Actual",[1]Setup!C21,"PERIODIC",$B19,"TOPFLOW","TOP","TOP","top1",$C19,"top3","Open_Acute_DIV1","TOP5","TOP6","REPORTED","TOP8")</f>
        <v>0</v>
      </c>
      <c r="CA19" s="53">
        <f>_xll.OneStreamExcelAddIn.XFFunctions.XFGetCell("TRUE", "CONSOL", $D$3,"TOT_Entity","Aggregated","Budget_Working",[1]Setup!C21,"PERIODIC",$B19,"TOPFLOW","TOP","TOP","top1",$C19,"top3","Open_Acute_DIV1","TOP5","TOP6","REPORTED","TOP8")</f>
        <v>0</v>
      </c>
      <c r="CB19" s="53">
        <f t="shared" si="31"/>
        <v>0</v>
      </c>
      <c r="CC19" s="40">
        <f t="shared" si="32"/>
        <v>0</v>
      </c>
      <c r="CE19" s="53">
        <f>_xll.OneStreamExcelAddIn.XFFunctions.XFGetCell("TRUE", "CONSOL", $D$3,"TOT_Entity","USD","Actual",[1]Setup!C22,"PERIODIC",$B19,"TOPFLOW","TOP","TOP","top1",$C19,"top3","Open_Acute_DIV1","TOP5","TOP6","REPORTED","TOP8")</f>
        <v>0</v>
      </c>
      <c r="CF19" s="53">
        <f>_xll.OneStreamExcelAddIn.XFFunctions.XFGetCell("TRUE", "CONSOL", $D$3,"TOT_Entity","Aggregated","Budget_Working",[1]Setup!C22,"PERIODIC",$B19,"TOPFLOW","TOP","TOP","top1",$C19,"top3","Open_Acute_DIV1","TOP5","TOP6","REPORTED","TOP8")</f>
        <v>0</v>
      </c>
      <c r="CG19" s="53">
        <f t="shared" si="33"/>
        <v>0</v>
      </c>
      <c r="CH19" s="40">
        <f t="shared" si="34"/>
        <v>0</v>
      </c>
      <c r="CJ19" s="53">
        <f>_xll.OneStreamExcelAddIn.XFFunctions.XFGetCell("TRUE", "CONSOL", $D$3,"TOT_Entity","USD","Actual",[1]Setup!C11,"PERIODIC",$B19,"TOPFLOW","TOP","TOP","top1",$C19,"top3","Open_Acute_DIV1","TOP5","TOP6","REPORTED","TOP8")</f>
        <v>0</v>
      </c>
      <c r="CK19" s="53">
        <f>_xll.OneStreamExcelAddIn.XFFunctions.XFGetCell("TRUE", "CONSOL", $D$3,"TOT_Entity","USD","Actual",[1]Setup!C12,"PERIODIC",$B19,"TOPFLOW","TOP","TOP","top1",$C19,"top3","Open_Acute_DIV1","TOP5","TOP6","REPORTED","TOP8")</f>
        <v>0</v>
      </c>
      <c r="CL19" s="53">
        <f>_xll.OneStreamExcelAddIn.XFFunctions.XFGetCell("TRUE", "CONSOL", $D$3,"TOT_Entity","USD","Actual",[1]Setup!C13,"PERIODIC",$B19,"TOPFLOW","TOP","TOP","top1",$C19,"top3","Open_Acute_DIV1","TOP5","TOP6","REPORTED","TOP8")</f>
        <v>0</v>
      </c>
      <c r="CM19" s="53">
        <f>_xll.OneStreamExcelAddIn.XFFunctions.XFGetCell("TRUE", "CONSOL", $D$3,"TOT_Entity","USD","Actual",[1]Setup!C14,"PERIODIC",$B19,"TOPFLOW","TOP","TOP","top1",$C19,"top3","Open_Acute_DIV1","TOP5","TOP6","REPORTED","TOP8")</f>
        <v>0</v>
      </c>
      <c r="CN19" s="53">
        <f>_xll.OneStreamExcelAddIn.XFFunctions.XFGetCell("TRUE", "CONSOL", $D$3,"TOT_Entity","USD","Actual",[1]Setup!C15,"PERIODIC",$B19,"TOPFLOW","TOP","TOP","top1",$C19,"top3","Open_Acute_DIV1","TOP5","TOP6","REPORTED","TOP8")</f>
        <v>0</v>
      </c>
      <c r="CO19" s="53">
        <f>_xll.OneStreamExcelAddIn.XFFunctions.XFGetCell("TRUE", "CONSOL", $D$3,"TOT_Entity","USD","Actual",[1]Setup!C16,"PERIODIC",$B19,"TOPFLOW","TOP","TOP","top1",$C19,"top3","Open_Acute_DIV1","TOP5","TOP6","REPORTED","TOP8")</f>
        <v>0</v>
      </c>
      <c r="CP19" s="53">
        <f>_xll.OneStreamExcelAddIn.XFFunctions.XFGetCell("TRUE", "CONSOL", $D$3,"TOT_Entity","USD","Actual",[1]Setup!C17,"PERIODIC",$B19,"TOPFLOW","TOP","TOP","top1",$C19,"top3","Open_Acute_DIV1","TOP5","TOP6","REPORTED","TOP8")</f>
        <v>0</v>
      </c>
      <c r="CQ19" s="53">
        <f>_xll.OneStreamExcelAddIn.XFFunctions.XFGetCell("TRUE", "CONSOL", $D$3,"TOT_Entity","USD","Actual",[1]Setup!C18,"PERIODIC",$B19,"TOPFLOW","TOP","TOP","top1",$C19,"top3","Open_Acute_DIV1","TOP5","TOP6","REPORTED","TOP8")</f>
        <v>0</v>
      </c>
      <c r="CR19" s="53">
        <f>_xll.OneStreamExcelAddIn.XFFunctions.XFGetCell("TRUE", "CONSOL", $D$3,"TOT_Entity","USD","Actual",[1]Setup!C19,"PERIODIC",$B19,"TOPFLOW","TOP","TOP","top1",$C19,"top3","Open_Acute_DIV1","TOP5","TOP6","REPORTED","TOP8")</f>
        <v>0</v>
      </c>
      <c r="CS19" s="53">
        <f>_xll.OneStreamExcelAddIn.XFFunctions.XFGetCell("TRUE", "CONSOL", $D$3,"TOT_Entity","USD","Actual",[1]Setup!C20,"PERIODIC",$B19,"TOPFLOW","TOP","TOP","top1",$C19,"top3","Open_Acute_DIV1","TOP5","TOP6","REPORTED","TOP8")</f>
        <v>0</v>
      </c>
      <c r="CT19" s="53">
        <f>_xll.OneStreamExcelAddIn.XFFunctions.XFGetCell("TRUE", "CONSOL", $D$3,"TOT_Entity","USD","Actual",[1]Setup!C21,"PERIODIC",$B19,"TOPFLOW","TOP","TOP","top1",$C19,"top3","Open_Acute_DIV1","TOP5","TOP6","REPORTED","TOP8")</f>
        <v>0</v>
      </c>
      <c r="CU19" s="53">
        <f>_xll.OneStreamExcelAddIn.XFFunctions.XFGetCell("TRUE", "CONSOL", $D$3,"TOT_Entity","USD","Actual",[1]Setup!C22,"PERIODIC",$B19,"TOPFLOW","TOP","TOP","top1",$C19,"top3","Open_Acute_DIV1","TOP5","TOP6","REPORTED","TOP8")</f>
        <v>0</v>
      </c>
      <c r="CW19" s="53">
        <f>_xll.OneStreamExcelAddIn.XFFunctions.XFGetCell("TRUE", "CONSOL", $D$3,"TOT_Entity","USD","Actual",[1]Setup!C24,"PERIODIC",$B19,"TOPFLOW","TOP","TOP","top1",$C19,"top3","Open_Acute_DIV1","TOP5","TOP6","REPORTED","TOP8")</f>
        <v>0</v>
      </c>
      <c r="CX19" s="53">
        <f>_xll.OneStreamExcelAddIn.XFFunctions.XFGetCell("TRUE", "CONSOL", $D$3,"TOT_Entity","USD","Actual",[1]Setup!C25,"PERIODIC",$B19,"TOPFLOW","TOP","TOP","top1",$C19,"top3","Open_Acute_DIV1","TOP5","TOP6","REPORTED","TOP8")</f>
        <v>0</v>
      </c>
      <c r="CY19" s="53">
        <f>_xll.OneStreamExcelAddIn.XFFunctions.XFGetCell("TRUE", "CONSOL", $D$3,"TOT_Entity","USD","Actual",[1]Setup!C26,"PERIODIC",$B19,"TOPFLOW","TOP","TOP","top1",$C19,"top3","Open_Acute_DIV1","TOP5","TOP6","REPORTED","TOP8")</f>
        <v>0</v>
      </c>
      <c r="CZ19" s="53">
        <f>_xll.OneStreamExcelAddIn.XFFunctions.XFGetCell("TRUE", "CONSOL", $D$3,"TOT_Entity","USD","Actual",[1]Setup!C27,"PERIODIC",$B19,"TOPFLOW","TOP","TOP","top1",$C19,"top3","Open_Acute_DIV1","TOP5","TOP6","REPORTED","TOP8")</f>
        <v>0</v>
      </c>
      <c r="DA19" s="53">
        <f>_xll.OneStreamExcelAddIn.XFFunctions.XFGetCell("TRUE", "CONSOL", $D$3,"TOT_Entity","USD","Actual",[1]Setup!C28,"PERIODIC",$B19,"TOPFLOW","TOP","TOP","top1",$C19,"top3","Open_Acute_DIV1","TOP5","TOP6","REPORTED","TOP8")</f>
        <v>0</v>
      </c>
      <c r="DB19" s="53">
        <f>_xll.OneStreamExcelAddIn.XFFunctions.XFGetCell("TRUE", "CONSOL", $D$3,"TOT_Entity","USD","Actual",[1]Setup!C29,"PERIODIC",$B19,"TOPFLOW","TOP","TOP","top1",$C19,"top3","Open_Acute_DIV1","TOP5","TOP6","REPORTED","TOP8")</f>
        <v>0</v>
      </c>
      <c r="DC19" s="53">
        <f>_xll.OneStreamExcelAddIn.XFFunctions.XFGetCell("TRUE", "CONSOL", $D$3,"TOT_Entity","USD","Actual",[1]Setup!C30,"PERIODIC",$B19,"TOPFLOW","TOP","TOP","top1",$C19,"top3","Open_Acute_DIV1","TOP5","TOP6","REPORTED","TOP8")</f>
        <v>0</v>
      </c>
      <c r="DD19" s="53">
        <f>_xll.OneStreamExcelAddIn.XFFunctions.XFGetCell("TRUE", "CONSOL", $D$3,"TOT_Entity","USD","Actual",[1]Setup!C31,"PERIODIC",$B19,"TOPFLOW","TOP","TOP","top1",$C19,"top3","Open_Acute_DIV1","TOP5","TOP6","REPORTED","TOP8")</f>
        <v>0</v>
      </c>
      <c r="DE19" s="53">
        <f>_xll.OneStreamExcelAddIn.XFFunctions.XFGetCell("TRUE", "CONSOL", $D$3,"TOT_Entity","USD","Actual",[1]Setup!C32,"PERIODIC",$B19,"TOPFLOW","TOP","TOP","top1",$C19,"top3","Open_Acute_DIV1","TOP5","TOP6","REPORTED","TOP8")</f>
        <v>0</v>
      </c>
      <c r="DF19" s="53">
        <f>_xll.OneStreamExcelAddIn.XFFunctions.XFGetCell("TRUE", "CONSOL", $D$3,"TOT_Entity","USD","Actual",[1]Setup!C33,"PERIODIC",$B19,"TOPFLOW","TOP","TOP","top1",$C19,"top3","Open_Acute_DIV1","TOP5","TOP6","REPORTED","TOP8")</f>
        <v>0</v>
      </c>
      <c r="DG19" s="53">
        <f>_xll.OneStreamExcelAddIn.XFFunctions.XFGetCell("TRUE", "CONSOL", $D$3,"TOT_Entity","USD","Actual",[1]Setup!C34,"PERIODIC",$B19,"TOPFLOW","TOP","TOP","top1",$C19,"top3","Open_Acute_DIV1","TOP5","TOP6","REPORTED","TOP8")</f>
        <v>0</v>
      </c>
      <c r="DH19" s="53">
        <f>_xll.OneStreamExcelAddIn.XFFunctions.XFGetCell("TRUE", "CONSOL", $D$3,"TOT_Entity","USD","Actual",[1]Setup!C35,"PERIODIC",$B19,"TOPFLOW","TOP","TOP","top1",$C19,"top3","Open_Acute_DIV1","TOP5","TOP6","REPORTED","TOP8")</f>
        <v>0</v>
      </c>
      <c r="DI19" s="15"/>
      <c r="DJ19" s="53">
        <f>_xll.OneStreamExcelAddIn.XFFunctions.XFGetCell("TRUE", "CONSOL", $D$3,"TOT_Entity","Aggregated","Budget_Working",[1]Setup!C11,"PERIODIC",$B19,"TOPFLOW","TOP","TOP","top1",$C19,"top3","Open_Acute_DIV1","TOP5","TOP6","REPORTED","TOP8")</f>
        <v>0</v>
      </c>
      <c r="DK19" s="53">
        <f>_xll.OneStreamExcelAddIn.XFFunctions.XFGetCell("TRUE", "CONSOL", $D$3,"TOT_Entity","Aggregated","Budget_Working",[1]Setup!C12,"PERIODIC",$B19,"TOPFLOW","TOP","TOP","top1",$C19,"top3","Open_Acute_DIV1","TOP5","TOP6","REPORTED","TOP8")</f>
        <v>0</v>
      </c>
      <c r="DL19" s="53">
        <f>_xll.OneStreamExcelAddIn.XFFunctions.XFGetCell("TRUE", "CONSOL", $D$3,"TOT_Entity","Aggregated","Budget_Working",[1]Setup!C13,"PERIODIC",$B19,"TOPFLOW","TOP","TOP","top1",$C19,"top3","Open_Acute_DIV1","TOP5","TOP6","REPORTED","TOP8")</f>
        <v>0</v>
      </c>
      <c r="DM19" s="53">
        <f>_xll.OneStreamExcelAddIn.XFFunctions.XFGetCell("TRUE", "CONSOL", $D$3,"TOT_Entity","Aggregated","Budget_Working",[1]Setup!C14,"PERIODIC",$B19,"TOPFLOW","TOP","TOP","top1",$C19,"top3","Open_Acute_DIV1","TOP5","TOP6","REPORTED","TOP8")</f>
        <v>0</v>
      </c>
      <c r="DN19" s="53">
        <f>_xll.OneStreamExcelAddIn.XFFunctions.XFGetCell("TRUE", "CONSOL", $D$3,"TOT_Entity","Aggregated","Budget_Working",[1]Setup!C15,"PERIODIC",$B19,"TOPFLOW","TOP","TOP","top1",$C19,"top3","Open_Acute_DIV1","TOP5","TOP6","REPORTED","TOP8")</f>
        <v>0</v>
      </c>
      <c r="DO19" s="53">
        <f>_xll.OneStreamExcelAddIn.XFFunctions.XFGetCell("TRUE", "CONSOL", $D$3,"TOT_Entity","Aggregated","Budget_Working",[1]Setup!C16,"PERIODIC",$B19,"TOPFLOW","TOP","TOP","top1",$C19,"top3","Open_Acute_DIV1","TOP5","TOP6","REPORTED","TOP8")</f>
        <v>0</v>
      </c>
      <c r="DP19" s="53">
        <f>_xll.OneStreamExcelAddIn.XFFunctions.XFGetCell("TRUE", "CONSOL", $D$3,"TOT_Entity","Aggregated","Budget_Working",[1]Setup!C17,"PERIODIC",$B19,"TOPFLOW","TOP","TOP","top1",$C19,"top3","Open_Acute_DIV1","TOP5","TOP6","REPORTED","TOP8")</f>
        <v>0</v>
      </c>
      <c r="DQ19" s="53">
        <f>_xll.OneStreamExcelAddIn.XFFunctions.XFGetCell("TRUE", "CONSOL", $D$3,"TOT_Entity","Aggregated","Budget_Working",[1]Setup!C18,"PERIODIC",$B19,"TOPFLOW","TOP","TOP","top1",$C19,"top3","Open_Acute_DIV1","TOP5","TOP6","REPORTED","TOP8")</f>
        <v>0</v>
      </c>
      <c r="DR19" s="53">
        <f>_xll.OneStreamExcelAddIn.XFFunctions.XFGetCell("TRUE", "CONSOL", $D$3,"TOT_Entity","Aggregated","Budget_Working",[1]Setup!C19,"PERIODIC",$B19,"TOPFLOW","TOP","TOP","top1",$C19,"top3","Open_Acute_DIV1","TOP5","TOP6","REPORTED","TOP8")</f>
        <v>0</v>
      </c>
      <c r="DS19" s="53">
        <f>_xll.OneStreamExcelAddIn.XFFunctions.XFGetCell("TRUE", "CONSOL", $D$3,"TOT_Entity","Aggregated","Budget_Working",[1]Setup!C20,"PERIODIC",$B19,"TOPFLOW","TOP","TOP","top1",$C19,"top3","Open_Acute_DIV1","TOP5","TOP6","REPORTED","TOP8")</f>
        <v>0</v>
      </c>
      <c r="DT19" s="53">
        <f>_xll.OneStreamExcelAddIn.XFFunctions.XFGetCell("TRUE", "CONSOL", $D$3,"TOT_Entity","Aggregated","Budget_Working",[1]Setup!C21,"PERIODIC",$B19,"TOPFLOW","TOP","TOP","top1",$C19,"top3","Open_Acute_DIV1","TOP5","TOP6","REPORTED","TOP8")</f>
        <v>0</v>
      </c>
      <c r="DU19" s="53">
        <f>_xll.OneStreamExcelAddIn.XFFunctions.XFGetCell("TRUE", "CONSOL", $D$3,"TOT_Entity","Aggregated","Budget_Working",[1]Setup!C22,"PERIODIC",$B19,"TOPFLOW","TOP","TOP","top1",$C19,"top3","Open_Acute_DIV1","TOP5","TOP6","REPORTED","TOP8")</f>
        <v>0</v>
      </c>
      <c r="DV19" s="15"/>
      <c r="DW19" s="53">
        <f>_xll.OneStreamExcelAddIn.XFFunctions.XFGetCell("TRUE", "CONSOL", $D$3,"TOT_Entity","USD","Budget_Final",[1]Setup!C24,"PERIODIC",$B19,"TOPFLOW","TOP","TOP","top1",$C19,"top3","Open_Acute_DIV1","TOP5","TOP6","REPORTED","TOP8")</f>
        <v>0</v>
      </c>
      <c r="DX19" s="53">
        <f>_xll.OneStreamExcelAddIn.XFFunctions.XFGetCell("TRUE", "CONSOL", $D$3,"TOT_Entity","USD","Budget_Final",[1]Setup!C25,"PERIODIC",$B19,"TOPFLOW","TOP","TOP","top1",$C19,"top3","Open_Acute_DIV1","TOP5","TOP6","REPORTED","TOP8")</f>
        <v>0</v>
      </c>
      <c r="DY19" s="53">
        <f>_xll.OneStreamExcelAddIn.XFFunctions.XFGetCell("TRUE", "CONSOL", $D$3,"TOT_Entity","USD","Budget_Final",[1]Setup!C26,"PERIODIC",$B19,"TOPFLOW","TOP","TOP","top1",$C19,"top3","Open_Acute_DIV1","TOP5","TOP6","REPORTED","TOP8")</f>
        <v>0</v>
      </c>
      <c r="DZ19" s="53">
        <f>_xll.OneStreamExcelAddIn.XFFunctions.XFGetCell("TRUE", "CONSOL", $D$3,"TOT_Entity","USD","Budget_Final",[1]Setup!C27,"PERIODIC",$B19,"TOPFLOW","TOP","TOP","top1",$C19,"top3","Open_Acute_DIV1","TOP5","TOP6","REPORTED","TOP8")</f>
        <v>0</v>
      </c>
      <c r="EA19" s="53">
        <f>_xll.OneStreamExcelAddIn.XFFunctions.XFGetCell("TRUE", "CONSOL", $D$3,"TOT_Entity","USD","Budget_Final",[1]Setup!C28,"PERIODIC",$B19,"TOPFLOW","TOP","TOP","top1",$C19,"top3","Open_Acute_DIV1","TOP5","TOP6","REPORTED","TOP8")</f>
        <v>0</v>
      </c>
      <c r="EB19" s="53">
        <f>_xll.OneStreamExcelAddIn.XFFunctions.XFGetCell("TRUE", "CONSOL", $D$3,"TOT_Entity","USD","Budget_Final",[1]Setup!C29,"PERIODIC",$B19,"TOPFLOW","TOP","TOP","top1",$C19,"top3","Open_Acute_DIV1","TOP5","TOP6","REPORTED","TOP8")</f>
        <v>0</v>
      </c>
      <c r="EC19" s="53">
        <f>_xll.OneStreamExcelAddIn.XFFunctions.XFGetCell("TRUE", "CONSOL", $D$3,"TOT_Entity","USD","Budget_Final",[1]Setup!C30,"PERIODIC",$B19,"TOPFLOW","TOP","TOP","top1",$C19,"top3","Open_Acute_DIV1","TOP5","TOP6","REPORTED","TOP8")</f>
        <v>0</v>
      </c>
      <c r="ED19" s="53">
        <f>_xll.OneStreamExcelAddIn.XFFunctions.XFGetCell("TRUE", "CONSOL", $D$3,"TOT_Entity","USD","Budget_Final",[1]Setup!C31,"PERIODIC",$B19,"TOPFLOW","TOP","TOP","top1",$C19,"top3","Open_Acute_DIV1","TOP5","TOP6","REPORTED","TOP8")</f>
        <v>0</v>
      </c>
      <c r="EE19" s="53">
        <f>_xll.OneStreamExcelAddIn.XFFunctions.XFGetCell("TRUE", "CONSOL", $D$3,"TOT_Entity","USD","Budget_Final",[1]Setup!C32,"PERIODIC",$B19,"TOPFLOW","TOP","TOP","top1",$C19,"top3","Open_Acute_DIV1","TOP5","TOP6","REPORTED","TOP8")</f>
        <v>0</v>
      </c>
      <c r="EF19" s="53">
        <f>_xll.OneStreamExcelAddIn.XFFunctions.XFGetCell("TRUE", "CONSOL", $D$3,"TOT_Entity","USD","Budget_Final",[1]Setup!C33,"PERIODIC",$B19,"TOPFLOW","TOP","TOP","top1",$C19,"top3","Open_Acute_DIV1","TOP5","TOP6","REPORTED","TOP8")</f>
        <v>0</v>
      </c>
      <c r="EG19" s="53">
        <f>_xll.OneStreamExcelAddIn.XFFunctions.XFGetCell("TRUE", "CONSOL", $D$3,"TOT_Entity","USD","Budget_Final",[1]Setup!C34,"PERIODIC",$B19,"TOPFLOW","TOP","TOP","top1",$C19,"top3","Open_Acute_DIV1","TOP5","TOP6","REPORTED","TOP8")</f>
        <v>0</v>
      </c>
      <c r="EH19" s="53">
        <f>_xll.OneStreamExcelAddIn.XFFunctions.XFGetCell("TRUE", "CONSOL", $D$3,"TOT_Entity","USD","Budget_Final",[1]Setup!C35,"PERIODIC",$B19,"TOPFLOW","TOP","TOP","top1",$C19,"top3","Open_Acute_DIV1","TOP5","TOP6","REPORTED","TOP8")</f>
        <v>0</v>
      </c>
    </row>
    <row r="20" spans="2:138" x14ac:dyDescent="0.25">
      <c r="B20" s="51">
        <v>52000</v>
      </c>
      <c r="C20" s="51" t="s">
        <v>46</v>
      </c>
      <c r="D20" s="52" t="s">
        <v>49</v>
      </c>
      <c r="E20" s="53">
        <f>_xll.OneStreamExcelAddIn.XFFunctions.XFGetCell("TRUE", "CONSOL", $D$3,"TOT_Entity","USD","Actual",$E$3,"PERIODIC",$B20,"TOPFLOW","TOP","TOP","top1",$C20,"top3","Open_Acute_DIV1","TOP5","TOP6","REPORTED","TOP8")</f>
        <v>0</v>
      </c>
      <c r="F20" s="53">
        <f>_xll.OneStreamExcelAddIn.XFFunctions.XFGetCell("TRUE", "CONSOL", $D$3,"TOT_Entity","Aggregated","Budget_Working",$E$3,"PERIODIC",$B20,"TOPFLOW","TOP","TOP","top1",$C20,"top3","Open_Acute_DIV1","TOP5","TOP6","REPORTED","TOP8")</f>
        <v>0</v>
      </c>
      <c r="G20" s="53">
        <f t="shared" ref="G20:G22" si="38">F20-E20</f>
        <v>0</v>
      </c>
      <c r="H20" s="40">
        <f t="shared" si="10"/>
        <v>0</v>
      </c>
      <c r="I20" s="41"/>
      <c r="J20" s="53">
        <f>_xll.OneStreamExcelAddIn.XFFunctions.XFGetCell("TRUE", "CONSOL", $D$3,"TOT_Entity","USD","Actual",$E$3,"YTD",$B20,"TOPFLOW","TOP","TOP","top1",$C20,"top3","Open_Acute_DIV1","TOP5","TOP6","REPORTED","TOP8")</f>
        <v>0</v>
      </c>
      <c r="K20" s="53">
        <f>_xll.OneStreamExcelAddIn.XFFunctions.XFGetCell("TRUE", "CONSOL", $D$3,"TOT_Entity","Aggregated","Budget_Working",$E$3,"YTD",$B20,"TOPFLOW","TOP","TOP","top1",$C20,"top3","Open_Acute_DIV1","TOP5","TOP6","REPORTED","TOP8")</f>
        <v>0</v>
      </c>
      <c r="L20" s="53">
        <f t="shared" ref="L20:L22" si="39">K20-J20</f>
        <v>0</v>
      </c>
      <c r="M20" s="40">
        <f t="shared" si="11"/>
        <v>0</v>
      </c>
      <c r="N20" s="41"/>
      <c r="O20" s="53">
        <f>_xll.OneStreamExcelAddIn.XFFunctions.XFGetCell("TRUE", "CONSOL", $D$3,"TOT_Entity","USD","Actual",$F$3,"YTD",$B20,"TOPFLOW","TOP","TOP","top1",$C20,"top3","Open_Acute_DIV1","TOP5","TOP6","REPORTED","TOP8")</f>
        <v>0</v>
      </c>
      <c r="P20" s="53">
        <f>_xll.OneStreamExcelAddIn.XFFunctions.XFGetCell("TRUE", "CONSOL", $D$3,"TOT_Entity","USD","Actual",$E$3,"YTD",$B20,"TOPFLOW","TOP","TOP","top1",$C20,"top3","Open_Acute_DIV1","TOP5","TOP6","REPORTED","VAR_BW_PY_Actual")</f>
        <v>0</v>
      </c>
      <c r="Q20" s="40">
        <f t="shared" si="12"/>
        <v>0</v>
      </c>
      <c r="R20" s="41"/>
      <c r="S20" s="53">
        <f>_xll.OneStreamExcelAddIn.XFFunctions.XFGetCell("TRUE", "CONSOL", $D$3,"TOT_Entity","USD","MIDFCST",$E$3,"MTD",$B20,"TOPFLOW","TOP","TOP","top1",$C20,"top3","Open_Acute_DIV1","TOP5","TOP6","REPORTED","TOP8")</f>
        <v>0</v>
      </c>
      <c r="T20" s="53">
        <f>S20-E20</f>
        <v>0</v>
      </c>
      <c r="U20" s="40">
        <f t="shared" si="35"/>
        <v>0</v>
      </c>
      <c r="V20" s="41"/>
      <c r="W20" s="42"/>
      <c r="X20" s="43"/>
      <c r="Y20" s="42"/>
      <c r="Z20" s="44"/>
      <c r="AA20" s="52"/>
      <c r="AB20" s="53">
        <f>_xll.OneStreamExcelAddIn.XFFunctions.XFGetCell("TRUE", "CONSOL", $D$3,"TOT_Entity","USD","Actual",[1]Setup!C4,"PERIODIC",$B20,"TOPFLOW","TOP","TOP","top1",$C20,"top3","Open_Acute_DIV1","TOP5","TOP6","REPORTED","TOP8")</f>
        <v>0</v>
      </c>
      <c r="AC20" s="53">
        <f>_xll.OneStreamExcelAddIn.XFFunctions.XFGetCell("TRUE", "CONSOL", $D$3,"TOT_Entity","Aggregated","Budget_Working",[1]Setup!C4,"PERIODIC",$B20,"TOPFLOW","TOP","TOP","top1",$C20,"top3","Open_Acute_DIV1","TOP5","TOP6","REPORTED","TOP8")</f>
        <v>0</v>
      </c>
      <c r="AD20" s="53">
        <f>AC20-AB20</f>
        <v>0</v>
      </c>
      <c r="AE20" s="40">
        <f t="shared" si="13"/>
        <v>0</v>
      </c>
      <c r="AG20" s="53">
        <f>_xll.OneStreamExcelAddIn.XFFunctions.XFGetCell("TRUE", "CONSOL", $D$3,"TOT_Entity","USD","Actual",[1]Setup!C5,"PERIODIC",$B20,"TOPFLOW","TOP","TOP","top1",$C20,"top3","Open_Acute_DIV1","TOP5","TOP6","REPORTED","TOP8")</f>
        <v>0</v>
      </c>
      <c r="AH20" s="53">
        <f>_xll.OneStreamExcelAddIn.XFFunctions.XFGetCell("TRUE", "CONSOL", $D$3,"TOT_Entity","Aggregated","Budget_Working",[1]Setup!C5,"PERIODIC",$B20,"TOPFLOW","TOP","TOP","top1",$C20,"top3","Open_Acute_DIV1","TOP5","TOP6","REPORTED","TOP8")</f>
        <v>0</v>
      </c>
      <c r="AI20" s="53">
        <f>AH20-AG20</f>
        <v>0</v>
      </c>
      <c r="AJ20" s="40">
        <f t="shared" si="14"/>
        <v>0</v>
      </c>
      <c r="AL20" s="53">
        <f>_xll.OneStreamExcelAddIn.XFFunctions.XFGetCell("TRUE", "CONSOL", $D$3,"TOT_Entity","USD","Actual",[1]Setup!C6,"PERIODIC",$B20,"TOPFLOW","TOP","TOP","top1",$C20,"top3","Open_Acute_DIV1","TOP5","TOP6","REPORTED","TOP8")</f>
        <v>0</v>
      </c>
      <c r="AM20" s="53">
        <f>_xll.OneStreamExcelAddIn.XFFunctions.XFGetCell("TRUE", "CONSOL", $D$3,"TOT_Entity","Aggregated","Budget_Working",[1]Setup!C6,"PERIODIC",$B20,"TOPFLOW","TOP","TOP","top1",$C20,"top3","Open_Acute_DIV1","TOP5","TOP6","REPORTED","TOP8")</f>
        <v>0</v>
      </c>
      <c r="AN20" s="53">
        <f t="shared" si="15"/>
        <v>0</v>
      </c>
      <c r="AO20" s="40">
        <f t="shared" si="16"/>
        <v>0</v>
      </c>
      <c r="AQ20" s="53">
        <f>_xll.OneStreamExcelAddIn.XFFunctions.XFGetCell("TRUE", "CONSOL", $D$3,"TOT_Entity","USD","Actual",[1]Setup!C7,"PERIODIC",$B20,"TOPFLOW","TOP","TOP","top1",$C20,"top3","Open_Acute_DIV1","TOP5","TOP6","REPORTED","TOP8")</f>
        <v>0</v>
      </c>
      <c r="AR20" s="53">
        <f>_xll.OneStreamExcelAddIn.XFFunctions.XFGetCell("TRUE", "CONSOL", $D$3,"TOT_Entity","Aggregated","Budget_Working",[1]Setup!C7,"PERIODIC",$B20,"TOPFLOW","TOP","TOP","top1",$C20,"top3","Open_Acute_DIV1","TOP5","TOP6","REPORTED","TOP8")</f>
        <v>0</v>
      </c>
      <c r="AS20" s="53">
        <f t="shared" si="17"/>
        <v>0</v>
      </c>
      <c r="AT20" s="40">
        <f t="shared" si="18"/>
        <v>0</v>
      </c>
      <c r="AV20" s="53">
        <f>_xll.OneStreamExcelAddIn.XFFunctions.XFGetCell("TRUE", "CONSOL", $D$3,"TOT_Entity","USD","Actual",[1]Setup!C8,"PERIODIC",$B20,"TOPFLOW","TOP","TOP","top1",$C20,"top3","Open_Acute_DIV1","TOP5","TOP6","REPORTED","TOP8")</f>
        <v>0</v>
      </c>
      <c r="AW20" s="53">
        <f>_xll.OneStreamExcelAddIn.XFFunctions.XFGetCell("TRUE", "CONSOL", $D$3,"TOT_Entity","Aggregated","Budget_Working",[1]Setup!C8,"PERIODIC",$B20,"TOPFLOW","TOP","TOP","top1",$C20,"top3","Open_Acute_DIV1","TOP5","TOP6","REPORTED","TOP8")</f>
        <v>0</v>
      </c>
      <c r="AX20" s="53">
        <f t="shared" si="19"/>
        <v>0</v>
      </c>
      <c r="AY20" s="40">
        <f t="shared" si="20"/>
        <v>0</v>
      </c>
      <c r="BA20" s="53">
        <f>_xll.OneStreamExcelAddIn.XFFunctions.XFGetCell("TRUE", "CONSOL", $D$3,"TOT_Entity","USD","Actual",[1]Setup!C9,"PERIODIC",$B20,"TOPFLOW","TOP","TOP","top1",$C20,"top3","Open_Acute_DIV1","TOP5","TOP6","REPORTED","TOP8")</f>
        <v>0</v>
      </c>
      <c r="BB20" s="53">
        <f>_xll.OneStreamExcelAddIn.XFFunctions.XFGetCell("TRUE", "CONSOL", $D$3,"TOT_Entity","Aggregated","Budget_Working",[1]Setup!C9,"PERIODIC",$B20,"TOPFLOW","TOP","TOP","top1",$C20,"top3","Open_Acute_DIV1","TOP5","TOP6","REPORTED","TOP8")</f>
        <v>0</v>
      </c>
      <c r="BC20" s="53">
        <f t="shared" si="21"/>
        <v>0</v>
      </c>
      <c r="BD20" s="40">
        <f t="shared" si="22"/>
        <v>0</v>
      </c>
      <c r="BF20" s="53">
        <f>_xll.OneStreamExcelAddIn.XFFunctions.XFGetCell("TRUE", "CONSOL", $D$3,"TOT_Entity","USD","Actual",[1]Setup!C10,"PERIODIC",$B20,"TOPFLOW","TOP","TOP","top1",$C20,"top3","Open_Acute_DIV1","TOP5","TOP6","REPORTED","TOP8")</f>
        <v>0</v>
      </c>
      <c r="BG20" s="53">
        <f>_xll.OneStreamExcelAddIn.XFFunctions.XFGetCell("TRUE", "CONSOL", $D$3,"TOT_Entity","Aggregated","Budget_Working",[1]Setup!C10,"PERIODIC",$B20,"TOPFLOW","TOP","TOP","top1",$C20,"top3","Open_Acute_DIV1","TOP5","TOP6","REPORTED","TOP8")</f>
        <v>0</v>
      </c>
      <c r="BH20" s="53">
        <f t="shared" si="23"/>
        <v>0</v>
      </c>
      <c r="BI20" s="40">
        <f t="shared" si="24"/>
        <v>0</v>
      </c>
      <c r="BK20" s="53">
        <f>_xll.OneStreamExcelAddIn.XFFunctions.XFGetCell("TRUE", "CONSOL", $D$3,"TOT_Entity","USD","Actual",[1]Setup!C11,"PERIODIC",$B20,"TOPFLOW","TOP","TOP","top1",$C20,"top3","Open_Acute_DIV1","TOP5","TOP6","REPORTED","TOP8")</f>
        <v>0</v>
      </c>
      <c r="BL20" s="53">
        <f>_xll.OneStreamExcelAddIn.XFFunctions.XFGetCell("TRUE", "CONSOL", $D$3,"TOT_Entity","Aggregated","Budget_Working",[1]Setup!C11,"PERIODIC",$B20,"TOPFLOW","TOP","TOP","top1",$C20,"top3","Open_Acute_DIV1","TOP5","TOP6","REPORTED","TOP8")</f>
        <v>0</v>
      </c>
      <c r="BM20" s="53">
        <f t="shared" si="25"/>
        <v>0</v>
      </c>
      <c r="BN20" s="40">
        <f t="shared" si="26"/>
        <v>0</v>
      </c>
      <c r="BP20" s="53">
        <f>_xll.OneStreamExcelAddIn.XFFunctions.XFGetCell("TRUE", "CONSOL", $D$3,"TOT_Entity","USD","Actual",[1]Setup!C12,"PERIODIC",$B20,"TOPFLOW","TOP","TOP","top1",$C20,"top3","Open_Acute_DIV1","TOP5","TOP6","REPORTED","TOP8")</f>
        <v>0</v>
      </c>
      <c r="BQ20" s="53">
        <f>_xll.OneStreamExcelAddIn.XFFunctions.XFGetCell("TRUE", "CONSOL", $D$3,"TOT_Entity","Aggregated","Budget_Working",[1]Setup!C12,"PERIODIC",$B20,"TOPFLOW","TOP","TOP","top1",$C20,"top3","Open_Acute_DIV1","TOP5","TOP6","REPORTED","TOP8")</f>
        <v>0</v>
      </c>
      <c r="BR20" s="53">
        <f t="shared" si="27"/>
        <v>0</v>
      </c>
      <c r="BS20" s="40">
        <f t="shared" si="28"/>
        <v>0</v>
      </c>
      <c r="BU20" s="53">
        <f>_xll.OneStreamExcelAddIn.XFFunctions.XFGetCell("TRUE", "CONSOL", $D$3,"TOT_Entity","USD","Actual",[1]Setup!C13,"PERIODIC",$B20,"TOPFLOW","TOP","TOP","top1",$C20,"top3","Open_Acute_DIV1","TOP5","TOP6","REPORTED","TOP8")</f>
        <v>0</v>
      </c>
      <c r="BV20" s="53">
        <f>_xll.OneStreamExcelAddIn.XFFunctions.XFGetCell("TRUE", "CONSOL", $D$3,"TOT_Entity","Aggregated","Budget_Working",[1]Setup!C13,"PERIODIC",$B20,"TOPFLOW","TOP","TOP","top1",$C20,"top3","Open_Acute_DIV1","TOP5","TOP6","REPORTED","TOP8")</f>
        <v>0</v>
      </c>
      <c r="BW20" s="53">
        <f t="shared" si="29"/>
        <v>0</v>
      </c>
      <c r="BX20" s="40">
        <f t="shared" si="30"/>
        <v>0</v>
      </c>
      <c r="BZ20" s="53">
        <f>_xll.OneStreamExcelAddIn.XFFunctions.XFGetCell("TRUE", "CONSOL", $D$3,"TOT_Entity","USD","Actual",[1]Setup!C14,"PERIODIC",$B20,"TOPFLOW","TOP","TOP","top1",$C20,"top3","Open_Acute_DIV1","TOP5","TOP6","REPORTED","TOP8")</f>
        <v>0</v>
      </c>
      <c r="CA20" s="53">
        <f>_xll.OneStreamExcelAddIn.XFFunctions.XFGetCell("TRUE", "CONSOL", $D$3,"TOT_Entity","Aggregated","Budget_Working",[1]Setup!C14,"PERIODIC",$B20,"TOPFLOW","TOP","TOP","top1",$C20,"top3","Open_Acute_DIV1","TOP5","TOP6","REPORTED","TOP8")</f>
        <v>0</v>
      </c>
      <c r="CB20" s="53">
        <f t="shared" si="31"/>
        <v>0</v>
      </c>
      <c r="CC20" s="40">
        <f t="shared" si="32"/>
        <v>0</v>
      </c>
      <c r="CE20" s="53">
        <f>_xll.OneStreamExcelAddIn.XFFunctions.XFGetCell("TRUE", "CONSOL", $D$3,"TOT_Entity","USD","Actual",[1]Setup!C15,"PERIODIC",$B20,"TOPFLOW","TOP","TOP","top1",$C20,"top3","Open_Acute_DIV1","TOP5","TOP6","REPORTED","TOP8")</f>
        <v>0</v>
      </c>
      <c r="CF20" s="53">
        <f>_xll.OneStreamExcelAddIn.XFFunctions.XFGetCell("TRUE", "CONSOL", $D$3,"TOT_Entity","Aggregated","Budget_Working",[1]Setup!C15,"PERIODIC",$B20,"TOPFLOW","TOP","TOP","top1",$C20,"top3","Open_Acute_DIV1","TOP5","TOP6","REPORTED","TOP8")</f>
        <v>0</v>
      </c>
      <c r="CG20" s="53">
        <f t="shared" si="33"/>
        <v>0</v>
      </c>
      <c r="CH20" s="40">
        <f t="shared" si="34"/>
        <v>0</v>
      </c>
      <c r="CI20" s="15"/>
      <c r="CJ20" s="53">
        <f>_xll.OneStreamExcelAddIn.XFFunctions.XFGetCell("TRUE", "CONSOL", $D$3,"TOT_Entity","USD","Actual",[1]Setup!C4,"PERIODIC",$B20,"TOPFLOW","TOP","TOP","top1",$C20,"top3","Open_Acute_DIV1","TOP5","TOP6","REPORTED","TOP8")</f>
        <v>0</v>
      </c>
      <c r="CK20" s="53">
        <f>_xll.OneStreamExcelAddIn.XFFunctions.XFGetCell("TRUE", "CONSOL", $D$3,"TOT_Entity","USD","Actual",[1]Setup!C5,"PERIODIC",$B20,"TOPFLOW","TOP","TOP","top1",$C20,"top3","Open_Acute_DIV1","TOP5","TOP6","REPORTED","TOP8")</f>
        <v>0</v>
      </c>
      <c r="CL20" s="53">
        <f>_xll.OneStreamExcelAddIn.XFFunctions.XFGetCell("TRUE", "CONSOL", $D$3,"TOT_Entity","USD","Actual",[1]Setup!C6,"PERIODIC",$B20,"TOPFLOW","TOP","TOP","top1",$C20,"top3","Open_Acute_DIV1","TOP5","TOP6","REPORTED","TOP8")</f>
        <v>0</v>
      </c>
      <c r="CM20" s="53">
        <f>_xll.OneStreamExcelAddIn.XFFunctions.XFGetCell("TRUE", "CONSOL", $D$3,"TOT_Entity","USD","Actual",[1]Setup!C7,"PERIODIC",$B20,"TOPFLOW","TOP","TOP","top1",$C20,"top3","Open_Acute_DIV1","TOP5","TOP6","REPORTED","TOP8")</f>
        <v>0</v>
      </c>
      <c r="CN20" s="53">
        <f>_xll.OneStreamExcelAddIn.XFFunctions.XFGetCell("TRUE", "CONSOL", $D$3,"TOT_Entity","USD","Actual",[1]Setup!C8,"PERIODIC",$B20,"TOPFLOW","TOP","TOP","top1",$C20,"top3","Open_Acute_DIV1","TOP5","TOP6","REPORTED","TOP8")</f>
        <v>0</v>
      </c>
      <c r="CO20" s="53">
        <f>_xll.OneStreamExcelAddIn.XFFunctions.XFGetCell("TRUE", "CONSOL", $D$3,"TOT_Entity","USD","Actual",[1]Setup!C9,"PERIODIC",$B20,"TOPFLOW","TOP","TOP","top1",$C20,"top3","Open_Acute_DIV1","TOP5","TOP6","REPORTED","TOP8")</f>
        <v>0</v>
      </c>
      <c r="CP20" s="53">
        <f>_xll.OneStreamExcelAddIn.XFFunctions.XFGetCell("TRUE", "CONSOL", $D$3,"TOT_Entity","USD","Actual",[1]Setup!C10,"PERIODIC",$B20,"TOPFLOW","TOP","TOP","top1",$C20,"top3","Open_Acute_DIV1","TOP5","TOP6","REPORTED","TOP8")</f>
        <v>0</v>
      </c>
      <c r="CQ20" s="53">
        <f>_xll.OneStreamExcelAddIn.XFFunctions.XFGetCell("TRUE", "CONSOL", $D$3,"TOT_Entity","USD","Actual",[1]Setup!C11,"PERIODIC",$B20,"TOPFLOW","TOP","TOP","top1",$C20,"top3","Open_Acute_DIV1","TOP5","TOP6","REPORTED","TOP8")</f>
        <v>0</v>
      </c>
      <c r="CR20" s="53">
        <f>_xll.OneStreamExcelAddIn.XFFunctions.XFGetCell("TRUE", "CONSOL", $D$3,"TOT_Entity","USD","Actual",[1]Setup!C12,"PERIODIC",$B20,"TOPFLOW","TOP","TOP","top1",$C20,"top3","Open_Acute_DIV1","TOP5","TOP6","REPORTED","TOP8")</f>
        <v>0</v>
      </c>
      <c r="CS20" s="53">
        <f>_xll.OneStreamExcelAddIn.XFFunctions.XFGetCell("TRUE", "CONSOL", $D$3,"TOT_Entity","USD","Actual",[1]Setup!C13,"PERIODIC",$B20,"TOPFLOW","TOP","TOP","top1",$C20,"top3","Open_Acute_DIV1","TOP5","TOP6","REPORTED","TOP8")</f>
        <v>0</v>
      </c>
      <c r="CT20" s="53">
        <f>_xll.OneStreamExcelAddIn.XFFunctions.XFGetCell("TRUE", "CONSOL", $D$3,"TOT_Entity","USD","Actual",[1]Setup!C14,"PERIODIC",$B20,"TOPFLOW","TOP","TOP","top1",$C20,"top3","Open_Acute_DIV1","TOP5","TOP6","REPORTED","TOP8")</f>
        <v>0</v>
      </c>
      <c r="CU20" s="53">
        <f>_xll.OneStreamExcelAddIn.XFFunctions.XFGetCell("TRUE", "CONSOL", $D$3,"TOT_Entity","USD","Actual",[1]Setup!C15,"PERIODIC",$B20,"TOPFLOW","TOP","TOP","top1",$C20,"top3","Open_Acute_DIV1","TOP5","TOP6","REPORTED","TOP8")</f>
        <v>0</v>
      </c>
      <c r="CV20" s="15"/>
      <c r="CW20" s="53">
        <f>_xll.OneStreamExcelAddIn.XFFunctions.XFGetCell("TRUE", "CONSOL", $D$3,"TOT_Entity","USD","Actual",[1]Setup!C17,"PERIODIC",$B20,"TOPFLOW","TOP","TOP","top1",$C20,"top3","Open_Acute_DIV1","TOP5","TOP6","REPORTED","TOP8")</f>
        <v>0</v>
      </c>
      <c r="CX20" s="53">
        <f>_xll.OneStreamExcelAddIn.XFFunctions.XFGetCell("TRUE", "CONSOL", $D$3,"TOT_Entity","USD","Actual",[1]Setup!C18,"PERIODIC",$B20,"TOPFLOW","TOP","TOP","top1",$C20,"top3","Open_Acute_DIV1","TOP5","TOP6","REPORTED","TOP8")</f>
        <v>0</v>
      </c>
      <c r="CY20" s="53">
        <f>_xll.OneStreamExcelAddIn.XFFunctions.XFGetCell("TRUE", "CONSOL", $D$3,"TOT_Entity","USD","Actual",[1]Setup!C19,"PERIODIC",$B20,"TOPFLOW","TOP","TOP","top1",$C20,"top3","Open_Acute_DIV1","TOP5","TOP6","REPORTED","TOP8")</f>
        <v>0</v>
      </c>
      <c r="CZ20" s="53">
        <f>_xll.OneStreamExcelAddIn.XFFunctions.XFGetCell("TRUE", "CONSOL", $D$3,"TOT_Entity","USD","Actual",[1]Setup!C20,"PERIODIC",$B20,"TOPFLOW","TOP","TOP","top1",$C20,"top3","Open_Acute_DIV1","TOP5","TOP6","REPORTED","TOP8")</f>
        <v>0</v>
      </c>
      <c r="DA20" s="53">
        <f>_xll.OneStreamExcelAddIn.XFFunctions.XFGetCell("TRUE", "CONSOL", $D$3,"TOT_Entity","USD","Actual",[1]Setup!C21,"PERIODIC",$B20,"TOPFLOW","TOP","TOP","top1",$C20,"top3","Open_Acute_DIV1","TOP5","TOP6","REPORTED","TOP8")</f>
        <v>0</v>
      </c>
      <c r="DB20" s="53">
        <f>_xll.OneStreamExcelAddIn.XFFunctions.XFGetCell("TRUE", "CONSOL", $D$3,"TOT_Entity","USD","Actual",[1]Setup!C22,"PERIODIC",$B20,"TOPFLOW","TOP","TOP","top1",$C20,"top3","Open_Acute_DIV1","TOP5","TOP6","REPORTED","TOP8")</f>
        <v>0</v>
      </c>
      <c r="DC20" s="53">
        <f>_xll.OneStreamExcelAddIn.XFFunctions.XFGetCell("TRUE", "CONSOL", $D$3,"TOT_Entity","USD","Actual",[1]Setup!C23,"PERIODIC",$B20,"TOPFLOW","TOP","TOP","top1",$C20,"top3","Open_Acute_DIV1","TOP5","TOP6","REPORTED","TOP8")</f>
        <v>0</v>
      </c>
      <c r="DD20" s="53">
        <f>_xll.OneStreamExcelAddIn.XFFunctions.XFGetCell("TRUE", "CONSOL", $D$3,"TOT_Entity","USD","Actual",[1]Setup!C24,"PERIODIC",$B20,"TOPFLOW","TOP","TOP","top1",$C20,"top3","Open_Acute_DIV1","TOP5","TOP6","REPORTED","TOP8")</f>
        <v>0</v>
      </c>
      <c r="DE20" s="53">
        <f>_xll.OneStreamExcelAddIn.XFFunctions.XFGetCell("TRUE", "CONSOL", $D$3,"TOT_Entity","USD","Actual",[1]Setup!C25,"PERIODIC",$B20,"TOPFLOW","TOP","TOP","top1",$C20,"top3","Open_Acute_DIV1","TOP5","TOP6","REPORTED","TOP8")</f>
        <v>0</v>
      </c>
      <c r="DF20" s="53">
        <f>_xll.OneStreamExcelAddIn.XFFunctions.XFGetCell("TRUE", "CONSOL", $D$3,"TOT_Entity","USD","Actual",[1]Setup!C26,"PERIODIC",$B20,"TOPFLOW","TOP","TOP","top1",$C20,"top3","Open_Acute_DIV1","TOP5","TOP6","REPORTED","TOP8")</f>
        <v>0</v>
      </c>
      <c r="DG20" s="53">
        <f>_xll.OneStreamExcelAddIn.XFFunctions.XFGetCell("TRUE", "CONSOL", $D$3,"TOT_Entity","USD","Actual",[1]Setup!C27,"PERIODIC",$B20,"TOPFLOW","TOP","TOP","top1",$C20,"top3","Open_Acute_DIV1","TOP5","TOP6","REPORTED","TOP8")</f>
        <v>0</v>
      </c>
      <c r="DH20" s="53">
        <f>_xll.OneStreamExcelAddIn.XFFunctions.XFGetCell("TRUE", "CONSOL", $D$3,"TOT_Entity","USD","Actual",[1]Setup!C28,"PERIODIC",$B20,"TOPFLOW","TOP","TOP","top1",$C20,"top3","Open_Acute_DIV1","TOP5","TOP6","REPORTED","TOP8")</f>
        <v>0</v>
      </c>
      <c r="DI20" s="15"/>
      <c r="DJ20" s="53">
        <f>_xll.OneStreamExcelAddIn.XFFunctions.XFGetCell("TRUE", "CONSOL", $D$3,"TOT_Entity","Aggregated","Budget_Working",[1]Setup!C4,"PERIODIC",$B20,"TOPFLOW","TOP","TOP","top1",$C20,"top3","Open_Acute_DIV1","TOP5","TOP6","REPORTED","TOP8")</f>
        <v>0</v>
      </c>
      <c r="DK20" s="53">
        <f>_xll.OneStreamExcelAddIn.XFFunctions.XFGetCell("TRUE", "CONSOL", $D$3,"TOT_Entity","Aggregated","Budget_Working",[1]Setup!C5,"PERIODIC",$B20,"TOPFLOW","TOP","TOP","top1",$C20,"top3","Open_Acute_DIV1","TOP5","TOP6","REPORTED","TOP8")</f>
        <v>0</v>
      </c>
      <c r="DL20" s="53">
        <f>_xll.OneStreamExcelAddIn.XFFunctions.XFGetCell("TRUE", "CONSOL", $D$3,"TOT_Entity","Aggregated","Budget_Working",[1]Setup!C6,"PERIODIC",$B20,"TOPFLOW","TOP","TOP","top1",$C20,"top3","Open_Acute_DIV1","TOP5","TOP6","REPORTED","TOP8")</f>
        <v>0</v>
      </c>
      <c r="DM20" s="53">
        <f>_xll.OneStreamExcelAddIn.XFFunctions.XFGetCell("TRUE", "CONSOL", $D$3,"TOT_Entity","Aggregated","Budget_Working",[1]Setup!C7,"PERIODIC",$B20,"TOPFLOW","TOP","TOP","top1",$C20,"top3","Open_Acute_DIV1","TOP5","TOP6","REPORTED","TOP8")</f>
        <v>0</v>
      </c>
      <c r="DN20" s="53">
        <f>_xll.OneStreamExcelAddIn.XFFunctions.XFGetCell("TRUE", "CONSOL", $D$3,"TOT_Entity","Aggregated","Budget_Working",[1]Setup!C8,"PERIODIC",$B20,"TOPFLOW","TOP","TOP","top1",$C20,"top3","Open_Acute_DIV1","TOP5","TOP6","REPORTED","TOP8")</f>
        <v>0</v>
      </c>
      <c r="DO20" s="53">
        <f>_xll.OneStreamExcelAddIn.XFFunctions.XFGetCell("TRUE", "CONSOL", $D$3,"TOT_Entity","Aggregated","Budget_Working",[1]Setup!C9,"PERIODIC",$B20,"TOPFLOW","TOP","TOP","top1",$C20,"top3","Open_Acute_DIV1","TOP5","TOP6","REPORTED","TOP8")</f>
        <v>0</v>
      </c>
      <c r="DP20" s="53">
        <f>_xll.OneStreamExcelAddIn.XFFunctions.XFGetCell("TRUE", "CONSOL", $D$3,"TOT_Entity","Aggregated","Budget_Working",[1]Setup!C10,"PERIODIC",$B20,"TOPFLOW","TOP","TOP","top1",$C20,"top3","Open_Acute_DIV1","TOP5","TOP6","REPORTED","TOP8")</f>
        <v>0</v>
      </c>
      <c r="DQ20" s="53">
        <f>_xll.OneStreamExcelAddIn.XFFunctions.XFGetCell("TRUE", "CONSOL", $D$3,"TOT_Entity","Aggregated","Budget_Working",[1]Setup!C11,"PERIODIC",$B20,"TOPFLOW","TOP","TOP","top1",$C20,"top3","Open_Acute_DIV1","TOP5","TOP6","REPORTED","TOP8")</f>
        <v>0</v>
      </c>
      <c r="DR20" s="53">
        <f>_xll.OneStreamExcelAddIn.XFFunctions.XFGetCell("TRUE", "CONSOL", $D$3,"TOT_Entity","Aggregated","Budget_Working",[1]Setup!C12,"PERIODIC",$B20,"TOPFLOW","TOP","TOP","top1",$C20,"top3","Open_Acute_DIV1","TOP5","TOP6","REPORTED","TOP8")</f>
        <v>0</v>
      </c>
      <c r="DS20" s="53">
        <f>_xll.OneStreamExcelAddIn.XFFunctions.XFGetCell("TRUE", "CONSOL", $D$3,"TOT_Entity","Aggregated","Budget_Working",[1]Setup!C13,"PERIODIC",$B20,"TOPFLOW","TOP","TOP","top1",$C20,"top3","Open_Acute_DIV1","TOP5","TOP6","REPORTED","TOP8")</f>
        <v>0</v>
      </c>
      <c r="DT20" s="53">
        <f>_xll.OneStreamExcelAddIn.XFFunctions.XFGetCell("TRUE", "CONSOL", $D$3,"TOT_Entity","Aggregated","Budget_Working",[1]Setup!C14,"PERIODIC",$B20,"TOPFLOW","TOP","TOP","top1",$C20,"top3","Open_Acute_DIV1","TOP5","TOP6","REPORTED","TOP8")</f>
        <v>0</v>
      </c>
      <c r="DU20" s="53">
        <f>_xll.OneStreamExcelAddIn.XFFunctions.XFGetCell("TRUE", "CONSOL", $D$3,"TOT_Entity","Aggregated","Budget_Working",[1]Setup!C15,"PERIODIC",$B20,"TOPFLOW","TOP","TOP","top1",$C20,"top3","Open_Acute_DIV1","TOP5","TOP6","REPORTED","TOP8")</f>
        <v>0</v>
      </c>
      <c r="DV20" s="15"/>
      <c r="DW20" s="53">
        <f>_xll.OneStreamExcelAddIn.XFFunctions.XFGetCell("TRUE", "CONSOL", $D$3,"TOT_Entity","USD","Budget_Final",[1]Setup!C17,"PERIODIC",$B20,"TOPFLOW","TOP","TOP","top1",$C20,"top3","Open_Acute_DIV1","TOP5","TOP6","REPORTED","TOP8")</f>
        <v>0</v>
      </c>
      <c r="DX20" s="53">
        <f>_xll.OneStreamExcelAddIn.XFFunctions.XFGetCell("TRUE", "CONSOL", $D$3,"TOT_Entity","USD","Budget_Final",[1]Setup!C18,"PERIODIC",$B20,"TOPFLOW","TOP","TOP","top1",$C20,"top3","Open_Acute_DIV1","TOP5","TOP6","REPORTED","TOP8")</f>
        <v>0</v>
      </c>
      <c r="DY20" s="53">
        <f>_xll.OneStreamExcelAddIn.XFFunctions.XFGetCell("TRUE", "CONSOL", $D$3,"TOT_Entity","USD","Budget_Final",[1]Setup!C19,"PERIODIC",$B20,"TOPFLOW","TOP","TOP","top1",$C20,"top3","Open_Acute_DIV1","TOP5","TOP6","REPORTED","TOP8")</f>
        <v>0</v>
      </c>
      <c r="DZ20" s="53">
        <f>_xll.OneStreamExcelAddIn.XFFunctions.XFGetCell("TRUE", "CONSOL", $D$3,"TOT_Entity","USD","Budget_Final",[1]Setup!C20,"PERIODIC",$B20,"TOPFLOW","TOP","TOP","top1",$C20,"top3","Open_Acute_DIV1","TOP5","TOP6","REPORTED","TOP8")</f>
        <v>0</v>
      </c>
      <c r="EA20" s="53">
        <f>_xll.OneStreamExcelAddIn.XFFunctions.XFGetCell("TRUE", "CONSOL", $D$3,"TOT_Entity","USD","Budget_Final",[1]Setup!C21,"PERIODIC",$B20,"TOPFLOW","TOP","TOP","top1",$C20,"top3","Open_Acute_DIV1","TOP5","TOP6","REPORTED","TOP8")</f>
        <v>0</v>
      </c>
      <c r="EB20" s="53">
        <f>_xll.OneStreamExcelAddIn.XFFunctions.XFGetCell("TRUE", "CONSOL", $D$3,"TOT_Entity","USD","Budget_Final",[1]Setup!C22,"PERIODIC",$B20,"TOPFLOW","TOP","TOP","top1",$C20,"top3","Open_Acute_DIV1","TOP5","TOP6","REPORTED","TOP8")</f>
        <v>0</v>
      </c>
      <c r="EC20" s="53">
        <f>_xll.OneStreamExcelAddIn.XFFunctions.XFGetCell("TRUE", "CONSOL", $D$3,"TOT_Entity","USD","Budget_Final",[1]Setup!C23,"PERIODIC",$B20,"TOPFLOW","TOP","TOP","top1",$C20,"top3","Open_Acute_DIV1","TOP5","TOP6","REPORTED","TOP8")</f>
        <v>0</v>
      </c>
      <c r="ED20" s="53">
        <f>_xll.OneStreamExcelAddIn.XFFunctions.XFGetCell("TRUE", "CONSOL", $D$3,"TOT_Entity","USD","Budget_Final",[1]Setup!C24,"PERIODIC",$B20,"TOPFLOW","TOP","TOP","top1",$C20,"top3","Open_Acute_DIV1","TOP5","TOP6","REPORTED","TOP8")</f>
        <v>0</v>
      </c>
      <c r="EE20" s="53">
        <f>_xll.OneStreamExcelAddIn.XFFunctions.XFGetCell("TRUE", "CONSOL", $D$3,"TOT_Entity","USD","Budget_Final",[1]Setup!C25,"PERIODIC",$B20,"TOPFLOW","TOP","TOP","top1",$C20,"top3","Open_Acute_DIV1","TOP5","TOP6","REPORTED","TOP8")</f>
        <v>0</v>
      </c>
      <c r="EF20" s="53">
        <f>_xll.OneStreamExcelAddIn.XFFunctions.XFGetCell("TRUE", "CONSOL", $D$3,"TOT_Entity","USD","Budget_Final",[1]Setup!C26,"PERIODIC",$B20,"TOPFLOW","TOP","TOP","top1",$C20,"top3","Open_Acute_DIV1","TOP5","TOP6","REPORTED","TOP8")</f>
        <v>0</v>
      </c>
      <c r="EG20" s="53">
        <f>_xll.OneStreamExcelAddIn.XFFunctions.XFGetCell("TRUE", "CONSOL", $D$3,"TOT_Entity","USD","Budget_Final",[1]Setup!C27,"PERIODIC",$B20,"TOPFLOW","TOP","TOP","top1",$C20,"top3","Open_Acute_DIV1","TOP5","TOP6","REPORTED","TOP8")</f>
        <v>0</v>
      </c>
      <c r="EH20" s="53">
        <f>_xll.OneStreamExcelAddIn.XFFunctions.XFGetCell("TRUE", "CONSOL", $D$3,"TOT_Entity","USD","Budget_Final",[1]Setup!C28,"PERIODIC",$B20,"TOPFLOW","TOP","TOP","top1",$C20,"top3","Open_Acute_DIV1","TOP5","TOP6","REPORTED","TOP8")</f>
        <v>0</v>
      </c>
    </row>
    <row r="21" spans="2:138" x14ac:dyDescent="0.25">
      <c r="B21" s="51">
        <v>53000</v>
      </c>
      <c r="C21" s="51" t="s">
        <v>46</v>
      </c>
      <c r="D21" s="52" t="s">
        <v>50</v>
      </c>
      <c r="E21" s="53">
        <f>_xll.OneStreamExcelAddIn.XFFunctions.XFGetCell("TRUE", "CONSOL", $D$3,"TOT_Entity","USD","Actual",$E$3,"PERIODIC",$B21,"TOPFLOW","TOP","TOP","top1",$C21,"top3","Open_Acute_DIV1","TOP5","TOP6","REPORTED","TOP8")</f>
        <v>0</v>
      </c>
      <c r="F21" s="53">
        <f>_xll.OneStreamExcelAddIn.XFFunctions.XFGetCell("TRUE", "CONSOL", $D$3,"TOT_Entity","Aggregated","Budget_Working",$E$3,"PERIODIC",$B21,"TOPFLOW","TOP","TOP","top1",$C21,"top3","Open_Acute_DIV1","TOP5","TOP6","REPORTED","TOP8")</f>
        <v>0</v>
      </c>
      <c r="G21" s="53">
        <f t="shared" si="38"/>
        <v>0</v>
      </c>
      <c r="H21" s="40">
        <f t="shared" si="10"/>
        <v>0</v>
      </c>
      <c r="I21" s="41"/>
      <c r="J21" s="53">
        <f>_xll.OneStreamExcelAddIn.XFFunctions.XFGetCell("TRUE", "CONSOL", $D$3,"TOT_Entity","USD","Actual",$E$3,"YTD",$B21,"TOPFLOW","TOP","TOP","top1",$C21,"top3","Open_Acute_DIV1","TOP5","TOP6","REPORTED","TOP8")</f>
        <v>0</v>
      </c>
      <c r="K21" s="53">
        <f>_xll.OneStreamExcelAddIn.XFFunctions.XFGetCell("TRUE", "CONSOL", $D$3,"TOT_Entity","Aggregated","Budget_Working",$E$3,"YTD",$B21,"TOPFLOW","TOP","TOP","top1",$C21,"top3","Open_Acute_DIV1","TOP5","TOP6","REPORTED","TOP8")</f>
        <v>0</v>
      </c>
      <c r="L21" s="53">
        <f t="shared" si="39"/>
        <v>0</v>
      </c>
      <c r="M21" s="40">
        <f t="shared" si="11"/>
        <v>0</v>
      </c>
      <c r="N21" s="41"/>
      <c r="O21" s="53">
        <f>_xll.OneStreamExcelAddIn.XFFunctions.XFGetCell("TRUE", "CONSOL", $D$3,"TOT_Entity","USD","Actual",$F$3,"YTD",$B21,"TOPFLOW","TOP","TOP","top1",$C21,"top3","Open_Acute_DIV1","TOP5","TOP6","REPORTED","TOP8")</f>
        <v>0</v>
      </c>
      <c r="P21" s="53">
        <f>_xll.OneStreamExcelAddIn.XFFunctions.XFGetCell("TRUE", "CONSOL", $D$3,"TOT_Entity","USD","Actual",$E$3,"YTD",$B21,"TOPFLOW","TOP","TOP","top1",$C21,"top3","Open_Acute_DIV1","TOP5","TOP6","REPORTED","VAR_BW_PY_Actual")</f>
        <v>0</v>
      </c>
      <c r="Q21" s="40">
        <f t="shared" si="12"/>
        <v>0</v>
      </c>
      <c r="R21" s="41"/>
      <c r="S21" s="53">
        <f>_xll.OneStreamExcelAddIn.XFFunctions.XFGetCell("TRUE", "CONSOL", $D$3,"TOT_Entity","USD","MIDFCST",$E$3,"MTD",$B21,"TOPFLOW","TOP","TOP","top1",$C21,"top3","Open_Acute_DIV1","TOP5","TOP6","REPORTED","TOP8")</f>
        <v>0</v>
      </c>
      <c r="T21" s="53">
        <f>S21-E21</f>
        <v>0</v>
      </c>
      <c r="U21" s="40">
        <f t="shared" si="35"/>
        <v>0</v>
      </c>
      <c r="V21" s="41"/>
      <c r="W21" s="42"/>
      <c r="X21" s="43"/>
      <c r="Y21" s="42"/>
      <c r="Z21" s="44"/>
      <c r="AA21" s="52"/>
      <c r="AB21" s="53">
        <f>_xll.OneStreamExcelAddIn.XFFunctions.XFGetCell("TRUE", "CONSOL", $D$3,"TOT_Entity","USD","Actual",[1]Setup!C4,"PERIODIC",$B21,"TOPFLOW","TOP","TOP","top1",$C21,"top3","Open_Acute_DIV1","TOP5","TOP6","REPORTED","TOP8")</f>
        <v>0</v>
      </c>
      <c r="AC21" s="53">
        <f>_xll.OneStreamExcelAddIn.XFFunctions.XFGetCell("TRUE", "CONSOL", $D$3,"TOT_Entity","Aggregated","Budget_Working",[1]Setup!C4,"PERIODIC",$B21,"TOPFLOW","TOP","TOP","top1",$C21,"top3","Open_Acute_DIV1","TOP5","TOP6","REPORTED","TOP8")</f>
        <v>0</v>
      </c>
      <c r="AD21" s="53">
        <f>AC21-AB21</f>
        <v>0</v>
      </c>
      <c r="AE21" s="40">
        <f t="shared" si="13"/>
        <v>0</v>
      </c>
      <c r="AG21" s="53">
        <f>_xll.OneStreamExcelAddIn.XFFunctions.XFGetCell("TRUE", "CONSOL", $D$3,"TOT_Entity","USD","Actual",[1]Setup!C5,"PERIODIC",$B21,"TOPFLOW","TOP","TOP","top1",$C21,"top3","Open_Acute_DIV1","TOP5","TOP6","REPORTED","TOP8")</f>
        <v>0</v>
      </c>
      <c r="AH21" s="53">
        <f>_xll.OneStreamExcelAddIn.XFFunctions.XFGetCell("TRUE", "CONSOL", $D$3,"TOT_Entity","Aggregated","Budget_Working",[1]Setup!C5,"PERIODIC",$B21,"TOPFLOW","TOP","TOP","top1",$C21,"top3","Open_Acute_DIV1","TOP5","TOP6","REPORTED","TOP8")</f>
        <v>0</v>
      </c>
      <c r="AI21" s="53">
        <f>AH21-AG21</f>
        <v>0</v>
      </c>
      <c r="AJ21" s="40">
        <f t="shared" si="14"/>
        <v>0</v>
      </c>
      <c r="AL21" s="53">
        <f>_xll.OneStreamExcelAddIn.XFFunctions.XFGetCell("TRUE", "CONSOL", $D$3,"TOT_Entity","USD","Actual",[1]Setup!C6,"PERIODIC",$B21,"TOPFLOW","TOP","TOP","top1",$C21,"top3","Open_Acute_DIV1","TOP5","TOP6","REPORTED","TOP8")</f>
        <v>0</v>
      </c>
      <c r="AM21" s="53">
        <f>_xll.OneStreamExcelAddIn.XFFunctions.XFGetCell("TRUE", "CONSOL", $D$3,"TOT_Entity","Aggregated","Budget_Working",[1]Setup!C6,"PERIODIC",$B21,"TOPFLOW","TOP","TOP","top1",$C21,"top3","Open_Acute_DIV1","TOP5","TOP6","REPORTED","TOP8")</f>
        <v>0</v>
      </c>
      <c r="AN21" s="53">
        <f t="shared" si="15"/>
        <v>0</v>
      </c>
      <c r="AO21" s="40">
        <f t="shared" si="16"/>
        <v>0</v>
      </c>
      <c r="AQ21" s="53">
        <f>_xll.OneStreamExcelAddIn.XFFunctions.XFGetCell("TRUE", "CONSOL", $D$3,"TOT_Entity","USD","Actual",[1]Setup!C7,"PERIODIC",$B21,"TOPFLOW","TOP","TOP","top1",$C21,"top3","Open_Acute_DIV1","TOP5","TOP6","REPORTED","TOP8")</f>
        <v>0</v>
      </c>
      <c r="AR21" s="53">
        <f>_xll.OneStreamExcelAddIn.XFFunctions.XFGetCell("TRUE", "CONSOL", $D$3,"TOT_Entity","Aggregated","Budget_Working",[1]Setup!C7,"PERIODIC",$B21,"TOPFLOW","TOP","TOP","top1",$C21,"top3","Open_Acute_DIV1","TOP5","TOP6","REPORTED","TOP8")</f>
        <v>0</v>
      </c>
      <c r="AS21" s="53">
        <f t="shared" si="17"/>
        <v>0</v>
      </c>
      <c r="AT21" s="40">
        <f t="shared" si="18"/>
        <v>0</v>
      </c>
      <c r="AV21" s="53">
        <f>_xll.OneStreamExcelAddIn.XFFunctions.XFGetCell("TRUE", "CONSOL", $D$3,"TOT_Entity","USD","Actual",[1]Setup!C8,"PERIODIC",$B21,"TOPFLOW","TOP","TOP","top1",$C21,"top3","Open_Acute_DIV1","TOP5","TOP6","REPORTED","TOP8")</f>
        <v>0</v>
      </c>
      <c r="AW21" s="53">
        <f>_xll.OneStreamExcelAddIn.XFFunctions.XFGetCell("TRUE", "CONSOL", $D$3,"TOT_Entity","Aggregated","Budget_Working",[1]Setup!C8,"PERIODIC",$B21,"TOPFLOW","TOP","TOP","top1",$C21,"top3","Open_Acute_DIV1","TOP5","TOP6","REPORTED","TOP8")</f>
        <v>0</v>
      </c>
      <c r="AX21" s="53">
        <f t="shared" si="19"/>
        <v>0</v>
      </c>
      <c r="AY21" s="40">
        <f t="shared" si="20"/>
        <v>0</v>
      </c>
      <c r="BA21" s="53">
        <f>_xll.OneStreamExcelAddIn.XFFunctions.XFGetCell("TRUE", "CONSOL", $D$3,"TOT_Entity","USD","Actual",[1]Setup!C9,"PERIODIC",$B21,"TOPFLOW","TOP","TOP","top1",$C21,"top3","Open_Acute_DIV1","TOP5","TOP6","REPORTED","TOP8")</f>
        <v>0</v>
      </c>
      <c r="BB21" s="53">
        <f>_xll.OneStreamExcelAddIn.XFFunctions.XFGetCell("TRUE", "CONSOL", $D$3,"TOT_Entity","Aggregated","Budget_Working",[1]Setup!C9,"PERIODIC",$B21,"TOPFLOW","TOP","TOP","top1",$C21,"top3","Open_Acute_DIV1","TOP5","TOP6","REPORTED","TOP8")</f>
        <v>0</v>
      </c>
      <c r="BC21" s="53">
        <f t="shared" si="21"/>
        <v>0</v>
      </c>
      <c r="BD21" s="40">
        <f t="shared" si="22"/>
        <v>0</v>
      </c>
      <c r="BF21" s="53">
        <f>_xll.OneStreamExcelAddIn.XFFunctions.XFGetCell("TRUE", "CONSOL", $D$3,"TOT_Entity","USD","Actual",[1]Setup!C10,"PERIODIC",$B21,"TOPFLOW","TOP","TOP","top1",$C21,"top3","Open_Acute_DIV1","TOP5","TOP6","REPORTED","TOP8")</f>
        <v>0</v>
      </c>
      <c r="BG21" s="53">
        <f>_xll.OneStreamExcelAddIn.XFFunctions.XFGetCell("TRUE", "CONSOL", $D$3,"TOT_Entity","Aggregated","Budget_Working",[1]Setup!C10,"PERIODIC",$B21,"TOPFLOW","TOP","TOP","top1",$C21,"top3","Open_Acute_DIV1","TOP5","TOP6","REPORTED","TOP8")</f>
        <v>0</v>
      </c>
      <c r="BH21" s="53">
        <f t="shared" si="23"/>
        <v>0</v>
      </c>
      <c r="BI21" s="40">
        <f t="shared" si="24"/>
        <v>0</v>
      </c>
      <c r="BK21" s="53">
        <f>_xll.OneStreamExcelAddIn.XFFunctions.XFGetCell("TRUE", "CONSOL", $D$3,"TOT_Entity","USD","Actual",[1]Setup!C11,"PERIODIC",$B21,"TOPFLOW","TOP","TOP","top1",$C21,"top3","Open_Acute_DIV1","TOP5","TOP6","REPORTED","TOP8")</f>
        <v>0</v>
      </c>
      <c r="BL21" s="53">
        <f>_xll.OneStreamExcelAddIn.XFFunctions.XFGetCell("TRUE", "CONSOL", $D$3,"TOT_Entity","Aggregated","Budget_Working",[1]Setup!C11,"PERIODIC",$B21,"TOPFLOW","TOP","TOP","top1",$C21,"top3","Open_Acute_DIV1","TOP5","TOP6","REPORTED","TOP8")</f>
        <v>0</v>
      </c>
      <c r="BM21" s="53">
        <f t="shared" si="25"/>
        <v>0</v>
      </c>
      <c r="BN21" s="40">
        <f t="shared" si="26"/>
        <v>0</v>
      </c>
      <c r="BP21" s="53">
        <f>_xll.OneStreamExcelAddIn.XFFunctions.XFGetCell("TRUE", "CONSOL", $D$3,"TOT_Entity","USD","Actual",[1]Setup!C12,"PERIODIC",$B21,"TOPFLOW","TOP","TOP","top1",$C21,"top3","Open_Acute_DIV1","TOP5","TOP6","REPORTED","TOP8")</f>
        <v>0</v>
      </c>
      <c r="BQ21" s="53">
        <f>_xll.OneStreamExcelAddIn.XFFunctions.XFGetCell("TRUE", "CONSOL", $D$3,"TOT_Entity","Aggregated","Budget_Working",[1]Setup!C12,"PERIODIC",$B21,"TOPFLOW","TOP","TOP","top1",$C21,"top3","Open_Acute_DIV1","TOP5","TOP6","REPORTED","TOP8")</f>
        <v>0</v>
      </c>
      <c r="BR21" s="53">
        <f t="shared" si="27"/>
        <v>0</v>
      </c>
      <c r="BS21" s="40">
        <f t="shared" si="28"/>
        <v>0</v>
      </c>
      <c r="BU21" s="53">
        <f>_xll.OneStreamExcelAddIn.XFFunctions.XFGetCell("TRUE", "CONSOL", $D$3,"TOT_Entity","USD","Actual",[1]Setup!C13,"PERIODIC",$B21,"TOPFLOW","TOP","TOP","top1",$C21,"top3","Open_Acute_DIV1","TOP5","TOP6","REPORTED","TOP8")</f>
        <v>0</v>
      </c>
      <c r="BV21" s="53">
        <f>_xll.OneStreamExcelAddIn.XFFunctions.XFGetCell("TRUE", "CONSOL", $D$3,"TOT_Entity","Aggregated","Budget_Working",[1]Setup!C13,"PERIODIC",$B21,"TOPFLOW","TOP","TOP","top1",$C21,"top3","Open_Acute_DIV1","TOP5","TOP6","REPORTED","TOP8")</f>
        <v>0</v>
      </c>
      <c r="BW21" s="53">
        <f t="shared" si="29"/>
        <v>0</v>
      </c>
      <c r="BX21" s="40">
        <f t="shared" si="30"/>
        <v>0</v>
      </c>
      <c r="BZ21" s="53">
        <f>_xll.OneStreamExcelAddIn.XFFunctions.XFGetCell("TRUE", "CONSOL", $D$3,"TOT_Entity","USD","Actual",[1]Setup!C14,"PERIODIC",$B21,"TOPFLOW","TOP","TOP","top1",$C21,"top3","Open_Acute_DIV1","TOP5","TOP6","REPORTED","TOP8")</f>
        <v>0</v>
      </c>
      <c r="CA21" s="53">
        <f>_xll.OneStreamExcelAddIn.XFFunctions.XFGetCell("TRUE", "CONSOL", $D$3,"TOT_Entity","Aggregated","Budget_Working",[1]Setup!C14,"PERIODIC",$B21,"TOPFLOW","TOP","TOP","top1",$C21,"top3","Open_Acute_DIV1","TOP5","TOP6","REPORTED","TOP8")</f>
        <v>0</v>
      </c>
      <c r="CB21" s="53">
        <f t="shared" si="31"/>
        <v>0</v>
      </c>
      <c r="CC21" s="40">
        <f t="shared" si="32"/>
        <v>0</v>
      </c>
      <c r="CE21" s="53">
        <f>_xll.OneStreamExcelAddIn.XFFunctions.XFGetCell("TRUE", "CONSOL", $D$3,"TOT_Entity","USD","Actual",[1]Setup!C15,"PERIODIC",$B21,"TOPFLOW","TOP","TOP","top1",$C21,"top3","Open_Acute_DIV1","TOP5","TOP6","REPORTED","TOP8")</f>
        <v>0</v>
      </c>
      <c r="CF21" s="53">
        <f>_xll.OneStreamExcelAddIn.XFFunctions.XFGetCell("TRUE", "CONSOL", $D$3,"TOT_Entity","Aggregated","Budget_Working",[1]Setup!C15,"PERIODIC",$B21,"TOPFLOW","TOP","TOP","top1",$C21,"top3","Open_Acute_DIV1","TOP5","TOP6","REPORTED","TOP8")</f>
        <v>0</v>
      </c>
      <c r="CG21" s="53">
        <f t="shared" si="33"/>
        <v>0</v>
      </c>
      <c r="CH21" s="40">
        <f t="shared" si="34"/>
        <v>0</v>
      </c>
      <c r="CI21" s="15"/>
      <c r="CJ21" s="53">
        <f>_xll.OneStreamExcelAddIn.XFFunctions.XFGetCell("TRUE", "CONSOL", $D$3,"TOT_Entity","USD","Actual",[1]Setup!C4,"PERIODIC",$B21,"TOPFLOW","TOP","TOP","top1",$C21,"top3","Open_Acute_DIV1","TOP5","TOP6","REPORTED","TOP8")</f>
        <v>0</v>
      </c>
      <c r="CK21" s="53">
        <f>_xll.OneStreamExcelAddIn.XFFunctions.XFGetCell("TRUE", "CONSOL", $D$3,"TOT_Entity","USD","Actual",[1]Setup!C5,"PERIODIC",$B21,"TOPFLOW","TOP","TOP","top1",$C21,"top3","Open_Acute_DIV1","TOP5","TOP6","REPORTED","TOP8")</f>
        <v>0</v>
      </c>
      <c r="CL21" s="53">
        <f>_xll.OneStreamExcelAddIn.XFFunctions.XFGetCell("TRUE", "CONSOL", $D$3,"TOT_Entity","USD","Actual",[1]Setup!C6,"PERIODIC",$B21,"TOPFLOW","TOP","TOP","top1",$C21,"top3","Open_Acute_DIV1","TOP5","TOP6","REPORTED","TOP8")</f>
        <v>0</v>
      </c>
      <c r="CM21" s="53">
        <f>_xll.OneStreamExcelAddIn.XFFunctions.XFGetCell("TRUE", "CONSOL", $D$3,"TOT_Entity","USD","Actual",[1]Setup!C7,"PERIODIC",$B21,"TOPFLOW","TOP","TOP","top1",$C21,"top3","Open_Acute_DIV1","TOP5","TOP6","REPORTED","TOP8")</f>
        <v>0</v>
      </c>
      <c r="CN21" s="53">
        <f>_xll.OneStreamExcelAddIn.XFFunctions.XFGetCell("TRUE", "CONSOL", $D$3,"TOT_Entity","USD","Actual",[1]Setup!C8,"PERIODIC",$B21,"TOPFLOW","TOP","TOP","top1",$C21,"top3","Open_Acute_DIV1","TOP5","TOP6","REPORTED","TOP8")</f>
        <v>0</v>
      </c>
      <c r="CO21" s="53">
        <f>_xll.OneStreamExcelAddIn.XFFunctions.XFGetCell("TRUE", "CONSOL", $D$3,"TOT_Entity","USD","Actual",[1]Setup!C9,"PERIODIC",$B21,"TOPFLOW","TOP","TOP","top1",$C21,"top3","Open_Acute_DIV1","TOP5","TOP6","REPORTED","TOP8")</f>
        <v>0</v>
      </c>
      <c r="CP21" s="53">
        <f>_xll.OneStreamExcelAddIn.XFFunctions.XFGetCell("TRUE", "CONSOL", $D$3,"TOT_Entity","USD","Actual",[1]Setup!C10,"PERIODIC",$B21,"TOPFLOW","TOP","TOP","top1",$C21,"top3","Open_Acute_DIV1","TOP5","TOP6","REPORTED","TOP8")</f>
        <v>0</v>
      </c>
      <c r="CQ21" s="53">
        <f>_xll.OneStreamExcelAddIn.XFFunctions.XFGetCell("TRUE", "CONSOL", $D$3,"TOT_Entity","USD","Actual",[1]Setup!C11,"PERIODIC",$B21,"TOPFLOW","TOP","TOP","top1",$C21,"top3","Open_Acute_DIV1","TOP5","TOP6","REPORTED","TOP8")</f>
        <v>0</v>
      </c>
      <c r="CR21" s="53">
        <f>_xll.OneStreamExcelAddIn.XFFunctions.XFGetCell("TRUE", "CONSOL", $D$3,"TOT_Entity","USD","Actual",[1]Setup!C12,"PERIODIC",$B21,"TOPFLOW","TOP","TOP","top1",$C21,"top3","Open_Acute_DIV1","TOP5","TOP6","REPORTED","TOP8")</f>
        <v>0</v>
      </c>
      <c r="CS21" s="53">
        <f>_xll.OneStreamExcelAddIn.XFFunctions.XFGetCell("TRUE", "CONSOL", $D$3,"TOT_Entity","USD","Actual",[1]Setup!C13,"PERIODIC",$B21,"TOPFLOW","TOP","TOP","top1",$C21,"top3","Open_Acute_DIV1","TOP5","TOP6","REPORTED","TOP8")</f>
        <v>0</v>
      </c>
      <c r="CT21" s="53">
        <f>_xll.OneStreamExcelAddIn.XFFunctions.XFGetCell("TRUE", "CONSOL", $D$3,"TOT_Entity","USD","Actual",[1]Setup!C14,"PERIODIC",$B21,"TOPFLOW","TOP","TOP","top1",$C21,"top3","Open_Acute_DIV1","TOP5","TOP6","REPORTED","TOP8")</f>
        <v>0</v>
      </c>
      <c r="CU21" s="53">
        <f>_xll.OneStreamExcelAddIn.XFFunctions.XFGetCell("TRUE", "CONSOL", $D$3,"TOT_Entity","USD","Actual",[1]Setup!C15,"PERIODIC",$B21,"TOPFLOW","TOP","TOP","top1",$C21,"top3","Open_Acute_DIV1","TOP5","TOP6","REPORTED","TOP8")</f>
        <v>0</v>
      </c>
      <c r="CV21" s="15"/>
      <c r="CW21" s="53">
        <f>_xll.OneStreamExcelAddIn.XFFunctions.XFGetCell("TRUE", "CONSOL", $D$3,"TOT_Entity","USD","Actual",[1]Setup!C17,"PERIODIC",$B21,"TOPFLOW","TOP","TOP","top1",$C21,"top3","Open_Acute_DIV1","TOP5","TOP6","REPORTED","TOP8")</f>
        <v>0</v>
      </c>
      <c r="CX21" s="53">
        <f>_xll.OneStreamExcelAddIn.XFFunctions.XFGetCell("TRUE", "CONSOL", $D$3,"TOT_Entity","USD","Actual",[1]Setup!C18,"PERIODIC",$B21,"TOPFLOW","TOP","TOP","top1",$C21,"top3","Open_Acute_DIV1","TOP5","TOP6","REPORTED","TOP8")</f>
        <v>0</v>
      </c>
      <c r="CY21" s="53">
        <f>_xll.OneStreamExcelAddIn.XFFunctions.XFGetCell("TRUE", "CONSOL", $D$3,"TOT_Entity","USD","Actual",[1]Setup!C19,"PERIODIC",$B21,"TOPFLOW","TOP","TOP","top1",$C21,"top3","Open_Acute_DIV1","TOP5","TOP6","REPORTED","TOP8")</f>
        <v>0</v>
      </c>
      <c r="CZ21" s="53">
        <f>_xll.OneStreamExcelAddIn.XFFunctions.XFGetCell("TRUE", "CONSOL", $D$3,"TOT_Entity","USD","Actual",[1]Setup!C20,"PERIODIC",$B21,"TOPFLOW","TOP","TOP","top1",$C21,"top3","Open_Acute_DIV1","TOP5","TOP6","REPORTED","TOP8")</f>
        <v>0</v>
      </c>
      <c r="DA21" s="53">
        <f>_xll.OneStreamExcelAddIn.XFFunctions.XFGetCell("TRUE", "CONSOL", $D$3,"TOT_Entity","USD","Actual",[1]Setup!C21,"PERIODIC",$B21,"TOPFLOW","TOP","TOP","top1",$C21,"top3","Open_Acute_DIV1","TOP5","TOP6","REPORTED","TOP8")</f>
        <v>0</v>
      </c>
      <c r="DB21" s="53">
        <f>_xll.OneStreamExcelAddIn.XFFunctions.XFGetCell("TRUE", "CONSOL", $D$3,"TOT_Entity","USD","Actual",[1]Setup!C22,"PERIODIC",$B21,"TOPFLOW","TOP","TOP","top1",$C21,"top3","Open_Acute_DIV1","TOP5","TOP6","REPORTED","TOP8")</f>
        <v>0</v>
      </c>
      <c r="DC21" s="53">
        <f>_xll.OneStreamExcelAddIn.XFFunctions.XFGetCell("TRUE", "CONSOL", $D$3,"TOT_Entity","USD","Actual",[1]Setup!C23,"PERIODIC",$B21,"TOPFLOW","TOP","TOP","top1",$C21,"top3","Open_Acute_DIV1","TOP5","TOP6","REPORTED","TOP8")</f>
        <v>0</v>
      </c>
      <c r="DD21" s="53">
        <f>_xll.OneStreamExcelAddIn.XFFunctions.XFGetCell("TRUE", "CONSOL", $D$3,"TOT_Entity","USD","Actual",[1]Setup!C24,"PERIODIC",$B21,"TOPFLOW","TOP","TOP","top1",$C21,"top3","Open_Acute_DIV1","TOP5","TOP6","REPORTED","TOP8")</f>
        <v>0</v>
      </c>
      <c r="DE21" s="53">
        <f>_xll.OneStreamExcelAddIn.XFFunctions.XFGetCell("TRUE", "CONSOL", $D$3,"TOT_Entity","USD","Actual",[1]Setup!C25,"PERIODIC",$B21,"TOPFLOW","TOP","TOP","top1",$C21,"top3","Open_Acute_DIV1","TOP5","TOP6","REPORTED","TOP8")</f>
        <v>0</v>
      </c>
      <c r="DF21" s="53">
        <f>_xll.OneStreamExcelAddIn.XFFunctions.XFGetCell("TRUE", "CONSOL", $D$3,"TOT_Entity","USD","Actual",[1]Setup!C26,"PERIODIC",$B21,"TOPFLOW","TOP","TOP","top1",$C21,"top3","Open_Acute_DIV1","TOP5","TOP6","REPORTED","TOP8")</f>
        <v>0</v>
      </c>
      <c r="DG21" s="53">
        <f>_xll.OneStreamExcelAddIn.XFFunctions.XFGetCell("TRUE", "CONSOL", $D$3,"TOT_Entity","USD","Actual",[1]Setup!C27,"PERIODIC",$B21,"TOPFLOW","TOP","TOP","top1",$C21,"top3","Open_Acute_DIV1","TOP5","TOP6","REPORTED","TOP8")</f>
        <v>0</v>
      </c>
      <c r="DH21" s="53">
        <f>_xll.OneStreamExcelAddIn.XFFunctions.XFGetCell("TRUE", "CONSOL", $D$3,"TOT_Entity","USD","Actual",[1]Setup!C28,"PERIODIC",$B21,"TOPFLOW","TOP","TOP","top1",$C21,"top3","Open_Acute_DIV1","TOP5","TOP6","REPORTED","TOP8")</f>
        <v>0</v>
      </c>
      <c r="DI21" s="15"/>
      <c r="DJ21" s="53">
        <f>_xll.OneStreamExcelAddIn.XFFunctions.XFGetCell("TRUE", "CONSOL", $D$3,"TOT_Entity","Aggregated","Budget_Working",[1]Setup!C4,"PERIODIC",$B21,"TOPFLOW","TOP","TOP","top1",$C21,"top3","Open_Acute_DIV1","TOP5","TOP6","REPORTED","TOP8")</f>
        <v>0</v>
      </c>
      <c r="DK21" s="53">
        <f>_xll.OneStreamExcelAddIn.XFFunctions.XFGetCell("TRUE", "CONSOL", $D$3,"TOT_Entity","Aggregated","Budget_Working",[1]Setup!C5,"PERIODIC",$B21,"TOPFLOW","TOP","TOP","top1",$C21,"top3","Open_Acute_DIV1","TOP5","TOP6","REPORTED","TOP8")</f>
        <v>0</v>
      </c>
      <c r="DL21" s="53">
        <f>_xll.OneStreamExcelAddIn.XFFunctions.XFGetCell("TRUE", "CONSOL", $D$3,"TOT_Entity","Aggregated","Budget_Working",[1]Setup!C6,"PERIODIC",$B21,"TOPFLOW","TOP","TOP","top1",$C21,"top3","Open_Acute_DIV1","TOP5","TOP6","REPORTED","TOP8")</f>
        <v>0</v>
      </c>
      <c r="DM21" s="53">
        <f>_xll.OneStreamExcelAddIn.XFFunctions.XFGetCell("TRUE", "CONSOL", $D$3,"TOT_Entity","Aggregated","Budget_Working",[1]Setup!C7,"PERIODIC",$B21,"TOPFLOW","TOP","TOP","top1",$C21,"top3","Open_Acute_DIV1","TOP5","TOP6","REPORTED","TOP8")</f>
        <v>0</v>
      </c>
      <c r="DN21" s="53">
        <f>_xll.OneStreamExcelAddIn.XFFunctions.XFGetCell("TRUE", "CONSOL", $D$3,"TOT_Entity","Aggregated","Budget_Working",[1]Setup!C8,"PERIODIC",$B21,"TOPFLOW","TOP","TOP","top1",$C21,"top3","Open_Acute_DIV1","TOP5","TOP6","REPORTED","TOP8")</f>
        <v>0</v>
      </c>
      <c r="DO21" s="53">
        <f>_xll.OneStreamExcelAddIn.XFFunctions.XFGetCell("TRUE", "CONSOL", $D$3,"TOT_Entity","Aggregated","Budget_Working",[1]Setup!C9,"PERIODIC",$B21,"TOPFLOW","TOP","TOP","top1",$C21,"top3","Open_Acute_DIV1","TOP5","TOP6","REPORTED","TOP8")</f>
        <v>0</v>
      </c>
      <c r="DP21" s="53">
        <f>_xll.OneStreamExcelAddIn.XFFunctions.XFGetCell("TRUE", "CONSOL", $D$3,"TOT_Entity","Aggregated","Budget_Working",[1]Setup!C10,"PERIODIC",$B21,"TOPFLOW","TOP","TOP","top1",$C21,"top3","Open_Acute_DIV1","TOP5","TOP6","REPORTED","TOP8")</f>
        <v>0</v>
      </c>
      <c r="DQ21" s="53">
        <f>_xll.OneStreamExcelAddIn.XFFunctions.XFGetCell("TRUE", "CONSOL", $D$3,"TOT_Entity","Aggregated","Budget_Working",[1]Setup!C11,"PERIODIC",$B21,"TOPFLOW","TOP","TOP","top1",$C21,"top3","Open_Acute_DIV1","TOP5","TOP6","REPORTED","TOP8")</f>
        <v>0</v>
      </c>
      <c r="DR21" s="53">
        <f>_xll.OneStreamExcelAddIn.XFFunctions.XFGetCell("TRUE", "CONSOL", $D$3,"TOT_Entity","Aggregated","Budget_Working",[1]Setup!C12,"PERIODIC",$B21,"TOPFLOW","TOP","TOP","top1",$C21,"top3","Open_Acute_DIV1","TOP5","TOP6","REPORTED","TOP8")</f>
        <v>0</v>
      </c>
      <c r="DS21" s="53">
        <f>_xll.OneStreamExcelAddIn.XFFunctions.XFGetCell("TRUE", "CONSOL", $D$3,"TOT_Entity","Aggregated","Budget_Working",[1]Setup!C13,"PERIODIC",$B21,"TOPFLOW","TOP","TOP","top1",$C21,"top3","Open_Acute_DIV1","TOP5","TOP6","REPORTED","TOP8")</f>
        <v>0</v>
      </c>
      <c r="DT21" s="53">
        <f>_xll.OneStreamExcelAddIn.XFFunctions.XFGetCell("TRUE", "CONSOL", $D$3,"TOT_Entity","Aggregated","Budget_Working",[1]Setup!C14,"PERIODIC",$B21,"TOPFLOW","TOP","TOP","top1",$C21,"top3","Open_Acute_DIV1","TOP5","TOP6","REPORTED","TOP8")</f>
        <v>0</v>
      </c>
      <c r="DU21" s="53">
        <f>_xll.OneStreamExcelAddIn.XFFunctions.XFGetCell("TRUE", "CONSOL", $D$3,"TOT_Entity","Aggregated","Budget_Working",[1]Setup!C15,"PERIODIC",$B21,"TOPFLOW","TOP","TOP","top1",$C21,"top3","Open_Acute_DIV1","TOP5","TOP6","REPORTED","TOP8")</f>
        <v>0</v>
      </c>
      <c r="DV21" s="15"/>
      <c r="DW21" s="53">
        <f>_xll.OneStreamExcelAddIn.XFFunctions.XFGetCell("TRUE", "CONSOL", $D$3,"TOT_Entity","USD","Budget_Final",[1]Setup!C17,"PERIODIC",$B21,"TOPFLOW","TOP","TOP","top1",$C21,"top3","Open_Acute_DIV1","TOP5","TOP6","REPORTED","TOP8")</f>
        <v>0</v>
      </c>
      <c r="DX21" s="53">
        <f>_xll.OneStreamExcelAddIn.XFFunctions.XFGetCell("TRUE", "CONSOL", $D$3,"TOT_Entity","USD","Budget_Final",[1]Setup!C18,"PERIODIC",$B21,"TOPFLOW","TOP","TOP","top1",$C21,"top3","Open_Acute_DIV1","TOP5","TOP6","REPORTED","TOP8")</f>
        <v>0</v>
      </c>
      <c r="DY21" s="53">
        <f>_xll.OneStreamExcelAddIn.XFFunctions.XFGetCell("TRUE", "CONSOL", $D$3,"TOT_Entity","USD","Budget_Final",[1]Setup!C19,"PERIODIC",$B21,"TOPFLOW","TOP","TOP","top1",$C21,"top3","Open_Acute_DIV1","TOP5","TOP6","REPORTED","TOP8")</f>
        <v>0</v>
      </c>
      <c r="DZ21" s="53">
        <f>_xll.OneStreamExcelAddIn.XFFunctions.XFGetCell("TRUE", "CONSOL", $D$3,"TOT_Entity","USD","Budget_Final",[1]Setup!C20,"PERIODIC",$B21,"TOPFLOW","TOP","TOP","top1",$C21,"top3","Open_Acute_DIV1","TOP5","TOP6","REPORTED","TOP8")</f>
        <v>0</v>
      </c>
      <c r="EA21" s="53">
        <f>_xll.OneStreamExcelAddIn.XFFunctions.XFGetCell("TRUE", "CONSOL", $D$3,"TOT_Entity","USD","Budget_Final",[1]Setup!C21,"PERIODIC",$B21,"TOPFLOW","TOP","TOP","top1",$C21,"top3","Open_Acute_DIV1","TOP5","TOP6","REPORTED","TOP8")</f>
        <v>0</v>
      </c>
      <c r="EB21" s="53">
        <f>_xll.OneStreamExcelAddIn.XFFunctions.XFGetCell("TRUE", "CONSOL", $D$3,"TOT_Entity","USD","Budget_Final",[1]Setup!C22,"PERIODIC",$B21,"TOPFLOW","TOP","TOP","top1",$C21,"top3","Open_Acute_DIV1","TOP5","TOP6","REPORTED","TOP8")</f>
        <v>0</v>
      </c>
      <c r="EC21" s="53">
        <f>_xll.OneStreamExcelAddIn.XFFunctions.XFGetCell("TRUE", "CONSOL", $D$3,"TOT_Entity","USD","Budget_Final",[1]Setup!C23,"PERIODIC",$B21,"TOPFLOW","TOP","TOP","top1",$C21,"top3","Open_Acute_DIV1","TOP5","TOP6","REPORTED","TOP8")</f>
        <v>0</v>
      </c>
      <c r="ED21" s="53">
        <f>_xll.OneStreamExcelAddIn.XFFunctions.XFGetCell("TRUE", "CONSOL", $D$3,"TOT_Entity","USD","Budget_Final",[1]Setup!C24,"PERIODIC",$B21,"TOPFLOW","TOP","TOP","top1",$C21,"top3","Open_Acute_DIV1","TOP5","TOP6","REPORTED","TOP8")</f>
        <v>0</v>
      </c>
      <c r="EE21" s="53">
        <f>_xll.OneStreamExcelAddIn.XFFunctions.XFGetCell("TRUE", "CONSOL", $D$3,"TOT_Entity","USD","Budget_Final",[1]Setup!C25,"PERIODIC",$B21,"TOPFLOW","TOP","TOP","top1",$C21,"top3","Open_Acute_DIV1","TOP5","TOP6","REPORTED","TOP8")</f>
        <v>0</v>
      </c>
      <c r="EF21" s="53">
        <f>_xll.OneStreamExcelAddIn.XFFunctions.XFGetCell("TRUE", "CONSOL", $D$3,"TOT_Entity","USD","Budget_Final",[1]Setup!C26,"PERIODIC",$B21,"TOPFLOW","TOP","TOP","top1",$C21,"top3","Open_Acute_DIV1","TOP5","TOP6","REPORTED","TOP8")</f>
        <v>0</v>
      </c>
      <c r="EG21" s="53">
        <f>_xll.OneStreamExcelAddIn.XFFunctions.XFGetCell("TRUE", "CONSOL", $D$3,"TOT_Entity","USD","Budget_Final",[1]Setup!C27,"PERIODIC",$B21,"TOPFLOW","TOP","TOP","top1",$C21,"top3","Open_Acute_DIV1","TOP5","TOP6","REPORTED","TOP8")</f>
        <v>0</v>
      </c>
      <c r="EH21" s="53">
        <f>_xll.OneStreamExcelAddIn.XFFunctions.XFGetCell("TRUE", "CONSOL", $D$3,"TOT_Entity","USD","Budget_Final",[1]Setup!C28,"PERIODIC",$B21,"TOPFLOW","TOP","TOP","top1",$C21,"top3","Open_Acute_DIV1","TOP5","TOP6","REPORTED","TOP8")</f>
        <v>0</v>
      </c>
    </row>
    <row r="22" spans="2:138" x14ac:dyDescent="0.25">
      <c r="B22" s="51">
        <v>54000</v>
      </c>
      <c r="C22" s="51" t="s">
        <v>46</v>
      </c>
      <c r="D22" s="52" t="s">
        <v>51</v>
      </c>
      <c r="E22" s="53">
        <f>_xll.OneStreamExcelAddIn.XFFunctions.XFGetCell("TRUE", "CONSOL", $D$3,"TOT_Entity","USD","Actual",$E$3,"PERIODIC",$B22,"TOPFLOW","TOP","TOP","top1",$C22,"top3","Open_Acute_DIV1","TOP5","TOP6","REPORTED","TOP8")</f>
        <v>0</v>
      </c>
      <c r="F22" s="53">
        <f>_xll.OneStreamExcelAddIn.XFFunctions.XFGetCell("TRUE", "CONSOL", $D$3,"TOT_Entity","Aggregated","Budget_Working",$E$3,"PERIODIC",$B22,"TOPFLOW","TOP","TOP","top1",$C22,"top3","Open_Acute_DIV1","TOP5","TOP6","REPORTED","TOP8")</f>
        <v>0</v>
      </c>
      <c r="G22" s="53">
        <f t="shared" si="38"/>
        <v>0</v>
      </c>
      <c r="H22" s="40">
        <f t="shared" si="10"/>
        <v>0</v>
      </c>
      <c r="I22" s="41"/>
      <c r="J22" s="53">
        <f>_xll.OneStreamExcelAddIn.XFFunctions.XFGetCell("TRUE", "CONSOL", $D$3,"TOT_Entity","USD","Actual",$E$3,"YTD",$B22,"TOPFLOW","TOP","TOP","top1",$C22,"top3","Open_Acute_DIV1","TOP5","TOP6","REPORTED","TOP8")</f>
        <v>0</v>
      </c>
      <c r="K22" s="53">
        <f>_xll.OneStreamExcelAddIn.XFFunctions.XFGetCell("TRUE", "CONSOL", $D$3,"TOT_Entity","Aggregated","Budget_Working",$E$3,"YTD",$B22,"TOPFLOW","TOP","TOP","top1",$C22,"top3","Open_Acute_DIV1","TOP5","TOP6","REPORTED","TOP8")</f>
        <v>0</v>
      </c>
      <c r="L22" s="53">
        <f t="shared" si="39"/>
        <v>0</v>
      </c>
      <c r="M22" s="40">
        <f t="shared" si="11"/>
        <v>0</v>
      </c>
      <c r="N22" s="41"/>
      <c r="O22" s="53">
        <f>_xll.OneStreamExcelAddIn.XFFunctions.XFGetCell("TRUE", "CONSOL", $D$3,"TOT_Entity","USD","Actual",$F$3,"YTD",$B22,"TOPFLOW","TOP","TOP","top1",$C22,"top3","Open_Acute_DIV1","TOP5","TOP6","REPORTED","TOP8")</f>
        <v>0</v>
      </c>
      <c r="P22" s="53">
        <f>_xll.OneStreamExcelAddIn.XFFunctions.XFGetCell("TRUE", "CONSOL", $D$3,"TOT_Entity","USD","Actual",$E$3,"YTD",$B22,"TOPFLOW","TOP","TOP","top1",$C22,"top3","Open_Acute_DIV1","TOP5","TOP6","REPORTED","VAR_BW_PY_Actual")</f>
        <v>0</v>
      </c>
      <c r="Q22" s="40">
        <f t="shared" si="12"/>
        <v>0</v>
      </c>
      <c r="R22" s="41"/>
      <c r="S22" s="53">
        <f>_xll.OneStreamExcelAddIn.XFFunctions.XFGetCell("TRUE", "CONSOL", $D$3,"TOT_Entity","USD","MIDFCST",$E$3,"MTD",$B22,"TOPFLOW","TOP","TOP","top1",$C22,"top3","Open_Acute_DIV1","TOP5","TOP6","REPORTED","TOP8")</f>
        <v>0</v>
      </c>
      <c r="T22" s="53">
        <f>S22-E22</f>
        <v>0</v>
      </c>
      <c r="U22" s="40">
        <f t="shared" si="35"/>
        <v>0</v>
      </c>
      <c r="V22" s="41"/>
      <c r="W22" s="42"/>
      <c r="X22" s="43"/>
      <c r="Y22" s="42"/>
      <c r="Z22" s="44"/>
      <c r="AA22" s="52"/>
      <c r="AB22" s="53">
        <f>_xll.OneStreamExcelAddIn.XFFunctions.XFGetCell("TRUE", "CONSOL", $D$3,"TOT_Entity","USD","Actual",[1]Setup!C4,"PERIODIC",$B22,"TOPFLOW","TOP","TOP","top1",$C22,"top3","Open_Acute_DIV1","TOP5","TOP6","REPORTED","TOP8")</f>
        <v>0</v>
      </c>
      <c r="AC22" s="53">
        <f>_xll.OneStreamExcelAddIn.XFFunctions.XFGetCell("TRUE", "CONSOL", $D$3,"TOT_Entity","Aggregated","Budget_Working",[1]Setup!C4,"PERIODIC",$B22,"TOPFLOW","TOP","TOP","top1",$C22,"top3","Open_Acute_DIV1","TOP5","TOP6","REPORTED","TOP8")</f>
        <v>0</v>
      </c>
      <c r="AD22" s="53">
        <f>AC22-AB22</f>
        <v>0</v>
      </c>
      <c r="AE22" s="40">
        <f t="shared" si="13"/>
        <v>0</v>
      </c>
      <c r="AG22" s="53">
        <f>_xll.OneStreamExcelAddIn.XFFunctions.XFGetCell("TRUE", "CONSOL", $D$3,"TOT_Entity","USD","Actual",[1]Setup!C5,"PERIODIC",$B22,"TOPFLOW","TOP","TOP","top1",$C22,"top3","Open_Acute_DIV1","TOP5","TOP6","REPORTED","TOP8")</f>
        <v>0</v>
      </c>
      <c r="AH22" s="53">
        <f>_xll.OneStreamExcelAddIn.XFFunctions.XFGetCell("TRUE", "CONSOL", $D$3,"TOT_Entity","Aggregated","Budget_Working",[1]Setup!C5,"PERIODIC",$B22,"TOPFLOW","TOP","TOP","top1",$C22,"top3","Open_Acute_DIV1","TOP5","TOP6","REPORTED","TOP8")</f>
        <v>0</v>
      </c>
      <c r="AI22" s="53">
        <f>AH22-AG22</f>
        <v>0</v>
      </c>
      <c r="AJ22" s="40">
        <f t="shared" si="14"/>
        <v>0</v>
      </c>
      <c r="AL22" s="53">
        <f>_xll.OneStreamExcelAddIn.XFFunctions.XFGetCell("TRUE", "CONSOL", $D$3,"TOT_Entity","USD","Actual",[1]Setup!C6,"PERIODIC",$B22,"TOPFLOW","TOP","TOP","top1",$C22,"top3","Open_Acute_DIV1","TOP5","TOP6","REPORTED","TOP8")</f>
        <v>0</v>
      </c>
      <c r="AM22" s="53">
        <f>_xll.OneStreamExcelAddIn.XFFunctions.XFGetCell("TRUE", "CONSOL", $D$3,"TOT_Entity","Aggregated","Budget_Working",[1]Setup!C6,"PERIODIC",$B22,"TOPFLOW","TOP","TOP","top1",$C22,"top3","Open_Acute_DIV1","TOP5","TOP6","REPORTED","TOP8")</f>
        <v>0</v>
      </c>
      <c r="AN22" s="53">
        <f t="shared" si="15"/>
        <v>0</v>
      </c>
      <c r="AO22" s="40">
        <f t="shared" si="16"/>
        <v>0</v>
      </c>
      <c r="AQ22" s="53">
        <f>_xll.OneStreamExcelAddIn.XFFunctions.XFGetCell("TRUE", "CONSOL", $D$3,"TOT_Entity","USD","Actual",[1]Setup!C7,"PERIODIC",$B22,"TOPFLOW","TOP","TOP","top1",$C22,"top3","Open_Acute_DIV1","TOP5","TOP6","REPORTED","TOP8")</f>
        <v>0</v>
      </c>
      <c r="AR22" s="53">
        <f>_xll.OneStreamExcelAddIn.XFFunctions.XFGetCell("TRUE", "CONSOL", $D$3,"TOT_Entity","Aggregated","Budget_Working",[1]Setup!C7,"PERIODIC",$B22,"TOPFLOW","TOP","TOP","top1",$C22,"top3","Open_Acute_DIV1","TOP5","TOP6","REPORTED","TOP8")</f>
        <v>0</v>
      </c>
      <c r="AS22" s="53">
        <f t="shared" si="17"/>
        <v>0</v>
      </c>
      <c r="AT22" s="40">
        <f t="shared" si="18"/>
        <v>0</v>
      </c>
      <c r="AV22" s="53">
        <f>_xll.OneStreamExcelAddIn.XFFunctions.XFGetCell("TRUE", "CONSOL", $D$3,"TOT_Entity","USD","Actual",[1]Setup!C8,"PERIODIC",$B22,"TOPFLOW","TOP","TOP","top1",$C22,"top3","Open_Acute_DIV1","TOP5","TOP6","REPORTED","TOP8")</f>
        <v>0</v>
      </c>
      <c r="AW22" s="53">
        <f>_xll.OneStreamExcelAddIn.XFFunctions.XFGetCell("TRUE", "CONSOL", $D$3,"TOT_Entity","Aggregated","Budget_Working",[1]Setup!C8,"PERIODIC",$B22,"TOPFLOW","TOP","TOP","top1",$C22,"top3","Open_Acute_DIV1","TOP5","TOP6","REPORTED","TOP8")</f>
        <v>0</v>
      </c>
      <c r="AX22" s="53">
        <f t="shared" si="19"/>
        <v>0</v>
      </c>
      <c r="AY22" s="40">
        <f t="shared" si="20"/>
        <v>0</v>
      </c>
      <c r="BA22" s="53">
        <f>_xll.OneStreamExcelAddIn.XFFunctions.XFGetCell("TRUE", "CONSOL", $D$3,"TOT_Entity","USD","Actual",[1]Setup!C9,"PERIODIC",$B22,"TOPFLOW","TOP","TOP","top1",$C22,"top3","Open_Acute_DIV1","TOP5","TOP6","REPORTED","TOP8")</f>
        <v>0</v>
      </c>
      <c r="BB22" s="53">
        <f>_xll.OneStreamExcelAddIn.XFFunctions.XFGetCell("TRUE", "CONSOL", $D$3,"TOT_Entity","Aggregated","Budget_Working",[1]Setup!C9,"PERIODIC",$B22,"TOPFLOW","TOP","TOP","top1",$C22,"top3","Open_Acute_DIV1","TOP5","TOP6","REPORTED","TOP8")</f>
        <v>0</v>
      </c>
      <c r="BC22" s="53">
        <f t="shared" si="21"/>
        <v>0</v>
      </c>
      <c r="BD22" s="40">
        <f t="shared" si="22"/>
        <v>0</v>
      </c>
      <c r="BF22" s="53">
        <f>_xll.OneStreamExcelAddIn.XFFunctions.XFGetCell("TRUE", "CONSOL", $D$3,"TOT_Entity","USD","Actual",[1]Setup!C10,"PERIODIC",$B22,"TOPFLOW","TOP","TOP","top1",$C22,"top3","Open_Acute_DIV1","TOP5","TOP6","REPORTED","TOP8")</f>
        <v>0</v>
      </c>
      <c r="BG22" s="53">
        <f>_xll.OneStreamExcelAddIn.XFFunctions.XFGetCell("TRUE", "CONSOL", $D$3,"TOT_Entity","Aggregated","Budget_Working",[1]Setup!C10,"PERIODIC",$B22,"TOPFLOW","TOP","TOP","top1",$C22,"top3","Open_Acute_DIV1","TOP5","TOP6","REPORTED","TOP8")</f>
        <v>0</v>
      </c>
      <c r="BH22" s="53">
        <f t="shared" si="23"/>
        <v>0</v>
      </c>
      <c r="BI22" s="40">
        <f t="shared" si="24"/>
        <v>0</v>
      </c>
      <c r="BK22" s="53">
        <f>_xll.OneStreamExcelAddIn.XFFunctions.XFGetCell("TRUE", "CONSOL", $D$3,"TOT_Entity","USD","Actual",[1]Setup!C11,"PERIODIC",$B22,"TOPFLOW","TOP","TOP","top1",$C22,"top3","Open_Acute_DIV1","TOP5","TOP6","REPORTED","TOP8")</f>
        <v>0</v>
      </c>
      <c r="BL22" s="53">
        <f>_xll.OneStreamExcelAddIn.XFFunctions.XFGetCell("TRUE", "CONSOL", $D$3,"TOT_Entity","Aggregated","Budget_Working",[1]Setup!C11,"PERIODIC",$B22,"TOPFLOW","TOP","TOP","top1",$C22,"top3","Open_Acute_DIV1","TOP5","TOP6","REPORTED","TOP8")</f>
        <v>0</v>
      </c>
      <c r="BM22" s="53">
        <f t="shared" si="25"/>
        <v>0</v>
      </c>
      <c r="BN22" s="40">
        <f t="shared" si="26"/>
        <v>0</v>
      </c>
      <c r="BP22" s="53">
        <f>_xll.OneStreamExcelAddIn.XFFunctions.XFGetCell("TRUE", "CONSOL", $D$3,"TOT_Entity","USD","Actual",[1]Setup!C12,"PERIODIC",$B22,"TOPFLOW","TOP","TOP","top1",$C22,"top3","Open_Acute_DIV1","TOP5","TOP6","REPORTED","TOP8")</f>
        <v>0</v>
      </c>
      <c r="BQ22" s="53">
        <f>_xll.OneStreamExcelAddIn.XFFunctions.XFGetCell("TRUE", "CONSOL", $D$3,"TOT_Entity","Aggregated","Budget_Working",[1]Setup!C12,"PERIODIC",$B22,"TOPFLOW","TOP","TOP","top1",$C22,"top3","Open_Acute_DIV1","TOP5","TOP6","REPORTED","TOP8")</f>
        <v>0</v>
      </c>
      <c r="BR22" s="53">
        <f t="shared" si="27"/>
        <v>0</v>
      </c>
      <c r="BS22" s="40">
        <f t="shared" si="28"/>
        <v>0</v>
      </c>
      <c r="BU22" s="53">
        <f>_xll.OneStreamExcelAddIn.XFFunctions.XFGetCell("TRUE", "CONSOL", $D$3,"TOT_Entity","USD","Actual",[1]Setup!C13,"PERIODIC",$B22,"TOPFLOW","TOP","TOP","top1",$C22,"top3","Open_Acute_DIV1","TOP5","TOP6","REPORTED","TOP8")</f>
        <v>0</v>
      </c>
      <c r="BV22" s="53">
        <f>_xll.OneStreamExcelAddIn.XFFunctions.XFGetCell("TRUE", "CONSOL", $D$3,"TOT_Entity","Aggregated","Budget_Working",[1]Setup!C13,"PERIODIC",$B22,"TOPFLOW","TOP","TOP","top1",$C22,"top3","Open_Acute_DIV1","TOP5","TOP6","REPORTED","TOP8")</f>
        <v>0</v>
      </c>
      <c r="BW22" s="53">
        <f t="shared" si="29"/>
        <v>0</v>
      </c>
      <c r="BX22" s="40">
        <f t="shared" si="30"/>
        <v>0</v>
      </c>
      <c r="BZ22" s="53">
        <f>_xll.OneStreamExcelAddIn.XFFunctions.XFGetCell("TRUE", "CONSOL", $D$3,"TOT_Entity","USD","Actual",[1]Setup!C14,"PERIODIC",$B22,"TOPFLOW","TOP","TOP","top1",$C22,"top3","Open_Acute_DIV1","TOP5","TOP6","REPORTED","TOP8")</f>
        <v>0</v>
      </c>
      <c r="CA22" s="53">
        <f>_xll.OneStreamExcelAddIn.XFFunctions.XFGetCell("TRUE", "CONSOL", $D$3,"TOT_Entity","Aggregated","Budget_Working",[1]Setup!C14,"PERIODIC",$B22,"TOPFLOW","TOP","TOP","top1",$C22,"top3","Open_Acute_DIV1","TOP5","TOP6","REPORTED","TOP8")</f>
        <v>0</v>
      </c>
      <c r="CB22" s="53">
        <f t="shared" si="31"/>
        <v>0</v>
      </c>
      <c r="CC22" s="40">
        <f t="shared" si="32"/>
        <v>0</v>
      </c>
      <c r="CE22" s="53">
        <f>_xll.OneStreamExcelAddIn.XFFunctions.XFGetCell("TRUE", "CONSOL", $D$3,"TOT_Entity","USD","Actual",[1]Setup!C15,"PERIODIC",$B22,"TOPFLOW","TOP","TOP","top1",$C22,"top3","Open_Acute_DIV1","TOP5","TOP6","REPORTED","TOP8")</f>
        <v>0</v>
      </c>
      <c r="CF22" s="53">
        <f>_xll.OneStreamExcelAddIn.XFFunctions.XFGetCell("TRUE", "CONSOL", $D$3,"TOT_Entity","Aggregated","Budget_Working",[1]Setup!C15,"PERIODIC",$B22,"TOPFLOW","TOP","TOP","top1",$C22,"top3","Open_Acute_DIV1","TOP5","TOP6","REPORTED","TOP8")</f>
        <v>0</v>
      </c>
      <c r="CG22" s="53">
        <f t="shared" si="33"/>
        <v>0</v>
      </c>
      <c r="CH22" s="40">
        <f t="shared" si="34"/>
        <v>0</v>
      </c>
      <c r="CI22" s="15"/>
      <c r="CJ22" s="53">
        <f>_xll.OneStreamExcelAddIn.XFFunctions.XFGetCell("TRUE", "CONSOL", $D$3,"TOT_Entity","USD","Actual",[1]Setup!C4,"PERIODIC",$B22,"TOPFLOW","TOP","TOP","top1",$C22,"top3","Open_Acute_DIV1","TOP5","TOP6","REPORTED","TOP8")</f>
        <v>0</v>
      </c>
      <c r="CK22" s="53">
        <f>_xll.OneStreamExcelAddIn.XFFunctions.XFGetCell("TRUE", "CONSOL", $D$3,"TOT_Entity","USD","Actual",[1]Setup!C5,"PERIODIC",$B22,"TOPFLOW","TOP","TOP","top1",$C22,"top3","Open_Acute_DIV1","TOP5","TOP6","REPORTED","TOP8")</f>
        <v>0</v>
      </c>
      <c r="CL22" s="53">
        <f>_xll.OneStreamExcelAddIn.XFFunctions.XFGetCell("TRUE", "CONSOL", $D$3,"TOT_Entity","USD","Actual",[1]Setup!C6,"PERIODIC",$B22,"TOPFLOW","TOP","TOP","top1",$C22,"top3","Open_Acute_DIV1","TOP5","TOP6","REPORTED","TOP8")</f>
        <v>0</v>
      </c>
      <c r="CM22" s="53">
        <f>_xll.OneStreamExcelAddIn.XFFunctions.XFGetCell("TRUE", "CONSOL", $D$3,"TOT_Entity","USD","Actual",[1]Setup!C7,"PERIODIC",$B22,"TOPFLOW","TOP","TOP","top1",$C22,"top3","Open_Acute_DIV1","TOP5","TOP6","REPORTED","TOP8")</f>
        <v>0</v>
      </c>
      <c r="CN22" s="53">
        <f>_xll.OneStreamExcelAddIn.XFFunctions.XFGetCell("TRUE", "CONSOL", $D$3,"TOT_Entity","USD","Actual",[1]Setup!C8,"PERIODIC",$B22,"TOPFLOW","TOP","TOP","top1",$C22,"top3","Open_Acute_DIV1","TOP5","TOP6","REPORTED","TOP8")</f>
        <v>0</v>
      </c>
      <c r="CO22" s="53">
        <f>_xll.OneStreamExcelAddIn.XFFunctions.XFGetCell("TRUE", "CONSOL", $D$3,"TOT_Entity","USD","Actual",[1]Setup!C9,"PERIODIC",$B22,"TOPFLOW","TOP","TOP","top1",$C22,"top3","Open_Acute_DIV1","TOP5","TOP6","REPORTED","TOP8")</f>
        <v>0</v>
      </c>
      <c r="CP22" s="53">
        <f>_xll.OneStreamExcelAddIn.XFFunctions.XFGetCell("TRUE", "CONSOL", $D$3,"TOT_Entity","USD","Actual",[1]Setup!C10,"PERIODIC",$B22,"TOPFLOW","TOP","TOP","top1",$C22,"top3","Open_Acute_DIV1","TOP5","TOP6","REPORTED","TOP8")</f>
        <v>0</v>
      </c>
      <c r="CQ22" s="53">
        <f>_xll.OneStreamExcelAddIn.XFFunctions.XFGetCell("TRUE", "CONSOL", $D$3,"TOT_Entity","USD","Actual",[1]Setup!C11,"PERIODIC",$B22,"TOPFLOW","TOP","TOP","top1",$C22,"top3","Open_Acute_DIV1","TOP5","TOP6","REPORTED","TOP8")</f>
        <v>0</v>
      </c>
      <c r="CR22" s="53">
        <f>_xll.OneStreamExcelAddIn.XFFunctions.XFGetCell("TRUE", "CONSOL", $D$3,"TOT_Entity","USD","Actual",[1]Setup!C12,"PERIODIC",$B22,"TOPFLOW","TOP","TOP","top1",$C22,"top3","Open_Acute_DIV1","TOP5","TOP6","REPORTED","TOP8")</f>
        <v>0</v>
      </c>
      <c r="CS22" s="53">
        <f>_xll.OneStreamExcelAddIn.XFFunctions.XFGetCell("TRUE", "CONSOL", $D$3,"TOT_Entity","USD","Actual",[1]Setup!C13,"PERIODIC",$B22,"TOPFLOW","TOP","TOP","top1",$C22,"top3","Open_Acute_DIV1","TOP5","TOP6","REPORTED","TOP8")</f>
        <v>0</v>
      </c>
      <c r="CT22" s="53">
        <f>_xll.OneStreamExcelAddIn.XFFunctions.XFGetCell("TRUE", "CONSOL", $D$3,"TOT_Entity","USD","Actual",[1]Setup!C14,"PERIODIC",$B22,"TOPFLOW","TOP","TOP","top1",$C22,"top3","Open_Acute_DIV1","TOP5","TOP6","REPORTED","TOP8")</f>
        <v>0</v>
      </c>
      <c r="CU22" s="53">
        <f>_xll.OneStreamExcelAddIn.XFFunctions.XFGetCell("TRUE", "CONSOL", $D$3,"TOT_Entity","USD","Actual",[1]Setup!C15,"PERIODIC",$B22,"TOPFLOW","TOP","TOP","top1",$C22,"top3","Open_Acute_DIV1","TOP5","TOP6","REPORTED","TOP8")</f>
        <v>0</v>
      </c>
      <c r="CV22" s="15"/>
      <c r="CW22" s="53">
        <f>_xll.OneStreamExcelAddIn.XFFunctions.XFGetCell("TRUE", "CONSOL", $D$3,"TOT_Entity","USD","Actual",[1]Setup!C17,"PERIODIC",$B22,"TOPFLOW","TOP","TOP","top1",$C22,"top3","Open_Acute_DIV1","TOP5","TOP6","REPORTED","TOP8")</f>
        <v>0</v>
      </c>
      <c r="CX22" s="53">
        <f>_xll.OneStreamExcelAddIn.XFFunctions.XFGetCell("TRUE", "CONSOL", $D$3,"TOT_Entity","USD","Actual",[1]Setup!C18,"PERIODIC",$B22,"TOPFLOW","TOP","TOP","top1",$C22,"top3","Open_Acute_DIV1","TOP5","TOP6","REPORTED","TOP8")</f>
        <v>0</v>
      </c>
      <c r="CY22" s="53">
        <f>_xll.OneStreamExcelAddIn.XFFunctions.XFGetCell("TRUE", "CONSOL", $D$3,"TOT_Entity","USD","Actual",[1]Setup!C19,"PERIODIC",$B22,"TOPFLOW","TOP","TOP","top1",$C22,"top3","Open_Acute_DIV1","TOP5","TOP6","REPORTED","TOP8")</f>
        <v>0</v>
      </c>
      <c r="CZ22" s="53">
        <f>_xll.OneStreamExcelAddIn.XFFunctions.XFGetCell("TRUE", "CONSOL", $D$3,"TOT_Entity","USD","Actual",[1]Setup!C20,"PERIODIC",$B22,"TOPFLOW","TOP","TOP","top1",$C22,"top3","Open_Acute_DIV1","TOP5","TOP6","REPORTED","TOP8")</f>
        <v>0</v>
      </c>
      <c r="DA22" s="53">
        <f>_xll.OneStreamExcelAddIn.XFFunctions.XFGetCell("TRUE", "CONSOL", $D$3,"TOT_Entity","USD","Actual",[1]Setup!C21,"PERIODIC",$B22,"TOPFLOW","TOP","TOP","top1",$C22,"top3","Open_Acute_DIV1","TOP5","TOP6","REPORTED","TOP8")</f>
        <v>0</v>
      </c>
      <c r="DB22" s="53">
        <f>_xll.OneStreamExcelAddIn.XFFunctions.XFGetCell("TRUE", "CONSOL", $D$3,"TOT_Entity","USD","Actual",[1]Setup!C22,"PERIODIC",$B22,"TOPFLOW","TOP","TOP","top1",$C22,"top3","Open_Acute_DIV1","TOP5","TOP6","REPORTED","TOP8")</f>
        <v>0</v>
      </c>
      <c r="DC22" s="53">
        <f>_xll.OneStreamExcelAddIn.XFFunctions.XFGetCell("TRUE", "CONSOL", $D$3,"TOT_Entity","USD","Actual",[1]Setup!C23,"PERIODIC",$B22,"TOPFLOW","TOP","TOP","top1",$C22,"top3","Open_Acute_DIV1","TOP5","TOP6","REPORTED","TOP8")</f>
        <v>0</v>
      </c>
      <c r="DD22" s="53">
        <f>_xll.OneStreamExcelAddIn.XFFunctions.XFGetCell("TRUE", "CONSOL", $D$3,"TOT_Entity","USD","Actual",[1]Setup!C24,"PERIODIC",$B22,"TOPFLOW","TOP","TOP","top1",$C22,"top3","Open_Acute_DIV1","TOP5","TOP6","REPORTED","TOP8")</f>
        <v>0</v>
      </c>
      <c r="DE22" s="53">
        <f>_xll.OneStreamExcelAddIn.XFFunctions.XFGetCell("TRUE", "CONSOL", $D$3,"TOT_Entity","USD","Actual",[1]Setup!C25,"PERIODIC",$B22,"TOPFLOW","TOP","TOP","top1",$C22,"top3","Open_Acute_DIV1","TOP5","TOP6","REPORTED","TOP8")</f>
        <v>0</v>
      </c>
      <c r="DF22" s="53">
        <f>_xll.OneStreamExcelAddIn.XFFunctions.XFGetCell("TRUE", "CONSOL", $D$3,"TOT_Entity","USD","Actual",[1]Setup!C26,"PERIODIC",$B22,"TOPFLOW","TOP","TOP","top1",$C22,"top3","Open_Acute_DIV1","TOP5","TOP6","REPORTED","TOP8")</f>
        <v>0</v>
      </c>
      <c r="DG22" s="53">
        <f>_xll.OneStreamExcelAddIn.XFFunctions.XFGetCell("TRUE", "CONSOL", $D$3,"TOT_Entity","USD","Actual",[1]Setup!C27,"PERIODIC",$B22,"TOPFLOW","TOP","TOP","top1",$C22,"top3","Open_Acute_DIV1","TOP5","TOP6","REPORTED","TOP8")</f>
        <v>0</v>
      </c>
      <c r="DH22" s="53">
        <f>_xll.OneStreamExcelAddIn.XFFunctions.XFGetCell("TRUE", "CONSOL", $D$3,"TOT_Entity","USD","Actual",[1]Setup!C28,"PERIODIC",$B22,"TOPFLOW","TOP","TOP","top1",$C22,"top3","Open_Acute_DIV1","TOP5","TOP6","REPORTED","TOP8")</f>
        <v>0</v>
      </c>
      <c r="DI22" s="15"/>
      <c r="DJ22" s="53">
        <f>_xll.OneStreamExcelAddIn.XFFunctions.XFGetCell("TRUE", "CONSOL", $D$3,"TOT_Entity","Aggregated","Budget_Working",[1]Setup!C4,"PERIODIC",$B22,"TOPFLOW","TOP","TOP","top1",$C22,"top3","Open_Acute_DIV1","TOP5","TOP6","REPORTED","TOP8")</f>
        <v>0</v>
      </c>
      <c r="DK22" s="53">
        <f>_xll.OneStreamExcelAddIn.XFFunctions.XFGetCell("TRUE", "CONSOL", $D$3,"TOT_Entity","Aggregated","Budget_Working",[1]Setup!C5,"PERIODIC",$B22,"TOPFLOW","TOP","TOP","top1",$C22,"top3","Open_Acute_DIV1","TOP5","TOP6","REPORTED","TOP8")</f>
        <v>0</v>
      </c>
      <c r="DL22" s="53">
        <f>_xll.OneStreamExcelAddIn.XFFunctions.XFGetCell("TRUE", "CONSOL", $D$3,"TOT_Entity","Aggregated","Budget_Working",[1]Setup!C6,"PERIODIC",$B22,"TOPFLOW","TOP","TOP","top1",$C22,"top3","Open_Acute_DIV1","TOP5","TOP6","REPORTED","TOP8")</f>
        <v>0</v>
      </c>
      <c r="DM22" s="53">
        <f>_xll.OneStreamExcelAddIn.XFFunctions.XFGetCell("TRUE", "CONSOL", $D$3,"TOT_Entity","Aggregated","Budget_Working",[1]Setup!C7,"PERIODIC",$B22,"TOPFLOW","TOP","TOP","top1",$C22,"top3","Open_Acute_DIV1","TOP5","TOP6","REPORTED","TOP8")</f>
        <v>0</v>
      </c>
      <c r="DN22" s="53">
        <f>_xll.OneStreamExcelAddIn.XFFunctions.XFGetCell("TRUE", "CONSOL", $D$3,"TOT_Entity","Aggregated","Budget_Working",[1]Setup!C8,"PERIODIC",$B22,"TOPFLOW","TOP","TOP","top1",$C22,"top3","Open_Acute_DIV1","TOP5","TOP6","REPORTED","TOP8")</f>
        <v>0</v>
      </c>
      <c r="DO22" s="53">
        <f>_xll.OneStreamExcelAddIn.XFFunctions.XFGetCell("TRUE", "CONSOL", $D$3,"TOT_Entity","Aggregated","Budget_Working",[1]Setup!C9,"PERIODIC",$B22,"TOPFLOW","TOP","TOP","top1",$C22,"top3","Open_Acute_DIV1","TOP5","TOP6","REPORTED","TOP8")</f>
        <v>0</v>
      </c>
      <c r="DP22" s="53">
        <f>_xll.OneStreamExcelAddIn.XFFunctions.XFGetCell("TRUE", "CONSOL", $D$3,"TOT_Entity","Aggregated","Budget_Working",[1]Setup!C10,"PERIODIC",$B22,"TOPFLOW","TOP","TOP","top1",$C22,"top3","Open_Acute_DIV1","TOP5","TOP6","REPORTED","TOP8")</f>
        <v>0</v>
      </c>
      <c r="DQ22" s="53">
        <f>_xll.OneStreamExcelAddIn.XFFunctions.XFGetCell("TRUE", "CONSOL", $D$3,"TOT_Entity","Aggregated","Budget_Working",[1]Setup!C11,"PERIODIC",$B22,"TOPFLOW","TOP","TOP","top1",$C22,"top3","Open_Acute_DIV1","TOP5","TOP6","REPORTED","TOP8")</f>
        <v>0</v>
      </c>
      <c r="DR22" s="53">
        <f>_xll.OneStreamExcelAddIn.XFFunctions.XFGetCell("TRUE", "CONSOL", $D$3,"TOT_Entity","Aggregated","Budget_Working",[1]Setup!C12,"PERIODIC",$B22,"TOPFLOW","TOP","TOP","top1",$C22,"top3","Open_Acute_DIV1","TOP5","TOP6","REPORTED","TOP8")</f>
        <v>0</v>
      </c>
      <c r="DS22" s="53">
        <f>_xll.OneStreamExcelAddIn.XFFunctions.XFGetCell("TRUE", "CONSOL", $D$3,"TOT_Entity","Aggregated","Budget_Working",[1]Setup!C13,"PERIODIC",$B22,"TOPFLOW","TOP","TOP","top1",$C22,"top3","Open_Acute_DIV1","TOP5","TOP6","REPORTED","TOP8")</f>
        <v>0</v>
      </c>
      <c r="DT22" s="53">
        <f>_xll.OneStreamExcelAddIn.XFFunctions.XFGetCell("TRUE", "CONSOL", $D$3,"TOT_Entity","Aggregated","Budget_Working",[1]Setup!C14,"PERIODIC",$B22,"TOPFLOW","TOP","TOP","top1",$C22,"top3","Open_Acute_DIV1","TOP5","TOP6","REPORTED","TOP8")</f>
        <v>0</v>
      </c>
      <c r="DU22" s="53">
        <f>_xll.OneStreamExcelAddIn.XFFunctions.XFGetCell("TRUE", "CONSOL", $D$3,"TOT_Entity","Aggregated","Budget_Working",[1]Setup!C15,"PERIODIC",$B22,"TOPFLOW","TOP","TOP","top1",$C22,"top3","Open_Acute_DIV1","TOP5","TOP6","REPORTED","TOP8")</f>
        <v>0</v>
      </c>
      <c r="DV22" s="15"/>
      <c r="DW22" s="53">
        <f>_xll.OneStreamExcelAddIn.XFFunctions.XFGetCell("TRUE", "CONSOL", $D$3,"TOT_Entity","USD","Budget_Final",[1]Setup!C17,"PERIODIC",$B22,"TOPFLOW","TOP","TOP","top1",$C22,"top3","Open_Acute_DIV1","TOP5","TOP6","REPORTED","TOP8")</f>
        <v>0</v>
      </c>
      <c r="DX22" s="53">
        <f>_xll.OneStreamExcelAddIn.XFFunctions.XFGetCell("TRUE", "CONSOL", $D$3,"TOT_Entity","USD","Budget_Final",[1]Setup!C18,"PERIODIC",$B22,"TOPFLOW","TOP","TOP","top1",$C22,"top3","Open_Acute_DIV1","TOP5","TOP6","REPORTED","TOP8")</f>
        <v>0</v>
      </c>
      <c r="DY22" s="53">
        <f>_xll.OneStreamExcelAddIn.XFFunctions.XFGetCell("TRUE", "CONSOL", $D$3,"TOT_Entity","USD","Budget_Final",[1]Setup!C19,"PERIODIC",$B22,"TOPFLOW","TOP","TOP","top1",$C22,"top3","Open_Acute_DIV1","TOP5","TOP6","REPORTED","TOP8")</f>
        <v>0</v>
      </c>
      <c r="DZ22" s="53">
        <f>_xll.OneStreamExcelAddIn.XFFunctions.XFGetCell("TRUE", "CONSOL", $D$3,"TOT_Entity","USD","Budget_Final",[1]Setup!C20,"PERIODIC",$B22,"TOPFLOW","TOP","TOP","top1",$C22,"top3","Open_Acute_DIV1","TOP5","TOP6","REPORTED","TOP8")</f>
        <v>0</v>
      </c>
      <c r="EA22" s="53">
        <f>_xll.OneStreamExcelAddIn.XFFunctions.XFGetCell("TRUE", "CONSOL", $D$3,"TOT_Entity","USD","Budget_Final",[1]Setup!C21,"PERIODIC",$B22,"TOPFLOW","TOP","TOP","top1",$C22,"top3","Open_Acute_DIV1","TOP5","TOP6","REPORTED","TOP8")</f>
        <v>0</v>
      </c>
      <c r="EB22" s="53">
        <f>_xll.OneStreamExcelAddIn.XFFunctions.XFGetCell("TRUE", "CONSOL", $D$3,"TOT_Entity","USD","Budget_Final",[1]Setup!C22,"PERIODIC",$B22,"TOPFLOW","TOP","TOP","top1",$C22,"top3","Open_Acute_DIV1","TOP5","TOP6","REPORTED","TOP8")</f>
        <v>0</v>
      </c>
      <c r="EC22" s="53">
        <f>_xll.OneStreamExcelAddIn.XFFunctions.XFGetCell("TRUE", "CONSOL", $D$3,"TOT_Entity","USD","Budget_Final",[1]Setup!C23,"PERIODIC",$B22,"TOPFLOW","TOP","TOP","top1",$C22,"top3","Open_Acute_DIV1","TOP5","TOP6","REPORTED","TOP8")</f>
        <v>0</v>
      </c>
      <c r="ED22" s="53">
        <f>_xll.OneStreamExcelAddIn.XFFunctions.XFGetCell("TRUE", "CONSOL", $D$3,"TOT_Entity","USD","Budget_Final",[1]Setup!C24,"PERIODIC",$B22,"TOPFLOW","TOP","TOP","top1",$C22,"top3","Open_Acute_DIV1","TOP5","TOP6","REPORTED","TOP8")</f>
        <v>0</v>
      </c>
      <c r="EE22" s="53">
        <f>_xll.OneStreamExcelAddIn.XFFunctions.XFGetCell("TRUE", "CONSOL", $D$3,"TOT_Entity","USD","Budget_Final",[1]Setup!C25,"PERIODIC",$B22,"TOPFLOW","TOP","TOP","top1",$C22,"top3","Open_Acute_DIV1","TOP5","TOP6","REPORTED","TOP8")</f>
        <v>0</v>
      </c>
      <c r="EF22" s="53">
        <f>_xll.OneStreamExcelAddIn.XFFunctions.XFGetCell("TRUE", "CONSOL", $D$3,"TOT_Entity","USD","Budget_Final",[1]Setup!C26,"PERIODIC",$B22,"TOPFLOW","TOP","TOP","top1",$C22,"top3","Open_Acute_DIV1","TOP5","TOP6","REPORTED","TOP8")</f>
        <v>0</v>
      </c>
      <c r="EG22" s="53">
        <f>_xll.OneStreamExcelAddIn.XFFunctions.XFGetCell("TRUE", "CONSOL", $D$3,"TOT_Entity","USD","Budget_Final",[1]Setup!C27,"PERIODIC",$B22,"TOPFLOW","TOP","TOP","top1",$C22,"top3","Open_Acute_DIV1","TOP5","TOP6","REPORTED","TOP8")</f>
        <v>0</v>
      </c>
      <c r="EH22" s="53">
        <f>_xll.OneStreamExcelAddIn.XFFunctions.XFGetCell("TRUE", "CONSOL", $D$3,"TOT_Entity","USD","Budget_Final",[1]Setup!C28,"PERIODIC",$B22,"TOPFLOW","TOP","TOP","top1",$C22,"top3","Open_Acute_DIV1","TOP5","TOP6","REPORTED","TOP8")</f>
        <v>0</v>
      </c>
    </row>
    <row r="23" spans="2:138" x14ac:dyDescent="0.25">
      <c r="B23" s="51" t="s">
        <v>44</v>
      </c>
      <c r="C23" s="51" t="s">
        <v>46</v>
      </c>
      <c r="D23" s="58" t="s">
        <v>52</v>
      </c>
      <c r="E23" s="59">
        <f>_xll.OneStreamExcelAddIn.XFFunctions.XFGetCell("TRUE", "CONSOL", $D$3,"TOT_Entity","USD","Actual",$E$3,"PERIODIC",$B23,"TOPFLOW","TOP","TOP","top1",$C23,"top3","Open_Acute_DIV1","TOP5","TOP6","REPORTED","TOP8")</f>
        <v>0</v>
      </c>
      <c r="F23" s="59">
        <f>_xll.OneStreamExcelAddIn.XFFunctions.XFGetCell("TRUE", "CONSOL", $D$3,"TOT_Entity","Aggregated","Budget_Working",$E$3,"PERIODIC",$B23,"TOPFLOW","TOP","TOP","top1",$C23,"top3","Open_Acute_DIV1","TOP5","TOP6","REPORTED","TOP8")</f>
        <v>0</v>
      </c>
      <c r="G23" s="59">
        <f>SUM(G17:G22)</f>
        <v>0</v>
      </c>
      <c r="H23" s="60">
        <f t="shared" si="10"/>
        <v>0</v>
      </c>
      <c r="I23" s="61"/>
      <c r="J23" s="59">
        <f>_xll.OneStreamExcelAddIn.XFFunctions.XFGetCell("TRUE", "CONSOL", $D$3,"TOT_Entity","USD","Actual",$E$3,"YTD",$B23,"TOPFLOW","TOP","TOP","top1",$C23,"top3","Open_Acute_DIV1","TOP5","TOP6","REPORTED","TOP8")</f>
        <v>0</v>
      </c>
      <c r="K23" s="59">
        <f>_xll.OneStreamExcelAddIn.XFFunctions.XFGetCell("TRUE", "CONSOL", $D$3,"TOT_Entity","Aggregated","Budget_Working",$E$3,"YTD",$B23,"TOPFLOW","TOP","TOP","top1",$C23,"top3","Open_Acute_DIV1","TOP5","TOP6","REPORTED","TOP8")</f>
        <v>0</v>
      </c>
      <c r="L23" s="59">
        <f>SUM(L17:L22)</f>
        <v>0</v>
      </c>
      <c r="M23" s="60">
        <f t="shared" si="11"/>
        <v>0</v>
      </c>
      <c r="N23" s="61"/>
      <c r="O23" s="59">
        <f>_xll.OneStreamExcelAddIn.XFFunctions.XFGetCell("TRUE", "CONSOL", $D$3,"TOT_Entity","USD","Actual",$F$3,"YTD",$B23,"TOPFLOW","TOP","TOP","top1",$C23,"top3","Open_Acute_DIV1","TOP5","TOP6","REPORTED","TOP8")</f>
        <v>0</v>
      </c>
      <c r="P23" s="59">
        <f>_xll.OneStreamExcelAddIn.XFFunctions.XFGetCell("TRUE", "CONSOL", $D$3,"TOT_Entity","USD","Actual",$E$3,"YTD",$B23,"TOPFLOW","TOP","TOP","top1",$C23,"top3","Open_Acute_DIV1","TOP5","TOP6","REPORTED","VAR_BW_PY_Actual")</f>
        <v>0</v>
      </c>
      <c r="Q23" s="60">
        <f t="shared" si="12"/>
        <v>0</v>
      </c>
      <c r="R23" s="61"/>
      <c r="S23" s="59">
        <f>_xll.OneStreamExcelAddIn.XFFunctions.XFGetCell("TRUE", "CONSOL", $D$3,"TOT_Entity","USD","MIDFCST",$E$3,"MTD",$B23,"TOPFLOW","TOP","TOP","top1",$C23,"top3","Open_Acute_DIV1","TOP5","TOP6","REPORTED","TOP8")</f>
        <v>0</v>
      </c>
      <c r="T23" s="59">
        <f>E23-S23</f>
        <v>0</v>
      </c>
      <c r="U23" s="60">
        <f t="shared" si="35"/>
        <v>0</v>
      </c>
      <c r="V23" s="61"/>
      <c r="W23" s="42"/>
      <c r="X23" s="43"/>
      <c r="Y23" s="42"/>
      <c r="Z23" s="44"/>
      <c r="AA23" s="62"/>
      <c r="AB23" s="59">
        <f>_xll.OneStreamExcelAddIn.XFFunctions.XFGetCell("TRUE", "CONSOL", $D$3,"TOT_Entity","USD","Actual",[1]Setup!C4,"PERIODIC",$B23,"TOPFLOW","TOP","TOP","top1",$C23,"top3","Open_Acute_DIV1","TOP5","TOP6","REPORTED","TOP8")</f>
        <v>0</v>
      </c>
      <c r="AC23" s="59"/>
      <c r="AD23" s="59">
        <f>AB23-AC23</f>
        <v>0</v>
      </c>
      <c r="AE23" s="60">
        <f t="shared" si="13"/>
        <v>0</v>
      </c>
      <c r="AG23" s="59">
        <f>_xll.OneStreamExcelAddIn.XFFunctions.XFGetCell("TRUE", "CONSOL", $D$3,"TOT_Entity","USD","Actual",[1]Setup!C5,"PERIODIC",$B23,"TOPFLOW","TOP","TOP","top1",$C23,"top3","Open_Acute_DIV1","TOP5","TOP6","REPORTED","TOP8")</f>
        <v>0</v>
      </c>
      <c r="AH23" s="59"/>
      <c r="AI23" s="59">
        <f>AG23-AH23</f>
        <v>0</v>
      </c>
      <c r="AJ23" s="60">
        <f t="shared" si="14"/>
        <v>0</v>
      </c>
      <c r="AL23" s="59">
        <f>_xll.OneStreamExcelAddIn.XFFunctions.XFGetCell("TRUE", "CONSOL", $D$3,"TOT_Entity","USD","Actual",[1]Setup!C6,"PERIODIC",$B23,"TOPFLOW","TOP","TOP","top1",$C23,"top3","Open_Acute_DIV1","TOP5","TOP6","REPORTED","TOP8")</f>
        <v>0</v>
      </c>
      <c r="AM23" s="59"/>
      <c r="AN23" s="59">
        <f t="shared" si="15"/>
        <v>0</v>
      </c>
      <c r="AO23" s="60">
        <f t="shared" si="16"/>
        <v>0</v>
      </c>
      <c r="AQ23" s="59">
        <f>_xll.OneStreamExcelAddIn.XFFunctions.XFGetCell("TRUE", "CONSOL", $D$3,"TOT_Entity","USD","Actual",[1]Setup!C7,"PERIODIC",$B23,"TOPFLOW","TOP","TOP","top1",$C23,"top3","Open_Acute_DIV1","TOP5","TOP6","REPORTED","TOP8")</f>
        <v>0</v>
      </c>
      <c r="AR23" s="59"/>
      <c r="AS23" s="59">
        <f t="shared" si="17"/>
        <v>0</v>
      </c>
      <c r="AT23" s="60">
        <f t="shared" si="18"/>
        <v>0</v>
      </c>
      <c r="AV23" s="59">
        <f>_xll.OneStreamExcelAddIn.XFFunctions.XFGetCell("TRUE", "CONSOL", $D$3,"TOT_Entity","USD","Actual",[1]Setup!C8,"PERIODIC",$B23,"TOPFLOW","TOP","TOP","top1",$C23,"top3","Open_Acute_DIV1","TOP5","TOP6","REPORTED","TOP8")</f>
        <v>0</v>
      </c>
      <c r="AW23" s="59"/>
      <c r="AX23" s="59">
        <f t="shared" si="19"/>
        <v>0</v>
      </c>
      <c r="AY23" s="60">
        <f t="shared" si="20"/>
        <v>0</v>
      </c>
      <c r="BA23" s="59">
        <f>_xll.OneStreamExcelAddIn.XFFunctions.XFGetCell("TRUE", "CONSOL", $D$3,"TOT_Entity","USD","Actual",[1]Setup!C9,"PERIODIC",$B23,"TOPFLOW","TOP","TOP","top1",$C23,"top3","Open_Acute_DIV1","TOP5","TOP6","REPORTED","TOP8")</f>
        <v>0</v>
      </c>
      <c r="BB23" s="59"/>
      <c r="BC23" s="59">
        <f t="shared" si="21"/>
        <v>0</v>
      </c>
      <c r="BD23" s="60">
        <f t="shared" si="22"/>
        <v>0</v>
      </c>
      <c r="BF23" s="59">
        <f>_xll.OneStreamExcelAddIn.XFFunctions.XFGetCell("TRUE", "CONSOL", $D$3,"TOT_Entity","USD","Actual",[1]Setup!C10,"PERIODIC",$B23,"TOPFLOW","TOP","TOP","top1",$C23,"top3","Open_Acute_DIV1","TOP5","TOP6","REPORTED","TOP8")</f>
        <v>0</v>
      </c>
      <c r="BG23" s="59"/>
      <c r="BH23" s="59">
        <f t="shared" si="23"/>
        <v>0</v>
      </c>
      <c r="BI23" s="60">
        <f t="shared" si="24"/>
        <v>0</v>
      </c>
      <c r="BK23" s="59">
        <f>_xll.OneStreamExcelAddIn.XFFunctions.XFGetCell("TRUE", "CONSOL", $D$3,"TOT_Entity","USD","Actual",[1]Setup!C11,"PERIODIC",$B23,"TOPFLOW","TOP","TOP","top1",$C23,"top3","Open_Acute_DIV1","TOP5","TOP6","REPORTED","TOP8")</f>
        <v>0</v>
      </c>
      <c r="BL23" s="59"/>
      <c r="BM23" s="59">
        <f t="shared" si="25"/>
        <v>0</v>
      </c>
      <c r="BN23" s="60">
        <f t="shared" si="26"/>
        <v>0</v>
      </c>
      <c r="BP23" s="59">
        <f>_xll.OneStreamExcelAddIn.XFFunctions.XFGetCell("TRUE", "CONSOL", $D$3,"TOT_Entity","USD","Actual",[1]Setup!C12,"PERIODIC",$B23,"TOPFLOW","TOP","TOP","top1",$C23,"top3","Open_Acute_DIV1","TOP5","TOP6","REPORTED","TOP8")</f>
        <v>0</v>
      </c>
      <c r="BQ23" s="59"/>
      <c r="BR23" s="59">
        <f t="shared" si="27"/>
        <v>0</v>
      </c>
      <c r="BS23" s="60">
        <f t="shared" si="28"/>
        <v>0</v>
      </c>
      <c r="BU23" s="59">
        <f>_xll.OneStreamExcelAddIn.XFFunctions.XFGetCell("TRUE", "CONSOL", $D$3,"TOT_Entity","USD","Actual",[1]Setup!C13,"PERIODIC",$B23,"TOPFLOW","TOP","TOP","top1",$C23,"top3","Open_Acute_DIV1","TOP5","TOP6","REPORTED","TOP8")</f>
        <v>0</v>
      </c>
      <c r="BV23" s="59"/>
      <c r="BW23" s="59">
        <f t="shared" si="29"/>
        <v>0</v>
      </c>
      <c r="BX23" s="60">
        <f t="shared" si="30"/>
        <v>0</v>
      </c>
      <c r="BZ23" s="59">
        <f>_xll.OneStreamExcelAddIn.XFFunctions.XFGetCell("TRUE", "CONSOL", $D$3,"TOT_Entity","USD","Actual",[1]Setup!C14,"PERIODIC",$B23,"TOPFLOW","TOP","TOP","top1",$C23,"top3","Open_Acute_DIV1","TOP5","TOP6","REPORTED","TOP8")</f>
        <v>0</v>
      </c>
      <c r="CA23" s="59"/>
      <c r="CB23" s="59">
        <f t="shared" si="31"/>
        <v>0</v>
      </c>
      <c r="CC23" s="60">
        <f t="shared" si="32"/>
        <v>0</v>
      </c>
      <c r="CE23" s="59">
        <f>_xll.OneStreamExcelAddIn.XFFunctions.XFGetCell("TRUE", "CONSOL", $D$3,"TOT_Entity","USD","Actual",[1]Setup!C15,"PERIODIC",$B23,"TOPFLOW","TOP","TOP","top1",$C23,"top3","Open_Acute_DIV1","TOP5","TOP6","REPORTED","TOP8")</f>
        <v>0</v>
      </c>
      <c r="CF23" s="59"/>
      <c r="CG23" s="59">
        <f t="shared" si="33"/>
        <v>0</v>
      </c>
      <c r="CH23" s="60">
        <f t="shared" si="34"/>
        <v>0</v>
      </c>
      <c r="CI23" s="64"/>
      <c r="CJ23" s="59">
        <f>_xll.OneStreamExcelAddIn.XFFunctions.XFGetCell("TRUE", "CONSOL", $D$3,"TOT_Entity","USD","Actual",[1]Setup!C4,"PERIODIC",$B23,"TOPFLOW","TOP","TOP","top1",$C23,"top3","Open_Acute_DIV1","TOP5","TOP6","REPORTED","TOP8")</f>
        <v>0</v>
      </c>
      <c r="CK23" s="59">
        <f>_xll.OneStreamExcelAddIn.XFFunctions.XFGetCell("TRUE", "CONSOL", $D$3,"TOT_Entity","USD","Actual",[1]Setup!C5,"PERIODIC",$B23,"TOPFLOW","TOP","TOP","top1",$C23,"top3","Open_Acute_DIV1","TOP5","TOP6","REPORTED","TOP8")</f>
        <v>0</v>
      </c>
      <c r="CL23" s="59">
        <f>_xll.OneStreamExcelAddIn.XFFunctions.XFGetCell("TRUE", "CONSOL", $D$3,"TOT_Entity","USD","Actual",[1]Setup!C6,"PERIODIC",$B23,"TOPFLOW","TOP","TOP","top1",$C23,"top3","Open_Acute_DIV1","TOP5","TOP6","REPORTED","TOP8")</f>
        <v>0</v>
      </c>
      <c r="CM23" s="59">
        <f>_xll.OneStreamExcelAddIn.XFFunctions.XFGetCell("TRUE", "CONSOL", $D$3,"TOT_Entity","USD","Actual",[1]Setup!C7,"PERIODIC",$B23,"TOPFLOW","TOP","TOP","top1",$C23,"top3","Open_Acute_DIV1","TOP5","TOP6","REPORTED","TOP8")</f>
        <v>0</v>
      </c>
      <c r="CN23" s="59">
        <f>_xll.OneStreamExcelAddIn.XFFunctions.XFGetCell("TRUE", "CONSOL", $D$3,"TOT_Entity","USD","Actual",[1]Setup!C8,"PERIODIC",$B23,"TOPFLOW","TOP","TOP","top1",$C23,"top3","Open_Acute_DIV1","TOP5","TOP6","REPORTED","TOP8")</f>
        <v>0</v>
      </c>
      <c r="CO23" s="59">
        <f>_xll.OneStreamExcelAddIn.XFFunctions.XFGetCell("TRUE", "CONSOL", $D$3,"TOT_Entity","USD","Actual",[1]Setup!C9,"PERIODIC",$B23,"TOPFLOW","TOP","TOP","top1",$C23,"top3","Open_Acute_DIV1","TOP5","TOP6","REPORTED","TOP8")</f>
        <v>0</v>
      </c>
      <c r="CP23" s="59">
        <f>_xll.OneStreamExcelAddIn.XFFunctions.XFGetCell("TRUE", "CONSOL", $D$3,"TOT_Entity","USD","Actual",[1]Setup!C10,"PERIODIC",$B23,"TOPFLOW","TOP","TOP","top1",$C23,"top3","Open_Acute_DIV1","TOP5","TOP6","REPORTED","TOP8")</f>
        <v>0</v>
      </c>
      <c r="CQ23" s="59">
        <f>_xll.OneStreamExcelAddIn.XFFunctions.XFGetCell("TRUE", "CONSOL", $D$3,"TOT_Entity","USD","Actual",[1]Setup!C11,"PERIODIC",$B23,"TOPFLOW","TOP","TOP","top1",$C23,"top3","Open_Acute_DIV1","TOP5","TOP6","REPORTED","TOP8")</f>
        <v>0</v>
      </c>
      <c r="CR23" s="59">
        <f>_xll.OneStreamExcelAddIn.XFFunctions.XFGetCell("TRUE", "CONSOL", $D$3,"TOT_Entity","USD","Actual",[1]Setup!C12,"PERIODIC",$B23,"TOPFLOW","TOP","TOP","top1",$C23,"top3","Open_Acute_DIV1","TOP5","TOP6","REPORTED","TOP8")</f>
        <v>0</v>
      </c>
      <c r="CS23" s="59">
        <f>_xll.OneStreamExcelAddIn.XFFunctions.XFGetCell("TRUE", "CONSOL", $D$3,"TOT_Entity","USD","Actual",[1]Setup!C13,"PERIODIC",$B23,"TOPFLOW","TOP","TOP","top1",$C23,"top3","Open_Acute_DIV1","TOP5","TOP6","REPORTED","TOP8")</f>
        <v>0</v>
      </c>
      <c r="CT23" s="59">
        <f>_xll.OneStreamExcelAddIn.XFFunctions.XFGetCell("TRUE", "CONSOL", $D$3,"TOT_Entity","USD","Actual",[1]Setup!C14,"PERIODIC",$B23,"TOPFLOW","TOP","TOP","top1",$C23,"top3","Open_Acute_DIV1","TOP5","TOP6","REPORTED","TOP8")</f>
        <v>0</v>
      </c>
      <c r="CU23" s="59">
        <f>_xll.OneStreamExcelAddIn.XFFunctions.XFGetCell("TRUE", "CONSOL", $D$3,"TOT_Entity","USD","Actual",[1]Setup!C15,"PERIODIC",$B23,"TOPFLOW","TOP","TOP","top1",$C23,"top3","Open_Acute_DIV1","TOP5","TOP6","REPORTED","TOP8")</f>
        <v>0</v>
      </c>
      <c r="CV23" s="64"/>
      <c r="CW23" s="59">
        <f>_xll.OneStreamExcelAddIn.XFFunctions.XFGetCell("TRUE", "CONSOL", $D$3,"TOT_Entity","USD","Actual",[1]Setup!C17,"PERIODIC",$B23,"TOPFLOW","TOP","TOP","top1",$C23,"top3","Open_Acute_DIV1","TOP5","TOP6","REPORTED","TOP8")</f>
        <v>0</v>
      </c>
      <c r="CX23" s="59">
        <f>_xll.OneStreamExcelAddIn.XFFunctions.XFGetCell("TRUE", "CONSOL", $D$3,"TOT_Entity","USD","Actual",[1]Setup!C18,"PERIODIC",$B23,"TOPFLOW","TOP","TOP","top1",$C23,"top3","Open_Acute_DIV1","TOP5","TOP6","REPORTED","TOP8")</f>
        <v>0</v>
      </c>
      <c r="CY23" s="59">
        <f>_xll.OneStreamExcelAddIn.XFFunctions.XFGetCell("TRUE", "CONSOL", $D$3,"TOT_Entity","USD","Actual",[1]Setup!C19,"PERIODIC",$B23,"TOPFLOW","TOP","TOP","top1",$C23,"top3","Open_Acute_DIV1","TOP5","TOP6","REPORTED","TOP8")</f>
        <v>0</v>
      </c>
      <c r="CZ23" s="59">
        <f>_xll.OneStreamExcelAddIn.XFFunctions.XFGetCell("TRUE", "CONSOL", $D$3,"TOT_Entity","USD","Actual",[1]Setup!C20,"PERIODIC",$B23,"TOPFLOW","TOP","TOP","top1",$C23,"top3","Open_Acute_DIV1","TOP5","TOP6","REPORTED","TOP8")</f>
        <v>0</v>
      </c>
      <c r="DA23" s="59">
        <f>_xll.OneStreamExcelAddIn.XFFunctions.XFGetCell("TRUE", "CONSOL", $D$3,"TOT_Entity","USD","Actual",[1]Setup!C21,"PERIODIC",$B23,"TOPFLOW","TOP","TOP","top1",$C23,"top3","Open_Acute_DIV1","TOP5","TOP6","REPORTED","TOP8")</f>
        <v>0</v>
      </c>
      <c r="DB23" s="59">
        <f>_xll.OneStreamExcelAddIn.XFFunctions.XFGetCell("TRUE", "CONSOL", $D$3,"TOT_Entity","USD","Actual",[1]Setup!C22,"PERIODIC",$B23,"TOPFLOW","TOP","TOP","top1",$C23,"top3","Open_Acute_DIV1","TOP5","TOP6","REPORTED","TOP8")</f>
        <v>0</v>
      </c>
      <c r="DC23" s="59">
        <f>_xll.OneStreamExcelAddIn.XFFunctions.XFGetCell("TRUE", "CONSOL", $D$3,"TOT_Entity","USD","Actual",[1]Setup!C23,"PERIODIC",$B23,"TOPFLOW","TOP","TOP","top1",$C23,"top3","Open_Acute_DIV1","TOP5","TOP6","REPORTED","TOP8")</f>
        <v>0</v>
      </c>
      <c r="DD23" s="59">
        <f>_xll.OneStreamExcelAddIn.XFFunctions.XFGetCell("TRUE", "CONSOL", $D$3,"TOT_Entity","USD","Actual",[1]Setup!C24,"PERIODIC",$B23,"TOPFLOW","TOP","TOP","top1",$C23,"top3","Open_Acute_DIV1","TOP5","TOP6","REPORTED","TOP8")</f>
        <v>0</v>
      </c>
      <c r="DE23" s="59">
        <f>_xll.OneStreamExcelAddIn.XFFunctions.XFGetCell("TRUE", "CONSOL", $D$3,"TOT_Entity","USD","Actual",[1]Setup!C25,"PERIODIC",$B23,"TOPFLOW","TOP","TOP","top1",$C23,"top3","Open_Acute_DIV1","TOP5","TOP6","REPORTED","TOP8")</f>
        <v>0</v>
      </c>
      <c r="DF23" s="59">
        <f>_xll.OneStreamExcelAddIn.XFFunctions.XFGetCell("TRUE", "CONSOL", $D$3,"TOT_Entity","USD","Actual",[1]Setup!C26,"PERIODIC",$B23,"TOPFLOW","TOP","TOP","top1",$C23,"top3","Open_Acute_DIV1","TOP5","TOP6","REPORTED","TOP8")</f>
        <v>0</v>
      </c>
      <c r="DG23" s="59">
        <f>_xll.OneStreamExcelAddIn.XFFunctions.XFGetCell("TRUE", "CONSOL", $D$3,"TOT_Entity","USD","Actual",[1]Setup!C27,"PERIODIC",$B23,"TOPFLOW","TOP","TOP","top1",$C23,"top3","Open_Acute_DIV1","TOP5","TOP6","REPORTED","TOP8")</f>
        <v>0</v>
      </c>
      <c r="DH23" s="59">
        <f>_xll.OneStreamExcelAddIn.XFFunctions.XFGetCell("TRUE", "CONSOL", $D$3,"TOT_Entity","USD","Actual",[1]Setup!C28,"PERIODIC",$B23,"TOPFLOW","TOP","TOP","top1",$C23,"top3","Open_Acute_DIV1","TOP5","TOP6","REPORTED","TOP8")</f>
        <v>0</v>
      </c>
      <c r="DI23" s="15"/>
      <c r="DJ23" s="59">
        <f>_xll.OneStreamExcelAddIn.XFFunctions.XFGetCell("TRUE", "CONSOL", $D$3,"TOT_Entity","Aggregated","Budget_Working",[1]Setup!C4,"PERIODIC",$B23,"TOPFLOW","TOP","TOP","top1",$C23,"top3","Open_Acute_DIV1","TOP5","TOP6","REPORTED","TOP8")</f>
        <v>0</v>
      </c>
      <c r="DK23" s="59">
        <f>_xll.OneStreamExcelAddIn.XFFunctions.XFGetCell("TRUE", "CONSOL", $D$3,"TOT_Entity","Aggregated","Budget_Working",[1]Setup!C5,"PERIODIC",$B23,"TOPFLOW","TOP","TOP","top1",$C23,"top3","Open_Acute_DIV1","TOP5","TOP6","REPORTED","TOP8")</f>
        <v>0</v>
      </c>
      <c r="DL23" s="59">
        <f>_xll.OneStreamExcelAddIn.XFFunctions.XFGetCell("TRUE", "CONSOL", $D$3,"TOT_Entity","Aggregated","Budget_Working",[1]Setup!C6,"PERIODIC",$B23,"TOPFLOW","TOP","TOP","top1",$C23,"top3","Open_Acute_DIV1","TOP5","TOP6","REPORTED","TOP8")</f>
        <v>0</v>
      </c>
      <c r="DM23" s="59">
        <f>_xll.OneStreamExcelAddIn.XFFunctions.XFGetCell("TRUE", "CONSOL", $D$3,"TOT_Entity","Aggregated","Budget_Working",[1]Setup!C7,"PERIODIC",$B23,"TOPFLOW","TOP","TOP","top1",$C23,"top3","Open_Acute_DIV1","TOP5","TOP6","REPORTED","TOP8")</f>
        <v>0</v>
      </c>
      <c r="DN23" s="59">
        <f>_xll.OneStreamExcelAddIn.XFFunctions.XFGetCell("TRUE", "CONSOL", $D$3,"TOT_Entity","Aggregated","Budget_Working",[1]Setup!C8,"PERIODIC",$B23,"TOPFLOW","TOP","TOP","top1",$C23,"top3","Open_Acute_DIV1","TOP5","TOP6","REPORTED","TOP8")</f>
        <v>0</v>
      </c>
      <c r="DO23" s="59">
        <f>_xll.OneStreamExcelAddIn.XFFunctions.XFGetCell("TRUE", "CONSOL", $D$3,"TOT_Entity","Aggregated","Budget_Working",[1]Setup!C9,"PERIODIC",$B23,"TOPFLOW","TOP","TOP","top1",$C23,"top3","Open_Acute_DIV1","TOP5","TOP6","REPORTED","TOP8")</f>
        <v>0</v>
      </c>
      <c r="DP23" s="59">
        <f>_xll.OneStreamExcelAddIn.XFFunctions.XFGetCell("TRUE", "CONSOL", $D$3,"TOT_Entity","Aggregated","Budget_Working",[1]Setup!C10,"PERIODIC",$B23,"TOPFLOW","TOP","TOP","top1",$C23,"top3","Open_Acute_DIV1","TOP5","TOP6","REPORTED","TOP8")</f>
        <v>0</v>
      </c>
      <c r="DQ23" s="59">
        <f>_xll.OneStreamExcelAddIn.XFFunctions.XFGetCell("TRUE", "CONSOL", $D$3,"TOT_Entity","Aggregated","Budget_Working",[1]Setup!C11,"PERIODIC",$B23,"TOPFLOW","TOP","TOP","top1",$C23,"top3","Open_Acute_DIV1","TOP5","TOP6","REPORTED","TOP8")</f>
        <v>0</v>
      </c>
      <c r="DR23" s="59">
        <f>_xll.OneStreamExcelAddIn.XFFunctions.XFGetCell("TRUE", "CONSOL", $D$3,"TOT_Entity","Aggregated","Budget_Working",[1]Setup!C12,"PERIODIC",$B23,"TOPFLOW","TOP","TOP","top1",$C23,"top3","Open_Acute_DIV1","TOP5","TOP6","REPORTED","TOP8")</f>
        <v>0</v>
      </c>
      <c r="DS23" s="59">
        <f>_xll.OneStreamExcelAddIn.XFFunctions.XFGetCell("TRUE", "CONSOL", $D$3,"TOT_Entity","Aggregated","Budget_Working",[1]Setup!C13,"PERIODIC",$B23,"TOPFLOW","TOP","TOP","top1",$C23,"top3","Open_Acute_DIV1","TOP5","TOP6","REPORTED","TOP8")</f>
        <v>0</v>
      </c>
      <c r="DT23" s="59">
        <f>_xll.OneStreamExcelAddIn.XFFunctions.XFGetCell("TRUE", "CONSOL", $D$3,"TOT_Entity","Aggregated","Budget_Working",[1]Setup!C14,"PERIODIC",$B23,"TOPFLOW","TOP","TOP","top1",$C23,"top3","Open_Acute_DIV1","TOP5","TOP6","REPORTED","TOP8")</f>
        <v>0</v>
      </c>
      <c r="DU23" s="59">
        <f>_xll.OneStreamExcelAddIn.XFFunctions.XFGetCell("TRUE", "CONSOL", $D$3,"TOT_Entity","Aggregated","Budget_Working",[1]Setup!C15,"PERIODIC",$B23,"TOPFLOW","TOP","TOP","top1",$C23,"top3","Open_Acute_DIV1","TOP5","TOP6","REPORTED","TOP8")</f>
        <v>0</v>
      </c>
      <c r="DV23" s="15"/>
      <c r="DW23" s="59">
        <f>_xll.OneStreamExcelAddIn.XFFunctions.XFGetCell("TRUE", "CONSOL", $D$3,"TOT_Entity","USD","Budget_Final",[1]Setup!C17,"PERIODIC",$B23,"TOPFLOW","TOP","TOP","top1",$C23,"top3","Open_Acute_DIV1","TOP5","TOP6","REPORTED","TOP8")</f>
        <v>0</v>
      </c>
      <c r="DX23" s="59">
        <f>_xll.OneStreamExcelAddIn.XFFunctions.XFGetCell("TRUE", "CONSOL", $D$3,"TOT_Entity","USD","Budget_Final",[1]Setup!C18,"PERIODIC",$B23,"TOPFLOW","TOP","TOP","top1",$C23,"top3","Open_Acute_DIV1","TOP5","TOP6","REPORTED","TOP8")</f>
        <v>0</v>
      </c>
      <c r="DY23" s="59">
        <f>_xll.OneStreamExcelAddIn.XFFunctions.XFGetCell("TRUE", "CONSOL", $D$3,"TOT_Entity","USD","Budget_Final",[1]Setup!C19,"PERIODIC",$B23,"TOPFLOW","TOP","TOP","top1",$C23,"top3","Open_Acute_DIV1","TOP5","TOP6","REPORTED","TOP8")</f>
        <v>0</v>
      </c>
      <c r="DZ23" s="59">
        <f>_xll.OneStreamExcelAddIn.XFFunctions.XFGetCell("TRUE", "CONSOL", $D$3,"TOT_Entity","USD","Budget_Final",[1]Setup!C20,"PERIODIC",$B23,"TOPFLOW","TOP","TOP","top1",$C23,"top3","Open_Acute_DIV1","TOP5","TOP6","REPORTED","TOP8")</f>
        <v>0</v>
      </c>
      <c r="EA23" s="59">
        <f>_xll.OneStreamExcelAddIn.XFFunctions.XFGetCell("TRUE", "CONSOL", $D$3,"TOT_Entity","USD","Budget_Final",[1]Setup!C21,"PERIODIC",$B23,"TOPFLOW","TOP","TOP","top1",$C23,"top3","Open_Acute_DIV1","TOP5","TOP6","REPORTED","TOP8")</f>
        <v>0</v>
      </c>
      <c r="EB23" s="59">
        <f>_xll.OneStreamExcelAddIn.XFFunctions.XFGetCell("TRUE", "CONSOL", $D$3,"TOT_Entity","USD","Budget_Final",[1]Setup!C22,"PERIODIC",$B23,"TOPFLOW","TOP","TOP","top1",$C23,"top3","Open_Acute_DIV1","TOP5","TOP6","REPORTED","TOP8")</f>
        <v>0</v>
      </c>
      <c r="EC23" s="59">
        <f>_xll.OneStreamExcelAddIn.XFFunctions.XFGetCell("TRUE", "CONSOL", $D$3,"TOT_Entity","USD","Budget_Final",[1]Setup!C23,"PERIODIC",$B23,"TOPFLOW","TOP","TOP","top1",$C23,"top3","Open_Acute_DIV1","TOP5","TOP6","REPORTED","TOP8")</f>
        <v>0</v>
      </c>
      <c r="ED23" s="59">
        <f>_xll.OneStreamExcelAddIn.XFFunctions.XFGetCell("TRUE", "CONSOL", $D$3,"TOT_Entity","USD","Budget_Final",[1]Setup!C24,"PERIODIC",$B23,"TOPFLOW","TOP","TOP","top1",$C23,"top3","Open_Acute_DIV1","TOP5","TOP6","REPORTED","TOP8")</f>
        <v>0</v>
      </c>
      <c r="EE23" s="59">
        <f>_xll.OneStreamExcelAddIn.XFFunctions.XFGetCell("TRUE", "CONSOL", $D$3,"TOT_Entity","USD","Budget_Final",[1]Setup!C25,"PERIODIC",$B23,"TOPFLOW","TOP","TOP","top1",$C23,"top3","Open_Acute_DIV1","TOP5","TOP6","REPORTED","TOP8")</f>
        <v>0</v>
      </c>
      <c r="EF23" s="59">
        <f>_xll.OneStreamExcelAddIn.XFFunctions.XFGetCell("TRUE", "CONSOL", $D$3,"TOT_Entity","USD","Budget_Final",[1]Setup!C26,"PERIODIC",$B23,"TOPFLOW","TOP","TOP","top1",$C23,"top3","Open_Acute_DIV1","TOP5","TOP6","REPORTED","TOP8")</f>
        <v>0</v>
      </c>
      <c r="EG23" s="59">
        <f>_xll.OneStreamExcelAddIn.XFFunctions.XFGetCell("TRUE", "CONSOL", $D$3,"TOT_Entity","USD","Budget_Final",[1]Setup!C27,"PERIODIC",$B23,"TOPFLOW","TOP","TOP","top1",$C23,"top3","Open_Acute_DIV1","TOP5","TOP6","REPORTED","TOP8")</f>
        <v>0</v>
      </c>
      <c r="EH23" s="59">
        <f>_xll.OneStreamExcelAddIn.XFFunctions.XFGetCell("TRUE", "CONSOL", $D$3,"TOT_Entity","USD","Budget_Final",[1]Setup!C28,"PERIODIC",$B23,"TOPFLOW","TOP","TOP","top1",$C23,"top3","Open_Acute_DIV1","TOP5","TOP6","REPORTED","TOP8")</f>
        <v>0</v>
      </c>
    </row>
    <row r="24" spans="2:138" x14ac:dyDescent="0.25">
      <c r="B24" s="51">
        <v>41000</v>
      </c>
      <c r="C24" s="51" t="s">
        <v>53</v>
      </c>
      <c r="D24" s="52" t="s">
        <v>54</v>
      </c>
      <c r="E24" s="53">
        <f>_xll.OneStreamExcelAddIn.XFFunctions.XFGetCell("TRUE", "CONSOL", $D$3,"TOT_Entity","USD","Actual",$E$3,"PERIODIC",$B24,"TOPFLOW","TOP","TOP","top1",$C24,"top3","Open_Acute_DIV1","TOP5","TOP6","REPORTED","TOP8")</f>
        <v>243870</v>
      </c>
      <c r="F24" s="53">
        <f>_xll.OneStreamExcelAddIn.XFFunctions.XFGetCell("TRUE", "CONSOL", $D$3,"TOT_Entity","Aggregated","Budget_Working",$E$3,"PERIODIC",$B24,"TOPFLOW","TOP","TOP","top1",$C24,"top3","Open_Acute_DIV1","TOP5","TOP6","REPORTED","TOP8")</f>
        <v>295704.36</v>
      </c>
      <c r="G24" s="53">
        <f>E24-F24</f>
        <v>-51834.359999999986</v>
      </c>
      <c r="H24" s="40">
        <f t="shared" si="10"/>
        <v>-0.17529115904817902</v>
      </c>
      <c r="I24" s="41"/>
      <c r="J24" s="53">
        <f>_xll.OneStreamExcelAddIn.XFFunctions.XFGetCell("TRUE", "CONSOL", $D$3,"TOT_Entity","USD","Actual",$E$3,"YTD",$B24,"TOPFLOW","TOP","TOP","top1",$C24,"top3","Open_Acute_DIV1","TOP5","TOP6","REPORTED","TOP8")</f>
        <v>987559.46</v>
      </c>
      <c r="K24" s="53">
        <f>_xll.OneStreamExcelAddIn.XFFunctions.XFGetCell("TRUE", "CONSOL", $D$3,"TOT_Entity","Aggregated","Budget_Working",$E$3,"YTD",$B24,"TOPFLOW","TOP","TOP","top1",$C24,"top3","Open_Acute_DIV1","TOP5","TOP6","REPORTED","TOP8")</f>
        <v>1160194.3600000001</v>
      </c>
      <c r="L24" s="53">
        <f>J24-K24</f>
        <v>-172634.90000000014</v>
      </c>
      <c r="M24" s="40">
        <f t="shared" si="11"/>
        <v>-0.14879825825045392</v>
      </c>
      <c r="N24" s="41"/>
      <c r="O24" s="53">
        <f>_xll.OneStreamExcelAddIn.XFFunctions.XFGetCell("TRUE", "CONSOL", $D$3,"TOT_Entity","USD","Actual",$F$3,"YTD",$B24,"TOPFLOW","TOP","TOP","top1",$C24,"top3","Open_Acute_DIV1","TOP5","TOP6","REPORTED","TOP8")</f>
        <v>1079712</v>
      </c>
      <c r="P24" s="53">
        <f>_xll.OneStreamExcelAddIn.XFFunctions.XFGetCell("TRUE", "CONSOL", $D$3,"TOT_Entity","USD","Actual",$E$3,"YTD",$B24,"TOPFLOW","TOP","TOP","top1",$C24,"top3","Open_Acute_DIV1","TOP5","TOP6","REPORTED","VAR_BW_PY_Actual")</f>
        <v>-92152.54</v>
      </c>
      <c r="Q24" s="40">
        <f t="shared" si="12"/>
        <v>-8.5349185708781597E-2</v>
      </c>
      <c r="R24" s="41"/>
      <c r="S24" s="53">
        <f>_xll.OneStreamExcelAddIn.XFFunctions.XFGetCell("TRUE", "CONSOL", $D$3,"TOT_Entity","USD","MIDFCST",$E$3,"MTD",$B24,"TOPFLOW","TOP","TOP","top1",$C24,"top3","Open_Acute_DIV1","TOP5","TOP6","REPORTED","TOP8")</f>
        <v>0</v>
      </c>
      <c r="T24" s="53">
        <f>E24-S24</f>
        <v>243870</v>
      </c>
      <c r="U24" s="40">
        <f t="shared" si="35"/>
        <v>0</v>
      </c>
      <c r="V24" s="41"/>
      <c r="W24" s="42"/>
      <c r="X24" s="43"/>
      <c r="Y24" s="42"/>
      <c r="Z24" s="44"/>
      <c r="AA24" s="52"/>
      <c r="AB24" s="53">
        <f>_xll.OneStreamExcelAddIn.XFFunctions.XFGetCell("TRUE", "CONSOL", $D$3,"TOT_Entity","USD","Actual",[1]Setup!C4,"PERIODIC",$B24,"TOPFLOW","TOP","TOP","top1",$C24,"top3","Open_Acute_DIV1","TOP5","TOP6","REPORTED","TOP8")</f>
        <v>234040</v>
      </c>
      <c r="AC24" s="53">
        <f>_xll.OneStreamExcelAddIn.XFFunctions.XFGetCell("TRUE", "CONSOL", $D$3,"TOT_Entity","Aggregated","Budget_Working",[1]Setup!C4,"PERIODIC",$B24,"TOPFLOW","TOP","TOP","top1",$C24,"top3","Open_Acute_DIV1","TOP5","TOP6","REPORTED","TOP8")</f>
        <v>312620</v>
      </c>
      <c r="AD24" s="53">
        <f>AB24-AC24</f>
        <v>-78580</v>
      </c>
      <c r="AE24" s="40">
        <f t="shared" si="13"/>
        <v>-0.25135947796046321</v>
      </c>
      <c r="AG24" s="53">
        <f>_xll.OneStreamExcelAddIn.XFFunctions.XFGetCell("TRUE", "CONSOL", $D$3,"TOT_Entity","USD","Actual",[1]Setup!C5,"PERIODIC",$B24,"TOPFLOW","TOP","TOP","top1",$C24,"top3","Open_Acute_DIV1","TOP5","TOP6","REPORTED","TOP8")</f>
        <v>242030</v>
      </c>
      <c r="AH24" s="53">
        <f>_xll.OneStreamExcelAddIn.XFFunctions.XFGetCell("TRUE", "CONSOL", $D$3,"TOT_Entity","Aggregated","Budget_Working",[1]Setup!C5,"PERIODIC",$B24,"TOPFLOW","TOP","TOP","top1",$C24,"top3","Open_Acute_DIV1","TOP5","TOP6","REPORTED","TOP8")</f>
        <v>284055</v>
      </c>
      <c r="AI24" s="53">
        <f>AG24-AH24</f>
        <v>-42025</v>
      </c>
      <c r="AJ24" s="40">
        <f t="shared" si="14"/>
        <v>-0.14794670046293851</v>
      </c>
      <c r="AL24" s="53">
        <f>_xll.OneStreamExcelAddIn.XFFunctions.XFGetCell("TRUE", "CONSOL", $D$3,"TOT_Entity","USD","Actual",[1]Setup!C6,"PERIODIC",$B24,"TOPFLOW","TOP","TOP","top1",$C24,"top3","Open_Acute_DIV1","TOP5","TOP6","REPORTED","TOP8")</f>
        <v>267619.46000000002</v>
      </c>
      <c r="AM24" s="53">
        <f>_xll.OneStreamExcelAddIn.XFFunctions.XFGetCell("TRUE", "CONSOL", $D$3,"TOT_Entity","Aggregated","Budget_Working",[1]Setup!C6,"PERIODIC",$B24,"TOPFLOW","TOP","TOP","top1",$C24,"top3","Open_Acute_DIV1","TOP5","TOP6","REPORTED","TOP8")</f>
        <v>267815</v>
      </c>
      <c r="AN24" s="53">
        <f t="shared" si="15"/>
        <v>-195.53999999997905</v>
      </c>
      <c r="AO24" s="40">
        <f t="shared" si="16"/>
        <v>-7.3013087392403975E-4</v>
      </c>
      <c r="AQ24" s="53">
        <f>_xll.OneStreamExcelAddIn.XFFunctions.XFGetCell("TRUE", "CONSOL", $D$3,"TOT_Entity","USD","Actual",[1]Setup!C7,"PERIODIC",$B24,"TOPFLOW","TOP","TOP","top1",$C24,"top3","Open_Acute_DIV1","TOP5","TOP6","REPORTED","TOP8")</f>
        <v>243870</v>
      </c>
      <c r="AR24" s="53">
        <f>_xll.OneStreamExcelAddIn.XFFunctions.XFGetCell("TRUE", "CONSOL", $D$3,"TOT_Entity","Aggregated","Budget_Working",[1]Setup!C7,"PERIODIC",$B24,"TOPFLOW","TOP","TOP","top1",$C24,"top3","Open_Acute_DIV1","TOP5","TOP6","REPORTED","TOP8")</f>
        <v>295704.36</v>
      </c>
      <c r="AS24" s="53">
        <f t="shared" si="17"/>
        <v>-51834.359999999986</v>
      </c>
      <c r="AT24" s="40">
        <f t="shared" si="18"/>
        <v>-0.17529115904817905</v>
      </c>
      <c r="AV24" s="53">
        <f>_xll.OneStreamExcelAddIn.XFFunctions.XFGetCell("TRUE", "CONSOL", $D$3,"TOT_Entity","USD","Actual",[1]Setup!C8,"PERIODIC",$B24,"TOPFLOW","TOP","TOP","top1",$C24,"top3","Open_Acute_DIV1","TOP5","TOP6","REPORTED","TOP8")</f>
        <v>-987559.46</v>
      </c>
      <c r="AW24" s="53">
        <f>_xll.OneStreamExcelAddIn.XFFunctions.XFGetCell("TRUE", "CONSOL", $D$3,"TOT_Entity","Aggregated","Budget_Working",[1]Setup!C8,"PERIODIC",$B24,"TOPFLOW","TOP","TOP","top1",$C24,"top3","Open_Acute_DIV1","TOP5","TOP6","REPORTED","TOP8")</f>
        <v>396870.48</v>
      </c>
      <c r="AX24" s="53">
        <f t="shared" si="19"/>
        <v>-1384429.94</v>
      </c>
      <c r="AY24" s="40">
        <f t="shared" si="20"/>
        <v>-3.4883671368049343</v>
      </c>
      <c r="BA24" s="53">
        <f>_xll.OneStreamExcelAddIn.XFFunctions.XFGetCell("TRUE", "CONSOL", $D$3,"TOT_Entity","USD","Actual",[1]Setup!C9,"PERIODIC",$B24,"TOPFLOW","TOP","TOP","top1",$C24,"top3","Open_Acute_DIV1","TOP5","TOP6","REPORTED","TOP8")</f>
        <v>0</v>
      </c>
      <c r="BB24" s="53">
        <f>_xll.OneStreamExcelAddIn.XFFunctions.XFGetCell("TRUE", "CONSOL", $D$3,"TOT_Entity","Aggregated","Budget_Working",[1]Setup!C9,"PERIODIC",$B24,"TOPFLOW","TOP","TOP","top1",$C24,"top3","Open_Acute_DIV1","TOP5","TOP6","REPORTED","TOP8")</f>
        <v>294613.2</v>
      </c>
      <c r="BC24" s="53">
        <f t="shared" si="21"/>
        <v>-294613.2</v>
      </c>
      <c r="BD24" s="40">
        <f t="shared" si="22"/>
        <v>-1</v>
      </c>
      <c r="BF24" s="53">
        <f>_xll.OneStreamExcelAddIn.XFFunctions.XFGetCell("TRUE", "CONSOL", $D$3,"TOT_Entity","USD","Actual",[1]Setup!C10,"PERIODIC",$B24,"TOPFLOW","TOP","TOP","top1",$C24,"top3","Open_Acute_DIV1","TOP5","TOP6","REPORTED","TOP8")</f>
        <v>0</v>
      </c>
      <c r="BG24" s="53">
        <f>_xll.OneStreamExcelAddIn.XFFunctions.XFGetCell("TRUE", "CONSOL", $D$3,"TOT_Entity","Aggregated","Budget_Working",[1]Setup!C10,"PERIODIC",$B24,"TOPFLOW","TOP","TOP","top1",$C24,"top3","Open_Acute_DIV1","TOP5","TOP6","REPORTED","TOP8")</f>
        <v>438022.8</v>
      </c>
      <c r="BH24" s="53">
        <f t="shared" si="23"/>
        <v>-438022.8</v>
      </c>
      <c r="BI24" s="40">
        <f t="shared" si="24"/>
        <v>-1</v>
      </c>
      <c r="BK24" s="53">
        <f>_xll.OneStreamExcelAddIn.XFFunctions.XFGetCell("TRUE", "CONSOL", $D$3,"TOT_Entity","USD","Actual",[1]Setup!C11,"PERIODIC",$B24,"TOPFLOW","TOP","TOP","top1",$C24,"top3","Open_Acute_DIV1","TOP5","TOP6","REPORTED","TOP8")</f>
        <v>0</v>
      </c>
      <c r="BL24" s="53">
        <f>_xll.OneStreamExcelAddIn.XFFunctions.XFGetCell("TRUE", "CONSOL", $D$3,"TOT_Entity","Aggregated","Budget_Working",[1]Setup!C11,"PERIODIC",$B24,"TOPFLOW","TOP","TOP","top1",$C24,"top3","Open_Acute_DIV1","TOP5","TOP6","REPORTED","TOP8")</f>
        <v>301627.8</v>
      </c>
      <c r="BM24" s="53">
        <f t="shared" si="25"/>
        <v>-301627.8</v>
      </c>
      <c r="BN24" s="40">
        <f t="shared" si="26"/>
        <v>-1</v>
      </c>
      <c r="BP24" s="53">
        <f>_xll.OneStreamExcelAddIn.XFFunctions.XFGetCell("TRUE", "CONSOL", $D$3,"TOT_Entity","USD","Actual",[1]Setup!C12,"PERIODIC",$B24,"TOPFLOW","TOP","TOP","top1",$C24,"top3","Open_Acute_DIV1","TOP5","TOP6","REPORTED","TOP8")</f>
        <v>0</v>
      </c>
      <c r="BQ24" s="53">
        <f>_xll.OneStreamExcelAddIn.XFFunctions.XFGetCell("TRUE", "CONSOL", $D$3,"TOT_Entity","Aggregated","Budget_Working",[1]Setup!C12,"PERIODIC",$B24,"TOPFLOW","TOP","TOP","top1",$C24,"top3","Open_Acute_DIV1","TOP5","TOP6","REPORTED","TOP8")</f>
        <v>333427.32</v>
      </c>
      <c r="BR24" s="53">
        <f t="shared" si="27"/>
        <v>-333427.32</v>
      </c>
      <c r="BS24" s="40">
        <f t="shared" si="28"/>
        <v>-1</v>
      </c>
      <c r="BU24" s="53">
        <f>_xll.OneStreamExcelAddIn.XFFunctions.XFGetCell("TRUE", "CONSOL", $D$3,"TOT_Entity","USD","Actual",[1]Setup!C13,"PERIODIC",$B24,"TOPFLOW","TOP","TOP","top1",$C24,"top3","Open_Acute_DIV1","TOP5","TOP6","REPORTED","TOP8")</f>
        <v>0</v>
      </c>
      <c r="BV24" s="53">
        <f>_xll.OneStreamExcelAddIn.XFFunctions.XFGetCell("TRUE", "CONSOL", $D$3,"TOT_Entity","Aggregated","Budget_Working",[1]Setup!C13,"PERIODIC",$B24,"TOPFLOW","TOP","TOP","top1",$C24,"top3","Open_Acute_DIV1","TOP5","TOP6","REPORTED","TOP8")</f>
        <v>352600.56</v>
      </c>
      <c r="BW24" s="53">
        <f t="shared" si="29"/>
        <v>-352600.56</v>
      </c>
      <c r="BX24" s="40">
        <f t="shared" si="30"/>
        <v>-1</v>
      </c>
      <c r="BZ24" s="53">
        <f>_xll.OneStreamExcelAddIn.XFFunctions.XFGetCell("TRUE", "CONSOL", $D$3,"TOT_Entity","USD","Actual",[1]Setup!C14,"PERIODIC",$B24,"TOPFLOW","TOP","TOP","top1",$C24,"top3","Open_Acute_DIV1","TOP5","TOP6","REPORTED","TOP8")</f>
        <v>0</v>
      </c>
      <c r="CA24" s="53">
        <f>_xll.OneStreamExcelAddIn.XFFunctions.XFGetCell("TRUE", "CONSOL", $D$3,"TOT_Entity","Aggregated","Budget_Working",[1]Setup!C14,"PERIODIC",$B24,"TOPFLOW","TOP","TOP","top1",$C24,"top3","Open_Acute_DIV1","TOP5","TOP6","REPORTED","TOP8")</f>
        <v>273725.28000000003</v>
      </c>
      <c r="CB24" s="53">
        <f t="shared" si="31"/>
        <v>-273725.28000000003</v>
      </c>
      <c r="CC24" s="40">
        <f t="shared" si="32"/>
        <v>-1</v>
      </c>
      <c r="CE24" s="53">
        <f>_xll.OneStreamExcelAddIn.XFFunctions.XFGetCell("TRUE", "CONSOL", $D$3,"TOT_Entity","USD","Actual",[1]Setup!C15,"PERIODIC",$B24,"TOPFLOW","TOP","TOP","top1",$C24,"top3","Open_Acute_DIV1","TOP5","TOP6","REPORTED","TOP8")</f>
        <v>0</v>
      </c>
      <c r="CF24" s="53">
        <f>_xll.OneStreamExcelAddIn.XFFunctions.XFGetCell("TRUE", "CONSOL", $D$3,"TOT_Entity","Aggregated","Budget_Working",[1]Setup!C15,"PERIODIC",$B24,"TOPFLOW","TOP","TOP","top1",$C24,"top3","Open_Acute_DIV1","TOP5","TOP6","REPORTED","TOP8")</f>
        <v>340286.04</v>
      </c>
      <c r="CG24" s="53">
        <f t="shared" si="33"/>
        <v>-340286.04</v>
      </c>
      <c r="CH24" s="40">
        <f t="shared" si="34"/>
        <v>-1</v>
      </c>
      <c r="CI24" s="15"/>
      <c r="CJ24" s="53">
        <f>_xll.OneStreamExcelAddIn.XFFunctions.XFGetCell("TRUE", "CONSOL", $D$3,"TOT_Entity","USD","Actual",[1]Setup!C4,"PERIODIC",$B24,"TOPFLOW","TOP","TOP","top1",$C24,"top3","Open_Acute_DIV1","TOP5","TOP6","REPORTED","TOP8")</f>
        <v>234040</v>
      </c>
      <c r="CK24" s="53">
        <f>_xll.OneStreamExcelAddIn.XFFunctions.XFGetCell("TRUE", "CONSOL", $D$3,"TOT_Entity","USD","Actual",[1]Setup!C5,"PERIODIC",$B24,"TOPFLOW","TOP","TOP","top1",$C24,"top3","Open_Acute_DIV1","TOP5","TOP6","REPORTED","TOP8")</f>
        <v>242030</v>
      </c>
      <c r="CL24" s="53">
        <f>_xll.OneStreamExcelAddIn.XFFunctions.XFGetCell("TRUE", "CONSOL", $D$3,"TOT_Entity","USD","Actual",[1]Setup!C6,"PERIODIC",$B24,"TOPFLOW","TOP","TOP","top1",$C24,"top3","Open_Acute_DIV1","TOP5","TOP6","REPORTED","TOP8")</f>
        <v>267619.46000000002</v>
      </c>
      <c r="CM24" s="53">
        <f>_xll.OneStreamExcelAddIn.XFFunctions.XFGetCell("TRUE", "CONSOL", $D$3,"TOT_Entity","USD","Actual",[1]Setup!C7,"PERIODIC",$B24,"TOPFLOW","TOP","TOP","top1",$C24,"top3","Open_Acute_DIV1","TOP5","TOP6","REPORTED","TOP8")</f>
        <v>243870</v>
      </c>
      <c r="CN24" s="53">
        <f>_xll.OneStreamExcelAddIn.XFFunctions.XFGetCell("TRUE", "CONSOL", $D$3,"TOT_Entity","USD","Actual",[1]Setup!C8,"PERIODIC",$B24,"TOPFLOW","TOP","TOP","top1",$C24,"top3","Open_Acute_DIV1","TOP5","TOP6","REPORTED","TOP8")</f>
        <v>-987559.46</v>
      </c>
      <c r="CO24" s="53">
        <f>_xll.OneStreamExcelAddIn.XFFunctions.XFGetCell("TRUE", "CONSOL", $D$3,"TOT_Entity","USD","Actual",[1]Setup!C9,"PERIODIC",$B24,"TOPFLOW","TOP","TOP","top1",$C24,"top3","Open_Acute_DIV1","TOP5","TOP6","REPORTED","TOP8")</f>
        <v>0</v>
      </c>
      <c r="CP24" s="53">
        <f>_xll.OneStreamExcelAddIn.XFFunctions.XFGetCell("TRUE", "CONSOL", $D$3,"TOT_Entity","USD","Actual",[1]Setup!C10,"PERIODIC",$B24,"TOPFLOW","TOP","TOP","top1",$C24,"top3","Open_Acute_DIV1","TOP5","TOP6","REPORTED","TOP8")</f>
        <v>0</v>
      </c>
      <c r="CQ24" s="53">
        <f>_xll.OneStreamExcelAddIn.XFFunctions.XFGetCell("TRUE", "CONSOL", $D$3,"TOT_Entity","USD","Actual",[1]Setup!C11,"PERIODIC",$B24,"TOPFLOW","TOP","TOP","top1",$C24,"top3","Open_Acute_DIV1","TOP5","TOP6","REPORTED","TOP8")</f>
        <v>0</v>
      </c>
      <c r="CR24" s="53">
        <f>_xll.OneStreamExcelAddIn.XFFunctions.XFGetCell("TRUE", "CONSOL", $D$3,"TOT_Entity","USD","Actual",[1]Setup!C12,"PERIODIC",$B24,"TOPFLOW","TOP","TOP","top1",$C24,"top3","Open_Acute_DIV1","TOP5","TOP6","REPORTED","TOP8")</f>
        <v>0</v>
      </c>
      <c r="CS24" s="53">
        <f>_xll.OneStreamExcelAddIn.XFFunctions.XFGetCell("TRUE", "CONSOL", $D$3,"TOT_Entity","USD","Actual",[1]Setup!C13,"PERIODIC",$B24,"TOPFLOW","TOP","TOP","top1",$C24,"top3","Open_Acute_DIV1","TOP5","TOP6","REPORTED","TOP8")</f>
        <v>0</v>
      </c>
      <c r="CT24" s="53">
        <f>_xll.OneStreamExcelAddIn.XFFunctions.XFGetCell("TRUE", "CONSOL", $D$3,"TOT_Entity","USD","Actual",[1]Setup!C14,"PERIODIC",$B24,"TOPFLOW","TOP","TOP","top1",$C24,"top3","Open_Acute_DIV1","TOP5","TOP6","REPORTED","TOP8")</f>
        <v>0</v>
      </c>
      <c r="CU24" s="53">
        <f>_xll.OneStreamExcelAddIn.XFFunctions.XFGetCell("TRUE", "CONSOL", $D$3,"TOT_Entity","USD","Actual",[1]Setup!C15,"PERIODIC",$B24,"TOPFLOW","TOP","TOP","top1",$C24,"top3","Open_Acute_DIV1","TOP5","TOP6","REPORTED","TOP8")</f>
        <v>0</v>
      </c>
      <c r="CV24" s="15"/>
      <c r="CW24" s="53">
        <f>_xll.OneStreamExcelAddIn.XFFunctions.XFGetCell("TRUE", "CONSOL", $D$3,"TOT_Entity","USD","Actual",[1]Setup!C17,"PERIODIC",$B24,"TOPFLOW","TOP","TOP","top1",$C24,"top3","Open_Acute_DIV1","TOP5","TOP6","REPORTED","TOP8")</f>
        <v>263818</v>
      </c>
      <c r="CX24" s="53">
        <f>_xll.OneStreamExcelAddIn.XFFunctions.XFGetCell("TRUE", "CONSOL", $D$3,"TOT_Entity","USD","Actual",[1]Setup!C18,"PERIODIC",$B24,"TOPFLOW","TOP","TOP","top1",$C24,"top3","Open_Acute_DIV1","TOP5","TOP6","REPORTED","TOP8")</f>
        <v>258168</v>
      </c>
      <c r="CY24" s="53">
        <f>_xll.OneStreamExcelAddIn.XFFunctions.XFGetCell("TRUE", "CONSOL", $D$3,"TOT_Entity","USD","Actual",[1]Setup!C19,"PERIODIC",$B24,"TOPFLOW","TOP","TOP","top1",$C24,"top3","Open_Acute_DIV1","TOP5","TOP6","REPORTED","TOP8")</f>
        <v>270908</v>
      </c>
      <c r="CZ24" s="53">
        <f>_xll.OneStreamExcelAddIn.XFFunctions.XFGetCell("TRUE", "CONSOL", $D$3,"TOT_Entity","USD","Actual",[1]Setup!C20,"PERIODIC",$B24,"TOPFLOW","TOP","TOP","top1",$C24,"top3","Open_Acute_DIV1","TOP5","TOP6","REPORTED","TOP8")</f>
        <v>286818</v>
      </c>
      <c r="DA24" s="53">
        <f>_xll.OneStreamExcelAddIn.XFFunctions.XFGetCell("TRUE", "CONSOL", $D$3,"TOT_Entity","USD","Actual",[1]Setup!C21,"PERIODIC",$B24,"TOPFLOW","TOP","TOP","top1",$C24,"top3","Open_Acute_DIV1","TOP5","TOP6","REPORTED","TOP8")</f>
        <v>322910.14</v>
      </c>
      <c r="DB24" s="53">
        <f>_xll.OneStreamExcelAddIn.XFFunctions.XFGetCell("TRUE", "CONSOL", $D$3,"TOT_Entity","USD","Actual",[1]Setup!C22,"PERIODIC",$B24,"TOPFLOW","TOP","TOP","top1",$C24,"top3","Open_Acute_DIV1","TOP5","TOP6","REPORTED","TOP8")</f>
        <v>292680</v>
      </c>
      <c r="DC24" s="53">
        <f>_xll.OneStreamExcelAddIn.XFFunctions.XFGetCell("TRUE", "CONSOL", $D$3,"TOT_Entity","USD","Actual",[1]Setup!C23,"PERIODIC",$B24,"TOPFLOW","TOP","TOP","top1",$C24,"top3","Open_Acute_DIV1","TOP5","TOP6","REPORTED","TOP8")</f>
        <v>326036</v>
      </c>
      <c r="DD24" s="53">
        <f>_xll.OneStreamExcelAddIn.XFFunctions.XFGetCell("TRUE", "CONSOL", $D$3,"TOT_Entity","USD","Actual",[1]Setup!C24,"PERIODIC",$B24,"TOPFLOW","TOP","TOP","top1",$C24,"top3","Open_Acute_DIV1","TOP5","TOP6","REPORTED","TOP8")</f>
        <v>215744</v>
      </c>
      <c r="DE24" s="53">
        <f>_xll.OneStreamExcelAddIn.XFFunctions.XFGetCell("TRUE", "CONSOL", $D$3,"TOT_Entity","USD","Actual",[1]Setup!C25,"PERIODIC",$B24,"TOPFLOW","TOP","TOP","top1",$C24,"top3","Open_Acute_DIV1","TOP5","TOP6","REPORTED","TOP8")</f>
        <v>285838</v>
      </c>
      <c r="DF24" s="53">
        <f>_xll.OneStreamExcelAddIn.XFFunctions.XFGetCell("TRUE", "CONSOL", $D$3,"TOT_Entity","USD","Actual",[1]Setup!C26,"PERIODIC",$B24,"TOPFLOW","TOP","TOP","top1",$C24,"top3","Open_Acute_DIV1","TOP5","TOP6","REPORTED","TOP8")</f>
        <v>319970</v>
      </c>
      <c r="DG24" s="53">
        <f>_xll.OneStreamExcelAddIn.XFFunctions.XFGetCell("TRUE", "CONSOL", $D$3,"TOT_Entity","USD","Actual",[1]Setup!C27,"PERIODIC",$B24,"TOPFLOW","TOP","TOP","top1",$C24,"top3","Open_Acute_DIV1","TOP5","TOP6","REPORTED","TOP8")</f>
        <v>280890</v>
      </c>
      <c r="DH24" s="53">
        <f>_xll.OneStreamExcelAddIn.XFFunctions.XFGetCell("TRUE", "CONSOL", $D$3,"TOT_Entity","USD","Actual",[1]Setup!C28,"PERIODIC",$B24,"TOPFLOW","TOP","TOP","top1",$C24,"top3","Open_Acute_DIV1","TOP5","TOP6","REPORTED","TOP8")</f>
        <v>247106</v>
      </c>
      <c r="DI24" s="15"/>
      <c r="DJ24" s="53">
        <f>_xll.OneStreamExcelAddIn.XFFunctions.XFGetCell("TRUE", "CONSOL", $D$3,"TOT_Entity","Aggregated","Budget_Working",[1]Setup!C4,"PERIODIC",$B24,"TOPFLOW","TOP","TOP","top1",$C24,"top3","Open_Acute_DIV1","TOP5","TOP6","REPORTED","TOP8")</f>
        <v>312620</v>
      </c>
      <c r="DK24" s="53">
        <f>_xll.OneStreamExcelAddIn.XFFunctions.XFGetCell("TRUE", "CONSOL", $D$3,"TOT_Entity","Aggregated","Budget_Working",[1]Setup!C5,"PERIODIC",$B24,"TOPFLOW","TOP","TOP","top1",$C24,"top3","Open_Acute_DIV1","TOP5","TOP6","REPORTED","TOP8")</f>
        <v>284055</v>
      </c>
      <c r="DL24" s="53">
        <f>_xll.OneStreamExcelAddIn.XFFunctions.XFGetCell("TRUE", "CONSOL", $D$3,"TOT_Entity","Aggregated","Budget_Working",[1]Setup!C6,"PERIODIC",$B24,"TOPFLOW","TOP","TOP","top1",$C24,"top3","Open_Acute_DIV1","TOP5","TOP6","REPORTED","TOP8")</f>
        <v>267815</v>
      </c>
      <c r="DM24" s="53">
        <f>_xll.OneStreamExcelAddIn.XFFunctions.XFGetCell("TRUE", "CONSOL", $D$3,"TOT_Entity","Aggregated","Budget_Working",[1]Setup!C7,"PERIODIC",$B24,"TOPFLOW","TOP","TOP","top1",$C24,"top3","Open_Acute_DIV1","TOP5","TOP6","REPORTED","TOP8")</f>
        <v>295704.36</v>
      </c>
      <c r="DN24" s="53">
        <f>_xll.OneStreamExcelAddIn.XFFunctions.XFGetCell("TRUE", "CONSOL", $D$3,"TOT_Entity","Aggregated","Budget_Working",[1]Setup!C8,"PERIODIC",$B24,"TOPFLOW","TOP","TOP","top1",$C24,"top3","Open_Acute_DIV1","TOP5","TOP6","REPORTED","TOP8")</f>
        <v>396870.48</v>
      </c>
      <c r="DO24" s="53">
        <f>_xll.OneStreamExcelAddIn.XFFunctions.XFGetCell("TRUE", "CONSOL", $D$3,"TOT_Entity","Aggregated","Budget_Working",[1]Setup!C9,"PERIODIC",$B24,"TOPFLOW","TOP","TOP","top1",$C24,"top3","Open_Acute_DIV1","TOP5","TOP6","REPORTED","TOP8")</f>
        <v>294613.2</v>
      </c>
      <c r="DP24" s="53">
        <f>_xll.OneStreamExcelAddIn.XFFunctions.XFGetCell("TRUE", "CONSOL", $D$3,"TOT_Entity","Aggregated","Budget_Working",[1]Setup!C10,"PERIODIC",$B24,"TOPFLOW","TOP","TOP","top1",$C24,"top3","Open_Acute_DIV1","TOP5","TOP6","REPORTED","TOP8")</f>
        <v>438022.8</v>
      </c>
      <c r="DQ24" s="53">
        <f>_xll.OneStreamExcelAddIn.XFFunctions.XFGetCell("TRUE", "CONSOL", $D$3,"TOT_Entity","Aggregated","Budget_Working",[1]Setup!C11,"PERIODIC",$B24,"TOPFLOW","TOP","TOP","top1",$C24,"top3","Open_Acute_DIV1","TOP5","TOP6","REPORTED","TOP8")</f>
        <v>301627.8</v>
      </c>
      <c r="DR24" s="53">
        <f>_xll.OneStreamExcelAddIn.XFFunctions.XFGetCell("TRUE", "CONSOL", $D$3,"TOT_Entity","Aggregated","Budget_Working",[1]Setup!C12,"PERIODIC",$B24,"TOPFLOW","TOP","TOP","top1",$C24,"top3","Open_Acute_DIV1","TOP5","TOP6","REPORTED","TOP8")</f>
        <v>333427.32</v>
      </c>
      <c r="DS24" s="53">
        <f>_xll.OneStreamExcelAddIn.XFFunctions.XFGetCell("TRUE", "CONSOL", $D$3,"TOT_Entity","Aggregated","Budget_Working",[1]Setup!C13,"PERIODIC",$B24,"TOPFLOW","TOP","TOP","top1",$C24,"top3","Open_Acute_DIV1","TOP5","TOP6","REPORTED","TOP8")</f>
        <v>352600.56</v>
      </c>
      <c r="DT24" s="53">
        <f>_xll.OneStreamExcelAddIn.XFFunctions.XFGetCell("TRUE", "CONSOL", $D$3,"TOT_Entity","Aggregated","Budget_Working",[1]Setup!C14,"PERIODIC",$B24,"TOPFLOW","TOP","TOP","top1",$C24,"top3","Open_Acute_DIV1","TOP5","TOP6","REPORTED","TOP8")</f>
        <v>273725.28000000003</v>
      </c>
      <c r="DU24" s="53">
        <f>_xll.OneStreamExcelAddIn.XFFunctions.XFGetCell("TRUE", "CONSOL", $D$3,"TOT_Entity","Aggregated","Budget_Working",[1]Setup!C15,"PERIODIC",$B24,"TOPFLOW","TOP","TOP","top1",$C24,"top3","Open_Acute_DIV1","TOP5","TOP6","REPORTED","TOP8")</f>
        <v>340286.04</v>
      </c>
      <c r="DV24" s="15"/>
      <c r="DW24" s="53">
        <f>_xll.OneStreamExcelAddIn.XFFunctions.XFGetCell("TRUE", "CONSOL", $D$3,"TOT_Entity","USD","Budget_Final",[1]Setup!C17,"PERIODIC",$B24,"TOPFLOW","TOP","TOP","top1",$C24,"top3","Open_Acute_DIV1","TOP5","TOP6","REPORTED","TOP8")</f>
        <v>297809.50680741802</v>
      </c>
      <c r="DX24" s="53">
        <f>_xll.OneStreamExcelAddIn.XFFunctions.XFGetCell("TRUE", "CONSOL", $D$3,"TOT_Entity","USD","Budget_Final",[1]Setup!C18,"PERIODIC",$B24,"TOPFLOW","TOP","TOP","top1",$C24,"top3","Open_Acute_DIV1","TOP5","TOP6","REPORTED","TOP8")</f>
        <v>304343.60159999999</v>
      </c>
      <c r="DY24" s="53">
        <f>_xll.OneStreamExcelAddIn.XFFunctions.XFGetCell("TRUE", "CONSOL", $D$3,"TOT_Entity","USD","Budget_Final",[1]Setup!C19,"PERIODIC",$B24,"TOPFLOW","TOP","TOP","top1",$C24,"top3","Open_Acute_DIV1","TOP5","TOP6","REPORTED","TOP8")</f>
        <v>310151.68591015303</v>
      </c>
      <c r="DZ24" s="53">
        <f>_xll.OneStreamExcelAddIn.XFFunctions.XFGetCell("TRUE", "CONSOL", $D$3,"TOT_Entity","USD","Budget_Final",[1]Setup!C20,"PERIODIC",$B24,"TOPFLOW","TOP","TOP","top1",$C24,"top3","Open_Acute_DIV1","TOP5","TOP6","REPORTED","TOP8")</f>
        <v>347003.97858</v>
      </c>
      <c r="EA24" s="53">
        <f>_xll.OneStreamExcelAddIn.XFFunctions.XFGetCell("TRUE", "CONSOL", $D$3,"TOT_Entity","USD","Budget_Final",[1]Setup!C21,"PERIODIC",$B24,"TOPFLOW","TOP","TOP","top1",$C24,"top3","Open_Acute_DIV1","TOP5","TOP6","REPORTED","TOP8")</f>
        <v>335569.313205001</v>
      </c>
      <c r="EB24" s="53">
        <f>_xll.OneStreamExcelAddIn.XFFunctions.XFGetCell("TRUE", "CONSOL", $D$3,"TOT_Entity","USD","Budget_Final",[1]Setup!C22,"PERIODIC",$B24,"TOPFLOW","TOP","TOP","top1",$C24,"top3","Open_Acute_DIV1","TOP5","TOP6","REPORTED","TOP8")</f>
        <v>332062.68248999899</v>
      </c>
      <c r="EC24" s="53">
        <f>_xll.OneStreamExcelAddIn.XFFunctions.XFGetCell("TRUE", "CONSOL", $D$3,"TOT_Entity","USD","Budget_Final",[1]Setup!C23,"PERIODIC",$B24,"TOPFLOW","TOP","TOP","top1",$C24,"top3","Open_Acute_DIV1","TOP5","TOP6","REPORTED","TOP8")</f>
        <v>329928.21162000101</v>
      </c>
      <c r="ED24" s="53">
        <f>_xll.OneStreamExcelAddIn.XFFunctions.XFGetCell("TRUE", "CONSOL", $D$3,"TOT_Entity","USD","Budget_Final",[1]Setup!C24,"PERIODIC",$B24,"TOPFLOW","TOP","TOP","top1",$C24,"top3","Open_Acute_DIV1","TOP5","TOP6","REPORTED","TOP8")</f>
        <v>340600.56562939798</v>
      </c>
      <c r="EE24" s="53">
        <f>_xll.OneStreamExcelAddIn.XFFunctions.XFGetCell("TRUE", "CONSOL", $D$3,"TOT_Entity","USD","Budget_Final",[1]Setup!C25,"PERIODIC",$B24,"TOPFLOW","TOP","TOP","top1",$C24,"top3","Open_Acute_DIV1","TOP5","TOP6","REPORTED","TOP8")</f>
        <v>332062.68282206298</v>
      </c>
      <c r="EF24" s="53">
        <f>_xll.OneStreamExcelAddIn.XFFunctions.XFGetCell("TRUE", "CONSOL", $D$3,"TOT_Entity","USD","Budget_Final",[1]Setup!C26,"PERIODIC",$B24,"TOPFLOW","TOP","TOP","top1",$C24,"top3","Open_Acute_DIV1","TOP5","TOP6","REPORTED","TOP8")</f>
        <v>340143.17958430399</v>
      </c>
      <c r="EG24" s="53">
        <f>_xll.OneStreamExcelAddIn.XFFunctions.XFGetCell("TRUE", "CONSOL", $D$3,"TOT_Entity","USD","Budget_Final",[1]Setup!C27,"PERIODIC",$B24,"TOPFLOW","TOP","TOP","top1",$C24,"top3","Open_Acute_DIV1","TOP5","TOP6","REPORTED","TOP8")</f>
        <v>331605.29581645498</v>
      </c>
      <c r="EH24" s="53">
        <f>_xll.OneStreamExcelAddIn.XFFunctions.XFGetCell("TRUE", "CONSOL", $D$3,"TOT_Entity","USD","Budget_Final",[1]Setup!C28,"PERIODIC",$B24,"TOPFLOW","TOP","TOP","top1",$C24,"top3","Open_Acute_DIV1","TOP5","TOP6","REPORTED","TOP8")</f>
        <v>326269.11885078601</v>
      </c>
    </row>
    <row r="25" spans="2:138" x14ac:dyDescent="0.25">
      <c r="B25" s="51">
        <v>51000</v>
      </c>
      <c r="C25" s="51" t="s">
        <v>53</v>
      </c>
      <c r="D25" s="52" t="s">
        <v>55</v>
      </c>
      <c r="E25" s="53">
        <f>_xll.OneStreamExcelAddIn.XFFunctions.XFGetCell("TRUE", "CONSOL", $D$3,"TOT_Entity","USD","Actual",$E$3,"PERIODIC",$B25,"TOPFLOW","TOP","TOP","top1",$C25,"top3","Open_Acute_DIV1","TOP5","TOP6","REPORTED","TOP8")</f>
        <v>142687.35999999999</v>
      </c>
      <c r="F25" s="53">
        <f>_xll.OneStreamExcelAddIn.XFFunctions.XFGetCell("TRUE", "CONSOL", $D$3,"TOT_Entity","Aggregated","Budget_Working",$E$3,"PERIODIC",$B25,"TOPFLOW","TOP","TOP","top1",$C25,"top3","Open_Acute_DIV1","TOP5","TOP6","REPORTED","TOP8")</f>
        <v>181504.96</v>
      </c>
      <c r="G25" s="53">
        <f>F25-E25</f>
        <v>38817.600000000006</v>
      </c>
      <c r="H25" s="40">
        <f t="shared" si="10"/>
        <v>0.21386522990886864</v>
      </c>
      <c r="I25" s="41"/>
      <c r="J25" s="53">
        <f>_xll.OneStreamExcelAddIn.XFFunctions.XFGetCell("TRUE", "CONSOL", $D$3,"TOT_Entity","USD","Actual",$E$3,"YTD",$B25,"TOPFLOW","TOP","TOP","top1",$C25,"top3","Open_Acute_DIV1","TOP5","TOP6","REPORTED","TOP8")</f>
        <v>579554.64</v>
      </c>
      <c r="K25" s="53">
        <f>_xll.OneStreamExcelAddIn.XFFunctions.XFGetCell("TRUE", "CONSOL", $D$3,"TOT_Entity","Aggregated","Budget_Working",$E$3,"YTD",$B25,"TOPFLOW","TOP","TOP","top1",$C25,"top3","Open_Acute_DIV1","TOP5","TOP6","REPORTED","TOP8")</f>
        <v>681631.26</v>
      </c>
      <c r="L25" s="53">
        <f>K25-J25</f>
        <v>102076.62</v>
      </c>
      <c r="M25" s="40">
        <f t="shared" si="11"/>
        <v>0.14975343120267107</v>
      </c>
      <c r="N25" s="41"/>
      <c r="O25" s="53">
        <f>_xll.OneStreamExcelAddIn.XFFunctions.XFGetCell("TRUE", "CONSOL", $D$3,"TOT_Entity","USD","Actual",$F$3,"YTD",$B25,"TOPFLOW","TOP","TOP","top1",$C25,"top3","Open_Acute_DIV1","TOP5","TOP6","REPORTED","TOP8")</f>
        <v>490181.95</v>
      </c>
      <c r="P25" s="53">
        <f>_xll.OneStreamExcelAddIn.XFFunctions.XFGetCell("TRUE", "CONSOL", $D$3,"TOT_Entity","USD","Actual",$E$3,"YTD",$B25,"TOPFLOW","TOP","TOP","top1",$C25,"top3","Open_Acute_DIV1","TOP5","TOP6","REPORTED","VAR_BW_PY_Actual")</f>
        <v>-89372.69</v>
      </c>
      <c r="Q25" s="40">
        <f t="shared" si="12"/>
        <v>-0.18232554258678843</v>
      </c>
      <c r="R25" s="41"/>
      <c r="S25" s="53">
        <f>_xll.OneStreamExcelAddIn.XFFunctions.XFGetCell("TRUE", "CONSOL", $D$3,"TOT_Entity","USD","MIDFCST",$E$3,"MTD",$B25,"TOPFLOW","TOP","TOP","top1",$C25,"top3","Open_Acute_DIV1","TOP5","TOP6","REPORTED","TOP8")</f>
        <v>0</v>
      </c>
      <c r="T25" s="53">
        <f>S25-E25</f>
        <v>-142687.35999999999</v>
      </c>
      <c r="U25" s="40">
        <f t="shared" si="35"/>
        <v>0</v>
      </c>
      <c r="V25" s="41"/>
      <c r="W25" s="42"/>
      <c r="X25" s="43"/>
      <c r="Y25" s="42"/>
      <c r="Z25" s="44"/>
      <c r="AA25" s="52"/>
      <c r="AB25" s="53">
        <f>_xll.OneStreamExcelAddIn.XFFunctions.XFGetCell("TRUE", "CONSOL", $D$3,"TOT_Entity","USD","Actual",[1]Setup!C4,"PERIODIC",$B25,"TOPFLOW","TOP","TOP","top1",$C25,"top3","Open_Acute_DIV1","TOP5","TOP6","REPORTED","TOP8")</f>
        <v>133760.34</v>
      </c>
      <c r="AC25" s="53">
        <f>_xll.OneStreamExcelAddIn.XFFunctions.XFGetCell("TRUE", "CONSOL", $D$3,"TOT_Entity","Aggregated","Budget_Working",[1]Setup!C4,"PERIODIC",$B25,"TOPFLOW","TOP","TOP","top1",$C25,"top3","Open_Acute_DIV1","TOP5","TOP6","REPORTED","TOP8")</f>
        <v>183260</v>
      </c>
      <c r="AD25" s="53">
        <f>AC25-AB25</f>
        <v>49499.66</v>
      </c>
      <c r="AE25" s="40">
        <f t="shared" si="13"/>
        <v>0.27010618792971736</v>
      </c>
      <c r="AG25" s="53">
        <f>_xll.OneStreamExcelAddIn.XFFunctions.XFGetCell("TRUE", "CONSOL", $D$3,"TOT_Entity","USD","Actual",[1]Setup!C5,"PERIODIC",$B25,"TOPFLOW","TOP","TOP","top1",$C25,"top3","Open_Acute_DIV1","TOP5","TOP6","REPORTED","TOP8")</f>
        <v>136716.18</v>
      </c>
      <c r="AH25" s="53">
        <f>_xll.OneStreamExcelAddIn.XFFunctions.XFGetCell("TRUE", "CONSOL", $D$3,"TOT_Entity","Aggregated","Budget_Working",[1]Setup!C5,"PERIODIC",$B25,"TOPFLOW","TOP","TOP","top1",$C25,"top3","Open_Acute_DIV1","TOP5","TOP6","REPORTED","TOP8")</f>
        <v>163380.6</v>
      </c>
      <c r="AI25" s="53">
        <f>AH25-AG25</f>
        <v>26664.420000000013</v>
      </c>
      <c r="AJ25" s="40">
        <f t="shared" si="14"/>
        <v>0.16320432168813195</v>
      </c>
      <c r="AL25" s="53">
        <f>_xll.OneStreamExcelAddIn.XFFunctions.XFGetCell("TRUE", "CONSOL", $D$3,"TOT_Entity","USD","Actual",[1]Setup!C6,"PERIODIC",$B25,"TOPFLOW","TOP","TOP","top1",$C25,"top3","Open_Acute_DIV1","TOP5","TOP6","REPORTED","TOP8")</f>
        <v>166390.76</v>
      </c>
      <c r="AM25" s="53">
        <f>_xll.OneStreamExcelAddIn.XFFunctions.XFGetCell("TRUE", "CONSOL", $D$3,"TOT_Entity","Aggregated","Budget_Working",[1]Setup!C6,"PERIODIC",$B25,"TOPFLOW","TOP","TOP","top1",$C25,"top3","Open_Acute_DIV1","TOP5","TOP6","REPORTED","TOP8")</f>
        <v>153485.70000000001</v>
      </c>
      <c r="AN25" s="53">
        <f t="shared" si="15"/>
        <v>12905.059999999998</v>
      </c>
      <c r="AO25" s="40">
        <f t="shared" si="16"/>
        <v>8.407988496648211E-2</v>
      </c>
      <c r="AQ25" s="53">
        <f>_xll.OneStreamExcelAddIn.XFFunctions.XFGetCell("TRUE", "CONSOL", $D$3,"TOT_Entity","USD","Actual",[1]Setup!C7,"PERIODIC",$B25,"TOPFLOW","TOP","TOP","top1",$C25,"top3","Open_Acute_DIV1","TOP5","TOP6","REPORTED","TOP8")</f>
        <v>142687.35999999999</v>
      </c>
      <c r="AR25" s="53">
        <f>_xll.OneStreamExcelAddIn.XFFunctions.XFGetCell("TRUE", "CONSOL", $D$3,"TOT_Entity","Aggregated","Budget_Working",[1]Setup!C7,"PERIODIC",$B25,"TOPFLOW","TOP","TOP","top1",$C25,"top3","Open_Acute_DIV1","TOP5","TOP6","REPORTED","TOP8")</f>
        <v>181504.96</v>
      </c>
      <c r="AS25" s="53">
        <f t="shared" si="17"/>
        <v>-38817.600000000006</v>
      </c>
      <c r="AT25" s="40">
        <f t="shared" si="18"/>
        <v>-0.21386522990886869</v>
      </c>
      <c r="AV25" s="53">
        <f>_xll.OneStreamExcelAddIn.XFFunctions.XFGetCell("TRUE", "CONSOL", $D$3,"TOT_Entity","USD","Actual",[1]Setup!C8,"PERIODIC",$B25,"TOPFLOW","TOP","TOP","top1",$C25,"top3","Open_Acute_DIV1","TOP5","TOP6","REPORTED","TOP8")</f>
        <v>-579554.64</v>
      </c>
      <c r="AW25" s="53">
        <f>_xll.OneStreamExcelAddIn.XFFunctions.XFGetCell("TRUE", "CONSOL", $D$3,"TOT_Entity","Aggregated","Budget_Working",[1]Setup!C8,"PERIODIC",$B25,"TOPFLOW","TOP","TOP","top1",$C25,"top3","Open_Acute_DIV1","TOP5","TOP6","REPORTED","TOP8")</f>
        <v>243601.28</v>
      </c>
      <c r="AX25" s="53">
        <f t="shared" si="19"/>
        <v>-823155.92</v>
      </c>
      <c r="AY25" s="40">
        <f t="shared" si="20"/>
        <v>-3.3791116368518259</v>
      </c>
      <c r="BA25" s="53">
        <f>_xll.OneStreamExcelAddIn.XFFunctions.XFGetCell("TRUE", "CONSOL", $D$3,"TOT_Entity","USD","Actual",[1]Setup!C9,"PERIODIC",$B25,"TOPFLOW","TOP","TOP","top1",$C25,"top3","Open_Acute_DIV1","TOP5","TOP6","REPORTED","TOP8")</f>
        <v>0</v>
      </c>
      <c r="BB25" s="53">
        <f>_xll.OneStreamExcelAddIn.XFFunctions.XFGetCell("TRUE", "CONSOL", $D$3,"TOT_Entity","Aggregated","Budget_Working",[1]Setup!C9,"PERIODIC",$B25,"TOPFLOW","TOP","TOP","top1",$C25,"top3","Open_Acute_DIV1","TOP5","TOP6","REPORTED","TOP8")</f>
        <v>180835.20000000001</v>
      </c>
      <c r="BC25" s="53">
        <f t="shared" si="21"/>
        <v>-180835.20000000001</v>
      </c>
      <c r="BD25" s="40">
        <f t="shared" si="22"/>
        <v>-1</v>
      </c>
      <c r="BF25" s="53">
        <f>_xll.OneStreamExcelAddIn.XFFunctions.XFGetCell("TRUE", "CONSOL", $D$3,"TOT_Entity","USD","Actual",[1]Setup!C10,"PERIODIC",$B25,"TOPFLOW","TOP","TOP","top1",$C25,"top3","Open_Acute_DIV1","TOP5","TOP6","REPORTED","TOP8")</f>
        <v>0</v>
      </c>
      <c r="BG25" s="53">
        <f>_xll.OneStreamExcelAddIn.XFFunctions.XFGetCell("TRUE", "CONSOL", $D$3,"TOT_Entity","Aggregated","Budget_Working",[1]Setup!C10,"PERIODIC",$B25,"TOPFLOW","TOP","TOP","top1",$C25,"top3","Open_Acute_DIV1","TOP5","TOP6","REPORTED","TOP8")</f>
        <v>269422.8</v>
      </c>
      <c r="BH25" s="53">
        <f t="shared" si="23"/>
        <v>-269422.8</v>
      </c>
      <c r="BI25" s="40">
        <f t="shared" si="24"/>
        <v>-1</v>
      </c>
      <c r="BK25" s="53">
        <f>_xll.OneStreamExcelAddIn.XFFunctions.XFGetCell("TRUE", "CONSOL", $D$3,"TOT_Entity","USD","Actual",[1]Setup!C11,"PERIODIC",$B25,"TOPFLOW","TOP","TOP","top1",$C25,"top3","Open_Acute_DIV1","TOP5","TOP6","REPORTED","TOP8")</f>
        <v>0</v>
      </c>
      <c r="BL25" s="53">
        <f>_xll.OneStreamExcelAddIn.XFFunctions.XFGetCell("TRUE", "CONSOL", $D$3,"TOT_Entity","Aggregated","Budget_Working",[1]Setup!C11,"PERIODIC",$B25,"TOPFLOW","TOP","TOP","top1",$C25,"top3","Open_Acute_DIV1","TOP5","TOP6","REPORTED","TOP8")</f>
        <v>185140.8</v>
      </c>
      <c r="BM25" s="53">
        <f t="shared" si="25"/>
        <v>-185140.8</v>
      </c>
      <c r="BN25" s="40">
        <f t="shared" si="26"/>
        <v>-1</v>
      </c>
      <c r="BP25" s="53">
        <f>_xll.OneStreamExcelAddIn.XFFunctions.XFGetCell("TRUE", "CONSOL", $D$3,"TOT_Entity","USD","Actual",[1]Setup!C12,"PERIODIC",$B25,"TOPFLOW","TOP","TOP","top1",$C25,"top3","Open_Acute_DIV1","TOP5","TOP6","REPORTED","TOP8")</f>
        <v>0</v>
      </c>
      <c r="BQ25" s="53">
        <f>_xll.OneStreamExcelAddIn.XFFunctions.XFGetCell("TRUE", "CONSOL", $D$3,"TOT_Entity","Aggregated","Budget_Working",[1]Setup!C12,"PERIODIC",$B25,"TOPFLOW","TOP","TOP","top1",$C25,"top3","Open_Acute_DIV1","TOP5","TOP6","REPORTED","TOP8")</f>
        <v>201023.22</v>
      </c>
      <c r="BR25" s="53">
        <f t="shared" si="27"/>
        <v>-201023.22</v>
      </c>
      <c r="BS25" s="40">
        <f t="shared" si="28"/>
        <v>-1</v>
      </c>
      <c r="BU25" s="53">
        <f>_xll.OneStreamExcelAddIn.XFFunctions.XFGetCell("TRUE", "CONSOL", $D$3,"TOT_Entity","USD","Actual",[1]Setup!C13,"PERIODIC",$B25,"TOPFLOW","TOP","TOP","top1",$C25,"top3","Open_Acute_DIV1","TOP5","TOP6","REPORTED","TOP8")</f>
        <v>0</v>
      </c>
      <c r="BV25" s="53">
        <f>_xll.OneStreamExcelAddIn.XFFunctions.XFGetCell("TRUE", "CONSOL", $D$3,"TOT_Entity","Aggregated","Budget_Working",[1]Setup!C13,"PERIODIC",$B25,"TOPFLOW","TOP","TOP","top1",$C25,"top3","Open_Acute_DIV1","TOP5","TOP6","REPORTED","TOP8")</f>
        <v>212808.95999999999</v>
      </c>
      <c r="BW25" s="53">
        <f t="shared" si="29"/>
        <v>-212808.95999999999</v>
      </c>
      <c r="BX25" s="40">
        <f t="shared" si="30"/>
        <v>-1</v>
      </c>
      <c r="BZ25" s="53">
        <f>_xll.OneStreamExcelAddIn.XFFunctions.XFGetCell("TRUE", "CONSOL", $D$3,"TOT_Entity","USD","Actual",[1]Setup!C14,"PERIODIC",$B25,"TOPFLOW","TOP","TOP","top1",$C25,"top3","Open_Acute_DIV1","TOP5","TOP6","REPORTED","TOP8")</f>
        <v>0</v>
      </c>
      <c r="CA25" s="53">
        <f>_xll.OneStreamExcelAddIn.XFFunctions.XFGetCell("TRUE", "CONSOL", $D$3,"TOT_Entity","Aggregated","Budget_Working",[1]Setup!C14,"PERIODIC",$B25,"TOPFLOW","TOP","TOP","top1",$C25,"top3","Open_Acute_DIV1","TOP5","TOP6","REPORTED","TOP8")</f>
        <v>165204.48000000001</v>
      </c>
      <c r="CB25" s="53">
        <f t="shared" si="31"/>
        <v>-165204.48000000001</v>
      </c>
      <c r="CC25" s="40">
        <f t="shared" si="32"/>
        <v>-1</v>
      </c>
      <c r="CE25" s="53">
        <f>_xll.OneStreamExcelAddIn.XFFunctions.XFGetCell("TRUE", "CONSOL", $D$3,"TOT_Entity","USD","Actual",[1]Setup!C15,"PERIODIC",$B25,"TOPFLOW","TOP","TOP","top1",$C25,"top3","Open_Acute_DIV1","TOP5","TOP6","REPORTED","TOP8")</f>
        <v>0</v>
      </c>
      <c r="CF25" s="53">
        <f>_xll.OneStreamExcelAddIn.XFFunctions.XFGetCell("TRUE", "CONSOL", $D$3,"TOT_Entity","Aggregated","Budget_Working",[1]Setup!C15,"PERIODIC",$B25,"TOPFLOW","TOP","TOP","top1",$C25,"top3","Open_Acute_DIV1","TOP5","TOP6","REPORTED","TOP8")</f>
        <v>205594.94</v>
      </c>
      <c r="CG25" s="53">
        <f t="shared" si="33"/>
        <v>-205594.94</v>
      </c>
      <c r="CH25" s="40">
        <f t="shared" si="34"/>
        <v>-1</v>
      </c>
      <c r="CI25" s="63"/>
      <c r="CJ25" s="53">
        <f>_xll.OneStreamExcelAddIn.XFFunctions.XFGetCell("TRUE", "CONSOL", $D$3,"TOT_Entity","USD","Actual",[1]Setup!C4,"PERIODIC",$B25,"TOPFLOW","TOP","TOP","top1",$C25,"top3","Open_Acute_DIV1","TOP5","TOP6","REPORTED","TOP8")</f>
        <v>133760.34</v>
      </c>
      <c r="CK25" s="53">
        <f>_xll.OneStreamExcelAddIn.XFFunctions.XFGetCell("TRUE", "CONSOL", $D$3,"TOT_Entity","USD","Actual",[1]Setup!C5,"PERIODIC",$B25,"TOPFLOW","TOP","TOP","top1",$C25,"top3","Open_Acute_DIV1","TOP5","TOP6","REPORTED","TOP8")</f>
        <v>136716.18</v>
      </c>
      <c r="CL25" s="53">
        <f>_xll.OneStreamExcelAddIn.XFFunctions.XFGetCell("TRUE", "CONSOL", $D$3,"TOT_Entity","USD","Actual",[1]Setup!C6,"PERIODIC",$B25,"TOPFLOW","TOP","TOP","top1",$C25,"top3","Open_Acute_DIV1","TOP5","TOP6","REPORTED","TOP8")</f>
        <v>166390.76</v>
      </c>
      <c r="CM25" s="53">
        <f>_xll.OneStreamExcelAddIn.XFFunctions.XFGetCell("TRUE", "CONSOL", $D$3,"TOT_Entity","USD","Actual",[1]Setup!C7,"PERIODIC",$B25,"TOPFLOW","TOP","TOP","top1",$C25,"top3","Open_Acute_DIV1","TOP5","TOP6","REPORTED","TOP8")</f>
        <v>142687.35999999999</v>
      </c>
      <c r="CN25" s="53">
        <f>_xll.OneStreamExcelAddIn.XFFunctions.XFGetCell("TRUE", "CONSOL", $D$3,"TOT_Entity","USD","Actual",[1]Setup!C8,"PERIODIC",$B25,"TOPFLOW","TOP","TOP","top1",$C25,"top3","Open_Acute_DIV1","TOP5","TOP6","REPORTED","TOP8")</f>
        <v>-579554.64</v>
      </c>
      <c r="CO25" s="53">
        <f>_xll.OneStreamExcelAddIn.XFFunctions.XFGetCell("TRUE", "CONSOL", $D$3,"TOT_Entity","USD","Actual",[1]Setup!C9,"PERIODIC",$B25,"TOPFLOW","TOP","TOP","top1",$C25,"top3","Open_Acute_DIV1","TOP5","TOP6","REPORTED","TOP8")</f>
        <v>0</v>
      </c>
      <c r="CP25" s="53">
        <f>_xll.OneStreamExcelAddIn.XFFunctions.XFGetCell("TRUE", "CONSOL", $D$3,"TOT_Entity","USD","Actual",[1]Setup!C10,"PERIODIC",$B25,"TOPFLOW","TOP","TOP","top1",$C25,"top3","Open_Acute_DIV1","TOP5","TOP6","REPORTED","TOP8")</f>
        <v>0</v>
      </c>
      <c r="CQ25" s="53">
        <f>_xll.OneStreamExcelAddIn.XFFunctions.XFGetCell("TRUE", "CONSOL", $D$3,"TOT_Entity","USD","Actual",[1]Setup!C11,"PERIODIC",$B25,"TOPFLOW","TOP","TOP","top1",$C25,"top3","Open_Acute_DIV1","TOP5","TOP6","REPORTED","TOP8")</f>
        <v>0</v>
      </c>
      <c r="CR25" s="53">
        <f>_xll.OneStreamExcelAddIn.XFFunctions.XFGetCell("TRUE", "CONSOL", $D$3,"TOT_Entity","USD","Actual",[1]Setup!C12,"PERIODIC",$B25,"TOPFLOW","TOP","TOP","top1",$C25,"top3","Open_Acute_DIV1","TOP5","TOP6","REPORTED","TOP8")</f>
        <v>0</v>
      </c>
      <c r="CS25" s="53">
        <f>_xll.OneStreamExcelAddIn.XFFunctions.XFGetCell("TRUE", "CONSOL", $D$3,"TOT_Entity","USD","Actual",[1]Setup!C13,"PERIODIC",$B25,"TOPFLOW","TOP","TOP","top1",$C25,"top3","Open_Acute_DIV1","TOP5","TOP6","REPORTED","TOP8")</f>
        <v>0</v>
      </c>
      <c r="CT25" s="53">
        <f>_xll.OneStreamExcelAddIn.XFFunctions.XFGetCell("TRUE", "CONSOL", $D$3,"TOT_Entity","USD","Actual",[1]Setup!C14,"PERIODIC",$B25,"TOPFLOW","TOP","TOP","top1",$C25,"top3","Open_Acute_DIV1","TOP5","TOP6","REPORTED","TOP8")</f>
        <v>0</v>
      </c>
      <c r="CU25" s="53">
        <f>_xll.OneStreamExcelAddIn.XFFunctions.XFGetCell("TRUE", "CONSOL", $D$3,"TOT_Entity","USD","Actual",[1]Setup!C15,"PERIODIC",$B25,"TOPFLOW","TOP","TOP","top1",$C25,"top3","Open_Acute_DIV1","TOP5","TOP6","REPORTED","TOP8")</f>
        <v>0</v>
      </c>
      <c r="CV25" s="63"/>
      <c r="CW25" s="53">
        <f>_xll.OneStreamExcelAddIn.XFFunctions.XFGetCell("TRUE", "CONSOL", $D$3,"TOT_Entity","USD","Actual",[1]Setup!C17,"PERIODIC",$B25,"TOPFLOW","TOP","TOP","top1",$C25,"top3","Open_Acute_DIV1","TOP5","TOP6","REPORTED","TOP8")</f>
        <v>115212.68</v>
      </c>
      <c r="CX25" s="53">
        <f>_xll.OneStreamExcelAddIn.XFFunctions.XFGetCell("TRUE", "CONSOL", $D$3,"TOT_Entity","USD","Actual",[1]Setup!C18,"PERIODIC",$B25,"TOPFLOW","TOP","TOP","top1",$C25,"top3","Open_Acute_DIV1","TOP5","TOP6","REPORTED","TOP8")</f>
        <v>106071.36</v>
      </c>
      <c r="CY25" s="53">
        <f>_xll.OneStreamExcelAddIn.XFFunctions.XFGetCell("TRUE", "CONSOL", $D$3,"TOT_Entity","USD","Actual",[1]Setup!C19,"PERIODIC",$B25,"TOPFLOW","TOP","TOP","top1",$C25,"top3","Open_Acute_DIV1","TOP5","TOP6","REPORTED","TOP8")</f>
        <v>119328.3</v>
      </c>
      <c r="CZ25" s="53">
        <f>_xll.OneStreamExcelAddIn.XFFunctions.XFGetCell("TRUE", "CONSOL", $D$3,"TOT_Entity","USD","Actual",[1]Setup!C20,"PERIODIC",$B25,"TOPFLOW","TOP","TOP","top1",$C25,"top3","Open_Acute_DIV1","TOP5","TOP6","REPORTED","TOP8")</f>
        <v>149569.60999999999</v>
      </c>
      <c r="DA25" s="53">
        <f>_xll.OneStreamExcelAddIn.XFFunctions.XFGetCell("TRUE", "CONSOL", $D$3,"TOT_Entity","USD","Actual",[1]Setup!C21,"PERIODIC",$B25,"TOPFLOW","TOP","TOP","top1",$C25,"top3","Open_Acute_DIV1","TOP5","TOP6","REPORTED","TOP8")</f>
        <v>254388.87</v>
      </c>
      <c r="DB25" s="53">
        <f>_xll.OneStreamExcelAddIn.XFFunctions.XFGetCell("TRUE", "CONSOL", $D$3,"TOT_Entity","USD","Actual",[1]Setup!C22,"PERIODIC",$B25,"TOPFLOW","TOP","TOP","top1",$C25,"top3","Open_Acute_DIV1","TOP5","TOP6","REPORTED","TOP8")</f>
        <v>211611.91</v>
      </c>
      <c r="DC25" s="53">
        <f>_xll.OneStreamExcelAddIn.XFFunctions.XFGetCell("TRUE", "CONSOL", $D$3,"TOT_Entity","USD","Actual",[1]Setup!C23,"PERIODIC",$B25,"TOPFLOW","TOP","TOP","top1",$C25,"top3","Open_Acute_DIV1","TOP5","TOP6","REPORTED","TOP8")</f>
        <v>171235.25</v>
      </c>
      <c r="DD25" s="53">
        <f>_xll.OneStreamExcelAddIn.XFFunctions.XFGetCell("TRUE", "CONSOL", $D$3,"TOT_Entity","USD","Actual",[1]Setup!C24,"PERIODIC",$B25,"TOPFLOW","TOP","TOP","top1",$C25,"top3","Open_Acute_DIV1","TOP5","TOP6","REPORTED","TOP8")</f>
        <v>198358.47</v>
      </c>
      <c r="DE25" s="53">
        <f>_xll.OneStreamExcelAddIn.XFFunctions.XFGetCell("TRUE", "CONSOL", $D$3,"TOT_Entity","USD","Actual",[1]Setup!C25,"PERIODIC",$B25,"TOPFLOW","TOP","TOP","top1",$C25,"top3","Open_Acute_DIV1","TOP5","TOP6","REPORTED","TOP8")</f>
        <v>199771.77</v>
      </c>
      <c r="DF25" s="53">
        <f>_xll.OneStreamExcelAddIn.XFFunctions.XFGetCell("TRUE", "CONSOL", $D$3,"TOT_Entity","USD","Actual",[1]Setup!C26,"PERIODIC",$B25,"TOPFLOW","TOP","TOP","top1",$C25,"top3","Open_Acute_DIV1","TOP5","TOP6","REPORTED","TOP8")</f>
        <v>231230.55</v>
      </c>
      <c r="DG25" s="53">
        <f>_xll.OneStreamExcelAddIn.XFFunctions.XFGetCell("TRUE", "CONSOL", $D$3,"TOT_Entity","USD","Actual",[1]Setup!C27,"PERIODIC",$B25,"TOPFLOW","TOP","TOP","top1",$C25,"top3","Open_Acute_DIV1","TOP5","TOP6","REPORTED","TOP8")</f>
        <v>181480.55</v>
      </c>
      <c r="DH25" s="53">
        <f>_xll.OneStreamExcelAddIn.XFFunctions.XFGetCell("TRUE", "CONSOL", $D$3,"TOT_Entity","USD","Actual",[1]Setup!C28,"PERIODIC",$B25,"TOPFLOW","TOP","TOP","top1",$C25,"top3","Open_Acute_DIV1","TOP5","TOP6","REPORTED","TOP8")</f>
        <v>175568.15</v>
      </c>
      <c r="DI25" s="15"/>
      <c r="DJ25" s="53">
        <f>_xll.OneStreamExcelAddIn.XFFunctions.XFGetCell("TRUE", "CONSOL", $D$3,"TOT_Entity","Aggregated","Budget_Working",[1]Setup!C4,"PERIODIC",$B25,"TOPFLOW","TOP","TOP","top1",$C25,"top3","Open_Acute_DIV1","TOP5","TOP6","REPORTED","TOP8")</f>
        <v>183260</v>
      </c>
      <c r="DK25" s="53">
        <f>_xll.OneStreamExcelAddIn.XFFunctions.XFGetCell("TRUE", "CONSOL", $D$3,"TOT_Entity","Aggregated","Budget_Working",[1]Setup!C5,"PERIODIC",$B25,"TOPFLOW","TOP","TOP","top1",$C25,"top3","Open_Acute_DIV1","TOP5","TOP6","REPORTED","TOP8")</f>
        <v>163380.6</v>
      </c>
      <c r="DL25" s="53">
        <f>_xll.OneStreamExcelAddIn.XFFunctions.XFGetCell("TRUE", "CONSOL", $D$3,"TOT_Entity","Aggregated","Budget_Working",[1]Setup!C6,"PERIODIC",$B25,"TOPFLOW","TOP","TOP","top1",$C25,"top3","Open_Acute_DIV1","TOP5","TOP6","REPORTED","TOP8")</f>
        <v>153485.70000000001</v>
      </c>
      <c r="DM25" s="53">
        <f>_xll.OneStreamExcelAddIn.XFFunctions.XFGetCell("TRUE", "CONSOL", $D$3,"TOT_Entity","Aggregated","Budget_Working",[1]Setup!C7,"PERIODIC",$B25,"TOPFLOW","TOP","TOP","top1",$C25,"top3","Open_Acute_DIV1","TOP5","TOP6","REPORTED","TOP8")</f>
        <v>181504.96</v>
      </c>
      <c r="DN25" s="53">
        <f>_xll.OneStreamExcelAddIn.XFFunctions.XFGetCell("TRUE", "CONSOL", $D$3,"TOT_Entity","Aggregated","Budget_Working",[1]Setup!C8,"PERIODIC",$B25,"TOPFLOW","TOP","TOP","top1",$C25,"top3","Open_Acute_DIV1","TOP5","TOP6","REPORTED","TOP8")</f>
        <v>243601.28</v>
      </c>
      <c r="DO25" s="53">
        <f>_xll.OneStreamExcelAddIn.XFFunctions.XFGetCell("TRUE", "CONSOL", $D$3,"TOT_Entity","Aggregated","Budget_Working",[1]Setup!C9,"PERIODIC",$B25,"TOPFLOW","TOP","TOP","top1",$C25,"top3","Open_Acute_DIV1","TOP5","TOP6","REPORTED","TOP8")</f>
        <v>180835.20000000001</v>
      </c>
      <c r="DP25" s="53">
        <f>_xll.OneStreamExcelAddIn.XFFunctions.XFGetCell("TRUE", "CONSOL", $D$3,"TOT_Entity","Aggregated","Budget_Working",[1]Setup!C10,"PERIODIC",$B25,"TOPFLOW","TOP","TOP","top1",$C25,"top3","Open_Acute_DIV1","TOP5","TOP6","REPORTED","TOP8")</f>
        <v>269422.8</v>
      </c>
      <c r="DQ25" s="53">
        <f>_xll.OneStreamExcelAddIn.XFFunctions.XFGetCell("TRUE", "CONSOL", $D$3,"TOT_Entity","Aggregated","Budget_Working",[1]Setup!C11,"PERIODIC",$B25,"TOPFLOW","TOP","TOP","top1",$C25,"top3","Open_Acute_DIV1","TOP5","TOP6","REPORTED","TOP8")</f>
        <v>185140.8</v>
      </c>
      <c r="DR25" s="53">
        <f>_xll.OneStreamExcelAddIn.XFFunctions.XFGetCell("TRUE", "CONSOL", $D$3,"TOT_Entity","Aggregated","Budget_Working",[1]Setup!C12,"PERIODIC",$B25,"TOPFLOW","TOP","TOP","top1",$C25,"top3","Open_Acute_DIV1","TOP5","TOP6","REPORTED","TOP8")</f>
        <v>201023.22</v>
      </c>
      <c r="DS25" s="53">
        <f>_xll.OneStreamExcelAddIn.XFFunctions.XFGetCell("TRUE", "CONSOL", $D$3,"TOT_Entity","Aggregated","Budget_Working",[1]Setup!C13,"PERIODIC",$B25,"TOPFLOW","TOP","TOP","top1",$C25,"top3","Open_Acute_DIV1","TOP5","TOP6","REPORTED","TOP8")</f>
        <v>212808.95999999999</v>
      </c>
      <c r="DT25" s="53">
        <f>_xll.OneStreamExcelAddIn.XFFunctions.XFGetCell("TRUE", "CONSOL", $D$3,"TOT_Entity","Aggregated","Budget_Working",[1]Setup!C14,"PERIODIC",$B25,"TOPFLOW","TOP","TOP","top1",$C25,"top3","Open_Acute_DIV1","TOP5","TOP6","REPORTED","TOP8")</f>
        <v>165204.48000000001</v>
      </c>
      <c r="DU25" s="53">
        <f>_xll.OneStreamExcelAddIn.XFFunctions.XFGetCell("TRUE", "CONSOL", $D$3,"TOT_Entity","Aggregated","Budget_Working",[1]Setup!C15,"PERIODIC",$B25,"TOPFLOW","TOP","TOP","top1",$C25,"top3","Open_Acute_DIV1","TOP5","TOP6","REPORTED","TOP8")</f>
        <v>205594.94</v>
      </c>
      <c r="DV25" s="15"/>
      <c r="DW25" s="53">
        <f>_xll.OneStreamExcelAddIn.XFFunctions.XFGetCell("TRUE", "CONSOL", $D$3,"TOT_Entity","USD","Budget_Final",[1]Setup!C17,"PERIODIC",$B25,"TOPFLOW","TOP","TOP","top1",$C25,"top3","Open_Acute_DIV1","TOP5","TOP6","REPORTED","TOP8")</f>
        <v>236279.50686786801</v>
      </c>
      <c r="DX25" s="53">
        <f>_xll.OneStreamExcelAddIn.XFFunctions.XFGetCell("TRUE", "CONSOL", $D$3,"TOT_Entity","USD","Budget_Final",[1]Setup!C18,"PERIODIC",$B25,"TOPFLOW","TOP","TOP","top1",$C25,"top3","Open_Acute_DIV1","TOP5","TOP6","REPORTED","TOP8")</f>
        <v>241463.60159999999</v>
      </c>
      <c r="DY25" s="53">
        <f>_xll.OneStreamExcelAddIn.XFFunctions.XFGetCell("TRUE", "CONSOL", $D$3,"TOT_Entity","USD","Budget_Final",[1]Setup!C19,"PERIODIC",$B25,"TOPFLOW","TOP","TOP","top1",$C25,"top3","Open_Acute_DIV1","TOP5","TOP6","REPORTED","TOP8")</f>
        <v>246071.685846073</v>
      </c>
      <c r="DZ25" s="53">
        <f>_xll.OneStreamExcelAddIn.XFFunctions.XFGetCell("TRUE", "CONSOL", $D$3,"TOT_Entity","USD","Budget_Final",[1]Setup!C20,"PERIODIC",$B25,"TOPFLOW","TOP","TOP","top1",$C25,"top3","Open_Acute_DIV1","TOP5","TOP6","REPORTED","TOP8")</f>
        <v>278723.97858</v>
      </c>
      <c r="EA25" s="53">
        <f>_xll.OneStreamExcelAddIn.XFFunctions.XFGetCell("TRUE", "CONSOL", $D$3,"TOT_Entity","USD","Budget_Final",[1]Setup!C21,"PERIODIC",$B25,"TOPFLOW","TOP","TOP","top1",$C25,"top3","Open_Acute_DIV1","TOP5","TOP6","REPORTED","TOP8")</f>
        <v>269539.313205001</v>
      </c>
      <c r="EB25" s="53">
        <f>_xll.OneStreamExcelAddIn.XFFunctions.XFGetCell("TRUE", "CONSOL", $D$3,"TOT_Entity","USD","Budget_Final",[1]Setup!C22,"PERIODIC",$B25,"TOPFLOW","TOP","TOP","top1",$C25,"top3","Open_Acute_DIV1","TOP5","TOP6","REPORTED","TOP8")</f>
        <v>266722.68248999899</v>
      </c>
      <c r="EC25" s="53">
        <f>_xll.OneStreamExcelAddIn.XFFunctions.XFGetCell("TRUE", "CONSOL", $D$3,"TOT_Entity","USD","Budget_Final",[1]Setup!C23,"PERIODIC",$B25,"TOPFLOW","TOP","TOP","top1",$C25,"top3","Open_Acute_DIV1","TOP5","TOP6","REPORTED","TOP8")</f>
        <v>265008.21162000101</v>
      </c>
      <c r="ED25" s="53">
        <f>_xll.OneStreamExcelAddIn.XFFunctions.XFGetCell("TRUE", "CONSOL", $D$3,"TOT_Entity","USD","Budget_Final",[1]Setup!C24,"PERIODIC",$B25,"TOPFLOW","TOP","TOP","top1",$C25,"top3","Open_Acute_DIV1","TOP5","TOP6","REPORTED","TOP8")</f>
        <v>273580.56569641799</v>
      </c>
      <c r="EE25" s="53">
        <f>_xll.OneStreamExcelAddIn.XFFunctions.XFGetCell("TRUE", "CONSOL", $D$3,"TOT_Entity","USD","Budget_Final",[1]Setup!C25,"PERIODIC",$B25,"TOPFLOW","TOP","TOP","top1",$C25,"top3","Open_Acute_DIV1","TOP5","TOP6","REPORTED","TOP8")</f>
        <v>266722.68275672302</v>
      </c>
      <c r="EF25" s="53">
        <f>_xll.OneStreamExcelAddIn.XFFunctions.XFGetCell("TRUE", "CONSOL", $D$3,"TOT_Entity","USD","Budget_Final",[1]Setup!C26,"PERIODIC",$B25,"TOPFLOW","TOP","TOP","top1",$C25,"top3","Open_Acute_DIV1","TOP5","TOP6","REPORTED","TOP8")</f>
        <v>273213.17953918403</v>
      </c>
      <c r="EG25" s="53">
        <f>_xll.OneStreamExcelAddIn.XFFunctions.XFGetCell("TRUE", "CONSOL", $D$3,"TOT_Entity","USD","Budget_Final",[1]Setup!C27,"PERIODIC",$B25,"TOPFLOW","TOP","TOP","top1",$C25,"top3","Open_Acute_DIV1","TOP5","TOP6","REPORTED","TOP8")</f>
        <v>266355.29582797497</v>
      </c>
      <c r="EH25" s="53">
        <f>_xll.OneStreamExcelAddIn.XFFunctions.XFGetCell("TRUE", "CONSOL", $D$3,"TOT_Entity","USD","Budget_Final",[1]Setup!C28,"PERIODIC",$B25,"TOPFLOW","TOP","TOP","top1",$C25,"top3","Open_Acute_DIV1","TOP5","TOP6","REPORTED","TOP8")</f>
        <v>262069.11882111599</v>
      </c>
    </row>
    <row r="26" spans="2:138" x14ac:dyDescent="0.25">
      <c r="B26" s="51">
        <v>52000</v>
      </c>
      <c r="C26" s="51" t="s">
        <v>53</v>
      </c>
      <c r="D26" s="52" t="s">
        <v>56</v>
      </c>
      <c r="E26" s="53">
        <f>_xll.OneStreamExcelAddIn.XFFunctions.XFGetCell("TRUE", "CONSOL", $D$3,"TOT_Entity","USD","Actual",$E$3,"PERIODIC",$B26,"TOPFLOW","TOP","TOP","top1",$C26,"top3","Open_Acute_DIV1","TOP5","TOP6","REPORTED","TOP8")</f>
        <v>0</v>
      </c>
      <c r="F26" s="53">
        <f>_xll.OneStreamExcelAddIn.XFFunctions.XFGetCell("TRUE", "CONSOL", $D$3,"TOT_Entity","Aggregated","Budget_Working",$E$3,"PERIODIC",$B26,"TOPFLOW","TOP","TOP","top1",$C26,"top3","Open_Acute_DIV1","TOP5","TOP6","REPORTED","TOP8")</f>
        <v>0</v>
      </c>
      <c r="G26" s="53">
        <f t="shared" ref="G26:G28" si="40">F26-E26</f>
        <v>0</v>
      </c>
      <c r="H26" s="40">
        <f t="shared" si="10"/>
        <v>0</v>
      </c>
      <c r="I26" s="41"/>
      <c r="J26" s="53">
        <f>_xll.OneStreamExcelAddIn.XFFunctions.XFGetCell("TRUE", "CONSOL", $D$3,"TOT_Entity","USD","Actual",$E$3,"YTD",$B26,"TOPFLOW","TOP","TOP","top1",$C26,"top3","Open_Acute_DIV1","TOP5","TOP6","REPORTED","TOP8")</f>
        <v>0</v>
      </c>
      <c r="K26" s="53">
        <f>_xll.OneStreamExcelAddIn.XFFunctions.XFGetCell("TRUE", "CONSOL", $D$3,"TOT_Entity","Aggregated","Budget_Working",$E$3,"YTD",$B26,"TOPFLOW","TOP","TOP","top1",$C26,"top3","Open_Acute_DIV1","TOP5","TOP6","REPORTED","TOP8")</f>
        <v>0</v>
      </c>
      <c r="L26" s="53">
        <f t="shared" ref="L26:L28" si="41">K26-J26</f>
        <v>0</v>
      </c>
      <c r="M26" s="40">
        <f t="shared" si="11"/>
        <v>0</v>
      </c>
      <c r="N26" s="41"/>
      <c r="O26" s="53">
        <f>_xll.OneStreamExcelAddIn.XFFunctions.XFGetCell("TRUE", "CONSOL", $D$3,"TOT_Entity","USD","Actual",$F$3,"YTD",$B26,"TOPFLOW","TOP","TOP","top1",$C26,"top3","Open_Acute_DIV1","TOP5","TOP6","REPORTED","TOP8")</f>
        <v>0</v>
      </c>
      <c r="P26" s="53">
        <f>_xll.OneStreamExcelAddIn.XFFunctions.XFGetCell("TRUE", "CONSOL", $D$3,"TOT_Entity","USD","Actual",$E$3,"YTD",$B26,"TOPFLOW","TOP","TOP","top1",$C26,"top3","Open_Acute_DIV1","TOP5","TOP6","REPORTED","VAR_BW_PY_Actual")</f>
        <v>0</v>
      </c>
      <c r="Q26" s="40">
        <f t="shared" si="12"/>
        <v>0</v>
      </c>
      <c r="R26" s="41"/>
      <c r="S26" s="53">
        <f>_xll.OneStreamExcelAddIn.XFFunctions.XFGetCell("TRUE", "CONSOL", $D$3,"TOT_Entity","USD","MIDFCST",$E$3,"MTD",$B26,"TOPFLOW","TOP","TOP","top1",$C26,"top3","Open_Acute_DIV1","TOP5","TOP6","REPORTED","TOP8")</f>
        <v>0</v>
      </c>
      <c r="T26" s="53">
        <f>S26-E26</f>
        <v>0</v>
      </c>
      <c r="U26" s="40">
        <f t="shared" si="35"/>
        <v>0</v>
      </c>
      <c r="V26" s="41"/>
      <c r="W26" s="42"/>
      <c r="X26" s="43"/>
      <c r="Y26" s="42"/>
      <c r="Z26" s="44"/>
      <c r="AA26" s="52"/>
      <c r="AB26" s="53">
        <f>_xll.OneStreamExcelAddIn.XFFunctions.XFGetCell("TRUE", "CONSOL", $D$3,"TOT_Entity","USD","Actual",[1]Setup!C4,"PERIODIC",$B26,"TOPFLOW","TOP","TOP","top1",$C26,"top3","Open_Acute_DIV1","TOP5","TOP6","REPORTED","TOP8")</f>
        <v>0</v>
      </c>
      <c r="AC26" s="53">
        <f>_xll.OneStreamExcelAddIn.XFFunctions.XFGetCell("TRUE", "CONSOL", $D$3,"TOT_Entity","Aggregated","Budget_Working",[1]Setup!C4,"PERIODIC",$B26,"TOPFLOW","TOP","TOP","top1",$C26,"top3","Open_Acute_DIV1","TOP5","TOP6","REPORTED","TOP8")</f>
        <v>0</v>
      </c>
      <c r="AD26" s="53">
        <f>AC26-AB26</f>
        <v>0</v>
      </c>
      <c r="AE26" s="40">
        <f t="shared" si="13"/>
        <v>0</v>
      </c>
      <c r="AG26" s="53">
        <f>_xll.OneStreamExcelAddIn.XFFunctions.XFGetCell("TRUE", "CONSOL", $D$3,"TOT_Entity","USD","Actual",[1]Setup!C5,"PERIODIC",$B26,"TOPFLOW","TOP","TOP","top1",$C26,"top3","Open_Acute_DIV1","TOP5","TOP6","REPORTED","TOP8")</f>
        <v>0</v>
      </c>
      <c r="AH26" s="53">
        <f>_xll.OneStreamExcelAddIn.XFFunctions.XFGetCell("TRUE", "CONSOL", $D$3,"TOT_Entity","Aggregated","Budget_Working",[1]Setup!C5,"PERIODIC",$B26,"TOPFLOW","TOP","TOP","top1",$C26,"top3","Open_Acute_DIV1","TOP5","TOP6","REPORTED","TOP8")</f>
        <v>0</v>
      </c>
      <c r="AI26" s="53">
        <f>AH26-AG26</f>
        <v>0</v>
      </c>
      <c r="AJ26" s="40">
        <f t="shared" si="14"/>
        <v>0</v>
      </c>
      <c r="AL26" s="53">
        <f>_xll.OneStreamExcelAddIn.XFFunctions.XFGetCell("TRUE", "CONSOL", $D$3,"TOT_Entity","USD","Actual",[1]Setup!C6,"PERIODIC",$B26,"TOPFLOW","TOP","TOP","top1",$C26,"top3","Open_Acute_DIV1","TOP5","TOP6","REPORTED","TOP8")</f>
        <v>0</v>
      </c>
      <c r="AM26" s="53">
        <f>_xll.OneStreamExcelAddIn.XFFunctions.XFGetCell("TRUE", "CONSOL", $D$3,"TOT_Entity","Aggregated","Budget_Working",[1]Setup!C6,"PERIODIC",$B26,"TOPFLOW","TOP","TOP","top1",$C26,"top3","Open_Acute_DIV1","TOP5","TOP6","REPORTED","TOP8")</f>
        <v>0</v>
      </c>
      <c r="AN26" s="53">
        <f t="shared" si="15"/>
        <v>0</v>
      </c>
      <c r="AO26" s="40">
        <f t="shared" si="16"/>
        <v>0</v>
      </c>
      <c r="AQ26" s="53">
        <f>_xll.OneStreamExcelAddIn.XFFunctions.XFGetCell("TRUE", "CONSOL", $D$3,"TOT_Entity","USD","Actual",[1]Setup!C7,"PERIODIC",$B26,"TOPFLOW","TOP","TOP","top1",$C26,"top3","Open_Acute_DIV1","TOP5","TOP6","REPORTED","TOP8")</f>
        <v>0</v>
      </c>
      <c r="AR26" s="53">
        <f>_xll.OneStreamExcelAddIn.XFFunctions.XFGetCell("TRUE", "CONSOL", $D$3,"TOT_Entity","Aggregated","Budget_Working",[1]Setup!C7,"PERIODIC",$B26,"TOPFLOW","TOP","TOP","top1",$C26,"top3","Open_Acute_DIV1","TOP5","TOP6","REPORTED","TOP8")</f>
        <v>0</v>
      </c>
      <c r="AS26" s="53">
        <f t="shared" si="17"/>
        <v>0</v>
      </c>
      <c r="AT26" s="40">
        <f t="shared" si="18"/>
        <v>0</v>
      </c>
      <c r="AV26" s="53">
        <f>_xll.OneStreamExcelAddIn.XFFunctions.XFGetCell("TRUE", "CONSOL", $D$3,"TOT_Entity","USD","Actual",[1]Setup!C8,"PERIODIC",$B26,"TOPFLOW","TOP","TOP","top1",$C26,"top3","Open_Acute_DIV1","TOP5","TOP6","REPORTED","TOP8")</f>
        <v>0</v>
      </c>
      <c r="AW26" s="53">
        <f>_xll.OneStreamExcelAddIn.XFFunctions.XFGetCell("TRUE", "CONSOL", $D$3,"TOT_Entity","Aggregated","Budget_Working",[1]Setup!C8,"PERIODIC",$B26,"TOPFLOW","TOP","TOP","top1",$C26,"top3","Open_Acute_DIV1","TOP5","TOP6","REPORTED","TOP8")</f>
        <v>0</v>
      </c>
      <c r="AX26" s="53">
        <f t="shared" si="19"/>
        <v>0</v>
      </c>
      <c r="AY26" s="40">
        <f t="shared" si="20"/>
        <v>0</v>
      </c>
      <c r="BA26" s="53">
        <f>_xll.OneStreamExcelAddIn.XFFunctions.XFGetCell("TRUE", "CONSOL", $D$3,"TOT_Entity","USD","Actual",[1]Setup!C9,"PERIODIC",$B26,"TOPFLOW","TOP","TOP","top1",$C26,"top3","Open_Acute_DIV1","TOP5","TOP6","REPORTED","TOP8")</f>
        <v>0</v>
      </c>
      <c r="BB26" s="53">
        <f>_xll.OneStreamExcelAddIn.XFFunctions.XFGetCell("TRUE", "CONSOL", $D$3,"TOT_Entity","Aggregated","Budget_Working",[1]Setup!C9,"PERIODIC",$B26,"TOPFLOW","TOP","TOP","top1",$C26,"top3","Open_Acute_DIV1","TOP5","TOP6","REPORTED","TOP8")</f>
        <v>0</v>
      </c>
      <c r="BC26" s="53">
        <f t="shared" si="21"/>
        <v>0</v>
      </c>
      <c r="BD26" s="40">
        <f t="shared" si="22"/>
        <v>0</v>
      </c>
      <c r="BF26" s="53">
        <f>_xll.OneStreamExcelAddIn.XFFunctions.XFGetCell("TRUE", "CONSOL", $D$3,"TOT_Entity","USD","Actual",[1]Setup!C10,"PERIODIC",$B26,"TOPFLOW","TOP","TOP","top1",$C26,"top3","Open_Acute_DIV1","TOP5","TOP6","REPORTED","TOP8")</f>
        <v>0</v>
      </c>
      <c r="BG26" s="53">
        <f>_xll.OneStreamExcelAddIn.XFFunctions.XFGetCell("TRUE", "CONSOL", $D$3,"TOT_Entity","Aggregated","Budget_Working",[1]Setup!C10,"PERIODIC",$B26,"TOPFLOW","TOP","TOP","top1",$C26,"top3","Open_Acute_DIV1","TOP5","TOP6","REPORTED","TOP8")</f>
        <v>0</v>
      </c>
      <c r="BH26" s="53">
        <f t="shared" si="23"/>
        <v>0</v>
      </c>
      <c r="BI26" s="40">
        <f t="shared" si="24"/>
        <v>0</v>
      </c>
      <c r="BK26" s="53">
        <f>_xll.OneStreamExcelAddIn.XFFunctions.XFGetCell("TRUE", "CONSOL", $D$3,"TOT_Entity","USD","Actual",[1]Setup!C11,"PERIODIC",$B26,"TOPFLOW","TOP","TOP","top1",$C26,"top3","Open_Acute_DIV1","TOP5","TOP6","REPORTED","TOP8")</f>
        <v>0</v>
      </c>
      <c r="BL26" s="53">
        <f>_xll.OneStreamExcelAddIn.XFFunctions.XFGetCell("TRUE", "CONSOL", $D$3,"TOT_Entity","Aggregated","Budget_Working",[1]Setup!C11,"PERIODIC",$B26,"TOPFLOW","TOP","TOP","top1",$C26,"top3","Open_Acute_DIV1","TOP5","TOP6","REPORTED","TOP8")</f>
        <v>0</v>
      </c>
      <c r="BM26" s="53">
        <f t="shared" si="25"/>
        <v>0</v>
      </c>
      <c r="BN26" s="40">
        <f t="shared" si="26"/>
        <v>0</v>
      </c>
      <c r="BP26" s="53">
        <f>_xll.OneStreamExcelAddIn.XFFunctions.XFGetCell("TRUE", "CONSOL", $D$3,"TOT_Entity","USD","Actual",[1]Setup!C12,"PERIODIC",$B26,"TOPFLOW","TOP","TOP","top1",$C26,"top3","Open_Acute_DIV1","TOP5","TOP6","REPORTED","TOP8")</f>
        <v>0</v>
      </c>
      <c r="BQ26" s="53">
        <f>_xll.OneStreamExcelAddIn.XFFunctions.XFGetCell("TRUE", "CONSOL", $D$3,"TOT_Entity","Aggregated","Budget_Working",[1]Setup!C12,"PERIODIC",$B26,"TOPFLOW","TOP","TOP","top1",$C26,"top3","Open_Acute_DIV1","TOP5","TOP6","REPORTED","TOP8")</f>
        <v>0</v>
      </c>
      <c r="BR26" s="53">
        <f t="shared" si="27"/>
        <v>0</v>
      </c>
      <c r="BS26" s="40">
        <f t="shared" si="28"/>
        <v>0</v>
      </c>
      <c r="BU26" s="53">
        <f>_xll.OneStreamExcelAddIn.XFFunctions.XFGetCell("TRUE", "CONSOL", $D$3,"TOT_Entity","USD","Actual",[1]Setup!C13,"PERIODIC",$B26,"TOPFLOW","TOP","TOP","top1",$C26,"top3","Open_Acute_DIV1","TOP5","TOP6","REPORTED","TOP8")</f>
        <v>0</v>
      </c>
      <c r="BV26" s="53">
        <f>_xll.OneStreamExcelAddIn.XFFunctions.XFGetCell("TRUE", "CONSOL", $D$3,"TOT_Entity","Aggregated","Budget_Working",[1]Setup!C13,"PERIODIC",$B26,"TOPFLOW","TOP","TOP","top1",$C26,"top3","Open_Acute_DIV1","TOP5","TOP6","REPORTED","TOP8")</f>
        <v>0</v>
      </c>
      <c r="BW26" s="53">
        <f t="shared" si="29"/>
        <v>0</v>
      </c>
      <c r="BX26" s="40">
        <f t="shared" si="30"/>
        <v>0</v>
      </c>
      <c r="BZ26" s="53">
        <f>_xll.OneStreamExcelAddIn.XFFunctions.XFGetCell("TRUE", "CONSOL", $D$3,"TOT_Entity","USD","Actual",[1]Setup!C14,"PERIODIC",$B26,"TOPFLOW","TOP","TOP","top1",$C26,"top3","Open_Acute_DIV1","TOP5","TOP6","REPORTED","TOP8")</f>
        <v>0</v>
      </c>
      <c r="CA26" s="53">
        <f>_xll.OneStreamExcelAddIn.XFFunctions.XFGetCell("TRUE", "CONSOL", $D$3,"TOT_Entity","Aggregated","Budget_Working",[1]Setup!C14,"PERIODIC",$B26,"TOPFLOW","TOP","TOP","top1",$C26,"top3","Open_Acute_DIV1","TOP5","TOP6","REPORTED","TOP8")</f>
        <v>0</v>
      </c>
      <c r="CB26" s="53">
        <f t="shared" si="31"/>
        <v>0</v>
      </c>
      <c r="CC26" s="40">
        <f t="shared" si="32"/>
        <v>0</v>
      </c>
      <c r="CE26" s="53">
        <f>_xll.OneStreamExcelAddIn.XFFunctions.XFGetCell("TRUE", "CONSOL", $D$3,"TOT_Entity","USD","Actual",[1]Setup!C15,"PERIODIC",$B26,"TOPFLOW","TOP","TOP","top1",$C26,"top3","Open_Acute_DIV1","TOP5","TOP6","REPORTED","TOP8")</f>
        <v>0</v>
      </c>
      <c r="CF26" s="53">
        <f>_xll.OneStreamExcelAddIn.XFFunctions.XFGetCell("TRUE", "CONSOL", $D$3,"TOT_Entity","Aggregated","Budget_Working",[1]Setup!C15,"PERIODIC",$B26,"TOPFLOW","TOP","TOP","top1",$C26,"top3","Open_Acute_DIV1","TOP5","TOP6","REPORTED","TOP8")</f>
        <v>0</v>
      </c>
      <c r="CG26" s="53">
        <f t="shared" si="33"/>
        <v>0</v>
      </c>
      <c r="CH26" s="40">
        <f t="shared" si="34"/>
        <v>0</v>
      </c>
      <c r="CI26" s="15"/>
      <c r="CJ26" s="53">
        <f>_xll.OneStreamExcelAddIn.XFFunctions.XFGetCell("TRUE", "CONSOL", $D$3,"TOT_Entity","USD","Actual",[1]Setup!C4,"PERIODIC",$B26,"TOPFLOW","TOP","TOP","top1",$C26,"top3","Open_Acute_DIV1","TOP5","TOP6","REPORTED","TOP8")</f>
        <v>0</v>
      </c>
      <c r="CK26" s="53">
        <f>_xll.OneStreamExcelAddIn.XFFunctions.XFGetCell("TRUE", "CONSOL", $D$3,"TOT_Entity","USD","Actual",[1]Setup!C5,"PERIODIC",$B26,"TOPFLOW","TOP","TOP","top1",$C26,"top3","Open_Acute_DIV1","TOP5","TOP6","REPORTED","TOP8")</f>
        <v>0</v>
      </c>
      <c r="CL26" s="53">
        <f>_xll.OneStreamExcelAddIn.XFFunctions.XFGetCell("TRUE", "CONSOL", $D$3,"TOT_Entity","USD","Actual",[1]Setup!C6,"PERIODIC",$B26,"TOPFLOW","TOP","TOP","top1",$C26,"top3","Open_Acute_DIV1","TOP5","TOP6","REPORTED","TOP8")</f>
        <v>0</v>
      </c>
      <c r="CM26" s="53">
        <f>_xll.OneStreamExcelAddIn.XFFunctions.XFGetCell("TRUE", "CONSOL", $D$3,"TOT_Entity","USD","Actual",[1]Setup!C7,"PERIODIC",$B26,"TOPFLOW","TOP","TOP","top1",$C26,"top3","Open_Acute_DIV1","TOP5","TOP6","REPORTED","TOP8")</f>
        <v>0</v>
      </c>
      <c r="CN26" s="53">
        <f>_xll.OneStreamExcelAddIn.XFFunctions.XFGetCell("TRUE", "CONSOL", $D$3,"TOT_Entity","USD","Actual",[1]Setup!C8,"PERIODIC",$B26,"TOPFLOW","TOP","TOP","top1",$C26,"top3","Open_Acute_DIV1","TOP5","TOP6","REPORTED","TOP8")</f>
        <v>0</v>
      </c>
      <c r="CO26" s="53">
        <f>_xll.OneStreamExcelAddIn.XFFunctions.XFGetCell("TRUE", "CONSOL", $D$3,"TOT_Entity","USD","Actual",[1]Setup!C9,"PERIODIC",$B26,"TOPFLOW","TOP","TOP","top1",$C26,"top3","Open_Acute_DIV1","TOP5","TOP6","REPORTED","TOP8")</f>
        <v>0</v>
      </c>
      <c r="CP26" s="53">
        <f>_xll.OneStreamExcelAddIn.XFFunctions.XFGetCell("TRUE", "CONSOL", $D$3,"TOT_Entity","USD","Actual",[1]Setup!C10,"PERIODIC",$B26,"TOPFLOW","TOP","TOP","top1",$C26,"top3","Open_Acute_DIV1","TOP5","TOP6","REPORTED","TOP8")</f>
        <v>0</v>
      </c>
      <c r="CQ26" s="53">
        <f>_xll.OneStreamExcelAddIn.XFFunctions.XFGetCell("TRUE", "CONSOL", $D$3,"TOT_Entity","USD","Actual",[1]Setup!C11,"PERIODIC",$B26,"TOPFLOW","TOP","TOP","top1",$C26,"top3","Open_Acute_DIV1","TOP5","TOP6","REPORTED","TOP8")</f>
        <v>0</v>
      </c>
      <c r="CR26" s="53">
        <f>_xll.OneStreamExcelAddIn.XFFunctions.XFGetCell("TRUE", "CONSOL", $D$3,"TOT_Entity","USD","Actual",[1]Setup!C12,"PERIODIC",$B26,"TOPFLOW","TOP","TOP","top1",$C26,"top3","Open_Acute_DIV1","TOP5","TOP6","REPORTED","TOP8")</f>
        <v>0</v>
      </c>
      <c r="CS26" s="53">
        <f>_xll.OneStreamExcelAddIn.XFFunctions.XFGetCell("TRUE", "CONSOL", $D$3,"TOT_Entity","USD","Actual",[1]Setup!C13,"PERIODIC",$B26,"TOPFLOW","TOP","TOP","top1",$C26,"top3","Open_Acute_DIV1","TOP5","TOP6","REPORTED","TOP8")</f>
        <v>0</v>
      </c>
      <c r="CT26" s="53">
        <f>_xll.OneStreamExcelAddIn.XFFunctions.XFGetCell("TRUE", "CONSOL", $D$3,"TOT_Entity","USD","Actual",[1]Setup!C14,"PERIODIC",$B26,"TOPFLOW","TOP","TOP","top1",$C26,"top3","Open_Acute_DIV1","TOP5","TOP6","REPORTED","TOP8")</f>
        <v>0</v>
      </c>
      <c r="CU26" s="53">
        <f>_xll.OneStreamExcelAddIn.XFFunctions.XFGetCell("TRUE", "CONSOL", $D$3,"TOT_Entity","USD","Actual",[1]Setup!C15,"PERIODIC",$B26,"TOPFLOW","TOP","TOP","top1",$C26,"top3","Open_Acute_DIV1","TOP5","TOP6","REPORTED","TOP8")</f>
        <v>0</v>
      </c>
      <c r="CV26" s="15"/>
      <c r="CW26" s="53">
        <f>_xll.OneStreamExcelAddIn.XFFunctions.XFGetCell("TRUE", "CONSOL", $D$3,"TOT_Entity","USD","Actual",[1]Setup!C17,"PERIODIC",$B26,"TOPFLOW","TOP","TOP","top1",$C26,"top3","Open_Acute_DIV1","TOP5","TOP6","REPORTED","TOP8")</f>
        <v>0</v>
      </c>
      <c r="CX26" s="53">
        <f>_xll.OneStreamExcelAddIn.XFFunctions.XFGetCell("TRUE", "CONSOL", $D$3,"TOT_Entity","USD","Actual",[1]Setup!C18,"PERIODIC",$B26,"TOPFLOW","TOP","TOP","top1",$C26,"top3","Open_Acute_DIV1","TOP5","TOP6","REPORTED","TOP8")</f>
        <v>0</v>
      </c>
      <c r="CY26" s="53">
        <f>_xll.OneStreamExcelAddIn.XFFunctions.XFGetCell("TRUE", "CONSOL", $D$3,"TOT_Entity","USD","Actual",[1]Setup!C19,"PERIODIC",$B26,"TOPFLOW","TOP","TOP","top1",$C26,"top3","Open_Acute_DIV1","TOP5","TOP6","REPORTED","TOP8")</f>
        <v>0</v>
      </c>
      <c r="CZ26" s="53">
        <f>_xll.OneStreamExcelAddIn.XFFunctions.XFGetCell("TRUE", "CONSOL", $D$3,"TOT_Entity","USD","Actual",[1]Setup!C20,"PERIODIC",$B26,"TOPFLOW","TOP","TOP","top1",$C26,"top3","Open_Acute_DIV1","TOP5","TOP6","REPORTED","TOP8")</f>
        <v>0</v>
      </c>
      <c r="DA26" s="53">
        <f>_xll.OneStreamExcelAddIn.XFFunctions.XFGetCell("TRUE", "CONSOL", $D$3,"TOT_Entity","USD","Actual",[1]Setup!C21,"PERIODIC",$B26,"TOPFLOW","TOP","TOP","top1",$C26,"top3","Open_Acute_DIV1","TOP5","TOP6","REPORTED","TOP8")</f>
        <v>0</v>
      </c>
      <c r="DB26" s="53">
        <f>_xll.OneStreamExcelAddIn.XFFunctions.XFGetCell("TRUE", "CONSOL", $D$3,"TOT_Entity","USD","Actual",[1]Setup!C22,"PERIODIC",$B26,"TOPFLOW","TOP","TOP","top1",$C26,"top3","Open_Acute_DIV1","TOP5","TOP6","REPORTED","TOP8")</f>
        <v>0</v>
      </c>
      <c r="DC26" s="53">
        <f>_xll.OneStreamExcelAddIn.XFFunctions.XFGetCell("TRUE", "CONSOL", $D$3,"TOT_Entity","USD","Actual",[1]Setup!C23,"PERIODIC",$B26,"TOPFLOW","TOP","TOP","top1",$C26,"top3","Open_Acute_DIV1","TOP5","TOP6","REPORTED","TOP8")</f>
        <v>0</v>
      </c>
      <c r="DD26" s="53">
        <f>_xll.OneStreamExcelAddIn.XFFunctions.XFGetCell("TRUE", "CONSOL", $D$3,"TOT_Entity","USD","Actual",[1]Setup!C24,"PERIODIC",$B26,"TOPFLOW","TOP","TOP","top1",$C26,"top3","Open_Acute_DIV1","TOP5","TOP6","REPORTED","TOP8")</f>
        <v>0</v>
      </c>
      <c r="DE26" s="53">
        <f>_xll.OneStreamExcelAddIn.XFFunctions.XFGetCell("TRUE", "CONSOL", $D$3,"TOT_Entity","USD","Actual",[1]Setup!C25,"PERIODIC",$B26,"TOPFLOW","TOP","TOP","top1",$C26,"top3","Open_Acute_DIV1","TOP5","TOP6","REPORTED","TOP8")</f>
        <v>0</v>
      </c>
      <c r="DF26" s="53">
        <f>_xll.OneStreamExcelAddIn.XFFunctions.XFGetCell("TRUE", "CONSOL", $D$3,"TOT_Entity","USD","Actual",[1]Setup!C26,"PERIODIC",$B26,"TOPFLOW","TOP","TOP","top1",$C26,"top3","Open_Acute_DIV1","TOP5","TOP6","REPORTED","TOP8")</f>
        <v>0</v>
      </c>
      <c r="DG26" s="53">
        <f>_xll.OneStreamExcelAddIn.XFFunctions.XFGetCell("TRUE", "CONSOL", $D$3,"TOT_Entity","USD","Actual",[1]Setup!C27,"PERIODIC",$B26,"TOPFLOW","TOP","TOP","top1",$C26,"top3","Open_Acute_DIV1","TOP5","TOP6","REPORTED","TOP8")</f>
        <v>0</v>
      </c>
      <c r="DH26" s="53">
        <f>_xll.OneStreamExcelAddIn.XFFunctions.XFGetCell("TRUE", "CONSOL", $D$3,"TOT_Entity","USD","Actual",[1]Setup!C28,"PERIODIC",$B26,"TOPFLOW","TOP","TOP","top1",$C26,"top3","Open_Acute_DIV1","TOP5","TOP6","REPORTED","TOP8")</f>
        <v>0</v>
      </c>
      <c r="DI26" s="15"/>
      <c r="DJ26" s="53">
        <f>_xll.OneStreamExcelAddIn.XFFunctions.XFGetCell("TRUE", "CONSOL", $D$3,"TOT_Entity","Aggregated","Budget_Working",[1]Setup!C4,"PERIODIC",$B26,"TOPFLOW","TOP","TOP","top1",$C26,"top3","Open_Acute_DIV1","TOP5","TOP6","REPORTED","TOP8")</f>
        <v>0</v>
      </c>
      <c r="DK26" s="53">
        <f>_xll.OneStreamExcelAddIn.XFFunctions.XFGetCell("TRUE", "CONSOL", $D$3,"TOT_Entity","Aggregated","Budget_Working",[1]Setup!C5,"PERIODIC",$B26,"TOPFLOW","TOP","TOP","top1",$C26,"top3","Open_Acute_DIV1","TOP5","TOP6","REPORTED","TOP8")</f>
        <v>0</v>
      </c>
      <c r="DL26" s="53">
        <f>_xll.OneStreamExcelAddIn.XFFunctions.XFGetCell("TRUE", "CONSOL", $D$3,"TOT_Entity","Aggregated","Budget_Working",[1]Setup!C6,"PERIODIC",$B26,"TOPFLOW","TOP","TOP","top1",$C26,"top3","Open_Acute_DIV1","TOP5","TOP6","REPORTED","TOP8")</f>
        <v>0</v>
      </c>
      <c r="DM26" s="53">
        <f>_xll.OneStreamExcelAddIn.XFFunctions.XFGetCell("TRUE", "CONSOL", $D$3,"TOT_Entity","Aggregated","Budget_Working",[1]Setup!C7,"PERIODIC",$B26,"TOPFLOW","TOP","TOP","top1",$C26,"top3","Open_Acute_DIV1","TOP5","TOP6","REPORTED","TOP8")</f>
        <v>0</v>
      </c>
      <c r="DN26" s="53">
        <f>_xll.OneStreamExcelAddIn.XFFunctions.XFGetCell("TRUE", "CONSOL", $D$3,"TOT_Entity","Aggregated","Budget_Working",[1]Setup!C8,"PERIODIC",$B26,"TOPFLOW","TOP","TOP","top1",$C26,"top3","Open_Acute_DIV1","TOP5","TOP6","REPORTED","TOP8")</f>
        <v>0</v>
      </c>
      <c r="DO26" s="53">
        <f>_xll.OneStreamExcelAddIn.XFFunctions.XFGetCell("TRUE", "CONSOL", $D$3,"TOT_Entity","Aggregated","Budget_Working",[1]Setup!C9,"PERIODIC",$B26,"TOPFLOW","TOP","TOP","top1",$C26,"top3","Open_Acute_DIV1","TOP5","TOP6","REPORTED","TOP8")</f>
        <v>0</v>
      </c>
      <c r="DP26" s="53">
        <f>_xll.OneStreamExcelAddIn.XFFunctions.XFGetCell("TRUE", "CONSOL", $D$3,"TOT_Entity","Aggregated","Budget_Working",[1]Setup!C10,"PERIODIC",$B26,"TOPFLOW","TOP","TOP","top1",$C26,"top3","Open_Acute_DIV1","TOP5","TOP6","REPORTED","TOP8")</f>
        <v>0</v>
      </c>
      <c r="DQ26" s="53">
        <f>_xll.OneStreamExcelAddIn.XFFunctions.XFGetCell("TRUE", "CONSOL", $D$3,"TOT_Entity","Aggregated","Budget_Working",[1]Setup!C11,"PERIODIC",$B26,"TOPFLOW","TOP","TOP","top1",$C26,"top3","Open_Acute_DIV1","TOP5","TOP6","REPORTED","TOP8")</f>
        <v>0</v>
      </c>
      <c r="DR26" s="53">
        <f>_xll.OneStreamExcelAddIn.XFFunctions.XFGetCell("TRUE", "CONSOL", $D$3,"TOT_Entity","Aggregated","Budget_Working",[1]Setup!C12,"PERIODIC",$B26,"TOPFLOW","TOP","TOP","top1",$C26,"top3","Open_Acute_DIV1","TOP5","TOP6","REPORTED","TOP8")</f>
        <v>0</v>
      </c>
      <c r="DS26" s="53">
        <f>_xll.OneStreamExcelAddIn.XFFunctions.XFGetCell("TRUE", "CONSOL", $D$3,"TOT_Entity","Aggregated","Budget_Working",[1]Setup!C13,"PERIODIC",$B26,"TOPFLOW","TOP","TOP","top1",$C26,"top3","Open_Acute_DIV1","TOP5","TOP6","REPORTED","TOP8")</f>
        <v>0</v>
      </c>
      <c r="DT26" s="53">
        <f>_xll.OneStreamExcelAddIn.XFFunctions.XFGetCell("TRUE", "CONSOL", $D$3,"TOT_Entity","Aggregated","Budget_Working",[1]Setup!C14,"PERIODIC",$B26,"TOPFLOW","TOP","TOP","top1",$C26,"top3","Open_Acute_DIV1","TOP5","TOP6","REPORTED","TOP8")</f>
        <v>0</v>
      </c>
      <c r="DU26" s="53">
        <f>_xll.OneStreamExcelAddIn.XFFunctions.XFGetCell("TRUE", "CONSOL", $D$3,"TOT_Entity","Aggregated","Budget_Working",[1]Setup!C15,"PERIODIC",$B26,"TOPFLOW","TOP","TOP","top1",$C26,"top3","Open_Acute_DIV1","TOP5","TOP6","REPORTED","TOP8")</f>
        <v>0</v>
      </c>
      <c r="DV26" s="15"/>
      <c r="DW26" s="53">
        <f>_xll.OneStreamExcelAddIn.XFFunctions.XFGetCell("TRUE", "CONSOL", $D$3,"TOT_Entity","USD","Budget_Final",[1]Setup!C17,"PERIODIC",$B26,"TOPFLOW","TOP","TOP","top1",$C26,"top3","Open_Acute_DIV1","TOP5","TOP6","REPORTED","TOP8")</f>
        <v>15.997799984</v>
      </c>
      <c r="DX26" s="53">
        <f>_xll.OneStreamExcelAddIn.XFFunctions.XFGetCell("TRUE", "CONSOL", $D$3,"TOT_Entity","USD","Budget_Final",[1]Setup!C18,"PERIODIC",$B26,"TOPFLOW","TOP","TOP","top1",$C26,"top3","Open_Acute_DIV1","TOP5","TOP6","REPORTED","TOP8")</f>
        <v>16.348799999000001</v>
      </c>
      <c r="DY26" s="53">
        <f>_xll.OneStreamExcelAddIn.XFFunctions.XFGetCell("TRUE", "CONSOL", $D$3,"TOT_Entity","USD","Budget_Final",[1]Setup!C19,"PERIODIC",$B26,"TOPFLOW","TOP","TOP","top1",$C26,"top3","Open_Acute_DIV1","TOP5","TOP6","REPORTED","TOP8")</f>
        <v>16.660800015</v>
      </c>
      <c r="DZ26" s="53">
        <f>_xll.OneStreamExcelAddIn.XFFunctions.XFGetCell("TRUE", "CONSOL", $D$3,"TOT_Entity","USD","Budget_Final",[1]Setup!C20,"PERIODIC",$B26,"TOPFLOW","TOP","TOP","top1",$C26,"top3","Open_Acute_DIV1","TOP5","TOP6","REPORTED","TOP8")</f>
        <v>17.752800000000001</v>
      </c>
      <c r="EA26" s="53">
        <f>_xll.OneStreamExcelAddIn.XFFunctions.XFGetCell("TRUE", "CONSOL", $D$3,"TOT_Entity","USD","Budget_Final",[1]Setup!C21,"PERIODIC",$B26,"TOPFLOW","TOP","TOP","top1",$C26,"top3","Open_Acute_DIV1","TOP5","TOP6","REPORTED","TOP8")</f>
        <v>17.167800001</v>
      </c>
      <c r="EB26" s="53">
        <f>_xll.OneStreamExcelAddIn.XFFunctions.XFGetCell("TRUE", "CONSOL", $D$3,"TOT_Entity","USD","Budget_Final",[1]Setup!C22,"PERIODIC",$B26,"TOPFLOW","TOP","TOP","top1",$C26,"top3","Open_Acute_DIV1","TOP5","TOP6","REPORTED","TOP8")</f>
        <v>16.988399999999999</v>
      </c>
      <c r="EC26" s="53">
        <f>_xll.OneStreamExcelAddIn.XFFunctions.XFGetCell("TRUE", "CONSOL", $D$3,"TOT_Entity","USD","Budget_Final",[1]Setup!C23,"PERIODIC",$B26,"TOPFLOW","TOP","TOP","top1",$C26,"top3","Open_Acute_DIV1","TOP5","TOP6","REPORTED","TOP8")</f>
        <v>16.879199999000001</v>
      </c>
      <c r="ED26" s="53">
        <f>_xll.OneStreamExcelAddIn.XFFunctions.XFGetCell("TRUE", "CONSOL", $D$3,"TOT_Entity","USD","Budget_Final",[1]Setup!C24,"PERIODIC",$B26,"TOPFLOW","TOP","TOP","top1",$C26,"top3","Open_Acute_DIV1","TOP5","TOP6","REPORTED","TOP8")</f>
        <v>17.425199981999999</v>
      </c>
      <c r="EE26" s="53">
        <f>_xll.OneStreamExcelAddIn.XFFunctions.XFGetCell("TRUE", "CONSOL", $D$3,"TOT_Entity","USD","Budget_Final",[1]Setup!C25,"PERIODIC",$B26,"TOPFLOW","TOP","TOP","top1",$C26,"top3","Open_Acute_DIV1","TOP5","TOP6","REPORTED","TOP8")</f>
        <v>16.988400017</v>
      </c>
      <c r="EF26" s="53">
        <f>_xll.OneStreamExcelAddIn.XFFunctions.XFGetCell("TRUE", "CONSOL", $D$3,"TOT_Entity","USD","Budget_Final",[1]Setup!C26,"PERIODIC",$B26,"TOPFLOW","TOP","TOP","top1",$C26,"top3","Open_Acute_DIV1","TOP5","TOP6","REPORTED","TOP8")</f>
        <v>18.071100013999999</v>
      </c>
      <c r="EG26" s="53">
        <f>_xll.OneStreamExcelAddIn.XFFunctions.XFGetCell("TRUE", "CONSOL", $D$3,"TOT_Entity","USD","Budget_Final",[1]Setup!C27,"PERIODIC",$B26,"TOPFLOW","TOP","TOP","top1",$C26,"top3","Open_Acute_DIV1","TOP5","TOP6","REPORTED","TOP8")</f>
        <v>17.617499996999999</v>
      </c>
      <c r="EH26" s="53">
        <f>_xll.OneStreamExcelAddIn.XFFunctions.XFGetCell("TRUE", "CONSOL", $D$3,"TOT_Entity","USD","Budget_Final",[1]Setup!C28,"PERIODIC",$B26,"TOPFLOW","TOP","TOP","top1",$C26,"top3","Open_Acute_DIV1","TOP5","TOP6","REPORTED","TOP8")</f>
        <v>17.334000008</v>
      </c>
    </row>
    <row r="27" spans="2:138" x14ac:dyDescent="0.25">
      <c r="B27" s="51">
        <v>53000</v>
      </c>
      <c r="C27" s="51" t="s">
        <v>53</v>
      </c>
      <c r="D27" s="52" t="s">
        <v>57</v>
      </c>
      <c r="E27" s="53">
        <f>_xll.OneStreamExcelAddIn.XFFunctions.XFGetCell("TRUE", "CONSOL", $D$3,"TOT_Entity","USD","Actual",$E$3,"PERIODIC",$B27,"TOPFLOW","TOP","TOP","top1",$C27,"top3","Open_Acute_DIV1","TOP5","TOP6","REPORTED","TOP8")</f>
        <v>0</v>
      </c>
      <c r="F27" s="53">
        <f>_xll.OneStreamExcelAddIn.XFFunctions.XFGetCell("TRUE", "CONSOL", $D$3,"TOT_Entity","Aggregated","Budget_Working",$E$3,"PERIODIC",$B27,"TOPFLOW","TOP","TOP","top1",$C27,"top3","Open_Acute_DIV1","TOP5","TOP6","REPORTED","TOP8")</f>
        <v>0</v>
      </c>
      <c r="G27" s="53">
        <f t="shared" si="40"/>
        <v>0</v>
      </c>
      <c r="H27" s="40">
        <f t="shared" si="10"/>
        <v>0</v>
      </c>
      <c r="I27" s="41"/>
      <c r="J27" s="53">
        <f>_xll.OneStreamExcelAddIn.XFFunctions.XFGetCell("TRUE", "CONSOL", $D$3,"TOT_Entity","USD","Actual",$E$3,"YTD",$B27,"TOPFLOW","TOP","TOP","top1",$C27,"top3","Open_Acute_DIV1","TOP5","TOP6","REPORTED","TOP8")</f>
        <v>0</v>
      </c>
      <c r="K27" s="53">
        <f>_xll.OneStreamExcelAddIn.XFFunctions.XFGetCell("TRUE", "CONSOL", $D$3,"TOT_Entity","Aggregated","Budget_Working",$E$3,"YTD",$B27,"TOPFLOW","TOP","TOP","top1",$C27,"top3","Open_Acute_DIV1","TOP5","TOP6","REPORTED","TOP8")</f>
        <v>0</v>
      </c>
      <c r="L27" s="53">
        <f t="shared" si="41"/>
        <v>0</v>
      </c>
      <c r="M27" s="40">
        <f t="shared" si="11"/>
        <v>0</v>
      </c>
      <c r="N27" s="41"/>
      <c r="O27" s="53">
        <f>_xll.OneStreamExcelAddIn.XFFunctions.XFGetCell("TRUE", "CONSOL", $D$3,"TOT_Entity","USD","Actual",$F$3,"YTD",$B27,"TOPFLOW","TOP","TOP","top1",$C27,"top3","Open_Acute_DIV1","TOP5","TOP6","REPORTED","TOP8")</f>
        <v>0</v>
      </c>
      <c r="P27" s="53">
        <f>_xll.OneStreamExcelAddIn.XFFunctions.XFGetCell("TRUE", "CONSOL", $D$3,"TOT_Entity","USD","Actual",$E$3,"YTD",$B27,"TOPFLOW","TOP","TOP","top1",$C27,"top3","Open_Acute_DIV1","TOP5","TOP6","REPORTED","VAR_BW_PY_Actual")</f>
        <v>0</v>
      </c>
      <c r="Q27" s="40">
        <f t="shared" si="12"/>
        <v>0</v>
      </c>
      <c r="R27" s="41"/>
      <c r="S27" s="53">
        <f>_xll.OneStreamExcelAddIn.XFFunctions.XFGetCell("TRUE", "CONSOL", $D$3,"TOT_Entity","USD","MIDFCST",$E$3,"MTD",$B27,"TOPFLOW","TOP","TOP","top1",$C27,"top3","Open_Acute_DIV1","TOP5","TOP6","REPORTED","TOP8")</f>
        <v>0</v>
      </c>
      <c r="T27" s="53">
        <f>S27-E27</f>
        <v>0</v>
      </c>
      <c r="U27" s="40">
        <f t="shared" si="35"/>
        <v>0</v>
      </c>
      <c r="V27" s="41"/>
      <c r="W27" s="42"/>
      <c r="X27" s="43"/>
      <c r="Y27" s="42"/>
      <c r="Z27" s="44"/>
      <c r="AA27" s="52"/>
      <c r="AB27" s="53">
        <f>_xll.OneStreamExcelAddIn.XFFunctions.XFGetCell("TRUE", "CONSOL", $D$3,"TOT_Entity","USD","Actual",[1]Setup!C4,"PERIODIC",$B27,"TOPFLOW","TOP","TOP","top1",$C27,"top3","Open_Acute_DIV1","TOP5","TOP6","REPORTED","TOP8")</f>
        <v>0</v>
      </c>
      <c r="AC27" s="53">
        <f>_xll.OneStreamExcelAddIn.XFFunctions.XFGetCell("TRUE", "CONSOL", $D$3,"TOT_Entity","Aggregated","Budget_Working",[1]Setup!C4,"PERIODIC",$B27,"TOPFLOW","TOP","TOP","top1",$C27,"top3","Open_Acute_DIV1","TOP5","TOP6","REPORTED","TOP8")</f>
        <v>0</v>
      </c>
      <c r="AD27" s="53">
        <f>AC27-AB27</f>
        <v>0</v>
      </c>
      <c r="AE27" s="40">
        <f t="shared" si="13"/>
        <v>0</v>
      </c>
      <c r="AG27" s="53">
        <f>_xll.OneStreamExcelAddIn.XFFunctions.XFGetCell("TRUE", "CONSOL", $D$3,"TOT_Entity","USD","Actual",[1]Setup!C5,"PERIODIC",$B27,"TOPFLOW","TOP","TOP","top1",$C27,"top3","Open_Acute_DIV1","TOP5","TOP6","REPORTED","TOP8")</f>
        <v>0</v>
      </c>
      <c r="AH27" s="53">
        <f>_xll.OneStreamExcelAddIn.XFFunctions.XFGetCell("TRUE", "CONSOL", $D$3,"TOT_Entity","Aggregated","Budget_Working",[1]Setup!C5,"PERIODIC",$B27,"TOPFLOW","TOP","TOP","top1",$C27,"top3","Open_Acute_DIV1","TOP5","TOP6","REPORTED","TOP8")</f>
        <v>0</v>
      </c>
      <c r="AI27" s="53">
        <f>AH27-AG27</f>
        <v>0</v>
      </c>
      <c r="AJ27" s="40">
        <f t="shared" si="14"/>
        <v>0</v>
      </c>
      <c r="AL27" s="53">
        <f>_xll.OneStreamExcelAddIn.XFFunctions.XFGetCell("TRUE", "CONSOL", $D$3,"TOT_Entity","USD","Actual",[1]Setup!C6,"PERIODIC",$B27,"TOPFLOW","TOP","TOP","top1",$C27,"top3","Open_Acute_DIV1","TOP5","TOP6","REPORTED","TOP8")</f>
        <v>0</v>
      </c>
      <c r="AM27" s="53">
        <f>_xll.OneStreamExcelAddIn.XFFunctions.XFGetCell("TRUE", "CONSOL", $D$3,"TOT_Entity","Aggregated","Budget_Working",[1]Setup!C6,"PERIODIC",$B27,"TOPFLOW","TOP","TOP","top1",$C27,"top3","Open_Acute_DIV1","TOP5","TOP6","REPORTED","TOP8")</f>
        <v>0</v>
      </c>
      <c r="AN27" s="53">
        <f t="shared" si="15"/>
        <v>0</v>
      </c>
      <c r="AO27" s="40">
        <f t="shared" si="16"/>
        <v>0</v>
      </c>
      <c r="AQ27" s="53">
        <f>_xll.OneStreamExcelAddIn.XFFunctions.XFGetCell("TRUE", "CONSOL", $D$3,"TOT_Entity","USD","Actual",[1]Setup!C7,"PERIODIC",$B27,"TOPFLOW","TOP","TOP","top1",$C27,"top3","Open_Acute_DIV1","TOP5","TOP6","REPORTED","TOP8")</f>
        <v>0</v>
      </c>
      <c r="AR27" s="53">
        <f>_xll.OneStreamExcelAddIn.XFFunctions.XFGetCell("TRUE", "CONSOL", $D$3,"TOT_Entity","Aggregated","Budget_Working",[1]Setup!C7,"PERIODIC",$B27,"TOPFLOW","TOP","TOP","top1",$C27,"top3","Open_Acute_DIV1","TOP5","TOP6","REPORTED","TOP8")</f>
        <v>0</v>
      </c>
      <c r="AS27" s="53">
        <f t="shared" si="17"/>
        <v>0</v>
      </c>
      <c r="AT27" s="40">
        <f t="shared" si="18"/>
        <v>0</v>
      </c>
      <c r="AV27" s="53">
        <f>_xll.OneStreamExcelAddIn.XFFunctions.XFGetCell("TRUE", "CONSOL", $D$3,"TOT_Entity","USD","Actual",[1]Setup!C8,"PERIODIC",$B27,"TOPFLOW","TOP","TOP","top1",$C27,"top3","Open_Acute_DIV1","TOP5","TOP6","REPORTED","TOP8")</f>
        <v>0</v>
      </c>
      <c r="AW27" s="53">
        <f>_xll.OneStreamExcelAddIn.XFFunctions.XFGetCell("TRUE", "CONSOL", $D$3,"TOT_Entity","Aggregated","Budget_Working",[1]Setup!C8,"PERIODIC",$B27,"TOPFLOW","TOP","TOP","top1",$C27,"top3","Open_Acute_DIV1","TOP5","TOP6","REPORTED","TOP8")</f>
        <v>0</v>
      </c>
      <c r="AX27" s="53">
        <f t="shared" si="19"/>
        <v>0</v>
      </c>
      <c r="AY27" s="40">
        <f t="shared" si="20"/>
        <v>0</v>
      </c>
      <c r="BA27" s="53">
        <f>_xll.OneStreamExcelAddIn.XFFunctions.XFGetCell("TRUE", "CONSOL", $D$3,"TOT_Entity","USD","Actual",[1]Setup!C9,"PERIODIC",$B27,"TOPFLOW","TOP","TOP","top1",$C27,"top3","Open_Acute_DIV1","TOP5","TOP6","REPORTED","TOP8")</f>
        <v>0</v>
      </c>
      <c r="BB27" s="53">
        <f>_xll.OneStreamExcelAddIn.XFFunctions.XFGetCell("TRUE", "CONSOL", $D$3,"TOT_Entity","Aggregated","Budget_Working",[1]Setup!C9,"PERIODIC",$B27,"TOPFLOW","TOP","TOP","top1",$C27,"top3","Open_Acute_DIV1","TOP5","TOP6","REPORTED","TOP8")</f>
        <v>0</v>
      </c>
      <c r="BC27" s="53">
        <f t="shared" si="21"/>
        <v>0</v>
      </c>
      <c r="BD27" s="40">
        <f t="shared" si="22"/>
        <v>0</v>
      </c>
      <c r="BF27" s="53">
        <f>_xll.OneStreamExcelAddIn.XFFunctions.XFGetCell("TRUE", "CONSOL", $D$3,"TOT_Entity","USD","Actual",[1]Setup!C10,"PERIODIC",$B27,"TOPFLOW","TOP","TOP","top1",$C27,"top3","Open_Acute_DIV1","TOP5","TOP6","REPORTED","TOP8")</f>
        <v>0</v>
      </c>
      <c r="BG27" s="53">
        <f>_xll.OneStreamExcelAddIn.XFFunctions.XFGetCell("TRUE", "CONSOL", $D$3,"TOT_Entity","Aggregated","Budget_Working",[1]Setup!C10,"PERIODIC",$B27,"TOPFLOW","TOP","TOP","top1",$C27,"top3","Open_Acute_DIV1","TOP5","TOP6","REPORTED","TOP8")</f>
        <v>0</v>
      </c>
      <c r="BH27" s="53">
        <f t="shared" si="23"/>
        <v>0</v>
      </c>
      <c r="BI27" s="40">
        <f t="shared" si="24"/>
        <v>0</v>
      </c>
      <c r="BK27" s="53">
        <f>_xll.OneStreamExcelAddIn.XFFunctions.XFGetCell("TRUE", "CONSOL", $D$3,"TOT_Entity","USD","Actual",[1]Setup!C11,"PERIODIC",$B27,"TOPFLOW","TOP","TOP","top1",$C27,"top3","Open_Acute_DIV1","TOP5","TOP6","REPORTED","TOP8")</f>
        <v>0</v>
      </c>
      <c r="BL27" s="53">
        <f>_xll.OneStreamExcelAddIn.XFFunctions.XFGetCell("TRUE", "CONSOL", $D$3,"TOT_Entity","Aggregated","Budget_Working",[1]Setup!C11,"PERIODIC",$B27,"TOPFLOW","TOP","TOP","top1",$C27,"top3","Open_Acute_DIV1","TOP5","TOP6","REPORTED","TOP8")</f>
        <v>0</v>
      </c>
      <c r="BM27" s="53">
        <f t="shared" si="25"/>
        <v>0</v>
      </c>
      <c r="BN27" s="40">
        <f t="shared" si="26"/>
        <v>0</v>
      </c>
      <c r="BP27" s="53">
        <f>_xll.OneStreamExcelAddIn.XFFunctions.XFGetCell("TRUE", "CONSOL", $D$3,"TOT_Entity","USD","Actual",[1]Setup!C12,"PERIODIC",$B27,"TOPFLOW","TOP","TOP","top1",$C27,"top3","Open_Acute_DIV1","TOP5","TOP6","REPORTED","TOP8")</f>
        <v>0</v>
      </c>
      <c r="BQ27" s="53">
        <f>_xll.OneStreamExcelAddIn.XFFunctions.XFGetCell("TRUE", "CONSOL", $D$3,"TOT_Entity","Aggregated","Budget_Working",[1]Setup!C12,"PERIODIC",$B27,"TOPFLOW","TOP","TOP","top1",$C27,"top3","Open_Acute_DIV1","TOP5","TOP6","REPORTED","TOP8")</f>
        <v>0</v>
      </c>
      <c r="BR27" s="53">
        <f t="shared" si="27"/>
        <v>0</v>
      </c>
      <c r="BS27" s="40">
        <f t="shared" si="28"/>
        <v>0</v>
      </c>
      <c r="BU27" s="53">
        <f>_xll.OneStreamExcelAddIn.XFFunctions.XFGetCell("TRUE", "CONSOL", $D$3,"TOT_Entity","USD","Actual",[1]Setup!C13,"PERIODIC",$B27,"TOPFLOW","TOP","TOP","top1",$C27,"top3","Open_Acute_DIV1","TOP5","TOP6","REPORTED","TOP8")</f>
        <v>0</v>
      </c>
      <c r="BV27" s="53">
        <f>_xll.OneStreamExcelAddIn.XFFunctions.XFGetCell("TRUE", "CONSOL", $D$3,"TOT_Entity","Aggregated","Budget_Working",[1]Setup!C13,"PERIODIC",$B27,"TOPFLOW","TOP","TOP","top1",$C27,"top3","Open_Acute_DIV1","TOP5","TOP6","REPORTED","TOP8")</f>
        <v>0</v>
      </c>
      <c r="BW27" s="53">
        <f t="shared" si="29"/>
        <v>0</v>
      </c>
      <c r="BX27" s="40">
        <f t="shared" si="30"/>
        <v>0</v>
      </c>
      <c r="BZ27" s="53">
        <f>_xll.OneStreamExcelAddIn.XFFunctions.XFGetCell("TRUE", "CONSOL", $D$3,"TOT_Entity","USD","Actual",[1]Setup!C14,"PERIODIC",$B27,"TOPFLOW","TOP","TOP","top1",$C27,"top3","Open_Acute_DIV1","TOP5","TOP6","REPORTED","TOP8")</f>
        <v>0</v>
      </c>
      <c r="CA27" s="53">
        <f>_xll.OneStreamExcelAddIn.XFFunctions.XFGetCell("TRUE", "CONSOL", $D$3,"TOT_Entity","Aggregated","Budget_Working",[1]Setup!C14,"PERIODIC",$B27,"TOPFLOW","TOP","TOP","top1",$C27,"top3","Open_Acute_DIV1","TOP5","TOP6","REPORTED","TOP8")</f>
        <v>0</v>
      </c>
      <c r="CB27" s="53">
        <f t="shared" si="31"/>
        <v>0</v>
      </c>
      <c r="CC27" s="40">
        <f t="shared" si="32"/>
        <v>0</v>
      </c>
      <c r="CE27" s="53">
        <f>_xll.OneStreamExcelAddIn.XFFunctions.XFGetCell("TRUE", "CONSOL", $D$3,"TOT_Entity","USD","Actual",[1]Setup!C15,"PERIODIC",$B27,"TOPFLOW","TOP","TOP","top1",$C27,"top3","Open_Acute_DIV1","TOP5","TOP6","REPORTED","TOP8")</f>
        <v>0</v>
      </c>
      <c r="CF27" s="53">
        <f>_xll.OneStreamExcelAddIn.XFFunctions.XFGetCell("TRUE", "CONSOL", $D$3,"TOT_Entity","Aggregated","Budget_Working",[1]Setup!C15,"PERIODIC",$B27,"TOPFLOW","TOP","TOP","top1",$C27,"top3","Open_Acute_DIV1","TOP5","TOP6","REPORTED","TOP8")</f>
        <v>0</v>
      </c>
      <c r="CG27" s="53">
        <f t="shared" si="33"/>
        <v>0</v>
      </c>
      <c r="CH27" s="40">
        <f t="shared" si="34"/>
        <v>0</v>
      </c>
      <c r="CI27" s="15"/>
      <c r="CJ27" s="53">
        <f>_xll.OneStreamExcelAddIn.XFFunctions.XFGetCell("TRUE", "CONSOL", $D$3,"TOT_Entity","USD","Actual",[1]Setup!C4,"PERIODIC",$B27,"TOPFLOW","TOP","TOP","top1",$C27,"top3","Open_Acute_DIV1","TOP5","TOP6","REPORTED","TOP8")</f>
        <v>0</v>
      </c>
      <c r="CK27" s="53">
        <f>_xll.OneStreamExcelAddIn.XFFunctions.XFGetCell("TRUE", "CONSOL", $D$3,"TOT_Entity","USD","Actual",[1]Setup!C5,"PERIODIC",$B27,"TOPFLOW","TOP","TOP","top1",$C27,"top3","Open_Acute_DIV1","TOP5","TOP6","REPORTED","TOP8")</f>
        <v>0</v>
      </c>
      <c r="CL27" s="53">
        <f>_xll.OneStreamExcelAddIn.XFFunctions.XFGetCell("TRUE", "CONSOL", $D$3,"TOT_Entity","USD","Actual",[1]Setup!C6,"PERIODIC",$B27,"TOPFLOW","TOP","TOP","top1",$C27,"top3","Open_Acute_DIV1","TOP5","TOP6","REPORTED","TOP8")</f>
        <v>0</v>
      </c>
      <c r="CM27" s="53">
        <f>_xll.OneStreamExcelAddIn.XFFunctions.XFGetCell("TRUE", "CONSOL", $D$3,"TOT_Entity","USD","Actual",[1]Setup!C7,"PERIODIC",$B27,"TOPFLOW","TOP","TOP","top1",$C27,"top3","Open_Acute_DIV1","TOP5","TOP6","REPORTED","TOP8")</f>
        <v>0</v>
      </c>
      <c r="CN27" s="53">
        <f>_xll.OneStreamExcelAddIn.XFFunctions.XFGetCell("TRUE", "CONSOL", $D$3,"TOT_Entity","USD","Actual",[1]Setup!C8,"PERIODIC",$B27,"TOPFLOW","TOP","TOP","top1",$C27,"top3","Open_Acute_DIV1","TOP5","TOP6","REPORTED","TOP8")</f>
        <v>0</v>
      </c>
      <c r="CO27" s="53">
        <f>_xll.OneStreamExcelAddIn.XFFunctions.XFGetCell("TRUE", "CONSOL", $D$3,"TOT_Entity","USD","Actual",[1]Setup!C9,"PERIODIC",$B27,"TOPFLOW","TOP","TOP","top1",$C27,"top3","Open_Acute_DIV1","TOP5","TOP6","REPORTED","TOP8")</f>
        <v>0</v>
      </c>
      <c r="CP27" s="53">
        <f>_xll.OneStreamExcelAddIn.XFFunctions.XFGetCell("TRUE", "CONSOL", $D$3,"TOT_Entity","USD","Actual",[1]Setup!C10,"PERIODIC",$B27,"TOPFLOW","TOP","TOP","top1",$C27,"top3","Open_Acute_DIV1","TOP5","TOP6","REPORTED","TOP8")</f>
        <v>0</v>
      </c>
      <c r="CQ27" s="53">
        <f>_xll.OneStreamExcelAddIn.XFFunctions.XFGetCell("TRUE", "CONSOL", $D$3,"TOT_Entity","USD","Actual",[1]Setup!C11,"PERIODIC",$B27,"TOPFLOW","TOP","TOP","top1",$C27,"top3","Open_Acute_DIV1","TOP5","TOP6","REPORTED","TOP8")</f>
        <v>0</v>
      </c>
      <c r="CR27" s="53">
        <f>_xll.OneStreamExcelAddIn.XFFunctions.XFGetCell("TRUE", "CONSOL", $D$3,"TOT_Entity","USD","Actual",[1]Setup!C12,"PERIODIC",$B27,"TOPFLOW","TOP","TOP","top1",$C27,"top3","Open_Acute_DIV1","TOP5","TOP6","REPORTED","TOP8")</f>
        <v>0</v>
      </c>
      <c r="CS27" s="53">
        <f>_xll.OneStreamExcelAddIn.XFFunctions.XFGetCell("TRUE", "CONSOL", $D$3,"TOT_Entity","USD","Actual",[1]Setup!C13,"PERIODIC",$B27,"TOPFLOW","TOP","TOP","top1",$C27,"top3","Open_Acute_DIV1","TOP5","TOP6","REPORTED","TOP8")</f>
        <v>0</v>
      </c>
      <c r="CT27" s="53">
        <f>_xll.OneStreamExcelAddIn.XFFunctions.XFGetCell("TRUE", "CONSOL", $D$3,"TOT_Entity","USD","Actual",[1]Setup!C14,"PERIODIC",$B27,"TOPFLOW","TOP","TOP","top1",$C27,"top3","Open_Acute_DIV1","TOP5","TOP6","REPORTED","TOP8")</f>
        <v>0</v>
      </c>
      <c r="CU27" s="53">
        <f>_xll.OneStreamExcelAddIn.XFFunctions.XFGetCell("TRUE", "CONSOL", $D$3,"TOT_Entity","USD","Actual",[1]Setup!C15,"PERIODIC",$B27,"TOPFLOW","TOP","TOP","top1",$C27,"top3","Open_Acute_DIV1","TOP5","TOP6","REPORTED","TOP8")</f>
        <v>0</v>
      </c>
      <c r="CV27" s="15"/>
      <c r="CW27" s="53">
        <f>_xll.OneStreamExcelAddIn.XFFunctions.XFGetCell("TRUE", "CONSOL", $D$3,"TOT_Entity","USD","Actual",[1]Setup!C17,"PERIODIC",$B27,"TOPFLOW","TOP","TOP","top1",$C27,"top3","Open_Acute_DIV1","TOP5","TOP6","REPORTED","TOP8")</f>
        <v>0</v>
      </c>
      <c r="CX27" s="53">
        <f>_xll.OneStreamExcelAddIn.XFFunctions.XFGetCell("TRUE", "CONSOL", $D$3,"TOT_Entity","USD","Actual",[1]Setup!C18,"PERIODIC",$B27,"TOPFLOW","TOP","TOP","top1",$C27,"top3","Open_Acute_DIV1","TOP5","TOP6","REPORTED","TOP8")</f>
        <v>0</v>
      </c>
      <c r="CY27" s="53">
        <f>_xll.OneStreamExcelAddIn.XFFunctions.XFGetCell("TRUE", "CONSOL", $D$3,"TOT_Entity","USD","Actual",[1]Setup!C19,"PERIODIC",$B27,"TOPFLOW","TOP","TOP","top1",$C27,"top3","Open_Acute_DIV1","TOP5","TOP6","REPORTED","TOP8")</f>
        <v>0</v>
      </c>
      <c r="CZ27" s="53">
        <f>_xll.OneStreamExcelAddIn.XFFunctions.XFGetCell("TRUE", "CONSOL", $D$3,"TOT_Entity","USD","Actual",[1]Setup!C20,"PERIODIC",$B27,"TOPFLOW","TOP","TOP","top1",$C27,"top3","Open_Acute_DIV1","TOP5","TOP6","REPORTED","TOP8")</f>
        <v>0</v>
      </c>
      <c r="DA27" s="53">
        <f>_xll.OneStreamExcelAddIn.XFFunctions.XFGetCell("TRUE", "CONSOL", $D$3,"TOT_Entity","USD","Actual",[1]Setup!C21,"PERIODIC",$B27,"TOPFLOW","TOP","TOP","top1",$C27,"top3","Open_Acute_DIV1","TOP5","TOP6","REPORTED","TOP8")</f>
        <v>0</v>
      </c>
      <c r="DB27" s="53">
        <f>_xll.OneStreamExcelAddIn.XFFunctions.XFGetCell("TRUE", "CONSOL", $D$3,"TOT_Entity","USD","Actual",[1]Setup!C22,"PERIODIC",$B27,"TOPFLOW","TOP","TOP","top1",$C27,"top3","Open_Acute_DIV1","TOP5","TOP6","REPORTED","TOP8")</f>
        <v>0</v>
      </c>
      <c r="DC27" s="53">
        <f>_xll.OneStreamExcelAddIn.XFFunctions.XFGetCell("TRUE", "CONSOL", $D$3,"TOT_Entity","USD","Actual",[1]Setup!C23,"PERIODIC",$B27,"TOPFLOW","TOP","TOP","top1",$C27,"top3","Open_Acute_DIV1","TOP5","TOP6","REPORTED","TOP8")</f>
        <v>0</v>
      </c>
      <c r="DD27" s="53">
        <f>_xll.OneStreamExcelAddIn.XFFunctions.XFGetCell("TRUE", "CONSOL", $D$3,"TOT_Entity","USD","Actual",[1]Setup!C24,"PERIODIC",$B27,"TOPFLOW","TOP","TOP","top1",$C27,"top3","Open_Acute_DIV1","TOP5","TOP6","REPORTED","TOP8")</f>
        <v>0</v>
      </c>
      <c r="DE27" s="53">
        <f>_xll.OneStreamExcelAddIn.XFFunctions.XFGetCell("TRUE", "CONSOL", $D$3,"TOT_Entity","USD","Actual",[1]Setup!C25,"PERIODIC",$B27,"TOPFLOW","TOP","TOP","top1",$C27,"top3","Open_Acute_DIV1","TOP5","TOP6","REPORTED","TOP8")</f>
        <v>0</v>
      </c>
      <c r="DF27" s="53">
        <f>_xll.OneStreamExcelAddIn.XFFunctions.XFGetCell("TRUE", "CONSOL", $D$3,"TOT_Entity","USD","Actual",[1]Setup!C26,"PERIODIC",$B27,"TOPFLOW","TOP","TOP","top1",$C27,"top3","Open_Acute_DIV1","TOP5","TOP6","REPORTED","TOP8")</f>
        <v>0</v>
      </c>
      <c r="DG27" s="53">
        <f>_xll.OneStreamExcelAddIn.XFFunctions.XFGetCell("TRUE", "CONSOL", $D$3,"TOT_Entity","USD","Actual",[1]Setup!C27,"PERIODIC",$B27,"TOPFLOW","TOP","TOP","top1",$C27,"top3","Open_Acute_DIV1","TOP5","TOP6","REPORTED","TOP8")</f>
        <v>0</v>
      </c>
      <c r="DH27" s="53">
        <f>_xll.OneStreamExcelAddIn.XFFunctions.XFGetCell("TRUE", "CONSOL", $D$3,"TOT_Entity","USD","Actual",[1]Setup!C28,"PERIODIC",$B27,"TOPFLOW","TOP","TOP","top1",$C27,"top3","Open_Acute_DIV1","TOP5","TOP6","REPORTED","TOP8")</f>
        <v>0</v>
      </c>
      <c r="DI27" s="15"/>
      <c r="DJ27" s="53">
        <f>_xll.OneStreamExcelAddIn.XFFunctions.XFGetCell("TRUE", "CONSOL", $D$3,"TOT_Entity","Aggregated","Budget_Working",[1]Setup!C4,"PERIODIC",$B27,"TOPFLOW","TOP","TOP","top1",$C27,"top3","Open_Acute_DIV1","TOP5","TOP6","REPORTED","TOP8")</f>
        <v>0</v>
      </c>
      <c r="DK27" s="53">
        <f>_xll.OneStreamExcelAddIn.XFFunctions.XFGetCell("TRUE", "CONSOL", $D$3,"TOT_Entity","Aggregated","Budget_Working",[1]Setup!C5,"PERIODIC",$B27,"TOPFLOW","TOP","TOP","top1",$C27,"top3","Open_Acute_DIV1","TOP5","TOP6","REPORTED","TOP8")</f>
        <v>0</v>
      </c>
      <c r="DL27" s="53">
        <f>_xll.OneStreamExcelAddIn.XFFunctions.XFGetCell("TRUE", "CONSOL", $D$3,"TOT_Entity","Aggregated","Budget_Working",[1]Setup!C6,"PERIODIC",$B27,"TOPFLOW","TOP","TOP","top1",$C27,"top3","Open_Acute_DIV1","TOP5","TOP6","REPORTED","TOP8")</f>
        <v>0</v>
      </c>
      <c r="DM27" s="53">
        <f>_xll.OneStreamExcelAddIn.XFFunctions.XFGetCell("TRUE", "CONSOL", $D$3,"TOT_Entity","Aggregated","Budget_Working",[1]Setup!C7,"PERIODIC",$B27,"TOPFLOW","TOP","TOP","top1",$C27,"top3","Open_Acute_DIV1","TOP5","TOP6","REPORTED","TOP8")</f>
        <v>0</v>
      </c>
      <c r="DN27" s="53">
        <f>_xll.OneStreamExcelAddIn.XFFunctions.XFGetCell("TRUE", "CONSOL", $D$3,"TOT_Entity","Aggregated","Budget_Working",[1]Setup!C8,"PERIODIC",$B27,"TOPFLOW","TOP","TOP","top1",$C27,"top3","Open_Acute_DIV1","TOP5","TOP6","REPORTED","TOP8")</f>
        <v>0</v>
      </c>
      <c r="DO27" s="53">
        <f>_xll.OneStreamExcelAddIn.XFFunctions.XFGetCell("TRUE", "CONSOL", $D$3,"TOT_Entity","Aggregated","Budget_Working",[1]Setup!C9,"PERIODIC",$B27,"TOPFLOW","TOP","TOP","top1",$C27,"top3","Open_Acute_DIV1","TOP5","TOP6","REPORTED","TOP8")</f>
        <v>0</v>
      </c>
      <c r="DP27" s="53">
        <f>_xll.OneStreamExcelAddIn.XFFunctions.XFGetCell("TRUE", "CONSOL", $D$3,"TOT_Entity","Aggregated","Budget_Working",[1]Setup!C10,"PERIODIC",$B27,"TOPFLOW","TOP","TOP","top1",$C27,"top3","Open_Acute_DIV1","TOP5","TOP6","REPORTED","TOP8")</f>
        <v>0</v>
      </c>
      <c r="DQ27" s="53">
        <f>_xll.OneStreamExcelAddIn.XFFunctions.XFGetCell("TRUE", "CONSOL", $D$3,"TOT_Entity","Aggregated","Budget_Working",[1]Setup!C11,"PERIODIC",$B27,"TOPFLOW","TOP","TOP","top1",$C27,"top3","Open_Acute_DIV1","TOP5","TOP6","REPORTED","TOP8")</f>
        <v>0</v>
      </c>
      <c r="DR27" s="53">
        <f>_xll.OneStreamExcelAddIn.XFFunctions.XFGetCell("TRUE", "CONSOL", $D$3,"TOT_Entity","Aggregated","Budget_Working",[1]Setup!C12,"PERIODIC",$B27,"TOPFLOW","TOP","TOP","top1",$C27,"top3","Open_Acute_DIV1","TOP5","TOP6","REPORTED","TOP8")</f>
        <v>0</v>
      </c>
      <c r="DS27" s="53">
        <f>_xll.OneStreamExcelAddIn.XFFunctions.XFGetCell("TRUE", "CONSOL", $D$3,"TOT_Entity","Aggregated","Budget_Working",[1]Setup!C13,"PERIODIC",$B27,"TOPFLOW","TOP","TOP","top1",$C27,"top3","Open_Acute_DIV1","TOP5","TOP6","REPORTED","TOP8")</f>
        <v>0</v>
      </c>
      <c r="DT27" s="53">
        <f>_xll.OneStreamExcelAddIn.XFFunctions.XFGetCell("TRUE", "CONSOL", $D$3,"TOT_Entity","Aggregated","Budget_Working",[1]Setup!C14,"PERIODIC",$B27,"TOPFLOW","TOP","TOP","top1",$C27,"top3","Open_Acute_DIV1","TOP5","TOP6","REPORTED","TOP8")</f>
        <v>0</v>
      </c>
      <c r="DU27" s="53">
        <f>_xll.OneStreamExcelAddIn.XFFunctions.XFGetCell("TRUE", "CONSOL", $D$3,"TOT_Entity","Aggregated","Budget_Working",[1]Setup!C15,"PERIODIC",$B27,"TOPFLOW","TOP","TOP","top1",$C27,"top3","Open_Acute_DIV1","TOP5","TOP6","REPORTED","TOP8")</f>
        <v>0</v>
      </c>
      <c r="DV27" s="15"/>
      <c r="DW27" s="53">
        <f>_xll.OneStreamExcelAddIn.XFFunctions.XFGetCell("TRUE", "CONSOL", $D$3,"TOT_Entity","USD","Budget_Final",[1]Setup!C17,"PERIODIC",$B27,"TOPFLOW","TOP","TOP","top1",$C27,"top3","Open_Acute_DIV1","TOP5","TOP6","REPORTED","TOP8")</f>
        <v>824.50199919099998</v>
      </c>
      <c r="DX27" s="53">
        <f>_xll.OneStreamExcelAddIn.XFFunctions.XFGetCell("TRUE", "CONSOL", $D$3,"TOT_Entity","USD","Budget_Final",[1]Setup!C18,"PERIODIC",$B27,"TOPFLOW","TOP","TOP","top1",$C27,"top3","Open_Acute_DIV1","TOP5","TOP6","REPORTED","TOP8")</f>
        <v>842.59199999999998</v>
      </c>
      <c r="DY27" s="53">
        <f>_xll.OneStreamExcelAddIn.XFFunctions.XFGetCell("TRUE", "CONSOL", $D$3,"TOT_Entity","USD","Budget_Final",[1]Setup!C19,"PERIODIC",$B27,"TOPFLOW","TOP","TOP","top1",$C27,"top3","Open_Acute_DIV1","TOP5","TOP6","REPORTED","TOP8")</f>
        <v>858.67200085900004</v>
      </c>
      <c r="DZ27" s="53">
        <f>_xll.OneStreamExcelAddIn.XFFunctions.XFGetCell("TRUE", "CONSOL", $D$3,"TOT_Entity","USD","Budget_Final",[1]Setup!C20,"PERIODIC",$B27,"TOPFLOW","TOP","TOP","top1",$C27,"top3","Open_Acute_DIV1","TOP5","TOP6","REPORTED","TOP8")</f>
        <v>914.952</v>
      </c>
      <c r="EA27" s="53">
        <f>_xll.OneStreamExcelAddIn.XFFunctions.XFGetCell("TRUE", "CONSOL", $D$3,"TOT_Entity","USD","Budget_Final",[1]Setup!C21,"PERIODIC",$B27,"TOPFLOW","TOP","TOP","top1",$C27,"top3","Open_Acute_DIV1","TOP5","TOP6","REPORTED","TOP8")</f>
        <v>884.80200000100001</v>
      </c>
      <c r="EB27" s="53">
        <f>_xll.OneStreamExcelAddIn.XFFunctions.XFGetCell("TRUE", "CONSOL", $D$3,"TOT_Entity","USD","Budget_Final",[1]Setup!C22,"PERIODIC",$B27,"TOPFLOW","TOP","TOP","top1",$C27,"top3","Open_Acute_DIV1","TOP5","TOP6","REPORTED","TOP8")</f>
        <v>875.55599999900005</v>
      </c>
      <c r="EC27" s="53">
        <f>_xll.OneStreamExcelAddIn.XFFunctions.XFGetCell("TRUE", "CONSOL", $D$3,"TOT_Entity","USD","Budget_Final",[1]Setup!C23,"PERIODIC",$B27,"TOPFLOW","TOP","TOP","top1",$C27,"top3","Open_Acute_DIV1","TOP5","TOP6","REPORTED","TOP8")</f>
        <v>869.928</v>
      </c>
      <c r="ED27" s="53">
        <f>_xll.OneStreamExcelAddIn.XFFunctions.XFGetCell("TRUE", "CONSOL", $D$3,"TOT_Entity","USD","Budget_Final",[1]Setup!C24,"PERIODIC",$B27,"TOPFLOW","TOP","TOP","top1",$C27,"top3","Open_Acute_DIV1","TOP5","TOP6","REPORTED","TOP8")</f>
        <v>898.06799910200004</v>
      </c>
      <c r="EE27" s="53">
        <f>_xll.OneStreamExcelAddIn.XFFunctions.XFGetCell("TRUE", "CONSOL", $D$3,"TOT_Entity","USD","Budget_Final",[1]Setup!C25,"PERIODIC",$B27,"TOPFLOW","TOP","TOP","top1",$C27,"top3","Open_Acute_DIV1","TOP5","TOP6","REPORTED","TOP8")</f>
        <v>875.556000875</v>
      </c>
      <c r="EF27" s="53">
        <f>_xll.OneStreamExcelAddIn.XFFunctions.XFGetCell("TRUE", "CONSOL", $D$3,"TOT_Entity","USD","Budget_Final",[1]Setup!C26,"PERIODIC",$B27,"TOPFLOW","TOP","TOP","top1",$C27,"top3","Open_Acute_DIV1","TOP5","TOP6","REPORTED","TOP8")</f>
        <v>896.86200060500005</v>
      </c>
      <c r="EG27" s="53">
        <f>_xll.OneStreamExcelAddIn.XFFunctions.XFGetCell("TRUE", "CONSOL", $D$3,"TOT_Entity","USD","Budget_Final",[1]Setup!C27,"PERIODIC",$B27,"TOPFLOW","TOP","TOP","top1",$C27,"top3","Open_Acute_DIV1","TOP5","TOP6","REPORTED","TOP8")</f>
        <v>874.34999984499996</v>
      </c>
      <c r="EH27" s="53">
        <f>_xll.OneStreamExcelAddIn.XFFunctions.XFGetCell("TRUE", "CONSOL", $D$3,"TOT_Entity","USD","Budget_Final",[1]Setup!C28,"PERIODIC",$B27,"TOPFLOW","TOP","TOP","top1",$C27,"top3","Open_Acute_DIV1","TOP5","TOP6","REPORTED","TOP8")</f>
        <v>860.28000039799997</v>
      </c>
    </row>
    <row r="28" spans="2:138" x14ac:dyDescent="0.25">
      <c r="B28" s="51">
        <v>54000</v>
      </c>
      <c r="C28" s="51" t="s">
        <v>53</v>
      </c>
      <c r="D28" s="52" t="s">
        <v>58</v>
      </c>
      <c r="E28" s="53">
        <f>_xll.OneStreamExcelAddIn.XFFunctions.XFGetCell("TRUE", "CONSOL", $D$3,"TOT_Entity","USD","Actual",$E$3,"PERIODIC",$B28,"TOPFLOW","TOP","TOP","top1",$C28,"top3","Open_Acute_DIV1","TOP5","TOP6","REPORTED","TOP8")</f>
        <v>0</v>
      </c>
      <c r="F28" s="53">
        <f>_xll.OneStreamExcelAddIn.XFFunctions.XFGetCell("TRUE", "CONSOL", $D$3,"TOT_Entity","Aggregated","Budget_Working",$E$3,"PERIODIC",$B28,"TOPFLOW","TOP","TOP","top1",$C28,"top3","Open_Acute_DIV1","TOP5","TOP6","REPORTED","TOP8")</f>
        <v>0</v>
      </c>
      <c r="G28" s="53">
        <f t="shared" si="40"/>
        <v>0</v>
      </c>
      <c r="H28" s="40">
        <f t="shared" si="10"/>
        <v>0</v>
      </c>
      <c r="I28" s="41"/>
      <c r="J28" s="53">
        <f>_xll.OneStreamExcelAddIn.XFFunctions.XFGetCell("TRUE", "CONSOL", $D$3,"TOT_Entity","USD","Actual",$E$3,"YTD",$B28,"TOPFLOW","TOP","TOP","top1",$C28,"top3","Open_Acute_DIV1","TOP5","TOP6","REPORTED","TOP8")</f>
        <v>0</v>
      </c>
      <c r="K28" s="53">
        <f>_xll.OneStreamExcelAddIn.XFFunctions.XFGetCell("TRUE", "CONSOL", $D$3,"TOT_Entity","Aggregated","Budget_Working",$E$3,"YTD",$B28,"TOPFLOW","TOP","TOP","top1",$C28,"top3","Open_Acute_DIV1","TOP5","TOP6","REPORTED","TOP8")</f>
        <v>0</v>
      </c>
      <c r="L28" s="53">
        <f t="shared" si="41"/>
        <v>0</v>
      </c>
      <c r="M28" s="40">
        <f t="shared" si="11"/>
        <v>0</v>
      </c>
      <c r="N28" s="41"/>
      <c r="O28" s="53">
        <f>_xll.OneStreamExcelAddIn.XFFunctions.XFGetCell("TRUE", "CONSOL", $D$3,"TOT_Entity","USD","Actual",$F$3,"YTD",$B28,"TOPFLOW","TOP","TOP","top1",$C28,"top3","Open_Acute_DIV1","TOP5","TOP6","REPORTED","TOP8")</f>
        <v>0</v>
      </c>
      <c r="P28" s="53">
        <f>_xll.OneStreamExcelAddIn.XFFunctions.XFGetCell("TRUE", "CONSOL", $D$3,"TOT_Entity","USD","Actual",$E$3,"YTD",$B28,"TOPFLOW","TOP","TOP","top1",$C28,"top3","Open_Acute_DIV1","TOP5","TOP6","REPORTED","VAR_BW_PY_Actual")</f>
        <v>0</v>
      </c>
      <c r="Q28" s="40">
        <f t="shared" si="12"/>
        <v>0</v>
      </c>
      <c r="R28" s="41"/>
      <c r="S28" s="53">
        <f>_xll.OneStreamExcelAddIn.XFFunctions.XFGetCell("TRUE", "CONSOL", $D$3,"TOT_Entity","USD","MIDFCST",$E$3,"MTD",$B28,"TOPFLOW","TOP","TOP","top1",$C28,"top3","Open_Acute_DIV1","TOP5","TOP6","REPORTED","TOP8")</f>
        <v>0</v>
      </c>
      <c r="T28" s="53">
        <f>S28-E28</f>
        <v>0</v>
      </c>
      <c r="U28" s="40">
        <f t="shared" si="35"/>
        <v>0</v>
      </c>
      <c r="V28" s="41"/>
      <c r="W28" s="42"/>
      <c r="X28" s="43"/>
      <c r="Y28" s="42"/>
      <c r="Z28" s="44"/>
      <c r="AA28" s="52"/>
      <c r="AB28" s="53">
        <f>_xll.OneStreamExcelAddIn.XFFunctions.XFGetCell("TRUE", "CONSOL", $D$3,"TOT_Entity","USD","Actual",[1]Setup!C4,"PERIODIC",$B28,"TOPFLOW","TOP","TOP","top1",$C28,"top3","Open_Acute_DIV1","TOP5","TOP6","REPORTED","TOP8")</f>
        <v>0</v>
      </c>
      <c r="AC28" s="53">
        <f>_xll.OneStreamExcelAddIn.XFFunctions.XFGetCell("TRUE", "CONSOL", $D$3,"TOT_Entity","Aggregated","Budget_Working",[1]Setup!C4,"PERIODIC",$B28,"TOPFLOW","TOP","TOP","top1",$C28,"top3","Open_Acute_DIV1","TOP5","TOP6","REPORTED","TOP8")</f>
        <v>0</v>
      </c>
      <c r="AD28" s="53">
        <f>AC28-AB28</f>
        <v>0</v>
      </c>
      <c r="AE28" s="40">
        <f t="shared" si="13"/>
        <v>0</v>
      </c>
      <c r="AG28" s="53">
        <f>_xll.OneStreamExcelAddIn.XFFunctions.XFGetCell("TRUE", "CONSOL", $D$3,"TOT_Entity","USD","Actual",[1]Setup!C5,"PERIODIC",$B28,"TOPFLOW","TOP","TOP","top1",$C28,"top3","Open_Acute_DIV1","TOP5","TOP6","REPORTED","TOP8")</f>
        <v>0</v>
      </c>
      <c r="AH28" s="53">
        <f>_xll.OneStreamExcelAddIn.XFFunctions.XFGetCell("TRUE", "CONSOL", $D$3,"TOT_Entity","Aggregated","Budget_Working",[1]Setup!C5,"PERIODIC",$B28,"TOPFLOW","TOP","TOP","top1",$C28,"top3","Open_Acute_DIV1","TOP5","TOP6","REPORTED","TOP8")</f>
        <v>0</v>
      </c>
      <c r="AI28" s="53">
        <f>AH28-AG28</f>
        <v>0</v>
      </c>
      <c r="AJ28" s="40">
        <f t="shared" si="14"/>
        <v>0</v>
      </c>
      <c r="AL28" s="53">
        <f>_xll.OneStreamExcelAddIn.XFFunctions.XFGetCell("TRUE", "CONSOL", $D$3,"TOT_Entity","USD","Actual",[1]Setup!C6,"PERIODIC",$B28,"TOPFLOW","TOP","TOP","top1",$C28,"top3","Open_Acute_DIV1","TOP5","TOP6","REPORTED","TOP8")</f>
        <v>0</v>
      </c>
      <c r="AM28" s="53">
        <f>_xll.OneStreamExcelAddIn.XFFunctions.XFGetCell("TRUE", "CONSOL", $D$3,"TOT_Entity","Aggregated","Budget_Working",[1]Setup!C6,"PERIODIC",$B28,"TOPFLOW","TOP","TOP","top1",$C28,"top3","Open_Acute_DIV1","TOP5","TOP6","REPORTED","TOP8")</f>
        <v>0</v>
      </c>
      <c r="AN28" s="53">
        <f t="shared" si="15"/>
        <v>0</v>
      </c>
      <c r="AO28" s="40">
        <f t="shared" si="16"/>
        <v>0</v>
      </c>
      <c r="AQ28" s="53">
        <f>_xll.OneStreamExcelAddIn.XFFunctions.XFGetCell("TRUE", "CONSOL", $D$3,"TOT_Entity","USD","Actual",[1]Setup!C7,"PERIODIC",$B28,"TOPFLOW","TOP","TOP","top1",$C28,"top3","Open_Acute_DIV1","TOP5","TOP6","REPORTED","TOP8")</f>
        <v>0</v>
      </c>
      <c r="AR28" s="53">
        <f>_xll.OneStreamExcelAddIn.XFFunctions.XFGetCell("TRUE", "CONSOL", $D$3,"TOT_Entity","Aggregated","Budget_Working",[1]Setup!C7,"PERIODIC",$B28,"TOPFLOW","TOP","TOP","top1",$C28,"top3","Open_Acute_DIV1","TOP5","TOP6","REPORTED","TOP8")</f>
        <v>0</v>
      </c>
      <c r="AS28" s="53">
        <f t="shared" si="17"/>
        <v>0</v>
      </c>
      <c r="AT28" s="40">
        <f t="shared" si="18"/>
        <v>0</v>
      </c>
      <c r="AV28" s="53">
        <f>_xll.OneStreamExcelAddIn.XFFunctions.XFGetCell("TRUE", "CONSOL", $D$3,"TOT_Entity","USD","Actual",[1]Setup!C8,"PERIODIC",$B28,"TOPFLOW","TOP","TOP","top1",$C28,"top3","Open_Acute_DIV1","TOP5","TOP6","REPORTED","TOP8")</f>
        <v>0</v>
      </c>
      <c r="AW28" s="53">
        <f>_xll.OneStreamExcelAddIn.XFFunctions.XFGetCell("TRUE", "CONSOL", $D$3,"TOT_Entity","Aggregated","Budget_Working",[1]Setup!C8,"PERIODIC",$B28,"TOPFLOW","TOP","TOP","top1",$C28,"top3","Open_Acute_DIV1","TOP5","TOP6","REPORTED","TOP8")</f>
        <v>0</v>
      </c>
      <c r="AX28" s="53">
        <f t="shared" si="19"/>
        <v>0</v>
      </c>
      <c r="AY28" s="40">
        <f t="shared" si="20"/>
        <v>0</v>
      </c>
      <c r="BA28" s="53">
        <f>_xll.OneStreamExcelAddIn.XFFunctions.XFGetCell("TRUE", "CONSOL", $D$3,"TOT_Entity","USD","Actual",[1]Setup!C9,"PERIODIC",$B28,"TOPFLOW","TOP","TOP","top1",$C28,"top3","Open_Acute_DIV1","TOP5","TOP6","REPORTED","TOP8")</f>
        <v>0</v>
      </c>
      <c r="BB28" s="53">
        <f>_xll.OneStreamExcelAddIn.XFFunctions.XFGetCell("TRUE", "CONSOL", $D$3,"TOT_Entity","Aggregated","Budget_Working",[1]Setup!C9,"PERIODIC",$B28,"TOPFLOW","TOP","TOP","top1",$C28,"top3","Open_Acute_DIV1","TOP5","TOP6","REPORTED","TOP8")</f>
        <v>0</v>
      </c>
      <c r="BC28" s="53">
        <f t="shared" si="21"/>
        <v>0</v>
      </c>
      <c r="BD28" s="40">
        <f t="shared" si="22"/>
        <v>0</v>
      </c>
      <c r="BF28" s="53">
        <f>_xll.OneStreamExcelAddIn.XFFunctions.XFGetCell("TRUE", "CONSOL", $D$3,"TOT_Entity","USD","Actual",[1]Setup!C10,"PERIODIC",$B28,"TOPFLOW","TOP","TOP","top1",$C28,"top3","Open_Acute_DIV1","TOP5","TOP6","REPORTED","TOP8")</f>
        <v>0</v>
      </c>
      <c r="BG28" s="53">
        <f>_xll.OneStreamExcelAddIn.XFFunctions.XFGetCell("TRUE", "CONSOL", $D$3,"TOT_Entity","Aggregated","Budget_Working",[1]Setup!C10,"PERIODIC",$B28,"TOPFLOW","TOP","TOP","top1",$C28,"top3","Open_Acute_DIV1","TOP5","TOP6","REPORTED","TOP8")</f>
        <v>0</v>
      </c>
      <c r="BH28" s="53">
        <f t="shared" si="23"/>
        <v>0</v>
      </c>
      <c r="BI28" s="40">
        <f t="shared" si="24"/>
        <v>0</v>
      </c>
      <c r="BK28" s="53">
        <f>_xll.OneStreamExcelAddIn.XFFunctions.XFGetCell("TRUE", "CONSOL", $D$3,"TOT_Entity","USD","Actual",[1]Setup!C11,"PERIODIC",$B28,"TOPFLOW","TOP","TOP","top1",$C28,"top3","Open_Acute_DIV1","TOP5","TOP6","REPORTED","TOP8")</f>
        <v>0</v>
      </c>
      <c r="BL28" s="53">
        <f>_xll.OneStreamExcelAddIn.XFFunctions.XFGetCell("TRUE", "CONSOL", $D$3,"TOT_Entity","Aggregated","Budget_Working",[1]Setup!C11,"PERIODIC",$B28,"TOPFLOW","TOP","TOP","top1",$C28,"top3","Open_Acute_DIV1","TOP5","TOP6","REPORTED","TOP8")</f>
        <v>0</v>
      </c>
      <c r="BM28" s="53">
        <f t="shared" si="25"/>
        <v>0</v>
      </c>
      <c r="BN28" s="40">
        <f t="shared" si="26"/>
        <v>0</v>
      </c>
      <c r="BP28" s="53">
        <f>_xll.OneStreamExcelAddIn.XFFunctions.XFGetCell("TRUE", "CONSOL", $D$3,"TOT_Entity","USD","Actual",[1]Setup!C12,"PERIODIC",$B28,"TOPFLOW","TOP","TOP","top1",$C28,"top3","Open_Acute_DIV1","TOP5","TOP6","REPORTED","TOP8")</f>
        <v>0</v>
      </c>
      <c r="BQ28" s="53">
        <f>_xll.OneStreamExcelAddIn.XFFunctions.XFGetCell("TRUE", "CONSOL", $D$3,"TOT_Entity","Aggregated","Budget_Working",[1]Setup!C12,"PERIODIC",$B28,"TOPFLOW","TOP","TOP","top1",$C28,"top3","Open_Acute_DIV1","TOP5","TOP6","REPORTED","TOP8")</f>
        <v>0</v>
      </c>
      <c r="BR28" s="53">
        <f t="shared" si="27"/>
        <v>0</v>
      </c>
      <c r="BS28" s="40">
        <f t="shared" si="28"/>
        <v>0</v>
      </c>
      <c r="BU28" s="53">
        <f>_xll.OneStreamExcelAddIn.XFFunctions.XFGetCell("TRUE", "CONSOL", $D$3,"TOT_Entity","USD","Actual",[1]Setup!C13,"PERIODIC",$B28,"TOPFLOW","TOP","TOP","top1",$C28,"top3","Open_Acute_DIV1","TOP5","TOP6","REPORTED","TOP8")</f>
        <v>0</v>
      </c>
      <c r="BV28" s="53">
        <f>_xll.OneStreamExcelAddIn.XFFunctions.XFGetCell("TRUE", "CONSOL", $D$3,"TOT_Entity","Aggregated","Budget_Working",[1]Setup!C13,"PERIODIC",$B28,"TOPFLOW","TOP","TOP","top1",$C28,"top3","Open_Acute_DIV1","TOP5","TOP6","REPORTED","TOP8")</f>
        <v>0</v>
      </c>
      <c r="BW28" s="53">
        <f t="shared" si="29"/>
        <v>0</v>
      </c>
      <c r="BX28" s="40">
        <f t="shared" si="30"/>
        <v>0</v>
      </c>
      <c r="BZ28" s="53">
        <f>_xll.OneStreamExcelAddIn.XFFunctions.XFGetCell("TRUE", "CONSOL", $D$3,"TOT_Entity","USD","Actual",[1]Setup!C14,"PERIODIC",$B28,"TOPFLOW","TOP","TOP","top1",$C28,"top3","Open_Acute_DIV1","TOP5","TOP6","REPORTED","TOP8")</f>
        <v>0</v>
      </c>
      <c r="CA28" s="53">
        <f>_xll.OneStreamExcelAddIn.XFFunctions.XFGetCell("TRUE", "CONSOL", $D$3,"TOT_Entity","Aggregated","Budget_Working",[1]Setup!C14,"PERIODIC",$B28,"TOPFLOW","TOP","TOP","top1",$C28,"top3","Open_Acute_DIV1","TOP5","TOP6","REPORTED","TOP8")</f>
        <v>0</v>
      </c>
      <c r="CB28" s="53">
        <f t="shared" si="31"/>
        <v>0</v>
      </c>
      <c r="CC28" s="40">
        <f t="shared" si="32"/>
        <v>0</v>
      </c>
      <c r="CE28" s="53">
        <f>_xll.OneStreamExcelAddIn.XFFunctions.XFGetCell("TRUE", "CONSOL", $D$3,"TOT_Entity","USD","Actual",[1]Setup!C15,"PERIODIC",$B28,"TOPFLOW","TOP","TOP","top1",$C28,"top3","Open_Acute_DIV1","TOP5","TOP6","REPORTED","TOP8")</f>
        <v>0</v>
      </c>
      <c r="CF28" s="53">
        <f>_xll.OneStreamExcelAddIn.XFFunctions.XFGetCell("TRUE", "CONSOL", $D$3,"TOT_Entity","Aggregated","Budget_Working",[1]Setup!C15,"PERIODIC",$B28,"TOPFLOW","TOP","TOP","top1",$C28,"top3","Open_Acute_DIV1","TOP5","TOP6","REPORTED","TOP8")</f>
        <v>0</v>
      </c>
      <c r="CG28" s="53">
        <f t="shared" si="33"/>
        <v>0</v>
      </c>
      <c r="CH28" s="40">
        <f t="shared" si="34"/>
        <v>0</v>
      </c>
      <c r="CI28" s="15"/>
      <c r="CJ28" s="53">
        <f>_xll.OneStreamExcelAddIn.XFFunctions.XFGetCell("TRUE", "CONSOL", $D$3,"TOT_Entity","USD","Actual",[1]Setup!C4,"PERIODIC",$B28,"TOPFLOW","TOP","TOP","top1",$C28,"top3","Open_Acute_DIV1","TOP5","TOP6","REPORTED","TOP8")</f>
        <v>0</v>
      </c>
      <c r="CK28" s="53">
        <f>_xll.OneStreamExcelAddIn.XFFunctions.XFGetCell("TRUE", "CONSOL", $D$3,"TOT_Entity","USD","Actual",[1]Setup!C5,"PERIODIC",$B28,"TOPFLOW","TOP","TOP","top1",$C28,"top3","Open_Acute_DIV1","TOP5","TOP6","REPORTED","TOP8")</f>
        <v>0</v>
      </c>
      <c r="CL28" s="53">
        <f>_xll.OneStreamExcelAddIn.XFFunctions.XFGetCell("TRUE", "CONSOL", $D$3,"TOT_Entity","USD","Actual",[1]Setup!C6,"PERIODIC",$B28,"TOPFLOW","TOP","TOP","top1",$C28,"top3","Open_Acute_DIV1","TOP5","TOP6","REPORTED","TOP8")</f>
        <v>0</v>
      </c>
      <c r="CM28" s="53">
        <f>_xll.OneStreamExcelAddIn.XFFunctions.XFGetCell("TRUE", "CONSOL", $D$3,"TOT_Entity","USD","Actual",[1]Setup!C7,"PERIODIC",$B28,"TOPFLOW","TOP","TOP","top1",$C28,"top3","Open_Acute_DIV1","TOP5","TOP6","REPORTED","TOP8")</f>
        <v>0</v>
      </c>
      <c r="CN28" s="53">
        <f>_xll.OneStreamExcelAddIn.XFFunctions.XFGetCell("TRUE", "CONSOL", $D$3,"TOT_Entity","USD","Actual",[1]Setup!C8,"PERIODIC",$B28,"TOPFLOW","TOP","TOP","top1",$C28,"top3","Open_Acute_DIV1","TOP5","TOP6","REPORTED","TOP8")</f>
        <v>0</v>
      </c>
      <c r="CO28" s="53">
        <f>_xll.OneStreamExcelAddIn.XFFunctions.XFGetCell("TRUE", "CONSOL", $D$3,"TOT_Entity","USD","Actual",[1]Setup!C9,"PERIODIC",$B28,"TOPFLOW","TOP","TOP","top1",$C28,"top3","Open_Acute_DIV1","TOP5","TOP6","REPORTED","TOP8")</f>
        <v>0</v>
      </c>
      <c r="CP28" s="53">
        <f>_xll.OneStreamExcelAddIn.XFFunctions.XFGetCell("TRUE", "CONSOL", $D$3,"TOT_Entity","USD","Actual",[1]Setup!C10,"PERIODIC",$B28,"TOPFLOW","TOP","TOP","top1",$C28,"top3","Open_Acute_DIV1","TOP5","TOP6","REPORTED","TOP8")</f>
        <v>0</v>
      </c>
      <c r="CQ28" s="53">
        <f>_xll.OneStreamExcelAddIn.XFFunctions.XFGetCell("TRUE", "CONSOL", $D$3,"TOT_Entity","USD","Actual",[1]Setup!C11,"PERIODIC",$B28,"TOPFLOW","TOP","TOP","top1",$C28,"top3","Open_Acute_DIV1","TOP5","TOP6","REPORTED","TOP8")</f>
        <v>0</v>
      </c>
      <c r="CR28" s="53">
        <f>_xll.OneStreamExcelAddIn.XFFunctions.XFGetCell("TRUE", "CONSOL", $D$3,"TOT_Entity","USD","Actual",[1]Setup!C12,"PERIODIC",$B28,"TOPFLOW","TOP","TOP","top1",$C28,"top3","Open_Acute_DIV1","TOP5","TOP6","REPORTED","TOP8")</f>
        <v>0</v>
      </c>
      <c r="CS28" s="53">
        <f>_xll.OneStreamExcelAddIn.XFFunctions.XFGetCell("TRUE", "CONSOL", $D$3,"TOT_Entity","USD","Actual",[1]Setup!C13,"PERIODIC",$B28,"TOPFLOW","TOP","TOP","top1",$C28,"top3","Open_Acute_DIV1","TOP5","TOP6","REPORTED","TOP8")</f>
        <v>0</v>
      </c>
      <c r="CT28" s="53">
        <f>_xll.OneStreamExcelAddIn.XFFunctions.XFGetCell("TRUE", "CONSOL", $D$3,"TOT_Entity","USD","Actual",[1]Setup!C14,"PERIODIC",$B28,"TOPFLOW","TOP","TOP","top1",$C28,"top3","Open_Acute_DIV1","TOP5","TOP6","REPORTED","TOP8")</f>
        <v>0</v>
      </c>
      <c r="CU28" s="53">
        <f>_xll.OneStreamExcelAddIn.XFFunctions.XFGetCell("TRUE", "CONSOL", $D$3,"TOT_Entity","USD","Actual",[1]Setup!C15,"PERIODIC",$B28,"TOPFLOW","TOP","TOP","top1",$C28,"top3","Open_Acute_DIV1","TOP5","TOP6","REPORTED","TOP8")</f>
        <v>0</v>
      </c>
      <c r="CV28" s="15"/>
      <c r="CW28" s="53">
        <f>_xll.OneStreamExcelAddIn.XFFunctions.XFGetCell("TRUE", "CONSOL", $D$3,"TOT_Entity","USD","Actual",[1]Setup!C17,"PERIODIC",$B28,"TOPFLOW","TOP","TOP","top1",$C28,"top3","Open_Acute_DIV1","TOP5","TOP6","REPORTED","TOP8")</f>
        <v>0</v>
      </c>
      <c r="CX28" s="53">
        <f>_xll.OneStreamExcelAddIn.XFFunctions.XFGetCell("TRUE", "CONSOL", $D$3,"TOT_Entity","USD","Actual",[1]Setup!C18,"PERIODIC",$B28,"TOPFLOW","TOP","TOP","top1",$C28,"top3","Open_Acute_DIV1","TOP5","TOP6","REPORTED","TOP8")</f>
        <v>0</v>
      </c>
      <c r="CY28" s="53">
        <f>_xll.OneStreamExcelAddIn.XFFunctions.XFGetCell("TRUE", "CONSOL", $D$3,"TOT_Entity","USD","Actual",[1]Setup!C19,"PERIODIC",$B28,"TOPFLOW","TOP","TOP","top1",$C28,"top3","Open_Acute_DIV1","TOP5","TOP6","REPORTED","TOP8")</f>
        <v>0</v>
      </c>
      <c r="CZ28" s="53">
        <f>_xll.OneStreamExcelAddIn.XFFunctions.XFGetCell("TRUE", "CONSOL", $D$3,"TOT_Entity","USD","Actual",[1]Setup!C20,"PERIODIC",$B28,"TOPFLOW","TOP","TOP","top1",$C28,"top3","Open_Acute_DIV1","TOP5","TOP6","REPORTED","TOP8")</f>
        <v>0</v>
      </c>
      <c r="DA28" s="53">
        <f>_xll.OneStreamExcelAddIn.XFFunctions.XFGetCell("TRUE", "CONSOL", $D$3,"TOT_Entity","USD","Actual",[1]Setup!C21,"PERIODIC",$B28,"TOPFLOW","TOP","TOP","top1",$C28,"top3","Open_Acute_DIV1","TOP5","TOP6","REPORTED","TOP8")</f>
        <v>0</v>
      </c>
      <c r="DB28" s="53">
        <f>_xll.OneStreamExcelAddIn.XFFunctions.XFGetCell("TRUE", "CONSOL", $D$3,"TOT_Entity","USD","Actual",[1]Setup!C22,"PERIODIC",$B28,"TOPFLOW","TOP","TOP","top1",$C28,"top3","Open_Acute_DIV1","TOP5","TOP6","REPORTED","TOP8")</f>
        <v>0</v>
      </c>
      <c r="DC28" s="53">
        <f>_xll.OneStreamExcelAddIn.XFFunctions.XFGetCell("TRUE", "CONSOL", $D$3,"TOT_Entity","USD","Actual",[1]Setup!C23,"PERIODIC",$B28,"TOPFLOW","TOP","TOP","top1",$C28,"top3","Open_Acute_DIV1","TOP5","TOP6","REPORTED","TOP8")</f>
        <v>0</v>
      </c>
      <c r="DD28" s="53">
        <f>_xll.OneStreamExcelAddIn.XFFunctions.XFGetCell("TRUE", "CONSOL", $D$3,"TOT_Entity","USD","Actual",[1]Setup!C24,"PERIODIC",$B28,"TOPFLOW","TOP","TOP","top1",$C28,"top3","Open_Acute_DIV1","TOP5","TOP6","REPORTED","TOP8")</f>
        <v>0</v>
      </c>
      <c r="DE28" s="53">
        <f>_xll.OneStreamExcelAddIn.XFFunctions.XFGetCell("TRUE", "CONSOL", $D$3,"TOT_Entity","USD","Actual",[1]Setup!C25,"PERIODIC",$B28,"TOPFLOW","TOP","TOP","top1",$C28,"top3","Open_Acute_DIV1","TOP5","TOP6","REPORTED","TOP8")</f>
        <v>0</v>
      </c>
      <c r="DF28" s="53">
        <f>_xll.OneStreamExcelAddIn.XFFunctions.XFGetCell("TRUE", "CONSOL", $D$3,"TOT_Entity","USD","Actual",[1]Setup!C26,"PERIODIC",$B28,"TOPFLOW","TOP","TOP","top1",$C28,"top3","Open_Acute_DIV1","TOP5","TOP6","REPORTED","TOP8")</f>
        <v>0</v>
      </c>
      <c r="DG28" s="53">
        <f>_xll.OneStreamExcelAddIn.XFFunctions.XFGetCell("TRUE", "CONSOL", $D$3,"TOT_Entity","USD","Actual",[1]Setup!C27,"PERIODIC",$B28,"TOPFLOW","TOP","TOP","top1",$C28,"top3","Open_Acute_DIV1","TOP5","TOP6","REPORTED","TOP8")</f>
        <v>0</v>
      </c>
      <c r="DH28" s="53">
        <f>_xll.OneStreamExcelAddIn.XFFunctions.XFGetCell("TRUE", "CONSOL", $D$3,"TOT_Entity","USD","Actual",[1]Setup!C28,"PERIODIC",$B28,"TOPFLOW","TOP","TOP","top1",$C28,"top3","Open_Acute_DIV1","TOP5","TOP6","REPORTED","TOP8")</f>
        <v>0</v>
      </c>
      <c r="DI28" s="15"/>
      <c r="DJ28" s="53">
        <f>_xll.OneStreamExcelAddIn.XFFunctions.XFGetCell("TRUE", "CONSOL", $D$3,"TOT_Entity","Aggregated","Budget_Working",[1]Setup!C4,"PERIODIC",$B28,"TOPFLOW","TOP","TOP","top1",$C28,"top3","Open_Acute_DIV1","TOP5","TOP6","REPORTED","TOP8")</f>
        <v>0</v>
      </c>
      <c r="DK28" s="53">
        <f>_xll.OneStreamExcelAddIn.XFFunctions.XFGetCell("TRUE", "CONSOL", $D$3,"TOT_Entity","Aggregated","Budget_Working",[1]Setup!C5,"PERIODIC",$B28,"TOPFLOW","TOP","TOP","top1",$C28,"top3","Open_Acute_DIV1","TOP5","TOP6","REPORTED","TOP8")</f>
        <v>0</v>
      </c>
      <c r="DL28" s="53">
        <f>_xll.OneStreamExcelAddIn.XFFunctions.XFGetCell("TRUE", "CONSOL", $D$3,"TOT_Entity","Aggregated","Budget_Working",[1]Setup!C6,"PERIODIC",$B28,"TOPFLOW","TOP","TOP","top1",$C28,"top3","Open_Acute_DIV1","TOP5","TOP6","REPORTED","TOP8")</f>
        <v>0</v>
      </c>
      <c r="DM28" s="53">
        <f>_xll.OneStreamExcelAddIn.XFFunctions.XFGetCell("TRUE", "CONSOL", $D$3,"TOT_Entity","Aggregated","Budget_Working",[1]Setup!C7,"PERIODIC",$B28,"TOPFLOW","TOP","TOP","top1",$C28,"top3","Open_Acute_DIV1","TOP5","TOP6","REPORTED","TOP8")</f>
        <v>0</v>
      </c>
      <c r="DN28" s="53">
        <f>_xll.OneStreamExcelAddIn.XFFunctions.XFGetCell("TRUE", "CONSOL", $D$3,"TOT_Entity","Aggregated","Budget_Working",[1]Setup!C8,"PERIODIC",$B28,"TOPFLOW","TOP","TOP","top1",$C28,"top3","Open_Acute_DIV1","TOP5","TOP6","REPORTED","TOP8")</f>
        <v>0</v>
      </c>
      <c r="DO28" s="53">
        <f>_xll.OneStreamExcelAddIn.XFFunctions.XFGetCell("TRUE", "CONSOL", $D$3,"TOT_Entity","Aggregated","Budget_Working",[1]Setup!C9,"PERIODIC",$B28,"TOPFLOW","TOP","TOP","top1",$C28,"top3","Open_Acute_DIV1","TOP5","TOP6","REPORTED","TOP8")</f>
        <v>0</v>
      </c>
      <c r="DP28" s="53">
        <f>_xll.OneStreamExcelAddIn.XFFunctions.XFGetCell("TRUE", "CONSOL", $D$3,"TOT_Entity","Aggregated","Budget_Working",[1]Setup!C10,"PERIODIC",$B28,"TOPFLOW","TOP","TOP","top1",$C28,"top3","Open_Acute_DIV1","TOP5","TOP6","REPORTED","TOP8")</f>
        <v>0</v>
      </c>
      <c r="DQ28" s="53">
        <f>_xll.OneStreamExcelAddIn.XFFunctions.XFGetCell("TRUE", "CONSOL", $D$3,"TOT_Entity","Aggregated","Budget_Working",[1]Setup!C11,"PERIODIC",$B28,"TOPFLOW","TOP","TOP","top1",$C28,"top3","Open_Acute_DIV1","TOP5","TOP6","REPORTED","TOP8")</f>
        <v>0</v>
      </c>
      <c r="DR28" s="53">
        <f>_xll.OneStreamExcelAddIn.XFFunctions.XFGetCell("TRUE", "CONSOL", $D$3,"TOT_Entity","Aggregated","Budget_Working",[1]Setup!C12,"PERIODIC",$B28,"TOPFLOW","TOP","TOP","top1",$C28,"top3","Open_Acute_DIV1","TOP5","TOP6","REPORTED","TOP8")</f>
        <v>0</v>
      </c>
      <c r="DS28" s="53">
        <f>_xll.OneStreamExcelAddIn.XFFunctions.XFGetCell("TRUE", "CONSOL", $D$3,"TOT_Entity","Aggregated","Budget_Working",[1]Setup!C13,"PERIODIC",$B28,"TOPFLOW","TOP","TOP","top1",$C28,"top3","Open_Acute_DIV1","TOP5","TOP6","REPORTED","TOP8")</f>
        <v>0</v>
      </c>
      <c r="DT28" s="53">
        <f>_xll.OneStreamExcelAddIn.XFFunctions.XFGetCell("TRUE", "CONSOL", $D$3,"TOT_Entity","Aggregated","Budget_Working",[1]Setup!C14,"PERIODIC",$B28,"TOPFLOW","TOP","TOP","top1",$C28,"top3","Open_Acute_DIV1","TOP5","TOP6","REPORTED","TOP8")</f>
        <v>0</v>
      </c>
      <c r="DU28" s="53">
        <f>_xll.OneStreamExcelAddIn.XFFunctions.XFGetCell("TRUE", "CONSOL", $D$3,"TOT_Entity","Aggregated","Budget_Working",[1]Setup!C15,"PERIODIC",$B28,"TOPFLOW","TOP","TOP","top1",$C28,"top3","Open_Acute_DIV1","TOP5","TOP6","REPORTED","TOP8")</f>
        <v>0</v>
      </c>
      <c r="DV28" s="15"/>
      <c r="DW28" s="53">
        <f>_xll.OneStreamExcelAddIn.XFFunctions.XFGetCell("TRUE", "CONSOL", $D$3,"TOT_Entity","USD","Budget_Final",[1]Setup!C17,"PERIODIC",$B28,"TOPFLOW","TOP","TOP","top1",$C28,"top3","Open_Acute_DIV1","TOP5","TOP6","REPORTED","TOP8")</f>
        <v>615.29999939599998</v>
      </c>
      <c r="DX28" s="53">
        <f>_xll.OneStreamExcelAddIn.XFFunctions.XFGetCell("TRUE", "CONSOL", $D$3,"TOT_Entity","USD","Budget_Final",[1]Setup!C18,"PERIODIC",$B28,"TOPFLOW","TOP","TOP","top1",$C28,"top3","Open_Acute_DIV1","TOP5","TOP6","REPORTED","TOP8")</f>
        <v>628.79999999999995</v>
      </c>
      <c r="DY28" s="53">
        <f>_xll.OneStreamExcelAddIn.XFFunctions.XFGetCell("TRUE", "CONSOL", $D$3,"TOT_Entity","USD","Budget_Final",[1]Setup!C19,"PERIODIC",$B28,"TOPFLOW","TOP","TOP","top1",$C28,"top3","Open_Acute_DIV1","TOP5","TOP6","REPORTED","TOP8")</f>
        <v>640.800000641</v>
      </c>
      <c r="DZ28" s="53">
        <f>_xll.OneStreamExcelAddIn.XFFunctions.XFGetCell("TRUE", "CONSOL", $D$3,"TOT_Entity","USD","Budget_Final",[1]Setup!C20,"PERIODIC",$B28,"TOPFLOW","TOP","TOP","top1",$C28,"top3","Open_Acute_DIV1","TOP5","TOP6","REPORTED","TOP8")</f>
        <v>682.79999999899997</v>
      </c>
      <c r="EA28" s="53">
        <f>_xll.OneStreamExcelAddIn.XFFunctions.XFGetCell("TRUE", "CONSOL", $D$3,"TOT_Entity","USD","Budget_Final",[1]Setup!C21,"PERIODIC",$B28,"TOPFLOW","TOP","TOP","top1",$C28,"top3","Open_Acute_DIV1","TOP5","TOP6","REPORTED","TOP8")</f>
        <v>660.29999999899997</v>
      </c>
      <c r="EB28" s="53">
        <f>_xll.OneStreamExcelAddIn.XFFunctions.XFGetCell("TRUE", "CONSOL", $D$3,"TOT_Entity","USD","Budget_Final",[1]Setup!C22,"PERIODIC",$B28,"TOPFLOW","TOP","TOP","top1",$C28,"top3","Open_Acute_DIV1","TOP5","TOP6","REPORTED","TOP8")</f>
        <v>653.4</v>
      </c>
      <c r="EC28" s="53">
        <f>_xll.OneStreamExcelAddIn.XFFunctions.XFGetCell("TRUE", "CONSOL", $D$3,"TOT_Entity","USD","Budget_Final",[1]Setup!C23,"PERIODIC",$B28,"TOPFLOW","TOP","TOP","top1",$C28,"top3","Open_Acute_DIV1","TOP5","TOP6","REPORTED","TOP8")</f>
        <v>649.20000000000005</v>
      </c>
      <c r="ED28" s="53">
        <f>_xll.OneStreamExcelAddIn.XFFunctions.XFGetCell("TRUE", "CONSOL", $D$3,"TOT_Entity","USD","Budget_Final",[1]Setup!C24,"PERIODIC",$B28,"TOPFLOW","TOP","TOP","top1",$C28,"top3","Open_Acute_DIV1","TOP5","TOP6","REPORTED","TOP8")</f>
        <v>670.19999932999997</v>
      </c>
      <c r="EE28" s="53">
        <f>_xll.OneStreamExcelAddIn.XFFunctions.XFGetCell("TRUE", "CONSOL", $D$3,"TOT_Entity","USD","Budget_Final",[1]Setup!C25,"PERIODIC",$B28,"TOPFLOW","TOP","TOP","top1",$C28,"top3","Open_Acute_DIV1","TOP5","TOP6","REPORTED","TOP8")</f>
        <v>653.400000654</v>
      </c>
      <c r="EF28" s="53">
        <f>_xll.OneStreamExcelAddIn.XFFunctions.XFGetCell("TRUE", "CONSOL", $D$3,"TOT_Entity","USD","Budget_Final",[1]Setup!C26,"PERIODIC",$B28,"TOPFLOW","TOP","TOP","top1",$C28,"top3","Open_Acute_DIV1","TOP5","TOP6","REPORTED","TOP8")</f>
        <v>669.30000045099996</v>
      </c>
      <c r="EG28" s="53">
        <f>_xll.OneStreamExcelAddIn.XFFunctions.XFGetCell("TRUE", "CONSOL", $D$3,"TOT_Entity","USD","Budget_Final",[1]Setup!C27,"PERIODIC",$B28,"TOPFLOW","TOP","TOP","top1",$C28,"top3","Open_Acute_DIV1","TOP5","TOP6","REPORTED","TOP8")</f>
        <v>652.49999988499997</v>
      </c>
      <c r="EH28" s="53">
        <f>_xll.OneStreamExcelAddIn.XFFunctions.XFGetCell("TRUE", "CONSOL", $D$3,"TOT_Entity","USD","Budget_Final",[1]Setup!C28,"PERIODIC",$B28,"TOPFLOW","TOP","TOP","top1",$C28,"top3","Open_Acute_DIV1","TOP5","TOP6","REPORTED","TOP8")</f>
        <v>642.00000029700004</v>
      </c>
    </row>
    <row r="29" spans="2:138" x14ac:dyDescent="0.25">
      <c r="B29" s="51" t="s">
        <v>44</v>
      </c>
      <c r="C29" s="51" t="s">
        <v>53</v>
      </c>
      <c r="D29" s="58" t="s">
        <v>59</v>
      </c>
      <c r="E29" s="59">
        <f>_xll.OneStreamExcelAddIn.XFFunctions.XFGetCell("TRUE", "CONSOL", $D$3,"TOT_Entity","USD","Actual",$E$3,"PERIODIC",$B29,"TOPFLOW","TOP","TOP","top1",$C29,"top3","Open_Acute_DIV1","TOP5","TOP6","REPORTED","TOP8")</f>
        <v>101182.64</v>
      </c>
      <c r="F29" s="59">
        <f>_xll.OneStreamExcelAddIn.XFFunctions.XFGetCell("TRUE", "CONSOL", $D$3,"TOT_Entity","Aggregated","Budget_Working",$E$3,"PERIODIC",$B29,"TOPFLOW","TOP","TOP","top1",$C29,"top3","Open_Acute_DIV1","TOP5","TOP6","REPORTED","TOP8")</f>
        <v>114199.4</v>
      </c>
      <c r="G29" s="59">
        <f>SUM(G24:G28)</f>
        <v>-13016.75999999998</v>
      </c>
      <c r="H29" s="60">
        <f t="shared" si="10"/>
        <v>-0.11398273546095672</v>
      </c>
      <c r="I29" s="61"/>
      <c r="J29" s="59">
        <f>_xll.OneStreamExcelAddIn.XFFunctions.XFGetCell("TRUE", "CONSOL", $D$3,"TOT_Entity","USD","Actual",$E$3,"YTD",$B29,"TOPFLOW","TOP","TOP","top1",$C29,"top3","Open_Acute_DIV1","TOP5","TOP6","REPORTED","TOP8")</f>
        <v>408004.82</v>
      </c>
      <c r="K29" s="59">
        <f>_xll.OneStreamExcelAddIn.XFFunctions.XFGetCell("TRUE", "CONSOL", $D$3,"TOT_Entity","Aggregated","Budget_Working",$E$3,"YTD",$B29,"TOPFLOW","TOP","TOP","top1",$C29,"top3","Open_Acute_DIV1","TOP5","TOP6","REPORTED","TOP8")</f>
        <v>478563.1</v>
      </c>
      <c r="L29" s="59">
        <f>SUM(L24:L28)</f>
        <v>-70558.280000000144</v>
      </c>
      <c r="M29" s="60">
        <f t="shared" si="11"/>
        <v>-0.14743777779774528</v>
      </c>
      <c r="N29" s="61"/>
      <c r="O29" s="59">
        <f>_xll.OneStreamExcelAddIn.XFFunctions.XFGetCell("TRUE", "CONSOL", $D$3,"TOT_Entity","USD","Actual",$F$3,"YTD",$B29,"TOPFLOW","TOP","TOP","top1",$C29,"top3","Open_Acute_DIV1","TOP5","TOP6","REPORTED","TOP8")</f>
        <v>589530.05000000005</v>
      </c>
      <c r="P29" s="59">
        <f>_xll.OneStreamExcelAddIn.XFFunctions.XFGetCell("TRUE", "CONSOL", $D$3,"TOT_Entity","USD","Actual",$E$3,"YTD",$B29,"TOPFLOW","TOP","TOP","top1",$C29,"top3","Open_Acute_DIV1","TOP5","TOP6","REPORTED","VAR_BW_PY_Actual")</f>
        <v>-181525.23</v>
      </c>
      <c r="Q29" s="60">
        <f t="shared" si="12"/>
        <v>-0.30791514359615763</v>
      </c>
      <c r="R29" s="61"/>
      <c r="S29" s="59">
        <f>_xll.OneStreamExcelAddIn.XFFunctions.XFGetCell("TRUE", "CONSOL", $D$3,"TOT_Entity","USD","MIDFCST",$E$3,"MTD",$B29,"TOPFLOW","TOP","TOP","top1",$C29,"top3","Open_Acute_DIV1","TOP5","TOP6","REPORTED","TOP8")</f>
        <v>0</v>
      </c>
      <c r="T29" s="59">
        <f>E29-S29</f>
        <v>101182.64</v>
      </c>
      <c r="U29" s="60">
        <f t="shared" si="35"/>
        <v>0</v>
      </c>
      <c r="V29" s="61"/>
      <c r="W29" s="42"/>
      <c r="X29" s="43"/>
      <c r="Y29" s="42"/>
      <c r="Z29" s="44"/>
      <c r="AA29" s="62"/>
      <c r="AB29" s="59">
        <f>_xll.OneStreamExcelAddIn.XFFunctions.XFGetCell("TRUE", "CONSOL", $D$3,"TOT_Entity","USD","Actual",[1]Setup!C4,"PERIODIC",$B29,"TOPFLOW","TOP","TOP","top1",$C29,"top3","Open_Acute_DIV1","TOP5","TOP6","REPORTED","TOP8")</f>
        <v>100279.66</v>
      </c>
      <c r="AC29" s="59">
        <f>_xll.OneStreamExcelAddIn.XFFunctions.XFGetCell("TRUE", "CONSOL", $D$3,"TOT_Entity","Aggregated","Budget_Working",[1]Setup!C4,"PERIODIC",$B29,"TOPFLOW","TOP","TOP","top1",$C29,"top3","Open_Acute_DIV1","TOP5","TOP6","REPORTED","TOP8")</f>
        <v>129360</v>
      </c>
      <c r="AD29" s="59">
        <f>AB29-AC29</f>
        <v>-29080.339999999997</v>
      </c>
      <c r="AE29" s="60">
        <f t="shared" si="13"/>
        <v>-0.2248016388373531</v>
      </c>
      <c r="AG29" s="59">
        <f>_xll.OneStreamExcelAddIn.XFFunctions.XFGetCell("TRUE", "CONSOL", $D$3,"TOT_Entity","USD","Actual",[1]Setup!C5,"PERIODIC",$B29,"TOPFLOW","TOP","TOP","top1",$C29,"top3","Open_Acute_DIV1","TOP5","TOP6","REPORTED","TOP8")</f>
        <v>105313.82</v>
      </c>
      <c r="AH29" s="59">
        <f>_xll.OneStreamExcelAddIn.XFFunctions.XFGetCell("TRUE", "CONSOL", $D$3,"TOT_Entity","Aggregated","Budget_Working",[1]Setup!C5,"PERIODIC",$B29,"TOPFLOW","TOP","TOP","top1",$C29,"top3","Open_Acute_DIV1","TOP5","TOP6","REPORTED","TOP8")</f>
        <v>120674.4</v>
      </c>
      <c r="AI29" s="59">
        <f>AG29-AH29</f>
        <v>-15360.579999999987</v>
      </c>
      <c r="AJ29" s="60">
        <f t="shared" si="14"/>
        <v>-0.12728946653142661</v>
      </c>
      <c r="AL29" s="59">
        <f>_xll.OneStreamExcelAddIn.XFFunctions.XFGetCell("TRUE", "CONSOL", $D$3,"TOT_Entity","USD","Actual",[1]Setup!C6,"PERIODIC",$B29,"TOPFLOW","TOP","TOP","top1",$C29,"top3","Open_Acute_DIV1","TOP5","TOP6","REPORTED","TOP8")</f>
        <v>101228.7</v>
      </c>
      <c r="AM29" s="59">
        <f>_xll.OneStreamExcelAddIn.XFFunctions.XFGetCell("TRUE", "CONSOL", $D$3,"TOT_Entity","Aggregated","Budget_Working",[1]Setup!C6,"PERIODIC",$B29,"TOPFLOW","TOP","TOP","top1",$C29,"top3","Open_Acute_DIV1","TOP5","TOP6","REPORTED","TOP8")</f>
        <v>114329.3</v>
      </c>
      <c r="AN29" s="59">
        <f t="shared" si="15"/>
        <v>-13100.600000000006</v>
      </c>
      <c r="AO29" s="60">
        <f t="shared" si="16"/>
        <v>-0.11458654955466363</v>
      </c>
      <c r="AQ29" s="59">
        <f>_xll.OneStreamExcelAddIn.XFFunctions.XFGetCell("TRUE", "CONSOL", $D$3,"TOT_Entity","USD","Actual",[1]Setup!C7,"PERIODIC",$B29,"TOPFLOW","TOP","TOP","top1",$C29,"top3","Open_Acute_DIV1","TOP5","TOP6","REPORTED","TOP8")</f>
        <v>101182.64</v>
      </c>
      <c r="AR29" s="59">
        <f>_xll.OneStreamExcelAddIn.XFFunctions.XFGetCell("TRUE", "CONSOL", $D$3,"TOT_Entity","Aggregated","Budget_Working",[1]Setup!C7,"PERIODIC",$B29,"TOPFLOW","TOP","TOP","top1",$C29,"top3","Open_Acute_DIV1","TOP5","TOP6","REPORTED","TOP8")</f>
        <v>114199.4</v>
      </c>
      <c r="AS29" s="59">
        <f t="shared" si="17"/>
        <v>-13016.759999999995</v>
      </c>
      <c r="AT29" s="60">
        <f t="shared" si="18"/>
        <v>-0.11398273546095683</v>
      </c>
      <c r="AV29" s="59">
        <f>_xll.OneStreamExcelAddIn.XFFunctions.XFGetCell("TRUE", "CONSOL", $D$3,"TOT_Entity","USD","Actual",[1]Setup!C8,"PERIODIC",$B29,"TOPFLOW","TOP","TOP","top1",$C29,"top3","Open_Acute_DIV1","TOP5","TOP6","REPORTED","TOP8")</f>
        <v>-408004.82</v>
      </c>
      <c r="AW29" s="59">
        <f>_xll.OneStreamExcelAddIn.XFFunctions.XFGetCell("TRUE", "CONSOL", $D$3,"TOT_Entity","Aggregated","Budget_Working",[1]Setup!C8,"PERIODIC",$B29,"TOPFLOW","TOP","TOP","top1",$C29,"top3","Open_Acute_DIV1","TOP5","TOP6","REPORTED","TOP8")</f>
        <v>153269.20000000001</v>
      </c>
      <c r="AX29" s="59">
        <f t="shared" si="19"/>
        <v>-561274.02</v>
      </c>
      <c r="AY29" s="60">
        <f t="shared" si="20"/>
        <v>-3.6620144164646256</v>
      </c>
      <c r="BA29" s="59">
        <f>_xll.OneStreamExcelAddIn.XFFunctions.XFGetCell("TRUE", "CONSOL", $D$3,"TOT_Entity","USD","Actual",[1]Setup!C9,"PERIODIC",$B29,"TOPFLOW","TOP","TOP","top1",$C29,"top3","Open_Acute_DIV1","TOP5","TOP6","REPORTED","TOP8")</f>
        <v>0</v>
      </c>
      <c r="BB29" s="59">
        <f>_xll.OneStreamExcelAddIn.XFFunctions.XFGetCell("TRUE", "CONSOL", $D$3,"TOT_Entity","Aggregated","Budget_Working",[1]Setup!C9,"PERIODIC",$B29,"TOPFLOW","TOP","TOP","top1",$C29,"top3","Open_Acute_DIV1","TOP5","TOP6","REPORTED","TOP8")</f>
        <v>113778</v>
      </c>
      <c r="BC29" s="59">
        <f t="shared" si="21"/>
        <v>-113778</v>
      </c>
      <c r="BD29" s="60">
        <f t="shared" si="22"/>
        <v>-1</v>
      </c>
      <c r="BF29" s="59">
        <f>_xll.OneStreamExcelAddIn.XFFunctions.XFGetCell("TRUE", "CONSOL", $D$3,"TOT_Entity","USD","Actual",[1]Setup!C10,"PERIODIC",$B29,"TOPFLOW","TOP","TOP","top1",$C29,"top3","Open_Acute_DIV1","TOP5","TOP6","REPORTED","TOP8")</f>
        <v>0</v>
      </c>
      <c r="BG29" s="59">
        <f>_xll.OneStreamExcelAddIn.XFFunctions.XFGetCell("TRUE", "CONSOL", $D$3,"TOT_Entity","Aggregated","Budget_Working",[1]Setup!C10,"PERIODIC",$B29,"TOPFLOW","TOP","TOP","top1",$C29,"top3","Open_Acute_DIV1","TOP5","TOP6","REPORTED","TOP8")</f>
        <v>168600</v>
      </c>
      <c r="BH29" s="59">
        <f t="shared" si="23"/>
        <v>-168600</v>
      </c>
      <c r="BI29" s="60">
        <f t="shared" si="24"/>
        <v>-1</v>
      </c>
      <c r="BK29" s="59">
        <f>_xll.OneStreamExcelAddIn.XFFunctions.XFGetCell("TRUE", "CONSOL", $D$3,"TOT_Entity","USD","Actual",[1]Setup!C11,"PERIODIC",$B29,"TOPFLOW","TOP","TOP","top1",$C29,"top3","Open_Acute_DIV1","TOP5","TOP6","REPORTED","TOP8")</f>
        <v>0</v>
      </c>
      <c r="BL29" s="59">
        <f>_xll.OneStreamExcelAddIn.XFFunctions.XFGetCell("TRUE", "CONSOL", $D$3,"TOT_Entity","Aggregated","Budget_Working",[1]Setup!C11,"PERIODIC",$B29,"TOPFLOW","TOP","TOP","top1",$C29,"top3","Open_Acute_DIV1","TOP5","TOP6","REPORTED","TOP8")</f>
        <v>116487</v>
      </c>
      <c r="BM29" s="59">
        <f t="shared" si="25"/>
        <v>-116487</v>
      </c>
      <c r="BN29" s="60">
        <f t="shared" si="26"/>
        <v>-1</v>
      </c>
      <c r="BP29" s="59">
        <f>_xll.OneStreamExcelAddIn.XFFunctions.XFGetCell("TRUE", "CONSOL", $D$3,"TOT_Entity","USD","Actual",[1]Setup!C12,"PERIODIC",$B29,"TOPFLOW","TOP","TOP","top1",$C29,"top3","Open_Acute_DIV1","TOP5","TOP6","REPORTED","TOP8")</f>
        <v>0</v>
      </c>
      <c r="BQ29" s="59">
        <f>_xll.OneStreamExcelAddIn.XFFunctions.XFGetCell("TRUE", "CONSOL", $D$3,"TOT_Entity","Aggregated","Budget_Working",[1]Setup!C12,"PERIODIC",$B29,"TOPFLOW","TOP","TOP","top1",$C29,"top3","Open_Acute_DIV1","TOP5","TOP6","REPORTED","TOP8")</f>
        <v>132404.1</v>
      </c>
      <c r="BR29" s="59">
        <f t="shared" si="27"/>
        <v>-132404.1</v>
      </c>
      <c r="BS29" s="60">
        <f t="shared" si="28"/>
        <v>-1</v>
      </c>
      <c r="BU29" s="59">
        <f>_xll.OneStreamExcelAddIn.XFFunctions.XFGetCell("TRUE", "CONSOL", $D$3,"TOT_Entity","USD","Actual",[1]Setup!C13,"PERIODIC",$B29,"TOPFLOW","TOP","TOP","top1",$C29,"top3","Open_Acute_DIV1","TOP5","TOP6","REPORTED","TOP8")</f>
        <v>0</v>
      </c>
      <c r="BV29" s="59">
        <f>_xll.OneStreamExcelAddIn.XFFunctions.XFGetCell("TRUE", "CONSOL", $D$3,"TOT_Entity","Aggregated","Budget_Working",[1]Setup!C13,"PERIODIC",$B29,"TOPFLOW","TOP","TOP","top1",$C29,"top3","Open_Acute_DIV1","TOP5","TOP6","REPORTED","TOP8")</f>
        <v>139791.6</v>
      </c>
      <c r="BW29" s="59">
        <f t="shared" si="29"/>
        <v>-139791.6</v>
      </c>
      <c r="BX29" s="60">
        <f t="shared" si="30"/>
        <v>-1</v>
      </c>
      <c r="BZ29" s="59">
        <f>_xll.OneStreamExcelAddIn.XFFunctions.XFGetCell("TRUE", "CONSOL", $D$3,"TOT_Entity","USD","Actual",[1]Setup!C14,"PERIODIC",$B29,"TOPFLOW","TOP","TOP","top1",$C29,"top3","Open_Acute_DIV1","TOP5","TOP6","REPORTED","TOP8")</f>
        <v>0</v>
      </c>
      <c r="CA29" s="59">
        <f>_xll.OneStreamExcelAddIn.XFFunctions.XFGetCell("TRUE", "CONSOL", $D$3,"TOT_Entity","Aggregated","Budget_Working",[1]Setup!C14,"PERIODIC",$B29,"TOPFLOW","TOP","TOP","top1",$C29,"top3","Open_Acute_DIV1","TOP5","TOP6","REPORTED","TOP8")</f>
        <v>108520.8</v>
      </c>
      <c r="CB29" s="59">
        <f t="shared" si="31"/>
        <v>-108520.8</v>
      </c>
      <c r="CC29" s="60">
        <f t="shared" si="32"/>
        <v>-1</v>
      </c>
      <c r="CE29" s="59">
        <f>_xll.OneStreamExcelAddIn.XFFunctions.XFGetCell("TRUE", "CONSOL", $D$3,"TOT_Entity","USD","Actual",[1]Setup!C15,"PERIODIC",$B29,"TOPFLOW","TOP","TOP","top1",$C29,"top3","Open_Acute_DIV1","TOP5","TOP6","REPORTED","TOP8")</f>
        <v>0</v>
      </c>
      <c r="CF29" s="59">
        <f>_xll.OneStreamExcelAddIn.XFFunctions.XFGetCell("TRUE", "CONSOL", $D$3,"TOT_Entity","Aggregated","Budget_Working",[1]Setup!C15,"PERIODIC",$B29,"TOPFLOW","TOP","TOP","top1",$C29,"top3","Open_Acute_DIV1","TOP5","TOP6","REPORTED","TOP8")</f>
        <v>134691.1</v>
      </c>
      <c r="CG29" s="59">
        <f t="shared" si="33"/>
        <v>-134691.1</v>
      </c>
      <c r="CH29" s="60">
        <f t="shared" si="34"/>
        <v>-1</v>
      </c>
      <c r="CI29" s="64"/>
      <c r="CJ29" s="59">
        <f>_xll.OneStreamExcelAddIn.XFFunctions.XFGetCell("TRUE", "CONSOL", $D$3,"TOT_Entity","USD","Actual",[1]Setup!C4,"PERIODIC",$B29,"TOPFLOW","TOP","TOP","top1",$C29,"top3","Open_Acute_DIV1","TOP5","TOP6","REPORTED","TOP8")</f>
        <v>100279.66</v>
      </c>
      <c r="CK29" s="59">
        <f>_xll.OneStreamExcelAddIn.XFFunctions.XFGetCell("TRUE", "CONSOL", $D$3,"TOT_Entity","USD","Actual",[1]Setup!C5,"PERIODIC",$B29,"TOPFLOW","TOP","TOP","top1",$C29,"top3","Open_Acute_DIV1","TOP5","TOP6","REPORTED","TOP8")</f>
        <v>105313.82</v>
      </c>
      <c r="CL29" s="59">
        <f>_xll.OneStreamExcelAddIn.XFFunctions.XFGetCell("TRUE", "CONSOL", $D$3,"TOT_Entity","USD","Actual",[1]Setup!C6,"PERIODIC",$B29,"TOPFLOW","TOP","TOP","top1",$C29,"top3","Open_Acute_DIV1","TOP5","TOP6","REPORTED","TOP8")</f>
        <v>101228.7</v>
      </c>
      <c r="CM29" s="59">
        <f>_xll.OneStreamExcelAddIn.XFFunctions.XFGetCell("TRUE", "CONSOL", $D$3,"TOT_Entity","USD","Actual",[1]Setup!C7,"PERIODIC",$B29,"TOPFLOW","TOP","TOP","top1",$C29,"top3","Open_Acute_DIV1","TOP5","TOP6","REPORTED","TOP8")</f>
        <v>101182.64</v>
      </c>
      <c r="CN29" s="59">
        <f>_xll.OneStreamExcelAddIn.XFFunctions.XFGetCell("TRUE", "CONSOL", $D$3,"TOT_Entity","USD","Actual",[1]Setup!C8,"PERIODIC",$B29,"TOPFLOW","TOP","TOP","top1",$C29,"top3","Open_Acute_DIV1","TOP5","TOP6","REPORTED","TOP8")</f>
        <v>-408004.82</v>
      </c>
      <c r="CO29" s="59">
        <f>_xll.OneStreamExcelAddIn.XFFunctions.XFGetCell("TRUE", "CONSOL", $D$3,"TOT_Entity","USD","Actual",[1]Setup!C9,"PERIODIC",$B29,"TOPFLOW","TOP","TOP","top1",$C29,"top3","Open_Acute_DIV1","TOP5","TOP6","REPORTED","TOP8")</f>
        <v>0</v>
      </c>
      <c r="CP29" s="59">
        <f>_xll.OneStreamExcelAddIn.XFFunctions.XFGetCell("TRUE", "CONSOL", $D$3,"TOT_Entity","USD","Actual",[1]Setup!C10,"PERIODIC",$B29,"TOPFLOW","TOP","TOP","top1",$C29,"top3","Open_Acute_DIV1","TOP5","TOP6","REPORTED","TOP8")</f>
        <v>0</v>
      </c>
      <c r="CQ29" s="59">
        <f>_xll.OneStreamExcelAddIn.XFFunctions.XFGetCell("TRUE", "CONSOL", $D$3,"TOT_Entity","USD","Actual",[1]Setup!C11,"PERIODIC",$B29,"TOPFLOW","TOP","TOP","top1",$C29,"top3","Open_Acute_DIV1","TOP5","TOP6","REPORTED","TOP8")</f>
        <v>0</v>
      </c>
      <c r="CR29" s="59">
        <f>_xll.OneStreamExcelAddIn.XFFunctions.XFGetCell("TRUE", "CONSOL", $D$3,"TOT_Entity","USD","Actual",[1]Setup!C12,"PERIODIC",$B29,"TOPFLOW","TOP","TOP","top1",$C29,"top3","Open_Acute_DIV1","TOP5","TOP6","REPORTED","TOP8")</f>
        <v>0</v>
      </c>
      <c r="CS29" s="59">
        <f>_xll.OneStreamExcelAddIn.XFFunctions.XFGetCell("TRUE", "CONSOL", $D$3,"TOT_Entity","USD","Actual",[1]Setup!C13,"PERIODIC",$B29,"TOPFLOW","TOP","TOP","top1",$C29,"top3","Open_Acute_DIV1","TOP5","TOP6","REPORTED","TOP8")</f>
        <v>0</v>
      </c>
      <c r="CT29" s="59">
        <f>_xll.OneStreamExcelAddIn.XFFunctions.XFGetCell("TRUE", "CONSOL", $D$3,"TOT_Entity","USD","Actual",[1]Setup!C14,"PERIODIC",$B29,"TOPFLOW","TOP","TOP","top1",$C29,"top3","Open_Acute_DIV1","TOP5","TOP6","REPORTED","TOP8")</f>
        <v>0</v>
      </c>
      <c r="CU29" s="59">
        <f>_xll.OneStreamExcelAddIn.XFFunctions.XFGetCell("TRUE", "CONSOL", $D$3,"TOT_Entity","USD","Actual",[1]Setup!C15,"PERIODIC",$B29,"TOPFLOW","TOP","TOP","top1",$C29,"top3","Open_Acute_DIV1","TOP5","TOP6","REPORTED","TOP8")</f>
        <v>0</v>
      </c>
      <c r="CV29" s="64"/>
      <c r="CW29" s="59">
        <f>_xll.OneStreamExcelAddIn.XFFunctions.XFGetCell("TRUE", "CONSOL", $D$3,"TOT_Entity","USD","Actual",[1]Setup!C17,"PERIODIC",$B29,"TOPFLOW","TOP","TOP","top1",$C29,"top3","Open_Acute_DIV1","TOP5","TOP6","REPORTED","TOP8")</f>
        <v>148605.32</v>
      </c>
      <c r="CX29" s="59">
        <f>_xll.OneStreamExcelAddIn.XFFunctions.XFGetCell("TRUE", "CONSOL", $D$3,"TOT_Entity","USD","Actual",[1]Setup!C18,"PERIODIC",$B29,"TOPFLOW","TOP","TOP","top1",$C29,"top3","Open_Acute_DIV1","TOP5","TOP6","REPORTED","TOP8")</f>
        <v>152096.64000000001</v>
      </c>
      <c r="CY29" s="59">
        <f>_xll.OneStreamExcelAddIn.XFFunctions.XFGetCell("TRUE", "CONSOL", $D$3,"TOT_Entity","USD","Actual",[1]Setup!C19,"PERIODIC",$B29,"TOPFLOW","TOP","TOP","top1",$C29,"top3","Open_Acute_DIV1","TOP5","TOP6","REPORTED","TOP8")</f>
        <v>151579.70000000001</v>
      </c>
      <c r="CZ29" s="59">
        <f>_xll.OneStreamExcelAddIn.XFFunctions.XFGetCell("TRUE", "CONSOL", $D$3,"TOT_Entity","USD","Actual",[1]Setup!C20,"PERIODIC",$B29,"TOPFLOW","TOP","TOP","top1",$C29,"top3","Open_Acute_DIV1","TOP5","TOP6","REPORTED","TOP8")</f>
        <v>137248.39000000001</v>
      </c>
      <c r="DA29" s="59">
        <f>_xll.OneStreamExcelAddIn.XFFunctions.XFGetCell("TRUE", "CONSOL", $D$3,"TOT_Entity","USD","Actual",[1]Setup!C21,"PERIODIC",$B29,"TOPFLOW","TOP","TOP","top1",$C29,"top3","Open_Acute_DIV1","TOP5","TOP6","REPORTED","TOP8")</f>
        <v>68521.27</v>
      </c>
      <c r="DB29" s="59">
        <f>_xll.OneStreamExcelAddIn.XFFunctions.XFGetCell("TRUE", "CONSOL", $D$3,"TOT_Entity","USD","Actual",[1]Setup!C22,"PERIODIC",$B29,"TOPFLOW","TOP","TOP","top1",$C29,"top3","Open_Acute_DIV1","TOP5","TOP6","REPORTED","TOP8")</f>
        <v>81068.09</v>
      </c>
      <c r="DC29" s="59">
        <f>_xll.OneStreamExcelAddIn.XFFunctions.XFGetCell("TRUE", "CONSOL", $D$3,"TOT_Entity","USD","Actual",[1]Setup!C23,"PERIODIC",$B29,"TOPFLOW","TOP","TOP","top1",$C29,"top3","Open_Acute_DIV1","TOP5","TOP6","REPORTED","TOP8")</f>
        <v>154800.75</v>
      </c>
      <c r="DD29" s="59">
        <f>_xll.OneStreamExcelAddIn.XFFunctions.XFGetCell("TRUE", "CONSOL", $D$3,"TOT_Entity","USD","Actual",[1]Setup!C24,"PERIODIC",$B29,"TOPFLOW","TOP","TOP","top1",$C29,"top3","Open_Acute_DIV1","TOP5","TOP6","REPORTED","TOP8")</f>
        <v>17385.53</v>
      </c>
      <c r="DE29" s="59">
        <f>_xll.OneStreamExcelAddIn.XFFunctions.XFGetCell("TRUE", "CONSOL", $D$3,"TOT_Entity","USD","Actual",[1]Setup!C25,"PERIODIC",$B29,"TOPFLOW","TOP","TOP","top1",$C29,"top3","Open_Acute_DIV1","TOP5","TOP6","REPORTED","TOP8")</f>
        <v>86066.23</v>
      </c>
      <c r="DF29" s="59">
        <f>_xll.OneStreamExcelAddIn.XFFunctions.XFGetCell("TRUE", "CONSOL", $D$3,"TOT_Entity","USD","Actual",[1]Setup!C26,"PERIODIC",$B29,"TOPFLOW","TOP","TOP","top1",$C29,"top3","Open_Acute_DIV1","TOP5","TOP6","REPORTED","TOP8")</f>
        <v>88739.45</v>
      </c>
      <c r="DG29" s="59">
        <f>_xll.OneStreamExcelAddIn.XFFunctions.XFGetCell("TRUE", "CONSOL", $D$3,"TOT_Entity","USD","Actual",[1]Setup!C27,"PERIODIC",$B29,"TOPFLOW","TOP","TOP","top1",$C29,"top3","Open_Acute_DIV1","TOP5","TOP6","REPORTED","TOP8")</f>
        <v>99409.45</v>
      </c>
      <c r="DH29" s="59">
        <f>_xll.OneStreamExcelAddIn.XFFunctions.XFGetCell("TRUE", "CONSOL", $D$3,"TOT_Entity","USD","Actual",[1]Setup!C28,"PERIODIC",$B29,"TOPFLOW","TOP","TOP","top1",$C29,"top3","Open_Acute_DIV1","TOP5","TOP6","REPORTED","TOP8")</f>
        <v>71537.850000000006</v>
      </c>
      <c r="DI29" s="15"/>
      <c r="DJ29" s="59">
        <f>_xll.OneStreamExcelAddIn.XFFunctions.XFGetCell("TRUE", "CONSOL", $D$3,"TOT_Entity","Aggregated","Budget_Working",[1]Setup!C4,"PERIODIC",$B29,"TOPFLOW","TOP","TOP","top1",$C29,"top3","Open_Acute_DIV1","TOP5","TOP6","REPORTED","TOP8")</f>
        <v>129360</v>
      </c>
      <c r="DK29" s="59">
        <f>_xll.OneStreamExcelAddIn.XFFunctions.XFGetCell("TRUE", "CONSOL", $D$3,"TOT_Entity","Aggregated","Budget_Working",[1]Setup!C5,"PERIODIC",$B29,"TOPFLOW","TOP","TOP","top1",$C29,"top3","Open_Acute_DIV1","TOP5","TOP6","REPORTED","TOP8")</f>
        <v>120674.4</v>
      </c>
      <c r="DL29" s="59">
        <f>_xll.OneStreamExcelAddIn.XFFunctions.XFGetCell("TRUE", "CONSOL", $D$3,"TOT_Entity","Aggregated","Budget_Working",[1]Setup!C6,"PERIODIC",$B29,"TOPFLOW","TOP","TOP","top1",$C29,"top3","Open_Acute_DIV1","TOP5","TOP6","REPORTED","TOP8")</f>
        <v>114329.3</v>
      </c>
      <c r="DM29" s="59">
        <f>_xll.OneStreamExcelAddIn.XFFunctions.XFGetCell("TRUE", "CONSOL", $D$3,"TOT_Entity","Aggregated","Budget_Working",[1]Setup!C7,"PERIODIC",$B29,"TOPFLOW","TOP","TOP","top1",$C29,"top3","Open_Acute_DIV1","TOP5","TOP6","REPORTED","TOP8")</f>
        <v>114199.4</v>
      </c>
      <c r="DN29" s="59">
        <f>_xll.OneStreamExcelAddIn.XFFunctions.XFGetCell("TRUE", "CONSOL", $D$3,"TOT_Entity","Aggregated","Budget_Working",[1]Setup!C8,"PERIODIC",$B29,"TOPFLOW","TOP","TOP","top1",$C29,"top3","Open_Acute_DIV1","TOP5","TOP6","REPORTED","TOP8")</f>
        <v>153269.20000000001</v>
      </c>
      <c r="DO29" s="59">
        <f>_xll.OneStreamExcelAddIn.XFFunctions.XFGetCell("TRUE", "CONSOL", $D$3,"TOT_Entity","Aggregated","Budget_Working",[1]Setup!C9,"PERIODIC",$B29,"TOPFLOW","TOP","TOP","top1",$C29,"top3","Open_Acute_DIV1","TOP5","TOP6","REPORTED","TOP8")</f>
        <v>113778</v>
      </c>
      <c r="DP29" s="59">
        <f>_xll.OneStreamExcelAddIn.XFFunctions.XFGetCell("TRUE", "CONSOL", $D$3,"TOT_Entity","Aggregated","Budget_Working",[1]Setup!C10,"PERIODIC",$B29,"TOPFLOW","TOP","TOP","top1",$C29,"top3","Open_Acute_DIV1","TOP5","TOP6","REPORTED","TOP8")</f>
        <v>168600</v>
      </c>
      <c r="DQ29" s="59">
        <f>_xll.OneStreamExcelAddIn.XFFunctions.XFGetCell("TRUE", "CONSOL", $D$3,"TOT_Entity","Aggregated","Budget_Working",[1]Setup!C11,"PERIODIC",$B29,"TOPFLOW","TOP","TOP","top1",$C29,"top3","Open_Acute_DIV1","TOP5","TOP6","REPORTED","TOP8")</f>
        <v>116487</v>
      </c>
      <c r="DR29" s="59">
        <f>_xll.OneStreamExcelAddIn.XFFunctions.XFGetCell("TRUE", "CONSOL", $D$3,"TOT_Entity","Aggregated","Budget_Working",[1]Setup!C12,"PERIODIC",$B29,"TOPFLOW","TOP","TOP","top1",$C29,"top3","Open_Acute_DIV1","TOP5","TOP6","REPORTED","TOP8")</f>
        <v>132404.1</v>
      </c>
      <c r="DS29" s="59">
        <f>_xll.OneStreamExcelAddIn.XFFunctions.XFGetCell("TRUE", "CONSOL", $D$3,"TOT_Entity","Aggregated","Budget_Working",[1]Setup!C13,"PERIODIC",$B29,"TOPFLOW","TOP","TOP","top1",$C29,"top3","Open_Acute_DIV1","TOP5","TOP6","REPORTED","TOP8")</f>
        <v>139791.6</v>
      </c>
      <c r="DT29" s="59">
        <f>_xll.OneStreamExcelAddIn.XFFunctions.XFGetCell("TRUE", "CONSOL", $D$3,"TOT_Entity","Aggregated","Budget_Working",[1]Setup!C14,"PERIODIC",$B29,"TOPFLOW","TOP","TOP","top1",$C29,"top3","Open_Acute_DIV1","TOP5","TOP6","REPORTED","TOP8")</f>
        <v>108520.8</v>
      </c>
      <c r="DU29" s="59">
        <f>_xll.OneStreamExcelAddIn.XFFunctions.XFGetCell("TRUE", "CONSOL", $D$3,"TOT_Entity","Aggregated","Budget_Working",[1]Setup!C15,"PERIODIC",$B29,"TOPFLOW","TOP","TOP","top1",$C29,"top3","Open_Acute_DIV1","TOP5","TOP6","REPORTED","TOP8")</f>
        <v>134691.1</v>
      </c>
      <c r="DV29" s="15"/>
      <c r="DW29" s="59">
        <f>_xll.OneStreamExcelAddIn.XFFunctions.XFGetCell("TRUE", "CONSOL", $D$3,"TOT_Entity","USD","Budget_Final",[1]Setup!C17,"PERIODIC",$B29,"TOPFLOW","TOP","TOP","top1",$C29,"top3","Open_Acute_DIV1","TOP5","TOP6","REPORTED","TOP8")</f>
        <v>60074.200140979003</v>
      </c>
      <c r="DX29" s="59">
        <f>_xll.OneStreamExcelAddIn.XFFunctions.XFGetCell("TRUE", "CONSOL", $D$3,"TOT_Entity","USD","Budget_Final",[1]Setup!C18,"PERIODIC",$B29,"TOPFLOW","TOP","TOP","top1",$C29,"top3","Open_Acute_DIV1","TOP5","TOP6","REPORTED","TOP8")</f>
        <v>61392.259200000997</v>
      </c>
      <c r="DY29" s="59">
        <f>_xll.OneStreamExcelAddIn.XFFunctions.XFGetCell("TRUE", "CONSOL", $D$3,"TOT_Entity","USD","Budget_Final",[1]Setup!C19,"PERIODIC",$B29,"TOPFLOW","TOP","TOP","top1",$C29,"top3","Open_Acute_DIV1","TOP5","TOP6","REPORTED","TOP8")</f>
        <v>62563.867262565</v>
      </c>
      <c r="DZ29" s="59">
        <f>_xll.OneStreamExcelAddIn.XFFunctions.XFGetCell("TRUE", "CONSOL", $D$3,"TOT_Entity","USD","Budget_Final",[1]Setup!C20,"PERIODIC",$B29,"TOPFLOW","TOP","TOP","top1",$C29,"top3","Open_Acute_DIV1","TOP5","TOP6","REPORTED","TOP8")</f>
        <v>66664.495200000994</v>
      </c>
      <c r="EA29" s="59">
        <f>_xll.OneStreamExcelAddIn.XFFunctions.XFGetCell("TRUE", "CONSOL", $D$3,"TOT_Entity","USD","Budget_Final",[1]Setup!C21,"PERIODIC",$B29,"TOPFLOW","TOP","TOP","top1",$C29,"top3","Open_Acute_DIV1","TOP5","TOP6","REPORTED","TOP8")</f>
        <v>64467.730199999001</v>
      </c>
      <c r="EB29" s="59">
        <f>_xll.OneStreamExcelAddIn.XFFunctions.XFGetCell("TRUE", "CONSOL", $D$3,"TOT_Entity","USD","Budget_Final",[1]Setup!C22,"PERIODIC",$B29,"TOPFLOW","TOP","TOP","top1",$C29,"top3","Open_Acute_DIV1","TOP5","TOP6","REPORTED","TOP8")</f>
        <v>63794.055600000996</v>
      </c>
      <c r="EC29" s="59">
        <f>_xll.OneStreamExcelAddIn.XFFunctions.XFGetCell("TRUE", "CONSOL", $D$3,"TOT_Entity","USD","Budget_Final",[1]Setup!C23,"PERIODIC",$B29,"TOPFLOW","TOP","TOP","top1",$C29,"top3","Open_Acute_DIV1","TOP5","TOP6","REPORTED","TOP8")</f>
        <v>63383.992800000997</v>
      </c>
      <c r="ED29" s="59">
        <f>_xll.OneStreamExcelAddIn.XFFunctions.XFGetCell("TRUE", "CONSOL", $D$3,"TOT_Entity","USD","Budget_Final",[1]Setup!C24,"PERIODIC",$B29,"TOPFLOW","TOP","TOP","top1",$C29,"top3","Open_Acute_DIV1","TOP5","TOP6","REPORTED","TOP8")</f>
        <v>65434.306734566002</v>
      </c>
      <c r="EE29" s="59">
        <f>_xll.OneStreamExcelAddIn.XFFunctions.XFGetCell("TRUE", "CONSOL", $D$3,"TOT_Entity","USD","Budget_Final",[1]Setup!C25,"PERIODIC",$B29,"TOPFLOW","TOP","TOP","top1",$C29,"top3","Open_Acute_DIV1","TOP5","TOP6","REPORTED","TOP8")</f>
        <v>63794.055663794003</v>
      </c>
      <c r="EF29" s="59">
        <f>_xll.OneStreamExcelAddIn.XFFunctions.XFGetCell("TRUE", "CONSOL", $D$3,"TOT_Entity","USD","Budget_Final",[1]Setup!C26,"PERIODIC",$B29,"TOPFLOW","TOP","TOP","top1",$C29,"top3","Open_Acute_DIV1","TOP5","TOP6","REPORTED","TOP8")</f>
        <v>65345.766944050003</v>
      </c>
      <c r="EG29" s="59">
        <f>_xll.OneStreamExcelAddIn.XFFunctions.XFGetCell("TRUE", "CONSOL", $D$3,"TOT_Entity","USD","Budget_Final",[1]Setup!C27,"PERIODIC",$B29,"TOPFLOW","TOP","TOP","top1",$C29,"top3","Open_Acute_DIV1","TOP5","TOP6","REPORTED","TOP8")</f>
        <v>63705.532488753001</v>
      </c>
      <c r="EH29" s="59">
        <f>_xll.OneStreamExcelAddIn.XFFunctions.XFGetCell("TRUE", "CONSOL", $D$3,"TOT_Entity","USD","Budget_Final",[1]Setup!C28,"PERIODIC",$B29,"TOPFLOW","TOP","TOP","top1",$C29,"top3","Open_Acute_DIV1","TOP5","TOP6","REPORTED","TOP8")</f>
        <v>62680.386028966997</v>
      </c>
    </row>
    <row r="30" spans="2:138" s="13" customFormat="1" x14ac:dyDescent="0.25">
      <c r="B30" s="65" t="s">
        <v>44</v>
      </c>
      <c r="C30" s="65"/>
      <c r="D30" s="66" t="s">
        <v>60</v>
      </c>
      <c r="E30" s="67">
        <f>_xll.OneStreamExcelAddIn.XFFunctions.XFGetCell("TRUE", "CONSOL", $D$3,"TOT_Entity","USD","Actual",$E$3,"PERIODIC",$B30,"TOPFLOW","TOP","TOP","top1",$C30,"top3","Open_Acute_DIV1","TOP5","TOP6","REPORTED","TOP8")</f>
        <v>5506971.2700000005</v>
      </c>
      <c r="F30" s="67">
        <f>_xll.OneStreamExcelAddIn.XFFunctions.XFGetCell("TRUE", "CONSOL", $D$3,"TOT_Entity","Aggregated","Budget_Working",$E$3,"PERIODIC",$B30,"TOPFLOW","TOP","TOP","top1",$C30,"top3","Open_Acute_DIV1","TOP5","TOP6","REPORTED","TOP8")</f>
        <v>5888400.6142733274</v>
      </c>
      <c r="G30" s="67">
        <f>E30-F30</f>
        <v>-381429.34427332692</v>
      </c>
      <c r="H30" s="68">
        <f t="shared" si="10"/>
        <v>-6.4776391631498759E-2</v>
      </c>
      <c r="I30" s="41"/>
      <c r="J30" s="67">
        <f>_xll.OneStreamExcelAddIn.XFFunctions.XFGetCell("TRUE", "CONSOL", $D$3,"TOT_Entity","USD","Actual",$E$3,"YTD",$B30,"TOPFLOW","TOP","TOP","top1",$C30,"top3","Open_Acute_DIV1","TOP5","TOP6","REPORTED","TOP8")</f>
        <v>20303362.950000003</v>
      </c>
      <c r="K30" s="67">
        <f>_xll.OneStreamExcelAddIn.XFFunctions.XFGetCell("TRUE", "CONSOL", $D$3,"TOT_Entity","Aggregated","Budget_Working",$E$3,"YTD",$B30,"TOPFLOW","TOP","TOP","top1",$C30,"top3","Open_Acute_DIV1","TOP5","TOP6","REPORTED","TOP8")</f>
        <v>23737532.790993765</v>
      </c>
      <c r="L30" s="67">
        <f>J30-K30</f>
        <v>-3434169.840993762</v>
      </c>
      <c r="M30" s="68">
        <f t="shared" si="11"/>
        <v>-0.14467256859553312</v>
      </c>
      <c r="N30" s="41"/>
      <c r="O30" s="67">
        <f>_xll.OneStreamExcelAddIn.XFFunctions.XFGetCell("TRUE", "CONSOL", $D$3,"TOT_Entity","USD","Actual",$F$3,"YTD",$B30,"TOPFLOW","TOP","TOP","top1",$C30,"top3","Open_Acute_DIV1","TOP5","TOP6","REPORTED","TOP8")</f>
        <v>15071671.08</v>
      </c>
      <c r="P30" s="67">
        <f>_xll.OneStreamExcelAddIn.XFFunctions.XFGetCell("TRUE", "CONSOL", $D$3,"TOT_Entity","USD","Actual",$E$3,"YTD",$B30,"TOPFLOW","TOP","TOP","top1",$C30,"top3","Open_Acute_DIV1","TOP5","TOP6","REPORTED","VAR_BW_PY_Actual")</f>
        <v>5231691.87</v>
      </c>
      <c r="Q30" s="68">
        <f t="shared" si="12"/>
        <v>0.34712088939775348</v>
      </c>
      <c r="R30" s="41"/>
      <c r="S30" s="67">
        <f>_xll.OneStreamExcelAddIn.XFFunctions.XFGetCell("TRUE", "CONSOL", $D$3,"TOT_Entity","USD","MIDFCST",$E$3,"MTD",$B30,"TOPFLOW","TOP","TOP","top1",$C30,"top3","Open_Acute_DIV1","TOP5","TOP6","REPORTED","TOP8")</f>
        <v>0</v>
      </c>
      <c r="T30" s="67">
        <f>E30-S30</f>
        <v>5506971.2700000005</v>
      </c>
      <c r="U30" s="68">
        <f t="shared" si="35"/>
        <v>0</v>
      </c>
      <c r="V30" s="41"/>
      <c r="W30" s="69"/>
      <c r="X30" s="43"/>
      <c r="Y30" s="69"/>
      <c r="Z30" s="43"/>
      <c r="AA30" s="66"/>
      <c r="AB30" s="67">
        <f>_xll.OneStreamExcelAddIn.XFFunctions.XFGetCell("TRUE", "CONSOL", $D$3,"TOT_Entity","USD","Actual",[1]Setup!C4,"PERIODIC",$B30,"TOPFLOW","TOP","TOP","top1",$C30,"top3","Open_Acute_DIV1","TOP5","TOP6","REPORTED","TOP8")</f>
        <v>5610324.7300000004</v>
      </c>
      <c r="AC30" s="67">
        <f>_xll.OneStreamExcelAddIn.XFFunctions.XFGetCell("TRUE", "CONSOL", $D$3,"TOT_Entity","Aggregated","Budget_Working",[1]Setup!C4,"PERIODIC",$B30,"TOPFLOW","TOP","TOP","top1",$C30,"top3","Open_Acute_DIV1","TOP5","TOP6","REPORTED","TOP8")</f>
        <v>5766226.0703562563</v>
      </c>
      <c r="AD30" s="67">
        <f>AB30-AC30</f>
        <v>-155901.34035625588</v>
      </c>
      <c r="AE30" s="68">
        <f>IFERROR(AD30/AC30,0)</f>
        <v>-2.7036980245664179E-2</v>
      </c>
      <c r="AG30" s="67">
        <f>_xll.OneStreamExcelAddIn.XFFunctions.XFGetCell("TRUE", "CONSOL", $D$3,"TOT_Entity","USD","Actual",[1]Setup!C5,"PERIODIC",$B30,"TOPFLOW","TOP","TOP","top1",$C30,"top3","Open_Acute_DIV1","TOP5","TOP6","REPORTED","TOP8")</f>
        <v>5885558.5199999996</v>
      </c>
      <c r="AH30" s="67">
        <f>_xll.OneStreamExcelAddIn.XFFunctions.XFGetCell("TRUE", "CONSOL", $D$3,"TOT_Entity","Aggregated","Budget_Working",[1]Setup!C5,"PERIODIC",$B30,"TOPFLOW","TOP","TOP","top1",$C30,"top3","Open_Acute_DIV1","TOP5","TOP6","REPORTED","TOP8")</f>
        <v>5767441.0465076137</v>
      </c>
      <c r="AI30" s="67">
        <f>AG30-AH30</f>
        <v>118117.47349238582</v>
      </c>
      <c r="AJ30" s="68">
        <f>IFERROR(AI30/AH30,0)</f>
        <v>2.0480048697491249E-2</v>
      </c>
      <c r="AL30" s="67">
        <f>_xll.OneStreamExcelAddIn.XFFunctions.XFGetCell("TRUE", "CONSOL", $D$3,"TOT_Entity","USD","Actual",[1]Setup!C6,"PERIODIC",$B30,"TOPFLOW","TOP","TOP","top1",$C30,"top3","Open_Acute_DIV1","TOP5","TOP6","REPORTED","TOP8")</f>
        <v>3300508.4299999997</v>
      </c>
      <c r="AM30" s="67">
        <f>_xll.OneStreamExcelAddIn.XFFunctions.XFGetCell("TRUE", "CONSOL", $D$3,"TOT_Entity","Aggregated","Budget_Working",[1]Setup!C6,"PERIODIC",$B30,"TOPFLOW","TOP","TOP","top1",$C30,"top3","Open_Acute_DIV1","TOP5","TOP6","REPORTED","TOP8")</f>
        <v>6315465.0598565703</v>
      </c>
      <c r="AN30" s="67">
        <f>AL30-AM30</f>
        <v>-3014956.6298565706</v>
      </c>
      <c r="AO30" s="68">
        <f>IFERROR((AL30/AM30)-1,0)</f>
        <v>-0.47739265458386415</v>
      </c>
      <c r="AQ30" s="67">
        <f>_xll.OneStreamExcelAddIn.XFFunctions.XFGetCell("TRUE", "CONSOL", $D$3,"TOT_Entity","USD","Actual",[1]Setup!C7,"PERIODIC",$B30,"TOPFLOW","TOP","TOP","top1",$C30,"top3","Open_Acute_DIV1","TOP5","TOP6","REPORTED","TOP8")</f>
        <v>5506971.2700000005</v>
      </c>
      <c r="AR30" s="67">
        <f>_xll.OneStreamExcelAddIn.XFFunctions.XFGetCell("TRUE", "CONSOL", $D$3,"TOT_Entity","Aggregated","Budget_Working",[1]Setup!C7,"PERIODIC",$B30,"TOPFLOW","TOP","TOP","top1",$C30,"top3","Open_Acute_DIV1","TOP5","TOP6","REPORTED","TOP8")</f>
        <v>5888400.6142733274</v>
      </c>
      <c r="AS30" s="67">
        <f t="shared" si="17"/>
        <v>-381429.34427332692</v>
      </c>
      <c r="AT30" s="68">
        <f t="shared" si="18"/>
        <v>-6.4776391631498731E-2</v>
      </c>
      <c r="AV30" s="67">
        <f>_xll.OneStreamExcelAddIn.XFFunctions.XFGetCell("TRUE", "CONSOL", $D$3,"TOT_Entity","USD","Actual",[1]Setup!C8,"PERIODIC",$B30,"TOPFLOW","TOP","TOP","top1",$C30,"top3","Open_Acute_DIV1","TOP5","TOP6","REPORTED","TOP8")</f>
        <v>-20303362.950000003</v>
      </c>
      <c r="AW30" s="67">
        <f>_xll.OneStreamExcelAddIn.XFFunctions.XFGetCell("TRUE", "CONSOL", $D$3,"TOT_Entity","Aggregated","Budget_Working",[1]Setup!C8,"PERIODIC",$B30,"TOPFLOW","TOP","TOP","top1",$C30,"top3","Open_Acute_DIV1","TOP5","TOP6","REPORTED","TOP8")</f>
        <v>5897605.1431804588</v>
      </c>
      <c r="AX30" s="67">
        <f t="shared" si="19"/>
        <v>-26200968.093180463</v>
      </c>
      <c r="AY30" s="68">
        <f t="shared" si="20"/>
        <v>-4.4426453546957561</v>
      </c>
      <c r="BA30" s="67">
        <f>_xll.OneStreamExcelAddIn.XFFunctions.XFGetCell("TRUE", "CONSOL", $D$3,"TOT_Entity","USD","Actual",[1]Setup!C9,"PERIODIC",$B30,"TOPFLOW","TOP","TOP","top1",$C30,"top3","Open_Acute_DIV1","TOP5","TOP6","REPORTED","TOP8")</f>
        <v>0</v>
      </c>
      <c r="BB30" s="67">
        <f>_xll.OneStreamExcelAddIn.XFFunctions.XFGetCell("TRUE", "CONSOL", $D$3,"TOT_Entity","Aggregated","Budget_Working",[1]Setup!C9,"PERIODIC",$B30,"TOPFLOW","TOP","TOP","top1",$C30,"top3","Open_Acute_DIV1","TOP5","TOP6","REPORTED","TOP8")</f>
        <v>6058506.7624039007</v>
      </c>
      <c r="BC30" s="67">
        <f t="shared" si="21"/>
        <v>-6058506.7624039007</v>
      </c>
      <c r="BD30" s="68">
        <f t="shared" si="22"/>
        <v>-1</v>
      </c>
      <c r="BF30" s="67">
        <f>_xll.OneStreamExcelAddIn.XFFunctions.XFGetCell("TRUE", "CONSOL", $D$3,"TOT_Entity","USD","Actual",[1]Setup!C10,"PERIODIC",$B30,"TOPFLOW","TOP","TOP","top1",$C30,"top3","Open_Acute_DIV1","TOP5","TOP6","REPORTED","TOP8")</f>
        <v>0</v>
      </c>
      <c r="BG30" s="67">
        <f>_xll.OneStreamExcelAddIn.XFFunctions.XFGetCell("TRUE", "CONSOL", $D$3,"TOT_Entity","Aggregated","Budget_Working",[1]Setup!C10,"PERIODIC",$B30,"TOPFLOW","TOP","TOP","top1",$C30,"top3","Open_Acute_DIV1","TOP5","TOP6","REPORTED","TOP8")</f>
        <v>6320058.5110332603</v>
      </c>
      <c r="BH30" s="67">
        <f t="shared" si="23"/>
        <v>-6320058.5110332603</v>
      </c>
      <c r="BI30" s="68">
        <f t="shared" si="24"/>
        <v>-1</v>
      </c>
      <c r="BK30" s="67">
        <f>_xll.OneStreamExcelAddIn.XFFunctions.XFGetCell("TRUE", "CONSOL", $D$3,"TOT_Entity","USD","Actual",[1]Setup!C11,"PERIODIC",$B30,"TOPFLOW","TOP","TOP","top1",$C30,"top3","Open_Acute_DIV1","TOP5","TOP6","REPORTED","TOP8")</f>
        <v>0</v>
      </c>
      <c r="BL30" s="67">
        <f>_xll.OneStreamExcelAddIn.XFFunctions.XFGetCell("TRUE", "CONSOL", $D$3,"TOT_Entity","Aggregated","Budget_Working",[1]Setup!C11,"PERIODIC",$B30,"TOPFLOW","TOP","TOP","top1",$C30,"top3","Open_Acute_DIV1","TOP5","TOP6","REPORTED","TOP8")</f>
        <v>5883142.4669070328</v>
      </c>
      <c r="BM30" s="67">
        <f t="shared" si="25"/>
        <v>-5883142.4669070328</v>
      </c>
      <c r="BN30" s="68">
        <f t="shared" si="26"/>
        <v>-1</v>
      </c>
      <c r="BP30" s="67">
        <f>_xll.OneStreamExcelAddIn.XFFunctions.XFGetCell("TRUE", "CONSOL", $D$3,"TOT_Entity","USD","Actual",[1]Setup!C12,"PERIODIC",$B30,"TOPFLOW","TOP","TOP","top1",$C30,"top3","Open_Acute_DIV1","TOP5","TOP6","REPORTED","TOP8")</f>
        <v>0</v>
      </c>
      <c r="BQ30" s="67">
        <f>_xll.OneStreamExcelAddIn.XFFunctions.XFGetCell("TRUE", "CONSOL", $D$3,"TOT_Entity","Aggregated","Budget_Working",[1]Setup!C12,"PERIODIC",$B30,"TOPFLOW","TOP","TOP","top1",$C30,"top3","Open_Acute_DIV1","TOP5","TOP6","REPORTED","TOP8")</f>
        <v>5890359.4958242122</v>
      </c>
      <c r="BR30" s="67">
        <f t="shared" si="27"/>
        <v>-5890359.4958242122</v>
      </c>
      <c r="BS30" s="68">
        <f t="shared" si="28"/>
        <v>-1</v>
      </c>
      <c r="BU30" s="67">
        <f>_xll.OneStreamExcelAddIn.XFFunctions.XFGetCell("TRUE", "CONSOL", $D$3,"TOT_Entity","USD","Actual",[1]Setup!C13,"PERIODIC",$B30,"TOPFLOW","TOP","TOP","top1",$C30,"top3","Open_Acute_DIV1","TOP5","TOP6","REPORTED","TOP8")</f>
        <v>0</v>
      </c>
      <c r="BV30" s="67">
        <f>_xll.OneStreamExcelAddIn.XFFunctions.XFGetCell("TRUE", "CONSOL", $D$3,"TOT_Entity","Aggregated","Budget_Working",[1]Setup!C13,"PERIODIC",$B30,"TOPFLOW","TOP","TOP","top1",$C30,"top3","Open_Acute_DIV1","TOP5","TOP6","REPORTED","TOP8")</f>
        <v>6059537.0210528504</v>
      </c>
      <c r="BW30" s="67">
        <f t="shared" si="29"/>
        <v>-6059537.0210528504</v>
      </c>
      <c r="BX30" s="68">
        <f t="shared" si="30"/>
        <v>-1</v>
      </c>
      <c r="BZ30" s="67">
        <f>_xll.OneStreamExcelAddIn.XFFunctions.XFGetCell("TRUE", "CONSOL", $D$3,"TOT_Entity","USD","Actual",[1]Setup!C14,"PERIODIC",$B30,"TOPFLOW","TOP","TOP","top1",$C30,"top3","Open_Acute_DIV1","TOP5","TOP6","REPORTED","TOP8")</f>
        <v>0</v>
      </c>
      <c r="CA30" s="67">
        <f>_xll.OneStreamExcelAddIn.XFFunctions.XFGetCell("TRUE", "CONSOL", $D$3,"TOT_Entity","Aggregated","Budget_Working",[1]Setup!C14,"PERIODIC",$B30,"TOPFLOW","TOP","TOP","top1",$C30,"top3","Open_Acute_DIV1","TOP5","TOP6","REPORTED","TOP8")</f>
        <v>5651204.3785009384</v>
      </c>
      <c r="CB30" s="67">
        <f t="shared" si="31"/>
        <v>-5651204.3785009384</v>
      </c>
      <c r="CC30" s="68">
        <f t="shared" si="32"/>
        <v>-1</v>
      </c>
      <c r="CE30" s="67">
        <f>_xll.OneStreamExcelAddIn.XFFunctions.XFGetCell("TRUE", "CONSOL", $D$3,"TOT_Entity","USD","Actual",[1]Setup!C15,"PERIODIC",$B30,"TOPFLOW","TOP","TOP","top1",$C30,"top3","Open_Acute_DIV1","TOP5","TOP6","REPORTED","TOP8")</f>
        <v>0</v>
      </c>
      <c r="CF30" s="67">
        <f>_xll.OneStreamExcelAddIn.XFFunctions.XFGetCell("TRUE", "CONSOL", $D$3,"TOT_Entity","Aggregated","Budget_Working",[1]Setup!C15,"PERIODIC",$B30,"TOPFLOW","TOP","TOP","top1",$C30,"top3","Open_Acute_DIV1","TOP5","TOP6","REPORTED","TOP8")</f>
        <v>6127580.1739288894</v>
      </c>
      <c r="CG30" s="67">
        <f t="shared" si="33"/>
        <v>-6127580.1739288894</v>
      </c>
      <c r="CH30" s="68">
        <f t="shared" si="34"/>
        <v>-1</v>
      </c>
      <c r="CI30" s="70"/>
      <c r="CJ30" s="67">
        <f>_xll.OneStreamExcelAddIn.XFFunctions.XFGetCell("TRUE", "CONSOL", $D$3,"TOT_Entity","USD","Actual",[1]Setup!C4,"PERIODIC",$B30,"TOPFLOW","TOP","TOP","top1",$C30,"top3","Open_Acute_DIV1","TOP5","TOP6","REPORTED","TOP8")</f>
        <v>5610324.7300000004</v>
      </c>
      <c r="CK30" s="67">
        <f>_xll.OneStreamExcelAddIn.XFFunctions.XFGetCell("TRUE", "CONSOL", $D$3,"TOT_Entity","USD","Actual",[1]Setup!C5,"PERIODIC",$B30,"TOPFLOW","TOP","TOP","top1",$C30,"top3","Open_Acute_DIV1","TOP5","TOP6","REPORTED","TOP8")</f>
        <v>5885558.5199999996</v>
      </c>
      <c r="CL30" s="67">
        <f>_xll.OneStreamExcelAddIn.XFFunctions.XFGetCell("TRUE", "CONSOL", $D$3,"TOT_Entity","USD","Actual",[1]Setup!C6,"PERIODIC",$B30,"TOPFLOW","TOP","TOP","top1",$C30,"top3","Open_Acute_DIV1","TOP5","TOP6","REPORTED","TOP8")</f>
        <v>3300508.4299999997</v>
      </c>
      <c r="CM30" s="67">
        <f>_xll.OneStreamExcelAddIn.XFFunctions.XFGetCell("TRUE", "CONSOL", $D$3,"TOT_Entity","USD","Actual",[1]Setup!C7,"PERIODIC",$B30,"TOPFLOW","TOP","TOP","top1",$C30,"top3","Open_Acute_DIV1","TOP5","TOP6","REPORTED","TOP8")</f>
        <v>5506971.2700000005</v>
      </c>
      <c r="CN30" s="67">
        <f>_xll.OneStreamExcelAddIn.XFFunctions.XFGetCell("TRUE", "CONSOL", $D$3,"TOT_Entity","USD","Actual",[1]Setup!C8,"PERIODIC",$B30,"TOPFLOW","TOP","TOP","top1",$C30,"top3","Open_Acute_DIV1","TOP5","TOP6","REPORTED","TOP8")</f>
        <v>-20303362.950000003</v>
      </c>
      <c r="CO30" s="67">
        <f>_xll.OneStreamExcelAddIn.XFFunctions.XFGetCell("TRUE", "CONSOL", $D$3,"TOT_Entity","USD","Actual",[1]Setup!C9,"PERIODIC",$B30,"TOPFLOW","TOP","TOP","top1",$C30,"top3","Open_Acute_DIV1","TOP5","TOP6","REPORTED","TOP8")</f>
        <v>0</v>
      </c>
      <c r="CP30" s="67">
        <f>_xll.OneStreamExcelAddIn.XFFunctions.XFGetCell("TRUE", "CONSOL", $D$3,"TOT_Entity","USD","Actual",[1]Setup!C10,"PERIODIC",$B30,"TOPFLOW","TOP","TOP","top1",$C30,"top3","Open_Acute_DIV1","TOP5","TOP6","REPORTED","TOP8")</f>
        <v>0</v>
      </c>
      <c r="CQ30" s="67">
        <f>_xll.OneStreamExcelAddIn.XFFunctions.XFGetCell("TRUE", "CONSOL", $D$3,"TOT_Entity","USD","Actual",[1]Setup!C11,"PERIODIC",$B30,"TOPFLOW","TOP","TOP","top1",$C30,"top3","Open_Acute_DIV1","TOP5","TOP6","REPORTED","TOP8")</f>
        <v>0</v>
      </c>
      <c r="CR30" s="67">
        <f>_xll.OneStreamExcelAddIn.XFFunctions.XFGetCell("TRUE", "CONSOL", $D$3,"TOT_Entity","USD","Actual",[1]Setup!C12,"PERIODIC",$B30,"TOPFLOW","TOP","TOP","top1",$C30,"top3","Open_Acute_DIV1","TOP5","TOP6","REPORTED","TOP8")</f>
        <v>0</v>
      </c>
      <c r="CS30" s="67">
        <f>_xll.OneStreamExcelAddIn.XFFunctions.XFGetCell("TRUE", "CONSOL", $D$3,"TOT_Entity","USD","Actual",[1]Setup!C13,"PERIODIC",$B30,"TOPFLOW","TOP","TOP","top1",$C30,"top3","Open_Acute_DIV1","TOP5","TOP6","REPORTED","TOP8")</f>
        <v>0</v>
      </c>
      <c r="CT30" s="67">
        <f>_xll.OneStreamExcelAddIn.XFFunctions.XFGetCell("TRUE", "CONSOL", $D$3,"TOT_Entity","USD","Actual",[1]Setup!C14,"PERIODIC",$B30,"TOPFLOW","TOP","TOP","top1",$C30,"top3","Open_Acute_DIV1","TOP5","TOP6","REPORTED","TOP8")</f>
        <v>0</v>
      </c>
      <c r="CU30" s="67">
        <f>_xll.OneStreamExcelAddIn.XFFunctions.XFGetCell("TRUE", "CONSOL", $D$3,"TOT_Entity","USD","Actual",[1]Setup!C15,"PERIODIC",$B30,"TOPFLOW","TOP","TOP","top1",$C30,"top3","Open_Acute_DIV1","TOP5","TOP6","REPORTED","TOP8")</f>
        <v>0</v>
      </c>
      <c r="CV30" s="70"/>
      <c r="CW30" s="67">
        <f>_xll.OneStreamExcelAddIn.XFFunctions.XFGetCell("TRUE", "CONSOL", $D$3,"TOT_Entity","USD","Actual",[1]Setup!C17,"PERIODIC",$B30,"TOPFLOW","TOP","TOP","top1",$C30,"top3","Open_Acute_DIV1","TOP5","TOP6","REPORTED","TOP8")</f>
        <v>3396785.48</v>
      </c>
      <c r="CX30" s="67">
        <f>_xll.OneStreamExcelAddIn.XFFunctions.XFGetCell("TRUE", "CONSOL", $D$3,"TOT_Entity","USD","Actual",[1]Setup!C18,"PERIODIC",$B30,"TOPFLOW","TOP","TOP","top1",$C30,"top3","Open_Acute_DIV1","TOP5","TOP6","REPORTED","TOP8")</f>
        <v>3789705.6599999997</v>
      </c>
      <c r="CY30" s="67">
        <f>_xll.OneStreamExcelAddIn.XFFunctions.XFGetCell("TRUE", "CONSOL", $D$3,"TOT_Entity","USD","Actual",[1]Setup!C19,"PERIODIC",$B30,"TOPFLOW","TOP","TOP","top1",$C30,"top3","Open_Acute_DIV1","TOP5","TOP6","REPORTED","TOP8")</f>
        <v>4109645.24</v>
      </c>
      <c r="CZ30" s="67">
        <f>_xll.OneStreamExcelAddIn.XFFunctions.XFGetCell("TRUE", "CONSOL", $D$3,"TOT_Entity","USD","Actual",[1]Setup!C20,"PERIODIC",$B30,"TOPFLOW","TOP","TOP","top1",$C30,"top3","Open_Acute_DIV1","TOP5","TOP6","REPORTED","TOP8")</f>
        <v>3775534.6999999997</v>
      </c>
      <c r="DA30" s="67">
        <f>_xll.OneStreamExcelAddIn.XFFunctions.XFGetCell("TRUE", "CONSOL", $D$3,"TOT_Entity","USD","Actual",[1]Setup!C21,"PERIODIC",$B30,"TOPFLOW","TOP","TOP","top1",$C30,"top3","Open_Acute_DIV1","TOP5","TOP6","REPORTED","TOP8")</f>
        <v>4552744.04</v>
      </c>
      <c r="DB30" s="67">
        <f>_xll.OneStreamExcelAddIn.XFFunctions.XFGetCell("TRUE", "CONSOL", $D$3,"TOT_Entity","USD","Actual",[1]Setup!C22,"PERIODIC",$B30,"TOPFLOW","TOP","TOP","top1",$C30,"top3","Open_Acute_DIV1","TOP5","TOP6","REPORTED","TOP8")</f>
        <v>32634287</v>
      </c>
      <c r="DC30" s="67">
        <f>_xll.OneStreamExcelAddIn.XFFunctions.XFGetCell("TRUE", "CONSOL", $D$3,"TOT_Entity","USD","Actual",[1]Setup!C23,"PERIODIC",$B30,"TOPFLOW","TOP","TOP","top1",$C30,"top3","Open_Acute_DIV1","TOP5","TOP6","REPORTED","TOP8")</f>
        <v>5814629.4100000001</v>
      </c>
      <c r="DD30" s="67">
        <f>_xll.OneStreamExcelAddIn.XFFunctions.XFGetCell("TRUE", "CONSOL", $D$3,"TOT_Entity","USD","Actual",[1]Setup!C24,"PERIODIC",$B30,"TOPFLOW","TOP","TOP","top1",$C30,"top3","Open_Acute_DIV1","TOP5","TOP6","REPORTED","TOP8")</f>
        <v>5617214.7200000007</v>
      </c>
      <c r="DE30" s="67">
        <f>_xll.OneStreamExcelAddIn.XFFunctions.XFGetCell("TRUE", "CONSOL", $D$3,"TOT_Entity","USD","Actual",[1]Setup!C25,"PERIODIC",$B30,"TOPFLOW","TOP","TOP","top1",$C30,"top3","Open_Acute_DIV1","TOP5","TOP6","REPORTED","TOP8")</f>
        <v>5857012.4500000002</v>
      </c>
      <c r="DF30" s="67">
        <f>_xll.OneStreamExcelAddIn.XFFunctions.XFGetCell("TRUE", "CONSOL", $D$3,"TOT_Entity","USD","Actual",[1]Setup!C26,"PERIODIC",$B30,"TOPFLOW","TOP","TOP","top1",$C30,"top3","Open_Acute_DIV1","TOP5","TOP6","REPORTED","TOP8")</f>
        <v>5873242.4299999997</v>
      </c>
      <c r="DG30" s="67">
        <f>_xll.OneStreamExcelAddIn.XFFunctions.XFGetCell("TRUE", "CONSOL", $D$3,"TOT_Entity","USD","Actual",[1]Setup!C27,"PERIODIC",$B30,"TOPFLOW","TOP","TOP","top1",$C30,"top3","Open_Acute_DIV1","TOP5","TOP6","REPORTED","TOP8")</f>
        <v>4832578.8600000003</v>
      </c>
      <c r="DH30" s="67">
        <f>_xll.OneStreamExcelAddIn.XFFunctions.XFGetCell("TRUE", "CONSOL", $D$3,"TOT_Entity","USD","Actual",[1]Setup!C28,"PERIODIC",$B30,"TOPFLOW","TOP","TOP","top1",$C30,"top3","Open_Acute_DIV1","TOP5","TOP6","REPORTED","TOP8")</f>
        <v>5688123.5800000001</v>
      </c>
      <c r="DI30" s="71"/>
      <c r="DJ30" s="67">
        <f>_xll.OneStreamExcelAddIn.XFFunctions.XFGetCell("TRUE", "CONSOL", $D$3,"TOT_Entity","Aggregated","Budget_Working",[1]Setup!C4,"PERIODIC",$B30,"TOPFLOW","TOP","TOP","top1",$C30,"top3","Open_Acute_DIV1","TOP5","TOP6","REPORTED","TOP8")</f>
        <v>5766226.0703562563</v>
      </c>
      <c r="DK30" s="67">
        <f>_xll.OneStreamExcelAddIn.XFFunctions.XFGetCell("TRUE", "CONSOL", $D$3,"TOT_Entity","Aggregated","Budget_Working",[1]Setup!C5,"PERIODIC",$B30,"TOPFLOW","TOP","TOP","top1",$C30,"top3","Open_Acute_DIV1","TOP5","TOP6","REPORTED","TOP8")</f>
        <v>5767441.0465076137</v>
      </c>
      <c r="DL30" s="67">
        <f>_xll.OneStreamExcelAddIn.XFFunctions.XFGetCell("TRUE", "CONSOL", $D$3,"TOT_Entity","Aggregated","Budget_Working",[1]Setup!C6,"PERIODIC",$B30,"TOPFLOW","TOP","TOP","top1",$C30,"top3","Open_Acute_DIV1","TOP5","TOP6","REPORTED","TOP8")</f>
        <v>6315465.0598565703</v>
      </c>
      <c r="DM30" s="67">
        <f>_xll.OneStreamExcelAddIn.XFFunctions.XFGetCell("TRUE", "CONSOL", $D$3,"TOT_Entity","Aggregated","Budget_Working",[1]Setup!C7,"PERIODIC",$B30,"TOPFLOW","TOP","TOP","top1",$C30,"top3","Open_Acute_DIV1","TOP5","TOP6","REPORTED","TOP8")</f>
        <v>5888400.6142733274</v>
      </c>
      <c r="DN30" s="67">
        <f>_xll.OneStreamExcelAddIn.XFFunctions.XFGetCell("TRUE", "CONSOL", $D$3,"TOT_Entity","Aggregated","Budget_Working",[1]Setup!C8,"PERIODIC",$B30,"TOPFLOW","TOP","TOP","top1",$C30,"top3","Open_Acute_DIV1","TOP5","TOP6","REPORTED","TOP8")</f>
        <v>5897605.1431804588</v>
      </c>
      <c r="DO30" s="67">
        <f>_xll.OneStreamExcelAddIn.XFFunctions.XFGetCell("TRUE", "CONSOL", $D$3,"TOT_Entity","Aggregated","Budget_Working",[1]Setup!C9,"PERIODIC",$B30,"TOPFLOW","TOP","TOP","top1",$C30,"top3","Open_Acute_DIV1","TOP5","TOP6","REPORTED","TOP8")</f>
        <v>6058506.7624039007</v>
      </c>
      <c r="DP30" s="67">
        <f>_xll.OneStreamExcelAddIn.XFFunctions.XFGetCell("TRUE", "CONSOL", $D$3,"TOT_Entity","Aggregated","Budget_Working",[1]Setup!C10,"PERIODIC",$B30,"TOPFLOW","TOP","TOP","top1",$C30,"top3","Open_Acute_DIV1","TOP5","TOP6","REPORTED","TOP8")</f>
        <v>6320058.5110332603</v>
      </c>
      <c r="DQ30" s="67">
        <f>_xll.OneStreamExcelAddIn.XFFunctions.XFGetCell("TRUE", "CONSOL", $D$3,"TOT_Entity","Aggregated","Budget_Working",[1]Setup!C11,"PERIODIC",$B30,"TOPFLOW","TOP","TOP","top1",$C30,"top3","Open_Acute_DIV1","TOP5","TOP6","REPORTED","TOP8")</f>
        <v>5883142.4669070328</v>
      </c>
      <c r="DR30" s="67">
        <f>_xll.OneStreamExcelAddIn.XFFunctions.XFGetCell("TRUE", "CONSOL", $D$3,"TOT_Entity","Aggregated","Budget_Working",[1]Setup!C12,"PERIODIC",$B30,"TOPFLOW","TOP","TOP","top1",$C30,"top3","Open_Acute_DIV1","TOP5","TOP6","REPORTED","TOP8")</f>
        <v>5890359.4958242122</v>
      </c>
      <c r="DS30" s="67">
        <f>_xll.OneStreamExcelAddIn.XFFunctions.XFGetCell("TRUE", "CONSOL", $D$3,"TOT_Entity","Aggregated","Budget_Working",[1]Setup!C13,"PERIODIC",$B30,"TOPFLOW","TOP","TOP","top1",$C30,"top3","Open_Acute_DIV1","TOP5","TOP6","REPORTED","TOP8")</f>
        <v>6059537.0210528504</v>
      </c>
      <c r="DT30" s="67">
        <f>_xll.OneStreamExcelAddIn.XFFunctions.XFGetCell("TRUE", "CONSOL", $D$3,"TOT_Entity","Aggregated","Budget_Working",[1]Setup!C14,"PERIODIC",$B30,"TOPFLOW","TOP","TOP","top1",$C30,"top3","Open_Acute_DIV1","TOP5","TOP6","REPORTED","TOP8")</f>
        <v>5651204.3785009384</v>
      </c>
      <c r="DU30" s="67">
        <f>_xll.OneStreamExcelAddIn.XFFunctions.XFGetCell("TRUE", "CONSOL", $D$3,"TOT_Entity","Aggregated","Budget_Working",[1]Setup!C15,"PERIODIC",$B30,"TOPFLOW","TOP","TOP","top1",$C30,"top3","Open_Acute_DIV1","TOP5","TOP6","REPORTED","TOP8")</f>
        <v>6127580.1739288894</v>
      </c>
      <c r="DV30" s="71"/>
      <c r="DW30" s="67">
        <f>_xll.OneStreamExcelAddIn.XFFunctions.XFGetCell("TRUE", "CONSOL", $D$3,"TOT_Entity","USD","Budget_Final",[1]Setup!C17,"PERIODIC",$B30,"TOPFLOW","TOP","TOP","top1",$C30,"top3","Open_Acute_DIV1","TOP5","TOP6","REPORTED","TOP8")</f>
        <v>3701787.9839955256</v>
      </c>
      <c r="DX30" s="67">
        <f>_xll.OneStreamExcelAddIn.XFFunctions.XFGetCell("TRUE", "CONSOL", $D$3,"TOT_Entity","USD","Budget_Final",[1]Setup!C18,"PERIODIC",$B30,"TOPFLOW","TOP","TOP","top1",$C30,"top3","Open_Acute_DIV1","TOP5","TOP6","REPORTED","TOP8")</f>
        <v>3542014.35638557</v>
      </c>
      <c r="DY30" s="67">
        <f>_xll.OneStreamExcelAddIn.XFFunctions.XFGetCell("TRUE", "CONSOL", $D$3,"TOT_Entity","USD","Budget_Final",[1]Setup!C19,"PERIODIC",$B30,"TOPFLOW","TOP","TOP","top1",$C30,"top3","Open_Acute_DIV1","TOP5","TOP6","REPORTED","TOP8")</f>
        <v>3931855.2215043181</v>
      </c>
      <c r="DZ30" s="67">
        <f>_xll.OneStreamExcelAddIn.XFFunctions.XFGetCell("TRUE", "CONSOL", $D$3,"TOT_Entity","USD","Budget_Final",[1]Setup!C20,"PERIODIC",$B30,"TOPFLOW","TOP","TOP","top1",$C30,"top3","Open_Acute_DIV1","TOP5","TOP6","REPORTED","TOP8")</f>
        <v>4067863.0979219759</v>
      </c>
      <c r="EA30" s="67">
        <f>_xll.OneStreamExcelAddIn.XFFunctions.XFGetCell("TRUE", "CONSOL", $D$3,"TOT_Entity","USD","Budget_Final",[1]Setup!C21,"PERIODIC",$B30,"TOPFLOW","TOP","TOP","top1",$C30,"top3","Open_Acute_DIV1","TOP5","TOP6","REPORTED","TOP8")</f>
        <v>4046636.9586207722</v>
      </c>
      <c r="EB30" s="67">
        <f>_xll.OneStreamExcelAddIn.XFFunctions.XFGetCell("TRUE", "CONSOL", $D$3,"TOT_Entity","USD","Budget_Final",[1]Setup!C22,"PERIODIC",$B30,"TOPFLOW","TOP","TOP","top1",$C30,"top3","Open_Acute_DIV1","TOP5","TOP6","REPORTED","TOP8")</f>
        <v>3787563.9724068199</v>
      </c>
      <c r="EC30" s="67">
        <f>_xll.OneStreamExcelAddIn.XFFunctions.XFGetCell("TRUE", "CONSOL", $D$3,"TOT_Entity","USD","Budget_Final",[1]Setup!C23,"PERIODIC",$B30,"TOPFLOW","TOP","TOP","top1",$C30,"top3","Open_Acute_DIV1","TOP5","TOP6","REPORTED","TOP8")</f>
        <v>3941239.4990443056</v>
      </c>
      <c r="ED30" s="67">
        <f>_xll.OneStreamExcelAddIn.XFFunctions.XFGetCell("TRUE", "CONSOL", $D$3,"TOT_Entity","USD","Budget_Final",[1]Setup!C24,"PERIODIC",$B30,"TOPFLOW","TOP","TOP","top1",$C30,"top3","Open_Acute_DIV1","TOP5","TOP6","REPORTED","TOP8")</f>
        <v>3944241.3290883158</v>
      </c>
      <c r="EE30" s="67">
        <f>_xll.OneStreamExcelAddIn.XFFunctions.XFGetCell("TRUE", "CONSOL", $D$3,"TOT_Entity","USD","Budget_Final",[1]Setup!C25,"PERIODIC",$B30,"TOPFLOW","TOP","TOP","top1",$C30,"top3","Open_Acute_DIV1","TOP5","TOP6","REPORTED","TOP8")</f>
        <v>3969803.9723578631</v>
      </c>
      <c r="EF30" s="67">
        <f>_xll.OneStreamExcelAddIn.XFFunctions.XFGetCell("TRUE", "CONSOL", $D$3,"TOT_Entity","USD","Budget_Final",[1]Setup!C26,"PERIODIC",$B30,"TOPFLOW","TOP","TOP","top1",$C30,"top3","Open_Acute_DIV1","TOP5","TOP6","REPORTED","TOP8")</f>
        <v>4013190.2371686194</v>
      </c>
      <c r="EG30" s="67">
        <f>_xll.OneStreamExcelAddIn.XFFunctions.XFGetCell("TRUE", "CONSOL", $D$3,"TOT_Entity","USD","Budget_Final",[1]Setup!C27,"PERIODIC",$B30,"TOPFLOW","TOP","TOP","top1",$C30,"top3","Open_Acute_DIV1","TOP5","TOP6","REPORTED","TOP8")</f>
        <v>3824752.62933602</v>
      </c>
      <c r="EH30" s="67">
        <f>_xll.OneStreamExcelAddIn.XFFunctions.XFGetCell("TRUE", "CONSOL", $D$3,"TOT_Entity","USD","Budget_Final",[1]Setup!C28,"PERIODIC",$B30,"TOPFLOW","TOP","TOP","top1",$C30,"top3","Open_Acute_DIV1","TOP5","TOP6","REPORTED","TOP8")</f>
        <v>3810351.614629352</v>
      </c>
    </row>
    <row r="31" spans="2:138" x14ac:dyDescent="0.25">
      <c r="B31" s="51" t="s">
        <v>61</v>
      </c>
      <c r="C31" s="51" t="s">
        <v>37</v>
      </c>
      <c r="D31" s="52" t="s">
        <v>62</v>
      </c>
      <c r="E31" s="53">
        <f>_xll.OneStreamExcelAddIn.XFFunctions.XFGetCell("TRUE", "CONSOL", $D$3,"TOT_Entity","USD","Actual",$E$3,"PERIODIC",$B31,"TOPFLOW","TOP","TOP","top1",$C31,"top3","Open_Acute_DIV1","TOP5","TOP6","REPORTED","TOP8")</f>
        <v>-374183.67</v>
      </c>
      <c r="F31" s="57">
        <f>_xll.OneStreamExcelAddIn.XFFunctions.XFGetCell("TRUE", "CONSOL", $D$3,"TOT_Entity","Aggregated","Budget_Working",$E$3,"PERIODIC",$B31,"TOPFLOW","TOP","TOP","top1",$C31,"top3","Open_Acute_DIV1","TOP5","TOP6","REPORTED","TOP8")</f>
        <v>187256.03714019901</v>
      </c>
      <c r="G31" s="53">
        <f>F31-E31</f>
        <v>561439.70714019903</v>
      </c>
      <c r="H31" s="40">
        <f t="shared" si="10"/>
        <v>2.998246228610765</v>
      </c>
      <c r="I31" s="41"/>
      <c r="J31" s="57">
        <f>_xll.OneStreamExcelAddIn.XFFunctions.XFGetCell("TRUE", "CONSOL", $D$3,"TOT_Entity","USD","Actual",$E$3,"YTD",$B31,"TOPFLOW","TOP","TOP","top1",$C31,"top3","Open_Acute_DIV1","TOP5","TOP6","REPORTED","TOP8")</f>
        <v>-319041.98</v>
      </c>
      <c r="K31" s="57">
        <f>_xll.OneStreamExcelAddIn.XFFunctions.XFGetCell("TRUE", "CONSOL", $D$3,"TOT_Entity","Aggregated","Budget_Working",$E$3,"YTD",$B31,"TOPFLOW","TOP","TOP","top1",$C31,"top3","Open_Acute_DIV1","TOP5","TOP6","REPORTED","TOP8")</f>
        <v>751604.51491781301</v>
      </c>
      <c r="L31" s="53">
        <f>K31-J31</f>
        <v>1070646.494917813</v>
      </c>
      <c r="M31" s="40">
        <f t="shared" si="11"/>
        <v>1.4244811914612925</v>
      </c>
      <c r="N31" s="41"/>
      <c r="O31" s="57">
        <f>_xll.OneStreamExcelAddIn.XFFunctions.XFGetCell("TRUE", "CONSOL", $D$3,"TOT_Entity","USD","Actual",$F$3,"YTD",$B31,"TOPFLOW","TOP","TOP","top1",$C31,"top3","Open_Acute_DIV1","TOP5","TOP6","REPORTED","TOP8")</f>
        <v>429145.93</v>
      </c>
      <c r="P31" s="53">
        <f>_xll.OneStreamExcelAddIn.XFFunctions.XFGetCell("TRUE", "CONSOL", $D$3,"TOT_Entity","USD","Actual",$E$3,"YTD",$B31,"TOPFLOW","TOP","TOP","top1",$C31,"top3","Open_Acute_DIV1","TOP5","TOP6","REPORTED","VAR_BW_PY_Actual")</f>
        <v>748187.91</v>
      </c>
      <c r="Q31" s="40">
        <f t="shared" si="12"/>
        <v>1.7434347099598499</v>
      </c>
      <c r="R31" s="41"/>
      <c r="S31" s="57">
        <f>_xll.OneStreamExcelAddIn.XFFunctions.XFGetCell("TRUE", "CONSOL", $D$3,"TOT_Entity","USD","MIDFCST",$E$3,"MTD",$B31,"TOPFLOW","TOP","TOP","top1",$C31,"top3","Open_Acute_DIV1","TOP5","TOP6","REPORTED","TOP8")</f>
        <v>0</v>
      </c>
      <c r="T31" s="53">
        <f>S31-E31</f>
        <v>374183.67</v>
      </c>
      <c r="U31" s="40">
        <f t="shared" si="35"/>
        <v>0</v>
      </c>
      <c r="V31" s="41"/>
      <c r="W31" s="42"/>
      <c r="X31" s="43"/>
      <c r="Y31" s="42"/>
      <c r="Z31" s="44"/>
      <c r="AA31" s="52"/>
      <c r="AB31" s="53">
        <f>_xll.OneStreamExcelAddIn.XFFunctions.XFGetCell("TRUE", "CONSOL", $D$3,"TOT_Entity","USD","Actual",[1]Setup!C10,"PERIODIC",$B31,"TOPFLOW","TOP","TOP","top1",$C31,"top3","Open_Acute_DIV1","TOP5","TOP6","REPORTED","TOP8")</f>
        <v>0</v>
      </c>
      <c r="AC31" s="53">
        <f>_xll.OneStreamExcelAddIn.XFFunctions.XFGetCell("TRUE", "CONSOL", $D$3,"TOT_Entity","Aggregated","Budget_Working",[1]Setup!C10,"PERIODIC",$B31,"TOPFLOW","TOP","TOP","top1",$C31,"top3","Open_Acute_DIV1","TOP5","TOP6","REPORTED","TOP8")</f>
        <v>184543.755330997</v>
      </c>
      <c r="AD31" s="53">
        <f t="shared" ref="AD31:AD33" si="42">AC31-AB31</f>
        <v>184543.755330997</v>
      </c>
      <c r="AE31" s="40">
        <f t="shared" ref="AE31:AE33" si="43">IFERROR(AD31/AC31,0)</f>
        <v>1</v>
      </c>
      <c r="AG31" s="53">
        <f>_xll.OneStreamExcelAddIn.XFFunctions.XFGetCell("TRUE", "CONSOL", $D$3,"TOT_Entity","USD","Actual",[1]Setup!C5,"PERIODIC",$B31,"TOPFLOW","TOP","TOP","top1",$C31,"top3","Open_Acute_DIV1","TOP5","TOP6","REPORTED","TOP8")</f>
        <v>-15533.96</v>
      </c>
      <c r="AH31" s="57">
        <f>_xll.OneStreamExcelAddIn.XFFunctions.XFGetCell("TRUE", "CONSOL", $D$3,"TOT_Entity","Aggregated","Budget_Working",[1]Setup!C5,"PERIODIC",$B31,"TOPFLOW","TOP","TOP","top1",$C31,"top3","Open_Acute_DIV1","TOP5","TOP6","REPORTED","TOP8")</f>
        <v>191756.03373522899</v>
      </c>
      <c r="AI31" s="53">
        <f t="shared" ref="AI31:AI33" si="44">AH31-AG31</f>
        <v>207289.99373522899</v>
      </c>
      <c r="AJ31" s="40">
        <f t="shared" ref="AJ31:AJ33" si="45">IFERROR(AI31/AH31,0)</f>
        <v>1.0810089763404724</v>
      </c>
      <c r="AL31" s="53">
        <f>_xll.OneStreamExcelAddIn.XFFunctions.XFGetCell("TRUE", "CONSOL", $D$3,"TOT_Entity","USD","Actual",[1]Setup!C6,"PERIODIC",$B31,"TOPFLOW","TOP","TOP","top1",$C31,"top3","Open_Acute_DIV1","TOP5","TOP6","REPORTED","TOP8")</f>
        <v>-131060.59</v>
      </c>
      <c r="AM31" s="57">
        <f>_xll.OneStreamExcelAddIn.XFFunctions.XFGetCell("TRUE", "CONSOL", $D$3,"TOT_Entity","Aggregated","Budget_Working",[1]Setup!C6,"PERIODIC",$B31,"TOPFLOW","TOP","TOP","top1",$C31,"top3","Open_Acute_DIV1","TOP5","TOP6","REPORTED","TOP8")</f>
        <v>186034.07279569699</v>
      </c>
      <c r="AN31" s="53">
        <f t="shared" ref="AN31:AN33" si="46">AM31-AL31</f>
        <v>317094.66279569699</v>
      </c>
      <c r="AO31" s="40">
        <f t="shared" ref="AO31:AO33" si="47">IFERROR(AN31/AM31,0)</f>
        <v>1.7044977730715545</v>
      </c>
      <c r="AQ31" s="53">
        <f>_xll.OneStreamExcelAddIn.XFFunctions.XFGetCell("TRUE", "CONSOL", $D$3,"TOT_Entity","USD","Actual",[1]Setup!C7,"PERIODIC",$B31,"TOPFLOW","TOP","TOP","top1",$C31,"top3","Open_Acute_DIV1","TOP5","TOP6","REPORTED","TOP8")</f>
        <v>-374183.67</v>
      </c>
      <c r="AR31" s="57">
        <f>_xll.OneStreamExcelAddIn.XFFunctions.XFGetCell("TRUE", "CONSOL", $D$3,"TOT_Entity","Aggregated","Budget_Working",[1]Setup!C7,"PERIODIC",$B31,"TOPFLOW","TOP","TOP","top1",$C31,"top3","Open_Acute_DIV1","TOP5","TOP6","REPORTED","TOP8")</f>
        <v>187256.03714019901</v>
      </c>
      <c r="AS31" s="53">
        <f t="shared" ref="AS31:AS33" si="48">AR31-AQ31</f>
        <v>561439.70714019903</v>
      </c>
      <c r="AT31" s="40">
        <f t="shared" ref="AT31:AT33" si="49">IFERROR(AS31/AR31,0)</f>
        <v>2.998246228610765</v>
      </c>
      <c r="AV31" s="53">
        <f>_xll.OneStreamExcelAddIn.XFFunctions.XFGetCell("TRUE", "CONSOL", $D$3,"TOT_Entity","USD","Actual",[1]Setup!C8,"PERIODIC",$B31,"TOPFLOW","TOP","TOP","top1",$C31,"top3","Open_Acute_DIV1","TOP5","TOP6","REPORTED","TOP8")</f>
        <v>319041.98</v>
      </c>
      <c r="AW31" s="57">
        <f>_xll.OneStreamExcelAddIn.XFFunctions.XFGetCell("TRUE", "CONSOL", $D$3,"TOT_Entity","Aggregated","Budget_Working",[1]Setup!C8,"PERIODIC",$B31,"TOPFLOW","TOP","TOP","top1",$C31,"top3","Open_Acute_DIV1","TOP5","TOP6","REPORTED","TOP8")</f>
        <v>185544.79799541301</v>
      </c>
      <c r="AX31" s="53">
        <f t="shared" ref="AX31:AX33" si="50">AW31-AV31</f>
        <v>-133497.18200458697</v>
      </c>
      <c r="AY31" s="40">
        <f t="shared" ref="AY31:AY33" si="51">IFERROR(AX31/AW31,0)</f>
        <v>-0.71948760324656069</v>
      </c>
      <c r="BA31" s="53">
        <f>_xll.OneStreamExcelAddIn.XFFunctions.XFGetCell("TRUE", "CONSOL", $D$3,"TOT_Entity","USD","Actual",[1]Setup!C9,"PERIODIC",$B31,"TOPFLOW","TOP","TOP","top1",$C31,"top3","Open_Acute_DIV1","TOP5","TOP6","REPORTED","TOP8")</f>
        <v>0</v>
      </c>
      <c r="BB31" s="57">
        <f>_xll.OneStreamExcelAddIn.XFFunctions.XFGetCell("TRUE", "CONSOL", $D$3,"TOT_Entity","Aggregated","Budget_Working",[1]Setup!C9,"PERIODIC",$B31,"TOPFLOW","TOP","TOP","top1",$C31,"top3","Open_Acute_DIV1","TOP5","TOP6","REPORTED","TOP8")</f>
        <v>178341.86287211601</v>
      </c>
      <c r="BC31" s="53">
        <f t="shared" ref="BC31:BC33" si="52">BB31-BA31</f>
        <v>178341.86287211601</v>
      </c>
      <c r="BD31" s="40">
        <f t="shared" ref="BD31:BD33" si="53">IFERROR(BC31/BB31,0)</f>
        <v>1</v>
      </c>
      <c r="BF31" s="53">
        <f>_xll.OneStreamExcelAddIn.XFFunctions.XFGetCell("TRUE", "CONSOL", $D$3,"TOT_Entity","USD","Actual",[1]Setup!C10,"PERIODIC",$B31,"TOPFLOW","TOP","TOP","top1",$C31,"top3","Open_Acute_DIV1","TOP5","TOP6","REPORTED","TOP8")</f>
        <v>0</v>
      </c>
      <c r="BG31" s="57">
        <f>_xll.OneStreamExcelAddIn.XFFunctions.XFGetCell("TRUE", "CONSOL", $D$3,"TOT_Entity","Aggregated","Budget_Working",[1]Setup!C10,"PERIODIC",$B31,"TOPFLOW","TOP","TOP","top1",$C31,"top3","Open_Acute_DIV1","TOP5","TOP6","REPORTED","TOP8")</f>
        <v>184543.755330997</v>
      </c>
      <c r="BH31" s="53">
        <f t="shared" ref="BH31:BH33" si="54">BG31-BF31</f>
        <v>184543.755330997</v>
      </c>
      <c r="BI31" s="40">
        <f t="shared" ref="BI31:BI33" si="55">IFERROR(BH31/BG31,0)</f>
        <v>1</v>
      </c>
      <c r="BK31" s="53">
        <f>_xll.OneStreamExcelAddIn.XFFunctions.XFGetCell("TRUE", "CONSOL", $D$3,"TOT_Entity","USD","Actual",[1]Setup!C11,"PERIODIC",$B31,"TOPFLOW","TOP","TOP","top1",$C31,"top3","Open_Acute_DIV1","TOP5","TOP6","REPORTED","TOP8")</f>
        <v>0</v>
      </c>
      <c r="BL31" s="57">
        <f>_xll.OneStreamExcelAddIn.XFFunctions.XFGetCell("TRUE", "CONSOL", $D$3,"TOT_Entity","Aggregated","Budget_Working",[1]Setup!C11,"PERIODIC",$B31,"TOPFLOW","TOP","TOP","top1",$C31,"top3","Open_Acute_DIV1","TOP5","TOP6","REPORTED","TOP8")</f>
        <v>172999.66400721099</v>
      </c>
      <c r="BM31" s="53">
        <f t="shared" ref="BM31:BM33" si="56">BL31-BK31</f>
        <v>172999.66400721099</v>
      </c>
      <c r="BN31" s="40">
        <f t="shared" ref="BN31:BN33" si="57">IFERROR(BM31/BL31,0)</f>
        <v>1</v>
      </c>
      <c r="BP31" s="53">
        <f>_xll.OneStreamExcelAddIn.XFFunctions.XFGetCell("TRUE", "CONSOL", $D$3,"TOT_Entity","USD","Actual",[1]Setup!C12,"PERIODIC",$B31,"TOPFLOW","TOP","TOP","top1",$C31,"top3","Open_Acute_DIV1","TOP5","TOP6","REPORTED","TOP8")</f>
        <v>0</v>
      </c>
      <c r="BQ31" s="57">
        <f>_xll.OneStreamExcelAddIn.XFFunctions.XFGetCell("TRUE", "CONSOL", $D$3,"TOT_Entity","Aggregated","Budget_Working",[1]Setup!C12,"PERIODIC",$B31,"TOPFLOW","TOP","TOP","top1",$C31,"top3","Open_Acute_DIV1","TOP5","TOP6","REPORTED","TOP8")</f>
        <v>186750.744322727</v>
      </c>
      <c r="BR31" s="53">
        <f t="shared" ref="BR31:BR33" si="58">BQ31-BP31</f>
        <v>186750.744322727</v>
      </c>
      <c r="BS31" s="40">
        <f t="shared" ref="BS31:BS33" si="59">IFERROR(BR31/BQ31,0)</f>
        <v>1</v>
      </c>
      <c r="BU31" s="53">
        <f>_xll.OneStreamExcelAddIn.XFFunctions.XFGetCell("TRUE", "CONSOL", $D$3,"TOT_Entity","USD","Actual",[1]Setup!C13,"PERIODIC",$B31,"TOPFLOW","TOP","TOP","top1",$C31,"top3","Open_Acute_DIV1","TOP5","TOP6","REPORTED","TOP8")</f>
        <v>0</v>
      </c>
      <c r="BV31" s="57">
        <f>_xll.OneStreamExcelAddIn.XFFunctions.XFGetCell("TRUE", "CONSOL", $D$3,"TOT_Entity","Aggregated","Budget_Working",[1]Setup!C13,"PERIODIC",$B31,"TOPFLOW","TOP","TOP","top1",$C31,"top3","Open_Acute_DIV1","TOP5","TOP6","REPORTED","TOP8")</f>
        <v>192258.461715585</v>
      </c>
      <c r="BW31" s="53">
        <f t="shared" ref="BW31:BW33" si="60">BV31-BU31</f>
        <v>192258.461715585</v>
      </c>
      <c r="BX31" s="40">
        <f t="shared" ref="BX31:BX33" si="61">IFERROR(BW31/BV31,0)</f>
        <v>1</v>
      </c>
      <c r="BZ31" s="53">
        <f>_xll.OneStreamExcelAddIn.XFFunctions.XFGetCell("TRUE", "CONSOL", $D$3,"TOT_Entity","USD","Actual",[1]Setup!C14,"PERIODIC",$B31,"TOPFLOW","TOP","TOP","top1",$C31,"top3","Open_Acute_DIV1","TOP5","TOP6","REPORTED","TOP8")</f>
        <v>0</v>
      </c>
      <c r="CA31" s="57">
        <f>_xll.OneStreamExcelAddIn.XFFunctions.XFGetCell("TRUE", "CONSOL", $D$3,"TOT_Entity","Aggregated","Budget_Working",[1]Setup!C14,"PERIODIC",$B31,"TOPFLOW","TOP","TOP","top1",$C31,"top3","Open_Acute_DIV1","TOP5","TOP6","REPORTED","TOP8")</f>
        <v>181125.789079029</v>
      </c>
      <c r="CB31" s="53">
        <f t="shared" ref="CB31:CB33" si="62">CA31-BZ31</f>
        <v>181125.789079029</v>
      </c>
      <c r="CC31" s="40">
        <f t="shared" ref="CC31:CC33" si="63">IFERROR(CB31/CA31,0)</f>
        <v>1</v>
      </c>
      <c r="CE31" s="53">
        <f>_xll.OneStreamExcelAddIn.XFFunctions.XFGetCell("TRUE", "CONSOL", $D$3,"TOT_Entity","USD","Actual",[1]Setup!C15,"PERIODIC",$B31,"TOPFLOW","TOP","TOP","top1",$C31,"top3","Open_Acute_DIV1","TOP5","TOP6","REPORTED","TOP8")</f>
        <v>0</v>
      </c>
      <c r="CF31" s="57">
        <f>_xll.OneStreamExcelAddIn.XFFunctions.XFGetCell("TRUE", "CONSOL", $D$3,"TOT_Entity","Aggregated","Budget_Working",[1]Setup!C15,"PERIODIC",$B31,"TOPFLOW","TOP","TOP","top1",$C31,"top3","Open_Acute_DIV1","TOP5","TOP6","REPORTED","TOP8")</f>
        <v>221142.02552986701</v>
      </c>
      <c r="CG31" s="53">
        <f t="shared" ref="CG31:CG33" si="64">CF31-CE31</f>
        <v>221142.02552986701</v>
      </c>
      <c r="CH31" s="40">
        <f t="shared" ref="CH31:CH33" si="65">IFERROR(CG31/CF31,0)</f>
        <v>1</v>
      </c>
      <c r="CI31" s="15"/>
      <c r="CJ31" s="53">
        <f>_xll.OneStreamExcelAddIn.XFFunctions.XFGetCell("TRUE", "CONSOL", $D$3,"TOT_Entity","USD","Actual",[1]Setup!C4,"PERIODIC",$B31,"TOPFLOW","TOP","TOP","top1",$C31,"top3","Open_Acute_DIV1","TOP5","TOP6","REPORTED","TOP8")</f>
        <v>201736.24</v>
      </c>
      <c r="CK31" s="53">
        <f>_xll.OneStreamExcelAddIn.XFFunctions.XFGetCell("TRUE", "CONSOL", $D$3,"TOT_Entity","USD","Actual",[1]Setup!C5,"PERIODIC",$B31,"TOPFLOW","TOP","TOP","top1",$C31,"top3","Open_Acute_DIV1","TOP5","TOP6","REPORTED","TOP8")</f>
        <v>-15533.96</v>
      </c>
      <c r="CL31" s="53">
        <f>_xll.OneStreamExcelAddIn.XFFunctions.XFGetCell("TRUE", "CONSOL", $D$3,"TOT_Entity","USD","Actual",[1]Setup!C6,"PERIODIC",$B31,"TOPFLOW","TOP","TOP","top1",$C31,"top3","Open_Acute_DIV1","TOP5","TOP6","REPORTED","TOP8")</f>
        <v>-131060.59</v>
      </c>
      <c r="CM31" s="53">
        <f>_xll.OneStreamExcelAddIn.XFFunctions.XFGetCell("TRUE", "CONSOL", $D$3,"TOT_Entity","USD","Actual",[1]Setup!C7,"PERIODIC",$B31,"TOPFLOW","TOP","TOP","top1",$C31,"top3","Open_Acute_DIV1","TOP5","TOP6","REPORTED","TOP8")</f>
        <v>-374183.67</v>
      </c>
      <c r="CN31" s="53">
        <f>_xll.OneStreamExcelAddIn.XFFunctions.XFGetCell("TRUE", "CONSOL", $D$3,"TOT_Entity","USD","Actual",[1]Setup!C8,"PERIODIC",$B31,"TOPFLOW","TOP","TOP","top1",$C31,"top3","Open_Acute_DIV1","TOP5","TOP6","REPORTED","TOP8")</f>
        <v>319041.98</v>
      </c>
      <c r="CO31" s="53">
        <f>_xll.OneStreamExcelAddIn.XFFunctions.XFGetCell("TRUE", "CONSOL", $D$3,"TOT_Entity","USD","Actual",[1]Setup!C9,"PERIODIC",$B31,"TOPFLOW","TOP","TOP","top1",$C31,"top3","Open_Acute_DIV1","TOP5","TOP6","REPORTED","TOP8")</f>
        <v>0</v>
      </c>
      <c r="CP31" s="53">
        <f>_xll.OneStreamExcelAddIn.XFFunctions.XFGetCell("TRUE", "CONSOL", $D$3,"TOT_Entity","USD","Actual",[1]Setup!C10,"PERIODIC",$B31,"TOPFLOW","TOP","TOP","top1",$C31,"top3","Open_Acute_DIV1","TOP5","TOP6","REPORTED","TOP8")</f>
        <v>0</v>
      </c>
      <c r="CQ31" s="53">
        <f>_xll.OneStreamExcelAddIn.XFFunctions.XFGetCell("TRUE", "CONSOL", $D$3,"TOT_Entity","USD","Actual",[1]Setup!C11,"PERIODIC",$B31,"TOPFLOW","TOP","TOP","top1",$C31,"top3","Open_Acute_DIV1","TOP5","TOP6","REPORTED","TOP8")</f>
        <v>0</v>
      </c>
      <c r="CR31" s="53">
        <f>_xll.OneStreamExcelAddIn.XFFunctions.XFGetCell("TRUE", "CONSOL", $D$3,"TOT_Entity","USD","Actual",[1]Setup!C12,"PERIODIC",$B31,"TOPFLOW","TOP","TOP","top1",$C31,"top3","Open_Acute_DIV1","TOP5","TOP6","REPORTED","TOP8")</f>
        <v>0</v>
      </c>
      <c r="CS31" s="53">
        <f>_xll.OneStreamExcelAddIn.XFFunctions.XFGetCell("TRUE", "CONSOL", $D$3,"TOT_Entity","USD","Actual",[1]Setup!C13,"PERIODIC",$B31,"TOPFLOW","TOP","TOP","top1",$C31,"top3","Open_Acute_DIV1","TOP5","TOP6","REPORTED","TOP8")</f>
        <v>0</v>
      </c>
      <c r="CT31" s="53">
        <f>_xll.OneStreamExcelAddIn.XFFunctions.XFGetCell("TRUE", "CONSOL", $D$3,"TOT_Entity","USD","Actual",[1]Setup!C14,"PERIODIC",$B31,"TOPFLOW","TOP","TOP","top1",$C31,"top3","Open_Acute_DIV1","TOP5","TOP6","REPORTED","TOP8")</f>
        <v>0</v>
      </c>
      <c r="CU31" s="53">
        <f>_xll.OneStreamExcelAddIn.XFFunctions.XFGetCell("TRUE", "CONSOL", $D$3,"TOT_Entity","USD","Actual",[1]Setup!C15,"PERIODIC",$B31,"TOPFLOW","TOP","TOP","top1",$C31,"top3","Open_Acute_DIV1","TOP5","TOP6","REPORTED","TOP8")</f>
        <v>0</v>
      </c>
      <c r="CV31" s="15"/>
      <c r="CW31" s="53">
        <f>_xll.OneStreamExcelAddIn.XFFunctions.XFGetCell("TRUE", "CONSOL", $D$3,"TOT_Entity","USD","Actual",[1]Setup!C17,"PERIODIC",$B31,"TOPFLOW","TOP","TOP","top1",$C31,"top3","Open_Acute_DIV1","TOP5","TOP6","REPORTED","TOP8")</f>
        <v>125317.07</v>
      </c>
      <c r="CX31" s="53">
        <f>_xll.OneStreamExcelAddIn.XFFunctions.XFGetCell("TRUE", "CONSOL", $D$3,"TOT_Entity","USD","Actual",[1]Setup!C18,"PERIODIC",$B31,"TOPFLOW","TOP","TOP","top1",$C31,"top3","Open_Acute_DIV1","TOP5","TOP6","REPORTED","TOP8")</f>
        <v>107413.36</v>
      </c>
      <c r="CY31" s="53">
        <f>_xll.OneStreamExcelAddIn.XFFunctions.XFGetCell("TRUE", "CONSOL", $D$3,"TOT_Entity","USD","Actual",[1]Setup!C19,"PERIODIC",$B31,"TOPFLOW","TOP","TOP","top1",$C31,"top3","Open_Acute_DIV1","TOP5","TOP6","REPORTED","TOP8")</f>
        <v>174296.93</v>
      </c>
      <c r="CZ31" s="53">
        <f>_xll.OneStreamExcelAddIn.XFFunctions.XFGetCell("TRUE", "CONSOL", $D$3,"TOT_Entity","USD","Actual",[1]Setup!C20,"PERIODIC",$B31,"TOPFLOW","TOP","TOP","top1",$C31,"top3","Open_Acute_DIV1","TOP5","TOP6","REPORTED","TOP8")</f>
        <v>22118.57</v>
      </c>
      <c r="DA31" s="53">
        <f>_xll.OneStreamExcelAddIn.XFFunctions.XFGetCell("TRUE", "CONSOL", $D$3,"TOT_Entity","USD","Actual",[1]Setup!C21,"PERIODIC",$B31,"TOPFLOW","TOP","TOP","top1",$C31,"top3","Open_Acute_DIV1","TOP5","TOP6","REPORTED","TOP8")</f>
        <v>40941.1</v>
      </c>
      <c r="DB31" s="53">
        <f>_xll.OneStreamExcelAddIn.XFFunctions.XFGetCell("TRUE", "CONSOL", $D$3,"TOT_Entity","USD","Actual",[1]Setup!C22,"PERIODIC",$B31,"TOPFLOW","TOP","TOP","top1",$C31,"top3","Open_Acute_DIV1","TOP5","TOP6","REPORTED","TOP8")</f>
        <v>63731.13</v>
      </c>
      <c r="DC31" s="53">
        <f>_xll.OneStreamExcelAddIn.XFFunctions.XFGetCell("TRUE", "CONSOL", $D$3,"TOT_Entity","USD","Actual",[1]Setup!C23,"PERIODIC",$B31,"TOPFLOW","TOP","TOP","top1",$C31,"top3","Open_Acute_DIV1","TOP5","TOP6","REPORTED","TOP8")</f>
        <v>111390.77</v>
      </c>
      <c r="DD31" s="53">
        <f>_xll.OneStreamExcelAddIn.XFFunctions.XFGetCell("TRUE", "CONSOL", $D$3,"TOT_Entity","USD","Actual",[1]Setup!C24,"PERIODIC",$B31,"TOPFLOW","TOP","TOP","top1",$C31,"top3","Open_Acute_DIV1","TOP5","TOP6","REPORTED","TOP8")</f>
        <v>163507.42000000001</v>
      </c>
      <c r="DE31" s="53">
        <f>_xll.OneStreamExcelAddIn.XFFunctions.XFGetCell("TRUE", "CONSOL", $D$3,"TOT_Entity","USD","Actual",[1]Setup!C25,"PERIODIC",$B31,"TOPFLOW","TOP","TOP","top1",$C31,"top3","Open_Acute_DIV1","TOP5","TOP6","REPORTED","TOP8")</f>
        <v>1734960.95</v>
      </c>
      <c r="DF31" s="53">
        <f>_xll.OneStreamExcelAddIn.XFFunctions.XFGetCell("TRUE", "CONSOL", $D$3,"TOT_Entity","USD","Actual",[1]Setup!C26,"PERIODIC",$B31,"TOPFLOW","TOP","TOP","top1",$C31,"top3","Open_Acute_DIV1","TOP5","TOP6","REPORTED","TOP8")</f>
        <v>441631.53</v>
      </c>
      <c r="DG31" s="53">
        <f>_xll.OneStreamExcelAddIn.XFFunctions.XFGetCell("TRUE", "CONSOL", $D$3,"TOT_Entity","USD","Actual",[1]Setup!C27,"PERIODIC",$B31,"TOPFLOW","TOP","TOP","top1",$C31,"top3","Open_Acute_DIV1","TOP5","TOP6","REPORTED","TOP8")</f>
        <v>-166694.41</v>
      </c>
      <c r="DH31" s="53">
        <f>_xll.OneStreamExcelAddIn.XFFunctions.XFGetCell("TRUE", "CONSOL", $D$3,"TOT_Entity","USD","Actual",[1]Setup!C28,"PERIODIC",$B31,"TOPFLOW","TOP","TOP","top1",$C31,"top3","Open_Acute_DIV1","TOP5","TOP6","REPORTED","TOP8")</f>
        <v>496012.52</v>
      </c>
      <c r="DI31" s="15"/>
      <c r="DJ31" s="53">
        <f>_xll.OneStreamExcelAddIn.XFFunctions.XFGetCell("TRUE", "CONSOL", $D$3,"TOT_Entity","Aggregated","Budget_Working",[1]Setup!C4,"PERIODIC",$B31,"TOPFLOW","TOP","TOP","top1",$C31,"top3","Open_Acute_DIV1","TOP5","TOP6","REPORTED","TOP8")</f>
        <v>186558.37124668801</v>
      </c>
      <c r="DK31" s="53">
        <f>_xll.OneStreamExcelAddIn.XFFunctions.XFGetCell("TRUE", "CONSOL", $D$3,"TOT_Entity","Aggregated","Budget_Working",[1]Setup!C5,"PERIODIC",$B31,"TOPFLOW","TOP","TOP","top1",$C31,"top3","Open_Acute_DIV1","TOP5","TOP6","REPORTED","TOP8")</f>
        <v>191756.03373522899</v>
      </c>
      <c r="DL31" s="53">
        <f>_xll.OneStreamExcelAddIn.XFFunctions.XFGetCell("TRUE", "CONSOL", $D$3,"TOT_Entity","Aggregated","Budget_Working",[1]Setup!C6,"PERIODIC",$B31,"TOPFLOW","TOP","TOP","top1",$C31,"top3","Open_Acute_DIV1","TOP5","TOP6","REPORTED","TOP8")</f>
        <v>186034.07279569699</v>
      </c>
      <c r="DM31" s="53">
        <f>_xll.OneStreamExcelAddIn.XFFunctions.XFGetCell("TRUE", "CONSOL", $D$3,"TOT_Entity","Aggregated","Budget_Working",[1]Setup!C7,"PERIODIC",$B31,"TOPFLOW","TOP","TOP","top1",$C31,"top3","Open_Acute_DIV1","TOP5","TOP6","REPORTED","TOP8")</f>
        <v>187256.03714019901</v>
      </c>
      <c r="DN31" s="53">
        <f>_xll.OneStreamExcelAddIn.XFFunctions.XFGetCell("TRUE", "CONSOL", $D$3,"TOT_Entity","Aggregated","Budget_Working",[1]Setup!C8,"PERIODIC",$B31,"TOPFLOW","TOP","TOP","top1",$C31,"top3","Open_Acute_DIV1","TOP5","TOP6","REPORTED","TOP8")</f>
        <v>185544.79799541301</v>
      </c>
      <c r="DO31" s="53">
        <f>_xll.OneStreamExcelAddIn.XFFunctions.XFGetCell("TRUE", "CONSOL", $D$3,"TOT_Entity","Aggregated","Budget_Working",[1]Setup!C9,"PERIODIC",$B31,"TOPFLOW","TOP","TOP","top1",$C31,"top3","Open_Acute_DIV1","TOP5","TOP6","REPORTED","TOP8")</f>
        <v>178341.86287211601</v>
      </c>
      <c r="DP31" s="53">
        <f>_xll.OneStreamExcelAddIn.XFFunctions.XFGetCell("TRUE", "CONSOL", $D$3,"TOT_Entity","Aggregated","Budget_Working",[1]Setup!C10,"PERIODIC",$B31,"TOPFLOW","TOP","TOP","top1",$C31,"top3","Open_Acute_DIV1","TOP5","TOP6","REPORTED","TOP8")</f>
        <v>184543.755330997</v>
      </c>
      <c r="DQ31" s="53">
        <f>_xll.OneStreamExcelAddIn.XFFunctions.XFGetCell("TRUE", "CONSOL", $D$3,"TOT_Entity","Aggregated","Budget_Working",[1]Setup!C11,"PERIODIC",$B31,"TOPFLOW","TOP","TOP","top1",$C31,"top3","Open_Acute_DIV1","TOP5","TOP6","REPORTED","TOP8")</f>
        <v>172999.66400721099</v>
      </c>
      <c r="DR31" s="53">
        <f>_xll.OneStreamExcelAddIn.XFFunctions.XFGetCell("TRUE", "CONSOL", $D$3,"TOT_Entity","Aggregated","Budget_Working",[1]Setup!C12,"PERIODIC",$B31,"TOPFLOW","TOP","TOP","top1",$C31,"top3","Open_Acute_DIV1","TOP5","TOP6","REPORTED","TOP8")</f>
        <v>186750.744322727</v>
      </c>
      <c r="DS31" s="53">
        <f>_xll.OneStreamExcelAddIn.XFFunctions.XFGetCell("TRUE", "CONSOL", $D$3,"TOT_Entity","Aggregated","Budget_Working",[1]Setup!C13,"PERIODIC",$B31,"TOPFLOW","TOP","TOP","top1",$C31,"top3","Open_Acute_DIV1","TOP5","TOP6","REPORTED","TOP8")</f>
        <v>192258.461715585</v>
      </c>
      <c r="DT31" s="53">
        <f>_xll.OneStreamExcelAddIn.XFFunctions.XFGetCell("TRUE", "CONSOL", $D$3,"TOT_Entity","Aggregated","Budget_Working",[1]Setup!C14,"PERIODIC",$B31,"TOPFLOW","TOP","TOP","top1",$C31,"top3","Open_Acute_DIV1","TOP5","TOP6","REPORTED","TOP8")</f>
        <v>181125.789079029</v>
      </c>
      <c r="DU31" s="53">
        <f>_xll.OneStreamExcelAddIn.XFFunctions.XFGetCell("TRUE", "CONSOL", $D$3,"TOT_Entity","Aggregated","Budget_Working",[1]Setup!C15,"PERIODIC",$B31,"TOPFLOW","TOP","TOP","top1",$C31,"top3","Open_Acute_DIV1","TOP5","TOP6","REPORTED","TOP8")</f>
        <v>221142.02552986701</v>
      </c>
      <c r="DV31" s="15"/>
      <c r="DW31" s="53">
        <f>_xll.OneStreamExcelAddIn.XFFunctions.XFGetCell("TRUE", "CONSOL", $D$3,"TOT_Entity","USD","Budget_Final",[1]Setup!C17,"PERIODIC",$B31,"TOPFLOW","TOP","TOP","top1",$C31,"top3","Open_Acute_DIV1","TOP5","TOP6","REPORTED","TOP8")</f>
        <v>109474.75878892701</v>
      </c>
      <c r="DX31" s="53">
        <f>_xll.OneStreamExcelAddIn.XFFunctions.XFGetCell("TRUE", "CONSOL", $D$3,"TOT_Entity","USD","Budget_Final",[1]Setup!C18,"PERIODIC",$B31,"TOPFLOW","TOP","TOP","top1",$C31,"top3","Open_Acute_DIV1","TOP5","TOP6","REPORTED","TOP8")</f>
        <v>104619.493544372</v>
      </c>
      <c r="DY31" s="53">
        <f>_xll.OneStreamExcelAddIn.XFFunctions.XFGetCell("TRUE", "CONSOL", $D$3,"TOT_Entity","USD","Budget_Final",[1]Setup!C19,"PERIODIC",$B31,"TOPFLOW","TOP","TOP","top1",$C31,"top3","Open_Acute_DIV1","TOP5","TOP6","REPORTED","TOP8")</f>
        <v>93975.215939361995</v>
      </c>
      <c r="DZ31" s="53">
        <f>_xll.OneStreamExcelAddIn.XFFunctions.XFGetCell("TRUE", "CONSOL", $D$3,"TOT_Entity","USD","Budget_Final",[1]Setup!C20,"PERIODIC",$B31,"TOPFLOW","TOP","TOP","top1",$C31,"top3","Open_Acute_DIV1","TOP5","TOP6","REPORTED","TOP8")</f>
        <v>120252.098668716</v>
      </c>
      <c r="EA31" s="53">
        <f>_xll.OneStreamExcelAddIn.XFFunctions.XFGetCell("TRUE", "CONSOL", $D$3,"TOT_Entity","USD","Budget_Final",[1]Setup!C21,"PERIODIC",$B31,"TOPFLOW","TOP","TOP","top1",$C31,"top3","Open_Acute_DIV1","TOP5","TOP6","REPORTED","TOP8")</f>
        <v>100522.060228114</v>
      </c>
      <c r="EB31" s="53">
        <f>_xll.OneStreamExcelAddIn.XFFunctions.XFGetCell("TRUE", "CONSOL", $D$3,"TOT_Entity","USD","Budget_Final",[1]Setup!C22,"PERIODIC",$B31,"TOPFLOW","TOP","TOP","top1",$C31,"top3","Open_Acute_DIV1","TOP5","TOP6","REPORTED","TOP8")</f>
        <v>76132.476170233</v>
      </c>
      <c r="EC31" s="53">
        <f>_xll.OneStreamExcelAddIn.XFFunctions.XFGetCell("TRUE", "CONSOL", $D$3,"TOT_Entity","USD","Budget_Final",[1]Setup!C23,"PERIODIC",$B31,"TOPFLOW","TOP","TOP","top1",$C31,"top3","Open_Acute_DIV1","TOP5","TOP6","REPORTED","TOP8")</f>
        <v>68065.136589567002</v>
      </c>
      <c r="ED31" s="53">
        <f>_xll.OneStreamExcelAddIn.XFFunctions.XFGetCell("TRUE", "CONSOL", $D$3,"TOT_Entity","USD","Budget_Final",[1]Setup!C24,"PERIODIC",$B31,"TOPFLOW","TOP","TOP","top1",$C31,"top3","Open_Acute_DIV1","TOP5","TOP6","REPORTED","TOP8")</f>
        <v>68124.840676096996</v>
      </c>
      <c r="EE31" s="53">
        <f>_xll.OneStreamExcelAddIn.XFFunctions.XFGetCell("TRUE", "CONSOL", $D$3,"TOT_Entity","USD","Budget_Final",[1]Setup!C25,"PERIODIC",$B31,"TOPFLOW","TOP","TOP","top1",$C31,"top3","Open_Acute_DIV1","TOP5","TOP6","REPORTED","TOP8")</f>
        <v>68491.527592006998</v>
      </c>
      <c r="EF31" s="53">
        <f>_xll.OneStreamExcelAddIn.XFFunctions.XFGetCell("TRUE", "CONSOL", $D$3,"TOT_Entity","USD","Budget_Final",[1]Setup!C26,"PERIODIC",$B31,"TOPFLOW","TOP","TOP","top1",$C31,"top3","Open_Acute_DIV1","TOP5","TOP6","REPORTED","TOP8")</f>
        <v>69263.632615688999</v>
      </c>
      <c r="EG31" s="53">
        <f>_xll.OneStreamExcelAddIn.XFFunctions.XFGetCell("TRUE", "CONSOL", $D$3,"TOT_Entity","USD","Budget_Final",[1]Setup!C27,"PERIODIC",$B31,"TOPFLOW","TOP","TOP","top1",$C31,"top3","Open_Acute_DIV1","TOP5","TOP6","REPORTED","TOP8")</f>
        <v>66018.432681334001</v>
      </c>
      <c r="EH31" s="53">
        <f>_xll.OneStreamExcelAddIn.XFFunctions.XFGetCell("TRUE", "CONSOL", $D$3,"TOT_Entity","USD","Budget_Final",[1]Setup!C28,"PERIODIC",$B31,"TOPFLOW","TOP","TOP","top1",$C31,"top3","Open_Acute_DIV1","TOP5","TOP6","REPORTED","TOP8")</f>
        <v>57594.419266600002</v>
      </c>
    </row>
    <row r="32" spans="2:138" x14ac:dyDescent="0.25">
      <c r="B32" s="51" t="s">
        <v>61</v>
      </c>
      <c r="C32" s="51" t="s">
        <v>46</v>
      </c>
      <c r="D32" s="52" t="s">
        <v>63</v>
      </c>
      <c r="E32" s="53">
        <f>_xll.OneStreamExcelAddIn.XFFunctions.XFGetCell("TRUE", "CONSOL", $D$3,"TOT_Entity","USD","Actual",$E$3,"PERIODIC",$B32,"TOPFLOW","TOP","TOP","top1",$C32,"top3","Open_Acute_DIV1","TOP5","TOP6","REPORTED","TOP8")</f>
        <v>0</v>
      </c>
      <c r="F32" s="57">
        <f>_xll.OneStreamExcelAddIn.XFFunctions.XFGetCell("TRUE", "CONSOL", $D$3,"TOT_Entity","Aggregated","Budget_Working",$E$3,"PERIODIC",$B32,"TOPFLOW","TOP","TOP","top1",$C32,"top3","Open_Acute_DIV1","TOP5","TOP6","REPORTED","TOP8")</f>
        <v>0</v>
      </c>
      <c r="G32" s="53">
        <f t="shared" ref="G32:G34" si="66">F32-E32</f>
        <v>0</v>
      </c>
      <c r="H32" s="40">
        <f t="shared" si="10"/>
        <v>0</v>
      </c>
      <c r="I32" s="41"/>
      <c r="J32" s="57">
        <f>_xll.OneStreamExcelAddIn.XFFunctions.XFGetCell("TRUE", "CONSOL", $D$3,"TOT_Entity","USD","Actual",$E$3,"YTD",$B32,"TOPFLOW","TOP","TOP","top1",$C32,"top3","Open_Acute_DIV1","TOP5","TOP6","REPORTED","TOP8")</f>
        <v>0</v>
      </c>
      <c r="K32" s="57">
        <f>_xll.OneStreamExcelAddIn.XFFunctions.XFGetCell("TRUE", "CONSOL", $D$3,"TOT_Entity","Aggregated","Budget_Working",$E$3,"YTD",$B32,"TOPFLOW","TOP","TOP","top1",$C32,"top3","Open_Acute_DIV1","TOP5","TOP6","REPORTED","TOP8")</f>
        <v>0</v>
      </c>
      <c r="L32" s="53">
        <f t="shared" ref="L32:L34" si="67">K32-J32</f>
        <v>0</v>
      </c>
      <c r="M32" s="40">
        <f t="shared" si="11"/>
        <v>0</v>
      </c>
      <c r="N32" s="41"/>
      <c r="O32" s="57">
        <f>_xll.OneStreamExcelAddIn.XFFunctions.XFGetCell("TRUE", "CONSOL", $D$3,"TOT_Entity","USD","Actual",$F$3,"YTD",$B32,"TOPFLOW","TOP","TOP","top1",$C32,"top3","Open_Acute_DIV1","TOP5","TOP6","REPORTED","TOP8")</f>
        <v>0</v>
      </c>
      <c r="P32" s="53">
        <f>_xll.OneStreamExcelAddIn.XFFunctions.XFGetCell("TRUE", "CONSOL", $D$3,"TOT_Entity","USD","Actual",$E$3,"YTD",$B32,"TOPFLOW","TOP","TOP","top1",$C32,"top3","Open_Acute_DIV1","TOP5","TOP6","REPORTED","VAR_BW_PY_Actual")</f>
        <v>0</v>
      </c>
      <c r="Q32" s="40">
        <f t="shared" si="12"/>
        <v>0</v>
      </c>
      <c r="R32" s="41"/>
      <c r="S32" s="57">
        <f>_xll.OneStreamExcelAddIn.XFFunctions.XFGetCell("TRUE", "CONSOL", $D$3,"TOT_Entity","USD","MIDFCST",$E$3,"MTD",$B32,"TOPFLOW","TOP","TOP","top1",$C32,"top3","Open_Acute_DIV1","TOP5","TOP6","REPORTED","TOP8")</f>
        <v>0</v>
      </c>
      <c r="T32" s="53">
        <f>S32-E32</f>
        <v>0</v>
      </c>
      <c r="U32" s="40">
        <f t="shared" si="35"/>
        <v>0</v>
      </c>
      <c r="V32" s="41"/>
      <c r="W32" s="69"/>
      <c r="X32" s="43"/>
      <c r="Y32" s="69"/>
      <c r="Z32" s="43"/>
      <c r="AA32" s="52"/>
      <c r="AB32" s="53">
        <f>_xll.OneStreamExcelAddIn.XFFunctions.XFGetCell("TRUE", "CONSOL", $D$3,"TOT_Entity","USD","Actual",[1]Setup!C11,"PERIODIC",$B32,"TOPFLOW","TOP","TOP","top1",$C32,"top3","Open_Acute_DIV1","TOP5","TOP6","REPORTED","TOP8")</f>
        <v>0</v>
      </c>
      <c r="AC32" s="53">
        <f>_xll.OneStreamExcelAddIn.XFFunctions.XFGetCell("TRUE", "CONSOL", $D$3,"TOT_Entity","Aggregated","Budget_Working",[1]Setup!C11,"PERIODIC",$B32,"TOPFLOW","TOP","TOP","top1",$C32,"top3","Open_Acute_DIV1","TOP5","TOP6","REPORTED","TOP8")</f>
        <v>0</v>
      </c>
      <c r="AD32" s="53">
        <f t="shared" si="42"/>
        <v>0</v>
      </c>
      <c r="AE32" s="40">
        <f t="shared" si="43"/>
        <v>0</v>
      </c>
      <c r="AG32" s="53">
        <f>_xll.OneStreamExcelAddIn.XFFunctions.XFGetCell("TRUE", "CONSOL", $D$3,"TOT_Entity","USD","Actual",[1]Setup!C5,"PERIODIC",$B32,"TOPFLOW","TOP","TOP","top1",$C32,"top3","Open_Acute_DIV1","TOP5","TOP6","REPORTED","TOP8")</f>
        <v>0</v>
      </c>
      <c r="AH32" s="57">
        <f>_xll.OneStreamExcelAddIn.XFFunctions.XFGetCell("TRUE", "CONSOL", $D$3,"TOT_Entity","Aggregated","Budget_Working",[1]Setup!C5,"PERIODIC",$B32,"TOPFLOW","TOP","TOP","top1",$C32,"top3","Open_Acute_DIV1","TOP5","TOP6","REPORTED","TOP8")</f>
        <v>0</v>
      </c>
      <c r="AI32" s="53">
        <f t="shared" si="44"/>
        <v>0</v>
      </c>
      <c r="AJ32" s="40">
        <f t="shared" si="45"/>
        <v>0</v>
      </c>
      <c r="AL32" s="53">
        <f>_xll.OneStreamExcelAddIn.XFFunctions.XFGetCell("TRUE", "CONSOL", $D$3,"TOT_Entity","USD","Actual",[1]Setup!C6,"PERIODIC",$B32,"TOPFLOW","TOP","TOP","top1",$C32,"top3","Open_Acute_DIV1","TOP5","TOP6","REPORTED","TOP8")</f>
        <v>0</v>
      </c>
      <c r="AM32" s="57">
        <f>_xll.OneStreamExcelAddIn.XFFunctions.XFGetCell("TRUE", "CONSOL", $D$3,"TOT_Entity","Aggregated","Budget_Working",[1]Setup!C6,"PERIODIC",$B32,"TOPFLOW","TOP","TOP","top1",$C32,"top3","Open_Acute_DIV1","TOP5","TOP6","REPORTED","TOP8")</f>
        <v>0</v>
      </c>
      <c r="AN32" s="53">
        <f t="shared" si="46"/>
        <v>0</v>
      </c>
      <c r="AO32" s="40">
        <f t="shared" si="47"/>
        <v>0</v>
      </c>
      <c r="AQ32" s="53">
        <f>_xll.OneStreamExcelAddIn.XFFunctions.XFGetCell("TRUE", "CONSOL", $D$3,"TOT_Entity","USD","Actual",[1]Setup!C7,"PERIODIC",$B32,"TOPFLOW","TOP","TOP","top1",$C32,"top3","Open_Acute_DIV1","TOP5","TOP6","REPORTED","TOP8")</f>
        <v>0</v>
      </c>
      <c r="AR32" s="57">
        <f>_xll.OneStreamExcelAddIn.XFFunctions.XFGetCell("TRUE", "CONSOL", $D$3,"TOT_Entity","Aggregated","Budget_Working",[1]Setup!C7,"PERIODIC",$B32,"TOPFLOW","TOP","TOP","top1",$C32,"top3","Open_Acute_DIV1","TOP5","TOP6","REPORTED","TOP8")</f>
        <v>0</v>
      </c>
      <c r="AS32" s="53">
        <f t="shared" si="48"/>
        <v>0</v>
      </c>
      <c r="AT32" s="40">
        <f t="shared" si="49"/>
        <v>0</v>
      </c>
      <c r="AV32" s="53">
        <f>_xll.OneStreamExcelAddIn.XFFunctions.XFGetCell("TRUE", "CONSOL", $D$3,"TOT_Entity","USD","Actual",[1]Setup!C8,"PERIODIC",$B32,"TOPFLOW","TOP","TOP","top1",$C32,"top3","Open_Acute_DIV1","TOP5","TOP6","REPORTED","TOP8")</f>
        <v>0</v>
      </c>
      <c r="AW32" s="57">
        <f>_xll.OneStreamExcelAddIn.XFFunctions.XFGetCell("TRUE", "CONSOL", $D$3,"TOT_Entity","Aggregated","Budget_Working",[1]Setup!C8,"PERIODIC",$B32,"TOPFLOW","TOP","TOP","top1",$C32,"top3","Open_Acute_DIV1","TOP5","TOP6","REPORTED","TOP8")</f>
        <v>0</v>
      </c>
      <c r="AX32" s="53">
        <f t="shared" si="50"/>
        <v>0</v>
      </c>
      <c r="AY32" s="40">
        <f t="shared" si="51"/>
        <v>0</v>
      </c>
      <c r="BA32" s="53">
        <f>_xll.OneStreamExcelAddIn.XFFunctions.XFGetCell("TRUE", "CONSOL", $D$3,"TOT_Entity","USD","Actual",[1]Setup!C9,"PERIODIC",$B32,"TOPFLOW","TOP","TOP","top1",$C32,"top3","Open_Acute_DIV1","TOP5","TOP6","REPORTED","TOP8")</f>
        <v>0</v>
      </c>
      <c r="BB32" s="57">
        <f>_xll.OneStreamExcelAddIn.XFFunctions.XFGetCell("TRUE", "CONSOL", $D$3,"TOT_Entity","Aggregated","Budget_Working",[1]Setup!C9,"PERIODIC",$B32,"TOPFLOW","TOP","TOP","top1",$C32,"top3","Open_Acute_DIV1","TOP5","TOP6","REPORTED","TOP8")</f>
        <v>0</v>
      </c>
      <c r="BC32" s="53">
        <f t="shared" si="52"/>
        <v>0</v>
      </c>
      <c r="BD32" s="40">
        <f t="shared" si="53"/>
        <v>0</v>
      </c>
      <c r="BF32" s="53">
        <f>_xll.OneStreamExcelAddIn.XFFunctions.XFGetCell("TRUE", "CONSOL", $D$3,"TOT_Entity","USD","Actual",[1]Setup!C10,"PERIODIC",$B32,"TOPFLOW","TOP","TOP","top1",$C32,"top3","Open_Acute_DIV1","TOP5","TOP6","REPORTED","TOP8")</f>
        <v>0</v>
      </c>
      <c r="BG32" s="57">
        <f>_xll.OneStreamExcelAddIn.XFFunctions.XFGetCell("TRUE", "CONSOL", $D$3,"TOT_Entity","Aggregated","Budget_Working",[1]Setup!C10,"PERIODIC",$B32,"TOPFLOW","TOP","TOP","top1",$C32,"top3","Open_Acute_DIV1","TOP5","TOP6","REPORTED","TOP8")</f>
        <v>0</v>
      </c>
      <c r="BH32" s="53">
        <f t="shared" si="54"/>
        <v>0</v>
      </c>
      <c r="BI32" s="40">
        <f t="shared" si="55"/>
        <v>0</v>
      </c>
      <c r="BK32" s="53">
        <f>_xll.OneStreamExcelAddIn.XFFunctions.XFGetCell("TRUE", "CONSOL", $D$3,"TOT_Entity","USD","Actual",[1]Setup!C11,"PERIODIC",$B32,"TOPFLOW","TOP","TOP","top1",$C32,"top3","Open_Acute_DIV1","TOP5","TOP6","REPORTED","TOP8")</f>
        <v>0</v>
      </c>
      <c r="BL32" s="57">
        <f>_xll.OneStreamExcelAddIn.XFFunctions.XFGetCell("TRUE", "CONSOL", $D$3,"TOT_Entity","Aggregated","Budget_Working",[1]Setup!C11,"PERIODIC",$B32,"TOPFLOW","TOP","TOP","top1",$C32,"top3","Open_Acute_DIV1","TOP5","TOP6","REPORTED","TOP8")</f>
        <v>0</v>
      </c>
      <c r="BM32" s="53">
        <f t="shared" si="56"/>
        <v>0</v>
      </c>
      <c r="BN32" s="40">
        <f t="shared" si="57"/>
        <v>0</v>
      </c>
      <c r="BP32" s="53">
        <f>_xll.OneStreamExcelAddIn.XFFunctions.XFGetCell("TRUE", "CONSOL", $D$3,"TOT_Entity","USD","Actual",[1]Setup!C12,"PERIODIC",$B32,"TOPFLOW","TOP","TOP","top1",$C32,"top3","Open_Acute_DIV1","TOP5","TOP6","REPORTED","TOP8")</f>
        <v>0</v>
      </c>
      <c r="BQ32" s="57">
        <f>_xll.OneStreamExcelAddIn.XFFunctions.XFGetCell("TRUE", "CONSOL", $D$3,"TOT_Entity","Aggregated","Budget_Working",[1]Setup!C12,"PERIODIC",$B32,"TOPFLOW","TOP","TOP","top1",$C32,"top3","Open_Acute_DIV1","TOP5","TOP6","REPORTED","TOP8")</f>
        <v>0</v>
      </c>
      <c r="BR32" s="53">
        <f t="shared" si="58"/>
        <v>0</v>
      </c>
      <c r="BS32" s="40">
        <f t="shared" si="59"/>
        <v>0</v>
      </c>
      <c r="BU32" s="53">
        <f>_xll.OneStreamExcelAddIn.XFFunctions.XFGetCell("TRUE", "CONSOL", $D$3,"TOT_Entity","USD","Actual",[1]Setup!C13,"PERIODIC",$B32,"TOPFLOW","TOP","TOP","top1",$C32,"top3","Open_Acute_DIV1","TOP5","TOP6","REPORTED","TOP8")</f>
        <v>0</v>
      </c>
      <c r="BV32" s="57">
        <f>_xll.OneStreamExcelAddIn.XFFunctions.XFGetCell("TRUE", "CONSOL", $D$3,"TOT_Entity","Aggregated","Budget_Working",[1]Setup!C13,"PERIODIC",$B32,"TOPFLOW","TOP","TOP","top1",$C32,"top3","Open_Acute_DIV1","TOP5","TOP6","REPORTED","TOP8")</f>
        <v>0</v>
      </c>
      <c r="BW32" s="53">
        <f t="shared" si="60"/>
        <v>0</v>
      </c>
      <c r="BX32" s="40">
        <f t="shared" si="61"/>
        <v>0</v>
      </c>
      <c r="BZ32" s="53">
        <f>_xll.OneStreamExcelAddIn.XFFunctions.XFGetCell("TRUE", "CONSOL", $D$3,"TOT_Entity","USD","Actual",[1]Setup!C14,"PERIODIC",$B32,"TOPFLOW","TOP","TOP","top1",$C32,"top3","Open_Acute_DIV1","TOP5","TOP6","REPORTED","TOP8")</f>
        <v>0</v>
      </c>
      <c r="CA32" s="57">
        <f>_xll.OneStreamExcelAddIn.XFFunctions.XFGetCell("TRUE", "CONSOL", $D$3,"TOT_Entity","Aggregated","Budget_Working",[1]Setup!C14,"PERIODIC",$B32,"TOPFLOW","TOP","TOP","top1",$C32,"top3","Open_Acute_DIV1","TOP5","TOP6","REPORTED","TOP8")</f>
        <v>0</v>
      </c>
      <c r="CB32" s="53">
        <f t="shared" si="62"/>
        <v>0</v>
      </c>
      <c r="CC32" s="40">
        <f t="shared" si="63"/>
        <v>0</v>
      </c>
      <c r="CE32" s="53">
        <f>_xll.OneStreamExcelAddIn.XFFunctions.XFGetCell("TRUE", "CONSOL", $D$3,"TOT_Entity","USD","Actual",[1]Setup!C15,"PERIODIC",$B32,"TOPFLOW","TOP","TOP","top1",$C32,"top3","Open_Acute_DIV1","TOP5","TOP6","REPORTED","TOP8")</f>
        <v>0</v>
      </c>
      <c r="CF32" s="57">
        <f>_xll.OneStreamExcelAddIn.XFFunctions.XFGetCell("TRUE", "CONSOL", $D$3,"TOT_Entity","Aggregated","Budget_Working",[1]Setup!C15,"PERIODIC",$B32,"TOPFLOW","TOP","TOP","top1",$C32,"top3","Open_Acute_DIV1","TOP5","TOP6","REPORTED","TOP8")</f>
        <v>0</v>
      </c>
      <c r="CG32" s="53">
        <f t="shared" si="64"/>
        <v>0</v>
      </c>
      <c r="CH32" s="40">
        <f t="shared" si="65"/>
        <v>0</v>
      </c>
      <c r="CI32" s="15"/>
      <c r="CJ32" s="53">
        <f>_xll.OneStreamExcelAddIn.XFFunctions.XFGetCell("TRUE", "CONSOL", $D$3,"TOT_Entity","USD","Actual",[1]Setup!C4,"PERIODIC",$B32,"TOPFLOW","TOP","TOP","top1",$C32,"top3","Open_Acute_DIV1","TOP5","TOP6","REPORTED","TOP8")</f>
        <v>0</v>
      </c>
      <c r="CK32" s="53">
        <f>_xll.OneStreamExcelAddIn.XFFunctions.XFGetCell("TRUE", "CONSOL", $D$3,"TOT_Entity","USD","Actual",[1]Setup!C5,"PERIODIC",$B32,"TOPFLOW","TOP","TOP","top1",$C32,"top3","Open_Acute_DIV1","TOP5","TOP6","REPORTED","TOP8")</f>
        <v>0</v>
      </c>
      <c r="CL32" s="53">
        <f>_xll.OneStreamExcelAddIn.XFFunctions.XFGetCell("TRUE", "CONSOL", $D$3,"TOT_Entity","USD","Actual",[1]Setup!C6,"PERIODIC",$B32,"TOPFLOW","TOP","TOP","top1",$C32,"top3","Open_Acute_DIV1","TOP5","TOP6","REPORTED","TOP8")</f>
        <v>0</v>
      </c>
      <c r="CM32" s="53">
        <f>_xll.OneStreamExcelAddIn.XFFunctions.XFGetCell("TRUE", "CONSOL", $D$3,"TOT_Entity","USD","Actual",[1]Setup!C7,"PERIODIC",$B32,"TOPFLOW","TOP","TOP","top1",$C32,"top3","Open_Acute_DIV1","TOP5","TOP6","REPORTED","TOP8")</f>
        <v>0</v>
      </c>
      <c r="CN32" s="53">
        <f>_xll.OneStreamExcelAddIn.XFFunctions.XFGetCell("TRUE", "CONSOL", $D$3,"TOT_Entity","USD","Actual",[1]Setup!C8,"PERIODIC",$B32,"TOPFLOW","TOP","TOP","top1",$C32,"top3","Open_Acute_DIV1","TOP5","TOP6","REPORTED","TOP8")</f>
        <v>0</v>
      </c>
      <c r="CO32" s="53">
        <f>_xll.OneStreamExcelAddIn.XFFunctions.XFGetCell("TRUE", "CONSOL", $D$3,"TOT_Entity","USD","Actual",[1]Setup!C9,"PERIODIC",$B32,"TOPFLOW","TOP","TOP","top1",$C32,"top3","Open_Acute_DIV1","TOP5","TOP6","REPORTED","TOP8")</f>
        <v>0</v>
      </c>
      <c r="CP32" s="53">
        <f>_xll.OneStreamExcelAddIn.XFFunctions.XFGetCell("TRUE", "CONSOL", $D$3,"TOT_Entity","USD","Actual",[1]Setup!C10,"PERIODIC",$B32,"TOPFLOW","TOP","TOP","top1",$C32,"top3","Open_Acute_DIV1","TOP5","TOP6","REPORTED","TOP8")</f>
        <v>0</v>
      </c>
      <c r="CQ32" s="53">
        <f>_xll.OneStreamExcelAddIn.XFFunctions.XFGetCell("TRUE", "CONSOL", $D$3,"TOT_Entity","USD","Actual",[1]Setup!C11,"PERIODIC",$B32,"TOPFLOW","TOP","TOP","top1",$C32,"top3","Open_Acute_DIV1","TOP5","TOP6","REPORTED","TOP8")</f>
        <v>0</v>
      </c>
      <c r="CR32" s="53">
        <f>_xll.OneStreamExcelAddIn.XFFunctions.XFGetCell("TRUE", "CONSOL", $D$3,"TOT_Entity","USD","Actual",[1]Setup!C12,"PERIODIC",$B32,"TOPFLOW","TOP","TOP","top1",$C32,"top3","Open_Acute_DIV1","TOP5","TOP6","REPORTED","TOP8")</f>
        <v>0</v>
      </c>
      <c r="CS32" s="53">
        <f>_xll.OneStreamExcelAddIn.XFFunctions.XFGetCell("TRUE", "CONSOL", $D$3,"TOT_Entity","USD","Actual",[1]Setup!C13,"PERIODIC",$B32,"TOPFLOW","TOP","TOP","top1",$C32,"top3","Open_Acute_DIV1","TOP5","TOP6","REPORTED","TOP8")</f>
        <v>0</v>
      </c>
      <c r="CT32" s="53">
        <f>_xll.OneStreamExcelAddIn.XFFunctions.XFGetCell("TRUE", "CONSOL", $D$3,"TOT_Entity","USD","Actual",[1]Setup!C14,"PERIODIC",$B32,"TOPFLOW","TOP","TOP","top1",$C32,"top3","Open_Acute_DIV1","TOP5","TOP6","REPORTED","TOP8")</f>
        <v>0</v>
      </c>
      <c r="CU32" s="53">
        <f>_xll.OneStreamExcelAddIn.XFFunctions.XFGetCell("TRUE", "CONSOL", $D$3,"TOT_Entity","USD","Actual",[1]Setup!C15,"PERIODIC",$B32,"TOPFLOW","TOP","TOP","top1",$C32,"top3","Open_Acute_DIV1","TOP5","TOP6","REPORTED","TOP8")</f>
        <v>0</v>
      </c>
      <c r="CV32" s="15"/>
      <c r="CW32" s="53">
        <f>_xll.OneStreamExcelAddIn.XFFunctions.XFGetCell("TRUE", "CONSOL", $D$3,"TOT_Entity","USD","Actual",[1]Setup!C17,"PERIODIC",$B32,"TOPFLOW","TOP","TOP","top1",$C32,"top3","Open_Acute_DIV1","TOP5","TOP6","REPORTED","TOP8")</f>
        <v>0</v>
      </c>
      <c r="CX32" s="53">
        <f>_xll.OneStreamExcelAddIn.XFFunctions.XFGetCell("TRUE", "CONSOL", $D$3,"TOT_Entity","USD","Actual",[1]Setup!C18,"PERIODIC",$B32,"TOPFLOW","TOP","TOP","top1",$C32,"top3","Open_Acute_DIV1","TOP5","TOP6","REPORTED","TOP8")</f>
        <v>0</v>
      </c>
      <c r="CY32" s="53">
        <f>_xll.OneStreamExcelAddIn.XFFunctions.XFGetCell("TRUE", "CONSOL", $D$3,"TOT_Entity","USD","Actual",[1]Setup!C19,"PERIODIC",$B32,"TOPFLOW","TOP","TOP","top1",$C32,"top3","Open_Acute_DIV1","TOP5","TOP6","REPORTED","TOP8")</f>
        <v>0</v>
      </c>
      <c r="CZ32" s="53">
        <f>_xll.OneStreamExcelAddIn.XFFunctions.XFGetCell("TRUE", "CONSOL", $D$3,"TOT_Entity","USD","Actual",[1]Setup!C20,"PERIODIC",$B32,"TOPFLOW","TOP","TOP","top1",$C32,"top3","Open_Acute_DIV1","TOP5","TOP6","REPORTED","TOP8")</f>
        <v>0</v>
      </c>
      <c r="DA32" s="53">
        <f>_xll.OneStreamExcelAddIn.XFFunctions.XFGetCell("TRUE", "CONSOL", $D$3,"TOT_Entity","USD","Actual",[1]Setup!C21,"PERIODIC",$B32,"TOPFLOW","TOP","TOP","top1",$C32,"top3","Open_Acute_DIV1","TOP5","TOP6","REPORTED","TOP8")</f>
        <v>0</v>
      </c>
      <c r="DB32" s="53">
        <f>_xll.OneStreamExcelAddIn.XFFunctions.XFGetCell("TRUE", "CONSOL", $D$3,"TOT_Entity","USD","Actual",[1]Setup!C22,"PERIODIC",$B32,"TOPFLOW","TOP","TOP","top1",$C32,"top3","Open_Acute_DIV1","TOP5","TOP6","REPORTED","TOP8")</f>
        <v>0</v>
      </c>
      <c r="DC32" s="53">
        <f>_xll.OneStreamExcelAddIn.XFFunctions.XFGetCell("TRUE", "CONSOL", $D$3,"TOT_Entity","USD","Actual",[1]Setup!C23,"PERIODIC",$B32,"TOPFLOW","TOP","TOP","top1",$C32,"top3","Open_Acute_DIV1","TOP5","TOP6","REPORTED","TOP8")</f>
        <v>0</v>
      </c>
      <c r="DD32" s="53">
        <f>_xll.OneStreamExcelAddIn.XFFunctions.XFGetCell("TRUE", "CONSOL", $D$3,"TOT_Entity","USD","Actual",[1]Setup!C24,"PERIODIC",$B32,"TOPFLOW","TOP","TOP","top1",$C32,"top3","Open_Acute_DIV1","TOP5","TOP6","REPORTED","TOP8")</f>
        <v>0</v>
      </c>
      <c r="DE32" s="53">
        <f>_xll.OneStreamExcelAddIn.XFFunctions.XFGetCell("TRUE", "CONSOL", $D$3,"TOT_Entity","USD","Actual",[1]Setup!C25,"PERIODIC",$B32,"TOPFLOW","TOP","TOP","top1",$C32,"top3","Open_Acute_DIV1","TOP5","TOP6","REPORTED","TOP8")</f>
        <v>0</v>
      </c>
      <c r="DF32" s="53">
        <f>_xll.OneStreamExcelAddIn.XFFunctions.XFGetCell("TRUE", "CONSOL", $D$3,"TOT_Entity","USD","Actual",[1]Setup!C26,"PERIODIC",$B32,"TOPFLOW","TOP","TOP","top1",$C32,"top3","Open_Acute_DIV1","TOP5","TOP6","REPORTED","TOP8")</f>
        <v>0</v>
      </c>
      <c r="DG32" s="53">
        <f>_xll.OneStreamExcelAddIn.XFFunctions.XFGetCell("TRUE", "CONSOL", $D$3,"TOT_Entity","USD","Actual",[1]Setup!C27,"PERIODIC",$B32,"TOPFLOW","TOP","TOP","top1",$C32,"top3","Open_Acute_DIV1","TOP5","TOP6","REPORTED","TOP8")</f>
        <v>0</v>
      </c>
      <c r="DH32" s="53">
        <f>_xll.OneStreamExcelAddIn.XFFunctions.XFGetCell("TRUE", "CONSOL", $D$3,"TOT_Entity","USD","Actual",[1]Setup!C28,"PERIODIC",$B32,"TOPFLOW","TOP","TOP","top1",$C32,"top3","Open_Acute_DIV1","TOP5","TOP6","REPORTED","TOP8")</f>
        <v>0</v>
      </c>
      <c r="DI32" s="15"/>
      <c r="DJ32" s="53">
        <f>_xll.OneStreamExcelAddIn.XFFunctions.XFGetCell("TRUE", "CONSOL", $D$3,"TOT_Entity","Aggregated","Budget_Working",[1]Setup!C4,"PERIODIC",$B32,"TOPFLOW","TOP","TOP","top1",$C32,"top3","Open_Acute_DIV1","TOP5","TOP6","REPORTED","TOP8")</f>
        <v>0</v>
      </c>
      <c r="DK32" s="53">
        <f>_xll.OneStreamExcelAddIn.XFFunctions.XFGetCell("TRUE", "CONSOL", $D$3,"TOT_Entity","Aggregated","Budget_Working",[1]Setup!C5,"PERIODIC",$B32,"TOPFLOW","TOP","TOP","top1",$C32,"top3","Open_Acute_DIV1","TOP5","TOP6","REPORTED","TOP8")</f>
        <v>0</v>
      </c>
      <c r="DL32" s="53">
        <f>_xll.OneStreamExcelAddIn.XFFunctions.XFGetCell("TRUE", "CONSOL", $D$3,"TOT_Entity","Aggregated","Budget_Working",[1]Setup!C6,"PERIODIC",$B32,"TOPFLOW","TOP","TOP","top1",$C32,"top3","Open_Acute_DIV1","TOP5","TOP6","REPORTED","TOP8")</f>
        <v>0</v>
      </c>
      <c r="DM32" s="53">
        <f>_xll.OneStreamExcelAddIn.XFFunctions.XFGetCell("TRUE", "CONSOL", $D$3,"TOT_Entity","Aggregated","Budget_Working",[1]Setup!C7,"PERIODIC",$B32,"TOPFLOW","TOP","TOP","top1",$C32,"top3","Open_Acute_DIV1","TOP5","TOP6","REPORTED","TOP8")</f>
        <v>0</v>
      </c>
      <c r="DN32" s="53">
        <f>_xll.OneStreamExcelAddIn.XFFunctions.XFGetCell("TRUE", "CONSOL", $D$3,"TOT_Entity","Aggregated","Budget_Working",[1]Setup!C8,"PERIODIC",$B32,"TOPFLOW","TOP","TOP","top1",$C32,"top3","Open_Acute_DIV1","TOP5","TOP6","REPORTED","TOP8")</f>
        <v>0</v>
      </c>
      <c r="DO32" s="53">
        <f>_xll.OneStreamExcelAddIn.XFFunctions.XFGetCell("TRUE", "CONSOL", $D$3,"TOT_Entity","Aggregated","Budget_Working",[1]Setup!C9,"PERIODIC",$B32,"TOPFLOW","TOP","TOP","top1",$C32,"top3","Open_Acute_DIV1","TOP5","TOP6","REPORTED","TOP8")</f>
        <v>0</v>
      </c>
      <c r="DP32" s="53">
        <f>_xll.OneStreamExcelAddIn.XFFunctions.XFGetCell("TRUE", "CONSOL", $D$3,"TOT_Entity","Aggregated","Budget_Working",[1]Setup!C10,"PERIODIC",$B32,"TOPFLOW","TOP","TOP","top1",$C32,"top3","Open_Acute_DIV1","TOP5","TOP6","REPORTED","TOP8")</f>
        <v>0</v>
      </c>
      <c r="DQ32" s="53">
        <f>_xll.OneStreamExcelAddIn.XFFunctions.XFGetCell("TRUE", "CONSOL", $D$3,"TOT_Entity","Aggregated","Budget_Working",[1]Setup!C11,"PERIODIC",$B32,"TOPFLOW","TOP","TOP","top1",$C32,"top3","Open_Acute_DIV1","TOP5","TOP6","REPORTED","TOP8")</f>
        <v>0</v>
      </c>
      <c r="DR32" s="53">
        <f>_xll.OneStreamExcelAddIn.XFFunctions.XFGetCell("TRUE", "CONSOL", $D$3,"TOT_Entity","Aggregated","Budget_Working",[1]Setup!C12,"PERIODIC",$B32,"TOPFLOW","TOP","TOP","top1",$C32,"top3","Open_Acute_DIV1","TOP5","TOP6","REPORTED","TOP8")</f>
        <v>0</v>
      </c>
      <c r="DS32" s="53">
        <f>_xll.OneStreamExcelAddIn.XFFunctions.XFGetCell("TRUE", "CONSOL", $D$3,"TOT_Entity","Aggregated","Budget_Working",[1]Setup!C13,"PERIODIC",$B32,"TOPFLOW","TOP","TOP","top1",$C32,"top3","Open_Acute_DIV1","TOP5","TOP6","REPORTED","TOP8")</f>
        <v>0</v>
      </c>
      <c r="DT32" s="53">
        <f>_xll.OneStreamExcelAddIn.XFFunctions.XFGetCell("TRUE", "CONSOL", $D$3,"TOT_Entity","Aggregated","Budget_Working",[1]Setup!C14,"PERIODIC",$B32,"TOPFLOW","TOP","TOP","top1",$C32,"top3","Open_Acute_DIV1","TOP5","TOP6","REPORTED","TOP8")</f>
        <v>0</v>
      </c>
      <c r="DU32" s="53">
        <f>_xll.OneStreamExcelAddIn.XFFunctions.XFGetCell("TRUE", "CONSOL", $D$3,"TOT_Entity","Aggregated","Budget_Working",[1]Setup!C15,"PERIODIC",$B32,"TOPFLOW","TOP","TOP","top1",$C32,"top3","Open_Acute_DIV1","TOP5","TOP6","REPORTED","TOP8")</f>
        <v>0</v>
      </c>
      <c r="DV32" s="15"/>
      <c r="DW32" s="53">
        <f>_xll.OneStreamExcelAddIn.XFFunctions.XFGetCell("TRUE", "CONSOL", $D$3,"TOT_Entity","USD","Budget_Final",[1]Setup!C17,"PERIODIC",$B32,"TOPFLOW","TOP","TOP","top1",$C32,"top3","Open_Acute_DIV1","TOP5","TOP6","REPORTED","TOP8")</f>
        <v>0</v>
      </c>
      <c r="DX32" s="53">
        <f>_xll.OneStreamExcelAddIn.XFFunctions.XFGetCell("TRUE", "CONSOL", $D$3,"TOT_Entity","USD","Budget_Final",[1]Setup!C18,"PERIODIC",$B32,"TOPFLOW","TOP","TOP","top1",$C32,"top3","Open_Acute_DIV1","TOP5","TOP6","REPORTED","TOP8")</f>
        <v>0</v>
      </c>
      <c r="DY32" s="53">
        <f>_xll.OneStreamExcelAddIn.XFFunctions.XFGetCell("TRUE", "CONSOL", $D$3,"TOT_Entity","USD","Budget_Final",[1]Setup!C19,"PERIODIC",$B32,"TOPFLOW","TOP","TOP","top1",$C32,"top3","Open_Acute_DIV1","TOP5","TOP6","REPORTED","TOP8")</f>
        <v>0</v>
      </c>
      <c r="DZ32" s="53">
        <f>_xll.OneStreamExcelAddIn.XFFunctions.XFGetCell("TRUE", "CONSOL", $D$3,"TOT_Entity","USD","Budget_Final",[1]Setup!C20,"PERIODIC",$B32,"TOPFLOW","TOP","TOP","top1",$C32,"top3","Open_Acute_DIV1","TOP5","TOP6","REPORTED","TOP8")</f>
        <v>0</v>
      </c>
      <c r="EA32" s="53">
        <f>_xll.OneStreamExcelAddIn.XFFunctions.XFGetCell("TRUE", "CONSOL", $D$3,"TOT_Entity","USD","Budget_Final",[1]Setup!C21,"PERIODIC",$B32,"TOPFLOW","TOP","TOP","top1",$C32,"top3","Open_Acute_DIV1","TOP5","TOP6","REPORTED","TOP8")</f>
        <v>0</v>
      </c>
      <c r="EB32" s="53">
        <f>_xll.OneStreamExcelAddIn.XFFunctions.XFGetCell("TRUE", "CONSOL", $D$3,"TOT_Entity","USD","Budget_Final",[1]Setup!C22,"PERIODIC",$B32,"TOPFLOW","TOP","TOP","top1",$C32,"top3","Open_Acute_DIV1","TOP5","TOP6","REPORTED","TOP8")</f>
        <v>0</v>
      </c>
      <c r="EC32" s="53">
        <f>_xll.OneStreamExcelAddIn.XFFunctions.XFGetCell("TRUE", "CONSOL", $D$3,"TOT_Entity","USD","Budget_Final",[1]Setup!C23,"PERIODIC",$B32,"TOPFLOW","TOP","TOP","top1",$C32,"top3","Open_Acute_DIV1","TOP5","TOP6","REPORTED","TOP8")</f>
        <v>0</v>
      </c>
      <c r="ED32" s="53">
        <f>_xll.OneStreamExcelAddIn.XFFunctions.XFGetCell("TRUE", "CONSOL", $D$3,"TOT_Entity","USD","Budget_Final",[1]Setup!C24,"PERIODIC",$B32,"TOPFLOW","TOP","TOP","top1",$C32,"top3","Open_Acute_DIV1","TOP5","TOP6","REPORTED","TOP8")</f>
        <v>0</v>
      </c>
      <c r="EE32" s="53">
        <f>_xll.OneStreamExcelAddIn.XFFunctions.XFGetCell("TRUE", "CONSOL", $D$3,"TOT_Entity","USD","Budget_Final",[1]Setup!C25,"PERIODIC",$B32,"TOPFLOW","TOP","TOP","top1",$C32,"top3","Open_Acute_DIV1","TOP5","TOP6","REPORTED","TOP8")</f>
        <v>0</v>
      </c>
      <c r="EF32" s="53">
        <f>_xll.OneStreamExcelAddIn.XFFunctions.XFGetCell("TRUE", "CONSOL", $D$3,"TOT_Entity","USD","Budget_Final",[1]Setup!C26,"PERIODIC",$B32,"TOPFLOW","TOP","TOP","top1",$C32,"top3","Open_Acute_DIV1","TOP5","TOP6","REPORTED","TOP8")</f>
        <v>0</v>
      </c>
      <c r="EG32" s="53">
        <f>_xll.OneStreamExcelAddIn.XFFunctions.XFGetCell("TRUE", "CONSOL", $D$3,"TOT_Entity","USD","Budget_Final",[1]Setup!C27,"PERIODIC",$B32,"TOPFLOW","TOP","TOP","top1",$C32,"top3","Open_Acute_DIV1","TOP5","TOP6","REPORTED","TOP8")</f>
        <v>0</v>
      </c>
      <c r="EH32" s="53">
        <f>_xll.OneStreamExcelAddIn.XFFunctions.XFGetCell("TRUE", "CONSOL", $D$3,"TOT_Entity","USD","Budget_Final",[1]Setup!C28,"PERIODIC",$B32,"TOPFLOW","TOP","TOP","top1",$C32,"top3","Open_Acute_DIV1","TOP5","TOP6","REPORTED","TOP8")</f>
        <v>0</v>
      </c>
    </row>
    <row r="33" spans="2:138" x14ac:dyDescent="0.25">
      <c r="B33" s="51" t="s">
        <v>61</v>
      </c>
      <c r="C33" s="51" t="s">
        <v>53</v>
      </c>
      <c r="D33" s="52" t="s">
        <v>64</v>
      </c>
      <c r="E33" s="53">
        <f>_xll.OneStreamExcelAddIn.XFFunctions.XFGetCell("TRUE", "CONSOL", $D$3,"TOT_Entity","USD","Actual",$E$3,"PERIODIC",$B33,"TOPFLOW","TOP","TOP","top1",$C33,"top3","Open_Acute_DIV1","TOP5","TOP6","REPORTED","TOP8")</f>
        <v>-27122.41</v>
      </c>
      <c r="F33" s="57">
        <f>_xll.OneStreamExcelAddIn.XFFunctions.XFGetCell("TRUE", "CONSOL", $D$3,"TOT_Entity","Aggregated","Budget_Working",$E$3,"PERIODIC",$B33,"TOPFLOW","TOP","TOP","top1",$C33,"top3","Open_Acute_DIV1","TOP5","TOP6","REPORTED","TOP8")</f>
        <v>4184.7820000000002</v>
      </c>
      <c r="G33" s="53">
        <f t="shared" si="66"/>
        <v>31307.191999999999</v>
      </c>
      <c r="H33" s="40">
        <f t="shared" si="10"/>
        <v>7.4812002154473038</v>
      </c>
      <c r="I33" s="41"/>
      <c r="J33" s="57">
        <f>_xll.OneStreamExcelAddIn.XFFunctions.XFGetCell("TRUE", "CONSOL", $D$3,"TOT_Entity","USD","Actual",$E$3,"YTD",$B33,"TOPFLOW","TOP","TOP","top1",$C33,"top3","Open_Acute_DIV1","TOP5","TOP6","REPORTED","TOP8")</f>
        <v>0</v>
      </c>
      <c r="K33" s="57">
        <f>_xll.OneStreamExcelAddIn.XFFunctions.XFGetCell("TRUE", "CONSOL", $D$3,"TOT_Entity","Aggregated","Budget_Working",$E$3,"YTD",$B33,"TOPFLOW","TOP","TOP","top1",$C33,"top3","Open_Acute_DIV1","TOP5","TOP6","REPORTED","TOP8")</f>
        <v>15899.293</v>
      </c>
      <c r="L33" s="53">
        <f t="shared" si="67"/>
        <v>15899.293</v>
      </c>
      <c r="M33" s="40">
        <f t="shared" si="11"/>
        <v>1</v>
      </c>
      <c r="N33" s="41"/>
      <c r="O33" s="57">
        <f>_xll.OneStreamExcelAddIn.XFFunctions.XFGetCell("TRUE", "CONSOL", $D$3,"TOT_Entity","USD","Actual",$F$3,"YTD",$B33,"TOPFLOW","TOP","TOP","top1",$C33,"top3","Open_Acute_DIV1","TOP5","TOP6","REPORTED","TOP8")</f>
        <v>0</v>
      </c>
      <c r="P33" s="53">
        <f>_xll.OneStreamExcelAddIn.XFFunctions.XFGetCell("TRUE", "CONSOL", $D$3,"TOT_Entity","USD","Actual",$E$3,"YTD",$B33,"TOPFLOW","TOP","TOP","top1",$C33,"top3","Open_Acute_DIV1","TOP5","TOP6","REPORTED","VAR_BW_PY_Actual")</f>
        <v>0</v>
      </c>
      <c r="Q33" s="40">
        <f t="shared" si="12"/>
        <v>0</v>
      </c>
      <c r="R33" s="41"/>
      <c r="S33" s="57">
        <f>_xll.OneStreamExcelAddIn.XFFunctions.XFGetCell("TRUE", "CONSOL", $D$3,"TOT_Entity","USD","MIDFCST",$E$3,"MTD",$B33,"TOPFLOW","TOP","TOP","top1",$C33,"top3","Open_Acute_DIV1","TOP5","TOP6","REPORTED","TOP8")</f>
        <v>0</v>
      </c>
      <c r="T33" s="53">
        <f>S33-E33</f>
        <v>27122.41</v>
      </c>
      <c r="U33" s="40">
        <f t="shared" si="35"/>
        <v>0</v>
      </c>
      <c r="V33" s="41"/>
      <c r="W33" s="42"/>
      <c r="X33" s="43"/>
      <c r="Y33" s="42"/>
      <c r="Z33" s="44"/>
      <c r="AA33" s="52"/>
      <c r="AB33" s="53">
        <f>_xll.OneStreamExcelAddIn.XFFunctions.XFGetCell("TRUE", "CONSOL", $D$3,"TOT_Entity","USD","Actual",[1]Setup!C12,"PERIODIC",$B33,"TOPFLOW","TOP","TOP","top1",$C33,"top3","Open_Acute_DIV1","TOP5","TOP6","REPORTED","TOP8")</f>
        <v>0</v>
      </c>
      <c r="AC33" s="53">
        <f>_xll.OneStreamExcelAddIn.XFFunctions.XFGetCell("TRUE", "CONSOL", $D$3,"TOT_Entity","Aggregated","Budget_Working",[1]Setup!C12,"PERIODIC",$B33,"TOPFLOW","TOP","TOP","top1",$C33,"top3","Open_Acute_DIV1","TOP5","TOP6","REPORTED","TOP8")</f>
        <v>3972.123</v>
      </c>
      <c r="AD33" s="53">
        <f t="shared" si="42"/>
        <v>3972.123</v>
      </c>
      <c r="AE33" s="40">
        <f t="shared" si="43"/>
        <v>1</v>
      </c>
      <c r="AG33" s="53">
        <f>_xll.OneStreamExcelAddIn.XFFunctions.XFGetCell("TRUE", "CONSOL", $D$3,"TOT_Entity","USD","Actual",[1]Setup!C5,"PERIODIC",$B33,"TOPFLOW","TOP","TOP","top1",$C33,"top3","Open_Acute_DIV1","TOP5","TOP6","REPORTED","TOP8")</f>
        <v>95645.8</v>
      </c>
      <c r="AH33" s="57">
        <f>_xll.OneStreamExcelAddIn.XFFunctions.XFGetCell("TRUE", "CONSOL", $D$3,"TOT_Entity","Aggregated","Budget_Working",[1]Setup!C5,"PERIODIC",$B33,"TOPFLOW","TOP","TOP","top1",$C33,"top3","Open_Acute_DIV1","TOP5","TOP6","REPORTED","TOP8")</f>
        <v>4403.8320000000003</v>
      </c>
      <c r="AI33" s="53">
        <f t="shared" si="44"/>
        <v>-91241.968000000008</v>
      </c>
      <c r="AJ33" s="40">
        <f t="shared" si="45"/>
        <v>-20.718766746778716</v>
      </c>
      <c r="AL33" s="53">
        <f>_xll.OneStreamExcelAddIn.XFFunctions.XFGetCell("TRUE", "CONSOL", $D$3,"TOT_Entity","USD","Actual",[1]Setup!C6,"PERIODIC",$B33,"TOPFLOW","TOP","TOP","top1",$C33,"top3","Open_Acute_DIV1","TOP5","TOP6","REPORTED","TOP8")</f>
        <v>21990.7</v>
      </c>
      <c r="AM33" s="57">
        <f>_xll.OneStreamExcelAddIn.XFFunctions.XFGetCell("TRUE", "CONSOL", $D$3,"TOT_Entity","Aggregated","Budget_Working",[1]Setup!C6,"PERIODIC",$B33,"TOPFLOW","TOP","TOP","top1",$C33,"top3","Open_Acute_DIV1","TOP5","TOP6","REPORTED","TOP8")</f>
        <v>3429.8789999999999</v>
      </c>
      <c r="AN33" s="53">
        <f t="shared" si="46"/>
        <v>-18560.821</v>
      </c>
      <c r="AO33" s="40">
        <f t="shared" si="47"/>
        <v>-5.4115089774303993</v>
      </c>
      <c r="AQ33" s="53">
        <f>_xll.OneStreamExcelAddIn.XFFunctions.XFGetCell("TRUE", "CONSOL", $D$3,"TOT_Entity","USD","Actual",[1]Setup!C7,"PERIODIC",$B33,"TOPFLOW","TOP","TOP","top1",$C33,"top3","Open_Acute_DIV1","TOP5","TOP6","REPORTED","TOP8")</f>
        <v>-27122.41</v>
      </c>
      <c r="AR33" s="57">
        <f>_xll.OneStreamExcelAddIn.XFFunctions.XFGetCell("TRUE", "CONSOL", $D$3,"TOT_Entity","Aggregated","Budget_Working",[1]Setup!C7,"PERIODIC",$B33,"TOPFLOW","TOP","TOP","top1",$C33,"top3","Open_Acute_DIV1","TOP5","TOP6","REPORTED","TOP8")</f>
        <v>4184.7820000000002</v>
      </c>
      <c r="AS33" s="53">
        <f t="shared" si="48"/>
        <v>31307.191999999999</v>
      </c>
      <c r="AT33" s="40">
        <f t="shared" si="49"/>
        <v>7.4812002154473038</v>
      </c>
      <c r="AV33" s="53">
        <f>_xll.OneStreamExcelAddIn.XFFunctions.XFGetCell("TRUE", "CONSOL", $D$3,"TOT_Entity","USD","Actual",[1]Setup!C8,"PERIODIC",$B33,"TOPFLOW","TOP","TOP","top1",$C33,"top3","Open_Acute_DIV1","TOP5","TOP6","REPORTED","TOP8")</f>
        <v>0</v>
      </c>
      <c r="AW33" s="57">
        <f>_xll.OneStreamExcelAddIn.XFFunctions.XFGetCell("TRUE", "CONSOL", $D$3,"TOT_Entity","Aggregated","Budget_Working",[1]Setup!C8,"PERIODIC",$B33,"TOPFLOW","TOP","TOP","top1",$C33,"top3","Open_Acute_DIV1","TOP5","TOP6","REPORTED","TOP8")</f>
        <v>4598.076</v>
      </c>
      <c r="AX33" s="53">
        <f t="shared" si="50"/>
        <v>4598.076</v>
      </c>
      <c r="AY33" s="40">
        <f t="shared" si="51"/>
        <v>1</v>
      </c>
      <c r="BA33" s="53">
        <f>_xll.OneStreamExcelAddIn.XFFunctions.XFGetCell("TRUE", "CONSOL", $D$3,"TOT_Entity","USD","Actual",[1]Setup!C9,"PERIODIC",$B33,"TOPFLOW","TOP","TOP","top1",$C33,"top3","Open_Acute_DIV1","TOP5","TOP6","REPORTED","TOP8")</f>
        <v>0</v>
      </c>
      <c r="BB33" s="57">
        <f>_xll.OneStreamExcelAddIn.XFFunctions.XFGetCell("TRUE", "CONSOL", $D$3,"TOT_Entity","Aggregated","Budget_Working",[1]Setup!C9,"PERIODIC",$B33,"TOPFLOW","TOP","TOP","top1",$C33,"top3","Open_Acute_DIV1","TOP5","TOP6","REPORTED","TOP8")</f>
        <v>3413.34</v>
      </c>
      <c r="BC33" s="53">
        <f t="shared" si="52"/>
        <v>3413.34</v>
      </c>
      <c r="BD33" s="40">
        <f t="shared" si="53"/>
        <v>1</v>
      </c>
      <c r="BF33" s="53">
        <f>_xll.OneStreamExcelAddIn.XFFunctions.XFGetCell("TRUE", "CONSOL", $D$3,"TOT_Entity","USD","Actual",[1]Setup!C10,"PERIODIC",$B33,"TOPFLOW","TOP","TOP","top1",$C33,"top3","Open_Acute_DIV1","TOP5","TOP6","REPORTED","TOP8")</f>
        <v>0</v>
      </c>
      <c r="BG33" s="57">
        <f>_xll.OneStreamExcelAddIn.XFFunctions.XFGetCell("TRUE", "CONSOL", $D$3,"TOT_Entity","Aggregated","Budget_Working",[1]Setup!C10,"PERIODIC",$B33,"TOPFLOW","TOP","TOP","top1",$C33,"top3","Open_Acute_DIV1","TOP5","TOP6","REPORTED","TOP8")</f>
        <v>6182</v>
      </c>
      <c r="BH33" s="53">
        <f t="shared" si="54"/>
        <v>6182</v>
      </c>
      <c r="BI33" s="40">
        <f t="shared" si="55"/>
        <v>1</v>
      </c>
      <c r="BK33" s="53">
        <f>_xll.OneStreamExcelAddIn.XFFunctions.XFGetCell("TRUE", "CONSOL", $D$3,"TOT_Entity","USD","Actual",[1]Setup!C11,"PERIODIC",$B33,"TOPFLOW","TOP","TOP","top1",$C33,"top3","Open_Acute_DIV1","TOP5","TOP6","REPORTED","TOP8")</f>
        <v>0</v>
      </c>
      <c r="BL33" s="57">
        <f>_xll.OneStreamExcelAddIn.XFFunctions.XFGetCell("TRUE", "CONSOL", $D$3,"TOT_Entity","Aggregated","Budget_Working",[1]Setup!C11,"PERIODIC",$B33,"TOPFLOW","TOP","TOP","top1",$C33,"top3","Open_Acute_DIV1","TOP5","TOP6","REPORTED","TOP8")</f>
        <v>3494.61</v>
      </c>
      <c r="BM33" s="53">
        <f t="shared" si="56"/>
        <v>3494.61</v>
      </c>
      <c r="BN33" s="40">
        <f t="shared" si="57"/>
        <v>1</v>
      </c>
      <c r="BP33" s="53">
        <f>_xll.OneStreamExcelAddIn.XFFunctions.XFGetCell("TRUE", "CONSOL", $D$3,"TOT_Entity","USD","Actual",[1]Setup!C12,"PERIODIC",$B33,"TOPFLOW","TOP","TOP","top1",$C33,"top3","Open_Acute_DIV1","TOP5","TOP6","REPORTED","TOP8")</f>
        <v>0</v>
      </c>
      <c r="BQ33" s="57">
        <f>_xll.OneStreamExcelAddIn.XFFunctions.XFGetCell("TRUE", "CONSOL", $D$3,"TOT_Entity","Aggregated","Budget_Working",[1]Setup!C12,"PERIODIC",$B33,"TOPFLOW","TOP","TOP","top1",$C33,"top3","Open_Acute_DIV1","TOP5","TOP6","REPORTED","TOP8")</f>
        <v>3972.123</v>
      </c>
      <c r="BR33" s="53">
        <f t="shared" si="58"/>
        <v>3972.123</v>
      </c>
      <c r="BS33" s="40">
        <f t="shared" si="59"/>
        <v>1</v>
      </c>
      <c r="BU33" s="53">
        <f>_xll.OneStreamExcelAddIn.XFFunctions.XFGetCell("TRUE", "CONSOL", $D$3,"TOT_Entity","USD","Actual",[1]Setup!C13,"PERIODIC",$B33,"TOPFLOW","TOP","TOP","top1",$C33,"top3","Open_Acute_DIV1","TOP5","TOP6","REPORTED","TOP8")</f>
        <v>0</v>
      </c>
      <c r="BV33" s="57">
        <f>_xll.OneStreamExcelAddIn.XFFunctions.XFGetCell("TRUE", "CONSOL", $D$3,"TOT_Entity","Aggregated","Budget_Working",[1]Setup!C13,"PERIODIC",$B33,"TOPFLOW","TOP","TOP","top1",$C33,"top3","Open_Acute_DIV1","TOP5","TOP6","REPORTED","TOP8")</f>
        <v>4193.7479999999996</v>
      </c>
      <c r="BW33" s="53">
        <f t="shared" si="60"/>
        <v>4193.7479999999996</v>
      </c>
      <c r="BX33" s="40">
        <f t="shared" si="61"/>
        <v>1</v>
      </c>
      <c r="BZ33" s="53">
        <f>_xll.OneStreamExcelAddIn.XFFunctions.XFGetCell("TRUE", "CONSOL", $D$3,"TOT_Entity","USD","Actual",[1]Setup!C14,"PERIODIC",$B33,"TOPFLOW","TOP","TOP","top1",$C33,"top3","Open_Acute_DIV1","TOP5","TOP6","REPORTED","TOP8")</f>
        <v>0</v>
      </c>
      <c r="CA33" s="57">
        <f>_xll.OneStreamExcelAddIn.XFFunctions.XFGetCell("TRUE", "CONSOL", $D$3,"TOT_Entity","Aggregated","Budget_Working",[1]Setup!C14,"PERIODIC",$B33,"TOPFLOW","TOP","TOP","top1",$C33,"top3","Open_Acute_DIV1","TOP5","TOP6","REPORTED","TOP8")</f>
        <v>3255.6239999999998</v>
      </c>
      <c r="CB33" s="53">
        <f t="shared" si="62"/>
        <v>3255.6239999999998</v>
      </c>
      <c r="CC33" s="40">
        <f t="shared" si="63"/>
        <v>1</v>
      </c>
      <c r="CE33" s="53">
        <f>_xll.OneStreamExcelAddIn.XFFunctions.XFGetCell("TRUE", "CONSOL", $D$3,"TOT_Entity","USD","Actual",[1]Setup!C15,"PERIODIC",$B33,"TOPFLOW","TOP","TOP","top1",$C33,"top3","Open_Acute_DIV1","TOP5","TOP6","REPORTED","TOP8")</f>
        <v>0</v>
      </c>
      <c r="CF33" s="57">
        <f>_xll.OneStreamExcelAddIn.XFFunctions.XFGetCell("TRUE", "CONSOL", $D$3,"TOT_Entity","Aggregated","Budget_Working",[1]Setup!C15,"PERIODIC",$B33,"TOPFLOW","TOP","TOP","top1",$C33,"top3","Open_Acute_DIV1","TOP5","TOP6","REPORTED","TOP8")</f>
        <v>4040.7330000000002</v>
      </c>
      <c r="CG33" s="53">
        <f t="shared" si="64"/>
        <v>4040.7330000000002</v>
      </c>
      <c r="CH33" s="40">
        <f t="shared" si="65"/>
        <v>1</v>
      </c>
      <c r="CI33" s="15"/>
      <c r="CJ33" s="53">
        <f>_xll.OneStreamExcelAddIn.XFFunctions.XFGetCell("TRUE", "CONSOL", $D$3,"TOT_Entity","USD","Actual",[1]Setup!C4,"PERIODIC",$B33,"TOPFLOW","TOP","TOP","top1",$C33,"top3","Open_Acute_DIV1","TOP5","TOP6","REPORTED","TOP8")</f>
        <v>-90514.09</v>
      </c>
      <c r="CK33" s="53">
        <f>_xll.OneStreamExcelAddIn.XFFunctions.XFGetCell("TRUE", "CONSOL", $D$3,"TOT_Entity","USD","Actual",[1]Setup!C5,"PERIODIC",$B33,"TOPFLOW","TOP","TOP","top1",$C33,"top3","Open_Acute_DIV1","TOP5","TOP6","REPORTED","TOP8")</f>
        <v>95645.8</v>
      </c>
      <c r="CL33" s="53">
        <f>_xll.OneStreamExcelAddIn.XFFunctions.XFGetCell("TRUE", "CONSOL", $D$3,"TOT_Entity","USD","Actual",[1]Setup!C6,"PERIODIC",$B33,"TOPFLOW","TOP","TOP","top1",$C33,"top3","Open_Acute_DIV1","TOP5","TOP6","REPORTED","TOP8")</f>
        <v>21990.7</v>
      </c>
      <c r="CM33" s="53">
        <f>_xll.OneStreamExcelAddIn.XFFunctions.XFGetCell("TRUE", "CONSOL", $D$3,"TOT_Entity","USD","Actual",[1]Setup!C7,"PERIODIC",$B33,"TOPFLOW","TOP","TOP","top1",$C33,"top3","Open_Acute_DIV1","TOP5","TOP6","REPORTED","TOP8")</f>
        <v>-27122.41</v>
      </c>
      <c r="CN33" s="53">
        <f>_xll.OneStreamExcelAddIn.XFFunctions.XFGetCell("TRUE", "CONSOL", $D$3,"TOT_Entity","USD","Actual",[1]Setup!C8,"PERIODIC",$B33,"TOPFLOW","TOP","TOP","top1",$C33,"top3","Open_Acute_DIV1","TOP5","TOP6","REPORTED","TOP8")</f>
        <v>0</v>
      </c>
      <c r="CO33" s="53">
        <f>_xll.OneStreamExcelAddIn.XFFunctions.XFGetCell("TRUE", "CONSOL", $D$3,"TOT_Entity","USD","Actual",[1]Setup!C9,"PERIODIC",$B33,"TOPFLOW","TOP","TOP","top1",$C33,"top3","Open_Acute_DIV1","TOP5","TOP6","REPORTED","TOP8")</f>
        <v>0</v>
      </c>
      <c r="CP33" s="53">
        <f>_xll.OneStreamExcelAddIn.XFFunctions.XFGetCell("TRUE", "CONSOL", $D$3,"TOT_Entity","USD","Actual",[1]Setup!C10,"PERIODIC",$B33,"TOPFLOW","TOP","TOP","top1",$C33,"top3","Open_Acute_DIV1","TOP5","TOP6","REPORTED","TOP8")</f>
        <v>0</v>
      </c>
      <c r="CQ33" s="53">
        <f>_xll.OneStreamExcelAddIn.XFFunctions.XFGetCell("TRUE", "CONSOL", $D$3,"TOT_Entity","USD","Actual",[1]Setup!C11,"PERIODIC",$B33,"TOPFLOW","TOP","TOP","top1",$C33,"top3","Open_Acute_DIV1","TOP5","TOP6","REPORTED","TOP8")</f>
        <v>0</v>
      </c>
      <c r="CR33" s="53">
        <f>_xll.OneStreamExcelAddIn.XFFunctions.XFGetCell("TRUE", "CONSOL", $D$3,"TOT_Entity","USD","Actual",[1]Setup!C12,"PERIODIC",$B33,"TOPFLOW","TOP","TOP","top1",$C33,"top3","Open_Acute_DIV1","TOP5","TOP6","REPORTED","TOP8")</f>
        <v>0</v>
      </c>
      <c r="CS33" s="53">
        <f>_xll.OneStreamExcelAddIn.XFFunctions.XFGetCell("TRUE", "CONSOL", $D$3,"TOT_Entity","USD","Actual",[1]Setup!C13,"PERIODIC",$B33,"TOPFLOW","TOP","TOP","top1",$C33,"top3","Open_Acute_DIV1","TOP5","TOP6","REPORTED","TOP8")</f>
        <v>0</v>
      </c>
      <c r="CT33" s="53">
        <f>_xll.OneStreamExcelAddIn.XFFunctions.XFGetCell("TRUE", "CONSOL", $D$3,"TOT_Entity","USD","Actual",[1]Setup!C14,"PERIODIC",$B33,"TOPFLOW","TOP","TOP","top1",$C33,"top3","Open_Acute_DIV1","TOP5","TOP6","REPORTED","TOP8")</f>
        <v>0</v>
      </c>
      <c r="CU33" s="53">
        <f>_xll.OneStreamExcelAddIn.XFFunctions.XFGetCell("TRUE", "CONSOL", $D$3,"TOT_Entity","USD","Actual",[1]Setup!C15,"PERIODIC",$B33,"TOPFLOW","TOP","TOP","top1",$C33,"top3","Open_Acute_DIV1","TOP5","TOP6","REPORTED","TOP8")</f>
        <v>0</v>
      </c>
      <c r="CV33" s="15"/>
      <c r="CW33" s="53">
        <f>_xll.OneStreamExcelAddIn.XFFunctions.XFGetCell("TRUE", "CONSOL", $D$3,"TOT_Entity","USD","Actual",[1]Setup!C17,"PERIODIC",$B33,"TOPFLOW","TOP","TOP","top1",$C33,"top3","Open_Acute_DIV1","TOP5","TOP6","REPORTED","TOP8")</f>
        <v>0</v>
      </c>
      <c r="CX33" s="53">
        <f>_xll.OneStreamExcelAddIn.XFFunctions.XFGetCell("TRUE", "CONSOL", $D$3,"TOT_Entity","USD","Actual",[1]Setup!C18,"PERIODIC",$B33,"TOPFLOW","TOP","TOP","top1",$C33,"top3","Open_Acute_DIV1","TOP5","TOP6","REPORTED","TOP8")</f>
        <v>0</v>
      </c>
      <c r="CY33" s="53">
        <f>_xll.OneStreamExcelAddIn.XFFunctions.XFGetCell("TRUE", "CONSOL", $D$3,"TOT_Entity","USD","Actual",[1]Setup!C19,"PERIODIC",$B33,"TOPFLOW","TOP","TOP","top1",$C33,"top3","Open_Acute_DIV1","TOP5","TOP6","REPORTED","TOP8")</f>
        <v>0</v>
      </c>
      <c r="CZ33" s="53">
        <f>_xll.OneStreamExcelAddIn.XFFunctions.XFGetCell("TRUE", "CONSOL", $D$3,"TOT_Entity","USD","Actual",[1]Setup!C20,"PERIODIC",$B33,"TOPFLOW","TOP","TOP","top1",$C33,"top3","Open_Acute_DIV1","TOP5","TOP6","REPORTED","TOP8")</f>
        <v>0</v>
      </c>
      <c r="DA33" s="53">
        <f>_xll.OneStreamExcelAddIn.XFFunctions.XFGetCell("TRUE", "CONSOL", $D$3,"TOT_Entity","USD","Actual",[1]Setup!C21,"PERIODIC",$B33,"TOPFLOW","TOP","TOP","top1",$C33,"top3","Open_Acute_DIV1","TOP5","TOP6","REPORTED","TOP8")</f>
        <v>0</v>
      </c>
      <c r="DB33" s="53">
        <f>_xll.OneStreamExcelAddIn.XFFunctions.XFGetCell("TRUE", "CONSOL", $D$3,"TOT_Entity","USD","Actual",[1]Setup!C22,"PERIODIC",$B33,"TOPFLOW","TOP","TOP","top1",$C33,"top3","Open_Acute_DIV1","TOP5","TOP6","REPORTED","TOP8")</f>
        <v>0</v>
      </c>
      <c r="DC33" s="53">
        <f>_xll.OneStreamExcelAddIn.XFFunctions.XFGetCell("TRUE", "CONSOL", $D$3,"TOT_Entity","USD","Actual",[1]Setup!C23,"PERIODIC",$B33,"TOPFLOW","TOP","TOP","top1",$C33,"top3","Open_Acute_DIV1","TOP5","TOP6","REPORTED","TOP8")</f>
        <v>0</v>
      </c>
      <c r="DD33" s="53">
        <f>_xll.OneStreamExcelAddIn.XFFunctions.XFGetCell("TRUE", "CONSOL", $D$3,"TOT_Entity","USD","Actual",[1]Setup!C24,"PERIODIC",$B33,"TOPFLOW","TOP","TOP","top1",$C33,"top3","Open_Acute_DIV1","TOP5","TOP6","REPORTED","TOP8")</f>
        <v>0</v>
      </c>
      <c r="DE33" s="53">
        <f>_xll.OneStreamExcelAddIn.XFFunctions.XFGetCell("TRUE", "CONSOL", $D$3,"TOT_Entity","USD","Actual",[1]Setup!C25,"PERIODIC",$B33,"TOPFLOW","TOP","TOP","top1",$C33,"top3","Open_Acute_DIV1","TOP5","TOP6","REPORTED","TOP8")</f>
        <v>256078.83</v>
      </c>
      <c r="DF33" s="53">
        <f>_xll.OneStreamExcelAddIn.XFFunctions.XFGetCell("TRUE", "CONSOL", $D$3,"TOT_Entity","USD","Actual",[1]Setup!C26,"PERIODIC",$B33,"TOPFLOW","TOP","TOP","top1",$C33,"top3","Open_Acute_DIV1","TOP5","TOP6","REPORTED","TOP8")</f>
        <v>-3578.71</v>
      </c>
      <c r="DG33" s="53">
        <f>_xll.OneStreamExcelAddIn.XFFunctions.XFGetCell("TRUE", "CONSOL", $D$3,"TOT_Entity","USD","Actual",[1]Setup!C27,"PERIODIC",$B33,"TOPFLOW","TOP","TOP","top1",$C33,"top3","Open_Acute_DIV1","TOP5","TOP6","REPORTED","TOP8")</f>
        <v>-64195.16</v>
      </c>
      <c r="DH33" s="53">
        <f>_xll.OneStreamExcelAddIn.XFFunctions.XFGetCell("TRUE", "CONSOL", $D$3,"TOT_Entity","USD","Actual",[1]Setup!C28,"PERIODIC",$B33,"TOPFLOW","TOP","TOP","top1",$C33,"top3","Open_Acute_DIV1","TOP5","TOP6","REPORTED","TOP8")</f>
        <v>-23651.81</v>
      </c>
      <c r="DI33" s="15"/>
      <c r="DJ33" s="53">
        <f>_xll.OneStreamExcelAddIn.XFFunctions.XFGetCell("TRUE", "CONSOL", $D$3,"TOT_Entity","Aggregated","Budget_Working",[1]Setup!C4,"PERIODIC",$B33,"TOPFLOW","TOP","TOP","top1",$C33,"top3","Open_Acute_DIV1","TOP5","TOP6","REPORTED","TOP8")</f>
        <v>3880.8</v>
      </c>
      <c r="DK33" s="53">
        <f>_xll.OneStreamExcelAddIn.XFFunctions.XFGetCell("TRUE", "CONSOL", $D$3,"TOT_Entity","Aggregated","Budget_Working",[1]Setup!C5,"PERIODIC",$B33,"TOPFLOW","TOP","TOP","top1",$C33,"top3","Open_Acute_DIV1","TOP5","TOP6","REPORTED","TOP8")</f>
        <v>4403.8320000000003</v>
      </c>
      <c r="DL33" s="53">
        <f>_xll.OneStreamExcelAddIn.XFFunctions.XFGetCell("TRUE", "CONSOL", $D$3,"TOT_Entity","Aggregated","Budget_Working",[1]Setup!C6,"PERIODIC",$B33,"TOPFLOW","TOP","TOP","top1",$C33,"top3","Open_Acute_DIV1","TOP5","TOP6","REPORTED","TOP8")</f>
        <v>3429.8789999999999</v>
      </c>
      <c r="DM33" s="53">
        <f>_xll.OneStreamExcelAddIn.XFFunctions.XFGetCell("TRUE", "CONSOL", $D$3,"TOT_Entity","Aggregated","Budget_Working",[1]Setup!C7,"PERIODIC",$B33,"TOPFLOW","TOP","TOP","top1",$C33,"top3","Open_Acute_DIV1","TOP5","TOP6","REPORTED","TOP8")</f>
        <v>4184.7820000000002</v>
      </c>
      <c r="DN33" s="53">
        <f>_xll.OneStreamExcelAddIn.XFFunctions.XFGetCell("TRUE", "CONSOL", $D$3,"TOT_Entity","Aggregated","Budget_Working",[1]Setup!C8,"PERIODIC",$B33,"TOPFLOW","TOP","TOP","top1",$C33,"top3","Open_Acute_DIV1","TOP5","TOP6","REPORTED","TOP8")</f>
        <v>4598.076</v>
      </c>
      <c r="DO33" s="53">
        <f>_xll.OneStreamExcelAddIn.XFFunctions.XFGetCell("TRUE", "CONSOL", $D$3,"TOT_Entity","Aggregated","Budget_Working",[1]Setup!C9,"PERIODIC",$B33,"TOPFLOW","TOP","TOP","top1",$C33,"top3","Open_Acute_DIV1","TOP5","TOP6","REPORTED","TOP8")</f>
        <v>3413.34</v>
      </c>
      <c r="DP33" s="53">
        <f>_xll.OneStreamExcelAddIn.XFFunctions.XFGetCell("TRUE", "CONSOL", $D$3,"TOT_Entity","Aggregated","Budget_Working",[1]Setup!C10,"PERIODIC",$B33,"TOPFLOW","TOP","TOP","top1",$C33,"top3","Open_Acute_DIV1","TOP5","TOP6","REPORTED","TOP8")</f>
        <v>6182</v>
      </c>
      <c r="DQ33" s="53">
        <f>_xll.OneStreamExcelAddIn.XFFunctions.XFGetCell("TRUE", "CONSOL", $D$3,"TOT_Entity","Aggregated","Budget_Working",[1]Setup!C11,"PERIODIC",$B33,"TOPFLOW","TOP","TOP","top1",$C33,"top3","Open_Acute_DIV1","TOP5","TOP6","REPORTED","TOP8")</f>
        <v>3494.61</v>
      </c>
      <c r="DR33" s="53">
        <f>_xll.OneStreamExcelAddIn.XFFunctions.XFGetCell("TRUE", "CONSOL", $D$3,"TOT_Entity","Aggregated","Budget_Working",[1]Setup!C12,"PERIODIC",$B33,"TOPFLOW","TOP","TOP","top1",$C33,"top3","Open_Acute_DIV1","TOP5","TOP6","REPORTED","TOP8")</f>
        <v>3972.123</v>
      </c>
      <c r="DS33" s="53">
        <f>_xll.OneStreamExcelAddIn.XFFunctions.XFGetCell("TRUE", "CONSOL", $D$3,"TOT_Entity","Aggregated","Budget_Working",[1]Setup!C13,"PERIODIC",$B33,"TOPFLOW","TOP","TOP","top1",$C33,"top3","Open_Acute_DIV1","TOP5","TOP6","REPORTED","TOP8")</f>
        <v>4193.7479999999996</v>
      </c>
      <c r="DT33" s="53">
        <f>_xll.OneStreamExcelAddIn.XFFunctions.XFGetCell("TRUE", "CONSOL", $D$3,"TOT_Entity","Aggregated","Budget_Working",[1]Setup!C14,"PERIODIC",$B33,"TOPFLOW","TOP","TOP","top1",$C33,"top3","Open_Acute_DIV1","TOP5","TOP6","REPORTED","TOP8")</f>
        <v>3255.6239999999998</v>
      </c>
      <c r="DU33" s="53">
        <f>_xll.OneStreamExcelAddIn.XFFunctions.XFGetCell("TRUE", "CONSOL", $D$3,"TOT_Entity","Aggregated","Budget_Working",[1]Setup!C15,"PERIODIC",$B33,"TOPFLOW","TOP","TOP","top1",$C33,"top3","Open_Acute_DIV1","TOP5","TOP6","REPORTED","TOP8")</f>
        <v>4040.7330000000002</v>
      </c>
      <c r="DV33" s="15"/>
      <c r="DW33" s="53">
        <f>_xll.OneStreamExcelAddIn.XFFunctions.XFGetCell("TRUE", "CONSOL", $D$3,"TOT_Entity","USD","Budget_Final",[1]Setup!C17,"PERIODIC",$B33,"TOPFLOW","TOP","TOP","top1",$C33,"top3","Open_Acute_DIV1","TOP5","TOP6","REPORTED","TOP8")</f>
        <v>1441.7808033829999</v>
      </c>
      <c r="DX33" s="53">
        <f>_xll.OneStreamExcelAddIn.XFFunctions.XFGetCell("TRUE", "CONSOL", $D$3,"TOT_Entity","USD","Budget_Final",[1]Setup!C18,"PERIODIC",$B33,"TOPFLOW","TOP","TOP","top1",$C33,"top3","Open_Acute_DIV1","TOP5","TOP6","REPORTED","TOP8")</f>
        <v>1473.4142208000001</v>
      </c>
      <c r="DY33" s="53">
        <f>_xll.OneStreamExcelAddIn.XFFunctions.XFGetCell("TRUE", "CONSOL", $D$3,"TOT_Entity","USD","Budget_Final",[1]Setup!C19,"PERIODIC",$B33,"TOPFLOW","TOP","TOP","top1",$C33,"top3","Open_Acute_DIV1","TOP5","TOP6","REPORTED","TOP8")</f>
        <v>1501.5328143009999</v>
      </c>
      <c r="DZ33" s="53">
        <f>_xll.OneStreamExcelAddIn.XFFunctions.XFGetCell("TRUE", "CONSOL", $D$3,"TOT_Entity","USD","Budget_Final",[1]Setup!C20,"PERIODIC",$B33,"TOPFLOW","TOP","TOP","top1",$C33,"top3","Open_Acute_DIV1","TOP5","TOP6","REPORTED","TOP8")</f>
        <v>1599.9478848000001</v>
      </c>
      <c r="EA33" s="53">
        <f>_xll.OneStreamExcelAddIn.XFFunctions.XFGetCell("TRUE", "CONSOL", $D$3,"TOT_Entity","USD","Budget_Final",[1]Setup!C21,"PERIODIC",$B33,"TOPFLOW","TOP","TOP","top1",$C33,"top3","Open_Acute_DIV1","TOP5","TOP6","REPORTED","TOP8")</f>
        <v>1289.3546040000001</v>
      </c>
      <c r="EB33" s="53">
        <f>_xll.OneStreamExcelAddIn.XFFunctions.XFGetCell("TRUE", "CONSOL", $D$3,"TOT_Entity","USD","Budget_Final",[1]Setup!C22,"PERIODIC",$B33,"TOPFLOW","TOP","TOP","top1",$C33,"top3","Open_Acute_DIV1","TOP5","TOP6","REPORTED","TOP8")</f>
        <v>1020.7048896</v>
      </c>
      <c r="EC33" s="53">
        <f>_xll.OneStreamExcelAddIn.XFFunctions.XFGetCell("TRUE", "CONSOL", $D$3,"TOT_Entity","USD","Budget_Final",[1]Setup!C23,"PERIODIC",$B33,"TOPFLOW","TOP","TOP","top1",$C33,"top3","Open_Acute_DIV1","TOP5","TOP6","REPORTED","TOP8")</f>
        <v>862.02230208000003</v>
      </c>
      <c r="ED33" s="53">
        <f>_xll.OneStreamExcelAddIn.XFFunctions.XFGetCell("TRUE", "CONSOL", $D$3,"TOT_Entity","USD","Budget_Final",[1]Setup!C24,"PERIODIC",$B33,"TOPFLOW","TOP","TOP","top1",$C33,"top3","Open_Acute_DIV1","TOP5","TOP6","REPORTED","TOP8")</f>
        <v>889.90657159</v>
      </c>
      <c r="EE33" s="53">
        <f>_xll.OneStreamExcelAddIn.XFFunctions.XFGetCell("TRUE", "CONSOL", $D$3,"TOT_Entity","USD","Budget_Final",[1]Setup!C25,"PERIODIC",$B33,"TOPFLOW","TOP","TOP","top1",$C33,"top3","Open_Acute_DIV1","TOP5","TOP6","REPORTED","TOP8")</f>
        <v>867.59915702800004</v>
      </c>
      <c r="EF33" s="53">
        <f>_xll.OneStreamExcelAddIn.XFFunctions.XFGetCell("TRUE", "CONSOL", $D$3,"TOT_Entity","USD","Budget_Final",[1]Setup!C26,"PERIODIC",$B33,"TOPFLOW","TOP","TOP","top1",$C33,"top3","Open_Acute_DIV1","TOP5","TOP6","REPORTED","TOP8")</f>
        <v>888.70243043799996</v>
      </c>
      <c r="EG33" s="53">
        <f>_xll.OneStreamExcelAddIn.XFFunctions.XFGetCell("TRUE", "CONSOL", $D$3,"TOT_Entity","USD","Budget_Final",[1]Setup!C27,"PERIODIC",$B33,"TOPFLOW","TOP","TOP","top1",$C33,"top3","Open_Acute_DIV1","TOP5","TOP6","REPORTED","TOP8")</f>
        <v>866.39524184699997</v>
      </c>
      <c r="EH33" s="53">
        <f>_xll.OneStreamExcelAddIn.XFFunctions.XFGetCell("TRUE", "CONSOL", $D$3,"TOT_Entity","USD","Budget_Final",[1]Setup!C28,"PERIODIC",$B33,"TOPFLOW","TOP","TOP","top1",$C33,"top3","Open_Acute_DIV1","TOP5","TOP6","REPORTED","TOP8")</f>
        <v>802.30894117100001</v>
      </c>
    </row>
    <row r="34" spans="2:138" x14ac:dyDescent="0.25">
      <c r="B34" s="51" t="s">
        <v>61</v>
      </c>
      <c r="C34" s="51"/>
      <c r="D34" s="66" t="s">
        <v>65</v>
      </c>
      <c r="E34" s="59">
        <f>_xll.OneStreamExcelAddIn.XFFunctions.XFGetCell("TRUE", "CONSOL", $D$3,"TOT_Entity","USD","Actual",$E$3,"PERIODIC",$B34,"TOPFLOW","TOP","TOP","top1",$C34,"top3","Open_Acute_DIV1","TOP5","TOP6","REPORTED","TOP8")</f>
        <v>-401554.03</v>
      </c>
      <c r="F34" s="59">
        <f>_xll.OneStreamExcelAddIn.XFFunctions.XFGetCell("TRUE", "CONSOL", $D$3,"TOT_Entity","Aggregated","Budget_Working",$E$3,"PERIODIC",$B34,"TOPFLOW","TOP","TOP","top1",$C34,"top3","Open_Acute_DIV1","TOP5","TOP6","REPORTED","TOP8")</f>
        <v>191440.81914019899</v>
      </c>
      <c r="G34" s="59">
        <f t="shared" si="66"/>
        <v>592994.84914019902</v>
      </c>
      <c r="H34" s="72">
        <f t="shared" si="10"/>
        <v>3.0975361043870566</v>
      </c>
      <c r="I34" s="41"/>
      <c r="J34" s="59">
        <f>_xll.OneStreamExcelAddIn.XFFunctions.XFGetCell("TRUE", "CONSOL", $D$3,"TOT_Entity","USD","Actual",$E$3,"YTD",$B34,"TOPFLOW","TOP","TOP","top1",$C34,"top3","Open_Acute_DIV1","TOP5","TOP6","REPORTED","TOP8")</f>
        <v>-341605.79</v>
      </c>
      <c r="K34" s="59">
        <f>_xll.OneStreamExcelAddIn.XFFunctions.XFGetCell("TRUE", "CONSOL", $D$3,"TOT_Entity","Aggregated","Budget_Working",$E$3,"YTD",$B34,"TOPFLOW","TOP","TOP","top1",$C34,"top3","Open_Acute_DIV1","TOP5","TOP6","REPORTED","TOP8")</f>
        <v>767503.80791781296</v>
      </c>
      <c r="L34" s="59">
        <f t="shared" si="67"/>
        <v>1109109.5979178129</v>
      </c>
      <c r="M34" s="72">
        <f t="shared" si="11"/>
        <v>1.4450867689200837</v>
      </c>
      <c r="N34" s="41"/>
      <c r="O34" s="59">
        <f>_xll.OneStreamExcelAddIn.XFFunctions.XFGetCell("TRUE", "CONSOL", $D$3,"TOT_Entity","USD","Actual",$F$3,"YTD",$B34,"TOPFLOW","TOP","TOP","top1",$C34,"top3","Open_Acute_DIV1","TOP5","TOP6","REPORTED","TOP8")</f>
        <v>429145.93</v>
      </c>
      <c r="P34" s="59">
        <f>_xll.OneStreamExcelAddIn.XFFunctions.XFGetCell("TRUE", "CONSOL", $D$3,"TOT_Entity","USD","Actual",$E$3,"YTD",$B34,"TOPFLOW","TOP","TOP","top1",$C34,"top3","Open_Acute_DIV1","TOP5","TOP6","REPORTED","VAR_BW_PY_Actual")</f>
        <v>770751.72</v>
      </c>
      <c r="Q34" s="72">
        <f t="shared" si="12"/>
        <v>1.7960131184280368</v>
      </c>
      <c r="R34" s="41"/>
      <c r="S34" s="59">
        <f>_xll.OneStreamExcelAddIn.XFFunctions.XFGetCell("TRUE", "CONSOL", $D$3,"TOT_Entity","USD","MIDFCST",$E$3,"MTD",$B34,"TOPFLOW","TOP","TOP","top1",$C34,"top3","Open_Acute_DIV1","TOP5","TOP6","REPORTED","TOP8")</f>
        <v>0</v>
      </c>
      <c r="T34" s="59">
        <f>S34-E34</f>
        <v>401554.03</v>
      </c>
      <c r="U34" s="72">
        <f t="shared" si="35"/>
        <v>0</v>
      </c>
      <c r="V34" s="41"/>
      <c r="W34" s="42"/>
      <c r="X34" s="43"/>
      <c r="Y34" s="42"/>
      <c r="Z34" s="44"/>
      <c r="AA34" s="66"/>
      <c r="AB34" s="59"/>
      <c r="AC34" s="59"/>
      <c r="AD34" s="59"/>
      <c r="AE34" s="72"/>
      <c r="AG34" s="59">
        <f>_xll.OneStreamExcelAddIn.XFFunctions.XFGetCell("TRUE", "CONSOL", $D$3,"TOT_Entity","USD","Actual",[1]Setup!C5,"PERIODIC",$B34,"TOPFLOW","TOP","TOP","top1",$C34,"top3","Open_Acute_DIV1","TOP5","TOP6","REPORTED","TOP8")</f>
        <v>80111.839999999997</v>
      </c>
      <c r="AH34" s="59">
        <f>_xll.OneStreamExcelAddIn.XFFunctions.XFGetCell("TRUE", "CONSOL", $D$3,"TOT_Entity","Aggregated","Budget_Working",[1]Setup!C5,"PERIODIC",$B34,"TOPFLOW","TOP","TOP","top1",$C34,"top3","Open_Acute_DIV1","TOP5","TOP6","REPORTED","TOP8")</f>
        <v>196159.86573522899</v>
      </c>
      <c r="AI34" s="59"/>
      <c r="AJ34" s="72"/>
      <c r="AL34" s="59">
        <f>_xll.OneStreamExcelAddIn.XFFunctions.XFGetCell("TRUE", "CONSOL", $D$3,"TOT_Entity","USD","Actual",[1]Setup!C6,"PERIODIC",$B34,"TOPFLOW","TOP","TOP","top1",$C34,"top3","Open_Acute_DIV1","TOP5","TOP6","REPORTED","TOP8")</f>
        <v>-131385.75</v>
      </c>
      <c r="AM34" s="59">
        <f>_xll.OneStreamExcelAddIn.XFFunctions.XFGetCell("TRUE", "CONSOL", $D$3,"TOT_Entity","Aggregated","Budget_Working",[1]Setup!C6,"PERIODIC",$B34,"TOPFLOW","TOP","TOP","top1",$C34,"top3","Open_Acute_DIV1","TOP5","TOP6","REPORTED","TOP8")</f>
        <v>189463.95179569701</v>
      </c>
      <c r="AN34" s="59"/>
      <c r="AO34" s="72"/>
      <c r="AQ34" s="59">
        <f>_xll.OneStreamExcelAddIn.XFFunctions.XFGetCell("TRUE", "CONSOL", $D$3,"TOT_Entity","USD","Actual",[1]Setup!C7,"PERIODIC",$B34,"TOPFLOW","TOP","TOP","top1",$C34,"top3","Open_Acute_DIV1","TOP5","TOP6","REPORTED","TOP8")</f>
        <v>-401554.03</v>
      </c>
      <c r="AR34" s="59">
        <f>_xll.OneStreamExcelAddIn.XFFunctions.XFGetCell("TRUE", "CONSOL", $D$3,"TOT_Entity","Aggregated","Budget_Working",[1]Setup!C7,"PERIODIC",$B34,"TOPFLOW","TOP","TOP","top1",$C34,"top3","Open_Acute_DIV1","TOP5","TOP6","REPORTED","TOP8")</f>
        <v>191440.81914019899</v>
      </c>
      <c r="AS34" s="59"/>
      <c r="AT34" s="72"/>
      <c r="AV34" s="59">
        <f>_xll.OneStreamExcelAddIn.XFFunctions.XFGetCell("TRUE", "CONSOL", $D$3,"TOT_Entity","USD","Actual",[1]Setup!C8,"PERIODIC",$B34,"TOPFLOW","TOP","TOP","top1",$C34,"top3","Open_Acute_DIV1","TOP5","TOP6","REPORTED","TOP8")</f>
        <v>341605.79</v>
      </c>
      <c r="AW34" s="59">
        <f>_xll.OneStreamExcelAddIn.XFFunctions.XFGetCell("TRUE", "CONSOL", $D$3,"TOT_Entity","Aggregated","Budget_Working",[1]Setup!C8,"PERIODIC",$B34,"TOPFLOW","TOP","TOP","top1",$C34,"top3","Open_Acute_DIV1","TOP5","TOP6","REPORTED","TOP8")</f>
        <v>190142.87399541301</v>
      </c>
      <c r="AX34" s="59"/>
      <c r="AY34" s="72"/>
      <c r="BA34" s="59">
        <f>_xll.OneStreamExcelAddIn.XFFunctions.XFGetCell("TRUE", "CONSOL", $D$3,"TOT_Entity","USD","Actual",[1]Setup!C9,"PERIODIC",$B34,"TOPFLOW","TOP","TOP","top1",$C34,"top3","Open_Acute_DIV1","TOP5","TOP6","REPORTED","TOP8")</f>
        <v>0</v>
      </c>
      <c r="BB34" s="59">
        <f>_xll.OneStreamExcelAddIn.XFFunctions.XFGetCell("TRUE", "CONSOL", $D$3,"TOT_Entity","Aggregated","Budget_Working",[1]Setup!C9,"PERIODIC",$B34,"TOPFLOW","TOP","TOP","top1",$C34,"top3","Open_Acute_DIV1","TOP5","TOP6","REPORTED","TOP8")</f>
        <v>181755.202872116</v>
      </c>
      <c r="BC34" s="59"/>
      <c r="BD34" s="72"/>
      <c r="BF34" s="59">
        <f>_xll.OneStreamExcelAddIn.XFFunctions.XFGetCell("TRUE", "CONSOL", $D$3,"TOT_Entity","USD","Actual",[1]Setup!C10,"PERIODIC",$B34,"TOPFLOW","TOP","TOP","top1",$C34,"top3","Open_Acute_DIV1","TOP5","TOP6","REPORTED","TOP8")</f>
        <v>0</v>
      </c>
      <c r="BG34" s="59">
        <f>_xll.OneStreamExcelAddIn.XFFunctions.XFGetCell("TRUE", "CONSOL", $D$3,"TOT_Entity","Aggregated","Budget_Working",[1]Setup!C10,"PERIODIC",$B34,"TOPFLOW","TOP","TOP","top1",$C34,"top3","Open_Acute_DIV1","TOP5","TOP6","REPORTED","TOP8")</f>
        <v>190725.755330997</v>
      </c>
      <c r="BH34" s="59"/>
      <c r="BI34" s="72"/>
      <c r="BK34" s="59">
        <f>_xll.OneStreamExcelAddIn.XFFunctions.XFGetCell("TRUE", "CONSOL", $D$3,"TOT_Entity","USD","Actual",[1]Setup!C11,"PERIODIC",$B34,"TOPFLOW","TOP","TOP","top1",$C34,"top3","Open_Acute_DIV1","TOP5","TOP6","REPORTED","TOP8")</f>
        <v>0</v>
      </c>
      <c r="BL34" s="59">
        <f>_xll.OneStreamExcelAddIn.XFFunctions.XFGetCell("TRUE", "CONSOL", $D$3,"TOT_Entity","Aggregated","Budget_Working",[1]Setup!C11,"PERIODIC",$B34,"TOPFLOW","TOP","TOP","top1",$C34,"top3","Open_Acute_DIV1","TOP5","TOP6","REPORTED","TOP8")</f>
        <v>176494.274007211</v>
      </c>
      <c r="BM34" s="59"/>
      <c r="BN34" s="72"/>
      <c r="BP34" s="59">
        <f>_xll.OneStreamExcelAddIn.XFFunctions.XFGetCell("TRUE", "CONSOL", $D$3,"TOT_Entity","USD","Actual",[1]Setup!C12,"PERIODIC",$B34,"TOPFLOW","TOP","TOP","top1",$C34,"top3","Open_Acute_DIV1","TOP5","TOP6","REPORTED","TOP8")</f>
        <v>0</v>
      </c>
      <c r="BQ34" s="59">
        <f>_xll.OneStreamExcelAddIn.XFFunctions.XFGetCell("TRUE", "CONSOL", $D$3,"TOT_Entity","Aggregated","Budget_Working",[1]Setup!C12,"PERIODIC",$B34,"TOPFLOW","TOP","TOP","top1",$C34,"top3","Open_Acute_DIV1","TOP5","TOP6","REPORTED","TOP8")</f>
        <v>190722.86732272699</v>
      </c>
      <c r="BR34" s="59"/>
      <c r="BS34" s="72"/>
      <c r="BU34" s="59">
        <f>_xll.OneStreamExcelAddIn.XFFunctions.XFGetCell("TRUE", "CONSOL", $D$3,"TOT_Entity","USD","Actual",[1]Setup!C13,"PERIODIC",$B34,"TOPFLOW","TOP","TOP","top1",$C34,"top3","Open_Acute_DIV1","TOP5","TOP6","REPORTED","TOP8")</f>
        <v>0</v>
      </c>
      <c r="BV34" s="59">
        <f>_xll.OneStreamExcelAddIn.XFFunctions.XFGetCell("TRUE", "CONSOL", $D$3,"TOT_Entity","Aggregated","Budget_Working",[1]Setup!C13,"PERIODIC",$B34,"TOPFLOW","TOP","TOP","top1",$C34,"top3","Open_Acute_DIV1","TOP5","TOP6","REPORTED","TOP8")</f>
        <v>196452.20971558499</v>
      </c>
      <c r="BW34" s="59"/>
      <c r="BX34" s="72"/>
      <c r="BZ34" s="59">
        <f>_xll.OneStreamExcelAddIn.XFFunctions.XFGetCell("TRUE", "CONSOL", $D$3,"TOT_Entity","USD","Actual",[1]Setup!C14,"PERIODIC",$B34,"TOPFLOW","TOP","TOP","top1",$C34,"top3","Open_Acute_DIV1","TOP5","TOP6","REPORTED","TOP8")</f>
        <v>0</v>
      </c>
      <c r="CA34" s="59">
        <f>_xll.OneStreamExcelAddIn.XFFunctions.XFGetCell("TRUE", "CONSOL", $D$3,"TOT_Entity","Aggregated","Budget_Working",[1]Setup!C14,"PERIODIC",$B34,"TOPFLOW","TOP","TOP","top1",$C34,"top3","Open_Acute_DIV1","TOP5","TOP6","REPORTED","TOP8")</f>
        <v>184381.41307902901</v>
      </c>
      <c r="CB34" s="59"/>
      <c r="CC34" s="72"/>
      <c r="CE34" s="59">
        <f>_xll.OneStreamExcelAddIn.XFFunctions.XFGetCell("TRUE", "CONSOL", $D$3,"TOT_Entity","USD","Actual",[1]Setup!C15,"PERIODIC",$B34,"TOPFLOW","TOP","TOP","top1",$C34,"top3","Open_Acute_DIV1","TOP5","TOP6","REPORTED","TOP8")</f>
        <v>0</v>
      </c>
      <c r="CF34" s="59">
        <f>_xll.OneStreamExcelAddIn.XFFunctions.XFGetCell("TRUE", "CONSOL", $D$3,"TOT_Entity","Aggregated","Budget_Working",[1]Setup!C15,"PERIODIC",$B34,"TOPFLOW","TOP","TOP","top1",$C34,"top3","Open_Acute_DIV1","TOP5","TOP6","REPORTED","TOP8")</f>
        <v>225182.75852986699</v>
      </c>
      <c r="CG34" s="59"/>
      <c r="CH34" s="72"/>
      <c r="CI34" s="64"/>
      <c r="CJ34" s="59">
        <f>_xll.OneStreamExcelAddIn.XFFunctions.XFGetCell("TRUE", "CONSOL", $D$3,"TOT_Entity","USD","Actual",[1]Setup!C4,"PERIODIC",$B34,"TOPFLOW","TOP","TOP","top1",$C34,"top3","Open_Acute_DIV1","TOP5","TOP6","REPORTED","TOP8")</f>
        <v>111222.15</v>
      </c>
      <c r="CK34" s="59">
        <f>_xll.OneStreamExcelAddIn.XFFunctions.XFGetCell("TRUE", "CONSOL", $D$3,"TOT_Entity","USD","Actual",[1]Setup!C5,"PERIODIC",$B34,"TOPFLOW","TOP","TOP","top1",$C34,"top3","Open_Acute_DIV1","TOP5","TOP6","REPORTED","TOP8")</f>
        <v>80111.839999999997</v>
      </c>
      <c r="CL34" s="59">
        <f>_xll.OneStreamExcelAddIn.XFFunctions.XFGetCell("TRUE", "CONSOL", $D$3,"TOT_Entity","USD","Actual",[1]Setup!C6,"PERIODIC",$B34,"TOPFLOW","TOP","TOP","top1",$C34,"top3","Open_Acute_DIV1","TOP5","TOP6","REPORTED","TOP8")</f>
        <v>-131385.75</v>
      </c>
      <c r="CM34" s="59">
        <f>_xll.OneStreamExcelAddIn.XFFunctions.XFGetCell("TRUE", "CONSOL", $D$3,"TOT_Entity","USD","Actual",[1]Setup!C7,"PERIODIC",$B34,"TOPFLOW","TOP","TOP","top1",$C34,"top3","Open_Acute_DIV1","TOP5","TOP6","REPORTED","TOP8")</f>
        <v>-401554.03</v>
      </c>
      <c r="CN34" s="59">
        <f>_xll.OneStreamExcelAddIn.XFFunctions.XFGetCell("TRUE", "CONSOL", $D$3,"TOT_Entity","USD","Actual",[1]Setup!C8,"PERIODIC",$B34,"TOPFLOW","TOP","TOP","top1",$C34,"top3","Open_Acute_DIV1","TOP5","TOP6","REPORTED","TOP8")</f>
        <v>341605.79</v>
      </c>
      <c r="CO34" s="59">
        <f>_xll.OneStreamExcelAddIn.XFFunctions.XFGetCell("TRUE", "CONSOL", $D$3,"TOT_Entity","USD","Actual",[1]Setup!C9,"PERIODIC",$B34,"TOPFLOW","TOP","TOP","top1",$C34,"top3","Open_Acute_DIV1","TOP5","TOP6","REPORTED","TOP8")</f>
        <v>0</v>
      </c>
      <c r="CP34" s="59">
        <f>_xll.OneStreamExcelAddIn.XFFunctions.XFGetCell("TRUE", "CONSOL", $D$3,"TOT_Entity","USD","Actual",[1]Setup!C10,"PERIODIC",$B34,"TOPFLOW","TOP","TOP","top1",$C34,"top3","Open_Acute_DIV1","TOP5","TOP6","REPORTED","TOP8")</f>
        <v>0</v>
      </c>
      <c r="CQ34" s="59">
        <f>_xll.OneStreamExcelAddIn.XFFunctions.XFGetCell("TRUE", "CONSOL", $D$3,"TOT_Entity","USD","Actual",[1]Setup!C11,"PERIODIC",$B34,"TOPFLOW","TOP","TOP","top1",$C34,"top3","Open_Acute_DIV1","TOP5","TOP6","REPORTED","TOP8")</f>
        <v>0</v>
      </c>
      <c r="CR34" s="59">
        <f>_xll.OneStreamExcelAddIn.XFFunctions.XFGetCell("TRUE", "CONSOL", $D$3,"TOT_Entity","USD","Actual",[1]Setup!C12,"PERIODIC",$B34,"TOPFLOW","TOP","TOP","top1",$C34,"top3","Open_Acute_DIV1","TOP5","TOP6","REPORTED","TOP8")</f>
        <v>0</v>
      </c>
      <c r="CS34" s="59">
        <f>_xll.OneStreamExcelAddIn.XFFunctions.XFGetCell("TRUE", "CONSOL", $D$3,"TOT_Entity","USD","Actual",[1]Setup!C13,"PERIODIC",$B34,"TOPFLOW","TOP","TOP","top1",$C34,"top3","Open_Acute_DIV1","TOP5","TOP6","REPORTED","TOP8")</f>
        <v>0</v>
      </c>
      <c r="CT34" s="59">
        <f>_xll.OneStreamExcelAddIn.XFFunctions.XFGetCell("TRUE", "CONSOL", $D$3,"TOT_Entity","USD","Actual",[1]Setup!C14,"PERIODIC",$B34,"TOPFLOW","TOP","TOP","top1",$C34,"top3","Open_Acute_DIV1","TOP5","TOP6","REPORTED","TOP8")</f>
        <v>0</v>
      </c>
      <c r="CU34" s="59">
        <f>_xll.OneStreamExcelAddIn.XFFunctions.XFGetCell("TRUE", "CONSOL", $D$3,"TOT_Entity","USD","Actual",[1]Setup!C15,"PERIODIC",$B34,"TOPFLOW","TOP","TOP","top1",$C34,"top3","Open_Acute_DIV1","TOP5","TOP6","REPORTED","TOP8")</f>
        <v>0</v>
      </c>
      <c r="CV34" s="64"/>
      <c r="CW34" s="59">
        <f>_xll.OneStreamExcelAddIn.XFFunctions.XFGetCell("TRUE", "CONSOL", $D$3,"TOT_Entity","USD","Actual",[1]Setup!C17,"PERIODIC",$B34,"TOPFLOW","TOP","TOP","top1",$C34,"top3","Open_Acute_DIV1","TOP5","TOP6","REPORTED","TOP8")</f>
        <v>125317.07</v>
      </c>
      <c r="CX34" s="59">
        <f>_xll.OneStreamExcelAddIn.XFFunctions.XFGetCell("TRUE", "CONSOL", $D$3,"TOT_Entity","USD","Actual",[1]Setup!C18,"PERIODIC",$B34,"TOPFLOW","TOP","TOP","top1",$C34,"top3","Open_Acute_DIV1","TOP5","TOP6","REPORTED","TOP8")</f>
        <v>107413.36</v>
      </c>
      <c r="CY34" s="59">
        <f>_xll.OneStreamExcelAddIn.XFFunctions.XFGetCell("TRUE", "CONSOL", $D$3,"TOT_Entity","USD","Actual",[1]Setup!C19,"PERIODIC",$B34,"TOPFLOW","TOP","TOP","top1",$C34,"top3","Open_Acute_DIV1","TOP5","TOP6","REPORTED","TOP8")</f>
        <v>174296.93</v>
      </c>
      <c r="CZ34" s="59">
        <f>_xll.OneStreamExcelAddIn.XFFunctions.XFGetCell("TRUE", "CONSOL", $D$3,"TOT_Entity","USD","Actual",[1]Setup!C20,"PERIODIC",$B34,"TOPFLOW","TOP","TOP","top1",$C34,"top3","Open_Acute_DIV1","TOP5","TOP6","REPORTED","TOP8")</f>
        <v>22118.57</v>
      </c>
      <c r="DA34" s="59">
        <f>_xll.OneStreamExcelAddIn.XFFunctions.XFGetCell("TRUE", "CONSOL", $D$3,"TOT_Entity","USD","Actual",[1]Setup!C21,"PERIODIC",$B34,"TOPFLOW","TOP","TOP","top1",$C34,"top3","Open_Acute_DIV1","TOP5","TOP6","REPORTED","TOP8")</f>
        <v>40941.1</v>
      </c>
      <c r="DB34" s="59">
        <f>_xll.OneStreamExcelAddIn.XFFunctions.XFGetCell("TRUE", "CONSOL", $D$3,"TOT_Entity","USD","Actual",[1]Setup!C22,"PERIODIC",$B34,"TOPFLOW","TOP","TOP","top1",$C34,"top3","Open_Acute_DIV1","TOP5","TOP6","REPORTED","TOP8")</f>
        <v>63731.13</v>
      </c>
      <c r="DC34" s="59">
        <f>_xll.OneStreamExcelAddIn.XFFunctions.XFGetCell("TRUE", "CONSOL", $D$3,"TOT_Entity","USD","Actual",[1]Setup!C23,"PERIODIC",$B34,"TOPFLOW","TOP","TOP","top1",$C34,"top3","Open_Acute_DIV1","TOP5","TOP6","REPORTED","TOP8")</f>
        <v>111390.77</v>
      </c>
      <c r="DD34" s="59">
        <f>_xll.OneStreamExcelAddIn.XFFunctions.XFGetCell("TRUE", "CONSOL", $D$3,"TOT_Entity","USD","Actual",[1]Setup!C24,"PERIODIC",$B34,"TOPFLOW","TOP","TOP","top1",$C34,"top3","Open_Acute_DIV1","TOP5","TOP6","REPORTED","TOP8")</f>
        <v>163507.42000000001</v>
      </c>
      <c r="DE34" s="59">
        <f>_xll.OneStreamExcelAddIn.XFFunctions.XFGetCell("TRUE", "CONSOL", $D$3,"TOT_Entity","USD","Actual",[1]Setup!C25,"PERIODIC",$B34,"TOPFLOW","TOP","TOP","top1",$C34,"top3","Open_Acute_DIV1","TOP5","TOP6","REPORTED","TOP8")</f>
        <v>1991039.7800000003</v>
      </c>
      <c r="DF34" s="59">
        <f>_xll.OneStreamExcelAddIn.XFFunctions.XFGetCell("TRUE", "CONSOL", $D$3,"TOT_Entity","USD","Actual",[1]Setup!C26,"PERIODIC",$B34,"TOPFLOW","TOP","TOP","top1",$C34,"top3","Open_Acute_DIV1","TOP5","TOP6","REPORTED","TOP8")</f>
        <v>438052.82</v>
      </c>
      <c r="DG34" s="59">
        <f>_xll.OneStreamExcelAddIn.XFFunctions.XFGetCell("TRUE", "CONSOL", $D$3,"TOT_Entity","USD","Actual",[1]Setup!C27,"PERIODIC",$B34,"TOPFLOW","TOP","TOP","top1",$C34,"top3","Open_Acute_DIV1","TOP5","TOP6","REPORTED","TOP8")</f>
        <v>-230889.57</v>
      </c>
      <c r="DH34" s="59">
        <f>_xll.OneStreamExcelAddIn.XFFunctions.XFGetCell("TRUE", "CONSOL", $D$3,"TOT_Entity","USD","Actual",[1]Setup!C28,"PERIODIC",$B34,"TOPFLOW","TOP","TOP","top1",$C34,"top3","Open_Acute_DIV1","TOP5","TOP6","REPORTED","TOP8")</f>
        <v>472360.71</v>
      </c>
      <c r="DI34" s="15"/>
      <c r="DJ34" s="59">
        <f>_xll.OneStreamExcelAddIn.XFFunctions.XFGetCell("TRUE", "CONSOL", $D$3,"TOT_Entity","Aggregated","Budget_Working",[1]Setup!C4,"PERIODIC",$B34,"TOPFLOW","TOP","TOP","top1",$C34,"top3","Open_Acute_DIV1","TOP5","TOP6","REPORTED","TOP8")</f>
        <v>190439.171246688</v>
      </c>
      <c r="DK34" s="59">
        <f>_xll.OneStreamExcelAddIn.XFFunctions.XFGetCell("TRUE", "CONSOL", $D$3,"TOT_Entity","Aggregated","Budget_Working",[1]Setup!C5,"PERIODIC",$B34,"TOPFLOW","TOP","TOP","top1",$C34,"top3","Open_Acute_DIV1","TOP5","TOP6","REPORTED","TOP8")</f>
        <v>196159.86573522899</v>
      </c>
      <c r="DL34" s="59">
        <f>_xll.OneStreamExcelAddIn.XFFunctions.XFGetCell("TRUE", "CONSOL", $D$3,"TOT_Entity","Aggregated","Budget_Working",[1]Setup!C6,"PERIODIC",$B34,"TOPFLOW","TOP","TOP","top1",$C34,"top3","Open_Acute_DIV1","TOP5","TOP6","REPORTED","TOP8")</f>
        <v>189463.95179569701</v>
      </c>
      <c r="DM34" s="59">
        <f>_xll.OneStreamExcelAddIn.XFFunctions.XFGetCell("TRUE", "CONSOL", $D$3,"TOT_Entity","Aggregated","Budget_Working",[1]Setup!C7,"PERIODIC",$B34,"TOPFLOW","TOP","TOP","top1",$C34,"top3","Open_Acute_DIV1","TOP5","TOP6","REPORTED","TOP8")</f>
        <v>191440.81914019899</v>
      </c>
      <c r="DN34" s="59">
        <f>_xll.OneStreamExcelAddIn.XFFunctions.XFGetCell("TRUE", "CONSOL", $D$3,"TOT_Entity","Aggregated","Budget_Working",[1]Setup!C8,"PERIODIC",$B34,"TOPFLOW","TOP","TOP","top1",$C34,"top3","Open_Acute_DIV1","TOP5","TOP6","REPORTED","TOP8")</f>
        <v>190142.87399541301</v>
      </c>
      <c r="DO34" s="59">
        <f>_xll.OneStreamExcelAddIn.XFFunctions.XFGetCell("TRUE", "CONSOL", $D$3,"TOT_Entity","Aggregated","Budget_Working",[1]Setup!C9,"PERIODIC",$B34,"TOPFLOW","TOP","TOP","top1",$C34,"top3","Open_Acute_DIV1","TOP5","TOP6","REPORTED","TOP8")</f>
        <v>181755.202872116</v>
      </c>
      <c r="DP34" s="59">
        <f>_xll.OneStreamExcelAddIn.XFFunctions.XFGetCell("TRUE", "CONSOL", $D$3,"TOT_Entity","Aggregated","Budget_Working",[1]Setup!C10,"PERIODIC",$B34,"TOPFLOW","TOP","TOP","top1",$C34,"top3","Open_Acute_DIV1","TOP5","TOP6","REPORTED","TOP8")</f>
        <v>190725.755330997</v>
      </c>
      <c r="DQ34" s="59">
        <f>_xll.OneStreamExcelAddIn.XFFunctions.XFGetCell("TRUE", "CONSOL", $D$3,"TOT_Entity","Aggregated","Budget_Working",[1]Setup!C11,"PERIODIC",$B34,"TOPFLOW","TOP","TOP","top1",$C34,"top3","Open_Acute_DIV1","TOP5","TOP6","REPORTED","TOP8")</f>
        <v>176494.274007211</v>
      </c>
      <c r="DR34" s="59">
        <f>_xll.OneStreamExcelAddIn.XFFunctions.XFGetCell("TRUE", "CONSOL", $D$3,"TOT_Entity","Aggregated","Budget_Working",[1]Setup!C12,"PERIODIC",$B34,"TOPFLOW","TOP","TOP","top1",$C34,"top3","Open_Acute_DIV1","TOP5","TOP6","REPORTED","TOP8")</f>
        <v>190722.86732272699</v>
      </c>
      <c r="DS34" s="59">
        <f>_xll.OneStreamExcelAddIn.XFFunctions.XFGetCell("TRUE", "CONSOL", $D$3,"TOT_Entity","Aggregated","Budget_Working",[1]Setup!C13,"PERIODIC",$B34,"TOPFLOW","TOP","TOP","top1",$C34,"top3","Open_Acute_DIV1","TOP5","TOP6","REPORTED","TOP8")</f>
        <v>196452.20971558499</v>
      </c>
      <c r="DT34" s="59">
        <f>_xll.OneStreamExcelAddIn.XFFunctions.XFGetCell("TRUE", "CONSOL", $D$3,"TOT_Entity","Aggregated","Budget_Working",[1]Setup!C14,"PERIODIC",$B34,"TOPFLOW","TOP","TOP","top1",$C34,"top3","Open_Acute_DIV1","TOP5","TOP6","REPORTED","TOP8")</f>
        <v>184381.41307902901</v>
      </c>
      <c r="DU34" s="59">
        <f>_xll.OneStreamExcelAddIn.XFFunctions.XFGetCell("TRUE", "CONSOL", $D$3,"TOT_Entity","Aggregated","Budget_Working",[1]Setup!C15,"PERIODIC",$B34,"TOPFLOW","TOP","TOP","top1",$C34,"top3","Open_Acute_DIV1","TOP5","TOP6","REPORTED","TOP8")</f>
        <v>225182.75852986699</v>
      </c>
      <c r="DV34" s="15"/>
      <c r="DW34" s="59">
        <f>_xll.OneStreamExcelAddIn.XFFunctions.XFGetCell("TRUE", "CONSOL", $D$3,"TOT_Entity","USD","Budget_Final",[1]Setup!C17,"PERIODIC",$B34,"TOPFLOW","TOP","TOP","top1",$C34,"top3","Open_Acute_DIV1","TOP5","TOP6","REPORTED","TOP8")</f>
        <v>110916.53959231</v>
      </c>
      <c r="DX34" s="59">
        <f>_xll.OneStreamExcelAddIn.XFFunctions.XFGetCell("TRUE", "CONSOL", $D$3,"TOT_Entity","USD","Budget_Final",[1]Setup!C18,"PERIODIC",$B34,"TOPFLOW","TOP","TOP","top1",$C34,"top3","Open_Acute_DIV1","TOP5","TOP6","REPORTED","TOP8")</f>
        <v>106092.907765172</v>
      </c>
      <c r="DY34" s="59">
        <f>_xll.OneStreamExcelAddIn.XFFunctions.XFGetCell("TRUE", "CONSOL", $D$3,"TOT_Entity","USD","Budget_Final",[1]Setup!C19,"PERIODIC",$B34,"TOPFLOW","TOP","TOP","top1",$C34,"top3","Open_Acute_DIV1","TOP5","TOP6","REPORTED","TOP8")</f>
        <v>95476.748753663007</v>
      </c>
      <c r="DZ34" s="59">
        <f>_xll.OneStreamExcelAddIn.XFFunctions.XFGetCell("TRUE", "CONSOL", $D$3,"TOT_Entity","USD","Budget_Final",[1]Setup!C20,"PERIODIC",$B34,"TOPFLOW","TOP","TOP","top1",$C34,"top3","Open_Acute_DIV1","TOP5","TOP6","REPORTED","TOP8")</f>
        <v>121852.046553516</v>
      </c>
      <c r="EA34" s="59">
        <f>_xll.OneStreamExcelAddIn.XFFunctions.XFGetCell("TRUE", "CONSOL", $D$3,"TOT_Entity","USD","Budget_Final",[1]Setup!C21,"PERIODIC",$B34,"TOPFLOW","TOP","TOP","top1",$C34,"top3","Open_Acute_DIV1","TOP5","TOP6","REPORTED","TOP8")</f>
        <v>101811.41483211399</v>
      </c>
      <c r="EB34" s="59">
        <f>_xll.OneStreamExcelAddIn.XFFunctions.XFGetCell("TRUE", "CONSOL", $D$3,"TOT_Entity","USD","Budget_Final",[1]Setup!C22,"PERIODIC",$B34,"TOPFLOW","TOP","TOP","top1",$C34,"top3","Open_Acute_DIV1","TOP5","TOP6","REPORTED","TOP8")</f>
        <v>77153.181059833005</v>
      </c>
      <c r="EC34" s="59">
        <f>_xll.OneStreamExcelAddIn.XFFunctions.XFGetCell("TRUE", "CONSOL", $D$3,"TOT_Entity","USD","Budget_Final",[1]Setup!C23,"PERIODIC",$B34,"TOPFLOW","TOP","TOP","top1",$C34,"top3","Open_Acute_DIV1","TOP5","TOP6","REPORTED","TOP8")</f>
        <v>68927.158891647006</v>
      </c>
      <c r="ED34" s="59">
        <f>_xll.OneStreamExcelAddIn.XFFunctions.XFGetCell("TRUE", "CONSOL", $D$3,"TOT_Entity","USD","Budget_Final",[1]Setup!C24,"PERIODIC",$B34,"TOPFLOW","TOP","TOP","top1",$C34,"top3","Open_Acute_DIV1","TOP5","TOP6","REPORTED","TOP8")</f>
        <v>69014.747247687003</v>
      </c>
      <c r="EE34" s="59">
        <f>_xll.OneStreamExcelAddIn.XFFunctions.XFGetCell("TRUE", "CONSOL", $D$3,"TOT_Entity","USD","Budget_Final",[1]Setup!C25,"PERIODIC",$B34,"TOPFLOW","TOP","TOP","top1",$C34,"top3","Open_Acute_DIV1","TOP5","TOP6","REPORTED","TOP8")</f>
        <v>69359.126749035</v>
      </c>
      <c r="EF34" s="59">
        <f>_xll.OneStreamExcelAddIn.XFFunctions.XFGetCell("TRUE", "CONSOL", $D$3,"TOT_Entity","USD","Budget_Final",[1]Setup!C26,"PERIODIC",$B34,"TOPFLOW","TOP","TOP","top1",$C34,"top3","Open_Acute_DIV1","TOP5","TOP6","REPORTED","TOP8")</f>
        <v>70152.335046127002</v>
      </c>
      <c r="EG34" s="59">
        <f>_xll.OneStreamExcelAddIn.XFFunctions.XFGetCell("TRUE", "CONSOL", $D$3,"TOT_Entity","USD","Budget_Final",[1]Setup!C27,"PERIODIC",$B34,"TOPFLOW","TOP","TOP","top1",$C34,"top3","Open_Acute_DIV1","TOP5","TOP6","REPORTED","TOP8")</f>
        <v>66884.827923181001</v>
      </c>
      <c r="EH34" s="59">
        <f>_xll.OneStreamExcelAddIn.XFFunctions.XFGetCell("TRUE", "CONSOL", $D$3,"TOT_Entity","USD","Budget_Final",[1]Setup!C28,"PERIODIC",$B34,"TOPFLOW","TOP","TOP","top1",$C34,"top3","Open_Acute_DIV1","TOP5","TOP6","REPORTED","TOP8")</f>
        <v>58396.728207770997</v>
      </c>
    </row>
    <row r="35" spans="2:138" s="13" customFormat="1" x14ac:dyDescent="0.25">
      <c r="B35" s="65" t="s">
        <v>66</v>
      </c>
      <c r="C35" s="65"/>
      <c r="D35" s="66" t="s">
        <v>67</v>
      </c>
      <c r="E35" s="67">
        <f>_xll.OneStreamExcelAddIn.XFFunctions.XFGetCell("TRUE", "CONSOL", $D$3,"TOT_Entity","USD","Actual",$E$3,"PERIODIC",$B35,"TOPFLOW","TOP","TOP","top1",$C35,"top3","Open_Acute_DIV1","TOP5","TOP6","REPORTED","TOP8")</f>
        <v>5908525.2999999998</v>
      </c>
      <c r="F35" s="67">
        <f>_xll.OneStreamExcelAddIn.XFFunctions.XFGetCell("TRUE", "CONSOL", $D$3,"TOT_Entity","Aggregated","Budget_Working",$E$3,"PERIODIC",$B35,"TOPFLOW","TOP","TOP","top1",$C35,"top3","Open_Acute_DIV1","TOP5","TOP6","REPORTED","TOP8")</f>
        <v>5696959.7951331288</v>
      </c>
      <c r="G35" s="67">
        <f>E35-F35</f>
        <v>211565.50486687105</v>
      </c>
      <c r="H35" s="68">
        <f t="shared" si="10"/>
        <v>3.7136562741343186E-2</v>
      </c>
      <c r="I35" s="41"/>
      <c r="J35" s="67">
        <f>_xll.OneStreamExcelAddIn.XFFunctions.XFGetCell("TRUE", "CONSOL", $D$3,"TOT_Entity","USD","Actual",$E$3,"YTD",$B35,"TOPFLOW","TOP","TOP","top1",$C35,"top3","Open_Acute_DIV1","TOP5","TOP6","REPORTED","TOP8")</f>
        <v>20644968.740000002</v>
      </c>
      <c r="K35" s="67">
        <f>_xll.OneStreamExcelAddIn.XFFunctions.XFGetCell("TRUE", "CONSOL", $D$3,"TOT_Entity","Aggregated","Budget_Working",$E$3,"YTD",$B35,"TOPFLOW","TOP","TOP","top1",$C35,"top3","Open_Acute_DIV1","TOP5","TOP6","REPORTED","TOP8")</f>
        <v>22970028.983075954</v>
      </c>
      <c r="L35" s="67">
        <f>J35-K35</f>
        <v>-2325060.2430759519</v>
      </c>
      <c r="M35" s="68">
        <f t="shared" si="11"/>
        <v>-0.10122147624580835</v>
      </c>
      <c r="N35" s="41"/>
      <c r="O35" s="67">
        <f>_xll.OneStreamExcelAddIn.XFFunctions.XFGetCell("TRUE", "CONSOL", $D$3,"TOT_Entity","USD","Actual",$F$3,"YTD",$B35,"TOPFLOW","TOP","TOP","top1",$C35,"top3","Open_Acute_DIV1","TOP5","TOP6","REPORTED","TOP8")</f>
        <v>14642525.15</v>
      </c>
      <c r="P35" s="67">
        <f>_xll.OneStreamExcelAddIn.XFFunctions.XFGetCell("TRUE", "CONSOL", $D$3,"TOT_Entity","USD","Actual",$E$3,"YTD",$B35,"TOPFLOW","TOP","TOP","top1",$C35,"top3","Open_Acute_DIV1","TOP5","TOP6","REPORTED","VAR_BW_PY_Actual")</f>
        <v>6002443.5899999999</v>
      </c>
      <c r="Q35" s="68">
        <f t="shared" si="12"/>
        <v>0.40993227114245384</v>
      </c>
      <c r="R35" s="41"/>
      <c r="S35" s="67">
        <f>_xll.OneStreamExcelAddIn.XFFunctions.XFGetCell("TRUE", "CONSOL", $D$3,"TOT_Entity","USD","MIDFCST",$E$3,"MTD",$B35,"TOPFLOW","TOP","TOP","top1",$C35,"top3","Open_Acute_DIV1","TOP5","TOP6","REPORTED","TOP8")</f>
        <v>0</v>
      </c>
      <c r="T35" s="67">
        <f t="shared" ref="T35:T46" si="68">E35-S35</f>
        <v>5908525.2999999998</v>
      </c>
      <c r="U35" s="68">
        <f t="shared" si="35"/>
        <v>0</v>
      </c>
      <c r="V35" s="41"/>
      <c r="W35" s="69"/>
      <c r="X35" s="43"/>
      <c r="Y35" s="69"/>
      <c r="Z35" s="43"/>
      <c r="AA35" s="66"/>
      <c r="AB35" s="67">
        <f>_xll.OneStreamExcelAddIn.XFFunctions.XFGetCell("TRUE", "CONSOL", $D$3,"TOT_Entity","USD","Actual",[1]Setup!C4,"PERIODIC",$B35,"TOPFLOW","TOP","TOP","top1",$C35,"top3","Open_Acute_DIV1","TOP5","TOP6","REPORTED","TOP8")</f>
        <v>5499102.5800000001</v>
      </c>
      <c r="AC35" s="67">
        <f>_xll.OneStreamExcelAddIn.XFFunctions.XFGetCell("TRUE", "CONSOL", $D$3,"TOT_Entity","Aggregated","Budget_Working",[1]Setup!C4,"PERIODIC",$B35,"TOPFLOW","TOP","TOP","top1",$C35,"top3","Open_Acute_DIV1","TOP5","TOP6","REPORTED","TOP8")</f>
        <v>5575786.8991095675</v>
      </c>
      <c r="AD35" s="67">
        <f t="shared" ref="AD35:AD44" si="69">AB35-AC35</f>
        <v>-76684.319109567441</v>
      </c>
      <c r="AE35" s="68">
        <f t="shared" ref="AE35:AE40" si="70">IFERROR(AD35/AC35,0)</f>
        <v>-1.375309359864769E-2</v>
      </c>
      <c r="AG35" s="67">
        <f>_xll.OneStreamExcelAddIn.XFFunctions.XFGetCell("TRUE", "CONSOL", $D$3,"TOT_Entity","USD","Actual",[1]Setup!C5,"PERIODIC",$B35,"TOPFLOW","TOP","TOP","top1",$C35,"top3","Open_Acute_DIV1","TOP5","TOP6","REPORTED","TOP8")</f>
        <v>5805446.6799999997</v>
      </c>
      <c r="AH35" s="67">
        <f>_xll.OneStreamExcelAddIn.XFFunctions.XFGetCell("TRUE", "CONSOL", $D$3,"TOT_Entity","Aggregated","Budget_Working",[1]Setup!C5,"PERIODIC",$B35,"TOPFLOW","TOP","TOP","top1",$C35,"top3","Open_Acute_DIV1","TOP5","TOP6","REPORTED","TOP8")</f>
        <v>5571281.1807723856</v>
      </c>
      <c r="AI35" s="67">
        <f t="shared" ref="AI35:AI44" si="71">AG35-AH35</f>
        <v>234165.49922761414</v>
      </c>
      <c r="AJ35" s="68">
        <f t="shared" ref="AJ35:AJ40" si="72">IFERROR(AI35/AH35,0)</f>
        <v>4.203081690361752E-2</v>
      </c>
      <c r="AL35" s="67">
        <f>_xll.OneStreamExcelAddIn.XFFunctions.XFGetCell("TRUE", "CONSOL", $D$3,"TOT_Entity","USD","Actual",[1]Setup!C6,"PERIODIC",$B35,"TOPFLOW","TOP","TOP","top1",$C35,"top3","Open_Acute_DIV1","TOP5","TOP6","REPORTED","TOP8")</f>
        <v>3431894.1799999997</v>
      </c>
      <c r="AM35" s="67">
        <f>_xll.OneStreamExcelAddIn.XFFunctions.XFGetCell("TRUE", "CONSOL", $D$3,"TOT_Entity","Aggregated","Budget_Working",[1]Setup!C6,"PERIODIC",$B35,"TOPFLOW","TOP","TOP","top1",$C35,"top3","Open_Acute_DIV1","TOP5","TOP6","REPORTED","TOP8")</f>
        <v>6126001.108060875</v>
      </c>
      <c r="AN35" s="67">
        <f t="shared" ref="AN35:AN40" si="73">AL35-AM35</f>
        <v>-2694106.9280608753</v>
      </c>
      <c r="AO35" s="68">
        <f t="shared" ref="AO35:AO40" si="74">IFERROR((AL35/AM35)-1,0)</f>
        <v>-0.43978231158264813</v>
      </c>
      <c r="AQ35" s="67">
        <f>_xll.OneStreamExcelAddIn.XFFunctions.XFGetCell("TRUE", "CONSOL", $D$3,"TOT_Entity","USD","Actual",[1]Setup!C7,"PERIODIC",$B35,"TOPFLOW","TOP","TOP","top1",$C35,"top3","Open_Acute_DIV1","TOP5","TOP6","REPORTED","TOP8")</f>
        <v>5908525.2999999998</v>
      </c>
      <c r="AR35" s="67">
        <f>_xll.OneStreamExcelAddIn.XFFunctions.XFGetCell("TRUE", "CONSOL", $D$3,"TOT_Entity","Aggregated","Budget_Working",[1]Setup!C7,"PERIODIC",$B35,"TOPFLOW","TOP","TOP","top1",$C35,"top3","Open_Acute_DIV1","TOP5","TOP6","REPORTED","TOP8")</f>
        <v>5696959.7951331288</v>
      </c>
      <c r="AS35" s="67">
        <f t="shared" ref="AS35:AS41" si="75">AQ35-AR35</f>
        <v>211565.50486687105</v>
      </c>
      <c r="AT35" s="68">
        <f t="shared" ref="AT35:AT41" si="76">IFERROR((AQ35/AR35)-1,0)</f>
        <v>3.7136562741343138E-2</v>
      </c>
      <c r="AV35" s="67">
        <f>_xll.OneStreamExcelAddIn.XFFunctions.XFGetCell("TRUE", "CONSOL", $D$3,"TOT_Entity","USD","Actual",[1]Setup!C8,"PERIODIC",$B35,"TOPFLOW","TOP","TOP","top1",$C35,"top3","Open_Acute_DIV1","TOP5","TOP6","REPORTED","TOP8")</f>
        <v>-20644968.740000002</v>
      </c>
      <c r="AW35" s="67">
        <f>_xll.OneStreamExcelAddIn.XFFunctions.XFGetCell("TRUE", "CONSOL", $D$3,"TOT_Entity","Aggregated","Budget_Working",[1]Setup!C8,"PERIODIC",$B35,"TOPFLOW","TOP","TOP","top1",$C35,"top3","Open_Acute_DIV1","TOP5","TOP6","REPORTED","TOP8")</f>
        <v>5707462.2691850467</v>
      </c>
      <c r="AX35" s="67">
        <f t="shared" ref="AX35:AX41" si="77">AV35-AW35</f>
        <v>-26352431.00918505</v>
      </c>
      <c r="AY35" s="68">
        <f t="shared" ref="AY35:AY41" si="78">IFERROR((AV35/AW35)-1,0)</f>
        <v>-4.617188825139241</v>
      </c>
      <c r="BA35" s="67">
        <f>_xll.OneStreamExcelAddIn.XFFunctions.XFGetCell("TRUE", "CONSOL", $D$3,"TOT_Entity","USD","Actual",[1]Setup!C9,"PERIODIC",$B35,"TOPFLOW","TOP","TOP","top1",$C35,"top3","Open_Acute_DIV1","TOP5","TOP6","REPORTED","TOP8")</f>
        <v>0</v>
      </c>
      <c r="BB35" s="67">
        <f>_xll.OneStreamExcelAddIn.XFFunctions.XFGetCell("TRUE", "CONSOL", $D$3,"TOT_Entity","Aggregated","Budget_Working",[1]Setup!C9,"PERIODIC",$B35,"TOPFLOW","TOP","TOP","top1",$C35,"top3","Open_Acute_DIV1","TOP5","TOP6","REPORTED","TOP8")</f>
        <v>5876751.5595317855</v>
      </c>
      <c r="BC35" s="67">
        <f t="shared" ref="BC35:BC41" si="79">BA35-BB35</f>
        <v>-5876751.5595317855</v>
      </c>
      <c r="BD35" s="68">
        <f t="shared" ref="BD35:BD41" si="80">IFERROR((BA35/BB35)-1,0)</f>
        <v>-1</v>
      </c>
      <c r="BF35" s="67">
        <f>_xll.OneStreamExcelAddIn.XFFunctions.XFGetCell("TRUE", "CONSOL", $D$3,"TOT_Entity","USD","Actual",[1]Setup!C10,"PERIODIC",$B35,"TOPFLOW","TOP","TOP","top1",$C35,"top3","Open_Acute_DIV1","TOP5","TOP6","REPORTED","TOP8")</f>
        <v>0</v>
      </c>
      <c r="BG35" s="67">
        <f>_xll.OneStreamExcelAddIn.XFFunctions.XFGetCell("TRUE", "CONSOL", $D$3,"TOT_Entity","Aggregated","Budget_Working",[1]Setup!C10,"PERIODIC",$B35,"TOPFLOW","TOP","TOP","top1",$C35,"top3","Open_Acute_DIV1","TOP5","TOP6","REPORTED","TOP8")</f>
        <v>6129332.7557022627</v>
      </c>
      <c r="BH35" s="67">
        <f t="shared" ref="BH35:BH41" si="81">BF35-BG35</f>
        <v>-6129332.7557022627</v>
      </c>
      <c r="BI35" s="68">
        <f t="shared" ref="BI35:BI41" si="82">IFERROR((BF35/BG35)-1,0)</f>
        <v>-1</v>
      </c>
      <c r="BK35" s="67">
        <f>_xll.OneStreamExcelAddIn.XFFunctions.XFGetCell("TRUE", "CONSOL", $D$3,"TOT_Entity","USD","Actual",[1]Setup!C11,"PERIODIC",$B35,"TOPFLOW","TOP","TOP","top1",$C35,"top3","Open_Acute_DIV1","TOP5","TOP6","REPORTED","TOP8")</f>
        <v>0</v>
      </c>
      <c r="BL35" s="67">
        <f>_xll.OneStreamExcelAddIn.XFFunctions.XFGetCell("TRUE", "CONSOL", $D$3,"TOT_Entity","Aggregated","Budget_Working",[1]Setup!C11,"PERIODIC",$B35,"TOPFLOW","TOP","TOP","top1",$C35,"top3","Open_Acute_DIV1","TOP5","TOP6","REPORTED","TOP8")</f>
        <v>5706648.1928998213</v>
      </c>
      <c r="BM35" s="67">
        <f t="shared" ref="BM35:BM41" si="83">BK35-BL35</f>
        <v>-5706648.1928998213</v>
      </c>
      <c r="BN35" s="68">
        <f t="shared" ref="BN35:BN41" si="84">IFERROR((BK35/BL35)-1,0)</f>
        <v>-1</v>
      </c>
      <c r="BP35" s="67">
        <f>_xll.OneStreamExcelAddIn.XFFunctions.XFGetCell("TRUE", "CONSOL", $D$3,"TOT_Entity","USD","Actual",[1]Setup!C12,"PERIODIC",$B35,"TOPFLOW","TOP","TOP","top1",$C35,"top3","Open_Acute_DIV1","TOP5","TOP6","REPORTED","TOP8")</f>
        <v>0</v>
      </c>
      <c r="BQ35" s="67">
        <f>_xll.OneStreamExcelAddIn.XFFunctions.XFGetCell("TRUE", "CONSOL", $D$3,"TOT_Entity","Aggregated","Budget_Working",[1]Setup!C12,"PERIODIC",$B35,"TOPFLOW","TOP","TOP","top1",$C35,"top3","Open_Acute_DIV1","TOP5","TOP6","REPORTED","TOP8")</f>
        <v>5699636.6285014851</v>
      </c>
      <c r="BR35" s="67">
        <f t="shared" ref="BR35:BR41" si="85">BP35-BQ35</f>
        <v>-5699636.6285014851</v>
      </c>
      <c r="BS35" s="68">
        <f t="shared" ref="BS35:BS41" si="86">IFERROR((BP35/BQ35)-1,0)</f>
        <v>-1</v>
      </c>
      <c r="BU35" s="67">
        <f>_xll.OneStreamExcelAddIn.XFFunctions.XFGetCell("TRUE", "CONSOL", $D$3,"TOT_Entity","USD","Actual",[1]Setup!C13,"PERIODIC",$B35,"TOPFLOW","TOP","TOP","top1",$C35,"top3","Open_Acute_DIV1","TOP5","TOP6","REPORTED","TOP8")</f>
        <v>0</v>
      </c>
      <c r="BV35" s="67">
        <f>_xll.OneStreamExcelAddIn.XFFunctions.XFGetCell("TRUE", "CONSOL", $D$3,"TOT_Entity","Aggregated","Budget_Working",[1]Setup!C13,"PERIODIC",$B35,"TOPFLOW","TOP","TOP","top1",$C35,"top3","Open_Acute_DIV1","TOP5","TOP6","REPORTED","TOP8")</f>
        <v>5863084.8113372652</v>
      </c>
      <c r="BW35" s="67">
        <f t="shared" ref="BW35:BW41" si="87">BU35-BV35</f>
        <v>-5863084.8113372652</v>
      </c>
      <c r="BX35" s="68">
        <f t="shared" ref="BX35:BX41" si="88">IFERROR((BU35/BV35)-1,0)</f>
        <v>-1</v>
      </c>
      <c r="BZ35" s="67">
        <f>_xll.OneStreamExcelAddIn.XFFunctions.XFGetCell("TRUE", "CONSOL", $D$3,"TOT_Entity","USD","Actual",[1]Setup!C14,"PERIODIC",$B35,"TOPFLOW","TOP","TOP","top1",$C35,"top3","Open_Acute_DIV1","TOP5","TOP6","REPORTED","TOP8")</f>
        <v>0</v>
      </c>
      <c r="CA35" s="67">
        <f>_xll.OneStreamExcelAddIn.XFFunctions.XFGetCell("TRUE", "CONSOL", $D$3,"TOT_Entity","Aggregated","Budget_Working",[1]Setup!C14,"PERIODIC",$B35,"TOPFLOW","TOP","TOP","top1",$C35,"top3","Open_Acute_DIV1","TOP5","TOP6","REPORTED","TOP8")</f>
        <v>5466822.9654219085</v>
      </c>
      <c r="CB35" s="67">
        <f t="shared" ref="CB35:CB41" si="89">BZ35-CA35</f>
        <v>-5466822.9654219085</v>
      </c>
      <c r="CC35" s="68">
        <f t="shared" ref="CC35:CC41" si="90">IFERROR((BZ35/CA35)-1,0)</f>
        <v>-1</v>
      </c>
      <c r="CE35" s="67">
        <f>_xll.OneStreamExcelAddIn.XFFunctions.XFGetCell("TRUE", "CONSOL", $D$3,"TOT_Entity","USD","Actual",[1]Setup!C15,"PERIODIC",$B35,"TOPFLOW","TOP","TOP","top1",$C35,"top3","Open_Acute_DIV1","TOP5","TOP6","REPORTED","TOP8")</f>
        <v>0</v>
      </c>
      <c r="CF35" s="67">
        <f>_xll.OneStreamExcelAddIn.XFFunctions.XFGetCell("TRUE", "CONSOL", $D$3,"TOT_Entity","Aggregated","Budget_Working",[1]Setup!C15,"PERIODIC",$B35,"TOPFLOW","TOP","TOP","top1",$C35,"top3","Open_Acute_DIV1","TOP5","TOP6","REPORTED","TOP8")</f>
        <v>5902397.4153990224</v>
      </c>
      <c r="CG35" s="67">
        <f t="shared" ref="CG35:CG41" si="91">CE35-CF35</f>
        <v>-5902397.4153990224</v>
      </c>
      <c r="CH35" s="68">
        <f t="shared" ref="CH35:CH41" si="92">IFERROR((CE35/CF35)-1,0)</f>
        <v>-1</v>
      </c>
      <c r="CI35" s="70"/>
      <c r="CJ35" s="67">
        <f>_xll.OneStreamExcelAddIn.XFFunctions.XFGetCell("TRUE", "CONSOL", $D$3,"TOT_Entity","USD","Actual",[1]Setup!C4,"PERIODIC",$B35,"TOPFLOW","TOP","TOP","top1",$C35,"top3","Open_Acute_DIV1","TOP5","TOP6","REPORTED","TOP8")</f>
        <v>5499102.5800000001</v>
      </c>
      <c r="CK35" s="67">
        <f>_xll.OneStreamExcelAddIn.XFFunctions.XFGetCell("TRUE", "CONSOL", $D$3,"TOT_Entity","USD","Actual",[1]Setup!C5,"PERIODIC",$B35,"TOPFLOW","TOP","TOP","top1",$C35,"top3","Open_Acute_DIV1","TOP5","TOP6","REPORTED","TOP8")</f>
        <v>5805446.6799999997</v>
      </c>
      <c r="CL35" s="67">
        <f>_xll.OneStreamExcelAddIn.XFFunctions.XFGetCell("TRUE", "CONSOL", $D$3,"TOT_Entity","USD","Actual",[1]Setup!C6,"PERIODIC",$B35,"TOPFLOW","TOP","TOP","top1",$C35,"top3","Open_Acute_DIV1","TOP5","TOP6","REPORTED","TOP8")</f>
        <v>3431894.1799999997</v>
      </c>
      <c r="CM35" s="67">
        <f>_xll.OneStreamExcelAddIn.XFFunctions.XFGetCell("TRUE", "CONSOL", $D$3,"TOT_Entity","USD","Actual",[1]Setup!C7,"PERIODIC",$B35,"TOPFLOW","TOP","TOP","top1",$C35,"top3","Open_Acute_DIV1","TOP5","TOP6","REPORTED","TOP8")</f>
        <v>5908525.2999999998</v>
      </c>
      <c r="CN35" s="67">
        <f>_xll.OneStreamExcelAddIn.XFFunctions.XFGetCell("TRUE", "CONSOL", $D$3,"TOT_Entity","USD","Actual",[1]Setup!C8,"PERIODIC",$B35,"TOPFLOW","TOP","TOP","top1",$C35,"top3","Open_Acute_DIV1","TOP5","TOP6","REPORTED","TOP8")</f>
        <v>-20644968.740000002</v>
      </c>
      <c r="CO35" s="67">
        <f>_xll.OneStreamExcelAddIn.XFFunctions.XFGetCell("TRUE", "CONSOL", $D$3,"TOT_Entity","USD","Actual",[1]Setup!C9,"PERIODIC",$B35,"TOPFLOW","TOP","TOP","top1",$C35,"top3","Open_Acute_DIV1","TOP5","TOP6","REPORTED","TOP8")</f>
        <v>0</v>
      </c>
      <c r="CP35" s="67">
        <f>_xll.OneStreamExcelAddIn.XFFunctions.XFGetCell("TRUE", "CONSOL", $D$3,"TOT_Entity","USD","Actual",[1]Setup!C10,"PERIODIC",$B35,"TOPFLOW","TOP","TOP","top1",$C35,"top3","Open_Acute_DIV1","TOP5","TOP6","REPORTED","TOP8")</f>
        <v>0</v>
      </c>
      <c r="CQ35" s="67">
        <f>_xll.OneStreamExcelAddIn.XFFunctions.XFGetCell("TRUE", "CONSOL", $D$3,"TOT_Entity","USD","Actual",[1]Setup!C11,"PERIODIC",$B35,"TOPFLOW","TOP","TOP","top1",$C35,"top3","Open_Acute_DIV1","TOP5","TOP6","REPORTED","TOP8")</f>
        <v>0</v>
      </c>
      <c r="CR35" s="67">
        <f>_xll.OneStreamExcelAddIn.XFFunctions.XFGetCell("TRUE", "CONSOL", $D$3,"TOT_Entity","USD","Actual",[1]Setup!C12,"PERIODIC",$B35,"TOPFLOW","TOP","TOP","top1",$C35,"top3","Open_Acute_DIV1","TOP5","TOP6","REPORTED","TOP8")</f>
        <v>0</v>
      </c>
      <c r="CS35" s="67">
        <f>_xll.OneStreamExcelAddIn.XFFunctions.XFGetCell("TRUE", "CONSOL", $D$3,"TOT_Entity","USD","Actual",[1]Setup!C13,"PERIODIC",$B35,"TOPFLOW","TOP","TOP","top1",$C35,"top3","Open_Acute_DIV1","TOP5","TOP6","REPORTED","TOP8")</f>
        <v>0</v>
      </c>
      <c r="CT35" s="67">
        <f>_xll.OneStreamExcelAddIn.XFFunctions.XFGetCell("TRUE", "CONSOL", $D$3,"TOT_Entity","USD","Actual",[1]Setup!C14,"PERIODIC",$B35,"TOPFLOW","TOP","TOP","top1",$C35,"top3","Open_Acute_DIV1","TOP5","TOP6","REPORTED","TOP8")</f>
        <v>0</v>
      </c>
      <c r="CU35" s="67">
        <f>_xll.OneStreamExcelAddIn.XFFunctions.XFGetCell("TRUE", "CONSOL", $D$3,"TOT_Entity","USD","Actual",[1]Setup!C15,"PERIODIC",$B35,"TOPFLOW","TOP","TOP","top1",$C35,"top3","Open_Acute_DIV1","TOP5","TOP6","REPORTED","TOP8")</f>
        <v>0</v>
      </c>
      <c r="CV35" s="70"/>
      <c r="CW35" s="67">
        <f>_xll.OneStreamExcelAddIn.XFFunctions.XFGetCell("TRUE", "CONSOL", $D$3,"TOT_Entity","USD","Actual",[1]Setup!C17,"PERIODIC",$B35,"TOPFLOW","TOP","TOP","top1",$C35,"top3","Open_Acute_DIV1","TOP5","TOP6","REPORTED","TOP8")</f>
        <v>3271468.4099999997</v>
      </c>
      <c r="CX35" s="67">
        <f>_xll.OneStreamExcelAddIn.XFFunctions.XFGetCell("TRUE", "CONSOL", $D$3,"TOT_Entity","USD","Actual",[1]Setup!C18,"PERIODIC",$B35,"TOPFLOW","TOP","TOP","top1",$C35,"top3","Open_Acute_DIV1","TOP5","TOP6","REPORTED","TOP8")</f>
        <v>3682292.3</v>
      </c>
      <c r="CY35" s="67">
        <f>_xll.OneStreamExcelAddIn.XFFunctions.XFGetCell("TRUE", "CONSOL", $D$3,"TOT_Entity","USD","Actual",[1]Setup!C19,"PERIODIC",$B35,"TOPFLOW","TOP","TOP","top1",$C35,"top3","Open_Acute_DIV1","TOP5","TOP6","REPORTED","TOP8")</f>
        <v>3935348.31</v>
      </c>
      <c r="CZ35" s="67">
        <f>_xll.OneStreamExcelAddIn.XFFunctions.XFGetCell("TRUE", "CONSOL", $D$3,"TOT_Entity","USD","Actual",[1]Setup!C20,"PERIODIC",$B35,"TOPFLOW","TOP","TOP","top1",$C35,"top3","Open_Acute_DIV1","TOP5","TOP6","REPORTED","TOP8")</f>
        <v>3753416.13</v>
      </c>
      <c r="DA35" s="67">
        <f>_xll.OneStreamExcelAddIn.XFFunctions.XFGetCell("TRUE", "CONSOL", $D$3,"TOT_Entity","USD","Actual",[1]Setup!C21,"PERIODIC",$B35,"TOPFLOW","TOP","TOP","top1",$C35,"top3","Open_Acute_DIV1","TOP5","TOP6","REPORTED","TOP8")</f>
        <v>4511802.9400000004</v>
      </c>
      <c r="DB35" s="67">
        <f>_xll.OneStreamExcelAddIn.XFFunctions.XFGetCell("TRUE", "CONSOL", $D$3,"TOT_Entity","USD","Actual",[1]Setup!C22,"PERIODIC",$B35,"TOPFLOW","TOP","TOP","top1",$C35,"top3","Open_Acute_DIV1","TOP5","TOP6","REPORTED","TOP8")</f>
        <v>32570555.870000001</v>
      </c>
      <c r="DC35" s="67">
        <f>_xll.OneStreamExcelAddIn.XFFunctions.XFGetCell("TRUE", "CONSOL", $D$3,"TOT_Entity","USD","Actual",[1]Setup!C23,"PERIODIC",$B35,"TOPFLOW","TOP","TOP","top1",$C35,"top3","Open_Acute_DIV1","TOP5","TOP6","REPORTED","TOP8")</f>
        <v>5703238.6400000006</v>
      </c>
      <c r="DD35" s="67">
        <f>_xll.OneStreamExcelAddIn.XFFunctions.XFGetCell("TRUE", "CONSOL", $D$3,"TOT_Entity","USD","Actual",[1]Setup!C24,"PERIODIC",$B35,"TOPFLOW","TOP","TOP","top1",$C35,"top3","Open_Acute_DIV1","TOP5","TOP6","REPORTED","TOP8")</f>
        <v>5453707.3000000007</v>
      </c>
      <c r="DE35" s="67">
        <f>_xll.OneStreamExcelAddIn.XFFunctions.XFGetCell("TRUE", "CONSOL", $D$3,"TOT_Entity","USD","Actual",[1]Setup!C25,"PERIODIC",$B35,"TOPFLOW","TOP","TOP","top1",$C35,"top3","Open_Acute_DIV1","TOP5","TOP6","REPORTED","TOP8")</f>
        <v>3865972.67</v>
      </c>
      <c r="DF35" s="67">
        <f>_xll.OneStreamExcelAddIn.XFFunctions.XFGetCell("TRUE", "CONSOL", $D$3,"TOT_Entity","USD","Actual",[1]Setup!C26,"PERIODIC",$B35,"TOPFLOW","TOP","TOP","top1",$C35,"top3","Open_Acute_DIV1","TOP5","TOP6","REPORTED","TOP8")</f>
        <v>5435189.6099999994</v>
      </c>
      <c r="DG35" s="67">
        <f>_xll.OneStreamExcelAddIn.XFFunctions.XFGetCell("TRUE", "CONSOL", $D$3,"TOT_Entity","USD","Actual",[1]Setup!C27,"PERIODIC",$B35,"TOPFLOW","TOP","TOP","top1",$C35,"top3","Open_Acute_DIV1","TOP5","TOP6","REPORTED","TOP8")</f>
        <v>5063468.43</v>
      </c>
      <c r="DH35" s="67">
        <f>_xll.OneStreamExcelAddIn.XFFunctions.XFGetCell("TRUE", "CONSOL", $D$3,"TOT_Entity","USD","Actual",[1]Setup!C28,"PERIODIC",$B35,"TOPFLOW","TOP","TOP","top1",$C35,"top3","Open_Acute_DIV1","TOP5","TOP6","REPORTED","TOP8")</f>
        <v>5215762.87</v>
      </c>
      <c r="DI35" s="71"/>
      <c r="DJ35" s="67">
        <f>_xll.OneStreamExcelAddIn.XFFunctions.XFGetCell("TRUE", "CONSOL", $D$3,"TOT_Entity","Aggregated","Budget_Working",[1]Setup!C4,"PERIODIC",$B35,"TOPFLOW","TOP","TOP","top1",$C35,"top3","Open_Acute_DIV1","TOP5","TOP6","REPORTED","TOP8")</f>
        <v>5575786.8991095675</v>
      </c>
      <c r="DK35" s="67">
        <f>_xll.OneStreamExcelAddIn.XFFunctions.XFGetCell("TRUE", "CONSOL", $D$3,"TOT_Entity","Aggregated","Budget_Working",[1]Setup!C5,"PERIODIC",$B35,"TOPFLOW","TOP","TOP","top1",$C35,"top3","Open_Acute_DIV1","TOP5","TOP6","REPORTED","TOP8")</f>
        <v>5571281.1807723856</v>
      </c>
      <c r="DL35" s="67">
        <f>_xll.OneStreamExcelAddIn.XFFunctions.XFGetCell("TRUE", "CONSOL", $D$3,"TOT_Entity","Aggregated","Budget_Working",[1]Setup!C6,"PERIODIC",$B35,"TOPFLOW","TOP","TOP","top1",$C35,"top3","Open_Acute_DIV1","TOP5","TOP6","REPORTED","TOP8")</f>
        <v>6126001.108060875</v>
      </c>
      <c r="DM35" s="67">
        <f>_xll.OneStreamExcelAddIn.XFFunctions.XFGetCell("TRUE", "CONSOL", $D$3,"TOT_Entity","Aggregated","Budget_Working",[1]Setup!C7,"PERIODIC",$B35,"TOPFLOW","TOP","TOP","top1",$C35,"top3","Open_Acute_DIV1","TOP5","TOP6","REPORTED","TOP8")</f>
        <v>5696959.7951331288</v>
      </c>
      <c r="DN35" s="67">
        <f>_xll.OneStreamExcelAddIn.XFFunctions.XFGetCell("TRUE", "CONSOL", $D$3,"TOT_Entity","Aggregated","Budget_Working",[1]Setup!C8,"PERIODIC",$B35,"TOPFLOW","TOP","TOP","top1",$C35,"top3","Open_Acute_DIV1","TOP5","TOP6","REPORTED","TOP8")</f>
        <v>5707462.2691850467</v>
      </c>
      <c r="DO35" s="67">
        <f>_xll.OneStreamExcelAddIn.XFFunctions.XFGetCell("TRUE", "CONSOL", $D$3,"TOT_Entity","Aggregated","Budget_Working",[1]Setup!C9,"PERIODIC",$B35,"TOPFLOW","TOP","TOP","top1",$C35,"top3","Open_Acute_DIV1","TOP5","TOP6","REPORTED","TOP8")</f>
        <v>5876751.5595317855</v>
      </c>
      <c r="DP35" s="67">
        <f>_xll.OneStreamExcelAddIn.XFFunctions.XFGetCell("TRUE", "CONSOL", $D$3,"TOT_Entity","Aggregated","Budget_Working",[1]Setup!C10,"PERIODIC",$B35,"TOPFLOW","TOP","TOP","top1",$C35,"top3","Open_Acute_DIV1","TOP5","TOP6","REPORTED","TOP8")</f>
        <v>6129332.7557022627</v>
      </c>
      <c r="DQ35" s="67">
        <f>_xll.OneStreamExcelAddIn.XFFunctions.XFGetCell("TRUE", "CONSOL", $D$3,"TOT_Entity","Aggregated","Budget_Working",[1]Setup!C11,"PERIODIC",$B35,"TOPFLOW","TOP","TOP","top1",$C35,"top3","Open_Acute_DIV1","TOP5","TOP6","REPORTED","TOP8")</f>
        <v>5706648.1928998213</v>
      </c>
      <c r="DR35" s="67">
        <f>_xll.OneStreamExcelAddIn.XFFunctions.XFGetCell("TRUE", "CONSOL", $D$3,"TOT_Entity","Aggregated","Budget_Working",[1]Setup!C12,"PERIODIC",$B35,"TOPFLOW","TOP","TOP","top1",$C35,"top3","Open_Acute_DIV1","TOP5","TOP6","REPORTED","TOP8")</f>
        <v>5699636.6285014851</v>
      </c>
      <c r="DS35" s="67">
        <f>_xll.OneStreamExcelAddIn.XFFunctions.XFGetCell("TRUE", "CONSOL", $D$3,"TOT_Entity","Aggregated","Budget_Working",[1]Setup!C13,"PERIODIC",$B35,"TOPFLOW","TOP","TOP","top1",$C35,"top3","Open_Acute_DIV1","TOP5","TOP6","REPORTED","TOP8")</f>
        <v>5863084.8113372652</v>
      </c>
      <c r="DT35" s="67">
        <f>_xll.OneStreamExcelAddIn.XFFunctions.XFGetCell("TRUE", "CONSOL", $D$3,"TOT_Entity","Aggregated","Budget_Working",[1]Setup!C14,"PERIODIC",$B35,"TOPFLOW","TOP","TOP","top1",$C35,"top3","Open_Acute_DIV1","TOP5","TOP6","REPORTED","TOP8")</f>
        <v>5466822.9654219085</v>
      </c>
      <c r="DU35" s="67">
        <f>_xll.OneStreamExcelAddIn.XFFunctions.XFGetCell("TRUE", "CONSOL", $D$3,"TOT_Entity","Aggregated","Budget_Working",[1]Setup!C15,"PERIODIC",$B35,"TOPFLOW","TOP","TOP","top1",$C35,"top3","Open_Acute_DIV1","TOP5","TOP6","REPORTED","TOP8")</f>
        <v>5902397.4153990224</v>
      </c>
      <c r="DV35" s="71"/>
      <c r="DW35" s="67">
        <f>_xll.OneStreamExcelAddIn.XFFunctions.XFGetCell("TRUE", "CONSOL", $D$3,"TOT_Entity","USD","Budget_Final",[1]Setup!C17,"PERIODIC",$B35,"TOPFLOW","TOP","TOP","top1",$C35,"top3","Open_Acute_DIV1","TOP5","TOP6","REPORTED","TOP8")</f>
        <v>3590871.4444032158</v>
      </c>
      <c r="DX35" s="67">
        <f>_xll.OneStreamExcelAddIn.XFFunctions.XFGetCell("TRUE", "CONSOL", $D$3,"TOT_Entity","USD","Budget_Final",[1]Setup!C18,"PERIODIC",$B35,"TOPFLOW","TOP","TOP","top1",$C35,"top3","Open_Acute_DIV1","TOP5","TOP6","REPORTED","TOP8")</f>
        <v>3435921.4486203981</v>
      </c>
      <c r="DY35" s="67">
        <f>_xll.OneStreamExcelAddIn.XFFunctions.XFGetCell("TRUE", "CONSOL", $D$3,"TOT_Entity","USD","Budget_Final",[1]Setup!C19,"PERIODIC",$B35,"TOPFLOW","TOP","TOP","top1",$C35,"top3","Open_Acute_DIV1","TOP5","TOP6","REPORTED","TOP8")</f>
        <v>3836378.4727506549</v>
      </c>
      <c r="DZ35" s="67">
        <f>_xll.OneStreamExcelAddIn.XFFunctions.XFGetCell("TRUE", "CONSOL", $D$3,"TOT_Entity","USD","Budget_Final",[1]Setup!C20,"PERIODIC",$B35,"TOPFLOW","TOP","TOP","top1",$C35,"top3","Open_Acute_DIV1","TOP5","TOP6","REPORTED","TOP8")</f>
        <v>3946011.0513684601</v>
      </c>
      <c r="EA35" s="67">
        <f>_xll.OneStreamExcelAddIn.XFFunctions.XFGetCell("TRUE", "CONSOL", $D$3,"TOT_Entity","USD","Budget_Final",[1]Setup!C21,"PERIODIC",$B35,"TOPFLOW","TOP","TOP","top1",$C35,"top3","Open_Acute_DIV1","TOP5","TOP6","REPORTED","TOP8")</f>
        <v>3944825.543788658</v>
      </c>
      <c r="EB35" s="67">
        <f>_xll.OneStreamExcelAddIn.XFFunctions.XFGetCell("TRUE", "CONSOL", $D$3,"TOT_Entity","USD","Budget_Final",[1]Setup!C22,"PERIODIC",$B35,"TOPFLOW","TOP","TOP","top1",$C35,"top3","Open_Acute_DIV1","TOP5","TOP6","REPORTED","TOP8")</f>
        <v>3710410.7913469868</v>
      </c>
      <c r="EC35" s="67">
        <f>_xll.OneStreamExcelAddIn.XFFunctions.XFGetCell("TRUE", "CONSOL", $D$3,"TOT_Entity","USD","Budget_Final",[1]Setup!C23,"PERIODIC",$B35,"TOPFLOW","TOP","TOP","top1",$C35,"top3","Open_Acute_DIV1","TOP5","TOP6","REPORTED","TOP8")</f>
        <v>3872312.340152659</v>
      </c>
      <c r="ED35" s="67">
        <f>_xll.OneStreamExcelAddIn.XFFunctions.XFGetCell("TRUE", "CONSOL", $D$3,"TOT_Entity","USD","Budget_Final",[1]Setup!C24,"PERIODIC",$B35,"TOPFLOW","TOP","TOP","top1",$C35,"top3","Open_Acute_DIV1","TOP5","TOP6","REPORTED","TOP8")</f>
        <v>3875226.5818406292</v>
      </c>
      <c r="EE35" s="67">
        <f>_xll.OneStreamExcelAddIn.XFFunctions.XFGetCell("TRUE", "CONSOL", $D$3,"TOT_Entity","USD","Budget_Final",[1]Setup!C25,"PERIODIC",$B35,"TOPFLOW","TOP","TOP","top1",$C35,"top3","Open_Acute_DIV1","TOP5","TOP6","REPORTED","TOP8")</f>
        <v>3900444.8456088277</v>
      </c>
      <c r="EF35" s="67">
        <f>_xll.OneStreamExcelAddIn.XFFunctions.XFGetCell("TRUE", "CONSOL", $D$3,"TOT_Entity","USD","Budget_Final",[1]Setup!C26,"PERIODIC",$B35,"TOPFLOW","TOP","TOP","top1",$C35,"top3","Open_Acute_DIV1","TOP5","TOP6","REPORTED","TOP8")</f>
        <v>3943037.902122492</v>
      </c>
      <c r="EG35" s="67">
        <f>_xll.OneStreamExcelAddIn.XFFunctions.XFGetCell("TRUE", "CONSOL", $D$3,"TOT_Entity","USD","Budget_Final",[1]Setup!C27,"PERIODIC",$B35,"TOPFLOW","TOP","TOP","top1",$C35,"top3","Open_Acute_DIV1","TOP5","TOP6","REPORTED","TOP8")</f>
        <v>3757867.801412839</v>
      </c>
      <c r="EH35" s="67">
        <f>_xll.OneStreamExcelAddIn.XFFunctions.XFGetCell("TRUE", "CONSOL", $D$3,"TOT_Entity","USD","Budget_Final",[1]Setup!C28,"PERIODIC",$B35,"TOPFLOW","TOP","TOP","top1",$C35,"top3","Open_Acute_DIV1","TOP5","TOP6","REPORTED","TOP8")</f>
        <v>3751954.8864215808</v>
      </c>
    </row>
    <row r="36" spans="2:138" x14ac:dyDescent="0.25">
      <c r="B36" s="51">
        <v>56100</v>
      </c>
      <c r="C36" s="51"/>
      <c r="D36" s="52" t="s">
        <v>68</v>
      </c>
      <c r="E36" s="53">
        <f>_xll.OneStreamExcelAddIn.XFFunctions.XFGetCell("TRUE", "CONSOL", $D$3,"TOT_Entity","USD","Actual",$E$3,"PERIODIC",$B36,"TOPFLOW","TOP","TOP","top1",$C36,"top3","Open_Acute_DIV1","TOP5","TOP6","REPORTED","TOP8")</f>
        <v>200</v>
      </c>
      <c r="F36" s="53">
        <f>_xll.OneStreamExcelAddIn.XFFunctions.XFGetCell("TRUE", "CONSOL", $D$3,"TOT_Entity","Aggregated","Budget_Working",$E$3,"PERIODIC",$B36,"TOPFLOW","TOP","TOP","top1",$C36,"top3","Open_Acute_DIV1","TOP5","TOP6","REPORTED","TOP8")</f>
        <v>384.16</v>
      </c>
      <c r="G36" s="53">
        <f t="shared" ref="G36:G46" si="93">E36-F36</f>
        <v>-184.16000000000003</v>
      </c>
      <c r="H36" s="40">
        <f t="shared" si="10"/>
        <v>-0.47938359017076221</v>
      </c>
      <c r="I36" s="41"/>
      <c r="J36" s="53">
        <f>_xll.OneStreamExcelAddIn.XFFunctions.XFGetCell("TRUE", "CONSOL", $D$3,"TOT_Entity","USD","Actual",$E$3,"YTD",$B36,"TOPFLOW","TOP","TOP","top1",$C36,"top3","Open_Acute_DIV1","TOP5","TOP6","REPORTED","TOP8")</f>
        <v>1000</v>
      </c>
      <c r="K36" s="53">
        <f>_xll.OneStreamExcelAddIn.XFFunctions.XFGetCell("TRUE", "CONSOL", $D$3,"TOT_Entity","Aggregated","Budget_Working",$E$3,"YTD",$B36,"TOPFLOW","TOP","TOP","top1",$C36,"top3","Open_Acute_DIV1","TOP5","TOP6","REPORTED","TOP8")</f>
        <v>1536.64</v>
      </c>
      <c r="L36" s="53">
        <f t="shared" ref="L36:L46" si="94">J36-K36</f>
        <v>-536.6400000000001</v>
      </c>
      <c r="M36" s="40">
        <f t="shared" si="11"/>
        <v>-0.34922948771345275</v>
      </c>
      <c r="N36" s="41"/>
      <c r="O36" s="53">
        <f>_xll.OneStreamExcelAddIn.XFFunctions.XFGetCell("TRUE", "CONSOL", $D$3,"TOT_Entity","USD","Actual",$F$3,"YTD",$B36,"TOPFLOW","TOP","TOP","top1",$C36,"top3","Open_Acute_DIV1","TOP5","TOP6","REPORTED","TOP8")</f>
        <v>1784.09</v>
      </c>
      <c r="P36" s="53">
        <f>_xll.OneStreamExcelAddIn.XFFunctions.XFGetCell("TRUE", "CONSOL", $D$3,"TOT_Entity","USD","Actual",$E$3,"YTD",$B36,"TOPFLOW","TOP","TOP","top1",$C36,"top3","Open_Acute_DIV1","TOP5","TOP6","REPORTED","VAR_BW_PY_Actual")</f>
        <v>-784.09</v>
      </c>
      <c r="Q36" s="40">
        <f t="shared" si="12"/>
        <v>-0.43949016024976323</v>
      </c>
      <c r="R36" s="41"/>
      <c r="S36" s="53">
        <f>_xll.OneStreamExcelAddIn.XFFunctions.XFGetCell("TRUE", "CONSOL", $D$3,"TOT_Entity","USD","MIDFCST",$E$3,"MTD",$B36,"TOPFLOW","TOP","TOP","top1",$C36,"top3","Open_Acute_DIV1","TOP5","TOP6","REPORTED","TOP8")</f>
        <v>0</v>
      </c>
      <c r="T36" s="53">
        <f t="shared" si="68"/>
        <v>200</v>
      </c>
      <c r="U36" s="40">
        <f t="shared" si="35"/>
        <v>0</v>
      </c>
      <c r="V36" s="41"/>
      <c r="W36" s="42"/>
      <c r="X36" s="43"/>
      <c r="Y36" s="42"/>
      <c r="Z36" s="44"/>
      <c r="AA36" s="52"/>
      <c r="AB36" s="53">
        <f>_xll.OneStreamExcelAddIn.XFFunctions.XFGetCell("TRUE", "CONSOL", $D$3,"TOT_Entity","USD","Actual",[1]Setup!C4,"PERIODIC",$B36,"TOPFLOW","TOP","TOP","top1",$C36,"top3","Open_Acute_DIV1","TOP5","TOP6","REPORTED","TOP8")</f>
        <v>280</v>
      </c>
      <c r="AC36" s="53">
        <f>_xll.OneStreamExcelAddIn.XFFunctions.XFGetCell("TRUE", "CONSOL", $D$3,"TOT_Entity","Aggregated","Budget_Working",[1]Setup!C4,"PERIODIC",$B36,"TOPFLOW","TOP","TOP","top1",$C36,"top3","Open_Acute_DIV1","TOP5","TOP6","REPORTED","TOP8")</f>
        <v>384.16</v>
      </c>
      <c r="AD36" s="53">
        <f t="shared" si="69"/>
        <v>-104.16000000000003</v>
      </c>
      <c r="AE36" s="40">
        <f t="shared" si="70"/>
        <v>-0.2711370262390671</v>
      </c>
      <c r="AG36" s="53">
        <f>_xll.OneStreamExcelAddIn.XFFunctions.XFGetCell("TRUE", "CONSOL", $D$3,"TOT_Entity","USD","Actual",[1]Setup!C5,"PERIODIC",$B36,"TOPFLOW","TOP","TOP","top1",$C36,"top3","Open_Acute_DIV1","TOP5","TOP6","REPORTED","TOP8")</f>
        <v>300</v>
      </c>
      <c r="AH36" s="53">
        <f>_xll.OneStreamExcelAddIn.XFFunctions.XFGetCell("TRUE", "CONSOL", $D$3,"TOT_Entity","Aggregated","Budget_Working",[1]Setup!C5,"PERIODIC",$B36,"TOPFLOW","TOP","TOP","top1",$C36,"top3","Open_Acute_DIV1","TOP5","TOP6","REPORTED","TOP8")</f>
        <v>384.16</v>
      </c>
      <c r="AI36" s="53">
        <f t="shared" si="71"/>
        <v>-84.160000000000025</v>
      </c>
      <c r="AJ36" s="40">
        <f t="shared" si="72"/>
        <v>-0.21907538525614331</v>
      </c>
      <c r="AL36" s="53">
        <f>_xll.OneStreamExcelAddIn.XFFunctions.XFGetCell("TRUE", "CONSOL", $D$3,"TOT_Entity","USD","Actual",[1]Setup!C6,"PERIODIC",$B36,"TOPFLOW","TOP","TOP","top1",$C36,"top3","Open_Acute_DIV1","TOP5","TOP6","REPORTED","TOP8")</f>
        <v>220</v>
      </c>
      <c r="AM36" s="53">
        <f>_xll.OneStreamExcelAddIn.XFFunctions.XFGetCell("TRUE", "CONSOL", $D$3,"TOT_Entity","Aggregated","Budget_Working",[1]Setup!C6,"PERIODIC",$B36,"TOPFLOW","TOP","TOP","top1",$C36,"top3","Open_Acute_DIV1","TOP5","TOP6","REPORTED","TOP8")</f>
        <v>384.16</v>
      </c>
      <c r="AN36" s="53">
        <f t="shared" si="73"/>
        <v>-164.16000000000003</v>
      </c>
      <c r="AO36" s="40">
        <f t="shared" si="74"/>
        <v>-0.42732194918783839</v>
      </c>
      <c r="AQ36" s="53">
        <f>_xll.OneStreamExcelAddIn.XFFunctions.XFGetCell("TRUE", "CONSOL", $D$3,"TOT_Entity","USD","Actual",[1]Setup!C7,"PERIODIC",$B36,"TOPFLOW","TOP","TOP","top1",$C36,"top3","Open_Acute_DIV1","TOP5","TOP6","REPORTED","TOP8")</f>
        <v>200</v>
      </c>
      <c r="AR36" s="53">
        <f>_xll.OneStreamExcelAddIn.XFFunctions.XFGetCell("TRUE", "CONSOL", $D$3,"TOT_Entity","Aggregated","Budget_Working",[1]Setup!C7,"PERIODIC",$B36,"TOPFLOW","TOP","TOP","top1",$C36,"top3","Open_Acute_DIV1","TOP5","TOP6","REPORTED","TOP8")</f>
        <v>384.16</v>
      </c>
      <c r="AS36" s="53">
        <f t="shared" si="75"/>
        <v>-184.16000000000003</v>
      </c>
      <c r="AT36" s="40">
        <f t="shared" si="76"/>
        <v>-0.47938359017076226</v>
      </c>
      <c r="AV36" s="53">
        <f>_xll.OneStreamExcelAddIn.XFFunctions.XFGetCell("TRUE", "CONSOL", $D$3,"TOT_Entity","USD","Actual",[1]Setup!C8,"PERIODIC",$B36,"TOPFLOW","TOP","TOP","top1",$C36,"top3","Open_Acute_DIV1","TOP5","TOP6","REPORTED","TOP8")</f>
        <v>-1000</v>
      </c>
      <c r="AW36" s="53">
        <f>_xll.OneStreamExcelAddIn.XFFunctions.XFGetCell("TRUE", "CONSOL", $D$3,"TOT_Entity","Aggregated","Budget_Working",[1]Setup!C8,"PERIODIC",$B36,"TOPFLOW","TOP","TOP","top1",$C36,"top3","Open_Acute_DIV1","TOP5","TOP6","REPORTED","TOP8")</f>
        <v>384.16</v>
      </c>
      <c r="AX36" s="53">
        <f t="shared" si="77"/>
        <v>-1384.16</v>
      </c>
      <c r="AY36" s="40">
        <f t="shared" si="78"/>
        <v>-3.603082049146189</v>
      </c>
      <c r="BA36" s="53">
        <f>_xll.OneStreamExcelAddIn.XFFunctions.XFGetCell("TRUE", "CONSOL", $D$3,"TOT_Entity","USD","Actual",[1]Setup!C9,"PERIODIC",$B36,"TOPFLOW","TOP","TOP","top1",$C36,"top3","Open_Acute_DIV1","TOP5","TOP6","REPORTED","TOP8")</f>
        <v>0</v>
      </c>
      <c r="BB36" s="53">
        <f>_xll.OneStreamExcelAddIn.XFFunctions.XFGetCell("TRUE", "CONSOL", $D$3,"TOT_Entity","Aggregated","Budget_Working",[1]Setup!C9,"PERIODIC",$B36,"TOPFLOW","TOP","TOP","top1",$C36,"top3","Open_Acute_DIV1","TOP5","TOP6","REPORTED","TOP8")</f>
        <v>384.16</v>
      </c>
      <c r="BC36" s="53">
        <f t="shared" si="79"/>
        <v>-384.16</v>
      </c>
      <c r="BD36" s="40">
        <f t="shared" si="80"/>
        <v>-1</v>
      </c>
      <c r="BF36" s="53">
        <f>_xll.OneStreamExcelAddIn.XFFunctions.XFGetCell("TRUE", "CONSOL", $D$3,"TOT_Entity","USD","Actual",[1]Setup!C10,"PERIODIC",$B36,"TOPFLOW","TOP","TOP","top1",$C36,"top3","Open_Acute_DIV1","TOP5","TOP6","REPORTED","TOP8")</f>
        <v>0</v>
      </c>
      <c r="BG36" s="53">
        <f>_xll.OneStreamExcelAddIn.XFFunctions.XFGetCell("TRUE", "CONSOL", $D$3,"TOT_Entity","Aggregated","Budget_Working",[1]Setup!C10,"PERIODIC",$B36,"TOPFLOW","TOP","TOP","top1",$C36,"top3","Open_Acute_DIV1","TOP5","TOP6","REPORTED","TOP8")</f>
        <v>384.16</v>
      </c>
      <c r="BH36" s="53">
        <f t="shared" si="81"/>
        <v>-384.16</v>
      </c>
      <c r="BI36" s="40">
        <f t="shared" si="82"/>
        <v>-1</v>
      </c>
      <c r="BK36" s="53">
        <f>_xll.OneStreamExcelAddIn.XFFunctions.XFGetCell("TRUE", "CONSOL", $D$3,"TOT_Entity","USD","Actual",[1]Setup!C11,"PERIODIC",$B36,"TOPFLOW","TOP","TOP","top1",$C36,"top3","Open_Acute_DIV1","TOP5","TOP6","REPORTED","TOP8")</f>
        <v>0</v>
      </c>
      <c r="BL36" s="53">
        <f>_xll.OneStreamExcelAddIn.XFFunctions.XFGetCell("TRUE", "CONSOL", $D$3,"TOT_Entity","Aggregated","Budget_Working",[1]Setup!C11,"PERIODIC",$B36,"TOPFLOW","TOP","TOP","top1",$C36,"top3","Open_Acute_DIV1","TOP5","TOP6","REPORTED","TOP8")</f>
        <v>384.16</v>
      </c>
      <c r="BM36" s="53">
        <f t="shared" si="83"/>
        <v>-384.16</v>
      </c>
      <c r="BN36" s="40">
        <f t="shared" si="84"/>
        <v>-1</v>
      </c>
      <c r="BP36" s="53">
        <f>_xll.OneStreamExcelAddIn.XFFunctions.XFGetCell("TRUE", "CONSOL", $D$3,"TOT_Entity","USD","Actual",[1]Setup!C12,"PERIODIC",$B36,"TOPFLOW","TOP","TOP","top1",$C36,"top3","Open_Acute_DIV1","TOP5","TOP6","REPORTED","TOP8")</f>
        <v>0</v>
      </c>
      <c r="BQ36" s="53">
        <f>_xll.OneStreamExcelAddIn.XFFunctions.XFGetCell("TRUE", "CONSOL", $D$3,"TOT_Entity","Aggregated","Budget_Working",[1]Setup!C12,"PERIODIC",$B36,"TOPFLOW","TOP","TOP","top1",$C36,"top3","Open_Acute_DIV1","TOP5","TOP6","REPORTED","TOP8")</f>
        <v>384.16</v>
      </c>
      <c r="BR36" s="53">
        <f t="shared" si="85"/>
        <v>-384.16</v>
      </c>
      <c r="BS36" s="40">
        <f t="shared" si="86"/>
        <v>-1</v>
      </c>
      <c r="BU36" s="53">
        <f>_xll.OneStreamExcelAddIn.XFFunctions.XFGetCell("TRUE", "CONSOL", $D$3,"TOT_Entity","USD","Actual",[1]Setup!C13,"PERIODIC",$B36,"TOPFLOW","TOP","TOP","top1",$C36,"top3","Open_Acute_DIV1","TOP5","TOP6","REPORTED","TOP8")</f>
        <v>0</v>
      </c>
      <c r="BV36" s="53">
        <f>_xll.OneStreamExcelAddIn.XFFunctions.XFGetCell("TRUE", "CONSOL", $D$3,"TOT_Entity","Aggregated","Budget_Working",[1]Setup!C13,"PERIODIC",$B36,"TOPFLOW","TOP","TOP","top1",$C36,"top3","Open_Acute_DIV1","TOP5","TOP6","REPORTED","TOP8")</f>
        <v>384.16</v>
      </c>
      <c r="BW36" s="53">
        <f t="shared" si="87"/>
        <v>-384.16</v>
      </c>
      <c r="BX36" s="40">
        <f t="shared" si="88"/>
        <v>-1</v>
      </c>
      <c r="BZ36" s="53">
        <f>_xll.OneStreamExcelAddIn.XFFunctions.XFGetCell("TRUE", "CONSOL", $D$3,"TOT_Entity","USD","Actual",[1]Setup!C14,"PERIODIC",$B36,"TOPFLOW","TOP","TOP","top1",$C36,"top3","Open_Acute_DIV1","TOP5","TOP6","REPORTED","TOP8")</f>
        <v>0</v>
      </c>
      <c r="CA36" s="53">
        <f>_xll.OneStreamExcelAddIn.XFFunctions.XFGetCell("TRUE", "CONSOL", $D$3,"TOT_Entity","Aggregated","Budget_Working",[1]Setup!C14,"PERIODIC",$B36,"TOPFLOW","TOP","TOP","top1",$C36,"top3","Open_Acute_DIV1","TOP5","TOP6","REPORTED","TOP8")</f>
        <v>384.16</v>
      </c>
      <c r="CB36" s="53">
        <f t="shared" si="89"/>
        <v>-384.16</v>
      </c>
      <c r="CC36" s="40">
        <f t="shared" si="90"/>
        <v>-1</v>
      </c>
      <c r="CE36" s="53">
        <f>_xll.OneStreamExcelAddIn.XFFunctions.XFGetCell("TRUE", "CONSOL", $D$3,"TOT_Entity","USD","Actual",[1]Setup!C15,"PERIODIC",$B36,"TOPFLOW","TOP","TOP","top1",$C36,"top3","Open_Acute_DIV1","TOP5","TOP6","REPORTED","TOP8")</f>
        <v>0</v>
      </c>
      <c r="CF36" s="53">
        <f>_xll.OneStreamExcelAddIn.XFFunctions.XFGetCell("TRUE", "CONSOL", $D$3,"TOT_Entity","Aggregated","Budget_Working",[1]Setup!C15,"PERIODIC",$B36,"TOPFLOW","TOP","TOP","top1",$C36,"top3","Open_Acute_DIV1","TOP5","TOP6","REPORTED","TOP8")</f>
        <v>384.16</v>
      </c>
      <c r="CG36" s="53">
        <f t="shared" si="91"/>
        <v>-384.16</v>
      </c>
      <c r="CH36" s="40">
        <f t="shared" si="92"/>
        <v>-1</v>
      </c>
      <c r="CI36" s="15"/>
      <c r="CJ36" s="53">
        <f>_xll.OneStreamExcelAddIn.XFFunctions.XFGetCell("TRUE", "CONSOL", $D$3,"TOT_Entity","USD","Actual",[1]Setup!C4,"PERIODIC",$B36,"TOPFLOW","TOP","TOP","top1",$C36,"top3","Open_Acute_DIV1","TOP5","TOP6","REPORTED","TOP8")</f>
        <v>280</v>
      </c>
      <c r="CK36" s="53">
        <f>_xll.OneStreamExcelAddIn.XFFunctions.XFGetCell("TRUE", "CONSOL", $D$3,"TOT_Entity","USD","Actual",[1]Setup!C5,"PERIODIC",$B36,"TOPFLOW","TOP","TOP","top1",$C36,"top3","Open_Acute_DIV1","TOP5","TOP6","REPORTED","TOP8")</f>
        <v>300</v>
      </c>
      <c r="CL36" s="53">
        <f>_xll.OneStreamExcelAddIn.XFFunctions.XFGetCell("TRUE", "CONSOL", $D$3,"TOT_Entity","USD","Actual",[1]Setup!C6,"PERIODIC",$B36,"TOPFLOW","TOP","TOP","top1",$C36,"top3","Open_Acute_DIV1","TOP5","TOP6","REPORTED","TOP8")</f>
        <v>220</v>
      </c>
      <c r="CM36" s="53">
        <f>_xll.OneStreamExcelAddIn.XFFunctions.XFGetCell("TRUE", "CONSOL", $D$3,"TOT_Entity","USD","Actual",[1]Setup!C7,"PERIODIC",$B36,"TOPFLOW","TOP","TOP","top1",$C36,"top3","Open_Acute_DIV1","TOP5","TOP6","REPORTED","TOP8")</f>
        <v>200</v>
      </c>
      <c r="CN36" s="53">
        <f>_xll.OneStreamExcelAddIn.XFFunctions.XFGetCell("TRUE", "CONSOL", $D$3,"TOT_Entity","USD","Actual",[1]Setup!C8,"PERIODIC",$B36,"TOPFLOW","TOP","TOP","top1",$C36,"top3","Open_Acute_DIV1","TOP5","TOP6","REPORTED","TOP8")</f>
        <v>-1000</v>
      </c>
      <c r="CO36" s="53">
        <f>_xll.OneStreamExcelAddIn.XFFunctions.XFGetCell("TRUE", "CONSOL", $D$3,"TOT_Entity","USD","Actual",[1]Setup!C9,"PERIODIC",$B36,"TOPFLOW","TOP","TOP","top1",$C36,"top3","Open_Acute_DIV1","TOP5","TOP6","REPORTED","TOP8")</f>
        <v>0</v>
      </c>
      <c r="CP36" s="53">
        <f>_xll.OneStreamExcelAddIn.XFFunctions.XFGetCell("TRUE", "CONSOL", $D$3,"TOT_Entity","USD","Actual",[1]Setup!C10,"PERIODIC",$B36,"TOPFLOW","TOP","TOP","top1",$C36,"top3","Open_Acute_DIV1","TOP5","TOP6","REPORTED","TOP8")</f>
        <v>0</v>
      </c>
      <c r="CQ36" s="53">
        <f>_xll.OneStreamExcelAddIn.XFFunctions.XFGetCell("TRUE", "CONSOL", $D$3,"TOT_Entity","USD","Actual",[1]Setup!C11,"PERIODIC",$B36,"TOPFLOW","TOP","TOP","top1",$C36,"top3","Open_Acute_DIV1","TOP5","TOP6","REPORTED","TOP8")</f>
        <v>0</v>
      </c>
      <c r="CR36" s="53">
        <f>_xll.OneStreamExcelAddIn.XFFunctions.XFGetCell("TRUE", "CONSOL", $D$3,"TOT_Entity","USD","Actual",[1]Setup!C12,"PERIODIC",$B36,"TOPFLOW","TOP","TOP","top1",$C36,"top3","Open_Acute_DIV1","TOP5","TOP6","REPORTED","TOP8")</f>
        <v>0</v>
      </c>
      <c r="CS36" s="53">
        <f>_xll.OneStreamExcelAddIn.XFFunctions.XFGetCell("TRUE", "CONSOL", $D$3,"TOT_Entity","USD","Actual",[1]Setup!C13,"PERIODIC",$B36,"TOPFLOW","TOP","TOP","top1",$C36,"top3","Open_Acute_DIV1","TOP5","TOP6","REPORTED","TOP8")</f>
        <v>0</v>
      </c>
      <c r="CT36" s="53">
        <f>_xll.OneStreamExcelAddIn.XFFunctions.XFGetCell("TRUE", "CONSOL", $D$3,"TOT_Entity","USD","Actual",[1]Setup!C14,"PERIODIC",$B36,"TOPFLOW","TOP","TOP","top1",$C36,"top3","Open_Acute_DIV1","TOP5","TOP6","REPORTED","TOP8")</f>
        <v>0</v>
      </c>
      <c r="CU36" s="53">
        <f>_xll.OneStreamExcelAddIn.XFFunctions.XFGetCell("TRUE", "CONSOL", $D$3,"TOT_Entity","USD","Actual",[1]Setup!C15,"PERIODIC",$B36,"TOPFLOW","TOP","TOP","top1",$C36,"top3","Open_Acute_DIV1","TOP5","TOP6","REPORTED","TOP8")</f>
        <v>0</v>
      </c>
      <c r="CV36" s="15"/>
      <c r="CW36" s="53">
        <f>_xll.OneStreamExcelAddIn.XFFunctions.XFGetCell("TRUE", "CONSOL", $D$3,"TOT_Entity","USD","Actual",[1]Setup!C17,"PERIODIC",$B36,"TOPFLOW","TOP","TOP","top1",$C36,"top3","Open_Acute_DIV1","TOP5","TOP6","REPORTED","TOP8")</f>
        <v>689.84</v>
      </c>
      <c r="CX36" s="53">
        <f>_xll.OneStreamExcelAddIn.XFFunctions.XFGetCell("TRUE", "CONSOL", $D$3,"TOT_Entity","USD","Actual",[1]Setup!C18,"PERIODIC",$B36,"TOPFLOW","TOP","TOP","top1",$C36,"top3","Open_Acute_DIV1","TOP5","TOP6","REPORTED","TOP8")</f>
        <v>322</v>
      </c>
      <c r="CY36" s="53">
        <f>_xll.OneStreamExcelAddIn.XFFunctions.XFGetCell("TRUE", "CONSOL", $D$3,"TOT_Entity","USD","Actual",[1]Setup!C19,"PERIODIC",$B36,"TOPFLOW","TOP","TOP","top1",$C36,"top3","Open_Acute_DIV1","TOP5","TOP6","REPORTED","TOP8")</f>
        <v>476</v>
      </c>
      <c r="CZ36" s="53">
        <f>_xll.OneStreamExcelAddIn.XFFunctions.XFGetCell("TRUE", "CONSOL", $D$3,"TOT_Entity","USD","Actual",[1]Setup!C20,"PERIODIC",$B36,"TOPFLOW","TOP","TOP","top1",$C36,"top3","Open_Acute_DIV1","TOP5","TOP6","REPORTED","TOP8")</f>
        <v>296.25</v>
      </c>
      <c r="DA36" s="53">
        <f>_xll.OneStreamExcelAddIn.XFFunctions.XFGetCell("TRUE", "CONSOL", $D$3,"TOT_Entity","USD","Actual",[1]Setup!C21,"PERIODIC",$B36,"TOPFLOW","TOP","TOP","top1",$C36,"top3","Open_Acute_DIV1","TOP5","TOP6","REPORTED","TOP8")</f>
        <v>279.25</v>
      </c>
      <c r="DB36" s="53">
        <f>_xll.OneStreamExcelAddIn.XFFunctions.XFGetCell("TRUE", "CONSOL", $D$3,"TOT_Entity","USD","Actual",[1]Setup!C22,"PERIODIC",$B36,"TOPFLOW","TOP","TOP","top1",$C36,"top3","Open_Acute_DIV1","TOP5","TOP6","REPORTED","TOP8")</f>
        <v>272.5</v>
      </c>
      <c r="DC36" s="53">
        <f>_xll.OneStreamExcelAddIn.XFFunctions.XFGetCell("TRUE", "CONSOL", $D$3,"TOT_Entity","USD","Actual",[1]Setup!C23,"PERIODIC",$B36,"TOPFLOW","TOP","TOP","top1",$C36,"top3","Open_Acute_DIV1","TOP5","TOP6","REPORTED","TOP8")</f>
        <v>378.72</v>
      </c>
      <c r="DD36" s="53">
        <f>_xll.OneStreamExcelAddIn.XFFunctions.XFGetCell("TRUE", "CONSOL", $D$3,"TOT_Entity","USD","Actual",[1]Setup!C24,"PERIODIC",$B36,"TOPFLOW","TOP","TOP","top1",$C36,"top3","Open_Acute_DIV1","TOP5","TOP6","REPORTED","TOP8")</f>
        <v>358.72</v>
      </c>
      <c r="DE36" s="53">
        <f>_xll.OneStreamExcelAddIn.XFFunctions.XFGetCell("TRUE", "CONSOL", $D$3,"TOT_Entity","USD","Actual",[1]Setup!C25,"PERIODIC",$B36,"TOPFLOW","TOP","TOP","top1",$C36,"top3","Open_Acute_DIV1","TOP5","TOP6","REPORTED","TOP8")</f>
        <v>229.04</v>
      </c>
      <c r="DF36" s="53">
        <f>_xll.OneStreamExcelAddIn.XFFunctions.XFGetCell("TRUE", "CONSOL", $D$3,"TOT_Entity","USD","Actual",[1]Setup!C26,"PERIODIC",$B36,"TOPFLOW","TOP","TOP","top1",$C36,"top3","Open_Acute_DIV1","TOP5","TOP6","REPORTED","TOP8")</f>
        <v>255</v>
      </c>
      <c r="DG36" s="53">
        <f>_xll.OneStreamExcelAddIn.XFFunctions.XFGetCell("TRUE", "CONSOL", $D$3,"TOT_Entity","USD","Actual",[1]Setup!C27,"PERIODIC",$B36,"TOPFLOW","TOP","TOP","top1",$C36,"top3","Open_Acute_DIV1","TOP5","TOP6","REPORTED","TOP8")</f>
        <v>120</v>
      </c>
      <c r="DH36" s="53">
        <f>_xll.OneStreamExcelAddIn.XFFunctions.XFGetCell("TRUE", "CONSOL", $D$3,"TOT_Entity","USD","Actual",[1]Setup!C28,"PERIODIC",$B36,"TOPFLOW","TOP","TOP","top1",$C36,"top3","Open_Acute_DIV1","TOP5","TOP6","REPORTED","TOP8")</f>
        <v>169.05</v>
      </c>
      <c r="DI36" s="15"/>
      <c r="DJ36" s="53">
        <f>_xll.OneStreamExcelAddIn.XFFunctions.XFGetCell("TRUE", "CONSOL", $D$3,"TOT_Entity","Aggregated","Budget_Working",[1]Setup!C4,"PERIODIC",$B36,"TOPFLOW","TOP","TOP","top1",$C36,"top3","Open_Acute_DIV1","TOP5","TOP6","REPORTED","TOP8")</f>
        <v>384.16</v>
      </c>
      <c r="DK36" s="53">
        <f>_xll.OneStreamExcelAddIn.XFFunctions.XFGetCell("TRUE", "CONSOL", $D$3,"TOT_Entity","Aggregated","Budget_Working",[1]Setup!C5,"PERIODIC",$B36,"TOPFLOW","TOP","TOP","top1",$C36,"top3","Open_Acute_DIV1","TOP5","TOP6","REPORTED","TOP8")</f>
        <v>384.16</v>
      </c>
      <c r="DL36" s="53">
        <f>_xll.OneStreamExcelAddIn.XFFunctions.XFGetCell("TRUE", "CONSOL", $D$3,"TOT_Entity","Aggregated","Budget_Working",[1]Setup!C6,"PERIODIC",$B36,"TOPFLOW","TOP","TOP","top1",$C36,"top3","Open_Acute_DIV1","TOP5","TOP6","REPORTED","TOP8")</f>
        <v>384.16</v>
      </c>
      <c r="DM36" s="53">
        <f>_xll.OneStreamExcelAddIn.XFFunctions.XFGetCell("TRUE", "CONSOL", $D$3,"TOT_Entity","Aggregated","Budget_Working",[1]Setup!C7,"PERIODIC",$B36,"TOPFLOW","TOP","TOP","top1",$C36,"top3","Open_Acute_DIV1","TOP5","TOP6","REPORTED","TOP8")</f>
        <v>384.16</v>
      </c>
      <c r="DN36" s="53">
        <f>_xll.OneStreamExcelAddIn.XFFunctions.XFGetCell("TRUE", "CONSOL", $D$3,"TOT_Entity","Aggregated","Budget_Working",[1]Setup!C8,"PERIODIC",$B36,"TOPFLOW","TOP","TOP","top1",$C36,"top3","Open_Acute_DIV1","TOP5","TOP6","REPORTED","TOP8")</f>
        <v>384.16</v>
      </c>
      <c r="DO36" s="53">
        <f>_xll.OneStreamExcelAddIn.XFFunctions.XFGetCell("TRUE", "CONSOL", $D$3,"TOT_Entity","Aggregated","Budget_Working",[1]Setup!C9,"PERIODIC",$B36,"TOPFLOW","TOP","TOP","top1",$C36,"top3","Open_Acute_DIV1","TOP5","TOP6","REPORTED","TOP8")</f>
        <v>384.16</v>
      </c>
      <c r="DP36" s="53">
        <f>_xll.OneStreamExcelAddIn.XFFunctions.XFGetCell("TRUE", "CONSOL", $D$3,"TOT_Entity","Aggregated","Budget_Working",[1]Setup!C10,"PERIODIC",$B36,"TOPFLOW","TOP","TOP","top1",$C36,"top3","Open_Acute_DIV1","TOP5","TOP6","REPORTED","TOP8")</f>
        <v>384.16</v>
      </c>
      <c r="DQ36" s="53">
        <f>_xll.OneStreamExcelAddIn.XFFunctions.XFGetCell("TRUE", "CONSOL", $D$3,"TOT_Entity","Aggregated","Budget_Working",[1]Setup!C11,"PERIODIC",$B36,"TOPFLOW","TOP","TOP","top1",$C36,"top3","Open_Acute_DIV1","TOP5","TOP6","REPORTED","TOP8")</f>
        <v>384.16</v>
      </c>
      <c r="DR36" s="53">
        <f>_xll.OneStreamExcelAddIn.XFFunctions.XFGetCell("TRUE", "CONSOL", $D$3,"TOT_Entity","Aggregated","Budget_Working",[1]Setup!C12,"PERIODIC",$B36,"TOPFLOW","TOP","TOP","top1",$C36,"top3","Open_Acute_DIV1","TOP5","TOP6","REPORTED","TOP8")</f>
        <v>384.16</v>
      </c>
      <c r="DS36" s="53">
        <f>_xll.OneStreamExcelAddIn.XFFunctions.XFGetCell("TRUE", "CONSOL", $D$3,"TOT_Entity","Aggregated","Budget_Working",[1]Setup!C13,"PERIODIC",$B36,"TOPFLOW","TOP","TOP","top1",$C36,"top3","Open_Acute_DIV1","TOP5","TOP6","REPORTED","TOP8")</f>
        <v>384.16</v>
      </c>
      <c r="DT36" s="53">
        <f>_xll.OneStreamExcelAddIn.XFFunctions.XFGetCell("TRUE", "CONSOL", $D$3,"TOT_Entity","Aggregated","Budget_Working",[1]Setup!C14,"PERIODIC",$B36,"TOPFLOW","TOP","TOP","top1",$C36,"top3","Open_Acute_DIV1","TOP5","TOP6","REPORTED","TOP8")</f>
        <v>384.16</v>
      </c>
      <c r="DU36" s="53">
        <f>_xll.OneStreamExcelAddIn.XFFunctions.XFGetCell("TRUE", "CONSOL", $D$3,"TOT_Entity","Aggregated","Budget_Working",[1]Setup!C15,"PERIODIC",$B36,"TOPFLOW","TOP","TOP","top1",$C36,"top3","Open_Acute_DIV1","TOP5","TOP6","REPORTED","TOP8")</f>
        <v>384.16</v>
      </c>
      <c r="DV36" s="15"/>
      <c r="DW36" s="53">
        <f>_xll.OneStreamExcelAddIn.XFFunctions.XFGetCell("TRUE", "CONSOL", $D$3,"TOT_Entity","USD","Budget_Final",[1]Setup!C17,"PERIODIC",$B36,"TOPFLOW","TOP","TOP","top1",$C36,"top3","Open_Acute_DIV1","TOP5","TOP6","REPORTED","TOP8")</f>
        <v>401.52272727299999</v>
      </c>
      <c r="DX36" s="53">
        <f>_xll.OneStreamExcelAddIn.XFFunctions.XFGetCell("TRUE", "CONSOL", $D$3,"TOT_Entity","USD","Budget_Final",[1]Setup!C18,"PERIODIC",$B36,"TOPFLOW","TOP","TOP","top1",$C36,"top3","Open_Acute_DIV1","TOP5","TOP6","REPORTED","TOP8")</f>
        <v>401.52272727299999</v>
      </c>
      <c r="DY36" s="53">
        <f>_xll.OneStreamExcelAddIn.XFFunctions.XFGetCell("TRUE", "CONSOL", $D$3,"TOT_Entity","USD","Budget_Final",[1]Setup!C19,"PERIODIC",$B36,"TOPFLOW","TOP","TOP","top1",$C36,"top3","Open_Acute_DIV1","TOP5","TOP6","REPORTED","TOP8")</f>
        <v>401.52272727299999</v>
      </c>
      <c r="DZ36" s="53">
        <f>_xll.OneStreamExcelAddIn.XFFunctions.XFGetCell("TRUE", "CONSOL", $D$3,"TOT_Entity","USD","Budget_Final",[1]Setup!C20,"PERIODIC",$B36,"TOPFLOW","TOP","TOP","top1",$C36,"top3","Open_Acute_DIV1","TOP5","TOP6","REPORTED","TOP8")</f>
        <v>401.52272727299999</v>
      </c>
      <c r="EA36" s="53">
        <f>_xll.OneStreamExcelAddIn.XFFunctions.XFGetCell("TRUE", "CONSOL", $D$3,"TOT_Entity","USD","Budget_Final",[1]Setup!C21,"PERIODIC",$B36,"TOPFLOW","TOP","TOP","top1",$C36,"top3","Open_Acute_DIV1","TOP5","TOP6","REPORTED","TOP8")</f>
        <v>401.52272727299999</v>
      </c>
      <c r="EB36" s="53">
        <f>_xll.OneStreamExcelAddIn.XFFunctions.XFGetCell("TRUE", "CONSOL", $D$3,"TOT_Entity","USD","Budget_Final",[1]Setup!C22,"PERIODIC",$B36,"TOPFLOW","TOP","TOP","top1",$C36,"top3","Open_Acute_DIV1","TOP5","TOP6","REPORTED","TOP8")</f>
        <v>401.52272727299999</v>
      </c>
      <c r="EC36" s="53">
        <f>_xll.OneStreamExcelAddIn.XFFunctions.XFGetCell("TRUE", "CONSOL", $D$3,"TOT_Entity","USD","Budget_Final",[1]Setup!C23,"PERIODIC",$B36,"TOPFLOW","TOP","TOP","top1",$C36,"top3","Open_Acute_DIV1","TOP5","TOP6","REPORTED","TOP8")</f>
        <v>401.52272727299999</v>
      </c>
      <c r="ED36" s="53">
        <f>_xll.OneStreamExcelAddIn.XFFunctions.XFGetCell("TRUE", "CONSOL", $D$3,"TOT_Entity","USD","Budget_Final",[1]Setup!C24,"PERIODIC",$B36,"TOPFLOW","TOP","TOP","top1",$C36,"top3","Open_Acute_DIV1","TOP5","TOP6","REPORTED","TOP8")</f>
        <v>401.52272727299999</v>
      </c>
      <c r="EE36" s="53">
        <f>_xll.OneStreamExcelAddIn.XFFunctions.XFGetCell("TRUE", "CONSOL", $D$3,"TOT_Entity","USD","Budget_Final",[1]Setup!C25,"PERIODIC",$B36,"TOPFLOW","TOP","TOP","top1",$C36,"top3","Open_Acute_DIV1","TOP5","TOP6","REPORTED","TOP8")</f>
        <v>401.52272727299999</v>
      </c>
      <c r="EF36" s="53">
        <f>_xll.OneStreamExcelAddIn.XFFunctions.XFGetCell("TRUE", "CONSOL", $D$3,"TOT_Entity","USD","Budget_Final",[1]Setup!C26,"PERIODIC",$B36,"TOPFLOW","TOP","TOP","top1",$C36,"top3","Open_Acute_DIV1","TOP5","TOP6","REPORTED","TOP8")</f>
        <v>401.52272727299999</v>
      </c>
      <c r="EG36" s="53">
        <f>_xll.OneStreamExcelAddIn.XFFunctions.XFGetCell("TRUE", "CONSOL", $D$3,"TOT_Entity","USD","Budget_Final",[1]Setup!C27,"PERIODIC",$B36,"TOPFLOW","TOP","TOP","top1",$C36,"top3","Open_Acute_DIV1","TOP5","TOP6","REPORTED","TOP8")</f>
        <v>401.52272727299999</v>
      </c>
      <c r="EH36" s="53">
        <f>_xll.OneStreamExcelAddIn.XFFunctions.XFGetCell("TRUE", "CONSOL", $D$3,"TOT_Entity","USD","Budget_Final",[1]Setup!C28,"PERIODIC",$B36,"TOPFLOW","TOP","TOP","top1",$C36,"top3","Open_Acute_DIV1","TOP5","TOP6","REPORTED","TOP8")</f>
        <v>401.52272727299999</v>
      </c>
    </row>
    <row r="37" spans="2:138" x14ac:dyDescent="0.25">
      <c r="B37" s="51">
        <v>56200</v>
      </c>
      <c r="C37" s="51"/>
      <c r="D37" s="52" t="s">
        <v>69</v>
      </c>
      <c r="E37" s="53">
        <f>_xll.OneStreamExcelAddIn.XFFunctions.XFGetCell("TRUE", "CONSOL", $D$3,"TOT_Entity","USD","Actual",$E$3,"PERIODIC",$B37,"TOPFLOW","TOP","TOP","top1",$C37,"top3","Open_Acute_DIV1","TOP5","TOP6","REPORTED","TOP8")</f>
        <v>176</v>
      </c>
      <c r="F37" s="53">
        <f>_xll.OneStreamExcelAddIn.XFFunctions.XFGetCell("TRUE", "CONSOL", $D$3,"TOT_Entity","Aggregated","Budget_Working",$E$3,"PERIODIC",$B37,"TOPFLOW","TOP","TOP","top1",$C37,"top3","Open_Acute_DIV1","TOP5","TOP6","REPORTED","TOP8")</f>
        <v>255.86125000000001</v>
      </c>
      <c r="G37" s="53">
        <f t="shared" si="93"/>
        <v>-79.861250000000013</v>
      </c>
      <c r="H37" s="40">
        <f t="shared" si="10"/>
        <v>-0.31212717830464759</v>
      </c>
      <c r="I37" s="41"/>
      <c r="J37" s="53">
        <f>_xll.OneStreamExcelAddIn.XFFunctions.XFGetCell("TRUE", "CONSOL", $D$3,"TOT_Entity","USD","Actual",$E$3,"YTD",$B37,"TOPFLOW","TOP","TOP","top1",$C37,"top3","Open_Acute_DIV1","TOP5","TOP6","REPORTED","TOP8")</f>
        <v>1138</v>
      </c>
      <c r="K37" s="53">
        <f>_xll.OneStreamExcelAddIn.XFFunctions.XFGetCell("TRUE", "CONSOL", $D$3,"TOT_Entity","Aggregated","Budget_Working",$E$3,"YTD",$B37,"TOPFLOW","TOP","TOP","top1",$C37,"top3","Open_Acute_DIV1","TOP5","TOP6","REPORTED","TOP8")</f>
        <v>1023.4450000000001</v>
      </c>
      <c r="L37" s="53">
        <f t="shared" si="94"/>
        <v>114.55499999999995</v>
      </c>
      <c r="M37" s="40">
        <f t="shared" si="11"/>
        <v>0.11193078279731684</v>
      </c>
      <c r="N37" s="41"/>
      <c r="O37" s="53">
        <f>_xll.OneStreamExcelAddIn.XFFunctions.XFGetCell("TRUE", "CONSOL", $D$3,"TOT_Entity","USD","Actual",$F$3,"YTD",$B37,"TOPFLOW","TOP","TOP","top1",$C37,"top3","Open_Acute_DIV1","TOP5","TOP6","REPORTED","TOP8")</f>
        <v>1340</v>
      </c>
      <c r="P37" s="53">
        <f>_xll.OneStreamExcelAddIn.XFFunctions.XFGetCell("TRUE", "CONSOL", $D$3,"TOT_Entity","USD","Actual",$E$3,"YTD",$B37,"TOPFLOW","TOP","TOP","top1",$C37,"top3","Open_Acute_DIV1","TOP5","TOP6","REPORTED","VAR_BW_PY_Actual")</f>
        <v>-202</v>
      </c>
      <c r="Q37" s="40">
        <f t="shared" si="12"/>
        <v>-0.15074626865671642</v>
      </c>
      <c r="R37" s="41"/>
      <c r="S37" s="53">
        <f>_xll.OneStreamExcelAddIn.XFFunctions.XFGetCell("TRUE", "CONSOL", $D$3,"TOT_Entity","USD","MIDFCST",$E$3,"MTD",$B37,"TOPFLOW","TOP","TOP","top1",$C37,"top3","Open_Acute_DIV1","TOP5","TOP6","REPORTED","TOP8")</f>
        <v>0</v>
      </c>
      <c r="T37" s="53">
        <f t="shared" si="68"/>
        <v>176</v>
      </c>
      <c r="U37" s="40">
        <f>IFERROR(T37/S37,0)</f>
        <v>0</v>
      </c>
      <c r="V37" s="41"/>
      <c r="W37" s="42"/>
      <c r="X37" s="43"/>
      <c r="Y37" s="42"/>
      <c r="Z37" s="44"/>
      <c r="AA37" s="52"/>
      <c r="AB37" s="53">
        <f>_xll.OneStreamExcelAddIn.XFFunctions.XFGetCell("TRUE", "CONSOL", $D$3,"TOT_Entity","USD","Actual",[1]Setup!C4,"PERIODIC",$B37,"TOPFLOW","TOP","TOP","top1",$C37,"top3","Open_Acute_DIV1","TOP5","TOP6","REPORTED","TOP8")</f>
        <v>330</v>
      </c>
      <c r="AC37" s="53">
        <f>_xll.OneStreamExcelAddIn.XFFunctions.XFGetCell("TRUE", "CONSOL", $D$3,"TOT_Entity","Aggregated","Budget_Working",[1]Setup!C4,"PERIODIC",$B37,"TOPFLOW","TOP","TOP","top1",$C37,"top3","Open_Acute_DIV1","TOP5","TOP6","REPORTED","TOP8")</f>
        <v>255.86125000000001</v>
      </c>
      <c r="AD37" s="53">
        <f t="shared" si="69"/>
        <v>74.138749999999987</v>
      </c>
      <c r="AE37" s="40">
        <f t="shared" si="70"/>
        <v>0.28976154067878579</v>
      </c>
      <c r="AG37" s="53">
        <f>_xll.OneStreamExcelAddIn.XFFunctions.XFGetCell("TRUE", "CONSOL", $D$3,"TOT_Entity","USD","Actual",[1]Setup!C5,"PERIODIC",$B37,"TOPFLOW","TOP","TOP","top1",$C37,"top3","Open_Acute_DIV1","TOP5","TOP6","REPORTED","TOP8")</f>
        <v>55</v>
      </c>
      <c r="AH37" s="53">
        <f>_xll.OneStreamExcelAddIn.XFFunctions.XFGetCell("TRUE", "CONSOL", $D$3,"TOT_Entity","Aggregated","Budget_Working",[1]Setup!C5,"PERIODIC",$B37,"TOPFLOW","TOP","TOP","top1",$C37,"top3","Open_Acute_DIV1","TOP5","TOP6","REPORTED","TOP8")</f>
        <v>255.86125000000001</v>
      </c>
      <c r="AI37" s="53">
        <f t="shared" si="71"/>
        <v>-200.86125000000001</v>
      </c>
      <c r="AJ37" s="40">
        <f t="shared" si="72"/>
        <v>-0.78503974322020231</v>
      </c>
      <c r="AL37" s="53">
        <f>_xll.OneStreamExcelAddIn.XFFunctions.XFGetCell("TRUE", "CONSOL", $D$3,"TOT_Entity","USD","Actual",[1]Setup!C6,"PERIODIC",$B37,"TOPFLOW","TOP","TOP","top1",$C37,"top3","Open_Acute_DIV1","TOP5","TOP6","REPORTED","TOP8")</f>
        <v>577</v>
      </c>
      <c r="AM37" s="53">
        <f>_xll.OneStreamExcelAddIn.XFFunctions.XFGetCell("TRUE", "CONSOL", $D$3,"TOT_Entity","Aggregated","Budget_Working",[1]Setup!C6,"PERIODIC",$B37,"TOPFLOW","TOP","TOP","top1",$C37,"top3","Open_Acute_DIV1","TOP5","TOP6","REPORTED","TOP8")</f>
        <v>255.86125000000001</v>
      </c>
      <c r="AN37" s="53">
        <f t="shared" si="73"/>
        <v>321.13874999999996</v>
      </c>
      <c r="AO37" s="40">
        <f t="shared" si="74"/>
        <v>1.2551285120353315</v>
      </c>
      <c r="AQ37" s="53">
        <f>_xll.OneStreamExcelAddIn.XFFunctions.XFGetCell("TRUE", "CONSOL", $D$3,"TOT_Entity","USD","Actual",[1]Setup!C7,"PERIODIC",$B37,"TOPFLOW","TOP","TOP","top1",$C37,"top3","Open_Acute_DIV1","TOP5","TOP6","REPORTED","TOP8")</f>
        <v>176</v>
      </c>
      <c r="AR37" s="53">
        <f>_xll.OneStreamExcelAddIn.XFFunctions.XFGetCell("TRUE", "CONSOL", $D$3,"TOT_Entity","Aggregated","Budget_Working",[1]Setup!C7,"PERIODIC",$B37,"TOPFLOW","TOP","TOP","top1",$C37,"top3","Open_Acute_DIV1","TOP5","TOP6","REPORTED","TOP8")</f>
        <v>255.86125000000001</v>
      </c>
      <c r="AS37" s="53">
        <f t="shared" si="75"/>
        <v>-79.861250000000013</v>
      </c>
      <c r="AT37" s="40">
        <f t="shared" si="76"/>
        <v>-0.31212717830464753</v>
      </c>
      <c r="AV37" s="53">
        <f>_xll.OneStreamExcelAddIn.XFFunctions.XFGetCell("TRUE", "CONSOL", $D$3,"TOT_Entity","USD","Actual",[1]Setup!C8,"PERIODIC",$B37,"TOPFLOW","TOP","TOP","top1",$C37,"top3","Open_Acute_DIV1","TOP5","TOP6","REPORTED","TOP8")</f>
        <v>-1138</v>
      </c>
      <c r="AW37" s="53">
        <f>_xll.OneStreamExcelAddIn.XFFunctions.XFGetCell("TRUE", "CONSOL", $D$3,"TOT_Entity","Aggregated","Budget_Working",[1]Setup!C8,"PERIODIC",$B37,"TOPFLOW","TOP","TOP","top1",$C37,"top3","Open_Acute_DIV1","TOP5","TOP6","REPORTED","TOP8")</f>
        <v>255.86125000000001</v>
      </c>
      <c r="AX37" s="53">
        <f t="shared" si="77"/>
        <v>-1393.8612499999999</v>
      </c>
      <c r="AY37" s="40">
        <f t="shared" si="78"/>
        <v>-5.4477231311892673</v>
      </c>
      <c r="BA37" s="53">
        <f>_xll.OneStreamExcelAddIn.XFFunctions.XFGetCell("TRUE", "CONSOL", $D$3,"TOT_Entity","USD","Actual",[1]Setup!C9,"PERIODIC",$B37,"TOPFLOW","TOP","TOP","top1",$C37,"top3","Open_Acute_DIV1","TOP5","TOP6","REPORTED","TOP8")</f>
        <v>0</v>
      </c>
      <c r="BB37" s="53">
        <f>_xll.OneStreamExcelAddIn.XFFunctions.XFGetCell("TRUE", "CONSOL", $D$3,"TOT_Entity","Aggregated","Budget_Working",[1]Setup!C9,"PERIODIC",$B37,"TOPFLOW","TOP","TOP","top1",$C37,"top3","Open_Acute_DIV1","TOP5","TOP6","REPORTED","TOP8")</f>
        <v>255.86125000000001</v>
      </c>
      <c r="BC37" s="53">
        <f t="shared" si="79"/>
        <v>-255.86125000000001</v>
      </c>
      <c r="BD37" s="40">
        <f t="shared" si="80"/>
        <v>-1</v>
      </c>
      <c r="BF37" s="53">
        <f>_xll.OneStreamExcelAddIn.XFFunctions.XFGetCell("TRUE", "CONSOL", $D$3,"TOT_Entity","USD","Actual",[1]Setup!C10,"PERIODIC",$B37,"TOPFLOW","TOP","TOP","top1",$C37,"top3","Open_Acute_DIV1","TOP5","TOP6","REPORTED","TOP8")</f>
        <v>0</v>
      </c>
      <c r="BG37" s="53">
        <f>_xll.OneStreamExcelAddIn.XFFunctions.XFGetCell("TRUE", "CONSOL", $D$3,"TOT_Entity","Aggregated","Budget_Working",[1]Setup!C10,"PERIODIC",$B37,"TOPFLOW","TOP","TOP","top1",$C37,"top3","Open_Acute_DIV1","TOP5","TOP6","REPORTED","TOP8")</f>
        <v>255.86125000000001</v>
      </c>
      <c r="BH37" s="53">
        <f t="shared" si="81"/>
        <v>-255.86125000000001</v>
      </c>
      <c r="BI37" s="40">
        <f t="shared" si="82"/>
        <v>-1</v>
      </c>
      <c r="BK37" s="53">
        <f>_xll.OneStreamExcelAddIn.XFFunctions.XFGetCell("TRUE", "CONSOL", $D$3,"TOT_Entity","USD","Actual",[1]Setup!C11,"PERIODIC",$B37,"TOPFLOW","TOP","TOP","top1",$C37,"top3","Open_Acute_DIV1","TOP5","TOP6","REPORTED","TOP8")</f>
        <v>0</v>
      </c>
      <c r="BL37" s="53">
        <f>_xll.OneStreamExcelAddIn.XFFunctions.XFGetCell("TRUE", "CONSOL", $D$3,"TOT_Entity","Aggregated","Budget_Working",[1]Setup!C11,"PERIODIC",$B37,"TOPFLOW","TOP","TOP","top1",$C37,"top3","Open_Acute_DIV1","TOP5","TOP6","REPORTED","TOP8")</f>
        <v>255.86125000000001</v>
      </c>
      <c r="BM37" s="53">
        <f t="shared" si="83"/>
        <v>-255.86125000000001</v>
      </c>
      <c r="BN37" s="40">
        <f t="shared" si="84"/>
        <v>-1</v>
      </c>
      <c r="BP37" s="53">
        <f>_xll.OneStreamExcelAddIn.XFFunctions.XFGetCell("TRUE", "CONSOL", $D$3,"TOT_Entity","USD","Actual",[1]Setup!C12,"PERIODIC",$B37,"TOPFLOW","TOP","TOP","top1",$C37,"top3","Open_Acute_DIV1","TOP5","TOP6","REPORTED","TOP8")</f>
        <v>0</v>
      </c>
      <c r="BQ37" s="53">
        <f>_xll.OneStreamExcelAddIn.XFFunctions.XFGetCell("TRUE", "CONSOL", $D$3,"TOT_Entity","Aggregated","Budget_Working",[1]Setup!C12,"PERIODIC",$B37,"TOPFLOW","TOP","TOP","top1",$C37,"top3","Open_Acute_DIV1","TOP5","TOP6","REPORTED","TOP8")</f>
        <v>255.86125000000001</v>
      </c>
      <c r="BR37" s="53">
        <f t="shared" si="85"/>
        <v>-255.86125000000001</v>
      </c>
      <c r="BS37" s="40">
        <f t="shared" si="86"/>
        <v>-1</v>
      </c>
      <c r="BU37" s="53">
        <f>_xll.OneStreamExcelAddIn.XFFunctions.XFGetCell("TRUE", "CONSOL", $D$3,"TOT_Entity","USD","Actual",[1]Setup!C13,"PERIODIC",$B37,"TOPFLOW","TOP","TOP","top1",$C37,"top3","Open_Acute_DIV1","TOP5","TOP6","REPORTED","TOP8")</f>
        <v>0</v>
      </c>
      <c r="BV37" s="53">
        <f>_xll.OneStreamExcelAddIn.XFFunctions.XFGetCell("TRUE", "CONSOL", $D$3,"TOT_Entity","Aggregated","Budget_Working",[1]Setup!C13,"PERIODIC",$B37,"TOPFLOW","TOP","TOP","top1",$C37,"top3","Open_Acute_DIV1","TOP5","TOP6","REPORTED","TOP8")</f>
        <v>255.86125000000001</v>
      </c>
      <c r="BW37" s="53">
        <f t="shared" si="87"/>
        <v>-255.86125000000001</v>
      </c>
      <c r="BX37" s="40">
        <f t="shared" si="88"/>
        <v>-1</v>
      </c>
      <c r="BZ37" s="53">
        <f>_xll.OneStreamExcelAddIn.XFFunctions.XFGetCell("TRUE", "CONSOL", $D$3,"TOT_Entity","USD","Actual",[1]Setup!C14,"PERIODIC",$B37,"TOPFLOW","TOP","TOP","top1",$C37,"top3","Open_Acute_DIV1","TOP5","TOP6","REPORTED","TOP8")</f>
        <v>0</v>
      </c>
      <c r="CA37" s="53">
        <f>_xll.OneStreamExcelAddIn.XFFunctions.XFGetCell("TRUE", "CONSOL", $D$3,"TOT_Entity","Aggregated","Budget_Working",[1]Setup!C14,"PERIODIC",$B37,"TOPFLOW","TOP","TOP","top1",$C37,"top3","Open_Acute_DIV1","TOP5","TOP6","REPORTED","TOP8")</f>
        <v>255.86125000000001</v>
      </c>
      <c r="CB37" s="53">
        <f t="shared" si="89"/>
        <v>-255.86125000000001</v>
      </c>
      <c r="CC37" s="40">
        <f t="shared" si="90"/>
        <v>-1</v>
      </c>
      <c r="CE37" s="53">
        <f>_xll.OneStreamExcelAddIn.XFFunctions.XFGetCell("TRUE", "CONSOL", $D$3,"TOT_Entity","USD","Actual",[1]Setup!C15,"PERIODIC",$B37,"TOPFLOW","TOP","TOP","top1",$C37,"top3","Open_Acute_DIV1","TOP5","TOP6","REPORTED","TOP8")</f>
        <v>0</v>
      </c>
      <c r="CF37" s="53">
        <f>_xll.OneStreamExcelAddIn.XFFunctions.XFGetCell("TRUE", "CONSOL", $D$3,"TOT_Entity","Aggregated","Budget_Working",[1]Setup!C15,"PERIODIC",$B37,"TOPFLOW","TOP","TOP","top1",$C37,"top3","Open_Acute_DIV1","TOP5","TOP6","REPORTED","TOP8")</f>
        <v>255.86125000000001</v>
      </c>
      <c r="CG37" s="53">
        <f t="shared" si="91"/>
        <v>-255.86125000000001</v>
      </c>
      <c r="CH37" s="40">
        <f t="shared" si="92"/>
        <v>-1</v>
      </c>
      <c r="CI37" s="15"/>
      <c r="CJ37" s="53">
        <f>_xll.OneStreamExcelAddIn.XFFunctions.XFGetCell("TRUE", "CONSOL", $D$3,"TOT_Entity","USD","Actual",[1]Setup!C4,"PERIODIC",$B37,"TOPFLOW","TOP","TOP","top1",$C37,"top3","Open_Acute_DIV1","TOP5","TOP6","REPORTED","TOP8")</f>
        <v>330</v>
      </c>
      <c r="CK37" s="53">
        <f>_xll.OneStreamExcelAddIn.XFFunctions.XFGetCell("TRUE", "CONSOL", $D$3,"TOT_Entity","USD","Actual",[1]Setup!C5,"PERIODIC",$B37,"TOPFLOW","TOP","TOP","top1",$C37,"top3","Open_Acute_DIV1","TOP5","TOP6","REPORTED","TOP8")</f>
        <v>55</v>
      </c>
      <c r="CL37" s="53">
        <f>_xll.OneStreamExcelAddIn.XFFunctions.XFGetCell("TRUE", "CONSOL", $D$3,"TOT_Entity","USD","Actual",[1]Setup!C6,"PERIODIC",$B37,"TOPFLOW","TOP","TOP","top1",$C37,"top3","Open_Acute_DIV1","TOP5","TOP6","REPORTED","TOP8")</f>
        <v>577</v>
      </c>
      <c r="CM37" s="53">
        <f>_xll.OneStreamExcelAddIn.XFFunctions.XFGetCell("TRUE", "CONSOL", $D$3,"TOT_Entity","USD","Actual",[1]Setup!C7,"PERIODIC",$B37,"TOPFLOW","TOP","TOP","top1",$C37,"top3","Open_Acute_DIV1","TOP5","TOP6","REPORTED","TOP8")</f>
        <v>176</v>
      </c>
      <c r="CN37" s="53">
        <f>_xll.OneStreamExcelAddIn.XFFunctions.XFGetCell("TRUE", "CONSOL", $D$3,"TOT_Entity","USD","Actual",[1]Setup!C8,"PERIODIC",$B37,"TOPFLOW","TOP","TOP","top1",$C37,"top3","Open_Acute_DIV1","TOP5","TOP6","REPORTED","TOP8")</f>
        <v>-1138</v>
      </c>
      <c r="CO37" s="53">
        <f>_xll.OneStreamExcelAddIn.XFFunctions.XFGetCell("TRUE", "CONSOL", $D$3,"TOT_Entity","USD","Actual",[1]Setup!C9,"PERIODIC",$B37,"TOPFLOW","TOP","TOP","top1",$C37,"top3","Open_Acute_DIV1","TOP5","TOP6","REPORTED","TOP8")</f>
        <v>0</v>
      </c>
      <c r="CP37" s="53">
        <f>_xll.OneStreamExcelAddIn.XFFunctions.XFGetCell("TRUE", "CONSOL", $D$3,"TOT_Entity","USD","Actual",[1]Setup!C10,"PERIODIC",$B37,"TOPFLOW","TOP","TOP","top1",$C37,"top3","Open_Acute_DIV1","TOP5","TOP6","REPORTED","TOP8")</f>
        <v>0</v>
      </c>
      <c r="CQ37" s="53">
        <f>_xll.OneStreamExcelAddIn.XFFunctions.XFGetCell("TRUE", "CONSOL", $D$3,"TOT_Entity","USD","Actual",[1]Setup!C11,"PERIODIC",$B37,"TOPFLOW","TOP","TOP","top1",$C37,"top3","Open_Acute_DIV1","TOP5","TOP6","REPORTED","TOP8")</f>
        <v>0</v>
      </c>
      <c r="CR37" s="53">
        <f>_xll.OneStreamExcelAddIn.XFFunctions.XFGetCell("TRUE", "CONSOL", $D$3,"TOT_Entity","USD","Actual",[1]Setup!C12,"PERIODIC",$B37,"TOPFLOW","TOP","TOP","top1",$C37,"top3","Open_Acute_DIV1","TOP5","TOP6","REPORTED","TOP8")</f>
        <v>0</v>
      </c>
      <c r="CS37" s="53">
        <f>_xll.OneStreamExcelAddIn.XFFunctions.XFGetCell("TRUE", "CONSOL", $D$3,"TOT_Entity","USD","Actual",[1]Setup!C13,"PERIODIC",$B37,"TOPFLOW","TOP","TOP","top1",$C37,"top3","Open_Acute_DIV1","TOP5","TOP6","REPORTED","TOP8")</f>
        <v>0</v>
      </c>
      <c r="CT37" s="53">
        <f>_xll.OneStreamExcelAddIn.XFFunctions.XFGetCell("TRUE", "CONSOL", $D$3,"TOT_Entity","USD","Actual",[1]Setup!C14,"PERIODIC",$B37,"TOPFLOW","TOP","TOP","top1",$C37,"top3","Open_Acute_DIV1","TOP5","TOP6","REPORTED","TOP8")</f>
        <v>0</v>
      </c>
      <c r="CU37" s="53">
        <f>_xll.OneStreamExcelAddIn.XFFunctions.XFGetCell("TRUE", "CONSOL", $D$3,"TOT_Entity","USD","Actual",[1]Setup!C15,"PERIODIC",$B37,"TOPFLOW","TOP","TOP","top1",$C37,"top3","Open_Acute_DIV1","TOP5","TOP6","REPORTED","TOP8")</f>
        <v>0</v>
      </c>
      <c r="CV37" s="15"/>
      <c r="CW37" s="53">
        <f>_xll.OneStreamExcelAddIn.XFFunctions.XFGetCell("TRUE", "CONSOL", $D$3,"TOT_Entity","USD","Actual",[1]Setup!C17,"PERIODIC",$B37,"TOPFLOW","TOP","TOP","top1",$C37,"top3","Open_Acute_DIV1","TOP5","TOP6","REPORTED","TOP8")</f>
        <v>253</v>
      </c>
      <c r="CX37" s="53">
        <f>_xll.OneStreamExcelAddIn.XFFunctions.XFGetCell("TRUE", "CONSOL", $D$3,"TOT_Entity","USD","Actual",[1]Setup!C18,"PERIODIC",$B37,"TOPFLOW","TOP","TOP","top1",$C37,"top3","Open_Acute_DIV1","TOP5","TOP6","REPORTED","TOP8")</f>
        <v>412</v>
      </c>
      <c r="CY37" s="53">
        <f>_xll.OneStreamExcelAddIn.XFFunctions.XFGetCell("TRUE", "CONSOL", $D$3,"TOT_Entity","USD","Actual",[1]Setup!C19,"PERIODIC",$B37,"TOPFLOW","TOP","TOP","top1",$C37,"top3","Open_Acute_DIV1","TOP5","TOP6","REPORTED","TOP8")</f>
        <v>319</v>
      </c>
      <c r="CZ37" s="53">
        <f>_xll.OneStreamExcelAddIn.XFFunctions.XFGetCell("TRUE", "CONSOL", $D$3,"TOT_Entity","USD","Actual",[1]Setup!C20,"PERIODIC",$B37,"TOPFLOW","TOP","TOP","top1",$C37,"top3","Open_Acute_DIV1","TOP5","TOP6","REPORTED","TOP8")</f>
        <v>356</v>
      </c>
      <c r="DA37" s="53">
        <f>_xll.OneStreamExcelAddIn.XFFunctions.XFGetCell("TRUE", "CONSOL", $D$3,"TOT_Entity","USD","Actual",[1]Setup!C21,"PERIODIC",$B37,"TOPFLOW","TOP","TOP","top1",$C37,"top3","Open_Acute_DIV1","TOP5","TOP6","REPORTED","TOP8")</f>
        <v>99</v>
      </c>
      <c r="DB37" s="53">
        <f>_xll.OneStreamExcelAddIn.XFFunctions.XFGetCell("TRUE", "CONSOL", $D$3,"TOT_Entity","USD","Actual",[1]Setup!C22,"PERIODIC",$B37,"TOPFLOW","TOP","TOP","top1",$C37,"top3","Open_Acute_DIV1","TOP5","TOP6","REPORTED","TOP8")</f>
        <v>110</v>
      </c>
      <c r="DC37" s="53">
        <f>_xll.OneStreamExcelAddIn.XFFunctions.XFGetCell("TRUE", "CONSOL", $D$3,"TOT_Entity","USD","Actual",[1]Setup!C23,"PERIODIC",$B37,"TOPFLOW","TOP","TOP","top1",$C37,"top3","Open_Acute_DIV1","TOP5","TOP6","REPORTED","TOP8")</f>
        <v>420.89</v>
      </c>
      <c r="DD37" s="53">
        <f>_xll.OneStreamExcelAddIn.XFFunctions.XFGetCell("TRUE", "CONSOL", $D$3,"TOT_Entity","USD","Actual",[1]Setup!C24,"PERIODIC",$B37,"TOPFLOW","TOP","TOP","top1",$C37,"top3","Open_Acute_DIV1","TOP5","TOP6","REPORTED","TOP8")</f>
        <v>77</v>
      </c>
      <c r="DE37" s="53">
        <f>_xll.OneStreamExcelAddIn.XFFunctions.XFGetCell("TRUE", "CONSOL", $D$3,"TOT_Entity","USD","Actual",[1]Setup!C25,"PERIODIC",$B37,"TOPFLOW","TOP","TOP","top1",$C37,"top3","Open_Acute_DIV1","TOP5","TOP6","REPORTED","TOP8")</f>
        <v>256.33</v>
      </c>
      <c r="DF37" s="53">
        <f>_xll.OneStreamExcelAddIn.XFFunctions.XFGetCell("TRUE", "CONSOL", $D$3,"TOT_Entity","USD","Actual",[1]Setup!C26,"PERIODIC",$B37,"TOPFLOW","TOP","TOP","top1",$C37,"top3","Open_Acute_DIV1","TOP5","TOP6","REPORTED","TOP8")</f>
        <v>33</v>
      </c>
      <c r="DG37" s="53">
        <f>_xll.OneStreamExcelAddIn.XFFunctions.XFGetCell("TRUE", "CONSOL", $D$3,"TOT_Entity","USD","Actual",[1]Setup!C27,"PERIODIC",$B37,"TOPFLOW","TOP","TOP","top1",$C37,"top3","Open_Acute_DIV1","TOP5","TOP6","REPORTED","TOP8")</f>
        <v>0</v>
      </c>
      <c r="DH37" s="53">
        <f>_xll.OneStreamExcelAddIn.XFFunctions.XFGetCell("TRUE", "CONSOL", $D$3,"TOT_Entity","USD","Actual",[1]Setup!C28,"PERIODIC",$B37,"TOPFLOW","TOP","TOP","top1",$C37,"top3","Open_Acute_DIV1","TOP5","TOP6","REPORTED","TOP8")</f>
        <v>341</v>
      </c>
      <c r="DI37" s="15"/>
      <c r="DJ37" s="53">
        <f>_xll.OneStreamExcelAddIn.XFFunctions.XFGetCell("TRUE", "CONSOL", $D$3,"TOT_Entity","Aggregated","Budget_Working",[1]Setup!C4,"PERIODIC",$B37,"TOPFLOW","TOP","TOP","top1",$C37,"top3","Open_Acute_DIV1","TOP5","TOP6","REPORTED","TOP8")</f>
        <v>255.86125000000001</v>
      </c>
      <c r="DK37" s="53">
        <f>_xll.OneStreamExcelAddIn.XFFunctions.XFGetCell("TRUE", "CONSOL", $D$3,"TOT_Entity","Aggregated","Budget_Working",[1]Setup!C5,"PERIODIC",$B37,"TOPFLOW","TOP","TOP","top1",$C37,"top3","Open_Acute_DIV1","TOP5","TOP6","REPORTED","TOP8")</f>
        <v>255.86125000000001</v>
      </c>
      <c r="DL37" s="53">
        <f>_xll.OneStreamExcelAddIn.XFFunctions.XFGetCell("TRUE", "CONSOL", $D$3,"TOT_Entity","Aggregated","Budget_Working",[1]Setup!C6,"PERIODIC",$B37,"TOPFLOW","TOP","TOP","top1",$C37,"top3","Open_Acute_DIV1","TOP5","TOP6","REPORTED","TOP8")</f>
        <v>255.86125000000001</v>
      </c>
      <c r="DM37" s="53">
        <f>_xll.OneStreamExcelAddIn.XFFunctions.XFGetCell("TRUE", "CONSOL", $D$3,"TOT_Entity","Aggregated","Budget_Working",[1]Setup!C7,"PERIODIC",$B37,"TOPFLOW","TOP","TOP","top1",$C37,"top3","Open_Acute_DIV1","TOP5","TOP6","REPORTED","TOP8")</f>
        <v>255.86125000000001</v>
      </c>
      <c r="DN37" s="53">
        <f>_xll.OneStreamExcelAddIn.XFFunctions.XFGetCell("TRUE", "CONSOL", $D$3,"TOT_Entity","Aggregated","Budget_Working",[1]Setup!C8,"PERIODIC",$B37,"TOPFLOW","TOP","TOP","top1",$C37,"top3","Open_Acute_DIV1","TOP5","TOP6","REPORTED","TOP8")</f>
        <v>255.86125000000001</v>
      </c>
      <c r="DO37" s="53">
        <f>_xll.OneStreamExcelAddIn.XFFunctions.XFGetCell("TRUE", "CONSOL", $D$3,"TOT_Entity","Aggregated","Budget_Working",[1]Setup!C9,"PERIODIC",$B37,"TOPFLOW","TOP","TOP","top1",$C37,"top3","Open_Acute_DIV1","TOP5","TOP6","REPORTED","TOP8")</f>
        <v>255.86125000000001</v>
      </c>
      <c r="DP37" s="53">
        <f>_xll.OneStreamExcelAddIn.XFFunctions.XFGetCell("TRUE", "CONSOL", $D$3,"TOT_Entity","Aggregated","Budget_Working",[1]Setup!C10,"PERIODIC",$B37,"TOPFLOW","TOP","TOP","top1",$C37,"top3","Open_Acute_DIV1","TOP5","TOP6","REPORTED","TOP8")</f>
        <v>255.86125000000001</v>
      </c>
      <c r="DQ37" s="53">
        <f>_xll.OneStreamExcelAddIn.XFFunctions.XFGetCell("TRUE", "CONSOL", $D$3,"TOT_Entity","Aggregated","Budget_Working",[1]Setup!C11,"PERIODIC",$B37,"TOPFLOW","TOP","TOP","top1",$C37,"top3","Open_Acute_DIV1","TOP5","TOP6","REPORTED","TOP8")</f>
        <v>255.86125000000001</v>
      </c>
      <c r="DR37" s="53">
        <f>_xll.OneStreamExcelAddIn.XFFunctions.XFGetCell("TRUE", "CONSOL", $D$3,"TOT_Entity","Aggregated","Budget_Working",[1]Setup!C12,"PERIODIC",$B37,"TOPFLOW","TOP","TOP","top1",$C37,"top3","Open_Acute_DIV1","TOP5","TOP6","REPORTED","TOP8")</f>
        <v>255.86125000000001</v>
      </c>
      <c r="DS37" s="53">
        <f>_xll.OneStreamExcelAddIn.XFFunctions.XFGetCell("TRUE", "CONSOL", $D$3,"TOT_Entity","Aggregated","Budget_Working",[1]Setup!C13,"PERIODIC",$B37,"TOPFLOW","TOP","TOP","top1",$C37,"top3","Open_Acute_DIV1","TOP5","TOP6","REPORTED","TOP8")</f>
        <v>255.86125000000001</v>
      </c>
      <c r="DT37" s="53">
        <f>_xll.OneStreamExcelAddIn.XFFunctions.XFGetCell("TRUE", "CONSOL", $D$3,"TOT_Entity","Aggregated","Budget_Working",[1]Setup!C14,"PERIODIC",$B37,"TOPFLOW","TOP","TOP","top1",$C37,"top3","Open_Acute_DIV1","TOP5","TOP6","REPORTED","TOP8")</f>
        <v>255.86125000000001</v>
      </c>
      <c r="DU37" s="53">
        <f>_xll.OneStreamExcelAddIn.XFFunctions.XFGetCell("TRUE", "CONSOL", $D$3,"TOT_Entity","Aggregated","Budget_Working",[1]Setup!C15,"PERIODIC",$B37,"TOPFLOW","TOP","TOP","top1",$C37,"top3","Open_Acute_DIV1","TOP5","TOP6","REPORTED","TOP8")</f>
        <v>255.86125000000001</v>
      </c>
      <c r="DV37" s="15"/>
      <c r="DW37" s="53">
        <f>_xll.OneStreamExcelAddIn.XFFunctions.XFGetCell("TRUE", "CONSOL", $D$3,"TOT_Entity","USD","Budget_Final",[1]Setup!C17,"PERIODIC",$B37,"TOPFLOW","TOP","TOP","top1",$C37,"top3","Open_Acute_DIV1","TOP5","TOP6","REPORTED","TOP8")</f>
        <v>332.5</v>
      </c>
      <c r="DX37" s="53">
        <f>_xll.OneStreamExcelAddIn.XFFunctions.XFGetCell("TRUE", "CONSOL", $D$3,"TOT_Entity","USD","Budget_Final",[1]Setup!C18,"PERIODIC",$B37,"TOPFLOW","TOP","TOP","top1",$C37,"top3","Open_Acute_DIV1","TOP5","TOP6","REPORTED","TOP8")</f>
        <v>332.5</v>
      </c>
      <c r="DY37" s="53">
        <f>_xll.OneStreamExcelAddIn.XFFunctions.XFGetCell("TRUE", "CONSOL", $D$3,"TOT_Entity","USD","Budget_Final",[1]Setup!C19,"PERIODIC",$B37,"TOPFLOW","TOP","TOP","top1",$C37,"top3","Open_Acute_DIV1","TOP5","TOP6","REPORTED","TOP8")</f>
        <v>332.5</v>
      </c>
      <c r="DZ37" s="53">
        <f>_xll.OneStreamExcelAddIn.XFFunctions.XFGetCell("TRUE", "CONSOL", $D$3,"TOT_Entity","USD","Budget_Final",[1]Setup!C20,"PERIODIC",$B37,"TOPFLOW","TOP","TOP","top1",$C37,"top3","Open_Acute_DIV1","TOP5","TOP6","REPORTED","TOP8")</f>
        <v>332.5</v>
      </c>
      <c r="EA37" s="53">
        <f>_xll.OneStreamExcelAddIn.XFFunctions.XFGetCell("TRUE", "CONSOL", $D$3,"TOT_Entity","USD","Budget_Final",[1]Setup!C21,"PERIODIC",$B37,"TOPFLOW","TOP","TOP","top1",$C37,"top3","Open_Acute_DIV1","TOP5","TOP6","REPORTED","TOP8")</f>
        <v>332.5</v>
      </c>
      <c r="EB37" s="53">
        <f>_xll.OneStreamExcelAddIn.XFFunctions.XFGetCell("TRUE", "CONSOL", $D$3,"TOT_Entity","USD","Budget_Final",[1]Setup!C22,"PERIODIC",$B37,"TOPFLOW","TOP","TOP","top1",$C37,"top3","Open_Acute_DIV1","TOP5","TOP6","REPORTED","TOP8")</f>
        <v>332.5</v>
      </c>
      <c r="EC37" s="53">
        <f>_xll.OneStreamExcelAddIn.XFFunctions.XFGetCell("TRUE", "CONSOL", $D$3,"TOT_Entity","USD","Budget_Final",[1]Setup!C23,"PERIODIC",$B37,"TOPFLOW","TOP","TOP","top1",$C37,"top3","Open_Acute_DIV1","TOP5","TOP6","REPORTED","TOP8")</f>
        <v>332.5</v>
      </c>
      <c r="ED37" s="53">
        <f>_xll.OneStreamExcelAddIn.XFFunctions.XFGetCell("TRUE", "CONSOL", $D$3,"TOT_Entity","USD","Budget_Final",[1]Setup!C24,"PERIODIC",$B37,"TOPFLOW","TOP","TOP","top1",$C37,"top3","Open_Acute_DIV1","TOP5","TOP6","REPORTED","TOP8")</f>
        <v>332.5</v>
      </c>
      <c r="EE37" s="53">
        <f>_xll.OneStreamExcelAddIn.XFFunctions.XFGetCell("TRUE", "CONSOL", $D$3,"TOT_Entity","USD","Budget_Final",[1]Setup!C25,"PERIODIC",$B37,"TOPFLOW","TOP","TOP","top1",$C37,"top3","Open_Acute_DIV1","TOP5","TOP6","REPORTED","TOP8")</f>
        <v>332.5</v>
      </c>
      <c r="EF37" s="53">
        <f>_xll.OneStreamExcelAddIn.XFFunctions.XFGetCell("TRUE", "CONSOL", $D$3,"TOT_Entity","USD","Budget_Final",[1]Setup!C26,"PERIODIC",$B37,"TOPFLOW","TOP","TOP","top1",$C37,"top3","Open_Acute_DIV1","TOP5","TOP6","REPORTED","TOP8")</f>
        <v>332.5</v>
      </c>
      <c r="EG37" s="53">
        <f>_xll.OneStreamExcelAddIn.XFFunctions.XFGetCell("TRUE", "CONSOL", $D$3,"TOT_Entity","USD","Budget_Final",[1]Setup!C27,"PERIODIC",$B37,"TOPFLOW","TOP","TOP","top1",$C37,"top3","Open_Acute_DIV1","TOP5","TOP6","REPORTED","TOP8")</f>
        <v>332.5</v>
      </c>
      <c r="EH37" s="53">
        <f>_xll.OneStreamExcelAddIn.XFFunctions.XFGetCell("TRUE", "CONSOL", $D$3,"TOT_Entity","USD","Budget_Final",[1]Setup!C28,"PERIODIC",$B37,"TOPFLOW","TOP","TOP","top1",$C37,"top3","Open_Acute_DIV1","TOP5","TOP6","REPORTED","TOP8")</f>
        <v>332.5</v>
      </c>
    </row>
    <row r="38" spans="2:138" x14ac:dyDescent="0.25">
      <c r="B38" s="51">
        <v>56300</v>
      </c>
      <c r="C38" s="51"/>
      <c r="D38" s="52" t="s">
        <v>70</v>
      </c>
      <c r="E38" s="53">
        <f>_xll.OneStreamExcelAddIn.XFFunctions.XFGetCell("TRUE", "CONSOL", $D$3,"TOT_Entity","USD","Actual",$E$3,"PERIODIC",$B38,"TOPFLOW","TOP","TOP","top1",$C38,"top3","Open_Acute_DIV1","TOP5","TOP6","REPORTED","TOP8")</f>
        <v>0</v>
      </c>
      <c r="F38" s="53">
        <f>_xll.OneStreamExcelAddIn.XFFunctions.XFGetCell("TRUE", "CONSOL", $D$3,"TOT_Entity","Aggregated","Budget_Working",$E$3,"PERIODIC",$B38,"TOPFLOW","TOP","TOP","top1",$C38,"top3","Open_Acute_DIV1","TOP5","TOP6","REPORTED","TOP8")</f>
        <v>0</v>
      </c>
      <c r="G38" s="53">
        <f t="shared" si="93"/>
        <v>0</v>
      </c>
      <c r="H38" s="40">
        <f t="shared" si="10"/>
        <v>0</v>
      </c>
      <c r="I38" s="41"/>
      <c r="J38" s="53">
        <f>_xll.OneStreamExcelAddIn.XFFunctions.XFGetCell("TRUE", "CONSOL", $D$3,"TOT_Entity","USD","Actual",$E$3,"YTD",$B38,"TOPFLOW","TOP","TOP","top1",$C38,"top3","Open_Acute_DIV1","TOP5","TOP6","REPORTED","TOP8")</f>
        <v>0</v>
      </c>
      <c r="K38" s="53">
        <f>_xll.OneStreamExcelAddIn.XFFunctions.XFGetCell("TRUE", "CONSOL", $D$3,"TOT_Entity","Aggregated","Budget_Working",$E$3,"YTD",$B38,"TOPFLOW","TOP","TOP","top1",$C38,"top3","Open_Acute_DIV1","TOP5","TOP6","REPORTED","TOP8")</f>
        <v>0</v>
      </c>
      <c r="L38" s="53">
        <f t="shared" si="94"/>
        <v>0</v>
      </c>
      <c r="M38" s="40">
        <f t="shared" si="11"/>
        <v>0</v>
      </c>
      <c r="N38" s="41"/>
      <c r="O38" s="53">
        <f>_xll.OneStreamExcelAddIn.XFFunctions.XFGetCell("TRUE", "CONSOL", $D$3,"TOT_Entity","USD","Actual",$F$3,"YTD",$B38,"TOPFLOW","TOP","TOP","top1",$C38,"top3","Open_Acute_DIV1","TOP5","TOP6","REPORTED","TOP8")</f>
        <v>0</v>
      </c>
      <c r="P38" s="53">
        <f>_xll.OneStreamExcelAddIn.XFFunctions.XFGetCell("TRUE", "CONSOL", $D$3,"TOT_Entity","USD","Actual",$E$3,"YTD",$B38,"TOPFLOW","TOP","TOP","top1",$C38,"top3","Open_Acute_DIV1","TOP5","TOP6","REPORTED","VAR_BW_PY_Actual")</f>
        <v>0</v>
      </c>
      <c r="Q38" s="40">
        <f t="shared" si="12"/>
        <v>0</v>
      </c>
      <c r="R38" s="41"/>
      <c r="S38" s="53">
        <f>_xll.OneStreamExcelAddIn.XFFunctions.XFGetCell("TRUE", "CONSOL", $D$3,"TOT_Entity","USD","MIDFCST",$E$3,"MTD",$B38,"TOPFLOW","TOP","TOP","top1",$C38,"top3","Open_Acute_DIV1","TOP5","TOP6","REPORTED","TOP8")</f>
        <v>0</v>
      </c>
      <c r="T38" s="53">
        <f t="shared" si="68"/>
        <v>0</v>
      </c>
      <c r="U38" s="40">
        <f t="shared" si="35"/>
        <v>0</v>
      </c>
      <c r="V38" s="41"/>
      <c r="W38" s="42"/>
      <c r="X38" s="43"/>
      <c r="Y38" s="42"/>
      <c r="Z38" s="44"/>
      <c r="AA38" s="52"/>
      <c r="AB38" s="53">
        <f>_xll.OneStreamExcelAddIn.XFFunctions.XFGetCell("TRUE", "CONSOL", $D$3,"TOT_Entity","USD","Actual",[1]Setup!C4,"PERIODIC",$B38,"TOPFLOW","TOP","TOP","top1",$C38,"top3","Open_Acute_DIV1","TOP5","TOP6","REPORTED","TOP8")</f>
        <v>0</v>
      </c>
      <c r="AC38" s="53">
        <f>_xll.OneStreamExcelAddIn.XFFunctions.XFGetCell("TRUE", "CONSOL", $D$3,"TOT_Entity","Aggregated","Budget_Working",[1]Setup!C4,"PERIODIC",$B38,"TOPFLOW","TOP","TOP","top1",$C38,"top3","Open_Acute_DIV1","TOP5","TOP6","REPORTED","TOP8")</f>
        <v>0</v>
      </c>
      <c r="AD38" s="53">
        <f t="shared" si="69"/>
        <v>0</v>
      </c>
      <c r="AE38" s="40">
        <f t="shared" si="70"/>
        <v>0</v>
      </c>
      <c r="AG38" s="53">
        <f>_xll.OneStreamExcelAddIn.XFFunctions.XFGetCell("TRUE", "CONSOL", $D$3,"TOT_Entity","USD","Actual",[1]Setup!C5,"PERIODIC",$B38,"TOPFLOW","TOP","TOP","top1",$C38,"top3","Open_Acute_DIV1","TOP5","TOP6","REPORTED","TOP8")</f>
        <v>0</v>
      </c>
      <c r="AH38" s="53">
        <f>_xll.OneStreamExcelAddIn.XFFunctions.XFGetCell("TRUE", "CONSOL", $D$3,"TOT_Entity","Aggregated","Budget_Working",[1]Setup!C5,"PERIODIC",$B38,"TOPFLOW","TOP","TOP","top1",$C38,"top3","Open_Acute_DIV1","TOP5","TOP6","REPORTED","TOP8")</f>
        <v>0</v>
      </c>
      <c r="AI38" s="53">
        <f t="shared" si="71"/>
        <v>0</v>
      </c>
      <c r="AJ38" s="40">
        <f t="shared" si="72"/>
        <v>0</v>
      </c>
      <c r="AL38" s="53">
        <f>_xll.OneStreamExcelAddIn.XFFunctions.XFGetCell("TRUE", "CONSOL", $D$3,"TOT_Entity","USD","Actual",[1]Setup!C6,"PERIODIC",$B38,"TOPFLOW","TOP","TOP","top1",$C38,"top3","Open_Acute_DIV1","TOP5","TOP6","REPORTED","TOP8")</f>
        <v>0</v>
      </c>
      <c r="AM38" s="53">
        <f>_xll.OneStreamExcelAddIn.XFFunctions.XFGetCell("TRUE", "CONSOL", $D$3,"TOT_Entity","Aggregated","Budget_Working",[1]Setup!C6,"PERIODIC",$B38,"TOPFLOW","TOP","TOP","top1",$C38,"top3","Open_Acute_DIV1","TOP5","TOP6","REPORTED","TOP8")</f>
        <v>0</v>
      </c>
      <c r="AN38" s="53">
        <f t="shared" si="73"/>
        <v>0</v>
      </c>
      <c r="AO38" s="40">
        <f t="shared" si="74"/>
        <v>0</v>
      </c>
      <c r="AQ38" s="53">
        <f>_xll.OneStreamExcelAddIn.XFFunctions.XFGetCell("TRUE", "CONSOL", $D$3,"TOT_Entity","USD","Actual",[1]Setup!C7,"PERIODIC",$B38,"TOPFLOW","TOP","TOP","top1",$C38,"top3","Open_Acute_DIV1","TOP5","TOP6","REPORTED","TOP8")</f>
        <v>0</v>
      </c>
      <c r="AR38" s="53">
        <f>_xll.OneStreamExcelAddIn.XFFunctions.XFGetCell("TRUE", "CONSOL", $D$3,"TOT_Entity","Aggregated","Budget_Working",[1]Setup!C7,"PERIODIC",$B38,"TOPFLOW","TOP","TOP","top1",$C38,"top3","Open_Acute_DIV1","TOP5","TOP6","REPORTED","TOP8")</f>
        <v>0</v>
      </c>
      <c r="AS38" s="53">
        <f t="shared" si="75"/>
        <v>0</v>
      </c>
      <c r="AT38" s="40">
        <f t="shared" si="76"/>
        <v>0</v>
      </c>
      <c r="AV38" s="53">
        <f>_xll.OneStreamExcelAddIn.XFFunctions.XFGetCell("TRUE", "CONSOL", $D$3,"TOT_Entity","USD","Actual",[1]Setup!C8,"PERIODIC",$B38,"TOPFLOW","TOP","TOP","top1",$C38,"top3","Open_Acute_DIV1","TOP5","TOP6","REPORTED","TOP8")</f>
        <v>0</v>
      </c>
      <c r="AW38" s="53">
        <f>_xll.OneStreamExcelAddIn.XFFunctions.XFGetCell("TRUE", "CONSOL", $D$3,"TOT_Entity","Aggregated","Budget_Working",[1]Setup!C8,"PERIODIC",$B38,"TOPFLOW","TOP","TOP","top1",$C38,"top3","Open_Acute_DIV1","TOP5","TOP6","REPORTED","TOP8")</f>
        <v>0</v>
      </c>
      <c r="AX38" s="53">
        <f t="shared" si="77"/>
        <v>0</v>
      </c>
      <c r="AY38" s="40">
        <f t="shared" si="78"/>
        <v>0</v>
      </c>
      <c r="BA38" s="53">
        <f>_xll.OneStreamExcelAddIn.XFFunctions.XFGetCell("TRUE", "CONSOL", $D$3,"TOT_Entity","USD","Actual",[1]Setup!C9,"PERIODIC",$B38,"TOPFLOW","TOP","TOP","top1",$C38,"top3","Open_Acute_DIV1","TOP5","TOP6","REPORTED","TOP8")</f>
        <v>0</v>
      </c>
      <c r="BB38" s="53">
        <f>_xll.OneStreamExcelAddIn.XFFunctions.XFGetCell("TRUE", "CONSOL", $D$3,"TOT_Entity","Aggregated","Budget_Working",[1]Setup!C9,"PERIODIC",$B38,"TOPFLOW","TOP","TOP","top1",$C38,"top3","Open_Acute_DIV1","TOP5","TOP6","REPORTED","TOP8")</f>
        <v>0</v>
      </c>
      <c r="BC38" s="53">
        <f t="shared" si="79"/>
        <v>0</v>
      </c>
      <c r="BD38" s="40">
        <f t="shared" si="80"/>
        <v>0</v>
      </c>
      <c r="BF38" s="53">
        <f>_xll.OneStreamExcelAddIn.XFFunctions.XFGetCell("TRUE", "CONSOL", $D$3,"TOT_Entity","USD","Actual",[1]Setup!C10,"PERIODIC",$B38,"TOPFLOW","TOP","TOP","top1",$C38,"top3","Open_Acute_DIV1","TOP5","TOP6","REPORTED","TOP8")</f>
        <v>0</v>
      </c>
      <c r="BG38" s="53">
        <f>_xll.OneStreamExcelAddIn.XFFunctions.XFGetCell("TRUE", "CONSOL", $D$3,"TOT_Entity","Aggregated","Budget_Working",[1]Setup!C10,"PERIODIC",$B38,"TOPFLOW","TOP","TOP","top1",$C38,"top3","Open_Acute_DIV1","TOP5","TOP6","REPORTED","TOP8")</f>
        <v>0</v>
      </c>
      <c r="BH38" s="53">
        <f t="shared" si="81"/>
        <v>0</v>
      </c>
      <c r="BI38" s="40">
        <f t="shared" si="82"/>
        <v>0</v>
      </c>
      <c r="BK38" s="53">
        <f>_xll.OneStreamExcelAddIn.XFFunctions.XFGetCell("TRUE", "CONSOL", $D$3,"TOT_Entity","USD","Actual",[1]Setup!C11,"PERIODIC",$B38,"TOPFLOW","TOP","TOP","top1",$C38,"top3","Open_Acute_DIV1","TOP5","TOP6","REPORTED","TOP8")</f>
        <v>0</v>
      </c>
      <c r="BL38" s="53">
        <f>_xll.OneStreamExcelAddIn.XFFunctions.XFGetCell("TRUE", "CONSOL", $D$3,"TOT_Entity","Aggregated","Budget_Working",[1]Setup!C11,"PERIODIC",$B38,"TOPFLOW","TOP","TOP","top1",$C38,"top3","Open_Acute_DIV1","TOP5","TOP6","REPORTED","TOP8")</f>
        <v>0</v>
      </c>
      <c r="BM38" s="53">
        <f t="shared" si="83"/>
        <v>0</v>
      </c>
      <c r="BN38" s="40">
        <f t="shared" si="84"/>
        <v>0</v>
      </c>
      <c r="BP38" s="53">
        <f>_xll.OneStreamExcelAddIn.XFFunctions.XFGetCell("TRUE", "CONSOL", $D$3,"TOT_Entity","USD","Actual",[1]Setup!C12,"PERIODIC",$B38,"TOPFLOW","TOP","TOP","top1",$C38,"top3","Open_Acute_DIV1","TOP5","TOP6","REPORTED","TOP8")</f>
        <v>0</v>
      </c>
      <c r="BQ38" s="53">
        <f>_xll.OneStreamExcelAddIn.XFFunctions.XFGetCell("TRUE", "CONSOL", $D$3,"TOT_Entity","Aggregated","Budget_Working",[1]Setup!C12,"PERIODIC",$B38,"TOPFLOW","TOP","TOP","top1",$C38,"top3","Open_Acute_DIV1","TOP5","TOP6","REPORTED","TOP8")</f>
        <v>0</v>
      </c>
      <c r="BR38" s="53">
        <f t="shared" si="85"/>
        <v>0</v>
      </c>
      <c r="BS38" s="40">
        <f t="shared" si="86"/>
        <v>0</v>
      </c>
      <c r="BU38" s="53">
        <f>_xll.OneStreamExcelAddIn.XFFunctions.XFGetCell("TRUE", "CONSOL", $D$3,"TOT_Entity","USD","Actual",[1]Setup!C13,"PERIODIC",$B38,"TOPFLOW","TOP","TOP","top1",$C38,"top3","Open_Acute_DIV1","TOP5","TOP6","REPORTED","TOP8")</f>
        <v>0</v>
      </c>
      <c r="BV38" s="53">
        <f>_xll.OneStreamExcelAddIn.XFFunctions.XFGetCell("TRUE", "CONSOL", $D$3,"TOT_Entity","Aggregated","Budget_Working",[1]Setup!C13,"PERIODIC",$B38,"TOPFLOW","TOP","TOP","top1",$C38,"top3","Open_Acute_DIV1","TOP5","TOP6","REPORTED","TOP8")</f>
        <v>0</v>
      </c>
      <c r="BW38" s="53">
        <f t="shared" si="87"/>
        <v>0</v>
      </c>
      <c r="BX38" s="40">
        <f t="shared" si="88"/>
        <v>0</v>
      </c>
      <c r="BZ38" s="53">
        <f>_xll.OneStreamExcelAddIn.XFFunctions.XFGetCell("TRUE", "CONSOL", $D$3,"TOT_Entity","USD","Actual",[1]Setup!C14,"PERIODIC",$B38,"TOPFLOW","TOP","TOP","top1",$C38,"top3","Open_Acute_DIV1","TOP5","TOP6","REPORTED","TOP8")</f>
        <v>0</v>
      </c>
      <c r="CA38" s="53">
        <f>_xll.OneStreamExcelAddIn.XFFunctions.XFGetCell("TRUE", "CONSOL", $D$3,"TOT_Entity","Aggregated","Budget_Working",[1]Setup!C14,"PERIODIC",$B38,"TOPFLOW","TOP","TOP","top1",$C38,"top3","Open_Acute_DIV1","TOP5","TOP6","REPORTED","TOP8")</f>
        <v>0</v>
      </c>
      <c r="CB38" s="53">
        <f t="shared" si="89"/>
        <v>0</v>
      </c>
      <c r="CC38" s="40">
        <f t="shared" si="90"/>
        <v>0</v>
      </c>
      <c r="CE38" s="53">
        <f>_xll.OneStreamExcelAddIn.XFFunctions.XFGetCell("TRUE", "CONSOL", $D$3,"TOT_Entity","USD","Actual",[1]Setup!C15,"PERIODIC",$B38,"TOPFLOW","TOP","TOP","top1",$C38,"top3","Open_Acute_DIV1","TOP5","TOP6","REPORTED","TOP8")</f>
        <v>0</v>
      </c>
      <c r="CF38" s="53">
        <f>_xll.OneStreamExcelAddIn.XFFunctions.XFGetCell("TRUE", "CONSOL", $D$3,"TOT_Entity","Aggregated","Budget_Working",[1]Setup!C15,"PERIODIC",$B38,"TOPFLOW","TOP","TOP","top1",$C38,"top3","Open_Acute_DIV1","TOP5","TOP6","REPORTED","TOP8")</f>
        <v>0</v>
      </c>
      <c r="CG38" s="53">
        <f t="shared" si="91"/>
        <v>0</v>
      </c>
      <c r="CH38" s="40">
        <f t="shared" si="92"/>
        <v>0</v>
      </c>
      <c r="CI38" s="15"/>
      <c r="CJ38" s="53">
        <f>_xll.OneStreamExcelAddIn.XFFunctions.XFGetCell("TRUE", "CONSOL", $D$3,"TOT_Entity","USD","Actual",[1]Setup!C4,"PERIODIC",$B38,"TOPFLOW","TOP","TOP","top1",$C38,"top3","Open_Acute_DIV1","TOP5","TOP6","REPORTED","TOP8")</f>
        <v>0</v>
      </c>
      <c r="CK38" s="53">
        <f>_xll.OneStreamExcelAddIn.XFFunctions.XFGetCell("TRUE", "CONSOL", $D$3,"TOT_Entity","USD","Actual",[1]Setup!C5,"PERIODIC",$B38,"TOPFLOW","TOP","TOP","top1",$C38,"top3","Open_Acute_DIV1","TOP5","TOP6","REPORTED","TOP8")</f>
        <v>0</v>
      </c>
      <c r="CL38" s="53">
        <f>_xll.OneStreamExcelAddIn.XFFunctions.XFGetCell("TRUE", "CONSOL", $D$3,"TOT_Entity","USD","Actual",[1]Setup!C6,"PERIODIC",$B38,"TOPFLOW","TOP","TOP","top1",$C38,"top3","Open_Acute_DIV1","TOP5","TOP6","REPORTED","TOP8")</f>
        <v>0</v>
      </c>
      <c r="CM38" s="53">
        <f>_xll.OneStreamExcelAddIn.XFFunctions.XFGetCell("TRUE", "CONSOL", $D$3,"TOT_Entity","USD","Actual",[1]Setup!C7,"PERIODIC",$B38,"TOPFLOW","TOP","TOP","top1",$C38,"top3","Open_Acute_DIV1","TOP5","TOP6","REPORTED","TOP8")</f>
        <v>0</v>
      </c>
      <c r="CN38" s="53">
        <f>_xll.OneStreamExcelAddIn.XFFunctions.XFGetCell("TRUE", "CONSOL", $D$3,"TOT_Entity","USD","Actual",[1]Setup!C8,"PERIODIC",$B38,"TOPFLOW","TOP","TOP","top1",$C38,"top3","Open_Acute_DIV1","TOP5","TOP6","REPORTED","TOP8")</f>
        <v>0</v>
      </c>
      <c r="CO38" s="53">
        <f>_xll.OneStreamExcelAddIn.XFFunctions.XFGetCell("TRUE", "CONSOL", $D$3,"TOT_Entity","USD","Actual",[1]Setup!C9,"PERIODIC",$B38,"TOPFLOW","TOP","TOP","top1",$C38,"top3","Open_Acute_DIV1","TOP5","TOP6","REPORTED","TOP8")</f>
        <v>0</v>
      </c>
      <c r="CP38" s="53">
        <f>_xll.OneStreamExcelAddIn.XFFunctions.XFGetCell("TRUE", "CONSOL", $D$3,"TOT_Entity","USD","Actual",[1]Setup!C10,"PERIODIC",$B38,"TOPFLOW","TOP","TOP","top1",$C38,"top3","Open_Acute_DIV1","TOP5","TOP6","REPORTED","TOP8")</f>
        <v>0</v>
      </c>
      <c r="CQ38" s="53">
        <f>_xll.OneStreamExcelAddIn.XFFunctions.XFGetCell("TRUE", "CONSOL", $D$3,"TOT_Entity","USD","Actual",[1]Setup!C11,"PERIODIC",$B38,"TOPFLOW","TOP","TOP","top1",$C38,"top3","Open_Acute_DIV1","TOP5","TOP6","REPORTED","TOP8")</f>
        <v>0</v>
      </c>
      <c r="CR38" s="53">
        <f>_xll.OneStreamExcelAddIn.XFFunctions.XFGetCell("TRUE", "CONSOL", $D$3,"TOT_Entity","USD","Actual",[1]Setup!C12,"PERIODIC",$B38,"TOPFLOW","TOP","TOP","top1",$C38,"top3","Open_Acute_DIV1","TOP5","TOP6","REPORTED","TOP8")</f>
        <v>0</v>
      </c>
      <c r="CS38" s="53">
        <f>_xll.OneStreamExcelAddIn.XFFunctions.XFGetCell("TRUE", "CONSOL", $D$3,"TOT_Entity","USD","Actual",[1]Setup!C13,"PERIODIC",$B38,"TOPFLOW","TOP","TOP","top1",$C38,"top3","Open_Acute_DIV1","TOP5","TOP6","REPORTED","TOP8")</f>
        <v>0</v>
      </c>
      <c r="CT38" s="53">
        <f>_xll.OneStreamExcelAddIn.XFFunctions.XFGetCell("TRUE", "CONSOL", $D$3,"TOT_Entity","USD","Actual",[1]Setup!C14,"PERIODIC",$B38,"TOPFLOW","TOP","TOP","top1",$C38,"top3","Open_Acute_DIV1","TOP5","TOP6","REPORTED","TOP8")</f>
        <v>0</v>
      </c>
      <c r="CU38" s="53">
        <f>_xll.OneStreamExcelAddIn.XFFunctions.XFGetCell("TRUE", "CONSOL", $D$3,"TOT_Entity","USD","Actual",[1]Setup!C15,"PERIODIC",$B38,"TOPFLOW","TOP","TOP","top1",$C38,"top3","Open_Acute_DIV1","TOP5","TOP6","REPORTED","TOP8")</f>
        <v>0</v>
      </c>
      <c r="CV38" s="15"/>
      <c r="CW38" s="53">
        <f>_xll.OneStreamExcelAddIn.XFFunctions.XFGetCell("TRUE", "CONSOL", $D$3,"TOT_Entity","USD","Actual",[1]Setup!C17,"PERIODIC",$B38,"TOPFLOW","TOP","TOP","top1",$C38,"top3","Open_Acute_DIV1","TOP5","TOP6","REPORTED","TOP8")</f>
        <v>0</v>
      </c>
      <c r="CX38" s="53">
        <f>_xll.OneStreamExcelAddIn.XFFunctions.XFGetCell("TRUE", "CONSOL", $D$3,"TOT_Entity","USD","Actual",[1]Setup!C18,"PERIODIC",$B38,"TOPFLOW","TOP","TOP","top1",$C38,"top3","Open_Acute_DIV1","TOP5","TOP6","REPORTED","TOP8")</f>
        <v>0</v>
      </c>
      <c r="CY38" s="53">
        <f>_xll.OneStreamExcelAddIn.XFFunctions.XFGetCell("TRUE", "CONSOL", $D$3,"TOT_Entity","USD","Actual",[1]Setup!C19,"PERIODIC",$B38,"TOPFLOW","TOP","TOP","top1",$C38,"top3","Open_Acute_DIV1","TOP5","TOP6","REPORTED","TOP8")</f>
        <v>0</v>
      </c>
      <c r="CZ38" s="53">
        <f>_xll.OneStreamExcelAddIn.XFFunctions.XFGetCell("TRUE", "CONSOL", $D$3,"TOT_Entity","USD","Actual",[1]Setup!C20,"PERIODIC",$B38,"TOPFLOW","TOP","TOP","top1",$C38,"top3","Open_Acute_DIV1","TOP5","TOP6","REPORTED","TOP8")</f>
        <v>0</v>
      </c>
      <c r="DA38" s="53">
        <f>_xll.OneStreamExcelAddIn.XFFunctions.XFGetCell("TRUE", "CONSOL", $D$3,"TOT_Entity","USD","Actual",[1]Setup!C21,"PERIODIC",$B38,"TOPFLOW","TOP","TOP","top1",$C38,"top3","Open_Acute_DIV1","TOP5","TOP6","REPORTED","TOP8")</f>
        <v>0</v>
      </c>
      <c r="DB38" s="53">
        <f>_xll.OneStreamExcelAddIn.XFFunctions.XFGetCell("TRUE", "CONSOL", $D$3,"TOT_Entity","USD","Actual",[1]Setup!C22,"PERIODIC",$B38,"TOPFLOW","TOP","TOP","top1",$C38,"top3","Open_Acute_DIV1","TOP5","TOP6","REPORTED","TOP8")</f>
        <v>0</v>
      </c>
      <c r="DC38" s="53">
        <f>_xll.OneStreamExcelAddIn.XFFunctions.XFGetCell("TRUE", "CONSOL", $D$3,"TOT_Entity","USD","Actual",[1]Setup!C23,"PERIODIC",$B38,"TOPFLOW","TOP","TOP","top1",$C38,"top3","Open_Acute_DIV1","TOP5","TOP6","REPORTED","TOP8")</f>
        <v>0</v>
      </c>
      <c r="DD38" s="53">
        <f>_xll.OneStreamExcelAddIn.XFFunctions.XFGetCell("TRUE", "CONSOL", $D$3,"TOT_Entity","USD","Actual",[1]Setup!C24,"PERIODIC",$B38,"TOPFLOW","TOP","TOP","top1",$C38,"top3","Open_Acute_DIV1","TOP5","TOP6","REPORTED","TOP8")</f>
        <v>0</v>
      </c>
      <c r="DE38" s="53">
        <f>_xll.OneStreamExcelAddIn.XFFunctions.XFGetCell("TRUE", "CONSOL", $D$3,"TOT_Entity","USD","Actual",[1]Setup!C25,"PERIODIC",$B38,"TOPFLOW","TOP","TOP","top1",$C38,"top3","Open_Acute_DIV1","TOP5","TOP6","REPORTED","TOP8")</f>
        <v>0</v>
      </c>
      <c r="DF38" s="53">
        <f>_xll.OneStreamExcelAddIn.XFFunctions.XFGetCell("TRUE", "CONSOL", $D$3,"TOT_Entity","USD","Actual",[1]Setup!C26,"PERIODIC",$B38,"TOPFLOW","TOP","TOP","top1",$C38,"top3","Open_Acute_DIV1","TOP5","TOP6","REPORTED","TOP8")</f>
        <v>0</v>
      </c>
      <c r="DG38" s="53">
        <f>_xll.OneStreamExcelAddIn.XFFunctions.XFGetCell("TRUE", "CONSOL", $D$3,"TOT_Entity","USD","Actual",[1]Setup!C27,"PERIODIC",$B38,"TOPFLOW","TOP","TOP","top1",$C38,"top3","Open_Acute_DIV1","TOP5","TOP6","REPORTED","TOP8")</f>
        <v>0</v>
      </c>
      <c r="DH38" s="53">
        <f>_xll.OneStreamExcelAddIn.XFFunctions.XFGetCell("TRUE", "CONSOL", $D$3,"TOT_Entity","USD","Actual",[1]Setup!C28,"PERIODIC",$B38,"TOPFLOW","TOP","TOP","top1",$C38,"top3","Open_Acute_DIV1","TOP5","TOP6","REPORTED","TOP8")</f>
        <v>0</v>
      </c>
      <c r="DI38" s="15"/>
      <c r="DJ38" s="53">
        <f>_xll.OneStreamExcelAddIn.XFFunctions.XFGetCell("TRUE", "CONSOL", $D$3,"TOT_Entity","Aggregated","Budget_Working",[1]Setup!C4,"PERIODIC",$B38,"TOPFLOW","TOP","TOP","top1",$C38,"top3","Open_Acute_DIV1","TOP5","TOP6","REPORTED","TOP8")</f>
        <v>0</v>
      </c>
      <c r="DK38" s="53">
        <f>_xll.OneStreamExcelAddIn.XFFunctions.XFGetCell("TRUE", "CONSOL", $D$3,"TOT_Entity","Aggregated","Budget_Working",[1]Setup!C5,"PERIODIC",$B38,"TOPFLOW","TOP","TOP","top1",$C38,"top3","Open_Acute_DIV1","TOP5","TOP6","REPORTED","TOP8")</f>
        <v>0</v>
      </c>
      <c r="DL38" s="53">
        <f>_xll.OneStreamExcelAddIn.XFFunctions.XFGetCell("TRUE", "CONSOL", $D$3,"TOT_Entity","Aggregated","Budget_Working",[1]Setup!C6,"PERIODIC",$B38,"TOPFLOW","TOP","TOP","top1",$C38,"top3","Open_Acute_DIV1","TOP5","TOP6","REPORTED","TOP8")</f>
        <v>0</v>
      </c>
      <c r="DM38" s="53">
        <f>_xll.OneStreamExcelAddIn.XFFunctions.XFGetCell("TRUE", "CONSOL", $D$3,"TOT_Entity","Aggregated","Budget_Working",[1]Setup!C7,"PERIODIC",$B38,"TOPFLOW","TOP","TOP","top1",$C38,"top3","Open_Acute_DIV1","TOP5","TOP6","REPORTED","TOP8")</f>
        <v>0</v>
      </c>
      <c r="DN38" s="53">
        <f>_xll.OneStreamExcelAddIn.XFFunctions.XFGetCell("TRUE", "CONSOL", $D$3,"TOT_Entity","Aggregated","Budget_Working",[1]Setup!C8,"PERIODIC",$B38,"TOPFLOW","TOP","TOP","top1",$C38,"top3","Open_Acute_DIV1","TOP5","TOP6","REPORTED","TOP8")</f>
        <v>0</v>
      </c>
      <c r="DO38" s="53">
        <f>_xll.OneStreamExcelAddIn.XFFunctions.XFGetCell("TRUE", "CONSOL", $D$3,"TOT_Entity","Aggregated","Budget_Working",[1]Setup!C9,"PERIODIC",$B38,"TOPFLOW","TOP","TOP","top1",$C38,"top3","Open_Acute_DIV1","TOP5","TOP6","REPORTED","TOP8")</f>
        <v>0</v>
      </c>
      <c r="DP38" s="53">
        <f>_xll.OneStreamExcelAddIn.XFFunctions.XFGetCell("TRUE", "CONSOL", $D$3,"TOT_Entity","Aggregated","Budget_Working",[1]Setup!C10,"PERIODIC",$B38,"TOPFLOW","TOP","TOP","top1",$C38,"top3","Open_Acute_DIV1","TOP5","TOP6","REPORTED","TOP8")</f>
        <v>0</v>
      </c>
      <c r="DQ38" s="53">
        <f>_xll.OneStreamExcelAddIn.XFFunctions.XFGetCell("TRUE", "CONSOL", $D$3,"TOT_Entity","Aggregated","Budget_Working",[1]Setup!C11,"PERIODIC",$B38,"TOPFLOW","TOP","TOP","top1",$C38,"top3","Open_Acute_DIV1","TOP5","TOP6","REPORTED","TOP8")</f>
        <v>0</v>
      </c>
      <c r="DR38" s="53">
        <f>_xll.OneStreamExcelAddIn.XFFunctions.XFGetCell("TRUE", "CONSOL", $D$3,"TOT_Entity","Aggregated","Budget_Working",[1]Setup!C12,"PERIODIC",$B38,"TOPFLOW","TOP","TOP","top1",$C38,"top3","Open_Acute_DIV1","TOP5","TOP6","REPORTED","TOP8")</f>
        <v>0</v>
      </c>
      <c r="DS38" s="53">
        <f>_xll.OneStreamExcelAddIn.XFFunctions.XFGetCell("TRUE", "CONSOL", $D$3,"TOT_Entity","Aggregated","Budget_Working",[1]Setup!C13,"PERIODIC",$B38,"TOPFLOW","TOP","TOP","top1",$C38,"top3","Open_Acute_DIV1","TOP5","TOP6","REPORTED","TOP8")</f>
        <v>0</v>
      </c>
      <c r="DT38" s="53">
        <f>_xll.OneStreamExcelAddIn.XFFunctions.XFGetCell("TRUE", "CONSOL", $D$3,"TOT_Entity","Aggregated","Budget_Working",[1]Setup!C14,"PERIODIC",$B38,"TOPFLOW","TOP","TOP","top1",$C38,"top3","Open_Acute_DIV1","TOP5","TOP6","REPORTED","TOP8")</f>
        <v>0</v>
      </c>
      <c r="DU38" s="53">
        <f>_xll.OneStreamExcelAddIn.XFFunctions.XFGetCell("TRUE", "CONSOL", $D$3,"TOT_Entity","Aggregated","Budget_Working",[1]Setup!C15,"PERIODIC",$B38,"TOPFLOW","TOP","TOP","top1",$C38,"top3","Open_Acute_DIV1","TOP5","TOP6","REPORTED","TOP8")</f>
        <v>0</v>
      </c>
      <c r="DV38" s="15"/>
      <c r="DW38" s="53">
        <f>_xll.OneStreamExcelAddIn.XFFunctions.XFGetCell("TRUE", "CONSOL", $D$3,"TOT_Entity","USD","Budget_Final",[1]Setup!C17,"PERIODIC",$B38,"TOPFLOW","TOP","TOP","top1",$C38,"top3","Open_Acute_DIV1","TOP5","TOP6","REPORTED","TOP8")</f>
        <v>0</v>
      </c>
      <c r="DX38" s="53">
        <f>_xll.OneStreamExcelAddIn.XFFunctions.XFGetCell("TRUE", "CONSOL", $D$3,"TOT_Entity","USD","Budget_Final",[1]Setup!C18,"PERIODIC",$B38,"TOPFLOW","TOP","TOP","top1",$C38,"top3","Open_Acute_DIV1","TOP5","TOP6","REPORTED","TOP8")</f>
        <v>0</v>
      </c>
      <c r="DY38" s="53">
        <f>_xll.OneStreamExcelAddIn.XFFunctions.XFGetCell("TRUE", "CONSOL", $D$3,"TOT_Entity","USD","Budget_Final",[1]Setup!C19,"PERIODIC",$B38,"TOPFLOW","TOP","TOP","top1",$C38,"top3","Open_Acute_DIV1","TOP5","TOP6","REPORTED","TOP8")</f>
        <v>0</v>
      </c>
      <c r="DZ38" s="53">
        <f>_xll.OneStreamExcelAddIn.XFFunctions.XFGetCell("TRUE", "CONSOL", $D$3,"TOT_Entity","USD","Budget_Final",[1]Setup!C20,"PERIODIC",$B38,"TOPFLOW","TOP","TOP","top1",$C38,"top3","Open_Acute_DIV1","TOP5","TOP6","REPORTED","TOP8")</f>
        <v>0</v>
      </c>
      <c r="EA38" s="53">
        <f>_xll.OneStreamExcelAddIn.XFFunctions.XFGetCell("TRUE", "CONSOL", $D$3,"TOT_Entity","USD","Budget_Final",[1]Setup!C21,"PERIODIC",$B38,"TOPFLOW","TOP","TOP","top1",$C38,"top3","Open_Acute_DIV1","TOP5","TOP6","REPORTED","TOP8")</f>
        <v>0</v>
      </c>
      <c r="EB38" s="53">
        <f>_xll.OneStreamExcelAddIn.XFFunctions.XFGetCell("TRUE", "CONSOL", $D$3,"TOT_Entity","USD","Budget_Final",[1]Setup!C22,"PERIODIC",$B38,"TOPFLOW","TOP","TOP","top1",$C38,"top3","Open_Acute_DIV1","TOP5","TOP6","REPORTED","TOP8")</f>
        <v>0</v>
      </c>
      <c r="EC38" s="53">
        <f>_xll.OneStreamExcelAddIn.XFFunctions.XFGetCell("TRUE", "CONSOL", $D$3,"TOT_Entity","USD","Budget_Final",[1]Setup!C23,"PERIODIC",$B38,"TOPFLOW","TOP","TOP","top1",$C38,"top3","Open_Acute_DIV1","TOP5","TOP6","REPORTED","TOP8")</f>
        <v>0</v>
      </c>
      <c r="ED38" s="53">
        <f>_xll.OneStreamExcelAddIn.XFFunctions.XFGetCell("TRUE", "CONSOL", $D$3,"TOT_Entity","USD","Budget_Final",[1]Setup!C24,"PERIODIC",$B38,"TOPFLOW","TOP","TOP","top1",$C38,"top3","Open_Acute_DIV1","TOP5","TOP6","REPORTED","TOP8")</f>
        <v>0</v>
      </c>
      <c r="EE38" s="53">
        <f>_xll.OneStreamExcelAddIn.XFFunctions.XFGetCell("TRUE", "CONSOL", $D$3,"TOT_Entity","USD","Budget_Final",[1]Setup!C25,"PERIODIC",$B38,"TOPFLOW","TOP","TOP","top1",$C38,"top3","Open_Acute_DIV1","TOP5","TOP6","REPORTED","TOP8")</f>
        <v>0</v>
      </c>
      <c r="EF38" s="53">
        <f>_xll.OneStreamExcelAddIn.XFFunctions.XFGetCell("TRUE", "CONSOL", $D$3,"TOT_Entity","USD","Budget_Final",[1]Setup!C26,"PERIODIC",$B38,"TOPFLOW","TOP","TOP","top1",$C38,"top3","Open_Acute_DIV1","TOP5","TOP6","REPORTED","TOP8")</f>
        <v>0</v>
      </c>
      <c r="EG38" s="53">
        <f>_xll.OneStreamExcelAddIn.XFFunctions.XFGetCell("TRUE", "CONSOL", $D$3,"TOT_Entity","USD","Budget_Final",[1]Setup!C27,"PERIODIC",$B38,"TOPFLOW","TOP","TOP","top1",$C38,"top3","Open_Acute_DIV1","TOP5","TOP6","REPORTED","TOP8")</f>
        <v>0</v>
      </c>
      <c r="EH38" s="53">
        <f>_xll.OneStreamExcelAddIn.XFFunctions.XFGetCell("TRUE", "CONSOL", $D$3,"TOT_Entity","USD","Budget_Final",[1]Setup!C28,"PERIODIC",$B38,"TOPFLOW","TOP","TOP","top1",$C38,"top3","Open_Acute_DIV1","TOP5","TOP6","REPORTED","TOP8")</f>
        <v>0</v>
      </c>
    </row>
    <row r="39" spans="2:138" x14ac:dyDescent="0.25">
      <c r="B39" s="51">
        <v>56400</v>
      </c>
      <c r="C39" s="51"/>
      <c r="D39" s="52" t="s">
        <v>71</v>
      </c>
      <c r="E39" s="53">
        <f>_xll.OneStreamExcelAddIn.XFFunctions.XFGetCell("TRUE", "CONSOL", $D$3,"TOT_Entity","USD","Actual",$E$3,"PERIODIC",$B39,"TOPFLOW","TOP","TOP","top1",$C39,"top3","Open_Acute_DIV1","TOP5","TOP6","REPORTED","TOP8")</f>
        <v>0</v>
      </c>
      <c r="F39" s="53">
        <f>_xll.OneStreamExcelAddIn.XFFunctions.XFGetCell("TRUE", "CONSOL", $D$3,"TOT_Entity","Aggregated","Budget_Working",$E$3,"PERIODIC",$B39,"TOPFLOW","TOP","TOP","top1",$C39,"top3","Open_Acute_DIV1","TOP5","TOP6","REPORTED","TOP8")</f>
        <v>0</v>
      </c>
      <c r="G39" s="53">
        <f t="shared" si="93"/>
        <v>0</v>
      </c>
      <c r="H39" s="40">
        <f t="shared" si="10"/>
        <v>0</v>
      </c>
      <c r="I39" s="41"/>
      <c r="J39" s="53">
        <f>_xll.OneStreamExcelAddIn.XFFunctions.XFGetCell("TRUE", "CONSOL", $D$3,"TOT_Entity","USD","Actual",$E$3,"YTD",$B39,"TOPFLOW","TOP","TOP","top1",$C39,"top3","Open_Acute_DIV1","TOP5","TOP6","REPORTED","TOP8")</f>
        <v>0</v>
      </c>
      <c r="K39" s="53">
        <f>_xll.OneStreamExcelAddIn.XFFunctions.XFGetCell("TRUE", "CONSOL", $D$3,"TOT_Entity","Aggregated","Budget_Working",$E$3,"YTD",$B39,"TOPFLOW","TOP","TOP","top1",$C39,"top3","Open_Acute_DIV1","TOP5","TOP6","REPORTED","TOP8")</f>
        <v>0</v>
      </c>
      <c r="L39" s="53">
        <f t="shared" si="94"/>
        <v>0</v>
      </c>
      <c r="M39" s="40">
        <f t="shared" si="11"/>
        <v>0</v>
      </c>
      <c r="N39" s="41"/>
      <c r="O39" s="53">
        <f>_xll.OneStreamExcelAddIn.XFFunctions.XFGetCell("TRUE", "CONSOL", $D$3,"TOT_Entity","USD","Actual",$F$3,"YTD",$B39,"TOPFLOW","TOP","TOP","top1",$C39,"top3","Open_Acute_DIV1","TOP5","TOP6","REPORTED","TOP8")</f>
        <v>0</v>
      </c>
      <c r="P39" s="53">
        <f>_xll.OneStreamExcelAddIn.XFFunctions.XFGetCell("TRUE", "CONSOL", $D$3,"TOT_Entity","USD","Actual",$E$3,"YTD",$B39,"TOPFLOW","TOP","TOP","top1",$C39,"top3","Open_Acute_DIV1","TOP5","TOP6","REPORTED","VAR_BW_PY_Actual")</f>
        <v>0</v>
      </c>
      <c r="Q39" s="40">
        <f t="shared" si="12"/>
        <v>0</v>
      </c>
      <c r="R39" s="41"/>
      <c r="S39" s="53">
        <f>_xll.OneStreamExcelAddIn.XFFunctions.XFGetCell("TRUE", "CONSOL", $D$3,"TOT_Entity","USD","MIDFCST",$E$3,"MTD",$B39,"TOPFLOW","TOP","TOP","top1",$C39,"top3","Open_Acute_DIV1","TOP5","TOP6","REPORTED","TOP8")</f>
        <v>0</v>
      </c>
      <c r="T39" s="53">
        <f t="shared" si="68"/>
        <v>0</v>
      </c>
      <c r="U39" s="40">
        <f t="shared" si="35"/>
        <v>0</v>
      </c>
      <c r="V39" s="41"/>
      <c r="W39" s="42"/>
      <c r="X39" s="43"/>
      <c r="Y39" s="42"/>
      <c r="Z39" s="44"/>
      <c r="AA39" s="52"/>
      <c r="AB39" s="53">
        <f>_xll.OneStreamExcelAddIn.XFFunctions.XFGetCell("TRUE", "CONSOL", $D$3,"TOT_Entity","USD","Actual",[1]Setup!C4,"PERIODIC",$B39,"TOPFLOW","TOP","TOP","top1",$C39,"top3","Open_Acute_DIV1","TOP5","TOP6","REPORTED","TOP8")</f>
        <v>0</v>
      </c>
      <c r="AC39" s="53">
        <f>_xll.OneStreamExcelAddIn.XFFunctions.XFGetCell("TRUE", "CONSOL", $D$3,"TOT_Entity","Aggregated","Budget_Working",[1]Setup!C4,"PERIODIC",$B39,"TOPFLOW","TOP","TOP","top1",$C39,"top3","Open_Acute_DIV1","TOP5","TOP6","REPORTED","TOP8")</f>
        <v>0</v>
      </c>
      <c r="AD39" s="53">
        <f t="shared" si="69"/>
        <v>0</v>
      </c>
      <c r="AE39" s="40">
        <f t="shared" si="70"/>
        <v>0</v>
      </c>
      <c r="AG39" s="53">
        <f>_xll.OneStreamExcelAddIn.XFFunctions.XFGetCell("TRUE", "CONSOL", $D$3,"TOT_Entity","USD","Actual",[1]Setup!C5,"PERIODIC",$B39,"TOPFLOW","TOP","TOP","top1",$C39,"top3","Open_Acute_DIV1","TOP5","TOP6","REPORTED","TOP8")</f>
        <v>0</v>
      </c>
      <c r="AH39" s="53">
        <f>_xll.OneStreamExcelAddIn.XFFunctions.XFGetCell("TRUE", "CONSOL", $D$3,"TOT_Entity","Aggregated","Budget_Working",[1]Setup!C5,"PERIODIC",$B39,"TOPFLOW","TOP","TOP","top1",$C39,"top3","Open_Acute_DIV1","TOP5","TOP6","REPORTED","TOP8")</f>
        <v>0</v>
      </c>
      <c r="AI39" s="53">
        <f t="shared" si="71"/>
        <v>0</v>
      </c>
      <c r="AJ39" s="40">
        <f t="shared" si="72"/>
        <v>0</v>
      </c>
      <c r="AL39" s="53">
        <f>_xll.OneStreamExcelAddIn.XFFunctions.XFGetCell("TRUE", "CONSOL", $D$3,"TOT_Entity","USD","Actual",[1]Setup!C6,"PERIODIC",$B39,"TOPFLOW","TOP","TOP","top1",$C39,"top3","Open_Acute_DIV1","TOP5","TOP6","REPORTED","TOP8")</f>
        <v>0</v>
      </c>
      <c r="AM39" s="53">
        <f>_xll.OneStreamExcelAddIn.XFFunctions.XFGetCell("TRUE", "CONSOL", $D$3,"TOT_Entity","Aggregated","Budget_Working",[1]Setup!C6,"PERIODIC",$B39,"TOPFLOW","TOP","TOP","top1",$C39,"top3","Open_Acute_DIV1","TOP5","TOP6","REPORTED","TOP8")</f>
        <v>0</v>
      </c>
      <c r="AN39" s="53">
        <f t="shared" si="73"/>
        <v>0</v>
      </c>
      <c r="AO39" s="40">
        <f t="shared" si="74"/>
        <v>0</v>
      </c>
      <c r="AQ39" s="53">
        <f>_xll.OneStreamExcelAddIn.XFFunctions.XFGetCell("TRUE", "CONSOL", $D$3,"TOT_Entity","USD","Actual",[1]Setup!C7,"PERIODIC",$B39,"TOPFLOW","TOP","TOP","top1",$C39,"top3","Open_Acute_DIV1","TOP5","TOP6","REPORTED","TOP8")</f>
        <v>0</v>
      </c>
      <c r="AR39" s="53">
        <f>_xll.OneStreamExcelAddIn.XFFunctions.XFGetCell("TRUE", "CONSOL", $D$3,"TOT_Entity","Aggregated","Budget_Working",[1]Setup!C7,"PERIODIC",$B39,"TOPFLOW","TOP","TOP","top1",$C39,"top3","Open_Acute_DIV1","TOP5","TOP6","REPORTED","TOP8")</f>
        <v>0</v>
      </c>
      <c r="AS39" s="53">
        <f t="shared" si="75"/>
        <v>0</v>
      </c>
      <c r="AT39" s="40">
        <f t="shared" si="76"/>
        <v>0</v>
      </c>
      <c r="AV39" s="53">
        <f>_xll.OneStreamExcelAddIn.XFFunctions.XFGetCell("TRUE", "CONSOL", $D$3,"TOT_Entity","USD","Actual",[1]Setup!C8,"PERIODIC",$B39,"TOPFLOW","TOP","TOP","top1",$C39,"top3","Open_Acute_DIV1","TOP5","TOP6","REPORTED","TOP8")</f>
        <v>0</v>
      </c>
      <c r="AW39" s="53">
        <f>_xll.OneStreamExcelAddIn.XFFunctions.XFGetCell("TRUE", "CONSOL", $D$3,"TOT_Entity","Aggregated","Budget_Working",[1]Setup!C8,"PERIODIC",$B39,"TOPFLOW","TOP","TOP","top1",$C39,"top3","Open_Acute_DIV1","TOP5","TOP6","REPORTED","TOP8")</f>
        <v>0</v>
      </c>
      <c r="AX39" s="53">
        <f t="shared" si="77"/>
        <v>0</v>
      </c>
      <c r="AY39" s="40">
        <f t="shared" si="78"/>
        <v>0</v>
      </c>
      <c r="BA39" s="53">
        <f>_xll.OneStreamExcelAddIn.XFFunctions.XFGetCell("TRUE", "CONSOL", $D$3,"TOT_Entity","USD","Actual",[1]Setup!C9,"PERIODIC",$B39,"TOPFLOW","TOP","TOP","top1",$C39,"top3","Open_Acute_DIV1","TOP5","TOP6","REPORTED","TOP8")</f>
        <v>0</v>
      </c>
      <c r="BB39" s="53">
        <f>_xll.OneStreamExcelAddIn.XFFunctions.XFGetCell("TRUE", "CONSOL", $D$3,"TOT_Entity","Aggregated","Budget_Working",[1]Setup!C9,"PERIODIC",$B39,"TOPFLOW","TOP","TOP","top1",$C39,"top3","Open_Acute_DIV1","TOP5","TOP6","REPORTED","TOP8")</f>
        <v>0</v>
      </c>
      <c r="BC39" s="53">
        <f t="shared" si="79"/>
        <v>0</v>
      </c>
      <c r="BD39" s="40">
        <f t="shared" si="80"/>
        <v>0</v>
      </c>
      <c r="BF39" s="53">
        <f>_xll.OneStreamExcelAddIn.XFFunctions.XFGetCell("TRUE", "CONSOL", $D$3,"TOT_Entity","USD","Actual",[1]Setup!C10,"PERIODIC",$B39,"TOPFLOW","TOP","TOP","top1",$C39,"top3","Open_Acute_DIV1","TOP5","TOP6","REPORTED","TOP8")</f>
        <v>0</v>
      </c>
      <c r="BG39" s="53">
        <f>_xll.OneStreamExcelAddIn.XFFunctions.XFGetCell("TRUE", "CONSOL", $D$3,"TOT_Entity","Aggregated","Budget_Working",[1]Setup!C10,"PERIODIC",$B39,"TOPFLOW","TOP","TOP","top1",$C39,"top3","Open_Acute_DIV1","TOP5","TOP6","REPORTED","TOP8")</f>
        <v>0</v>
      </c>
      <c r="BH39" s="53">
        <f t="shared" si="81"/>
        <v>0</v>
      </c>
      <c r="BI39" s="40">
        <f t="shared" si="82"/>
        <v>0</v>
      </c>
      <c r="BK39" s="53">
        <f>_xll.OneStreamExcelAddIn.XFFunctions.XFGetCell("TRUE", "CONSOL", $D$3,"TOT_Entity","USD","Actual",[1]Setup!C11,"PERIODIC",$B39,"TOPFLOW","TOP","TOP","top1",$C39,"top3","Open_Acute_DIV1","TOP5","TOP6","REPORTED","TOP8")</f>
        <v>0</v>
      </c>
      <c r="BL39" s="53">
        <f>_xll.OneStreamExcelAddIn.XFFunctions.XFGetCell("TRUE", "CONSOL", $D$3,"TOT_Entity","Aggregated","Budget_Working",[1]Setup!C11,"PERIODIC",$B39,"TOPFLOW","TOP","TOP","top1",$C39,"top3","Open_Acute_DIV1","TOP5","TOP6","REPORTED","TOP8")</f>
        <v>0</v>
      </c>
      <c r="BM39" s="53">
        <f t="shared" si="83"/>
        <v>0</v>
      </c>
      <c r="BN39" s="40">
        <f t="shared" si="84"/>
        <v>0</v>
      </c>
      <c r="BP39" s="53">
        <f>_xll.OneStreamExcelAddIn.XFFunctions.XFGetCell("TRUE", "CONSOL", $D$3,"TOT_Entity","USD","Actual",[1]Setup!C12,"PERIODIC",$B39,"TOPFLOW","TOP","TOP","top1",$C39,"top3","Open_Acute_DIV1","TOP5","TOP6","REPORTED","TOP8")</f>
        <v>0</v>
      </c>
      <c r="BQ39" s="53">
        <f>_xll.OneStreamExcelAddIn.XFFunctions.XFGetCell("TRUE", "CONSOL", $D$3,"TOT_Entity","Aggregated","Budget_Working",[1]Setup!C12,"PERIODIC",$B39,"TOPFLOW","TOP","TOP","top1",$C39,"top3","Open_Acute_DIV1","TOP5","TOP6","REPORTED","TOP8")</f>
        <v>0</v>
      </c>
      <c r="BR39" s="53">
        <f t="shared" si="85"/>
        <v>0</v>
      </c>
      <c r="BS39" s="40">
        <f t="shared" si="86"/>
        <v>0</v>
      </c>
      <c r="BU39" s="53">
        <f>_xll.OneStreamExcelAddIn.XFFunctions.XFGetCell("TRUE", "CONSOL", $D$3,"TOT_Entity","USD","Actual",[1]Setup!C13,"PERIODIC",$B39,"TOPFLOW","TOP","TOP","top1",$C39,"top3","Open_Acute_DIV1","TOP5","TOP6","REPORTED","TOP8")</f>
        <v>0</v>
      </c>
      <c r="BV39" s="53">
        <f>_xll.OneStreamExcelAddIn.XFFunctions.XFGetCell("TRUE", "CONSOL", $D$3,"TOT_Entity","Aggregated","Budget_Working",[1]Setup!C13,"PERIODIC",$B39,"TOPFLOW","TOP","TOP","top1",$C39,"top3","Open_Acute_DIV1","TOP5","TOP6","REPORTED","TOP8")</f>
        <v>0</v>
      </c>
      <c r="BW39" s="53">
        <f t="shared" si="87"/>
        <v>0</v>
      </c>
      <c r="BX39" s="40">
        <f t="shared" si="88"/>
        <v>0</v>
      </c>
      <c r="BZ39" s="53">
        <f>_xll.OneStreamExcelAddIn.XFFunctions.XFGetCell("TRUE", "CONSOL", $D$3,"TOT_Entity","USD","Actual",[1]Setup!C14,"PERIODIC",$B39,"TOPFLOW","TOP","TOP","top1",$C39,"top3","Open_Acute_DIV1","TOP5","TOP6","REPORTED","TOP8")</f>
        <v>0</v>
      </c>
      <c r="CA39" s="53">
        <f>_xll.OneStreamExcelAddIn.XFFunctions.XFGetCell("TRUE", "CONSOL", $D$3,"TOT_Entity","Aggregated","Budget_Working",[1]Setup!C14,"PERIODIC",$B39,"TOPFLOW","TOP","TOP","top1",$C39,"top3","Open_Acute_DIV1","TOP5","TOP6","REPORTED","TOP8")</f>
        <v>0</v>
      </c>
      <c r="CB39" s="53">
        <f t="shared" si="89"/>
        <v>0</v>
      </c>
      <c r="CC39" s="40">
        <f t="shared" si="90"/>
        <v>0</v>
      </c>
      <c r="CE39" s="53">
        <f>_xll.OneStreamExcelAddIn.XFFunctions.XFGetCell("TRUE", "CONSOL", $D$3,"TOT_Entity","USD","Actual",[1]Setup!C15,"PERIODIC",$B39,"TOPFLOW","TOP","TOP","top1",$C39,"top3","Open_Acute_DIV1","TOP5","TOP6","REPORTED","TOP8")</f>
        <v>0</v>
      </c>
      <c r="CF39" s="53">
        <f>_xll.OneStreamExcelAddIn.XFFunctions.XFGetCell("TRUE", "CONSOL", $D$3,"TOT_Entity","Aggregated","Budget_Working",[1]Setup!C15,"PERIODIC",$B39,"TOPFLOW","TOP","TOP","top1",$C39,"top3","Open_Acute_DIV1","TOP5","TOP6","REPORTED","TOP8")</f>
        <v>0</v>
      </c>
      <c r="CG39" s="53">
        <f t="shared" si="91"/>
        <v>0</v>
      </c>
      <c r="CH39" s="40">
        <f t="shared" si="92"/>
        <v>0</v>
      </c>
      <c r="CI39" s="15"/>
      <c r="CJ39" s="53">
        <f>_xll.OneStreamExcelAddIn.XFFunctions.XFGetCell("TRUE", "CONSOL", $D$3,"TOT_Entity","USD","Actual",[1]Setup!C4,"PERIODIC",$B39,"TOPFLOW","TOP","TOP","top1",$C39,"top3","Open_Acute_DIV1","TOP5","TOP6","REPORTED","TOP8")</f>
        <v>0</v>
      </c>
      <c r="CK39" s="53">
        <f>_xll.OneStreamExcelAddIn.XFFunctions.XFGetCell("TRUE", "CONSOL", $D$3,"TOT_Entity","USD","Actual",[1]Setup!C5,"PERIODIC",$B39,"TOPFLOW","TOP","TOP","top1",$C39,"top3","Open_Acute_DIV1","TOP5","TOP6","REPORTED","TOP8")</f>
        <v>0</v>
      </c>
      <c r="CL39" s="53">
        <f>_xll.OneStreamExcelAddIn.XFFunctions.XFGetCell("TRUE", "CONSOL", $D$3,"TOT_Entity","USD","Actual",[1]Setup!C6,"PERIODIC",$B39,"TOPFLOW","TOP","TOP","top1",$C39,"top3","Open_Acute_DIV1","TOP5","TOP6","REPORTED","TOP8")</f>
        <v>0</v>
      </c>
      <c r="CM39" s="53">
        <f>_xll.OneStreamExcelAddIn.XFFunctions.XFGetCell("TRUE", "CONSOL", $D$3,"TOT_Entity","USD","Actual",[1]Setup!C7,"PERIODIC",$B39,"TOPFLOW","TOP","TOP","top1",$C39,"top3","Open_Acute_DIV1","TOP5","TOP6","REPORTED","TOP8")</f>
        <v>0</v>
      </c>
      <c r="CN39" s="53">
        <f>_xll.OneStreamExcelAddIn.XFFunctions.XFGetCell("TRUE", "CONSOL", $D$3,"TOT_Entity","USD","Actual",[1]Setup!C8,"PERIODIC",$B39,"TOPFLOW","TOP","TOP","top1",$C39,"top3","Open_Acute_DIV1","TOP5","TOP6","REPORTED","TOP8")</f>
        <v>0</v>
      </c>
      <c r="CO39" s="53">
        <f>_xll.OneStreamExcelAddIn.XFFunctions.XFGetCell("TRUE", "CONSOL", $D$3,"TOT_Entity","USD","Actual",[1]Setup!C9,"PERIODIC",$B39,"TOPFLOW","TOP","TOP","top1",$C39,"top3","Open_Acute_DIV1","TOP5","TOP6","REPORTED","TOP8")</f>
        <v>0</v>
      </c>
      <c r="CP39" s="53">
        <f>_xll.OneStreamExcelAddIn.XFFunctions.XFGetCell("TRUE", "CONSOL", $D$3,"TOT_Entity","USD","Actual",[1]Setup!C10,"PERIODIC",$B39,"TOPFLOW","TOP","TOP","top1",$C39,"top3","Open_Acute_DIV1","TOP5","TOP6","REPORTED","TOP8")</f>
        <v>0</v>
      </c>
      <c r="CQ39" s="53">
        <f>_xll.OneStreamExcelAddIn.XFFunctions.XFGetCell("TRUE", "CONSOL", $D$3,"TOT_Entity","USD","Actual",[1]Setup!C11,"PERIODIC",$B39,"TOPFLOW","TOP","TOP","top1",$C39,"top3","Open_Acute_DIV1","TOP5","TOP6","REPORTED","TOP8")</f>
        <v>0</v>
      </c>
      <c r="CR39" s="53">
        <f>_xll.OneStreamExcelAddIn.XFFunctions.XFGetCell("TRUE", "CONSOL", $D$3,"TOT_Entity","USD","Actual",[1]Setup!C12,"PERIODIC",$B39,"TOPFLOW","TOP","TOP","top1",$C39,"top3","Open_Acute_DIV1","TOP5","TOP6","REPORTED","TOP8")</f>
        <v>0</v>
      </c>
      <c r="CS39" s="53">
        <f>_xll.OneStreamExcelAddIn.XFFunctions.XFGetCell("TRUE", "CONSOL", $D$3,"TOT_Entity","USD","Actual",[1]Setup!C13,"PERIODIC",$B39,"TOPFLOW","TOP","TOP","top1",$C39,"top3","Open_Acute_DIV1","TOP5","TOP6","REPORTED","TOP8")</f>
        <v>0</v>
      </c>
      <c r="CT39" s="53">
        <f>_xll.OneStreamExcelAddIn.XFFunctions.XFGetCell("TRUE", "CONSOL", $D$3,"TOT_Entity","USD","Actual",[1]Setup!C14,"PERIODIC",$B39,"TOPFLOW","TOP","TOP","top1",$C39,"top3","Open_Acute_DIV1","TOP5","TOP6","REPORTED","TOP8")</f>
        <v>0</v>
      </c>
      <c r="CU39" s="53">
        <f>_xll.OneStreamExcelAddIn.XFFunctions.XFGetCell("TRUE", "CONSOL", $D$3,"TOT_Entity","USD","Actual",[1]Setup!C15,"PERIODIC",$B39,"TOPFLOW","TOP","TOP","top1",$C39,"top3","Open_Acute_DIV1","TOP5","TOP6","REPORTED","TOP8")</f>
        <v>0</v>
      </c>
      <c r="CV39" s="15"/>
      <c r="CW39" s="53">
        <f>_xll.OneStreamExcelAddIn.XFFunctions.XFGetCell("TRUE", "CONSOL", $D$3,"TOT_Entity","USD","Actual",[1]Setup!C17,"PERIODIC",$B39,"TOPFLOW","TOP","TOP","top1",$C39,"top3","Open_Acute_DIV1","TOP5","TOP6","REPORTED","TOP8")</f>
        <v>0</v>
      </c>
      <c r="CX39" s="53">
        <f>_xll.OneStreamExcelAddIn.XFFunctions.XFGetCell("TRUE", "CONSOL", $D$3,"TOT_Entity","USD","Actual",[1]Setup!C18,"PERIODIC",$B39,"TOPFLOW","TOP","TOP","top1",$C39,"top3","Open_Acute_DIV1","TOP5","TOP6","REPORTED","TOP8")</f>
        <v>0</v>
      </c>
      <c r="CY39" s="53">
        <f>_xll.OneStreamExcelAddIn.XFFunctions.XFGetCell("TRUE", "CONSOL", $D$3,"TOT_Entity","USD","Actual",[1]Setup!C19,"PERIODIC",$B39,"TOPFLOW","TOP","TOP","top1",$C39,"top3","Open_Acute_DIV1","TOP5","TOP6","REPORTED","TOP8")</f>
        <v>0</v>
      </c>
      <c r="CZ39" s="53">
        <f>_xll.OneStreamExcelAddIn.XFFunctions.XFGetCell("TRUE", "CONSOL", $D$3,"TOT_Entity","USD","Actual",[1]Setup!C20,"PERIODIC",$B39,"TOPFLOW","TOP","TOP","top1",$C39,"top3","Open_Acute_DIV1","TOP5","TOP6","REPORTED","TOP8")</f>
        <v>0</v>
      </c>
      <c r="DA39" s="53">
        <f>_xll.OneStreamExcelAddIn.XFFunctions.XFGetCell("TRUE", "CONSOL", $D$3,"TOT_Entity","USD","Actual",[1]Setup!C21,"PERIODIC",$B39,"TOPFLOW","TOP","TOP","top1",$C39,"top3","Open_Acute_DIV1","TOP5","TOP6","REPORTED","TOP8")</f>
        <v>0</v>
      </c>
      <c r="DB39" s="53">
        <f>_xll.OneStreamExcelAddIn.XFFunctions.XFGetCell("TRUE", "CONSOL", $D$3,"TOT_Entity","USD","Actual",[1]Setup!C22,"PERIODIC",$B39,"TOPFLOW","TOP","TOP","top1",$C39,"top3","Open_Acute_DIV1","TOP5","TOP6","REPORTED","TOP8")</f>
        <v>0</v>
      </c>
      <c r="DC39" s="53">
        <f>_xll.OneStreamExcelAddIn.XFFunctions.XFGetCell("TRUE", "CONSOL", $D$3,"TOT_Entity","USD","Actual",[1]Setup!C23,"PERIODIC",$B39,"TOPFLOW","TOP","TOP","top1",$C39,"top3","Open_Acute_DIV1","TOP5","TOP6","REPORTED","TOP8")</f>
        <v>0</v>
      </c>
      <c r="DD39" s="53">
        <f>_xll.OneStreamExcelAddIn.XFFunctions.XFGetCell("TRUE", "CONSOL", $D$3,"TOT_Entity","USD","Actual",[1]Setup!C24,"PERIODIC",$B39,"TOPFLOW","TOP","TOP","top1",$C39,"top3","Open_Acute_DIV1","TOP5","TOP6","REPORTED","TOP8")</f>
        <v>0</v>
      </c>
      <c r="DE39" s="53">
        <f>_xll.OneStreamExcelAddIn.XFFunctions.XFGetCell("TRUE", "CONSOL", $D$3,"TOT_Entity","USD","Actual",[1]Setup!C25,"PERIODIC",$B39,"TOPFLOW","TOP","TOP","top1",$C39,"top3","Open_Acute_DIV1","TOP5","TOP6","REPORTED","TOP8")</f>
        <v>0</v>
      </c>
      <c r="DF39" s="53">
        <f>_xll.OneStreamExcelAddIn.XFFunctions.XFGetCell("TRUE", "CONSOL", $D$3,"TOT_Entity","USD","Actual",[1]Setup!C26,"PERIODIC",$B39,"TOPFLOW","TOP","TOP","top1",$C39,"top3","Open_Acute_DIV1","TOP5","TOP6","REPORTED","TOP8")</f>
        <v>0</v>
      </c>
      <c r="DG39" s="53">
        <f>_xll.OneStreamExcelAddIn.XFFunctions.XFGetCell("TRUE", "CONSOL", $D$3,"TOT_Entity","USD","Actual",[1]Setup!C27,"PERIODIC",$B39,"TOPFLOW","TOP","TOP","top1",$C39,"top3","Open_Acute_DIV1","TOP5","TOP6","REPORTED","TOP8")</f>
        <v>0</v>
      </c>
      <c r="DH39" s="53">
        <f>_xll.OneStreamExcelAddIn.XFFunctions.XFGetCell("TRUE", "CONSOL", $D$3,"TOT_Entity","USD","Actual",[1]Setup!C28,"PERIODIC",$B39,"TOPFLOW","TOP","TOP","top1",$C39,"top3","Open_Acute_DIV1","TOP5","TOP6","REPORTED","TOP8")</f>
        <v>0</v>
      </c>
      <c r="DI39" s="15"/>
      <c r="DJ39" s="53">
        <f>_xll.OneStreamExcelAddIn.XFFunctions.XFGetCell("TRUE", "CONSOL", $D$3,"TOT_Entity","Aggregated","Budget_Working",[1]Setup!C4,"PERIODIC",$B39,"TOPFLOW","TOP","TOP","top1",$C39,"top3","Open_Acute_DIV1","TOP5","TOP6","REPORTED","TOP8")</f>
        <v>0</v>
      </c>
      <c r="DK39" s="53">
        <f>_xll.OneStreamExcelAddIn.XFFunctions.XFGetCell("TRUE", "CONSOL", $D$3,"TOT_Entity","Aggregated","Budget_Working",[1]Setup!C5,"PERIODIC",$B39,"TOPFLOW","TOP","TOP","top1",$C39,"top3","Open_Acute_DIV1","TOP5","TOP6","REPORTED","TOP8")</f>
        <v>0</v>
      </c>
      <c r="DL39" s="53">
        <f>_xll.OneStreamExcelAddIn.XFFunctions.XFGetCell("TRUE", "CONSOL", $D$3,"TOT_Entity","Aggregated","Budget_Working",[1]Setup!C6,"PERIODIC",$B39,"TOPFLOW","TOP","TOP","top1",$C39,"top3","Open_Acute_DIV1","TOP5","TOP6","REPORTED","TOP8")</f>
        <v>0</v>
      </c>
      <c r="DM39" s="53">
        <f>_xll.OneStreamExcelAddIn.XFFunctions.XFGetCell("TRUE", "CONSOL", $D$3,"TOT_Entity","Aggregated","Budget_Working",[1]Setup!C7,"PERIODIC",$B39,"TOPFLOW","TOP","TOP","top1",$C39,"top3","Open_Acute_DIV1","TOP5","TOP6","REPORTED","TOP8")</f>
        <v>0</v>
      </c>
      <c r="DN39" s="53">
        <f>_xll.OneStreamExcelAddIn.XFFunctions.XFGetCell("TRUE", "CONSOL", $D$3,"TOT_Entity","Aggregated","Budget_Working",[1]Setup!C8,"PERIODIC",$B39,"TOPFLOW","TOP","TOP","top1",$C39,"top3","Open_Acute_DIV1","TOP5","TOP6","REPORTED","TOP8")</f>
        <v>0</v>
      </c>
      <c r="DO39" s="53">
        <f>_xll.OneStreamExcelAddIn.XFFunctions.XFGetCell("TRUE", "CONSOL", $D$3,"TOT_Entity","Aggregated","Budget_Working",[1]Setup!C9,"PERIODIC",$B39,"TOPFLOW","TOP","TOP","top1",$C39,"top3","Open_Acute_DIV1","TOP5","TOP6","REPORTED","TOP8")</f>
        <v>0</v>
      </c>
      <c r="DP39" s="53">
        <f>_xll.OneStreamExcelAddIn.XFFunctions.XFGetCell("TRUE", "CONSOL", $D$3,"TOT_Entity","Aggregated","Budget_Working",[1]Setup!C10,"PERIODIC",$B39,"TOPFLOW","TOP","TOP","top1",$C39,"top3","Open_Acute_DIV1","TOP5","TOP6","REPORTED","TOP8")</f>
        <v>0</v>
      </c>
      <c r="DQ39" s="53">
        <f>_xll.OneStreamExcelAddIn.XFFunctions.XFGetCell("TRUE", "CONSOL", $D$3,"TOT_Entity","Aggregated","Budget_Working",[1]Setup!C11,"PERIODIC",$B39,"TOPFLOW","TOP","TOP","top1",$C39,"top3","Open_Acute_DIV1","TOP5","TOP6","REPORTED","TOP8")</f>
        <v>0</v>
      </c>
      <c r="DR39" s="53">
        <f>_xll.OneStreamExcelAddIn.XFFunctions.XFGetCell("TRUE", "CONSOL", $D$3,"TOT_Entity","Aggregated","Budget_Working",[1]Setup!C12,"PERIODIC",$B39,"TOPFLOW","TOP","TOP","top1",$C39,"top3","Open_Acute_DIV1","TOP5","TOP6","REPORTED","TOP8")</f>
        <v>0</v>
      </c>
      <c r="DS39" s="53">
        <f>_xll.OneStreamExcelAddIn.XFFunctions.XFGetCell("TRUE", "CONSOL", $D$3,"TOT_Entity","Aggregated","Budget_Working",[1]Setup!C13,"PERIODIC",$B39,"TOPFLOW","TOP","TOP","top1",$C39,"top3","Open_Acute_DIV1","TOP5","TOP6","REPORTED","TOP8")</f>
        <v>0</v>
      </c>
      <c r="DT39" s="53">
        <f>_xll.OneStreamExcelAddIn.XFFunctions.XFGetCell("TRUE", "CONSOL", $D$3,"TOT_Entity","Aggregated","Budget_Working",[1]Setup!C14,"PERIODIC",$B39,"TOPFLOW","TOP","TOP","top1",$C39,"top3","Open_Acute_DIV1","TOP5","TOP6","REPORTED","TOP8")</f>
        <v>0</v>
      </c>
      <c r="DU39" s="53">
        <f>_xll.OneStreamExcelAddIn.XFFunctions.XFGetCell("TRUE", "CONSOL", $D$3,"TOT_Entity","Aggregated","Budget_Working",[1]Setup!C15,"PERIODIC",$B39,"TOPFLOW","TOP","TOP","top1",$C39,"top3","Open_Acute_DIV1","TOP5","TOP6","REPORTED","TOP8")</f>
        <v>0</v>
      </c>
      <c r="DV39" s="15"/>
      <c r="DW39" s="53">
        <f>_xll.OneStreamExcelAddIn.XFFunctions.XFGetCell("TRUE", "CONSOL", $D$3,"TOT_Entity","USD","Budget_Final",[1]Setup!C17,"PERIODIC",$B39,"TOPFLOW","TOP","TOP","top1",$C39,"top3","Open_Acute_DIV1","TOP5","TOP6","REPORTED","TOP8")</f>
        <v>0</v>
      </c>
      <c r="DX39" s="53">
        <f>_xll.OneStreamExcelAddIn.XFFunctions.XFGetCell("TRUE", "CONSOL", $D$3,"TOT_Entity","USD","Budget_Final",[1]Setup!C18,"PERIODIC",$B39,"TOPFLOW","TOP","TOP","top1",$C39,"top3","Open_Acute_DIV1","TOP5","TOP6","REPORTED","TOP8")</f>
        <v>0</v>
      </c>
      <c r="DY39" s="53">
        <f>_xll.OneStreamExcelAddIn.XFFunctions.XFGetCell("TRUE", "CONSOL", $D$3,"TOT_Entity","USD","Budget_Final",[1]Setup!C19,"PERIODIC",$B39,"TOPFLOW","TOP","TOP","top1",$C39,"top3","Open_Acute_DIV1","TOP5","TOP6","REPORTED","TOP8")</f>
        <v>0</v>
      </c>
      <c r="DZ39" s="53">
        <f>_xll.OneStreamExcelAddIn.XFFunctions.XFGetCell("TRUE", "CONSOL", $D$3,"TOT_Entity","USD","Budget_Final",[1]Setup!C20,"PERIODIC",$B39,"TOPFLOW","TOP","TOP","top1",$C39,"top3","Open_Acute_DIV1","TOP5","TOP6","REPORTED","TOP8")</f>
        <v>0</v>
      </c>
      <c r="EA39" s="53">
        <f>_xll.OneStreamExcelAddIn.XFFunctions.XFGetCell("TRUE", "CONSOL", $D$3,"TOT_Entity","USD","Budget_Final",[1]Setup!C21,"PERIODIC",$B39,"TOPFLOW","TOP","TOP","top1",$C39,"top3","Open_Acute_DIV1","TOP5","TOP6","REPORTED","TOP8")</f>
        <v>0</v>
      </c>
      <c r="EB39" s="53">
        <f>_xll.OneStreamExcelAddIn.XFFunctions.XFGetCell("TRUE", "CONSOL", $D$3,"TOT_Entity","USD","Budget_Final",[1]Setup!C22,"PERIODIC",$B39,"TOPFLOW","TOP","TOP","top1",$C39,"top3","Open_Acute_DIV1","TOP5","TOP6","REPORTED","TOP8")</f>
        <v>0</v>
      </c>
      <c r="EC39" s="53">
        <f>_xll.OneStreamExcelAddIn.XFFunctions.XFGetCell("TRUE", "CONSOL", $D$3,"TOT_Entity","USD","Budget_Final",[1]Setup!C23,"PERIODIC",$B39,"TOPFLOW","TOP","TOP","top1",$C39,"top3","Open_Acute_DIV1","TOP5","TOP6","REPORTED","TOP8")</f>
        <v>0</v>
      </c>
      <c r="ED39" s="53">
        <f>_xll.OneStreamExcelAddIn.XFFunctions.XFGetCell("TRUE", "CONSOL", $D$3,"TOT_Entity","USD","Budget_Final",[1]Setup!C24,"PERIODIC",$B39,"TOPFLOW","TOP","TOP","top1",$C39,"top3","Open_Acute_DIV1","TOP5","TOP6","REPORTED","TOP8")</f>
        <v>0</v>
      </c>
      <c r="EE39" s="53">
        <f>_xll.OneStreamExcelAddIn.XFFunctions.XFGetCell("TRUE", "CONSOL", $D$3,"TOT_Entity","USD","Budget_Final",[1]Setup!C25,"PERIODIC",$B39,"TOPFLOW","TOP","TOP","top1",$C39,"top3","Open_Acute_DIV1","TOP5","TOP6","REPORTED","TOP8")</f>
        <v>0</v>
      </c>
      <c r="EF39" s="53">
        <f>_xll.OneStreamExcelAddIn.XFFunctions.XFGetCell("TRUE", "CONSOL", $D$3,"TOT_Entity","USD","Budget_Final",[1]Setup!C26,"PERIODIC",$B39,"TOPFLOW","TOP","TOP","top1",$C39,"top3","Open_Acute_DIV1","TOP5","TOP6","REPORTED","TOP8")</f>
        <v>0</v>
      </c>
      <c r="EG39" s="53">
        <f>_xll.OneStreamExcelAddIn.XFFunctions.XFGetCell("TRUE", "CONSOL", $D$3,"TOT_Entity","USD","Budget_Final",[1]Setup!C27,"PERIODIC",$B39,"TOPFLOW","TOP","TOP","top1",$C39,"top3","Open_Acute_DIV1","TOP5","TOP6","REPORTED","TOP8")</f>
        <v>0</v>
      </c>
      <c r="EH39" s="53">
        <f>_xll.OneStreamExcelAddIn.XFFunctions.XFGetCell("TRUE", "CONSOL", $D$3,"TOT_Entity","USD","Budget_Final",[1]Setup!C28,"PERIODIC",$B39,"TOPFLOW","TOP","TOP","top1",$C39,"top3","Open_Acute_DIV1","TOP5","TOP6","REPORTED","TOP8")</f>
        <v>0</v>
      </c>
    </row>
    <row r="40" spans="2:138" x14ac:dyDescent="0.25">
      <c r="B40" s="51">
        <v>56500</v>
      </c>
      <c r="C40" s="51"/>
      <c r="D40" s="52" t="s">
        <v>72</v>
      </c>
      <c r="E40" s="53">
        <f>_xll.OneStreamExcelAddIn.XFFunctions.XFGetCell("TRUE", "CONSOL", $D$3,"TOT_Entity","USD","Actual",$E$3,"PERIODIC",$B40,"TOPFLOW","TOP","TOP","top1",$C40,"top3","Open_Acute_DIV1","TOP5","TOP6","REPORTED","TOP8")</f>
        <v>0</v>
      </c>
      <c r="F40" s="53">
        <f>_xll.OneStreamExcelAddIn.XFFunctions.XFGetCell("TRUE", "CONSOL", $D$3,"TOT_Entity","Aggregated","Budget_Working",$E$3,"PERIODIC",$B40,"TOPFLOW","TOP","TOP","top1",$C40,"top3","Open_Acute_DIV1","TOP5","TOP6","REPORTED","TOP8")</f>
        <v>0</v>
      </c>
      <c r="G40" s="53">
        <f t="shared" si="93"/>
        <v>0</v>
      </c>
      <c r="H40" s="40">
        <f t="shared" si="10"/>
        <v>0</v>
      </c>
      <c r="I40" s="41"/>
      <c r="J40" s="53">
        <f>_xll.OneStreamExcelAddIn.XFFunctions.XFGetCell("TRUE", "CONSOL", $D$3,"TOT_Entity","USD","Actual",$E$3,"YTD",$B40,"TOPFLOW","TOP","TOP","top1",$C40,"top3","Open_Acute_DIV1","TOP5","TOP6","REPORTED","TOP8")</f>
        <v>0</v>
      </c>
      <c r="K40" s="53">
        <f>_xll.OneStreamExcelAddIn.XFFunctions.XFGetCell("TRUE", "CONSOL", $D$3,"TOT_Entity","Aggregated","Budget_Working",$E$3,"YTD",$B40,"TOPFLOW","TOP","TOP","top1",$C40,"top3","Open_Acute_DIV1","TOP5","TOP6","REPORTED","TOP8")</f>
        <v>0</v>
      </c>
      <c r="L40" s="53">
        <f t="shared" si="94"/>
        <v>0</v>
      </c>
      <c r="M40" s="40">
        <f t="shared" si="11"/>
        <v>0</v>
      </c>
      <c r="N40" s="41"/>
      <c r="O40" s="53">
        <f>_xll.OneStreamExcelAddIn.XFFunctions.XFGetCell("TRUE", "CONSOL", $D$3,"TOT_Entity","USD","Actual",$F$3,"YTD",$B40,"TOPFLOW","TOP","TOP","top1",$C40,"top3","Open_Acute_DIV1","TOP5","TOP6","REPORTED","TOP8")</f>
        <v>0</v>
      </c>
      <c r="P40" s="53">
        <f>_xll.OneStreamExcelAddIn.XFFunctions.XFGetCell("TRUE", "CONSOL", $D$3,"TOT_Entity","USD","Actual",$E$3,"YTD",$B40,"TOPFLOW","TOP","TOP","top1",$C40,"top3","Open_Acute_DIV1","TOP5","TOP6","REPORTED","VAR_BW_PY_Actual")</f>
        <v>0</v>
      </c>
      <c r="Q40" s="40">
        <f t="shared" si="12"/>
        <v>0</v>
      </c>
      <c r="R40" s="41"/>
      <c r="S40" s="53">
        <f>_xll.OneStreamExcelAddIn.XFFunctions.XFGetCell("TRUE", "CONSOL", $D$3,"TOT_Entity","USD","MIDFCST",$E$3,"MTD",$B40,"TOPFLOW","TOP","TOP","top1",$C40,"top3","Open_Acute_DIV1","TOP5","TOP6","REPORTED","TOP8")</f>
        <v>0</v>
      </c>
      <c r="T40" s="53">
        <f t="shared" si="68"/>
        <v>0</v>
      </c>
      <c r="U40" s="40">
        <f t="shared" si="35"/>
        <v>0</v>
      </c>
      <c r="V40" s="41"/>
      <c r="W40" s="42"/>
      <c r="X40" s="43"/>
      <c r="Y40" s="42"/>
      <c r="Z40" s="44"/>
      <c r="AA40" s="52"/>
      <c r="AB40" s="53">
        <f>_xll.OneStreamExcelAddIn.XFFunctions.XFGetCell("TRUE", "CONSOL", $D$3,"TOT_Entity","USD","Actual",[1]Setup!C4,"PERIODIC",$B40,"TOPFLOW","TOP","TOP","top1",$C40,"top3","Open_Acute_DIV1","TOP5","TOP6","REPORTED","TOP8")</f>
        <v>0</v>
      </c>
      <c r="AC40" s="53">
        <f>_xll.OneStreamExcelAddIn.XFFunctions.XFGetCell("TRUE", "CONSOL", $D$3,"TOT_Entity","Aggregated","Budget_Working",[1]Setup!C4,"PERIODIC",$B40,"TOPFLOW","TOP","TOP","top1",$C40,"top3","Open_Acute_DIV1","TOP5","TOP6","REPORTED","TOP8")</f>
        <v>0</v>
      </c>
      <c r="AD40" s="53">
        <f t="shared" si="69"/>
        <v>0</v>
      </c>
      <c r="AE40" s="40">
        <f t="shared" si="70"/>
        <v>0</v>
      </c>
      <c r="AG40" s="53">
        <f>_xll.OneStreamExcelAddIn.XFFunctions.XFGetCell("TRUE", "CONSOL", $D$3,"TOT_Entity","USD","Actual",[1]Setup!C5,"PERIODIC",$B40,"TOPFLOW","TOP","TOP","top1",$C40,"top3","Open_Acute_DIV1","TOP5","TOP6","REPORTED","TOP8")</f>
        <v>0</v>
      </c>
      <c r="AH40" s="53">
        <f>_xll.OneStreamExcelAddIn.XFFunctions.XFGetCell("TRUE", "CONSOL", $D$3,"TOT_Entity","Aggregated","Budget_Working",[1]Setup!C5,"PERIODIC",$B40,"TOPFLOW","TOP","TOP","top1",$C40,"top3","Open_Acute_DIV1","TOP5","TOP6","REPORTED","TOP8")</f>
        <v>0</v>
      </c>
      <c r="AI40" s="53">
        <f t="shared" si="71"/>
        <v>0</v>
      </c>
      <c r="AJ40" s="40">
        <f t="shared" si="72"/>
        <v>0</v>
      </c>
      <c r="AL40" s="53">
        <f>_xll.OneStreamExcelAddIn.XFFunctions.XFGetCell("TRUE", "CONSOL", $D$3,"TOT_Entity","USD","Actual",[1]Setup!C6,"PERIODIC",$B40,"TOPFLOW","TOP","TOP","top1",$C40,"top3","Open_Acute_DIV1","TOP5","TOP6","REPORTED","TOP8")</f>
        <v>0</v>
      </c>
      <c r="AM40" s="53">
        <f>_xll.OneStreamExcelAddIn.XFFunctions.XFGetCell("TRUE", "CONSOL", $D$3,"TOT_Entity","Aggregated","Budget_Working",[1]Setup!C6,"PERIODIC",$B40,"TOPFLOW","TOP","TOP","top1",$C40,"top3","Open_Acute_DIV1","TOP5","TOP6","REPORTED","TOP8")</f>
        <v>0</v>
      </c>
      <c r="AN40" s="53">
        <f t="shared" si="73"/>
        <v>0</v>
      </c>
      <c r="AO40" s="40">
        <f t="shared" si="74"/>
        <v>0</v>
      </c>
      <c r="AQ40" s="53">
        <f>_xll.OneStreamExcelAddIn.XFFunctions.XFGetCell("TRUE", "CONSOL", $D$3,"TOT_Entity","USD","Actual",[1]Setup!C7,"PERIODIC",$B40,"TOPFLOW","TOP","TOP","top1",$C40,"top3","Open_Acute_DIV1","TOP5","TOP6","REPORTED","TOP8")</f>
        <v>0</v>
      </c>
      <c r="AR40" s="53">
        <f>_xll.OneStreamExcelAddIn.XFFunctions.XFGetCell("TRUE", "CONSOL", $D$3,"TOT_Entity","Aggregated","Budget_Working",[1]Setup!C7,"PERIODIC",$B40,"TOPFLOW","TOP","TOP","top1",$C40,"top3","Open_Acute_DIV1","TOP5","TOP6","REPORTED","TOP8")</f>
        <v>0</v>
      </c>
      <c r="AS40" s="53">
        <f t="shared" si="75"/>
        <v>0</v>
      </c>
      <c r="AT40" s="40">
        <f t="shared" si="76"/>
        <v>0</v>
      </c>
      <c r="AV40" s="53">
        <f>_xll.OneStreamExcelAddIn.XFFunctions.XFGetCell("TRUE", "CONSOL", $D$3,"TOT_Entity","USD","Actual",[1]Setup!C8,"PERIODIC",$B40,"TOPFLOW","TOP","TOP","top1",$C40,"top3","Open_Acute_DIV1","TOP5","TOP6","REPORTED","TOP8")</f>
        <v>0</v>
      </c>
      <c r="AW40" s="53">
        <f>_xll.OneStreamExcelAddIn.XFFunctions.XFGetCell("TRUE", "CONSOL", $D$3,"TOT_Entity","Aggregated","Budget_Working",[1]Setup!C8,"PERIODIC",$B40,"TOPFLOW","TOP","TOP","top1",$C40,"top3","Open_Acute_DIV1","TOP5","TOP6","REPORTED","TOP8")</f>
        <v>0</v>
      </c>
      <c r="AX40" s="53">
        <f t="shared" si="77"/>
        <v>0</v>
      </c>
      <c r="AY40" s="40">
        <f t="shared" si="78"/>
        <v>0</v>
      </c>
      <c r="BA40" s="53">
        <f>_xll.OneStreamExcelAddIn.XFFunctions.XFGetCell("TRUE", "CONSOL", $D$3,"TOT_Entity","USD","Actual",[1]Setup!C9,"PERIODIC",$B40,"TOPFLOW","TOP","TOP","top1",$C40,"top3","Open_Acute_DIV1","TOP5","TOP6","REPORTED","TOP8")</f>
        <v>0</v>
      </c>
      <c r="BB40" s="53">
        <f>_xll.OneStreamExcelAddIn.XFFunctions.XFGetCell("TRUE", "CONSOL", $D$3,"TOT_Entity","Aggregated","Budget_Working",[1]Setup!C9,"PERIODIC",$B40,"TOPFLOW","TOP","TOP","top1",$C40,"top3","Open_Acute_DIV1","TOP5","TOP6","REPORTED","TOP8")</f>
        <v>0</v>
      </c>
      <c r="BC40" s="53">
        <f t="shared" si="79"/>
        <v>0</v>
      </c>
      <c r="BD40" s="40">
        <f t="shared" si="80"/>
        <v>0</v>
      </c>
      <c r="BF40" s="53">
        <f>_xll.OneStreamExcelAddIn.XFFunctions.XFGetCell("TRUE", "CONSOL", $D$3,"TOT_Entity","USD","Actual",[1]Setup!C10,"PERIODIC",$B40,"TOPFLOW","TOP","TOP","top1",$C40,"top3","Open_Acute_DIV1","TOP5","TOP6","REPORTED","TOP8")</f>
        <v>0</v>
      </c>
      <c r="BG40" s="53">
        <f>_xll.OneStreamExcelAddIn.XFFunctions.XFGetCell("TRUE", "CONSOL", $D$3,"TOT_Entity","Aggregated","Budget_Working",[1]Setup!C10,"PERIODIC",$B40,"TOPFLOW","TOP","TOP","top1",$C40,"top3","Open_Acute_DIV1","TOP5","TOP6","REPORTED","TOP8")</f>
        <v>0</v>
      </c>
      <c r="BH40" s="53">
        <f t="shared" si="81"/>
        <v>0</v>
      </c>
      <c r="BI40" s="40">
        <f t="shared" si="82"/>
        <v>0</v>
      </c>
      <c r="BK40" s="53">
        <f>_xll.OneStreamExcelAddIn.XFFunctions.XFGetCell("TRUE", "CONSOL", $D$3,"TOT_Entity","USD","Actual",[1]Setup!C11,"PERIODIC",$B40,"TOPFLOW","TOP","TOP","top1",$C40,"top3","Open_Acute_DIV1","TOP5","TOP6","REPORTED","TOP8")</f>
        <v>0</v>
      </c>
      <c r="BL40" s="53">
        <f>_xll.OneStreamExcelAddIn.XFFunctions.XFGetCell("TRUE", "CONSOL", $D$3,"TOT_Entity","Aggregated","Budget_Working",[1]Setup!C11,"PERIODIC",$B40,"TOPFLOW","TOP","TOP","top1",$C40,"top3","Open_Acute_DIV1","TOP5","TOP6","REPORTED","TOP8")</f>
        <v>0</v>
      </c>
      <c r="BM40" s="53">
        <f t="shared" si="83"/>
        <v>0</v>
      </c>
      <c r="BN40" s="40">
        <f t="shared" si="84"/>
        <v>0</v>
      </c>
      <c r="BP40" s="53">
        <f>_xll.OneStreamExcelAddIn.XFFunctions.XFGetCell("TRUE", "CONSOL", $D$3,"TOT_Entity","USD","Actual",[1]Setup!C12,"PERIODIC",$B40,"TOPFLOW","TOP","TOP","top1",$C40,"top3","Open_Acute_DIV1","TOP5","TOP6","REPORTED","TOP8")</f>
        <v>0</v>
      </c>
      <c r="BQ40" s="53">
        <f>_xll.OneStreamExcelAddIn.XFFunctions.XFGetCell("TRUE", "CONSOL", $D$3,"TOT_Entity","Aggregated","Budget_Working",[1]Setup!C12,"PERIODIC",$B40,"TOPFLOW","TOP","TOP","top1",$C40,"top3","Open_Acute_DIV1","TOP5","TOP6","REPORTED","TOP8")</f>
        <v>0</v>
      </c>
      <c r="BR40" s="53">
        <f t="shared" si="85"/>
        <v>0</v>
      </c>
      <c r="BS40" s="40">
        <f t="shared" si="86"/>
        <v>0</v>
      </c>
      <c r="BU40" s="53">
        <f>_xll.OneStreamExcelAddIn.XFFunctions.XFGetCell("TRUE", "CONSOL", $D$3,"TOT_Entity","USD","Actual",[1]Setup!C13,"PERIODIC",$B40,"TOPFLOW","TOP","TOP","top1",$C40,"top3","Open_Acute_DIV1","TOP5","TOP6","REPORTED","TOP8")</f>
        <v>0</v>
      </c>
      <c r="BV40" s="53">
        <f>_xll.OneStreamExcelAddIn.XFFunctions.XFGetCell("TRUE", "CONSOL", $D$3,"TOT_Entity","Aggregated","Budget_Working",[1]Setup!C13,"PERIODIC",$B40,"TOPFLOW","TOP","TOP","top1",$C40,"top3","Open_Acute_DIV1","TOP5","TOP6","REPORTED","TOP8")</f>
        <v>0</v>
      </c>
      <c r="BW40" s="53">
        <f t="shared" si="87"/>
        <v>0</v>
      </c>
      <c r="BX40" s="40">
        <f t="shared" si="88"/>
        <v>0</v>
      </c>
      <c r="BZ40" s="53">
        <f>_xll.OneStreamExcelAddIn.XFFunctions.XFGetCell("TRUE", "CONSOL", $D$3,"TOT_Entity","USD","Actual",[1]Setup!C14,"PERIODIC",$B40,"TOPFLOW","TOP","TOP","top1",$C40,"top3","Open_Acute_DIV1","TOP5","TOP6","REPORTED","TOP8")</f>
        <v>0</v>
      </c>
      <c r="CA40" s="53">
        <f>_xll.OneStreamExcelAddIn.XFFunctions.XFGetCell("TRUE", "CONSOL", $D$3,"TOT_Entity","Aggregated","Budget_Working",[1]Setup!C14,"PERIODIC",$B40,"TOPFLOW","TOP","TOP","top1",$C40,"top3","Open_Acute_DIV1","TOP5","TOP6","REPORTED","TOP8")</f>
        <v>0</v>
      </c>
      <c r="CB40" s="53">
        <f t="shared" si="89"/>
        <v>0</v>
      </c>
      <c r="CC40" s="40">
        <f t="shared" si="90"/>
        <v>0</v>
      </c>
      <c r="CE40" s="53">
        <f>_xll.OneStreamExcelAddIn.XFFunctions.XFGetCell("TRUE", "CONSOL", $D$3,"TOT_Entity","USD","Actual",[1]Setup!C15,"PERIODIC",$B40,"TOPFLOW","TOP","TOP","top1",$C40,"top3","Open_Acute_DIV1","TOP5","TOP6","REPORTED","TOP8")</f>
        <v>0</v>
      </c>
      <c r="CF40" s="53">
        <f>_xll.OneStreamExcelAddIn.XFFunctions.XFGetCell("TRUE", "CONSOL", $D$3,"TOT_Entity","Aggregated","Budget_Working",[1]Setup!C15,"PERIODIC",$B40,"TOPFLOW","TOP","TOP","top1",$C40,"top3","Open_Acute_DIV1","TOP5","TOP6","REPORTED","TOP8")</f>
        <v>0</v>
      </c>
      <c r="CG40" s="53">
        <f t="shared" si="91"/>
        <v>0</v>
      </c>
      <c r="CH40" s="40">
        <f t="shared" si="92"/>
        <v>0</v>
      </c>
      <c r="CI40" s="15"/>
      <c r="CJ40" s="53">
        <f>_xll.OneStreamExcelAddIn.XFFunctions.XFGetCell("TRUE", "CONSOL", $D$3,"TOT_Entity","USD","Actual",[1]Setup!C4,"PERIODIC",$B40,"TOPFLOW","TOP","TOP","top1",$C40,"top3","Open_Acute_DIV1","TOP5","TOP6","REPORTED","TOP8")</f>
        <v>0</v>
      </c>
      <c r="CK40" s="53">
        <f>_xll.OneStreamExcelAddIn.XFFunctions.XFGetCell("TRUE", "CONSOL", $D$3,"TOT_Entity","USD","Actual",[1]Setup!C5,"PERIODIC",$B40,"TOPFLOW","TOP","TOP","top1",$C40,"top3","Open_Acute_DIV1","TOP5","TOP6","REPORTED","TOP8")</f>
        <v>0</v>
      </c>
      <c r="CL40" s="53">
        <f>_xll.OneStreamExcelAddIn.XFFunctions.XFGetCell("TRUE", "CONSOL", $D$3,"TOT_Entity","USD","Actual",[1]Setup!C6,"PERIODIC",$B40,"TOPFLOW","TOP","TOP","top1",$C40,"top3","Open_Acute_DIV1","TOP5","TOP6","REPORTED","TOP8")</f>
        <v>0</v>
      </c>
      <c r="CM40" s="53">
        <f>_xll.OneStreamExcelAddIn.XFFunctions.XFGetCell("TRUE", "CONSOL", $D$3,"TOT_Entity","USD","Actual",[1]Setup!C7,"PERIODIC",$B40,"TOPFLOW","TOP","TOP","top1",$C40,"top3","Open_Acute_DIV1","TOP5","TOP6","REPORTED","TOP8")</f>
        <v>0</v>
      </c>
      <c r="CN40" s="53">
        <f>_xll.OneStreamExcelAddIn.XFFunctions.XFGetCell("TRUE", "CONSOL", $D$3,"TOT_Entity","USD","Actual",[1]Setup!C8,"PERIODIC",$B40,"TOPFLOW","TOP","TOP","top1",$C40,"top3","Open_Acute_DIV1","TOP5","TOP6","REPORTED","TOP8")</f>
        <v>0</v>
      </c>
      <c r="CO40" s="53">
        <f>_xll.OneStreamExcelAddIn.XFFunctions.XFGetCell("TRUE", "CONSOL", $D$3,"TOT_Entity","USD","Actual",[1]Setup!C9,"PERIODIC",$B40,"TOPFLOW","TOP","TOP","top1",$C40,"top3","Open_Acute_DIV1","TOP5","TOP6","REPORTED","TOP8")</f>
        <v>0</v>
      </c>
      <c r="CP40" s="53">
        <f>_xll.OneStreamExcelAddIn.XFFunctions.XFGetCell("TRUE", "CONSOL", $D$3,"TOT_Entity","USD","Actual",[1]Setup!C10,"PERIODIC",$B40,"TOPFLOW","TOP","TOP","top1",$C40,"top3","Open_Acute_DIV1","TOP5","TOP6","REPORTED","TOP8")</f>
        <v>0</v>
      </c>
      <c r="CQ40" s="53">
        <f>_xll.OneStreamExcelAddIn.XFFunctions.XFGetCell("TRUE", "CONSOL", $D$3,"TOT_Entity","USD","Actual",[1]Setup!C11,"PERIODIC",$B40,"TOPFLOW","TOP","TOP","top1",$C40,"top3","Open_Acute_DIV1","TOP5","TOP6","REPORTED","TOP8")</f>
        <v>0</v>
      </c>
      <c r="CR40" s="53">
        <f>_xll.OneStreamExcelAddIn.XFFunctions.XFGetCell("TRUE", "CONSOL", $D$3,"TOT_Entity","USD","Actual",[1]Setup!C12,"PERIODIC",$B40,"TOPFLOW","TOP","TOP","top1",$C40,"top3","Open_Acute_DIV1","TOP5","TOP6","REPORTED","TOP8")</f>
        <v>0</v>
      </c>
      <c r="CS40" s="53">
        <f>_xll.OneStreamExcelAddIn.XFFunctions.XFGetCell("TRUE", "CONSOL", $D$3,"TOT_Entity","USD","Actual",[1]Setup!C13,"PERIODIC",$B40,"TOPFLOW","TOP","TOP","top1",$C40,"top3","Open_Acute_DIV1","TOP5","TOP6","REPORTED","TOP8")</f>
        <v>0</v>
      </c>
      <c r="CT40" s="53">
        <f>_xll.OneStreamExcelAddIn.XFFunctions.XFGetCell("TRUE", "CONSOL", $D$3,"TOT_Entity","USD","Actual",[1]Setup!C14,"PERIODIC",$B40,"TOPFLOW","TOP","TOP","top1",$C40,"top3","Open_Acute_DIV1","TOP5","TOP6","REPORTED","TOP8")</f>
        <v>0</v>
      </c>
      <c r="CU40" s="53">
        <f>_xll.OneStreamExcelAddIn.XFFunctions.XFGetCell("TRUE", "CONSOL", $D$3,"TOT_Entity","USD","Actual",[1]Setup!C15,"PERIODIC",$B40,"TOPFLOW","TOP","TOP","top1",$C40,"top3","Open_Acute_DIV1","TOP5","TOP6","REPORTED","TOP8")</f>
        <v>0</v>
      </c>
      <c r="CV40" s="15"/>
      <c r="CW40" s="53">
        <f>_xll.OneStreamExcelAddIn.XFFunctions.XFGetCell("TRUE", "CONSOL", $D$3,"TOT_Entity","USD","Actual",[1]Setup!C17,"PERIODIC",$B40,"TOPFLOW","TOP","TOP","top1",$C40,"top3","Open_Acute_DIV1","TOP5","TOP6","REPORTED","TOP8")</f>
        <v>0</v>
      </c>
      <c r="CX40" s="53">
        <f>_xll.OneStreamExcelAddIn.XFFunctions.XFGetCell("TRUE", "CONSOL", $D$3,"TOT_Entity","USD","Actual",[1]Setup!C18,"PERIODIC",$B40,"TOPFLOW","TOP","TOP","top1",$C40,"top3","Open_Acute_DIV1","TOP5","TOP6","REPORTED","TOP8")</f>
        <v>0</v>
      </c>
      <c r="CY40" s="53">
        <f>_xll.OneStreamExcelAddIn.XFFunctions.XFGetCell("TRUE", "CONSOL", $D$3,"TOT_Entity","USD","Actual",[1]Setup!C19,"PERIODIC",$B40,"TOPFLOW","TOP","TOP","top1",$C40,"top3","Open_Acute_DIV1","TOP5","TOP6","REPORTED","TOP8")</f>
        <v>0</v>
      </c>
      <c r="CZ40" s="53">
        <f>_xll.OneStreamExcelAddIn.XFFunctions.XFGetCell("TRUE", "CONSOL", $D$3,"TOT_Entity","USD","Actual",[1]Setup!C20,"PERIODIC",$B40,"TOPFLOW","TOP","TOP","top1",$C40,"top3","Open_Acute_DIV1","TOP5","TOP6","REPORTED","TOP8")</f>
        <v>0</v>
      </c>
      <c r="DA40" s="53">
        <f>_xll.OneStreamExcelAddIn.XFFunctions.XFGetCell("TRUE", "CONSOL", $D$3,"TOT_Entity","USD","Actual",[1]Setup!C21,"PERIODIC",$B40,"TOPFLOW","TOP","TOP","top1",$C40,"top3","Open_Acute_DIV1","TOP5","TOP6","REPORTED","TOP8")</f>
        <v>0</v>
      </c>
      <c r="DB40" s="53">
        <f>_xll.OneStreamExcelAddIn.XFFunctions.XFGetCell("TRUE", "CONSOL", $D$3,"TOT_Entity","USD","Actual",[1]Setup!C22,"PERIODIC",$B40,"TOPFLOW","TOP","TOP","top1",$C40,"top3","Open_Acute_DIV1","TOP5","TOP6","REPORTED","TOP8")</f>
        <v>0</v>
      </c>
      <c r="DC40" s="53">
        <f>_xll.OneStreamExcelAddIn.XFFunctions.XFGetCell("TRUE", "CONSOL", $D$3,"TOT_Entity","USD","Actual",[1]Setup!C23,"PERIODIC",$B40,"TOPFLOW","TOP","TOP","top1",$C40,"top3","Open_Acute_DIV1","TOP5","TOP6","REPORTED","TOP8")</f>
        <v>0</v>
      </c>
      <c r="DD40" s="53">
        <f>_xll.OneStreamExcelAddIn.XFFunctions.XFGetCell("TRUE", "CONSOL", $D$3,"TOT_Entity","USD","Actual",[1]Setup!C24,"PERIODIC",$B40,"TOPFLOW","TOP","TOP","top1",$C40,"top3","Open_Acute_DIV1","TOP5","TOP6","REPORTED","TOP8")</f>
        <v>0</v>
      </c>
      <c r="DE40" s="53">
        <f>_xll.OneStreamExcelAddIn.XFFunctions.XFGetCell("TRUE", "CONSOL", $D$3,"TOT_Entity","USD","Actual",[1]Setup!C25,"PERIODIC",$B40,"TOPFLOW","TOP","TOP","top1",$C40,"top3","Open_Acute_DIV1","TOP5","TOP6","REPORTED","TOP8")</f>
        <v>0</v>
      </c>
      <c r="DF40" s="53">
        <f>_xll.OneStreamExcelAddIn.XFFunctions.XFGetCell("TRUE", "CONSOL", $D$3,"TOT_Entity","USD","Actual",[1]Setup!C26,"PERIODIC",$B40,"TOPFLOW","TOP","TOP","top1",$C40,"top3","Open_Acute_DIV1","TOP5","TOP6","REPORTED","TOP8")</f>
        <v>0</v>
      </c>
      <c r="DG40" s="53">
        <f>_xll.OneStreamExcelAddIn.XFFunctions.XFGetCell("TRUE", "CONSOL", $D$3,"TOT_Entity","USD","Actual",[1]Setup!C27,"PERIODIC",$B40,"TOPFLOW","TOP","TOP","top1",$C40,"top3","Open_Acute_DIV1","TOP5","TOP6","REPORTED","TOP8")</f>
        <v>0</v>
      </c>
      <c r="DH40" s="53">
        <f>_xll.OneStreamExcelAddIn.XFFunctions.XFGetCell("TRUE", "CONSOL", $D$3,"TOT_Entity","USD","Actual",[1]Setup!C28,"PERIODIC",$B40,"TOPFLOW","TOP","TOP","top1",$C40,"top3","Open_Acute_DIV1","TOP5","TOP6","REPORTED","TOP8")</f>
        <v>0</v>
      </c>
      <c r="DI40" s="15"/>
      <c r="DJ40" s="53">
        <f>_xll.OneStreamExcelAddIn.XFFunctions.XFGetCell("TRUE", "CONSOL", $D$3,"TOT_Entity","Aggregated","Budget_Working",[1]Setup!C4,"PERIODIC",$B40,"TOPFLOW","TOP","TOP","top1",$C40,"top3","Open_Acute_DIV1","TOP5","TOP6","REPORTED","TOP8")</f>
        <v>0</v>
      </c>
      <c r="DK40" s="53">
        <f>_xll.OneStreamExcelAddIn.XFFunctions.XFGetCell("TRUE", "CONSOL", $D$3,"TOT_Entity","Aggregated","Budget_Working",[1]Setup!C5,"PERIODIC",$B40,"TOPFLOW","TOP","TOP","top1",$C40,"top3","Open_Acute_DIV1","TOP5","TOP6","REPORTED","TOP8")</f>
        <v>0</v>
      </c>
      <c r="DL40" s="53">
        <f>_xll.OneStreamExcelAddIn.XFFunctions.XFGetCell("TRUE", "CONSOL", $D$3,"TOT_Entity","Aggregated","Budget_Working",[1]Setup!C6,"PERIODIC",$B40,"TOPFLOW","TOP","TOP","top1",$C40,"top3","Open_Acute_DIV1","TOP5","TOP6","REPORTED","TOP8")</f>
        <v>0</v>
      </c>
      <c r="DM40" s="53">
        <f>_xll.OneStreamExcelAddIn.XFFunctions.XFGetCell("TRUE", "CONSOL", $D$3,"TOT_Entity","Aggregated","Budget_Working",[1]Setup!C7,"PERIODIC",$B40,"TOPFLOW","TOP","TOP","top1",$C40,"top3","Open_Acute_DIV1","TOP5","TOP6","REPORTED","TOP8")</f>
        <v>0</v>
      </c>
      <c r="DN40" s="53">
        <f>_xll.OneStreamExcelAddIn.XFFunctions.XFGetCell("TRUE", "CONSOL", $D$3,"TOT_Entity","Aggregated","Budget_Working",[1]Setup!C8,"PERIODIC",$B40,"TOPFLOW","TOP","TOP","top1",$C40,"top3","Open_Acute_DIV1","TOP5","TOP6","REPORTED","TOP8")</f>
        <v>0</v>
      </c>
      <c r="DO40" s="53">
        <f>_xll.OneStreamExcelAddIn.XFFunctions.XFGetCell("TRUE", "CONSOL", $D$3,"TOT_Entity","Aggregated","Budget_Working",[1]Setup!C9,"PERIODIC",$B40,"TOPFLOW","TOP","TOP","top1",$C40,"top3","Open_Acute_DIV1","TOP5","TOP6","REPORTED","TOP8")</f>
        <v>0</v>
      </c>
      <c r="DP40" s="53">
        <f>_xll.OneStreamExcelAddIn.XFFunctions.XFGetCell("TRUE", "CONSOL", $D$3,"TOT_Entity","Aggregated","Budget_Working",[1]Setup!C10,"PERIODIC",$B40,"TOPFLOW","TOP","TOP","top1",$C40,"top3","Open_Acute_DIV1","TOP5","TOP6","REPORTED","TOP8")</f>
        <v>0</v>
      </c>
      <c r="DQ40" s="53">
        <f>_xll.OneStreamExcelAddIn.XFFunctions.XFGetCell("TRUE", "CONSOL", $D$3,"TOT_Entity","Aggregated","Budget_Working",[1]Setup!C11,"PERIODIC",$B40,"TOPFLOW","TOP","TOP","top1",$C40,"top3","Open_Acute_DIV1","TOP5","TOP6","REPORTED","TOP8")</f>
        <v>0</v>
      </c>
      <c r="DR40" s="53">
        <f>_xll.OneStreamExcelAddIn.XFFunctions.XFGetCell("TRUE", "CONSOL", $D$3,"TOT_Entity","Aggregated","Budget_Working",[1]Setup!C12,"PERIODIC",$B40,"TOPFLOW","TOP","TOP","top1",$C40,"top3","Open_Acute_DIV1","TOP5","TOP6","REPORTED","TOP8")</f>
        <v>0</v>
      </c>
      <c r="DS40" s="53">
        <f>_xll.OneStreamExcelAddIn.XFFunctions.XFGetCell("TRUE", "CONSOL", $D$3,"TOT_Entity","Aggregated","Budget_Working",[1]Setup!C13,"PERIODIC",$B40,"TOPFLOW","TOP","TOP","top1",$C40,"top3","Open_Acute_DIV1","TOP5","TOP6","REPORTED","TOP8")</f>
        <v>0</v>
      </c>
      <c r="DT40" s="53">
        <f>_xll.OneStreamExcelAddIn.XFFunctions.XFGetCell("TRUE", "CONSOL", $D$3,"TOT_Entity","Aggregated","Budget_Working",[1]Setup!C14,"PERIODIC",$B40,"TOPFLOW","TOP","TOP","top1",$C40,"top3","Open_Acute_DIV1","TOP5","TOP6","REPORTED","TOP8")</f>
        <v>0</v>
      </c>
      <c r="DU40" s="53">
        <f>_xll.OneStreamExcelAddIn.XFFunctions.XFGetCell("TRUE", "CONSOL", $D$3,"TOT_Entity","Aggregated","Budget_Working",[1]Setup!C15,"PERIODIC",$B40,"TOPFLOW","TOP","TOP","top1",$C40,"top3","Open_Acute_DIV1","TOP5","TOP6","REPORTED","TOP8")</f>
        <v>0</v>
      </c>
      <c r="DV40" s="15"/>
      <c r="DW40" s="53">
        <f>_xll.OneStreamExcelAddIn.XFFunctions.XFGetCell("TRUE", "CONSOL", $D$3,"TOT_Entity","USD","Budget_Final",[1]Setup!C17,"PERIODIC",$B40,"TOPFLOW","TOP","TOP","top1",$C40,"top3","Open_Acute_DIV1","TOP5","TOP6","REPORTED","TOP8")</f>
        <v>0</v>
      </c>
      <c r="DX40" s="53">
        <f>_xll.OneStreamExcelAddIn.XFFunctions.XFGetCell("TRUE", "CONSOL", $D$3,"TOT_Entity","USD","Budget_Final",[1]Setup!C18,"PERIODIC",$B40,"TOPFLOW","TOP","TOP","top1",$C40,"top3","Open_Acute_DIV1","TOP5","TOP6","REPORTED","TOP8")</f>
        <v>0</v>
      </c>
      <c r="DY40" s="53">
        <f>_xll.OneStreamExcelAddIn.XFFunctions.XFGetCell("TRUE", "CONSOL", $D$3,"TOT_Entity","USD","Budget_Final",[1]Setup!C19,"PERIODIC",$B40,"TOPFLOW","TOP","TOP","top1",$C40,"top3","Open_Acute_DIV1","TOP5","TOP6","REPORTED","TOP8")</f>
        <v>0</v>
      </c>
      <c r="DZ40" s="53">
        <f>_xll.OneStreamExcelAddIn.XFFunctions.XFGetCell("TRUE", "CONSOL", $D$3,"TOT_Entity","USD","Budget_Final",[1]Setup!C20,"PERIODIC",$B40,"TOPFLOW","TOP","TOP","top1",$C40,"top3","Open_Acute_DIV1","TOP5","TOP6","REPORTED","TOP8")</f>
        <v>0</v>
      </c>
      <c r="EA40" s="53">
        <f>_xll.OneStreamExcelAddIn.XFFunctions.XFGetCell("TRUE", "CONSOL", $D$3,"TOT_Entity","USD","Budget_Final",[1]Setup!C21,"PERIODIC",$B40,"TOPFLOW","TOP","TOP","top1",$C40,"top3","Open_Acute_DIV1","TOP5","TOP6","REPORTED","TOP8")</f>
        <v>0</v>
      </c>
      <c r="EB40" s="53">
        <f>_xll.OneStreamExcelAddIn.XFFunctions.XFGetCell("TRUE", "CONSOL", $D$3,"TOT_Entity","USD","Budget_Final",[1]Setup!C22,"PERIODIC",$B40,"TOPFLOW","TOP","TOP","top1",$C40,"top3","Open_Acute_DIV1","TOP5","TOP6","REPORTED","TOP8")</f>
        <v>0</v>
      </c>
      <c r="EC40" s="53">
        <f>_xll.OneStreamExcelAddIn.XFFunctions.XFGetCell("TRUE", "CONSOL", $D$3,"TOT_Entity","USD","Budget_Final",[1]Setup!C23,"PERIODIC",$B40,"TOPFLOW","TOP","TOP","top1",$C40,"top3","Open_Acute_DIV1","TOP5","TOP6","REPORTED","TOP8")</f>
        <v>0</v>
      </c>
      <c r="ED40" s="53">
        <f>_xll.OneStreamExcelAddIn.XFFunctions.XFGetCell("TRUE", "CONSOL", $D$3,"TOT_Entity","USD","Budget_Final",[1]Setup!C24,"PERIODIC",$B40,"TOPFLOW","TOP","TOP","top1",$C40,"top3","Open_Acute_DIV1","TOP5","TOP6","REPORTED","TOP8")</f>
        <v>0</v>
      </c>
      <c r="EE40" s="53">
        <f>_xll.OneStreamExcelAddIn.XFFunctions.XFGetCell("TRUE", "CONSOL", $D$3,"TOT_Entity","USD","Budget_Final",[1]Setup!C25,"PERIODIC",$B40,"TOPFLOW","TOP","TOP","top1",$C40,"top3","Open_Acute_DIV1","TOP5","TOP6","REPORTED","TOP8")</f>
        <v>0</v>
      </c>
      <c r="EF40" s="53">
        <f>_xll.OneStreamExcelAddIn.XFFunctions.XFGetCell("TRUE", "CONSOL", $D$3,"TOT_Entity","USD","Budget_Final",[1]Setup!C26,"PERIODIC",$B40,"TOPFLOW","TOP","TOP","top1",$C40,"top3","Open_Acute_DIV1","TOP5","TOP6","REPORTED","TOP8")</f>
        <v>0</v>
      </c>
      <c r="EG40" s="53">
        <f>_xll.OneStreamExcelAddIn.XFFunctions.XFGetCell("TRUE", "CONSOL", $D$3,"TOT_Entity","USD","Budget_Final",[1]Setup!C27,"PERIODIC",$B40,"TOPFLOW","TOP","TOP","top1",$C40,"top3","Open_Acute_DIV1","TOP5","TOP6","REPORTED","TOP8")</f>
        <v>0</v>
      </c>
      <c r="EH40" s="53">
        <f>_xll.OneStreamExcelAddIn.XFFunctions.XFGetCell("TRUE", "CONSOL", $D$3,"TOT_Entity","USD","Budget_Final",[1]Setup!C28,"PERIODIC",$B40,"TOPFLOW","TOP","TOP","top1",$C40,"top3","Open_Acute_DIV1","TOP5","TOP6","REPORTED","TOP8")</f>
        <v>0</v>
      </c>
    </row>
    <row r="41" spans="2:138" x14ac:dyDescent="0.25">
      <c r="B41" s="51">
        <v>56600</v>
      </c>
      <c r="C41" s="51"/>
      <c r="D41" s="52" t="s">
        <v>73</v>
      </c>
      <c r="E41" s="53">
        <f>_xll.OneStreamExcelAddIn.XFFunctions.XFGetCell("TRUE", "CONSOL", $D$3,"TOT_Entity","USD","Actual",$E$3,"PERIODIC",$B41,"TOPFLOW","TOP","TOP","top1",$C41,"top3","Open_Acute_DIV1","TOP5","TOP6","REPORTED","TOP8")</f>
        <v>0</v>
      </c>
      <c r="F41" s="53">
        <f>_xll.OneStreamExcelAddIn.XFFunctions.XFGetCell("TRUE", "CONSOL", $D$3,"TOT_Entity","Aggregated","Budget_Working",$E$3,"PERIODIC",$B41,"TOPFLOW","TOP","TOP","top1",$C41,"top3","Open_Acute_DIV1","TOP5","TOP6","REPORTED","TOP8")</f>
        <v>0</v>
      </c>
      <c r="G41" s="53">
        <f t="shared" si="93"/>
        <v>0</v>
      </c>
      <c r="H41" s="40">
        <f t="shared" si="10"/>
        <v>0</v>
      </c>
      <c r="I41" s="41"/>
      <c r="J41" s="53">
        <f>_xll.OneStreamExcelAddIn.XFFunctions.XFGetCell("TRUE", "CONSOL", $D$3,"TOT_Entity","USD","Actual",$E$3,"YTD",$B41,"TOPFLOW","TOP","TOP","top1",$C41,"top3","Open_Acute_DIV1","TOP5","TOP6","REPORTED","TOP8")</f>
        <v>0</v>
      </c>
      <c r="K41" s="53">
        <f>_xll.OneStreamExcelAddIn.XFFunctions.XFGetCell("TRUE", "CONSOL", $D$3,"TOT_Entity","Aggregated","Budget_Working",$E$3,"YTD",$B41,"TOPFLOW","TOP","TOP","top1",$C41,"top3","Open_Acute_DIV1","TOP5","TOP6","REPORTED","TOP8")</f>
        <v>0</v>
      </c>
      <c r="L41" s="53">
        <f t="shared" si="94"/>
        <v>0</v>
      </c>
      <c r="M41" s="40">
        <f t="shared" si="11"/>
        <v>0</v>
      </c>
      <c r="N41" s="41"/>
      <c r="O41" s="53">
        <f>_xll.OneStreamExcelAddIn.XFFunctions.XFGetCell("TRUE", "CONSOL", $D$3,"TOT_Entity","USD","Actual",$F$3,"YTD",$B41,"TOPFLOW","TOP","TOP","top1",$C41,"top3","Open_Acute_DIV1","TOP5","TOP6","REPORTED","TOP8")</f>
        <v>0</v>
      </c>
      <c r="P41" s="53">
        <f>_xll.OneStreamExcelAddIn.XFFunctions.XFGetCell("TRUE", "CONSOL", $D$3,"TOT_Entity","USD","Actual",$E$3,"YTD",$B41,"TOPFLOW","TOP","TOP","top1",$C41,"top3","Open_Acute_DIV1","TOP5","TOP6","REPORTED","VAR_BW_PY_Actual")</f>
        <v>0</v>
      </c>
      <c r="Q41" s="40">
        <f t="shared" si="12"/>
        <v>0</v>
      </c>
      <c r="R41" s="41"/>
      <c r="S41" s="53">
        <f>_xll.OneStreamExcelAddIn.XFFunctions.XFGetCell("TRUE", "CONSOL", $D$3,"TOT_Entity","USD","MIDFCST",$E$3,"MTD",$B41,"TOPFLOW","TOP","TOP","top1",$C41,"top3","Open_Acute_DIV1","TOP5","TOP6","REPORTED","TOP8")</f>
        <v>0</v>
      </c>
      <c r="T41" s="53">
        <f t="shared" si="68"/>
        <v>0</v>
      </c>
      <c r="U41" s="40">
        <f t="shared" si="35"/>
        <v>0</v>
      </c>
      <c r="V41" s="41"/>
      <c r="W41" s="42"/>
      <c r="X41" s="43"/>
      <c r="Y41" s="42"/>
      <c r="Z41" s="44"/>
      <c r="AA41" s="52"/>
      <c r="AB41" s="53">
        <f>_xll.OneStreamExcelAddIn.XFFunctions.XFGetCell("TRUE", "CONSOL", $D$3,"TOT_Entity","USD","Actual",[1]Setup!C4,"PERIODIC",$B41,"TOPFLOW","TOP","TOP","top1",$C41,"top3","Open_Acute_DIV1","TOP5","TOP6","REPORTED","TOP8")</f>
        <v>0</v>
      </c>
      <c r="AC41" s="53">
        <f>_xll.OneStreamExcelAddIn.XFFunctions.XFGetCell("TRUE", "CONSOL", $D$3,"TOT_Entity","Aggregated","Budget_Working",[1]Setup!C4,"PERIODIC",$B41,"TOPFLOW","TOP","TOP","top1",$C41,"top3","Open_Acute_DIV1","TOP5","TOP6","REPORTED","TOP8")</f>
        <v>0</v>
      </c>
      <c r="AD41" s="53">
        <f t="shared" si="69"/>
        <v>0</v>
      </c>
      <c r="AE41" s="40">
        <f>IFERROR(AD41/AC41,0)</f>
        <v>0</v>
      </c>
      <c r="AG41" s="53">
        <f>_xll.OneStreamExcelAddIn.XFFunctions.XFGetCell("TRUE", "CONSOL", $D$3,"TOT_Entity","USD","Actual",[1]Setup!C5,"PERIODIC",$B41,"TOPFLOW","TOP","TOP","top1",$C41,"top3","Open_Acute_DIV1","TOP5","TOP6","REPORTED","TOP8")</f>
        <v>0</v>
      </c>
      <c r="AH41" s="53">
        <f>_xll.OneStreamExcelAddIn.XFFunctions.XFGetCell("TRUE", "CONSOL", $D$3,"TOT_Entity","Aggregated","Budget_Working",[1]Setup!C5,"PERIODIC",$B41,"TOPFLOW","TOP","TOP","top1",$C41,"top3","Open_Acute_DIV1","TOP5","TOP6","REPORTED","TOP8")</f>
        <v>0</v>
      </c>
      <c r="AI41" s="53">
        <f t="shared" si="71"/>
        <v>0</v>
      </c>
      <c r="AJ41" s="40">
        <f>IFERROR(AI41/AH41,0)</f>
        <v>0</v>
      </c>
      <c r="AL41" s="53">
        <f>_xll.OneStreamExcelAddIn.XFFunctions.XFGetCell("TRUE", "CONSOL", $D$3,"TOT_Entity","USD","Actual",[1]Setup!C6,"PERIODIC",$B41,"TOPFLOW","TOP","TOP","top1",$C41,"top3","Open_Acute_DIV1","TOP5","TOP6","REPORTED","TOP8")</f>
        <v>0</v>
      </c>
      <c r="AM41" s="53">
        <f>_xll.OneStreamExcelAddIn.XFFunctions.XFGetCell("TRUE", "CONSOL", $D$3,"TOT_Entity","Aggregated","Budget_Working",[1]Setup!C6,"PERIODIC",$B41,"TOPFLOW","TOP","TOP","top1",$C41,"top3","Open_Acute_DIV1","TOP5","TOP6","REPORTED","TOP8")</f>
        <v>0</v>
      </c>
      <c r="AN41" s="53">
        <f>AL41-AM41</f>
        <v>0</v>
      </c>
      <c r="AO41" s="40">
        <f>IFERROR((AL41/AM41)-1,0)</f>
        <v>0</v>
      </c>
      <c r="AQ41" s="53">
        <f>_xll.OneStreamExcelAddIn.XFFunctions.XFGetCell("TRUE", "CONSOL", $D$3,"TOT_Entity","USD","Actual",[1]Setup!C7,"PERIODIC",$B41,"TOPFLOW","TOP","TOP","top1",$C41,"top3","Open_Acute_DIV1","TOP5","TOP6","REPORTED","TOP8")</f>
        <v>0</v>
      </c>
      <c r="AR41" s="53">
        <f>_xll.OneStreamExcelAddIn.XFFunctions.XFGetCell("TRUE", "CONSOL", $D$3,"TOT_Entity","Aggregated","Budget_Working",[1]Setup!C7,"PERIODIC",$B41,"TOPFLOW","TOP","TOP","top1",$C41,"top3","Open_Acute_DIV1","TOP5","TOP6","REPORTED","TOP8")</f>
        <v>0</v>
      </c>
      <c r="AS41" s="53">
        <f t="shared" si="75"/>
        <v>0</v>
      </c>
      <c r="AT41" s="40">
        <f t="shared" si="76"/>
        <v>0</v>
      </c>
      <c r="AV41" s="53">
        <f>_xll.OneStreamExcelAddIn.XFFunctions.XFGetCell("TRUE", "CONSOL", $D$3,"TOT_Entity","USD","Actual",[1]Setup!C8,"PERIODIC",$B41,"TOPFLOW","TOP","TOP","top1",$C41,"top3","Open_Acute_DIV1","TOP5","TOP6","REPORTED","TOP8")</f>
        <v>0</v>
      </c>
      <c r="AW41" s="53">
        <f>_xll.OneStreamExcelAddIn.XFFunctions.XFGetCell("TRUE", "CONSOL", $D$3,"TOT_Entity","Aggregated","Budget_Working",[1]Setup!C8,"PERIODIC",$B41,"TOPFLOW","TOP","TOP","top1",$C41,"top3","Open_Acute_DIV1","TOP5","TOP6","REPORTED","TOP8")</f>
        <v>0</v>
      </c>
      <c r="AX41" s="53">
        <f t="shared" si="77"/>
        <v>0</v>
      </c>
      <c r="AY41" s="40">
        <f t="shared" si="78"/>
        <v>0</v>
      </c>
      <c r="BA41" s="53">
        <f>_xll.OneStreamExcelAddIn.XFFunctions.XFGetCell("TRUE", "CONSOL", $D$3,"TOT_Entity","USD","Actual",[1]Setup!C9,"PERIODIC",$B41,"TOPFLOW","TOP","TOP","top1",$C41,"top3","Open_Acute_DIV1","TOP5","TOP6","REPORTED","TOP8")</f>
        <v>0</v>
      </c>
      <c r="BB41" s="53">
        <f>_xll.OneStreamExcelAddIn.XFFunctions.XFGetCell("TRUE", "CONSOL", $D$3,"TOT_Entity","Aggregated","Budget_Working",[1]Setup!C9,"PERIODIC",$B41,"TOPFLOW","TOP","TOP","top1",$C41,"top3","Open_Acute_DIV1","TOP5","TOP6","REPORTED","TOP8")</f>
        <v>0</v>
      </c>
      <c r="BC41" s="53">
        <f t="shared" si="79"/>
        <v>0</v>
      </c>
      <c r="BD41" s="40">
        <f t="shared" si="80"/>
        <v>0</v>
      </c>
      <c r="BF41" s="53">
        <f>_xll.OneStreamExcelAddIn.XFFunctions.XFGetCell("TRUE", "CONSOL", $D$3,"TOT_Entity","USD","Actual",[1]Setup!C10,"PERIODIC",$B41,"TOPFLOW","TOP","TOP","top1",$C41,"top3","Open_Acute_DIV1","TOP5","TOP6","REPORTED","TOP8")</f>
        <v>0</v>
      </c>
      <c r="BG41" s="53">
        <f>_xll.OneStreamExcelAddIn.XFFunctions.XFGetCell("TRUE", "CONSOL", $D$3,"TOT_Entity","Aggregated","Budget_Working",[1]Setup!C10,"PERIODIC",$B41,"TOPFLOW","TOP","TOP","top1",$C41,"top3","Open_Acute_DIV1","TOP5","TOP6","REPORTED","TOP8")</f>
        <v>0</v>
      </c>
      <c r="BH41" s="53">
        <f t="shared" si="81"/>
        <v>0</v>
      </c>
      <c r="BI41" s="40">
        <f t="shared" si="82"/>
        <v>0</v>
      </c>
      <c r="BK41" s="53">
        <f>_xll.OneStreamExcelAddIn.XFFunctions.XFGetCell("TRUE", "CONSOL", $D$3,"TOT_Entity","USD","Actual",[1]Setup!C11,"PERIODIC",$B41,"TOPFLOW","TOP","TOP","top1",$C41,"top3","Open_Acute_DIV1","TOP5","TOP6","REPORTED","TOP8")</f>
        <v>0</v>
      </c>
      <c r="BL41" s="53">
        <f>_xll.OneStreamExcelAddIn.XFFunctions.XFGetCell("TRUE", "CONSOL", $D$3,"TOT_Entity","Aggregated","Budget_Working",[1]Setup!C11,"PERIODIC",$B41,"TOPFLOW","TOP","TOP","top1",$C41,"top3","Open_Acute_DIV1","TOP5","TOP6","REPORTED","TOP8")</f>
        <v>0</v>
      </c>
      <c r="BM41" s="53">
        <f t="shared" si="83"/>
        <v>0</v>
      </c>
      <c r="BN41" s="40">
        <f t="shared" si="84"/>
        <v>0</v>
      </c>
      <c r="BP41" s="53">
        <f>_xll.OneStreamExcelAddIn.XFFunctions.XFGetCell("TRUE", "CONSOL", $D$3,"TOT_Entity","USD","Actual",[1]Setup!C12,"PERIODIC",$B41,"TOPFLOW","TOP","TOP","top1",$C41,"top3","Open_Acute_DIV1","TOP5","TOP6","REPORTED","TOP8")</f>
        <v>0</v>
      </c>
      <c r="BQ41" s="53">
        <f>_xll.OneStreamExcelAddIn.XFFunctions.XFGetCell("TRUE", "CONSOL", $D$3,"TOT_Entity","Aggregated","Budget_Working",[1]Setup!C12,"PERIODIC",$B41,"TOPFLOW","TOP","TOP","top1",$C41,"top3","Open_Acute_DIV1","TOP5","TOP6","REPORTED","TOP8")</f>
        <v>0</v>
      </c>
      <c r="BR41" s="53">
        <f t="shared" si="85"/>
        <v>0</v>
      </c>
      <c r="BS41" s="40">
        <f t="shared" si="86"/>
        <v>0</v>
      </c>
      <c r="BU41" s="53">
        <f>_xll.OneStreamExcelAddIn.XFFunctions.XFGetCell("TRUE", "CONSOL", $D$3,"TOT_Entity","USD","Actual",[1]Setup!C13,"PERIODIC",$B41,"TOPFLOW","TOP","TOP","top1",$C41,"top3","Open_Acute_DIV1","TOP5","TOP6","REPORTED","TOP8")</f>
        <v>0</v>
      </c>
      <c r="BV41" s="53">
        <f>_xll.OneStreamExcelAddIn.XFFunctions.XFGetCell("TRUE", "CONSOL", $D$3,"TOT_Entity","Aggregated","Budget_Working",[1]Setup!C13,"PERIODIC",$B41,"TOPFLOW","TOP","TOP","top1",$C41,"top3","Open_Acute_DIV1","TOP5","TOP6","REPORTED","TOP8")</f>
        <v>0</v>
      </c>
      <c r="BW41" s="53">
        <f t="shared" si="87"/>
        <v>0</v>
      </c>
      <c r="BX41" s="40">
        <f t="shared" si="88"/>
        <v>0</v>
      </c>
      <c r="BZ41" s="53">
        <f>_xll.OneStreamExcelAddIn.XFFunctions.XFGetCell("TRUE", "CONSOL", $D$3,"TOT_Entity","USD","Actual",[1]Setup!C14,"PERIODIC",$B41,"TOPFLOW","TOP","TOP","top1",$C41,"top3","Open_Acute_DIV1","TOP5","TOP6","REPORTED","TOP8")</f>
        <v>0</v>
      </c>
      <c r="CA41" s="53">
        <f>_xll.OneStreamExcelAddIn.XFFunctions.XFGetCell("TRUE", "CONSOL", $D$3,"TOT_Entity","Aggregated","Budget_Working",[1]Setup!C14,"PERIODIC",$B41,"TOPFLOW","TOP","TOP","top1",$C41,"top3","Open_Acute_DIV1","TOP5","TOP6","REPORTED","TOP8")</f>
        <v>0</v>
      </c>
      <c r="CB41" s="53">
        <f t="shared" si="89"/>
        <v>0</v>
      </c>
      <c r="CC41" s="40">
        <f t="shared" si="90"/>
        <v>0</v>
      </c>
      <c r="CE41" s="53">
        <f>_xll.OneStreamExcelAddIn.XFFunctions.XFGetCell("TRUE", "CONSOL", $D$3,"TOT_Entity","USD","Actual",[1]Setup!C15,"PERIODIC",$B41,"TOPFLOW","TOP","TOP","top1",$C41,"top3","Open_Acute_DIV1","TOP5","TOP6","REPORTED","TOP8")</f>
        <v>0</v>
      </c>
      <c r="CF41" s="53">
        <f>_xll.OneStreamExcelAddIn.XFFunctions.XFGetCell("TRUE", "CONSOL", $D$3,"TOT_Entity","Aggregated","Budget_Working",[1]Setup!C15,"PERIODIC",$B41,"TOPFLOW","TOP","TOP","top1",$C41,"top3","Open_Acute_DIV1","TOP5","TOP6","REPORTED","TOP8")</f>
        <v>0</v>
      </c>
      <c r="CG41" s="53">
        <f t="shared" si="91"/>
        <v>0</v>
      </c>
      <c r="CH41" s="40">
        <f t="shared" si="92"/>
        <v>0</v>
      </c>
      <c r="CI41" s="15"/>
      <c r="CJ41" s="53">
        <f>_xll.OneStreamExcelAddIn.XFFunctions.XFGetCell("TRUE", "CONSOL", $D$3,"TOT_Entity","USD","Actual",[1]Setup!C4,"PERIODIC",$B41,"TOPFLOW","TOP","TOP","top1",$C41,"top3","Open_Acute_DIV1","TOP5","TOP6","REPORTED","TOP8")</f>
        <v>0</v>
      </c>
      <c r="CK41" s="53">
        <f>_xll.OneStreamExcelAddIn.XFFunctions.XFGetCell("TRUE", "CONSOL", $D$3,"TOT_Entity","USD","Actual",[1]Setup!C5,"PERIODIC",$B41,"TOPFLOW","TOP","TOP","top1",$C41,"top3","Open_Acute_DIV1","TOP5","TOP6","REPORTED","TOP8")</f>
        <v>0</v>
      </c>
      <c r="CL41" s="53">
        <f>_xll.OneStreamExcelAddIn.XFFunctions.XFGetCell("TRUE", "CONSOL", $D$3,"TOT_Entity","USD","Actual",[1]Setup!C6,"PERIODIC",$B41,"TOPFLOW","TOP","TOP","top1",$C41,"top3","Open_Acute_DIV1","TOP5","TOP6","REPORTED","TOP8")</f>
        <v>0</v>
      </c>
      <c r="CM41" s="53">
        <f>_xll.OneStreamExcelAddIn.XFFunctions.XFGetCell("TRUE", "CONSOL", $D$3,"TOT_Entity","USD","Actual",[1]Setup!C7,"PERIODIC",$B41,"TOPFLOW","TOP","TOP","top1",$C41,"top3","Open_Acute_DIV1","TOP5","TOP6","REPORTED","TOP8")</f>
        <v>0</v>
      </c>
      <c r="CN41" s="53">
        <f>_xll.OneStreamExcelAddIn.XFFunctions.XFGetCell("TRUE", "CONSOL", $D$3,"TOT_Entity","USD","Actual",[1]Setup!C8,"PERIODIC",$B41,"TOPFLOW","TOP","TOP","top1",$C41,"top3","Open_Acute_DIV1","TOP5","TOP6","REPORTED","TOP8")</f>
        <v>0</v>
      </c>
      <c r="CO41" s="53">
        <f>_xll.OneStreamExcelAddIn.XFFunctions.XFGetCell("TRUE", "CONSOL", $D$3,"TOT_Entity","USD","Actual",[1]Setup!C9,"PERIODIC",$B41,"TOPFLOW","TOP","TOP","top1",$C41,"top3","Open_Acute_DIV1","TOP5","TOP6","REPORTED","TOP8")</f>
        <v>0</v>
      </c>
      <c r="CP41" s="53">
        <f>_xll.OneStreamExcelAddIn.XFFunctions.XFGetCell("TRUE", "CONSOL", $D$3,"TOT_Entity","USD","Actual",[1]Setup!C10,"PERIODIC",$B41,"TOPFLOW","TOP","TOP","top1",$C41,"top3","Open_Acute_DIV1","TOP5","TOP6","REPORTED","TOP8")</f>
        <v>0</v>
      </c>
      <c r="CQ41" s="53">
        <f>_xll.OneStreamExcelAddIn.XFFunctions.XFGetCell("TRUE", "CONSOL", $D$3,"TOT_Entity","USD","Actual",[1]Setup!C11,"PERIODIC",$B41,"TOPFLOW","TOP","TOP","top1",$C41,"top3","Open_Acute_DIV1","TOP5","TOP6","REPORTED","TOP8")</f>
        <v>0</v>
      </c>
      <c r="CR41" s="53">
        <f>_xll.OneStreamExcelAddIn.XFFunctions.XFGetCell("TRUE", "CONSOL", $D$3,"TOT_Entity","USD","Actual",[1]Setup!C12,"PERIODIC",$B41,"TOPFLOW","TOP","TOP","top1",$C41,"top3","Open_Acute_DIV1","TOP5","TOP6","REPORTED","TOP8")</f>
        <v>0</v>
      </c>
      <c r="CS41" s="53">
        <f>_xll.OneStreamExcelAddIn.XFFunctions.XFGetCell("TRUE", "CONSOL", $D$3,"TOT_Entity","USD","Actual",[1]Setup!C13,"PERIODIC",$B41,"TOPFLOW","TOP","TOP","top1",$C41,"top3","Open_Acute_DIV1","TOP5","TOP6","REPORTED","TOP8")</f>
        <v>0</v>
      </c>
      <c r="CT41" s="53">
        <f>_xll.OneStreamExcelAddIn.XFFunctions.XFGetCell("TRUE", "CONSOL", $D$3,"TOT_Entity","USD","Actual",[1]Setup!C14,"PERIODIC",$B41,"TOPFLOW","TOP","TOP","top1",$C41,"top3","Open_Acute_DIV1","TOP5","TOP6","REPORTED","TOP8")</f>
        <v>0</v>
      </c>
      <c r="CU41" s="53">
        <f>_xll.OneStreamExcelAddIn.XFFunctions.XFGetCell("TRUE", "CONSOL", $D$3,"TOT_Entity","USD","Actual",[1]Setup!C15,"PERIODIC",$B41,"TOPFLOW","TOP","TOP","top1",$C41,"top3","Open_Acute_DIV1","TOP5","TOP6","REPORTED","TOP8")</f>
        <v>0</v>
      </c>
      <c r="CV41" s="15"/>
      <c r="CW41" s="53">
        <f>_xll.OneStreamExcelAddIn.XFFunctions.XFGetCell("TRUE", "CONSOL", $D$3,"TOT_Entity","USD","Actual",[1]Setup!C17,"PERIODIC",$B41,"TOPFLOW","TOP","TOP","top1",$C41,"top3","Open_Acute_DIV1","TOP5","TOP6","REPORTED","TOP8")</f>
        <v>0</v>
      </c>
      <c r="CX41" s="53">
        <f>_xll.OneStreamExcelAddIn.XFFunctions.XFGetCell("TRUE", "CONSOL", $D$3,"TOT_Entity","USD","Actual",[1]Setup!C18,"PERIODIC",$B41,"TOPFLOW","TOP","TOP","top1",$C41,"top3","Open_Acute_DIV1","TOP5","TOP6","REPORTED","TOP8")</f>
        <v>0</v>
      </c>
      <c r="CY41" s="53">
        <f>_xll.OneStreamExcelAddIn.XFFunctions.XFGetCell("TRUE", "CONSOL", $D$3,"TOT_Entity","USD","Actual",[1]Setup!C19,"PERIODIC",$B41,"TOPFLOW","TOP","TOP","top1",$C41,"top3","Open_Acute_DIV1","TOP5","TOP6","REPORTED","TOP8")</f>
        <v>0</v>
      </c>
      <c r="CZ41" s="53">
        <f>_xll.OneStreamExcelAddIn.XFFunctions.XFGetCell("TRUE", "CONSOL", $D$3,"TOT_Entity","USD","Actual",[1]Setup!C20,"PERIODIC",$B41,"TOPFLOW","TOP","TOP","top1",$C41,"top3","Open_Acute_DIV1","TOP5","TOP6","REPORTED","TOP8")</f>
        <v>0</v>
      </c>
      <c r="DA41" s="53">
        <f>_xll.OneStreamExcelAddIn.XFFunctions.XFGetCell("TRUE", "CONSOL", $D$3,"TOT_Entity","USD","Actual",[1]Setup!C21,"PERIODIC",$B41,"TOPFLOW","TOP","TOP","top1",$C41,"top3","Open_Acute_DIV1","TOP5","TOP6","REPORTED","TOP8")</f>
        <v>0</v>
      </c>
      <c r="DB41" s="53">
        <f>_xll.OneStreamExcelAddIn.XFFunctions.XFGetCell("TRUE", "CONSOL", $D$3,"TOT_Entity","USD","Actual",[1]Setup!C22,"PERIODIC",$B41,"TOPFLOW","TOP","TOP","top1",$C41,"top3","Open_Acute_DIV1","TOP5","TOP6","REPORTED","TOP8")</f>
        <v>0</v>
      </c>
      <c r="DC41" s="53">
        <f>_xll.OneStreamExcelAddIn.XFFunctions.XFGetCell("TRUE", "CONSOL", $D$3,"TOT_Entity","USD","Actual",[1]Setup!C23,"PERIODIC",$B41,"TOPFLOW","TOP","TOP","top1",$C41,"top3","Open_Acute_DIV1","TOP5","TOP6","REPORTED","TOP8")</f>
        <v>0</v>
      </c>
      <c r="DD41" s="53">
        <f>_xll.OneStreamExcelAddIn.XFFunctions.XFGetCell("TRUE", "CONSOL", $D$3,"TOT_Entity","USD","Actual",[1]Setup!C24,"PERIODIC",$B41,"TOPFLOW","TOP","TOP","top1",$C41,"top3","Open_Acute_DIV1","TOP5","TOP6","REPORTED","TOP8")</f>
        <v>0</v>
      </c>
      <c r="DE41" s="53">
        <f>_xll.OneStreamExcelAddIn.XFFunctions.XFGetCell("TRUE", "CONSOL", $D$3,"TOT_Entity","USD","Actual",[1]Setup!C25,"PERIODIC",$B41,"TOPFLOW","TOP","TOP","top1",$C41,"top3","Open_Acute_DIV1","TOP5","TOP6","REPORTED","TOP8")</f>
        <v>0</v>
      </c>
      <c r="DF41" s="53">
        <f>_xll.OneStreamExcelAddIn.XFFunctions.XFGetCell("TRUE", "CONSOL", $D$3,"TOT_Entity","USD","Actual",[1]Setup!C26,"PERIODIC",$B41,"TOPFLOW","TOP","TOP","top1",$C41,"top3","Open_Acute_DIV1","TOP5","TOP6","REPORTED","TOP8")</f>
        <v>0</v>
      </c>
      <c r="DG41" s="53">
        <f>_xll.OneStreamExcelAddIn.XFFunctions.XFGetCell("TRUE", "CONSOL", $D$3,"TOT_Entity","USD","Actual",[1]Setup!C27,"PERIODIC",$B41,"TOPFLOW","TOP","TOP","top1",$C41,"top3","Open_Acute_DIV1","TOP5","TOP6","REPORTED","TOP8")</f>
        <v>0</v>
      </c>
      <c r="DH41" s="53">
        <f>_xll.OneStreamExcelAddIn.XFFunctions.XFGetCell("TRUE", "CONSOL", $D$3,"TOT_Entity","USD","Actual",[1]Setup!C28,"PERIODIC",$B41,"TOPFLOW","TOP","TOP","top1",$C41,"top3","Open_Acute_DIV1","TOP5","TOP6","REPORTED","TOP8")</f>
        <v>0</v>
      </c>
      <c r="DI41" s="15"/>
      <c r="DJ41" s="53">
        <f>_xll.OneStreamExcelAddIn.XFFunctions.XFGetCell("TRUE", "CONSOL", $D$3,"TOT_Entity","Aggregated","Budget_Working",[1]Setup!C4,"PERIODIC",$B41,"TOPFLOW","TOP","TOP","top1",$C41,"top3","Open_Acute_DIV1","TOP5","TOP6","REPORTED","TOP8")</f>
        <v>0</v>
      </c>
      <c r="DK41" s="53">
        <f>_xll.OneStreamExcelAddIn.XFFunctions.XFGetCell("TRUE", "CONSOL", $D$3,"TOT_Entity","Aggregated","Budget_Working",[1]Setup!C5,"PERIODIC",$B41,"TOPFLOW","TOP","TOP","top1",$C41,"top3","Open_Acute_DIV1","TOP5","TOP6","REPORTED","TOP8")</f>
        <v>0</v>
      </c>
      <c r="DL41" s="53">
        <f>_xll.OneStreamExcelAddIn.XFFunctions.XFGetCell("TRUE", "CONSOL", $D$3,"TOT_Entity","Aggregated","Budget_Working",[1]Setup!C6,"PERIODIC",$B41,"TOPFLOW","TOP","TOP","top1",$C41,"top3","Open_Acute_DIV1","TOP5","TOP6","REPORTED","TOP8")</f>
        <v>0</v>
      </c>
      <c r="DM41" s="53">
        <f>_xll.OneStreamExcelAddIn.XFFunctions.XFGetCell("TRUE", "CONSOL", $D$3,"TOT_Entity","Aggregated","Budget_Working",[1]Setup!C7,"PERIODIC",$B41,"TOPFLOW","TOP","TOP","top1",$C41,"top3","Open_Acute_DIV1","TOP5","TOP6","REPORTED","TOP8")</f>
        <v>0</v>
      </c>
      <c r="DN41" s="53">
        <f>_xll.OneStreamExcelAddIn.XFFunctions.XFGetCell("TRUE", "CONSOL", $D$3,"TOT_Entity","Aggregated","Budget_Working",[1]Setup!C8,"PERIODIC",$B41,"TOPFLOW","TOP","TOP","top1",$C41,"top3","Open_Acute_DIV1","TOP5","TOP6","REPORTED","TOP8")</f>
        <v>0</v>
      </c>
      <c r="DO41" s="53">
        <f>_xll.OneStreamExcelAddIn.XFFunctions.XFGetCell("TRUE", "CONSOL", $D$3,"TOT_Entity","Aggregated","Budget_Working",[1]Setup!C9,"PERIODIC",$B41,"TOPFLOW","TOP","TOP","top1",$C41,"top3","Open_Acute_DIV1","TOP5","TOP6","REPORTED","TOP8")</f>
        <v>0</v>
      </c>
      <c r="DP41" s="53">
        <f>_xll.OneStreamExcelAddIn.XFFunctions.XFGetCell("TRUE", "CONSOL", $D$3,"TOT_Entity","Aggregated","Budget_Working",[1]Setup!C10,"PERIODIC",$B41,"TOPFLOW","TOP","TOP","top1",$C41,"top3","Open_Acute_DIV1","TOP5","TOP6","REPORTED","TOP8")</f>
        <v>0</v>
      </c>
      <c r="DQ41" s="53">
        <f>_xll.OneStreamExcelAddIn.XFFunctions.XFGetCell("TRUE", "CONSOL", $D$3,"TOT_Entity","Aggregated","Budget_Working",[1]Setup!C11,"PERIODIC",$B41,"TOPFLOW","TOP","TOP","top1",$C41,"top3","Open_Acute_DIV1","TOP5","TOP6","REPORTED","TOP8")</f>
        <v>0</v>
      </c>
      <c r="DR41" s="53">
        <f>_xll.OneStreamExcelAddIn.XFFunctions.XFGetCell("TRUE", "CONSOL", $D$3,"TOT_Entity","Aggregated","Budget_Working",[1]Setup!C12,"PERIODIC",$B41,"TOPFLOW","TOP","TOP","top1",$C41,"top3","Open_Acute_DIV1","TOP5","TOP6","REPORTED","TOP8")</f>
        <v>0</v>
      </c>
      <c r="DS41" s="53">
        <f>_xll.OneStreamExcelAddIn.XFFunctions.XFGetCell("TRUE", "CONSOL", $D$3,"TOT_Entity","Aggregated","Budget_Working",[1]Setup!C13,"PERIODIC",$B41,"TOPFLOW","TOP","TOP","top1",$C41,"top3","Open_Acute_DIV1","TOP5","TOP6","REPORTED","TOP8")</f>
        <v>0</v>
      </c>
      <c r="DT41" s="53">
        <f>_xll.OneStreamExcelAddIn.XFFunctions.XFGetCell("TRUE", "CONSOL", $D$3,"TOT_Entity","Aggregated","Budget_Working",[1]Setup!C14,"PERIODIC",$B41,"TOPFLOW","TOP","TOP","top1",$C41,"top3","Open_Acute_DIV1","TOP5","TOP6","REPORTED","TOP8")</f>
        <v>0</v>
      </c>
      <c r="DU41" s="53">
        <f>_xll.OneStreamExcelAddIn.XFFunctions.XFGetCell("TRUE", "CONSOL", $D$3,"TOT_Entity","Aggregated","Budget_Working",[1]Setup!C15,"PERIODIC",$B41,"TOPFLOW","TOP","TOP","top1",$C41,"top3","Open_Acute_DIV1","TOP5","TOP6","REPORTED","TOP8")</f>
        <v>0</v>
      </c>
      <c r="DV41" s="15"/>
      <c r="DW41" s="53">
        <f>_xll.OneStreamExcelAddIn.XFFunctions.XFGetCell("TRUE", "CONSOL", $D$3,"TOT_Entity","USD","Budget_Final",[1]Setup!C17,"PERIODIC",$B41,"TOPFLOW","TOP","TOP","top1",$C41,"top3","Open_Acute_DIV1","TOP5","TOP6","REPORTED","TOP8")</f>
        <v>0</v>
      </c>
      <c r="DX41" s="53">
        <f>_xll.OneStreamExcelAddIn.XFFunctions.XFGetCell("TRUE", "CONSOL", $D$3,"TOT_Entity","USD","Budget_Final",[1]Setup!C18,"PERIODIC",$B41,"TOPFLOW","TOP","TOP","top1",$C41,"top3","Open_Acute_DIV1","TOP5","TOP6","REPORTED","TOP8")</f>
        <v>0</v>
      </c>
      <c r="DY41" s="53">
        <f>_xll.OneStreamExcelAddIn.XFFunctions.XFGetCell("TRUE", "CONSOL", $D$3,"TOT_Entity","USD","Budget_Final",[1]Setup!C19,"PERIODIC",$B41,"TOPFLOW","TOP","TOP","top1",$C41,"top3","Open_Acute_DIV1","TOP5","TOP6","REPORTED","TOP8")</f>
        <v>0</v>
      </c>
      <c r="DZ41" s="53">
        <f>_xll.OneStreamExcelAddIn.XFFunctions.XFGetCell("TRUE", "CONSOL", $D$3,"TOT_Entity","USD","Budget_Final",[1]Setup!C20,"PERIODIC",$B41,"TOPFLOW","TOP","TOP","top1",$C41,"top3","Open_Acute_DIV1","TOP5","TOP6","REPORTED","TOP8")</f>
        <v>0</v>
      </c>
      <c r="EA41" s="53">
        <f>_xll.OneStreamExcelAddIn.XFFunctions.XFGetCell("TRUE", "CONSOL", $D$3,"TOT_Entity","USD","Budget_Final",[1]Setup!C21,"PERIODIC",$B41,"TOPFLOW","TOP","TOP","top1",$C41,"top3","Open_Acute_DIV1","TOP5","TOP6","REPORTED","TOP8")</f>
        <v>0</v>
      </c>
      <c r="EB41" s="53">
        <f>_xll.OneStreamExcelAddIn.XFFunctions.XFGetCell("TRUE", "CONSOL", $D$3,"TOT_Entity","USD","Budget_Final",[1]Setup!C22,"PERIODIC",$B41,"TOPFLOW","TOP","TOP","top1",$C41,"top3","Open_Acute_DIV1","TOP5","TOP6","REPORTED","TOP8")</f>
        <v>0</v>
      </c>
      <c r="EC41" s="53">
        <f>_xll.OneStreamExcelAddIn.XFFunctions.XFGetCell("TRUE", "CONSOL", $D$3,"TOT_Entity","USD","Budget_Final",[1]Setup!C23,"PERIODIC",$B41,"TOPFLOW","TOP","TOP","top1",$C41,"top3","Open_Acute_DIV1","TOP5","TOP6","REPORTED","TOP8")</f>
        <v>0</v>
      </c>
      <c r="ED41" s="53">
        <f>_xll.OneStreamExcelAddIn.XFFunctions.XFGetCell("TRUE", "CONSOL", $D$3,"TOT_Entity","USD","Budget_Final",[1]Setup!C24,"PERIODIC",$B41,"TOPFLOW","TOP","TOP","top1",$C41,"top3","Open_Acute_DIV1","TOP5","TOP6","REPORTED","TOP8")</f>
        <v>0</v>
      </c>
      <c r="EE41" s="53">
        <f>_xll.OneStreamExcelAddIn.XFFunctions.XFGetCell("TRUE", "CONSOL", $D$3,"TOT_Entity","USD","Budget_Final",[1]Setup!C25,"PERIODIC",$B41,"TOPFLOW","TOP","TOP","top1",$C41,"top3","Open_Acute_DIV1","TOP5","TOP6","REPORTED","TOP8")</f>
        <v>0</v>
      </c>
      <c r="EF41" s="53">
        <f>_xll.OneStreamExcelAddIn.XFFunctions.XFGetCell("TRUE", "CONSOL", $D$3,"TOT_Entity","USD","Budget_Final",[1]Setup!C26,"PERIODIC",$B41,"TOPFLOW","TOP","TOP","top1",$C41,"top3","Open_Acute_DIV1","TOP5","TOP6","REPORTED","TOP8")</f>
        <v>0</v>
      </c>
      <c r="EG41" s="53">
        <f>_xll.OneStreamExcelAddIn.XFFunctions.XFGetCell("TRUE", "CONSOL", $D$3,"TOT_Entity","USD","Budget_Final",[1]Setup!C27,"PERIODIC",$B41,"TOPFLOW","TOP","TOP","top1",$C41,"top3","Open_Acute_DIV1","TOP5","TOP6","REPORTED","TOP8")</f>
        <v>0</v>
      </c>
      <c r="EH41" s="53">
        <f>_xll.OneStreamExcelAddIn.XFFunctions.XFGetCell("TRUE", "CONSOL", $D$3,"TOT_Entity","USD","Budget_Final",[1]Setup!C28,"PERIODIC",$B41,"TOPFLOW","TOP","TOP","top1",$C41,"top3","Open_Acute_DIV1","TOP5","TOP6","REPORTED","TOP8")</f>
        <v>0</v>
      </c>
    </row>
    <row r="42" spans="2:138" x14ac:dyDescent="0.25">
      <c r="B42" s="51">
        <v>56700</v>
      </c>
      <c r="C42" s="51"/>
      <c r="D42" s="52" t="s">
        <v>74</v>
      </c>
      <c r="E42" s="53">
        <f>_xll.OneStreamExcelAddIn.XFFunctions.XFGetCell("TRUE", "CONSOL", $D$3,"TOT_Entity","USD","Actual",$E$3,"PERIODIC",$B42,"TOPFLOW","TOP","TOP","top1",$C42,"top3","Open_Acute_DIV1","TOP5","TOP6","REPORTED","TOP8")</f>
        <v>3000</v>
      </c>
      <c r="F42" s="53">
        <f>_xll.OneStreamExcelAddIn.XFFunctions.XFGetCell("TRUE", "CONSOL", $D$3,"TOT_Entity","Aggregated","Budget_Working",$E$3,"PERIODIC",$B42,"TOPFLOW","TOP","TOP","top1",$C42,"top3","Open_Acute_DIV1","TOP5","TOP6","REPORTED","TOP8")</f>
        <v>5608.7124999999996</v>
      </c>
      <c r="G42" s="53">
        <f t="shared" si="93"/>
        <v>-2608.7124999999996</v>
      </c>
      <c r="H42" s="40">
        <f t="shared" si="10"/>
        <v>-0.46511788578929653</v>
      </c>
      <c r="I42" s="41"/>
      <c r="J42" s="53">
        <f>_xll.OneStreamExcelAddIn.XFFunctions.XFGetCell("TRUE", "CONSOL", $D$3,"TOT_Entity","USD","Actual",$E$3,"YTD",$B42,"TOPFLOW","TOP","TOP","top1",$C42,"top3","Open_Acute_DIV1","TOP5","TOP6","REPORTED","TOP8")</f>
        <v>9000</v>
      </c>
      <c r="K42" s="53">
        <f>_xll.OneStreamExcelAddIn.XFFunctions.XFGetCell("TRUE", "CONSOL", $D$3,"TOT_Entity","Aggregated","Budget_Working",$E$3,"YTD",$B42,"TOPFLOW","TOP","TOP","top1",$C42,"top3","Open_Acute_DIV1","TOP5","TOP6","REPORTED","TOP8")</f>
        <v>22434.85</v>
      </c>
      <c r="L42" s="53">
        <f t="shared" si="94"/>
        <v>-13434.849999999999</v>
      </c>
      <c r="M42" s="40">
        <f t="shared" si="11"/>
        <v>-0.59883841434197238</v>
      </c>
      <c r="N42" s="41"/>
      <c r="O42" s="53">
        <f>_xll.OneStreamExcelAddIn.XFFunctions.XFGetCell("TRUE", "CONSOL", $D$3,"TOT_Entity","USD","Actual",$F$3,"YTD",$B42,"TOPFLOW","TOP","TOP","top1",$C42,"top3","Open_Acute_DIV1","TOP5","TOP6","REPORTED","TOP8")</f>
        <v>26794.62</v>
      </c>
      <c r="P42" s="53">
        <f>_xll.OneStreamExcelAddIn.XFFunctions.XFGetCell("TRUE", "CONSOL", $D$3,"TOT_Entity","USD","Actual",$E$3,"YTD",$B42,"TOPFLOW","TOP","TOP","top1",$C42,"top3","Open_Acute_DIV1","TOP5","TOP6","REPORTED","VAR_BW_PY_Actual")</f>
        <v>-17794.62</v>
      </c>
      <c r="Q42" s="40">
        <f t="shared" si="12"/>
        <v>-0.66411167614991362</v>
      </c>
      <c r="R42" s="41"/>
      <c r="S42" s="53">
        <f>_xll.OneStreamExcelAddIn.XFFunctions.XFGetCell("TRUE", "CONSOL", $D$3,"TOT_Entity","USD","MIDFCST",$E$3,"MTD",$B42,"TOPFLOW","TOP","TOP","top1",$C42,"top3","Open_Acute_DIV1","TOP5","TOP6","REPORTED","TOP8")</f>
        <v>0</v>
      </c>
      <c r="T42" s="53">
        <f t="shared" si="68"/>
        <v>3000</v>
      </c>
      <c r="U42" s="40">
        <f t="shared" si="35"/>
        <v>0</v>
      </c>
      <c r="V42" s="41"/>
      <c r="W42" s="42"/>
      <c r="X42" s="43"/>
      <c r="Y42" s="42"/>
      <c r="Z42" s="44"/>
      <c r="AA42" s="52"/>
      <c r="AB42" s="53">
        <f>_xll.OneStreamExcelAddIn.XFFunctions.XFGetCell("TRUE", "CONSOL", $D$3,"TOT_Entity","USD","Actual",[1]Setup!C4,"PERIODIC",$B42,"TOPFLOW","TOP","TOP","top1",$C42,"top3","Open_Acute_DIV1","TOP5","TOP6","REPORTED","TOP8")</f>
        <v>2000</v>
      </c>
      <c r="AC42" s="53">
        <f>_xll.OneStreamExcelAddIn.XFFunctions.XFGetCell("TRUE", "CONSOL", $D$3,"TOT_Entity","Aggregated","Budget_Working",[1]Setup!C4,"PERIODIC",$B42,"TOPFLOW","TOP","TOP","top1",$C42,"top3","Open_Acute_DIV1","TOP5","TOP6","REPORTED","TOP8")</f>
        <v>5608.7124999999996</v>
      </c>
      <c r="AD42" s="53">
        <f t="shared" si="69"/>
        <v>-3608.7124999999996</v>
      </c>
      <c r="AE42" s="40">
        <f>IFERROR(AD42/AC42,0)</f>
        <v>-0.64341192385953105</v>
      </c>
      <c r="AG42" s="53">
        <f>_xll.OneStreamExcelAddIn.XFFunctions.XFGetCell("TRUE", "CONSOL", $D$3,"TOT_Entity","USD","Actual",[1]Setup!C5,"PERIODIC",$B42,"TOPFLOW","TOP","TOP","top1",$C42,"top3","Open_Acute_DIV1","TOP5","TOP6","REPORTED","TOP8")</f>
        <v>1000</v>
      </c>
      <c r="AH42" s="53">
        <f>_xll.OneStreamExcelAddIn.XFFunctions.XFGetCell("TRUE", "CONSOL", $D$3,"TOT_Entity","Aggregated","Budget_Working",[1]Setup!C5,"PERIODIC",$B42,"TOPFLOW","TOP","TOP","top1",$C42,"top3","Open_Acute_DIV1","TOP5","TOP6","REPORTED","TOP8")</f>
        <v>5608.7124999999996</v>
      </c>
      <c r="AI42" s="53">
        <f t="shared" si="71"/>
        <v>-4608.7124999999996</v>
      </c>
      <c r="AJ42" s="40">
        <f>IFERROR(AI42/AH42,0)</f>
        <v>-0.82170596192976553</v>
      </c>
      <c r="AL42" s="53">
        <f>_xll.OneStreamExcelAddIn.XFFunctions.XFGetCell("TRUE", "CONSOL", $D$3,"TOT_Entity","USD","Actual",[1]Setup!C6,"PERIODIC",$B42,"TOPFLOW","TOP","TOP","top1",$C42,"top3","Open_Acute_DIV1","TOP5","TOP6","REPORTED","TOP8")</f>
        <v>3000</v>
      </c>
      <c r="AM42" s="53">
        <f>_xll.OneStreamExcelAddIn.XFFunctions.XFGetCell("TRUE", "CONSOL", $D$3,"TOT_Entity","Aggregated","Budget_Working",[1]Setup!C6,"PERIODIC",$B42,"TOPFLOW","TOP","TOP","top1",$C42,"top3","Open_Acute_DIV1","TOP5","TOP6","REPORTED","TOP8")</f>
        <v>5608.7124999999996</v>
      </c>
      <c r="AN42" s="53">
        <f>AL42-AM42</f>
        <v>-2608.7124999999996</v>
      </c>
      <c r="AO42" s="40">
        <f>IFERROR((AL42/AM42)-1,0)</f>
        <v>-0.46511788578929658</v>
      </c>
      <c r="AQ42" s="53">
        <f>_xll.OneStreamExcelAddIn.XFFunctions.XFGetCell("TRUE", "CONSOL", $D$3,"TOT_Entity","USD","Actual",[1]Setup!C7,"PERIODIC",$B42,"TOPFLOW","TOP","TOP","top1",$C42,"top3","Open_Acute_DIV1","TOP5","TOP6","REPORTED","TOP8")</f>
        <v>3000</v>
      </c>
      <c r="AR42" s="53">
        <f>_xll.OneStreamExcelAddIn.XFFunctions.XFGetCell("TRUE", "CONSOL", $D$3,"TOT_Entity","Aggregated","Budget_Working",[1]Setup!C7,"PERIODIC",$B42,"TOPFLOW","TOP","TOP","top1",$C42,"top3","Open_Acute_DIV1","TOP5","TOP6","REPORTED","TOP8")</f>
        <v>5608.7124999999996</v>
      </c>
      <c r="AS42" s="53">
        <f>AQ42-AR42</f>
        <v>-2608.7124999999996</v>
      </c>
      <c r="AT42" s="40">
        <f>IFERROR((AQ42/AR42)-1,0)</f>
        <v>-0.46511788578929658</v>
      </c>
      <c r="AV42" s="53">
        <f>_xll.OneStreamExcelAddIn.XFFunctions.XFGetCell("TRUE", "CONSOL", $D$3,"TOT_Entity","USD","Actual",[1]Setup!C8,"PERIODIC",$B42,"TOPFLOW","TOP","TOP","top1",$C42,"top3","Open_Acute_DIV1","TOP5","TOP6","REPORTED","TOP8")</f>
        <v>-9000</v>
      </c>
      <c r="AW42" s="53">
        <f>_xll.OneStreamExcelAddIn.XFFunctions.XFGetCell("TRUE", "CONSOL", $D$3,"TOT_Entity","Aggregated","Budget_Working",[1]Setup!C8,"PERIODIC",$B42,"TOPFLOW","TOP","TOP","top1",$C42,"top3","Open_Acute_DIV1","TOP5","TOP6","REPORTED","TOP8")</f>
        <v>5608.7124999999996</v>
      </c>
      <c r="AX42" s="53">
        <f>AV42-AW42</f>
        <v>-14608.7125</v>
      </c>
      <c r="AY42" s="40">
        <f>IFERROR((AV42/AW42)-1,0)</f>
        <v>-2.6046463426321105</v>
      </c>
      <c r="BA42" s="53">
        <f>_xll.OneStreamExcelAddIn.XFFunctions.XFGetCell("TRUE", "CONSOL", $D$3,"TOT_Entity","USD","Actual",[1]Setup!C9,"PERIODIC",$B42,"TOPFLOW","TOP","TOP","top1",$C42,"top3","Open_Acute_DIV1","TOP5","TOP6","REPORTED","TOP8")</f>
        <v>0</v>
      </c>
      <c r="BB42" s="53">
        <f>_xll.OneStreamExcelAddIn.XFFunctions.XFGetCell("TRUE", "CONSOL", $D$3,"TOT_Entity","Aggregated","Budget_Working",[1]Setup!C9,"PERIODIC",$B42,"TOPFLOW","TOP","TOP","top1",$C42,"top3","Open_Acute_DIV1","TOP5","TOP6","REPORTED","TOP8")</f>
        <v>5608.7124999999996</v>
      </c>
      <c r="BC42" s="53">
        <f>BA42-BB42</f>
        <v>-5608.7124999999996</v>
      </c>
      <c r="BD42" s="40">
        <f>IFERROR((BA42/BB42)-1,0)</f>
        <v>-1</v>
      </c>
      <c r="BF42" s="53">
        <f>_xll.OneStreamExcelAddIn.XFFunctions.XFGetCell("TRUE", "CONSOL", $D$3,"TOT_Entity","USD","Actual",[1]Setup!C10,"PERIODIC",$B42,"TOPFLOW","TOP","TOP","top1",$C42,"top3","Open_Acute_DIV1","TOP5","TOP6","REPORTED","TOP8")</f>
        <v>0</v>
      </c>
      <c r="BG42" s="53">
        <f>_xll.OneStreamExcelAddIn.XFFunctions.XFGetCell("TRUE", "CONSOL", $D$3,"TOT_Entity","Aggregated","Budget_Working",[1]Setup!C10,"PERIODIC",$B42,"TOPFLOW","TOP","TOP","top1",$C42,"top3","Open_Acute_DIV1","TOP5","TOP6","REPORTED","TOP8")</f>
        <v>5608.7124999999996</v>
      </c>
      <c r="BH42" s="53">
        <f>BF42-BG42</f>
        <v>-5608.7124999999996</v>
      </c>
      <c r="BI42" s="40">
        <f>IFERROR((BF42/BG42)-1,0)</f>
        <v>-1</v>
      </c>
      <c r="BK42" s="53">
        <f>_xll.OneStreamExcelAddIn.XFFunctions.XFGetCell("TRUE", "CONSOL", $D$3,"TOT_Entity","USD","Actual",[1]Setup!C11,"PERIODIC",$B42,"TOPFLOW","TOP","TOP","top1",$C42,"top3","Open_Acute_DIV1","TOP5","TOP6","REPORTED","TOP8")</f>
        <v>0</v>
      </c>
      <c r="BL42" s="53">
        <f>_xll.OneStreamExcelAddIn.XFFunctions.XFGetCell("TRUE", "CONSOL", $D$3,"TOT_Entity","Aggregated","Budget_Working",[1]Setup!C11,"PERIODIC",$B42,"TOPFLOW","TOP","TOP","top1",$C42,"top3","Open_Acute_DIV1","TOP5","TOP6","REPORTED","TOP8")</f>
        <v>5608.7124999999996</v>
      </c>
      <c r="BM42" s="53">
        <f>BK42-BL42</f>
        <v>-5608.7124999999996</v>
      </c>
      <c r="BN42" s="40">
        <f>IFERROR((BK42/BL42)-1,0)</f>
        <v>-1</v>
      </c>
      <c r="BP42" s="53">
        <f>_xll.OneStreamExcelAddIn.XFFunctions.XFGetCell("TRUE", "CONSOL", $D$3,"TOT_Entity","USD","Actual",[1]Setup!C12,"PERIODIC",$B42,"TOPFLOW","TOP","TOP","top1",$C42,"top3","Open_Acute_DIV1","TOP5","TOP6","REPORTED","TOP8")</f>
        <v>0</v>
      </c>
      <c r="BQ42" s="53">
        <f>_xll.OneStreamExcelAddIn.XFFunctions.XFGetCell("TRUE", "CONSOL", $D$3,"TOT_Entity","Aggregated","Budget_Working",[1]Setup!C12,"PERIODIC",$B42,"TOPFLOW","TOP","TOP","top1",$C42,"top3","Open_Acute_DIV1","TOP5","TOP6","REPORTED","TOP8")</f>
        <v>5608.7124999999996</v>
      </c>
      <c r="BR42" s="53">
        <f>BP42-BQ42</f>
        <v>-5608.7124999999996</v>
      </c>
      <c r="BS42" s="40">
        <f>IFERROR((BP42/BQ42)-1,0)</f>
        <v>-1</v>
      </c>
      <c r="BU42" s="53">
        <f>_xll.OneStreamExcelAddIn.XFFunctions.XFGetCell("TRUE", "CONSOL", $D$3,"TOT_Entity","USD","Actual",[1]Setup!C13,"PERIODIC",$B42,"TOPFLOW","TOP","TOP","top1",$C42,"top3","Open_Acute_DIV1","TOP5","TOP6","REPORTED","TOP8")</f>
        <v>0</v>
      </c>
      <c r="BV42" s="53">
        <f>_xll.OneStreamExcelAddIn.XFFunctions.XFGetCell("TRUE", "CONSOL", $D$3,"TOT_Entity","Aggregated","Budget_Working",[1]Setup!C13,"PERIODIC",$B42,"TOPFLOW","TOP","TOP","top1",$C42,"top3","Open_Acute_DIV1","TOP5","TOP6","REPORTED","TOP8")</f>
        <v>5608.7124999999996</v>
      </c>
      <c r="BW42" s="53">
        <f>BU42-BV42</f>
        <v>-5608.7124999999996</v>
      </c>
      <c r="BX42" s="40">
        <f>IFERROR((BU42/BV42)-1,0)</f>
        <v>-1</v>
      </c>
      <c r="BZ42" s="53">
        <f>_xll.OneStreamExcelAddIn.XFFunctions.XFGetCell("TRUE", "CONSOL", $D$3,"TOT_Entity","USD","Actual",[1]Setup!C14,"PERIODIC",$B42,"TOPFLOW","TOP","TOP","top1",$C42,"top3","Open_Acute_DIV1","TOP5","TOP6","REPORTED","TOP8")</f>
        <v>0</v>
      </c>
      <c r="CA42" s="53">
        <f>_xll.OneStreamExcelAddIn.XFFunctions.XFGetCell("TRUE", "CONSOL", $D$3,"TOT_Entity","Aggregated","Budget_Working",[1]Setup!C14,"PERIODIC",$B42,"TOPFLOW","TOP","TOP","top1",$C42,"top3","Open_Acute_DIV1","TOP5","TOP6","REPORTED","TOP8")</f>
        <v>5608.7124999999996</v>
      </c>
      <c r="CB42" s="53">
        <f>BZ42-CA42</f>
        <v>-5608.7124999999996</v>
      </c>
      <c r="CC42" s="40">
        <f>IFERROR((BZ42/CA42)-1,0)</f>
        <v>-1</v>
      </c>
      <c r="CE42" s="53">
        <f>_xll.OneStreamExcelAddIn.XFFunctions.XFGetCell("TRUE", "CONSOL", $D$3,"TOT_Entity","USD","Actual",[1]Setup!C15,"PERIODIC",$B42,"TOPFLOW","TOP","TOP","top1",$C42,"top3","Open_Acute_DIV1","TOP5","TOP6","REPORTED","TOP8")</f>
        <v>0</v>
      </c>
      <c r="CF42" s="53">
        <f>_xll.OneStreamExcelAddIn.XFFunctions.XFGetCell("TRUE", "CONSOL", $D$3,"TOT_Entity","Aggregated","Budget_Working",[1]Setup!C15,"PERIODIC",$B42,"TOPFLOW","TOP","TOP","top1",$C42,"top3","Open_Acute_DIV1","TOP5","TOP6","REPORTED","TOP8")</f>
        <v>5608.7124999999996</v>
      </c>
      <c r="CG42" s="53">
        <f>CE42-CF42</f>
        <v>-5608.7124999999996</v>
      </c>
      <c r="CH42" s="40">
        <f>IFERROR((CE42/CF42)-1,0)</f>
        <v>-1</v>
      </c>
      <c r="CI42" s="15"/>
      <c r="CJ42" s="53">
        <f>_xll.OneStreamExcelAddIn.XFFunctions.XFGetCell("TRUE", "CONSOL", $D$3,"TOT_Entity","USD","Actual",[1]Setup!C4,"PERIODIC",$B42,"TOPFLOW","TOP","TOP","top1",$C42,"top3","Open_Acute_DIV1","TOP5","TOP6","REPORTED","TOP8")</f>
        <v>2000</v>
      </c>
      <c r="CK42" s="53">
        <f>_xll.OneStreamExcelAddIn.XFFunctions.XFGetCell("TRUE", "CONSOL", $D$3,"TOT_Entity","USD","Actual",[1]Setup!C5,"PERIODIC",$B42,"TOPFLOW","TOP","TOP","top1",$C42,"top3","Open_Acute_DIV1","TOP5","TOP6","REPORTED","TOP8")</f>
        <v>1000</v>
      </c>
      <c r="CL42" s="53">
        <f>_xll.OneStreamExcelAddIn.XFFunctions.XFGetCell("TRUE", "CONSOL", $D$3,"TOT_Entity","USD","Actual",[1]Setup!C6,"PERIODIC",$B42,"TOPFLOW","TOP","TOP","top1",$C42,"top3","Open_Acute_DIV1","TOP5","TOP6","REPORTED","TOP8")</f>
        <v>3000</v>
      </c>
      <c r="CM42" s="53">
        <f>_xll.OneStreamExcelAddIn.XFFunctions.XFGetCell("TRUE", "CONSOL", $D$3,"TOT_Entity","USD","Actual",[1]Setup!C7,"PERIODIC",$B42,"TOPFLOW","TOP","TOP","top1",$C42,"top3","Open_Acute_DIV1","TOP5","TOP6","REPORTED","TOP8")</f>
        <v>3000</v>
      </c>
      <c r="CN42" s="53">
        <f>_xll.OneStreamExcelAddIn.XFFunctions.XFGetCell("TRUE", "CONSOL", $D$3,"TOT_Entity","USD","Actual",[1]Setup!C8,"PERIODIC",$B42,"TOPFLOW","TOP","TOP","top1",$C42,"top3","Open_Acute_DIV1","TOP5","TOP6","REPORTED","TOP8")</f>
        <v>-9000</v>
      </c>
      <c r="CO42" s="53">
        <f>_xll.OneStreamExcelAddIn.XFFunctions.XFGetCell("TRUE", "CONSOL", $D$3,"TOT_Entity","USD","Actual",[1]Setup!C9,"PERIODIC",$B42,"TOPFLOW","TOP","TOP","top1",$C42,"top3","Open_Acute_DIV1","TOP5","TOP6","REPORTED","TOP8")</f>
        <v>0</v>
      </c>
      <c r="CP42" s="53">
        <f>_xll.OneStreamExcelAddIn.XFFunctions.XFGetCell("TRUE", "CONSOL", $D$3,"TOT_Entity","USD","Actual",[1]Setup!C10,"PERIODIC",$B42,"TOPFLOW","TOP","TOP","top1",$C42,"top3","Open_Acute_DIV1","TOP5","TOP6","REPORTED","TOP8")</f>
        <v>0</v>
      </c>
      <c r="CQ42" s="53">
        <f>_xll.OneStreamExcelAddIn.XFFunctions.XFGetCell("TRUE", "CONSOL", $D$3,"TOT_Entity","USD","Actual",[1]Setup!C11,"PERIODIC",$B42,"TOPFLOW","TOP","TOP","top1",$C42,"top3","Open_Acute_DIV1","TOP5","TOP6","REPORTED","TOP8")</f>
        <v>0</v>
      </c>
      <c r="CR42" s="53">
        <f>_xll.OneStreamExcelAddIn.XFFunctions.XFGetCell("TRUE", "CONSOL", $D$3,"TOT_Entity","USD","Actual",[1]Setup!C12,"PERIODIC",$B42,"TOPFLOW","TOP","TOP","top1",$C42,"top3","Open_Acute_DIV1","TOP5","TOP6","REPORTED","TOP8")</f>
        <v>0</v>
      </c>
      <c r="CS42" s="53">
        <f>_xll.OneStreamExcelAddIn.XFFunctions.XFGetCell("TRUE", "CONSOL", $D$3,"TOT_Entity","USD","Actual",[1]Setup!C13,"PERIODIC",$B42,"TOPFLOW","TOP","TOP","top1",$C42,"top3","Open_Acute_DIV1","TOP5","TOP6","REPORTED","TOP8")</f>
        <v>0</v>
      </c>
      <c r="CT42" s="53">
        <f>_xll.OneStreamExcelAddIn.XFFunctions.XFGetCell("TRUE", "CONSOL", $D$3,"TOT_Entity","USD","Actual",[1]Setup!C14,"PERIODIC",$B42,"TOPFLOW","TOP","TOP","top1",$C42,"top3","Open_Acute_DIV1","TOP5","TOP6","REPORTED","TOP8")</f>
        <v>0</v>
      </c>
      <c r="CU42" s="53">
        <f>_xll.OneStreamExcelAddIn.XFFunctions.XFGetCell("TRUE", "CONSOL", $D$3,"TOT_Entity","USD","Actual",[1]Setup!C15,"PERIODIC",$B42,"TOPFLOW","TOP","TOP","top1",$C42,"top3","Open_Acute_DIV1","TOP5","TOP6","REPORTED","TOP8")</f>
        <v>0</v>
      </c>
      <c r="CV42" s="15"/>
      <c r="CW42" s="53">
        <f>_xll.OneStreamExcelAddIn.XFFunctions.XFGetCell("TRUE", "CONSOL", $D$3,"TOT_Entity","USD","Actual",[1]Setup!C17,"PERIODIC",$B42,"TOPFLOW","TOP","TOP","top1",$C42,"top3","Open_Acute_DIV1","TOP5","TOP6","REPORTED","TOP8")</f>
        <v>2890.18</v>
      </c>
      <c r="CX42" s="53">
        <f>_xll.OneStreamExcelAddIn.XFFunctions.XFGetCell("TRUE", "CONSOL", $D$3,"TOT_Entity","USD","Actual",[1]Setup!C18,"PERIODIC",$B42,"TOPFLOW","TOP","TOP","top1",$C42,"top3","Open_Acute_DIV1","TOP5","TOP6","REPORTED","TOP8")</f>
        <v>3357.92</v>
      </c>
      <c r="CY42" s="53">
        <f>_xll.OneStreamExcelAddIn.XFFunctions.XFGetCell("TRUE", "CONSOL", $D$3,"TOT_Entity","USD","Actual",[1]Setup!C19,"PERIODIC",$B42,"TOPFLOW","TOP","TOP","top1",$C42,"top3","Open_Acute_DIV1","TOP5","TOP6","REPORTED","TOP8")</f>
        <v>19046.52</v>
      </c>
      <c r="CZ42" s="53">
        <f>_xll.OneStreamExcelAddIn.XFFunctions.XFGetCell("TRUE", "CONSOL", $D$3,"TOT_Entity","USD","Actual",[1]Setup!C20,"PERIODIC",$B42,"TOPFLOW","TOP","TOP","top1",$C42,"top3","Open_Acute_DIV1","TOP5","TOP6","REPORTED","TOP8")</f>
        <v>1500</v>
      </c>
      <c r="DA42" s="53">
        <f>_xll.OneStreamExcelAddIn.XFFunctions.XFGetCell("TRUE", "CONSOL", $D$3,"TOT_Entity","USD","Actual",[1]Setup!C21,"PERIODIC",$B42,"TOPFLOW","TOP","TOP","top1",$C42,"top3","Open_Acute_DIV1","TOP5","TOP6","REPORTED","TOP8")</f>
        <v>16352.05</v>
      </c>
      <c r="DB42" s="53">
        <f>_xll.OneStreamExcelAddIn.XFFunctions.XFGetCell("TRUE", "CONSOL", $D$3,"TOT_Entity","USD","Actual",[1]Setup!C22,"PERIODIC",$B42,"TOPFLOW","TOP","TOP","top1",$C42,"top3","Open_Acute_DIV1","TOP5","TOP6","REPORTED","TOP8")</f>
        <v>216.86</v>
      </c>
      <c r="DC42" s="53">
        <f>_xll.OneStreamExcelAddIn.XFFunctions.XFGetCell("TRUE", "CONSOL", $D$3,"TOT_Entity","USD","Actual",[1]Setup!C23,"PERIODIC",$B42,"TOPFLOW","TOP","TOP","top1",$C42,"top3","Open_Acute_DIV1","TOP5","TOP6","REPORTED","TOP8")</f>
        <v>725.09</v>
      </c>
      <c r="DD42" s="53">
        <f>_xll.OneStreamExcelAddIn.XFFunctions.XFGetCell("TRUE", "CONSOL", $D$3,"TOT_Entity","USD","Actual",[1]Setup!C24,"PERIODIC",$B42,"TOPFLOW","TOP","TOP","top1",$C42,"top3","Open_Acute_DIV1","TOP5","TOP6","REPORTED","TOP8")</f>
        <v>781.08</v>
      </c>
      <c r="DE42" s="53">
        <f>_xll.OneStreamExcelAddIn.XFFunctions.XFGetCell("TRUE", "CONSOL", $D$3,"TOT_Entity","USD","Actual",[1]Setup!C25,"PERIODIC",$B42,"TOPFLOW","TOP","TOP","top1",$C42,"top3","Open_Acute_DIV1","TOP5","TOP6","REPORTED","TOP8")</f>
        <v>0</v>
      </c>
      <c r="DF42" s="53">
        <f>_xll.OneStreamExcelAddIn.XFFunctions.XFGetCell("TRUE", "CONSOL", $D$3,"TOT_Entity","USD","Actual",[1]Setup!C26,"PERIODIC",$B42,"TOPFLOW","TOP","TOP","top1",$C42,"top3","Open_Acute_DIV1","TOP5","TOP6","REPORTED","TOP8")</f>
        <v>4000</v>
      </c>
      <c r="DG42" s="53">
        <f>_xll.OneStreamExcelAddIn.XFFunctions.XFGetCell("TRUE", "CONSOL", $D$3,"TOT_Entity","USD","Actual",[1]Setup!C27,"PERIODIC",$B42,"TOPFLOW","TOP","TOP","top1",$C42,"top3","Open_Acute_DIV1","TOP5","TOP6","REPORTED","TOP8")</f>
        <v>0</v>
      </c>
      <c r="DH42" s="53">
        <f>_xll.OneStreamExcelAddIn.XFFunctions.XFGetCell("TRUE", "CONSOL", $D$3,"TOT_Entity","USD","Actual",[1]Setup!C28,"PERIODIC",$B42,"TOPFLOW","TOP","TOP","top1",$C42,"top3","Open_Acute_DIV1","TOP5","TOP6","REPORTED","TOP8")</f>
        <v>2300</v>
      </c>
      <c r="DI42" s="15"/>
      <c r="DJ42" s="53">
        <f>_xll.OneStreamExcelAddIn.XFFunctions.XFGetCell("TRUE", "CONSOL", $D$3,"TOT_Entity","Aggregated","Budget_Working",[1]Setup!C4,"PERIODIC",$B42,"TOPFLOW","TOP","TOP","top1",$C42,"top3","Open_Acute_DIV1","TOP5","TOP6","REPORTED","TOP8")</f>
        <v>5608.7124999999996</v>
      </c>
      <c r="DK42" s="53">
        <f>_xll.OneStreamExcelAddIn.XFFunctions.XFGetCell("TRUE", "CONSOL", $D$3,"TOT_Entity","Aggregated","Budget_Working",[1]Setup!C5,"PERIODIC",$B42,"TOPFLOW","TOP","TOP","top1",$C42,"top3","Open_Acute_DIV1","TOP5","TOP6","REPORTED","TOP8")</f>
        <v>5608.7124999999996</v>
      </c>
      <c r="DL42" s="53">
        <f>_xll.OneStreamExcelAddIn.XFFunctions.XFGetCell("TRUE", "CONSOL", $D$3,"TOT_Entity","Aggregated","Budget_Working",[1]Setup!C6,"PERIODIC",$B42,"TOPFLOW","TOP","TOP","top1",$C42,"top3","Open_Acute_DIV1","TOP5","TOP6","REPORTED","TOP8")</f>
        <v>5608.7124999999996</v>
      </c>
      <c r="DM42" s="53">
        <f>_xll.OneStreamExcelAddIn.XFFunctions.XFGetCell("TRUE", "CONSOL", $D$3,"TOT_Entity","Aggregated","Budget_Working",[1]Setup!C7,"PERIODIC",$B42,"TOPFLOW","TOP","TOP","top1",$C42,"top3","Open_Acute_DIV1","TOP5","TOP6","REPORTED","TOP8")</f>
        <v>5608.7124999999996</v>
      </c>
      <c r="DN42" s="53">
        <f>_xll.OneStreamExcelAddIn.XFFunctions.XFGetCell("TRUE", "CONSOL", $D$3,"TOT_Entity","Aggregated","Budget_Working",[1]Setup!C8,"PERIODIC",$B42,"TOPFLOW","TOP","TOP","top1",$C42,"top3","Open_Acute_DIV1","TOP5","TOP6","REPORTED","TOP8")</f>
        <v>5608.7124999999996</v>
      </c>
      <c r="DO42" s="53">
        <f>_xll.OneStreamExcelAddIn.XFFunctions.XFGetCell("TRUE", "CONSOL", $D$3,"TOT_Entity","Aggregated","Budget_Working",[1]Setup!C9,"PERIODIC",$B42,"TOPFLOW","TOP","TOP","top1",$C42,"top3","Open_Acute_DIV1","TOP5","TOP6","REPORTED","TOP8")</f>
        <v>5608.7124999999996</v>
      </c>
      <c r="DP42" s="53">
        <f>_xll.OneStreamExcelAddIn.XFFunctions.XFGetCell("TRUE", "CONSOL", $D$3,"TOT_Entity","Aggregated","Budget_Working",[1]Setup!C10,"PERIODIC",$B42,"TOPFLOW","TOP","TOP","top1",$C42,"top3","Open_Acute_DIV1","TOP5","TOP6","REPORTED","TOP8")</f>
        <v>5608.7124999999996</v>
      </c>
      <c r="DQ42" s="53">
        <f>_xll.OneStreamExcelAddIn.XFFunctions.XFGetCell("TRUE", "CONSOL", $D$3,"TOT_Entity","Aggregated","Budget_Working",[1]Setup!C11,"PERIODIC",$B42,"TOPFLOW","TOP","TOP","top1",$C42,"top3","Open_Acute_DIV1","TOP5","TOP6","REPORTED","TOP8")</f>
        <v>5608.7124999999996</v>
      </c>
      <c r="DR42" s="53">
        <f>_xll.OneStreamExcelAddIn.XFFunctions.XFGetCell("TRUE", "CONSOL", $D$3,"TOT_Entity","Aggregated","Budget_Working",[1]Setup!C12,"PERIODIC",$B42,"TOPFLOW","TOP","TOP","top1",$C42,"top3","Open_Acute_DIV1","TOP5","TOP6","REPORTED","TOP8")</f>
        <v>5608.7124999999996</v>
      </c>
      <c r="DS42" s="53">
        <f>_xll.OneStreamExcelAddIn.XFFunctions.XFGetCell("TRUE", "CONSOL", $D$3,"TOT_Entity","Aggregated","Budget_Working",[1]Setup!C13,"PERIODIC",$B42,"TOPFLOW","TOP","TOP","top1",$C42,"top3","Open_Acute_DIV1","TOP5","TOP6","REPORTED","TOP8")</f>
        <v>5608.7124999999996</v>
      </c>
      <c r="DT42" s="53">
        <f>_xll.OneStreamExcelAddIn.XFFunctions.XFGetCell("TRUE", "CONSOL", $D$3,"TOT_Entity","Aggregated","Budget_Working",[1]Setup!C14,"PERIODIC",$B42,"TOPFLOW","TOP","TOP","top1",$C42,"top3","Open_Acute_DIV1","TOP5","TOP6","REPORTED","TOP8")</f>
        <v>5608.7124999999996</v>
      </c>
      <c r="DU42" s="53">
        <f>_xll.OneStreamExcelAddIn.XFFunctions.XFGetCell("TRUE", "CONSOL", $D$3,"TOT_Entity","Aggregated","Budget_Working",[1]Setup!C15,"PERIODIC",$B42,"TOPFLOW","TOP","TOP","top1",$C42,"top3","Open_Acute_DIV1","TOP5","TOP6","REPORTED","TOP8")</f>
        <v>5608.7124999999996</v>
      </c>
      <c r="DV42" s="15"/>
      <c r="DW42" s="53">
        <f>_xll.OneStreamExcelAddIn.XFFunctions.XFGetCell("TRUE", "CONSOL", $D$3,"TOT_Entity","USD","Budget_Final",[1]Setup!C17,"PERIODIC",$B42,"TOPFLOW","TOP","TOP","top1",$C42,"top3","Open_Acute_DIV1","TOP5","TOP6","REPORTED","TOP8")</f>
        <v>7866.659090909</v>
      </c>
      <c r="DX42" s="53">
        <f>_xll.OneStreamExcelAddIn.XFFunctions.XFGetCell("TRUE", "CONSOL", $D$3,"TOT_Entity","USD","Budget_Final",[1]Setup!C18,"PERIODIC",$B42,"TOPFLOW","TOP","TOP","top1",$C42,"top3","Open_Acute_DIV1","TOP5","TOP6","REPORTED","TOP8")</f>
        <v>7866.659090909</v>
      </c>
      <c r="DY42" s="53">
        <f>_xll.OneStreamExcelAddIn.XFFunctions.XFGetCell("TRUE", "CONSOL", $D$3,"TOT_Entity","USD","Budget_Final",[1]Setup!C19,"PERIODIC",$B42,"TOPFLOW","TOP","TOP","top1",$C42,"top3","Open_Acute_DIV1","TOP5","TOP6","REPORTED","TOP8")</f>
        <v>7866.659090909</v>
      </c>
      <c r="DZ42" s="53">
        <f>_xll.OneStreamExcelAddIn.XFFunctions.XFGetCell("TRUE", "CONSOL", $D$3,"TOT_Entity","USD","Budget_Final",[1]Setup!C20,"PERIODIC",$B42,"TOPFLOW","TOP","TOP","top1",$C42,"top3","Open_Acute_DIV1","TOP5","TOP6","REPORTED","TOP8")</f>
        <v>7866.659090909</v>
      </c>
      <c r="EA42" s="53">
        <f>_xll.OneStreamExcelAddIn.XFFunctions.XFGetCell("TRUE", "CONSOL", $D$3,"TOT_Entity","USD","Budget_Final",[1]Setup!C21,"PERIODIC",$B42,"TOPFLOW","TOP","TOP","top1",$C42,"top3","Open_Acute_DIV1","TOP5","TOP6","REPORTED","TOP8")</f>
        <v>7866.659090909</v>
      </c>
      <c r="EB42" s="53">
        <f>_xll.OneStreamExcelAddIn.XFFunctions.XFGetCell("TRUE", "CONSOL", $D$3,"TOT_Entity","USD","Budget_Final",[1]Setup!C22,"PERIODIC",$B42,"TOPFLOW","TOP","TOP","top1",$C42,"top3","Open_Acute_DIV1","TOP5","TOP6","REPORTED","TOP8")</f>
        <v>7866.659090909</v>
      </c>
      <c r="EC42" s="53">
        <f>_xll.OneStreamExcelAddIn.XFFunctions.XFGetCell("TRUE", "CONSOL", $D$3,"TOT_Entity","USD","Budget_Final",[1]Setup!C23,"PERIODIC",$B42,"TOPFLOW","TOP","TOP","top1",$C42,"top3","Open_Acute_DIV1","TOP5","TOP6","REPORTED","TOP8")</f>
        <v>7866.659090909</v>
      </c>
      <c r="ED42" s="53">
        <f>_xll.OneStreamExcelAddIn.XFFunctions.XFGetCell("TRUE", "CONSOL", $D$3,"TOT_Entity","USD","Budget_Final",[1]Setup!C24,"PERIODIC",$B42,"TOPFLOW","TOP","TOP","top1",$C42,"top3","Open_Acute_DIV1","TOP5","TOP6","REPORTED","TOP8")</f>
        <v>7866.659090909</v>
      </c>
      <c r="EE42" s="53">
        <f>_xll.OneStreamExcelAddIn.XFFunctions.XFGetCell("TRUE", "CONSOL", $D$3,"TOT_Entity","USD","Budget_Final",[1]Setup!C25,"PERIODIC",$B42,"TOPFLOW","TOP","TOP","top1",$C42,"top3","Open_Acute_DIV1","TOP5","TOP6","REPORTED","TOP8")</f>
        <v>7866.659090909</v>
      </c>
      <c r="EF42" s="53">
        <f>_xll.OneStreamExcelAddIn.XFFunctions.XFGetCell("TRUE", "CONSOL", $D$3,"TOT_Entity","USD","Budget_Final",[1]Setup!C26,"PERIODIC",$B42,"TOPFLOW","TOP","TOP","top1",$C42,"top3","Open_Acute_DIV1","TOP5","TOP6","REPORTED","TOP8")</f>
        <v>7866.659090909</v>
      </c>
      <c r="EG42" s="53">
        <f>_xll.OneStreamExcelAddIn.XFFunctions.XFGetCell("TRUE", "CONSOL", $D$3,"TOT_Entity","USD","Budget_Final",[1]Setup!C27,"PERIODIC",$B42,"TOPFLOW","TOP","TOP","top1",$C42,"top3","Open_Acute_DIV1","TOP5","TOP6","REPORTED","TOP8")</f>
        <v>7866.659090909</v>
      </c>
      <c r="EH42" s="53">
        <f>_xll.OneStreamExcelAddIn.XFFunctions.XFGetCell("TRUE", "CONSOL", $D$3,"TOT_Entity","USD","Budget_Final",[1]Setup!C28,"PERIODIC",$B42,"TOPFLOW","TOP","TOP","top1",$C42,"top3","Open_Acute_DIV1","TOP5","TOP6","REPORTED","TOP8")</f>
        <v>7866.659090909</v>
      </c>
    </row>
    <row r="43" spans="2:138" x14ac:dyDescent="0.25">
      <c r="B43" s="51">
        <v>56800</v>
      </c>
      <c r="C43" s="51"/>
      <c r="D43" s="52" t="s">
        <v>75</v>
      </c>
      <c r="E43" s="53">
        <f>_xll.OneStreamExcelAddIn.XFFunctions.XFGetCell("TRUE", "CONSOL", $D$3,"TOT_Entity","USD","Actual",$E$3,"PERIODIC",$B43,"TOPFLOW","TOP","TOP","top1",$C43,"top3","Open_Acute_DIV1","TOP5","TOP6","REPORTED","TOP8")</f>
        <v>0</v>
      </c>
      <c r="F43" s="53">
        <f>_xll.OneStreamExcelAddIn.XFFunctions.XFGetCell("TRUE", "CONSOL", $D$3,"TOT_Entity","Aggregated","Budget_Working",$E$3,"PERIODIC",$B43,"TOPFLOW","TOP","TOP","top1",$C43,"top3","Open_Acute_DIV1","TOP5","TOP6","REPORTED","TOP8")</f>
        <v>0</v>
      </c>
      <c r="G43" s="53">
        <f t="shared" si="93"/>
        <v>0</v>
      </c>
      <c r="H43" s="40">
        <f t="shared" si="10"/>
        <v>0</v>
      </c>
      <c r="I43" s="41"/>
      <c r="J43" s="53">
        <f>_xll.OneStreamExcelAddIn.XFFunctions.XFGetCell("TRUE", "CONSOL", $D$3,"TOT_Entity","USD","Actual",$E$3,"YTD",$B43,"TOPFLOW","TOP","TOP","top1",$C43,"top3","Open_Acute_DIV1","TOP5","TOP6","REPORTED","TOP8")</f>
        <v>0</v>
      </c>
      <c r="K43" s="53">
        <f>_xll.OneStreamExcelAddIn.XFFunctions.XFGetCell("TRUE", "CONSOL", $D$3,"TOT_Entity","Aggregated","Budget_Working",$E$3,"YTD",$B43,"TOPFLOW","TOP","TOP","top1",$C43,"top3","Open_Acute_DIV1","TOP5","TOP6","REPORTED","TOP8")</f>
        <v>0</v>
      </c>
      <c r="L43" s="53">
        <f t="shared" si="94"/>
        <v>0</v>
      </c>
      <c r="M43" s="40">
        <f t="shared" si="11"/>
        <v>0</v>
      </c>
      <c r="N43" s="41"/>
      <c r="O43" s="53">
        <f>_xll.OneStreamExcelAddIn.XFFunctions.XFGetCell("TRUE", "CONSOL", $D$3,"TOT_Entity","USD","Actual",$F$3,"YTD",$B43,"TOPFLOW","TOP","TOP","top1",$C43,"top3","Open_Acute_DIV1","TOP5","TOP6","REPORTED","TOP8")</f>
        <v>0</v>
      </c>
      <c r="P43" s="53">
        <f>_xll.OneStreamExcelAddIn.XFFunctions.XFGetCell("TRUE", "CONSOL", $D$3,"TOT_Entity","USD","Actual",$E$3,"YTD",$B43,"TOPFLOW","TOP","TOP","top1",$C43,"top3","Open_Acute_DIV1","TOP5","TOP6","REPORTED","VAR_BW_PY_Actual")</f>
        <v>0</v>
      </c>
      <c r="Q43" s="40">
        <f t="shared" si="12"/>
        <v>0</v>
      </c>
      <c r="R43" s="41"/>
      <c r="S43" s="53">
        <f>_xll.OneStreamExcelAddIn.XFFunctions.XFGetCell("TRUE", "CONSOL", $D$3,"TOT_Entity","USD","MIDFCST",$E$3,"MTD",$B43,"TOPFLOW","TOP","TOP","top1",$C43,"top3","Open_Acute_DIV1","TOP5","TOP6","REPORTED","TOP8")</f>
        <v>0</v>
      </c>
      <c r="T43" s="53">
        <f t="shared" si="68"/>
        <v>0</v>
      </c>
      <c r="U43" s="40">
        <f t="shared" si="35"/>
        <v>0</v>
      </c>
      <c r="V43" s="41"/>
      <c r="W43" s="42"/>
      <c r="X43" s="43"/>
      <c r="Y43" s="42"/>
      <c r="Z43" s="44"/>
      <c r="AA43" s="52"/>
      <c r="AB43" s="53">
        <f>_xll.OneStreamExcelAddIn.XFFunctions.XFGetCell("TRUE", "CONSOL", $D$3,"TOT_Entity","USD","Actual",[1]Setup!C4,"PERIODIC",$B43,"TOPFLOW","TOP","TOP","top1",$C43,"top3","Open_Acute_DIV1","TOP5","TOP6","REPORTED","TOP8")</f>
        <v>0</v>
      </c>
      <c r="AC43" s="53">
        <f>_xll.OneStreamExcelAddIn.XFFunctions.XFGetCell("TRUE", "CONSOL", $D$3,"TOT_Entity","Aggregated","Budget_Working",[1]Setup!C4,"PERIODIC",$B43,"TOPFLOW","TOP","TOP","top1",$C43,"top3","Open_Acute_DIV1","TOP5","TOP6","REPORTED","TOP8")</f>
        <v>0</v>
      </c>
      <c r="AD43" s="53">
        <f t="shared" si="69"/>
        <v>0</v>
      </c>
      <c r="AE43" s="40">
        <f>IFERROR(AD43/AC43,0)</f>
        <v>0</v>
      </c>
      <c r="AG43" s="53">
        <f>_xll.OneStreamExcelAddIn.XFFunctions.XFGetCell("TRUE", "CONSOL", $D$3,"TOT_Entity","USD","Actual",[1]Setup!C5,"PERIODIC",$B43,"TOPFLOW","TOP","TOP","top1",$C43,"top3","Open_Acute_DIV1","TOP5","TOP6","REPORTED","TOP8")</f>
        <v>0</v>
      </c>
      <c r="AH43" s="53">
        <f>_xll.OneStreamExcelAddIn.XFFunctions.XFGetCell("TRUE", "CONSOL", $D$3,"TOT_Entity","Aggregated","Budget_Working",[1]Setup!C5,"PERIODIC",$B43,"TOPFLOW","TOP","TOP","top1",$C43,"top3","Open_Acute_DIV1","TOP5","TOP6","REPORTED","TOP8")</f>
        <v>0</v>
      </c>
      <c r="AI43" s="53">
        <f t="shared" si="71"/>
        <v>0</v>
      </c>
      <c r="AJ43" s="40">
        <f>IFERROR(AI43/AH43,0)</f>
        <v>0</v>
      </c>
      <c r="AL43" s="53">
        <f>_xll.OneStreamExcelAddIn.XFFunctions.XFGetCell("TRUE", "CONSOL", $D$3,"TOT_Entity","USD","Actual",[1]Setup!C6,"PERIODIC",$B43,"TOPFLOW","TOP","TOP","top1",$C43,"top3","Open_Acute_DIV1","TOP5","TOP6","REPORTED","TOP8")</f>
        <v>0</v>
      </c>
      <c r="AM43" s="53">
        <f>_xll.OneStreamExcelAddIn.XFFunctions.XFGetCell("TRUE", "CONSOL", $D$3,"TOT_Entity","Aggregated","Budget_Working",[1]Setup!C6,"PERIODIC",$B43,"TOPFLOW","TOP","TOP","top1",$C43,"top3","Open_Acute_DIV1","TOP5","TOP6","REPORTED","TOP8")</f>
        <v>0</v>
      </c>
      <c r="AN43" s="53">
        <f>AL43-AM43</f>
        <v>0</v>
      </c>
      <c r="AO43" s="40">
        <f>IFERROR((AL43/AM43)-1,0)</f>
        <v>0</v>
      </c>
      <c r="AQ43" s="53">
        <f>_xll.OneStreamExcelAddIn.XFFunctions.XFGetCell("TRUE", "CONSOL", $D$3,"TOT_Entity","USD","Actual",[1]Setup!C7,"PERIODIC",$B43,"TOPFLOW","TOP","TOP","top1",$C43,"top3","Open_Acute_DIV1","TOP5","TOP6","REPORTED","TOP8")</f>
        <v>0</v>
      </c>
      <c r="AR43" s="53">
        <f>_xll.OneStreamExcelAddIn.XFFunctions.XFGetCell("TRUE", "CONSOL", $D$3,"TOT_Entity","Aggregated","Budget_Working",[1]Setup!C7,"PERIODIC",$B43,"TOPFLOW","TOP","TOP","top1",$C43,"top3","Open_Acute_DIV1","TOP5","TOP6","REPORTED","TOP8")</f>
        <v>0</v>
      </c>
      <c r="AS43" s="53">
        <f>AQ43-AR43</f>
        <v>0</v>
      </c>
      <c r="AT43" s="40">
        <f>IFERROR((AQ43/AR43)-1,0)</f>
        <v>0</v>
      </c>
      <c r="AV43" s="53">
        <f>_xll.OneStreamExcelAddIn.XFFunctions.XFGetCell("TRUE", "CONSOL", $D$3,"TOT_Entity","USD","Actual",[1]Setup!C8,"PERIODIC",$B43,"TOPFLOW","TOP","TOP","top1",$C43,"top3","Open_Acute_DIV1","TOP5","TOP6","REPORTED","TOP8")</f>
        <v>0</v>
      </c>
      <c r="AW43" s="53">
        <f>_xll.OneStreamExcelAddIn.XFFunctions.XFGetCell("TRUE", "CONSOL", $D$3,"TOT_Entity","Aggregated","Budget_Working",[1]Setup!C8,"PERIODIC",$B43,"TOPFLOW","TOP","TOP","top1",$C43,"top3","Open_Acute_DIV1","TOP5","TOP6","REPORTED","TOP8")</f>
        <v>0</v>
      </c>
      <c r="AX43" s="53">
        <f>AV43-AW43</f>
        <v>0</v>
      </c>
      <c r="AY43" s="40">
        <f>IFERROR((AV43/AW43)-1,0)</f>
        <v>0</v>
      </c>
      <c r="BA43" s="53">
        <f>_xll.OneStreamExcelAddIn.XFFunctions.XFGetCell("TRUE", "CONSOL", $D$3,"TOT_Entity","USD","Actual",[1]Setup!C9,"PERIODIC",$B43,"TOPFLOW","TOP","TOP","top1",$C43,"top3","Open_Acute_DIV1","TOP5","TOP6","REPORTED","TOP8")</f>
        <v>0</v>
      </c>
      <c r="BB43" s="53">
        <f>_xll.OneStreamExcelAddIn.XFFunctions.XFGetCell("TRUE", "CONSOL", $D$3,"TOT_Entity","Aggregated","Budget_Working",[1]Setup!C9,"PERIODIC",$B43,"TOPFLOW","TOP","TOP","top1",$C43,"top3","Open_Acute_DIV1","TOP5","TOP6","REPORTED","TOP8")</f>
        <v>0</v>
      </c>
      <c r="BC43" s="53">
        <f>BA43-BB43</f>
        <v>0</v>
      </c>
      <c r="BD43" s="40">
        <f>IFERROR((BA43/BB43)-1,0)</f>
        <v>0</v>
      </c>
      <c r="BF43" s="53">
        <f>_xll.OneStreamExcelAddIn.XFFunctions.XFGetCell("TRUE", "CONSOL", $D$3,"TOT_Entity","USD","Actual",[1]Setup!C10,"PERIODIC",$B43,"TOPFLOW","TOP","TOP","top1",$C43,"top3","Open_Acute_DIV1","TOP5","TOP6","REPORTED","TOP8")</f>
        <v>0</v>
      </c>
      <c r="BG43" s="53">
        <f>_xll.OneStreamExcelAddIn.XFFunctions.XFGetCell("TRUE", "CONSOL", $D$3,"TOT_Entity","Aggregated","Budget_Working",[1]Setup!C10,"PERIODIC",$B43,"TOPFLOW","TOP","TOP","top1",$C43,"top3","Open_Acute_DIV1","TOP5","TOP6","REPORTED","TOP8")</f>
        <v>0</v>
      </c>
      <c r="BH43" s="53">
        <f>BF43-BG43</f>
        <v>0</v>
      </c>
      <c r="BI43" s="40">
        <f>IFERROR((BF43/BG43)-1,0)</f>
        <v>0</v>
      </c>
      <c r="BK43" s="53">
        <f>_xll.OneStreamExcelAddIn.XFFunctions.XFGetCell("TRUE", "CONSOL", $D$3,"TOT_Entity","USD","Actual",[1]Setup!C11,"PERIODIC",$B43,"TOPFLOW","TOP","TOP","top1",$C43,"top3","Open_Acute_DIV1","TOP5","TOP6","REPORTED","TOP8")</f>
        <v>0</v>
      </c>
      <c r="BL43" s="53">
        <f>_xll.OneStreamExcelAddIn.XFFunctions.XFGetCell("TRUE", "CONSOL", $D$3,"TOT_Entity","Aggregated","Budget_Working",[1]Setup!C11,"PERIODIC",$B43,"TOPFLOW","TOP","TOP","top1",$C43,"top3","Open_Acute_DIV1","TOP5","TOP6","REPORTED","TOP8")</f>
        <v>0</v>
      </c>
      <c r="BM43" s="53">
        <f>BK43-BL43</f>
        <v>0</v>
      </c>
      <c r="BN43" s="40">
        <f>IFERROR((BK43/BL43)-1,0)</f>
        <v>0</v>
      </c>
      <c r="BP43" s="53">
        <f>_xll.OneStreamExcelAddIn.XFFunctions.XFGetCell("TRUE", "CONSOL", $D$3,"TOT_Entity","USD","Actual",[1]Setup!C12,"PERIODIC",$B43,"TOPFLOW","TOP","TOP","top1",$C43,"top3","Open_Acute_DIV1","TOP5","TOP6","REPORTED","TOP8")</f>
        <v>0</v>
      </c>
      <c r="BQ43" s="53">
        <f>_xll.OneStreamExcelAddIn.XFFunctions.XFGetCell("TRUE", "CONSOL", $D$3,"TOT_Entity","Aggregated","Budget_Working",[1]Setup!C12,"PERIODIC",$B43,"TOPFLOW","TOP","TOP","top1",$C43,"top3","Open_Acute_DIV1","TOP5","TOP6","REPORTED","TOP8")</f>
        <v>0</v>
      </c>
      <c r="BR43" s="53">
        <f>BP43-BQ43</f>
        <v>0</v>
      </c>
      <c r="BS43" s="40">
        <f>IFERROR((BP43/BQ43)-1,0)</f>
        <v>0</v>
      </c>
      <c r="BU43" s="53">
        <f>_xll.OneStreamExcelAddIn.XFFunctions.XFGetCell("TRUE", "CONSOL", $D$3,"TOT_Entity","USD","Actual",[1]Setup!C13,"PERIODIC",$B43,"TOPFLOW","TOP","TOP","top1",$C43,"top3","Open_Acute_DIV1","TOP5","TOP6","REPORTED","TOP8")</f>
        <v>0</v>
      </c>
      <c r="BV43" s="53">
        <f>_xll.OneStreamExcelAddIn.XFFunctions.XFGetCell("TRUE", "CONSOL", $D$3,"TOT_Entity","Aggregated","Budget_Working",[1]Setup!C13,"PERIODIC",$B43,"TOPFLOW","TOP","TOP","top1",$C43,"top3","Open_Acute_DIV1","TOP5","TOP6","REPORTED","TOP8")</f>
        <v>0</v>
      </c>
      <c r="BW43" s="53">
        <f>BU43-BV43</f>
        <v>0</v>
      </c>
      <c r="BX43" s="40">
        <f>IFERROR((BU43/BV43)-1,0)</f>
        <v>0</v>
      </c>
      <c r="BZ43" s="53">
        <f>_xll.OneStreamExcelAddIn.XFFunctions.XFGetCell("TRUE", "CONSOL", $D$3,"TOT_Entity","USD","Actual",[1]Setup!C14,"PERIODIC",$B43,"TOPFLOW","TOP","TOP","top1",$C43,"top3","Open_Acute_DIV1","TOP5","TOP6","REPORTED","TOP8")</f>
        <v>0</v>
      </c>
      <c r="CA43" s="53">
        <f>_xll.OneStreamExcelAddIn.XFFunctions.XFGetCell("TRUE", "CONSOL", $D$3,"TOT_Entity","Aggregated","Budget_Working",[1]Setup!C14,"PERIODIC",$B43,"TOPFLOW","TOP","TOP","top1",$C43,"top3","Open_Acute_DIV1","TOP5","TOP6","REPORTED","TOP8")</f>
        <v>0</v>
      </c>
      <c r="CB43" s="53">
        <f>BZ43-CA43</f>
        <v>0</v>
      </c>
      <c r="CC43" s="40">
        <f>IFERROR((BZ43/CA43)-1,0)</f>
        <v>0</v>
      </c>
      <c r="CE43" s="53">
        <f>_xll.OneStreamExcelAddIn.XFFunctions.XFGetCell("TRUE", "CONSOL", $D$3,"TOT_Entity","USD","Actual",[1]Setup!C15,"PERIODIC",$B43,"TOPFLOW","TOP","TOP","top1",$C43,"top3","Open_Acute_DIV1","TOP5","TOP6","REPORTED","TOP8")</f>
        <v>0</v>
      </c>
      <c r="CF43" s="53">
        <f>_xll.OneStreamExcelAddIn.XFFunctions.XFGetCell("TRUE", "CONSOL", $D$3,"TOT_Entity","Aggregated","Budget_Working",[1]Setup!C15,"PERIODIC",$B43,"TOPFLOW","TOP","TOP","top1",$C43,"top3","Open_Acute_DIV1","TOP5","TOP6","REPORTED","TOP8")</f>
        <v>0</v>
      </c>
      <c r="CG43" s="53">
        <f>CE43-CF43</f>
        <v>0</v>
      </c>
      <c r="CH43" s="40">
        <f>IFERROR((CE43/CF43)-1,0)</f>
        <v>0</v>
      </c>
      <c r="CI43" s="15"/>
      <c r="CJ43" s="53">
        <f>_xll.OneStreamExcelAddIn.XFFunctions.XFGetCell("TRUE", "CONSOL", $D$3,"TOT_Entity","USD","Actual",[1]Setup!C4,"PERIODIC",$B43,"TOPFLOW","TOP","TOP","top1",$C43,"top3","Open_Acute_DIV1","TOP5","TOP6","REPORTED","TOP8")</f>
        <v>0</v>
      </c>
      <c r="CK43" s="53">
        <f>_xll.OneStreamExcelAddIn.XFFunctions.XFGetCell("TRUE", "CONSOL", $D$3,"TOT_Entity","USD","Actual",[1]Setup!C5,"PERIODIC",$B43,"TOPFLOW","TOP","TOP","top1",$C43,"top3","Open_Acute_DIV1","TOP5","TOP6","REPORTED","TOP8")</f>
        <v>0</v>
      </c>
      <c r="CL43" s="53">
        <f>_xll.OneStreamExcelAddIn.XFFunctions.XFGetCell("TRUE", "CONSOL", $D$3,"TOT_Entity","USD","Actual",[1]Setup!C6,"PERIODIC",$B43,"TOPFLOW","TOP","TOP","top1",$C43,"top3","Open_Acute_DIV1","TOP5","TOP6","REPORTED","TOP8")</f>
        <v>0</v>
      </c>
      <c r="CM43" s="53">
        <f>_xll.OneStreamExcelAddIn.XFFunctions.XFGetCell("TRUE", "CONSOL", $D$3,"TOT_Entity","USD","Actual",[1]Setup!C7,"PERIODIC",$B43,"TOPFLOW","TOP","TOP","top1",$C43,"top3","Open_Acute_DIV1","TOP5","TOP6","REPORTED","TOP8")</f>
        <v>0</v>
      </c>
      <c r="CN43" s="53">
        <f>_xll.OneStreamExcelAddIn.XFFunctions.XFGetCell("TRUE", "CONSOL", $D$3,"TOT_Entity","USD","Actual",[1]Setup!C8,"PERIODIC",$B43,"TOPFLOW","TOP","TOP","top1",$C43,"top3","Open_Acute_DIV1","TOP5","TOP6","REPORTED","TOP8")</f>
        <v>0</v>
      </c>
      <c r="CO43" s="53">
        <f>_xll.OneStreamExcelAddIn.XFFunctions.XFGetCell("TRUE", "CONSOL", $D$3,"TOT_Entity","USD","Actual",[1]Setup!C9,"PERIODIC",$B43,"TOPFLOW","TOP","TOP","top1",$C43,"top3","Open_Acute_DIV1","TOP5","TOP6","REPORTED","TOP8")</f>
        <v>0</v>
      </c>
      <c r="CP43" s="53">
        <f>_xll.OneStreamExcelAddIn.XFFunctions.XFGetCell("TRUE", "CONSOL", $D$3,"TOT_Entity","USD","Actual",[1]Setup!C10,"PERIODIC",$B43,"TOPFLOW","TOP","TOP","top1",$C43,"top3","Open_Acute_DIV1","TOP5","TOP6","REPORTED","TOP8")</f>
        <v>0</v>
      </c>
      <c r="CQ43" s="53">
        <f>_xll.OneStreamExcelAddIn.XFFunctions.XFGetCell("TRUE", "CONSOL", $D$3,"TOT_Entity","USD","Actual",[1]Setup!C11,"PERIODIC",$B43,"TOPFLOW","TOP","TOP","top1",$C43,"top3","Open_Acute_DIV1","TOP5","TOP6","REPORTED","TOP8")</f>
        <v>0</v>
      </c>
      <c r="CR43" s="53">
        <f>_xll.OneStreamExcelAddIn.XFFunctions.XFGetCell("TRUE", "CONSOL", $D$3,"TOT_Entity","USD","Actual",[1]Setup!C12,"PERIODIC",$B43,"TOPFLOW","TOP","TOP","top1",$C43,"top3","Open_Acute_DIV1","TOP5","TOP6","REPORTED","TOP8")</f>
        <v>0</v>
      </c>
      <c r="CS43" s="53">
        <f>_xll.OneStreamExcelAddIn.XFFunctions.XFGetCell("TRUE", "CONSOL", $D$3,"TOT_Entity","USD","Actual",[1]Setup!C13,"PERIODIC",$B43,"TOPFLOW","TOP","TOP","top1",$C43,"top3","Open_Acute_DIV1","TOP5","TOP6","REPORTED","TOP8")</f>
        <v>0</v>
      </c>
      <c r="CT43" s="53">
        <f>_xll.OneStreamExcelAddIn.XFFunctions.XFGetCell("TRUE", "CONSOL", $D$3,"TOT_Entity","USD","Actual",[1]Setup!C14,"PERIODIC",$B43,"TOPFLOW","TOP","TOP","top1",$C43,"top3","Open_Acute_DIV1","TOP5","TOP6","REPORTED","TOP8")</f>
        <v>0</v>
      </c>
      <c r="CU43" s="53">
        <f>_xll.OneStreamExcelAddIn.XFFunctions.XFGetCell("TRUE", "CONSOL", $D$3,"TOT_Entity","USD","Actual",[1]Setup!C15,"PERIODIC",$B43,"TOPFLOW","TOP","TOP","top1",$C43,"top3","Open_Acute_DIV1","TOP5","TOP6","REPORTED","TOP8")</f>
        <v>0</v>
      </c>
      <c r="CV43" s="15"/>
      <c r="CW43" s="53">
        <f>_xll.OneStreamExcelAddIn.XFFunctions.XFGetCell("TRUE", "CONSOL", $D$3,"TOT_Entity","USD","Actual",[1]Setup!C17,"PERIODIC",$B43,"TOPFLOW","TOP","TOP","top1",$C43,"top3","Open_Acute_DIV1","TOP5","TOP6","REPORTED","TOP8")</f>
        <v>0</v>
      </c>
      <c r="CX43" s="53">
        <f>_xll.OneStreamExcelAddIn.XFFunctions.XFGetCell("TRUE", "CONSOL", $D$3,"TOT_Entity","USD","Actual",[1]Setup!C18,"PERIODIC",$B43,"TOPFLOW","TOP","TOP","top1",$C43,"top3","Open_Acute_DIV1","TOP5","TOP6","REPORTED","TOP8")</f>
        <v>0</v>
      </c>
      <c r="CY43" s="53">
        <f>_xll.OneStreamExcelAddIn.XFFunctions.XFGetCell("TRUE", "CONSOL", $D$3,"TOT_Entity","USD","Actual",[1]Setup!C19,"PERIODIC",$B43,"TOPFLOW","TOP","TOP","top1",$C43,"top3","Open_Acute_DIV1","TOP5","TOP6","REPORTED","TOP8")</f>
        <v>0</v>
      </c>
      <c r="CZ43" s="53">
        <f>_xll.OneStreamExcelAddIn.XFFunctions.XFGetCell("TRUE", "CONSOL", $D$3,"TOT_Entity","USD","Actual",[1]Setup!C20,"PERIODIC",$B43,"TOPFLOW","TOP","TOP","top1",$C43,"top3","Open_Acute_DIV1","TOP5","TOP6","REPORTED","TOP8")</f>
        <v>0</v>
      </c>
      <c r="DA43" s="53">
        <f>_xll.OneStreamExcelAddIn.XFFunctions.XFGetCell("TRUE", "CONSOL", $D$3,"TOT_Entity","USD","Actual",[1]Setup!C21,"PERIODIC",$B43,"TOPFLOW","TOP","TOP","top1",$C43,"top3","Open_Acute_DIV1","TOP5","TOP6","REPORTED","TOP8")</f>
        <v>0</v>
      </c>
      <c r="DB43" s="53">
        <f>_xll.OneStreamExcelAddIn.XFFunctions.XFGetCell("TRUE", "CONSOL", $D$3,"TOT_Entity","USD","Actual",[1]Setup!C22,"PERIODIC",$B43,"TOPFLOW","TOP","TOP","top1",$C43,"top3","Open_Acute_DIV1","TOP5","TOP6","REPORTED","TOP8")</f>
        <v>0</v>
      </c>
      <c r="DC43" s="53">
        <f>_xll.OneStreamExcelAddIn.XFFunctions.XFGetCell("TRUE", "CONSOL", $D$3,"TOT_Entity","USD","Actual",[1]Setup!C23,"PERIODIC",$B43,"TOPFLOW","TOP","TOP","top1",$C43,"top3","Open_Acute_DIV1","TOP5","TOP6","REPORTED","TOP8")</f>
        <v>0</v>
      </c>
      <c r="DD43" s="53">
        <f>_xll.OneStreamExcelAddIn.XFFunctions.XFGetCell("TRUE", "CONSOL", $D$3,"TOT_Entity","USD","Actual",[1]Setup!C24,"PERIODIC",$B43,"TOPFLOW","TOP","TOP","top1",$C43,"top3","Open_Acute_DIV1","TOP5","TOP6","REPORTED","TOP8")</f>
        <v>0</v>
      </c>
      <c r="DE43" s="53">
        <f>_xll.OneStreamExcelAddIn.XFFunctions.XFGetCell("TRUE", "CONSOL", $D$3,"TOT_Entity","USD","Actual",[1]Setup!C25,"PERIODIC",$B43,"TOPFLOW","TOP","TOP","top1",$C43,"top3","Open_Acute_DIV1","TOP5","TOP6","REPORTED","TOP8")</f>
        <v>0</v>
      </c>
      <c r="DF43" s="53">
        <f>_xll.OneStreamExcelAddIn.XFFunctions.XFGetCell("TRUE", "CONSOL", $D$3,"TOT_Entity","USD","Actual",[1]Setup!C26,"PERIODIC",$B43,"TOPFLOW","TOP","TOP","top1",$C43,"top3","Open_Acute_DIV1","TOP5","TOP6","REPORTED","TOP8")</f>
        <v>0</v>
      </c>
      <c r="DG43" s="53">
        <f>_xll.OneStreamExcelAddIn.XFFunctions.XFGetCell("TRUE", "CONSOL", $D$3,"TOT_Entity","USD","Actual",[1]Setup!C27,"PERIODIC",$B43,"TOPFLOW","TOP","TOP","top1",$C43,"top3","Open_Acute_DIV1","TOP5","TOP6","REPORTED","TOP8")</f>
        <v>0</v>
      </c>
      <c r="DH43" s="53">
        <f>_xll.OneStreamExcelAddIn.XFFunctions.XFGetCell("TRUE", "CONSOL", $D$3,"TOT_Entity","USD","Actual",[1]Setup!C28,"PERIODIC",$B43,"TOPFLOW","TOP","TOP","top1",$C43,"top3","Open_Acute_DIV1","TOP5","TOP6","REPORTED","TOP8")</f>
        <v>0</v>
      </c>
      <c r="DI43" s="15"/>
      <c r="DJ43" s="53">
        <f>_xll.OneStreamExcelAddIn.XFFunctions.XFGetCell("TRUE", "CONSOL", $D$3,"TOT_Entity","Aggregated","Budget_Working",[1]Setup!C4,"PERIODIC",$B43,"TOPFLOW","TOP","TOP","top1",$C43,"top3","Open_Acute_DIV1","TOP5","TOP6","REPORTED","TOP8")</f>
        <v>0</v>
      </c>
      <c r="DK43" s="53">
        <f>_xll.OneStreamExcelAddIn.XFFunctions.XFGetCell("TRUE", "CONSOL", $D$3,"TOT_Entity","Aggregated","Budget_Working",[1]Setup!C5,"PERIODIC",$B43,"TOPFLOW","TOP","TOP","top1",$C43,"top3","Open_Acute_DIV1","TOP5","TOP6","REPORTED","TOP8")</f>
        <v>0</v>
      </c>
      <c r="DL43" s="53">
        <f>_xll.OneStreamExcelAddIn.XFFunctions.XFGetCell("TRUE", "CONSOL", $D$3,"TOT_Entity","Aggregated","Budget_Working",[1]Setup!C6,"PERIODIC",$B43,"TOPFLOW","TOP","TOP","top1",$C43,"top3","Open_Acute_DIV1","TOP5","TOP6","REPORTED","TOP8")</f>
        <v>0</v>
      </c>
      <c r="DM43" s="53">
        <f>_xll.OneStreamExcelAddIn.XFFunctions.XFGetCell("TRUE", "CONSOL", $D$3,"TOT_Entity","Aggregated","Budget_Working",[1]Setup!C7,"PERIODIC",$B43,"TOPFLOW","TOP","TOP","top1",$C43,"top3","Open_Acute_DIV1","TOP5","TOP6","REPORTED","TOP8")</f>
        <v>0</v>
      </c>
      <c r="DN43" s="53">
        <f>_xll.OneStreamExcelAddIn.XFFunctions.XFGetCell("TRUE", "CONSOL", $D$3,"TOT_Entity","Aggregated","Budget_Working",[1]Setup!C8,"PERIODIC",$B43,"TOPFLOW","TOP","TOP","top1",$C43,"top3","Open_Acute_DIV1","TOP5","TOP6","REPORTED","TOP8")</f>
        <v>0</v>
      </c>
      <c r="DO43" s="53">
        <f>_xll.OneStreamExcelAddIn.XFFunctions.XFGetCell("TRUE", "CONSOL", $D$3,"TOT_Entity","Aggregated","Budget_Working",[1]Setup!C9,"PERIODIC",$B43,"TOPFLOW","TOP","TOP","top1",$C43,"top3","Open_Acute_DIV1","TOP5","TOP6","REPORTED","TOP8")</f>
        <v>0</v>
      </c>
      <c r="DP43" s="53">
        <f>_xll.OneStreamExcelAddIn.XFFunctions.XFGetCell("TRUE", "CONSOL", $D$3,"TOT_Entity","Aggregated","Budget_Working",[1]Setup!C10,"PERIODIC",$B43,"TOPFLOW","TOP","TOP","top1",$C43,"top3","Open_Acute_DIV1","TOP5","TOP6","REPORTED","TOP8")</f>
        <v>0</v>
      </c>
      <c r="DQ43" s="53">
        <f>_xll.OneStreamExcelAddIn.XFFunctions.XFGetCell("TRUE", "CONSOL", $D$3,"TOT_Entity","Aggregated","Budget_Working",[1]Setup!C11,"PERIODIC",$B43,"TOPFLOW","TOP","TOP","top1",$C43,"top3","Open_Acute_DIV1","TOP5","TOP6","REPORTED","TOP8")</f>
        <v>0</v>
      </c>
      <c r="DR43" s="53">
        <f>_xll.OneStreamExcelAddIn.XFFunctions.XFGetCell("TRUE", "CONSOL", $D$3,"TOT_Entity","Aggregated","Budget_Working",[1]Setup!C12,"PERIODIC",$B43,"TOPFLOW","TOP","TOP","top1",$C43,"top3","Open_Acute_DIV1","TOP5","TOP6","REPORTED","TOP8")</f>
        <v>0</v>
      </c>
      <c r="DS43" s="53">
        <f>_xll.OneStreamExcelAddIn.XFFunctions.XFGetCell("TRUE", "CONSOL", $D$3,"TOT_Entity","Aggregated","Budget_Working",[1]Setup!C13,"PERIODIC",$B43,"TOPFLOW","TOP","TOP","top1",$C43,"top3","Open_Acute_DIV1","TOP5","TOP6","REPORTED","TOP8")</f>
        <v>0</v>
      </c>
      <c r="DT43" s="53">
        <f>_xll.OneStreamExcelAddIn.XFFunctions.XFGetCell("TRUE", "CONSOL", $D$3,"TOT_Entity","Aggregated","Budget_Working",[1]Setup!C14,"PERIODIC",$B43,"TOPFLOW","TOP","TOP","top1",$C43,"top3","Open_Acute_DIV1","TOP5","TOP6","REPORTED","TOP8")</f>
        <v>0</v>
      </c>
      <c r="DU43" s="53">
        <f>_xll.OneStreamExcelAddIn.XFFunctions.XFGetCell("TRUE", "CONSOL", $D$3,"TOT_Entity","Aggregated","Budget_Working",[1]Setup!C15,"PERIODIC",$B43,"TOPFLOW","TOP","TOP","top1",$C43,"top3","Open_Acute_DIV1","TOP5","TOP6","REPORTED","TOP8")</f>
        <v>0</v>
      </c>
      <c r="DV43" s="15"/>
      <c r="DW43" s="53">
        <f>_xll.OneStreamExcelAddIn.XFFunctions.XFGetCell("TRUE", "CONSOL", $D$3,"TOT_Entity","USD","Budget_Final",[1]Setup!C17,"PERIODIC",$B43,"TOPFLOW","TOP","TOP","top1",$C43,"top3","Open_Acute_DIV1","TOP5","TOP6","REPORTED","TOP8")</f>
        <v>0</v>
      </c>
      <c r="DX43" s="53">
        <f>_xll.OneStreamExcelAddIn.XFFunctions.XFGetCell("TRUE", "CONSOL", $D$3,"TOT_Entity","USD","Budget_Final",[1]Setup!C18,"PERIODIC",$B43,"TOPFLOW","TOP","TOP","top1",$C43,"top3","Open_Acute_DIV1","TOP5","TOP6","REPORTED","TOP8")</f>
        <v>0</v>
      </c>
      <c r="DY43" s="53">
        <f>_xll.OneStreamExcelAddIn.XFFunctions.XFGetCell("TRUE", "CONSOL", $D$3,"TOT_Entity","USD","Budget_Final",[1]Setup!C19,"PERIODIC",$B43,"TOPFLOW","TOP","TOP","top1",$C43,"top3","Open_Acute_DIV1","TOP5","TOP6","REPORTED","TOP8")</f>
        <v>0</v>
      </c>
      <c r="DZ43" s="53">
        <f>_xll.OneStreamExcelAddIn.XFFunctions.XFGetCell("TRUE", "CONSOL", $D$3,"TOT_Entity","USD","Budget_Final",[1]Setup!C20,"PERIODIC",$B43,"TOPFLOW","TOP","TOP","top1",$C43,"top3","Open_Acute_DIV1","TOP5","TOP6","REPORTED","TOP8")</f>
        <v>0</v>
      </c>
      <c r="EA43" s="53">
        <f>_xll.OneStreamExcelAddIn.XFFunctions.XFGetCell("TRUE", "CONSOL", $D$3,"TOT_Entity","USD","Budget_Final",[1]Setup!C21,"PERIODIC",$B43,"TOPFLOW","TOP","TOP","top1",$C43,"top3","Open_Acute_DIV1","TOP5","TOP6","REPORTED","TOP8")</f>
        <v>0</v>
      </c>
      <c r="EB43" s="53">
        <f>_xll.OneStreamExcelAddIn.XFFunctions.XFGetCell("TRUE", "CONSOL", $D$3,"TOT_Entity","USD","Budget_Final",[1]Setup!C22,"PERIODIC",$B43,"TOPFLOW","TOP","TOP","top1",$C43,"top3","Open_Acute_DIV1","TOP5","TOP6","REPORTED","TOP8")</f>
        <v>0</v>
      </c>
      <c r="EC43" s="53">
        <f>_xll.OneStreamExcelAddIn.XFFunctions.XFGetCell("TRUE", "CONSOL", $D$3,"TOT_Entity","USD","Budget_Final",[1]Setup!C23,"PERIODIC",$B43,"TOPFLOW","TOP","TOP","top1",$C43,"top3","Open_Acute_DIV1","TOP5","TOP6","REPORTED","TOP8")</f>
        <v>0</v>
      </c>
      <c r="ED43" s="53">
        <f>_xll.OneStreamExcelAddIn.XFFunctions.XFGetCell("TRUE", "CONSOL", $D$3,"TOT_Entity","USD","Budget_Final",[1]Setup!C24,"PERIODIC",$B43,"TOPFLOW","TOP","TOP","top1",$C43,"top3","Open_Acute_DIV1","TOP5","TOP6","REPORTED","TOP8")</f>
        <v>0</v>
      </c>
      <c r="EE43" s="53">
        <f>_xll.OneStreamExcelAddIn.XFFunctions.XFGetCell("TRUE", "CONSOL", $D$3,"TOT_Entity","USD","Budget_Final",[1]Setup!C25,"PERIODIC",$B43,"TOPFLOW","TOP","TOP","top1",$C43,"top3","Open_Acute_DIV1","TOP5","TOP6","REPORTED","TOP8")</f>
        <v>0</v>
      </c>
      <c r="EF43" s="53">
        <f>_xll.OneStreamExcelAddIn.XFFunctions.XFGetCell("TRUE", "CONSOL", $D$3,"TOT_Entity","USD","Budget_Final",[1]Setup!C26,"PERIODIC",$B43,"TOPFLOW","TOP","TOP","top1",$C43,"top3","Open_Acute_DIV1","TOP5","TOP6","REPORTED","TOP8")</f>
        <v>0</v>
      </c>
      <c r="EG43" s="53">
        <f>_xll.OneStreamExcelAddIn.XFFunctions.XFGetCell("TRUE", "CONSOL", $D$3,"TOT_Entity","USD","Budget_Final",[1]Setup!C27,"PERIODIC",$B43,"TOPFLOW","TOP","TOP","top1",$C43,"top3","Open_Acute_DIV1","TOP5","TOP6","REPORTED","TOP8")</f>
        <v>0</v>
      </c>
      <c r="EH43" s="53">
        <f>_xll.OneStreamExcelAddIn.XFFunctions.XFGetCell("TRUE", "CONSOL", $D$3,"TOT_Entity","USD","Budget_Final",[1]Setup!C28,"PERIODIC",$B43,"TOPFLOW","TOP","TOP","top1",$C43,"top3","Open_Acute_DIV1","TOP5","TOP6","REPORTED","TOP8")</f>
        <v>0</v>
      </c>
    </row>
    <row r="44" spans="2:138" x14ac:dyDescent="0.25">
      <c r="B44" s="51">
        <v>56900</v>
      </c>
      <c r="C44" s="51"/>
      <c r="D44" s="52" t="s">
        <v>76</v>
      </c>
      <c r="E44" s="53">
        <f>_xll.OneStreamExcelAddIn.XFFunctions.XFGetCell("TRUE", "CONSOL", $D$3,"TOT_Entity","USD","Actual",$E$3,"PERIODIC",$B44,"TOPFLOW","TOP","TOP","top1",$C44,"top3","Open_Acute_DIV1","TOP5","TOP6","REPORTED","TOP8")</f>
        <v>0</v>
      </c>
      <c r="F44" s="53">
        <f>_xll.OneStreamExcelAddIn.XFFunctions.XFGetCell("TRUE", "CONSOL", $D$3,"TOT_Entity","Aggregated","Budget_Working",$E$3,"PERIODIC",$B44,"TOPFLOW","TOP","TOP","top1",$C44,"top3","Open_Acute_DIV1","TOP5","TOP6","REPORTED","TOP8")</f>
        <v>0</v>
      </c>
      <c r="G44" s="53">
        <f t="shared" si="93"/>
        <v>0</v>
      </c>
      <c r="H44" s="40">
        <f t="shared" si="10"/>
        <v>0</v>
      </c>
      <c r="I44" s="41"/>
      <c r="J44" s="53">
        <f>_xll.OneStreamExcelAddIn.XFFunctions.XFGetCell("TRUE", "CONSOL", $D$3,"TOT_Entity","USD","Actual",$E$3,"YTD",$B44,"TOPFLOW","TOP","TOP","top1",$C44,"top3","Open_Acute_DIV1","TOP5","TOP6","REPORTED","TOP8")</f>
        <v>0</v>
      </c>
      <c r="K44" s="53">
        <f>_xll.OneStreamExcelAddIn.XFFunctions.XFGetCell("TRUE", "CONSOL", $D$3,"TOT_Entity","Aggregated","Budget_Working",$E$3,"YTD",$B44,"TOPFLOW","TOP","TOP","top1",$C44,"top3","Open_Acute_DIV1","TOP5","TOP6","REPORTED","TOP8")</f>
        <v>0</v>
      </c>
      <c r="L44" s="53">
        <f t="shared" si="94"/>
        <v>0</v>
      </c>
      <c r="M44" s="40">
        <f t="shared" si="11"/>
        <v>0</v>
      </c>
      <c r="N44" s="41"/>
      <c r="O44" s="53">
        <f>_xll.OneStreamExcelAddIn.XFFunctions.XFGetCell("TRUE", "CONSOL", $D$3,"TOT_Entity","USD","Actual",$F$3,"YTD",$B44,"TOPFLOW","TOP","TOP","top1",$C44,"top3","Open_Acute_DIV1","TOP5","TOP6","REPORTED","TOP8")</f>
        <v>0</v>
      </c>
      <c r="P44" s="53">
        <f>_xll.OneStreamExcelAddIn.XFFunctions.XFGetCell("TRUE", "CONSOL", $D$3,"TOT_Entity","USD","Actual",$E$3,"YTD",$B44,"TOPFLOW","TOP","TOP","top1",$C44,"top3","Open_Acute_DIV1","TOP5","TOP6","REPORTED","VAR_BW_PY_Actual")</f>
        <v>0</v>
      </c>
      <c r="Q44" s="40">
        <f t="shared" si="12"/>
        <v>0</v>
      </c>
      <c r="R44" s="41"/>
      <c r="S44" s="53">
        <f>_xll.OneStreamExcelAddIn.XFFunctions.XFGetCell("TRUE", "CONSOL", $D$3,"TOT_Entity","USD","MIDFCST",$E$3,"MTD",$B44,"TOPFLOW","TOP","TOP","top1",$C44,"top3","Open_Acute_DIV1","TOP5","TOP6","REPORTED","TOP8")</f>
        <v>0</v>
      </c>
      <c r="T44" s="53">
        <f t="shared" si="68"/>
        <v>0</v>
      </c>
      <c r="U44" s="40">
        <f t="shared" si="35"/>
        <v>0</v>
      </c>
      <c r="V44" s="41"/>
      <c r="W44" s="42"/>
      <c r="X44" s="43"/>
      <c r="Y44" s="42"/>
      <c r="Z44" s="44"/>
      <c r="AA44" s="52"/>
      <c r="AB44" s="53">
        <f>_xll.OneStreamExcelAddIn.XFFunctions.XFGetCell("TRUE", "CONSOL", $D$3,"TOT_Entity","USD","Actual",[1]Setup!C4,"PERIODIC",$B44,"TOPFLOW","TOP","TOP","top1",$C44,"top3","Open_Acute_DIV1","TOP5","TOP6","REPORTED","TOP8")</f>
        <v>0</v>
      </c>
      <c r="AC44" s="53">
        <f>_xll.OneStreamExcelAddIn.XFFunctions.XFGetCell("TRUE", "CONSOL", $D$3,"TOT_Entity","Aggregated","Budget_Working",[1]Setup!C4,"PERIODIC",$B44,"TOPFLOW","TOP","TOP","top1",$C44,"top3","Open_Acute_DIV1","TOP5","TOP6","REPORTED","TOP8")</f>
        <v>0</v>
      </c>
      <c r="AD44" s="53">
        <f t="shared" si="69"/>
        <v>0</v>
      </c>
      <c r="AE44" s="40">
        <f>IFERROR(AD44/AC44,0)</f>
        <v>0</v>
      </c>
      <c r="AG44" s="53">
        <f>_xll.OneStreamExcelAddIn.XFFunctions.XFGetCell("TRUE", "CONSOL", $D$3,"TOT_Entity","USD","Actual",[1]Setup!C5,"PERIODIC",$B44,"TOPFLOW","TOP","TOP","top1",$C44,"top3","Open_Acute_DIV1","TOP5","TOP6","REPORTED","TOP8")</f>
        <v>0</v>
      </c>
      <c r="AH44" s="53">
        <f>_xll.OneStreamExcelAddIn.XFFunctions.XFGetCell("TRUE", "CONSOL", $D$3,"TOT_Entity","Aggregated","Budget_Working",[1]Setup!C5,"PERIODIC",$B44,"TOPFLOW","TOP","TOP","top1",$C44,"top3","Open_Acute_DIV1","TOP5","TOP6","REPORTED","TOP8")</f>
        <v>0</v>
      </c>
      <c r="AI44" s="53">
        <f t="shared" si="71"/>
        <v>0</v>
      </c>
      <c r="AJ44" s="40">
        <f>IFERROR(AI44/AH44,0)</f>
        <v>0</v>
      </c>
      <c r="AL44" s="53">
        <f>_xll.OneStreamExcelAddIn.XFFunctions.XFGetCell("TRUE", "CONSOL", $D$3,"TOT_Entity","USD","Actual",[1]Setup!C6,"PERIODIC",$B44,"TOPFLOW","TOP","TOP","top1",$C44,"top3","Open_Acute_DIV1","TOP5","TOP6","REPORTED","TOP8")</f>
        <v>0</v>
      </c>
      <c r="AM44" s="53">
        <f>_xll.OneStreamExcelAddIn.XFFunctions.XFGetCell("TRUE", "CONSOL", $D$3,"TOT_Entity","Aggregated","Budget_Working",[1]Setup!C6,"PERIODIC",$B44,"TOPFLOW","TOP","TOP","top1",$C44,"top3","Open_Acute_DIV1","TOP5","TOP6","REPORTED","TOP8")</f>
        <v>0</v>
      </c>
      <c r="AN44" s="53">
        <f>AL44-AM44</f>
        <v>0</v>
      </c>
      <c r="AO44" s="40">
        <f>IFERROR((AL44/AM44)-1,0)</f>
        <v>0</v>
      </c>
      <c r="AQ44" s="53">
        <f>_xll.OneStreamExcelAddIn.XFFunctions.XFGetCell("TRUE", "CONSOL", $D$3,"TOT_Entity","USD","Actual",[1]Setup!C7,"PERIODIC",$B44,"TOPFLOW","TOP","TOP","top1",$C44,"top3","Open_Acute_DIV1","TOP5","TOP6","REPORTED","TOP8")</f>
        <v>0</v>
      </c>
      <c r="AR44" s="53">
        <f>_xll.OneStreamExcelAddIn.XFFunctions.XFGetCell("TRUE", "CONSOL", $D$3,"TOT_Entity","Aggregated","Budget_Working",[1]Setup!C7,"PERIODIC",$B44,"TOPFLOW","TOP","TOP","top1",$C44,"top3","Open_Acute_DIV1","TOP5","TOP6","REPORTED","TOP8")</f>
        <v>0</v>
      </c>
      <c r="AS44" s="53">
        <f>AQ44-AR44</f>
        <v>0</v>
      </c>
      <c r="AT44" s="40">
        <f>IFERROR((AQ44/AR44)-1,0)</f>
        <v>0</v>
      </c>
      <c r="AV44" s="53">
        <f>_xll.OneStreamExcelAddIn.XFFunctions.XFGetCell("TRUE", "CONSOL", $D$3,"TOT_Entity","USD","Actual",[1]Setup!C8,"PERIODIC",$B44,"TOPFLOW","TOP","TOP","top1",$C44,"top3","Open_Acute_DIV1","TOP5","TOP6","REPORTED","TOP8")</f>
        <v>0</v>
      </c>
      <c r="AW44" s="53">
        <f>_xll.OneStreamExcelAddIn.XFFunctions.XFGetCell("TRUE", "CONSOL", $D$3,"TOT_Entity","Aggregated","Budget_Working",[1]Setup!C8,"PERIODIC",$B44,"TOPFLOW","TOP","TOP","top1",$C44,"top3","Open_Acute_DIV1","TOP5","TOP6","REPORTED","TOP8")</f>
        <v>0</v>
      </c>
      <c r="AX44" s="53">
        <f>AV44-AW44</f>
        <v>0</v>
      </c>
      <c r="AY44" s="40">
        <f>IFERROR((AV44/AW44)-1,0)</f>
        <v>0</v>
      </c>
      <c r="BA44" s="53">
        <f>_xll.OneStreamExcelAddIn.XFFunctions.XFGetCell("TRUE", "CONSOL", $D$3,"TOT_Entity","USD","Actual",[1]Setup!C9,"PERIODIC",$B44,"TOPFLOW","TOP","TOP","top1",$C44,"top3","Open_Acute_DIV1","TOP5","TOP6","REPORTED","TOP8")</f>
        <v>0</v>
      </c>
      <c r="BB44" s="53">
        <f>_xll.OneStreamExcelAddIn.XFFunctions.XFGetCell("TRUE", "CONSOL", $D$3,"TOT_Entity","Aggregated","Budget_Working",[1]Setup!C9,"PERIODIC",$B44,"TOPFLOW","TOP","TOP","top1",$C44,"top3","Open_Acute_DIV1","TOP5","TOP6","REPORTED","TOP8")</f>
        <v>0</v>
      </c>
      <c r="BC44" s="53">
        <f>BA44-BB44</f>
        <v>0</v>
      </c>
      <c r="BD44" s="40">
        <f>IFERROR((BA44/BB44)-1,0)</f>
        <v>0</v>
      </c>
      <c r="BF44" s="53">
        <f>_xll.OneStreamExcelAddIn.XFFunctions.XFGetCell("TRUE", "CONSOL", $D$3,"TOT_Entity","USD","Actual",[1]Setup!C10,"PERIODIC",$B44,"TOPFLOW","TOP","TOP","top1",$C44,"top3","Open_Acute_DIV1","TOP5","TOP6","REPORTED","TOP8")</f>
        <v>0</v>
      </c>
      <c r="BG44" s="53">
        <f>_xll.OneStreamExcelAddIn.XFFunctions.XFGetCell("TRUE", "CONSOL", $D$3,"TOT_Entity","Aggregated","Budget_Working",[1]Setup!C10,"PERIODIC",$B44,"TOPFLOW","TOP","TOP","top1",$C44,"top3","Open_Acute_DIV1","TOP5","TOP6","REPORTED","TOP8")</f>
        <v>0</v>
      </c>
      <c r="BH44" s="53">
        <f>BF44-BG44</f>
        <v>0</v>
      </c>
      <c r="BI44" s="40">
        <f>IFERROR((BF44/BG44)-1,0)</f>
        <v>0</v>
      </c>
      <c r="BK44" s="53">
        <f>_xll.OneStreamExcelAddIn.XFFunctions.XFGetCell("TRUE", "CONSOL", $D$3,"TOT_Entity","USD","Actual",[1]Setup!C11,"PERIODIC",$B44,"TOPFLOW","TOP","TOP","top1",$C44,"top3","Open_Acute_DIV1","TOP5","TOP6","REPORTED","TOP8")</f>
        <v>0</v>
      </c>
      <c r="BL44" s="53">
        <f>_xll.OneStreamExcelAddIn.XFFunctions.XFGetCell("TRUE", "CONSOL", $D$3,"TOT_Entity","Aggregated","Budget_Working",[1]Setup!C11,"PERIODIC",$B44,"TOPFLOW","TOP","TOP","top1",$C44,"top3","Open_Acute_DIV1","TOP5","TOP6","REPORTED","TOP8")</f>
        <v>0</v>
      </c>
      <c r="BM44" s="53">
        <f>BK44-BL44</f>
        <v>0</v>
      </c>
      <c r="BN44" s="40">
        <f>IFERROR((BK44/BL44)-1,0)</f>
        <v>0</v>
      </c>
      <c r="BP44" s="53">
        <f>_xll.OneStreamExcelAddIn.XFFunctions.XFGetCell("TRUE", "CONSOL", $D$3,"TOT_Entity","USD","Actual",[1]Setup!C12,"PERIODIC",$B44,"TOPFLOW","TOP","TOP","top1",$C44,"top3","Open_Acute_DIV1","TOP5","TOP6","REPORTED","TOP8")</f>
        <v>0</v>
      </c>
      <c r="BQ44" s="53">
        <f>_xll.OneStreamExcelAddIn.XFFunctions.XFGetCell("TRUE", "CONSOL", $D$3,"TOT_Entity","Aggregated","Budget_Working",[1]Setup!C12,"PERIODIC",$B44,"TOPFLOW","TOP","TOP","top1",$C44,"top3","Open_Acute_DIV1","TOP5","TOP6","REPORTED","TOP8")</f>
        <v>0</v>
      </c>
      <c r="BR44" s="53">
        <f>BP44-BQ44</f>
        <v>0</v>
      </c>
      <c r="BS44" s="40">
        <f>IFERROR((BP44/BQ44)-1,0)</f>
        <v>0</v>
      </c>
      <c r="BU44" s="53">
        <f>_xll.OneStreamExcelAddIn.XFFunctions.XFGetCell("TRUE", "CONSOL", $D$3,"TOT_Entity","USD","Actual",[1]Setup!C13,"PERIODIC",$B44,"TOPFLOW","TOP","TOP","top1",$C44,"top3","Open_Acute_DIV1","TOP5","TOP6","REPORTED","TOP8")</f>
        <v>0</v>
      </c>
      <c r="BV44" s="53">
        <f>_xll.OneStreamExcelAddIn.XFFunctions.XFGetCell("TRUE", "CONSOL", $D$3,"TOT_Entity","Aggregated","Budget_Working",[1]Setup!C13,"PERIODIC",$B44,"TOPFLOW","TOP","TOP","top1",$C44,"top3","Open_Acute_DIV1","TOP5","TOP6","REPORTED","TOP8")</f>
        <v>0</v>
      </c>
      <c r="BW44" s="53">
        <f>BU44-BV44</f>
        <v>0</v>
      </c>
      <c r="BX44" s="40">
        <f>IFERROR((BU44/BV44)-1,0)</f>
        <v>0</v>
      </c>
      <c r="BZ44" s="53">
        <f>_xll.OneStreamExcelAddIn.XFFunctions.XFGetCell("TRUE", "CONSOL", $D$3,"TOT_Entity","USD","Actual",[1]Setup!C14,"PERIODIC",$B44,"TOPFLOW","TOP","TOP","top1",$C44,"top3","Open_Acute_DIV1","TOP5","TOP6","REPORTED","TOP8")</f>
        <v>0</v>
      </c>
      <c r="CA44" s="53">
        <f>_xll.OneStreamExcelAddIn.XFFunctions.XFGetCell("TRUE", "CONSOL", $D$3,"TOT_Entity","Aggregated","Budget_Working",[1]Setup!C14,"PERIODIC",$B44,"TOPFLOW","TOP","TOP","top1",$C44,"top3","Open_Acute_DIV1","TOP5","TOP6","REPORTED","TOP8")</f>
        <v>0</v>
      </c>
      <c r="CB44" s="53">
        <f>BZ44-CA44</f>
        <v>0</v>
      </c>
      <c r="CC44" s="40">
        <f>IFERROR((BZ44/CA44)-1,0)</f>
        <v>0</v>
      </c>
      <c r="CE44" s="53">
        <f>_xll.OneStreamExcelAddIn.XFFunctions.XFGetCell("TRUE", "CONSOL", $D$3,"TOT_Entity","USD","Actual",[1]Setup!C15,"PERIODIC",$B44,"TOPFLOW","TOP","TOP","top1",$C44,"top3","Open_Acute_DIV1","TOP5","TOP6","REPORTED","TOP8")</f>
        <v>0</v>
      </c>
      <c r="CF44" s="53">
        <f>_xll.OneStreamExcelAddIn.XFFunctions.XFGetCell("TRUE", "CONSOL", $D$3,"TOT_Entity","Aggregated","Budget_Working",[1]Setup!C15,"PERIODIC",$B44,"TOPFLOW","TOP","TOP","top1",$C44,"top3","Open_Acute_DIV1","TOP5","TOP6","REPORTED","TOP8")</f>
        <v>0</v>
      </c>
      <c r="CG44" s="53">
        <f>CE44-CF44</f>
        <v>0</v>
      </c>
      <c r="CH44" s="40">
        <f>IFERROR((CE44/CF44)-1,0)</f>
        <v>0</v>
      </c>
      <c r="CI44" s="15"/>
      <c r="CJ44" s="53">
        <f>_xll.OneStreamExcelAddIn.XFFunctions.XFGetCell("TRUE", "CONSOL", $D$3,"TOT_Entity","USD","Actual",[1]Setup!C4,"PERIODIC",$B44,"TOPFLOW","TOP","TOP","top1",$C44,"top3","Open_Acute_DIV1","TOP5","TOP6","REPORTED","TOP8")</f>
        <v>0</v>
      </c>
      <c r="CK44" s="53">
        <f>_xll.OneStreamExcelAddIn.XFFunctions.XFGetCell("TRUE", "CONSOL", $D$3,"TOT_Entity","USD","Actual",[1]Setup!C5,"PERIODIC",$B44,"TOPFLOW","TOP","TOP","top1",$C44,"top3","Open_Acute_DIV1","TOP5","TOP6","REPORTED","TOP8")</f>
        <v>0</v>
      </c>
      <c r="CL44" s="53">
        <f>_xll.OneStreamExcelAddIn.XFFunctions.XFGetCell("TRUE", "CONSOL", $D$3,"TOT_Entity","USD","Actual",[1]Setup!C6,"PERIODIC",$B44,"TOPFLOW","TOP","TOP","top1",$C44,"top3","Open_Acute_DIV1","TOP5","TOP6","REPORTED","TOP8")</f>
        <v>0</v>
      </c>
      <c r="CM44" s="53">
        <f>_xll.OneStreamExcelAddIn.XFFunctions.XFGetCell("TRUE", "CONSOL", $D$3,"TOT_Entity","USD","Actual",[1]Setup!C7,"PERIODIC",$B44,"TOPFLOW","TOP","TOP","top1",$C44,"top3","Open_Acute_DIV1","TOP5","TOP6","REPORTED","TOP8")</f>
        <v>0</v>
      </c>
      <c r="CN44" s="53">
        <f>_xll.OneStreamExcelAddIn.XFFunctions.XFGetCell("TRUE", "CONSOL", $D$3,"TOT_Entity","USD","Actual",[1]Setup!C8,"PERIODIC",$B44,"TOPFLOW","TOP","TOP","top1",$C44,"top3","Open_Acute_DIV1","TOP5","TOP6","REPORTED","TOP8")</f>
        <v>0</v>
      </c>
      <c r="CO44" s="53">
        <f>_xll.OneStreamExcelAddIn.XFFunctions.XFGetCell("TRUE", "CONSOL", $D$3,"TOT_Entity","USD","Actual",[1]Setup!C9,"PERIODIC",$B44,"TOPFLOW","TOP","TOP","top1",$C44,"top3","Open_Acute_DIV1","TOP5","TOP6","REPORTED","TOP8")</f>
        <v>0</v>
      </c>
      <c r="CP44" s="53">
        <f>_xll.OneStreamExcelAddIn.XFFunctions.XFGetCell("TRUE", "CONSOL", $D$3,"TOT_Entity","USD","Actual",[1]Setup!C10,"PERIODIC",$B44,"TOPFLOW","TOP","TOP","top1",$C44,"top3","Open_Acute_DIV1","TOP5","TOP6","REPORTED","TOP8")</f>
        <v>0</v>
      </c>
      <c r="CQ44" s="53">
        <f>_xll.OneStreamExcelAddIn.XFFunctions.XFGetCell("TRUE", "CONSOL", $D$3,"TOT_Entity","USD","Actual",[1]Setup!C11,"PERIODIC",$B44,"TOPFLOW","TOP","TOP","top1",$C44,"top3","Open_Acute_DIV1","TOP5","TOP6","REPORTED","TOP8")</f>
        <v>0</v>
      </c>
      <c r="CR44" s="53">
        <f>_xll.OneStreamExcelAddIn.XFFunctions.XFGetCell("TRUE", "CONSOL", $D$3,"TOT_Entity","USD","Actual",[1]Setup!C12,"PERIODIC",$B44,"TOPFLOW","TOP","TOP","top1",$C44,"top3","Open_Acute_DIV1","TOP5","TOP6","REPORTED","TOP8")</f>
        <v>0</v>
      </c>
      <c r="CS44" s="53">
        <f>_xll.OneStreamExcelAddIn.XFFunctions.XFGetCell("TRUE", "CONSOL", $D$3,"TOT_Entity","USD","Actual",[1]Setup!C13,"PERIODIC",$B44,"TOPFLOW","TOP","TOP","top1",$C44,"top3","Open_Acute_DIV1","TOP5","TOP6","REPORTED","TOP8")</f>
        <v>0</v>
      </c>
      <c r="CT44" s="53">
        <f>_xll.OneStreamExcelAddIn.XFFunctions.XFGetCell("TRUE", "CONSOL", $D$3,"TOT_Entity","USD","Actual",[1]Setup!C14,"PERIODIC",$B44,"TOPFLOW","TOP","TOP","top1",$C44,"top3","Open_Acute_DIV1","TOP5","TOP6","REPORTED","TOP8")</f>
        <v>0</v>
      </c>
      <c r="CU44" s="53">
        <f>_xll.OneStreamExcelAddIn.XFFunctions.XFGetCell("TRUE", "CONSOL", $D$3,"TOT_Entity","USD","Actual",[1]Setup!C15,"PERIODIC",$B44,"TOPFLOW","TOP","TOP","top1",$C44,"top3","Open_Acute_DIV1","TOP5","TOP6","REPORTED","TOP8")</f>
        <v>0</v>
      </c>
      <c r="CV44" s="15"/>
      <c r="CW44" s="53">
        <f>_xll.OneStreamExcelAddIn.XFFunctions.XFGetCell("TRUE", "CONSOL", $D$3,"TOT_Entity","USD","Actual",[1]Setup!C17,"PERIODIC",$B44,"TOPFLOW","TOP","TOP","top1",$C44,"top3","Open_Acute_DIV1","TOP5","TOP6","REPORTED","TOP8")</f>
        <v>0</v>
      </c>
      <c r="CX44" s="53">
        <f>_xll.OneStreamExcelAddIn.XFFunctions.XFGetCell("TRUE", "CONSOL", $D$3,"TOT_Entity","USD","Actual",[1]Setup!C18,"PERIODIC",$B44,"TOPFLOW","TOP","TOP","top1",$C44,"top3","Open_Acute_DIV1","TOP5","TOP6","REPORTED","TOP8")</f>
        <v>0</v>
      </c>
      <c r="CY44" s="53">
        <f>_xll.OneStreamExcelAddIn.XFFunctions.XFGetCell("TRUE", "CONSOL", $D$3,"TOT_Entity","USD","Actual",[1]Setup!C19,"PERIODIC",$B44,"TOPFLOW","TOP","TOP","top1",$C44,"top3","Open_Acute_DIV1","TOP5","TOP6","REPORTED","TOP8")</f>
        <v>0</v>
      </c>
      <c r="CZ44" s="53">
        <f>_xll.OneStreamExcelAddIn.XFFunctions.XFGetCell("TRUE", "CONSOL", $D$3,"TOT_Entity","USD","Actual",[1]Setup!C20,"PERIODIC",$B44,"TOPFLOW","TOP","TOP","top1",$C44,"top3","Open_Acute_DIV1","TOP5","TOP6","REPORTED","TOP8")</f>
        <v>0</v>
      </c>
      <c r="DA44" s="53">
        <f>_xll.OneStreamExcelAddIn.XFFunctions.XFGetCell("TRUE", "CONSOL", $D$3,"TOT_Entity","USD","Actual",[1]Setup!C21,"PERIODIC",$B44,"TOPFLOW","TOP","TOP","top1",$C44,"top3","Open_Acute_DIV1","TOP5","TOP6","REPORTED","TOP8")</f>
        <v>0</v>
      </c>
      <c r="DB44" s="53">
        <f>_xll.OneStreamExcelAddIn.XFFunctions.XFGetCell("TRUE", "CONSOL", $D$3,"TOT_Entity","USD","Actual",[1]Setup!C22,"PERIODIC",$B44,"TOPFLOW","TOP","TOP","top1",$C44,"top3","Open_Acute_DIV1","TOP5","TOP6","REPORTED","TOP8")</f>
        <v>0</v>
      </c>
      <c r="DC44" s="53">
        <f>_xll.OneStreamExcelAddIn.XFFunctions.XFGetCell("TRUE", "CONSOL", $D$3,"TOT_Entity","USD","Actual",[1]Setup!C23,"PERIODIC",$B44,"TOPFLOW","TOP","TOP","top1",$C44,"top3","Open_Acute_DIV1","TOP5","TOP6","REPORTED","TOP8")</f>
        <v>0</v>
      </c>
      <c r="DD44" s="53">
        <f>_xll.OneStreamExcelAddIn.XFFunctions.XFGetCell("TRUE", "CONSOL", $D$3,"TOT_Entity","USD","Actual",[1]Setup!C24,"PERIODIC",$B44,"TOPFLOW","TOP","TOP","top1",$C44,"top3","Open_Acute_DIV1","TOP5","TOP6","REPORTED","TOP8")</f>
        <v>0</v>
      </c>
      <c r="DE44" s="53">
        <f>_xll.OneStreamExcelAddIn.XFFunctions.XFGetCell("TRUE", "CONSOL", $D$3,"TOT_Entity","USD","Actual",[1]Setup!C25,"PERIODIC",$B44,"TOPFLOW","TOP","TOP","top1",$C44,"top3","Open_Acute_DIV1","TOP5","TOP6","REPORTED","TOP8")</f>
        <v>0</v>
      </c>
      <c r="DF44" s="53">
        <f>_xll.OneStreamExcelAddIn.XFFunctions.XFGetCell("TRUE", "CONSOL", $D$3,"TOT_Entity","USD","Actual",[1]Setup!C26,"PERIODIC",$B44,"TOPFLOW","TOP","TOP","top1",$C44,"top3","Open_Acute_DIV1","TOP5","TOP6","REPORTED","TOP8")</f>
        <v>0</v>
      </c>
      <c r="DG44" s="53">
        <f>_xll.OneStreamExcelAddIn.XFFunctions.XFGetCell("TRUE", "CONSOL", $D$3,"TOT_Entity","USD","Actual",[1]Setup!C27,"PERIODIC",$B44,"TOPFLOW","TOP","TOP","top1",$C44,"top3","Open_Acute_DIV1","TOP5","TOP6","REPORTED","TOP8")</f>
        <v>0</v>
      </c>
      <c r="DH44" s="53">
        <f>_xll.OneStreamExcelAddIn.XFFunctions.XFGetCell("TRUE", "CONSOL", $D$3,"TOT_Entity","USD","Actual",[1]Setup!C28,"PERIODIC",$B44,"TOPFLOW","TOP","TOP","top1",$C44,"top3","Open_Acute_DIV1","TOP5","TOP6","REPORTED","TOP8")</f>
        <v>0</v>
      </c>
      <c r="DI44" s="15"/>
      <c r="DJ44" s="53">
        <f>_xll.OneStreamExcelAddIn.XFFunctions.XFGetCell("TRUE", "CONSOL", $D$3,"TOT_Entity","Aggregated","Budget_Working",[1]Setup!C4,"PERIODIC",$B44,"TOPFLOW","TOP","TOP","top1",$C44,"top3","Open_Acute_DIV1","TOP5","TOP6","REPORTED","TOP8")</f>
        <v>0</v>
      </c>
      <c r="DK44" s="53">
        <f>_xll.OneStreamExcelAddIn.XFFunctions.XFGetCell("TRUE", "CONSOL", $D$3,"TOT_Entity","Aggregated","Budget_Working",[1]Setup!C5,"PERIODIC",$B44,"TOPFLOW","TOP","TOP","top1",$C44,"top3","Open_Acute_DIV1","TOP5","TOP6","REPORTED","TOP8")</f>
        <v>0</v>
      </c>
      <c r="DL44" s="53">
        <f>_xll.OneStreamExcelAddIn.XFFunctions.XFGetCell("TRUE", "CONSOL", $D$3,"TOT_Entity","Aggregated","Budget_Working",[1]Setup!C6,"PERIODIC",$B44,"TOPFLOW","TOP","TOP","top1",$C44,"top3","Open_Acute_DIV1","TOP5","TOP6","REPORTED","TOP8")</f>
        <v>0</v>
      </c>
      <c r="DM44" s="53">
        <f>_xll.OneStreamExcelAddIn.XFFunctions.XFGetCell("TRUE", "CONSOL", $D$3,"TOT_Entity","Aggregated","Budget_Working",[1]Setup!C7,"PERIODIC",$B44,"TOPFLOW","TOP","TOP","top1",$C44,"top3","Open_Acute_DIV1","TOP5","TOP6","REPORTED","TOP8")</f>
        <v>0</v>
      </c>
      <c r="DN44" s="53">
        <f>_xll.OneStreamExcelAddIn.XFFunctions.XFGetCell("TRUE", "CONSOL", $D$3,"TOT_Entity","Aggregated","Budget_Working",[1]Setup!C8,"PERIODIC",$B44,"TOPFLOW","TOP","TOP","top1",$C44,"top3","Open_Acute_DIV1","TOP5","TOP6","REPORTED","TOP8")</f>
        <v>0</v>
      </c>
      <c r="DO44" s="53">
        <f>_xll.OneStreamExcelAddIn.XFFunctions.XFGetCell("TRUE", "CONSOL", $D$3,"TOT_Entity","Aggregated","Budget_Working",[1]Setup!C9,"PERIODIC",$B44,"TOPFLOW","TOP","TOP","top1",$C44,"top3","Open_Acute_DIV1","TOP5","TOP6","REPORTED","TOP8")</f>
        <v>0</v>
      </c>
      <c r="DP44" s="53">
        <f>_xll.OneStreamExcelAddIn.XFFunctions.XFGetCell("TRUE", "CONSOL", $D$3,"TOT_Entity","Aggregated","Budget_Working",[1]Setup!C10,"PERIODIC",$B44,"TOPFLOW","TOP","TOP","top1",$C44,"top3","Open_Acute_DIV1","TOP5","TOP6","REPORTED","TOP8")</f>
        <v>0</v>
      </c>
      <c r="DQ44" s="53">
        <f>_xll.OneStreamExcelAddIn.XFFunctions.XFGetCell("TRUE", "CONSOL", $D$3,"TOT_Entity","Aggregated","Budget_Working",[1]Setup!C11,"PERIODIC",$B44,"TOPFLOW","TOP","TOP","top1",$C44,"top3","Open_Acute_DIV1","TOP5","TOP6","REPORTED","TOP8")</f>
        <v>0</v>
      </c>
      <c r="DR44" s="53">
        <f>_xll.OneStreamExcelAddIn.XFFunctions.XFGetCell("TRUE", "CONSOL", $D$3,"TOT_Entity","Aggregated","Budget_Working",[1]Setup!C12,"PERIODIC",$B44,"TOPFLOW","TOP","TOP","top1",$C44,"top3","Open_Acute_DIV1","TOP5","TOP6","REPORTED","TOP8")</f>
        <v>0</v>
      </c>
      <c r="DS44" s="53">
        <f>_xll.OneStreamExcelAddIn.XFFunctions.XFGetCell("TRUE", "CONSOL", $D$3,"TOT_Entity","Aggregated","Budget_Working",[1]Setup!C13,"PERIODIC",$B44,"TOPFLOW","TOP","TOP","top1",$C44,"top3","Open_Acute_DIV1","TOP5","TOP6","REPORTED","TOP8")</f>
        <v>0</v>
      </c>
      <c r="DT44" s="53">
        <f>_xll.OneStreamExcelAddIn.XFFunctions.XFGetCell("TRUE", "CONSOL", $D$3,"TOT_Entity","Aggregated","Budget_Working",[1]Setup!C14,"PERIODIC",$B44,"TOPFLOW","TOP","TOP","top1",$C44,"top3","Open_Acute_DIV1","TOP5","TOP6","REPORTED","TOP8")</f>
        <v>0</v>
      </c>
      <c r="DU44" s="53">
        <f>_xll.OneStreamExcelAddIn.XFFunctions.XFGetCell("TRUE", "CONSOL", $D$3,"TOT_Entity","Aggregated","Budget_Working",[1]Setup!C15,"PERIODIC",$B44,"TOPFLOW","TOP","TOP","top1",$C44,"top3","Open_Acute_DIV1","TOP5","TOP6","REPORTED","TOP8")</f>
        <v>0</v>
      </c>
      <c r="DV44" s="15"/>
      <c r="DW44" s="53">
        <f>_xll.OneStreamExcelAddIn.XFFunctions.XFGetCell("TRUE", "CONSOL", $D$3,"TOT_Entity","USD","Budget_Final",[1]Setup!C17,"PERIODIC",$B44,"TOPFLOW","TOP","TOP","top1",$C44,"top3","Open_Acute_DIV1","TOP5","TOP6","REPORTED","TOP8")</f>
        <v>0</v>
      </c>
      <c r="DX44" s="53">
        <f>_xll.OneStreamExcelAddIn.XFFunctions.XFGetCell("TRUE", "CONSOL", $D$3,"TOT_Entity","USD","Budget_Final",[1]Setup!C18,"PERIODIC",$B44,"TOPFLOW","TOP","TOP","top1",$C44,"top3","Open_Acute_DIV1","TOP5","TOP6","REPORTED","TOP8")</f>
        <v>0</v>
      </c>
      <c r="DY44" s="53">
        <f>_xll.OneStreamExcelAddIn.XFFunctions.XFGetCell("TRUE", "CONSOL", $D$3,"TOT_Entity","USD","Budget_Final",[1]Setup!C19,"PERIODIC",$B44,"TOPFLOW","TOP","TOP","top1",$C44,"top3","Open_Acute_DIV1","TOP5","TOP6","REPORTED","TOP8")</f>
        <v>0</v>
      </c>
      <c r="DZ44" s="53">
        <f>_xll.OneStreamExcelAddIn.XFFunctions.XFGetCell("TRUE", "CONSOL", $D$3,"TOT_Entity","USD","Budget_Final",[1]Setup!C20,"PERIODIC",$B44,"TOPFLOW","TOP","TOP","top1",$C44,"top3","Open_Acute_DIV1","TOP5","TOP6","REPORTED","TOP8")</f>
        <v>0</v>
      </c>
      <c r="EA44" s="53">
        <f>_xll.OneStreamExcelAddIn.XFFunctions.XFGetCell("TRUE", "CONSOL", $D$3,"TOT_Entity","USD","Budget_Final",[1]Setup!C21,"PERIODIC",$B44,"TOPFLOW","TOP","TOP","top1",$C44,"top3","Open_Acute_DIV1","TOP5","TOP6","REPORTED","TOP8")</f>
        <v>0</v>
      </c>
      <c r="EB44" s="53">
        <f>_xll.OneStreamExcelAddIn.XFFunctions.XFGetCell("TRUE", "CONSOL", $D$3,"TOT_Entity","USD","Budget_Final",[1]Setup!C22,"PERIODIC",$B44,"TOPFLOW","TOP","TOP","top1",$C44,"top3","Open_Acute_DIV1","TOP5","TOP6","REPORTED","TOP8")</f>
        <v>0</v>
      </c>
      <c r="EC44" s="53">
        <f>_xll.OneStreamExcelAddIn.XFFunctions.XFGetCell("TRUE", "CONSOL", $D$3,"TOT_Entity","USD","Budget_Final",[1]Setup!C23,"PERIODIC",$B44,"TOPFLOW","TOP","TOP","top1",$C44,"top3","Open_Acute_DIV1","TOP5","TOP6","REPORTED","TOP8")</f>
        <v>0</v>
      </c>
      <c r="ED44" s="53">
        <f>_xll.OneStreamExcelAddIn.XFFunctions.XFGetCell("TRUE", "CONSOL", $D$3,"TOT_Entity","USD","Budget_Final",[1]Setup!C24,"PERIODIC",$B44,"TOPFLOW","TOP","TOP","top1",$C44,"top3","Open_Acute_DIV1","TOP5","TOP6","REPORTED","TOP8")</f>
        <v>0</v>
      </c>
      <c r="EE44" s="53">
        <f>_xll.OneStreamExcelAddIn.XFFunctions.XFGetCell("TRUE", "CONSOL", $D$3,"TOT_Entity","USD","Budget_Final",[1]Setup!C25,"PERIODIC",$B44,"TOPFLOW","TOP","TOP","top1",$C44,"top3","Open_Acute_DIV1","TOP5","TOP6","REPORTED","TOP8")</f>
        <v>0</v>
      </c>
      <c r="EF44" s="53">
        <f>_xll.OneStreamExcelAddIn.XFFunctions.XFGetCell("TRUE", "CONSOL", $D$3,"TOT_Entity","USD","Budget_Final",[1]Setup!C26,"PERIODIC",$B44,"TOPFLOW","TOP","TOP","top1",$C44,"top3","Open_Acute_DIV1","TOP5","TOP6","REPORTED","TOP8")</f>
        <v>0</v>
      </c>
      <c r="EG44" s="53">
        <f>_xll.OneStreamExcelAddIn.XFFunctions.XFGetCell("TRUE", "CONSOL", $D$3,"TOT_Entity","USD","Budget_Final",[1]Setup!C27,"PERIODIC",$B44,"TOPFLOW","TOP","TOP","top1",$C44,"top3","Open_Acute_DIV1","TOP5","TOP6","REPORTED","TOP8")</f>
        <v>0</v>
      </c>
      <c r="EH44" s="53">
        <f>_xll.OneStreamExcelAddIn.XFFunctions.XFGetCell("TRUE", "CONSOL", $D$3,"TOT_Entity","USD","Budget_Final",[1]Setup!C28,"PERIODIC",$B44,"TOPFLOW","TOP","TOP","top1",$C44,"top3","Open_Acute_DIV1","TOP5","TOP6","REPORTED","TOP8")</f>
        <v>0</v>
      </c>
    </row>
    <row r="45" spans="2:138" x14ac:dyDescent="0.25">
      <c r="B45" s="51" t="s">
        <v>77</v>
      </c>
      <c r="C45" s="51"/>
      <c r="D45" s="58" t="s">
        <v>78</v>
      </c>
      <c r="E45" s="59">
        <f>_xll.OneStreamExcelAddIn.XFFunctions.XFGetCell("TRUE", "CONSOL", $D$3,"TOT_Entity","USD","Actual",$E$3,"PERIODIC",$B45,"TOPFLOW","TOP","TOP","top1",$C45,"top3","Open_Acute_DIV1","TOP5","TOP6","REPORTED","TOP8")</f>
        <v>3376</v>
      </c>
      <c r="F45" s="59">
        <f>_xll.OneStreamExcelAddIn.XFFunctions.XFGetCell("TRUE", "CONSOL", $D$3,"TOT_Entity","Aggregated","Budget_Working",$E$3,"PERIODIC",$B45,"TOPFLOW","TOP","TOP","top1",$C45,"top3","Open_Acute_DIV1","TOP5","TOP6","REPORTED","TOP8")</f>
        <v>6248.7337500000003</v>
      </c>
      <c r="G45" s="59">
        <f t="shared" si="93"/>
        <v>-2872.7337500000003</v>
      </c>
      <c r="H45" s="72">
        <f t="shared" si="10"/>
        <v>-0.45973054140768921</v>
      </c>
      <c r="I45" s="41"/>
      <c r="J45" s="59">
        <f>_xll.OneStreamExcelAddIn.XFFunctions.XFGetCell("TRUE", "CONSOL", $D$3,"TOT_Entity","USD","Actual",$E$3,"YTD",$B45,"TOPFLOW","TOP","TOP","top1",$C45,"top3","Open_Acute_DIV1","TOP5","TOP6","REPORTED","TOP8")</f>
        <v>11138</v>
      </c>
      <c r="K45" s="59">
        <f>_xll.OneStreamExcelAddIn.XFFunctions.XFGetCell("TRUE", "CONSOL", $D$3,"TOT_Entity","Aggregated","Budget_Working",$E$3,"YTD",$B45,"TOPFLOW","TOP","TOP","top1",$C45,"top3","Open_Acute_DIV1","TOP5","TOP6","REPORTED","TOP8")</f>
        <v>24994.935000000001</v>
      </c>
      <c r="L45" s="59">
        <f t="shared" si="94"/>
        <v>-13856.935000000001</v>
      </c>
      <c r="M45" s="72">
        <f t="shared" si="11"/>
        <v>-0.55438971935714176</v>
      </c>
      <c r="N45" s="41"/>
      <c r="O45" s="59">
        <f>_xll.OneStreamExcelAddIn.XFFunctions.XFGetCell("TRUE", "CONSOL", $D$3,"TOT_Entity","USD","Actual",$F$3,"YTD",$B45,"TOPFLOW","TOP","TOP","top1",$C45,"top3","Open_Acute_DIV1","TOP5","TOP6","REPORTED","TOP8")</f>
        <v>29918.71</v>
      </c>
      <c r="P45" s="59">
        <f>_xll.OneStreamExcelAddIn.XFFunctions.XFGetCell("TRUE", "CONSOL", $D$3,"TOT_Entity","USD","Actual",$E$3,"YTD",$B45,"TOPFLOW","TOP","TOP","top1",$C45,"top3","Open_Acute_DIV1","TOP5","TOP6","REPORTED","VAR_BW_PY_Actual")</f>
        <v>-18780.71</v>
      </c>
      <c r="Q45" s="72">
        <f t="shared" si="12"/>
        <v>-0.62772459106692768</v>
      </c>
      <c r="R45" s="41"/>
      <c r="S45" s="59">
        <f>_xll.OneStreamExcelAddIn.XFFunctions.XFGetCell("TRUE", "CONSOL", $D$3,"TOT_Entity","USD","MIDFCST",$E$3,"MTD",$B45,"TOPFLOW","TOP","TOP","top1",$C45,"top3","Open_Acute_DIV1","TOP5","TOP6","REPORTED","TOP8")</f>
        <v>0</v>
      </c>
      <c r="T45" s="59">
        <f t="shared" si="68"/>
        <v>3376</v>
      </c>
      <c r="U45" s="72">
        <f t="shared" si="35"/>
        <v>0</v>
      </c>
      <c r="V45" s="41"/>
      <c r="W45" s="42"/>
      <c r="X45" s="43"/>
      <c r="Y45" s="42"/>
      <c r="Z45" s="44"/>
      <c r="AA45" s="58"/>
      <c r="AB45" s="59">
        <f>_xll.OneStreamExcelAddIn.XFFunctions.XFGetCell("TRUE", "CONSOL", $D$3,"TOT_Entity","USD","Actual",[1]Setup!C4,"PERIODIC",$B45,"TOPFLOW","TOP","TOP","top1",$C45,"top3","Open_Acute_DIV1","TOP5","TOP6","REPORTED","TOP8")</f>
        <v>2610</v>
      </c>
      <c r="AC45" s="59">
        <f>_xll.OneStreamExcelAddIn.XFFunctions.XFGetCell("TRUE", "CONSOL", $D$3,"TOT_Entity","Aggregated","Budget_Working",[1]Setup!C4,"PERIODIC",$B45,"TOPFLOW","TOP","TOP","top1",$C45,"top3","Open_Acute_DIV1","TOP5","TOP6","REPORTED","TOP8")</f>
        <v>6248.7337500000003</v>
      </c>
      <c r="AD45" s="59"/>
      <c r="AE45" s="72"/>
      <c r="AG45" s="59">
        <f>_xll.OneStreamExcelAddIn.XFFunctions.XFGetCell("TRUE", "CONSOL", $D$3,"TOT_Entity","USD","Actual",[1]Setup!C5,"PERIODIC",$B45,"TOPFLOW","TOP","TOP","top1",$C45,"top3","Open_Acute_DIV1","TOP5","TOP6","REPORTED","TOP8")</f>
        <v>1355</v>
      </c>
      <c r="AH45" s="59">
        <f>_xll.OneStreamExcelAddIn.XFFunctions.XFGetCell("TRUE", "CONSOL", $D$3,"TOT_Entity","Aggregated","Budget_Working",[1]Setup!C5,"PERIODIC",$B45,"TOPFLOW","TOP","TOP","top1",$C45,"top3","Open_Acute_DIV1","TOP5","TOP6","REPORTED","TOP8")</f>
        <v>6248.7337500000003</v>
      </c>
      <c r="AI45" s="59"/>
      <c r="AJ45" s="72"/>
      <c r="AL45" s="59">
        <f>_xll.OneStreamExcelAddIn.XFFunctions.XFGetCell("TRUE", "CONSOL", $D$3,"TOT_Entity","USD","Actual",[1]Setup!C6,"PERIODIC",$B45,"TOPFLOW","TOP","TOP","top1",$C45,"top3","Open_Acute_DIV1","TOP5","TOP6","REPORTED","TOP8")</f>
        <v>3797</v>
      </c>
      <c r="AM45" s="59">
        <f>_xll.OneStreamExcelAddIn.XFFunctions.XFGetCell("TRUE", "CONSOL", $D$3,"TOT_Entity","Aggregated","Budget_Working",[1]Setup!C6,"PERIODIC",$B45,"TOPFLOW","TOP","TOP","top1",$C45,"top3","Open_Acute_DIV1","TOP5","TOP6","REPORTED","TOP8")</f>
        <v>6248.7337500000003</v>
      </c>
      <c r="AN45" s="59"/>
      <c r="AO45" s="72"/>
      <c r="AQ45" s="59">
        <f>_xll.OneStreamExcelAddIn.XFFunctions.XFGetCell("TRUE", "CONSOL", $D$3,"TOT_Entity","USD","Actual",[1]Setup!C7,"PERIODIC",$B45,"TOPFLOW","TOP","TOP","top1",$C45,"top3","Open_Acute_DIV1","TOP5","TOP6","REPORTED","TOP8")</f>
        <v>3376</v>
      </c>
      <c r="AR45" s="59">
        <f>_xll.OneStreamExcelAddIn.XFFunctions.XFGetCell("TRUE", "CONSOL", $D$3,"TOT_Entity","Aggregated","Budget_Working",[1]Setup!C7,"PERIODIC",$B45,"TOPFLOW","TOP","TOP","top1",$C45,"top3","Open_Acute_DIV1","TOP5","TOP6","REPORTED","TOP8")</f>
        <v>6248.7337500000003</v>
      </c>
      <c r="AS45" s="59"/>
      <c r="AT45" s="72"/>
      <c r="AV45" s="59">
        <f>_xll.OneStreamExcelAddIn.XFFunctions.XFGetCell("TRUE", "CONSOL", $D$3,"TOT_Entity","USD","Actual",[1]Setup!C8,"PERIODIC",$B45,"TOPFLOW","TOP","TOP","top1",$C45,"top3","Open_Acute_DIV1","TOP5","TOP6","REPORTED","TOP8")</f>
        <v>-11138</v>
      </c>
      <c r="AW45" s="59">
        <f>_xll.OneStreamExcelAddIn.XFFunctions.XFGetCell("TRUE", "CONSOL", $D$3,"TOT_Entity","Aggregated","Budget_Working",[1]Setup!C8,"PERIODIC",$B45,"TOPFLOW","TOP","TOP","top1",$C45,"top3","Open_Acute_DIV1","TOP5","TOP6","REPORTED","TOP8")</f>
        <v>6248.7337500000003</v>
      </c>
      <c r="AX45" s="59"/>
      <c r="AY45" s="72"/>
      <c r="BA45" s="59">
        <f>_xll.OneStreamExcelAddIn.XFFunctions.XFGetCell("TRUE", "CONSOL", $D$3,"TOT_Entity","USD","Actual",[1]Setup!C9,"PERIODIC",$B45,"TOPFLOW","TOP","TOP","top1",$C45,"top3","Open_Acute_DIV1","TOP5","TOP6","REPORTED","TOP8")</f>
        <v>0</v>
      </c>
      <c r="BB45" s="59">
        <f>_xll.OneStreamExcelAddIn.XFFunctions.XFGetCell("TRUE", "CONSOL", $D$3,"TOT_Entity","Aggregated","Budget_Working",[1]Setup!C9,"PERIODIC",$B45,"TOPFLOW","TOP","TOP","top1",$C45,"top3","Open_Acute_DIV1","TOP5","TOP6","REPORTED","TOP8")</f>
        <v>6248.7337500000003</v>
      </c>
      <c r="BC45" s="59"/>
      <c r="BD45" s="72"/>
      <c r="BF45" s="59">
        <f>_xll.OneStreamExcelAddIn.XFFunctions.XFGetCell("TRUE", "CONSOL", $D$3,"TOT_Entity","USD","Actual",[1]Setup!C10,"PERIODIC",$B45,"TOPFLOW","TOP","TOP","top1",$C45,"top3","Open_Acute_DIV1","TOP5","TOP6","REPORTED","TOP8")</f>
        <v>0</v>
      </c>
      <c r="BG45" s="59">
        <f>_xll.OneStreamExcelAddIn.XFFunctions.XFGetCell("TRUE", "CONSOL", $D$3,"TOT_Entity","Aggregated","Budget_Working",[1]Setup!C10,"PERIODIC",$B45,"TOPFLOW","TOP","TOP","top1",$C45,"top3","Open_Acute_DIV1","TOP5","TOP6","REPORTED","TOP8")</f>
        <v>6248.7337500000003</v>
      </c>
      <c r="BH45" s="59"/>
      <c r="BI45" s="72"/>
      <c r="BK45" s="59">
        <f>_xll.OneStreamExcelAddIn.XFFunctions.XFGetCell("TRUE", "CONSOL", $D$3,"TOT_Entity","USD","Actual",[1]Setup!C11,"PERIODIC",$B45,"TOPFLOW","TOP","TOP","top1",$C45,"top3","Open_Acute_DIV1","TOP5","TOP6","REPORTED","TOP8")</f>
        <v>0</v>
      </c>
      <c r="BL45" s="59">
        <f>_xll.OneStreamExcelAddIn.XFFunctions.XFGetCell("TRUE", "CONSOL", $D$3,"TOT_Entity","Aggregated","Budget_Working",[1]Setup!C11,"PERIODIC",$B45,"TOPFLOW","TOP","TOP","top1",$C45,"top3","Open_Acute_DIV1","TOP5","TOP6","REPORTED","TOP8")</f>
        <v>6248.7337500000003</v>
      </c>
      <c r="BM45" s="59"/>
      <c r="BN45" s="72"/>
      <c r="BP45" s="59">
        <f>_xll.OneStreamExcelAddIn.XFFunctions.XFGetCell("TRUE", "CONSOL", $D$3,"TOT_Entity","USD","Actual",[1]Setup!C12,"PERIODIC",$B45,"TOPFLOW","TOP","TOP","top1",$C45,"top3","Open_Acute_DIV1","TOP5","TOP6","REPORTED","TOP8")</f>
        <v>0</v>
      </c>
      <c r="BQ45" s="59">
        <f>_xll.OneStreamExcelAddIn.XFFunctions.XFGetCell("TRUE", "CONSOL", $D$3,"TOT_Entity","Aggregated","Budget_Working",[1]Setup!C12,"PERIODIC",$B45,"TOPFLOW","TOP","TOP","top1",$C45,"top3","Open_Acute_DIV1","TOP5","TOP6","REPORTED","TOP8")</f>
        <v>6248.7337500000003</v>
      </c>
      <c r="BR45" s="59"/>
      <c r="BS45" s="72"/>
      <c r="BU45" s="59">
        <f>_xll.OneStreamExcelAddIn.XFFunctions.XFGetCell("TRUE", "CONSOL", $D$3,"TOT_Entity","USD","Actual",[1]Setup!C13,"PERIODIC",$B45,"TOPFLOW","TOP","TOP","top1",$C45,"top3","Open_Acute_DIV1","TOP5","TOP6","REPORTED","TOP8")</f>
        <v>0</v>
      </c>
      <c r="BV45" s="59">
        <f>_xll.OneStreamExcelAddIn.XFFunctions.XFGetCell("TRUE", "CONSOL", $D$3,"TOT_Entity","Aggregated","Budget_Working",[1]Setup!C13,"PERIODIC",$B45,"TOPFLOW","TOP","TOP","top1",$C45,"top3","Open_Acute_DIV1","TOP5","TOP6","REPORTED","TOP8")</f>
        <v>6248.7337500000003</v>
      </c>
      <c r="BW45" s="59"/>
      <c r="BX45" s="72"/>
      <c r="BZ45" s="59">
        <f>_xll.OneStreamExcelAddIn.XFFunctions.XFGetCell("TRUE", "CONSOL", $D$3,"TOT_Entity","USD","Actual",[1]Setup!C14,"PERIODIC",$B45,"TOPFLOW","TOP","TOP","top1",$C45,"top3","Open_Acute_DIV1","TOP5","TOP6","REPORTED","TOP8")</f>
        <v>0</v>
      </c>
      <c r="CA45" s="59">
        <f>_xll.OneStreamExcelAddIn.XFFunctions.XFGetCell("TRUE", "CONSOL", $D$3,"TOT_Entity","Aggregated","Budget_Working",[1]Setup!C14,"PERIODIC",$B45,"TOPFLOW","TOP","TOP","top1",$C45,"top3","Open_Acute_DIV1","TOP5","TOP6","REPORTED","TOP8")</f>
        <v>6248.7337500000003</v>
      </c>
      <c r="CB45" s="59"/>
      <c r="CC45" s="72"/>
      <c r="CE45" s="59">
        <f>_xll.OneStreamExcelAddIn.XFFunctions.XFGetCell("TRUE", "CONSOL", $D$3,"TOT_Entity","USD","Actual",[1]Setup!C15,"PERIODIC",$B45,"TOPFLOW","TOP","TOP","top1",$C45,"top3","Open_Acute_DIV1","TOP5","TOP6","REPORTED","TOP8")</f>
        <v>0</v>
      </c>
      <c r="CF45" s="59">
        <f>_xll.OneStreamExcelAddIn.XFFunctions.XFGetCell("TRUE", "CONSOL", $D$3,"TOT_Entity","Aggregated","Budget_Working",[1]Setup!C15,"PERIODIC",$B45,"TOPFLOW","TOP","TOP","top1",$C45,"top3","Open_Acute_DIV1","TOP5","TOP6","REPORTED","TOP8")</f>
        <v>6248.7337500000003</v>
      </c>
      <c r="CG45" s="59"/>
      <c r="CH45" s="72"/>
      <c r="CI45" s="64"/>
      <c r="CJ45" s="59">
        <f>_xll.OneStreamExcelAddIn.XFFunctions.XFGetCell("TRUE", "CONSOL", $D$3,"TOT_Entity","USD","Actual",[1]Setup!C4,"PERIODIC",$B45,"TOPFLOW","TOP","TOP","top1",$C45,"top3","Open_Acute_DIV1","TOP5","TOP6","REPORTED","TOP8")</f>
        <v>2610</v>
      </c>
      <c r="CK45" s="59">
        <f>_xll.OneStreamExcelAddIn.XFFunctions.XFGetCell("TRUE", "CONSOL", $D$3,"TOT_Entity","USD","Actual",[1]Setup!C5,"PERIODIC",$B45,"TOPFLOW","TOP","TOP","top1",$C45,"top3","Open_Acute_DIV1","TOP5","TOP6","REPORTED","TOP8")</f>
        <v>1355</v>
      </c>
      <c r="CL45" s="59">
        <f>_xll.OneStreamExcelAddIn.XFFunctions.XFGetCell("TRUE", "CONSOL", $D$3,"TOT_Entity","USD","Actual",[1]Setup!C6,"PERIODIC",$B45,"TOPFLOW","TOP","TOP","top1",$C45,"top3","Open_Acute_DIV1","TOP5","TOP6","REPORTED","TOP8")</f>
        <v>3797</v>
      </c>
      <c r="CM45" s="59">
        <f>_xll.OneStreamExcelAddIn.XFFunctions.XFGetCell("TRUE", "CONSOL", $D$3,"TOT_Entity","USD","Actual",[1]Setup!C7,"PERIODIC",$B45,"TOPFLOW","TOP","TOP","top1",$C45,"top3","Open_Acute_DIV1","TOP5","TOP6","REPORTED","TOP8")</f>
        <v>3376</v>
      </c>
      <c r="CN45" s="59">
        <f>_xll.OneStreamExcelAddIn.XFFunctions.XFGetCell("TRUE", "CONSOL", $D$3,"TOT_Entity","USD","Actual",[1]Setup!C8,"PERIODIC",$B45,"TOPFLOW","TOP","TOP","top1",$C45,"top3","Open_Acute_DIV1","TOP5","TOP6","REPORTED","TOP8")</f>
        <v>-11138</v>
      </c>
      <c r="CO45" s="59">
        <f>_xll.OneStreamExcelAddIn.XFFunctions.XFGetCell("TRUE", "CONSOL", $D$3,"TOT_Entity","USD","Actual",[1]Setup!C9,"PERIODIC",$B45,"TOPFLOW","TOP","TOP","top1",$C45,"top3","Open_Acute_DIV1","TOP5","TOP6","REPORTED","TOP8")</f>
        <v>0</v>
      </c>
      <c r="CP45" s="59">
        <f>_xll.OneStreamExcelAddIn.XFFunctions.XFGetCell("TRUE", "CONSOL", $D$3,"TOT_Entity","USD","Actual",[1]Setup!C10,"PERIODIC",$B45,"TOPFLOW","TOP","TOP","top1",$C45,"top3","Open_Acute_DIV1","TOP5","TOP6","REPORTED","TOP8")</f>
        <v>0</v>
      </c>
      <c r="CQ45" s="59">
        <f>_xll.OneStreamExcelAddIn.XFFunctions.XFGetCell("TRUE", "CONSOL", $D$3,"TOT_Entity","USD","Actual",[1]Setup!C11,"PERIODIC",$B45,"TOPFLOW","TOP","TOP","top1",$C45,"top3","Open_Acute_DIV1","TOP5","TOP6","REPORTED","TOP8")</f>
        <v>0</v>
      </c>
      <c r="CR45" s="59">
        <f>_xll.OneStreamExcelAddIn.XFFunctions.XFGetCell("TRUE", "CONSOL", $D$3,"TOT_Entity","USD","Actual",[1]Setup!C12,"PERIODIC",$B45,"TOPFLOW","TOP","TOP","top1",$C45,"top3","Open_Acute_DIV1","TOP5","TOP6","REPORTED","TOP8")</f>
        <v>0</v>
      </c>
      <c r="CS45" s="59">
        <f>_xll.OneStreamExcelAddIn.XFFunctions.XFGetCell("TRUE", "CONSOL", $D$3,"TOT_Entity","USD","Actual",[1]Setup!C13,"PERIODIC",$B45,"TOPFLOW","TOP","TOP","top1",$C45,"top3","Open_Acute_DIV1","TOP5","TOP6","REPORTED","TOP8")</f>
        <v>0</v>
      </c>
      <c r="CT45" s="59">
        <f>_xll.OneStreamExcelAddIn.XFFunctions.XFGetCell("TRUE", "CONSOL", $D$3,"TOT_Entity","USD","Actual",[1]Setup!C14,"PERIODIC",$B45,"TOPFLOW","TOP","TOP","top1",$C45,"top3","Open_Acute_DIV1","TOP5","TOP6","REPORTED","TOP8")</f>
        <v>0</v>
      </c>
      <c r="CU45" s="59">
        <f>_xll.OneStreamExcelAddIn.XFFunctions.XFGetCell("TRUE", "CONSOL", $D$3,"TOT_Entity","USD","Actual",[1]Setup!C15,"PERIODIC",$B45,"TOPFLOW","TOP","TOP","top1",$C45,"top3","Open_Acute_DIV1","TOP5","TOP6","REPORTED","TOP8")</f>
        <v>0</v>
      </c>
      <c r="CV45" s="64"/>
      <c r="CW45" s="59">
        <f>_xll.OneStreamExcelAddIn.XFFunctions.XFGetCell("TRUE", "CONSOL", $D$3,"TOT_Entity","USD","Actual",[1]Setup!C17,"PERIODIC",$B45,"TOPFLOW","TOP","TOP","top1",$C45,"top3","Open_Acute_DIV1","TOP5","TOP6","REPORTED","TOP8")</f>
        <v>3833.02</v>
      </c>
      <c r="CX45" s="59">
        <f>_xll.OneStreamExcelAddIn.XFFunctions.XFGetCell("TRUE", "CONSOL", $D$3,"TOT_Entity","USD","Actual",[1]Setup!C18,"PERIODIC",$B45,"TOPFLOW","TOP","TOP","top1",$C45,"top3","Open_Acute_DIV1","TOP5","TOP6","REPORTED","TOP8")</f>
        <v>4091.92</v>
      </c>
      <c r="CY45" s="59">
        <f>_xll.OneStreamExcelAddIn.XFFunctions.XFGetCell("TRUE", "CONSOL", $D$3,"TOT_Entity","USD","Actual",[1]Setup!C19,"PERIODIC",$B45,"TOPFLOW","TOP","TOP","top1",$C45,"top3","Open_Acute_DIV1","TOP5","TOP6","REPORTED","TOP8")</f>
        <v>19841.52</v>
      </c>
      <c r="CZ45" s="59">
        <f>_xll.OneStreamExcelAddIn.XFFunctions.XFGetCell("TRUE", "CONSOL", $D$3,"TOT_Entity","USD","Actual",[1]Setup!C20,"PERIODIC",$B45,"TOPFLOW","TOP","TOP","top1",$C45,"top3","Open_Acute_DIV1","TOP5","TOP6","REPORTED","TOP8")</f>
        <v>2152.25</v>
      </c>
      <c r="DA45" s="59">
        <f>_xll.OneStreamExcelAddIn.XFFunctions.XFGetCell("TRUE", "CONSOL", $D$3,"TOT_Entity","USD","Actual",[1]Setup!C21,"PERIODIC",$B45,"TOPFLOW","TOP","TOP","top1",$C45,"top3","Open_Acute_DIV1","TOP5","TOP6","REPORTED","TOP8")</f>
        <v>16730.3</v>
      </c>
      <c r="DB45" s="59">
        <f>_xll.OneStreamExcelAddIn.XFFunctions.XFGetCell("TRUE", "CONSOL", $D$3,"TOT_Entity","USD","Actual",[1]Setup!C22,"PERIODIC",$B45,"TOPFLOW","TOP","TOP","top1",$C45,"top3","Open_Acute_DIV1","TOP5","TOP6","REPORTED","TOP8")</f>
        <v>599.36</v>
      </c>
      <c r="DC45" s="59">
        <f>_xll.OneStreamExcelAddIn.XFFunctions.XFGetCell("TRUE", "CONSOL", $D$3,"TOT_Entity","USD","Actual",[1]Setup!C23,"PERIODIC",$B45,"TOPFLOW","TOP","TOP","top1",$C45,"top3","Open_Acute_DIV1","TOP5","TOP6","REPORTED","TOP8")</f>
        <v>1524.7</v>
      </c>
      <c r="DD45" s="59">
        <f>_xll.OneStreamExcelAddIn.XFFunctions.XFGetCell("TRUE", "CONSOL", $D$3,"TOT_Entity","USD","Actual",[1]Setup!C24,"PERIODIC",$B45,"TOPFLOW","TOP","TOP","top1",$C45,"top3","Open_Acute_DIV1","TOP5","TOP6","REPORTED","TOP8")</f>
        <v>1216.8</v>
      </c>
      <c r="DE45" s="59">
        <f>_xll.OneStreamExcelAddIn.XFFunctions.XFGetCell("TRUE", "CONSOL", $D$3,"TOT_Entity","USD","Actual",[1]Setup!C25,"PERIODIC",$B45,"TOPFLOW","TOP","TOP","top1",$C45,"top3","Open_Acute_DIV1","TOP5","TOP6","REPORTED","TOP8")</f>
        <v>485.37</v>
      </c>
      <c r="DF45" s="59">
        <f>_xll.OneStreamExcelAddIn.XFFunctions.XFGetCell("TRUE", "CONSOL", $D$3,"TOT_Entity","USD","Actual",[1]Setup!C26,"PERIODIC",$B45,"TOPFLOW","TOP","TOP","top1",$C45,"top3","Open_Acute_DIV1","TOP5","TOP6","REPORTED","TOP8")</f>
        <v>4288</v>
      </c>
      <c r="DG45" s="59">
        <f>_xll.OneStreamExcelAddIn.XFFunctions.XFGetCell("TRUE", "CONSOL", $D$3,"TOT_Entity","USD","Actual",[1]Setup!C27,"PERIODIC",$B45,"TOPFLOW","TOP","TOP","top1",$C45,"top3","Open_Acute_DIV1","TOP5","TOP6","REPORTED","TOP8")</f>
        <v>120</v>
      </c>
      <c r="DH45" s="59">
        <f>_xll.OneStreamExcelAddIn.XFFunctions.XFGetCell("TRUE", "CONSOL", $D$3,"TOT_Entity","USD","Actual",[1]Setup!C28,"PERIODIC",$B45,"TOPFLOW","TOP","TOP","top1",$C45,"top3","Open_Acute_DIV1","TOP5","TOP6","REPORTED","TOP8")</f>
        <v>2810.05</v>
      </c>
      <c r="DI45" s="15"/>
      <c r="DJ45" s="59">
        <f>_xll.OneStreamExcelAddIn.XFFunctions.XFGetCell("TRUE", "CONSOL", $D$3,"TOT_Entity","Aggregated","Budget_Working",[1]Setup!C4,"PERIODIC",$B45,"TOPFLOW","TOP","TOP","top1",$C45,"top3","Open_Acute_DIV1","TOP5","TOP6","REPORTED","TOP8")</f>
        <v>6248.7337500000003</v>
      </c>
      <c r="DK45" s="59">
        <f>_xll.OneStreamExcelAddIn.XFFunctions.XFGetCell("TRUE", "CONSOL", $D$3,"TOT_Entity","Aggregated","Budget_Working",[1]Setup!C5,"PERIODIC",$B45,"TOPFLOW","TOP","TOP","top1",$C45,"top3","Open_Acute_DIV1","TOP5","TOP6","REPORTED","TOP8")</f>
        <v>6248.7337500000003</v>
      </c>
      <c r="DL45" s="59">
        <f>_xll.OneStreamExcelAddIn.XFFunctions.XFGetCell("TRUE", "CONSOL", $D$3,"TOT_Entity","Aggregated","Budget_Working",[1]Setup!C6,"PERIODIC",$B45,"TOPFLOW","TOP","TOP","top1",$C45,"top3","Open_Acute_DIV1","TOP5","TOP6","REPORTED","TOP8")</f>
        <v>6248.7337500000003</v>
      </c>
      <c r="DM45" s="59">
        <f>_xll.OneStreamExcelAddIn.XFFunctions.XFGetCell("TRUE", "CONSOL", $D$3,"TOT_Entity","Aggregated","Budget_Working",[1]Setup!C7,"PERIODIC",$B45,"TOPFLOW","TOP","TOP","top1",$C45,"top3","Open_Acute_DIV1","TOP5","TOP6","REPORTED","TOP8")</f>
        <v>6248.7337500000003</v>
      </c>
      <c r="DN45" s="59">
        <f>_xll.OneStreamExcelAddIn.XFFunctions.XFGetCell("TRUE", "CONSOL", $D$3,"TOT_Entity","Aggregated","Budget_Working",[1]Setup!C8,"PERIODIC",$B45,"TOPFLOW","TOP","TOP","top1",$C45,"top3","Open_Acute_DIV1","TOP5","TOP6","REPORTED","TOP8")</f>
        <v>6248.7337500000003</v>
      </c>
      <c r="DO45" s="59">
        <f>_xll.OneStreamExcelAddIn.XFFunctions.XFGetCell("TRUE", "CONSOL", $D$3,"TOT_Entity","Aggregated","Budget_Working",[1]Setup!C9,"PERIODIC",$B45,"TOPFLOW","TOP","TOP","top1",$C45,"top3","Open_Acute_DIV1","TOP5","TOP6","REPORTED","TOP8")</f>
        <v>6248.7337500000003</v>
      </c>
      <c r="DP45" s="59">
        <f>_xll.OneStreamExcelAddIn.XFFunctions.XFGetCell("TRUE", "CONSOL", $D$3,"TOT_Entity","Aggregated","Budget_Working",[1]Setup!C10,"PERIODIC",$B45,"TOPFLOW","TOP","TOP","top1",$C45,"top3","Open_Acute_DIV1","TOP5","TOP6","REPORTED","TOP8")</f>
        <v>6248.7337500000003</v>
      </c>
      <c r="DQ45" s="59">
        <f>_xll.OneStreamExcelAddIn.XFFunctions.XFGetCell("TRUE", "CONSOL", $D$3,"TOT_Entity","Aggregated","Budget_Working",[1]Setup!C11,"PERIODIC",$B45,"TOPFLOW","TOP","TOP","top1",$C45,"top3","Open_Acute_DIV1","TOP5","TOP6","REPORTED","TOP8")</f>
        <v>6248.7337500000003</v>
      </c>
      <c r="DR45" s="59">
        <f>_xll.OneStreamExcelAddIn.XFFunctions.XFGetCell("TRUE", "CONSOL", $D$3,"TOT_Entity","Aggregated","Budget_Working",[1]Setup!C12,"PERIODIC",$B45,"TOPFLOW","TOP","TOP","top1",$C45,"top3","Open_Acute_DIV1","TOP5","TOP6","REPORTED","TOP8")</f>
        <v>6248.7337500000003</v>
      </c>
      <c r="DS45" s="59">
        <f>_xll.OneStreamExcelAddIn.XFFunctions.XFGetCell("TRUE", "CONSOL", $D$3,"TOT_Entity","Aggregated","Budget_Working",[1]Setup!C13,"PERIODIC",$B45,"TOPFLOW","TOP","TOP","top1",$C45,"top3","Open_Acute_DIV1","TOP5","TOP6","REPORTED","TOP8")</f>
        <v>6248.7337500000003</v>
      </c>
      <c r="DT45" s="59">
        <f>_xll.OneStreamExcelAddIn.XFFunctions.XFGetCell("TRUE", "CONSOL", $D$3,"TOT_Entity","Aggregated","Budget_Working",[1]Setup!C14,"PERIODIC",$B45,"TOPFLOW","TOP","TOP","top1",$C45,"top3","Open_Acute_DIV1","TOP5","TOP6","REPORTED","TOP8")</f>
        <v>6248.7337500000003</v>
      </c>
      <c r="DU45" s="59">
        <f>_xll.OneStreamExcelAddIn.XFFunctions.XFGetCell("TRUE", "CONSOL", $D$3,"TOT_Entity","Aggregated","Budget_Working",[1]Setup!C15,"PERIODIC",$B45,"TOPFLOW","TOP","TOP","top1",$C45,"top3","Open_Acute_DIV1","TOP5","TOP6","REPORTED","TOP8")</f>
        <v>6248.7337500000003</v>
      </c>
      <c r="DV45" s="15"/>
      <c r="DW45" s="59">
        <f>_xll.OneStreamExcelAddIn.XFFunctions.XFGetCell("TRUE", "CONSOL", $D$3,"TOT_Entity","USD","Budget_Final",[1]Setup!C17,"PERIODIC",$B45,"TOPFLOW","TOP","TOP","top1",$C45,"top3","Open_Acute_DIV1","TOP5","TOP6","REPORTED","TOP8")</f>
        <v>8600.6818181819999</v>
      </c>
      <c r="DX45" s="59">
        <f>_xll.OneStreamExcelAddIn.XFFunctions.XFGetCell("TRUE", "CONSOL", $D$3,"TOT_Entity","USD","Budget_Final",[1]Setup!C18,"PERIODIC",$B45,"TOPFLOW","TOP","TOP","top1",$C45,"top3","Open_Acute_DIV1","TOP5","TOP6","REPORTED","TOP8")</f>
        <v>8600.6818181819999</v>
      </c>
      <c r="DY45" s="59">
        <f>_xll.OneStreamExcelAddIn.XFFunctions.XFGetCell("TRUE", "CONSOL", $D$3,"TOT_Entity","USD","Budget_Final",[1]Setup!C19,"PERIODIC",$B45,"TOPFLOW","TOP","TOP","top1",$C45,"top3","Open_Acute_DIV1","TOP5","TOP6","REPORTED","TOP8")</f>
        <v>8600.6818181819999</v>
      </c>
      <c r="DZ45" s="59">
        <f>_xll.OneStreamExcelAddIn.XFFunctions.XFGetCell("TRUE", "CONSOL", $D$3,"TOT_Entity","USD","Budget_Final",[1]Setup!C20,"PERIODIC",$B45,"TOPFLOW","TOP","TOP","top1",$C45,"top3","Open_Acute_DIV1","TOP5","TOP6","REPORTED","TOP8")</f>
        <v>8600.6818181819999</v>
      </c>
      <c r="EA45" s="59">
        <f>_xll.OneStreamExcelAddIn.XFFunctions.XFGetCell("TRUE", "CONSOL", $D$3,"TOT_Entity","USD","Budget_Final",[1]Setup!C21,"PERIODIC",$B45,"TOPFLOW","TOP","TOP","top1",$C45,"top3","Open_Acute_DIV1","TOP5","TOP6","REPORTED","TOP8")</f>
        <v>8600.6818181819999</v>
      </c>
      <c r="EB45" s="59">
        <f>_xll.OneStreamExcelAddIn.XFFunctions.XFGetCell("TRUE", "CONSOL", $D$3,"TOT_Entity","USD","Budget_Final",[1]Setup!C22,"PERIODIC",$B45,"TOPFLOW","TOP","TOP","top1",$C45,"top3","Open_Acute_DIV1","TOP5","TOP6","REPORTED","TOP8")</f>
        <v>8600.6818181819999</v>
      </c>
      <c r="EC45" s="59">
        <f>_xll.OneStreamExcelAddIn.XFFunctions.XFGetCell("TRUE", "CONSOL", $D$3,"TOT_Entity","USD","Budget_Final",[1]Setup!C23,"PERIODIC",$B45,"TOPFLOW","TOP","TOP","top1",$C45,"top3","Open_Acute_DIV1","TOP5","TOP6","REPORTED","TOP8")</f>
        <v>8600.6818181819999</v>
      </c>
      <c r="ED45" s="59">
        <f>_xll.OneStreamExcelAddIn.XFFunctions.XFGetCell("TRUE", "CONSOL", $D$3,"TOT_Entity","USD","Budget_Final",[1]Setup!C24,"PERIODIC",$B45,"TOPFLOW","TOP","TOP","top1",$C45,"top3","Open_Acute_DIV1","TOP5","TOP6","REPORTED","TOP8")</f>
        <v>8600.6818181819999</v>
      </c>
      <c r="EE45" s="59">
        <f>_xll.OneStreamExcelAddIn.XFFunctions.XFGetCell("TRUE", "CONSOL", $D$3,"TOT_Entity","USD","Budget_Final",[1]Setup!C25,"PERIODIC",$B45,"TOPFLOW","TOP","TOP","top1",$C45,"top3","Open_Acute_DIV1","TOP5","TOP6","REPORTED","TOP8")</f>
        <v>8600.6818181819999</v>
      </c>
      <c r="EF45" s="59">
        <f>_xll.OneStreamExcelAddIn.XFFunctions.XFGetCell("TRUE", "CONSOL", $D$3,"TOT_Entity","USD","Budget_Final",[1]Setup!C26,"PERIODIC",$B45,"TOPFLOW","TOP","TOP","top1",$C45,"top3","Open_Acute_DIV1","TOP5","TOP6","REPORTED","TOP8")</f>
        <v>8600.6818181819999</v>
      </c>
      <c r="EG45" s="59">
        <f>_xll.OneStreamExcelAddIn.XFFunctions.XFGetCell("TRUE", "CONSOL", $D$3,"TOT_Entity","USD","Budget_Final",[1]Setup!C27,"PERIODIC",$B45,"TOPFLOW","TOP","TOP","top1",$C45,"top3","Open_Acute_DIV1","TOP5","TOP6","REPORTED","TOP8")</f>
        <v>8600.6818181819999</v>
      </c>
      <c r="EH45" s="59">
        <f>_xll.OneStreamExcelAddIn.XFFunctions.XFGetCell("TRUE", "CONSOL", $D$3,"TOT_Entity","USD","Budget_Final",[1]Setup!C28,"PERIODIC",$B45,"TOPFLOW","TOP","TOP","top1",$C45,"top3","Open_Acute_DIV1","TOP5","TOP6","REPORTED","TOP8")</f>
        <v>8600.6818181819999</v>
      </c>
    </row>
    <row r="46" spans="2:138" s="13" customFormat="1" x14ac:dyDescent="0.25">
      <c r="B46" s="65" t="s">
        <v>79</v>
      </c>
      <c r="C46" s="65"/>
      <c r="D46" s="58" t="s">
        <v>80</v>
      </c>
      <c r="E46" s="67">
        <f>_xll.OneStreamExcelAddIn.XFFunctions.XFGetCell("TRUE", "CONSOL", $D$3,"TOT_Entity","USD","Actual",$E$3,"PERIODIC",$B46,"TOPFLOW","TOP","TOP","top1",$C46,"top3","Open_Acute_DIV1","TOP5","TOP6","REPORTED","TOP8")</f>
        <v>5911901.2999999998</v>
      </c>
      <c r="F46" s="67">
        <f>_xll.OneStreamExcelAddIn.XFFunctions.XFGetCell("TRUE", "CONSOL", $D$3,"TOT_Entity","Aggregated","Budget_Working",$E$3,"PERIODIC",$B46,"TOPFLOW","TOP","TOP","top1",$C46,"top3","Open_Acute_DIV1","TOP5","TOP6","REPORTED","TOP8")</f>
        <v>5703208.5288831275</v>
      </c>
      <c r="G46" s="67">
        <f t="shared" si="93"/>
        <v>208692.77111687232</v>
      </c>
      <c r="H46" s="68">
        <f t="shared" si="10"/>
        <v>3.6592169137771489E-2</v>
      </c>
      <c r="I46" s="41"/>
      <c r="J46" s="67">
        <f>_xll.OneStreamExcelAddIn.XFFunctions.XFGetCell("TRUE", "CONSOL", $D$3,"TOT_Entity","USD","Actual",$E$3,"YTD",$B46,"TOPFLOW","TOP","TOP","top1",$C46,"top3","Open_Acute_DIV1","TOP5","TOP6","REPORTED","TOP8")</f>
        <v>20656106.739999998</v>
      </c>
      <c r="K46" s="67">
        <f>_xll.OneStreamExcelAddIn.XFFunctions.XFGetCell("TRUE", "CONSOL", $D$3,"TOT_Entity","Aggregated","Budget_Working",$E$3,"YTD",$B46,"TOPFLOW","TOP","TOP","top1",$C46,"top3","Open_Acute_DIV1","TOP5","TOP6","REPORTED","TOP8")</f>
        <v>22995023.918075956</v>
      </c>
      <c r="L46" s="67">
        <f t="shared" si="94"/>
        <v>-2338917.178075958</v>
      </c>
      <c r="M46" s="68">
        <f t="shared" si="11"/>
        <v>-0.10171405719814795</v>
      </c>
      <c r="N46" s="41"/>
      <c r="O46" s="67">
        <f>_xll.OneStreamExcelAddIn.XFFunctions.XFGetCell("TRUE", "CONSOL", $D$3,"TOT_Entity","USD","Actual",$F$3,"YTD",$B46,"TOPFLOW","TOP","TOP","top1",$C46,"top3","Open_Acute_DIV1","TOP5","TOP6","REPORTED","TOP8")</f>
        <v>14672443.859999999</v>
      </c>
      <c r="P46" s="67">
        <f>_xll.OneStreamExcelAddIn.XFFunctions.XFGetCell("TRUE", "CONSOL", $D$3,"TOT_Entity","USD","Actual",$E$3,"YTD",$B46,"TOPFLOW","TOP","TOP","top1",$C46,"top3","Open_Acute_DIV1","TOP5","TOP6","REPORTED","VAR_BW_PY_Actual")</f>
        <v>5983662.8799999999</v>
      </c>
      <c r="Q46" s="68">
        <f t="shared" si="12"/>
        <v>0.40781637586037423</v>
      </c>
      <c r="R46" s="41"/>
      <c r="S46" s="67">
        <f>_xll.OneStreamExcelAddIn.XFFunctions.XFGetCell("TRUE", "CONSOL", $D$3,"TOT_Entity","USD","MIDFCST",$E$3,"MTD",$B46,"TOPFLOW","TOP","TOP","top1",$C46,"top3","Open_Acute_DIV1","TOP5","TOP6","REPORTED","TOP8")</f>
        <v>0</v>
      </c>
      <c r="T46" s="67">
        <f t="shared" si="68"/>
        <v>5911901.2999999998</v>
      </c>
      <c r="U46" s="68">
        <f t="shared" si="35"/>
        <v>0</v>
      </c>
      <c r="V46" s="41"/>
      <c r="W46" s="42"/>
      <c r="X46" s="43"/>
      <c r="Y46" s="42"/>
      <c r="Z46" s="44"/>
      <c r="AA46" s="58"/>
      <c r="AB46" s="67">
        <f>_xll.OneStreamExcelAddIn.XFFunctions.XFGetCell("TRUE", "CONSOL", $D$3,"TOT_Entity","USD","Actual",[1]Setup!C4,"PERIODIC",$B46,"TOPFLOW","TOP","TOP","top1",$C46,"top3","Open_Acute_DIV1","TOP5","TOP6","REPORTED","TOP8")</f>
        <v>5501712.5799999991</v>
      </c>
      <c r="AC46" s="67">
        <f>_xll.OneStreamExcelAddIn.XFFunctions.XFGetCell("TRUE", "CONSOL", $D$3,"TOT_Entity","Aggregated","Budget_Working",[1]Setup!C4,"PERIODIC",$B46,"TOPFLOW","TOP","TOP","top1",$C46,"top3","Open_Acute_DIV1","TOP5","TOP6","REPORTED","TOP8")</f>
        <v>5582035.6328595672</v>
      </c>
      <c r="AD46" s="67">
        <f>AB46-AC46</f>
        <v>-80323.052859568037</v>
      </c>
      <c r="AE46" s="68">
        <f>IFERROR(AD46/AC46,0)</f>
        <v>-1.4389562901879958E-2</v>
      </c>
      <c r="AG46" s="67">
        <f>_xll.OneStreamExcelAddIn.XFFunctions.XFGetCell("TRUE", "CONSOL", $D$3,"TOT_Entity","USD","Actual",[1]Setup!C5,"PERIODIC",$B46,"TOPFLOW","TOP","TOP","top1",$C46,"top3","Open_Acute_DIV1","TOP5","TOP6","REPORTED","TOP8")</f>
        <v>5806801.6799999997</v>
      </c>
      <c r="AH46" s="67">
        <f>_xll.OneStreamExcelAddIn.XFFunctions.XFGetCell("TRUE", "CONSOL", $D$3,"TOT_Entity","Aggregated","Budget_Working",[1]Setup!C5,"PERIODIC",$B46,"TOPFLOW","TOP","TOP","top1",$C46,"top3","Open_Acute_DIV1","TOP5","TOP6","REPORTED","TOP8")</f>
        <v>5577529.9145223852</v>
      </c>
      <c r="AI46" s="67">
        <f>AG46-AH46</f>
        <v>229271.76547761448</v>
      </c>
      <c r="AJ46" s="68">
        <f>IFERROR(AI46/AH46,0)</f>
        <v>4.1106326454772135E-2</v>
      </c>
      <c r="AL46" s="67">
        <f>_xll.OneStreamExcelAddIn.XFFunctions.XFGetCell("TRUE", "CONSOL", $D$3,"TOT_Entity","USD","Actual",[1]Setup!C6,"PERIODIC",$B46,"TOPFLOW","TOP","TOP","top1",$C46,"top3","Open_Acute_DIV1","TOP5","TOP6","REPORTED","TOP8")</f>
        <v>3435691.18</v>
      </c>
      <c r="AM46" s="67">
        <f>_xll.OneStreamExcelAddIn.XFFunctions.XFGetCell("TRUE", "CONSOL", $D$3,"TOT_Entity","Aggregated","Budget_Working",[1]Setup!C6,"PERIODIC",$B46,"TOPFLOW","TOP","TOP","top1",$C46,"top3","Open_Acute_DIV1","TOP5","TOP6","REPORTED","TOP8")</f>
        <v>6132249.8418108737</v>
      </c>
      <c r="AN46" s="67">
        <f>AL46-AM46</f>
        <v>-2696558.6618108735</v>
      </c>
      <c r="AO46" s="68">
        <f>IFERROR((AL46/AM46)-1,0)</f>
        <v>-0.43973398530262275</v>
      </c>
      <c r="AQ46" s="67">
        <f>_xll.OneStreamExcelAddIn.XFFunctions.XFGetCell("TRUE", "CONSOL", $D$3,"TOT_Entity","USD","Actual",[1]Setup!C7,"PERIODIC",$B46,"TOPFLOW","TOP","TOP","top1",$C46,"top3","Open_Acute_DIV1","TOP5","TOP6","REPORTED","TOP8")</f>
        <v>5911901.2999999998</v>
      </c>
      <c r="AR46" s="67">
        <f>_xll.OneStreamExcelAddIn.XFFunctions.XFGetCell("TRUE", "CONSOL", $D$3,"TOT_Entity","Aggregated","Budget_Working",[1]Setup!C7,"PERIODIC",$B46,"TOPFLOW","TOP","TOP","top1",$C46,"top3","Open_Acute_DIV1","TOP5","TOP6","REPORTED","TOP8")</f>
        <v>5703208.5288831275</v>
      </c>
      <c r="AS46" s="67">
        <f>AQ46-AR46</f>
        <v>208692.77111687232</v>
      </c>
      <c r="AT46" s="68">
        <f>IFERROR((AQ46/AR46)-1,0)</f>
        <v>3.6592169137771524E-2</v>
      </c>
      <c r="AV46" s="67">
        <f>_xll.OneStreamExcelAddIn.XFFunctions.XFGetCell("TRUE", "CONSOL", $D$3,"TOT_Entity","USD","Actual",[1]Setup!C8,"PERIODIC",$B46,"TOPFLOW","TOP","TOP","top1",$C46,"top3","Open_Acute_DIV1","TOP5","TOP6","REPORTED","TOP8")</f>
        <v>-20656106.739999998</v>
      </c>
      <c r="AW46" s="67">
        <f>_xll.OneStreamExcelAddIn.XFFunctions.XFGetCell("TRUE", "CONSOL", $D$3,"TOT_Entity","Aggregated","Budget_Working",[1]Setup!C8,"PERIODIC",$B46,"TOPFLOW","TOP","TOP","top1",$C46,"top3","Open_Acute_DIV1","TOP5","TOP6","REPORTED","TOP8")</f>
        <v>5713711.0029350454</v>
      </c>
      <c r="AX46" s="67">
        <f>AV46-AW46</f>
        <v>-26369817.742935043</v>
      </c>
      <c r="AY46" s="68">
        <f>IFERROR((AV46/AW46)-1,0)</f>
        <v>-4.6151822746003912</v>
      </c>
      <c r="BA46" s="67">
        <f>_xll.OneStreamExcelAddIn.XFFunctions.XFGetCell("TRUE", "CONSOL", $D$3,"TOT_Entity","USD","Actual",[1]Setup!C9,"PERIODIC",$B46,"TOPFLOW","TOP","TOP","top1",$C46,"top3","Open_Acute_DIV1","TOP5","TOP6","REPORTED","TOP8")</f>
        <v>0</v>
      </c>
      <c r="BB46" s="67">
        <f>_xll.OneStreamExcelAddIn.XFFunctions.XFGetCell("TRUE", "CONSOL", $D$3,"TOT_Entity","Aggregated","Budget_Working",[1]Setup!C9,"PERIODIC",$B46,"TOPFLOW","TOP","TOP","top1",$C46,"top3","Open_Acute_DIV1","TOP5","TOP6","REPORTED","TOP8")</f>
        <v>5883000.2932817843</v>
      </c>
      <c r="BC46" s="67">
        <f>BA46-BB46</f>
        <v>-5883000.2932817843</v>
      </c>
      <c r="BD46" s="68">
        <f>IFERROR((BA46/BB46)-1,0)</f>
        <v>-1</v>
      </c>
      <c r="BF46" s="67">
        <f>_xll.OneStreamExcelAddIn.XFFunctions.XFGetCell("TRUE", "CONSOL", $D$3,"TOT_Entity","USD","Actual",[1]Setup!C10,"PERIODIC",$B46,"TOPFLOW","TOP","TOP","top1",$C46,"top3","Open_Acute_DIV1","TOP5","TOP6","REPORTED","TOP8")</f>
        <v>0</v>
      </c>
      <c r="BG46" s="67">
        <f>_xll.OneStreamExcelAddIn.XFFunctions.XFGetCell("TRUE", "CONSOL", $D$3,"TOT_Entity","Aggregated","Budget_Working",[1]Setup!C10,"PERIODIC",$B46,"TOPFLOW","TOP","TOP","top1",$C46,"top3","Open_Acute_DIV1","TOP5","TOP6","REPORTED","TOP8")</f>
        <v>6135581.4894522633</v>
      </c>
      <c r="BH46" s="67">
        <f>BF46-BG46</f>
        <v>-6135581.4894522633</v>
      </c>
      <c r="BI46" s="68">
        <f>IFERROR((BF46/BG46)-1,0)</f>
        <v>-1</v>
      </c>
      <c r="BK46" s="67">
        <f>_xll.OneStreamExcelAddIn.XFFunctions.XFGetCell("TRUE", "CONSOL", $D$3,"TOT_Entity","USD","Actual",[1]Setup!C11,"PERIODIC",$B46,"TOPFLOW","TOP","TOP","top1",$C46,"top3","Open_Acute_DIV1","TOP5","TOP6","REPORTED","TOP8")</f>
        <v>0</v>
      </c>
      <c r="BL46" s="67">
        <f>_xll.OneStreamExcelAddIn.XFFunctions.XFGetCell("TRUE", "CONSOL", $D$3,"TOT_Entity","Aggregated","Budget_Working",[1]Setup!C11,"PERIODIC",$B46,"TOPFLOW","TOP","TOP","top1",$C46,"top3","Open_Acute_DIV1","TOP5","TOP6","REPORTED","TOP8")</f>
        <v>5712896.9266498219</v>
      </c>
      <c r="BM46" s="67">
        <f>BK46-BL46</f>
        <v>-5712896.9266498219</v>
      </c>
      <c r="BN46" s="68">
        <f>IFERROR((BK46/BL46)-1,0)</f>
        <v>-1</v>
      </c>
      <c r="BP46" s="67">
        <f>_xll.OneStreamExcelAddIn.XFFunctions.XFGetCell("TRUE", "CONSOL", $D$3,"TOT_Entity","USD","Actual",[1]Setup!C12,"PERIODIC",$B46,"TOPFLOW","TOP","TOP","top1",$C46,"top3","Open_Acute_DIV1","TOP5","TOP6","REPORTED","TOP8")</f>
        <v>0</v>
      </c>
      <c r="BQ46" s="67">
        <f>_xll.OneStreamExcelAddIn.XFFunctions.XFGetCell("TRUE", "CONSOL", $D$3,"TOT_Entity","Aggregated","Budget_Working",[1]Setup!C12,"PERIODIC",$B46,"TOPFLOW","TOP","TOP","top1",$C46,"top3","Open_Acute_DIV1","TOP5","TOP6","REPORTED","TOP8")</f>
        <v>5705885.3622514848</v>
      </c>
      <c r="BR46" s="67">
        <f>BP46-BQ46</f>
        <v>-5705885.3622514848</v>
      </c>
      <c r="BS46" s="68">
        <f>IFERROR((BP46/BQ46)-1,0)</f>
        <v>-1</v>
      </c>
      <c r="BU46" s="67">
        <f>_xll.OneStreamExcelAddIn.XFFunctions.XFGetCell("TRUE", "CONSOL", $D$3,"TOT_Entity","USD","Actual",[1]Setup!C13,"PERIODIC",$B46,"TOPFLOW","TOP","TOP","top1",$C46,"top3","Open_Acute_DIV1","TOP5","TOP6","REPORTED","TOP8")</f>
        <v>0</v>
      </c>
      <c r="BV46" s="67">
        <f>_xll.OneStreamExcelAddIn.XFFunctions.XFGetCell("TRUE", "CONSOL", $D$3,"TOT_Entity","Aggregated","Budget_Working",[1]Setup!C13,"PERIODIC",$B46,"TOPFLOW","TOP","TOP","top1",$C46,"top3","Open_Acute_DIV1","TOP5","TOP6","REPORTED","TOP8")</f>
        <v>5869333.5450872649</v>
      </c>
      <c r="BW46" s="67">
        <f>BU46-BV46</f>
        <v>-5869333.5450872649</v>
      </c>
      <c r="BX46" s="68">
        <f>IFERROR((BU46/BV46)-1,0)</f>
        <v>-1</v>
      </c>
      <c r="BZ46" s="67">
        <f>_xll.OneStreamExcelAddIn.XFFunctions.XFGetCell("TRUE", "CONSOL", $D$3,"TOT_Entity","USD","Actual",[1]Setup!C14,"PERIODIC",$B46,"TOPFLOW","TOP","TOP","top1",$C46,"top3","Open_Acute_DIV1","TOP5","TOP6","REPORTED","TOP8")</f>
        <v>0</v>
      </c>
      <c r="CA46" s="67">
        <f>_xll.OneStreamExcelAddIn.XFFunctions.XFGetCell("TRUE", "CONSOL", $D$3,"TOT_Entity","Aggregated","Budget_Working",[1]Setup!C14,"PERIODIC",$B46,"TOPFLOW","TOP","TOP","top1",$C46,"top3","Open_Acute_DIV1","TOP5","TOP6","REPORTED","TOP8")</f>
        <v>5473071.6991719091</v>
      </c>
      <c r="CB46" s="67">
        <f>BZ46-CA46</f>
        <v>-5473071.6991719091</v>
      </c>
      <c r="CC46" s="68">
        <f>IFERROR((BZ46/CA46)-1,0)</f>
        <v>-1</v>
      </c>
      <c r="CE46" s="67">
        <f>_xll.OneStreamExcelAddIn.XFFunctions.XFGetCell("TRUE", "CONSOL", $D$3,"TOT_Entity","USD","Actual",[1]Setup!C15,"PERIODIC",$B46,"TOPFLOW","TOP","TOP","top1",$C46,"top3","Open_Acute_DIV1","TOP5","TOP6","REPORTED","TOP8")</f>
        <v>0</v>
      </c>
      <c r="CF46" s="67">
        <f>_xll.OneStreamExcelAddIn.XFFunctions.XFGetCell("TRUE", "CONSOL", $D$3,"TOT_Entity","Aggregated","Budget_Working",[1]Setup!C15,"PERIODIC",$B46,"TOPFLOW","TOP","TOP","top1",$C46,"top3","Open_Acute_DIV1","TOP5","TOP6","REPORTED","TOP8")</f>
        <v>5908646.1491490221</v>
      </c>
      <c r="CG46" s="67">
        <f>CE46-CF46</f>
        <v>-5908646.1491490221</v>
      </c>
      <c r="CH46" s="68">
        <f>IFERROR((CE46/CF46)-1,0)</f>
        <v>-1</v>
      </c>
      <c r="CI46" s="70"/>
      <c r="CJ46" s="67">
        <f>_xll.OneStreamExcelAddIn.XFFunctions.XFGetCell("TRUE", "CONSOL", $D$3,"TOT_Entity","USD","Actual",[1]Setup!C4,"PERIODIC",$B46,"TOPFLOW","TOP","TOP","top1",$C46,"top3","Open_Acute_DIV1","TOP5","TOP6","REPORTED","TOP8")</f>
        <v>5501712.5799999991</v>
      </c>
      <c r="CK46" s="67">
        <f>_xll.OneStreamExcelAddIn.XFFunctions.XFGetCell("TRUE", "CONSOL", $D$3,"TOT_Entity","USD","Actual",[1]Setup!C5,"PERIODIC",$B46,"TOPFLOW","TOP","TOP","top1",$C46,"top3","Open_Acute_DIV1","TOP5","TOP6","REPORTED","TOP8")</f>
        <v>5806801.6799999997</v>
      </c>
      <c r="CL46" s="67">
        <f>_xll.OneStreamExcelAddIn.XFFunctions.XFGetCell("TRUE", "CONSOL", $D$3,"TOT_Entity","USD","Actual",[1]Setup!C6,"PERIODIC",$B46,"TOPFLOW","TOP","TOP","top1",$C46,"top3","Open_Acute_DIV1","TOP5","TOP6","REPORTED","TOP8")</f>
        <v>3435691.18</v>
      </c>
      <c r="CM46" s="67">
        <f>_xll.OneStreamExcelAddIn.XFFunctions.XFGetCell("TRUE", "CONSOL", $D$3,"TOT_Entity","USD","Actual",[1]Setup!C7,"PERIODIC",$B46,"TOPFLOW","TOP","TOP","top1",$C46,"top3","Open_Acute_DIV1","TOP5","TOP6","REPORTED","TOP8")</f>
        <v>5911901.2999999998</v>
      </c>
      <c r="CN46" s="67">
        <f>_xll.OneStreamExcelAddIn.XFFunctions.XFGetCell("TRUE", "CONSOL", $D$3,"TOT_Entity","USD","Actual",[1]Setup!C8,"PERIODIC",$B46,"TOPFLOW","TOP","TOP","top1",$C46,"top3","Open_Acute_DIV1","TOP5","TOP6","REPORTED","TOP8")</f>
        <v>-20656106.739999998</v>
      </c>
      <c r="CO46" s="67">
        <f>_xll.OneStreamExcelAddIn.XFFunctions.XFGetCell("TRUE", "CONSOL", $D$3,"TOT_Entity","USD","Actual",[1]Setup!C9,"PERIODIC",$B46,"TOPFLOW","TOP","TOP","top1",$C46,"top3","Open_Acute_DIV1","TOP5","TOP6","REPORTED","TOP8")</f>
        <v>0</v>
      </c>
      <c r="CP46" s="67">
        <f>_xll.OneStreamExcelAddIn.XFFunctions.XFGetCell("TRUE", "CONSOL", $D$3,"TOT_Entity","USD","Actual",[1]Setup!C10,"PERIODIC",$B46,"TOPFLOW","TOP","TOP","top1",$C46,"top3","Open_Acute_DIV1","TOP5","TOP6","REPORTED","TOP8")</f>
        <v>0</v>
      </c>
      <c r="CQ46" s="67">
        <f>_xll.OneStreamExcelAddIn.XFFunctions.XFGetCell("TRUE", "CONSOL", $D$3,"TOT_Entity","USD","Actual",[1]Setup!C11,"PERIODIC",$B46,"TOPFLOW","TOP","TOP","top1",$C46,"top3","Open_Acute_DIV1","TOP5","TOP6","REPORTED","TOP8")</f>
        <v>0</v>
      </c>
      <c r="CR46" s="67">
        <f>_xll.OneStreamExcelAddIn.XFFunctions.XFGetCell("TRUE", "CONSOL", $D$3,"TOT_Entity","USD","Actual",[1]Setup!C12,"PERIODIC",$B46,"TOPFLOW","TOP","TOP","top1",$C46,"top3","Open_Acute_DIV1","TOP5","TOP6","REPORTED","TOP8")</f>
        <v>0</v>
      </c>
      <c r="CS46" s="67">
        <f>_xll.OneStreamExcelAddIn.XFFunctions.XFGetCell("TRUE", "CONSOL", $D$3,"TOT_Entity","USD","Actual",[1]Setup!C13,"PERIODIC",$B46,"TOPFLOW","TOP","TOP","top1",$C46,"top3","Open_Acute_DIV1","TOP5","TOP6","REPORTED","TOP8")</f>
        <v>0</v>
      </c>
      <c r="CT46" s="67">
        <f>_xll.OneStreamExcelAddIn.XFFunctions.XFGetCell("TRUE", "CONSOL", $D$3,"TOT_Entity","USD","Actual",[1]Setup!C14,"PERIODIC",$B46,"TOPFLOW","TOP","TOP","top1",$C46,"top3","Open_Acute_DIV1","TOP5","TOP6","REPORTED","TOP8")</f>
        <v>0</v>
      </c>
      <c r="CU46" s="67">
        <f>_xll.OneStreamExcelAddIn.XFFunctions.XFGetCell("TRUE", "CONSOL", $D$3,"TOT_Entity","USD","Actual",[1]Setup!C15,"PERIODIC",$B46,"TOPFLOW","TOP","TOP","top1",$C46,"top3","Open_Acute_DIV1","TOP5","TOP6","REPORTED","TOP8")</f>
        <v>0</v>
      </c>
      <c r="CV46" s="70"/>
      <c r="CW46" s="67">
        <f>_xll.OneStreamExcelAddIn.XFFunctions.XFGetCell("TRUE", "CONSOL", $D$3,"TOT_Entity","USD","Actual",[1]Setup!C17,"PERIODIC",$B46,"TOPFLOW","TOP","TOP","top1",$C46,"top3","Open_Acute_DIV1","TOP5","TOP6","REPORTED","TOP8")</f>
        <v>3275301.4299999997</v>
      </c>
      <c r="CX46" s="67">
        <f>_xll.OneStreamExcelAddIn.XFFunctions.XFGetCell("TRUE", "CONSOL", $D$3,"TOT_Entity","USD","Actual",[1]Setup!C18,"PERIODIC",$B46,"TOPFLOW","TOP","TOP","top1",$C46,"top3","Open_Acute_DIV1","TOP5","TOP6","REPORTED","TOP8")</f>
        <v>3686384.22</v>
      </c>
      <c r="CY46" s="67">
        <f>_xll.OneStreamExcelAddIn.XFFunctions.XFGetCell("TRUE", "CONSOL", $D$3,"TOT_Entity","USD","Actual",[1]Setup!C19,"PERIODIC",$B46,"TOPFLOW","TOP","TOP","top1",$C46,"top3","Open_Acute_DIV1","TOP5","TOP6","REPORTED","TOP8")</f>
        <v>3955189.83</v>
      </c>
      <c r="CZ46" s="67">
        <f>_xll.OneStreamExcelAddIn.XFFunctions.XFGetCell("TRUE", "CONSOL", $D$3,"TOT_Entity","USD","Actual",[1]Setup!C20,"PERIODIC",$B46,"TOPFLOW","TOP","TOP","top1",$C46,"top3","Open_Acute_DIV1","TOP5","TOP6","REPORTED","TOP8")</f>
        <v>3755568.38</v>
      </c>
      <c r="DA46" s="67">
        <f>_xll.OneStreamExcelAddIn.XFFunctions.XFGetCell("TRUE", "CONSOL", $D$3,"TOT_Entity","USD","Actual",[1]Setup!C21,"PERIODIC",$B46,"TOPFLOW","TOP","TOP","top1",$C46,"top3","Open_Acute_DIV1","TOP5","TOP6","REPORTED","TOP8")</f>
        <v>4528533.24</v>
      </c>
      <c r="DB46" s="67">
        <f>_xll.OneStreamExcelAddIn.XFFunctions.XFGetCell("TRUE", "CONSOL", $D$3,"TOT_Entity","USD","Actual",[1]Setup!C22,"PERIODIC",$B46,"TOPFLOW","TOP","TOP","top1",$C46,"top3","Open_Acute_DIV1","TOP5","TOP6","REPORTED","TOP8")</f>
        <v>32571155.229999997</v>
      </c>
      <c r="DC46" s="67">
        <f>_xll.OneStreamExcelAddIn.XFFunctions.XFGetCell("TRUE", "CONSOL", $D$3,"TOT_Entity","USD","Actual",[1]Setup!C23,"PERIODIC",$B46,"TOPFLOW","TOP","TOP","top1",$C46,"top3","Open_Acute_DIV1","TOP5","TOP6","REPORTED","TOP8")</f>
        <v>5704763.3399999999</v>
      </c>
      <c r="DD46" s="67">
        <f>_xll.OneStreamExcelAddIn.XFFunctions.XFGetCell("TRUE", "CONSOL", $D$3,"TOT_Entity","USD","Actual",[1]Setup!C24,"PERIODIC",$B46,"TOPFLOW","TOP","TOP","top1",$C46,"top3","Open_Acute_DIV1","TOP5","TOP6","REPORTED","TOP8")</f>
        <v>5454924.0999999996</v>
      </c>
      <c r="DE46" s="67">
        <f>_xll.OneStreamExcelAddIn.XFFunctions.XFGetCell("TRUE", "CONSOL", $D$3,"TOT_Entity","USD","Actual",[1]Setup!C25,"PERIODIC",$B46,"TOPFLOW","TOP","TOP","top1",$C46,"top3","Open_Acute_DIV1","TOP5","TOP6","REPORTED","TOP8")</f>
        <v>3866458.04</v>
      </c>
      <c r="DF46" s="67">
        <f>_xll.OneStreamExcelAddIn.XFFunctions.XFGetCell("TRUE", "CONSOL", $D$3,"TOT_Entity","USD","Actual",[1]Setup!C26,"PERIODIC",$B46,"TOPFLOW","TOP","TOP","top1",$C46,"top3","Open_Acute_DIV1","TOP5","TOP6","REPORTED","TOP8")</f>
        <v>5439477.6099999994</v>
      </c>
      <c r="DG46" s="67">
        <f>_xll.OneStreamExcelAddIn.XFFunctions.XFGetCell("TRUE", "CONSOL", $D$3,"TOT_Entity","USD","Actual",[1]Setup!C27,"PERIODIC",$B46,"TOPFLOW","TOP","TOP","top1",$C46,"top3","Open_Acute_DIV1","TOP5","TOP6","REPORTED","TOP8")</f>
        <v>5063588.43</v>
      </c>
      <c r="DH46" s="67">
        <f>_xll.OneStreamExcelAddIn.XFFunctions.XFGetCell("TRUE", "CONSOL", $D$3,"TOT_Entity","USD","Actual",[1]Setup!C28,"PERIODIC",$B46,"TOPFLOW","TOP","TOP","top1",$C46,"top3","Open_Acute_DIV1","TOP5","TOP6","REPORTED","TOP8")</f>
        <v>5218572.92</v>
      </c>
      <c r="DI46" s="71"/>
      <c r="DJ46" s="67">
        <f>_xll.OneStreamExcelAddIn.XFFunctions.XFGetCell("TRUE", "CONSOL", $D$3,"TOT_Entity","Aggregated","Budget_Working",[1]Setup!C4,"PERIODIC",$B46,"TOPFLOW","TOP","TOP","top1",$C46,"top3","Open_Acute_DIV1","TOP5","TOP6","REPORTED","TOP8")</f>
        <v>5582035.6328595672</v>
      </c>
      <c r="DK46" s="67">
        <f>_xll.OneStreamExcelAddIn.XFFunctions.XFGetCell("TRUE", "CONSOL", $D$3,"TOT_Entity","Aggregated","Budget_Working",[1]Setup!C5,"PERIODIC",$B46,"TOPFLOW","TOP","TOP","top1",$C46,"top3","Open_Acute_DIV1","TOP5","TOP6","REPORTED","TOP8")</f>
        <v>5577529.9145223852</v>
      </c>
      <c r="DL46" s="67">
        <f>_xll.OneStreamExcelAddIn.XFFunctions.XFGetCell("TRUE", "CONSOL", $D$3,"TOT_Entity","Aggregated","Budget_Working",[1]Setup!C6,"PERIODIC",$B46,"TOPFLOW","TOP","TOP","top1",$C46,"top3","Open_Acute_DIV1","TOP5","TOP6","REPORTED","TOP8")</f>
        <v>6132249.8418108737</v>
      </c>
      <c r="DM46" s="67">
        <f>_xll.OneStreamExcelAddIn.XFFunctions.XFGetCell("TRUE", "CONSOL", $D$3,"TOT_Entity","Aggregated","Budget_Working",[1]Setup!C7,"PERIODIC",$B46,"TOPFLOW","TOP","TOP","top1",$C46,"top3","Open_Acute_DIV1","TOP5","TOP6","REPORTED","TOP8")</f>
        <v>5703208.5288831275</v>
      </c>
      <c r="DN46" s="67">
        <f>_xll.OneStreamExcelAddIn.XFFunctions.XFGetCell("TRUE", "CONSOL", $D$3,"TOT_Entity","Aggregated","Budget_Working",[1]Setup!C8,"PERIODIC",$B46,"TOPFLOW","TOP","TOP","top1",$C46,"top3","Open_Acute_DIV1","TOP5","TOP6","REPORTED","TOP8")</f>
        <v>5713711.0029350454</v>
      </c>
      <c r="DO46" s="67">
        <f>_xll.OneStreamExcelAddIn.XFFunctions.XFGetCell("TRUE", "CONSOL", $D$3,"TOT_Entity","Aggregated","Budget_Working",[1]Setup!C9,"PERIODIC",$B46,"TOPFLOW","TOP","TOP","top1",$C46,"top3","Open_Acute_DIV1","TOP5","TOP6","REPORTED","TOP8")</f>
        <v>5883000.2932817843</v>
      </c>
      <c r="DP46" s="67">
        <f>_xll.OneStreamExcelAddIn.XFFunctions.XFGetCell("TRUE", "CONSOL", $D$3,"TOT_Entity","Aggregated","Budget_Working",[1]Setup!C10,"PERIODIC",$B46,"TOPFLOW","TOP","TOP","top1",$C46,"top3","Open_Acute_DIV1","TOP5","TOP6","REPORTED","TOP8")</f>
        <v>6135581.4894522633</v>
      </c>
      <c r="DQ46" s="67">
        <f>_xll.OneStreamExcelAddIn.XFFunctions.XFGetCell("TRUE", "CONSOL", $D$3,"TOT_Entity","Aggregated","Budget_Working",[1]Setup!C11,"PERIODIC",$B46,"TOPFLOW","TOP","TOP","top1",$C46,"top3","Open_Acute_DIV1","TOP5","TOP6","REPORTED","TOP8")</f>
        <v>5712896.9266498219</v>
      </c>
      <c r="DR46" s="67">
        <f>_xll.OneStreamExcelAddIn.XFFunctions.XFGetCell("TRUE", "CONSOL", $D$3,"TOT_Entity","Aggregated","Budget_Working",[1]Setup!C12,"PERIODIC",$B46,"TOPFLOW","TOP","TOP","top1",$C46,"top3","Open_Acute_DIV1","TOP5","TOP6","REPORTED","TOP8")</f>
        <v>5705885.3622514848</v>
      </c>
      <c r="DS46" s="67">
        <f>_xll.OneStreamExcelAddIn.XFFunctions.XFGetCell("TRUE", "CONSOL", $D$3,"TOT_Entity","Aggregated","Budget_Working",[1]Setup!C13,"PERIODIC",$B46,"TOPFLOW","TOP","TOP","top1",$C46,"top3","Open_Acute_DIV1","TOP5","TOP6","REPORTED","TOP8")</f>
        <v>5869333.5450872649</v>
      </c>
      <c r="DT46" s="67">
        <f>_xll.OneStreamExcelAddIn.XFFunctions.XFGetCell("TRUE", "CONSOL", $D$3,"TOT_Entity","Aggregated","Budget_Working",[1]Setup!C14,"PERIODIC",$B46,"TOPFLOW","TOP","TOP","top1",$C46,"top3","Open_Acute_DIV1","TOP5","TOP6","REPORTED","TOP8")</f>
        <v>5473071.6991719091</v>
      </c>
      <c r="DU46" s="67">
        <f>_xll.OneStreamExcelAddIn.XFFunctions.XFGetCell("TRUE", "CONSOL", $D$3,"TOT_Entity","Aggregated","Budget_Working",[1]Setup!C15,"PERIODIC",$B46,"TOPFLOW","TOP","TOP","top1",$C46,"top3","Open_Acute_DIV1","TOP5","TOP6","REPORTED","TOP8")</f>
        <v>5908646.1491490221</v>
      </c>
      <c r="DV46" s="71"/>
      <c r="DW46" s="67">
        <f>_xll.OneStreamExcelAddIn.XFFunctions.XFGetCell("TRUE", "CONSOL", $D$3,"TOT_Entity","USD","Budget_Final",[1]Setup!C17,"PERIODIC",$B46,"TOPFLOW","TOP","TOP","top1",$C46,"top3","Open_Acute_DIV1","TOP5","TOP6","REPORTED","TOP8")</f>
        <v>3599472.1262213984</v>
      </c>
      <c r="DX46" s="67">
        <f>_xll.OneStreamExcelAddIn.XFFunctions.XFGetCell("TRUE", "CONSOL", $D$3,"TOT_Entity","USD","Budget_Final",[1]Setup!C18,"PERIODIC",$B46,"TOPFLOW","TOP","TOP","top1",$C46,"top3","Open_Acute_DIV1","TOP5","TOP6","REPORTED","TOP8")</f>
        <v>3444522.1304385797</v>
      </c>
      <c r="DY46" s="67">
        <f>_xll.OneStreamExcelAddIn.XFFunctions.XFGetCell("TRUE", "CONSOL", $D$3,"TOT_Entity","USD","Budget_Final",[1]Setup!C19,"PERIODIC",$B46,"TOPFLOW","TOP","TOP","top1",$C46,"top3","Open_Acute_DIV1","TOP5","TOP6","REPORTED","TOP8")</f>
        <v>3844979.154568837</v>
      </c>
      <c r="DZ46" s="67">
        <f>_xll.OneStreamExcelAddIn.XFFunctions.XFGetCell("TRUE", "CONSOL", $D$3,"TOT_Entity","USD","Budget_Final",[1]Setup!C20,"PERIODIC",$B46,"TOPFLOW","TOP","TOP","top1",$C46,"top3","Open_Acute_DIV1","TOP5","TOP6","REPORTED","TOP8")</f>
        <v>3954611.7331866422</v>
      </c>
      <c r="EA46" s="67">
        <f>_xll.OneStreamExcelAddIn.XFFunctions.XFGetCell("TRUE", "CONSOL", $D$3,"TOT_Entity","USD","Budget_Final",[1]Setup!C21,"PERIODIC",$B46,"TOPFLOW","TOP","TOP","top1",$C46,"top3","Open_Acute_DIV1","TOP5","TOP6","REPORTED","TOP8")</f>
        <v>3953426.2256068401</v>
      </c>
      <c r="EB46" s="67">
        <f>_xll.OneStreamExcelAddIn.XFFunctions.XFGetCell("TRUE", "CONSOL", $D$3,"TOT_Entity","USD","Budget_Final",[1]Setup!C22,"PERIODIC",$B46,"TOPFLOW","TOP","TOP","top1",$C46,"top3","Open_Acute_DIV1","TOP5","TOP6","REPORTED","TOP8")</f>
        <v>3719011.4731651689</v>
      </c>
      <c r="EC46" s="67">
        <f>_xll.OneStreamExcelAddIn.XFFunctions.XFGetCell("TRUE", "CONSOL", $D$3,"TOT_Entity","USD","Budget_Final",[1]Setup!C23,"PERIODIC",$B46,"TOPFLOW","TOP","TOP","top1",$C46,"top3","Open_Acute_DIV1","TOP5","TOP6","REPORTED","TOP8")</f>
        <v>3880913.0219708406</v>
      </c>
      <c r="ED46" s="67">
        <f>_xll.OneStreamExcelAddIn.XFFunctions.XFGetCell("TRUE", "CONSOL", $D$3,"TOT_Entity","USD","Budget_Final",[1]Setup!C24,"PERIODIC",$B46,"TOPFLOW","TOP","TOP","top1",$C46,"top3","Open_Acute_DIV1","TOP5","TOP6","REPORTED","TOP8")</f>
        <v>3883827.2636588109</v>
      </c>
      <c r="EE46" s="67">
        <f>_xll.OneStreamExcelAddIn.XFFunctions.XFGetCell("TRUE", "CONSOL", $D$3,"TOT_Entity","USD","Budget_Final",[1]Setup!C25,"PERIODIC",$B46,"TOPFLOW","TOP","TOP","top1",$C46,"top3","Open_Acute_DIV1","TOP5","TOP6","REPORTED","TOP8")</f>
        <v>3909045.5274270102</v>
      </c>
      <c r="EF46" s="67">
        <f>_xll.OneStreamExcelAddIn.XFFunctions.XFGetCell("TRUE", "CONSOL", $D$3,"TOT_Entity","USD","Budget_Final",[1]Setup!C26,"PERIODIC",$B46,"TOPFLOW","TOP","TOP","top1",$C46,"top3","Open_Acute_DIV1","TOP5","TOP6","REPORTED","TOP8")</f>
        <v>3951638.5839406736</v>
      </c>
      <c r="EG46" s="67">
        <f>_xll.OneStreamExcelAddIn.XFFunctions.XFGetCell("TRUE", "CONSOL", $D$3,"TOT_Entity","USD","Budget_Final",[1]Setup!C27,"PERIODIC",$B46,"TOPFLOW","TOP","TOP","top1",$C46,"top3","Open_Acute_DIV1","TOP5","TOP6","REPORTED","TOP8")</f>
        <v>3766468.4832310211</v>
      </c>
      <c r="EH46" s="67">
        <f>_xll.OneStreamExcelAddIn.XFFunctions.XFGetCell("TRUE", "CONSOL", $D$3,"TOT_Entity","USD","Budget_Final",[1]Setup!C28,"PERIODIC",$B46,"TOPFLOW","TOP","TOP","top1",$C46,"top3","Open_Acute_DIV1","TOP5","TOP6","REPORTED","TOP8")</f>
        <v>3760555.5682397629</v>
      </c>
    </row>
    <row r="47" spans="2:138" x14ac:dyDescent="0.25">
      <c r="B47" s="51"/>
      <c r="C47" s="51"/>
      <c r="D47" s="73" t="s">
        <v>81</v>
      </c>
      <c r="E47" s="53"/>
      <c r="F47" s="53"/>
      <c r="G47" s="46"/>
      <c r="H47" s="40"/>
      <c r="I47" s="31"/>
      <c r="J47" s="53"/>
      <c r="K47" s="53"/>
      <c r="L47" s="46"/>
      <c r="M47" s="40"/>
      <c r="N47" s="31"/>
      <c r="O47" s="53"/>
      <c r="P47" s="46"/>
      <c r="Q47" s="40"/>
      <c r="R47" s="31"/>
      <c r="S47" s="53"/>
      <c r="T47" s="46"/>
      <c r="U47" s="40"/>
      <c r="V47" s="31"/>
      <c r="W47" s="74"/>
      <c r="X47" s="75"/>
      <c r="Y47" s="74"/>
      <c r="Z47" s="76"/>
      <c r="AA47" s="40"/>
      <c r="AB47" s="40"/>
      <c r="AC47" s="40"/>
      <c r="AD47" s="46"/>
      <c r="AE47" s="40"/>
      <c r="AG47" s="53"/>
      <c r="AH47" s="53"/>
      <c r="AI47" s="46"/>
      <c r="AJ47" s="40"/>
      <c r="AL47" s="53"/>
      <c r="AM47" s="53"/>
      <c r="AN47" s="46"/>
      <c r="AO47" s="40"/>
      <c r="AQ47" s="53"/>
      <c r="AR47" s="53"/>
      <c r="AS47" s="46"/>
      <c r="AT47" s="40"/>
      <c r="AV47" s="53"/>
      <c r="AW47" s="53"/>
      <c r="AX47" s="46"/>
      <c r="AY47" s="40"/>
      <c r="BA47" s="53"/>
      <c r="BB47" s="53"/>
      <c r="BC47" s="46"/>
      <c r="BD47" s="40"/>
      <c r="BF47" s="53"/>
      <c r="BG47" s="53"/>
      <c r="BH47" s="46"/>
      <c r="BI47" s="40"/>
      <c r="BK47" s="53"/>
      <c r="BL47" s="53"/>
      <c r="BM47" s="46"/>
      <c r="BN47" s="40"/>
      <c r="BP47" s="53"/>
      <c r="BQ47" s="53"/>
      <c r="BR47" s="46"/>
      <c r="BS47" s="40"/>
      <c r="BU47" s="53"/>
      <c r="BV47" s="53"/>
      <c r="BW47" s="46"/>
      <c r="BX47" s="40"/>
      <c r="BZ47" s="53"/>
      <c r="CA47" s="53"/>
      <c r="CB47" s="46"/>
      <c r="CC47" s="40"/>
      <c r="CE47" s="53"/>
      <c r="CF47" s="53"/>
      <c r="CG47" s="46"/>
      <c r="CH47" s="40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</row>
    <row r="48" spans="2:138" x14ac:dyDescent="0.25">
      <c r="B48" s="51" t="s">
        <v>82</v>
      </c>
      <c r="C48" s="65" t="s">
        <v>83</v>
      </c>
      <c r="D48" s="52" t="s">
        <v>84</v>
      </c>
      <c r="E48" s="53">
        <f>_xll.OneStreamExcelAddIn.XFFunctions.XFGetCell("TRUE","CONSOL", $D$3,"TOT_Entity","USD","Actual",$E$3,"PERIODIC",$B48,"TOPFLOW","TOP","TOP","top1",$C48,"top3","Open_Acute_DIV1","TOP5","TOP6","REPORTED","TOP8")-E49</f>
        <v>1173253.48</v>
      </c>
      <c r="F48" s="53">
        <f>_xll.OneStreamExcelAddIn.XFFunctions.XFGetCell("TRUE", "CONSOL", $D$3,"TOT_Entity","Aggregated","Budget_Working",$E$3,"PERIODIC",$B48,"TOPFLOW","TOP","TOP","top1",$C48,"top3","Open_Acute_DIV1","TOP5","TOP6","REPORTED","TOP8")</f>
        <v>1309401.3600768149</v>
      </c>
      <c r="G48" s="53">
        <f t="shared" ref="G48:G65" si="95">F48-E48</f>
        <v>136147.88007681491</v>
      </c>
      <c r="H48" s="40">
        <f t="shared" si="10"/>
        <v>0.1039771946386461</v>
      </c>
      <c r="I48" s="41"/>
      <c r="J48" s="53">
        <f>_xll.OneStreamExcelAddIn.XFFunctions.XFGetCell("TRUE", "CONSOL", $D$3,"TOT_Entity","USD","Actual",$E$3,"YTD",$B48,"TOPFLOW","TOP","TOP","top1",$C48,"top3","Open_Acute_DIV1","TOP5","TOP6","REPORTED","TOP8")-J49</f>
        <v>4703324.8499999996</v>
      </c>
      <c r="K48" s="53">
        <f>_xll.OneStreamExcelAddIn.XFFunctions.XFGetCell("TRUE", "CONSOL", $D$3,"TOT_Entity","Aggregated","Budget_Working",$E$3,"YTD",$B48,"TOPFLOW","TOP","TOP","top1",$C48,"top3","Open_Acute_DIV1","TOP5","TOP6","REPORTED","TOP8")-K49</f>
        <v>4851761.2504495522</v>
      </c>
      <c r="L48" s="53">
        <f t="shared" ref="L48:L65" si="96">K48-J48</f>
        <v>148436.40044955257</v>
      </c>
      <c r="M48" s="40">
        <f t="shared" si="11"/>
        <v>3.059433323018498E-2</v>
      </c>
      <c r="N48" s="41"/>
      <c r="O48" s="53">
        <f>_xll.OneStreamExcelAddIn.XFFunctions.XFGetCell("TRUE", "CONSOL", $D$3,"TOT_Entity","USD","Actual",$F$3,"YTD",$B48,"TOPFLOW","TOP","TOP","top1",$C48,"top3","Open_Acute_DIV1","TOP5","TOP6","REPORTED","TOP8")-O49</f>
        <v>5161200.21</v>
      </c>
      <c r="P48" s="53">
        <f>_xll.OneStreamExcelAddIn.XFFunctions.XFGetCell("TRUE", "CONSOL", $D$3,"TOT_Entity","USD","Actual",$E$3,"YTD",$B48,"TOPFLOW","TOP","TOP","top1",$C48,"top3","Open_Acute_DIV1","TOP5","TOP6","REPORTED","VAR_BW_PY_Actual")-P49</f>
        <v>457875.36</v>
      </c>
      <c r="Q48" s="40">
        <f t="shared" si="12"/>
        <v>8.8714899901160785E-2</v>
      </c>
      <c r="R48" s="41"/>
      <c r="S48" s="53">
        <f>_xll.OneStreamExcelAddIn.XFFunctions.XFGetCell("TRUE", "CONSOL", $D$3,"TOT_Entity","USD","MIDFCST",$E$3,"MTD",$B48,"TOPFLOW","TOP","TOP","top1",$C48,"top3","Open_Acute_DIV1","TOP5","TOP6","REPORTED","TOP8")-S49</f>
        <v>0</v>
      </c>
      <c r="T48" s="53">
        <f>S48-E48</f>
        <v>-1173253.48</v>
      </c>
      <c r="U48" s="40">
        <f t="shared" ref="U48:U67" si="97">IFERROR(T48/S48,0)</f>
        <v>0</v>
      </c>
      <c r="V48" s="41"/>
      <c r="W48" s="42"/>
      <c r="X48" s="43"/>
      <c r="Y48" s="42"/>
      <c r="Z48" s="44"/>
      <c r="AA48" s="52"/>
      <c r="AB48" s="53">
        <f>_xll.OneStreamExcelAddIn.XFFunctions.XFGetCell("TRUE","CONSOL",$D$3,"TOT_Entity","USD","Actual",[1]Setup!C4,"PERIODIC",$B48,"TOPFLOW","TOP","TOP","top1",$C48,"top3","Open_Acute_DIV1","TOP5","TOP6","REPORTED","TOP8")-AB49</f>
        <v>1192325.2400000002</v>
      </c>
      <c r="AC48" s="53">
        <f>_xll.OneStreamExcelAddIn.XFFunctions.XFGetCell("TRUE", "CONSOL", $D$3,"TOT_Entity","Aggregated","Budget_Working",[1]Setup!C4,"PERIODIC",$B48,"TOPFLOW","TOP","TOP","top1",$C48,"top3","Open_Acute_DIV1","TOP5","TOP6","REPORTED","TOP8")-AC49</f>
        <v>1207738.6411561079</v>
      </c>
      <c r="AD48" s="53">
        <f t="shared" ref="AD48:AD65" si="98">AC48-AB48</f>
        <v>15413.401156107662</v>
      </c>
      <c r="AE48" s="40">
        <f t="shared" ref="AE48:AE67" si="99">IFERROR(AD48/AC48,0)</f>
        <v>1.276219922992046E-2</v>
      </c>
      <c r="AG48" s="53">
        <f>_xll.OneStreamExcelAddIn.XFFunctions.XFGetCell("TRUE","CONSOL",$D$3,"TOT_Entity","USD","Actual",[1]Setup!C5,"PERIODIC",$B48,"TOPFLOW","TOP","TOP","top1",$C48,"top3","Open_Acute_DIV1","TOP5","TOP6","REPORTED","TOP8")-AG49</f>
        <v>1145116.6399999999</v>
      </c>
      <c r="AH48" s="53">
        <f>_xll.OneStreamExcelAddIn.XFFunctions.XFGetCell("TRUE", "CONSOL", $D$3,"TOT_Entity","Aggregated","Budget_Working",[1]Setup!C5,"PERIODIC",$B48,"TOPFLOW","TOP","TOP","top1",$C48,"top3","Open_Acute_DIV1","TOP5","TOP6","REPORTED","TOP8")-AH49</f>
        <v>1169612.4333954288</v>
      </c>
      <c r="AI48" s="53">
        <f t="shared" ref="AI48:AI65" si="100">AH48-AG48</f>
        <v>24495.793395428918</v>
      </c>
      <c r="AJ48" s="40">
        <f t="shared" ref="AJ48:AJ67" si="101">IFERROR(AI48/AH48,0)</f>
        <v>2.0943513163857799E-2</v>
      </c>
      <c r="AL48" s="53">
        <f>_xll.OneStreamExcelAddIn.XFFunctions.XFGetCell("TRUE","CONSOL",$D$3,"TOT_Entity","USD","Actual",[1]Setup!C6,"PERIODIC",$B48,"TOPFLOW","TOP","TOP","top1",$C48,"top3","Open_Acute_DIV1","TOP5","TOP6","REPORTED","TOP8")-AL49</f>
        <v>1192629.49</v>
      </c>
      <c r="AM48" s="53">
        <f>_xll.OneStreamExcelAddIn.XFFunctions.XFGetCell("TRUE", "CONSOL", $D$3,"TOT_Entity","Aggregated","Budget_Working",[1]Setup!C6,"PERIODIC",$B48,"TOPFLOW","TOP","TOP","top1",$C48,"top3","Open_Acute_DIV1","TOP5","TOP6","REPORTED","TOP8")-AM49</f>
        <v>1186869.9683212009</v>
      </c>
      <c r="AN48" s="53">
        <f t="shared" ref="AN48:AN67" si="102">AL48-AM48</f>
        <v>5759.5216787990648</v>
      </c>
      <c r="AO48" s="40">
        <f t="shared" ref="AO48:AO67" si="103">IFERROR((AL48/AM48)-1,0)</f>
        <v>4.8526981325054397E-3</v>
      </c>
      <c r="AQ48" s="53">
        <f>_xll.OneStreamExcelAddIn.XFFunctions.XFGetCell("TRUE","CONSOL",$D$3,"TOT_Entity","USD","Actual",[1]Setup!C7,"PERIODIC",$B48,"TOPFLOW","TOP","TOP","top1",$C48,"top3","Open_Acute_DIV1","TOP5","TOP6","REPORTED","TOP8")-AQ49</f>
        <v>1173253.48</v>
      </c>
      <c r="AR48" s="53">
        <f>_xll.OneStreamExcelAddIn.XFFunctions.XFGetCell("TRUE", "CONSOL", $D$3,"TOT_Entity","Aggregated","Budget_Working",[1]Setup!C7,"PERIODIC",$B48,"TOPFLOW","TOP","TOP","top1",$C48,"top3","Open_Acute_DIV1","TOP5","TOP6","REPORTED","TOP8")-AR49</f>
        <v>1287540.2075768148</v>
      </c>
      <c r="AS48" s="53">
        <f t="shared" ref="AS48:AS63" si="104">AQ48-AR48</f>
        <v>-114286.72757681482</v>
      </c>
      <c r="AT48" s="40">
        <f t="shared" ref="AT48:AT63" si="105">IFERROR((AQ48/AR48)-1,0)</f>
        <v>-8.876361833538815E-2</v>
      </c>
      <c r="AV48" s="53">
        <f>_xll.OneStreamExcelAddIn.XFFunctions.XFGetCell("TRUE","CONSOL",$D$3,"TOT_Entity","USD","Actual",[1]Setup!C8,"PERIODIC",$B48,"TOPFLOW","TOP","TOP","top1",$C48,"top3","Open_Acute_DIV1","TOP5","TOP6","REPORTED","TOP8")-AV49</f>
        <v>-4703324.8499999996</v>
      </c>
      <c r="AW48" s="53">
        <f>_xll.OneStreamExcelAddIn.XFFunctions.XFGetCell("TRUE", "CONSOL", $D$3,"TOT_Entity","Aggregated","Budget_Working",[1]Setup!C8,"PERIODIC",$B48,"TOPFLOW","TOP","TOP","top1",$C48,"top3","Open_Acute_DIV1","TOP5","TOP6","REPORTED","TOP8")-AW49</f>
        <v>1360887.9199228568</v>
      </c>
      <c r="AX48" s="53">
        <f t="shared" ref="AX48:AX63" si="106">AV48-AW48</f>
        <v>-6064212.7699228562</v>
      </c>
      <c r="AY48" s="40">
        <f t="shared" ref="AY48:AY63" si="107">IFERROR((AV48/AW48)-1,0)</f>
        <v>-4.4560706882214163</v>
      </c>
      <c r="BA48" s="53">
        <f>_xll.OneStreamExcelAddIn.XFFunctions.XFGetCell("TRUE","CONSOL",$D$3,"TOT_Entity","USD","Actual",[1]Setup!C9,"PERIODIC",$B48,"TOPFLOW","TOP","TOP","top1",$C48,"top3","Open_Acute_DIV1","TOP5","TOP6","REPORTED","TOP8")-BA49</f>
        <v>0</v>
      </c>
      <c r="BB48" s="53">
        <f>_xll.OneStreamExcelAddIn.XFFunctions.XFGetCell("TRUE", "CONSOL", $D$3,"TOT_Entity","Aggregated","Budget_Working",[1]Setup!C9,"PERIODIC",$B48,"TOPFLOW","TOP","TOP","top1",$C48,"top3","Open_Acute_DIV1","TOP5","TOP6","REPORTED","TOP8")-BB49</f>
        <v>1244340.3526828319</v>
      </c>
      <c r="BC48" s="53">
        <f t="shared" ref="BC48:BC63" si="108">BA48-BB48</f>
        <v>-1244340.3526828319</v>
      </c>
      <c r="BD48" s="40">
        <f t="shared" ref="BD48:BD63" si="109">IFERROR((BA48/BB48)-1,0)</f>
        <v>-1</v>
      </c>
      <c r="BF48" s="53">
        <f>_xll.OneStreamExcelAddIn.XFFunctions.XFGetCell("TRUE","CONSOL",$D$3,"TOT_Entity","USD","Actual",[1]Setup!C10,"PERIODIC",$B48,"TOPFLOW","TOP","TOP","top1",$C48,"top3","Open_Acute_DIV1","TOP5","TOP6","REPORTED","TOP8")-BF49</f>
        <v>0</v>
      </c>
      <c r="BG48" s="53">
        <f>_xll.OneStreamExcelAddIn.XFFunctions.XFGetCell("TRUE", "CONSOL", $D$3,"TOT_Entity","Aggregated","Budget_Working",[1]Setup!C10,"PERIODIC",$B48,"TOPFLOW","TOP","TOP","top1",$C48,"top3","Open_Acute_DIV1","TOP5","TOP6","REPORTED","TOP8")-BG49</f>
        <v>1266990.2999195848</v>
      </c>
      <c r="BH48" s="53">
        <f t="shared" ref="BH48:BH63" si="110">BF48-BG48</f>
        <v>-1266990.2999195848</v>
      </c>
      <c r="BI48" s="40">
        <f t="shared" ref="BI48:BI63" si="111">IFERROR((BF48/BG48)-1,0)</f>
        <v>-1</v>
      </c>
      <c r="BK48" s="53">
        <f>_xll.OneStreamExcelAddIn.XFFunctions.XFGetCell("TRUE","CONSOL",$D$3,"TOT_Entity","USD","Actual",[1]Setup!C11,"PERIODIC",$B48,"TOPFLOW","TOP","TOP","top1",$C48,"top3","Open_Acute_DIV1","TOP5","TOP6","REPORTED","TOP8")-BK49</f>
        <v>0</v>
      </c>
      <c r="BL48" s="53">
        <f>_xll.OneStreamExcelAddIn.XFFunctions.XFGetCell("TRUE", "CONSOL", $D$3,"TOT_Entity","Aggregated","Budget_Working",[1]Setup!C11,"PERIODIC",$B48,"TOPFLOW","TOP","TOP","top1",$C48,"top3","Open_Acute_DIV1","TOP5","TOP6","REPORTED","TOP8")-BL49</f>
        <v>1300811.439313998</v>
      </c>
      <c r="BM48" s="53">
        <f t="shared" ref="BM48:BM63" si="112">BK48-BL48</f>
        <v>-1300811.439313998</v>
      </c>
      <c r="BN48" s="40">
        <f t="shared" ref="BN48:BN63" si="113">IFERROR((BK48/BL48)-1,0)</f>
        <v>-1</v>
      </c>
      <c r="BP48" s="53">
        <f>_xll.OneStreamExcelAddIn.XFFunctions.XFGetCell("TRUE","CONSOL",$D$3,"TOT_Entity","USD","Actual",[1]Setup!C12,"PERIODIC",$B48,"TOPFLOW","TOP","TOP","top1",$C48,"top3","Open_Acute_DIV1","TOP5","TOP6","REPORTED","TOP8")-BP49</f>
        <v>0</v>
      </c>
      <c r="BQ48" s="53">
        <f>_xll.OneStreamExcelAddIn.XFFunctions.XFGetCell("TRUE", "CONSOL", $D$3,"TOT_Entity","Aggregated","Budget_Working",[1]Setup!C12,"PERIODIC",$B48,"TOPFLOW","TOP","TOP","top1",$C48,"top3","Open_Acute_DIV1","TOP5","TOP6","REPORTED","TOP8")-BQ49</f>
        <v>1220416.315543985</v>
      </c>
      <c r="BR48" s="53">
        <f t="shared" ref="BR48:BR63" si="114">BP48-BQ48</f>
        <v>-1220416.315543985</v>
      </c>
      <c r="BS48" s="40">
        <f t="shared" ref="BS48:BS63" si="115">IFERROR((BP48/BQ48)-1,0)</f>
        <v>-1</v>
      </c>
      <c r="BU48" s="53">
        <f>_xll.OneStreamExcelAddIn.XFFunctions.XFGetCell("TRUE","CONSOL",$D$3,"TOT_Entity","USD","Actual",[1]Setup!C13,"PERIODIC",$B48,"TOPFLOW","TOP","TOP","top1",$C48,"top3","Open_Acute_DIV1","TOP5","TOP6","REPORTED","TOP8")-BU49</f>
        <v>0</v>
      </c>
      <c r="BV48" s="53">
        <f>_xll.OneStreamExcelAddIn.XFFunctions.XFGetCell("TRUE", "CONSOL", $D$3,"TOT_Entity","Aggregated","Budget_Working",[1]Setup!C13,"PERIODIC",$B48,"TOPFLOW","TOP","TOP","top1",$C48,"top3","Open_Acute_DIV1","TOP5","TOP6","REPORTED","TOP8")-BV49</f>
        <v>1327021.1673231039</v>
      </c>
      <c r="BW48" s="53">
        <f t="shared" ref="BW48:BW63" si="116">BU48-BV48</f>
        <v>-1327021.1673231039</v>
      </c>
      <c r="BX48" s="40">
        <f t="shared" ref="BX48:BX63" si="117">IFERROR((BU48/BV48)-1,0)</f>
        <v>-1</v>
      </c>
      <c r="BZ48" s="53">
        <f>_xll.OneStreamExcelAddIn.XFFunctions.XFGetCell("TRUE","CONSOL",$D$3,"TOT_Entity","USD","Actual",[1]Setup!C14,"PERIODIC",$B48,"TOPFLOW","TOP","TOP","top1",$C48,"top3","Open_Acute_DIV1","TOP5","TOP6","REPORTED","TOP8")-BZ49</f>
        <v>0</v>
      </c>
      <c r="CA48" s="53">
        <f>_xll.OneStreamExcelAddIn.XFFunctions.XFGetCell("TRUE", "CONSOL", $D$3,"TOT_Entity","Aggregated","Budget_Working",[1]Setup!C14,"PERIODIC",$B48,"TOPFLOW","TOP","TOP","top1",$C48,"top3","Open_Acute_DIV1","TOP5","TOP6","REPORTED","TOP8")-CA49</f>
        <v>1364235.4431323169</v>
      </c>
      <c r="CB48" s="53">
        <f t="shared" ref="CB48:CB63" si="118">BZ48-CA48</f>
        <v>-1364235.4431323169</v>
      </c>
      <c r="CC48" s="40">
        <f t="shared" ref="CC48:CC63" si="119">IFERROR((BZ48/CA48)-1,0)</f>
        <v>-1</v>
      </c>
      <c r="CE48" s="53">
        <f>_xll.OneStreamExcelAddIn.XFFunctions.XFGetCell("TRUE","CONSOL",$D$3,"TOT_Entity","USD","Actual",[1]Setup!C15,"PERIODIC",$B48,"TOPFLOW","TOP","TOP","top1",$C48,"top3","Open_Acute_DIV1","TOP5","TOP6","REPORTED","TOP8")-CE49</f>
        <v>0</v>
      </c>
      <c r="CF48" s="53">
        <f>_xll.OneStreamExcelAddIn.XFFunctions.XFGetCell("TRUE", "CONSOL", $D$3,"TOT_Entity","Aggregated","Budget_Working",[1]Setup!C15,"PERIODIC",$B48,"TOPFLOW","TOP","TOP","top1",$C48,"top3","Open_Acute_DIV1","TOP5","TOP6","REPORTED","TOP8")-CF49</f>
        <v>1338380.1617637551</v>
      </c>
      <c r="CG48" s="53">
        <f t="shared" ref="CG48:CG63" si="120">CE48-CF48</f>
        <v>-1338380.1617637551</v>
      </c>
      <c r="CH48" s="40">
        <f t="shared" ref="CH48:CH63" si="121">IFERROR((CE48/CF48)-1,0)</f>
        <v>-1</v>
      </c>
      <c r="CI48" s="15"/>
      <c r="CJ48" s="53">
        <f>_xll.OneStreamExcelAddIn.XFFunctions.XFGetCell("TRUE", "CONSOL", $D$3,"TOT_Entity","USD","Actual",[1]Setup!C4,"PERIODIC",$B48,"TOPFLOW","TOP","TOP","top1",$C48,"top3","Open_Acute_DIV1","TOP5","TOP6","REPORTED","TOP8")-CJ49</f>
        <v>1192325.2400000002</v>
      </c>
      <c r="CK48" s="53">
        <f>_xll.OneStreamExcelAddIn.XFFunctions.XFGetCell("TRUE", "CONSOL", $D$3,"TOT_Entity","USD","Actual",[1]Setup!C5,"PERIODIC",$B48,"TOPFLOW","TOP","TOP","top1",$C48,"top3","Open_Acute_DIV1","TOP5","TOP6","REPORTED","TOP8")-CK49</f>
        <v>1145116.6399999999</v>
      </c>
      <c r="CL48" s="53">
        <f>_xll.OneStreamExcelAddIn.XFFunctions.XFGetCell("TRUE", "CONSOL", $D$3,"TOT_Entity","USD","Actual",[1]Setup!C6,"PERIODIC",$B48,"TOPFLOW","TOP","TOP","top1",$C48,"top3","Open_Acute_DIV1","TOP5","TOP6","REPORTED","TOP8")-CL49</f>
        <v>1192629.49</v>
      </c>
      <c r="CM48" s="53">
        <f>_xll.OneStreamExcelAddIn.XFFunctions.XFGetCell("TRUE", "CONSOL", $D$3,"TOT_Entity","USD","Actual",[1]Setup!C7,"PERIODIC",$B48,"TOPFLOW","TOP","TOP","top1",$C48,"top3","Open_Acute_DIV1","TOP5","TOP6","REPORTED","TOP8")-CM49</f>
        <v>1173253.48</v>
      </c>
      <c r="CN48" s="53">
        <f>_xll.OneStreamExcelAddIn.XFFunctions.XFGetCell("TRUE", "CONSOL", $D$3,"TOT_Entity","USD","Actual",[1]Setup!C8,"PERIODIC",$B48,"TOPFLOW","TOP","TOP","top1",$C48,"top3","Open_Acute_DIV1","TOP5","TOP6","REPORTED","TOP8")-CN49</f>
        <v>-4703324.8499999996</v>
      </c>
      <c r="CO48" s="53">
        <f>_xll.OneStreamExcelAddIn.XFFunctions.XFGetCell("TRUE", "CONSOL", $D$3,"TOT_Entity","USD","Actual",[1]Setup!C9,"PERIODIC",$B48,"TOPFLOW","TOP","TOP","top1",$C48,"top3","Open_Acute_DIV1","TOP5","TOP6","REPORTED","TOP8")-CO49</f>
        <v>0</v>
      </c>
      <c r="CP48" s="53">
        <f>_xll.OneStreamExcelAddIn.XFFunctions.XFGetCell("TRUE", "CONSOL", $D$3,"TOT_Entity","USD","Actual",[1]Setup!C10,"PERIODIC",$B48,"TOPFLOW","TOP","TOP","top1",$C48,"top3","Open_Acute_DIV1","TOP5","TOP6","REPORTED","TOP8")-CP49</f>
        <v>0</v>
      </c>
      <c r="CQ48" s="53">
        <f>_xll.OneStreamExcelAddIn.XFFunctions.XFGetCell("TRUE", "CONSOL", $D$3,"TOT_Entity","USD","Actual",[1]Setup!C11,"PERIODIC",$B48,"TOPFLOW","TOP","TOP","top1",$C48,"top3","Open_Acute_DIV1","TOP5","TOP6","REPORTED","TOP8")-CQ49</f>
        <v>0</v>
      </c>
      <c r="CR48" s="53">
        <f>_xll.OneStreamExcelAddIn.XFFunctions.XFGetCell("TRUE", "CONSOL", $D$3,"TOT_Entity","USD","Actual",[1]Setup!C12,"PERIODIC",$B48,"TOPFLOW","TOP","TOP","top1",$C48,"top3","Open_Acute_DIV1","TOP5","TOP6","REPORTED","TOP8")-CR49</f>
        <v>0</v>
      </c>
      <c r="CS48" s="53">
        <f>_xll.OneStreamExcelAddIn.XFFunctions.XFGetCell("TRUE", "CONSOL", $D$3,"TOT_Entity","USD","Actual",[1]Setup!C13,"PERIODIC",$B48,"TOPFLOW","TOP","TOP","top1",$C48,"top3","Open_Acute_DIV1","TOP5","TOP6","REPORTED","TOP8")-CS49</f>
        <v>0</v>
      </c>
      <c r="CT48" s="53">
        <f>_xll.OneStreamExcelAddIn.XFFunctions.XFGetCell("TRUE", "CONSOL", $D$3,"TOT_Entity","USD","Actual",[1]Setup!C14,"PERIODIC",$B48,"TOPFLOW","TOP","TOP","top1",$C48,"top3","Open_Acute_DIV1","TOP5","TOP6","REPORTED","TOP8")-CT49</f>
        <v>0</v>
      </c>
      <c r="CU48" s="53">
        <f>_xll.OneStreamExcelAddIn.XFFunctions.XFGetCell("TRUE", "CONSOL", $D$3,"TOT_Entity","USD","Actual",[1]Setup!C15,"PERIODIC",$B48,"TOPFLOW","TOP","TOP","top1",$C48,"top3","Open_Acute_DIV1","TOP5","TOP6","REPORTED","TOP8")-CU49</f>
        <v>0</v>
      </c>
      <c r="CV48" s="15"/>
      <c r="CW48" s="53">
        <f>_xll.OneStreamExcelAddIn.XFFunctions.XFGetCell("TRUE", "CONSOL", $D$3,"TOT_Entity","USD","Actual",[1]Setup!C17,"PERIODIC",$B48,"TOPFLOW","TOP","TOP","top1",$C48,"top3","Open_Acute_DIV1","TOP5","TOP6","REPORTED","TOP8")-CW49</f>
        <v>1313162.6900000002</v>
      </c>
      <c r="CX48" s="53">
        <f>_xll.OneStreamExcelAddIn.XFFunctions.XFGetCell("TRUE", "CONSOL", $D$3,"TOT_Entity","USD","Actual",[1]Setup!C18,"PERIODIC",$B48,"TOPFLOW","TOP","TOP","top1",$C48,"top3","Open_Acute_DIV1","TOP5","TOP6","REPORTED","TOP8")-CX49</f>
        <v>1207152.9800000002</v>
      </c>
      <c r="CY48" s="53">
        <f>_xll.OneStreamExcelAddIn.XFFunctions.XFGetCell("TRUE", "CONSOL", $D$3,"TOT_Entity","USD","Actual",[1]Setup!C19,"PERIODIC",$B48,"TOPFLOW","TOP","TOP","top1",$C48,"top3","Open_Acute_DIV1","TOP5","TOP6","REPORTED","TOP8")-CY49</f>
        <v>1322957.6300000001</v>
      </c>
      <c r="CZ48" s="53">
        <f>_xll.OneStreamExcelAddIn.XFFunctions.XFGetCell("TRUE", "CONSOL", $D$3,"TOT_Entity","USD","Actual",[1]Setup!C20,"PERIODIC",$B48,"TOPFLOW","TOP","TOP","top1",$C48,"top3","Open_Acute_DIV1","TOP5","TOP6","REPORTED","TOP8")-CZ49</f>
        <v>1317926.9099999999</v>
      </c>
      <c r="DA48" s="53">
        <f>_xll.OneStreamExcelAddIn.XFFunctions.XFGetCell("TRUE", "CONSOL", $D$3,"TOT_Entity","USD","Actual",[1]Setup!C21,"PERIODIC",$B48,"TOPFLOW","TOP","TOP","top1",$C48,"top3","Open_Acute_DIV1","TOP5","TOP6","REPORTED","TOP8")-DA49</f>
        <v>1403853.26</v>
      </c>
      <c r="DB48" s="53">
        <f>_xll.OneStreamExcelAddIn.XFFunctions.XFGetCell("TRUE", "CONSOL", $D$3,"TOT_Entity","USD","Actual",[1]Setup!C22,"PERIODIC",$B48,"TOPFLOW","TOP","TOP","top1",$C48,"top3","Open_Acute_DIV1","TOP5","TOP6","REPORTED","TOP8")-DB49</f>
        <v>1341028.3800000001</v>
      </c>
      <c r="DC48" s="53">
        <f>_xll.OneStreamExcelAddIn.XFFunctions.XFGetCell("TRUE", "CONSOL", $D$3,"TOT_Entity","USD","Actual",[1]Setup!C23,"PERIODIC",$B48,"TOPFLOW","TOP","TOP","top1",$C48,"top3","Open_Acute_DIV1","TOP5","TOP6","REPORTED","TOP8")-DC49</f>
        <v>1338396.02</v>
      </c>
      <c r="DD48" s="53">
        <f>_xll.OneStreamExcelAddIn.XFFunctions.XFGetCell("TRUE", "CONSOL", $D$3,"TOT_Entity","USD","Actual",[1]Setup!C24,"PERIODIC",$B48,"TOPFLOW","TOP","TOP","top1",$C48,"top3","Open_Acute_DIV1","TOP5","TOP6","REPORTED","TOP8")-DD49</f>
        <v>1272491.21</v>
      </c>
      <c r="DE48" s="53">
        <f>_xll.OneStreamExcelAddIn.XFFunctions.XFGetCell("TRUE", "CONSOL", $D$3,"TOT_Entity","USD","Actual",[1]Setup!C25,"PERIODIC",$B48,"TOPFLOW","TOP","TOP","top1",$C48,"top3","Open_Acute_DIV1","TOP5","TOP6","REPORTED","TOP8")-DE49</f>
        <v>1234259.3799999999</v>
      </c>
      <c r="DF48" s="53">
        <f>_xll.OneStreamExcelAddIn.XFFunctions.XFGetCell("TRUE", "CONSOL", $D$3,"TOT_Entity","USD","Actual",[1]Setup!C26,"PERIODIC",$B48,"TOPFLOW","TOP","TOP","top1",$C48,"top3","Open_Acute_DIV1","TOP5","TOP6","REPORTED","TOP8")-DF49</f>
        <v>1231522.3700000001</v>
      </c>
      <c r="DG48" s="53">
        <f>_xll.OneStreamExcelAddIn.XFFunctions.XFGetCell("TRUE", "CONSOL", $D$3,"TOT_Entity","USD","Actual",[1]Setup!C27,"PERIODIC",$B48,"TOPFLOW","TOP","TOP","top1",$C48,"top3","Open_Acute_DIV1","TOP5","TOP6","REPORTED","TOP8")-DG49</f>
        <v>1153440.0999999999</v>
      </c>
      <c r="DH48" s="53">
        <f>_xll.OneStreamExcelAddIn.XFFunctions.XFGetCell("TRUE", "CONSOL", $D$3,"TOT_Entity","USD","Actual",[1]Setup!C28,"PERIODIC",$B48,"TOPFLOW","TOP","TOP","top1",$C48,"top3","Open_Acute_DIV1","TOP5","TOP6","REPORTED","TOP8")-DH49</f>
        <v>1143403.08</v>
      </c>
      <c r="DI48" s="15"/>
      <c r="DJ48" s="53">
        <f>_xll.OneStreamExcelAddIn.XFFunctions.XFGetCell("TRUE", "CONSOL", $D$3,"TOT_Entity","Aggregated","Budget_Working",[1]Setup!C4,"PERIODIC",$B48,"TOPFLOW","TOP","TOP","top1",$C48,"top3","Open_Acute_DIV1","TOP5","TOP6","REPORTED","TOP8")-DJ49</f>
        <v>1207738.6411561079</v>
      </c>
      <c r="DK48" s="53">
        <f>_xll.OneStreamExcelAddIn.XFFunctions.XFGetCell("TRUE", "CONSOL", $D$3,"TOT_Entity","Aggregated","Budget_Working",[1]Setup!C5,"PERIODIC",$B48,"TOPFLOW","TOP","TOP","top1",$C48,"top3","Open_Acute_DIV1","TOP5","TOP6","REPORTED","TOP8")-DK49</f>
        <v>1169612.4333954288</v>
      </c>
      <c r="DL48" s="53">
        <f>_xll.OneStreamExcelAddIn.XFFunctions.XFGetCell("TRUE", "CONSOL", $D$3,"TOT_Entity","Aggregated","Budget_Working",[1]Setup!C6,"PERIODIC",$B48,"TOPFLOW","TOP","TOP","top1",$C48,"top3","Open_Acute_DIV1","TOP5","TOP6","REPORTED","TOP8")-DL49</f>
        <v>1186869.9683212009</v>
      </c>
      <c r="DM48" s="53">
        <f>_xll.OneStreamExcelAddIn.XFFunctions.XFGetCell("TRUE", "CONSOL", $D$3,"TOT_Entity","Aggregated","Budget_Working",[1]Setup!C7,"PERIODIC",$B48,"TOPFLOW","TOP","TOP","top1",$C48,"top3","Open_Acute_DIV1","TOP5","TOP6","REPORTED","TOP8")-DM49</f>
        <v>1287540.2075768148</v>
      </c>
      <c r="DN48" s="53">
        <f>_xll.OneStreamExcelAddIn.XFFunctions.XFGetCell("TRUE", "CONSOL", $D$3,"TOT_Entity","Aggregated","Budget_Working",[1]Setup!C8,"PERIODIC",$B48,"TOPFLOW","TOP","TOP","top1",$C48,"top3","Open_Acute_DIV1","TOP5","TOP6","REPORTED","TOP8")-DN49</f>
        <v>1360887.9199228568</v>
      </c>
      <c r="DO48" s="53">
        <f>_xll.OneStreamExcelAddIn.XFFunctions.XFGetCell("TRUE", "CONSOL", $D$3,"TOT_Entity","Aggregated","Budget_Working",[1]Setup!C9,"PERIODIC",$B48,"TOPFLOW","TOP","TOP","top1",$C48,"top3","Open_Acute_DIV1","TOP5","TOP6","REPORTED","TOP8")-DO49</f>
        <v>1244340.3526828319</v>
      </c>
      <c r="DP48" s="53">
        <f>_xll.OneStreamExcelAddIn.XFFunctions.XFGetCell("TRUE", "CONSOL", $D$3,"TOT_Entity","Aggregated","Budget_Working",[1]Setup!C10,"PERIODIC",$B48,"TOPFLOW","TOP","TOP","top1",$C48,"top3","Open_Acute_DIV1","TOP5","TOP6","REPORTED","TOP8")-DP49</f>
        <v>1266990.2999195848</v>
      </c>
      <c r="DQ48" s="53">
        <f>_xll.OneStreamExcelAddIn.XFFunctions.XFGetCell("TRUE", "CONSOL", $D$3,"TOT_Entity","Aggregated","Budget_Working",[1]Setup!C11,"PERIODIC",$B48,"TOPFLOW","TOP","TOP","top1",$C48,"top3","Open_Acute_DIV1","TOP5","TOP6","REPORTED","TOP8")-DQ49</f>
        <v>1300811.439313998</v>
      </c>
      <c r="DR48" s="53">
        <f>_xll.OneStreamExcelAddIn.XFFunctions.XFGetCell("TRUE", "CONSOL", $D$3,"TOT_Entity","Aggregated","Budget_Working",[1]Setup!C12,"PERIODIC",$B48,"TOPFLOW","TOP","TOP","top1",$C48,"top3","Open_Acute_DIV1","TOP5","TOP6","REPORTED","TOP8")-DR49</f>
        <v>1220416.315543985</v>
      </c>
      <c r="DS48" s="53">
        <f>_xll.OneStreamExcelAddIn.XFFunctions.XFGetCell("TRUE", "CONSOL", $D$3,"TOT_Entity","Aggregated","Budget_Working",[1]Setup!C13,"PERIODIC",$B48,"TOPFLOW","TOP","TOP","top1",$C48,"top3","Open_Acute_DIV1","TOP5","TOP6","REPORTED","TOP8")-DS49</f>
        <v>1327021.1673231039</v>
      </c>
      <c r="DT48" s="53">
        <f>_xll.OneStreamExcelAddIn.XFFunctions.XFGetCell("TRUE", "CONSOL", $D$3,"TOT_Entity","Aggregated","Budget_Working",[1]Setup!C14,"PERIODIC",$B48,"TOPFLOW","TOP","TOP","top1",$C48,"top3","Open_Acute_DIV1","TOP5","TOP6","REPORTED","TOP8")-DT49</f>
        <v>1364235.4431323169</v>
      </c>
      <c r="DU48" s="53">
        <f>_xll.OneStreamExcelAddIn.XFFunctions.XFGetCell("TRUE", "CONSOL", $D$3,"TOT_Entity","Aggregated","Budget_Working",[1]Setup!C15,"PERIODIC",$B48,"TOPFLOW","TOP","TOP","top1",$C48,"top3","Open_Acute_DIV1","TOP5","TOP6","REPORTED","TOP8")-DU49</f>
        <v>1338380.1617637551</v>
      </c>
      <c r="DV48" s="15"/>
      <c r="DW48" s="53">
        <f>_xll.OneStreamExcelAddIn.XFFunctions.XFGetCell("TRUE", "CONSOL", $D$3,"TOT_Entity","USD","Budget_Final",[1]Setup!C17,"PERIODIC",$B48,"TOPFLOW","TOP","TOP","top1",$C48,"top3","Open_Acute_DIV1","TOP5","TOP6","REPORTED","TOP8")-DW49</f>
        <v>1253165.7065246371</v>
      </c>
      <c r="DX48" s="53">
        <f>_xll.OneStreamExcelAddIn.XFFunctions.XFGetCell("TRUE", "CONSOL", $D$3,"TOT_Entity","USD","Budget_Final",[1]Setup!C18,"PERIODIC",$B48,"TOPFLOW","TOP","TOP","top1",$C48,"top3","Open_Acute_DIV1","TOP5","TOP6","REPORTED","TOP8")-DX49</f>
        <v>1113818.109893305</v>
      </c>
      <c r="DY48" s="53">
        <f>_xll.OneStreamExcelAddIn.XFFunctions.XFGetCell("TRUE", "CONSOL", $D$3,"TOT_Entity","USD","Budget_Final",[1]Setup!C19,"PERIODIC",$B48,"TOPFLOW","TOP","TOP","top1",$C48,"top3","Open_Acute_DIV1","TOP5","TOP6","REPORTED","TOP8")-DY49</f>
        <v>1249627.6946029582</v>
      </c>
      <c r="DZ48" s="53">
        <f>_xll.OneStreamExcelAddIn.XFFunctions.XFGetCell("TRUE", "CONSOL", $D$3,"TOT_Entity","USD","Budget_Final",[1]Setup!C20,"PERIODIC",$B48,"TOPFLOW","TOP","TOP","top1",$C48,"top3","Open_Acute_DIV1","TOP5","TOP6","REPORTED","TOP8")-DZ49</f>
        <v>1240758.8915159979</v>
      </c>
      <c r="EA48" s="53">
        <f>_xll.OneStreamExcelAddIn.XFFunctions.XFGetCell("TRUE", "CONSOL", $D$3,"TOT_Entity","USD","Budget_Final",[1]Setup!C21,"PERIODIC",$B48,"TOPFLOW","TOP","TOP","top1",$C48,"top3","Open_Acute_DIV1","TOP5","TOP6","REPORTED","TOP8")-EA49</f>
        <v>1272547.3004332089</v>
      </c>
      <c r="EB48" s="53">
        <f>_xll.OneStreamExcelAddIn.XFFunctions.XFGetCell("TRUE", "CONSOL", $D$3,"TOT_Entity","USD","Budget_Final",[1]Setup!C22,"PERIODIC",$B48,"TOPFLOW","TOP","TOP","top1",$C48,"top3","Open_Acute_DIV1","TOP5","TOP6","REPORTED","TOP8")-EB49</f>
        <v>1274001.075515887</v>
      </c>
      <c r="EC48" s="53">
        <f>_xll.OneStreamExcelAddIn.XFFunctions.XFGetCell("TRUE", "CONSOL", $D$3,"TOT_Entity","USD","Budget_Final",[1]Setup!C23,"PERIODIC",$B48,"TOPFLOW","TOP","TOP","top1",$C48,"top3","Open_Acute_DIV1","TOP5","TOP6","REPORTED","TOP8")-EC49</f>
        <v>1322817.644433124</v>
      </c>
      <c r="ED48" s="53">
        <f>_xll.OneStreamExcelAddIn.XFFunctions.XFGetCell("TRUE", "CONSOL", $D$3,"TOT_Entity","USD","Budget_Final",[1]Setup!C24,"PERIODIC",$B48,"TOPFLOW","TOP","TOP","top1",$C48,"top3","Open_Acute_DIV1","TOP5","TOP6","REPORTED","TOP8")-ED49</f>
        <v>1284268.5244332263</v>
      </c>
      <c r="EE48" s="53">
        <f>_xll.OneStreamExcelAddIn.XFFunctions.XFGetCell("TRUE", "CONSOL", $D$3,"TOT_Entity","USD","Budget_Final",[1]Setup!C25,"PERIODIC",$B48,"TOPFLOW","TOP","TOP","top1",$C48,"top3","Open_Acute_DIV1","TOP5","TOP6","REPORTED","TOP8")-EE49</f>
        <v>1270179.387515872</v>
      </c>
      <c r="EF48" s="53">
        <f>_xll.OneStreamExcelAddIn.XFFunctions.XFGetCell("TRUE", "CONSOL", $D$3,"TOT_Entity","USD","Budget_Final",[1]Setup!C26,"PERIODIC",$B48,"TOPFLOW","TOP","TOP","top1",$C48,"top3","Open_Acute_DIV1","TOP5","TOP6","REPORTED","TOP8")-EF49</f>
        <v>1286052.1404331948</v>
      </c>
      <c r="EG48" s="53">
        <f>_xll.OneStreamExcelAddIn.XFFunctions.XFGetCell("TRUE", "CONSOL", $D$3,"TOT_Entity","USD","Budget_Final",[1]Setup!C27,"PERIODIC",$B48,"TOPFLOW","TOP","TOP","top1",$C48,"top3","Open_Acute_DIV1","TOP5","TOP6","REPORTED","TOP8")-EG49</f>
        <v>1238441.78751601</v>
      </c>
      <c r="EH48" s="53">
        <f>_xll.OneStreamExcelAddIn.XFFunctions.XFGetCell("TRUE", "CONSOL", $D$3,"TOT_Entity","USD","Budget_Final",[1]Setup!C28,"PERIODIC",$B48,"TOPFLOW","TOP","TOP","top1",$C48,"top3","Open_Acute_DIV1","TOP5","TOP6","REPORTED","TOP8")-EH49</f>
        <v>1355670.7004330931</v>
      </c>
    </row>
    <row r="49" spans="2:138" x14ac:dyDescent="0.25">
      <c r="B49" s="51" t="s">
        <v>85</v>
      </c>
      <c r="C49" s="65" t="s">
        <v>83</v>
      </c>
      <c r="D49" s="52" t="s">
        <v>86</v>
      </c>
      <c r="E49" s="53">
        <f>_xll.OneStreamExcelAddIn.XFFunctions.XFGetCell("TRUE","CONSOL", $D$3,"TOT_Entity","USD","Actual",$E$3,"PERIODIC",$B49,"TOPFLOW","TOP","TOP","top1",$C49,"top3","Open_Acute_DIV1","TOP5","TOP6","REPORTED","TOP8")</f>
        <v>14208.56</v>
      </c>
      <c r="F49" s="53">
        <f>_xll.OneStreamExcelAddIn.XFFunctions.XFGetCell("TRUE", "CONSOL", $D$3,"TOT_Entity","Aggregated","Budget_Working",$E$3,"PERIODIC",$B49,"TOPFLOW","TOP","TOP","top1",$C49,"top3","Open_Acute_DIV1","TOP5","TOP6","REPORTED","TOP8")</f>
        <v>21861.1525</v>
      </c>
      <c r="G49" s="53">
        <f t="shared" si="95"/>
        <v>7652.5925000000007</v>
      </c>
      <c r="H49" s="40">
        <f t="shared" si="10"/>
        <v>0.35005439443323039</v>
      </c>
      <c r="I49" s="41"/>
      <c r="J49" s="53">
        <f>_xll.OneStreamExcelAddIn.XFFunctions.XFGetCell("TRUE", "CONSOL", $D$3,"TOT_Entity","USD","Actual",$E$3,"YTD",$B49,"TOPFLOW","TOP","TOP","top1",$C49,"top3","Open_Acute_DIV1","TOP5","TOP6","REPORTED","TOP8")</f>
        <v>114281.71</v>
      </c>
      <c r="K49" s="53">
        <f>_xll.OneStreamExcelAddIn.XFFunctions.XFGetCell("TRUE", "CONSOL", $D$3,"TOT_Entity","Aggregated","Budget_Working",$E$3,"YTD",$B49,"TOPFLOW","TOP","TOP","top1",$C49,"top3","Open_Acute_DIV1","TOP5","TOP6","REPORTED","TOP8")</f>
        <v>87444.61</v>
      </c>
      <c r="L49" s="53">
        <f t="shared" si="96"/>
        <v>-26837.100000000006</v>
      </c>
      <c r="M49" s="40">
        <f t="shared" si="11"/>
        <v>-0.30690399328214746</v>
      </c>
      <c r="N49" s="41"/>
      <c r="O49" s="53">
        <f>_xll.OneStreamExcelAddIn.XFFunctions.XFGetCell("TRUE", "CONSOL", $D$3,"TOT_Entity","USD","Actual",$F$3,"YTD",$B49,"TOPFLOW","TOP","TOP","top1",$C49,"top3","Open_Acute_DIV1","TOP5","TOP6","REPORTED","TOP8")</f>
        <v>138900.42000000001</v>
      </c>
      <c r="P49" s="53">
        <f>_xll.OneStreamExcelAddIn.XFFunctions.XFGetCell("TRUE", "CONSOL", $D$3,"TOT_Entity","USD","Actual",$E$3,"YTD",$B49,"TOPFLOW","TOP","TOP","top1",$C49,"top3","Open_Acute_DIV1","TOP5","TOP6","REPORTED","VAR_BW_PY_Actual")</f>
        <v>24618.71</v>
      </c>
      <c r="Q49" s="40">
        <f t="shared" si="12"/>
        <v>0.17723999682650346</v>
      </c>
      <c r="R49" s="41"/>
      <c r="S49" s="53">
        <f>_xll.OneStreamExcelAddIn.XFFunctions.XFGetCell("TRUE", "CONSOL", $D$3,"TOT_Entity","USD","MIDFCST",$E$3,"MTD",$B49,"TOPFLOW","TOP","TOP","top1",$C49,"top3","Open_Acute_DIV1","TOP5","TOP6","REPORTED","TOP8")</f>
        <v>0</v>
      </c>
      <c r="T49" s="53">
        <f t="shared" ref="T49:T63" si="122">S49-E49</f>
        <v>-14208.56</v>
      </c>
      <c r="U49" s="40">
        <f t="shared" si="97"/>
        <v>0</v>
      </c>
      <c r="V49" s="41"/>
      <c r="W49" s="42"/>
      <c r="X49" s="43"/>
      <c r="Y49" s="42"/>
      <c r="Z49" s="44"/>
      <c r="AA49" s="52"/>
      <c r="AB49" s="53">
        <f>_xll.OneStreamExcelAddIn.XFFunctions.XFGetCell("TRUE", "CONSOL", $D$3,"TOT_Entity","USD","Actual",[1]Setup!C4,"PERIODIC",$B49,"TOPFLOW","TOP","TOP","top1",$C49,"top3","Open_Acute_DIV1","TOP5","TOP6","REPORTED","TOP8")</f>
        <v>15149.67</v>
      </c>
      <c r="AC49" s="53">
        <f>_xll.OneStreamExcelAddIn.XFFunctions.XFGetCell("TRUE", "CONSOL", $D$3,"TOT_Entity","Aggregated","Budget_Working",[1]Setup!C4,"PERIODIC",$B49,"TOPFLOW","TOP","TOP","top1",$C49,"top3","Open_Acute_DIV1","TOP5","TOP6","REPORTED","TOP8")</f>
        <v>21861.1525</v>
      </c>
      <c r="AD49" s="53">
        <f t="shared" si="98"/>
        <v>6711.4825000000001</v>
      </c>
      <c r="AE49" s="40">
        <f t="shared" si="99"/>
        <v>0.30700497148995232</v>
      </c>
      <c r="AG49" s="53">
        <f>_xll.OneStreamExcelAddIn.XFFunctions.XFGetCell("TRUE", "CONSOL", $D$3,"TOT_Entity","USD","Actual",[1]Setup!C5,"PERIODIC",$B49,"TOPFLOW","TOP","TOP","top1",$C49,"top3","Open_Acute_DIV1","TOP5","TOP6","REPORTED","TOP8")</f>
        <v>62322.86</v>
      </c>
      <c r="AH49" s="53">
        <f>_xll.OneStreamExcelAddIn.XFFunctions.XFGetCell("TRUE", "CONSOL", $D$3,"TOT_Entity","Aggregated","Budget_Working",[1]Setup!C5,"PERIODIC",$B49,"TOPFLOW","TOP","TOP","top1",$C49,"top3","Open_Acute_DIV1","TOP5","TOP6","REPORTED","TOP8")</f>
        <v>21861.1525</v>
      </c>
      <c r="AI49" s="53">
        <f t="shared" si="100"/>
        <v>-40461.707500000004</v>
      </c>
      <c r="AJ49" s="40">
        <f t="shared" si="101"/>
        <v>-1.8508496978830373</v>
      </c>
      <c r="AL49" s="53">
        <f>_xll.OneStreamExcelAddIn.XFFunctions.XFGetCell("TRUE", "CONSOL", $D$3,"TOT_Entity","USD","Actual",[1]Setup!C6,"PERIODIC",$B49,"TOPFLOW","TOP","TOP","top1",$C49,"top3","Open_Acute_DIV1","TOP5","TOP6","REPORTED","TOP8")</f>
        <v>22600.62</v>
      </c>
      <c r="AM49" s="53">
        <f>_xll.OneStreamExcelAddIn.XFFunctions.XFGetCell("TRUE", "CONSOL", $D$3,"TOT_Entity","Aggregated","Budget_Working",[1]Setup!C6,"PERIODIC",$B49,"TOPFLOW","TOP","TOP","top1",$C49,"top3","Open_Acute_DIV1","TOP5","TOP6","REPORTED","TOP8")</f>
        <v>21861.1525</v>
      </c>
      <c r="AN49" s="53">
        <f t="shared" si="102"/>
        <v>739.46749999999884</v>
      </c>
      <c r="AO49" s="40">
        <f t="shared" si="103"/>
        <v>3.382564116873521E-2</v>
      </c>
      <c r="AQ49" s="53">
        <f>_xll.OneStreamExcelAddIn.XFFunctions.XFGetCell("TRUE", "CONSOL", $D$3,"TOT_Entity","USD","Actual",[1]Setup!C7,"PERIODIC",$B49,"TOPFLOW","TOP","TOP","top1",$C49,"top3","Open_Acute_DIV1","TOP5","TOP6","REPORTED","TOP8")</f>
        <v>14208.56</v>
      </c>
      <c r="AR49" s="53">
        <f>_xll.OneStreamExcelAddIn.XFFunctions.XFGetCell("TRUE", "CONSOL", $D$3,"TOT_Entity","Aggregated","Budget_Working",[1]Setup!C7,"PERIODIC",$B49,"TOPFLOW","TOP","TOP","top1",$C49,"top3","Open_Acute_DIV1","TOP5","TOP6","REPORTED","TOP8")</f>
        <v>21861.1525</v>
      </c>
      <c r="AS49" s="53">
        <f t="shared" si="104"/>
        <v>-7652.5925000000007</v>
      </c>
      <c r="AT49" s="40">
        <f t="shared" si="105"/>
        <v>-0.35005439443323039</v>
      </c>
      <c r="AV49" s="53">
        <f>_xll.OneStreamExcelAddIn.XFFunctions.XFGetCell("TRUE", "CONSOL", $D$3,"TOT_Entity","USD","Actual",[1]Setup!C8,"PERIODIC",$B49,"TOPFLOW","TOP","TOP","top1",$C49,"top3","Open_Acute_DIV1","TOP5","TOP6","REPORTED","TOP8")</f>
        <v>-114281.71</v>
      </c>
      <c r="AW49" s="53">
        <f>_xll.OneStreamExcelAddIn.XFFunctions.XFGetCell("TRUE", "CONSOL", $D$3,"TOT_Entity","Aggregated","Budget_Working",[1]Setup!C8,"PERIODIC",$B49,"TOPFLOW","TOP","TOP","top1",$C49,"top3","Open_Acute_DIV1","TOP5","TOP6","REPORTED","TOP8")</f>
        <v>21861.1525</v>
      </c>
      <c r="AX49" s="53">
        <f t="shared" si="106"/>
        <v>-136142.86250000002</v>
      </c>
      <c r="AY49" s="40">
        <f t="shared" si="107"/>
        <v>-6.2276159731285903</v>
      </c>
      <c r="BA49" s="53">
        <f>_xll.OneStreamExcelAddIn.XFFunctions.XFGetCell("TRUE", "CONSOL", $D$3,"TOT_Entity","USD","Actual",[1]Setup!C9,"PERIODIC",$B49,"TOPFLOW","TOP","TOP","top1",$C49,"top3","Open_Acute_DIV1","TOP5","TOP6","REPORTED","TOP8")</f>
        <v>0</v>
      </c>
      <c r="BB49" s="53">
        <f>_xll.OneStreamExcelAddIn.XFFunctions.XFGetCell("TRUE", "CONSOL", $D$3,"TOT_Entity","Aggregated","Budget_Working",[1]Setup!C9,"PERIODIC",$B49,"TOPFLOW","TOP","TOP","top1",$C49,"top3","Open_Acute_DIV1","TOP5","TOP6","REPORTED","TOP8")</f>
        <v>21861.1525</v>
      </c>
      <c r="BC49" s="53">
        <f t="shared" si="108"/>
        <v>-21861.1525</v>
      </c>
      <c r="BD49" s="40">
        <f t="shared" si="109"/>
        <v>-1</v>
      </c>
      <c r="BF49" s="53">
        <f>_xll.OneStreamExcelAddIn.XFFunctions.XFGetCell("TRUE", "CONSOL", $D$3,"TOT_Entity","USD","Actual",[1]Setup!C10,"PERIODIC",$B49,"TOPFLOW","TOP","TOP","top1",$C49,"top3","Open_Acute_DIV1","TOP5","TOP6","REPORTED","TOP8")</f>
        <v>0</v>
      </c>
      <c r="BG49" s="53">
        <f>_xll.OneStreamExcelAddIn.XFFunctions.XFGetCell("TRUE", "CONSOL", $D$3,"TOT_Entity","Aggregated","Budget_Working",[1]Setup!C10,"PERIODIC",$B49,"TOPFLOW","TOP","TOP","top1",$C49,"top3","Open_Acute_DIV1","TOP5","TOP6","REPORTED","TOP8")</f>
        <v>21861.1525</v>
      </c>
      <c r="BH49" s="53">
        <f t="shared" si="110"/>
        <v>-21861.1525</v>
      </c>
      <c r="BI49" s="40">
        <f t="shared" si="111"/>
        <v>-1</v>
      </c>
      <c r="BK49" s="53">
        <f>_xll.OneStreamExcelAddIn.XFFunctions.XFGetCell("TRUE", "CONSOL", $D$3,"TOT_Entity","USD","Actual",[1]Setup!C11,"PERIODIC",$B49,"TOPFLOW","TOP","TOP","top1",$C49,"top3","Open_Acute_DIV1","TOP5","TOP6","REPORTED","TOP8")</f>
        <v>0</v>
      </c>
      <c r="BL49" s="53">
        <f>_xll.OneStreamExcelAddIn.XFFunctions.XFGetCell("TRUE", "CONSOL", $D$3,"TOT_Entity","Aggregated","Budget_Working",[1]Setup!C11,"PERIODIC",$B49,"TOPFLOW","TOP","TOP","top1",$C49,"top3","Open_Acute_DIV1","TOP5","TOP6","REPORTED","TOP8")</f>
        <v>21861.1525</v>
      </c>
      <c r="BM49" s="53">
        <f t="shared" si="112"/>
        <v>-21861.1525</v>
      </c>
      <c r="BN49" s="40">
        <f t="shared" si="113"/>
        <v>-1</v>
      </c>
      <c r="BP49" s="53">
        <f>_xll.OneStreamExcelAddIn.XFFunctions.XFGetCell("TRUE", "CONSOL", $D$3,"TOT_Entity","USD","Actual",[1]Setup!C12,"PERIODIC",$B49,"TOPFLOW","TOP","TOP","top1",$C49,"top3","Open_Acute_DIV1","TOP5","TOP6","REPORTED","TOP8")</f>
        <v>0</v>
      </c>
      <c r="BQ49" s="53">
        <f>_xll.OneStreamExcelAddIn.XFFunctions.XFGetCell("TRUE", "CONSOL", $D$3,"TOT_Entity","Aggregated","Budget_Working",[1]Setup!C12,"PERIODIC",$B49,"TOPFLOW","TOP","TOP","top1",$C49,"top3","Open_Acute_DIV1","TOP5","TOP6","REPORTED","TOP8")</f>
        <v>21861.1525</v>
      </c>
      <c r="BR49" s="53">
        <f t="shared" si="114"/>
        <v>-21861.1525</v>
      </c>
      <c r="BS49" s="40">
        <f t="shared" si="115"/>
        <v>-1</v>
      </c>
      <c r="BU49" s="53">
        <f>_xll.OneStreamExcelAddIn.XFFunctions.XFGetCell("TRUE", "CONSOL", $D$3,"TOT_Entity","USD","Actual",[1]Setup!C13,"PERIODIC",$B49,"TOPFLOW","TOP","TOP","top1",$C49,"top3","Open_Acute_DIV1","TOP5","TOP6","REPORTED","TOP8")</f>
        <v>0</v>
      </c>
      <c r="BV49" s="53">
        <f>_xll.OneStreamExcelAddIn.XFFunctions.XFGetCell("TRUE", "CONSOL", $D$3,"TOT_Entity","Aggregated","Budget_Working",[1]Setup!C13,"PERIODIC",$B49,"TOPFLOW","TOP","TOP","top1",$C49,"top3","Open_Acute_DIV1","TOP5","TOP6","REPORTED","TOP8")</f>
        <v>21861.1525</v>
      </c>
      <c r="BW49" s="53">
        <f t="shared" si="116"/>
        <v>-21861.1525</v>
      </c>
      <c r="BX49" s="40">
        <f t="shared" si="117"/>
        <v>-1</v>
      </c>
      <c r="BZ49" s="53">
        <f>_xll.OneStreamExcelAddIn.XFFunctions.XFGetCell("TRUE", "CONSOL", $D$3,"TOT_Entity","USD","Actual",[1]Setup!C14,"PERIODIC",$B49,"TOPFLOW","TOP","TOP","top1",$C49,"top3","Open_Acute_DIV1","TOP5","TOP6","REPORTED","TOP8")</f>
        <v>0</v>
      </c>
      <c r="CA49" s="53">
        <f>_xll.OneStreamExcelAddIn.XFFunctions.XFGetCell("TRUE", "CONSOL", $D$3,"TOT_Entity","Aggregated","Budget_Working",[1]Setup!C14,"PERIODIC",$B49,"TOPFLOW","TOP","TOP","top1",$C49,"top3","Open_Acute_DIV1","TOP5","TOP6","REPORTED","TOP8")</f>
        <v>21861.1525</v>
      </c>
      <c r="CB49" s="53">
        <f t="shared" si="118"/>
        <v>-21861.1525</v>
      </c>
      <c r="CC49" s="40">
        <f t="shared" si="119"/>
        <v>-1</v>
      </c>
      <c r="CE49" s="53">
        <f>_xll.OneStreamExcelAddIn.XFFunctions.XFGetCell("TRUE", "CONSOL", $D$3,"TOT_Entity","USD","Actual",[1]Setup!C15,"PERIODIC",$B49,"TOPFLOW","TOP","TOP","top1",$C49,"top3","Open_Acute_DIV1","TOP5","TOP6","REPORTED","TOP8")</f>
        <v>0</v>
      </c>
      <c r="CF49" s="53">
        <f>_xll.OneStreamExcelAddIn.XFFunctions.XFGetCell("TRUE", "CONSOL", $D$3,"TOT_Entity","Aggregated","Budget_Working",[1]Setup!C15,"PERIODIC",$B49,"TOPFLOW","TOP","TOP","top1",$C49,"top3","Open_Acute_DIV1","TOP5","TOP6","REPORTED","TOP8")</f>
        <v>21861.192500000001</v>
      </c>
      <c r="CG49" s="53">
        <f t="shared" si="120"/>
        <v>-21861.192500000001</v>
      </c>
      <c r="CH49" s="40">
        <f t="shared" si="121"/>
        <v>-1</v>
      </c>
      <c r="CI49" s="15"/>
      <c r="CJ49" s="53">
        <f>_xll.OneStreamExcelAddIn.XFFunctions.XFGetCell("TRUE", "CONSOL", $D$3,"TOT_Entity","USD","Actual",[1]Setup!C4,"PERIODIC",$B49,"TOPFLOW","TOP","TOP","top1",$C49,"top3","Open_Acute_DIV1","TOP5","TOP6","REPORTED","TOP8")</f>
        <v>15149.67</v>
      </c>
      <c r="CK49" s="53">
        <f>_xll.OneStreamExcelAddIn.XFFunctions.XFGetCell("TRUE", "CONSOL", $D$3,"TOT_Entity","USD","Actual",[1]Setup!C5,"PERIODIC",$B49,"TOPFLOW","TOP","TOP","top1",$C49,"top3","Open_Acute_DIV1","TOP5","TOP6","REPORTED","TOP8")</f>
        <v>62322.86</v>
      </c>
      <c r="CL49" s="53">
        <f>_xll.OneStreamExcelAddIn.XFFunctions.XFGetCell("TRUE", "CONSOL", $D$3,"TOT_Entity","USD","Actual",[1]Setup!C6,"PERIODIC",$B49,"TOPFLOW","TOP","TOP","top1",$C49,"top3","Open_Acute_DIV1","TOP5","TOP6","REPORTED","TOP8")</f>
        <v>22600.62</v>
      </c>
      <c r="CM49" s="53">
        <f>_xll.OneStreamExcelAddIn.XFFunctions.XFGetCell("TRUE", "CONSOL", $D$3,"TOT_Entity","USD","Actual",[1]Setup!C7,"PERIODIC",$B49,"TOPFLOW","TOP","TOP","top1",$C49,"top3","Open_Acute_DIV1","TOP5","TOP6","REPORTED","TOP8")</f>
        <v>14208.56</v>
      </c>
      <c r="CN49" s="53">
        <f>_xll.OneStreamExcelAddIn.XFFunctions.XFGetCell("TRUE", "CONSOL", $D$3,"TOT_Entity","USD","Actual",[1]Setup!C8,"PERIODIC",$B49,"TOPFLOW","TOP","TOP","top1",$C49,"top3","Open_Acute_DIV1","TOP5","TOP6","REPORTED","TOP8")</f>
        <v>-114281.71</v>
      </c>
      <c r="CO49" s="53">
        <f>_xll.OneStreamExcelAddIn.XFFunctions.XFGetCell("TRUE", "CONSOL", $D$3,"TOT_Entity","USD","Actual",[1]Setup!C9,"PERIODIC",$B49,"TOPFLOW","TOP","TOP","top1",$C49,"top3","Open_Acute_DIV1","TOP5","TOP6","REPORTED","TOP8")</f>
        <v>0</v>
      </c>
      <c r="CP49" s="53">
        <f>_xll.OneStreamExcelAddIn.XFFunctions.XFGetCell("TRUE", "CONSOL", $D$3,"TOT_Entity","USD","Actual",[1]Setup!C10,"PERIODIC",$B49,"TOPFLOW","TOP","TOP","top1",$C49,"top3","Open_Acute_DIV1","TOP5","TOP6","REPORTED","TOP8")</f>
        <v>0</v>
      </c>
      <c r="CQ49" s="53">
        <f>_xll.OneStreamExcelAddIn.XFFunctions.XFGetCell("TRUE", "CONSOL", $D$3,"TOT_Entity","USD","Actual",[1]Setup!C11,"PERIODIC",$B49,"TOPFLOW","TOP","TOP","top1",$C49,"top3","Open_Acute_DIV1","TOP5","TOP6","REPORTED","TOP8")</f>
        <v>0</v>
      </c>
      <c r="CR49" s="53">
        <f>_xll.OneStreamExcelAddIn.XFFunctions.XFGetCell("TRUE", "CONSOL", $D$3,"TOT_Entity","USD","Actual",[1]Setup!C12,"PERIODIC",$B49,"TOPFLOW","TOP","TOP","top1",$C49,"top3","Open_Acute_DIV1","TOP5","TOP6","REPORTED","TOP8")</f>
        <v>0</v>
      </c>
      <c r="CS49" s="53">
        <f>_xll.OneStreamExcelAddIn.XFFunctions.XFGetCell("TRUE", "CONSOL", $D$3,"TOT_Entity","USD","Actual",[1]Setup!C13,"PERIODIC",$B49,"TOPFLOW","TOP","TOP","top1",$C49,"top3","Open_Acute_DIV1","TOP5","TOP6","REPORTED","TOP8")</f>
        <v>0</v>
      </c>
      <c r="CT49" s="53">
        <f>_xll.OneStreamExcelAddIn.XFFunctions.XFGetCell("TRUE", "CONSOL", $D$3,"TOT_Entity","USD","Actual",[1]Setup!C14,"PERIODIC",$B49,"TOPFLOW","TOP","TOP","top1",$C49,"top3","Open_Acute_DIV1","TOP5","TOP6","REPORTED","TOP8")</f>
        <v>0</v>
      </c>
      <c r="CU49" s="53">
        <f>_xll.OneStreamExcelAddIn.XFFunctions.XFGetCell("TRUE", "CONSOL", $D$3,"TOT_Entity","USD","Actual",[1]Setup!C15,"PERIODIC",$B49,"TOPFLOW","TOP","TOP","top1",$C49,"top3","Open_Acute_DIV1","TOP5","TOP6","REPORTED","TOP8")</f>
        <v>0</v>
      </c>
      <c r="CV49" s="15"/>
      <c r="CW49" s="53">
        <f>_xll.OneStreamExcelAddIn.XFFunctions.XFGetCell("TRUE", "CONSOL", $D$3,"TOT_Entity","USD","Actual",[1]Setup!C17,"PERIODIC",$B49,"TOPFLOW","TOP","TOP","top1",$C49,"top3","Open_Acute_DIV1","TOP5","TOP6","REPORTED","TOP8")</f>
        <v>22068.2</v>
      </c>
      <c r="CX49" s="53">
        <f>_xll.OneStreamExcelAddIn.XFFunctions.XFGetCell("TRUE", "CONSOL", $D$3,"TOT_Entity","USD","Actual",[1]Setup!C18,"PERIODIC",$B49,"TOPFLOW","TOP","TOP","top1",$C49,"top3","Open_Acute_DIV1","TOP5","TOP6","REPORTED","TOP8")</f>
        <v>20466.66</v>
      </c>
      <c r="CY49" s="53">
        <f>_xll.OneStreamExcelAddIn.XFFunctions.XFGetCell("TRUE", "CONSOL", $D$3,"TOT_Entity","USD","Actual",[1]Setup!C19,"PERIODIC",$B49,"TOPFLOW","TOP","TOP","top1",$C49,"top3","Open_Acute_DIV1","TOP5","TOP6","REPORTED","TOP8")</f>
        <v>67260.03</v>
      </c>
      <c r="CZ49" s="53">
        <f>_xll.OneStreamExcelAddIn.XFFunctions.XFGetCell("TRUE", "CONSOL", $D$3,"TOT_Entity","USD","Actual",[1]Setup!C20,"PERIODIC",$B49,"TOPFLOW","TOP","TOP","top1",$C49,"top3","Open_Acute_DIV1","TOP5","TOP6","REPORTED","TOP8")</f>
        <v>29105.53</v>
      </c>
      <c r="DA49" s="53">
        <f>_xll.OneStreamExcelAddIn.XFFunctions.XFGetCell("TRUE", "CONSOL", $D$3,"TOT_Entity","USD","Actual",[1]Setup!C21,"PERIODIC",$B49,"TOPFLOW","TOP","TOP","top1",$C49,"top3","Open_Acute_DIV1","TOP5","TOP6","REPORTED","TOP8")</f>
        <v>88892.3</v>
      </c>
      <c r="DB49" s="53">
        <f>_xll.OneStreamExcelAddIn.XFFunctions.XFGetCell("TRUE", "CONSOL", $D$3,"TOT_Entity","USD","Actual",[1]Setup!C22,"PERIODIC",$B49,"TOPFLOW","TOP","TOP","top1",$C49,"top3","Open_Acute_DIV1","TOP5","TOP6","REPORTED","TOP8")</f>
        <v>670.17</v>
      </c>
      <c r="DC49" s="53">
        <f>_xll.OneStreamExcelAddIn.XFFunctions.XFGetCell("TRUE", "CONSOL", $D$3,"TOT_Entity","USD","Actual",[1]Setup!C23,"PERIODIC",$B49,"TOPFLOW","TOP","TOP","top1",$C49,"top3","Open_Acute_DIV1","TOP5","TOP6","REPORTED","TOP8")</f>
        <v>47831.45</v>
      </c>
      <c r="DD49" s="53">
        <f>_xll.OneStreamExcelAddIn.XFFunctions.XFGetCell("TRUE", "CONSOL", $D$3,"TOT_Entity","USD","Actual",[1]Setup!C24,"PERIODIC",$B49,"TOPFLOW","TOP","TOP","top1",$C49,"top3","Open_Acute_DIV1","TOP5","TOP6","REPORTED","TOP8")</f>
        <v>28270.16</v>
      </c>
      <c r="DE49" s="53">
        <f>_xll.OneStreamExcelAddIn.XFFunctions.XFGetCell("TRUE", "CONSOL", $D$3,"TOT_Entity","USD","Actual",[1]Setup!C25,"PERIODIC",$B49,"TOPFLOW","TOP","TOP","top1",$C49,"top3","Open_Acute_DIV1","TOP5","TOP6","REPORTED","TOP8")</f>
        <v>72052.509999999995</v>
      </c>
      <c r="DF49" s="53">
        <f>_xll.OneStreamExcelAddIn.XFFunctions.XFGetCell("TRUE", "CONSOL", $D$3,"TOT_Entity","USD","Actual",[1]Setup!C26,"PERIODIC",$B49,"TOPFLOW","TOP","TOP","top1",$C49,"top3","Open_Acute_DIV1","TOP5","TOP6","REPORTED","TOP8")</f>
        <v>-17381.53</v>
      </c>
      <c r="DG49" s="53">
        <f>_xll.OneStreamExcelAddIn.XFFunctions.XFGetCell("TRUE", "CONSOL", $D$3,"TOT_Entity","USD","Actual",[1]Setup!C27,"PERIODIC",$B49,"TOPFLOW","TOP","TOP","top1",$C49,"top3","Open_Acute_DIV1","TOP5","TOP6","REPORTED","TOP8")</f>
        <v>19397.86</v>
      </c>
      <c r="DH49" s="53">
        <f>_xll.OneStreamExcelAddIn.XFFunctions.XFGetCell("TRUE", "CONSOL", $D$3,"TOT_Entity","USD","Actual",[1]Setup!C28,"PERIODIC",$B49,"TOPFLOW","TOP","TOP","top1",$C49,"top3","Open_Acute_DIV1","TOP5","TOP6","REPORTED","TOP8")</f>
        <v>5805.67</v>
      </c>
      <c r="DI49" s="15"/>
      <c r="DJ49" s="53">
        <f>_xll.OneStreamExcelAddIn.XFFunctions.XFGetCell("TRUE", "CONSOL", $D$3,"TOT_Entity","Aggregated","Budget_Working",[1]Setup!C4,"PERIODIC",$B49,"TOPFLOW","TOP","TOP","top1",$C49,"top3","Open_Acute_DIV1","TOP5","TOP6","REPORTED","TOP8")</f>
        <v>21861.1525</v>
      </c>
      <c r="DK49" s="53">
        <f>_xll.OneStreamExcelAddIn.XFFunctions.XFGetCell("TRUE", "CONSOL", $D$3,"TOT_Entity","Aggregated","Budget_Working",[1]Setup!C5,"PERIODIC",$B49,"TOPFLOW","TOP","TOP","top1",$C49,"top3","Open_Acute_DIV1","TOP5","TOP6","REPORTED","TOP8")</f>
        <v>21861.1525</v>
      </c>
      <c r="DL49" s="53">
        <f>_xll.OneStreamExcelAddIn.XFFunctions.XFGetCell("TRUE", "CONSOL", $D$3,"TOT_Entity","Aggregated","Budget_Working",[1]Setup!C6,"PERIODIC",$B49,"TOPFLOW","TOP","TOP","top1",$C49,"top3","Open_Acute_DIV1","TOP5","TOP6","REPORTED","TOP8")</f>
        <v>21861.1525</v>
      </c>
      <c r="DM49" s="53">
        <f>_xll.OneStreamExcelAddIn.XFFunctions.XFGetCell("TRUE", "CONSOL", $D$3,"TOT_Entity","Aggregated","Budget_Working",[1]Setup!C7,"PERIODIC",$B49,"TOPFLOW","TOP","TOP","top1",$C49,"top3","Open_Acute_DIV1","TOP5","TOP6","REPORTED","TOP8")</f>
        <v>21861.1525</v>
      </c>
      <c r="DN49" s="53">
        <f>_xll.OneStreamExcelAddIn.XFFunctions.XFGetCell("TRUE", "CONSOL", $D$3,"TOT_Entity","Aggregated","Budget_Working",[1]Setup!C8,"PERIODIC",$B49,"TOPFLOW","TOP","TOP","top1",$C49,"top3","Open_Acute_DIV1","TOP5","TOP6","REPORTED","TOP8")</f>
        <v>21861.1525</v>
      </c>
      <c r="DO49" s="53">
        <f>_xll.OneStreamExcelAddIn.XFFunctions.XFGetCell("TRUE", "CONSOL", $D$3,"TOT_Entity","Aggregated","Budget_Working",[1]Setup!C9,"PERIODIC",$B49,"TOPFLOW","TOP","TOP","top1",$C49,"top3","Open_Acute_DIV1","TOP5","TOP6","REPORTED","TOP8")</f>
        <v>21861.1525</v>
      </c>
      <c r="DP49" s="53">
        <f>_xll.OneStreamExcelAddIn.XFFunctions.XFGetCell("TRUE", "CONSOL", $D$3,"TOT_Entity","Aggregated","Budget_Working",[1]Setup!C10,"PERIODIC",$B49,"TOPFLOW","TOP","TOP","top1",$C49,"top3","Open_Acute_DIV1","TOP5","TOP6","REPORTED","TOP8")</f>
        <v>21861.1525</v>
      </c>
      <c r="DQ49" s="53">
        <f>_xll.OneStreamExcelAddIn.XFFunctions.XFGetCell("TRUE", "CONSOL", $D$3,"TOT_Entity","Aggregated","Budget_Working",[1]Setup!C11,"PERIODIC",$B49,"TOPFLOW","TOP","TOP","top1",$C49,"top3","Open_Acute_DIV1","TOP5","TOP6","REPORTED","TOP8")</f>
        <v>21861.1525</v>
      </c>
      <c r="DR49" s="53">
        <f>_xll.OneStreamExcelAddIn.XFFunctions.XFGetCell("TRUE", "CONSOL", $D$3,"TOT_Entity","Aggregated","Budget_Working",[1]Setup!C12,"PERIODIC",$B49,"TOPFLOW","TOP","TOP","top1",$C49,"top3","Open_Acute_DIV1","TOP5","TOP6","REPORTED","TOP8")</f>
        <v>21861.1525</v>
      </c>
      <c r="DS49" s="53">
        <f>_xll.OneStreamExcelAddIn.XFFunctions.XFGetCell("TRUE", "CONSOL", $D$3,"TOT_Entity","Aggregated","Budget_Working",[1]Setup!C13,"PERIODIC",$B49,"TOPFLOW","TOP","TOP","top1",$C49,"top3","Open_Acute_DIV1","TOP5","TOP6","REPORTED","TOP8")</f>
        <v>21861.1525</v>
      </c>
      <c r="DT49" s="53">
        <f>_xll.OneStreamExcelAddIn.XFFunctions.XFGetCell("TRUE", "CONSOL", $D$3,"TOT_Entity","Aggregated","Budget_Working",[1]Setup!C14,"PERIODIC",$B49,"TOPFLOW","TOP","TOP","top1",$C49,"top3","Open_Acute_DIV1","TOP5","TOP6","REPORTED","TOP8")</f>
        <v>21861.1525</v>
      </c>
      <c r="DU49" s="53">
        <f>_xll.OneStreamExcelAddIn.XFFunctions.XFGetCell("TRUE", "CONSOL", $D$3,"TOT_Entity","Aggregated","Budget_Working",[1]Setup!C15,"PERIODIC",$B49,"TOPFLOW","TOP","TOP","top1",$C49,"top3","Open_Acute_DIV1","TOP5","TOP6","REPORTED","TOP8")</f>
        <v>21861.192500000001</v>
      </c>
      <c r="DV49" s="15"/>
      <c r="DW49" s="53">
        <f>_xll.OneStreamExcelAddIn.XFFunctions.XFGetCell("TRUE", "CONSOL", $D$3,"TOT_Entity","USD","Budget_Final",[1]Setup!C17,"PERIODIC",$B49,"TOPFLOW","TOP","TOP","top1",$C49,"top3","Open_Acute_DIV1","TOP5","TOP6","REPORTED","TOP8")</f>
        <v>102387.31868572001</v>
      </c>
      <c r="DX49" s="53">
        <f>_xll.OneStreamExcelAddIn.XFFunctions.XFGetCell("TRUE", "CONSOL", $D$3,"TOT_Entity","USD","Budget_Final",[1]Setup!C18,"PERIODIC",$B49,"TOPFLOW","TOP","TOP","top1",$C49,"top3","Open_Acute_DIV1","TOP5","TOP6","REPORTED","TOP8")</f>
        <v>99176.634106907004</v>
      </c>
      <c r="DY49" s="53">
        <f>_xll.OneStreamExcelAddIn.XFFunctions.XFGetCell("TRUE", "CONSOL", $D$3,"TOT_Entity","USD","Budget_Final",[1]Setup!C19,"PERIODIC",$B49,"TOPFLOW","TOP","TOP","top1",$C49,"top3","Open_Acute_DIV1","TOP5","TOP6","REPORTED","TOP8")</f>
        <v>87828.297296088</v>
      </c>
      <c r="DZ49" s="53">
        <f>_xll.OneStreamExcelAddIn.XFFunctions.XFGetCell("TRUE", "CONSOL", $D$3,"TOT_Entity","USD","Budget_Final",[1]Setup!C20,"PERIODIC",$B49,"TOPFLOW","TOP","TOP","top1",$C49,"top3","Open_Acute_DIV1","TOP5","TOP6","REPORTED","TOP8")</f>
        <v>74053.802542349003</v>
      </c>
      <c r="EA49" s="53">
        <f>_xll.OneStreamExcelAddIn.XFFunctions.XFGetCell("TRUE", "CONSOL", $D$3,"TOT_Entity","USD","Budget_Final",[1]Setup!C21,"PERIODIC",$B49,"TOPFLOW","TOP","TOP","top1",$C49,"top3","Open_Acute_DIV1","TOP5","TOP6","REPORTED","TOP8")</f>
        <v>88231.764022595002</v>
      </c>
      <c r="EB49" s="53">
        <f>_xll.OneStreamExcelAddIn.XFFunctions.XFGetCell("TRUE", "CONSOL", $D$3,"TOT_Entity","USD","Budget_Final",[1]Setup!C22,"PERIODIC",$B49,"TOPFLOW","TOP","TOP","top1",$C49,"top3","Open_Acute_DIV1","TOP5","TOP6","REPORTED","TOP8")</f>
        <v>75303.412406820993</v>
      </c>
      <c r="EC49" s="53">
        <f>_xll.OneStreamExcelAddIn.XFFunctions.XFGetCell("TRUE", "CONSOL", $D$3,"TOT_Entity","USD","Budget_Final",[1]Setup!C23,"PERIODIC",$B49,"TOPFLOW","TOP","TOP","top1",$C49,"top3","Open_Acute_DIV1","TOP5","TOP6","REPORTED","TOP8")</f>
        <v>75727.995641763002</v>
      </c>
      <c r="ED49" s="53">
        <f>_xll.OneStreamExcelAddIn.XFFunctions.XFGetCell("TRUE", "CONSOL", $D$3,"TOT_Entity","USD","Budget_Final",[1]Setup!C24,"PERIODIC",$B49,"TOPFLOW","TOP","TOP","top1",$C49,"top3","Open_Acute_DIV1","TOP5","TOP6","REPORTED","TOP8")</f>
        <v>75747.080182467005</v>
      </c>
      <c r="EE49" s="53">
        <f>_xll.OneStreamExcelAddIn.XFFunctions.XFGetCell("TRUE", "CONSOL", $D$3,"TOT_Entity","USD","Budget_Final",[1]Setup!C25,"PERIODIC",$B49,"TOPFLOW","TOP","TOP","top1",$C49,"top3","Open_Acute_DIV1","TOP5","TOP6","REPORTED","TOP8")</f>
        <v>76843.245864362994</v>
      </c>
      <c r="EF49" s="53">
        <f>_xll.OneStreamExcelAddIn.XFFunctions.XFGetCell("TRUE", "CONSOL", $D$3,"TOT_Entity","USD","Budget_Final",[1]Setup!C26,"PERIODIC",$B49,"TOPFLOW","TOP","TOP","top1",$C49,"top3","Open_Acute_DIV1","TOP5","TOP6","REPORTED","TOP8")</f>
        <v>75556.234775427001</v>
      </c>
      <c r="EG49" s="53">
        <f>_xll.OneStreamExcelAddIn.XFFunctions.XFGetCell("TRUE", "CONSOL", $D$3,"TOT_Entity","USD","Budget_Final",[1]Setup!C27,"PERIODIC",$B49,"TOPFLOW","TOP","TOP","top1",$C49,"top3","Open_Acute_DIV1","TOP5","TOP6","REPORTED","TOP8")</f>
        <v>72765.596044828999</v>
      </c>
      <c r="EH49" s="53">
        <f>_xll.OneStreamExcelAddIn.XFFunctions.XFGetCell("TRUE", "CONSOL", $D$3,"TOT_Entity","USD","Budget_Final",[1]Setup!C28,"PERIODIC",$B49,"TOPFLOW","TOP","TOP","top1",$C49,"top3","Open_Acute_DIV1","TOP5","TOP6","REPORTED","TOP8")</f>
        <v>76147.749696337007</v>
      </c>
    </row>
    <row r="50" spans="2:138" x14ac:dyDescent="0.25">
      <c r="B50" s="51" t="s">
        <v>87</v>
      </c>
      <c r="C50" s="65" t="s">
        <v>83</v>
      </c>
      <c r="D50" s="52" t="s">
        <v>88</v>
      </c>
      <c r="E50" s="53">
        <f>_xll.OneStreamExcelAddIn.XFFunctions.XFGetCell("TRUE","CONSOL", $D$3,"TOT_Entity","USD","Actual",$E$3,"PERIODIC",$B50,"TOPFLOW","TOP","TOP","top1",$C50,"top3","Open_Acute_DIV1","TOP5","TOP6","REPORTED","TOP8")</f>
        <v>201705.82</v>
      </c>
      <c r="F50" s="53">
        <f>_xll.OneStreamExcelAddIn.XFFunctions.XFGetCell("TRUE", "CONSOL", $D$3,"TOT_Entity","Aggregated","Budget_Working",$E$3,"PERIODIC",$B50,"TOPFLOW","TOP","TOP","top1",$C50,"top3","Open_Acute_DIV1","TOP5","TOP6","REPORTED","TOP8")</f>
        <v>207499.11496898701</v>
      </c>
      <c r="G50" s="53">
        <f t="shared" si="95"/>
        <v>5793.2949689870002</v>
      </c>
      <c r="H50" s="40">
        <f t="shared" si="10"/>
        <v>2.7919612909447208E-2</v>
      </c>
      <c r="I50" s="41"/>
      <c r="J50" s="53">
        <f>_xll.OneStreamExcelAddIn.XFFunctions.XFGetCell("TRUE", "CONSOL", $D$3,"TOT_Entity","USD","Actual",$E$3,"YTD",$B50,"TOPFLOW","TOP","TOP","top1",$C50,"top3","Open_Acute_DIV1","TOP5","TOP6","REPORTED","TOP8")</f>
        <v>856459.99</v>
      </c>
      <c r="K50" s="53">
        <f>_xll.OneStreamExcelAddIn.XFFunctions.XFGetCell("TRUE", "CONSOL", $D$3,"TOT_Entity","Aggregated","Budget_Working",$E$3,"YTD",$B50,"TOPFLOW","TOP","TOP","top1",$C50,"top3","Open_Acute_DIV1","TOP5","TOP6","REPORTED","TOP8")</f>
        <v>872933.21007751999</v>
      </c>
      <c r="L50" s="53">
        <f t="shared" si="96"/>
        <v>16473.220077520004</v>
      </c>
      <c r="M50" s="40">
        <f t="shared" si="11"/>
        <v>1.8871111658195609E-2</v>
      </c>
      <c r="N50" s="41"/>
      <c r="O50" s="53">
        <f>_xll.OneStreamExcelAddIn.XFFunctions.XFGetCell("TRUE", "CONSOL", $D$3,"TOT_Entity","USD","Actual",$F$3,"YTD",$B50,"TOPFLOW","TOP","TOP","top1",$C50,"top3","Open_Acute_DIV1","TOP5","TOP6","REPORTED","TOP8")</f>
        <v>855538.65</v>
      </c>
      <c r="P50" s="53">
        <f>_xll.OneStreamExcelAddIn.XFFunctions.XFGetCell("TRUE", "CONSOL", $D$3,"TOT_Entity","USD","Actual",$E$3,"YTD",$B50,"TOPFLOW","TOP","TOP","top1",$C50,"top3","Open_Acute_DIV1","TOP5","TOP6","REPORTED","VAR_BW_PY_Actual")</f>
        <v>-921.34</v>
      </c>
      <c r="Q50" s="40">
        <f t="shared" si="12"/>
        <v>-1.0769121885960383E-3</v>
      </c>
      <c r="R50" s="41"/>
      <c r="S50" s="53">
        <f>_xll.OneStreamExcelAddIn.XFFunctions.XFGetCell("TRUE", "CONSOL", $D$3,"TOT_Entity","USD","MIDFCST",$E$3,"MTD",$B50,"TOPFLOW","TOP","TOP","top1",$C50,"top3","Open_Acute_DIV1","TOP5","TOP6","REPORTED","TOP8")</f>
        <v>0</v>
      </c>
      <c r="T50" s="53">
        <f t="shared" si="122"/>
        <v>-201705.82</v>
      </c>
      <c r="U50" s="40">
        <f t="shared" si="97"/>
        <v>0</v>
      </c>
      <c r="V50" s="41"/>
      <c r="W50" s="42"/>
      <c r="X50" s="43"/>
      <c r="Y50" s="42"/>
      <c r="Z50" s="44"/>
      <c r="AA50" s="52"/>
      <c r="AB50" s="53">
        <f>_xll.OneStreamExcelAddIn.XFFunctions.XFGetCell("TRUE", "CONSOL", $D$3,"TOT_Entity","USD","Actual",[1]Setup!C4,"PERIODIC",$B50,"TOPFLOW","TOP","TOP","top1",$C50,"top3","Open_Acute_DIV1","TOP5","TOP6","REPORTED","TOP8")</f>
        <v>239235.6</v>
      </c>
      <c r="AC50" s="53">
        <f>_xll.OneStreamExcelAddIn.XFFunctions.XFGetCell("TRUE", "CONSOL", $D$3,"TOT_Entity","Aggregated","Budget_Working",[1]Setup!C4,"PERIODIC",$B50,"TOPFLOW","TOP","TOP","top1",$C50,"top3","Open_Acute_DIV1","TOP5","TOP6","REPORTED","TOP8")</f>
        <v>252175.415466226</v>
      </c>
      <c r="AD50" s="53">
        <f t="shared" si="98"/>
        <v>12939.815466225991</v>
      </c>
      <c r="AE50" s="40">
        <f t="shared" si="99"/>
        <v>5.131275561617555E-2</v>
      </c>
      <c r="AG50" s="53">
        <f>_xll.OneStreamExcelAddIn.XFFunctions.XFGetCell("TRUE", "CONSOL", $D$3,"TOT_Entity","USD","Actual",[1]Setup!C5,"PERIODIC",$B50,"TOPFLOW","TOP","TOP","top1",$C50,"top3","Open_Acute_DIV1","TOP5","TOP6","REPORTED","TOP8")</f>
        <v>209977.07</v>
      </c>
      <c r="AH50" s="53">
        <f>_xll.OneStreamExcelAddIn.XFFunctions.XFGetCell("TRUE", "CONSOL", $D$3,"TOT_Entity","Aggregated","Budget_Working",[1]Setup!C5,"PERIODIC",$B50,"TOPFLOW","TOP","TOP","top1",$C50,"top3","Open_Acute_DIV1","TOP5","TOP6","REPORTED","TOP8")</f>
        <v>209149.59263587999</v>
      </c>
      <c r="AI50" s="53">
        <f t="shared" si="100"/>
        <v>-827.47736412001541</v>
      </c>
      <c r="AJ50" s="40">
        <f t="shared" si="101"/>
        <v>-3.9563900349574967E-3</v>
      </c>
      <c r="AL50" s="53">
        <f>_xll.OneStreamExcelAddIn.XFFunctions.XFGetCell("TRUE", "CONSOL", $D$3,"TOT_Entity","USD","Actual",[1]Setup!C6,"PERIODIC",$B50,"TOPFLOW","TOP","TOP","top1",$C50,"top3","Open_Acute_DIV1","TOP5","TOP6","REPORTED","TOP8")</f>
        <v>205541.5</v>
      </c>
      <c r="AM50" s="53">
        <f>_xll.OneStreamExcelAddIn.XFFunctions.XFGetCell("TRUE", "CONSOL", $D$3,"TOT_Entity","Aggregated","Budget_Working",[1]Setup!C6,"PERIODIC",$B50,"TOPFLOW","TOP","TOP","top1",$C50,"top3","Open_Acute_DIV1","TOP5","TOP6","REPORTED","TOP8")</f>
        <v>204109.087006427</v>
      </c>
      <c r="AN50" s="53">
        <f t="shared" si="102"/>
        <v>1432.4129935730016</v>
      </c>
      <c r="AO50" s="40">
        <f t="shared" si="103"/>
        <v>7.0178795789130888E-3</v>
      </c>
      <c r="AQ50" s="53">
        <f>_xll.OneStreamExcelAddIn.XFFunctions.XFGetCell("TRUE", "CONSOL", $D$3,"TOT_Entity","USD","Actual",[1]Setup!C7,"PERIODIC",$B50,"TOPFLOW","TOP","TOP","top1",$C50,"top3","Open_Acute_DIV1","TOP5","TOP6","REPORTED","TOP8")</f>
        <v>201705.82</v>
      </c>
      <c r="AR50" s="53">
        <f>_xll.OneStreamExcelAddIn.XFFunctions.XFGetCell("TRUE", "CONSOL", $D$3,"TOT_Entity","Aggregated","Budget_Working",[1]Setup!C7,"PERIODIC",$B50,"TOPFLOW","TOP","TOP","top1",$C50,"top3","Open_Acute_DIV1","TOP5","TOP6","REPORTED","TOP8")</f>
        <v>207499.11496898701</v>
      </c>
      <c r="AS50" s="53">
        <f t="shared" si="104"/>
        <v>-5793.2949689870002</v>
      </c>
      <c r="AT50" s="40">
        <f t="shared" si="105"/>
        <v>-2.7919612909447222E-2</v>
      </c>
      <c r="AV50" s="53">
        <f>_xll.OneStreamExcelAddIn.XFFunctions.XFGetCell("TRUE", "CONSOL", $D$3,"TOT_Entity","USD","Actual",[1]Setup!C8,"PERIODIC",$B50,"TOPFLOW","TOP","TOP","top1",$C50,"top3","Open_Acute_DIV1","TOP5","TOP6","REPORTED","TOP8")</f>
        <v>-856459.99</v>
      </c>
      <c r="AW50" s="53">
        <f>_xll.OneStreamExcelAddIn.XFFunctions.XFGetCell("TRUE", "CONSOL", $D$3,"TOT_Entity","Aggregated","Budget_Working",[1]Setup!C8,"PERIODIC",$B50,"TOPFLOW","TOP","TOP","top1",$C50,"top3","Open_Acute_DIV1","TOP5","TOP6","REPORTED","TOP8")</f>
        <v>213928.21355187101</v>
      </c>
      <c r="AX50" s="53">
        <f t="shared" si="106"/>
        <v>-1070388.203551871</v>
      </c>
      <c r="AY50" s="40">
        <f t="shared" si="107"/>
        <v>-5.0034924602982986</v>
      </c>
      <c r="BA50" s="53">
        <f>_xll.OneStreamExcelAddIn.XFFunctions.XFGetCell("TRUE", "CONSOL", $D$3,"TOT_Entity","USD","Actual",[1]Setup!C9,"PERIODIC",$B50,"TOPFLOW","TOP","TOP","top1",$C50,"top3","Open_Acute_DIV1","TOP5","TOP6","REPORTED","TOP8")</f>
        <v>0</v>
      </c>
      <c r="BB50" s="53">
        <f>_xll.OneStreamExcelAddIn.XFFunctions.XFGetCell("TRUE", "CONSOL", $D$3,"TOT_Entity","Aggregated","Budget_Working",[1]Setup!C9,"PERIODIC",$B50,"TOPFLOW","TOP","TOP","top1",$C50,"top3","Open_Acute_DIV1","TOP5","TOP6","REPORTED","TOP8")</f>
        <v>204638.35473746399</v>
      </c>
      <c r="BC50" s="53">
        <f t="shared" si="108"/>
        <v>-204638.35473746399</v>
      </c>
      <c r="BD50" s="40">
        <f t="shared" si="109"/>
        <v>-1</v>
      </c>
      <c r="BF50" s="53">
        <f>_xll.OneStreamExcelAddIn.XFFunctions.XFGetCell("TRUE", "CONSOL", $D$3,"TOT_Entity","USD","Actual",[1]Setup!C10,"PERIODIC",$B50,"TOPFLOW","TOP","TOP","top1",$C50,"top3","Open_Acute_DIV1","TOP5","TOP6","REPORTED","TOP8")</f>
        <v>0</v>
      </c>
      <c r="BG50" s="53">
        <f>_xll.OneStreamExcelAddIn.XFFunctions.XFGetCell("TRUE", "CONSOL", $D$3,"TOT_Entity","Aggregated","Budget_Working",[1]Setup!C10,"PERIODIC",$B50,"TOPFLOW","TOP","TOP","top1",$C50,"top3","Open_Acute_DIV1","TOP5","TOP6","REPORTED","TOP8")</f>
        <v>206314.29423385099</v>
      </c>
      <c r="BH50" s="53">
        <f t="shared" si="110"/>
        <v>-206314.29423385099</v>
      </c>
      <c r="BI50" s="40">
        <f t="shared" si="111"/>
        <v>-1</v>
      </c>
      <c r="BK50" s="53">
        <f>_xll.OneStreamExcelAddIn.XFFunctions.XFGetCell("TRUE", "CONSOL", $D$3,"TOT_Entity","USD","Actual",[1]Setup!C11,"PERIODIC",$B50,"TOPFLOW","TOP","TOP","top1",$C50,"top3","Open_Acute_DIV1","TOP5","TOP6","REPORTED","TOP8")</f>
        <v>0</v>
      </c>
      <c r="BL50" s="53">
        <f>_xll.OneStreamExcelAddIn.XFFunctions.XFGetCell("TRUE", "CONSOL", $D$3,"TOT_Entity","Aggregated","Budget_Working",[1]Setup!C11,"PERIODIC",$B50,"TOPFLOW","TOP","TOP","top1",$C50,"top3","Open_Acute_DIV1","TOP5","TOP6","REPORTED","TOP8")</f>
        <v>209521.299074946</v>
      </c>
      <c r="BM50" s="53">
        <f t="shared" si="112"/>
        <v>-209521.299074946</v>
      </c>
      <c r="BN50" s="40">
        <f t="shared" si="113"/>
        <v>-1</v>
      </c>
      <c r="BP50" s="53">
        <f>_xll.OneStreamExcelAddIn.XFFunctions.XFGetCell("TRUE", "CONSOL", $D$3,"TOT_Entity","USD","Actual",[1]Setup!C12,"PERIODIC",$B50,"TOPFLOW","TOP","TOP","top1",$C50,"top3","Open_Acute_DIV1","TOP5","TOP6","REPORTED","TOP8")</f>
        <v>0</v>
      </c>
      <c r="BQ50" s="53">
        <f>_xll.OneStreamExcelAddIn.XFFunctions.XFGetCell("TRUE", "CONSOL", $D$3,"TOT_Entity","Aggregated","Budget_Working",[1]Setup!C12,"PERIODIC",$B50,"TOPFLOW","TOP","TOP","top1",$C50,"top3","Open_Acute_DIV1","TOP5","TOP6","REPORTED","TOP8")</f>
        <v>203057.93618606401</v>
      </c>
      <c r="BR50" s="53">
        <f t="shared" si="114"/>
        <v>-203057.93618606401</v>
      </c>
      <c r="BS50" s="40">
        <f t="shared" si="115"/>
        <v>-1</v>
      </c>
      <c r="BU50" s="53">
        <f>_xll.OneStreamExcelAddIn.XFFunctions.XFGetCell("TRUE", "CONSOL", $D$3,"TOT_Entity","USD","Actual",[1]Setup!C13,"PERIODIC",$B50,"TOPFLOW","TOP","TOP","top1",$C50,"top3","Open_Acute_DIV1","TOP5","TOP6","REPORTED","TOP8")</f>
        <v>0</v>
      </c>
      <c r="BV50" s="53">
        <f>_xll.OneStreamExcelAddIn.XFFunctions.XFGetCell("TRUE", "CONSOL", $D$3,"TOT_Entity","Aggregated","Budget_Working",[1]Setup!C13,"PERIODIC",$B50,"TOPFLOW","TOP","TOP","top1",$C50,"top3","Open_Acute_DIV1","TOP5","TOP6","REPORTED","TOP8")</f>
        <v>212677.56184331101</v>
      </c>
      <c r="BW50" s="53">
        <f t="shared" si="116"/>
        <v>-212677.56184331101</v>
      </c>
      <c r="BX50" s="40">
        <f t="shared" si="117"/>
        <v>-1</v>
      </c>
      <c r="BZ50" s="53">
        <f>_xll.OneStreamExcelAddIn.XFFunctions.XFGetCell("TRUE", "CONSOL", $D$3,"TOT_Entity","USD","Actual",[1]Setup!C14,"PERIODIC",$B50,"TOPFLOW","TOP","TOP","top1",$C50,"top3","Open_Acute_DIV1","TOP5","TOP6","REPORTED","TOP8")</f>
        <v>0</v>
      </c>
      <c r="CA50" s="53">
        <f>_xll.OneStreamExcelAddIn.XFFunctions.XFGetCell("TRUE", "CONSOL", $D$3,"TOT_Entity","Aggregated","Budget_Working",[1]Setup!C14,"PERIODIC",$B50,"TOPFLOW","TOP","TOP","top1",$C50,"top3","Open_Acute_DIV1","TOP5","TOP6","REPORTED","TOP8")</f>
        <v>216048.33878764999</v>
      </c>
      <c r="CB50" s="53">
        <f t="shared" si="118"/>
        <v>-216048.33878764999</v>
      </c>
      <c r="CC50" s="40">
        <f t="shared" si="119"/>
        <v>-1</v>
      </c>
      <c r="CE50" s="53">
        <f>_xll.OneStreamExcelAddIn.XFFunctions.XFGetCell("TRUE", "CONSOL", $D$3,"TOT_Entity","USD","Actual",[1]Setup!C15,"PERIODIC",$B50,"TOPFLOW","TOP","TOP","top1",$C50,"top3","Open_Acute_DIV1","TOP5","TOP6","REPORTED","TOP8")</f>
        <v>0</v>
      </c>
      <c r="CF50" s="53">
        <f>_xll.OneStreamExcelAddIn.XFFunctions.XFGetCell("TRUE", "CONSOL", $D$3,"TOT_Entity","Aggregated","Budget_Working",[1]Setup!C15,"PERIODIC",$B50,"TOPFLOW","TOP","TOP","top1",$C50,"top3","Open_Acute_DIV1","TOP5","TOP6","REPORTED","TOP8")</f>
        <v>211929.140091651</v>
      </c>
      <c r="CG50" s="53">
        <f t="shared" si="120"/>
        <v>-211929.140091651</v>
      </c>
      <c r="CH50" s="40">
        <f t="shared" si="121"/>
        <v>-1</v>
      </c>
      <c r="CI50" s="15"/>
      <c r="CJ50" s="53">
        <f>_xll.OneStreamExcelAddIn.XFFunctions.XFGetCell("TRUE", "CONSOL", $D$3,"TOT_Entity","USD","Actual",[1]Setup!C4,"PERIODIC",$B50,"TOPFLOW","TOP","TOP","top1",$C50,"top3","Open_Acute_DIV1","TOP5","TOP6","REPORTED","TOP8")</f>
        <v>239235.6</v>
      </c>
      <c r="CK50" s="53">
        <f>_xll.OneStreamExcelAddIn.XFFunctions.XFGetCell("TRUE", "CONSOL", $D$3,"TOT_Entity","USD","Actual",[1]Setup!C5,"PERIODIC",$B50,"TOPFLOW","TOP","TOP","top1",$C50,"top3","Open_Acute_DIV1","TOP5","TOP6","REPORTED","TOP8")</f>
        <v>209977.07</v>
      </c>
      <c r="CL50" s="53">
        <f>_xll.OneStreamExcelAddIn.XFFunctions.XFGetCell("TRUE", "CONSOL", $D$3,"TOT_Entity","USD","Actual",[1]Setup!C6,"PERIODIC",$B50,"TOPFLOW","TOP","TOP","top1",$C50,"top3","Open_Acute_DIV1","TOP5","TOP6","REPORTED","TOP8")</f>
        <v>205541.5</v>
      </c>
      <c r="CM50" s="53">
        <f>_xll.OneStreamExcelAddIn.XFFunctions.XFGetCell("TRUE", "CONSOL", $D$3,"TOT_Entity","USD","Actual",[1]Setup!C7,"PERIODIC",$B50,"TOPFLOW","TOP","TOP","top1",$C50,"top3","Open_Acute_DIV1","TOP5","TOP6","REPORTED","TOP8")</f>
        <v>201705.82</v>
      </c>
      <c r="CN50" s="53">
        <f>_xll.OneStreamExcelAddIn.XFFunctions.XFGetCell("TRUE", "CONSOL", $D$3,"TOT_Entity","USD","Actual",[1]Setup!C8,"PERIODIC",$B50,"TOPFLOW","TOP","TOP","top1",$C50,"top3","Open_Acute_DIV1","TOP5","TOP6","REPORTED","TOP8")</f>
        <v>-856459.99</v>
      </c>
      <c r="CO50" s="53">
        <f>_xll.OneStreamExcelAddIn.XFFunctions.XFGetCell("TRUE", "CONSOL", $D$3,"TOT_Entity","USD","Actual",[1]Setup!C9,"PERIODIC",$B50,"TOPFLOW","TOP","TOP","top1",$C50,"top3","Open_Acute_DIV1","TOP5","TOP6","REPORTED","TOP8")</f>
        <v>0</v>
      </c>
      <c r="CP50" s="53">
        <f>_xll.OneStreamExcelAddIn.XFFunctions.XFGetCell("TRUE", "CONSOL", $D$3,"TOT_Entity","USD","Actual",[1]Setup!C10,"PERIODIC",$B50,"TOPFLOW","TOP","TOP","top1",$C50,"top3","Open_Acute_DIV1","TOP5","TOP6","REPORTED","TOP8")</f>
        <v>0</v>
      </c>
      <c r="CQ50" s="53">
        <f>_xll.OneStreamExcelAddIn.XFFunctions.XFGetCell("TRUE", "CONSOL", $D$3,"TOT_Entity","USD","Actual",[1]Setup!C11,"PERIODIC",$B50,"TOPFLOW","TOP","TOP","top1",$C50,"top3","Open_Acute_DIV1","TOP5","TOP6","REPORTED","TOP8")</f>
        <v>0</v>
      </c>
      <c r="CR50" s="53">
        <f>_xll.OneStreamExcelAddIn.XFFunctions.XFGetCell("TRUE", "CONSOL", $D$3,"TOT_Entity","USD","Actual",[1]Setup!C12,"PERIODIC",$B50,"TOPFLOW","TOP","TOP","top1",$C50,"top3","Open_Acute_DIV1","TOP5","TOP6","REPORTED","TOP8")</f>
        <v>0</v>
      </c>
      <c r="CS50" s="53">
        <f>_xll.OneStreamExcelAddIn.XFFunctions.XFGetCell("TRUE", "CONSOL", $D$3,"TOT_Entity","USD","Actual",[1]Setup!C13,"PERIODIC",$B50,"TOPFLOW","TOP","TOP","top1",$C50,"top3","Open_Acute_DIV1","TOP5","TOP6","REPORTED","TOP8")</f>
        <v>0</v>
      </c>
      <c r="CT50" s="53">
        <f>_xll.OneStreamExcelAddIn.XFFunctions.XFGetCell("TRUE", "CONSOL", $D$3,"TOT_Entity","USD","Actual",[1]Setup!C14,"PERIODIC",$B50,"TOPFLOW","TOP","TOP","top1",$C50,"top3","Open_Acute_DIV1","TOP5","TOP6","REPORTED","TOP8")</f>
        <v>0</v>
      </c>
      <c r="CU50" s="53">
        <f>_xll.OneStreamExcelAddIn.XFFunctions.XFGetCell("TRUE", "CONSOL", $D$3,"TOT_Entity","USD","Actual",[1]Setup!C15,"PERIODIC",$B50,"TOPFLOW","TOP","TOP","top1",$C50,"top3","Open_Acute_DIV1","TOP5","TOP6","REPORTED","TOP8")</f>
        <v>0</v>
      </c>
      <c r="CV50" s="15"/>
      <c r="CW50" s="53">
        <f>_xll.OneStreamExcelAddIn.XFFunctions.XFGetCell("TRUE", "CONSOL", $D$3,"TOT_Entity","USD","Actual",[1]Setup!C17,"PERIODIC",$B50,"TOPFLOW","TOP","TOP","top1",$C50,"top3","Open_Acute_DIV1","TOP5","TOP6","REPORTED","TOP8")</f>
        <v>246468.85</v>
      </c>
      <c r="CX50" s="53">
        <f>_xll.OneStreamExcelAddIn.XFFunctions.XFGetCell("TRUE", "CONSOL", $D$3,"TOT_Entity","USD","Actual",[1]Setup!C18,"PERIODIC",$B50,"TOPFLOW","TOP","TOP","top1",$C50,"top3","Open_Acute_DIV1","TOP5","TOP6","REPORTED","TOP8")</f>
        <v>198908.16</v>
      </c>
      <c r="CY50" s="53">
        <f>_xll.OneStreamExcelAddIn.XFFunctions.XFGetCell("TRUE", "CONSOL", $D$3,"TOT_Entity","USD","Actual",[1]Setup!C19,"PERIODIC",$B50,"TOPFLOW","TOP","TOP","top1",$C50,"top3","Open_Acute_DIV1","TOP5","TOP6","REPORTED","TOP8")</f>
        <v>193501.4</v>
      </c>
      <c r="CZ50" s="53">
        <f>_xll.OneStreamExcelAddIn.XFFunctions.XFGetCell("TRUE", "CONSOL", $D$3,"TOT_Entity","USD","Actual",[1]Setup!C20,"PERIODIC",$B50,"TOPFLOW","TOP","TOP","top1",$C50,"top3","Open_Acute_DIV1","TOP5","TOP6","REPORTED","TOP8")</f>
        <v>216660.24</v>
      </c>
      <c r="DA50" s="53">
        <f>_xll.OneStreamExcelAddIn.XFFunctions.XFGetCell("TRUE", "CONSOL", $D$3,"TOT_Entity","USD","Actual",[1]Setup!C21,"PERIODIC",$B50,"TOPFLOW","TOP","TOP","top1",$C50,"top3","Open_Acute_DIV1","TOP5","TOP6","REPORTED","TOP8")</f>
        <v>193313.65</v>
      </c>
      <c r="DB50" s="53">
        <f>_xll.OneStreamExcelAddIn.XFFunctions.XFGetCell("TRUE", "CONSOL", $D$3,"TOT_Entity","USD","Actual",[1]Setup!C22,"PERIODIC",$B50,"TOPFLOW","TOP","TOP","top1",$C50,"top3","Open_Acute_DIV1","TOP5","TOP6","REPORTED","TOP8")</f>
        <v>197162.17</v>
      </c>
      <c r="DC50" s="53">
        <f>_xll.OneStreamExcelAddIn.XFFunctions.XFGetCell("TRUE", "CONSOL", $D$3,"TOT_Entity","USD","Actual",[1]Setup!C23,"PERIODIC",$B50,"TOPFLOW","TOP","TOP","top1",$C50,"top3","Open_Acute_DIV1","TOP5","TOP6","REPORTED","TOP8")</f>
        <v>207277.67</v>
      </c>
      <c r="DD50" s="53">
        <f>_xll.OneStreamExcelAddIn.XFFunctions.XFGetCell("TRUE", "CONSOL", $D$3,"TOT_Entity","USD","Actual",[1]Setup!C24,"PERIODIC",$B50,"TOPFLOW","TOP","TOP","top1",$C50,"top3","Open_Acute_DIV1","TOP5","TOP6","REPORTED","TOP8")</f>
        <v>190005.37</v>
      </c>
      <c r="DE50" s="53">
        <f>_xll.OneStreamExcelAddIn.XFFunctions.XFGetCell("TRUE", "CONSOL", $D$3,"TOT_Entity","USD","Actual",[1]Setup!C25,"PERIODIC",$B50,"TOPFLOW","TOP","TOP","top1",$C50,"top3","Open_Acute_DIV1","TOP5","TOP6","REPORTED","TOP8")</f>
        <v>207193.95</v>
      </c>
      <c r="DF50" s="53">
        <f>_xll.OneStreamExcelAddIn.XFFunctions.XFGetCell("TRUE", "CONSOL", $D$3,"TOT_Entity","USD","Actual",[1]Setup!C26,"PERIODIC",$B50,"TOPFLOW","TOP","TOP","top1",$C50,"top3","Open_Acute_DIV1","TOP5","TOP6","REPORTED","TOP8")</f>
        <v>193679.65</v>
      </c>
      <c r="DG50" s="53">
        <f>_xll.OneStreamExcelAddIn.XFFunctions.XFGetCell("TRUE", "CONSOL", $D$3,"TOT_Entity","USD","Actual",[1]Setup!C27,"PERIODIC",$B50,"TOPFLOW","TOP","TOP","top1",$C50,"top3","Open_Acute_DIV1","TOP5","TOP6","REPORTED","TOP8")</f>
        <v>166134.38</v>
      </c>
      <c r="DH50" s="53">
        <f>_xll.OneStreamExcelAddIn.XFFunctions.XFGetCell("TRUE", "CONSOL", $D$3,"TOT_Entity","USD","Actual",[1]Setup!C28,"PERIODIC",$B50,"TOPFLOW","TOP","TOP","top1",$C50,"top3","Open_Acute_DIV1","TOP5","TOP6","REPORTED","TOP8")</f>
        <v>192816.03</v>
      </c>
      <c r="DI50" s="15"/>
      <c r="DJ50" s="53">
        <f>_xll.OneStreamExcelAddIn.XFFunctions.XFGetCell("TRUE", "CONSOL", $D$3,"TOT_Entity","Aggregated","Budget_Working",[1]Setup!C4,"PERIODIC",$B50,"TOPFLOW","TOP","TOP","top1",$C50,"top3","Open_Acute_DIV1","TOP5","TOP6","REPORTED","TOP8")</f>
        <v>252175.415466226</v>
      </c>
      <c r="DK50" s="53">
        <f>_xll.OneStreamExcelAddIn.XFFunctions.XFGetCell("TRUE", "CONSOL", $D$3,"TOT_Entity","Aggregated","Budget_Working",[1]Setup!C5,"PERIODIC",$B50,"TOPFLOW","TOP","TOP","top1",$C50,"top3","Open_Acute_DIV1","TOP5","TOP6","REPORTED","TOP8")</f>
        <v>209149.59263587999</v>
      </c>
      <c r="DL50" s="53">
        <f>_xll.OneStreamExcelAddIn.XFFunctions.XFGetCell("TRUE", "CONSOL", $D$3,"TOT_Entity","Aggregated","Budget_Working",[1]Setup!C6,"PERIODIC",$B50,"TOPFLOW","TOP","TOP","top1",$C50,"top3","Open_Acute_DIV1","TOP5","TOP6","REPORTED","TOP8")</f>
        <v>204109.087006427</v>
      </c>
      <c r="DM50" s="53">
        <f>_xll.OneStreamExcelAddIn.XFFunctions.XFGetCell("TRUE", "CONSOL", $D$3,"TOT_Entity","Aggregated","Budget_Working",[1]Setup!C7,"PERIODIC",$B50,"TOPFLOW","TOP","TOP","top1",$C50,"top3","Open_Acute_DIV1","TOP5","TOP6","REPORTED","TOP8")</f>
        <v>207499.11496898701</v>
      </c>
      <c r="DN50" s="53">
        <f>_xll.OneStreamExcelAddIn.XFFunctions.XFGetCell("TRUE", "CONSOL", $D$3,"TOT_Entity","Aggregated","Budget_Working",[1]Setup!C8,"PERIODIC",$B50,"TOPFLOW","TOP","TOP","top1",$C50,"top3","Open_Acute_DIV1","TOP5","TOP6","REPORTED","TOP8")</f>
        <v>213928.21355187101</v>
      </c>
      <c r="DO50" s="53">
        <f>_xll.OneStreamExcelAddIn.XFFunctions.XFGetCell("TRUE", "CONSOL", $D$3,"TOT_Entity","Aggregated","Budget_Working",[1]Setup!C9,"PERIODIC",$B50,"TOPFLOW","TOP","TOP","top1",$C50,"top3","Open_Acute_DIV1","TOP5","TOP6","REPORTED","TOP8")</f>
        <v>204638.35473746399</v>
      </c>
      <c r="DP50" s="53">
        <f>_xll.OneStreamExcelAddIn.XFFunctions.XFGetCell("TRUE", "CONSOL", $D$3,"TOT_Entity","Aggregated","Budget_Working",[1]Setup!C10,"PERIODIC",$B50,"TOPFLOW","TOP","TOP","top1",$C50,"top3","Open_Acute_DIV1","TOP5","TOP6","REPORTED","TOP8")</f>
        <v>206314.29423385099</v>
      </c>
      <c r="DQ50" s="53">
        <f>_xll.OneStreamExcelAddIn.XFFunctions.XFGetCell("TRUE", "CONSOL", $D$3,"TOT_Entity","Aggregated","Budget_Working",[1]Setup!C11,"PERIODIC",$B50,"TOPFLOW","TOP","TOP","top1",$C50,"top3","Open_Acute_DIV1","TOP5","TOP6","REPORTED","TOP8")</f>
        <v>209521.299074946</v>
      </c>
      <c r="DR50" s="53">
        <f>_xll.OneStreamExcelAddIn.XFFunctions.XFGetCell("TRUE", "CONSOL", $D$3,"TOT_Entity","Aggregated","Budget_Working",[1]Setup!C12,"PERIODIC",$B50,"TOPFLOW","TOP","TOP","top1",$C50,"top3","Open_Acute_DIV1","TOP5","TOP6","REPORTED","TOP8")</f>
        <v>203057.93618606401</v>
      </c>
      <c r="DS50" s="53">
        <f>_xll.OneStreamExcelAddIn.XFFunctions.XFGetCell("TRUE", "CONSOL", $D$3,"TOT_Entity","Aggregated","Budget_Working",[1]Setup!C13,"PERIODIC",$B50,"TOPFLOW","TOP","TOP","top1",$C50,"top3","Open_Acute_DIV1","TOP5","TOP6","REPORTED","TOP8")</f>
        <v>212677.56184331101</v>
      </c>
      <c r="DT50" s="53">
        <f>_xll.OneStreamExcelAddIn.XFFunctions.XFGetCell("TRUE", "CONSOL", $D$3,"TOT_Entity","Aggregated","Budget_Working",[1]Setup!C14,"PERIODIC",$B50,"TOPFLOW","TOP","TOP","top1",$C50,"top3","Open_Acute_DIV1","TOP5","TOP6","REPORTED","TOP8")</f>
        <v>216048.33878764999</v>
      </c>
      <c r="DU50" s="53">
        <f>_xll.OneStreamExcelAddIn.XFFunctions.XFGetCell("TRUE", "CONSOL", $D$3,"TOT_Entity","Aggregated","Budget_Working",[1]Setup!C15,"PERIODIC",$B50,"TOPFLOW","TOP","TOP","top1",$C50,"top3","Open_Acute_DIV1","TOP5","TOP6","REPORTED","TOP8")</f>
        <v>211929.140091651</v>
      </c>
      <c r="DV50" s="15"/>
      <c r="DW50" s="53">
        <f>_xll.OneStreamExcelAddIn.XFFunctions.XFGetCell("TRUE", "CONSOL", $D$3,"TOT_Entity","USD","Budget_Final",[1]Setup!C17,"PERIODIC",$B50,"TOPFLOW","TOP","TOP","top1",$C50,"top3","Open_Acute_DIV1","TOP5","TOP6","REPORTED","TOP8")</f>
        <v>159803.97657844401</v>
      </c>
      <c r="DX50" s="53">
        <f>_xll.OneStreamExcelAddIn.XFFunctions.XFGetCell("TRUE", "CONSOL", $D$3,"TOT_Entity","USD","Budget_Final",[1]Setup!C18,"PERIODIC",$B50,"TOPFLOW","TOP","TOP","top1",$C50,"top3","Open_Acute_DIV1","TOP5","TOP6","REPORTED","TOP8")</f>
        <v>196517.13322235801</v>
      </c>
      <c r="DY50" s="53">
        <f>_xll.OneStreamExcelAddIn.XFFunctions.XFGetCell("TRUE", "CONSOL", $D$3,"TOT_Entity","USD","Budget_Final",[1]Setup!C19,"PERIODIC",$B50,"TOPFLOW","TOP","TOP","top1",$C50,"top3","Open_Acute_DIV1","TOP5","TOP6","REPORTED","TOP8")</f>
        <v>193604.55244211201</v>
      </c>
      <c r="DZ50" s="53">
        <f>_xll.OneStreamExcelAddIn.XFFunctions.XFGetCell("TRUE", "CONSOL", $D$3,"TOT_Entity","USD","Budget_Final",[1]Setup!C20,"PERIODIC",$B50,"TOPFLOW","TOP","TOP","top1",$C50,"top3","Open_Acute_DIV1","TOP5","TOP6","REPORTED","TOP8")</f>
        <v>191815.51519104399</v>
      </c>
      <c r="EA50" s="53">
        <f>_xll.OneStreamExcelAddIn.XFFunctions.XFGetCell("TRUE", "CONSOL", $D$3,"TOT_Entity","USD","Budget_Final",[1]Setup!C21,"PERIODIC",$B50,"TOPFLOW","TOP","TOP","top1",$C50,"top3","Open_Acute_DIV1","TOP5","TOP6","REPORTED","TOP8")</f>
        <v>189096.30092224901</v>
      </c>
      <c r="EB50" s="53">
        <f>_xll.OneStreamExcelAddIn.XFFunctions.XFGetCell("TRUE", "CONSOL", $D$3,"TOT_Entity","USD","Budget_Final",[1]Setup!C22,"PERIODIC",$B50,"TOPFLOW","TOP","TOP","top1",$C50,"top3","Open_Acute_DIV1","TOP5","TOP6","REPORTED","TOP8")</f>
        <v>182728.624266039</v>
      </c>
      <c r="EC50" s="53">
        <f>_xll.OneStreamExcelAddIn.XFFunctions.XFGetCell("TRUE", "CONSOL", $D$3,"TOT_Entity","USD","Budget_Final",[1]Setup!C23,"PERIODIC",$B50,"TOPFLOW","TOP","TOP","top1",$C50,"top3","Open_Acute_DIV1","TOP5","TOP6","REPORTED","TOP8")</f>
        <v>181114.22601969499</v>
      </c>
      <c r="ED50" s="53">
        <f>_xll.OneStreamExcelAddIn.XFFunctions.XFGetCell("TRUE", "CONSOL", $D$3,"TOT_Entity","USD","Budget_Final",[1]Setup!C24,"PERIODIC",$B50,"TOPFLOW","TOP","TOP","top1",$C50,"top3","Open_Acute_DIV1","TOP5","TOP6","REPORTED","TOP8")</f>
        <v>184632.75267544601</v>
      </c>
      <c r="EE50" s="53">
        <f>_xll.OneStreamExcelAddIn.XFFunctions.XFGetCell("TRUE", "CONSOL", $D$3,"TOT_Entity","USD","Budget_Final",[1]Setup!C25,"PERIODIC",$B50,"TOPFLOW","TOP","TOP","top1",$C50,"top3","Open_Acute_DIV1","TOP5","TOP6","REPORTED","TOP8")</f>
        <v>179043.58502865501</v>
      </c>
      <c r="EF50" s="53">
        <f>_xll.OneStreamExcelAddIn.XFFunctions.XFGetCell("TRUE", "CONSOL", $D$3,"TOT_Entity","USD","Budget_Final",[1]Setup!C26,"PERIODIC",$B50,"TOPFLOW","TOP","TOP","top1",$C50,"top3","Open_Acute_DIV1","TOP5","TOP6","REPORTED","TOP8")</f>
        <v>181261.580086089</v>
      </c>
      <c r="EG50" s="53">
        <f>_xll.OneStreamExcelAddIn.XFFunctions.XFGetCell("TRUE", "CONSOL", $D$3,"TOT_Entity","USD","Budget_Final",[1]Setup!C27,"PERIODIC",$B50,"TOPFLOW","TOP","TOP","top1",$C50,"top3","Open_Acute_DIV1","TOP5","TOP6","REPORTED","TOP8")</f>
        <v>172980.956800279</v>
      </c>
      <c r="EH50" s="53">
        <f>_xll.OneStreamExcelAddIn.XFFunctions.XFGetCell("TRUE", "CONSOL", $D$3,"TOT_Entity","USD","Budget_Final",[1]Setup!C28,"PERIODIC",$B50,"TOPFLOW","TOP","TOP","top1",$C50,"top3","Open_Acute_DIV1","TOP5","TOP6","REPORTED","TOP8")</f>
        <v>181719.55247399799</v>
      </c>
    </row>
    <row r="51" spans="2:138" x14ac:dyDescent="0.25">
      <c r="B51" s="51" t="s">
        <v>89</v>
      </c>
      <c r="C51" s="65" t="s">
        <v>83</v>
      </c>
      <c r="D51" s="52" t="s">
        <v>90</v>
      </c>
      <c r="E51" s="53">
        <f>_xll.OneStreamExcelAddIn.XFFunctions.XFGetCell("TRUE","CONSOL", $D$3,"TOT_Entity","USD","Actual",$E$3,"PERIODIC",$B51,"TOPFLOW","TOP","TOP","top1",$C51,"top3","Open_Acute_DIV1","TOP5","TOP6","REPORTED","TOP8")</f>
        <v>0</v>
      </c>
      <c r="F51" s="53">
        <f>_xll.OneStreamExcelAddIn.XFFunctions.XFGetCell("TRUE", "CONSOL", $D$3,"TOT_Entity","Aggregated","Budget_Working",$E$3,"PERIODIC",$B51,"TOPFLOW","TOP","TOP","top1",$C51,"top3","Open_Acute_DIV1","TOP5","TOP6","REPORTED","TOP8")</f>
        <v>0</v>
      </c>
      <c r="G51" s="53">
        <f t="shared" si="95"/>
        <v>0</v>
      </c>
      <c r="H51" s="40">
        <f t="shared" si="10"/>
        <v>0</v>
      </c>
      <c r="I51" s="41"/>
      <c r="J51" s="53">
        <f>_xll.OneStreamExcelAddIn.XFFunctions.XFGetCell("TRUE", "CONSOL", $D$3,"TOT_Entity","USD","Actual",$E$3,"YTD",$B51,"TOPFLOW","TOP","TOP","top1",$C51,"top3","Open_Acute_DIV1","TOP5","TOP6","REPORTED","TOP8")</f>
        <v>0.2</v>
      </c>
      <c r="K51" s="53">
        <f>_xll.OneStreamExcelAddIn.XFFunctions.XFGetCell("TRUE", "CONSOL", $D$3,"TOT_Entity","Aggregated","Budget_Working",$E$3,"YTD",$B51,"TOPFLOW","TOP","TOP","top1",$C51,"top3","Open_Acute_DIV1","TOP5","TOP6","REPORTED","TOP8")</f>
        <v>0</v>
      </c>
      <c r="L51" s="53">
        <f t="shared" si="96"/>
        <v>-0.2</v>
      </c>
      <c r="M51" s="40">
        <f t="shared" si="11"/>
        <v>0</v>
      </c>
      <c r="N51" s="41"/>
      <c r="O51" s="53">
        <f>_xll.OneStreamExcelAddIn.XFFunctions.XFGetCell("TRUE", "CONSOL", $D$3,"TOT_Entity","USD","Actual",$F$3,"YTD",$B51,"TOPFLOW","TOP","TOP","top1",$C51,"top3","Open_Acute_DIV1","TOP5","TOP6","REPORTED","TOP8")</f>
        <v>-2040.51</v>
      </c>
      <c r="P51" s="53">
        <f>_xll.OneStreamExcelAddIn.XFFunctions.XFGetCell("TRUE", "CONSOL", $D$3,"TOT_Entity","USD","Actual",$E$3,"YTD",$B51,"TOPFLOW","TOP","TOP","top1",$C51,"top3","Open_Acute_DIV1","TOP5","TOP6","REPORTED","VAR_BW_PY_Actual")</f>
        <v>-2040.71</v>
      </c>
      <c r="Q51" s="40">
        <f t="shared" si="12"/>
        <v>1.0000980147120082</v>
      </c>
      <c r="R51" s="41"/>
      <c r="S51" s="53">
        <f>_xll.OneStreamExcelAddIn.XFFunctions.XFGetCell("TRUE", "CONSOL", $D$3,"TOT_Entity","USD","MIDFCST",$E$3,"MTD",$B51,"TOPFLOW","TOP","TOP","top1",$C51,"top3","Open_Acute_DIV1","TOP5","TOP6","REPORTED","TOP8")</f>
        <v>0</v>
      </c>
      <c r="T51" s="53">
        <f t="shared" si="122"/>
        <v>0</v>
      </c>
      <c r="U51" s="40">
        <f t="shared" si="97"/>
        <v>0</v>
      </c>
      <c r="V51" s="41"/>
      <c r="W51" s="42"/>
      <c r="X51" s="43"/>
      <c r="Y51" s="42"/>
      <c r="Z51" s="44"/>
      <c r="AA51" s="52"/>
      <c r="AB51" s="53">
        <f>_xll.OneStreamExcelAddIn.XFFunctions.XFGetCell("TRUE", "CONSOL", $D$3,"TOT_Entity","USD","Actual",[1]Setup!C4,"PERIODIC",$B51,"TOPFLOW","TOP","TOP","top1",$C51,"top3","Open_Acute_DIV1","TOP5","TOP6","REPORTED","TOP8")</f>
        <v>0.2</v>
      </c>
      <c r="AC51" s="53">
        <f>_xll.OneStreamExcelAddIn.XFFunctions.XFGetCell("TRUE", "CONSOL", $D$3,"TOT_Entity","Aggregated","Budget_Working",[1]Setup!C4,"PERIODIC",$B51,"TOPFLOW","TOP","TOP","top1",$C51,"top3","Open_Acute_DIV1","TOP5","TOP6","REPORTED","TOP8")</f>
        <v>0</v>
      </c>
      <c r="AD51" s="53">
        <f t="shared" si="98"/>
        <v>-0.2</v>
      </c>
      <c r="AE51" s="40">
        <f t="shared" si="99"/>
        <v>0</v>
      </c>
      <c r="AG51" s="53">
        <f>_xll.OneStreamExcelAddIn.XFFunctions.XFGetCell("TRUE", "CONSOL", $D$3,"TOT_Entity","USD","Actual",[1]Setup!C5,"PERIODIC",$B51,"TOPFLOW","TOP","TOP","top1",$C51,"top3","Open_Acute_DIV1","TOP5","TOP6","REPORTED","TOP8")</f>
        <v>0</v>
      </c>
      <c r="AH51" s="53">
        <f>_xll.OneStreamExcelAddIn.XFFunctions.XFGetCell("TRUE", "CONSOL", $D$3,"TOT_Entity","Aggregated","Budget_Working",[1]Setup!C5,"PERIODIC",$B51,"TOPFLOW","TOP","TOP","top1",$C51,"top3","Open_Acute_DIV1","TOP5","TOP6","REPORTED","TOP8")</f>
        <v>0</v>
      </c>
      <c r="AI51" s="53">
        <f t="shared" si="100"/>
        <v>0</v>
      </c>
      <c r="AJ51" s="40">
        <f t="shared" si="101"/>
        <v>0</v>
      </c>
      <c r="AL51" s="53">
        <f>_xll.OneStreamExcelAddIn.XFFunctions.XFGetCell("TRUE", "CONSOL", $D$3,"TOT_Entity","USD","Actual",[1]Setup!C6,"PERIODIC",$B51,"TOPFLOW","TOP","TOP","top1",$C51,"top3","Open_Acute_DIV1","TOP5","TOP6","REPORTED","TOP8")</f>
        <v>0</v>
      </c>
      <c r="AM51" s="53">
        <f>_xll.OneStreamExcelAddIn.XFFunctions.XFGetCell("TRUE", "CONSOL", $D$3,"TOT_Entity","Aggregated","Budget_Working",[1]Setup!C6,"PERIODIC",$B51,"TOPFLOW","TOP","TOP","top1",$C51,"top3","Open_Acute_DIV1","TOP5","TOP6","REPORTED","TOP8")</f>
        <v>0</v>
      </c>
      <c r="AN51" s="53">
        <f t="shared" si="102"/>
        <v>0</v>
      </c>
      <c r="AO51" s="40">
        <f t="shared" si="103"/>
        <v>0</v>
      </c>
      <c r="AQ51" s="53">
        <f>_xll.OneStreamExcelAddIn.XFFunctions.XFGetCell("TRUE", "CONSOL", $D$3,"TOT_Entity","USD","Actual",[1]Setup!C7,"PERIODIC",$B51,"TOPFLOW","TOP","TOP","top1",$C51,"top3","Open_Acute_DIV1","TOP5","TOP6","REPORTED","TOP8")</f>
        <v>0</v>
      </c>
      <c r="AR51" s="53">
        <f>_xll.OneStreamExcelAddIn.XFFunctions.XFGetCell("TRUE", "CONSOL", $D$3,"TOT_Entity","Aggregated","Budget_Working",[1]Setup!C7,"PERIODIC",$B51,"TOPFLOW","TOP","TOP","top1",$C51,"top3","Open_Acute_DIV1","TOP5","TOP6","REPORTED","TOP8")</f>
        <v>0</v>
      </c>
      <c r="AS51" s="53">
        <f t="shared" si="104"/>
        <v>0</v>
      </c>
      <c r="AT51" s="40">
        <f t="shared" si="105"/>
        <v>0</v>
      </c>
      <c r="AV51" s="53">
        <f>_xll.OneStreamExcelAddIn.XFFunctions.XFGetCell("TRUE", "CONSOL", $D$3,"TOT_Entity","USD","Actual",[1]Setup!C8,"PERIODIC",$B51,"TOPFLOW","TOP","TOP","top1",$C51,"top3","Open_Acute_DIV1","TOP5","TOP6","REPORTED","TOP8")</f>
        <v>-0.2</v>
      </c>
      <c r="AW51" s="53">
        <f>_xll.OneStreamExcelAddIn.XFFunctions.XFGetCell("TRUE", "CONSOL", $D$3,"TOT_Entity","Aggregated","Budget_Working",[1]Setup!C8,"PERIODIC",$B51,"TOPFLOW","TOP","TOP","top1",$C51,"top3","Open_Acute_DIV1","TOP5","TOP6","REPORTED","TOP8")</f>
        <v>0</v>
      </c>
      <c r="AX51" s="53">
        <f t="shared" si="106"/>
        <v>-0.2</v>
      </c>
      <c r="AY51" s="40">
        <f t="shared" si="107"/>
        <v>0</v>
      </c>
      <c r="BA51" s="53">
        <f>_xll.OneStreamExcelAddIn.XFFunctions.XFGetCell("TRUE", "CONSOL", $D$3,"TOT_Entity","USD","Actual",[1]Setup!C9,"PERIODIC",$B51,"TOPFLOW","TOP","TOP","top1",$C51,"top3","Open_Acute_DIV1","TOP5","TOP6","REPORTED","TOP8")</f>
        <v>0</v>
      </c>
      <c r="BB51" s="53">
        <f>_xll.OneStreamExcelAddIn.XFFunctions.XFGetCell("TRUE", "CONSOL", $D$3,"TOT_Entity","Aggregated","Budget_Working",[1]Setup!C9,"PERIODIC",$B51,"TOPFLOW","TOP","TOP","top1",$C51,"top3","Open_Acute_DIV1","TOP5","TOP6","REPORTED","TOP8")</f>
        <v>0</v>
      </c>
      <c r="BC51" s="53">
        <f t="shared" si="108"/>
        <v>0</v>
      </c>
      <c r="BD51" s="40">
        <f t="shared" si="109"/>
        <v>0</v>
      </c>
      <c r="BF51" s="53">
        <f>_xll.OneStreamExcelAddIn.XFFunctions.XFGetCell("TRUE", "CONSOL", $D$3,"TOT_Entity","USD","Actual",[1]Setup!C10,"PERIODIC",$B51,"TOPFLOW","TOP","TOP","top1",$C51,"top3","Open_Acute_DIV1","TOP5","TOP6","REPORTED","TOP8")</f>
        <v>0</v>
      </c>
      <c r="BG51" s="53">
        <f>_xll.OneStreamExcelAddIn.XFFunctions.XFGetCell("TRUE", "CONSOL", $D$3,"TOT_Entity","Aggregated","Budget_Working",[1]Setup!C10,"PERIODIC",$B51,"TOPFLOW","TOP","TOP","top1",$C51,"top3","Open_Acute_DIV1","TOP5","TOP6","REPORTED","TOP8")</f>
        <v>0</v>
      </c>
      <c r="BH51" s="53">
        <f t="shared" si="110"/>
        <v>0</v>
      </c>
      <c r="BI51" s="40">
        <f t="shared" si="111"/>
        <v>0</v>
      </c>
      <c r="BK51" s="53">
        <f>_xll.OneStreamExcelAddIn.XFFunctions.XFGetCell("TRUE", "CONSOL", $D$3,"TOT_Entity","USD","Actual",[1]Setup!C11,"PERIODIC",$B51,"TOPFLOW","TOP","TOP","top1",$C51,"top3","Open_Acute_DIV1","TOP5","TOP6","REPORTED","TOP8")</f>
        <v>0</v>
      </c>
      <c r="BL51" s="53">
        <f>_xll.OneStreamExcelAddIn.XFFunctions.XFGetCell("TRUE", "CONSOL", $D$3,"TOT_Entity","Aggregated","Budget_Working",[1]Setup!C11,"PERIODIC",$B51,"TOPFLOW","TOP","TOP","top1",$C51,"top3","Open_Acute_DIV1","TOP5","TOP6","REPORTED","TOP8")</f>
        <v>0</v>
      </c>
      <c r="BM51" s="53">
        <f t="shared" si="112"/>
        <v>0</v>
      </c>
      <c r="BN51" s="40">
        <f t="shared" si="113"/>
        <v>0</v>
      </c>
      <c r="BP51" s="53">
        <f>_xll.OneStreamExcelAddIn.XFFunctions.XFGetCell("TRUE", "CONSOL", $D$3,"TOT_Entity","USD","Actual",[1]Setup!C12,"PERIODIC",$B51,"TOPFLOW","TOP","TOP","top1",$C51,"top3","Open_Acute_DIV1","TOP5","TOP6","REPORTED","TOP8")</f>
        <v>0</v>
      </c>
      <c r="BQ51" s="53">
        <f>_xll.OneStreamExcelAddIn.XFFunctions.XFGetCell("TRUE", "CONSOL", $D$3,"TOT_Entity","Aggregated","Budget_Working",[1]Setup!C12,"PERIODIC",$B51,"TOPFLOW","TOP","TOP","top1",$C51,"top3","Open_Acute_DIV1","TOP5","TOP6","REPORTED","TOP8")</f>
        <v>0</v>
      </c>
      <c r="BR51" s="53">
        <f t="shared" si="114"/>
        <v>0</v>
      </c>
      <c r="BS51" s="40">
        <f t="shared" si="115"/>
        <v>0</v>
      </c>
      <c r="BU51" s="53">
        <f>_xll.OneStreamExcelAddIn.XFFunctions.XFGetCell("TRUE", "CONSOL", $D$3,"TOT_Entity","USD","Actual",[1]Setup!C13,"PERIODIC",$B51,"TOPFLOW","TOP","TOP","top1",$C51,"top3","Open_Acute_DIV1","TOP5","TOP6","REPORTED","TOP8")</f>
        <v>0</v>
      </c>
      <c r="BV51" s="53">
        <f>_xll.OneStreamExcelAddIn.XFFunctions.XFGetCell("TRUE", "CONSOL", $D$3,"TOT_Entity","Aggregated","Budget_Working",[1]Setup!C13,"PERIODIC",$B51,"TOPFLOW","TOP","TOP","top1",$C51,"top3","Open_Acute_DIV1","TOP5","TOP6","REPORTED","TOP8")</f>
        <v>0</v>
      </c>
      <c r="BW51" s="53">
        <f t="shared" si="116"/>
        <v>0</v>
      </c>
      <c r="BX51" s="40">
        <f t="shared" si="117"/>
        <v>0</v>
      </c>
      <c r="BZ51" s="53">
        <f>_xll.OneStreamExcelAddIn.XFFunctions.XFGetCell("TRUE", "CONSOL", $D$3,"TOT_Entity","USD","Actual",[1]Setup!C14,"PERIODIC",$B51,"TOPFLOW","TOP","TOP","top1",$C51,"top3","Open_Acute_DIV1","TOP5","TOP6","REPORTED","TOP8")</f>
        <v>0</v>
      </c>
      <c r="CA51" s="53">
        <f>_xll.OneStreamExcelAddIn.XFFunctions.XFGetCell("TRUE", "CONSOL", $D$3,"TOT_Entity","Aggregated","Budget_Working",[1]Setup!C14,"PERIODIC",$B51,"TOPFLOW","TOP","TOP","top1",$C51,"top3","Open_Acute_DIV1","TOP5","TOP6","REPORTED","TOP8")</f>
        <v>0</v>
      </c>
      <c r="CB51" s="53">
        <f t="shared" si="118"/>
        <v>0</v>
      </c>
      <c r="CC51" s="40">
        <f t="shared" si="119"/>
        <v>0</v>
      </c>
      <c r="CE51" s="53">
        <f>_xll.OneStreamExcelAddIn.XFFunctions.XFGetCell("TRUE", "CONSOL", $D$3,"TOT_Entity","USD","Actual",[1]Setup!C15,"PERIODIC",$B51,"TOPFLOW","TOP","TOP","top1",$C51,"top3","Open_Acute_DIV1","TOP5","TOP6","REPORTED","TOP8")</f>
        <v>0</v>
      </c>
      <c r="CF51" s="53">
        <f>_xll.OneStreamExcelAddIn.XFFunctions.XFGetCell("TRUE", "CONSOL", $D$3,"TOT_Entity","Aggregated","Budget_Working",[1]Setup!C15,"PERIODIC",$B51,"TOPFLOW","TOP","TOP","top1",$C51,"top3","Open_Acute_DIV1","TOP5","TOP6","REPORTED","TOP8")</f>
        <v>0</v>
      </c>
      <c r="CG51" s="53">
        <f t="shared" si="120"/>
        <v>0</v>
      </c>
      <c r="CH51" s="40">
        <f t="shared" si="121"/>
        <v>0</v>
      </c>
      <c r="CI51" s="15"/>
      <c r="CJ51" s="53">
        <f>_xll.OneStreamExcelAddIn.XFFunctions.XFGetCell("TRUE", "CONSOL", $D$3,"TOT_Entity","USD","Actual",[1]Setup!C4,"PERIODIC",$B51,"TOPFLOW","TOP","TOP","top1",$C51,"top3","Open_Acute_DIV1","TOP5","TOP6","REPORTED","TOP8")</f>
        <v>0.2</v>
      </c>
      <c r="CK51" s="53">
        <f>_xll.OneStreamExcelAddIn.XFFunctions.XFGetCell("TRUE", "CONSOL", $D$3,"TOT_Entity","USD","Actual",[1]Setup!C5,"PERIODIC",$B51,"TOPFLOW","TOP","TOP","top1",$C51,"top3","Open_Acute_DIV1","TOP5","TOP6","REPORTED","TOP8")</f>
        <v>0</v>
      </c>
      <c r="CL51" s="53">
        <f>_xll.OneStreamExcelAddIn.XFFunctions.XFGetCell("TRUE", "CONSOL", $D$3,"TOT_Entity","USD","Actual",[1]Setup!C6,"PERIODIC",$B51,"TOPFLOW","TOP","TOP","top1",$C51,"top3","Open_Acute_DIV1","TOP5","TOP6","REPORTED","TOP8")</f>
        <v>0</v>
      </c>
      <c r="CM51" s="53">
        <f>_xll.OneStreamExcelAddIn.XFFunctions.XFGetCell("TRUE", "CONSOL", $D$3,"TOT_Entity","USD","Actual",[1]Setup!C7,"PERIODIC",$B51,"TOPFLOW","TOP","TOP","top1",$C51,"top3","Open_Acute_DIV1","TOP5","TOP6","REPORTED","TOP8")</f>
        <v>0</v>
      </c>
      <c r="CN51" s="53">
        <f>_xll.OneStreamExcelAddIn.XFFunctions.XFGetCell("TRUE", "CONSOL", $D$3,"TOT_Entity","USD","Actual",[1]Setup!C8,"PERIODIC",$B51,"TOPFLOW","TOP","TOP","top1",$C51,"top3","Open_Acute_DIV1","TOP5","TOP6","REPORTED","TOP8")</f>
        <v>-0.2</v>
      </c>
      <c r="CO51" s="53">
        <f>_xll.OneStreamExcelAddIn.XFFunctions.XFGetCell("TRUE", "CONSOL", $D$3,"TOT_Entity","USD","Actual",[1]Setup!C9,"PERIODIC",$B51,"TOPFLOW","TOP","TOP","top1",$C51,"top3","Open_Acute_DIV1","TOP5","TOP6","REPORTED","TOP8")</f>
        <v>0</v>
      </c>
      <c r="CP51" s="53">
        <f>_xll.OneStreamExcelAddIn.XFFunctions.XFGetCell("TRUE", "CONSOL", $D$3,"TOT_Entity","USD","Actual",[1]Setup!C10,"PERIODIC",$B51,"TOPFLOW","TOP","TOP","top1",$C51,"top3","Open_Acute_DIV1","TOP5","TOP6","REPORTED","TOP8")</f>
        <v>0</v>
      </c>
      <c r="CQ51" s="53">
        <f>_xll.OneStreamExcelAddIn.XFFunctions.XFGetCell("TRUE", "CONSOL", $D$3,"TOT_Entity","USD","Actual",[1]Setup!C11,"PERIODIC",$B51,"TOPFLOW","TOP","TOP","top1",$C51,"top3","Open_Acute_DIV1","TOP5","TOP6","REPORTED","TOP8")</f>
        <v>0</v>
      </c>
      <c r="CR51" s="53">
        <f>_xll.OneStreamExcelAddIn.XFFunctions.XFGetCell("TRUE", "CONSOL", $D$3,"TOT_Entity","USD","Actual",[1]Setup!C12,"PERIODIC",$B51,"TOPFLOW","TOP","TOP","top1",$C51,"top3","Open_Acute_DIV1","TOP5","TOP6","REPORTED","TOP8")</f>
        <v>0</v>
      </c>
      <c r="CS51" s="53">
        <f>_xll.OneStreamExcelAddIn.XFFunctions.XFGetCell("TRUE", "CONSOL", $D$3,"TOT_Entity","USD","Actual",[1]Setup!C13,"PERIODIC",$B51,"TOPFLOW","TOP","TOP","top1",$C51,"top3","Open_Acute_DIV1","TOP5","TOP6","REPORTED","TOP8")</f>
        <v>0</v>
      </c>
      <c r="CT51" s="53">
        <f>_xll.OneStreamExcelAddIn.XFFunctions.XFGetCell("TRUE", "CONSOL", $D$3,"TOT_Entity","USD","Actual",[1]Setup!C14,"PERIODIC",$B51,"TOPFLOW","TOP","TOP","top1",$C51,"top3","Open_Acute_DIV1","TOP5","TOP6","REPORTED","TOP8")</f>
        <v>0</v>
      </c>
      <c r="CU51" s="53">
        <f>_xll.OneStreamExcelAddIn.XFFunctions.XFGetCell("TRUE", "CONSOL", $D$3,"TOT_Entity","USD","Actual",[1]Setup!C15,"PERIODIC",$B51,"TOPFLOW","TOP","TOP","top1",$C51,"top3","Open_Acute_DIV1","TOP5","TOP6","REPORTED","TOP8")</f>
        <v>0</v>
      </c>
      <c r="CV51" s="15"/>
      <c r="CW51" s="53">
        <f>_xll.OneStreamExcelAddIn.XFFunctions.XFGetCell("TRUE", "CONSOL", $D$3,"TOT_Entity","USD","Actual",[1]Setup!C17,"PERIODIC",$B51,"TOPFLOW","TOP","TOP","top1",$C51,"top3","Open_Acute_DIV1","TOP5","TOP6","REPORTED","TOP8")</f>
        <v>-2040.51</v>
      </c>
      <c r="CX51" s="53">
        <f>_xll.OneStreamExcelAddIn.XFFunctions.XFGetCell("TRUE", "CONSOL", $D$3,"TOT_Entity","USD","Actual",[1]Setup!C18,"PERIODIC",$B51,"TOPFLOW","TOP","TOP","top1",$C51,"top3","Open_Acute_DIV1","TOP5","TOP6","REPORTED","TOP8")</f>
        <v>0</v>
      </c>
      <c r="CY51" s="53">
        <f>_xll.OneStreamExcelAddIn.XFFunctions.XFGetCell("TRUE", "CONSOL", $D$3,"TOT_Entity","USD","Actual",[1]Setup!C19,"PERIODIC",$B51,"TOPFLOW","TOP","TOP","top1",$C51,"top3","Open_Acute_DIV1","TOP5","TOP6","REPORTED","TOP8")</f>
        <v>0</v>
      </c>
      <c r="CZ51" s="53">
        <f>_xll.OneStreamExcelAddIn.XFFunctions.XFGetCell("TRUE", "CONSOL", $D$3,"TOT_Entity","USD","Actual",[1]Setup!C20,"PERIODIC",$B51,"TOPFLOW","TOP","TOP","top1",$C51,"top3","Open_Acute_DIV1","TOP5","TOP6","REPORTED","TOP8")</f>
        <v>0</v>
      </c>
      <c r="DA51" s="53">
        <f>_xll.OneStreamExcelAddIn.XFFunctions.XFGetCell("TRUE", "CONSOL", $D$3,"TOT_Entity","USD","Actual",[1]Setup!C21,"PERIODIC",$B51,"TOPFLOW","TOP","TOP","top1",$C51,"top3","Open_Acute_DIV1","TOP5","TOP6","REPORTED","TOP8")</f>
        <v>0</v>
      </c>
      <c r="DB51" s="53">
        <f>_xll.OneStreamExcelAddIn.XFFunctions.XFGetCell("TRUE", "CONSOL", $D$3,"TOT_Entity","USD","Actual",[1]Setup!C22,"PERIODIC",$B51,"TOPFLOW","TOP","TOP","top1",$C51,"top3","Open_Acute_DIV1","TOP5","TOP6","REPORTED","TOP8")</f>
        <v>0</v>
      </c>
      <c r="DC51" s="53">
        <f>_xll.OneStreamExcelAddIn.XFFunctions.XFGetCell("TRUE", "CONSOL", $D$3,"TOT_Entity","USD","Actual",[1]Setup!C23,"PERIODIC",$B51,"TOPFLOW","TOP","TOP","top1",$C51,"top3","Open_Acute_DIV1","TOP5","TOP6","REPORTED","TOP8")</f>
        <v>0</v>
      </c>
      <c r="DD51" s="53">
        <f>_xll.OneStreamExcelAddIn.XFFunctions.XFGetCell("TRUE", "CONSOL", $D$3,"TOT_Entity","USD","Actual",[1]Setup!C24,"PERIODIC",$B51,"TOPFLOW","TOP","TOP","top1",$C51,"top3","Open_Acute_DIV1","TOP5","TOP6","REPORTED","TOP8")</f>
        <v>0</v>
      </c>
      <c r="DE51" s="53">
        <f>_xll.OneStreamExcelAddIn.XFFunctions.XFGetCell("TRUE", "CONSOL", $D$3,"TOT_Entity","USD","Actual",[1]Setup!C25,"PERIODIC",$B51,"TOPFLOW","TOP","TOP","top1",$C51,"top3","Open_Acute_DIV1","TOP5","TOP6","REPORTED","TOP8")</f>
        <v>0</v>
      </c>
      <c r="DF51" s="53">
        <f>_xll.OneStreamExcelAddIn.XFFunctions.XFGetCell("TRUE", "CONSOL", $D$3,"TOT_Entity","USD","Actual",[1]Setup!C26,"PERIODIC",$B51,"TOPFLOW","TOP","TOP","top1",$C51,"top3","Open_Acute_DIV1","TOP5","TOP6","REPORTED","TOP8")</f>
        <v>0</v>
      </c>
      <c r="DG51" s="53">
        <f>_xll.OneStreamExcelAddIn.XFFunctions.XFGetCell("TRUE", "CONSOL", $D$3,"TOT_Entity","USD","Actual",[1]Setup!C27,"PERIODIC",$B51,"TOPFLOW","TOP","TOP","top1",$C51,"top3","Open_Acute_DIV1","TOP5","TOP6","REPORTED","TOP8")</f>
        <v>0</v>
      </c>
      <c r="DH51" s="53">
        <f>_xll.OneStreamExcelAddIn.XFFunctions.XFGetCell("TRUE", "CONSOL", $D$3,"TOT_Entity","USD","Actual",[1]Setup!C28,"PERIODIC",$B51,"TOPFLOW","TOP","TOP","top1",$C51,"top3","Open_Acute_DIV1","TOP5","TOP6","REPORTED","TOP8")</f>
        <v>0</v>
      </c>
      <c r="DI51" s="15"/>
      <c r="DJ51" s="53">
        <f>_xll.OneStreamExcelAddIn.XFFunctions.XFGetCell("TRUE", "CONSOL", $D$3,"TOT_Entity","Aggregated","Budget_Working",[1]Setup!C4,"PERIODIC",$B51,"TOPFLOW","TOP","TOP","top1",$C51,"top3","Open_Acute_DIV1","TOP5","TOP6","REPORTED","TOP8")</f>
        <v>0</v>
      </c>
      <c r="DK51" s="53">
        <f>_xll.OneStreamExcelAddIn.XFFunctions.XFGetCell("TRUE", "CONSOL", $D$3,"TOT_Entity","Aggregated","Budget_Working",[1]Setup!C5,"PERIODIC",$B51,"TOPFLOW","TOP","TOP","top1",$C51,"top3","Open_Acute_DIV1","TOP5","TOP6","REPORTED","TOP8")</f>
        <v>0</v>
      </c>
      <c r="DL51" s="53">
        <f>_xll.OneStreamExcelAddIn.XFFunctions.XFGetCell("TRUE", "CONSOL", $D$3,"TOT_Entity","Aggregated","Budget_Working",[1]Setup!C6,"PERIODIC",$B51,"TOPFLOW","TOP","TOP","top1",$C51,"top3","Open_Acute_DIV1","TOP5","TOP6","REPORTED","TOP8")</f>
        <v>0</v>
      </c>
      <c r="DM51" s="53">
        <f>_xll.OneStreamExcelAddIn.XFFunctions.XFGetCell("TRUE", "CONSOL", $D$3,"TOT_Entity","Aggregated","Budget_Working",[1]Setup!C7,"PERIODIC",$B51,"TOPFLOW","TOP","TOP","top1",$C51,"top3","Open_Acute_DIV1","TOP5","TOP6","REPORTED","TOP8")</f>
        <v>0</v>
      </c>
      <c r="DN51" s="53">
        <f>_xll.OneStreamExcelAddIn.XFFunctions.XFGetCell("TRUE", "CONSOL", $D$3,"TOT_Entity","Aggregated","Budget_Working",[1]Setup!C8,"PERIODIC",$B51,"TOPFLOW","TOP","TOP","top1",$C51,"top3","Open_Acute_DIV1","TOP5","TOP6","REPORTED","TOP8")</f>
        <v>0</v>
      </c>
      <c r="DO51" s="53">
        <f>_xll.OneStreamExcelAddIn.XFFunctions.XFGetCell("TRUE", "CONSOL", $D$3,"TOT_Entity","Aggregated","Budget_Working",[1]Setup!C9,"PERIODIC",$B51,"TOPFLOW","TOP","TOP","top1",$C51,"top3","Open_Acute_DIV1","TOP5","TOP6","REPORTED","TOP8")</f>
        <v>0</v>
      </c>
      <c r="DP51" s="53">
        <f>_xll.OneStreamExcelAddIn.XFFunctions.XFGetCell("TRUE", "CONSOL", $D$3,"TOT_Entity","Aggregated","Budget_Working",[1]Setup!C10,"PERIODIC",$B51,"TOPFLOW","TOP","TOP","top1",$C51,"top3","Open_Acute_DIV1","TOP5","TOP6","REPORTED","TOP8")</f>
        <v>0</v>
      </c>
      <c r="DQ51" s="53">
        <f>_xll.OneStreamExcelAddIn.XFFunctions.XFGetCell("TRUE", "CONSOL", $D$3,"TOT_Entity","Aggregated","Budget_Working",[1]Setup!C11,"PERIODIC",$B51,"TOPFLOW","TOP","TOP","top1",$C51,"top3","Open_Acute_DIV1","TOP5","TOP6","REPORTED","TOP8")</f>
        <v>0</v>
      </c>
      <c r="DR51" s="53">
        <f>_xll.OneStreamExcelAddIn.XFFunctions.XFGetCell("TRUE", "CONSOL", $D$3,"TOT_Entity","Aggregated","Budget_Working",[1]Setup!C12,"PERIODIC",$B51,"TOPFLOW","TOP","TOP","top1",$C51,"top3","Open_Acute_DIV1","TOP5","TOP6","REPORTED","TOP8")</f>
        <v>0</v>
      </c>
      <c r="DS51" s="53">
        <f>_xll.OneStreamExcelAddIn.XFFunctions.XFGetCell("TRUE", "CONSOL", $D$3,"TOT_Entity","Aggregated","Budget_Working",[1]Setup!C13,"PERIODIC",$B51,"TOPFLOW","TOP","TOP","top1",$C51,"top3","Open_Acute_DIV1","TOP5","TOP6","REPORTED","TOP8")</f>
        <v>0</v>
      </c>
      <c r="DT51" s="53">
        <f>_xll.OneStreamExcelAddIn.XFFunctions.XFGetCell("TRUE", "CONSOL", $D$3,"TOT_Entity","Aggregated","Budget_Working",[1]Setup!C14,"PERIODIC",$B51,"TOPFLOW","TOP","TOP","top1",$C51,"top3","Open_Acute_DIV1","TOP5","TOP6","REPORTED","TOP8")</f>
        <v>0</v>
      </c>
      <c r="DU51" s="53">
        <f>_xll.OneStreamExcelAddIn.XFFunctions.XFGetCell("TRUE", "CONSOL", $D$3,"TOT_Entity","Aggregated","Budget_Working",[1]Setup!C15,"PERIODIC",$B51,"TOPFLOW","TOP","TOP","top1",$C51,"top3","Open_Acute_DIV1","TOP5","TOP6","REPORTED","TOP8")</f>
        <v>0</v>
      </c>
      <c r="DV51" s="15"/>
      <c r="DW51" s="53">
        <f>_xll.OneStreamExcelAddIn.XFFunctions.XFGetCell("TRUE", "CONSOL", $D$3,"TOT_Entity","USD","Budget_Final",[1]Setup!C17,"PERIODIC",$B51,"TOPFLOW","TOP","TOP","top1",$C51,"top3","Open_Acute_DIV1","TOP5","TOP6","REPORTED","TOP8")</f>
        <v>21080</v>
      </c>
      <c r="DX51" s="53">
        <f>_xll.OneStreamExcelAddIn.XFFunctions.XFGetCell("TRUE", "CONSOL", $D$3,"TOT_Entity","USD","Budget_Final",[1]Setup!C18,"PERIODIC",$B51,"TOPFLOW","TOP","TOP","top1",$C51,"top3","Open_Acute_DIV1","TOP5","TOP6","REPORTED","TOP8")</f>
        <v>19040</v>
      </c>
      <c r="DY51" s="53">
        <f>_xll.OneStreamExcelAddIn.XFFunctions.XFGetCell("TRUE", "CONSOL", $D$3,"TOT_Entity","USD","Budget_Final",[1]Setup!C19,"PERIODIC",$B51,"TOPFLOW","TOP","TOP","top1",$C51,"top3","Open_Acute_DIV1","TOP5","TOP6","REPORTED","TOP8")</f>
        <v>21080</v>
      </c>
      <c r="DZ51" s="53">
        <f>_xll.OneStreamExcelAddIn.XFFunctions.XFGetCell("TRUE", "CONSOL", $D$3,"TOT_Entity","USD","Budget_Final",[1]Setup!C20,"PERIODIC",$B51,"TOPFLOW","TOP","TOP","top1",$C51,"top3","Open_Acute_DIV1","TOP5","TOP6","REPORTED","TOP8")</f>
        <v>20400</v>
      </c>
      <c r="EA51" s="53">
        <f>_xll.OneStreamExcelAddIn.XFFunctions.XFGetCell("TRUE", "CONSOL", $D$3,"TOT_Entity","USD","Budget_Final",[1]Setup!C21,"PERIODIC",$B51,"TOPFLOW","TOP","TOP","top1",$C51,"top3","Open_Acute_DIV1","TOP5","TOP6","REPORTED","TOP8")</f>
        <v>21080</v>
      </c>
      <c r="EB51" s="53">
        <f>_xll.OneStreamExcelAddIn.XFFunctions.XFGetCell("TRUE", "CONSOL", $D$3,"TOT_Entity","USD","Budget_Final",[1]Setup!C22,"PERIODIC",$B51,"TOPFLOW","TOP","TOP","top1",$C51,"top3","Open_Acute_DIV1","TOP5","TOP6","REPORTED","TOP8")</f>
        <v>20400</v>
      </c>
      <c r="EC51" s="53">
        <f>_xll.OneStreamExcelAddIn.XFFunctions.XFGetCell("TRUE", "CONSOL", $D$3,"TOT_Entity","USD","Budget_Final",[1]Setup!C23,"PERIODIC",$B51,"TOPFLOW","TOP","TOP","top1",$C51,"top3","Open_Acute_DIV1","TOP5","TOP6","REPORTED","TOP8")</f>
        <v>10540</v>
      </c>
      <c r="ED51" s="53">
        <f>_xll.OneStreamExcelAddIn.XFFunctions.XFGetCell("TRUE", "CONSOL", $D$3,"TOT_Entity","USD","Budget_Final",[1]Setup!C24,"PERIODIC",$B51,"TOPFLOW","TOP","TOP","top1",$C51,"top3","Open_Acute_DIV1","TOP5","TOP6","REPORTED","TOP8")</f>
        <v>10540</v>
      </c>
      <c r="EE51" s="53">
        <f>_xll.OneStreamExcelAddIn.XFFunctions.XFGetCell("TRUE", "CONSOL", $D$3,"TOT_Entity","USD","Budget_Final",[1]Setup!C25,"PERIODIC",$B51,"TOPFLOW","TOP","TOP","top1",$C51,"top3","Open_Acute_DIV1","TOP5","TOP6","REPORTED","TOP8")</f>
        <v>10200</v>
      </c>
      <c r="EF51" s="53">
        <f>_xll.OneStreamExcelAddIn.XFFunctions.XFGetCell("TRUE", "CONSOL", $D$3,"TOT_Entity","USD","Budget_Final",[1]Setup!C26,"PERIODIC",$B51,"TOPFLOW","TOP","TOP","top1",$C51,"top3","Open_Acute_DIV1","TOP5","TOP6","REPORTED","TOP8")</f>
        <v>10540</v>
      </c>
      <c r="EG51" s="53">
        <f>_xll.OneStreamExcelAddIn.XFFunctions.XFGetCell("TRUE", "CONSOL", $D$3,"TOT_Entity","USD","Budget_Final",[1]Setup!C27,"PERIODIC",$B51,"TOPFLOW","TOP","TOP","top1",$C51,"top3","Open_Acute_DIV1","TOP5","TOP6","REPORTED","TOP8")</f>
        <v>10200</v>
      </c>
      <c r="EH51" s="53">
        <f>_xll.OneStreamExcelAddIn.XFFunctions.XFGetCell("TRUE", "CONSOL", $D$3,"TOT_Entity","USD","Budget_Final",[1]Setup!C28,"PERIODIC",$B51,"TOPFLOW","TOP","TOP","top1",$C51,"top3","Open_Acute_DIV1","TOP5","TOP6","REPORTED","TOP8")</f>
        <v>10540</v>
      </c>
    </row>
    <row r="52" spans="2:138" x14ac:dyDescent="0.25">
      <c r="B52" s="51" t="s">
        <v>91</v>
      </c>
      <c r="C52" s="65" t="s">
        <v>83</v>
      </c>
      <c r="D52" s="52" t="s">
        <v>92</v>
      </c>
      <c r="E52" s="53">
        <f>_xll.OneStreamExcelAddIn.XFFunctions.XFGetCell("TRUE","CONSOL", $D$3,"TOT_Entity","USD","Actual",$E$3,"PERIODIC",$B52,"TOPFLOW","TOP","TOP","top1",$C52,"top3","Open_Acute_DIV1","TOP5","TOP6","REPORTED","TOP8")</f>
        <v>156895.54</v>
      </c>
      <c r="F52" s="53">
        <f>_xll.OneStreamExcelAddIn.XFFunctions.XFGetCell("TRUE", "CONSOL", $D$3,"TOT_Entity","Aggregated","Budget_Working",$E$3,"PERIODIC",$B52,"TOPFLOW","TOP","TOP","top1",$C52,"top3","Open_Acute_DIV1","TOP5","TOP6","REPORTED","TOP8")</f>
        <v>168869.76233432401</v>
      </c>
      <c r="G52" s="53">
        <f t="shared" si="95"/>
        <v>11974.222334324004</v>
      </c>
      <c r="H52" s="40">
        <f t="shared" si="10"/>
        <v>7.090803095119981E-2</v>
      </c>
      <c r="I52" s="41"/>
      <c r="J52" s="53">
        <f>_xll.OneStreamExcelAddIn.XFFunctions.XFGetCell("TRUE", "CONSOL", $D$3,"TOT_Entity","USD","Actual",$E$3,"YTD",$B52,"TOPFLOW","TOP","TOP","top1",$C52,"top3","Open_Acute_DIV1","TOP5","TOP6","REPORTED","TOP8")</f>
        <v>574769.72</v>
      </c>
      <c r="K52" s="53">
        <f>_xll.OneStreamExcelAddIn.XFFunctions.XFGetCell("TRUE", "CONSOL", $D$3,"TOT_Entity","Aggregated","Budget_Working",$E$3,"YTD",$B52,"TOPFLOW","TOP","TOP","top1",$C52,"top3","Open_Acute_DIV1","TOP5","TOP6","REPORTED","TOP8")</f>
        <v>671130.87389640603</v>
      </c>
      <c r="L52" s="53">
        <f t="shared" si="96"/>
        <v>96361.15389640606</v>
      </c>
      <c r="M52" s="40">
        <f t="shared" si="11"/>
        <v>0.14358027270740656</v>
      </c>
      <c r="N52" s="41"/>
      <c r="O52" s="53">
        <f>_xll.OneStreamExcelAddIn.XFFunctions.XFGetCell("TRUE", "CONSOL", $D$3,"TOT_Entity","USD","Actual",$F$3,"YTD",$B52,"TOPFLOW","TOP","TOP","top1",$C52,"top3","Open_Acute_DIV1","TOP5","TOP6","REPORTED","TOP8")</f>
        <v>570531.42000000004</v>
      </c>
      <c r="P52" s="53">
        <f>_xll.OneStreamExcelAddIn.XFFunctions.XFGetCell("TRUE", "CONSOL", $D$3,"TOT_Entity","USD","Actual",$E$3,"YTD",$B52,"TOPFLOW","TOP","TOP","top1",$C52,"top3","Open_Acute_DIV1","TOP5","TOP6","REPORTED","VAR_BW_PY_Actual")</f>
        <v>-4238.3</v>
      </c>
      <c r="Q52" s="40">
        <f t="shared" si="12"/>
        <v>-7.428688151828693E-3</v>
      </c>
      <c r="R52" s="41"/>
      <c r="S52" s="53">
        <f>_xll.OneStreamExcelAddIn.XFFunctions.XFGetCell("TRUE", "CONSOL", $D$3,"TOT_Entity","USD","MIDFCST",$E$3,"MTD",$B52,"TOPFLOW","TOP","TOP","top1",$C52,"top3","Open_Acute_DIV1","TOP5","TOP6","REPORTED","TOP8")</f>
        <v>0</v>
      </c>
      <c r="T52" s="53">
        <f t="shared" si="122"/>
        <v>-156895.54</v>
      </c>
      <c r="U52" s="40">
        <f t="shared" si="97"/>
        <v>0</v>
      </c>
      <c r="V52" s="41"/>
      <c r="W52" s="42"/>
      <c r="X52" s="43"/>
      <c r="Y52" s="42"/>
      <c r="Z52" s="44"/>
      <c r="AA52" s="52"/>
      <c r="AB52" s="53">
        <f>_xll.OneStreamExcelAddIn.XFFunctions.XFGetCell("TRUE", "CONSOL", $D$3,"TOT_Entity","USD","Actual",[1]Setup!C4,"PERIODIC",$B52,"TOPFLOW","TOP","TOP","top1",$C52,"top3","Open_Acute_DIV1","TOP5","TOP6","REPORTED","TOP8")</f>
        <v>122291.71</v>
      </c>
      <c r="AC52" s="53">
        <f>_xll.OneStreamExcelAddIn.XFFunctions.XFGetCell("TRUE", "CONSOL", $D$3,"TOT_Entity","Aggregated","Budget_Working",[1]Setup!C4,"PERIODIC",$B52,"TOPFLOW","TOP","TOP","top1",$C52,"top3","Open_Acute_DIV1","TOP5","TOP6","REPORTED","TOP8")</f>
        <v>167684.09672015399</v>
      </c>
      <c r="AD52" s="53">
        <f t="shared" si="98"/>
        <v>45392.386720153983</v>
      </c>
      <c r="AE52" s="40">
        <f t="shared" si="99"/>
        <v>0.27070179944320422</v>
      </c>
      <c r="AG52" s="53">
        <f>_xll.OneStreamExcelAddIn.XFFunctions.XFGetCell("TRUE", "CONSOL", $D$3,"TOT_Entity","USD","Actual",[1]Setup!C5,"PERIODIC",$B52,"TOPFLOW","TOP","TOP","top1",$C52,"top3","Open_Acute_DIV1","TOP5","TOP6","REPORTED","TOP8")</f>
        <v>151036.85</v>
      </c>
      <c r="AH52" s="53">
        <f>_xll.OneStreamExcelAddIn.XFFunctions.XFGetCell("TRUE", "CONSOL", $D$3,"TOT_Entity","Aggregated","Budget_Working",[1]Setup!C5,"PERIODIC",$B52,"TOPFLOW","TOP","TOP","top1",$C52,"top3","Open_Acute_DIV1","TOP5","TOP6","REPORTED","TOP8")</f>
        <v>165987.79749027599</v>
      </c>
      <c r="AI52" s="53">
        <f t="shared" si="100"/>
        <v>14950.947490275983</v>
      </c>
      <c r="AJ52" s="40">
        <f t="shared" si="101"/>
        <v>9.007256988967427E-2</v>
      </c>
      <c r="AL52" s="53">
        <f>_xll.OneStreamExcelAddIn.XFFunctions.XFGetCell("TRUE", "CONSOL", $D$3,"TOT_Entity","USD","Actual",[1]Setup!C6,"PERIODIC",$B52,"TOPFLOW","TOP","TOP","top1",$C52,"top3","Open_Acute_DIV1","TOP5","TOP6","REPORTED","TOP8")</f>
        <v>144545.62</v>
      </c>
      <c r="AM52" s="53">
        <f>_xll.OneStreamExcelAddIn.XFFunctions.XFGetCell("TRUE", "CONSOL", $D$3,"TOT_Entity","Aggregated","Budget_Working",[1]Setup!C6,"PERIODIC",$B52,"TOPFLOW","TOP","TOP","top1",$C52,"top3","Open_Acute_DIV1","TOP5","TOP6","REPORTED","TOP8")</f>
        <v>168589.21735165201</v>
      </c>
      <c r="AN52" s="53">
        <f t="shared" si="102"/>
        <v>-24043.597351652017</v>
      </c>
      <c r="AO52" s="40">
        <f t="shared" si="103"/>
        <v>-0.14261645987418436</v>
      </c>
      <c r="AQ52" s="53">
        <f>_xll.OneStreamExcelAddIn.XFFunctions.XFGetCell("TRUE", "CONSOL", $D$3,"TOT_Entity","USD","Actual",[1]Setup!C7,"PERIODIC",$B52,"TOPFLOW","TOP","TOP","top1",$C52,"top3","Open_Acute_DIV1","TOP5","TOP6","REPORTED","TOP8")</f>
        <v>156895.54</v>
      </c>
      <c r="AR52" s="53">
        <f>_xll.OneStreamExcelAddIn.XFFunctions.XFGetCell("TRUE", "CONSOL", $D$3,"TOT_Entity","Aggregated","Budget_Working",[1]Setup!C7,"PERIODIC",$B52,"TOPFLOW","TOP","TOP","top1",$C52,"top3","Open_Acute_DIV1","TOP5","TOP6","REPORTED","TOP8")</f>
        <v>168869.76233432401</v>
      </c>
      <c r="AS52" s="53">
        <f t="shared" si="104"/>
        <v>-11974.222334324004</v>
      </c>
      <c r="AT52" s="40">
        <f t="shared" si="105"/>
        <v>-7.0908030951199796E-2</v>
      </c>
      <c r="AV52" s="53">
        <f>_xll.OneStreamExcelAddIn.XFFunctions.XFGetCell("TRUE", "CONSOL", $D$3,"TOT_Entity","USD","Actual",[1]Setup!C8,"PERIODIC",$B52,"TOPFLOW","TOP","TOP","top1",$C52,"top3","Open_Acute_DIV1","TOP5","TOP6","REPORTED","TOP8")</f>
        <v>-574769.72</v>
      </c>
      <c r="AW52" s="53">
        <f>_xll.OneStreamExcelAddIn.XFFunctions.XFGetCell("TRUE", "CONSOL", $D$3,"TOT_Entity","Aggregated","Budget_Working",[1]Setup!C8,"PERIODIC",$B52,"TOPFLOW","TOP","TOP","top1",$C52,"top3","Open_Acute_DIV1","TOP5","TOP6","REPORTED","TOP8")</f>
        <v>169016.377328548</v>
      </c>
      <c r="AX52" s="53">
        <f t="shared" si="106"/>
        <v>-743786.09732854797</v>
      </c>
      <c r="AY52" s="40">
        <f t="shared" si="107"/>
        <v>-4.4006747102543509</v>
      </c>
      <c r="BA52" s="53">
        <f>_xll.OneStreamExcelAddIn.XFFunctions.XFGetCell("TRUE", "CONSOL", $D$3,"TOT_Entity","USD","Actual",[1]Setup!C9,"PERIODIC",$B52,"TOPFLOW","TOP","TOP","top1",$C52,"top3","Open_Acute_DIV1","TOP5","TOP6","REPORTED","TOP8")</f>
        <v>0</v>
      </c>
      <c r="BB52" s="53">
        <f>_xll.OneStreamExcelAddIn.XFFunctions.XFGetCell("TRUE", "CONSOL", $D$3,"TOT_Entity","Aggregated","Budget_Working",[1]Setup!C9,"PERIODIC",$B52,"TOPFLOW","TOP","TOP","top1",$C52,"top3","Open_Acute_DIV1","TOP5","TOP6","REPORTED","TOP8")</f>
        <v>167900.30925769801</v>
      </c>
      <c r="BC52" s="53">
        <f t="shared" si="108"/>
        <v>-167900.30925769801</v>
      </c>
      <c r="BD52" s="40">
        <f t="shared" si="109"/>
        <v>-1</v>
      </c>
      <c r="BF52" s="53">
        <f>_xll.OneStreamExcelAddIn.XFFunctions.XFGetCell("TRUE", "CONSOL", $D$3,"TOT_Entity","USD","Actual",[1]Setup!C10,"PERIODIC",$B52,"TOPFLOW","TOP","TOP","top1",$C52,"top3","Open_Acute_DIV1","TOP5","TOP6","REPORTED","TOP8")</f>
        <v>0</v>
      </c>
      <c r="BG52" s="53">
        <f>_xll.OneStreamExcelAddIn.XFFunctions.XFGetCell("TRUE", "CONSOL", $D$3,"TOT_Entity","Aggregated","Budget_Working",[1]Setup!C10,"PERIODIC",$B52,"TOPFLOW","TOP","TOP","top1",$C52,"top3","Open_Acute_DIV1","TOP5","TOP6","REPORTED","TOP8")</f>
        <v>168097.58612331201</v>
      </c>
      <c r="BH52" s="53">
        <f t="shared" si="110"/>
        <v>-168097.58612331201</v>
      </c>
      <c r="BI52" s="40">
        <f t="shared" si="111"/>
        <v>-1</v>
      </c>
      <c r="BK52" s="53">
        <f>_xll.OneStreamExcelAddIn.XFFunctions.XFGetCell("TRUE", "CONSOL", $D$3,"TOT_Entity","USD","Actual",[1]Setup!C11,"PERIODIC",$B52,"TOPFLOW","TOP","TOP","top1",$C52,"top3","Open_Acute_DIV1","TOP5","TOP6","REPORTED","TOP8")</f>
        <v>0</v>
      </c>
      <c r="BL52" s="53">
        <f>_xll.OneStreamExcelAddIn.XFFunctions.XFGetCell("TRUE", "CONSOL", $D$3,"TOT_Entity","Aggregated","Budget_Working",[1]Setup!C11,"PERIODIC",$B52,"TOPFLOW","TOP","TOP","top1",$C52,"top3","Open_Acute_DIV1","TOP5","TOP6","REPORTED","TOP8")</f>
        <v>167530.578029358</v>
      </c>
      <c r="BM52" s="53">
        <f t="shared" si="112"/>
        <v>-167530.578029358</v>
      </c>
      <c r="BN52" s="40">
        <f t="shared" si="113"/>
        <v>-1</v>
      </c>
      <c r="BP52" s="53">
        <f>_xll.OneStreamExcelAddIn.XFFunctions.XFGetCell("TRUE", "CONSOL", $D$3,"TOT_Entity","USD","Actual",[1]Setup!C12,"PERIODIC",$B52,"TOPFLOW","TOP","TOP","top1",$C52,"top3","Open_Acute_DIV1","TOP5","TOP6","REPORTED","TOP8")</f>
        <v>0</v>
      </c>
      <c r="BQ52" s="53">
        <f>_xll.OneStreamExcelAddIn.XFFunctions.XFGetCell("TRUE", "CONSOL", $D$3,"TOT_Entity","Aggregated","Budget_Working",[1]Setup!C12,"PERIODIC",$B52,"TOPFLOW","TOP","TOP","top1",$C52,"top3","Open_Acute_DIV1","TOP5","TOP6","REPORTED","TOP8")</f>
        <v>168322.23656540099</v>
      </c>
      <c r="BR52" s="53">
        <f t="shared" si="114"/>
        <v>-168322.23656540099</v>
      </c>
      <c r="BS52" s="40">
        <f t="shared" si="115"/>
        <v>-1</v>
      </c>
      <c r="BU52" s="53">
        <f>_xll.OneStreamExcelAddIn.XFFunctions.XFGetCell("TRUE", "CONSOL", $D$3,"TOT_Entity","USD","Actual",[1]Setup!C13,"PERIODIC",$B52,"TOPFLOW","TOP","TOP","top1",$C52,"top3","Open_Acute_DIV1","TOP5","TOP6","REPORTED","TOP8")</f>
        <v>0</v>
      </c>
      <c r="BV52" s="53">
        <f>_xll.OneStreamExcelAddIn.XFFunctions.XFGetCell("TRUE", "CONSOL", $D$3,"TOT_Entity","Aggregated","Budget_Working",[1]Setup!C13,"PERIODIC",$B52,"TOPFLOW","TOP","TOP","top1",$C52,"top3","Open_Acute_DIV1","TOP5","TOP6","REPORTED","TOP8")</f>
        <v>169592.090428278</v>
      </c>
      <c r="BW52" s="53">
        <f t="shared" si="116"/>
        <v>-169592.090428278</v>
      </c>
      <c r="BX52" s="40">
        <f t="shared" si="117"/>
        <v>-1</v>
      </c>
      <c r="BZ52" s="53">
        <f>_xll.OneStreamExcelAddIn.XFFunctions.XFGetCell("TRUE", "CONSOL", $D$3,"TOT_Entity","USD","Actual",[1]Setup!C14,"PERIODIC",$B52,"TOPFLOW","TOP","TOP","top1",$C52,"top3","Open_Acute_DIV1","TOP5","TOP6","REPORTED","TOP8")</f>
        <v>0</v>
      </c>
      <c r="CA52" s="53">
        <f>_xll.OneStreamExcelAddIn.XFFunctions.XFGetCell("TRUE", "CONSOL", $D$3,"TOT_Entity","Aggregated","Budget_Working",[1]Setup!C14,"PERIODIC",$B52,"TOPFLOW","TOP","TOP","top1",$C52,"top3","Open_Acute_DIV1","TOP5","TOP6","REPORTED","TOP8")</f>
        <v>167976.492380532</v>
      </c>
      <c r="CB52" s="53">
        <f t="shared" si="118"/>
        <v>-167976.492380532</v>
      </c>
      <c r="CC52" s="40">
        <f t="shared" si="119"/>
        <v>-1</v>
      </c>
      <c r="CE52" s="53">
        <f>_xll.OneStreamExcelAddIn.XFFunctions.XFGetCell("TRUE", "CONSOL", $D$3,"TOT_Entity","USD","Actual",[1]Setup!C15,"PERIODIC",$B52,"TOPFLOW","TOP","TOP","top1",$C52,"top3","Open_Acute_DIV1","TOP5","TOP6","REPORTED","TOP8")</f>
        <v>0</v>
      </c>
      <c r="CF52" s="53">
        <f>_xll.OneStreamExcelAddIn.XFFunctions.XFGetCell("TRUE", "CONSOL", $D$3,"TOT_Entity","Aggregated","Budget_Working",[1]Setup!C15,"PERIODIC",$B52,"TOPFLOW","TOP","TOP","top1",$C52,"top3","Open_Acute_DIV1","TOP5","TOP6","REPORTED","TOP8")</f>
        <v>169139.75357421601</v>
      </c>
      <c r="CG52" s="53">
        <f t="shared" si="120"/>
        <v>-169139.75357421601</v>
      </c>
      <c r="CH52" s="40">
        <f t="shared" si="121"/>
        <v>-1</v>
      </c>
      <c r="CI52" s="15"/>
      <c r="CJ52" s="53">
        <f>_xll.OneStreamExcelAddIn.XFFunctions.XFGetCell("TRUE", "CONSOL", $D$3,"TOT_Entity","USD","Actual",[1]Setup!C4,"PERIODIC",$B52,"TOPFLOW","TOP","TOP","top1",$C52,"top3","Open_Acute_DIV1","TOP5","TOP6","REPORTED","TOP8")</f>
        <v>122291.71</v>
      </c>
      <c r="CK52" s="53">
        <f>_xll.OneStreamExcelAddIn.XFFunctions.XFGetCell("TRUE", "CONSOL", $D$3,"TOT_Entity","USD","Actual",[1]Setup!C5,"PERIODIC",$B52,"TOPFLOW","TOP","TOP","top1",$C52,"top3","Open_Acute_DIV1","TOP5","TOP6","REPORTED","TOP8")</f>
        <v>151036.85</v>
      </c>
      <c r="CL52" s="53">
        <f>_xll.OneStreamExcelAddIn.XFFunctions.XFGetCell("TRUE", "CONSOL", $D$3,"TOT_Entity","USD","Actual",[1]Setup!C6,"PERIODIC",$B52,"TOPFLOW","TOP","TOP","top1",$C52,"top3","Open_Acute_DIV1","TOP5","TOP6","REPORTED","TOP8")</f>
        <v>144545.62</v>
      </c>
      <c r="CM52" s="53">
        <f>_xll.OneStreamExcelAddIn.XFFunctions.XFGetCell("TRUE", "CONSOL", $D$3,"TOT_Entity","USD","Actual",[1]Setup!C7,"PERIODIC",$B52,"TOPFLOW","TOP","TOP","top1",$C52,"top3","Open_Acute_DIV1","TOP5","TOP6","REPORTED","TOP8")</f>
        <v>156895.54</v>
      </c>
      <c r="CN52" s="53">
        <f>_xll.OneStreamExcelAddIn.XFFunctions.XFGetCell("TRUE", "CONSOL", $D$3,"TOT_Entity","USD","Actual",[1]Setup!C8,"PERIODIC",$B52,"TOPFLOW","TOP","TOP","top1",$C52,"top3","Open_Acute_DIV1","TOP5","TOP6","REPORTED","TOP8")</f>
        <v>-574769.72</v>
      </c>
      <c r="CO52" s="53">
        <f>_xll.OneStreamExcelAddIn.XFFunctions.XFGetCell("TRUE", "CONSOL", $D$3,"TOT_Entity","USD","Actual",[1]Setup!C9,"PERIODIC",$B52,"TOPFLOW","TOP","TOP","top1",$C52,"top3","Open_Acute_DIV1","TOP5","TOP6","REPORTED","TOP8")</f>
        <v>0</v>
      </c>
      <c r="CP52" s="53">
        <f>_xll.OneStreamExcelAddIn.XFFunctions.XFGetCell("TRUE", "CONSOL", $D$3,"TOT_Entity","USD","Actual",[1]Setup!C10,"PERIODIC",$B52,"TOPFLOW","TOP","TOP","top1",$C52,"top3","Open_Acute_DIV1","TOP5","TOP6","REPORTED","TOP8")</f>
        <v>0</v>
      </c>
      <c r="CQ52" s="53">
        <f>_xll.OneStreamExcelAddIn.XFFunctions.XFGetCell("TRUE", "CONSOL", $D$3,"TOT_Entity","USD","Actual",[1]Setup!C11,"PERIODIC",$B52,"TOPFLOW","TOP","TOP","top1",$C52,"top3","Open_Acute_DIV1","TOP5","TOP6","REPORTED","TOP8")</f>
        <v>0</v>
      </c>
      <c r="CR52" s="53">
        <f>_xll.OneStreamExcelAddIn.XFFunctions.XFGetCell("TRUE", "CONSOL", $D$3,"TOT_Entity","USD","Actual",[1]Setup!C12,"PERIODIC",$B52,"TOPFLOW","TOP","TOP","top1",$C52,"top3","Open_Acute_DIV1","TOP5","TOP6","REPORTED","TOP8")</f>
        <v>0</v>
      </c>
      <c r="CS52" s="53">
        <f>_xll.OneStreamExcelAddIn.XFFunctions.XFGetCell("TRUE", "CONSOL", $D$3,"TOT_Entity","USD","Actual",[1]Setup!C13,"PERIODIC",$B52,"TOPFLOW","TOP","TOP","top1",$C52,"top3","Open_Acute_DIV1","TOP5","TOP6","REPORTED","TOP8")</f>
        <v>0</v>
      </c>
      <c r="CT52" s="53">
        <f>_xll.OneStreamExcelAddIn.XFFunctions.XFGetCell("TRUE", "CONSOL", $D$3,"TOT_Entity","USD","Actual",[1]Setup!C14,"PERIODIC",$B52,"TOPFLOW","TOP","TOP","top1",$C52,"top3","Open_Acute_DIV1","TOP5","TOP6","REPORTED","TOP8")</f>
        <v>0</v>
      </c>
      <c r="CU52" s="53">
        <f>_xll.OneStreamExcelAddIn.XFFunctions.XFGetCell("TRUE", "CONSOL", $D$3,"TOT_Entity","USD","Actual",[1]Setup!C15,"PERIODIC",$B52,"TOPFLOW","TOP","TOP","top1",$C52,"top3","Open_Acute_DIV1","TOP5","TOP6","REPORTED","TOP8")</f>
        <v>0</v>
      </c>
      <c r="CV52" s="15"/>
      <c r="CW52" s="53">
        <f>_xll.OneStreamExcelAddIn.XFFunctions.XFGetCell("TRUE", "CONSOL", $D$3,"TOT_Entity","USD","Actual",[1]Setup!C17,"PERIODIC",$B52,"TOPFLOW","TOP","TOP","top1",$C52,"top3","Open_Acute_DIV1","TOP5","TOP6","REPORTED","TOP8")</f>
        <v>135817.79</v>
      </c>
      <c r="CX52" s="53">
        <f>_xll.OneStreamExcelAddIn.XFFunctions.XFGetCell("TRUE", "CONSOL", $D$3,"TOT_Entity","USD","Actual",[1]Setup!C18,"PERIODIC",$B52,"TOPFLOW","TOP","TOP","top1",$C52,"top3","Open_Acute_DIV1","TOP5","TOP6","REPORTED","TOP8")</f>
        <v>138282.06</v>
      </c>
      <c r="CY52" s="53">
        <f>_xll.OneStreamExcelAddIn.XFFunctions.XFGetCell("TRUE", "CONSOL", $D$3,"TOT_Entity","USD","Actual",[1]Setup!C19,"PERIODIC",$B52,"TOPFLOW","TOP","TOP","top1",$C52,"top3","Open_Acute_DIV1","TOP5","TOP6","REPORTED","TOP8")</f>
        <v>139835.34</v>
      </c>
      <c r="CZ52" s="53">
        <f>_xll.OneStreamExcelAddIn.XFFunctions.XFGetCell("TRUE", "CONSOL", $D$3,"TOT_Entity","USD","Actual",[1]Setup!C20,"PERIODIC",$B52,"TOPFLOW","TOP","TOP","top1",$C52,"top3","Open_Acute_DIV1","TOP5","TOP6","REPORTED","TOP8")</f>
        <v>156596.23000000001</v>
      </c>
      <c r="DA52" s="53">
        <f>_xll.OneStreamExcelAddIn.XFFunctions.XFGetCell("TRUE", "CONSOL", $D$3,"TOT_Entity","USD","Actual",[1]Setup!C21,"PERIODIC",$B52,"TOPFLOW","TOP","TOP","top1",$C52,"top3","Open_Acute_DIV1","TOP5","TOP6","REPORTED","TOP8")</f>
        <v>161530.15</v>
      </c>
      <c r="DB52" s="53">
        <f>_xll.OneStreamExcelAddIn.XFFunctions.XFGetCell("TRUE", "CONSOL", $D$3,"TOT_Entity","USD","Actual",[1]Setup!C22,"PERIODIC",$B52,"TOPFLOW","TOP","TOP","top1",$C52,"top3","Open_Acute_DIV1","TOP5","TOP6","REPORTED","TOP8")</f>
        <v>169625.61</v>
      </c>
      <c r="DC52" s="53">
        <f>_xll.OneStreamExcelAddIn.XFFunctions.XFGetCell("TRUE", "CONSOL", $D$3,"TOT_Entity","USD","Actual",[1]Setup!C23,"PERIODIC",$B52,"TOPFLOW","TOP","TOP","top1",$C52,"top3","Open_Acute_DIV1","TOP5","TOP6","REPORTED","TOP8")</f>
        <v>169098.11</v>
      </c>
      <c r="DD52" s="53">
        <f>_xll.OneStreamExcelAddIn.XFFunctions.XFGetCell("TRUE", "CONSOL", $D$3,"TOT_Entity","USD","Actual",[1]Setup!C24,"PERIODIC",$B52,"TOPFLOW","TOP","TOP","top1",$C52,"top3","Open_Acute_DIV1","TOP5","TOP6","REPORTED","TOP8")</f>
        <v>167410.38</v>
      </c>
      <c r="DE52" s="53">
        <f>_xll.OneStreamExcelAddIn.XFFunctions.XFGetCell("TRUE", "CONSOL", $D$3,"TOT_Entity","USD","Actual",[1]Setup!C25,"PERIODIC",$B52,"TOPFLOW","TOP","TOP","top1",$C52,"top3","Open_Acute_DIV1","TOP5","TOP6","REPORTED","TOP8")</f>
        <v>163535.62</v>
      </c>
      <c r="DF52" s="53">
        <f>_xll.OneStreamExcelAddIn.XFFunctions.XFGetCell("TRUE", "CONSOL", $D$3,"TOT_Entity","USD","Actual",[1]Setup!C26,"PERIODIC",$B52,"TOPFLOW","TOP","TOP","top1",$C52,"top3","Open_Acute_DIV1","TOP5","TOP6","REPORTED","TOP8")</f>
        <v>119093.41</v>
      </c>
      <c r="DG52" s="53">
        <f>_xll.OneStreamExcelAddIn.XFFunctions.XFGetCell("TRUE", "CONSOL", $D$3,"TOT_Entity","USD","Actual",[1]Setup!C27,"PERIODIC",$B52,"TOPFLOW","TOP","TOP","top1",$C52,"top3","Open_Acute_DIV1","TOP5","TOP6","REPORTED","TOP8")</f>
        <v>144123.85</v>
      </c>
      <c r="DH52" s="53">
        <f>_xll.OneStreamExcelAddIn.XFFunctions.XFGetCell("TRUE", "CONSOL", $D$3,"TOT_Entity","USD","Actual",[1]Setup!C28,"PERIODIC",$B52,"TOPFLOW","TOP","TOP","top1",$C52,"top3","Open_Acute_DIV1","TOP5","TOP6","REPORTED","TOP8")</f>
        <v>112770.73</v>
      </c>
      <c r="DI52" s="15"/>
      <c r="DJ52" s="53">
        <f>_xll.OneStreamExcelAddIn.XFFunctions.XFGetCell("TRUE", "CONSOL", $D$3,"TOT_Entity","Aggregated","Budget_Working",[1]Setup!C4,"PERIODIC",$B52,"TOPFLOW","TOP","TOP","top1",$C52,"top3","Open_Acute_DIV1","TOP5","TOP6","REPORTED","TOP8")</f>
        <v>167684.09672015399</v>
      </c>
      <c r="DK52" s="53">
        <f>_xll.OneStreamExcelAddIn.XFFunctions.XFGetCell("TRUE", "CONSOL", $D$3,"TOT_Entity","Aggregated","Budget_Working",[1]Setup!C5,"PERIODIC",$B52,"TOPFLOW","TOP","TOP","top1",$C52,"top3","Open_Acute_DIV1","TOP5","TOP6","REPORTED","TOP8")</f>
        <v>165987.79749027599</v>
      </c>
      <c r="DL52" s="53">
        <f>_xll.OneStreamExcelAddIn.XFFunctions.XFGetCell("TRUE", "CONSOL", $D$3,"TOT_Entity","Aggregated","Budget_Working",[1]Setup!C6,"PERIODIC",$B52,"TOPFLOW","TOP","TOP","top1",$C52,"top3","Open_Acute_DIV1","TOP5","TOP6","REPORTED","TOP8")</f>
        <v>168589.21735165201</v>
      </c>
      <c r="DM52" s="53">
        <f>_xll.OneStreamExcelAddIn.XFFunctions.XFGetCell("TRUE", "CONSOL", $D$3,"TOT_Entity","Aggregated","Budget_Working",[1]Setup!C7,"PERIODIC",$B52,"TOPFLOW","TOP","TOP","top1",$C52,"top3","Open_Acute_DIV1","TOP5","TOP6","REPORTED","TOP8")</f>
        <v>168869.76233432401</v>
      </c>
      <c r="DN52" s="53">
        <f>_xll.OneStreamExcelAddIn.XFFunctions.XFGetCell("TRUE", "CONSOL", $D$3,"TOT_Entity","Aggregated","Budget_Working",[1]Setup!C8,"PERIODIC",$B52,"TOPFLOW","TOP","TOP","top1",$C52,"top3","Open_Acute_DIV1","TOP5","TOP6","REPORTED","TOP8")</f>
        <v>169016.377328548</v>
      </c>
      <c r="DO52" s="53">
        <f>_xll.OneStreamExcelAddIn.XFFunctions.XFGetCell("TRUE", "CONSOL", $D$3,"TOT_Entity","Aggregated","Budget_Working",[1]Setup!C9,"PERIODIC",$B52,"TOPFLOW","TOP","TOP","top1",$C52,"top3","Open_Acute_DIV1","TOP5","TOP6","REPORTED","TOP8")</f>
        <v>167900.30925769801</v>
      </c>
      <c r="DP52" s="53">
        <f>_xll.OneStreamExcelAddIn.XFFunctions.XFGetCell("TRUE", "CONSOL", $D$3,"TOT_Entity","Aggregated","Budget_Working",[1]Setup!C10,"PERIODIC",$B52,"TOPFLOW","TOP","TOP","top1",$C52,"top3","Open_Acute_DIV1","TOP5","TOP6","REPORTED","TOP8")</f>
        <v>168097.58612331201</v>
      </c>
      <c r="DQ52" s="53">
        <f>_xll.OneStreamExcelAddIn.XFFunctions.XFGetCell("TRUE", "CONSOL", $D$3,"TOT_Entity","Aggregated","Budget_Working",[1]Setup!C11,"PERIODIC",$B52,"TOPFLOW","TOP","TOP","top1",$C52,"top3","Open_Acute_DIV1","TOP5","TOP6","REPORTED","TOP8")</f>
        <v>167530.578029358</v>
      </c>
      <c r="DR52" s="53">
        <f>_xll.OneStreamExcelAddIn.XFFunctions.XFGetCell("TRUE", "CONSOL", $D$3,"TOT_Entity","Aggregated","Budget_Working",[1]Setup!C12,"PERIODIC",$B52,"TOPFLOW","TOP","TOP","top1",$C52,"top3","Open_Acute_DIV1","TOP5","TOP6","REPORTED","TOP8")</f>
        <v>168322.23656540099</v>
      </c>
      <c r="DS52" s="53">
        <f>_xll.OneStreamExcelAddIn.XFFunctions.XFGetCell("TRUE", "CONSOL", $D$3,"TOT_Entity","Aggregated","Budget_Working",[1]Setup!C13,"PERIODIC",$B52,"TOPFLOW","TOP","TOP","top1",$C52,"top3","Open_Acute_DIV1","TOP5","TOP6","REPORTED","TOP8")</f>
        <v>169592.090428278</v>
      </c>
      <c r="DT52" s="53">
        <f>_xll.OneStreamExcelAddIn.XFFunctions.XFGetCell("TRUE", "CONSOL", $D$3,"TOT_Entity","Aggregated","Budget_Working",[1]Setup!C14,"PERIODIC",$B52,"TOPFLOW","TOP","TOP","top1",$C52,"top3","Open_Acute_DIV1","TOP5","TOP6","REPORTED","TOP8")</f>
        <v>167976.492380532</v>
      </c>
      <c r="DU52" s="53">
        <f>_xll.OneStreamExcelAddIn.XFFunctions.XFGetCell("TRUE", "CONSOL", $D$3,"TOT_Entity","Aggregated","Budget_Working",[1]Setup!C15,"PERIODIC",$B52,"TOPFLOW","TOP","TOP","top1",$C52,"top3","Open_Acute_DIV1","TOP5","TOP6","REPORTED","TOP8")</f>
        <v>169139.75357421601</v>
      </c>
      <c r="DV52" s="15"/>
      <c r="DW52" s="53">
        <f>_xll.OneStreamExcelAddIn.XFFunctions.XFGetCell("TRUE", "CONSOL", $D$3,"TOT_Entity","USD","Budget_Final",[1]Setup!C17,"PERIODIC",$B52,"TOPFLOW","TOP","TOP","top1",$C52,"top3","Open_Acute_DIV1","TOP5","TOP6","REPORTED","TOP8")</f>
        <v>147479.985488601</v>
      </c>
      <c r="DX52" s="53">
        <f>_xll.OneStreamExcelAddIn.XFFunctions.XFGetCell("TRUE", "CONSOL", $D$3,"TOT_Entity","USD","Budget_Final",[1]Setup!C18,"PERIODIC",$B52,"TOPFLOW","TOP","TOP","top1",$C52,"top3","Open_Acute_DIV1","TOP5","TOP6","REPORTED","TOP8")</f>
        <v>145137.02201658199</v>
      </c>
      <c r="DY52" s="53">
        <f>_xll.OneStreamExcelAddIn.XFFunctions.XFGetCell("TRUE", "CONSOL", $D$3,"TOT_Entity","USD","Budget_Final",[1]Setup!C19,"PERIODIC",$B52,"TOPFLOW","TOP","TOP","top1",$C52,"top3","Open_Acute_DIV1","TOP5","TOP6","REPORTED","TOP8")</f>
        <v>145334.192886334</v>
      </c>
      <c r="DZ52" s="53">
        <f>_xll.OneStreamExcelAddIn.XFFunctions.XFGetCell("TRUE", "CONSOL", $D$3,"TOT_Entity","USD","Budget_Final",[1]Setup!C20,"PERIODIC",$B52,"TOPFLOW","TOP","TOP","top1",$C52,"top3","Open_Acute_DIV1","TOP5","TOP6","REPORTED","TOP8")</f>
        <v>145323.87580594001</v>
      </c>
      <c r="EA52" s="53">
        <f>_xll.OneStreamExcelAddIn.XFFunctions.XFGetCell("TRUE", "CONSOL", $D$3,"TOT_Entity","USD","Budget_Final",[1]Setup!C21,"PERIODIC",$B52,"TOPFLOW","TOP","TOP","top1",$C52,"top3","Open_Acute_DIV1","TOP5","TOP6","REPORTED","TOP8")</f>
        <v>145376.60755017601</v>
      </c>
      <c r="EB52" s="53">
        <f>_xll.OneStreamExcelAddIn.XFFunctions.XFGetCell("TRUE", "CONSOL", $D$3,"TOT_Entity","USD","Budget_Final",[1]Setup!C22,"PERIODIC",$B52,"TOPFLOW","TOP","TOP","top1",$C52,"top3","Open_Acute_DIV1","TOP5","TOP6","REPORTED","TOP8")</f>
        <v>145278.0221153</v>
      </c>
      <c r="EC52" s="53">
        <f>_xll.OneStreamExcelAddIn.XFFunctions.XFGetCell("TRUE", "CONSOL", $D$3,"TOT_Entity","USD","Budget_Final",[1]Setup!C23,"PERIODIC",$B52,"TOPFLOW","TOP","TOP","top1",$C52,"top3","Open_Acute_DIV1","TOP5","TOP6","REPORTED","TOP8")</f>
        <v>145373.168523378</v>
      </c>
      <c r="ED52" s="53">
        <f>_xll.OneStreamExcelAddIn.XFFunctions.XFGetCell("TRUE", "CONSOL", $D$3,"TOT_Entity","USD","Budget_Final",[1]Setup!C24,"PERIODIC",$B52,"TOPFLOW","TOP","TOP","top1",$C52,"top3","Open_Acute_DIV1","TOP5","TOP6","REPORTED","TOP8")</f>
        <v>145374.314865644</v>
      </c>
      <c r="EE52" s="53">
        <f>_xll.OneStreamExcelAddIn.XFFunctions.XFGetCell("TRUE", "CONSOL", $D$3,"TOT_Entity","USD","Budget_Final",[1]Setup!C25,"PERIODIC",$B52,"TOPFLOW","TOP","TOP","top1",$C52,"top3","Open_Acute_DIV1","TOP5","TOP6","REPORTED","TOP8")</f>
        <v>145373.741694511</v>
      </c>
      <c r="EF52" s="53">
        <f>_xll.OneStreamExcelAddIn.XFFunctions.XFGetCell("TRUE", "CONSOL", $D$3,"TOT_Entity","USD","Budget_Final",[1]Setup!C26,"PERIODIC",$B52,"TOPFLOW","TOP","TOP","top1",$C52,"top3","Open_Acute_DIV1","TOP5","TOP6","REPORTED","TOP8")</f>
        <v>145362.85144298401</v>
      </c>
      <c r="EG52" s="53">
        <f>_xll.OneStreamExcelAddIn.XFFunctions.XFGetCell("TRUE", "CONSOL", $D$3,"TOT_Entity","USD","Budget_Final",[1]Setup!C27,"PERIODIC",$B52,"TOPFLOW","TOP","TOP","top1",$C52,"top3","Open_Acute_DIV1","TOP5","TOP6","REPORTED","TOP8")</f>
        <v>145246.49770298501</v>
      </c>
      <c r="EH52" s="53">
        <f>_xll.OneStreamExcelAddIn.XFFunctions.XFGetCell("TRUE", "CONSOL", $D$3,"TOT_Entity","USD","Budget_Final",[1]Setup!C28,"PERIODIC",$B52,"TOPFLOW","TOP","TOP","top1",$C52,"top3","Open_Acute_DIV1","TOP5","TOP6","REPORTED","TOP8")</f>
        <v>145277.448944167</v>
      </c>
    </row>
    <row r="53" spans="2:138" x14ac:dyDescent="0.25">
      <c r="B53" s="51" t="s">
        <v>93</v>
      </c>
      <c r="C53" s="65" t="s">
        <v>83</v>
      </c>
      <c r="D53" s="52" t="s">
        <v>94</v>
      </c>
      <c r="E53" s="53">
        <f>_xll.OneStreamExcelAddIn.XFFunctions.XFGetCell("TRUE","CONSOL", $D$3,"TOT_Entity","USD","Actual",$E$3,"PERIODIC",$B53,"TOPFLOW","TOP","TOP","top1",$C53,"top3","Open_Acute_DIV1","TOP5","TOP6","REPORTED","TOP8")</f>
        <v>98950</v>
      </c>
      <c r="F53" s="53">
        <f>_xll.OneStreamExcelAddIn.XFFunctions.XFGetCell("TRUE", "CONSOL", $D$3,"TOT_Entity","Aggregated","Budget_Working",$E$3,"PERIODIC",$B53,"TOPFLOW","TOP","TOP","top1",$C53,"top3","Open_Acute_DIV1","TOP5","TOP6","REPORTED","TOP8")</f>
        <v>71841.5</v>
      </c>
      <c r="G53" s="53">
        <f t="shared" si="95"/>
        <v>-27108.5</v>
      </c>
      <c r="H53" s="40">
        <f t="shared" si="10"/>
        <v>-0.37733761126925247</v>
      </c>
      <c r="I53" s="41"/>
      <c r="J53" s="53">
        <f>_xll.OneStreamExcelAddIn.XFFunctions.XFGetCell("TRUE", "CONSOL", $D$3,"TOT_Entity","USD","Actual",$E$3,"YTD",$B53,"TOPFLOW","TOP","TOP","top1",$C53,"top3","Open_Acute_DIV1","TOP5","TOP6","REPORTED","TOP8")</f>
        <v>408250.11</v>
      </c>
      <c r="K53" s="53">
        <f>_xll.OneStreamExcelAddIn.XFFunctions.XFGetCell("TRUE", "CONSOL", $D$3,"TOT_Entity","Aggregated","Budget_Working",$E$3,"YTD",$B53,"TOPFLOW","TOP","TOP","top1",$C53,"top3","Open_Acute_DIV1","TOP5","TOP6","REPORTED","TOP8")</f>
        <v>280608.5</v>
      </c>
      <c r="L53" s="53">
        <f t="shared" si="96"/>
        <v>-127641.60999999999</v>
      </c>
      <c r="M53" s="40">
        <f t="shared" si="11"/>
        <v>-0.45487435341409826</v>
      </c>
      <c r="N53" s="41"/>
      <c r="O53" s="53">
        <f>_xll.OneStreamExcelAddIn.XFFunctions.XFGetCell("TRUE", "CONSOL", $D$3,"TOT_Entity","USD","Actual",$F$3,"YTD",$B53,"TOPFLOW","TOP","TOP","top1",$C53,"top3","Open_Acute_DIV1","TOP5","TOP6","REPORTED","TOP8")</f>
        <v>295950</v>
      </c>
      <c r="P53" s="53">
        <f>_xll.OneStreamExcelAddIn.XFFunctions.XFGetCell("TRUE", "CONSOL", $D$3,"TOT_Entity","USD","Actual",$E$3,"YTD",$B53,"TOPFLOW","TOP","TOP","top1",$C53,"top3","Open_Acute_DIV1","TOP5","TOP6","REPORTED","VAR_BW_PY_Actual")</f>
        <v>-112300.11</v>
      </c>
      <c r="Q53" s="40">
        <f t="shared" si="12"/>
        <v>-0.37945636087176887</v>
      </c>
      <c r="R53" s="41"/>
      <c r="S53" s="53">
        <f>_xll.OneStreamExcelAddIn.XFFunctions.XFGetCell("TRUE", "CONSOL", $D$3,"TOT_Entity","USD","MIDFCST",$E$3,"MTD","TOT_Prof_fees","TOPFLOW","TOP","TOP","top1",$C53,"top3","Open_Acute_DIV1","TOP5","TOP6","REPORTED","TOP8")</f>
        <v>0</v>
      </c>
      <c r="T53" s="53">
        <f t="shared" si="122"/>
        <v>-98950</v>
      </c>
      <c r="U53" s="40">
        <f t="shared" si="97"/>
        <v>0</v>
      </c>
      <c r="V53" s="41"/>
      <c r="AA53" s="52"/>
      <c r="AB53" s="53">
        <f>_xll.OneStreamExcelAddIn.XFFunctions.XFGetCell("TRUE", "CONSOL", $D$3,"TOT_Entity","USD","Actual",[1]Setup!C4,"PERIODIC",$B53,"TOPFLOW","TOP","TOP","top1",$C53,"top3","Open_Acute_DIV1","TOP5","TOP6","REPORTED","TOP8")</f>
        <v>104200</v>
      </c>
      <c r="AC53" s="53">
        <f>_xll.OneStreamExcelAddIn.XFFunctions.XFGetCell("TRUE", "CONSOL", $D$3,"TOT_Entity","Aggregated","Budget_Working",[1]Setup!C4,"PERIODIC",$B53,"TOPFLOW","TOP","TOP","top1",$C53,"top3","Open_Acute_DIV1","TOP5","TOP6","REPORTED","TOP8")</f>
        <v>71444</v>
      </c>
      <c r="AD53" s="53">
        <f t="shared" si="98"/>
        <v>-32756</v>
      </c>
      <c r="AE53" s="40">
        <f t="shared" si="99"/>
        <v>-0.45848496724707466</v>
      </c>
      <c r="AG53" s="53">
        <f>_xll.OneStreamExcelAddIn.XFFunctions.XFGetCell("TRUE", "CONSOL", $D$3,"TOT_Entity","USD","Actual",[1]Setup!C5,"PERIODIC",$B53,"TOPFLOW","TOP","TOP","top1",$C53,"top3","Open_Acute_DIV1","TOP5","TOP6","REPORTED","TOP8")</f>
        <v>98700</v>
      </c>
      <c r="AH53" s="53">
        <f>_xll.OneStreamExcelAddIn.XFFunctions.XFGetCell("TRUE", "CONSOL", $D$3,"TOT_Entity","Aggregated","Budget_Working",[1]Setup!C5,"PERIODIC",$B53,"TOPFLOW","TOP","TOP","top1",$C53,"top3","Open_Acute_DIV1","TOP5","TOP6","REPORTED","TOP8")</f>
        <v>66117.5</v>
      </c>
      <c r="AI53" s="53">
        <f t="shared" si="100"/>
        <v>-32582.5</v>
      </c>
      <c r="AJ53" s="40">
        <f t="shared" si="101"/>
        <v>-0.49279691458388475</v>
      </c>
      <c r="AL53" s="53">
        <f>_xll.OneStreamExcelAddIn.XFFunctions.XFGetCell("TRUE", "CONSOL", $D$3,"TOT_Entity","USD","Actual",[1]Setup!C6,"PERIODIC",$B53,"TOPFLOW","TOP","TOP","top1",$C53,"top3","Open_Acute_DIV1","TOP5","TOP6","REPORTED","TOP8")</f>
        <v>106400.11</v>
      </c>
      <c r="AM53" s="53">
        <f>_xll.OneStreamExcelAddIn.XFFunctions.XFGetCell("TRUE", "CONSOL", $D$3,"TOT_Entity","Aggregated","Budget_Working",[1]Setup!C6,"PERIODIC",$B53,"TOPFLOW","TOP","TOP","top1",$C53,"top3","Open_Acute_DIV1","TOP5","TOP6","REPORTED","TOP8")</f>
        <v>71205.5</v>
      </c>
      <c r="AN53" s="53">
        <f t="shared" si="102"/>
        <v>35194.61</v>
      </c>
      <c r="AO53" s="40">
        <f t="shared" si="103"/>
        <v>0.49426813939934422</v>
      </c>
      <c r="AQ53" s="53">
        <f>_xll.OneStreamExcelAddIn.XFFunctions.XFGetCell("TRUE", "CONSOL", $D$3,"TOT_Entity","USD","Actual",[1]Setup!C7,"PERIODIC",$B53,"TOPFLOW","TOP","TOP","top1",$C53,"top3","Open_Acute_DIV1","TOP5","TOP6","REPORTED","TOP8")</f>
        <v>98950</v>
      </c>
      <c r="AR53" s="53">
        <f>_xll.OneStreamExcelAddIn.XFFunctions.XFGetCell("TRUE", "CONSOL", $D$3,"TOT_Entity","Aggregated","Budget_Working",[1]Setup!C7,"PERIODIC",$B53,"TOPFLOW","TOP","TOP","top1",$C53,"top3","Open_Acute_DIV1","TOP5","TOP6","REPORTED","TOP8")</f>
        <v>71841.5</v>
      </c>
      <c r="AS53" s="53">
        <f t="shared" si="104"/>
        <v>27108.5</v>
      </c>
      <c r="AT53" s="40">
        <f t="shared" si="105"/>
        <v>0.37733761126925236</v>
      </c>
      <c r="AV53" s="53">
        <f>_xll.OneStreamExcelAddIn.XFFunctions.XFGetCell("TRUE", "CONSOL", $D$3,"TOT_Entity","USD","Actual",[1]Setup!C8,"PERIODIC",$B53,"TOPFLOW","TOP","TOP","top1",$C53,"top3","Open_Acute_DIV1","TOP5","TOP6","REPORTED","TOP8")</f>
        <v>-408250.11</v>
      </c>
      <c r="AW53" s="53">
        <f>_xll.OneStreamExcelAddIn.XFFunctions.XFGetCell("TRUE", "CONSOL", $D$3,"TOT_Entity","Aggregated","Budget_Working",[1]Setup!C8,"PERIODIC",$B53,"TOPFLOW","TOP","TOP","top1",$C53,"top3","Open_Acute_DIV1","TOP5","TOP6","REPORTED","TOP8")</f>
        <v>72053.5</v>
      </c>
      <c r="AX53" s="53">
        <f t="shared" si="106"/>
        <v>-480303.61</v>
      </c>
      <c r="AY53" s="40">
        <f t="shared" si="107"/>
        <v>-6.6659303156682181</v>
      </c>
      <c r="BA53" s="53">
        <f>_xll.OneStreamExcelAddIn.XFFunctions.XFGetCell("TRUE", "CONSOL", $D$3,"TOT_Entity","USD","Actual",[1]Setup!C9,"PERIODIC",$B53,"TOPFLOW","TOP","TOP","top1",$C53,"top3","Open_Acute_DIV1","TOP5","TOP6","REPORTED","TOP8")</f>
        <v>0</v>
      </c>
      <c r="BB53" s="53">
        <f>_xll.OneStreamExcelAddIn.XFFunctions.XFGetCell("TRUE", "CONSOL", $D$3,"TOT_Entity","Aggregated","Budget_Working",[1]Setup!C9,"PERIODIC",$B53,"TOPFLOW","TOP","TOP","top1",$C53,"top3","Open_Acute_DIV1","TOP5","TOP6","REPORTED","TOP8")</f>
        <v>70066</v>
      </c>
      <c r="BC53" s="53">
        <f t="shared" si="108"/>
        <v>-70066</v>
      </c>
      <c r="BD53" s="40">
        <f t="shared" si="109"/>
        <v>-1</v>
      </c>
      <c r="BF53" s="53">
        <f>_xll.OneStreamExcelAddIn.XFFunctions.XFGetCell("TRUE", "CONSOL", $D$3,"TOT_Entity","USD","Actual",[1]Setup!C10,"PERIODIC",$B53,"TOPFLOW","TOP","TOP","top1",$C53,"top3","Open_Acute_DIV1","TOP5","TOP6","REPORTED","TOP8")</f>
        <v>0</v>
      </c>
      <c r="BG53" s="53">
        <f>_xll.OneStreamExcelAddIn.XFFunctions.XFGetCell("TRUE", "CONSOL", $D$3,"TOT_Entity","Aggregated","Budget_Working",[1]Setup!C10,"PERIODIC",$B53,"TOPFLOW","TOP","TOP","top1",$C53,"top3","Open_Acute_DIV1","TOP5","TOP6","REPORTED","TOP8")</f>
        <v>70410.5</v>
      </c>
      <c r="BH53" s="53">
        <f t="shared" si="110"/>
        <v>-70410.5</v>
      </c>
      <c r="BI53" s="40">
        <f t="shared" si="111"/>
        <v>-1</v>
      </c>
      <c r="BK53" s="53">
        <f>_xll.OneStreamExcelAddIn.XFFunctions.XFGetCell("TRUE", "CONSOL", $D$3,"TOT_Entity","USD","Actual",[1]Setup!C11,"PERIODIC",$B53,"TOPFLOW","TOP","TOP","top1",$C53,"top3","Open_Acute_DIV1","TOP5","TOP6","REPORTED","TOP8")</f>
        <v>0</v>
      </c>
      <c r="BL53" s="53">
        <f>_xll.OneStreamExcelAddIn.XFFunctions.XFGetCell("TRUE", "CONSOL", $D$3,"TOT_Entity","Aggregated","Budget_Working",[1]Setup!C11,"PERIODIC",$B53,"TOPFLOW","TOP","TOP","top1",$C53,"top3","Open_Acute_DIV1","TOP5","TOP6","REPORTED","TOP8")</f>
        <v>69271</v>
      </c>
      <c r="BM53" s="53">
        <f t="shared" si="112"/>
        <v>-69271</v>
      </c>
      <c r="BN53" s="40">
        <f t="shared" si="113"/>
        <v>-1</v>
      </c>
      <c r="BP53" s="53">
        <f>_xll.OneStreamExcelAddIn.XFFunctions.XFGetCell("TRUE", "CONSOL", $D$3,"TOT_Entity","USD","Actual",[1]Setup!C12,"PERIODIC",$B53,"TOPFLOW","TOP","TOP","top1",$C53,"top3","Open_Acute_DIV1","TOP5","TOP6","REPORTED","TOP8")</f>
        <v>0</v>
      </c>
      <c r="BQ53" s="53">
        <f>_xll.OneStreamExcelAddIn.XFFunctions.XFGetCell("TRUE", "CONSOL", $D$3,"TOT_Entity","Aggregated","Budget_Working",[1]Setup!C12,"PERIODIC",$B53,"TOPFLOW","TOP","TOP","top1",$C53,"top3","Open_Acute_DIV1","TOP5","TOP6","REPORTED","TOP8")</f>
        <v>69509.5</v>
      </c>
      <c r="BR53" s="53">
        <f t="shared" si="114"/>
        <v>-69509.5</v>
      </c>
      <c r="BS53" s="40">
        <f t="shared" si="115"/>
        <v>-1</v>
      </c>
      <c r="BU53" s="53">
        <f>_xll.OneStreamExcelAddIn.XFFunctions.XFGetCell("TRUE", "CONSOL", $D$3,"TOT_Entity","USD","Actual",[1]Setup!C13,"PERIODIC",$B53,"TOPFLOW","TOP","TOP","top1",$C53,"top3","Open_Acute_DIV1","TOP5","TOP6","REPORTED","TOP8")</f>
        <v>0</v>
      </c>
      <c r="BV53" s="53">
        <f>_xll.OneStreamExcelAddIn.XFFunctions.XFGetCell("TRUE", "CONSOL", $D$3,"TOT_Entity","Aggregated","Budget_Working",[1]Setup!C13,"PERIODIC",$B53,"TOPFLOW","TOP","TOP","top1",$C53,"top3","Open_Acute_DIV1","TOP5","TOP6","REPORTED","TOP8")</f>
        <v>72981</v>
      </c>
      <c r="BW53" s="53">
        <f t="shared" si="116"/>
        <v>-72981</v>
      </c>
      <c r="BX53" s="40">
        <f t="shared" si="117"/>
        <v>-1</v>
      </c>
      <c r="BZ53" s="53">
        <f>_xll.OneStreamExcelAddIn.XFFunctions.XFGetCell("TRUE", "CONSOL", $D$3,"TOT_Entity","USD","Actual",[1]Setup!C14,"PERIODIC",$B53,"TOPFLOW","TOP","TOP","top1",$C53,"top3","Open_Acute_DIV1","TOP5","TOP6","REPORTED","TOP8")</f>
        <v>0</v>
      </c>
      <c r="CA53" s="53">
        <f>_xll.OneStreamExcelAddIn.XFFunctions.XFGetCell("TRUE", "CONSOL", $D$3,"TOT_Entity","Aggregated","Budget_Working",[1]Setup!C14,"PERIODIC",$B53,"TOPFLOW","TOP","TOP","top1",$C53,"top3","Open_Acute_DIV1","TOP5","TOP6","REPORTED","TOP8")</f>
        <v>70145.5</v>
      </c>
      <c r="CB53" s="53">
        <f t="shared" si="118"/>
        <v>-70145.5</v>
      </c>
      <c r="CC53" s="40">
        <f t="shared" si="119"/>
        <v>-1</v>
      </c>
      <c r="CE53" s="53">
        <f>_xll.OneStreamExcelAddIn.XFFunctions.XFGetCell("TRUE", "CONSOL", $D$3,"TOT_Entity","USD","Actual",[1]Setup!C15,"PERIODIC",$B53,"TOPFLOW","TOP","TOP","top1",$C53,"top3","Open_Acute_DIV1","TOP5","TOP6","REPORTED","TOP8")</f>
        <v>0</v>
      </c>
      <c r="CF53" s="53">
        <f>_xll.OneStreamExcelAddIn.XFFunctions.XFGetCell("TRUE", "CONSOL", $D$3,"TOT_Entity","Aggregated","Budget_Working",[1]Setup!C15,"PERIODIC",$B53,"TOPFLOW","TOP","TOP","top1",$C53,"top3","Open_Acute_DIV1","TOP5","TOP6","REPORTED","TOP8")</f>
        <v>72212.5</v>
      </c>
      <c r="CG53" s="53">
        <f t="shared" si="120"/>
        <v>-72212.5</v>
      </c>
      <c r="CH53" s="40">
        <f t="shared" si="121"/>
        <v>-1</v>
      </c>
      <c r="CI53" s="15"/>
      <c r="CJ53" s="53">
        <f>_xll.OneStreamExcelAddIn.XFFunctions.XFGetCell("TRUE", "CONSOL", $D$3,"TOT_Entity","USD","Actual",[1]Setup!C4,"PERIODIC",$B53,"TOPFLOW","TOP","TOP","top1",$C53,"top3","Open_Acute_DIV1","TOP5","TOP6","REPORTED","TOP8")</f>
        <v>104200</v>
      </c>
      <c r="CK53" s="53">
        <f>_xll.OneStreamExcelAddIn.XFFunctions.XFGetCell("TRUE", "CONSOL", $D$3,"TOT_Entity","USD","Actual",[1]Setup!C5,"PERIODIC",$B53,"TOPFLOW","TOP","TOP","top1",$C53,"top3","Open_Acute_DIV1","TOP5","TOP6","REPORTED","TOP8")</f>
        <v>98700</v>
      </c>
      <c r="CL53" s="53">
        <f>_xll.OneStreamExcelAddIn.XFFunctions.XFGetCell("TRUE", "CONSOL", $D$3,"TOT_Entity","USD","Actual",[1]Setup!C6,"PERIODIC",$B53,"TOPFLOW","TOP","TOP","top1",$C53,"top3","Open_Acute_DIV1","TOP5","TOP6","REPORTED","TOP8")</f>
        <v>106400.11</v>
      </c>
      <c r="CM53" s="53">
        <f>_xll.OneStreamExcelAddIn.XFFunctions.XFGetCell("TRUE", "CONSOL", $D$3,"TOT_Entity","USD","Actual",[1]Setup!C7,"PERIODIC",$B53,"TOPFLOW","TOP","TOP","top1",$C53,"top3","Open_Acute_DIV1","TOP5","TOP6","REPORTED","TOP8")</f>
        <v>98950</v>
      </c>
      <c r="CN53" s="53">
        <f>_xll.OneStreamExcelAddIn.XFFunctions.XFGetCell("TRUE", "CONSOL", $D$3,"TOT_Entity","USD","Actual",[1]Setup!C8,"PERIODIC",$B53,"TOPFLOW","TOP","TOP","top1",$C53,"top3","Open_Acute_DIV1","TOP5","TOP6","REPORTED","TOP8")</f>
        <v>-408250.11</v>
      </c>
      <c r="CO53" s="53">
        <f>_xll.OneStreamExcelAddIn.XFFunctions.XFGetCell("TRUE", "CONSOL", $D$3,"TOT_Entity","USD","Actual",[1]Setup!C9,"PERIODIC",$B53,"TOPFLOW","TOP","TOP","top1",$C53,"top3","Open_Acute_DIV1","TOP5","TOP6","REPORTED","TOP8")</f>
        <v>0</v>
      </c>
      <c r="CP53" s="53">
        <f>_xll.OneStreamExcelAddIn.XFFunctions.XFGetCell("TRUE", "CONSOL", $D$3,"TOT_Entity","USD","Actual",[1]Setup!C10,"PERIODIC",$B53,"TOPFLOW","TOP","TOP","top1",$C53,"top3","Open_Acute_DIV1","TOP5","TOP6","REPORTED","TOP8")</f>
        <v>0</v>
      </c>
      <c r="CQ53" s="53">
        <f>_xll.OneStreamExcelAddIn.XFFunctions.XFGetCell("TRUE", "CONSOL", $D$3,"TOT_Entity","USD","Actual",[1]Setup!C11,"PERIODIC",$B53,"TOPFLOW","TOP","TOP","top1",$C53,"top3","Open_Acute_DIV1","TOP5","TOP6","REPORTED","TOP8")</f>
        <v>0</v>
      </c>
      <c r="CR53" s="53">
        <f>_xll.OneStreamExcelAddIn.XFFunctions.XFGetCell("TRUE", "CONSOL", $D$3,"TOT_Entity","USD","Actual",[1]Setup!C12,"PERIODIC",$B53,"TOPFLOW","TOP","TOP","top1",$C53,"top3","Open_Acute_DIV1","TOP5","TOP6","REPORTED","TOP8")</f>
        <v>0</v>
      </c>
      <c r="CS53" s="53">
        <f>_xll.OneStreamExcelAddIn.XFFunctions.XFGetCell("TRUE", "CONSOL", $D$3,"TOT_Entity","USD","Actual",[1]Setup!C13,"PERIODIC",$B53,"TOPFLOW","TOP","TOP","top1",$C53,"top3","Open_Acute_DIV1","TOP5","TOP6","REPORTED","TOP8")</f>
        <v>0</v>
      </c>
      <c r="CT53" s="53">
        <f>_xll.OneStreamExcelAddIn.XFFunctions.XFGetCell("TRUE", "CONSOL", $D$3,"TOT_Entity","USD","Actual",[1]Setup!C14,"PERIODIC",$B53,"TOPFLOW","TOP","TOP","top1",$C53,"top3","Open_Acute_DIV1","TOP5","TOP6","REPORTED","TOP8")</f>
        <v>0</v>
      </c>
      <c r="CU53" s="53">
        <f>_xll.OneStreamExcelAddIn.XFFunctions.XFGetCell("TRUE", "CONSOL", $D$3,"TOT_Entity","USD","Actual",[1]Setup!C15,"PERIODIC",$B53,"TOPFLOW","TOP","TOP","top1",$C53,"top3","Open_Acute_DIV1","TOP5","TOP6","REPORTED","TOP8")</f>
        <v>0</v>
      </c>
      <c r="CV53" s="15"/>
      <c r="CW53" s="53">
        <f>_xll.OneStreamExcelAddIn.XFFunctions.XFGetCell("TRUE", "CONSOL", $D$3,"TOT_Entity","USD","Actual",[1]Setup!C17,"PERIODIC",$B53,"TOPFLOW","TOP","TOP","top1",$C53,"top3","Open_Acute_DIV1","TOP5","TOP6","REPORTED","TOP8")</f>
        <v>78650</v>
      </c>
      <c r="CX53" s="53">
        <f>_xll.OneStreamExcelAddIn.XFFunctions.XFGetCell("TRUE", "CONSOL", $D$3,"TOT_Entity","USD","Actual",[1]Setup!C18,"PERIODIC",$B53,"TOPFLOW","TOP","TOP","top1",$C53,"top3","Open_Acute_DIV1","TOP5","TOP6","REPORTED","TOP8")</f>
        <v>63450</v>
      </c>
      <c r="CY53" s="53">
        <f>_xll.OneStreamExcelAddIn.XFFunctions.XFGetCell("TRUE", "CONSOL", $D$3,"TOT_Entity","USD","Actual",[1]Setup!C19,"PERIODIC",$B53,"TOPFLOW","TOP","TOP","top1",$C53,"top3","Open_Acute_DIV1","TOP5","TOP6","REPORTED","TOP8")</f>
        <v>85600</v>
      </c>
      <c r="CZ53" s="53">
        <f>_xll.OneStreamExcelAddIn.XFFunctions.XFGetCell("TRUE", "CONSOL", $D$3,"TOT_Entity","USD","Actual",[1]Setup!C20,"PERIODIC",$B53,"TOPFLOW","TOP","TOP","top1",$C53,"top3","Open_Acute_DIV1","TOP5","TOP6","REPORTED","TOP8")</f>
        <v>68250</v>
      </c>
      <c r="DA53" s="53">
        <f>_xll.OneStreamExcelAddIn.XFFunctions.XFGetCell("TRUE", "CONSOL", $D$3,"TOT_Entity","USD","Actual",[1]Setup!C21,"PERIODIC",$B53,"TOPFLOW","TOP","TOP","top1",$C53,"top3","Open_Acute_DIV1","TOP5","TOP6","REPORTED","TOP8")</f>
        <v>78300</v>
      </c>
      <c r="DB53" s="53">
        <f>_xll.OneStreamExcelAddIn.XFFunctions.XFGetCell("TRUE", "CONSOL", $D$3,"TOT_Entity","USD","Actual",[1]Setup!C22,"PERIODIC",$B53,"TOPFLOW","TOP","TOP","top1",$C53,"top3","Open_Acute_DIV1","TOP5","TOP6","REPORTED","TOP8")</f>
        <v>101731.25</v>
      </c>
      <c r="DC53" s="53">
        <f>_xll.OneStreamExcelAddIn.XFFunctions.XFGetCell("TRUE", "CONSOL", $D$3,"TOT_Entity","USD","Actual",[1]Setup!C23,"PERIODIC",$B53,"TOPFLOW","TOP","TOP","top1",$C53,"top3","Open_Acute_DIV1","TOP5","TOP6","REPORTED","TOP8")</f>
        <v>128800</v>
      </c>
      <c r="DD53" s="53">
        <f>_xll.OneStreamExcelAddIn.XFFunctions.XFGetCell("TRUE", "CONSOL", $D$3,"TOT_Entity","USD","Actual",[1]Setup!C24,"PERIODIC",$B53,"TOPFLOW","TOP","TOP","top1",$C53,"top3","Open_Acute_DIV1","TOP5","TOP6","REPORTED","TOP8")</f>
        <v>84850</v>
      </c>
      <c r="DE53" s="53">
        <f>_xll.OneStreamExcelAddIn.XFFunctions.XFGetCell("TRUE", "CONSOL", $D$3,"TOT_Entity","USD","Actual",[1]Setup!C25,"PERIODIC",$B53,"TOPFLOW","TOP","TOP","top1",$C53,"top3","Open_Acute_DIV1","TOP5","TOP6","REPORTED","TOP8")</f>
        <v>70550</v>
      </c>
      <c r="DF53" s="53">
        <f>_xll.OneStreamExcelAddIn.XFFunctions.XFGetCell("TRUE", "CONSOL", $D$3,"TOT_Entity","USD","Actual",[1]Setup!C26,"PERIODIC",$B53,"TOPFLOW","TOP","TOP","top1",$C53,"top3","Open_Acute_DIV1","TOP5","TOP6","REPORTED","TOP8")</f>
        <v>80850</v>
      </c>
      <c r="DG53" s="53">
        <f>_xll.OneStreamExcelAddIn.XFFunctions.XFGetCell("TRUE", "CONSOL", $D$3,"TOT_Entity","USD","Actual",[1]Setup!C27,"PERIODIC",$B53,"TOPFLOW","TOP","TOP","top1",$C53,"top3","Open_Acute_DIV1","TOP5","TOP6","REPORTED","TOP8")</f>
        <v>113250</v>
      </c>
      <c r="DH53" s="53">
        <f>_xll.OneStreamExcelAddIn.XFFunctions.XFGetCell("TRUE", "CONSOL", $D$3,"TOT_Entity","USD","Actual",[1]Setup!C28,"PERIODIC",$B53,"TOPFLOW","TOP","TOP","top1",$C53,"top3","Open_Acute_DIV1","TOP5","TOP6","REPORTED","TOP8")</f>
        <v>117550</v>
      </c>
      <c r="DI53" s="15"/>
      <c r="DJ53" s="53">
        <f>_xll.OneStreamExcelAddIn.XFFunctions.XFGetCell("TRUE", "CONSOL", $D$3,"TOT_Entity","Aggregated","Budget_Working",[1]Setup!C4,"PERIODIC",$B53,"TOPFLOW","TOP","TOP","top1",$C53,"top3","Open_Acute_DIV1","TOP5","TOP6","REPORTED","TOP8")</f>
        <v>71444</v>
      </c>
      <c r="DK53" s="53">
        <f>_xll.OneStreamExcelAddIn.XFFunctions.XFGetCell("TRUE", "CONSOL", $D$3,"TOT_Entity","Aggregated","Budget_Working",[1]Setup!C5,"PERIODIC",$B53,"TOPFLOW","TOP","TOP","top1",$C53,"top3","Open_Acute_DIV1","TOP5","TOP6","REPORTED","TOP8")</f>
        <v>66117.5</v>
      </c>
      <c r="DL53" s="53">
        <f>_xll.OneStreamExcelAddIn.XFFunctions.XFGetCell("TRUE", "CONSOL", $D$3,"TOT_Entity","Aggregated","Budget_Working",[1]Setup!C6,"PERIODIC",$B53,"TOPFLOW","TOP","TOP","top1",$C53,"top3","Open_Acute_DIV1","TOP5","TOP6","REPORTED","TOP8")</f>
        <v>71205.5</v>
      </c>
      <c r="DM53" s="53">
        <f>_xll.OneStreamExcelAddIn.XFFunctions.XFGetCell("TRUE", "CONSOL", $D$3,"TOT_Entity","Aggregated","Budget_Working",[1]Setup!C7,"PERIODIC",$B53,"TOPFLOW","TOP","TOP","top1",$C53,"top3","Open_Acute_DIV1","TOP5","TOP6","REPORTED","TOP8")</f>
        <v>71841.5</v>
      </c>
      <c r="DN53" s="53">
        <f>_xll.OneStreamExcelAddIn.XFFunctions.XFGetCell("TRUE", "CONSOL", $D$3,"TOT_Entity","Aggregated","Budget_Working",[1]Setup!C8,"PERIODIC",$B53,"TOPFLOW","TOP","TOP","top1",$C53,"top3","Open_Acute_DIV1","TOP5","TOP6","REPORTED","TOP8")</f>
        <v>72053.5</v>
      </c>
      <c r="DO53" s="53">
        <f>_xll.OneStreamExcelAddIn.XFFunctions.XFGetCell("TRUE", "CONSOL", $D$3,"TOT_Entity","Aggregated","Budget_Working",[1]Setup!C9,"PERIODIC",$B53,"TOPFLOW","TOP","TOP","top1",$C53,"top3","Open_Acute_DIV1","TOP5","TOP6","REPORTED","TOP8")</f>
        <v>70066</v>
      </c>
      <c r="DP53" s="53">
        <f>_xll.OneStreamExcelAddIn.XFFunctions.XFGetCell("TRUE", "CONSOL", $D$3,"TOT_Entity","Aggregated","Budget_Working",[1]Setup!C10,"PERIODIC",$B53,"TOPFLOW","TOP","TOP","top1",$C53,"top3","Open_Acute_DIV1","TOP5","TOP6","REPORTED","TOP8")</f>
        <v>70410.5</v>
      </c>
      <c r="DQ53" s="53">
        <f>_xll.OneStreamExcelAddIn.XFFunctions.XFGetCell("TRUE", "CONSOL", $D$3,"TOT_Entity","Aggregated","Budget_Working",[1]Setup!C11,"PERIODIC",$B53,"TOPFLOW","TOP","TOP","top1",$C53,"top3","Open_Acute_DIV1","TOP5","TOP6","REPORTED","TOP8")</f>
        <v>69271</v>
      </c>
      <c r="DR53" s="53">
        <f>_xll.OneStreamExcelAddIn.XFFunctions.XFGetCell("TRUE", "CONSOL", $D$3,"TOT_Entity","Aggregated","Budget_Working",[1]Setup!C12,"PERIODIC",$B53,"TOPFLOW","TOP","TOP","top1",$C53,"top3","Open_Acute_DIV1","TOP5","TOP6","REPORTED","TOP8")</f>
        <v>69509.5</v>
      </c>
      <c r="DS53" s="53">
        <f>_xll.OneStreamExcelAddIn.XFFunctions.XFGetCell("TRUE", "CONSOL", $D$3,"TOT_Entity","Aggregated","Budget_Working",[1]Setup!C13,"PERIODIC",$B53,"TOPFLOW","TOP","TOP","top1",$C53,"top3","Open_Acute_DIV1","TOP5","TOP6","REPORTED","TOP8")</f>
        <v>72981</v>
      </c>
      <c r="DT53" s="53">
        <f>_xll.OneStreamExcelAddIn.XFFunctions.XFGetCell("TRUE", "CONSOL", $D$3,"TOT_Entity","Aggregated","Budget_Working",[1]Setup!C14,"PERIODIC",$B53,"TOPFLOW","TOP","TOP","top1",$C53,"top3","Open_Acute_DIV1","TOP5","TOP6","REPORTED","TOP8")</f>
        <v>70145.5</v>
      </c>
      <c r="DU53" s="53">
        <f>_xll.OneStreamExcelAddIn.XFFunctions.XFGetCell("TRUE", "CONSOL", $D$3,"TOT_Entity","Aggregated","Budget_Working",[1]Setup!C15,"PERIODIC",$B53,"TOPFLOW","TOP","TOP","top1",$C53,"top3","Open_Acute_DIV1","TOP5","TOP6","REPORTED","TOP8")</f>
        <v>72212.5</v>
      </c>
      <c r="DV53" s="15"/>
      <c r="DW53" s="53">
        <f>_xll.OneStreamExcelAddIn.XFFunctions.XFGetCell("TRUE", "CONSOL", $D$3,"TOT_Entity","USD","Budget_Final",[1]Setup!C17,"PERIODIC",$B53,"TOPFLOW","TOP","TOP","top1",$C53,"top3","Open_Acute_DIV1","TOP5","TOP6","REPORTED","TOP8")</f>
        <v>139993.66520262801</v>
      </c>
      <c r="DX53" s="53">
        <f>_xll.OneStreamExcelAddIn.XFFunctions.XFGetCell("TRUE", "CONSOL", $D$3,"TOT_Entity","USD","Budget_Final",[1]Setup!C18,"PERIODIC",$B53,"TOPFLOW","TOP","TOP","top1",$C53,"top3","Open_Acute_DIV1","TOP5","TOP6","REPORTED","TOP8")</f>
        <v>135414.46832176601</v>
      </c>
      <c r="DY53" s="53">
        <f>_xll.OneStreamExcelAddIn.XFFunctions.XFGetCell("TRUE", "CONSOL", $D$3,"TOT_Entity","USD","Budget_Final",[1]Setup!C19,"PERIODIC",$B53,"TOPFLOW","TOP","TOP","top1",$C53,"top3","Open_Acute_DIV1","TOP5","TOP6","REPORTED","TOP8")</f>
        <v>139562.814426973</v>
      </c>
      <c r="DZ53" s="53">
        <f>_xll.OneStreamExcelAddIn.XFFunctions.XFGetCell("TRUE", "CONSOL", $D$3,"TOT_Entity","USD","Budget_Final",[1]Setup!C20,"PERIODIC",$B53,"TOPFLOW","TOP","TOP","top1",$C53,"top3","Open_Acute_DIV1","TOP5","TOP6","REPORTED","TOP8")</f>
        <v>137582.826964179</v>
      </c>
      <c r="EA53" s="53">
        <f>_xll.OneStreamExcelAddIn.XFFunctions.XFGetCell("TRUE", "CONSOL", $D$3,"TOT_Entity","USD","Budget_Final",[1]Setup!C21,"PERIODIC",$B53,"TOPFLOW","TOP","TOP","top1",$C53,"top3","Open_Acute_DIV1","TOP5","TOP6","REPORTED","TOP8")</f>
        <v>139917.41564180801</v>
      </c>
      <c r="EB53" s="53">
        <f>_xll.OneStreamExcelAddIn.XFFunctions.XFGetCell("TRUE", "CONSOL", $D$3,"TOT_Entity","USD","Budget_Final",[1]Setup!C22,"PERIODIC",$B53,"TOPFLOW","TOP","TOP","top1",$C53,"top3","Open_Acute_DIV1","TOP5","TOP6","REPORTED","TOP8")</f>
        <v>136398.208151853</v>
      </c>
      <c r="EC53" s="53">
        <f>_xll.OneStreamExcelAddIn.XFFunctions.XFGetCell("TRUE", "CONSOL", $D$3,"TOT_Entity","USD","Budget_Final",[1]Setup!C23,"PERIODIC",$B53,"TOPFLOW","TOP","TOP","top1",$C53,"top3","Open_Acute_DIV1","TOP5","TOP6","REPORTED","TOP8")</f>
        <v>140040.36624040699</v>
      </c>
      <c r="ED53" s="53">
        <f>_xll.OneStreamExcelAddIn.XFFunctions.XFGetCell("TRUE", "CONSOL", $D$3,"TOT_Entity","USD","Budget_Final",[1]Setup!C24,"PERIODIC",$B53,"TOPFLOW","TOP","TOP","top1",$C53,"top3","Open_Acute_DIV1","TOP5","TOP6","REPORTED","TOP8")</f>
        <v>140016.648314077</v>
      </c>
      <c r="EE53" s="53">
        <f>_xll.OneStreamExcelAddIn.XFFunctions.XFGetCell("TRUE", "CONSOL", $D$3,"TOT_Entity","USD","Budget_Final",[1]Setup!C25,"PERIODIC",$B53,"TOPFLOW","TOP","TOP","top1",$C53,"top3","Open_Acute_DIV1","TOP5","TOP6","REPORTED","TOP8")</f>
        <v>135848.27052042901</v>
      </c>
      <c r="EF53" s="53">
        <f>_xll.OneStreamExcelAddIn.XFFunctions.XFGetCell("TRUE", "CONSOL", $D$3,"TOT_Entity","USD","Budget_Final",[1]Setup!C26,"PERIODIC",$B53,"TOPFLOW","TOP","TOP","top1",$C53,"top3","Open_Acute_DIV1","TOP5","TOP6","REPORTED","TOP8")</f>
        <v>139600.13315824</v>
      </c>
      <c r="EG53" s="53">
        <f>_xll.OneStreamExcelAddIn.XFFunctions.XFGetCell("TRUE", "CONSOL", $D$3,"TOT_Entity","USD","Budget_Final",[1]Setup!C27,"PERIODIC",$B53,"TOPFLOW","TOP","TOP","top1",$C53,"top3","Open_Acute_DIV1","TOP5","TOP6","REPORTED","TOP8")</f>
        <v>139475.63470738099</v>
      </c>
      <c r="EH53" s="53">
        <f>_xll.OneStreamExcelAddIn.XFFunctions.XFGetCell("TRUE", "CONSOL", $D$3,"TOT_Entity","USD","Budget_Final",[1]Setup!C28,"PERIODIC",$B53,"TOPFLOW","TOP","TOP","top1",$C53,"top3","Open_Acute_DIV1","TOP5","TOP6","REPORTED","TOP8")</f>
        <v>140101.15366418799</v>
      </c>
    </row>
    <row r="54" spans="2:138" x14ac:dyDescent="0.25">
      <c r="B54" s="51" t="s">
        <v>95</v>
      </c>
      <c r="C54" s="65" t="s">
        <v>83</v>
      </c>
      <c r="D54" s="52" t="s">
        <v>96</v>
      </c>
      <c r="E54" s="53">
        <f>_xll.OneStreamExcelAddIn.XFFunctions.XFGetCell("TRUE","CONSOL", $D$3,"TOT_Entity","USD","Actual",$E$3,"PERIODIC",$B54,"TOPFLOW","TOP","TOP","top1",$C54,"top3","Open_Acute_DIV1","TOP5","TOP6","REPORTED","TOP8")</f>
        <v>0</v>
      </c>
      <c r="F54" s="53">
        <f>_xll.OneStreamExcelAddIn.XFFunctions.XFGetCell("TRUE", "CONSOL", $D$3,"TOT_Entity","Aggregated","Budget_Working",$E$3,"PERIODIC",$B54,"TOPFLOW","TOP","TOP","top1",$C54,"top3","Open_Acute_DIV1","TOP5","TOP6","REPORTED","TOP8")</f>
        <v>15651</v>
      </c>
      <c r="G54" s="53">
        <f t="shared" si="95"/>
        <v>15651</v>
      </c>
      <c r="H54" s="40">
        <f t="shared" si="10"/>
        <v>1</v>
      </c>
      <c r="I54" s="41"/>
      <c r="J54" s="53">
        <f>_xll.OneStreamExcelAddIn.XFFunctions.XFGetCell("TRUE", "CONSOL", $D$3,"TOT_Entity","USD","Actual",$E$3,"YTD",$B54,"TOPFLOW","TOP","TOP","top1",$C54,"top3","Open_Acute_DIV1","TOP5","TOP6","REPORTED","TOP8")</f>
        <v>0</v>
      </c>
      <c r="K54" s="53">
        <f>_xll.OneStreamExcelAddIn.XFFunctions.XFGetCell("TRUE", "CONSOL", $D$3,"TOT_Entity","Aggregated","Budget_Working",$E$3,"YTD",$B54,"TOPFLOW","TOP","TOP","top1",$C54,"top3","Open_Acute_DIV1","TOP5","TOP6","REPORTED","TOP8")</f>
        <v>62604</v>
      </c>
      <c r="L54" s="53">
        <f t="shared" si="96"/>
        <v>62604</v>
      </c>
      <c r="M54" s="40">
        <f t="shared" si="11"/>
        <v>1</v>
      </c>
      <c r="N54" s="41"/>
      <c r="O54" s="53">
        <f>_xll.OneStreamExcelAddIn.XFFunctions.XFGetCell("TRUE", "CONSOL", $D$3,"TOT_Entity","USD","Actual",$F$3,"YTD",$B54,"TOPFLOW","TOP","TOP","top1",$C54,"top3","Open_Acute_DIV1","TOP5","TOP6","REPORTED","TOP8")</f>
        <v>-11609.8</v>
      </c>
      <c r="P54" s="53">
        <f>_xll.OneStreamExcelAddIn.XFFunctions.XFGetCell("TRUE", "CONSOL", $D$3,"TOT_Entity","USD","Actual",$E$3,"YTD",$B54,"TOPFLOW","TOP","TOP","top1",$C54,"top3","Open_Acute_DIV1","TOP5","TOP6","REPORTED","VAR_BW_PY_Actual")</f>
        <v>-11609.8</v>
      </c>
      <c r="Q54" s="40">
        <f t="shared" si="12"/>
        <v>1</v>
      </c>
      <c r="R54" s="41"/>
      <c r="S54" s="53">
        <f>_xll.OneStreamExcelAddIn.XFFunctions.XFGetCell("TRUE", "CONSOL", $D$3,"TOT_Entity","USD","MIDFCST",$E$3,"MTD",$B54,"TOPFLOW","TOP","TOP","top1",$C54,"top3","Open_Acute_DIV1","TOP5","TOP6","REPORTED","TOP8")</f>
        <v>0</v>
      </c>
      <c r="T54" s="53">
        <f t="shared" si="122"/>
        <v>0</v>
      </c>
      <c r="U54" s="40">
        <f>IFERROR(T54/S54,0)</f>
        <v>0</v>
      </c>
      <c r="V54" s="41"/>
      <c r="W54" s="42"/>
      <c r="X54" s="43"/>
      <c r="Y54" s="42"/>
      <c r="Z54" s="44"/>
      <c r="AA54" s="52"/>
      <c r="AB54" s="53">
        <f>_xll.OneStreamExcelAddIn.XFFunctions.XFGetCell("TRUE", "CONSOL", $D$3,"TOT_Entity","USD","Actual",[1]Setup!C4,"PERIODIC",$B54,"TOPFLOW","TOP","TOP","top1",$C54,"top3","Open_Acute_DIV1","TOP5","TOP6","REPORTED","TOP8")</f>
        <v>0</v>
      </c>
      <c r="AC54" s="53">
        <f>_xll.OneStreamExcelAddIn.XFFunctions.XFGetCell("TRUE", "CONSOL", $D$3,"TOT_Entity","Aggregated","Budget_Working",[1]Setup!C4,"PERIODIC",$B54,"TOPFLOW","TOP","TOP","top1",$C54,"top3","Open_Acute_DIV1","TOP5","TOP6","REPORTED","TOP8")</f>
        <v>15651</v>
      </c>
      <c r="AD54" s="53">
        <f t="shared" si="98"/>
        <v>15651</v>
      </c>
      <c r="AE54" s="40">
        <f t="shared" si="99"/>
        <v>1</v>
      </c>
      <c r="AG54" s="53">
        <f>_xll.OneStreamExcelAddIn.XFFunctions.XFGetCell("TRUE", "CONSOL", $D$3,"TOT_Entity","USD","Actual",[1]Setup!C5,"PERIODIC",$B54,"TOPFLOW","TOP","TOP","top1",$C54,"top3","Open_Acute_DIV1","TOP5","TOP6","REPORTED","TOP8")</f>
        <v>0</v>
      </c>
      <c r="AH54" s="53">
        <f>_xll.OneStreamExcelAddIn.XFFunctions.XFGetCell("TRUE", "CONSOL", $D$3,"TOT_Entity","Aggregated","Budget_Working",[1]Setup!C5,"PERIODIC",$B54,"TOPFLOW","TOP","TOP","top1",$C54,"top3","Open_Acute_DIV1","TOP5","TOP6","REPORTED","TOP8")</f>
        <v>15651</v>
      </c>
      <c r="AI54" s="53">
        <f t="shared" si="100"/>
        <v>15651</v>
      </c>
      <c r="AJ54" s="40">
        <f t="shared" si="101"/>
        <v>1</v>
      </c>
      <c r="AL54" s="53">
        <f>_xll.OneStreamExcelAddIn.XFFunctions.XFGetCell("TRUE", "CONSOL", $D$3,"TOT_Entity","USD","Actual",[1]Setup!C6,"PERIODIC",$B54,"TOPFLOW","TOP","TOP","top1",$C54,"top3","Open_Acute_DIV1","TOP5","TOP6","REPORTED","TOP8")</f>
        <v>0</v>
      </c>
      <c r="AM54" s="53">
        <f>_xll.OneStreamExcelAddIn.XFFunctions.XFGetCell("TRUE", "CONSOL", $D$3,"TOT_Entity","Aggregated","Budget_Working",[1]Setup!C6,"PERIODIC",$B54,"TOPFLOW","TOP","TOP","top1",$C54,"top3","Open_Acute_DIV1","TOP5","TOP6","REPORTED","TOP8")</f>
        <v>15651</v>
      </c>
      <c r="AN54" s="53">
        <f t="shared" si="102"/>
        <v>-15651</v>
      </c>
      <c r="AO54" s="40">
        <f t="shared" si="103"/>
        <v>-1</v>
      </c>
      <c r="AQ54" s="53">
        <f>_xll.OneStreamExcelAddIn.XFFunctions.XFGetCell("TRUE", "CONSOL", $D$3,"TOT_Entity","USD","Actual",[1]Setup!C7,"PERIODIC",$B54,"TOPFLOW","TOP","TOP","top1",$C54,"top3","Open_Acute_DIV1","TOP5","TOP6","REPORTED","TOP8")</f>
        <v>0</v>
      </c>
      <c r="AR54" s="53">
        <f>_xll.OneStreamExcelAddIn.XFFunctions.XFGetCell("TRUE", "CONSOL", $D$3,"TOT_Entity","Aggregated","Budget_Working",[1]Setup!C7,"PERIODIC",$B54,"TOPFLOW","TOP","TOP","top1",$C54,"top3","Open_Acute_DIV1","TOP5","TOP6","REPORTED","TOP8")</f>
        <v>15651</v>
      </c>
      <c r="AS54" s="53">
        <f t="shared" si="104"/>
        <v>-15651</v>
      </c>
      <c r="AT54" s="40">
        <f t="shared" si="105"/>
        <v>-1</v>
      </c>
      <c r="AV54" s="53">
        <f>_xll.OneStreamExcelAddIn.XFFunctions.XFGetCell("TRUE", "CONSOL", $D$3,"TOT_Entity","USD","Actual",[1]Setup!C8,"PERIODIC",$B54,"TOPFLOW","TOP","TOP","top1",$C54,"top3","Open_Acute_DIV1","TOP5","TOP6","REPORTED","TOP8")</f>
        <v>0</v>
      </c>
      <c r="AW54" s="53">
        <f>_xll.OneStreamExcelAddIn.XFFunctions.XFGetCell("TRUE", "CONSOL", $D$3,"TOT_Entity","Aggregated","Budget_Working",[1]Setup!C8,"PERIODIC",$B54,"TOPFLOW","TOP","TOP","top1",$C54,"top3","Open_Acute_DIV1","TOP5","TOP6","REPORTED","TOP8")</f>
        <v>26151</v>
      </c>
      <c r="AX54" s="53">
        <f t="shared" si="106"/>
        <v>-26151</v>
      </c>
      <c r="AY54" s="40">
        <f t="shared" si="107"/>
        <v>-1</v>
      </c>
      <c r="BA54" s="53">
        <f>_xll.OneStreamExcelAddIn.XFFunctions.XFGetCell("TRUE", "CONSOL", $D$3,"TOT_Entity","USD","Actual",[1]Setup!C9,"PERIODIC",$B54,"TOPFLOW","TOP","TOP","top1",$C54,"top3","Open_Acute_DIV1","TOP5","TOP6","REPORTED","TOP8")</f>
        <v>0</v>
      </c>
      <c r="BB54" s="53">
        <f>_xll.OneStreamExcelAddIn.XFFunctions.XFGetCell("TRUE", "CONSOL", $D$3,"TOT_Entity","Aggregated","Budget_Working",[1]Setup!C9,"PERIODIC",$B54,"TOPFLOW","TOP","TOP","top1",$C54,"top3","Open_Acute_DIV1","TOP5","TOP6","REPORTED","TOP8")</f>
        <v>15651</v>
      </c>
      <c r="BC54" s="53">
        <f t="shared" si="108"/>
        <v>-15651</v>
      </c>
      <c r="BD54" s="40">
        <f t="shared" si="109"/>
        <v>-1</v>
      </c>
      <c r="BF54" s="53">
        <f>_xll.OneStreamExcelAddIn.XFFunctions.XFGetCell("TRUE", "CONSOL", $D$3,"TOT_Entity","USD","Actual",[1]Setup!C10,"PERIODIC",$B54,"TOPFLOW","TOP","TOP","top1",$C54,"top3","Open_Acute_DIV1","TOP5","TOP6","REPORTED","TOP8")</f>
        <v>0</v>
      </c>
      <c r="BG54" s="53">
        <f>_xll.OneStreamExcelAddIn.XFFunctions.XFGetCell("TRUE", "CONSOL", $D$3,"TOT_Entity","Aggregated","Budget_Working",[1]Setup!C10,"PERIODIC",$B54,"TOPFLOW","TOP","TOP","top1",$C54,"top3","Open_Acute_DIV1","TOP5","TOP6","REPORTED","TOP8")</f>
        <v>15651</v>
      </c>
      <c r="BH54" s="53">
        <f t="shared" si="110"/>
        <v>-15651</v>
      </c>
      <c r="BI54" s="40">
        <f t="shared" si="111"/>
        <v>-1</v>
      </c>
      <c r="BK54" s="53">
        <f>_xll.OneStreamExcelAddIn.XFFunctions.XFGetCell("TRUE", "CONSOL", $D$3,"TOT_Entity","USD","Actual",[1]Setup!C11,"PERIODIC",$B54,"TOPFLOW","TOP","TOP","top1",$C54,"top3","Open_Acute_DIV1","TOP5","TOP6","REPORTED","TOP8")</f>
        <v>0</v>
      </c>
      <c r="BL54" s="53">
        <f>_xll.OneStreamExcelAddIn.XFFunctions.XFGetCell("TRUE", "CONSOL", $D$3,"TOT_Entity","Aggregated","Budget_Working",[1]Setup!C11,"PERIODIC",$B54,"TOPFLOW","TOP","TOP","top1",$C54,"top3","Open_Acute_DIV1","TOP5","TOP6","REPORTED","TOP8")</f>
        <v>15651</v>
      </c>
      <c r="BM54" s="53">
        <f t="shared" si="112"/>
        <v>-15651</v>
      </c>
      <c r="BN54" s="40">
        <f t="shared" si="113"/>
        <v>-1</v>
      </c>
      <c r="BP54" s="53">
        <f>_xll.OneStreamExcelAddIn.XFFunctions.XFGetCell("TRUE", "CONSOL", $D$3,"TOT_Entity","USD","Actual",[1]Setup!C12,"PERIODIC",$B54,"TOPFLOW","TOP","TOP","top1",$C54,"top3","Open_Acute_DIV1","TOP5","TOP6","REPORTED","TOP8")</f>
        <v>0</v>
      </c>
      <c r="BQ54" s="53">
        <f>_xll.OneStreamExcelAddIn.XFFunctions.XFGetCell("TRUE", "CONSOL", $D$3,"TOT_Entity","Aggregated","Budget_Working",[1]Setup!C12,"PERIODIC",$B54,"TOPFLOW","TOP","TOP","top1",$C54,"top3","Open_Acute_DIV1","TOP5","TOP6","REPORTED","TOP8")</f>
        <v>15651</v>
      </c>
      <c r="BR54" s="53">
        <f t="shared" si="114"/>
        <v>-15651</v>
      </c>
      <c r="BS54" s="40">
        <f t="shared" si="115"/>
        <v>-1</v>
      </c>
      <c r="BU54" s="53">
        <f>_xll.OneStreamExcelAddIn.XFFunctions.XFGetCell("TRUE", "CONSOL", $D$3,"TOT_Entity","USD","Actual",[1]Setup!C13,"PERIODIC",$B54,"TOPFLOW","TOP","TOP","top1",$C54,"top3","Open_Acute_DIV1","TOP5","TOP6","REPORTED","TOP8")</f>
        <v>0</v>
      </c>
      <c r="BV54" s="53">
        <f>_xll.OneStreamExcelAddIn.XFFunctions.XFGetCell("TRUE", "CONSOL", $D$3,"TOT_Entity","Aggregated","Budget_Working",[1]Setup!C13,"PERIODIC",$B54,"TOPFLOW","TOP","TOP","top1",$C54,"top3","Open_Acute_DIV1","TOP5","TOP6","REPORTED","TOP8")</f>
        <v>15651</v>
      </c>
      <c r="BW54" s="53">
        <f t="shared" si="116"/>
        <v>-15651</v>
      </c>
      <c r="BX54" s="40">
        <f t="shared" si="117"/>
        <v>-1</v>
      </c>
      <c r="BZ54" s="53">
        <f>_xll.OneStreamExcelAddIn.XFFunctions.XFGetCell("TRUE", "CONSOL", $D$3,"TOT_Entity","USD","Actual",[1]Setup!C14,"PERIODIC",$B54,"TOPFLOW","TOP","TOP","top1",$C54,"top3","Open_Acute_DIV1","TOP5","TOP6","REPORTED","TOP8")</f>
        <v>0</v>
      </c>
      <c r="CA54" s="53">
        <f>_xll.OneStreamExcelAddIn.XFFunctions.XFGetCell("TRUE", "CONSOL", $D$3,"TOT_Entity","Aggregated","Budget_Working",[1]Setup!C14,"PERIODIC",$B54,"TOPFLOW","TOP","TOP","top1",$C54,"top3","Open_Acute_DIV1","TOP5","TOP6","REPORTED","TOP8")</f>
        <v>15651</v>
      </c>
      <c r="CB54" s="53">
        <f t="shared" si="118"/>
        <v>-15651</v>
      </c>
      <c r="CC54" s="40">
        <f t="shared" si="119"/>
        <v>-1</v>
      </c>
      <c r="CE54" s="53">
        <f>_xll.OneStreamExcelAddIn.XFFunctions.XFGetCell("TRUE", "CONSOL", $D$3,"TOT_Entity","USD","Actual",[1]Setup!C15,"PERIODIC",$B54,"TOPFLOW","TOP","TOP","top1",$C54,"top3","Open_Acute_DIV1","TOP5","TOP6","REPORTED","TOP8")</f>
        <v>0</v>
      </c>
      <c r="CF54" s="53">
        <f>_xll.OneStreamExcelAddIn.XFFunctions.XFGetCell("TRUE", "CONSOL", $D$3,"TOT_Entity","Aggregated","Budget_Working",[1]Setup!C15,"PERIODIC",$B54,"TOPFLOW","TOP","TOP","top1",$C54,"top3","Open_Acute_DIV1","TOP5","TOP6","REPORTED","TOP8")</f>
        <v>15651</v>
      </c>
      <c r="CG54" s="53">
        <f t="shared" si="120"/>
        <v>-15651</v>
      </c>
      <c r="CH54" s="40">
        <f t="shared" si="121"/>
        <v>-1</v>
      </c>
      <c r="CI54" s="15"/>
      <c r="CJ54" s="53">
        <f>_xll.OneStreamExcelAddIn.XFFunctions.XFGetCell("TRUE", "CONSOL", $D$3,"TOT_Entity","USD","Actual",[1]Setup!C4,"PERIODIC",$B54,"TOPFLOW","TOP","TOP","top1",$C54,"top3","Open_Acute_DIV1","TOP5","TOP6","REPORTED","TOP8")</f>
        <v>0</v>
      </c>
      <c r="CK54" s="53">
        <f>_xll.OneStreamExcelAddIn.XFFunctions.XFGetCell("TRUE", "CONSOL", $D$3,"TOT_Entity","USD","Actual",[1]Setup!C5,"PERIODIC",$B54,"TOPFLOW","TOP","TOP","top1",$C54,"top3","Open_Acute_DIV1","TOP5","TOP6","REPORTED","TOP8")</f>
        <v>0</v>
      </c>
      <c r="CL54" s="53">
        <f>_xll.OneStreamExcelAddIn.XFFunctions.XFGetCell("TRUE", "CONSOL", $D$3,"TOT_Entity","USD","Actual",[1]Setup!C6,"PERIODIC",$B54,"TOPFLOW","TOP","TOP","top1",$C54,"top3","Open_Acute_DIV1","TOP5","TOP6","REPORTED","TOP8")</f>
        <v>0</v>
      </c>
      <c r="CM54" s="53">
        <f>_xll.OneStreamExcelAddIn.XFFunctions.XFGetCell("TRUE", "CONSOL", $D$3,"TOT_Entity","USD","Actual",[1]Setup!C7,"PERIODIC",$B54,"TOPFLOW","TOP","TOP","top1",$C54,"top3","Open_Acute_DIV1","TOP5","TOP6","REPORTED","TOP8")</f>
        <v>0</v>
      </c>
      <c r="CN54" s="53">
        <f>_xll.OneStreamExcelAddIn.XFFunctions.XFGetCell("TRUE", "CONSOL", $D$3,"TOT_Entity","USD","Actual",[1]Setup!C8,"PERIODIC",$B54,"TOPFLOW","TOP","TOP","top1",$C54,"top3","Open_Acute_DIV1","TOP5","TOP6","REPORTED","TOP8")</f>
        <v>0</v>
      </c>
      <c r="CO54" s="53">
        <f>_xll.OneStreamExcelAddIn.XFFunctions.XFGetCell("TRUE", "CONSOL", $D$3,"TOT_Entity","USD","Actual",[1]Setup!C9,"PERIODIC",$B54,"TOPFLOW","TOP","TOP","top1",$C54,"top3","Open_Acute_DIV1","TOP5","TOP6","REPORTED","TOP8")</f>
        <v>0</v>
      </c>
      <c r="CP54" s="53">
        <f>_xll.OneStreamExcelAddIn.XFFunctions.XFGetCell("TRUE", "CONSOL", $D$3,"TOT_Entity","USD","Actual",[1]Setup!C10,"PERIODIC",$B54,"TOPFLOW","TOP","TOP","top1",$C54,"top3","Open_Acute_DIV1","TOP5","TOP6","REPORTED","TOP8")</f>
        <v>0</v>
      </c>
      <c r="CQ54" s="53">
        <f>_xll.OneStreamExcelAddIn.XFFunctions.XFGetCell("TRUE", "CONSOL", $D$3,"TOT_Entity","USD","Actual",[1]Setup!C11,"PERIODIC",$B54,"TOPFLOW","TOP","TOP","top1",$C54,"top3","Open_Acute_DIV1","TOP5","TOP6","REPORTED","TOP8")</f>
        <v>0</v>
      </c>
      <c r="CR54" s="53">
        <f>_xll.OneStreamExcelAddIn.XFFunctions.XFGetCell("TRUE", "CONSOL", $D$3,"TOT_Entity","USD","Actual",[1]Setup!C12,"PERIODIC",$B54,"TOPFLOW","TOP","TOP","top1",$C54,"top3","Open_Acute_DIV1","TOP5","TOP6","REPORTED","TOP8")</f>
        <v>0</v>
      </c>
      <c r="CS54" s="53">
        <f>_xll.OneStreamExcelAddIn.XFFunctions.XFGetCell("TRUE", "CONSOL", $D$3,"TOT_Entity","USD","Actual",[1]Setup!C13,"PERIODIC",$B54,"TOPFLOW","TOP","TOP","top1",$C54,"top3","Open_Acute_DIV1","TOP5","TOP6","REPORTED","TOP8")</f>
        <v>0</v>
      </c>
      <c r="CT54" s="53">
        <f>_xll.OneStreamExcelAddIn.XFFunctions.XFGetCell("TRUE", "CONSOL", $D$3,"TOT_Entity","USD","Actual",[1]Setup!C14,"PERIODIC",$B54,"TOPFLOW","TOP","TOP","top1",$C54,"top3","Open_Acute_DIV1","TOP5","TOP6","REPORTED","TOP8")</f>
        <v>0</v>
      </c>
      <c r="CU54" s="53">
        <f>_xll.OneStreamExcelAddIn.XFFunctions.XFGetCell("TRUE", "CONSOL", $D$3,"TOT_Entity","USD","Actual",[1]Setup!C15,"PERIODIC",$B54,"TOPFLOW","TOP","TOP","top1",$C54,"top3","Open_Acute_DIV1","TOP5","TOP6","REPORTED","TOP8")</f>
        <v>0</v>
      </c>
      <c r="CV54" s="15"/>
      <c r="CW54" s="53">
        <f>_xll.OneStreamExcelAddIn.XFFunctions.XFGetCell("TRUE", "CONSOL", $D$3,"TOT_Entity","USD","Actual",[1]Setup!C17,"PERIODIC",$B54,"TOPFLOW","TOP","TOP","top1",$C54,"top3","Open_Acute_DIV1","TOP5","TOP6","REPORTED","TOP8")</f>
        <v>12562.25</v>
      </c>
      <c r="CX54" s="53">
        <f>_xll.OneStreamExcelAddIn.XFFunctions.XFGetCell("TRUE", "CONSOL", $D$3,"TOT_Entity","USD","Actual",[1]Setup!C18,"PERIODIC",$B54,"TOPFLOW","TOP","TOP","top1",$C54,"top3","Open_Acute_DIV1","TOP5","TOP6","REPORTED","TOP8")</f>
        <v>-26488.799999999999</v>
      </c>
      <c r="CY54" s="53">
        <f>_xll.OneStreamExcelAddIn.XFFunctions.XFGetCell("TRUE", "CONSOL", $D$3,"TOT_Entity","USD","Actual",[1]Setup!C19,"PERIODIC",$B54,"TOPFLOW","TOP","TOP","top1",$C54,"top3","Open_Acute_DIV1","TOP5","TOP6","REPORTED","TOP8")</f>
        <v>-6222.25</v>
      </c>
      <c r="CZ54" s="53">
        <f>_xll.OneStreamExcelAddIn.XFFunctions.XFGetCell("TRUE", "CONSOL", $D$3,"TOT_Entity","USD","Actual",[1]Setup!C20,"PERIODIC",$B54,"TOPFLOW","TOP","TOP","top1",$C54,"top3","Open_Acute_DIV1","TOP5","TOP6","REPORTED","TOP8")</f>
        <v>8539</v>
      </c>
      <c r="DA54" s="53">
        <f>_xll.OneStreamExcelAddIn.XFFunctions.XFGetCell("TRUE", "CONSOL", $D$3,"TOT_Entity","USD","Actual",[1]Setup!C21,"PERIODIC",$B54,"TOPFLOW","TOP","TOP","top1",$C54,"top3","Open_Acute_DIV1","TOP5","TOP6","REPORTED","TOP8")</f>
        <v>46500</v>
      </c>
      <c r="DB54" s="53">
        <f>_xll.OneStreamExcelAddIn.XFFunctions.XFGetCell("TRUE", "CONSOL", $D$3,"TOT_Entity","USD","Actual",[1]Setup!C22,"PERIODIC",$B54,"TOPFLOW","TOP","TOP","top1",$C54,"top3","Open_Acute_DIV1","TOP5","TOP6","REPORTED","TOP8")</f>
        <v>25984.45</v>
      </c>
      <c r="DC54" s="53">
        <f>_xll.OneStreamExcelAddIn.XFFunctions.XFGetCell("TRUE", "CONSOL", $D$3,"TOT_Entity","USD","Actual",[1]Setup!C23,"PERIODIC",$B54,"TOPFLOW","TOP","TOP","top1",$C54,"top3","Open_Acute_DIV1","TOP5","TOP6","REPORTED","TOP8")</f>
        <v>13163.83</v>
      </c>
      <c r="DD54" s="53">
        <f>_xll.OneStreamExcelAddIn.XFFunctions.XFGetCell("TRUE", "CONSOL", $D$3,"TOT_Entity","USD","Actual",[1]Setup!C24,"PERIODIC",$B54,"TOPFLOW","TOP","TOP","top1",$C54,"top3","Open_Acute_DIV1","TOP5","TOP6","REPORTED","TOP8")</f>
        <v>4500</v>
      </c>
      <c r="DE54" s="53">
        <f>_xll.OneStreamExcelAddIn.XFFunctions.XFGetCell("TRUE", "CONSOL", $D$3,"TOT_Entity","USD","Actual",[1]Setup!C25,"PERIODIC",$B54,"TOPFLOW","TOP","TOP","top1",$C54,"top3","Open_Acute_DIV1","TOP5","TOP6","REPORTED","TOP8")</f>
        <v>0</v>
      </c>
      <c r="DF54" s="53">
        <f>_xll.OneStreamExcelAddIn.XFFunctions.XFGetCell("TRUE", "CONSOL", $D$3,"TOT_Entity","USD","Actual",[1]Setup!C26,"PERIODIC",$B54,"TOPFLOW","TOP","TOP","top1",$C54,"top3","Open_Acute_DIV1","TOP5","TOP6","REPORTED","TOP8")</f>
        <v>99.73</v>
      </c>
      <c r="DG54" s="53">
        <f>_xll.OneStreamExcelAddIn.XFFunctions.XFGetCell("TRUE", "CONSOL", $D$3,"TOT_Entity","USD","Actual",[1]Setup!C27,"PERIODIC",$B54,"TOPFLOW","TOP","TOP","top1",$C54,"top3","Open_Acute_DIV1","TOP5","TOP6","REPORTED","TOP8")</f>
        <v>0</v>
      </c>
      <c r="DH54" s="53">
        <f>_xll.OneStreamExcelAddIn.XFFunctions.XFGetCell("TRUE", "CONSOL", $D$3,"TOT_Entity","USD","Actual",[1]Setup!C28,"PERIODIC",$B54,"TOPFLOW","TOP","TOP","top1",$C54,"top3","Open_Acute_DIV1","TOP5","TOP6","REPORTED","TOP8")</f>
        <v>0</v>
      </c>
      <c r="DI54" s="15"/>
      <c r="DJ54" s="53">
        <f>_xll.OneStreamExcelAddIn.XFFunctions.XFGetCell("TRUE", "CONSOL", $D$3,"TOT_Entity","Aggregated","Budget_Working",[1]Setup!C4,"PERIODIC",$B54,"TOPFLOW","TOP","TOP","top1",$C54,"top3","Open_Acute_DIV1","TOP5","TOP6","REPORTED","TOP8")</f>
        <v>15651</v>
      </c>
      <c r="DK54" s="53">
        <f>_xll.OneStreamExcelAddIn.XFFunctions.XFGetCell("TRUE", "CONSOL", $D$3,"TOT_Entity","Aggregated","Budget_Working",[1]Setup!C5,"PERIODIC",$B54,"TOPFLOW","TOP","TOP","top1",$C54,"top3","Open_Acute_DIV1","TOP5","TOP6","REPORTED","TOP8")</f>
        <v>15651</v>
      </c>
      <c r="DL54" s="53">
        <f>_xll.OneStreamExcelAddIn.XFFunctions.XFGetCell("TRUE", "CONSOL", $D$3,"TOT_Entity","Aggregated","Budget_Working",[1]Setup!C6,"PERIODIC",$B54,"TOPFLOW","TOP","TOP","top1",$C54,"top3","Open_Acute_DIV1","TOP5","TOP6","REPORTED","TOP8")</f>
        <v>15651</v>
      </c>
      <c r="DM54" s="53">
        <f>_xll.OneStreamExcelAddIn.XFFunctions.XFGetCell("TRUE", "CONSOL", $D$3,"TOT_Entity","Aggregated","Budget_Working",[1]Setup!C7,"PERIODIC",$B54,"TOPFLOW","TOP","TOP","top1",$C54,"top3","Open_Acute_DIV1","TOP5","TOP6","REPORTED","TOP8")</f>
        <v>15651</v>
      </c>
      <c r="DN54" s="53">
        <f>_xll.OneStreamExcelAddIn.XFFunctions.XFGetCell("TRUE", "CONSOL", $D$3,"TOT_Entity","Aggregated","Budget_Working",[1]Setup!C8,"PERIODIC",$B54,"TOPFLOW","TOP","TOP","top1",$C54,"top3","Open_Acute_DIV1","TOP5","TOP6","REPORTED","TOP8")</f>
        <v>26151</v>
      </c>
      <c r="DO54" s="53">
        <f>_xll.OneStreamExcelAddIn.XFFunctions.XFGetCell("TRUE", "CONSOL", $D$3,"TOT_Entity","Aggregated","Budget_Working",[1]Setup!C9,"PERIODIC",$B54,"TOPFLOW","TOP","TOP","top1",$C54,"top3","Open_Acute_DIV1","TOP5","TOP6","REPORTED","TOP8")</f>
        <v>15651</v>
      </c>
      <c r="DP54" s="53">
        <f>_xll.OneStreamExcelAddIn.XFFunctions.XFGetCell("TRUE", "CONSOL", $D$3,"TOT_Entity","Aggregated","Budget_Working",[1]Setup!C10,"PERIODIC",$B54,"TOPFLOW","TOP","TOP","top1",$C54,"top3","Open_Acute_DIV1","TOP5","TOP6","REPORTED","TOP8")</f>
        <v>15651</v>
      </c>
      <c r="DQ54" s="53">
        <f>_xll.OneStreamExcelAddIn.XFFunctions.XFGetCell("TRUE", "CONSOL", $D$3,"TOT_Entity","Aggregated","Budget_Working",[1]Setup!C11,"PERIODIC",$B54,"TOPFLOW","TOP","TOP","top1",$C54,"top3","Open_Acute_DIV1","TOP5","TOP6","REPORTED","TOP8")</f>
        <v>15651</v>
      </c>
      <c r="DR54" s="53">
        <f>_xll.OneStreamExcelAddIn.XFFunctions.XFGetCell("TRUE", "CONSOL", $D$3,"TOT_Entity","Aggregated","Budget_Working",[1]Setup!C12,"PERIODIC",$B54,"TOPFLOW","TOP","TOP","top1",$C54,"top3","Open_Acute_DIV1","TOP5","TOP6","REPORTED","TOP8")</f>
        <v>15651</v>
      </c>
      <c r="DS54" s="53">
        <f>_xll.OneStreamExcelAddIn.XFFunctions.XFGetCell("TRUE", "CONSOL", $D$3,"TOT_Entity","Aggregated","Budget_Working",[1]Setup!C13,"PERIODIC",$B54,"TOPFLOW","TOP","TOP","top1",$C54,"top3","Open_Acute_DIV1","TOP5","TOP6","REPORTED","TOP8")</f>
        <v>15651</v>
      </c>
      <c r="DT54" s="53">
        <f>_xll.OneStreamExcelAddIn.XFFunctions.XFGetCell("TRUE", "CONSOL", $D$3,"TOT_Entity","Aggregated","Budget_Working",[1]Setup!C14,"PERIODIC",$B54,"TOPFLOW","TOP","TOP","top1",$C54,"top3","Open_Acute_DIV1","TOP5","TOP6","REPORTED","TOP8")</f>
        <v>15651</v>
      </c>
      <c r="DU54" s="53">
        <f>_xll.OneStreamExcelAddIn.XFFunctions.XFGetCell("TRUE", "CONSOL", $D$3,"TOT_Entity","Aggregated","Budget_Working",[1]Setup!C15,"PERIODIC",$B54,"TOPFLOW","TOP","TOP","top1",$C54,"top3","Open_Acute_DIV1","TOP5","TOP6","REPORTED","TOP8")</f>
        <v>15651</v>
      </c>
      <c r="DV54" s="15"/>
      <c r="DW54" s="53">
        <f>_xll.OneStreamExcelAddIn.XFFunctions.XFGetCell("TRUE", "CONSOL", $D$3,"TOT_Entity","USD","Budget_Final",[1]Setup!C17,"PERIODIC",$B54,"TOPFLOW","TOP","TOP","top1",$C54,"top3","Open_Acute_DIV1","TOP5","TOP6","REPORTED","TOP8")</f>
        <v>2494.6817340450002</v>
      </c>
      <c r="DX54" s="53">
        <f>_xll.OneStreamExcelAddIn.XFFunctions.XFGetCell("TRUE", "CONSOL", $D$3,"TOT_Entity","USD","Budget_Final",[1]Setup!C18,"PERIODIC",$B54,"TOPFLOW","TOP","TOP","top1",$C54,"top3","Open_Acute_DIV1","TOP5","TOP6","REPORTED","TOP8")</f>
        <v>2474.7663080860002</v>
      </c>
      <c r="DY54" s="53">
        <f>_xll.OneStreamExcelAddIn.XFFunctions.XFGetCell("TRUE", "CONSOL", $D$3,"TOT_Entity","USD","Budget_Final",[1]Setup!C19,"PERIODIC",$B54,"TOPFLOW","TOP","TOP","top1",$C54,"top3","Open_Acute_DIV1","TOP5","TOP6","REPORTED","TOP8")</f>
        <v>2522.6747453580001</v>
      </c>
      <c r="DZ54" s="53">
        <f>_xll.OneStreamExcelAddIn.XFFunctions.XFGetCell("TRUE", "CONSOL", $D$3,"TOT_Entity","USD","Budget_Final",[1]Setup!C20,"PERIODIC",$B54,"TOPFLOW","TOP","TOP","top1",$C54,"top3","Open_Acute_DIV1","TOP5","TOP6","REPORTED","TOP8")</f>
        <v>2520.1679085239998</v>
      </c>
      <c r="EA54" s="53">
        <f>_xll.OneStreamExcelAddIn.XFFunctions.XFGetCell("TRUE", "CONSOL", $D$3,"TOT_Entity","USD","Budget_Final",[1]Setup!C21,"PERIODIC",$B54,"TOPFLOW","TOP","TOP","top1",$C54,"top3","Open_Acute_DIV1","TOP5","TOP6","REPORTED","TOP8")</f>
        <v>2532.9806301200001</v>
      </c>
      <c r="EB54" s="53">
        <f>_xll.OneStreamExcelAddIn.XFFunctions.XFGetCell("TRUE", "CONSOL", $D$3,"TOT_Entity","USD","Budget_Final",[1]Setup!C22,"PERIODIC",$B54,"TOPFLOW","TOP","TOP","top1",$C54,"top3","Open_Acute_DIV1","TOP5","TOP6","REPORTED","TOP8")</f>
        <v>7509.0264114840002</v>
      </c>
      <c r="EC54" s="53">
        <f>_xll.OneStreamExcelAddIn.XFFunctions.XFGetCell("TRUE", "CONSOL", $D$3,"TOT_Entity","USD","Budget_Final",[1]Setup!C23,"PERIODIC",$B54,"TOPFLOW","TOP","TOP","top1",$C54,"top3","Open_Acute_DIV1","TOP5","TOP6","REPORTED","TOP8")</f>
        <v>7532.145017842</v>
      </c>
      <c r="ED54" s="53">
        <f>_xll.OneStreamExcelAddIn.XFFunctions.XFGetCell("TRUE", "CONSOL", $D$3,"TOT_Entity","USD","Budget_Final",[1]Setup!C24,"PERIODIC",$B54,"TOPFLOW","TOP","TOP","top1",$C54,"top3","Open_Acute_DIV1","TOP5","TOP6","REPORTED","TOP8")</f>
        <v>2532.4235552680002</v>
      </c>
      <c r="EE54" s="53">
        <f>_xll.OneStreamExcelAddIn.XFFunctions.XFGetCell("TRUE", "CONSOL", $D$3,"TOT_Entity","USD","Budget_Final",[1]Setup!C25,"PERIODIC",$B54,"TOPFLOW","TOP","TOP","top1",$C54,"top3","Open_Acute_DIV1","TOP5","TOP6","REPORTED","TOP8")</f>
        <v>2532.2842865550001</v>
      </c>
      <c r="EF54" s="53">
        <f>_xll.OneStreamExcelAddIn.XFFunctions.XFGetCell("TRUE", "CONSOL", $D$3,"TOT_Entity","USD","Budget_Final",[1]Setup!C26,"PERIODIC",$B54,"TOPFLOW","TOP","TOP","top1",$C54,"top3","Open_Acute_DIV1","TOP5","TOP6","REPORTED","TOP8")</f>
        <v>2529.6381810080002</v>
      </c>
      <c r="EG54" s="53">
        <f>_xll.OneStreamExcelAddIn.XFFunctions.XFGetCell("TRUE", "CONSOL", $D$3,"TOT_Entity","USD","Budget_Final",[1]Setup!C27,"PERIODIC",$B54,"TOPFLOW","TOP","TOP","top1",$C54,"top3","Open_Acute_DIV1","TOP5","TOP6","REPORTED","TOP8")</f>
        <v>2501.3666322690001</v>
      </c>
      <c r="EH54" s="53">
        <f>_xll.OneStreamExcelAddIn.XFFunctions.XFGetCell("TRUE", "CONSOL", $D$3,"TOT_Entity","USD","Budget_Final",[1]Setup!C28,"PERIODIC",$B54,"TOPFLOW","TOP","TOP","top1",$C54,"top3","Open_Acute_DIV1","TOP5","TOP6","REPORTED","TOP8")</f>
        <v>2508.8871427710001</v>
      </c>
    </row>
    <row r="55" spans="2:138" x14ac:dyDescent="0.25">
      <c r="B55" s="51" t="s">
        <v>97</v>
      </c>
      <c r="C55" s="65" t="s">
        <v>83</v>
      </c>
      <c r="D55" s="52" t="s">
        <v>98</v>
      </c>
      <c r="E55" s="53">
        <f>_xll.OneStreamExcelAddIn.XFFunctions.XFGetCell("TRUE","CONSOL", $D$3,"TOT_Entity","USD","Actual",$E$3,"PERIODIC",$B55,"TOPFLOW","TOP","TOP","top1",$C55,"top3","Open_Acute_DIV1","TOP5","TOP6","REPORTED","TOP8")</f>
        <v>87018.35</v>
      </c>
      <c r="F55" s="53">
        <f>_xll.OneStreamExcelAddIn.XFFunctions.XFGetCell("TRUE", "CONSOL", $D$3,"TOT_Entity","Aggregated","Budget_Working",$E$3,"PERIODIC",$B55,"TOPFLOW","TOP","TOP","top1",$C55,"top3","Open_Acute_DIV1","TOP5","TOP6","REPORTED","TOP8")</f>
        <v>105597.27889602901</v>
      </c>
      <c r="G55" s="53">
        <f t="shared" si="95"/>
        <v>18578.928896029</v>
      </c>
      <c r="H55" s="40">
        <f t="shared" si="10"/>
        <v>0.17594136032919747</v>
      </c>
      <c r="I55" s="41"/>
      <c r="J55" s="53">
        <f>_xll.OneStreamExcelAddIn.XFFunctions.XFGetCell("TRUE", "CONSOL", $D$3,"TOT_Entity","USD","Actual",$E$3,"YTD",$B55,"TOPFLOW","TOP","TOP","top1",$C55,"top3","Open_Acute_DIV1","TOP5","TOP6","REPORTED","TOP8")</f>
        <v>307311.67</v>
      </c>
      <c r="K55" s="53">
        <f>_xll.OneStreamExcelAddIn.XFFunctions.XFGetCell("TRUE", "CONSOL", $D$3,"TOT_Entity","Aggregated","Budget_Working",$E$3,"YTD",$B55,"TOPFLOW","TOP","TOP","top1",$C55,"top3","Open_Acute_DIV1","TOP5","TOP6","REPORTED","TOP8")</f>
        <v>411666.88830472197</v>
      </c>
      <c r="L55" s="53">
        <f t="shared" si="96"/>
        <v>104355.21830472199</v>
      </c>
      <c r="M55" s="40">
        <f t="shared" si="11"/>
        <v>0.25349432094105345</v>
      </c>
      <c r="N55" s="41"/>
      <c r="O55" s="53">
        <f>_xll.OneStreamExcelAddIn.XFFunctions.XFGetCell("TRUE", "CONSOL", $D$3,"TOT_Entity","USD","Actual",$F$3,"YTD",$B55,"TOPFLOW","TOP","TOP","top1",$C55,"top3","Open_Acute_DIV1","TOP5","TOP6","REPORTED","TOP8")</f>
        <v>310875.89</v>
      </c>
      <c r="P55" s="53">
        <f>_xll.OneStreamExcelAddIn.XFFunctions.XFGetCell("TRUE", "CONSOL", $D$3,"TOT_Entity","USD","Actual",$E$3,"YTD",$B55,"TOPFLOW","TOP","TOP","top1",$C55,"top3","Open_Acute_DIV1","TOP5","TOP6","REPORTED","VAR_BW_PY_Actual")</f>
        <v>3564.22</v>
      </c>
      <c r="Q55" s="40">
        <f t="shared" si="12"/>
        <v>1.1465089814459397E-2</v>
      </c>
      <c r="R55" s="41"/>
      <c r="S55" s="53">
        <f>_xll.OneStreamExcelAddIn.XFFunctions.XFGetCell("TRUE", "CONSOL", $D$3,"TOT_Entity","USD","MIDFCST",$E$3,"MTD",$B55,"TOPFLOW","TOP","TOP","top1",$C55,"top3","Open_Acute_DIV1","TOP5","TOP6","REPORTED","TOP8")</f>
        <v>0</v>
      </c>
      <c r="T55" s="53">
        <f t="shared" si="122"/>
        <v>-87018.35</v>
      </c>
      <c r="U55" s="40">
        <f t="shared" si="97"/>
        <v>0</v>
      </c>
      <c r="V55" s="41"/>
      <c r="W55" s="42"/>
      <c r="X55" s="43"/>
      <c r="Y55" s="42"/>
      <c r="Z55" s="44"/>
      <c r="AA55" s="52"/>
      <c r="AB55" s="53">
        <f>_xll.OneStreamExcelAddIn.XFFunctions.XFGetCell("TRUE", "CONSOL", $D$3,"TOT_Entity","USD","Actual",[1]Setup!C4,"PERIODIC",$B55,"TOPFLOW","TOP","TOP","top1",$C55,"top3","Open_Acute_DIV1","TOP5","TOP6","REPORTED","TOP8")</f>
        <v>68107.240000000005</v>
      </c>
      <c r="AC55" s="53">
        <f>_xll.OneStreamExcelAddIn.XFFunctions.XFGetCell("TRUE", "CONSOL", $D$3,"TOT_Entity","Aggregated","Budget_Working",[1]Setup!C4,"PERIODIC",$B55,"TOPFLOW","TOP","TOP","top1",$C55,"top3","Open_Acute_DIV1","TOP5","TOP6","REPORTED","TOP8")</f>
        <v>103144.808543115</v>
      </c>
      <c r="AD55" s="53">
        <f t="shared" si="98"/>
        <v>35037.56854311499</v>
      </c>
      <c r="AE55" s="40">
        <f t="shared" si="99"/>
        <v>0.33969299122281205</v>
      </c>
      <c r="AG55" s="53">
        <f>_xll.OneStreamExcelAddIn.XFFunctions.XFGetCell("TRUE", "CONSOL", $D$3,"TOT_Entity","USD","Actual",[1]Setup!C5,"PERIODIC",$B55,"TOPFLOW","TOP","TOP","top1",$C55,"top3","Open_Acute_DIV1","TOP5","TOP6","REPORTED","TOP8")</f>
        <v>78377.429999999993</v>
      </c>
      <c r="AH55" s="53">
        <f>_xll.OneStreamExcelAddIn.XFFunctions.XFGetCell("TRUE", "CONSOL", $D$3,"TOT_Entity","Aggregated","Budget_Working",[1]Setup!C5,"PERIODIC",$B55,"TOPFLOW","TOP","TOP","top1",$C55,"top3","Open_Acute_DIV1","TOP5","TOP6","REPORTED","TOP8")</f>
        <v>97217.862865869</v>
      </c>
      <c r="AI55" s="53">
        <f t="shared" si="100"/>
        <v>18840.432865869006</v>
      </c>
      <c r="AJ55" s="40">
        <f t="shared" si="101"/>
        <v>0.19379599911451517</v>
      </c>
      <c r="AL55" s="53">
        <f>_xll.OneStreamExcelAddIn.XFFunctions.XFGetCell("TRUE", "CONSOL", $D$3,"TOT_Entity","USD","Actual",[1]Setup!C6,"PERIODIC",$B55,"TOPFLOW","TOP","TOP","top1",$C55,"top3","Open_Acute_DIV1","TOP5","TOP6","REPORTED","TOP8")</f>
        <v>73808.649999999994</v>
      </c>
      <c r="AM55" s="53">
        <f>_xll.OneStreamExcelAddIn.XFFunctions.XFGetCell("TRUE", "CONSOL", $D$3,"TOT_Entity","Aggregated","Budget_Working",[1]Setup!C6,"PERIODIC",$B55,"TOPFLOW","TOP","TOP","top1",$C55,"top3","Open_Acute_DIV1","TOP5","TOP6","REPORTED","TOP8")</f>
        <v>105706.937999709</v>
      </c>
      <c r="AN55" s="53">
        <f t="shared" si="102"/>
        <v>-31898.287999709006</v>
      </c>
      <c r="AO55" s="40">
        <f t="shared" si="103"/>
        <v>-0.30176153621815083</v>
      </c>
      <c r="AQ55" s="53">
        <f>_xll.OneStreamExcelAddIn.XFFunctions.XFGetCell("TRUE", "CONSOL", $D$3,"TOT_Entity","USD","Actual",[1]Setup!C7,"PERIODIC",$B55,"TOPFLOW","TOP","TOP","top1",$C55,"top3","Open_Acute_DIV1","TOP5","TOP6","REPORTED","TOP8")</f>
        <v>87018.35</v>
      </c>
      <c r="AR55" s="53">
        <f>_xll.OneStreamExcelAddIn.XFFunctions.XFGetCell("TRUE", "CONSOL", $D$3,"TOT_Entity","Aggregated","Budget_Working",[1]Setup!C7,"PERIODIC",$B55,"TOPFLOW","TOP","TOP","top1",$C55,"top3","Open_Acute_DIV1","TOP5","TOP6","REPORTED","TOP8")</f>
        <v>105597.27889602901</v>
      </c>
      <c r="AS55" s="53">
        <f t="shared" si="104"/>
        <v>-18578.928896029</v>
      </c>
      <c r="AT55" s="40">
        <f t="shared" si="105"/>
        <v>-0.17594136032919749</v>
      </c>
      <c r="AV55" s="53">
        <f>_xll.OneStreamExcelAddIn.XFFunctions.XFGetCell("TRUE", "CONSOL", $D$3,"TOT_Entity","USD","Actual",[1]Setup!C8,"PERIODIC",$B55,"TOPFLOW","TOP","TOP","top1",$C55,"top3","Open_Acute_DIV1","TOP5","TOP6","REPORTED","TOP8")</f>
        <v>-307311.67</v>
      </c>
      <c r="AW55" s="53">
        <f>_xll.OneStreamExcelAddIn.XFFunctions.XFGetCell("TRUE", "CONSOL", $D$3,"TOT_Entity","Aggregated","Budget_Working",[1]Setup!C8,"PERIODIC",$B55,"TOPFLOW","TOP","TOP","top1",$C55,"top3","Open_Acute_DIV1","TOP5","TOP6","REPORTED","TOP8")</f>
        <v>106744.69711916499</v>
      </c>
      <c r="AX55" s="53">
        <f t="shared" si="106"/>
        <v>-414056.36711916496</v>
      </c>
      <c r="AY55" s="40">
        <f t="shared" si="107"/>
        <v>-3.8789408588319008</v>
      </c>
      <c r="BA55" s="53">
        <f>_xll.OneStreamExcelAddIn.XFFunctions.XFGetCell("TRUE", "CONSOL", $D$3,"TOT_Entity","USD","Actual",[1]Setup!C9,"PERIODIC",$B55,"TOPFLOW","TOP","TOP","top1",$C55,"top3","Open_Acute_DIV1","TOP5","TOP6","REPORTED","TOP8")</f>
        <v>0</v>
      </c>
      <c r="BB55" s="53">
        <f>_xll.OneStreamExcelAddIn.XFFunctions.XFGetCell("TRUE", "CONSOL", $D$3,"TOT_Entity","Aggregated","Budget_Working",[1]Setup!C9,"PERIODIC",$B55,"TOPFLOW","TOP","TOP","top1",$C55,"top3","Open_Acute_DIV1","TOP5","TOP6","REPORTED","TOP8")</f>
        <v>104651.523143299</v>
      </c>
      <c r="BC55" s="53">
        <f t="shared" si="108"/>
        <v>-104651.523143299</v>
      </c>
      <c r="BD55" s="40">
        <f t="shared" si="109"/>
        <v>-1</v>
      </c>
      <c r="BF55" s="53">
        <f>_xll.OneStreamExcelAddIn.XFFunctions.XFGetCell("TRUE", "CONSOL", $D$3,"TOT_Entity","USD","Actual",[1]Setup!C10,"PERIODIC",$B55,"TOPFLOW","TOP","TOP","top1",$C55,"top3","Open_Acute_DIV1","TOP5","TOP6","REPORTED","TOP8")</f>
        <v>0</v>
      </c>
      <c r="BG55" s="53">
        <f>_xll.OneStreamExcelAddIn.XFFunctions.XFGetCell("TRUE", "CONSOL", $D$3,"TOT_Entity","Aggregated","Budget_Working",[1]Setup!C10,"PERIODIC",$B55,"TOPFLOW","TOP","TOP","top1",$C55,"top3","Open_Acute_DIV1","TOP5","TOP6","REPORTED","TOP8")</f>
        <v>105740.61712906499</v>
      </c>
      <c r="BH55" s="53">
        <f t="shared" si="110"/>
        <v>-105740.61712906499</v>
      </c>
      <c r="BI55" s="40">
        <f t="shared" si="111"/>
        <v>-1</v>
      </c>
      <c r="BK55" s="53">
        <f>_xll.OneStreamExcelAddIn.XFFunctions.XFGetCell("TRUE", "CONSOL", $D$3,"TOT_Entity","USD","Actual",[1]Setup!C11,"PERIODIC",$B55,"TOPFLOW","TOP","TOP","top1",$C55,"top3","Open_Acute_DIV1","TOP5","TOP6","REPORTED","TOP8")</f>
        <v>0</v>
      </c>
      <c r="BL55" s="53">
        <f>_xll.OneStreamExcelAddIn.XFFunctions.XFGetCell("TRUE", "CONSOL", $D$3,"TOT_Entity","Aggregated","Budget_Working",[1]Setup!C11,"PERIODIC",$B55,"TOPFLOW","TOP","TOP","top1",$C55,"top3","Open_Acute_DIV1","TOP5","TOP6","REPORTED","TOP8")</f>
        <v>102690.29179735899</v>
      </c>
      <c r="BM55" s="53">
        <f t="shared" si="112"/>
        <v>-102690.29179735899</v>
      </c>
      <c r="BN55" s="40">
        <f t="shared" si="113"/>
        <v>-1</v>
      </c>
      <c r="BP55" s="53">
        <f>_xll.OneStreamExcelAddIn.XFFunctions.XFGetCell("TRUE", "CONSOL", $D$3,"TOT_Entity","USD","Actual",[1]Setup!C12,"PERIODIC",$B55,"TOPFLOW","TOP","TOP","top1",$C55,"top3","Open_Acute_DIV1","TOP5","TOP6","REPORTED","TOP8")</f>
        <v>0</v>
      </c>
      <c r="BQ55" s="53">
        <f>_xll.OneStreamExcelAddIn.XFFunctions.XFGetCell("TRUE", "CONSOL", $D$3,"TOT_Entity","Aggregated","Budget_Working",[1]Setup!C12,"PERIODIC",$B55,"TOPFLOW","TOP","TOP","top1",$C55,"top3","Open_Acute_DIV1","TOP5","TOP6","REPORTED","TOP8")</f>
        <v>103582.763407741</v>
      </c>
      <c r="BR55" s="53">
        <f t="shared" si="114"/>
        <v>-103582.763407741</v>
      </c>
      <c r="BS55" s="40">
        <f t="shared" si="115"/>
        <v>-1</v>
      </c>
      <c r="BU55" s="53">
        <f>_xll.OneStreamExcelAddIn.XFFunctions.XFGetCell("TRUE", "CONSOL", $D$3,"TOT_Entity","USD","Actual",[1]Setup!C13,"PERIODIC",$B55,"TOPFLOW","TOP","TOP","top1",$C55,"top3","Open_Acute_DIV1","TOP5","TOP6","REPORTED","TOP8")</f>
        <v>0</v>
      </c>
      <c r="BV55" s="53">
        <f>_xll.OneStreamExcelAddIn.XFFunctions.XFGetCell("TRUE", "CONSOL", $D$3,"TOT_Entity","Aggregated","Budget_Working",[1]Setup!C13,"PERIODIC",$B55,"TOPFLOW","TOP","TOP","top1",$C55,"top3","Open_Acute_DIV1","TOP5","TOP6","REPORTED","TOP8")</f>
        <v>108307.009756343</v>
      </c>
      <c r="BW55" s="53">
        <f t="shared" si="116"/>
        <v>-108307.009756343</v>
      </c>
      <c r="BX55" s="40">
        <f t="shared" si="117"/>
        <v>-1</v>
      </c>
      <c r="BZ55" s="53">
        <f>_xll.OneStreamExcelAddIn.XFFunctions.XFGetCell("TRUE", "CONSOL", $D$3,"TOT_Entity","USD","Actual",[1]Setup!C14,"PERIODIC",$B55,"TOPFLOW","TOP","TOP","top1",$C55,"top3","Open_Acute_DIV1","TOP5","TOP6","REPORTED","TOP8")</f>
        <v>0</v>
      </c>
      <c r="CA55" s="53">
        <f>_xll.OneStreamExcelAddIn.XFFunctions.XFGetCell("TRUE", "CONSOL", $D$3,"TOT_Entity","Aggregated","Budget_Working",[1]Setup!C14,"PERIODIC",$B55,"TOPFLOW","TOP","TOP","top1",$C55,"top3","Open_Acute_DIV1","TOP5","TOP6","REPORTED","TOP8")</f>
        <v>102791.915361277</v>
      </c>
      <c r="CB55" s="53">
        <f t="shared" si="118"/>
        <v>-102791.915361277</v>
      </c>
      <c r="CC55" s="40">
        <f t="shared" si="119"/>
        <v>-1</v>
      </c>
      <c r="CE55" s="53">
        <f>_xll.OneStreamExcelAddIn.XFFunctions.XFGetCell("TRUE", "CONSOL", $D$3,"TOT_Entity","USD","Actual",[1]Setup!C15,"PERIODIC",$B55,"TOPFLOW","TOP","TOP","top1",$C55,"top3","Open_Acute_DIV1","TOP5","TOP6","REPORTED","TOP8")</f>
        <v>0</v>
      </c>
      <c r="CF55" s="53">
        <f>_xll.OneStreamExcelAddIn.XFFunctions.XFGetCell("TRUE", "CONSOL", $D$3,"TOT_Entity","Aggregated","Budget_Working",[1]Setup!C15,"PERIODIC",$B55,"TOPFLOW","TOP","TOP","top1",$C55,"top3","Open_Acute_DIV1","TOP5","TOP6","REPORTED","TOP8")</f>
        <v>105506.955560977</v>
      </c>
      <c r="CG55" s="53">
        <f t="shared" si="120"/>
        <v>-105506.955560977</v>
      </c>
      <c r="CH55" s="40">
        <f t="shared" si="121"/>
        <v>-1</v>
      </c>
      <c r="CI55" s="15"/>
      <c r="CJ55" s="53">
        <f>_xll.OneStreamExcelAddIn.XFFunctions.XFGetCell("TRUE", "CONSOL", $D$3,"TOT_Entity","USD","Actual",[1]Setup!C4,"PERIODIC",$B55,"TOPFLOW","TOP","TOP","top1",$C55,"top3","Open_Acute_DIV1","TOP5","TOP6","REPORTED","TOP8")</f>
        <v>68107.240000000005</v>
      </c>
      <c r="CK55" s="53">
        <f>_xll.OneStreamExcelAddIn.XFFunctions.XFGetCell("TRUE", "CONSOL", $D$3,"TOT_Entity","USD","Actual",[1]Setup!C5,"PERIODIC",$B55,"TOPFLOW","TOP","TOP","top1",$C55,"top3","Open_Acute_DIV1","TOP5","TOP6","REPORTED","TOP8")</f>
        <v>78377.429999999993</v>
      </c>
      <c r="CL55" s="53">
        <f>_xll.OneStreamExcelAddIn.XFFunctions.XFGetCell("TRUE", "CONSOL", $D$3,"TOT_Entity","USD","Actual",[1]Setup!C6,"PERIODIC",$B55,"TOPFLOW","TOP","TOP","top1",$C55,"top3","Open_Acute_DIV1","TOP5","TOP6","REPORTED","TOP8")</f>
        <v>73808.649999999994</v>
      </c>
      <c r="CM55" s="53">
        <f>_xll.OneStreamExcelAddIn.XFFunctions.XFGetCell("TRUE", "CONSOL", $D$3,"TOT_Entity","USD","Actual",[1]Setup!C7,"PERIODIC",$B55,"TOPFLOW","TOP","TOP","top1",$C55,"top3","Open_Acute_DIV1","TOP5","TOP6","REPORTED","TOP8")</f>
        <v>87018.35</v>
      </c>
      <c r="CN55" s="53">
        <f>_xll.OneStreamExcelAddIn.XFFunctions.XFGetCell("TRUE", "CONSOL", $D$3,"TOT_Entity","USD","Actual",[1]Setup!C8,"PERIODIC",$B55,"TOPFLOW","TOP","TOP","top1",$C55,"top3","Open_Acute_DIV1","TOP5","TOP6","REPORTED","TOP8")</f>
        <v>-307311.67</v>
      </c>
      <c r="CO55" s="53">
        <f>_xll.OneStreamExcelAddIn.XFFunctions.XFGetCell("TRUE", "CONSOL", $D$3,"TOT_Entity","USD","Actual",[1]Setup!C9,"PERIODIC",$B55,"TOPFLOW","TOP","TOP","top1",$C55,"top3","Open_Acute_DIV1","TOP5","TOP6","REPORTED","TOP8")</f>
        <v>0</v>
      </c>
      <c r="CP55" s="53">
        <f>_xll.OneStreamExcelAddIn.XFFunctions.XFGetCell("TRUE", "CONSOL", $D$3,"TOT_Entity","USD","Actual",[1]Setup!C10,"PERIODIC",$B55,"TOPFLOW","TOP","TOP","top1",$C55,"top3","Open_Acute_DIV1","TOP5","TOP6","REPORTED","TOP8")</f>
        <v>0</v>
      </c>
      <c r="CQ55" s="53">
        <f>_xll.OneStreamExcelAddIn.XFFunctions.XFGetCell("TRUE", "CONSOL", $D$3,"TOT_Entity","USD","Actual",[1]Setup!C11,"PERIODIC",$B55,"TOPFLOW","TOP","TOP","top1",$C55,"top3","Open_Acute_DIV1","TOP5","TOP6","REPORTED","TOP8")</f>
        <v>0</v>
      </c>
      <c r="CR55" s="53">
        <f>_xll.OneStreamExcelAddIn.XFFunctions.XFGetCell("TRUE", "CONSOL", $D$3,"TOT_Entity","USD","Actual",[1]Setup!C12,"PERIODIC",$B55,"TOPFLOW","TOP","TOP","top1",$C55,"top3","Open_Acute_DIV1","TOP5","TOP6","REPORTED","TOP8")</f>
        <v>0</v>
      </c>
      <c r="CS55" s="53">
        <f>_xll.OneStreamExcelAddIn.XFFunctions.XFGetCell("TRUE", "CONSOL", $D$3,"TOT_Entity","USD","Actual",[1]Setup!C13,"PERIODIC",$B55,"TOPFLOW","TOP","TOP","top1",$C55,"top3","Open_Acute_DIV1","TOP5","TOP6","REPORTED","TOP8")</f>
        <v>0</v>
      </c>
      <c r="CT55" s="53">
        <f>_xll.OneStreamExcelAddIn.XFFunctions.XFGetCell("TRUE", "CONSOL", $D$3,"TOT_Entity","USD","Actual",[1]Setup!C14,"PERIODIC",$B55,"TOPFLOW","TOP","TOP","top1",$C55,"top3","Open_Acute_DIV1","TOP5","TOP6","REPORTED","TOP8")</f>
        <v>0</v>
      </c>
      <c r="CU55" s="53">
        <f>_xll.OneStreamExcelAddIn.XFFunctions.XFGetCell("TRUE", "CONSOL", $D$3,"TOT_Entity","USD","Actual",[1]Setup!C15,"PERIODIC",$B55,"TOPFLOW","TOP","TOP","top1",$C55,"top3","Open_Acute_DIV1","TOP5","TOP6","REPORTED","TOP8")</f>
        <v>0</v>
      </c>
      <c r="CV55" s="15"/>
      <c r="CW55" s="53">
        <f>_xll.OneStreamExcelAddIn.XFFunctions.XFGetCell("TRUE", "CONSOL", $D$3,"TOT_Entity","USD","Actual",[1]Setup!C17,"PERIODIC",$B55,"TOPFLOW","TOP","TOP","top1",$C55,"top3","Open_Acute_DIV1","TOP5","TOP6","REPORTED","TOP8")</f>
        <v>67241.14</v>
      </c>
      <c r="CX55" s="53">
        <f>_xll.OneStreamExcelAddIn.XFFunctions.XFGetCell("TRUE", "CONSOL", $D$3,"TOT_Entity","USD","Actual",[1]Setup!C18,"PERIODIC",$B55,"TOPFLOW","TOP","TOP","top1",$C55,"top3","Open_Acute_DIV1","TOP5","TOP6","REPORTED","TOP8")</f>
        <v>82806.490000000005</v>
      </c>
      <c r="CY55" s="53">
        <f>_xll.OneStreamExcelAddIn.XFFunctions.XFGetCell("TRUE", "CONSOL", $D$3,"TOT_Entity","USD","Actual",[1]Setup!C19,"PERIODIC",$B55,"TOPFLOW","TOP","TOP","top1",$C55,"top3","Open_Acute_DIV1","TOP5","TOP6","REPORTED","TOP8")</f>
        <v>67403.649999999994</v>
      </c>
      <c r="CZ55" s="53">
        <f>_xll.OneStreamExcelAddIn.XFFunctions.XFGetCell("TRUE", "CONSOL", $D$3,"TOT_Entity","USD","Actual",[1]Setup!C20,"PERIODIC",$B55,"TOPFLOW","TOP","TOP","top1",$C55,"top3","Open_Acute_DIV1","TOP5","TOP6","REPORTED","TOP8")</f>
        <v>93424.61</v>
      </c>
      <c r="DA55" s="53">
        <f>_xll.OneStreamExcelAddIn.XFFunctions.XFGetCell("TRUE", "CONSOL", $D$3,"TOT_Entity","USD","Actual",[1]Setup!C21,"PERIODIC",$B55,"TOPFLOW","TOP","TOP","top1",$C55,"top3","Open_Acute_DIV1","TOP5","TOP6","REPORTED","TOP8")</f>
        <v>97353.24</v>
      </c>
      <c r="DB55" s="53">
        <f>_xll.OneStreamExcelAddIn.XFFunctions.XFGetCell("TRUE", "CONSOL", $D$3,"TOT_Entity","USD","Actual",[1]Setup!C22,"PERIODIC",$B55,"TOPFLOW","TOP","TOP","top1",$C55,"top3","Open_Acute_DIV1","TOP5","TOP6","REPORTED","TOP8")</f>
        <v>88080.77</v>
      </c>
      <c r="DC55" s="53">
        <f>_xll.OneStreamExcelAddIn.XFFunctions.XFGetCell("TRUE", "CONSOL", $D$3,"TOT_Entity","USD","Actual",[1]Setup!C23,"PERIODIC",$B55,"TOPFLOW","TOP","TOP","top1",$C55,"top3","Open_Acute_DIV1","TOP5","TOP6","REPORTED","TOP8")</f>
        <v>86534.1</v>
      </c>
      <c r="DD55" s="53">
        <f>_xll.OneStreamExcelAddIn.XFFunctions.XFGetCell("TRUE", "CONSOL", $D$3,"TOT_Entity","USD","Actual",[1]Setup!C24,"PERIODIC",$B55,"TOPFLOW","TOP","TOP","top1",$C55,"top3","Open_Acute_DIV1","TOP5","TOP6","REPORTED","TOP8")</f>
        <v>90309.35</v>
      </c>
      <c r="DE55" s="53">
        <f>_xll.OneStreamExcelAddIn.XFFunctions.XFGetCell("TRUE", "CONSOL", $D$3,"TOT_Entity","USD","Actual",[1]Setup!C25,"PERIODIC",$B55,"TOPFLOW","TOP","TOP","top1",$C55,"top3","Open_Acute_DIV1","TOP5","TOP6","REPORTED","TOP8")</f>
        <v>91737.42</v>
      </c>
      <c r="DF55" s="53">
        <f>_xll.OneStreamExcelAddIn.XFFunctions.XFGetCell("TRUE", "CONSOL", $D$3,"TOT_Entity","USD","Actual",[1]Setup!C26,"PERIODIC",$B55,"TOPFLOW","TOP","TOP","top1",$C55,"top3","Open_Acute_DIV1","TOP5","TOP6","REPORTED","TOP8")</f>
        <v>57150.9</v>
      </c>
      <c r="DG55" s="53">
        <f>_xll.OneStreamExcelAddIn.XFFunctions.XFGetCell("TRUE", "CONSOL", $D$3,"TOT_Entity","USD","Actual",[1]Setup!C27,"PERIODIC",$B55,"TOPFLOW","TOP","TOP","top1",$C55,"top3","Open_Acute_DIV1","TOP5","TOP6","REPORTED","TOP8")</f>
        <v>66499.77</v>
      </c>
      <c r="DH55" s="53">
        <f>_xll.OneStreamExcelAddIn.XFFunctions.XFGetCell("TRUE", "CONSOL", $D$3,"TOT_Entity","USD","Actual",[1]Setup!C28,"PERIODIC",$B55,"TOPFLOW","TOP","TOP","top1",$C55,"top3","Open_Acute_DIV1","TOP5","TOP6","REPORTED","TOP8")</f>
        <v>53706.67</v>
      </c>
      <c r="DI55" s="15"/>
      <c r="DJ55" s="53">
        <f>_xll.OneStreamExcelAddIn.XFFunctions.XFGetCell("TRUE", "CONSOL", $D$3,"TOT_Entity","Aggregated","Budget_Working",[1]Setup!C4,"PERIODIC",$B55,"TOPFLOW","TOP","TOP","top1",$C55,"top3","Open_Acute_DIV1","TOP5","TOP6","REPORTED","TOP8")</f>
        <v>103144.808543115</v>
      </c>
      <c r="DK55" s="53">
        <f>_xll.OneStreamExcelAddIn.XFFunctions.XFGetCell("TRUE", "CONSOL", $D$3,"TOT_Entity","Aggregated","Budget_Working",[1]Setup!C5,"PERIODIC",$B55,"TOPFLOW","TOP","TOP","top1",$C55,"top3","Open_Acute_DIV1","TOP5","TOP6","REPORTED","TOP8")</f>
        <v>97217.862865869</v>
      </c>
      <c r="DL55" s="53">
        <f>_xll.OneStreamExcelAddIn.XFFunctions.XFGetCell("TRUE", "CONSOL", $D$3,"TOT_Entity","Aggregated","Budget_Working",[1]Setup!C6,"PERIODIC",$B55,"TOPFLOW","TOP","TOP","top1",$C55,"top3","Open_Acute_DIV1","TOP5","TOP6","REPORTED","TOP8")</f>
        <v>105706.937999709</v>
      </c>
      <c r="DM55" s="53">
        <f>_xll.OneStreamExcelAddIn.XFFunctions.XFGetCell("TRUE", "CONSOL", $D$3,"TOT_Entity","Aggregated","Budget_Working",[1]Setup!C7,"PERIODIC",$B55,"TOPFLOW","TOP","TOP","top1",$C55,"top3","Open_Acute_DIV1","TOP5","TOP6","REPORTED","TOP8")</f>
        <v>105597.27889602901</v>
      </c>
      <c r="DN55" s="53">
        <f>_xll.OneStreamExcelAddIn.XFFunctions.XFGetCell("TRUE", "CONSOL", $D$3,"TOT_Entity","Aggregated","Budget_Working",[1]Setup!C8,"PERIODIC",$B55,"TOPFLOW","TOP","TOP","top1",$C55,"top3","Open_Acute_DIV1","TOP5","TOP6","REPORTED","TOP8")</f>
        <v>106744.69711916499</v>
      </c>
      <c r="DO55" s="53">
        <f>_xll.OneStreamExcelAddIn.XFFunctions.XFGetCell("TRUE", "CONSOL", $D$3,"TOT_Entity","Aggregated","Budget_Working",[1]Setup!C9,"PERIODIC",$B55,"TOPFLOW","TOP","TOP","top1",$C55,"top3","Open_Acute_DIV1","TOP5","TOP6","REPORTED","TOP8")</f>
        <v>104651.523143299</v>
      </c>
      <c r="DP55" s="53">
        <f>_xll.OneStreamExcelAddIn.XFFunctions.XFGetCell("TRUE", "CONSOL", $D$3,"TOT_Entity","Aggregated","Budget_Working",[1]Setup!C10,"PERIODIC",$B55,"TOPFLOW","TOP","TOP","top1",$C55,"top3","Open_Acute_DIV1","TOP5","TOP6","REPORTED","TOP8")</f>
        <v>105740.61712906499</v>
      </c>
      <c r="DQ55" s="53">
        <f>_xll.OneStreamExcelAddIn.XFFunctions.XFGetCell("TRUE", "CONSOL", $D$3,"TOT_Entity","Aggregated","Budget_Working",[1]Setup!C11,"PERIODIC",$B55,"TOPFLOW","TOP","TOP","top1",$C55,"top3","Open_Acute_DIV1","TOP5","TOP6","REPORTED","TOP8")</f>
        <v>102690.29179735899</v>
      </c>
      <c r="DR55" s="53">
        <f>_xll.OneStreamExcelAddIn.XFFunctions.XFGetCell("TRUE", "CONSOL", $D$3,"TOT_Entity","Aggregated","Budget_Working",[1]Setup!C12,"PERIODIC",$B55,"TOPFLOW","TOP","TOP","top1",$C55,"top3","Open_Acute_DIV1","TOP5","TOP6","REPORTED","TOP8")</f>
        <v>103582.763407741</v>
      </c>
      <c r="DS55" s="53">
        <f>_xll.OneStreamExcelAddIn.XFFunctions.XFGetCell("TRUE", "CONSOL", $D$3,"TOT_Entity","Aggregated","Budget_Working",[1]Setup!C13,"PERIODIC",$B55,"TOPFLOW","TOP","TOP","top1",$C55,"top3","Open_Acute_DIV1","TOP5","TOP6","REPORTED","TOP8")</f>
        <v>108307.009756343</v>
      </c>
      <c r="DT55" s="53">
        <f>_xll.OneStreamExcelAddIn.XFFunctions.XFGetCell("TRUE", "CONSOL", $D$3,"TOT_Entity","Aggregated","Budget_Working",[1]Setup!C14,"PERIODIC",$B55,"TOPFLOW","TOP","TOP","top1",$C55,"top3","Open_Acute_DIV1","TOP5","TOP6","REPORTED","TOP8")</f>
        <v>102791.915361277</v>
      </c>
      <c r="DU55" s="53">
        <f>_xll.OneStreamExcelAddIn.XFFunctions.XFGetCell("TRUE", "CONSOL", $D$3,"TOT_Entity","Aggregated","Budget_Working",[1]Setup!C15,"PERIODIC",$B55,"TOPFLOW","TOP","TOP","top1",$C55,"top3","Open_Acute_DIV1","TOP5","TOP6","REPORTED","TOP8")</f>
        <v>105506.955560977</v>
      </c>
      <c r="DV55" s="15"/>
      <c r="DW55" s="53">
        <f>_xll.OneStreamExcelAddIn.XFFunctions.XFGetCell("TRUE", "CONSOL", $D$3,"TOT_Entity","USD","Budget_Final",[1]Setup!C17,"PERIODIC",$B55,"TOPFLOW","TOP","TOP","top1",$C55,"top3","Open_Acute_DIV1","TOP5","TOP6","REPORTED","TOP8")</f>
        <v>90544.041669148006</v>
      </c>
      <c r="DX55" s="53">
        <f>_xll.OneStreamExcelAddIn.XFFunctions.XFGetCell("TRUE", "CONSOL", $D$3,"TOT_Entity","USD","Budget_Final",[1]Setup!C18,"PERIODIC",$B55,"TOPFLOW","TOP","TOP","top1",$C55,"top3","Open_Acute_DIV1","TOP5","TOP6","REPORTED","TOP8")</f>
        <v>88233.419274112006</v>
      </c>
      <c r="DY55" s="53">
        <f>_xll.OneStreamExcelAddIn.XFFunctions.XFGetCell("TRUE", "CONSOL", $D$3,"TOT_Entity","USD","Budget_Final",[1]Setup!C19,"PERIODIC",$B55,"TOPFLOW","TOP","TOP","top1",$C55,"top3","Open_Acute_DIV1","TOP5","TOP6","REPORTED","TOP8")</f>
        <v>93876.329584727995</v>
      </c>
      <c r="DZ55" s="53">
        <f>_xll.OneStreamExcelAddIn.XFFunctions.XFGetCell("TRUE", "CONSOL", $D$3,"TOT_Entity","USD","Budget_Final",[1]Setup!C20,"PERIODIC",$B55,"TOPFLOW","TOP","TOP","top1",$C55,"top3","Open_Acute_DIV1","TOP5","TOP6","REPORTED","TOP8")</f>
        <v>96645.488812595999</v>
      </c>
      <c r="EA55" s="53">
        <f>_xll.OneStreamExcelAddIn.XFFunctions.XFGetCell("TRUE", "CONSOL", $D$3,"TOT_Entity","USD","Budget_Final",[1]Setup!C21,"PERIODIC",$B55,"TOPFLOW","TOP","TOP","top1",$C55,"top3","Open_Acute_DIV1","TOP5","TOP6","REPORTED","TOP8")</f>
        <v>97848.256091104005</v>
      </c>
      <c r="EB55" s="53">
        <f>_xll.OneStreamExcelAddIn.XFFunctions.XFGetCell("TRUE", "CONSOL", $D$3,"TOT_Entity","USD","Budget_Final",[1]Setup!C22,"PERIODIC",$B55,"TOPFLOW","TOP","TOP","top1",$C55,"top3","Open_Acute_DIV1","TOP5","TOP6","REPORTED","TOP8")</f>
        <v>92262.796477144002</v>
      </c>
      <c r="EC55" s="53">
        <f>_xll.OneStreamExcelAddIn.XFFunctions.XFGetCell("TRUE", "CONSOL", $D$3,"TOT_Entity","USD","Budget_Final",[1]Setup!C23,"PERIODIC",$B55,"TOPFLOW","TOP","TOP","top1",$C55,"top3","Open_Acute_DIV1","TOP5","TOP6","REPORTED","TOP8")</f>
        <v>94999.726129696006</v>
      </c>
      <c r="ED55" s="53">
        <f>_xll.OneStreamExcelAddIn.XFFunctions.XFGetCell("TRUE", "CONSOL", $D$3,"TOT_Entity","USD","Budget_Final",[1]Setup!C24,"PERIODIC",$B55,"TOPFLOW","TOP","TOP","top1",$C55,"top3","Open_Acute_DIV1","TOP5","TOP6","REPORTED","TOP8")</f>
        <v>95018.388158136004</v>
      </c>
      <c r="EE55" s="53">
        <f>_xll.OneStreamExcelAddIn.XFFunctions.XFGetCell("TRUE", "CONSOL", $D$3,"TOT_Entity","USD","Budget_Final",[1]Setup!C25,"PERIODIC",$B55,"TOPFLOW","TOP","TOP","top1",$C55,"top3","Open_Acute_DIV1","TOP5","TOP6","REPORTED","TOP8")</f>
        <v>97074.941318006997</v>
      </c>
      <c r="EF55" s="53">
        <f>_xll.OneStreamExcelAddIn.XFFunctions.XFGetCell("TRUE", "CONSOL", $D$3,"TOT_Entity","USD","Budget_Final",[1]Setup!C26,"PERIODIC",$B55,"TOPFLOW","TOP","TOP","top1",$C55,"top3","Open_Acute_DIV1","TOP5","TOP6","REPORTED","TOP8")</f>
        <v>94689.779762880004</v>
      </c>
      <c r="EG55" s="53">
        <f>_xll.OneStreamExcelAddIn.XFFunctions.XFGetCell("TRUE", "CONSOL", $D$3,"TOT_Entity","USD","Budget_Final",[1]Setup!C27,"PERIODIC",$B55,"TOPFLOW","TOP","TOP","top1",$C55,"top3","Open_Acute_DIV1","TOP5","TOP6","REPORTED","TOP8")</f>
        <v>91345.011049908004</v>
      </c>
      <c r="EH55" s="53">
        <f>_xll.OneStreamExcelAddIn.XFFunctions.XFGetCell("TRUE", "CONSOL", $D$3,"TOT_Entity","USD","Budget_Final",[1]Setup!C28,"PERIODIC",$B55,"TOPFLOW","TOP","TOP","top1",$C55,"top3","Open_Acute_DIV1","TOP5","TOP6","REPORTED","TOP8")</f>
        <v>92224.198339764</v>
      </c>
    </row>
    <row r="56" spans="2:138" x14ac:dyDescent="0.25">
      <c r="B56" s="51" t="s">
        <v>99</v>
      </c>
      <c r="C56" s="65" t="s">
        <v>83</v>
      </c>
      <c r="D56" s="52" t="s">
        <v>100</v>
      </c>
      <c r="E56" s="53">
        <f>_xll.OneStreamExcelAddIn.XFFunctions.XFGetCell("TRUE","CONSOL", $D$3,"TOT_Entity","USD","Actual",$E$3,"PERIODIC",$B56,"TOPFLOW","TOP","TOP","top1",$C56,"top3","Open_Acute_DIV1","TOP5","TOP6","REPORTED","TOP8")</f>
        <v>39335.43</v>
      </c>
      <c r="F56" s="53">
        <f>_xll.OneStreamExcelAddIn.XFFunctions.XFGetCell("TRUE", "CONSOL", $D$3,"TOT_Entity","Aggregated","Budget_Working",$E$3,"PERIODIC",$B56,"TOPFLOW","TOP","TOP","top1",$C56,"top3","Open_Acute_DIV1","TOP5","TOP6","REPORTED","TOP8")</f>
        <v>51330.983666665998</v>
      </c>
      <c r="G56" s="53">
        <f t="shared" si="95"/>
        <v>11995.553666665997</v>
      </c>
      <c r="H56" s="40">
        <f t="shared" si="10"/>
        <v>0.23369031352609421</v>
      </c>
      <c r="I56" s="41"/>
      <c r="J56" s="53">
        <f>_xll.OneStreamExcelAddIn.XFFunctions.XFGetCell("TRUE", "CONSOL", $D$3,"TOT_Entity","USD","Actual",$E$3,"YTD",$B56,"TOPFLOW","TOP","TOP","top1",$C56,"top3","Open_Acute_DIV1","TOP5","TOP6","REPORTED","TOP8")</f>
        <v>210551.07</v>
      </c>
      <c r="K56" s="53">
        <f>_xll.OneStreamExcelAddIn.XFFunctions.XFGetCell("TRUE", "CONSOL", $D$3,"TOT_Entity","Aggregated","Budget_Working",$E$3,"YTD",$B56,"TOPFLOW","TOP","TOP","top1",$C56,"top3","Open_Acute_DIV1","TOP5","TOP6","REPORTED","TOP8")</f>
        <v>229342.414666664</v>
      </c>
      <c r="L56" s="53">
        <f t="shared" si="96"/>
        <v>18791.344666663994</v>
      </c>
      <c r="M56" s="40">
        <f t="shared" si="11"/>
        <v>8.1935758346209669E-2</v>
      </c>
      <c r="N56" s="41"/>
      <c r="O56" s="53">
        <f>_xll.OneStreamExcelAddIn.XFFunctions.XFGetCell("TRUE", "CONSOL", $D$3,"TOT_Entity","USD","Actual",$F$3,"YTD",$B56,"TOPFLOW","TOP","TOP","top1",$C56,"top3","Open_Acute_DIV1","TOP5","TOP6","REPORTED","TOP8")</f>
        <v>221410.49</v>
      </c>
      <c r="P56" s="53">
        <f>_xll.OneStreamExcelAddIn.XFFunctions.XFGetCell("TRUE", "CONSOL", $D$3,"TOT_Entity","USD","Actual",$E$3,"YTD",$B56,"TOPFLOW","TOP","TOP","top1",$C56,"top3","Open_Acute_DIV1","TOP5","TOP6","REPORTED","VAR_BW_PY_Actual")</f>
        <v>10859.42</v>
      </c>
      <c r="Q56" s="40">
        <f t="shared" si="12"/>
        <v>4.904654698158159E-2</v>
      </c>
      <c r="R56" s="41"/>
      <c r="S56" s="53">
        <f>_xll.OneStreamExcelAddIn.XFFunctions.XFGetCell("TRUE", "CONSOL", $D$3,"TOT_Entity","USD","MIDFCST",$E$3,"MTD",$B56,"TOPFLOW","TOP","TOP","top1",$C56,"top3","Open_Acute_DIV1","TOP5","TOP6","REPORTED","TOP8")</f>
        <v>0</v>
      </c>
      <c r="T56" s="53">
        <f t="shared" si="122"/>
        <v>-39335.43</v>
      </c>
      <c r="U56" s="40">
        <f t="shared" si="97"/>
        <v>0</v>
      </c>
      <c r="V56" s="41"/>
      <c r="W56" s="42"/>
      <c r="X56" s="43"/>
      <c r="Y56" s="42"/>
      <c r="Z56" s="44"/>
      <c r="AA56" s="52"/>
      <c r="AB56" s="53">
        <f>_xll.OneStreamExcelAddIn.XFFunctions.XFGetCell("TRUE", "CONSOL", $D$3,"TOT_Entity","USD","Actual",[1]Setup!C4,"PERIODIC",$B56,"TOPFLOW","TOP","TOP","top1",$C56,"top3","Open_Acute_DIV1","TOP5","TOP6","REPORTED","TOP8")</f>
        <v>51643.92</v>
      </c>
      <c r="AC56" s="53">
        <f>_xll.OneStreamExcelAddIn.XFFunctions.XFGetCell("TRUE", "CONSOL", $D$3,"TOT_Entity","Aggregated","Budget_Working",[1]Setup!C4,"PERIODIC",$B56,"TOPFLOW","TOP","TOP","top1",$C56,"top3","Open_Acute_DIV1","TOP5","TOP6","REPORTED","TOP8")</f>
        <v>59496.513666665996</v>
      </c>
      <c r="AD56" s="53">
        <f t="shared" si="98"/>
        <v>7852.5936666659982</v>
      </c>
      <c r="AE56" s="40">
        <f t="shared" si="99"/>
        <v>0.13198409760042051</v>
      </c>
      <c r="AG56" s="53">
        <f>_xll.OneStreamExcelAddIn.XFFunctions.XFGetCell("TRUE", "CONSOL", $D$3,"TOT_Entity","USD","Actual",[1]Setup!C5,"PERIODIC",$B56,"TOPFLOW","TOP","TOP","top1",$C56,"top3","Open_Acute_DIV1","TOP5","TOP6","REPORTED","TOP8")</f>
        <v>65307.35</v>
      </c>
      <c r="AH56" s="53">
        <f>_xll.OneStreamExcelAddIn.XFFunctions.XFGetCell("TRUE", "CONSOL", $D$3,"TOT_Entity","Aggregated","Budget_Working",[1]Setup!C5,"PERIODIC",$B56,"TOPFLOW","TOP","TOP","top1",$C56,"top3","Open_Acute_DIV1","TOP5","TOP6","REPORTED","TOP8")</f>
        <v>61085.533666666</v>
      </c>
      <c r="AI56" s="53">
        <f t="shared" si="100"/>
        <v>-4221.816333333998</v>
      </c>
      <c r="AJ56" s="40">
        <f t="shared" si="101"/>
        <v>-6.9113193908917542E-2</v>
      </c>
      <c r="AL56" s="53">
        <f>_xll.OneStreamExcelAddIn.XFFunctions.XFGetCell("TRUE", "CONSOL", $D$3,"TOT_Entity","USD","Actual",[1]Setup!C6,"PERIODIC",$B56,"TOPFLOW","TOP","TOP","top1",$C56,"top3","Open_Acute_DIV1","TOP5","TOP6","REPORTED","TOP8")</f>
        <v>54264.37</v>
      </c>
      <c r="AM56" s="53">
        <f>_xll.OneStreamExcelAddIn.XFFunctions.XFGetCell("TRUE", "CONSOL", $D$3,"TOT_Entity","Aggregated","Budget_Working",[1]Setup!C6,"PERIODIC",$B56,"TOPFLOW","TOP","TOP","top1",$C56,"top3","Open_Acute_DIV1","TOP5","TOP6","REPORTED","TOP8")</f>
        <v>57429.383666665999</v>
      </c>
      <c r="AN56" s="53">
        <f t="shared" si="102"/>
        <v>-3165.0136666659964</v>
      </c>
      <c r="AO56" s="40">
        <f t="shared" si="103"/>
        <v>-5.5111398809997714E-2</v>
      </c>
      <c r="AQ56" s="53">
        <f>_xll.OneStreamExcelAddIn.XFFunctions.XFGetCell("TRUE", "CONSOL", $D$3,"TOT_Entity","USD","Actual",[1]Setup!C7,"PERIODIC",$B56,"TOPFLOW","TOP","TOP","top1",$C56,"top3","Open_Acute_DIV1","TOP5","TOP6","REPORTED","TOP8")</f>
        <v>39335.43</v>
      </c>
      <c r="AR56" s="53">
        <f>_xll.OneStreamExcelAddIn.XFFunctions.XFGetCell("TRUE", "CONSOL", $D$3,"TOT_Entity","Aggregated","Budget_Working",[1]Setup!C7,"PERIODIC",$B56,"TOPFLOW","TOP","TOP","top1",$C56,"top3","Open_Acute_DIV1","TOP5","TOP6","REPORTED","TOP8")</f>
        <v>51330.983666665998</v>
      </c>
      <c r="AS56" s="53">
        <f t="shared" si="104"/>
        <v>-11995.553666665997</v>
      </c>
      <c r="AT56" s="40">
        <f t="shared" si="105"/>
        <v>-0.23369031352609415</v>
      </c>
      <c r="AV56" s="53">
        <f>_xll.OneStreamExcelAddIn.XFFunctions.XFGetCell("TRUE", "CONSOL", $D$3,"TOT_Entity","USD","Actual",[1]Setup!C8,"PERIODIC",$B56,"TOPFLOW","TOP","TOP","top1",$C56,"top3","Open_Acute_DIV1","TOP5","TOP6","REPORTED","TOP8")</f>
        <v>-210551.07</v>
      </c>
      <c r="AW56" s="53">
        <f>_xll.OneStreamExcelAddIn.XFFunctions.XFGetCell("TRUE", "CONSOL", $D$3,"TOT_Entity","Aggregated","Budget_Working",[1]Setup!C8,"PERIODIC",$B56,"TOPFLOW","TOP","TOP","top1",$C56,"top3","Open_Acute_DIV1","TOP5","TOP6","REPORTED","TOP8")</f>
        <v>56451.643666666001</v>
      </c>
      <c r="AX56" s="53">
        <f t="shared" si="106"/>
        <v>-267002.71366666601</v>
      </c>
      <c r="AY56" s="40">
        <f t="shared" si="107"/>
        <v>-4.7297597788871437</v>
      </c>
      <c r="BA56" s="53">
        <f>_xll.OneStreamExcelAddIn.XFFunctions.XFGetCell("TRUE", "CONSOL", $D$3,"TOT_Entity","USD","Actual",[1]Setup!C9,"PERIODIC",$B56,"TOPFLOW","TOP","TOP","top1",$C56,"top3","Open_Acute_DIV1","TOP5","TOP6","REPORTED","TOP8")</f>
        <v>0</v>
      </c>
      <c r="BB56" s="53">
        <f>_xll.OneStreamExcelAddIn.XFFunctions.XFGetCell("TRUE", "CONSOL", $D$3,"TOT_Entity","Aggregated","Budget_Working",[1]Setup!C9,"PERIODIC",$B56,"TOPFLOW","TOP","TOP","top1",$C56,"top3","Open_Acute_DIV1","TOP5","TOP6","REPORTED","TOP8")</f>
        <v>63581.913666665998</v>
      </c>
      <c r="BC56" s="53">
        <f t="shared" si="108"/>
        <v>-63581.913666665998</v>
      </c>
      <c r="BD56" s="40">
        <f t="shared" si="109"/>
        <v>-1</v>
      </c>
      <c r="BF56" s="53">
        <f>_xll.OneStreamExcelAddIn.XFFunctions.XFGetCell("TRUE", "CONSOL", $D$3,"TOT_Entity","USD","Actual",[1]Setup!C10,"PERIODIC",$B56,"TOPFLOW","TOP","TOP","top1",$C56,"top3","Open_Acute_DIV1","TOP5","TOP6","REPORTED","TOP8")</f>
        <v>0</v>
      </c>
      <c r="BG56" s="53">
        <f>_xll.OneStreamExcelAddIn.XFFunctions.XFGetCell("TRUE", "CONSOL", $D$3,"TOT_Entity","Aggregated","Budget_Working",[1]Setup!C10,"PERIODIC",$B56,"TOPFLOW","TOP","TOP","top1",$C56,"top3","Open_Acute_DIV1","TOP5","TOP6","REPORTED","TOP8")</f>
        <v>67081.483666665998</v>
      </c>
      <c r="BH56" s="53">
        <f t="shared" si="110"/>
        <v>-67081.483666665998</v>
      </c>
      <c r="BI56" s="40">
        <f t="shared" si="111"/>
        <v>-1</v>
      </c>
      <c r="BK56" s="53">
        <f>_xll.OneStreamExcelAddIn.XFFunctions.XFGetCell("TRUE", "CONSOL", $D$3,"TOT_Entity","USD","Actual",[1]Setup!C11,"PERIODIC",$B56,"TOPFLOW","TOP","TOP","top1",$C56,"top3","Open_Acute_DIV1","TOP5","TOP6","REPORTED","TOP8")</f>
        <v>0</v>
      </c>
      <c r="BL56" s="53">
        <f>_xll.OneStreamExcelAddIn.XFFunctions.XFGetCell("TRUE", "CONSOL", $D$3,"TOT_Entity","Aggregated","Budget_Working",[1]Setup!C11,"PERIODIC",$B56,"TOPFLOW","TOP","TOP","top1",$C56,"top3","Open_Acute_DIV1","TOP5","TOP6","REPORTED","TOP8")</f>
        <v>63350.623666665997</v>
      </c>
      <c r="BM56" s="53">
        <f t="shared" si="112"/>
        <v>-63350.623666665997</v>
      </c>
      <c r="BN56" s="40">
        <f t="shared" si="113"/>
        <v>-1</v>
      </c>
      <c r="BP56" s="53">
        <f>_xll.OneStreamExcelAddIn.XFFunctions.XFGetCell("TRUE", "CONSOL", $D$3,"TOT_Entity","USD","Actual",[1]Setup!C12,"PERIODIC",$B56,"TOPFLOW","TOP","TOP","top1",$C56,"top3","Open_Acute_DIV1","TOP5","TOP6","REPORTED","TOP8")</f>
        <v>0</v>
      </c>
      <c r="BQ56" s="53">
        <f>_xll.OneStreamExcelAddIn.XFFunctions.XFGetCell("TRUE", "CONSOL", $D$3,"TOT_Entity","Aggregated","Budget_Working",[1]Setup!C12,"PERIODIC",$B56,"TOPFLOW","TOP","TOP","top1",$C56,"top3","Open_Acute_DIV1","TOP5","TOP6","REPORTED","TOP8")</f>
        <v>55024.233666665998</v>
      </c>
      <c r="BR56" s="53">
        <f t="shared" si="114"/>
        <v>-55024.233666665998</v>
      </c>
      <c r="BS56" s="40">
        <f t="shared" si="115"/>
        <v>-1</v>
      </c>
      <c r="BU56" s="53">
        <f>_xll.OneStreamExcelAddIn.XFFunctions.XFGetCell("TRUE", "CONSOL", $D$3,"TOT_Entity","USD","Actual",[1]Setup!C13,"PERIODIC",$B56,"TOPFLOW","TOP","TOP","top1",$C56,"top3","Open_Acute_DIV1","TOP5","TOP6","REPORTED","TOP8")</f>
        <v>0</v>
      </c>
      <c r="BV56" s="53">
        <f>_xll.OneStreamExcelAddIn.XFFunctions.XFGetCell("TRUE", "CONSOL", $D$3,"TOT_Entity","Aggregated","Budget_Working",[1]Setup!C13,"PERIODIC",$B56,"TOPFLOW","TOP","TOP","top1",$C56,"top3","Open_Acute_DIV1","TOP5","TOP6","REPORTED","TOP8")</f>
        <v>51054.933666666002</v>
      </c>
      <c r="BW56" s="53">
        <f t="shared" si="116"/>
        <v>-51054.933666666002</v>
      </c>
      <c r="BX56" s="40">
        <f t="shared" si="117"/>
        <v>-1</v>
      </c>
      <c r="BZ56" s="53">
        <f>_xll.OneStreamExcelAddIn.XFFunctions.XFGetCell("TRUE", "CONSOL", $D$3,"TOT_Entity","USD","Actual",[1]Setup!C14,"PERIODIC",$B56,"TOPFLOW","TOP","TOP","top1",$C56,"top3","Open_Acute_DIV1","TOP5","TOP6","REPORTED","TOP8")</f>
        <v>0</v>
      </c>
      <c r="CA56" s="53">
        <f>_xll.OneStreamExcelAddIn.XFFunctions.XFGetCell("TRUE", "CONSOL", $D$3,"TOT_Entity","Aggregated","Budget_Working",[1]Setup!C14,"PERIODIC",$B56,"TOPFLOW","TOP","TOP","top1",$C56,"top3","Open_Acute_DIV1","TOP5","TOP6","REPORTED","TOP8")</f>
        <v>51743.413666665998</v>
      </c>
      <c r="CB56" s="53">
        <f t="shared" si="118"/>
        <v>-51743.413666665998</v>
      </c>
      <c r="CC56" s="40">
        <f t="shared" si="119"/>
        <v>-1</v>
      </c>
      <c r="CE56" s="53">
        <f>_xll.OneStreamExcelAddIn.XFFunctions.XFGetCell("TRUE", "CONSOL", $D$3,"TOT_Entity","USD","Actual",[1]Setup!C15,"PERIODIC",$B56,"TOPFLOW","TOP","TOP","top1",$C56,"top3","Open_Acute_DIV1","TOP5","TOP6","REPORTED","TOP8")</f>
        <v>0</v>
      </c>
      <c r="CF56" s="53">
        <f>_xll.OneStreamExcelAddIn.XFFunctions.XFGetCell("TRUE", "CONSOL", $D$3,"TOT_Entity","Aggregated","Budget_Working",[1]Setup!C15,"PERIODIC",$B56,"TOPFLOW","TOP","TOP","top1",$C56,"top3","Open_Acute_DIV1","TOP5","TOP6","REPORTED","TOP8")</f>
        <v>62745.803666665997</v>
      </c>
      <c r="CG56" s="53">
        <f t="shared" si="120"/>
        <v>-62745.803666665997</v>
      </c>
      <c r="CH56" s="40">
        <f t="shared" si="121"/>
        <v>-1</v>
      </c>
      <c r="CI56" s="15"/>
      <c r="CJ56" s="53">
        <f>_xll.OneStreamExcelAddIn.XFFunctions.XFGetCell("TRUE", "CONSOL", $D$3,"TOT_Entity","USD","Actual",[1]Setup!C4,"PERIODIC",$B56,"TOPFLOW","TOP","TOP","top1",$C56,"top3","Open_Acute_DIV1","TOP5","TOP6","REPORTED","TOP8")</f>
        <v>51643.92</v>
      </c>
      <c r="CK56" s="53">
        <f>_xll.OneStreamExcelAddIn.XFFunctions.XFGetCell("TRUE", "CONSOL", $D$3,"TOT_Entity","USD","Actual",[1]Setup!C5,"PERIODIC",$B56,"TOPFLOW","TOP","TOP","top1",$C56,"top3","Open_Acute_DIV1","TOP5","TOP6","REPORTED","TOP8")</f>
        <v>65307.35</v>
      </c>
      <c r="CL56" s="53">
        <f>_xll.OneStreamExcelAddIn.XFFunctions.XFGetCell("TRUE", "CONSOL", $D$3,"TOT_Entity","USD","Actual",[1]Setup!C6,"PERIODIC",$B56,"TOPFLOW","TOP","TOP","top1",$C56,"top3","Open_Acute_DIV1","TOP5","TOP6","REPORTED","TOP8")</f>
        <v>54264.37</v>
      </c>
      <c r="CM56" s="53">
        <f>_xll.OneStreamExcelAddIn.XFFunctions.XFGetCell("TRUE", "CONSOL", $D$3,"TOT_Entity","USD","Actual",[1]Setup!C7,"PERIODIC",$B56,"TOPFLOW","TOP","TOP","top1",$C56,"top3","Open_Acute_DIV1","TOP5","TOP6","REPORTED","TOP8")</f>
        <v>39335.43</v>
      </c>
      <c r="CN56" s="53">
        <f>_xll.OneStreamExcelAddIn.XFFunctions.XFGetCell("TRUE", "CONSOL", $D$3,"TOT_Entity","USD","Actual",[1]Setup!C8,"PERIODIC",$B56,"TOPFLOW","TOP","TOP","top1",$C56,"top3","Open_Acute_DIV1","TOP5","TOP6","REPORTED","TOP8")</f>
        <v>-210551.07</v>
      </c>
      <c r="CO56" s="53">
        <f>_xll.OneStreamExcelAddIn.XFFunctions.XFGetCell("TRUE", "CONSOL", $D$3,"TOT_Entity","USD","Actual",[1]Setup!C9,"PERIODIC",$B56,"TOPFLOW","TOP","TOP","top1",$C56,"top3","Open_Acute_DIV1","TOP5","TOP6","REPORTED","TOP8")</f>
        <v>0</v>
      </c>
      <c r="CP56" s="53">
        <f>_xll.OneStreamExcelAddIn.XFFunctions.XFGetCell("TRUE", "CONSOL", $D$3,"TOT_Entity","USD","Actual",[1]Setup!C10,"PERIODIC",$B56,"TOPFLOW","TOP","TOP","top1",$C56,"top3","Open_Acute_DIV1","TOP5","TOP6","REPORTED","TOP8")</f>
        <v>0</v>
      </c>
      <c r="CQ56" s="53">
        <f>_xll.OneStreamExcelAddIn.XFFunctions.XFGetCell("TRUE", "CONSOL", $D$3,"TOT_Entity","USD","Actual",[1]Setup!C11,"PERIODIC",$B56,"TOPFLOW","TOP","TOP","top1",$C56,"top3","Open_Acute_DIV1","TOP5","TOP6","REPORTED","TOP8")</f>
        <v>0</v>
      </c>
      <c r="CR56" s="53">
        <f>_xll.OneStreamExcelAddIn.XFFunctions.XFGetCell("TRUE", "CONSOL", $D$3,"TOT_Entity","USD","Actual",[1]Setup!C12,"PERIODIC",$B56,"TOPFLOW","TOP","TOP","top1",$C56,"top3","Open_Acute_DIV1","TOP5","TOP6","REPORTED","TOP8")</f>
        <v>0</v>
      </c>
      <c r="CS56" s="53">
        <f>_xll.OneStreamExcelAddIn.XFFunctions.XFGetCell("TRUE", "CONSOL", $D$3,"TOT_Entity","USD","Actual",[1]Setup!C13,"PERIODIC",$B56,"TOPFLOW","TOP","TOP","top1",$C56,"top3","Open_Acute_DIV1","TOP5","TOP6","REPORTED","TOP8")</f>
        <v>0</v>
      </c>
      <c r="CT56" s="53">
        <f>_xll.OneStreamExcelAddIn.XFFunctions.XFGetCell("TRUE", "CONSOL", $D$3,"TOT_Entity","USD","Actual",[1]Setup!C14,"PERIODIC",$B56,"TOPFLOW","TOP","TOP","top1",$C56,"top3","Open_Acute_DIV1","TOP5","TOP6","REPORTED","TOP8")</f>
        <v>0</v>
      </c>
      <c r="CU56" s="53">
        <f>_xll.OneStreamExcelAddIn.XFFunctions.XFGetCell("TRUE", "CONSOL", $D$3,"TOT_Entity","USD","Actual",[1]Setup!C15,"PERIODIC",$B56,"TOPFLOW","TOP","TOP","top1",$C56,"top3","Open_Acute_DIV1","TOP5","TOP6","REPORTED","TOP8")</f>
        <v>0</v>
      </c>
      <c r="CV56" s="15"/>
      <c r="CW56" s="53">
        <f>_xll.OneStreamExcelAddIn.XFFunctions.XFGetCell("TRUE", "CONSOL", $D$3,"TOT_Entity","USD","Actual",[1]Setup!C17,"PERIODIC",$B56,"TOPFLOW","TOP","TOP","top1",$C56,"top3","Open_Acute_DIV1","TOP5","TOP6","REPORTED","TOP8")</f>
        <v>61231.21</v>
      </c>
      <c r="CX56" s="53">
        <f>_xll.OneStreamExcelAddIn.XFFunctions.XFGetCell("TRUE", "CONSOL", $D$3,"TOT_Entity","USD","Actual",[1]Setup!C18,"PERIODIC",$B56,"TOPFLOW","TOP","TOP","top1",$C56,"top3","Open_Acute_DIV1","TOP5","TOP6","REPORTED","TOP8")</f>
        <v>59855.5</v>
      </c>
      <c r="CY56" s="53">
        <f>_xll.OneStreamExcelAddIn.XFFunctions.XFGetCell("TRUE", "CONSOL", $D$3,"TOT_Entity","USD","Actual",[1]Setup!C19,"PERIODIC",$B56,"TOPFLOW","TOP","TOP","top1",$C56,"top3","Open_Acute_DIV1","TOP5","TOP6","REPORTED","TOP8")</f>
        <v>50151.360000000001</v>
      </c>
      <c r="CZ56" s="53">
        <f>_xll.OneStreamExcelAddIn.XFFunctions.XFGetCell("TRUE", "CONSOL", $D$3,"TOT_Entity","USD","Actual",[1]Setup!C20,"PERIODIC",$B56,"TOPFLOW","TOP","TOP","top1",$C56,"top3","Open_Acute_DIV1","TOP5","TOP6","REPORTED","TOP8")</f>
        <v>50172.42</v>
      </c>
      <c r="DA56" s="53">
        <f>_xll.OneStreamExcelAddIn.XFFunctions.XFGetCell("TRUE", "CONSOL", $D$3,"TOT_Entity","USD","Actual",[1]Setup!C21,"PERIODIC",$B56,"TOPFLOW","TOP","TOP","top1",$C56,"top3","Open_Acute_DIV1","TOP5","TOP6","REPORTED","TOP8")</f>
        <v>54970.239999999998</v>
      </c>
      <c r="DB56" s="53">
        <f>_xll.OneStreamExcelAddIn.XFFunctions.XFGetCell("TRUE", "CONSOL", $D$3,"TOT_Entity","USD","Actual",[1]Setup!C22,"PERIODIC",$B56,"TOPFLOW","TOP","TOP","top1",$C56,"top3","Open_Acute_DIV1","TOP5","TOP6","REPORTED","TOP8")</f>
        <v>58225.33</v>
      </c>
      <c r="DC56" s="53">
        <f>_xll.OneStreamExcelAddIn.XFFunctions.XFGetCell("TRUE", "CONSOL", $D$3,"TOT_Entity","USD","Actual",[1]Setup!C23,"PERIODIC",$B56,"TOPFLOW","TOP","TOP","top1",$C56,"top3","Open_Acute_DIV1","TOP5","TOP6","REPORTED","TOP8")</f>
        <v>70293.8</v>
      </c>
      <c r="DD56" s="53">
        <f>_xll.OneStreamExcelAddIn.XFFunctions.XFGetCell("TRUE", "CONSOL", $D$3,"TOT_Entity","USD","Actual",[1]Setup!C24,"PERIODIC",$B56,"TOPFLOW","TOP","TOP","top1",$C56,"top3","Open_Acute_DIV1","TOP5","TOP6","REPORTED","TOP8")</f>
        <v>61976.94</v>
      </c>
      <c r="DE56" s="53">
        <f>_xll.OneStreamExcelAddIn.XFFunctions.XFGetCell("TRUE", "CONSOL", $D$3,"TOT_Entity","USD","Actual",[1]Setup!C25,"PERIODIC",$B56,"TOPFLOW","TOP","TOP","top1",$C56,"top3","Open_Acute_DIV1","TOP5","TOP6","REPORTED","TOP8")</f>
        <v>69319.83</v>
      </c>
      <c r="DF56" s="53">
        <f>_xll.OneStreamExcelAddIn.XFFunctions.XFGetCell("TRUE", "CONSOL", $D$3,"TOT_Entity","USD","Actual",[1]Setup!C26,"PERIODIC",$B56,"TOPFLOW","TOP","TOP","top1",$C56,"top3","Open_Acute_DIV1","TOP5","TOP6","REPORTED","TOP8")</f>
        <v>46566.49</v>
      </c>
      <c r="DG56" s="53">
        <f>_xll.OneStreamExcelAddIn.XFFunctions.XFGetCell("TRUE", "CONSOL", $D$3,"TOT_Entity","USD","Actual",[1]Setup!C27,"PERIODIC",$B56,"TOPFLOW","TOP","TOP","top1",$C56,"top3","Open_Acute_DIV1","TOP5","TOP6","REPORTED","TOP8")</f>
        <v>49020.55</v>
      </c>
      <c r="DH56" s="53">
        <f>_xll.OneStreamExcelAddIn.XFFunctions.XFGetCell("TRUE", "CONSOL", $D$3,"TOT_Entity","USD","Actual",[1]Setup!C28,"PERIODIC",$B56,"TOPFLOW","TOP","TOP","top1",$C56,"top3","Open_Acute_DIV1","TOP5","TOP6","REPORTED","TOP8")</f>
        <v>52024.19</v>
      </c>
      <c r="DI56" s="15"/>
      <c r="DJ56" s="53">
        <f>_xll.OneStreamExcelAddIn.XFFunctions.XFGetCell("TRUE", "CONSOL", $D$3,"TOT_Entity","Aggregated","Budget_Working",[1]Setup!C4,"PERIODIC",$B56,"TOPFLOW","TOP","TOP","top1",$C56,"top3","Open_Acute_DIV1","TOP5","TOP6","REPORTED","TOP8")</f>
        <v>59496.513666665996</v>
      </c>
      <c r="DK56" s="53">
        <f>_xll.OneStreamExcelAddIn.XFFunctions.XFGetCell("TRUE", "CONSOL", $D$3,"TOT_Entity","Aggregated","Budget_Working",[1]Setup!C5,"PERIODIC",$B56,"TOPFLOW","TOP","TOP","top1",$C56,"top3","Open_Acute_DIV1","TOP5","TOP6","REPORTED","TOP8")</f>
        <v>61085.533666666</v>
      </c>
      <c r="DL56" s="53">
        <f>_xll.OneStreamExcelAddIn.XFFunctions.XFGetCell("TRUE", "CONSOL", $D$3,"TOT_Entity","Aggregated","Budget_Working",[1]Setup!C6,"PERIODIC",$B56,"TOPFLOW","TOP","TOP","top1",$C56,"top3","Open_Acute_DIV1","TOP5","TOP6","REPORTED","TOP8")</f>
        <v>57429.383666665999</v>
      </c>
      <c r="DM56" s="53">
        <f>_xll.OneStreamExcelAddIn.XFFunctions.XFGetCell("TRUE", "CONSOL", $D$3,"TOT_Entity","Aggregated","Budget_Working",[1]Setup!C7,"PERIODIC",$B56,"TOPFLOW","TOP","TOP","top1",$C56,"top3","Open_Acute_DIV1","TOP5","TOP6","REPORTED","TOP8")</f>
        <v>51330.983666665998</v>
      </c>
      <c r="DN56" s="53">
        <f>_xll.OneStreamExcelAddIn.XFFunctions.XFGetCell("TRUE", "CONSOL", $D$3,"TOT_Entity","Aggregated","Budget_Working",[1]Setup!C8,"PERIODIC",$B56,"TOPFLOW","TOP","TOP","top1",$C56,"top3","Open_Acute_DIV1","TOP5","TOP6","REPORTED","TOP8")</f>
        <v>56451.643666666001</v>
      </c>
      <c r="DO56" s="53">
        <f>_xll.OneStreamExcelAddIn.XFFunctions.XFGetCell("TRUE", "CONSOL", $D$3,"TOT_Entity","Aggregated","Budget_Working",[1]Setup!C9,"PERIODIC",$B56,"TOPFLOW","TOP","TOP","top1",$C56,"top3","Open_Acute_DIV1","TOP5","TOP6","REPORTED","TOP8")</f>
        <v>63581.913666665998</v>
      </c>
      <c r="DP56" s="53">
        <f>_xll.OneStreamExcelAddIn.XFFunctions.XFGetCell("TRUE", "CONSOL", $D$3,"TOT_Entity","Aggregated","Budget_Working",[1]Setup!C10,"PERIODIC",$B56,"TOPFLOW","TOP","TOP","top1",$C56,"top3","Open_Acute_DIV1","TOP5","TOP6","REPORTED","TOP8")</f>
        <v>67081.483666665998</v>
      </c>
      <c r="DQ56" s="53">
        <f>_xll.OneStreamExcelAddIn.XFFunctions.XFGetCell("TRUE", "CONSOL", $D$3,"TOT_Entity","Aggregated","Budget_Working",[1]Setup!C11,"PERIODIC",$B56,"TOPFLOW","TOP","TOP","top1",$C56,"top3","Open_Acute_DIV1","TOP5","TOP6","REPORTED","TOP8")</f>
        <v>63350.623666665997</v>
      </c>
      <c r="DR56" s="53">
        <f>_xll.OneStreamExcelAddIn.XFFunctions.XFGetCell("TRUE", "CONSOL", $D$3,"TOT_Entity","Aggregated","Budget_Working",[1]Setup!C12,"PERIODIC",$B56,"TOPFLOW","TOP","TOP","top1",$C56,"top3","Open_Acute_DIV1","TOP5","TOP6","REPORTED","TOP8")</f>
        <v>55024.233666665998</v>
      </c>
      <c r="DS56" s="53">
        <f>_xll.OneStreamExcelAddIn.XFFunctions.XFGetCell("TRUE", "CONSOL", $D$3,"TOT_Entity","Aggregated","Budget_Working",[1]Setup!C13,"PERIODIC",$B56,"TOPFLOW","TOP","TOP","top1",$C56,"top3","Open_Acute_DIV1","TOP5","TOP6","REPORTED","TOP8")</f>
        <v>51054.933666666002</v>
      </c>
      <c r="DT56" s="53">
        <f>_xll.OneStreamExcelAddIn.XFFunctions.XFGetCell("TRUE", "CONSOL", $D$3,"TOT_Entity","Aggregated","Budget_Working",[1]Setup!C14,"PERIODIC",$B56,"TOPFLOW","TOP","TOP","top1",$C56,"top3","Open_Acute_DIV1","TOP5","TOP6","REPORTED","TOP8")</f>
        <v>51743.413666665998</v>
      </c>
      <c r="DU56" s="53">
        <f>_xll.OneStreamExcelAddIn.XFFunctions.XFGetCell("TRUE", "CONSOL", $D$3,"TOT_Entity","Aggregated","Budget_Working",[1]Setup!C15,"PERIODIC",$B56,"TOPFLOW","TOP","TOP","top1",$C56,"top3","Open_Acute_DIV1","TOP5","TOP6","REPORTED","TOP8")</f>
        <v>62745.803666665997</v>
      </c>
      <c r="DV56" s="15"/>
      <c r="DW56" s="53">
        <f>_xll.OneStreamExcelAddIn.XFFunctions.XFGetCell("TRUE", "CONSOL", $D$3,"TOT_Entity","USD","Budget_Final",[1]Setup!C17,"PERIODIC",$B56,"TOPFLOW","TOP","TOP","top1",$C56,"top3","Open_Acute_DIV1","TOP5","TOP6","REPORTED","TOP8")</f>
        <v>54903.001841297002</v>
      </c>
      <c r="DX56" s="53">
        <f>_xll.OneStreamExcelAddIn.XFFunctions.XFGetCell("TRUE", "CONSOL", $D$3,"TOT_Entity","USD","Budget_Final",[1]Setup!C18,"PERIODIC",$B56,"TOPFLOW","TOP","TOP","top1",$C56,"top3","Open_Acute_DIV1","TOP5","TOP6","REPORTED","TOP8")</f>
        <v>49971.988899974</v>
      </c>
      <c r="DY56" s="53">
        <f>_xll.OneStreamExcelAddIn.XFFunctions.XFGetCell("TRUE", "CONSOL", $D$3,"TOT_Entity","USD","Budget_Final",[1]Setup!C19,"PERIODIC",$B56,"TOPFLOW","TOP","TOP","top1",$C56,"top3","Open_Acute_DIV1","TOP5","TOP6","REPORTED","TOP8")</f>
        <v>50189.122744758002</v>
      </c>
      <c r="DZ56" s="53">
        <f>_xll.OneStreamExcelAddIn.XFFunctions.XFGetCell("TRUE", "CONSOL", $D$3,"TOT_Entity","USD","Budget_Final",[1]Setup!C20,"PERIODIC",$B56,"TOPFLOW","TOP","TOP","top1",$C56,"top3","Open_Acute_DIV1","TOP5","TOP6","REPORTED","TOP8")</f>
        <v>43191.691156059998</v>
      </c>
      <c r="EA56" s="53">
        <f>_xll.OneStreamExcelAddIn.XFFunctions.XFGetCell("TRUE", "CONSOL", $D$3,"TOT_Entity","USD","Budget_Final",[1]Setup!C21,"PERIODIC",$B56,"TOPFLOW","TOP","TOP","top1",$C56,"top3","Open_Acute_DIV1","TOP5","TOP6","REPORTED","TOP8")</f>
        <v>47742.399765071998</v>
      </c>
      <c r="EB56" s="53">
        <f>_xll.OneStreamExcelAddIn.XFFunctions.XFGetCell("TRUE", "CONSOL", $D$3,"TOT_Entity","USD","Budget_Final",[1]Setup!C22,"PERIODIC",$B56,"TOPFLOW","TOP","TOP","top1",$C56,"top3","Open_Acute_DIV1","TOP5","TOP6","REPORTED","TOP8")</f>
        <v>49178.899001179998</v>
      </c>
      <c r="EC56" s="53">
        <f>_xll.OneStreamExcelAddIn.XFFunctions.XFGetCell("TRUE", "CONSOL", $D$3,"TOT_Entity","USD","Budget_Final",[1]Setup!C23,"PERIODIC",$B56,"TOPFLOW","TOP","TOP","top1",$C56,"top3","Open_Acute_DIV1","TOP5","TOP6","REPORTED","TOP8")</f>
        <v>52298.367482506001</v>
      </c>
      <c r="ED56" s="53">
        <f>_xll.OneStreamExcelAddIn.XFFunctions.XFGetCell("TRUE", "CONSOL", $D$3,"TOT_Entity","USD","Budget_Final",[1]Setup!C24,"PERIODIC",$B56,"TOPFLOW","TOP","TOP","top1",$C56,"top3","Open_Acute_DIV1","TOP5","TOP6","REPORTED","TOP8")</f>
        <v>49268.468077028003</v>
      </c>
      <c r="EE56" s="53">
        <f>_xll.OneStreamExcelAddIn.XFFunctions.XFGetCell("TRUE", "CONSOL", $D$3,"TOT_Entity","USD","Budget_Final",[1]Setup!C25,"PERIODIC",$B56,"TOPFLOW","TOP","TOP","top1",$C56,"top3","Open_Acute_DIV1","TOP5","TOP6","REPORTED","TOP8")</f>
        <v>50251.346157767002</v>
      </c>
      <c r="EF56" s="53">
        <f>_xll.OneStreamExcelAddIn.XFFunctions.XFGetCell("TRUE", "CONSOL", $D$3,"TOT_Entity","USD","Budget_Final",[1]Setup!C26,"PERIODIC",$B56,"TOPFLOW","TOP","TOP","top1",$C56,"top3","Open_Acute_DIV1","TOP5","TOP6","REPORTED","TOP8")</f>
        <v>50176.520118808003</v>
      </c>
      <c r="EG56" s="53">
        <f>_xll.OneStreamExcelAddIn.XFFunctions.XFGetCell("TRUE", "CONSOL", $D$3,"TOT_Entity","USD","Budget_Final",[1]Setup!C27,"PERIODIC",$B56,"TOPFLOW","TOP","TOP","top1",$C56,"top3","Open_Acute_DIV1","TOP5","TOP6","REPORTED","TOP8")</f>
        <v>50037.878073824999</v>
      </c>
      <c r="EH56" s="53">
        <f>_xll.OneStreamExcelAddIn.XFFunctions.XFGetCell("TRUE", "CONSOL", $D$3,"TOT_Entity","USD","Budget_Final",[1]Setup!C28,"PERIODIC",$B56,"TOPFLOW","TOP","TOP","top1",$C56,"top3","Open_Acute_DIV1","TOP5","TOP6","REPORTED","TOP8")</f>
        <v>51259.965530166999</v>
      </c>
    </row>
    <row r="57" spans="2:138" x14ac:dyDescent="0.25">
      <c r="B57" s="51" t="s">
        <v>101</v>
      </c>
      <c r="C57" s="65" t="s">
        <v>83</v>
      </c>
      <c r="D57" s="52" t="s">
        <v>102</v>
      </c>
      <c r="E57" s="53">
        <f>_xll.OneStreamExcelAddIn.XFFunctions.XFGetCell("TRUE","CONSOL", $D$3,"TOT_Entity","USD","Actual",$E$3,"PERIODIC",$B57,"TOPFLOW","TOP","TOP","top1",$C57,"top3","Open_Acute_DIV1","TOP5","TOP6","REPORTED","TOP8")</f>
        <v>22978.15</v>
      </c>
      <c r="F57" s="53">
        <f>_xll.OneStreamExcelAddIn.XFFunctions.XFGetCell("TRUE", "CONSOL", $D$3,"TOT_Entity","Aggregated","Budget_Working",$E$3,"PERIODIC",$B57,"TOPFLOW","TOP","TOP","top1",$C57,"top3","Open_Acute_DIV1","TOP5","TOP6","REPORTED","TOP8")</f>
        <v>34746.967499999999</v>
      </c>
      <c r="G57" s="53">
        <f t="shared" si="95"/>
        <v>11768.817499999997</v>
      </c>
      <c r="H57" s="40">
        <f t="shared" si="10"/>
        <v>0.33870056430104289</v>
      </c>
      <c r="I57" s="41"/>
      <c r="J57" s="53">
        <f>_xll.OneStreamExcelAddIn.XFFunctions.XFGetCell("TRUE", "CONSOL", $D$3,"TOT_Entity","USD","Actual",$E$3,"YTD",$B57,"TOPFLOW","TOP","TOP","top1",$C57,"top3","Open_Acute_DIV1","TOP5","TOP6","REPORTED","TOP8")</f>
        <v>101905.05</v>
      </c>
      <c r="K57" s="53">
        <f>_xll.OneStreamExcelAddIn.XFFunctions.XFGetCell("TRUE", "CONSOL", $D$3,"TOT_Entity","Aggregated","Budget_Working",$E$3,"YTD",$B57,"TOPFLOW","TOP","TOP","top1",$C57,"top3","Open_Acute_DIV1","TOP5","TOP6","REPORTED","TOP8")</f>
        <v>138987.87</v>
      </c>
      <c r="L57" s="53">
        <f t="shared" si="96"/>
        <v>37082.819999999992</v>
      </c>
      <c r="M57" s="40">
        <f t="shared" si="11"/>
        <v>0.26680616085418096</v>
      </c>
      <c r="N57" s="41"/>
      <c r="O57" s="53">
        <f>_xll.OneStreamExcelAddIn.XFFunctions.XFGetCell("TRUE", "CONSOL", $D$3,"TOT_Entity","USD","Actual",$F$3,"YTD",$B57,"TOPFLOW","TOP","TOP","top1",$C57,"top3","Open_Acute_DIV1","TOP5","TOP6","REPORTED","TOP8")</f>
        <v>141903.67999999999</v>
      </c>
      <c r="P57" s="53">
        <f>_xll.OneStreamExcelAddIn.XFFunctions.XFGetCell("TRUE", "CONSOL", $D$3,"TOT_Entity","USD","Actual",$E$3,"YTD",$B57,"TOPFLOW","TOP","TOP","top1",$C57,"top3","Open_Acute_DIV1","TOP5","TOP6","REPORTED","VAR_BW_PY_Actual")</f>
        <v>39998.629999999997</v>
      </c>
      <c r="Q57" s="40">
        <f t="shared" si="12"/>
        <v>0.28187168930361778</v>
      </c>
      <c r="R57" s="41"/>
      <c r="S57" s="53">
        <f>_xll.OneStreamExcelAddIn.XFFunctions.XFGetCell("TRUE", "CONSOL", $D$3,"TOT_Entity","USD","MIDFCST",$E$3,"MTD",$B57,"TOPFLOW","TOP","TOP","top1",$C57,"top3","Open_Acute_DIV1","TOP5","TOP6","REPORTED","TOP8")</f>
        <v>0</v>
      </c>
      <c r="T57" s="53">
        <f t="shared" si="122"/>
        <v>-22978.15</v>
      </c>
      <c r="U57" s="40">
        <f t="shared" si="97"/>
        <v>0</v>
      </c>
      <c r="V57" s="41"/>
      <c r="W57" s="42"/>
      <c r="X57" s="43"/>
      <c r="Y57" s="42"/>
      <c r="Z57" s="44"/>
      <c r="AA57" s="52"/>
      <c r="AB57" s="53">
        <f>_xll.OneStreamExcelAddIn.XFFunctions.XFGetCell("TRUE", "CONSOL", $D$3,"TOT_Entity","USD","Actual",[1]Setup!C4,"PERIODIC",$B57,"TOPFLOW","TOP","TOP","top1",$C57,"top3","Open_Acute_DIV1","TOP5","TOP6","REPORTED","TOP8")</f>
        <v>22892.97</v>
      </c>
      <c r="AC57" s="53">
        <f>_xll.OneStreamExcelAddIn.XFFunctions.XFGetCell("TRUE", "CONSOL", $D$3,"TOT_Entity","Aggregated","Budget_Working",[1]Setup!C4,"PERIODIC",$B57,"TOPFLOW","TOP","TOP","top1",$C57,"top3","Open_Acute_DIV1","TOP5","TOP6","REPORTED","TOP8")</f>
        <v>34746.967499999999</v>
      </c>
      <c r="AD57" s="53">
        <f t="shared" si="98"/>
        <v>11853.997499999998</v>
      </c>
      <c r="AE57" s="40">
        <f t="shared" si="99"/>
        <v>0.34115200125018097</v>
      </c>
      <c r="AG57" s="53">
        <f>_xll.OneStreamExcelAddIn.XFFunctions.XFGetCell("TRUE", "CONSOL", $D$3,"TOT_Entity","USD","Actual",[1]Setup!C5,"PERIODIC",$B57,"TOPFLOW","TOP","TOP","top1",$C57,"top3","Open_Acute_DIV1","TOP5","TOP6","REPORTED","TOP8")</f>
        <v>35439.86</v>
      </c>
      <c r="AH57" s="53">
        <f>_xll.OneStreamExcelAddIn.XFFunctions.XFGetCell("TRUE", "CONSOL", $D$3,"TOT_Entity","Aggregated","Budget_Working",[1]Setup!C5,"PERIODIC",$B57,"TOPFLOW","TOP","TOP","top1",$C57,"top3","Open_Acute_DIV1","TOP5","TOP6","REPORTED","TOP8")</f>
        <v>34746.967499999999</v>
      </c>
      <c r="AI57" s="53">
        <f t="shared" si="100"/>
        <v>-692.89250000000175</v>
      </c>
      <c r="AJ57" s="40">
        <f t="shared" si="101"/>
        <v>-1.9941092701111305E-2</v>
      </c>
      <c r="AL57" s="53">
        <f>_xll.OneStreamExcelAddIn.XFFunctions.XFGetCell("TRUE", "CONSOL", $D$3,"TOT_Entity","USD","Actual",[1]Setup!C6,"PERIODIC",$B57,"TOPFLOW","TOP","TOP","top1",$C57,"top3","Open_Acute_DIV1","TOP5","TOP6","REPORTED","TOP8")</f>
        <v>20594.07</v>
      </c>
      <c r="AM57" s="53">
        <f>_xll.OneStreamExcelAddIn.XFFunctions.XFGetCell("TRUE", "CONSOL", $D$3,"TOT_Entity","Aggregated","Budget_Working",[1]Setup!C6,"PERIODIC",$B57,"TOPFLOW","TOP","TOP","top1",$C57,"top3","Open_Acute_DIV1","TOP5","TOP6","REPORTED","TOP8")</f>
        <v>34746.967499999999</v>
      </c>
      <c r="AN57" s="53">
        <f t="shared" si="102"/>
        <v>-14152.897499999999</v>
      </c>
      <c r="AO57" s="40">
        <f t="shared" si="103"/>
        <v>-0.40731317056661132</v>
      </c>
      <c r="AQ57" s="53">
        <f>_xll.OneStreamExcelAddIn.XFFunctions.XFGetCell("TRUE", "CONSOL", $D$3,"TOT_Entity","USD","Actual",[1]Setup!C7,"PERIODIC",$B57,"TOPFLOW","TOP","TOP","top1",$C57,"top3","Open_Acute_DIV1","TOP5","TOP6","REPORTED","TOP8")</f>
        <v>22978.15</v>
      </c>
      <c r="AR57" s="53">
        <f>_xll.OneStreamExcelAddIn.XFFunctions.XFGetCell("TRUE", "CONSOL", $D$3,"TOT_Entity","Aggregated","Budget_Working",[1]Setup!C7,"PERIODIC",$B57,"TOPFLOW","TOP","TOP","top1",$C57,"top3","Open_Acute_DIV1","TOP5","TOP6","REPORTED","TOP8")</f>
        <v>34746.967499999999</v>
      </c>
      <c r="AS57" s="53">
        <f t="shared" si="104"/>
        <v>-11768.817499999997</v>
      </c>
      <c r="AT57" s="40">
        <f t="shared" si="105"/>
        <v>-0.33870056430104289</v>
      </c>
      <c r="AV57" s="53">
        <f>_xll.OneStreamExcelAddIn.XFFunctions.XFGetCell("TRUE", "CONSOL", $D$3,"TOT_Entity","USD","Actual",[1]Setup!C8,"PERIODIC",$B57,"TOPFLOW","TOP","TOP","top1",$C57,"top3","Open_Acute_DIV1","TOP5","TOP6","REPORTED","TOP8")</f>
        <v>-101905.05</v>
      </c>
      <c r="AW57" s="53">
        <f>_xll.OneStreamExcelAddIn.XFFunctions.XFGetCell("TRUE", "CONSOL", $D$3,"TOT_Entity","Aggregated","Budget_Working",[1]Setup!C8,"PERIODIC",$B57,"TOPFLOW","TOP","TOP","top1",$C57,"top3","Open_Acute_DIV1","TOP5","TOP6","REPORTED","TOP8")</f>
        <v>34746.967499999999</v>
      </c>
      <c r="AX57" s="53">
        <f t="shared" si="106"/>
        <v>-136652.01750000002</v>
      </c>
      <c r="AY57" s="40">
        <f t="shared" si="107"/>
        <v>-3.9327753565832761</v>
      </c>
      <c r="BA57" s="53">
        <f>_xll.OneStreamExcelAddIn.XFFunctions.XFGetCell("TRUE", "CONSOL", $D$3,"TOT_Entity","USD","Actual",[1]Setup!C9,"PERIODIC",$B57,"TOPFLOW","TOP","TOP","top1",$C57,"top3","Open_Acute_DIV1","TOP5","TOP6","REPORTED","TOP8")</f>
        <v>0</v>
      </c>
      <c r="BB57" s="53">
        <f>_xll.OneStreamExcelAddIn.XFFunctions.XFGetCell("TRUE", "CONSOL", $D$3,"TOT_Entity","Aggregated","Budget_Working",[1]Setup!C9,"PERIODIC",$B57,"TOPFLOW","TOP","TOP","top1",$C57,"top3","Open_Acute_DIV1","TOP5","TOP6","REPORTED","TOP8")</f>
        <v>34746.967499999999</v>
      </c>
      <c r="BC57" s="53">
        <f t="shared" si="108"/>
        <v>-34746.967499999999</v>
      </c>
      <c r="BD57" s="40">
        <f t="shared" si="109"/>
        <v>-1</v>
      </c>
      <c r="BF57" s="53">
        <f>_xll.OneStreamExcelAddIn.XFFunctions.XFGetCell("TRUE", "CONSOL", $D$3,"TOT_Entity","USD","Actual",[1]Setup!C10,"PERIODIC",$B57,"TOPFLOW","TOP","TOP","top1",$C57,"top3","Open_Acute_DIV1","TOP5","TOP6","REPORTED","TOP8")</f>
        <v>0</v>
      </c>
      <c r="BG57" s="53">
        <f>_xll.OneStreamExcelAddIn.XFFunctions.XFGetCell("TRUE", "CONSOL", $D$3,"TOT_Entity","Aggregated","Budget_Working",[1]Setup!C10,"PERIODIC",$B57,"TOPFLOW","TOP","TOP","top1",$C57,"top3","Open_Acute_DIV1","TOP5","TOP6","REPORTED","TOP8")</f>
        <v>34746.967499999999</v>
      </c>
      <c r="BH57" s="53">
        <f t="shared" si="110"/>
        <v>-34746.967499999999</v>
      </c>
      <c r="BI57" s="40">
        <f t="shared" si="111"/>
        <v>-1</v>
      </c>
      <c r="BK57" s="53">
        <f>_xll.OneStreamExcelAddIn.XFFunctions.XFGetCell("TRUE", "CONSOL", $D$3,"TOT_Entity","USD","Actual",[1]Setup!C11,"PERIODIC",$B57,"TOPFLOW","TOP","TOP","top1",$C57,"top3","Open_Acute_DIV1","TOP5","TOP6","REPORTED","TOP8")</f>
        <v>0</v>
      </c>
      <c r="BL57" s="53">
        <f>_xll.OneStreamExcelAddIn.XFFunctions.XFGetCell("TRUE", "CONSOL", $D$3,"TOT_Entity","Aggregated","Budget_Working",[1]Setup!C11,"PERIODIC",$B57,"TOPFLOW","TOP","TOP","top1",$C57,"top3","Open_Acute_DIV1","TOP5","TOP6","REPORTED","TOP8")</f>
        <v>34746.967499999999</v>
      </c>
      <c r="BM57" s="53">
        <f t="shared" si="112"/>
        <v>-34746.967499999999</v>
      </c>
      <c r="BN57" s="40">
        <f t="shared" si="113"/>
        <v>-1</v>
      </c>
      <c r="BP57" s="53">
        <f>_xll.OneStreamExcelAddIn.XFFunctions.XFGetCell("TRUE", "CONSOL", $D$3,"TOT_Entity","USD","Actual",[1]Setup!C12,"PERIODIC",$B57,"TOPFLOW","TOP","TOP","top1",$C57,"top3","Open_Acute_DIV1","TOP5","TOP6","REPORTED","TOP8")</f>
        <v>0</v>
      </c>
      <c r="BQ57" s="53">
        <f>_xll.OneStreamExcelAddIn.XFFunctions.XFGetCell("TRUE", "CONSOL", $D$3,"TOT_Entity","Aggregated","Budget_Working",[1]Setup!C12,"PERIODIC",$B57,"TOPFLOW","TOP","TOP","top1",$C57,"top3","Open_Acute_DIV1","TOP5","TOP6","REPORTED","TOP8")</f>
        <v>34746.967499999999</v>
      </c>
      <c r="BR57" s="53">
        <f t="shared" si="114"/>
        <v>-34746.967499999999</v>
      </c>
      <c r="BS57" s="40">
        <f t="shared" si="115"/>
        <v>-1</v>
      </c>
      <c r="BU57" s="53">
        <f>_xll.OneStreamExcelAddIn.XFFunctions.XFGetCell("TRUE", "CONSOL", $D$3,"TOT_Entity","USD","Actual",[1]Setup!C13,"PERIODIC",$B57,"TOPFLOW","TOP","TOP","top1",$C57,"top3","Open_Acute_DIV1","TOP5","TOP6","REPORTED","TOP8")</f>
        <v>0</v>
      </c>
      <c r="BV57" s="53">
        <f>_xll.OneStreamExcelAddIn.XFFunctions.XFGetCell("TRUE", "CONSOL", $D$3,"TOT_Entity","Aggregated","Budget_Working",[1]Setup!C13,"PERIODIC",$B57,"TOPFLOW","TOP","TOP","top1",$C57,"top3","Open_Acute_DIV1","TOP5","TOP6","REPORTED","TOP8")</f>
        <v>34746.967499999999</v>
      </c>
      <c r="BW57" s="53">
        <f t="shared" si="116"/>
        <v>-34746.967499999999</v>
      </c>
      <c r="BX57" s="40">
        <f t="shared" si="117"/>
        <v>-1</v>
      </c>
      <c r="BZ57" s="53">
        <f>_xll.OneStreamExcelAddIn.XFFunctions.XFGetCell("TRUE", "CONSOL", $D$3,"TOT_Entity","USD","Actual",[1]Setup!C14,"PERIODIC",$B57,"TOPFLOW","TOP","TOP","top1",$C57,"top3","Open_Acute_DIV1","TOP5","TOP6","REPORTED","TOP8")</f>
        <v>0</v>
      </c>
      <c r="CA57" s="53">
        <f>_xll.OneStreamExcelAddIn.XFFunctions.XFGetCell("TRUE", "CONSOL", $D$3,"TOT_Entity","Aggregated","Budget_Working",[1]Setup!C14,"PERIODIC",$B57,"TOPFLOW","TOP","TOP","top1",$C57,"top3","Open_Acute_DIV1","TOP5","TOP6","REPORTED","TOP8")</f>
        <v>34746.967499999999</v>
      </c>
      <c r="CB57" s="53">
        <f t="shared" si="118"/>
        <v>-34746.967499999999</v>
      </c>
      <c r="CC57" s="40">
        <f t="shared" si="119"/>
        <v>-1</v>
      </c>
      <c r="CE57" s="53">
        <f>_xll.OneStreamExcelAddIn.XFFunctions.XFGetCell("TRUE", "CONSOL", $D$3,"TOT_Entity","USD","Actual",[1]Setup!C15,"PERIODIC",$B57,"TOPFLOW","TOP","TOP","top1",$C57,"top3","Open_Acute_DIV1","TOP5","TOP6","REPORTED","TOP8")</f>
        <v>0</v>
      </c>
      <c r="CF57" s="53">
        <f>_xll.OneStreamExcelAddIn.XFFunctions.XFGetCell("TRUE", "CONSOL", $D$3,"TOT_Entity","Aggregated","Budget_Working",[1]Setup!C15,"PERIODIC",$B57,"TOPFLOW","TOP","TOP","top1",$C57,"top3","Open_Acute_DIV1","TOP5","TOP6","REPORTED","TOP8")</f>
        <v>34746.967499999999</v>
      </c>
      <c r="CG57" s="53">
        <f t="shared" si="120"/>
        <v>-34746.967499999999</v>
      </c>
      <c r="CH57" s="40">
        <f t="shared" si="121"/>
        <v>-1</v>
      </c>
      <c r="CI57" s="15"/>
      <c r="CJ57" s="53">
        <f>_xll.OneStreamExcelAddIn.XFFunctions.XFGetCell("TRUE", "CONSOL", $D$3,"TOT_Entity","USD","Actual",[1]Setup!C4,"PERIODIC",$B57,"TOPFLOW","TOP","TOP","top1",$C57,"top3","Open_Acute_DIV1","TOP5","TOP6","REPORTED","TOP8")</f>
        <v>22892.97</v>
      </c>
      <c r="CK57" s="53">
        <f>_xll.OneStreamExcelAddIn.XFFunctions.XFGetCell("TRUE", "CONSOL", $D$3,"TOT_Entity","USD","Actual",[1]Setup!C5,"PERIODIC",$B57,"TOPFLOW","TOP","TOP","top1",$C57,"top3","Open_Acute_DIV1","TOP5","TOP6","REPORTED","TOP8")</f>
        <v>35439.86</v>
      </c>
      <c r="CL57" s="53">
        <f>_xll.OneStreamExcelAddIn.XFFunctions.XFGetCell("TRUE", "CONSOL", $D$3,"TOT_Entity","USD","Actual",[1]Setup!C6,"PERIODIC",$B57,"TOPFLOW","TOP","TOP","top1",$C57,"top3","Open_Acute_DIV1","TOP5","TOP6","REPORTED","TOP8")</f>
        <v>20594.07</v>
      </c>
      <c r="CM57" s="53">
        <f>_xll.OneStreamExcelAddIn.XFFunctions.XFGetCell("TRUE", "CONSOL", $D$3,"TOT_Entity","USD","Actual",[1]Setup!C7,"PERIODIC",$B57,"TOPFLOW","TOP","TOP","top1",$C57,"top3","Open_Acute_DIV1","TOP5","TOP6","REPORTED","TOP8")</f>
        <v>22978.15</v>
      </c>
      <c r="CN57" s="53">
        <f>_xll.OneStreamExcelAddIn.XFFunctions.XFGetCell("TRUE", "CONSOL", $D$3,"TOT_Entity","USD","Actual",[1]Setup!C8,"PERIODIC",$B57,"TOPFLOW","TOP","TOP","top1",$C57,"top3","Open_Acute_DIV1","TOP5","TOP6","REPORTED","TOP8")</f>
        <v>-101905.05</v>
      </c>
      <c r="CO57" s="53">
        <f>_xll.OneStreamExcelAddIn.XFFunctions.XFGetCell("TRUE", "CONSOL", $D$3,"TOT_Entity","USD","Actual",[1]Setup!C9,"PERIODIC",$B57,"TOPFLOW","TOP","TOP","top1",$C57,"top3","Open_Acute_DIV1","TOP5","TOP6","REPORTED","TOP8")</f>
        <v>0</v>
      </c>
      <c r="CP57" s="53">
        <f>_xll.OneStreamExcelAddIn.XFFunctions.XFGetCell("TRUE", "CONSOL", $D$3,"TOT_Entity","USD","Actual",[1]Setup!C10,"PERIODIC",$B57,"TOPFLOW","TOP","TOP","top1",$C57,"top3","Open_Acute_DIV1","TOP5","TOP6","REPORTED","TOP8")</f>
        <v>0</v>
      </c>
      <c r="CQ57" s="53">
        <f>_xll.OneStreamExcelAddIn.XFFunctions.XFGetCell("TRUE", "CONSOL", $D$3,"TOT_Entity","USD","Actual",[1]Setup!C11,"PERIODIC",$B57,"TOPFLOW","TOP","TOP","top1",$C57,"top3","Open_Acute_DIV1","TOP5","TOP6","REPORTED","TOP8")</f>
        <v>0</v>
      </c>
      <c r="CR57" s="53">
        <f>_xll.OneStreamExcelAddIn.XFFunctions.XFGetCell("TRUE", "CONSOL", $D$3,"TOT_Entity","USD","Actual",[1]Setup!C12,"PERIODIC",$B57,"TOPFLOW","TOP","TOP","top1",$C57,"top3","Open_Acute_DIV1","TOP5","TOP6","REPORTED","TOP8")</f>
        <v>0</v>
      </c>
      <c r="CS57" s="53">
        <f>_xll.OneStreamExcelAddIn.XFFunctions.XFGetCell("TRUE", "CONSOL", $D$3,"TOT_Entity","USD","Actual",[1]Setup!C13,"PERIODIC",$B57,"TOPFLOW","TOP","TOP","top1",$C57,"top3","Open_Acute_DIV1","TOP5","TOP6","REPORTED","TOP8")</f>
        <v>0</v>
      </c>
      <c r="CT57" s="53">
        <f>_xll.OneStreamExcelAddIn.XFFunctions.XFGetCell("TRUE", "CONSOL", $D$3,"TOT_Entity","USD","Actual",[1]Setup!C14,"PERIODIC",$B57,"TOPFLOW","TOP","TOP","top1",$C57,"top3","Open_Acute_DIV1","TOP5","TOP6","REPORTED","TOP8")</f>
        <v>0</v>
      </c>
      <c r="CU57" s="53">
        <f>_xll.OneStreamExcelAddIn.XFFunctions.XFGetCell("TRUE", "CONSOL", $D$3,"TOT_Entity","USD","Actual",[1]Setup!C15,"PERIODIC",$B57,"TOPFLOW","TOP","TOP","top1",$C57,"top3","Open_Acute_DIV1","TOP5","TOP6","REPORTED","TOP8")</f>
        <v>0</v>
      </c>
      <c r="CV57" s="15"/>
      <c r="CW57" s="53">
        <f>_xll.OneStreamExcelAddIn.XFFunctions.XFGetCell("TRUE", "CONSOL", $D$3,"TOT_Entity","USD","Actual",[1]Setup!C17,"PERIODIC",$B57,"TOPFLOW","TOP","TOP","top1",$C57,"top3","Open_Acute_DIV1","TOP5","TOP6","REPORTED","TOP8")</f>
        <v>35635.980000000003</v>
      </c>
      <c r="CX57" s="53">
        <f>_xll.OneStreamExcelAddIn.XFFunctions.XFGetCell("TRUE", "CONSOL", $D$3,"TOT_Entity","USD","Actual",[1]Setup!C18,"PERIODIC",$B57,"TOPFLOW","TOP","TOP","top1",$C57,"top3","Open_Acute_DIV1","TOP5","TOP6","REPORTED","TOP8")</f>
        <v>26655.72</v>
      </c>
      <c r="CY57" s="53">
        <f>_xll.OneStreamExcelAddIn.XFFunctions.XFGetCell("TRUE", "CONSOL", $D$3,"TOT_Entity","USD","Actual",[1]Setup!C19,"PERIODIC",$B57,"TOPFLOW","TOP","TOP","top1",$C57,"top3","Open_Acute_DIV1","TOP5","TOP6","REPORTED","TOP8")</f>
        <v>22815.05</v>
      </c>
      <c r="CZ57" s="53">
        <f>_xll.OneStreamExcelAddIn.XFFunctions.XFGetCell("TRUE", "CONSOL", $D$3,"TOT_Entity","USD","Actual",[1]Setup!C20,"PERIODIC",$B57,"TOPFLOW","TOP","TOP","top1",$C57,"top3","Open_Acute_DIV1","TOP5","TOP6","REPORTED","TOP8")</f>
        <v>56796.93</v>
      </c>
      <c r="DA57" s="53">
        <f>_xll.OneStreamExcelAddIn.XFFunctions.XFGetCell("TRUE", "CONSOL", $D$3,"TOT_Entity","USD","Actual",[1]Setup!C21,"PERIODIC",$B57,"TOPFLOW","TOP","TOP","top1",$C57,"top3","Open_Acute_DIV1","TOP5","TOP6","REPORTED","TOP8")</f>
        <v>65075.88</v>
      </c>
      <c r="DB57" s="53">
        <f>_xll.OneStreamExcelAddIn.XFFunctions.XFGetCell("TRUE", "CONSOL", $D$3,"TOT_Entity","USD","Actual",[1]Setup!C22,"PERIODIC",$B57,"TOPFLOW","TOP","TOP","top1",$C57,"top3","Open_Acute_DIV1","TOP5","TOP6","REPORTED","TOP8")</f>
        <v>43901.82</v>
      </c>
      <c r="DC57" s="53">
        <f>_xll.OneStreamExcelAddIn.XFFunctions.XFGetCell("TRUE", "CONSOL", $D$3,"TOT_Entity","USD","Actual",[1]Setup!C23,"PERIODIC",$B57,"TOPFLOW","TOP","TOP","top1",$C57,"top3","Open_Acute_DIV1","TOP5","TOP6","REPORTED","TOP8")</f>
        <v>76633.17</v>
      </c>
      <c r="DD57" s="53">
        <f>_xll.OneStreamExcelAddIn.XFFunctions.XFGetCell("TRUE", "CONSOL", $D$3,"TOT_Entity","USD","Actual",[1]Setup!C24,"PERIODIC",$B57,"TOPFLOW","TOP","TOP","top1",$C57,"top3","Open_Acute_DIV1","TOP5","TOP6","REPORTED","TOP8")</f>
        <v>71481.06</v>
      </c>
      <c r="DE57" s="53">
        <f>_xll.OneStreamExcelAddIn.XFFunctions.XFGetCell("TRUE", "CONSOL", $D$3,"TOT_Entity","USD","Actual",[1]Setup!C25,"PERIODIC",$B57,"TOPFLOW","TOP","TOP","top1",$C57,"top3","Open_Acute_DIV1","TOP5","TOP6","REPORTED","TOP8")</f>
        <v>35105.040000000001</v>
      </c>
      <c r="DF57" s="53">
        <f>_xll.OneStreamExcelAddIn.XFFunctions.XFGetCell("TRUE", "CONSOL", $D$3,"TOT_Entity","USD","Actual",[1]Setup!C26,"PERIODIC",$B57,"TOPFLOW","TOP","TOP","top1",$C57,"top3","Open_Acute_DIV1","TOP5","TOP6","REPORTED","TOP8")</f>
        <v>42789.45</v>
      </c>
      <c r="DG57" s="53">
        <f>_xll.OneStreamExcelAddIn.XFFunctions.XFGetCell("TRUE", "CONSOL", $D$3,"TOT_Entity","USD","Actual",[1]Setup!C27,"PERIODIC",$B57,"TOPFLOW","TOP","TOP","top1",$C57,"top3","Open_Acute_DIV1","TOP5","TOP6","REPORTED","TOP8")</f>
        <v>22850.41</v>
      </c>
      <c r="DH57" s="53">
        <f>_xll.OneStreamExcelAddIn.XFFunctions.XFGetCell("TRUE", "CONSOL", $D$3,"TOT_Entity","USD","Actual",[1]Setup!C28,"PERIODIC",$B57,"TOPFLOW","TOP","TOP","top1",$C57,"top3","Open_Acute_DIV1","TOP5","TOP6","REPORTED","TOP8")</f>
        <v>34203.68</v>
      </c>
      <c r="DI57" s="15"/>
      <c r="DJ57" s="53">
        <f>_xll.OneStreamExcelAddIn.XFFunctions.XFGetCell("TRUE", "CONSOL", $D$3,"TOT_Entity","Aggregated","Budget_Working",[1]Setup!C4,"PERIODIC",$B57,"TOPFLOW","TOP","TOP","top1",$C57,"top3","Open_Acute_DIV1","TOP5","TOP6","REPORTED","TOP8")</f>
        <v>34746.967499999999</v>
      </c>
      <c r="DK57" s="53">
        <f>_xll.OneStreamExcelAddIn.XFFunctions.XFGetCell("TRUE", "CONSOL", $D$3,"TOT_Entity","Aggregated","Budget_Working",[1]Setup!C5,"PERIODIC",$B57,"TOPFLOW","TOP","TOP","top1",$C57,"top3","Open_Acute_DIV1","TOP5","TOP6","REPORTED","TOP8")</f>
        <v>34746.967499999999</v>
      </c>
      <c r="DL57" s="53">
        <f>_xll.OneStreamExcelAddIn.XFFunctions.XFGetCell("TRUE", "CONSOL", $D$3,"TOT_Entity","Aggregated","Budget_Working",[1]Setup!C6,"PERIODIC",$B57,"TOPFLOW","TOP","TOP","top1",$C57,"top3","Open_Acute_DIV1","TOP5","TOP6","REPORTED","TOP8")</f>
        <v>34746.967499999999</v>
      </c>
      <c r="DM57" s="53">
        <f>_xll.OneStreamExcelAddIn.XFFunctions.XFGetCell("TRUE", "CONSOL", $D$3,"TOT_Entity","Aggregated","Budget_Working",[1]Setup!C7,"PERIODIC",$B57,"TOPFLOW","TOP","TOP","top1",$C57,"top3","Open_Acute_DIV1","TOP5","TOP6","REPORTED","TOP8")</f>
        <v>34746.967499999999</v>
      </c>
      <c r="DN57" s="53">
        <f>_xll.OneStreamExcelAddIn.XFFunctions.XFGetCell("TRUE", "CONSOL", $D$3,"TOT_Entity","Aggregated","Budget_Working",[1]Setup!C8,"PERIODIC",$B57,"TOPFLOW","TOP","TOP","top1",$C57,"top3","Open_Acute_DIV1","TOP5","TOP6","REPORTED","TOP8")</f>
        <v>34746.967499999999</v>
      </c>
      <c r="DO57" s="53">
        <f>_xll.OneStreamExcelAddIn.XFFunctions.XFGetCell("TRUE", "CONSOL", $D$3,"TOT_Entity","Aggregated","Budget_Working",[1]Setup!C9,"PERIODIC",$B57,"TOPFLOW","TOP","TOP","top1",$C57,"top3","Open_Acute_DIV1","TOP5","TOP6","REPORTED","TOP8")</f>
        <v>34746.967499999999</v>
      </c>
      <c r="DP57" s="53">
        <f>_xll.OneStreamExcelAddIn.XFFunctions.XFGetCell("TRUE", "CONSOL", $D$3,"TOT_Entity","Aggregated","Budget_Working",[1]Setup!C10,"PERIODIC",$B57,"TOPFLOW","TOP","TOP","top1",$C57,"top3","Open_Acute_DIV1","TOP5","TOP6","REPORTED","TOP8")</f>
        <v>34746.967499999999</v>
      </c>
      <c r="DQ57" s="53">
        <f>_xll.OneStreamExcelAddIn.XFFunctions.XFGetCell("TRUE", "CONSOL", $D$3,"TOT_Entity","Aggregated","Budget_Working",[1]Setup!C11,"PERIODIC",$B57,"TOPFLOW","TOP","TOP","top1",$C57,"top3","Open_Acute_DIV1","TOP5","TOP6","REPORTED","TOP8")</f>
        <v>34746.967499999999</v>
      </c>
      <c r="DR57" s="53">
        <f>_xll.OneStreamExcelAddIn.XFFunctions.XFGetCell("TRUE", "CONSOL", $D$3,"TOT_Entity","Aggregated","Budget_Working",[1]Setup!C12,"PERIODIC",$B57,"TOPFLOW","TOP","TOP","top1",$C57,"top3","Open_Acute_DIV1","TOP5","TOP6","REPORTED","TOP8")</f>
        <v>34746.967499999999</v>
      </c>
      <c r="DS57" s="53">
        <f>_xll.OneStreamExcelAddIn.XFFunctions.XFGetCell("TRUE", "CONSOL", $D$3,"TOT_Entity","Aggregated","Budget_Working",[1]Setup!C13,"PERIODIC",$B57,"TOPFLOW","TOP","TOP","top1",$C57,"top3","Open_Acute_DIV1","TOP5","TOP6","REPORTED","TOP8")</f>
        <v>34746.967499999999</v>
      </c>
      <c r="DT57" s="53">
        <f>_xll.OneStreamExcelAddIn.XFFunctions.XFGetCell("TRUE", "CONSOL", $D$3,"TOT_Entity","Aggregated","Budget_Working",[1]Setup!C14,"PERIODIC",$B57,"TOPFLOW","TOP","TOP","top1",$C57,"top3","Open_Acute_DIV1","TOP5","TOP6","REPORTED","TOP8")</f>
        <v>34746.967499999999</v>
      </c>
      <c r="DU57" s="53">
        <f>_xll.OneStreamExcelAddIn.XFFunctions.XFGetCell("TRUE", "CONSOL", $D$3,"TOT_Entity","Aggregated","Budget_Working",[1]Setup!C15,"PERIODIC",$B57,"TOPFLOW","TOP","TOP","top1",$C57,"top3","Open_Acute_DIV1","TOP5","TOP6","REPORTED","TOP8")</f>
        <v>34746.967499999999</v>
      </c>
      <c r="DV57" s="15"/>
      <c r="DW57" s="53">
        <f>_xll.OneStreamExcelAddIn.XFFunctions.XFGetCell("TRUE", "CONSOL", $D$3,"TOT_Entity","USD","Budget_Final",[1]Setup!C17,"PERIODIC",$B57,"TOPFLOW","TOP","TOP","top1",$C57,"top3","Open_Acute_DIV1","TOP5","TOP6","REPORTED","TOP8")</f>
        <v>28993.160844105001</v>
      </c>
      <c r="DX57" s="53">
        <f>_xll.OneStreamExcelAddIn.XFFunctions.XFGetCell("TRUE", "CONSOL", $D$3,"TOT_Entity","USD","Budget_Final",[1]Setup!C18,"PERIODIC",$B57,"TOPFLOW","TOP","TOP","top1",$C57,"top3","Open_Acute_DIV1","TOP5","TOP6","REPORTED","TOP8")</f>
        <v>28992.622563934001</v>
      </c>
      <c r="DY57" s="53">
        <f>_xll.OneStreamExcelAddIn.XFFunctions.XFGetCell("TRUE", "CONSOL", $D$3,"TOT_Entity","USD","Budget_Final",[1]Setup!C19,"PERIODIC",$B57,"TOPFLOW","TOP","TOP","top1",$C57,"top3","Open_Acute_DIV1","TOP5","TOP6","REPORTED","TOP8")</f>
        <v>28993.917447701999</v>
      </c>
      <c r="DZ57" s="53">
        <f>_xll.OneStreamExcelAddIn.XFFunctions.XFGetCell("TRUE", "CONSOL", $D$3,"TOT_Entity","USD","Budget_Final",[1]Setup!C20,"PERIODIC",$B57,"TOPFLOW","TOP","TOP","top1",$C57,"top3","Open_Acute_DIV1","TOP5","TOP6","REPORTED","TOP8")</f>
        <v>28993.849692156</v>
      </c>
      <c r="EA57" s="53">
        <f>_xll.OneStreamExcelAddIn.XFFunctions.XFGetCell("TRUE", "CONSOL", $D$3,"TOT_Entity","USD","Budget_Final",[1]Setup!C21,"PERIODIC",$B57,"TOPFLOW","TOP","TOP","top1",$C57,"top3","Open_Acute_DIV1","TOP5","TOP6","REPORTED","TOP8")</f>
        <v>28994.19599828</v>
      </c>
      <c r="EB57" s="53">
        <f>_xll.OneStreamExcelAddIn.XFFunctions.XFGetCell("TRUE", "CONSOL", $D$3,"TOT_Entity","USD","Budget_Final",[1]Setup!C22,"PERIODIC",$B57,"TOPFLOW","TOP","TOP","top1",$C57,"top3","Open_Acute_DIV1","TOP5","TOP6","REPORTED","TOP8")</f>
        <v>28993.548556395999</v>
      </c>
      <c r="EC57" s="53">
        <f>_xll.OneStreamExcelAddIn.XFFunctions.XFGetCell("TRUE", "CONSOL", $D$3,"TOT_Entity","USD","Budget_Final",[1]Setup!C23,"PERIODIC",$B57,"TOPFLOW","TOP","TOP","top1",$C57,"top3","Open_Acute_DIV1","TOP5","TOP6","REPORTED","TOP8")</f>
        <v>28994.173413098</v>
      </c>
      <c r="ED57" s="53">
        <f>_xll.OneStreamExcelAddIn.XFFunctions.XFGetCell("TRUE", "CONSOL", $D$3,"TOT_Entity","USD","Budget_Final",[1]Setup!C24,"PERIODIC",$B57,"TOPFLOW","TOP","TOP","top1",$C57,"top3","Open_Acute_DIV1","TOP5","TOP6","REPORTED","TOP8")</f>
        <v>28994.180941491999</v>
      </c>
      <c r="EE57" s="53">
        <f>_xll.OneStreamExcelAddIn.XFFunctions.XFGetCell("TRUE", "CONSOL", $D$3,"TOT_Entity","USD","Budget_Final",[1]Setup!C25,"PERIODIC",$B57,"TOPFLOW","TOP","TOP","top1",$C57,"top3","Open_Acute_DIV1","TOP5","TOP6","REPORTED","TOP8")</f>
        <v>28994.177177295001</v>
      </c>
      <c r="EF57" s="53">
        <f>_xll.OneStreamExcelAddIn.XFFunctions.XFGetCell("TRUE", "CONSOL", $D$3,"TOT_Entity","USD","Budget_Final",[1]Setup!C26,"PERIODIC",$B57,"TOPFLOW","TOP","TOP","top1",$C57,"top3","Open_Acute_DIV1","TOP5","TOP6","REPORTED","TOP8")</f>
        <v>28994.105657552002</v>
      </c>
      <c r="EG57" s="53">
        <f>_xll.OneStreamExcelAddIn.XFFunctions.XFGetCell("TRUE", "CONSOL", $D$3,"TOT_Entity","USD","Budget_Final",[1]Setup!C27,"PERIODIC",$B57,"TOPFLOW","TOP","TOP","top1",$C57,"top3","Open_Acute_DIV1","TOP5","TOP6","REPORTED","TOP8")</f>
        <v>28993.341525561002</v>
      </c>
      <c r="EH57" s="53">
        <f>_xll.OneStreamExcelAddIn.XFFunctions.XFGetCell("TRUE", "CONSOL", $D$3,"TOT_Entity","USD","Budget_Final",[1]Setup!C28,"PERIODIC",$B57,"TOPFLOW","TOP","TOP","top1",$C57,"top3","Open_Acute_DIV1","TOP5","TOP6","REPORTED","TOP8")</f>
        <v>28993.544792199002</v>
      </c>
    </row>
    <row r="58" spans="2:138" x14ac:dyDescent="0.25">
      <c r="B58" s="51" t="s">
        <v>103</v>
      </c>
      <c r="C58" s="65" t="s">
        <v>83</v>
      </c>
      <c r="D58" s="52" t="s">
        <v>104</v>
      </c>
      <c r="E58" s="53">
        <f>_xll.OneStreamExcelAddIn.XFFunctions.XFGetCell("TRUE","CONSOL", $D$3,"TOT_Entity","USD","Actual",$E$3,"PERIODIC",$B58,"TOPFLOW","TOP","TOP","top1",$C58,"top3","Open_Acute_DIV1","TOP5","TOP6","REPORTED","TOP8")</f>
        <v>329255.06</v>
      </c>
      <c r="F58" s="53">
        <f>_xll.OneStreamExcelAddIn.XFFunctions.XFGetCell("TRUE", "CONSOL", $D$3,"TOT_Entity","Aggregated","Budget_Working",$E$3,"PERIODIC",$B58,"TOPFLOW","TOP","TOP","top1",$C58,"top3","Open_Acute_DIV1","TOP5","TOP6","REPORTED","TOP8")</f>
        <v>306443.13</v>
      </c>
      <c r="G58" s="53">
        <f t="shared" si="95"/>
        <v>-22811.929999999993</v>
      </c>
      <c r="H58" s="40">
        <f t="shared" si="10"/>
        <v>-7.4440990078648503E-2</v>
      </c>
      <c r="I58" s="41"/>
      <c r="J58" s="53">
        <f>_xll.OneStreamExcelAddIn.XFFunctions.XFGetCell("TRUE", "CONSOL", $D$3,"TOT_Entity","USD","Actual",$E$3,"YTD",$B58,"TOPFLOW","TOP","TOP","top1",$C58,"top3","Open_Acute_DIV1","TOP5","TOP6","REPORTED","TOP8")</f>
        <v>1234995.75</v>
      </c>
      <c r="K58" s="53">
        <f>_xll.OneStreamExcelAddIn.XFFunctions.XFGetCell("TRUE", "CONSOL", $D$3,"TOT_Entity","Aggregated","Budget_Working",$E$3,"YTD",$B58,"TOPFLOW","TOP","TOP","top1",$C58,"top3","Open_Acute_DIV1","TOP5","TOP6","REPORTED","TOP8")</f>
        <v>1225772.52</v>
      </c>
      <c r="L58" s="53">
        <f t="shared" si="96"/>
        <v>-9223.2299999999814</v>
      </c>
      <c r="M58" s="40">
        <f t="shared" si="11"/>
        <v>-7.5244222312962124E-3</v>
      </c>
      <c r="N58" s="41"/>
      <c r="O58" s="53">
        <f>_xll.OneStreamExcelAddIn.XFFunctions.XFGetCell("TRUE", "CONSOL", $D$3,"TOT_Entity","USD","Actual",$F$3,"YTD",$B58,"TOPFLOW","TOP","TOP","top1",$C58,"top3","Open_Acute_DIV1","TOP5","TOP6","REPORTED","TOP8")</f>
        <v>1243216.81</v>
      </c>
      <c r="P58" s="53">
        <f>_xll.OneStreamExcelAddIn.XFFunctions.XFGetCell("TRUE", "CONSOL", $D$3,"TOT_Entity","USD","Actual",$E$3,"YTD",$B58,"TOPFLOW","TOP","TOP","top1",$C58,"top3","Open_Acute_DIV1","TOP5","TOP6","REPORTED","VAR_BW_PY_Actual")</f>
        <v>8221.06</v>
      </c>
      <c r="Q58" s="40">
        <f t="shared" si="12"/>
        <v>6.6127323358827483E-3</v>
      </c>
      <c r="R58" s="41"/>
      <c r="S58" s="53">
        <f>_xll.OneStreamExcelAddIn.XFFunctions.XFGetCell("TRUE", "CONSOL", $D$3,"TOT_Entity","USD","MIDFCST",$E$3,"MTD",$B58,"TOPFLOW","TOP","TOP","top1",$C58,"top3","Open_Acute_DIV1","TOP5","TOP6","REPORTED","TOP8")</f>
        <v>0</v>
      </c>
      <c r="T58" s="53">
        <f t="shared" si="122"/>
        <v>-329255.06</v>
      </c>
      <c r="U58" s="40">
        <f t="shared" si="97"/>
        <v>0</v>
      </c>
      <c r="V58" s="41"/>
      <c r="W58" s="42"/>
      <c r="X58" s="43"/>
      <c r="Y58" s="42"/>
      <c r="Z58" s="44"/>
      <c r="AA58" s="52"/>
      <c r="AB58" s="53">
        <f>_xll.OneStreamExcelAddIn.XFFunctions.XFGetCell("TRUE", "CONSOL", $D$3,"TOT_Entity","USD","Actual",[1]Setup!C4,"PERIODIC",$B58,"TOPFLOW","TOP","TOP","top1",$C58,"top3","Open_Acute_DIV1","TOP5","TOP6","REPORTED","TOP8")</f>
        <v>305515.55</v>
      </c>
      <c r="AC58" s="53">
        <f>_xll.OneStreamExcelAddIn.XFFunctions.XFGetCell("TRUE", "CONSOL", $D$3,"TOT_Entity","Aggregated","Budget_Working",[1]Setup!C4,"PERIODIC",$B58,"TOPFLOW","TOP","TOP","top1",$C58,"top3","Open_Acute_DIV1","TOP5","TOP6","REPORTED","TOP8")</f>
        <v>306443.13</v>
      </c>
      <c r="AD58" s="53">
        <f t="shared" si="98"/>
        <v>927.5800000000163</v>
      </c>
      <c r="AE58" s="40">
        <f t="shared" si="99"/>
        <v>3.0269237884367525E-3</v>
      </c>
      <c r="AG58" s="53">
        <f>_xll.OneStreamExcelAddIn.XFFunctions.XFGetCell("TRUE", "CONSOL", $D$3,"TOT_Entity","USD","Actual",[1]Setup!C5,"PERIODIC",$B58,"TOPFLOW","TOP","TOP","top1",$C58,"top3","Open_Acute_DIV1","TOP5","TOP6","REPORTED","TOP8")</f>
        <v>306860.09000000003</v>
      </c>
      <c r="AH58" s="53">
        <f>_xll.OneStreamExcelAddIn.XFFunctions.XFGetCell("TRUE", "CONSOL", $D$3,"TOT_Entity","Aggregated","Budget_Working",[1]Setup!C5,"PERIODIC",$B58,"TOPFLOW","TOP","TOP","top1",$C58,"top3","Open_Acute_DIV1","TOP5","TOP6","REPORTED","TOP8")</f>
        <v>306443.13</v>
      </c>
      <c r="AI58" s="53">
        <f t="shared" si="100"/>
        <v>-416.96000000002095</v>
      </c>
      <c r="AJ58" s="40">
        <f t="shared" si="101"/>
        <v>-1.360643979847161E-3</v>
      </c>
      <c r="AL58" s="53">
        <f>_xll.OneStreamExcelAddIn.XFFunctions.XFGetCell("TRUE", "CONSOL", $D$3,"TOT_Entity","USD","Actual",[1]Setup!C6,"PERIODIC",$B58,"TOPFLOW","TOP","TOP","top1",$C58,"top3","Open_Acute_DIV1","TOP5","TOP6","REPORTED","TOP8")</f>
        <v>293365.05</v>
      </c>
      <c r="AM58" s="53">
        <f>_xll.OneStreamExcelAddIn.XFFunctions.XFGetCell("TRUE", "CONSOL", $D$3,"TOT_Entity","Aggregated","Budget_Working",[1]Setup!C6,"PERIODIC",$B58,"TOPFLOW","TOP","TOP","top1",$C58,"top3","Open_Acute_DIV1","TOP5","TOP6","REPORTED","TOP8")</f>
        <v>306443.13</v>
      </c>
      <c r="AN58" s="53">
        <f t="shared" si="102"/>
        <v>-13078.080000000016</v>
      </c>
      <c r="AO58" s="40">
        <f t="shared" si="103"/>
        <v>-4.2677021344874055E-2</v>
      </c>
      <c r="AQ58" s="53">
        <f>_xll.OneStreamExcelAddIn.XFFunctions.XFGetCell("TRUE", "CONSOL", $D$3,"TOT_Entity","USD","Actual",[1]Setup!C7,"PERIODIC",$B58,"TOPFLOW","TOP","TOP","top1",$C58,"top3","Open_Acute_DIV1","TOP5","TOP6","REPORTED","TOP8")</f>
        <v>329255.06</v>
      </c>
      <c r="AR58" s="53">
        <f>_xll.OneStreamExcelAddIn.XFFunctions.XFGetCell("TRUE", "CONSOL", $D$3,"TOT_Entity","Aggregated","Budget_Working",[1]Setup!C7,"PERIODIC",$B58,"TOPFLOW","TOP","TOP","top1",$C58,"top3","Open_Acute_DIV1","TOP5","TOP6","REPORTED","TOP8")</f>
        <v>306443.13</v>
      </c>
      <c r="AS58" s="53">
        <f t="shared" si="104"/>
        <v>22811.929999999993</v>
      </c>
      <c r="AT58" s="40">
        <f t="shared" si="105"/>
        <v>7.4440990078648461E-2</v>
      </c>
      <c r="AV58" s="53">
        <f>_xll.OneStreamExcelAddIn.XFFunctions.XFGetCell("TRUE", "CONSOL", $D$3,"TOT_Entity","USD","Actual",[1]Setup!C8,"PERIODIC",$B58,"TOPFLOW","TOP","TOP","top1",$C58,"top3","Open_Acute_DIV1","TOP5","TOP6","REPORTED","TOP8")</f>
        <v>-1234995.75</v>
      </c>
      <c r="AW58" s="53">
        <f>_xll.OneStreamExcelAddIn.XFFunctions.XFGetCell("TRUE", "CONSOL", $D$3,"TOT_Entity","Aggregated","Budget_Working",[1]Setup!C8,"PERIODIC",$B58,"TOPFLOW","TOP","TOP","top1",$C58,"top3","Open_Acute_DIV1","TOP5","TOP6","REPORTED","TOP8")</f>
        <v>306443.13</v>
      </c>
      <c r="AX58" s="53">
        <f t="shared" si="106"/>
        <v>-1541438.88</v>
      </c>
      <c r="AY58" s="40">
        <f t="shared" si="107"/>
        <v>-5.0300976889251849</v>
      </c>
      <c r="BA58" s="53">
        <f>_xll.OneStreamExcelAddIn.XFFunctions.XFGetCell("TRUE", "CONSOL", $D$3,"TOT_Entity","USD","Actual",[1]Setup!C9,"PERIODIC",$B58,"TOPFLOW","TOP","TOP","top1",$C58,"top3","Open_Acute_DIV1","TOP5","TOP6","REPORTED","TOP8")</f>
        <v>0</v>
      </c>
      <c r="BB58" s="53">
        <f>_xll.OneStreamExcelAddIn.XFFunctions.XFGetCell("TRUE", "CONSOL", $D$3,"TOT_Entity","Aggregated","Budget_Working",[1]Setup!C9,"PERIODIC",$B58,"TOPFLOW","TOP","TOP","top1",$C58,"top3","Open_Acute_DIV1","TOP5","TOP6","REPORTED","TOP8")</f>
        <v>306443.13</v>
      </c>
      <c r="BC58" s="53">
        <f t="shared" si="108"/>
        <v>-306443.13</v>
      </c>
      <c r="BD58" s="40">
        <f t="shared" si="109"/>
        <v>-1</v>
      </c>
      <c r="BF58" s="53">
        <f>_xll.OneStreamExcelAddIn.XFFunctions.XFGetCell("TRUE", "CONSOL", $D$3,"TOT_Entity","USD","Actual",[1]Setup!C10,"PERIODIC",$B58,"TOPFLOW","TOP","TOP","top1",$C58,"top3","Open_Acute_DIV1","TOP5","TOP6","REPORTED","TOP8")</f>
        <v>0</v>
      </c>
      <c r="BG58" s="53">
        <f>_xll.OneStreamExcelAddIn.XFFunctions.XFGetCell("TRUE", "CONSOL", $D$3,"TOT_Entity","Aggregated","Budget_Working",[1]Setup!C10,"PERIODIC",$B58,"TOPFLOW","TOP","TOP","top1",$C58,"top3","Open_Acute_DIV1","TOP5","TOP6","REPORTED","TOP8")</f>
        <v>306443.13</v>
      </c>
      <c r="BH58" s="53">
        <f t="shared" si="110"/>
        <v>-306443.13</v>
      </c>
      <c r="BI58" s="40">
        <f t="shared" si="111"/>
        <v>-1</v>
      </c>
      <c r="BK58" s="53">
        <f>_xll.OneStreamExcelAddIn.XFFunctions.XFGetCell("TRUE", "CONSOL", $D$3,"TOT_Entity","USD","Actual",[1]Setup!C11,"PERIODIC",$B58,"TOPFLOW","TOP","TOP","top1",$C58,"top3","Open_Acute_DIV1","TOP5","TOP6","REPORTED","TOP8")</f>
        <v>0</v>
      </c>
      <c r="BL58" s="53">
        <f>_xll.OneStreamExcelAddIn.XFFunctions.XFGetCell("TRUE", "CONSOL", $D$3,"TOT_Entity","Aggregated","Budget_Working",[1]Setup!C11,"PERIODIC",$B58,"TOPFLOW","TOP","TOP","top1",$C58,"top3","Open_Acute_DIV1","TOP5","TOP6","REPORTED","TOP8")</f>
        <v>306443.13</v>
      </c>
      <c r="BM58" s="53">
        <f t="shared" si="112"/>
        <v>-306443.13</v>
      </c>
      <c r="BN58" s="40">
        <f t="shared" si="113"/>
        <v>-1</v>
      </c>
      <c r="BP58" s="53">
        <f>_xll.OneStreamExcelAddIn.XFFunctions.XFGetCell("TRUE", "CONSOL", $D$3,"TOT_Entity","USD","Actual",[1]Setup!C12,"PERIODIC",$B58,"TOPFLOW","TOP","TOP","top1",$C58,"top3","Open_Acute_DIV1","TOP5","TOP6","REPORTED","TOP8")</f>
        <v>0</v>
      </c>
      <c r="BQ58" s="53">
        <f>_xll.OneStreamExcelAddIn.XFFunctions.XFGetCell("TRUE", "CONSOL", $D$3,"TOT_Entity","Aggregated","Budget_Working",[1]Setup!C12,"PERIODIC",$B58,"TOPFLOW","TOP","TOP","top1",$C58,"top3","Open_Acute_DIV1","TOP5","TOP6","REPORTED","TOP8")</f>
        <v>306497.52</v>
      </c>
      <c r="BR58" s="53">
        <f t="shared" si="114"/>
        <v>-306497.52</v>
      </c>
      <c r="BS58" s="40">
        <f t="shared" si="115"/>
        <v>-1</v>
      </c>
      <c r="BU58" s="53">
        <f>_xll.OneStreamExcelAddIn.XFFunctions.XFGetCell("TRUE", "CONSOL", $D$3,"TOT_Entity","USD","Actual",[1]Setup!C13,"PERIODIC",$B58,"TOPFLOW","TOP","TOP","top1",$C58,"top3","Open_Acute_DIV1","TOP5","TOP6","REPORTED","TOP8")</f>
        <v>0</v>
      </c>
      <c r="BV58" s="53">
        <f>_xll.OneStreamExcelAddIn.XFFunctions.XFGetCell("TRUE", "CONSOL", $D$3,"TOT_Entity","Aggregated","Budget_Working",[1]Setup!C13,"PERIODIC",$B58,"TOPFLOW","TOP","TOP","top1",$C58,"top3","Open_Acute_DIV1","TOP5","TOP6","REPORTED","TOP8")</f>
        <v>306497.52</v>
      </c>
      <c r="BW58" s="53">
        <f t="shared" si="116"/>
        <v>-306497.52</v>
      </c>
      <c r="BX58" s="40">
        <f t="shared" si="117"/>
        <v>-1</v>
      </c>
      <c r="BZ58" s="53">
        <f>_xll.OneStreamExcelAddIn.XFFunctions.XFGetCell("TRUE", "CONSOL", $D$3,"TOT_Entity","USD","Actual",[1]Setup!C14,"PERIODIC",$B58,"TOPFLOW","TOP","TOP","top1",$C58,"top3","Open_Acute_DIV1","TOP5","TOP6","REPORTED","TOP8")</f>
        <v>0</v>
      </c>
      <c r="CA58" s="53">
        <f>_xll.OneStreamExcelAddIn.XFFunctions.XFGetCell("TRUE", "CONSOL", $D$3,"TOT_Entity","Aggregated","Budget_Working",[1]Setup!C14,"PERIODIC",$B58,"TOPFLOW","TOP","TOP","top1",$C58,"top3","Open_Acute_DIV1","TOP5","TOP6","REPORTED","TOP8")</f>
        <v>306497.52</v>
      </c>
      <c r="CB58" s="53">
        <f t="shared" si="118"/>
        <v>-306497.52</v>
      </c>
      <c r="CC58" s="40">
        <f t="shared" si="119"/>
        <v>-1</v>
      </c>
      <c r="CE58" s="53">
        <f>_xll.OneStreamExcelAddIn.XFFunctions.XFGetCell("TRUE", "CONSOL", $D$3,"TOT_Entity","USD","Actual",[1]Setup!C15,"PERIODIC",$B58,"TOPFLOW","TOP","TOP","top1",$C58,"top3","Open_Acute_DIV1","TOP5","TOP6","REPORTED","TOP8")</f>
        <v>0</v>
      </c>
      <c r="CF58" s="53">
        <f>_xll.OneStreamExcelAddIn.XFFunctions.XFGetCell("TRUE", "CONSOL", $D$3,"TOT_Entity","Aggregated","Budget_Working",[1]Setup!C15,"PERIODIC",$B58,"TOPFLOW","TOP","TOP","top1",$C58,"top3","Open_Acute_DIV1","TOP5","TOP6","REPORTED","TOP8")</f>
        <v>306497.52</v>
      </c>
      <c r="CG58" s="53">
        <f t="shared" si="120"/>
        <v>-306497.52</v>
      </c>
      <c r="CH58" s="40">
        <f t="shared" si="121"/>
        <v>-1</v>
      </c>
      <c r="CI58" s="15"/>
      <c r="CJ58" s="53">
        <f>_xll.OneStreamExcelAddIn.XFFunctions.XFGetCell("TRUE", "CONSOL", $D$3,"TOT_Entity","USD","Actual",[1]Setup!C4,"PERIODIC",$B58,"TOPFLOW","TOP","TOP","top1",$C58,"top3","Open_Acute_DIV1","TOP5","TOP6","REPORTED","TOP8")</f>
        <v>305515.55</v>
      </c>
      <c r="CK58" s="53">
        <f>_xll.OneStreamExcelAddIn.XFFunctions.XFGetCell("TRUE", "CONSOL", $D$3,"TOT_Entity","USD","Actual",[1]Setup!C5,"PERIODIC",$B58,"TOPFLOW","TOP","TOP","top1",$C58,"top3","Open_Acute_DIV1","TOP5","TOP6","REPORTED","TOP8")</f>
        <v>306860.09000000003</v>
      </c>
      <c r="CL58" s="53">
        <f>_xll.OneStreamExcelAddIn.XFFunctions.XFGetCell("TRUE", "CONSOL", $D$3,"TOT_Entity","USD","Actual",[1]Setup!C6,"PERIODIC",$B58,"TOPFLOW","TOP","TOP","top1",$C58,"top3","Open_Acute_DIV1","TOP5","TOP6","REPORTED","TOP8")</f>
        <v>293365.05</v>
      </c>
      <c r="CM58" s="53">
        <f>_xll.OneStreamExcelAddIn.XFFunctions.XFGetCell("TRUE", "CONSOL", $D$3,"TOT_Entity","USD","Actual",[1]Setup!C7,"PERIODIC",$B58,"TOPFLOW","TOP","TOP","top1",$C58,"top3","Open_Acute_DIV1","TOP5","TOP6","REPORTED","TOP8")</f>
        <v>329255.06</v>
      </c>
      <c r="CN58" s="53">
        <f>_xll.OneStreamExcelAddIn.XFFunctions.XFGetCell("TRUE", "CONSOL", $D$3,"TOT_Entity","USD","Actual",[1]Setup!C8,"PERIODIC",$B58,"TOPFLOW","TOP","TOP","top1",$C58,"top3","Open_Acute_DIV1","TOP5","TOP6","REPORTED","TOP8")</f>
        <v>-1234995.75</v>
      </c>
      <c r="CO58" s="53">
        <f>_xll.OneStreamExcelAddIn.XFFunctions.XFGetCell("TRUE", "CONSOL", $D$3,"TOT_Entity","USD","Actual",[1]Setup!C9,"PERIODIC",$B58,"TOPFLOW","TOP","TOP","top1",$C58,"top3","Open_Acute_DIV1","TOP5","TOP6","REPORTED","TOP8")</f>
        <v>0</v>
      </c>
      <c r="CP58" s="53">
        <f>_xll.OneStreamExcelAddIn.XFFunctions.XFGetCell("TRUE", "CONSOL", $D$3,"TOT_Entity","USD","Actual",[1]Setup!C10,"PERIODIC",$B58,"TOPFLOW","TOP","TOP","top1",$C58,"top3","Open_Acute_DIV1","TOP5","TOP6","REPORTED","TOP8")</f>
        <v>0</v>
      </c>
      <c r="CQ58" s="53">
        <f>_xll.OneStreamExcelAddIn.XFFunctions.XFGetCell("TRUE", "CONSOL", $D$3,"TOT_Entity","USD","Actual",[1]Setup!C11,"PERIODIC",$B58,"TOPFLOW","TOP","TOP","top1",$C58,"top3","Open_Acute_DIV1","TOP5","TOP6","REPORTED","TOP8")</f>
        <v>0</v>
      </c>
      <c r="CR58" s="53">
        <f>_xll.OneStreamExcelAddIn.XFFunctions.XFGetCell("TRUE", "CONSOL", $D$3,"TOT_Entity","USD","Actual",[1]Setup!C12,"PERIODIC",$B58,"TOPFLOW","TOP","TOP","top1",$C58,"top3","Open_Acute_DIV1","TOP5","TOP6","REPORTED","TOP8")</f>
        <v>0</v>
      </c>
      <c r="CS58" s="53">
        <f>_xll.OneStreamExcelAddIn.XFFunctions.XFGetCell("TRUE", "CONSOL", $D$3,"TOT_Entity","USD","Actual",[1]Setup!C13,"PERIODIC",$B58,"TOPFLOW","TOP","TOP","top1",$C58,"top3","Open_Acute_DIV1","TOP5","TOP6","REPORTED","TOP8")</f>
        <v>0</v>
      </c>
      <c r="CT58" s="53">
        <f>_xll.OneStreamExcelAddIn.XFFunctions.XFGetCell("TRUE", "CONSOL", $D$3,"TOT_Entity","USD","Actual",[1]Setup!C14,"PERIODIC",$B58,"TOPFLOW","TOP","TOP","top1",$C58,"top3","Open_Acute_DIV1","TOP5","TOP6","REPORTED","TOP8")</f>
        <v>0</v>
      </c>
      <c r="CU58" s="53">
        <f>_xll.OneStreamExcelAddIn.XFFunctions.XFGetCell("TRUE", "CONSOL", $D$3,"TOT_Entity","USD","Actual",[1]Setup!C15,"PERIODIC",$B58,"TOPFLOW","TOP","TOP","top1",$C58,"top3","Open_Acute_DIV1","TOP5","TOP6","REPORTED","TOP8")</f>
        <v>0</v>
      </c>
      <c r="CV58" s="15"/>
      <c r="CW58" s="53">
        <f>_xll.OneStreamExcelAddIn.XFFunctions.XFGetCell("TRUE", "CONSOL", $D$3,"TOT_Entity","USD","Actual",[1]Setup!C17,"PERIODIC",$B58,"TOPFLOW","TOP","TOP","top1",$C58,"top3","Open_Acute_DIV1","TOP5","TOP6","REPORTED","TOP8")</f>
        <v>311226.69</v>
      </c>
      <c r="CX58" s="53">
        <f>_xll.OneStreamExcelAddIn.XFFunctions.XFGetCell("TRUE", "CONSOL", $D$3,"TOT_Entity","USD","Actual",[1]Setup!C18,"PERIODIC",$B58,"TOPFLOW","TOP","TOP","top1",$C58,"top3","Open_Acute_DIV1","TOP5","TOP6","REPORTED","TOP8")</f>
        <v>310008.31</v>
      </c>
      <c r="CY58" s="53">
        <f>_xll.OneStreamExcelAddIn.XFFunctions.XFGetCell("TRUE", "CONSOL", $D$3,"TOT_Entity","USD","Actual",[1]Setup!C19,"PERIODIC",$B58,"TOPFLOW","TOP","TOP","top1",$C58,"top3","Open_Acute_DIV1","TOP5","TOP6","REPORTED","TOP8")</f>
        <v>315633.21999999997</v>
      </c>
      <c r="CZ58" s="53">
        <f>_xll.OneStreamExcelAddIn.XFFunctions.XFGetCell("TRUE", "CONSOL", $D$3,"TOT_Entity","USD","Actual",[1]Setup!C20,"PERIODIC",$B58,"TOPFLOW","TOP","TOP","top1",$C58,"top3","Open_Acute_DIV1","TOP5","TOP6","REPORTED","TOP8")</f>
        <v>306348.59000000003</v>
      </c>
      <c r="DA58" s="53">
        <f>_xll.OneStreamExcelAddIn.XFFunctions.XFGetCell("TRUE", "CONSOL", $D$3,"TOT_Entity","USD","Actual",[1]Setup!C21,"PERIODIC",$B58,"TOPFLOW","TOP","TOP","top1",$C58,"top3","Open_Acute_DIV1","TOP5","TOP6","REPORTED","TOP8")</f>
        <v>311020.67</v>
      </c>
      <c r="DB58" s="53">
        <f>_xll.OneStreamExcelAddIn.XFFunctions.XFGetCell("TRUE", "CONSOL", $D$3,"TOT_Entity","USD","Actual",[1]Setup!C22,"PERIODIC",$B58,"TOPFLOW","TOP","TOP","top1",$C58,"top3","Open_Acute_DIV1","TOP5","TOP6","REPORTED","TOP8")</f>
        <v>310368.67</v>
      </c>
      <c r="DC58" s="53">
        <f>_xll.OneStreamExcelAddIn.XFFunctions.XFGetCell("TRUE", "CONSOL", $D$3,"TOT_Entity","USD","Actual",[1]Setup!C23,"PERIODIC",$B58,"TOPFLOW","TOP","TOP","top1",$C58,"top3","Open_Acute_DIV1","TOP5","TOP6","REPORTED","TOP8")</f>
        <v>310487.86</v>
      </c>
      <c r="DD58" s="53">
        <f>_xll.OneStreamExcelAddIn.XFFunctions.XFGetCell("TRUE", "CONSOL", $D$3,"TOT_Entity","USD","Actual",[1]Setup!C24,"PERIODIC",$B58,"TOPFLOW","TOP","TOP","top1",$C58,"top3","Open_Acute_DIV1","TOP5","TOP6","REPORTED","TOP8")</f>
        <v>311020.67</v>
      </c>
      <c r="DE58" s="53">
        <f>_xll.OneStreamExcelAddIn.XFFunctions.XFGetCell("TRUE", "CONSOL", $D$3,"TOT_Entity","USD","Actual",[1]Setup!C25,"PERIODIC",$B58,"TOPFLOW","TOP","TOP","top1",$C58,"top3","Open_Acute_DIV1","TOP5","TOP6","REPORTED","TOP8")</f>
        <v>315764.21999999997</v>
      </c>
      <c r="DF58" s="53">
        <f>_xll.OneStreamExcelAddIn.XFFunctions.XFGetCell("TRUE", "CONSOL", $D$3,"TOT_Entity","USD","Actual",[1]Setup!C26,"PERIODIC",$B58,"TOPFLOW","TOP","TOP","top1",$C58,"top3","Open_Acute_DIV1","TOP5","TOP6","REPORTED","TOP8")</f>
        <v>310820.58</v>
      </c>
      <c r="DG58" s="53">
        <f>_xll.OneStreamExcelAddIn.XFFunctions.XFGetCell("TRUE", "CONSOL", $D$3,"TOT_Entity","USD","Actual",[1]Setup!C27,"PERIODIC",$B58,"TOPFLOW","TOP","TOP","top1",$C58,"top3","Open_Acute_DIV1","TOP5","TOP6","REPORTED","TOP8")</f>
        <v>312697.63</v>
      </c>
      <c r="DH58" s="53">
        <f>_xll.OneStreamExcelAddIn.XFFunctions.XFGetCell("TRUE", "CONSOL", $D$3,"TOT_Entity","USD","Actual",[1]Setup!C28,"PERIODIC",$B58,"TOPFLOW","TOP","TOP","top1",$C58,"top3","Open_Acute_DIV1","TOP5","TOP6","REPORTED","TOP8")</f>
        <v>316079.51</v>
      </c>
      <c r="DI58" s="15"/>
      <c r="DJ58" s="53">
        <f>_xll.OneStreamExcelAddIn.XFFunctions.XFGetCell("TRUE", "CONSOL", $D$3,"TOT_Entity","Aggregated","Budget_Working",[1]Setup!C4,"PERIODIC",$B58,"TOPFLOW","TOP","TOP","top1",$C58,"top3","Open_Acute_DIV1","TOP5","TOP6","REPORTED","TOP8")</f>
        <v>306443.13</v>
      </c>
      <c r="DK58" s="53">
        <f>_xll.OneStreamExcelAddIn.XFFunctions.XFGetCell("TRUE", "CONSOL", $D$3,"TOT_Entity","Aggregated","Budget_Working",[1]Setup!C5,"PERIODIC",$B58,"TOPFLOW","TOP","TOP","top1",$C58,"top3","Open_Acute_DIV1","TOP5","TOP6","REPORTED","TOP8")</f>
        <v>306443.13</v>
      </c>
      <c r="DL58" s="53">
        <f>_xll.OneStreamExcelAddIn.XFFunctions.XFGetCell("TRUE", "CONSOL", $D$3,"TOT_Entity","Aggregated","Budget_Working",[1]Setup!C6,"PERIODIC",$B58,"TOPFLOW","TOP","TOP","top1",$C58,"top3","Open_Acute_DIV1","TOP5","TOP6","REPORTED","TOP8")</f>
        <v>306443.13</v>
      </c>
      <c r="DM58" s="53">
        <f>_xll.OneStreamExcelAddIn.XFFunctions.XFGetCell("TRUE", "CONSOL", $D$3,"TOT_Entity","Aggregated","Budget_Working",[1]Setup!C7,"PERIODIC",$B58,"TOPFLOW","TOP","TOP","top1",$C58,"top3","Open_Acute_DIV1","TOP5","TOP6","REPORTED","TOP8")</f>
        <v>306443.13</v>
      </c>
      <c r="DN58" s="53">
        <f>_xll.OneStreamExcelAddIn.XFFunctions.XFGetCell("TRUE", "CONSOL", $D$3,"TOT_Entity","Aggregated","Budget_Working",[1]Setup!C8,"PERIODIC",$B58,"TOPFLOW","TOP","TOP","top1",$C58,"top3","Open_Acute_DIV1","TOP5","TOP6","REPORTED","TOP8")</f>
        <v>306443.13</v>
      </c>
      <c r="DO58" s="53">
        <f>_xll.OneStreamExcelAddIn.XFFunctions.XFGetCell("TRUE", "CONSOL", $D$3,"TOT_Entity","Aggregated","Budget_Working",[1]Setup!C9,"PERIODIC",$B58,"TOPFLOW","TOP","TOP","top1",$C58,"top3","Open_Acute_DIV1","TOP5","TOP6","REPORTED","TOP8")</f>
        <v>306443.13</v>
      </c>
      <c r="DP58" s="53">
        <f>_xll.OneStreamExcelAddIn.XFFunctions.XFGetCell("TRUE", "CONSOL", $D$3,"TOT_Entity","Aggregated","Budget_Working",[1]Setup!C10,"PERIODIC",$B58,"TOPFLOW","TOP","TOP","top1",$C58,"top3","Open_Acute_DIV1","TOP5","TOP6","REPORTED","TOP8")</f>
        <v>306443.13</v>
      </c>
      <c r="DQ58" s="53">
        <f>_xll.OneStreamExcelAddIn.XFFunctions.XFGetCell("TRUE", "CONSOL", $D$3,"TOT_Entity","Aggregated","Budget_Working",[1]Setup!C11,"PERIODIC",$B58,"TOPFLOW","TOP","TOP","top1",$C58,"top3","Open_Acute_DIV1","TOP5","TOP6","REPORTED","TOP8")</f>
        <v>306443.13</v>
      </c>
      <c r="DR58" s="53">
        <f>_xll.OneStreamExcelAddIn.XFFunctions.XFGetCell("TRUE", "CONSOL", $D$3,"TOT_Entity","Aggregated","Budget_Working",[1]Setup!C12,"PERIODIC",$B58,"TOPFLOW","TOP","TOP","top1",$C58,"top3","Open_Acute_DIV1","TOP5","TOP6","REPORTED","TOP8")</f>
        <v>306497.52</v>
      </c>
      <c r="DS58" s="53">
        <f>_xll.OneStreamExcelAddIn.XFFunctions.XFGetCell("TRUE", "CONSOL", $D$3,"TOT_Entity","Aggregated","Budget_Working",[1]Setup!C13,"PERIODIC",$B58,"TOPFLOW","TOP","TOP","top1",$C58,"top3","Open_Acute_DIV1","TOP5","TOP6","REPORTED","TOP8")</f>
        <v>306497.52</v>
      </c>
      <c r="DT58" s="53">
        <f>_xll.OneStreamExcelAddIn.XFFunctions.XFGetCell("TRUE", "CONSOL", $D$3,"TOT_Entity","Aggregated","Budget_Working",[1]Setup!C14,"PERIODIC",$B58,"TOPFLOW","TOP","TOP","top1",$C58,"top3","Open_Acute_DIV1","TOP5","TOP6","REPORTED","TOP8")</f>
        <v>306497.52</v>
      </c>
      <c r="DU58" s="53">
        <f>_xll.OneStreamExcelAddIn.XFFunctions.XFGetCell("TRUE", "CONSOL", $D$3,"TOT_Entity","Aggregated","Budget_Working",[1]Setup!C15,"PERIODIC",$B58,"TOPFLOW","TOP","TOP","top1",$C58,"top3","Open_Acute_DIV1","TOP5","TOP6","REPORTED","TOP8")</f>
        <v>306497.52</v>
      </c>
      <c r="DV58" s="15"/>
      <c r="DW58" s="53">
        <f>_xll.OneStreamExcelAddIn.XFFunctions.XFGetCell("TRUE", "CONSOL", $D$3,"TOT_Entity","USD","Budget_Final",[1]Setup!C17,"PERIODIC",$B58,"TOPFLOW","TOP","TOP","top1",$C58,"top3","Open_Acute_DIV1","TOP5","TOP6","REPORTED","TOP8")</f>
        <v>312046.912621375</v>
      </c>
      <c r="DX58" s="53">
        <f>_xll.OneStreamExcelAddIn.XFFunctions.XFGetCell("TRUE", "CONSOL", $D$3,"TOT_Entity","USD","Budget_Final",[1]Setup!C18,"PERIODIC",$B58,"TOPFLOW","TOP","TOP","top1",$C58,"top3","Open_Acute_DIV1","TOP5","TOP6","REPORTED","TOP8")</f>
        <v>312046.53100085002</v>
      </c>
      <c r="DY58" s="53">
        <f>_xll.OneStreamExcelAddIn.XFFunctions.XFGetCell("TRUE", "CONSOL", $D$3,"TOT_Entity","USD","Budget_Final",[1]Setup!C19,"PERIODIC",$B58,"TOPFLOW","TOP","TOP","top1",$C58,"top3","Open_Acute_DIV1","TOP5","TOP6","REPORTED","TOP8")</f>
        <v>312047.44902504998</v>
      </c>
      <c r="DZ58" s="53">
        <f>_xll.OneStreamExcelAddIn.XFFunctions.XFGetCell("TRUE", "CONSOL", $D$3,"TOT_Entity","USD","Budget_Final",[1]Setup!C20,"PERIODIC",$B58,"TOPFLOW","TOP","TOP","top1",$C58,"top3","Open_Acute_DIV1","TOP5","TOP6","REPORTED","TOP8")</f>
        <v>312047.40098889999</v>
      </c>
      <c r="EA58" s="53">
        <f>_xll.OneStreamExcelAddIn.XFFunctions.XFGetCell("TRUE", "CONSOL", $D$3,"TOT_Entity","USD","Budget_Final",[1]Setup!C21,"PERIODIC",$B58,"TOPFLOW","TOP","TOP","top1",$C58,"top3","Open_Acute_DIV1","TOP5","TOP6","REPORTED","TOP8")</f>
        <v>312047.64650700003</v>
      </c>
      <c r="EB58" s="53">
        <f>_xll.OneStreamExcelAddIn.XFFunctions.XFGetCell("TRUE", "CONSOL", $D$3,"TOT_Entity","USD","Budget_Final",[1]Setup!C22,"PERIODIC",$B58,"TOPFLOW","TOP","TOP","top1",$C58,"top3","Open_Acute_DIV1","TOP5","TOP6","REPORTED","TOP8")</f>
        <v>312047.18749490002</v>
      </c>
      <c r="EC58" s="53">
        <f>_xll.OneStreamExcelAddIn.XFFunctions.XFGetCell("TRUE", "CONSOL", $D$3,"TOT_Entity","USD","Budget_Final",[1]Setup!C23,"PERIODIC",$B58,"TOPFLOW","TOP","TOP","top1",$C58,"top3","Open_Acute_DIV1","TOP5","TOP6","REPORTED","TOP8")</f>
        <v>312047.63049494999</v>
      </c>
      <c r="ED58" s="53">
        <f>_xll.OneStreamExcelAddIn.XFFunctions.XFGetCell("TRUE", "CONSOL", $D$3,"TOT_Entity","USD","Budget_Final",[1]Setup!C24,"PERIODIC",$B58,"TOPFLOW","TOP","TOP","top1",$C58,"top3","Open_Acute_DIV1","TOP5","TOP6","REPORTED","TOP8")</f>
        <v>312047.6358323</v>
      </c>
      <c r="EE58" s="53">
        <f>_xll.OneStreamExcelAddIn.XFFunctions.XFGetCell("TRUE", "CONSOL", $D$3,"TOT_Entity","USD","Budget_Final",[1]Setup!C25,"PERIODIC",$B58,"TOPFLOW","TOP","TOP","top1",$C58,"top3","Open_Acute_DIV1","TOP5","TOP6","REPORTED","TOP8")</f>
        <v>312047.63316362503</v>
      </c>
      <c r="EF58" s="53">
        <f>_xll.OneStreamExcelAddIn.XFFunctions.XFGetCell("TRUE", "CONSOL", $D$3,"TOT_Entity","USD","Budget_Final",[1]Setup!C26,"PERIODIC",$B58,"TOPFLOW","TOP","TOP","top1",$C58,"top3","Open_Acute_DIV1","TOP5","TOP6","REPORTED","TOP8")</f>
        <v>312047.5824588</v>
      </c>
      <c r="EG58" s="53">
        <f>_xll.OneStreamExcelAddIn.XFFunctions.XFGetCell("TRUE", "CONSOL", $D$3,"TOT_Entity","USD","Budget_Final",[1]Setup!C27,"PERIODIC",$B58,"TOPFLOW","TOP","TOP","top1",$C58,"top3","Open_Acute_DIV1","TOP5","TOP6","REPORTED","TOP8")</f>
        <v>312047.040717775</v>
      </c>
      <c r="EH58" s="53">
        <f>_xll.OneStreamExcelAddIn.XFFunctions.XFGetCell("TRUE", "CONSOL", $D$3,"TOT_Entity","USD","Budget_Final",[1]Setup!C28,"PERIODIC",$B58,"TOPFLOW","TOP","TOP","top1",$C58,"top3","Open_Acute_DIV1","TOP5","TOP6","REPORTED","TOP8")</f>
        <v>312047.18482622498</v>
      </c>
    </row>
    <row r="59" spans="2:138" x14ac:dyDescent="0.25">
      <c r="B59" s="51" t="s">
        <v>105</v>
      </c>
      <c r="C59" s="65" t="s">
        <v>83</v>
      </c>
      <c r="D59" s="52" t="s">
        <v>106</v>
      </c>
      <c r="E59" s="53">
        <f>_xll.OneStreamExcelAddIn.XFFunctions.XFGetCell("TRUE","CONSOL", $D$3,"TOT_Entity","USD","Actual",$E$3,"PERIODIC",$B59,"TOPFLOW","TOP","TOP","top1",$C59,"top3","Open_Acute_DIV1","TOP5","TOP6","REPORTED","TOP8")</f>
        <v>102320.17</v>
      </c>
      <c r="F59" s="53">
        <f>_xll.OneStreamExcelAddIn.XFFunctions.XFGetCell("TRUE", "CONSOL", $D$3,"TOT_Entity","Aggregated","Budget_Working",$E$3,"PERIODIC",$B59,"TOPFLOW","TOP","TOP","top1",$C59,"top3","Open_Acute_DIV1","TOP5","TOP6","REPORTED","TOP8")</f>
        <v>63137.07</v>
      </c>
      <c r="G59" s="53">
        <f t="shared" si="95"/>
        <v>-39183.1</v>
      </c>
      <c r="H59" s="40">
        <f t="shared" si="10"/>
        <v>-0.62060371189223695</v>
      </c>
      <c r="I59" s="41"/>
      <c r="J59" s="53">
        <f>_xll.OneStreamExcelAddIn.XFFunctions.XFGetCell("TRUE", "CONSOL", $D$3,"TOT_Entity","USD","Actual",$E$3,"YTD",$B59,"TOPFLOW","TOP","TOP","top1",$C59,"top3","Open_Acute_DIV1","TOP5","TOP6","REPORTED","TOP8")</f>
        <v>301549.93</v>
      </c>
      <c r="K59" s="53">
        <f>_xll.OneStreamExcelAddIn.XFFunctions.XFGetCell("TRUE", "CONSOL", $D$3,"TOT_Entity","Aggregated","Budget_Working",$E$3,"YTD",$B59,"TOPFLOW","TOP","TOP","top1",$C59,"top3","Open_Acute_DIV1","TOP5","TOP6","REPORTED","TOP8")</f>
        <v>252548.28</v>
      </c>
      <c r="L59" s="53">
        <f t="shared" si="96"/>
        <v>-49001.649999999994</v>
      </c>
      <c r="M59" s="40">
        <f t="shared" si="11"/>
        <v>-0.19402884074284724</v>
      </c>
      <c r="N59" s="41"/>
      <c r="O59" s="53">
        <f>_xll.OneStreamExcelAddIn.XFFunctions.XFGetCell("TRUE", "CONSOL", $D$3,"TOT_Entity","USD","Actual",$F$3,"YTD",$B59,"TOPFLOW","TOP","TOP","top1",$C59,"top3","Open_Acute_DIV1","TOP5","TOP6","REPORTED","TOP8")</f>
        <v>238676.73</v>
      </c>
      <c r="P59" s="53">
        <f>_xll.OneStreamExcelAddIn.XFFunctions.XFGetCell("TRUE", "CONSOL", $D$3,"TOT_Entity","USD","Actual",$E$3,"YTD",$B59,"TOPFLOW","TOP","TOP","top1",$C59,"top3","Open_Acute_DIV1","TOP5","TOP6","REPORTED","VAR_BW_PY_Actual")</f>
        <v>-62873.2</v>
      </c>
      <c r="Q59" s="40">
        <f t="shared" si="12"/>
        <v>-0.26342408830555031</v>
      </c>
      <c r="R59" s="41"/>
      <c r="S59" s="53">
        <f>_xll.OneStreamExcelAddIn.XFFunctions.XFGetCell("TRUE", "CONSOL", $D$3,"TOT_Entity","USD","MIDFCST",$E$3,"MTD",$B59,"TOPFLOW","TOP","TOP","top1",$C59,"top3","Open_Acute_DIV1","TOP5","TOP6","REPORTED","TOP8")</f>
        <v>0</v>
      </c>
      <c r="T59" s="53">
        <f t="shared" si="122"/>
        <v>-102320.17</v>
      </c>
      <c r="U59" s="40">
        <f t="shared" si="97"/>
        <v>0</v>
      </c>
      <c r="V59" s="41"/>
      <c r="W59" s="42"/>
      <c r="X59" s="43"/>
      <c r="Y59" s="42"/>
      <c r="Z59" s="44"/>
      <c r="AA59" s="52"/>
      <c r="AB59" s="53">
        <f>_xll.OneStreamExcelAddIn.XFFunctions.XFGetCell("TRUE", "CONSOL", $D$3,"TOT_Entity","USD","Actual",[1]Setup!C4,"PERIODIC",$B59,"TOPFLOW","TOP","TOP","top1",$C59,"top3","Open_Acute_DIV1","TOP5","TOP6","REPORTED","TOP8")</f>
        <v>66409.919999999998</v>
      </c>
      <c r="AC59" s="53">
        <f>_xll.OneStreamExcelAddIn.XFFunctions.XFGetCell("TRUE", "CONSOL", $D$3,"TOT_Entity","Aggregated","Budget_Working",[1]Setup!C4,"PERIODIC",$B59,"TOPFLOW","TOP","TOP","top1",$C59,"top3","Open_Acute_DIV1","TOP5","TOP6","REPORTED","TOP8")</f>
        <v>63137.07</v>
      </c>
      <c r="AD59" s="53">
        <f t="shared" si="98"/>
        <v>-3272.8499999999985</v>
      </c>
      <c r="AE59" s="40">
        <f t="shared" si="99"/>
        <v>-5.1837217026384004E-2</v>
      </c>
      <c r="AG59" s="53">
        <f>_xll.OneStreamExcelAddIn.XFFunctions.XFGetCell("TRUE", "CONSOL", $D$3,"TOT_Entity","USD","Actual",[1]Setup!C5,"PERIODIC",$B59,"TOPFLOW","TOP","TOP","top1",$C59,"top3","Open_Acute_DIV1","TOP5","TOP6","REPORTED","TOP8")</f>
        <v>66409.919999999998</v>
      </c>
      <c r="AH59" s="53">
        <f>_xll.OneStreamExcelAddIn.XFFunctions.XFGetCell("TRUE", "CONSOL", $D$3,"TOT_Entity","Aggregated","Budget_Working",[1]Setup!C5,"PERIODIC",$B59,"TOPFLOW","TOP","TOP","top1",$C59,"top3","Open_Acute_DIV1","TOP5","TOP6","REPORTED","TOP8")</f>
        <v>63137.07</v>
      </c>
      <c r="AI59" s="53">
        <f t="shared" si="100"/>
        <v>-3272.8499999999985</v>
      </c>
      <c r="AJ59" s="40">
        <f t="shared" si="101"/>
        <v>-5.1837217026384004E-2</v>
      </c>
      <c r="AL59" s="53">
        <f>_xll.OneStreamExcelAddIn.XFFunctions.XFGetCell("TRUE", "CONSOL", $D$3,"TOT_Entity","USD","Actual",[1]Setup!C6,"PERIODIC",$B59,"TOPFLOW","TOP","TOP","top1",$C59,"top3","Open_Acute_DIV1","TOP5","TOP6","REPORTED","TOP8")</f>
        <v>66409.919999999998</v>
      </c>
      <c r="AM59" s="53">
        <f>_xll.OneStreamExcelAddIn.XFFunctions.XFGetCell("TRUE", "CONSOL", $D$3,"TOT_Entity","Aggregated","Budget_Working",[1]Setup!C6,"PERIODIC",$B59,"TOPFLOW","TOP","TOP","top1",$C59,"top3","Open_Acute_DIV1","TOP5","TOP6","REPORTED","TOP8")</f>
        <v>63137.07</v>
      </c>
      <c r="AN59" s="53">
        <f t="shared" si="102"/>
        <v>3272.8499999999985</v>
      </c>
      <c r="AO59" s="40">
        <f t="shared" si="103"/>
        <v>5.1837217026384108E-2</v>
      </c>
      <c r="AQ59" s="53">
        <f>_xll.OneStreamExcelAddIn.XFFunctions.XFGetCell("TRUE", "CONSOL", $D$3,"TOT_Entity","USD","Actual",[1]Setup!C7,"PERIODIC",$B59,"TOPFLOW","TOP","TOP","top1",$C59,"top3","Open_Acute_DIV1","TOP5","TOP6","REPORTED","TOP8")</f>
        <v>102320.17</v>
      </c>
      <c r="AR59" s="53">
        <f>_xll.OneStreamExcelAddIn.XFFunctions.XFGetCell("TRUE", "CONSOL", $D$3,"TOT_Entity","Aggregated","Budget_Working",[1]Setup!C7,"PERIODIC",$B59,"TOPFLOW","TOP","TOP","top1",$C59,"top3","Open_Acute_DIV1","TOP5","TOP6","REPORTED","TOP8")</f>
        <v>63137.07</v>
      </c>
      <c r="AS59" s="53">
        <f t="shared" si="104"/>
        <v>39183.1</v>
      </c>
      <c r="AT59" s="40">
        <f t="shared" si="105"/>
        <v>0.62060371189223695</v>
      </c>
      <c r="AV59" s="53">
        <f>_xll.OneStreamExcelAddIn.XFFunctions.XFGetCell("TRUE", "CONSOL", $D$3,"TOT_Entity","USD","Actual",[1]Setup!C8,"PERIODIC",$B59,"TOPFLOW","TOP","TOP","top1",$C59,"top3","Open_Acute_DIV1","TOP5","TOP6","REPORTED","TOP8")</f>
        <v>-301549.93</v>
      </c>
      <c r="AW59" s="53">
        <f>_xll.OneStreamExcelAddIn.XFFunctions.XFGetCell("TRUE", "CONSOL", $D$3,"TOT_Entity","Aggregated","Budget_Working",[1]Setup!C8,"PERIODIC",$B59,"TOPFLOW","TOP","TOP","top1",$C59,"top3","Open_Acute_DIV1","TOP5","TOP6","REPORTED","TOP8")</f>
        <v>63137.07</v>
      </c>
      <c r="AX59" s="53">
        <f t="shared" si="106"/>
        <v>-364687</v>
      </c>
      <c r="AY59" s="40">
        <f t="shared" si="107"/>
        <v>-5.7761153629713888</v>
      </c>
      <c r="BA59" s="53">
        <f>_xll.OneStreamExcelAddIn.XFFunctions.XFGetCell("TRUE", "CONSOL", $D$3,"TOT_Entity","USD","Actual",[1]Setup!C9,"PERIODIC",$B59,"TOPFLOW","TOP","TOP","top1",$C59,"top3","Open_Acute_DIV1","TOP5","TOP6","REPORTED","TOP8")</f>
        <v>0</v>
      </c>
      <c r="BB59" s="53">
        <f>_xll.OneStreamExcelAddIn.XFFunctions.XFGetCell("TRUE", "CONSOL", $D$3,"TOT_Entity","Aggregated","Budget_Working",[1]Setup!C9,"PERIODIC",$B59,"TOPFLOW","TOP","TOP","top1",$C59,"top3","Open_Acute_DIV1","TOP5","TOP6","REPORTED","TOP8")</f>
        <v>70206.649999999994</v>
      </c>
      <c r="BC59" s="53">
        <f t="shared" si="108"/>
        <v>-70206.649999999994</v>
      </c>
      <c r="BD59" s="40">
        <f t="shared" si="109"/>
        <v>-1</v>
      </c>
      <c r="BF59" s="53">
        <f>_xll.OneStreamExcelAddIn.XFFunctions.XFGetCell("TRUE", "CONSOL", $D$3,"TOT_Entity","USD","Actual",[1]Setup!C10,"PERIODIC",$B59,"TOPFLOW","TOP","TOP","top1",$C59,"top3","Open_Acute_DIV1","TOP5","TOP6","REPORTED","TOP8")</f>
        <v>0</v>
      </c>
      <c r="BG59" s="53">
        <f>_xll.OneStreamExcelAddIn.XFFunctions.XFGetCell("TRUE", "CONSOL", $D$3,"TOT_Entity","Aggregated","Budget_Working",[1]Setup!C10,"PERIODIC",$B59,"TOPFLOW","TOP","TOP","top1",$C59,"top3","Open_Acute_DIV1","TOP5","TOP6","REPORTED","TOP8")</f>
        <v>70206.649999999994</v>
      </c>
      <c r="BH59" s="53">
        <f t="shared" si="110"/>
        <v>-70206.649999999994</v>
      </c>
      <c r="BI59" s="40">
        <f t="shared" si="111"/>
        <v>-1</v>
      </c>
      <c r="BK59" s="53">
        <f>_xll.OneStreamExcelAddIn.XFFunctions.XFGetCell("TRUE", "CONSOL", $D$3,"TOT_Entity","USD","Actual",[1]Setup!C11,"PERIODIC",$B59,"TOPFLOW","TOP","TOP","top1",$C59,"top3","Open_Acute_DIV1","TOP5","TOP6","REPORTED","TOP8")</f>
        <v>0</v>
      </c>
      <c r="BL59" s="53">
        <f>_xll.OneStreamExcelAddIn.XFFunctions.XFGetCell("TRUE", "CONSOL", $D$3,"TOT_Entity","Aggregated","Budget_Working",[1]Setup!C11,"PERIODIC",$B59,"TOPFLOW","TOP","TOP","top1",$C59,"top3","Open_Acute_DIV1","TOP5","TOP6","REPORTED","TOP8")</f>
        <v>70206.649999999994</v>
      </c>
      <c r="BM59" s="53">
        <f t="shared" si="112"/>
        <v>-70206.649999999994</v>
      </c>
      <c r="BN59" s="40">
        <f t="shared" si="113"/>
        <v>-1</v>
      </c>
      <c r="BP59" s="53">
        <f>_xll.OneStreamExcelAddIn.XFFunctions.XFGetCell("TRUE", "CONSOL", $D$3,"TOT_Entity","USD","Actual",[1]Setup!C12,"PERIODIC",$B59,"TOPFLOW","TOP","TOP","top1",$C59,"top3","Open_Acute_DIV1","TOP5","TOP6","REPORTED","TOP8")</f>
        <v>0</v>
      </c>
      <c r="BQ59" s="53">
        <f>_xll.OneStreamExcelAddIn.XFFunctions.XFGetCell("TRUE", "CONSOL", $D$3,"TOT_Entity","Aggregated","Budget_Working",[1]Setup!C12,"PERIODIC",$B59,"TOPFLOW","TOP","TOP","top1",$C59,"top3","Open_Acute_DIV1","TOP5","TOP6","REPORTED","TOP8")</f>
        <v>70206.649999999994</v>
      </c>
      <c r="BR59" s="53">
        <f t="shared" si="114"/>
        <v>-70206.649999999994</v>
      </c>
      <c r="BS59" s="40">
        <f t="shared" si="115"/>
        <v>-1</v>
      </c>
      <c r="BU59" s="53">
        <f>_xll.OneStreamExcelAddIn.XFFunctions.XFGetCell("TRUE", "CONSOL", $D$3,"TOT_Entity","USD","Actual",[1]Setup!C13,"PERIODIC",$B59,"TOPFLOW","TOP","TOP","top1",$C59,"top3","Open_Acute_DIV1","TOP5","TOP6","REPORTED","TOP8")</f>
        <v>0</v>
      </c>
      <c r="BV59" s="53">
        <f>_xll.OneStreamExcelAddIn.XFFunctions.XFGetCell("TRUE", "CONSOL", $D$3,"TOT_Entity","Aggregated","Budget_Working",[1]Setup!C13,"PERIODIC",$B59,"TOPFLOW","TOP","TOP","top1",$C59,"top3","Open_Acute_DIV1","TOP5","TOP6","REPORTED","TOP8")</f>
        <v>70206.649999999994</v>
      </c>
      <c r="BW59" s="53">
        <f t="shared" si="116"/>
        <v>-70206.649999999994</v>
      </c>
      <c r="BX59" s="40">
        <f t="shared" si="117"/>
        <v>-1</v>
      </c>
      <c r="BZ59" s="53">
        <f>_xll.OneStreamExcelAddIn.XFFunctions.XFGetCell("TRUE", "CONSOL", $D$3,"TOT_Entity","USD","Actual",[1]Setup!C14,"PERIODIC",$B59,"TOPFLOW","TOP","TOP","top1",$C59,"top3","Open_Acute_DIV1","TOP5","TOP6","REPORTED","TOP8")</f>
        <v>0</v>
      </c>
      <c r="CA59" s="53">
        <f>_xll.OneStreamExcelAddIn.XFFunctions.XFGetCell("TRUE", "CONSOL", $D$3,"TOT_Entity","Aggregated","Budget_Working",[1]Setup!C14,"PERIODIC",$B59,"TOPFLOW","TOP","TOP","top1",$C59,"top3","Open_Acute_DIV1","TOP5","TOP6","REPORTED","TOP8")</f>
        <v>70206.649999999994</v>
      </c>
      <c r="CB59" s="53">
        <f t="shared" si="118"/>
        <v>-70206.649999999994</v>
      </c>
      <c r="CC59" s="40">
        <f t="shared" si="119"/>
        <v>-1</v>
      </c>
      <c r="CE59" s="53">
        <f>_xll.OneStreamExcelAddIn.XFFunctions.XFGetCell("TRUE", "CONSOL", $D$3,"TOT_Entity","USD","Actual",[1]Setup!C15,"PERIODIC",$B59,"TOPFLOW","TOP","TOP","top1",$C59,"top3","Open_Acute_DIV1","TOP5","TOP6","REPORTED","TOP8")</f>
        <v>0</v>
      </c>
      <c r="CF59" s="53">
        <f>_xll.OneStreamExcelAddIn.XFFunctions.XFGetCell("TRUE", "CONSOL", $D$3,"TOT_Entity","Aggregated","Budget_Working",[1]Setup!C15,"PERIODIC",$B59,"TOPFLOW","TOP","TOP","top1",$C59,"top3","Open_Acute_DIV1","TOP5","TOP6","REPORTED","TOP8")</f>
        <v>70206.710000000006</v>
      </c>
      <c r="CG59" s="53">
        <f t="shared" si="120"/>
        <v>-70206.710000000006</v>
      </c>
      <c r="CH59" s="40">
        <f t="shared" si="121"/>
        <v>-1</v>
      </c>
      <c r="CI59" s="15"/>
      <c r="CJ59" s="53">
        <f>_xll.OneStreamExcelAddIn.XFFunctions.XFGetCell("TRUE", "CONSOL", $D$3,"TOT_Entity","USD","Actual",[1]Setup!C4,"PERIODIC",$B59,"TOPFLOW","TOP","TOP","top1",$C59,"top3","Open_Acute_DIV1","TOP5","TOP6","REPORTED","TOP8")</f>
        <v>66409.919999999998</v>
      </c>
      <c r="CK59" s="53">
        <f>_xll.OneStreamExcelAddIn.XFFunctions.XFGetCell("TRUE", "CONSOL", $D$3,"TOT_Entity","USD","Actual",[1]Setup!C5,"PERIODIC",$B59,"TOPFLOW","TOP","TOP","top1",$C59,"top3","Open_Acute_DIV1","TOP5","TOP6","REPORTED","TOP8")</f>
        <v>66409.919999999998</v>
      </c>
      <c r="CL59" s="53">
        <f>_xll.OneStreamExcelAddIn.XFFunctions.XFGetCell("TRUE", "CONSOL", $D$3,"TOT_Entity","USD","Actual",[1]Setup!C6,"PERIODIC",$B59,"TOPFLOW","TOP","TOP","top1",$C59,"top3","Open_Acute_DIV1","TOP5","TOP6","REPORTED","TOP8")</f>
        <v>66409.919999999998</v>
      </c>
      <c r="CM59" s="53">
        <f>_xll.OneStreamExcelAddIn.XFFunctions.XFGetCell("TRUE", "CONSOL", $D$3,"TOT_Entity","USD","Actual",[1]Setup!C7,"PERIODIC",$B59,"TOPFLOW","TOP","TOP","top1",$C59,"top3","Open_Acute_DIV1","TOP5","TOP6","REPORTED","TOP8")</f>
        <v>102320.17</v>
      </c>
      <c r="CN59" s="53">
        <f>_xll.OneStreamExcelAddIn.XFFunctions.XFGetCell("TRUE", "CONSOL", $D$3,"TOT_Entity","USD","Actual",[1]Setup!C8,"PERIODIC",$B59,"TOPFLOW","TOP","TOP","top1",$C59,"top3","Open_Acute_DIV1","TOP5","TOP6","REPORTED","TOP8")</f>
        <v>-301549.93</v>
      </c>
      <c r="CO59" s="53">
        <f>_xll.OneStreamExcelAddIn.XFFunctions.XFGetCell("TRUE", "CONSOL", $D$3,"TOT_Entity","USD","Actual",[1]Setup!C9,"PERIODIC",$B59,"TOPFLOW","TOP","TOP","top1",$C59,"top3","Open_Acute_DIV1","TOP5","TOP6","REPORTED","TOP8")</f>
        <v>0</v>
      </c>
      <c r="CP59" s="53">
        <f>_xll.OneStreamExcelAddIn.XFFunctions.XFGetCell("TRUE", "CONSOL", $D$3,"TOT_Entity","USD","Actual",[1]Setup!C10,"PERIODIC",$B59,"TOPFLOW","TOP","TOP","top1",$C59,"top3","Open_Acute_DIV1","TOP5","TOP6","REPORTED","TOP8")</f>
        <v>0</v>
      </c>
      <c r="CQ59" s="53">
        <f>_xll.OneStreamExcelAddIn.XFFunctions.XFGetCell("TRUE", "CONSOL", $D$3,"TOT_Entity","USD","Actual",[1]Setup!C11,"PERIODIC",$B59,"TOPFLOW","TOP","TOP","top1",$C59,"top3","Open_Acute_DIV1","TOP5","TOP6","REPORTED","TOP8")</f>
        <v>0</v>
      </c>
      <c r="CR59" s="53">
        <f>_xll.OneStreamExcelAddIn.XFFunctions.XFGetCell("TRUE", "CONSOL", $D$3,"TOT_Entity","USD","Actual",[1]Setup!C12,"PERIODIC",$B59,"TOPFLOW","TOP","TOP","top1",$C59,"top3","Open_Acute_DIV1","TOP5","TOP6","REPORTED","TOP8")</f>
        <v>0</v>
      </c>
      <c r="CS59" s="53">
        <f>_xll.OneStreamExcelAddIn.XFFunctions.XFGetCell("TRUE", "CONSOL", $D$3,"TOT_Entity","USD","Actual",[1]Setup!C13,"PERIODIC",$B59,"TOPFLOW","TOP","TOP","top1",$C59,"top3","Open_Acute_DIV1","TOP5","TOP6","REPORTED","TOP8")</f>
        <v>0</v>
      </c>
      <c r="CT59" s="53">
        <f>_xll.OneStreamExcelAddIn.XFFunctions.XFGetCell("TRUE", "CONSOL", $D$3,"TOT_Entity","USD","Actual",[1]Setup!C14,"PERIODIC",$B59,"TOPFLOW","TOP","TOP","top1",$C59,"top3","Open_Acute_DIV1","TOP5","TOP6","REPORTED","TOP8")</f>
        <v>0</v>
      </c>
      <c r="CU59" s="53">
        <f>_xll.OneStreamExcelAddIn.XFFunctions.XFGetCell("TRUE", "CONSOL", $D$3,"TOT_Entity","USD","Actual",[1]Setup!C15,"PERIODIC",$B59,"TOPFLOW","TOP","TOP","top1",$C59,"top3","Open_Acute_DIV1","TOP5","TOP6","REPORTED","TOP8")</f>
        <v>0</v>
      </c>
      <c r="CV59" s="15"/>
      <c r="CW59" s="53">
        <f>_xll.OneStreamExcelAddIn.XFFunctions.XFGetCell("TRUE", "CONSOL", $D$3,"TOT_Entity","USD","Actual",[1]Setup!C17,"PERIODIC",$B59,"TOPFLOW","TOP","TOP","top1",$C59,"top3","Open_Acute_DIV1","TOP5","TOP6","REPORTED","TOP8")</f>
        <v>64979.7</v>
      </c>
      <c r="CX59" s="53">
        <f>_xll.OneStreamExcelAddIn.XFFunctions.XFGetCell("TRUE", "CONSOL", $D$3,"TOT_Entity","USD","Actual",[1]Setup!C18,"PERIODIC",$B59,"TOPFLOW","TOP","TOP","top1",$C59,"top3","Open_Acute_DIV1","TOP5","TOP6","REPORTED","TOP8")</f>
        <v>64979.7</v>
      </c>
      <c r="CY59" s="53">
        <f>_xll.OneStreamExcelAddIn.XFFunctions.XFGetCell("TRUE", "CONSOL", $D$3,"TOT_Entity","USD","Actual",[1]Setup!C19,"PERIODIC",$B59,"TOPFLOW","TOP","TOP","top1",$C59,"top3","Open_Acute_DIV1","TOP5","TOP6","REPORTED","TOP8")</f>
        <v>54785.96</v>
      </c>
      <c r="CZ59" s="53">
        <f>_xll.OneStreamExcelAddIn.XFFunctions.XFGetCell("TRUE", "CONSOL", $D$3,"TOT_Entity","USD","Actual",[1]Setup!C20,"PERIODIC",$B59,"TOPFLOW","TOP","TOP","top1",$C59,"top3","Open_Acute_DIV1","TOP5","TOP6","REPORTED","TOP8")</f>
        <v>53931.37</v>
      </c>
      <c r="DA59" s="53">
        <f>_xll.OneStreamExcelAddIn.XFFunctions.XFGetCell("TRUE", "CONSOL", $D$3,"TOT_Entity","USD","Actual",[1]Setup!C21,"PERIODIC",$B59,"TOPFLOW","TOP","TOP","top1",$C59,"top3","Open_Acute_DIV1","TOP5","TOP6","REPORTED","TOP8")</f>
        <v>53931.37</v>
      </c>
      <c r="DB59" s="53">
        <f>_xll.OneStreamExcelAddIn.XFFunctions.XFGetCell("TRUE", "CONSOL", $D$3,"TOT_Entity","USD","Actual",[1]Setup!C22,"PERIODIC",$B59,"TOPFLOW","TOP","TOP","top1",$C59,"top3","Open_Acute_DIV1","TOP5","TOP6","REPORTED","TOP8")</f>
        <v>68851.600000000006</v>
      </c>
      <c r="DC59" s="53">
        <f>_xll.OneStreamExcelAddIn.XFFunctions.XFGetCell("TRUE", "CONSOL", $D$3,"TOT_Entity","USD","Actual",[1]Setup!C23,"PERIODIC",$B59,"TOPFLOW","TOP","TOP","top1",$C59,"top3","Open_Acute_DIV1","TOP5","TOP6","REPORTED","TOP8")</f>
        <v>64126.74</v>
      </c>
      <c r="DD59" s="53">
        <f>_xll.OneStreamExcelAddIn.XFFunctions.XFGetCell("TRUE", "CONSOL", $D$3,"TOT_Entity","USD","Actual",[1]Setup!C24,"PERIODIC",$B59,"TOPFLOW","TOP","TOP","top1",$C59,"top3","Open_Acute_DIV1","TOP5","TOP6","REPORTED","TOP8")</f>
        <v>64203.66</v>
      </c>
      <c r="DE59" s="53">
        <f>_xll.OneStreamExcelAddIn.XFFunctions.XFGetCell("TRUE", "CONSOL", $D$3,"TOT_Entity","USD","Actual",[1]Setup!C25,"PERIODIC",$B59,"TOPFLOW","TOP","TOP","top1",$C59,"top3","Open_Acute_DIV1","TOP5","TOP6","REPORTED","TOP8")</f>
        <v>59216.89</v>
      </c>
      <c r="DF59" s="53">
        <f>_xll.OneStreamExcelAddIn.XFFunctions.XFGetCell("TRUE", "CONSOL", $D$3,"TOT_Entity","USD","Actual",[1]Setup!C26,"PERIODIC",$B59,"TOPFLOW","TOP","TOP","top1",$C59,"top3","Open_Acute_DIV1","TOP5","TOP6","REPORTED","TOP8")</f>
        <v>64116.56</v>
      </c>
      <c r="DG59" s="53">
        <f>_xll.OneStreamExcelAddIn.XFFunctions.XFGetCell("TRUE", "CONSOL", $D$3,"TOT_Entity","USD","Actual",[1]Setup!C27,"PERIODIC",$B59,"TOPFLOW","TOP","TOP","top1",$C59,"top3","Open_Acute_DIV1","TOP5","TOP6","REPORTED","TOP8")</f>
        <v>66409.919999999998</v>
      </c>
      <c r="DH59" s="53">
        <f>_xll.OneStreamExcelAddIn.XFFunctions.XFGetCell("TRUE", "CONSOL", $D$3,"TOT_Entity","USD","Actual",[1]Setup!C28,"PERIODIC",$B59,"TOPFLOW","TOP","TOP","top1",$C59,"top3","Open_Acute_DIV1","TOP5","TOP6","REPORTED","TOP8")</f>
        <v>66409.919999999998</v>
      </c>
      <c r="DI59" s="15"/>
      <c r="DJ59" s="53">
        <f>_xll.OneStreamExcelAddIn.XFFunctions.XFGetCell("TRUE", "CONSOL", $D$3,"TOT_Entity","Aggregated","Budget_Working",[1]Setup!C4,"PERIODIC",$B59,"TOPFLOW","TOP","TOP","top1",$C59,"top3","Open_Acute_DIV1","TOP5","TOP6","REPORTED","TOP8")</f>
        <v>63137.07</v>
      </c>
      <c r="DK59" s="53">
        <f>_xll.OneStreamExcelAddIn.XFFunctions.XFGetCell("TRUE", "CONSOL", $D$3,"TOT_Entity","Aggregated","Budget_Working",[1]Setup!C5,"PERIODIC",$B59,"TOPFLOW","TOP","TOP","top1",$C59,"top3","Open_Acute_DIV1","TOP5","TOP6","REPORTED","TOP8")</f>
        <v>63137.07</v>
      </c>
      <c r="DL59" s="53">
        <f>_xll.OneStreamExcelAddIn.XFFunctions.XFGetCell("TRUE", "CONSOL", $D$3,"TOT_Entity","Aggregated","Budget_Working",[1]Setup!C6,"PERIODIC",$B59,"TOPFLOW","TOP","TOP","top1",$C59,"top3","Open_Acute_DIV1","TOP5","TOP6","REPORTED","TOP8")</f>
        <v>63137.07</v>
      </c>
      <c r="DM59" s="53">
        <f>_xll.OneStreamExcelAddIn.XFFunctions.XFGetCell("TRUE", "CONSOL", $D$3,"TOT_Entity","Aggregated","Budget_Working",[1]Setup!C7,"PERIODIC",$B59,"TOPFLOW","TOP","TOP","top1",$C59,"top3","Open_Acute_DIV1","TOP5","TOP6","REPORTED","TOP8")</f>
        <v>63137.07</v>
      </c>
      <c r="DN59" s="53">
        <f>_xll.OneStreamExcelAddIn.XFFunctions.XFGetCell("TRUE", "CONSOL", $D$3,"TOT_Entity","Aggregated","Budget_Working",[1]Setup!C8,"PERIODIC",$B59,"TOPFLOW","TOP","TOP","top1",$C59,"top3","Open_Acute_DIV1","TOP5","TOP6","REPORTED","TOP8")</f>
        <v>63137.07</v>
      </c>
      <c r="DO59" s="53">
        <f>_xll.OneStreamExcelAddIn.XFFunctions.XFGetCell("TRUE", "CONSOL", $D$3,"TOT_Entity","Aggregated","Budget_Working",[1]Setup!C9,"PERIODIC",$B59,"TOPFLOW","TOP","TOP","top1",$C59,"top3","Open_Acute_DIV1","TOP5","TOP6","REPORTED","TOP8")</f>
        <v>70206.649999999994</v>
      </c>
      <c r="DP59" s="53">
        <f>_xll.OneStreamExcelAddIn.XFFunctions.XFGetCell("TRUE", "CONSOL", $D$3,"TOT_Entity","Aggregated","Budget_Working",[1]Setup!C10,"PERIODIC",$B59,"TOPFLOW","TOP","TOP","top1",$C59,"top3","Open_Acute_DIV1","TOP5","TOP6","REPORTED","TOP8")</f>
        <v>70206.649999999994</v>
      </c>
      <c r="DQ59" s="53">
        <f>_xll.OneStreamExcelAddIn.XFFunctions.XFGetCell("TRUE", "CONSOL", $D$3,"TOT_Entity","Aggregated","Budget_Working",[1]Setup!C11,"PERIODIC",$B59,"TOPFLOW","TOP","TOP","top1",$C59,"top3","Open_Acute_DIV1","TOP5","TOP6","REPORTED","TOP8")</f>
        <v>70206.649999999994</v>
      </c>
      <c r="DR59" s="53">
        <f>_xll.OneStreamExcelAddIn.XFFunctions.XFGetCell("TRUE", "CONSOL", $D$3,"TOT_Entity","Aggregated","Budget_Working",[1]Setup!C12,"PERIODIC",$B59,"TOPFLOW","TOP","TOP","top1",$C59,"top3","Open_Acute_DIV1","TOP5","TOP6","REPORTED","TOP8")</f>
        <v>70206.649999999994</v>
      </c>
      <c r="DS59" s="53">
        <f>_xll.OneStreamExcelAddIn.XFFunctions.XFGetCell("TRUE", "CONSOL", $D$3,"TOT_Entity","Aggregated","Budget_Working",[1]Setup!C13,"PERIODIC",$B59,"TOPFLOW","TOP","TOP","top1",$C59,"top3","Open_Acute_DIV1","TOP5","TOP6","REPORTED","TOP8")</f>
        <v>70206.649999999994</v>
      </c>
      <c r="DT59" s="53">
        <f>_xll.OneStreamExcelAddIn.XFFunctions.XFGetCell("TRUE", "CONSOL", $D$3,"TOT_Entity","Aggregated","Budget_Working",[1]Setup!C14,"PERIODIC",$B59,"TOPFLOW","TOP","TOP","top1",$C59,"top3","Open_Acute_DIV1","TOP5","TOP6","REPORTED","TOP8")</f>
        <v>70206.649999999994</v>
      </c>
      <c r="DU59" s="53">
        <f>_xll.OneStreamExcelAddIn.XFFunctions.XFGetCell("TRUE", "CONSOL", $D$3,"TOT_Entity","Aggregated","Budget_Working",[1]Setup!C15,"PERIODIC",$B59,"TOPFLOW","TOP","TOP","top1",$C59,"top3","Open_Acute_DIV1","TOP5","TOP6","REPORTED","TOP8")</f>
        <v>70206.710000000006</v>
      </c>
      <c r="DV59" s="15"/>
      <c r="DW59" s="53">
        <f>_xll.OneStreamExcelAddIn.XFFunctions.XFGetCell("TRUE", "CONSOL", $D$3,"TOT_Entity","USD","Budget_Final",[1]Setup!C17,"PERIODIC",$B59,"TOPFLOW","TOP","TOP","top1",$C59,"top3","Open_Acute_DIV1","TOP5","TOP6","REPORTED","TOP8")</f>
        <v>64444</v>
      </c>
      <c r="DX59" s="53">
        <f>_xll.OneStreamExcelAddIn.XFFunctions.XFGetCell("TRUE", "CONSOL", $D$3,"TOT_Entity","USD","Budget_Final",[1]Setup!C18,"PERIODIC",$B59,"TOPFLOW","TOP","TOP","top1",$C59,"top3","Open_Acute_DIV1","TOP5","TOP6","REPORTED","TOP8")</f>
        <v>64444</v>
      </c>
      <c r="DY59" s="53">
        <f>_xll.OneStreamExcelAddIn.XFFunctions.XFGetCell("TRUE", "CONSOL", $D$3,"TOT_Entity","USD","Budget_Final",[1]Setup!C19,"PERIODIC",$B59,"TOPFLOW","TOP","TOP","top1",$C59,"top3","Open_Acute_DIV1","TOP5","TOP6","REPORTED","TOP8")</f>
        <v>64444</v>
      </c>
      <c r="DZ59" s="53">
        <f>_xll.OneStreamExcelAddIn.XFFunctions.XFGetCell("TRUE", "CONSOL", $D$3,"TOT_Entity","USD","Budget_Final",[1]Setup!C20,"PERIODIC",$B59,"TOPFLOW","TOP","TOP","top1",$C59,"top3","Open_Acute_DIV1","TOP5","TOP6","REPORTED","TOP8")</f>
        <v>64444</v>
      </c>
      <c r="EA59" s="53">
        <f>_xll.OneStreamExcelAddIn.XFFunctions.XFGetCell("TRUE", "CONSOL", $D$3,"TOT_Entity","USD","Budget_Final",[1]Setup!C21,"PERIODIC",$B59,"TOPFLOW","TOP","TOP","top1",$C59,"top3","Open_Acute_DIV1","TOP5","TOP6","REPORTED","TOP8")</f>
        <v>64444</v>
      </c>
      <c r="EB59" s="53">
        <f>_xll.OneStreamExcelAddIn.XFFunctions.XFGetCell("TRUE", "CONSOL", $D$3,"TOT_Entity","USD","Budget_Final",[1]Setup!C22,"PERIODIC",$B59,"TOPFLOW","TOP","TOP","top1",$C59,"top3","Open_Acute_DIV1","TOP5","TOP6","REPORTED","TOP8")</f>
        <v>64444</v>
      </c>
      <c r="EC59" s="53">
        <f>_xll.OneStreamExcelAddIn.XFFunctions.XFGetCell("TRUE", "CONSOL", $D$3,"TOT_Entity","USD","Budget_Final",[1]Setup!C23,"PERIODIC",$B59,"TOPFLOW","TOP","TOP","top1",$C59,"top3","Open_Acute_DIV1","TOP5","TOP6","REPORTED","TOP8")</f>
        <v>64444</v>
      </c>
      <c r="ED59" s="53">
        <f>_xll.OneStreamExcelAddIn.XFFunctions.XFGetCell("TRUE", "CONSOL", $D$3,"TOT_Entity","USD","Budget_Final",[1]Setup!C24,"PERIODIC",$B59,"TOPFLOW","TOP","TOP","top1",$C59,"top3","Open_Acute_DIV1","TOP5","TOP6","REPORTED","TOP8")</f>
        <v>64444</v>
      </c>
      <c r="EE59" s="53">
        <f>_xll.OneStreamExcelAddIn.XFFunctions.XFGetCell("TRUE", "CONSOL", $D$3,"TOT_Entity","USD","Budget_Final",[1]Setup!C25,"PERIODIC",$B59,"TOPFLOW","TOP","TOP","top1",$C59,"top3","Open_Acute_DIV1","TOP5","TOP6","REPORTED","TOP8")</f>
        <v>64444</v>
      </c>
      <c r="EF59" s="53">
        <f>_xll.OneStreamExcelAddIn.XFFunctions.XFGetCell("TRUE", "CONSOL", $D$3,"TOT_Entity","USD","Budget_Final",[1]Setup!C26,"PERIODIC",$B59,"TOPFLOW","TOP","TOP","top1",$C59,"top3","Open_Acute_DIV1","TOP5","TOP6","REPORTED","TOP8")</f>
        <v>64444</v>
      </c>
      <c r="EG59" s="53">
        <f>_xll.OneStreamExcelAddIn.XFFunctions.XFGetCell("TRUE", "CONSOL", $D$3,"TOT_Entity","USD","Budget_Final",[1]Setup!C27,"PERIODIC",$B59,"TOPFLOW","TOP","TOP","top1",$C59,"top3","Open_Acute_DIV1","TOP5","TOP6","REPORTED","TOP8")</f>
        <v>64444</v>
      </c>
      <c r="EH59" s="53">
        <f>_xll.OneStreamExcelAddIn.XFFunctions.XFGetCell("TRUE", "CONSOL", $D$3,"TOT_Entity","USD","Budget_Final",[1]Setup!C28,"PERIODIC",$B59,"TOPFLOW","TOP","TOP","top1",$C59,"top3","Open_Acute_DIV1","TOP5","TOP6","REPORTED","TOP8")</f>
        <v>64444</v>
      </c>
    </row>
    <row r="60" spans="2:138" x14ac:dyDescent="0.25">
      <c r="B60" s="51" t="s">
        <v>107</v>
      </c>
      <c r="C60" s="65" t="s">
        <v>83</v>
      </c>
      <c r="D60" s="52" t="s">
        <v>108</v>
      </c>
      <c r="E60" s="53">
        <f>_xll.OneStreamExcelAddIn.XFFunctions.XFGetCell("TRUE","CONSOL", $D$3,"TOT_Entity","USD","Actual",$E$3,"PERIODIC",$B60,"TOPFLOW","TOP","TOP","top1",$C60,"top3","Open_Acute_DIV1","TOP5","TOP6","REPORTED","TOP8")</f>
        <v>3405.59</v>
      </c>
      <c r="F60" s="53">
        <f>_xll.OneStreamExcelAddIn.XFFunctions.XFGetCell("TRUE", "CONSOL", $D$3,"TOT_Entity","Aggregated","Budget_Working",$E$3,"PERIODIC",$B60,"TOPFLOW","TOP","TOP","top1",$C60,"top3","Open_Acute_DIV1","TOP5","TOP6","REPORTED","TOP8")</f>
        <v>2028.7873333330001</v>
      </c>
      <c r="G60" s="53">
        <f t="shared" si="95"/>
        <v>-1376.802666667</v>
      </c>
      <c r="H60" s="40">
        <f t="shared" si="10"/>
        <v>-0.67863331165673002</v>
      </c>
      <c r="I60" s="41"/>
      <c r="J60" s="53">
        <f>_xll.OneStreamExcelAddIn.XFFunctions.XFGetCell("TRUE", "CONSOL", $D$3,"TOT_Entity","USD","Actual",$E$3,"YTD",$B60,"TOPFLOW","TOP","TOP","top1",$C60,"top3","Open_Acute_DIV1","TOP5","TOP6","REPORTED","TOP8")</f>
        <v>12560.48</v>
      </c>
      <c r="K60" s="53">
        <f>_xll.OneStreamExcelAddIn.XFFunctions.XFGetCell("TRUE", "CONSOL", $D$3,"TOT_Entity","Aggregated","Budget_Working",$E$3,"YTD",$B60,"TOPFLOW","TOP","TOP","top1",$C60,"top3","Open_Acute_DIV1","TOP5","TOP6","REPORTED","TOP8")</f>
        <v>8115.1493333320004</v>
      </c>
      <c r="L60" s="53">
        <f t="shared" si="96"/>
        <v>-4445.3306666679991</v>
      </c>
      <c r="M60" s="40">
        <f t="shared" si="11"/>
        <v>-0.54778174548302372</v>
      </c>
      <c r="N60" s="41"/>
      <c r="O60" s="53">
        <f>_xll.OneStreamExcelAddIn.XFFunctions.XFGetCell("TRUE", "CONSOL", $D$3,"TOT_Entity","USD","Actual",$F$3,"YTD",$B60,"TOPFLOW","TOP","TOP","top1",$C60,"top3","Open_Acute_DIV1","TOP5","TOP6","REPORTED","TOP8")</f>
        <v>4763.2</v>
      </c>
      <c r="P60" s="53">
        <f>_xll.OneStreamExcelAddIn.XFFunctions.XFGetCell("TRUE", "CONSOL", $D$3,"TOT_Entity","USD","Actual",$E$3,"YTD",$B60,"TOPFLOW","TOP","TOP","top1",$C60,"top3","Open_Acute_DIV1","TOP5","TOP6","REPORTED","VAR_BW_PY_Actual")</f>
        <v>-7797.28</v>
      </c>
      <c r="Q60" s="40">
        <f t="shared" si="12"/>
        <v>-1.6369835404769904</v>
      </c>
      <c r="R60" s="41"/>
      <c r="S60" s="53">
        <f>_xll.OneStreamExcelAddIn.XFFunctions.XFGetCell("TRUE", "CONSOL", $D$3,"TOT_Entity","USD","MIDFCST",$E$3,"MTD",$B60,"TOPFLOW","TOP","TOP","top1",$C60,"top3","Open_Acute_DIV1","TOP5","TOP6","REPORTED","TOP8")</f>
        <v>0</v>
      </c>
      <c r="T60" s="53">
        <f t="shared" si="122"/>
        <v>-3405.59</v>
      </c>
      <c r="U60" s="40">
        <f t="shared" si="97"/>
        <v>0</v>
      </c>
      <c r="V60" s="41"/>
      <c r="W60" s="42"/>
      <c r="X60" s="43"/>
      <c r="Y60" s="42"/>
      <c r="Z60" s="44"/>
      <c r="AA60" s="52"/>
      <c r="AB60" s="53">
        <f>_xll.OneStreamExcelAddIn.XFFunctions.XFGetCell("TRUE", "CONSOL", $D$3,"TOT_Entity","USD","Actual",[1]Setup!C4,"PERIODIC",$B60,"TOPFLOW","TOP","TOP","top1",$C60,"top3","Open_Acute_DIV1","TOP5","TOP6","REPORTED","TOP8")</f>
        <v>1514.55</v>
      </c>
      <c r="AC60" s="53">
        <f>_xll.OneStreamExcelAddIn.XFFunctions.XFGetCell("TRUE", "CONSOL", $D$3,"TOT_Entity","Aggregated","Budget_Working",[1]Setup!C4,"PERIODIC",$B60,"TOPFLOW","TOP","TOP","top1",$C60,"top3","Open_Acute_DIV1","TOP5","TOP6","REPORTED","TOP8")</f>
        <v>2028.7873333330001</v>
      </c>
      <c r="AD60" s="53">
        <f t="shared" si="98"/>
        <v>514.23733333300015</v>
      </c>
      <c r="AE60" s="40">
        <f t="shared" si="99"/>
        <v>0.25347029966328882</v>
      </c>
      <c r="AG60" s="53">
        <f>_xll.OneStreamExcelAddIn.XFFunctions.XFGetCell("TRUE", "CONSOL", $D$3,"TOT_Entity","USD","Actual",[1]Setup!C5,"PERIODIC",$B60,"TOPFLOW","TOP","TOP","top1",$C60,"top3","Open_Acute_DIV1","TOP5","TOP6","REPORTED","TOP8")</f>
        <v>3828.55</v>
      </c>
      <c r="AH60" s="53">
        <f>_xll.OneStreamExcelAddIn.XFFunctions.XFGetCell("TRUE", "CONSOL", $D$3,"TOT_Entity","Aggregated","Budget_Working",[1]Setup!C5,"PERIODIC",$B60,"TOPFLOW","TOP","TOP","top1",$C60,"top3","Open_Acute_DIV1","TOP5","TOP6","REPORTED","TOP8")</f>
        <v>2028.7873333330001</v>
      </c>
      <c r="AI60" s="53">
        <f t="shared" si="100"/>
        <v>-1799.7626666670001</v>
      </c>
      <c r="AJ60" s="40">
        <f t="shared" si="101"/>
        <v>-0.88711253126282774</v>
      </c>
      <c r="AL60" s="53">
        <f>_xll.OneStreamExcelAddIn.XFFunctions.XFGetCell("TRUE", "CONSOL", $D$3,"TOT_Entity","USD","Actual",[1]Setup!C6,"PERIODIC",$B60,"TOPFLOW","TOP","TOP","top1",$C60,"top3","Open_Acute_DIV1","TOP5","TOP6","REPORTED","TOP8")</f>
        <v>3811.79</v>
      </c>
      <c r="AM60" s="53">
        <f>_xll.OneStreamExcelAddIn.XFFunctions.XFGetCell("TRUE", "CONSOL", $D$3,"TOT_Entity","Aggregated","Budget_Working",[1]Setup!C6,"PERIODIC",$B60,"TOPFLOW","TOP","TOP","top1",$C60,"top3","Open_Acute_DIV1","TOP5","TOP6","REPORTED","TOP8")</f>
        <v>2028.7873333330001</v>
      </c>
      <c r="AN60" s="53">
        <f t="shared" si="102"/>
        <v>1783.0026666669999</v>
      </c>
      <c r="AO60" s="40">
        <f t="shared" si="103"/>
        <v>0.87885143867582616</v>
      </c>
      <c r="AQ60" s="53">
        <f>_xll.OneStreamExcelAddIn.XFFunctions.XFGetCell("TRUE", "CONSOL", $D$3,"TOT_Entity","USD","Actual",[1]Setup!C7,"PERIODIC",$B60,"TOPFLOW","TOP","TOP","top1",$C60,"top3","Open_Acute_DIV1","TOP5","TOP6","REPORTED","TOP8")</f>
        <v>3405.59</v>
      </c>
      <c r="AR60" s="53">
        <f>_xll.OneStreamExcelAddIn.XFFunctions.XFGetCell("TRUE", "CONSOL", $D$3,"TOT_Entity","Aggregated","Budget_Working",[1]Setup!C7,"PERIODIC",$B60,"TOPFLOW","TOP","TOP","top1",$C60,"top3","Open_Acute_DIV1","TOP5","TOP6","REPORTED","TOP8")</f>
        <v>2028.7873333330001</v>
      </c>
      <c r="AS60" s="53">
        <f t="shared" si="104"/>
        <v>1376.802666667</v>
      </c>
      <c r="AT60" s="40">
        <f t="shared" si="105"/>
        <v>0.67863331165673002</v>
      </c>
      <c r="AV60" s="53">
        <f>_xll.OneStreamExcelAddIn.XFFunctions.XFGetCell("TRUE", "CONSOL", $D$3,"TOT_Entity","USD","Actual",[1]Setup!C8,"PERIODIC",$B60,"TOPFLOW","TOP","TOP","top1",$C60,"top3","Open_Acute_DIV1","TOP5","TOP6","REPORTED","TOP8")</f>
        <v>-12560.48</v>
      </c>
      <c r="AW60" s="53">
        <f>_xll.OneStreamExcelAddIn.XFFunctions.XFGetCell("TRUE", "CONSOL", $D$3,"TOT_Entity","Aggregated","Budget_Working",[1]Setup!C8,"PERIODIC",$B60,"TOPFLOW","TOP","TOP","top1",$C60,"top3","Open_Acute_DIV1","TOP5","TOP6","REPORTED","TOP8")</f>
        <v>2028.7873333330001</v>
      </c>
      <c r="AX60" s="53">
        <f t="shared" si="106"/>
        <v>-14589.267333333</v>
      </c>
      <c r="AY60" s="40">
        <f t="shared" si="107"/>
        <v>-7.1911269819320944</v>
      </c>
      <c r="BA60" s="53">
        <f>_xll.OneStreamExcelAddIn.XFFunctions.XFGetCell("TRUE", "CONSOL", $D$3,"TOT_Entity","USD","Actual",[1]Setup!C9,"PERIODIC",$B60,"TOPFLOW","TOP","TOP","top1",$C60,"top3","Open_Acute_DIV1","TOP5","TOP6","REPORTED","TOP8")</f>
        <v>0</v>
      </c>
      <c r="BB60" s="53">
        <f>_xll.OneStreamExcelAddIn.XFFunctions.XFGetCell("TRUE", "CONSOL", $D$3,"TOT_Entity","Aggregated","Budget_Working",[1]Setup!C9,"PERIODIC",$B60,"TOPFLOW","TOP","TOP","top1",$C60,"top3","Open_Acute_DIV1","TOP5","TOP6","REPORTED","TOP8")</f>
        <v>2028.7873333330001</v>
      </c>
      <c r="BC60" s="53">
        <f t="shared" si="108"/>
        <v>-2028.7873333330001</v>
      </c>
      <c r="BD60" s="40">
        <f t="shared" si="109"/>
        <v>-1</v>
      </c>
      <c r="BF60" s="53">
        <f>_xll.OneStreamExcelAddIn.XFFunctions.XFGetCell("TRUE", "CONSOL", $D$3,"TOT_Entity","USD","Actual",[1]Setup!C10,"PERIODIC",$B60,"TOPFLOW","TOP","TOP","top1",$C60,"top3","Open_Acute_DIV1","TOP5","TOP6","REPORTED","TOP8")</f>
        <v>0</v>
      </c>
      <c r="BG60" s="53">
        <f>_xll.OneStreamExcelAddIn.XFFunctions.XFGetCell("TRUE", "CONSOL", $D$3,"TOT_Entity","Aggregated","Budget_Working",[1]Setup!C10,"PERIODIC",$B60,"TOPFLOW","TOP","TOP","top1",$C60,"top3","Open_Acute_DIV1","TOP5","TOP6","REPORTED","TOP8")</f>
        <v>2028.7873333330001</v>
      </c>
      <c r="BH60" s="53">
        <f t="shared" si="110"/>
        <v>-2028.7873333330001</v>
      </c>
      <c r="BI60" s="40">
        <f t="shared" si="111"/>
        <v>-1</v>
      </c>
      <c r="BK60" s="53">
        <f>_xll.OneStreamExcelAddIn.XFFunctions.XFGetCell("TRUE", "CONSOL", $D$3,"TOT_Entity","USD","Actual",[1]Setup!C11,"PERIODIC",$B60,"TOPFLOW","TOP","TOP","top1",$C60,"top3","Open_Acute_DIV1","TOP5","TOP6","REPORTED","TOP8")</f>
        <v>0</v>
      </c>
      <c r="BL60" s="53">
        <f>_xll.OneStreamExcelAddIn.XFFunctions.XFGetCell("TRUE", "CONSOL", $D$3,"TOT_Entity","Aggregated","Budget_Working",[1]Setup!C11,"PERIODIC",$B60,"TOPFLOW","TOP","TOP","top1",$C60,"top3","Open_Acute_DIV1","TOP5","TOP6","REPORTED","TOP8")</f>
        <v>2028.7873333330001</v>
      </c>
      <c r="BM60" s="53">
        <f t="shared" si="112"/>
        <v>-2028.7873333330001</v>
      </c>
      <c r="BN60" s="40">
        <f t="shared" si="113"/>
        <v>-1</v>
      </c>
      <c r="BP60" s="53">
        <f>_xll.OneStreamExcelAddIn.XFFunctions.XFGetCell("TRUE", "CONSOL", $D$3,"TOT_Entity","USD","Actual",[1]Setup!C12,"PERIODIC",$B60,"TOPFLOW","TOP","TOP","top1",$C60,"top3","Open_Acute_DIV1","TOP5","TOP6","REPORTED","TOP8")</f>
        <v>0</v>
      </c>
      <c r="BQ60" s="53">
        <f>_xll.OneStreamExcelAddIn.XFFunctions.XFGetCell("TRUE", "CONSOL", $D$3,"TOT_Entity","Aggregated","Budget_Working",[1]Setup!C12,"PERIODIC",$B60,"TOPFLOW","TOP","TOP","top1",$C60,"top3","Open_Acute_DIV1","TOP5","TOP6","REPORTED","TOP8")</f>
        <v>2028.7873333330001</v>
      </c>
      <c r="BR60" s="53">
        <f t="shared" si="114"/>
        <v>-2028.7873333330001</v>
      </c>
      <c r="BS60" s="40">
        <f t="shared" si="115"/>
        <v>-1</v>
      </c>
      <c r="BU60" s="53">
        <f>_xll.OneStreamExcelAddIn.XFFunctions.XFGetCell("TRUE", "CONSOL", $D$3,"TOT_Entity","USD","Actual",[1]Setup!C13,"PERIODIC",$B60,"TOPFLOW","TOP","TOP","top1",$C60,"top3","Open_Acute_DIV1","TOP5","TOP6","REPORTED","TOP8")</f>
        <v>0</v>
      </c>
      <c r="BV60" s="53">
        <f>_xll.OneStreamExcelAddIn.XFFunctions.XFGetCell("TRUE", "CONSOL", $D$3,"TOT_Entity","Aggregated","Budget_Working",[1]Setup!C13,"PERIODIC",$B60,"TOPFLOW","TOP","TOP","top1",$C60,"top3","Open_Acute_DIV1","TOP5","TOP6","REPORTED","TOP8")</f>
        <v>2028.7873333330001</v>
      </c>
      <c r="BW60" s="53">
        <f t="shared" si="116"/>
        <v>-2028.7873333330001</v>
      </c>
      <c r="BX60" s="40">
        <f t="shared" si="117"/>
        <v>-1</v>
      </c>
      <c r="BZ60" s="53">
        <f>_xll.OneStreamExcelAddIn.XFFunctions.XFGetCell("TRUE", "CONSOL", $D$3,"TOT_Entity","USD","Actual",[1]Setup!C14,"PERIODIC",$B60,"TOPFLOW","TOP","TOP","top1",$C60,"top3","Open_Acute_DIV1","TOP5","TOP6","REPORTED","TOP8")</f>
        <v>0</v>
      </c>
      <c r="CA60" s="53">
        <f>_xll.OneStreamExcelAddIn.XFFunctions.XFGetCell("TRUE", "CONSOL", $D$3,"TOT_Entity","Aggregated","Budget_Working",[1]Setup!C14,"PERIODIC",$B60,"TOPFLOW","TOP","TOP","top1",$C60,"top3","Open_Acute_DIV1","TOP5","TOP6","REPORTED","TOP8")</f>
        <v>2028.7873333330001</v>
      </c>
      <c r="CB60" s="53">
        <f t="shared" si="118"/>
        <v>-2028.7873333330001</v>
      </c>
      <c r="CC60" s="40">
        <f t="shared" si="119"/>
        <v>-1</v>
      </c>
      <c r="CE60" s="53">
        <f>_xll.OneStreamExcelAddIn.XFFunctions.XFGetCell("TRUE", "CONSOL", $D$3,"TOT_Entity","USD","Actual",[1]Setup!C15,"PERIODIC",$B60,"TOPFLOW","TOP","TOP","top1",$C60,"top3","Open_Acute_DIV1","TOP5","TOP6","REPORTED","TOP8")</f>
        <v>0</v>
      </c>
      <c r="CF60" s="53">
        <f>_xll.OneStreamExcelAddIn.XFFunctions.XFGetCell("TRUE", "CONSOL", $D$3,"TOT_Entity","Aggregated","Budget_Working",[1]Setup!C15,"PERIODIC",$B60,"TOPFLOW","TOP","TOP","top1",$C60,"top3","Open_Acute_DIV1","TOP5","TOP6","REPORTED","TOP8")</f>
        <v>2028.7873333330001</v>
      </c>
      <c r="CG60" s="53">
        <f t="shared" si="120"/>
        <v>-2028.7873333330001</v>
      </c>
      <c r="CH60" s="40">
        <f t="shared" si="121"/>
        <v>-1</v>
      </c>
      <c r="CI60" s="15"/>
      <c r="CJ60" s="53">
        <f>_xll.OneStreamExcelAddIn.XFFunctions.XFGetCell("TRUE", "CONSOL", $D$3,"TOT_Entity","USD","Actual",[1]Setup!C4,"PERIODIC",$B60,"TOPFLOW","TOP","TOP","top1",$C60,"top3","Open_Acute_DIV1","TOP5","TOP6","REPORTED","TOP8")</f>
        <v>1514.55</v>
      </c>
      <c r="CK60" s="53">
        <f>_xll.OneStreamExcelAddIn.XFFunctions.XFGetCell("TRUE", "CONSOL", $D$3,"TOT_Entity","USD","Actual",[1]Setup!C5,"PERIODIC",$B60,"TOPFLOW","TOP","TOP","top1",$C60,"top3","Open_Acute_DIV1","TOP5","TOP6","REPORTED","TOP8")</f>
        <v>3828.55</v>
      </c>
      <c r="CL60" s="53">
        <f>_xll.OneStreamExcelAddIn.XFFunctions.XFGetCell("TRUE", "CONSOL", $D$3,"TOT_Entity","USD","Actual",[1]Setup!C6,"PERIODIC",$B60,"TOPFLOW","TOP","TOP","top1",$C60,"top3","Open_Acute_DIV1","TOP5","TOP6","REPORTED","TOP8")</f>
        <v>3811.79</v>
      </c>
      <c r="CM60" s="53">
        <f>_xll.OneStreamExcelAddIn.XFFunctions.XFGetCell("TRUE", "CONSOL", $D$3,"TOT_Entity","USD","Actual",[1]Setup!C7,"PERIODIC",$B60,"TOPFLOW","TOP","TOP","top1",$C60,"top3","Open_Acute_DIV1","TOP5","TOP6","REPORTED","TOP8")</f>
        <v>3405.59</v>
      </c>
      <c r="CN60" s="53">
        <f>_xll.OneStreamExcelAddIn.XFFunctions.XFGetCell("TRUE", "CONSOL", $D$3,"TOT_Entity","USD","Actual",[1]Setup!C8,"PERIODIC",$B60,"TOPFLOW","TOP","TOP","top1",$C60,"top3","Open_Acute_DIV1","TOP5","TOP6","REPORTED","TOP8")</f>
        <v>-12560.48</v>
      </c>
      <c r="CO60" s="53">
        <f>_xll.OneStreamExcelAddIn.XFFunctions.XFGetCell("TRUE", "CONSOL", $D$3,"TOT_Entity","USD","Actual",[1]Setup!C9,"PERIODIC",$B60,"TOPFLOW","TOP","TOP","top1",$C60,"top3","Open_Acute_DIV1","TOP5","TOP6","REPORTED","TOP8")</f>
        <v>0</v>
      </c>
      <c r="CP60" s="53">
        <f>_xll.OneStreamExcelAddIn.XFFunctions.XFGetCell("TRUE", "CONSOL", $D$3,"TOT_Entity","USD","Actual",[1]Setup!C10,"PERIODIC",$B60,"TOPFLOW","TOP","TOP","top1",$C60,"top3","Open_Acute_DIV1","TOP5","TOP6","REPORTED","TOP8")</f>
        <v>0</v>
      </c>
      <c r="CQ60" s="53">
        <f>_xll.OneStreamExcelAddIn.XFFunctions.XFGetCell("TRUE", "CONSOL", $D$3,"TOT_Entity","USD","Actual",[1]Setup!C11,"PERIODIC",$B60,"TOPFLOW","TOP","TOP","top1",$C60,"top3","Open_Acute_DIV1","TOP5","TOP6","REPORTED","TOP8")</f>
        <v>0</v>
      </c>
      <c r="CR60" s="53">
        <f>_xll.OneStreamExcelAddIn.XFFunctions.XFGetCell("TRUE", "CONSOL", $D$3,"TOT_Entity","USD","Actual",[1]Setup!C12,"PERIODIC",$B60,"TOPFLOW","TOP","TOP","top1",$C60,"top3","Open_Acute_DIV1","TOP5","TOP6","REPORTED","TOP8")</f>
        <v>0</v>
      </c>
      <c r="CS60" s="53">
        <f>_xll.OneStreamExcelAddIn.XFFunctions.XFGetCell("TRUE", "CONSOL", $D$3,"TOT_Entity","USD","Actual",[1]Setup!C13,"PERIODIC",$B60,"TOPFLOW","TOP","TOP","top1",$C60,"top3","Open_Acute_DIV1","TOP5","TOP6","REPORTED","TOP8")</f>
        <v>0</v>
      </c>
      <c r="CT60" s="53">
        <f>_xll.OneStreamExcelAddIn.XFFunctions.XFGetCell("TRUE", "CONSOL", $D$3,"TOT_Entity","USD","Actual",[1]Setup!C14,"PERIODIC",$B60,"TOPFLOW","TOP","TOP","top1",$C60,"top3","Open_Acute_DIV1","TOP5","TOP6","REPORTED","TOP8")</f>
        <v>0</v>
      </c>
      <c r="CU60" s="53">
        <f>_xll.OneStreamExcelAddIn.XFFunctions.XFGetCell("TRUE", "CONSOL", $D$3,"TOT_Entity","USD","Actual",[1]Setup!C15,"PERIODIC",$B60,"TOPFLOW","TOP","TOP","top1",$C60,"top3","Open_Acute_DIV1","TOP5","TOP6","REPORTED","TOP8")</f>
        <v>0</v>
      </c>
      <c r="CV60" s="15"/>
      <c r="CW60" s="53">
        <f>_xll.OneStreamExcelAddIn.XFFunctions.XFGetCell("TRUE", "CONSOL", $D$3,"TOT_Entity","USD","Actual",[1]Setup!C17,"PERIODIC",$B60,"TOPFLOW","TOP","TOP","top1",$C60,"top3","Open_Acute_DIV1","TOP5","TOP6","REPORTED","TOP8")</f>
        <v>493.6</v>
      </c>
      <c r="CX60" s="53">
        <f>_xll.OneStreamExcelAddIn.XFFunctions.XFGetCell("TRUE", "CONSOL", $D$3,"TOT_Entity","USD","Actual",[1]Setup!C18,"PERIODIC",$B60,"TOPFLOW","TOP","TOP","top1",$C60,"top3","Open_Acute_DIV1","TOP5","TOP6","REPORTED","TOP8")</f>
        <v>970.45</v>
      </c>
      <c r="CY60" s="53">
        <f>_xll.OneStreamExcelAddIn.XFFunctions.XFGetCell("TRUE", "CONSOL", $D$3,"TOT_Entity","USD","Actual",[1]Setup!C19,"PERIODIC",$B60,"TOPFLOW","TOP","TOP","top1",$C60,"top3","Open_Acute_DIV1","TOP5","TOP6","REPORTED","TOP8")</f>
        <v>853.66</v>
      </c>
      <c r="CZ60" s="53">
        <f>_xll.OneStreamExcelAddIn.XFFunctions.XFGetCell("TRUE", "CONSOL", $D$3,"TOT_Entity","USD","Actual",[1]Setup!C20,"PERIODIC",$B60,"TOPFLOW","TOP","TOP","top1",$C60,"top3","Open_Acute_DIV1","TOP5","TOP6","REPORTED","TOP8")</f>
        <v>2445.4899999999998</v>
      </c>
      <c r="DA60" s="53">
        <f>_xll.OneStreamExcelAddIn.XFFunctions.XFGetCell("TRUE", "CONSOL", $D$3,"TOT_Entity","USD","Actual",[1]Setup!C21,"PERIODIC",$B60,"TOPFLOW","TOP","TOP","top1",$C60,"top3","Open_Acute_DIV1","TOP5","TOP6","REPORTED","TOP8")</f>
        <v>3228.56</v>
      </c>
      <c r="DB60" s="53">
        <f>_xll.OneStreamExcelAddIn.XFFunctions.XFGetCell("TRUE", "CONSOL", $D$3,"TOT_Entity","USD","Actual",[1]Setup!C22,"PERIODIC",$B60,"TOPFLOW","TOP","TOP","top1",$C60,"top3","Open_Acute_DIV1","TOP5","TOP6","REPORTED","TOP8")</f>
        <v>1511.53</v>
      </c>
      <c r="DC60" s="53">
        <f>_xll.OneStreamExcelAddIn.XFFunctions.XFGetCell("TRUE", "CONSOL", $D$3,"TOT_Entity","USD","Actual",[1]Setup!C23,"PERIODIC",$B60,"TOPFLOW","TOP","TOP","top1",$C60,"top3","Open_Acute_DIV1","TOP5","TOP6","REPORTED","TOP8")</f>
        <v>800.2</v>
      </c>
      <c r="DD60" s="53">
        <f>_xll.OneStreamExcelAddIn.XFFunctions.XFGetCell("TRUE", "CONSOL", $D$3,"TOT_Entity","USD","Actual",[1]Setup!C24,"PERIODIC",$B60,"TOPFLOW","TOP","TOP","top1",$C60,"top3","Open_Acute_DIV1","TOP5","TOP6","REPORTED","TOP8")</f>
        <v>391.03</v>
      </c>
      <c r="DE60" s="53">
        <f>_xll.OneStreamExcelAddIn.XFFunctions.XFGetCell("TRUE", "CONSOL", $D$3,"TOT_Entity","USD","Actual",[1]Setup!C25,"PERIODIC",$B60,"TOPFLOW","TOP","TOP","top1",$C60,"top3","Open_Acute_DIV1","TOP5","TOP6","REPORTED","TOP8")</f>
        <v>4386.7299999999996</v>
      </c>
      <c r="DF60" s="53">
        <f>_xll.OneStreamExcelAddIn.XFFunctions.XFGetCell("TRUE", "CONSOL", $D$3,"TOT_Entity","USD","Actual",[1]Setup!C26,"PERIODIC",$B60,"TOPFLOW","TOP","TOP","top1",$C60,"top3","Open_Acute_DIV1","TOP5","TOP6","REPORTED","TOP8")</f>
        <v>2319.13</v>
      </c>
      <c r="DG60" s="53">
        <f>_xll.OneStreamExcelAddIn.XFFunctions.XFGetCell("TRUE", "CONSOL", $D$3,"TOT_Entity","USD","Actual",[1]Setup!C27,"PERIODIC",$B60,"TOPFLOW","TOP","TOP","top1",$C60,"top3","Open_Acute_DIV1","TOP5","TOP6","REPORTED","TOP8")</f>
        <v>226.86</v>
      </c>
      <c r="DH60" s="53">
        <f>_xll.OneStreamExcelAddIn.XFFunctions.XFGetCell("TRUE", "CONSOL", $D$3,"TOT_Entity","USD","Actual",[1]Setup!C28,"PERIODIC",$B60,"TOPFLOW","TOP","TOP","top1",$C60,"top3","Open_Acute_DIV1","TOP5","TOP6","REPORTED","TOP8")</f>
        <v>2024.92</v>
      </c>
      <c r="DI60" s="15"/>
      <c r="DJ60" s="53">
        <f>_xll.OneStreamExcelAddIn.XFFunctions.XFGetCell("TRUE", "CONSOL", $D$3,"TOT_Entity","Aggregated","Budget_Working",[1]Setup!C4,"PERIODIC",$B60,"TOPFLOW","TOP","TOP","top1",$C60,"top3","Open_Acute_DIV1","TOP5","TOP6","REPORTED","TOP8")</f>
        <v>2028.7873333330001</v>
      </c>
      <c r="DK60" s="53">
        <f>_xll.OneStreamExcelAddIn.XFFunctions.XFGetCell("TRUE", "CONSOL", $D$3,"TOT_Entity","Aggregated","Budget_Working",[1]Setup!C5,"PERIODIC",$B60,"TOPFLOW","TOP","TOP","top1",$C60,"top3","Open_Acute_DIV1","TOP5","TOP6","REPORTED","TOP8")</f>
        <v>2028.7873333330001</v>
      </c>
      <c r="DL60" s="53">
        <f>_xll.OneStreamExcelAddIn.XFFunctions.XFGetCell("TRUE", "CONSOL", $D$3,"TOT_Entity","Aggregated","Budget_Working",[1]Setup!C6,"PERIODIC",$B60,"TOPFLOW","TOP","TOP","top1",$C60,"top3","Open_Acute_DIV1","TOP5","TOP6","REPORTED","TOP8")</f>
        <v>2028.7873333330001</v>
      </c>
      <c r="DM60" s="53">
        <f>_xll.OneStreamExcelAddIn.XFFunctions.XFGetCell("TRUE", "CONSOL", $D$3,"TOT_Entity","Aggregated","Budget_Working",[1]Setup!C7,"PERIODIC",$B60,"TOPFLOW","TOP","TOP","top1",$C60,"top3","Open_Acute_DIV1","TOP5","TOP6","REPORTED","TOP8")</f>
        <v>2028.7873333330001</v>
      </c>
      <c r="DN60" s="53">
        <f>_xll.OneStreamExcelAddIn.XFFunctions.XFGetCell("TRUE", "CONSOL", $D$3,"TOT_Entity","Aggregated","Budget_Working",[1]Setup!C8,"PERIODIC",$B60,"TOPFLOW","TOP","TOP","top1",$C60,"top3","Open_Acute_DIV1","TOP5","TOP6","REPORTED","TOP8")</f>
        <v>2028.7873333330001</v>
      </c>
      <c r="DO60" s="53">
        <f>_xll.OneStreamExcelAddIn.XFFunctions.XFGetCell("TRUE", "CONSOL", $D$3,"TOT_Entity","Aggregated","Budget_Working",[1]Setup!C9,"PERIODIC",$B60,"TOPFLOW","TOP","TOP","top1",$C60,"top3","Open_Acute_DIV1","TOP5","TOP6","REPORTED","TOP8")</f>
        <v>2028.7873333330001</v>
      </c>
      <c r="DP60" s="53">
        <f>_xll.OneStreamExcelAddIn.XFFunctions.XFGetCell("TRUE", "CONSOL", $D$3,"TOT_Entity","Aggregated","Budget_Working",[1]Setup!C10,"PERIODIC",$B60,"TOPFLOW","TOP","TOP","top1",$C60,"top3","Open_Acute_DIV1","TOP5","TOP6","REPORTED","TOP8")</f>
        <v>2028.7873333330001</v>
      </c>
      <c r="DQ60" s="53">
        <f>_xll.OneStreamExcelAddIn.XFFunctions.XFGetCell("TRUE", "CONSOL", $D$3,"TOT_Entity","Aggregated","Budget_Working",[1]Setup!C11,"PERIODIC",$B60,"TOPFLOW","TOP","TOP","top1",$C60,"top3","Open_Acute_DIV1","TOP5","TOP6","REPORTED","TOP8")</f>
        <v>2028.7873333330001</v>
      </c>
      <c r="DR60" s="53">
        <f>_xll.OneStreamExcelAddIn.XFFunctions.XFGetCell("TRUE", "CONSOL", $D$3,"TOT_Entity","Aggregated","Budget_Working",[1]Setup!C12,"PERIODIC",$B60,"TOPFLOW","TOP","TOP","top1",$C60,"top3","Open_Acute_DIV1","TOP5","TOP6","REPORTED","TOP8")</f>
        <v>2028.7873333330001</v>
      </c>
      <c r="DS60" s="53">
        <f>_xll.OneStreamExcelAddIn.XFFunctions.XFGetCell("TRUE", "CONSOL", $D$3,"TOT_Entity","Aggregated","Budget_Working",[1]Setup!C13,"PERIODIC",$B60,"TOPFLOW","TOP","TOP","top1",$C60,"top3","Open_Acute_DIV1","TOP5","TOP6","REPORTED","TOP8")</f>
        <v>2028.7873333330001</v>
      </c>
      <c r="DT60" s="53">
        <f>_xll.OneStreamExcelAddIn.XFFunctions.XFGetCell("TRUE", "CONSOL", $D$3,"TOT_Entity","Aggregated","Budget_Working",[1]Setup!C14,"PERIODIC",$B60,"TOPFLOW","TOP","TOP","top1",$C60,"top3","Open_Acute_DIV1","TOP5","TOP6","REPORTED","TOP8")</f>
        <v>2028.7873333330001</v>
      </c>
      <c r="DU60" s="53">
        <f>_xll.OneStreamExcelAddIn.XFFunctions.XFGetCell("TRUE", "CONSOL", $D$3,"TOT_Entity","Aggregated","Budget_Working",[1]Setup!C15,"PERIODIC",$B60,"TOPFLOW","TOP","TOP","top1",$C60,"top3","Open_Acute_DIV1","TOP5","TOP6","REPORTED","TOP8")</f>
        <v>2028.7873333330001</v>
      </c>
      <c r="DV60" s="15"/>
      <c r="DW60" s="53">
        <f>_xll.OneStreamExcelAddIn.XFFunctions.XFGetCell("TRUE", "CONSOL", $D$3,"TOT_Entity","USD","Budget_Final",[1]Setup!C17,"PERIODIC",$B60,"TOPFLOW","TOP","TOP","top1",$C60,"top3","Open_Acute_DIV1","TOP5","TOP6","REPORTED","TOP8")</f>
        <v>7.8708978949999997</v>
      </c>
      <c r="DX60" s="53">
        <f>_xll.OneStreamExcelAddIn.XFFunctions.XFGetCell("TRUE", "CONSOL", $D$3,"TOT_Entity","USD","Budget_Final",[1]Setup!C18,"PERIODIC",$B60,"TOPFLOW","TOP","TOP","top1",$C60,"top3","Open_Acute_DIV1","TOP5","TOP6","REPORTED","TOP8")</f>
        <v>7.4912896660000001</v>
      </c>
      <c r="DY60" s="53">
        <f>_xll.OneStreamExcelAddIn.XFFunctions.XFGetCell("TRUE", "CONSOL", $D$3,"TOT_Entity","USD","Budget_Final",[1]Setup!C19,"PERIODIC",$B60,"TOPFLOW","TOP","TOP","top1",$C60,"top3","Open_Acute_DIV1","TOP5","TOP6","REPORTED","TOP8")</f>
        <v>8.4044730980000004</v>
      </c>
      <c r="DZ60" s="53">
        <f>_xll.OneStreamExcelAddIn.XFFunctions.XFGetCell("TRUE", "CONSOL", $D$3,"TOT_Entity","USD","Budget_Final",[1]Setup!C20,"PERIODIC",$B60,"TOPFLOW","TOP","TOP","top1",$C60,"top3","Open_Acute_DIV1","TOP5","TOP6","REPORTED","TOP8")</f>
        <v>8.3566902439999993</v>
      </c>
      <c r="EA60" s="53">
        <f>_xll.OneStreamExcelAddIn.XFFunctions.XFGetCell("TRUE", "CONSOL", $D$3,"TOT_Entity","USD","Budget_Final",[1]Setup!C21,"PERIODIC",$B60,"TOPFLOW","TOP","TOP","top1",$C60,"top3","Open_Acute_DIV1","TOP5","TOP6","REPORTED","TOP8")</f>
        <v>8.6009137199999994</v>
      </c>
      <c r="EB60" s="53">
        <f>_xll.OneStreamExcelAddIn.XFFunctions.XFGetCell("TRUE", "CONSOL", $D$3,"TOT_Entity","USD","Budget_Final",[1]Setup!C22,"PERIODIC",$B60,"TOPFLOW","TOP","TOP","top1",$C60,"top3","Open_Acute_DIV1","TOP5","TOP6","REPORTED","TOP8")</f>
        <v>8.1443220039999993</v>
      </c>
      <c r="EC60" s="53">
        <f>_xll.OneStreamExcelAddIn.XFFunctions.XFGetCell("TRUE", "CONSOL", $D$3,"TOT_Entity","USD","Budget_Final",[1]Setup!C23,"PERIODIC",$B60,"TOPFLOW","TOP","TOP","top1",$C60,"top3","Open_Acute_DIV1","TOP5","TOP6","REPORTED","TOP8")</f>
        <v>8.5849861020000002</v>
      </c>
      <c r="ED60" s="53">
        <f>_xll.OneStreamExcelAddIn.XFFunctions.XFGetCell("TRUE", "CONSOL", $D$3,"TOT_Entity","USD","Budget_Final",[1]Setup!C24,"PERIODIC",$B60,"TOPFLOW","TOP","TOP","top1",$C60,"top3","Open_Acute_DIV1","TOP5","TOP6","REPORTED","TOP8")</f>
        <v>8.590295308</v>
      </c>
      <c r="EE60" s="53">
        <f>_xll.OneStreamExcelAddIn.XFFunctions.XFGetCell("TRUE", "CONSOL", $D$3,"TOT_Entity","USD","Budget_Final",[1]Setup!C25,"PERIODIC",$B60,"TOPFLOW","TOP","TOP","top1",$C60,"top3","Open_Acute_DIV1","TOP5","TOP6","REPORTED","TOP8")</f>
        <v>8.5876407050000001</v>
      </c>
      <c r="EF60" s="53">
        <f>_xll.OneStreamExcelAddIn.XFFunctions.XFGetCell("TRUE", "CONSOL", $D$3,"TOT_Entity","USD","Budget_Final",[1]Setup!C26,"PERIODIC",$B60,"TOPFLOW","TOP","TOP","top1",$C60,"top3","Open_Acute_DIV1","TOP5","TOP6","REPORTED","TOP8")</f>
        <v>8.5372032480000009</v>
      </c>
      <c r="EG60" s="53">
        <f>_xll.OneStreamExcelAddIn.XFFunctions.XFGetCell("TRUE", "CONSOL", $D$3,"TOT_Entity","USD","Budget_Final",[1]Setup!C27,"PERIODIC",$B60,"TOPFLOW","TOP","TOP","top1",$C60,"top3","Open_Acute_DIV1","TOP5","TOP6","REPORTED","TOP8")</f>
        <v>7.9983188390000004</v>
      </c>
      <c r="EH60" s="53">
        <f>_xll.OneStreamExcelAddIn.XFFunctions.XFGetCell("TRUE", "CONSOL", $D$3,"TOT_Entity","USD","Budget_Final",[1]Setup!C28,"PERIODIC",$B60,"TOPFLOW","TOP","TOP","top1",$C60,"top3","Open_Acute_DIV1","TOP5","TOP6","REPORTED","TOP8")</f>
        <v>8.1416674009999994</v>
      </c>
    </row>
    <row r="61" spans="2:138" x14ac:dyDescent="0.25">
      <c r="B61" s="51" t="s">
        <v>109</v>
      </c>
      <c r="C61" s="65" t="s">
        <v>83</v>
      </c>
      <c r="D61" s="52" t="s">
        <v>110</v>
      </c>
      <c r="E61" s="53">
        <f>_xll.OneStreamExcelAddIn.XFFunctions.XFGetCell("TRUE","CONSOL", $D$3,"TOT_Entity","USD","Actual",$E$3,"PERIODIC",$B61,"TOPFLOW","TOP","TOP","top1",$C61,"top3","Open_Acute_DIV1","TOP5","TOP6","REPORTED","TOP8")</f>
        <v>443219.33</v>
      </c>
      <c r="F61" s="53">
        <f>_xll.OneStreamExcelAddIn.XFFunctions.XFGetCell("TRUE", "CONSOL", $D$3,"TOT_Entity","Aggregated","Budget_Working",$E$3,"PERIODIC",$B61,"TOPFLOW","TOP","TOP","top1",$C61,"top3","Open_Acute_DIV1","TOP5","TOP6","REPORTED","TOP8")</f>
        <v>389290.28</v>
      </c>
      <c r="G61" s="53">
        <f t="shared" si="95"/>
        <v>-53929.049999999988</v>
      </c>
      <c r="H61" s="40">
        <f t="shared" si="10"/>
        <v>-0.13853171468858658</v>
      </c>
      <c r="I61" s="41"/>
      <c r="J61" s="53">
        <f>_xll.OneStreamExcelAddIn.XFFunctions.XFGetCell("TRUE", "CONSOL", $D$3,"TOT_Entity","USD","Actual",$E$3,"YTD",$B61,"TOPFLOW","TOP","TOP","top1",$C61,"top3","Open_Acute_DIV1","TOP5","TOP6","REPORTED","TOP8")</f>
        <v>1610601.71</v>
      </c>
      <c r="K61" s="53">
        <f>_xll.OneStreamExcelAddIn.XFFunctions.XFGetCell("TRUE", "CONSOL", $D$3,"TOT_Entity","Aggregated","Budget_Working",$E$3,"YTD",$B61,"TOPFLOW","TOP","TOP","top1",$C61,"top3","Open_Acute_DIV1","TOP5","TOP6","REPORTED","TOP8")</f>
        <v>1564258.81</v>
      </c>
      <c r="L61" s="53">
        <f t="shared" si="96"/>
        <v>-46342.899999999907</v>
      </c>
      <c r="M61" s="40">
        <f t="shared" si="11"/>
        <v>-2.9626107715512821E-2</v>
      </c>
      <c r="N61" s="41"/>
      <c r="O61" s="53">
        <f>_xll.OneStreamExcelAddIn.XFFunctions.XFGetCell("TRUE", "CONSOL", $D$3,"TOT_Entity","USD","Actual",$F$3,"YTD",$B61,"TOPFLOW","TOP","TOP","top1",$C61,"top3","Open_Acute_DIV1","TOP5","TOP6","REPORTED","TOP8")</f>
        <v>563795.82999999996</v>
      </c>
      <c r="P61" s="53">
        <f>_xll.OneStreamExcelAddIn.XFFunctions.XFGetCell("TRUE", "CONSOL", $D$3,"TOT_Entity","USD","Actual",$E$3,"YTD",$B61,"TOPFLOW","TOP","TOP","top1",$C61,"top3","Open_Acute_DIV1","TOP5","TOP6","REPORTED","VAR_BW_PY_Actual")</f>
        <v>-1046805.8800000001</v>
      </c>
      <c r="Q61" s="40">
        <f t="shared" si="12"/>
        <v>-1.8567109302670795</v>
      </c>
      <c r="R61" s="41"/>
      <c r="S61" s="53">
        <f>_xll.OneStreamExcelAddIn.XFFunctions.XFGetCell("TRUE", "CONSOL", $D$3,"TOT_Entity","USD","MIDFCST",$E$3,"MTD",$B61,"TOPFLOW","TOP","TOP","top1",$C61,"top3","Open_Acute_DIV1","TOP5","TOP6","REPORTED","TOP8")</f>
        <v>0</v>
      </c>
      <c r="T61" s="53">
        <f t="shared" si="122"/>
        <v>-443219.33</v>
      </c>
      <c r="U61" s="40">
        <f t="shared" si="97"/>
        <v>0</v>
      </c>
      <c r="V61" s="41"/>
      <c r="W61" s="42"/>
      <c r="X61" s="43"/>
      <c r="Y61" s="42"/>
      <c r="Z61" s="44"/>
      <c r="AA61" s="52"/>
      <c r="AB61" s="53">
        <f>_xll.OneStreamExcelAddIn.XFFunctions.XFGetCell("TRUE", "CONSOL", $D$3,"TOT_Entity","USD","Actual",[1]Setup!C4,"PERIODIC",$B61,"TOPFLOW","TOP","TOP","top1",$C61,"top3","Open_Acute_DIV1","TOP5","TOP6","REPORTED","TOP8")</f>
        <v>445339.98</v>
      </c>
      <c r="AC61" s="53">
        <f>_xll.OneStreamExcelAddIn.XFFunctions.XFGetCell("TRUE", "CONSOL", $D$3,"TOT_Entity","Aggregated","Budget_Working",[1]Setup!C4,"PERIODIC",$B61,"TOPFLOW","TOP","TOP","top1",$C61,"top3","Open_Acute_DIV1","TOP5","TOP6","REPORTED","TOP8")</f>
        <v>384678.73</v>
      </c>
      <c r="AD61" s="53">
        <f>AC61-AB61</f>
        <v>-60661.25</v>
      </c>
      <c r="AE61" s="40">
        <f>IFERROR(AD61/AC61,0)</f>
        <v>-0.15769327823246168</v>
      </c>
      <c r="AG61" s="53">
        <f>_xll.OneStreamExcelAddIn.XFFunctions.XFGetCell("TRUE", "CONSOL", $D$3,"TOT_Entity","USD","Actual",[1]Setup!C5,"PERIODIC",$B61,"TOPFLOW","TOP","TOP","top1",$C61,"top3","Open_Acute_DIV1","TOP5","TOP6","REPORTED","TOP8")</f>
        <v>442912.43</v>
      </c>
      <c r="AH61" s="53">
        <f>_xll.OneStreamExcelAddIn.XFFunctions.XFGetCell("TRUE", "CONSOL", $D$3,"TOT_Entity","Aggregated","Budget_Working",[1]Setup!C5,"PERIODIC",$B61,"TOPFLOW","TOP","TOP","top1",$C61,"top3","Open_Acute_DIV1","TOP5","TOP6","REPORTED","TOP8")</f>
        <v>384451.65</v>
      </c>
      <c r="AI61" s="53">
        <f>AH61-AG61</f>
        <v>-58460.77999999997</v>
      </c>
      <c r="AJ61" s="40">
        <f>IFERROR(AI61/AH61,0)</f>
        <v>-0.15206276263868282</v>
      </c>
      <c r="AL61" s="53">
        <f>_xll.OneStreamExcelAddIn.XFFunctions.XFGetCell("TRUE", "CONSOL", $D$3,"TOT_Entity","USD","Actual",[1]Setup!C6,"PERIODIC",$B61,"TOPFLOW","TOP","TOP","top1",$C61,"top3","Open_Acute_DIV1","TOP5","TOP6","REPORTED","TOP8")</f>
        <v>279129.96999999997</v>
      </c>
      <c r="AM61" s="53">
        <f>_xll.OneStreamExcelAddIn.XFFunctions.XFGetCell("TRUE", "CONSOL", $D$3,"TOT_Entity","Aggregated","Budget_Working",[1]Setup!C6,"PERIODIC",$B61,"TOPFLOW","TOP","TOP","top1",$C61,"top3","Open_Acute_DIV1","TOP5","TOP6","REPORTED","TOP8")</f>
        <v>405838.15</v>
      </c>
      <c r="AN61" s="53">
        <f>AL61-AM61</f>
        <v>-126708.18000000005</v>
      </c>
      <c r="AO61" s="40">
        <f>IFERROR((AL61/AM61)-1,0)</f>
        <v>-0.31221357578137998</v>
      </c>
      <c r="AQ61" s="53">
        <f>_xll.OneStreamExcelAddIn.XFFunctions.XFGetCell("TRUE", "CONSOL", $D$3,"TOT_Entity","USD","Actual",[1]Setup!C7,"PERIODIC",$B61,"TOPFLOW","TOP","TOP","top1",$C61,"top3","Open_Acute_DIV1","TOP5","TOP6","REPORTED","TOP8")</f>
        <v>443219.33</v>
      </c>
      <c r="AR61" s="53">
        <f>_xll.OneStreamExcelAddIn.XFFunctions.XFGetCell("TRUE", "CONSOL", $D$3,"TOT_Entity","Aggregated","Budget_Working",[1]Setup!C7,"PERIODIC",$B61,"TOPFLOW","TOP","TOP","top1",$C61,"top3","Open_Acute_DIV1","TOP5","TOP6","REPORTED","TOP8")</f>
        <v>389290.28</v>
      </c>
      <c r="AS61" s="53">
        <f t="shared" si="104"/>
        <v>53929.049999999988</v>
      </c>
      <c r="AT61" s="40">
        <f t="shared" si="105"/>
        <v>0.13853171468858649</v>
      </c>
      <c r="AV61" s="53">
        <f>_xll.OneStreamExcelAddIn.XFFunctions.XFGetCell("TRUE", "CONSOL", $D$3,"TOT_Entity","USD","Actual",[1]Setup!C8,"PERIODIC",$B61,"TOPFLOW","TOP","TOP","top1",$C61,"top3","Open_Acute_DIV1","TOP5","TOP6","REPORTED","TOP8")</f>
        <v>-1610601.71</v>
      </c>
      <c r="AW61" s="53">
        <f>_xll.OneStreamExcelAddIn.XFFunctions.XFGetCell("TRUE", "CONSOL", $D$3,"TOT_Entity","Aggregated","Budget_Working",[1]Setup!C8,"PERIODIC",$B61,"TOPFLOW","TOP","TOP","top1",$C61,"top3","Open_Acute_DIV1","TOP5","TOP6","REPORTED","TOP8")</f>
        <v>389694.62</v>
      </c>
      <c r="AX61" s="53">
        <f t="shared" si="106"/>
        <v>-2000296.33</v>
      </c>
      <c r="AY61" s="40">
        <f t="shared" si="107"/>
        <v>-5.1329842069669835</v>
      </c>
      <c r="BA61" s="53">
        <f>_xll.OneStreamExcelAddIn.XFFunctions.XFGetCell("TRUE", "CONSOL", $D$3,"TOT_Entity","USD","Actual",[1]Setup!C9,"PERIODIC",$B61,"TOPFLOW","TOP","TOP","top1",$C61,"top3","Open_Acute_DIV1","TOP5","TOP6","REPORTED","TOP8")</f>
        <v>0</v>
      </c>
      <c r="BB61" s="53">
        <f>_xll.OneStreamExcelAddIn.XFFunctions.XFGetCell("TRUE", "CONSOL", $D$3,"TOT_Entity","Aggregated","Budget_Working",[1]Setup!C9,"PERIODIC",$B61,"TOPFLOW","TOP","TOP","top1",$C61,"top3","Open_Acute_DIV1","TOP5","TOP6","REPORTED","TOP8")</f>
        <v>396241.75</v>
      </c>
      <c r="BC61" s="53">
        <f t="shared" si="108"/>
        <v>-396241.75</v>
      </c>
      <c r="BD61" s="40">
        <f t="shared" si="109"/>
        <v>-1</v>
      </c>
      <c r="BF61" s="53">
        <f>_xll.OneStreamExcelAddIn.XFFunctions.XFGetCell("TRUE", "CONSOL", $D$3,"TOT_Entity","USD","Actual",[1]Setup!C10,"PERIODIC",$B61,"TOPFLOW","TOP","TOP","top1",$C61,"top3","Open_Acute_DIV1","TOP5","TOP6","REPORTED","TOP8")</f>
        <v>0</v>
      </c>
      <c r="BG61" s="53">
        <f>_xll.OneStreamExcelAddIn.XFFunctions.XFGetCell("TRUE", "CONSOL", $D$3,"TOT_Entity","Aggregated","Budget_Working",[1]Setup!C10,"PERIODIC",$B61,"TOPFLOW","TOP","TOP","top1",$C61,"top3","Open_Acute_DIV1","TOP5","TOP6","REPORTED","TOP8")</f>
        <v>405996.2</v>
      </c>
      <c r="BH61" s="53">
        <f t="shared" si="110"/>
        <v>-405996.2</v>
      </c>
      <c r="BI61" s="40">
        <f t="shared" si="111"/>
        <v>-1</v>
      </c>
      <c r="BK61" s="53">
        <f>_xll.OneStreamExcelAddIn.XFFunctions.XFGetCell("TRUE", "CONSOL", $D$3,"TOT_Entity","USD","Actual",[1]Setup!C11,"PERIODIC",$B61,"TOPFLOW","TOP","TOP","top1",$C61,"top3","Open_Acute_DIV1","TOP5","TOP6","REPORTED","TOP8")</f>
        <v>0</v>
      </c>
      <c r="BL61" s="53">
        <f>_xll.OneStreamExcelAddIn.XFFunctions.XFGetCell("TRUE", "CONSOL", $D$3,"TOT_Entity","Aggregated","Budget_Working",[1]Setup!C11,"PERIODIC",$B61,"TOPFLOW","TOP","TOP","top1",$C61,"top3","Open_Acute_DIV1","TOP5","TOP6","REPORTED","TOP8")</f>
        <v>389693.35</v>
      </c>
      <c r="BM61" s="53">
        <f t="shared" si="112"/>
        <v>-389693.35</v>
      </c>
      <c r="BN61" s="40">
        <f t="shared" si="113"/>
        <v>-1</v>
      </c>
      <c r="BP61" s="53">
        <f>_xll.OneStreamExcelAddIn.XFFunctions.XFGetCell("TRUE", "CONSOL", $D$3,"TOT_Entity","USD","Actual",[1]Setup!C12,"PERIODIC",$B61,"TOPFLOW","TOP","TOP","top1",$C61,"top3","Open_Acute_DIV1","TOP5","TOP6","REPORTED","TOP8")</f>
        <v>0</v>
      </c>
      <c r="BQ61" s="53">
        <f>_xll.OneStreamExcelAddIn.XFFunctions.XFGetCell("TRUE", "CONSOL", $D$3,"TOT_Entity","Aggregated","Budget_Working",[1]Setup!C12,"PERIODIC",$B61,"TOPFLOW","TOP","TOP","top1",$C61,"top3","Open_Acute_DIV1","TOP5","TOP6","REPORTED","TOP8")</f>
        <v>389393.34</v>
      </c>
      <c r="BR61" s="53">
        <f t="shared" si="114"/>
        <v>-389393.34</v>
      </c>
      <c r="BS61" s="40">
        <f t="shared" si="115"/>
        <v>-1</v>
      </c>
      <c r="BU61" s="53">
        <f>_xll.OneStreamExcelAddIn.XFFunctions.XFGetCell("TRUE", "CONSOL", $D$3,"TOT_Entity","USD","Actual",[1]Setup!C13,"PERIODIC",$B61,"TOPFLOW","TOP","TOP","top1",$C61,"top3","Open_Acute_DIV1","TOP5","TOP6","REPORTED","TOP8")</f>
        <v>0</v>
      </c>
      <c r="BV61" s="53">
        <f>_xll.OneStreamExcelAddIn.XFFunctions.XFGetCell("TRUE", "CONSOL", $D$3,"TOT_Entity","Aggregated","Budget_Working",[1]Setup!C13,"PERIODIC",$B61,"TOPFLOW","TOP","TOP","top1",$C61,"top3","Open_Acute_DIV1","TOP5","TOP6","REPORTED","TOP8")</f>
        <v>395686.09</v>
      </c>
      <c r="BW61" s="53">
        <f t="shared" si="116"/>
        <v>-395686.09</v>
      </c>
      <c r="BX61" s="40">
        <f t="shared" si="117"/>
        <v>-1</v>
      </c>
      <c r="BZ61" s="53">
        <f>_xll.OneStreamExcelAddIn.XFFunctions.XFGetCell("TRUE", "CONSOL", $D$3,"TOT_Entity","USD","Actual",[1]Setup!C14,"PERIODIC",$B61,"TOPFLOW","TOP","TOP","top1",$C61,"top3","Open_Acute_DIV1","TOP5","TOP6","REPORTED","TOP8")</f>
        <v>0</v>
      </c>
      <c r="CA61" s="53">
        <f>_xll.OneStreamExcelAddIn.XFFunctions.XFGetCell("TRUE", "CONSOL", $D$3,"TOT_Entity","Aggregated","Budget_Working",[1]Setup!C14,"PERIODIC",$B61,"TOPFLOW","TOP","TOP","top1",$C61,"top3","Open_Acute_DIV1","TOP5","TOP6","REPORTED","TOP8")</f>
        <v>380456.22</v>
      </c>
      <c r="CB61" s="53">
        <f t="shared" si="118"/>
        <v>-380456.22</v>
      </c>
      <c r="CC61" s="40">
        <f t="shared" si="119"/>
        <v>-1</v>
      </c>
      <c r="CE61" s="53">
        <f>_xll.OneStreamExcelAddIn.XFFunctions.XFGetCell("TRUE", "CONSOL", $D$3,"TOT_Entity","USD","Actual",[1]Setup!C15,"PERIODIC",$B61,"TOPFLOW","TOP","TOP","top1",$C61,"top3","Open_Acute_DIV1","TOP5","TOP6","REPORTED","TOP8")</f>
        <v>0</v>
      </c>
      <c r="CF61" s="53">
        <f>_xll.OneStreamExcelAddIn.XFFunctions.XFGetCell("TRUE", "CONSOL", $D$3,"TOT_Entity","Aggregated","Budget_Working",[1]Setup!C15,"PERIODIC",$B61,"TOPFLOW","TOP","TOP","top1",$C61,"top3","Open_Acute_DIV1","TOP5","TOP6","REPORTED","TOP8")</f>
        <v>397199.63</v>
      </c>
      <c r="CG61" s="53">
        <f t="shared" si="120"/>
        <v>-397199.63</v>
      </c>
      <c r="CH61" s="40">
        <f t="shared" si="121"/>
        <v>-1</v>
      </c>
      <c r="CI61" s="15"/>
      <c r="CJ61" s="53">
        <f>_xll.OneStreamExcelAddIn.XFFunctions.XFGetCell("TRUE", "CONSOL", $D$3,"TOT_Entity","USD","Actual",[1]Setup!C4,"PERIODIC",$B61,"TOPFLOW","TOP","TOP","top1",$C61,"top3","Open_Acute_DIV1","TOP5","TOP6","REPORTED","TOP8")</f>
        <v>445339.98</v>
      </c>
      <c r="CK61" s="53">
        <f>_xll.OneStreamExcelAddIn.XFFunctions.XFGetCell("TRUE", "CONSOL", $D$3,"TOT_Entity","USD","Actual",[1]Setup!C5,"PERIODIC",$B61,"TOPFLOW","TOP","TOP","top1",$C61,"top3","Open_Acute_DIV1","TOP5","TOP6","REPORTED","TOP8")</f>
        <v>442912.43</v>
      </c>
      <c r="CL61" s="53">
        <f>_xll.OneStreamExcelAddIn.XFFunctions.XFGetCell("TRUE", "CONSOL", $D$3,"TOT_Entity","USD","Actual",[1]Setup!C6,"PERIODIC",$B61,"TOPFLOW","TOP","TOP","top1",$C61,"top3","Open_Acute_DIV1","TOP5","TOP6","REPORTED","TOP8")</f>
        <v>279129.96999999997</v>
      </c>
      <c r="CM61" s="53">
        <f>_xll.OneStreamExcelAddIn.XFFunctions.XFGetCell("TRUE", "CONSOL", $D$3,"TOT_Entity","USD","Actual",[1]Setup!C7,"PERIODIC",$B61,"TOPFLOW","TOP","TOP","top1",$C61,"top3","Open_Acute_DIV1","TOP5","TOP6","REPORTED","TOP8")</f>
        <v>443219.33</v>
      </c>
      <c r="CN61" s="53">
        <f>_xll.OneStreamExcelAddIn.XFFunctions.XFGetCell("TRUE", "CONSOL", $D$3,"TOT_Entity","USD","Actual",[1]Setup!C8,"PERIODIC",$B61,"TOPFLOW","TOP","TOP","top1",$C61,"top3","Open_Acute_DIV1","TOP5","TOP6","REPORTED","TOP8")</f>
        <v>-1610601.71</v>
      </c>
      <c r="CO61" s="53">
        <f>_xll.OneStreamExcelAddIn.XFFunctions.XFGetCell("TRUE", "CONSOL", $D$3,"TOT_Entity","USD","Actual",[1]Setup!C9,"PERIODIC",$B61,"TOPFLOW","TOP","TOP","top1",$C61,"top3","Open_Acute_DIV1","TOP5","TOP6","REPORTED","TOP8")</f>
        <v>0</v>
      </c>
      <c r="CP61" s="53">
        <f>_xll.OneStreamExcelAddIn.XFFunctions.XFGetCell("TRUE", "CONSOL", $D$3,"TOT_Entity","USD","Actual",[1]Setup!C10,"PERIODIC",$B61,"TOPFLOW","TOP","TOP","top1",$C61,"top3","Open_Acute_DIV1","TOP5","TOP6","REPORTED","TOP8")</f>
        <v>0</v>
      </c>
      <c r="CQ61" s="53">
        <f>_xll.OneStreamExcelAddIn.XFFunctions.XFGetCell("TRUE", "CONSOL", $D$3,"TOT_Entity","USD","Actual",[1]Setup!C11,"PERIODIC",$B61,"TOPFLOW","TOP","TOP","top1",$C61,"top3","Open_Acute_DIV1","TOP5","TOP6","REPORTED","TOP8")</f>
        <v>0</v>
      </c>
      <c r="CR61" s="53">
        <f>_xll.OneStreamExcelAddIn.XFFunctions.XFGetCell("TRUE", "CONSOL", $D$3,"TOT_Entity","USD","Actual",[1]Setup!C12,"PERIODIC",$B61,"TOPFLOW","TOP","TOP","top1",$C61,"top3","Open_Acute_DIV1","TOP5","TOP6","REPORTED","TOP8")</f>
        <v>0</v>
      </c>
      <c r="CS61" s="53">
        <f>_xll.OneStreamExcelAddIn.XFFunctions.XFGetCell("TRUE", "CONSOL", $D$3,"TOT_Entity","USD","Actual",[1]Setup!C13,"PERIODIC",$B61,"TOPFLOW","TOP","TOP","top1",$C61,"top3","Open_Acute_DIV1","TOP5","TOP6","REPORTED","TOP8")</f>
        <v>0</v>
      </c>
      <c r="CT61" s="53">
        <f>_xll.OneStreamExcelAddIn.XFFunctions.XFGetCell("TRUE", "CONSOL", $D$3,"TOT_Entity","USD","Actual",[1]Setup!C14,"PERIODIC",$B61,"TOPFLOW","TOP","TOP","top1",$C61,"top3","Open_Acute_DIV1","TOP5","TOP6","REPORTED","TOP8")</f>
        <v>0</v>
      </c>
      <c r="CU61" s="53">
        <f>_xll.OneStreamExcelAddIn.XFFunctions.XFGetCell("TRUE", "CONSOL", $D$3,"TOT_Entity","USD","Actual",[1]Setup!C15,"PERIODIC",$B61,"TOPFLOW","TOP","TOP","top1",$C61,"top3","Open_Acute_DIV1","TOP5","TOP6","REPORTED","TOP8")</f>
        <v>0</v>
      </c>
      <c r="CV61" s="15"/>
      <c r="CW61" s="53">
        <f>_xll.OneStreamExcelAddIn.XFFunctions.XFGetCell("TRUE", "CONSOL", $D$3,"TOT_Entity","USD","Actual",[1]Setup!C17,"PERIODIC",$B61,"TOPFLOW","TOP","TOP","top1",$C61,"top3","Open_Acute_DIV1","TOP5","TOP6","REPORTED","TOP8")</f>
        <v>126302.35</v>
      </c>
      <c r="CX61" s="53">
        <f>_xll.OneStreamExcelAddIn.XFFunctions.XFGetCell("TRUE", "CONSOL", $D$3,"TOT_Entity","USD","Actual",[1]Setup!C18,"PERIODIC",$B61,"TOPFLOW","TOP","TOP","top1",$C61,"top3","Open_Acute_DIV1","TOP5","TOP6","REPORTED","TOP8")</f>
        <v>135547.82999999999</v>
      </c>
      <c r="CY61" s="53">
        <f>_xll.OneStreamExcelAddIn.XFFunctions.XFGetCell("TRUE", "CONSOL", $D$3,"TOT_Entity","USD","Actual",[1]Setup!C19,"PERIODIC",$B61,"TOPFLOW","TOP","TOP","top1",$C61,"top3","Open_Acute_DIV1","TOP5","TOP6","REPORTED","TOP8")</f>
        <v>143724.23000000001</v>
      </c>
      <c r="CZ61" s="53">
        <f>_xll.OneStreamExcelAddIn.XFFunctions.XFGetCell("TRUE", "CONSOL", $D$3,"TOT_Entity","USD","Actual",[1]Setup!C20,"PERIODIC",$B61,"TOPFLOW","TOP","TOP","top1",$C61,"top3","Open_Acute_DIV1","TOP5","TOP6","REPORTED","TOP8")</f>
        <v>158221.42000000001</v>
      </c>
      <c r="DA61" s="53">
        <f>_xll.OneStreamExcelAddIn.XFFunctions.XFGetCell("TRUE", "CONSOL", $D$3,"TOT_Entity","USD","Actual",[1]Setup!C21,"PERIODIC",$B61,"TOPFLOW","TOP","TOP","top1",$C61,"top3","Open_Acute_DIV1","TOP5","TOP6","REPORTED","TOP8")</f>
        <v>174119.62</v>
      </c>
      <c r="DB61" s="53">
        <f>_xll.OneStreamExcelAddIn.XFFunctions.XFGetCell("TRUE", "CONSOL", $D$3,"TOT_Entity","USD","Actual",[1]Setup!C22,"PERIODIC",$B61,"TOPFLOW","TOP","TOP","top1",$C61,"top3","Open_Acute_DIV1","TOP5","TOP6","REPORTED","TOP8")</f>
        <v>2055481.3599999999</v>
      </c>
      <c r="DC61" s="53">
        <f>_xll.OneStreamExcelAddIn.XFFunctions.XFGetCell("TRUE", "CONSOL", $D$3,"TOT_Entity","USD","Actual",[1]Setup!C23,"PERIODIC",$B61,"TOPFLOW","TOP","TOP","top1",$C61,"top3","Open_Acute_DIV1","TOP5","TOP6","REPORTED","TOP8")</f>
        <v>427570.94</v>
      </c>
      <c r="DD61" s="53">
        <f>_xll.OneStreamExcelAddIn.XFFunctions.XFGetCell("TRUE", "CONSOL", $D$3,"TOT_Entity","USD","Actual",[1]Setup!C24,"PERIODIC",$B61,"TOPFLOW","TOP","TOP","top1",$C61,"top3","Open_Acute_DIV1","TOP5","TOP6","REPORTED","TOP8")</f>
        <v>428827.38</v>
      </c>
      <c r="DE61" s="53">
        <f>_xll.OneStreamExcelAddIn.XFFunctions.XFGetCell("TRUE", "CONSOL", $D$3,"TOT_Entity","USD","Actual",[1]Setup!C25,"PERIODIC",$B61,"TOPFLOW","TOP","TOP","top1",$C61,"top3","Open_Acute_DIV1","TOP5","TOP6","REPORTED","TOP8")</f>
        <v>270807.19</v>
      </c>
      <c r="DF61" s="53">
        <f>_xll.OneStreamExcelAddIn.XFFunctions.XFGetCell("TRUE", "CONSOL", $D$3,"TOT_Entity","USD","Actual",[1]Setup!C26,"PERIODIC",$B61,"TOPFLOW","TOP","TOP","top1",$C61,"top3","Open_Acute_DIV1","TOP5","TOP6","REPORTED","TOP8")</f>
        <v>853217.75</v>
      </c>
      <c r="DG61" s="53">
        <f>_xll.OneStreamExcelAddIn.XFFunctions.XFGetCell("TRUE", "CONSOL", $D$3,"TOT_Entity","USD","Actual",[1]Setup!C27,"PERIODIC",$B61,"TOPFLOW","TOP","TOP","top1",$C61,"top3","Open_Acute_DIV1","TOP5","TOP6","REPORTED","TOP8")</f>
        <v>754007.71</v>
      </c>
      <c r="DH61" s="53">
        <f>_xll.OneStreamExcelAddIn.XFFunctions.XFGetCell("TRUE", "CONSOL", $D$3,"TOT_Entity","USD","Actual",[1]Setup!C28,"PERIODIC",$B61,"TOPFLOW","TOP","TOP","top1",$C61,"top3","Open_Acute_DIV1","TOP5","TOP6","REPORTED","TOP8")</f>
        <v>644501.41</v>
      </c>
      <c r="DI61" s="15"/>
      <c r="DJ61" s="53">
        <f>_xll.OneStreamExcelAddIn.XFFunctions.XFGetCell("TRUE", "CONSOL", $D$3,"TOT_Entity","Aggregated","Budget_Working",[1]Setup!C4,"PERIODIC",$B61,"TOPFLOW","TOP","TOP","top1",$C61,"top3","Open_Acute_DIV1","TOP5","TOP6","REPORTED","TOP8")</f>
        <v>384678.73</v>
      </c>
      <c r="DK61" s="53">
        <f>_xll.OneStreamExcelAddIn.XFFunctions.XFGetCell("TRUE", "CONSOL", $D$3,"TOT_Entity","Aggregated","Budget_Working",[1]Setup!C5,"PERIODIC",$B61,"TOPFLOW","TOP","TOP","top1",$C61,"top3","Open_Acute_DIV1","TOP5","TOP6","REPORTED","TOP8")</f>
        <v>384451.65</v>
      </c>
      <c r="DL61" s="53">
        <f>_xll.OneStreamExcelAddIn.XFFunctions.XFGetCell("TRUE", "CONSOL", $D$3,"TOT_Entity","Aggregated","Budget_Working",[1]Setup!C6,"PERIODIC",$B61,"TOPFLOW","TOP","TOP","top1",$C61,"top3","Open_Acute_DIV1","TOP5","TOP6","REPORTED","TOP8")</f>
        <v>405838.15</v>
      </c>
      <c r="DM61" s="53">
        <f>_xll.OneStreamExcelAddIn.XFFunctions.XFGetCell("TRUE", "CONSOL", $D$3,"TOT_Entity","Aggregated","Budget_Working",[1]Setup!C7,"PERIODIC",$B61,"TOPFLOW","TOP","TOP","top1",$C61,"top3","Open_Acute_DIV1","TOP5","TOP6","REPORTED","TOP8")</f>
        <v>389290.28</v>
      </c>
      <c r="DN61" s="53">
        <f>_xll.OneStreamExcelAddIn.XFFunctions.XFGetCell("TRUE", "CONSOL", $D$3,"TOT_Entity","Aggregated","Budget_Working",[1]Setup!C8,"PERIODIC",$B61,"TOPFLOW","TOP","TOP","top1",$C61,"top3","Open_Acute_DIV1","TOP5","TOP6","REPORTED","TOP8")</f>
        <v>389694.62</v>
      </c>
      <c r="DO61" s="53">
        <f>_xll.OneStreamExcelAddIn.XFFunctions.XFGetCell("TRUE", "CONSOL", $D$3,"TOT_Entity","Aggregated","Budget_Working",[1]Setup!C9,"PERIODIC",$B61,"TOPFLOW","TOP","TOP","top1",$C61,"top3","Open_Acute_DIV1","TOP5","TOP6","REPORTED","TOP8")</f>
        <v>396241.75</v>
      </c>
      <c r="DP61" s="53">
        <f>_xll.OneStreamExcelAddIn.XFFunctions.XFGetCell("TRUE", "CONSOL", $D$3,"TOT_Entity","Aggregated","Budget_Working",[1]Setup!C10,"PERIODIC",$B61,"TOPFLOW","TOP","TOP","top1",$C61,"top3","Open_Acute_DIV1","TOP5","TOP6","REPORTED","TOP8")</f>
        <v>405996.2</v>
      </c>
      <c r="DQ61" s="53">
        <f>_xll.OneStreamExcelAddIn.XFFunctions.XFGetCell("TRUE", "CONSOL", $D$3,"TOT_Entity","Aggregated","Budget_Working",[1]Setup!C11,"PERIODIC",$B61,"TOPFLOW","TOP","TOP","top1",$C61,"top3","Open_Acute_DIV1","TOP5","TOP6","REPORTED","TOP8")</f>
        <v>389693.35</v>
      </c>
      <c r="DR61" s="53">
        <f>_xll.OneStreamExcelAddIn.XFFunctions.XFGetCell("TRUE", "CONSOL", $D$3,"TOT_Entity","Aggregated","Budget_Working",[1]Setup!C12,"PERIODIC",$B61,"TOPFLOW","TOP","TOP","top1",$C61,"top3","Open_Acute_DIV1","TOP5","TOP6","REPORTED","TOP8")</f>
        <v>389393.34</v>
      </c>
      <c r="DS61" s="53">
        <f>_xll.OneStreamExcelAddIn.XFFunctions.XFGetCell("TRUE", "CONSOL", $D$3,"TOT_Entity","Aggregated","Budget_Working",[1]Setup!C13,"PERIODIC",$B61,"TOPFLOW","TOP","TOP","top1",$C61,"top3","Open_Acute_DIV1","TOP5","TOP6","REPORTED","TOP8")</f>
        <v>395686.09</v>
      </c>
      <c r="DT61" s="53">
        <f>_xll.OneStreamExcelAddIn.XFFunctions.XFGetCell("TRUE", "CONSOL", $D$3,"TOT_Entity","Aggregated","Budget_Working",[1]Setup!C14,"PERIODIC",$B61,"TOPFLOW","TOP","TOP","top1",$C61,"top3","Open_Acute_DIV1","TOP5","TOP6","REPORTED","TOP8")</f>
        <v>380456.22</v>
      </c>
      <c r="DU61" s="53">
        <f>_xll.OneStreamExcelAddIn.XFFunctions.XFGetCell("TRUE", "CONSOL", $D$3,"TOT_Entity","Aggregated","Budget_Working",[1]Setup!C15,"PERIODIC",$B61,"TOPFLOW","TOP","TOP","top1",$C61,"top3","Open_Acute_DIV1","TOP5","TOP6","REPORTED","TOP8")</f>
        <v>397199.63</v>
      </c>
      <c r="DV61" s="15"/>
      <c r="DW61" s="53">
        <f>_xll.OneStreamExcelAddIn.XFFunctions.XFGetCell("TRUE", "CONSOL", $D$3,"TOT_Entity","USD","Budget_Final",[1]Setup!C17,"PERIODIC",$B61,"TOPFLOW","TOP","TOP","top1",$C61,"top3","Open_Acute_DIV1","TOP5","TOP6","REPORTED","TOP8")</f>
        <v>152753.14000000001</v>
      </c>
      <c r="DX61" s="53">
        <f>_xll.OneStreamExcelAddIn.XFFunctions.XFGetCell("TRUE", "CONSOL", $D$3,"TOT_Entity","USD","Budget_Final",[1]Setup!C18,"PERIODIC",$B61,"TOPFLOW","TOP","TOP","top1",$C61,"top3","Open_Acute_DIV1","TOP5","TOP6","REPORTED","TOP8")</f>
        <v>152753.14000000001</v>
      </c>
      <c r="DY61" s="53">
        <f>_xll.OneStreamExcelAddIn.XFFunctions.XFGetCell("TRUE", "CONSOL", $D$3,"TOT_Entity","USD","Budget_Final",[1]Setup!C19,"PERIODIC",$B61,"TOPFLOW","TOP","TOP","top1",$C61,"top3","Open_Acute_DIV1","TOP5","TOP6","REPORTED","TOP8")</f>
        <v>152753.14000000001</v>
      </c>
      <c r="DZ61" s="53">
        <f>_xll.OneStreamExcelAddIn.XFFunctions.XFGetCell("TRUE", "CONSOL", $D$3,"TOT_Entity","USD","Budget_Final",[1]Setup!C20,"PERIODIC",$B61,"TOPFLOW","TOP","TOP","top1",$C61,"top3","Open_Acute_DIV1","TOP5","TOP6","REPORTED","TOP8")</f>
        <v>157753.14000000001</v>
      </c>
      <c r="EA61" s="53">
        <f>_xll.OneStreamExcelAddIn.XFFunctions.XFGetCell("TRUE", "CONSOL", $D$3,"TOT_Entity","USD","Budget_Final",[1]Setup!C21,"PERIODIC",$B61,"TOPFLOW","TOP","TOP","top1",$C61,"top3","Open_Acute_DIV1","TOP5","TOP6","REPORTED","TOP8")</f>
        <v>157753.14000000001</v>
      </c>
      <c r="EB61" s="53">
        <f>_xll.OneStreamExcelAddIn.XFFunctions.XFGetCell("TRUE", "CONSOL", $D$3,"TOT_Entity","USD","Budget_Final",[1]Setup!C22,"PERIODIC",$B61,"TOPFLOW","TOP","TOP","top1",$C61,"top3","Open_Acute_DIV1","TOP5","TOP6","REPORTED","TOP8")</f>
        <v>147753.14000000001</v>
      </c>
      <c r="EC61" s="53">
        <f>_xll.OneStreamExcelAddIn.XFFunctions.XFGetCell("TRUE", "CONSOL", $D$3,"TOT_Entity","USD","Budget_Final",[1]Setup!C23,"PERIODIC",$B61,"TOPFLOW","TOP","TOP","top1",$C61,"top3","Open_Acute_DIV1","TOP5","TOP6","REPORTED","TOP8")</f>
        <v>147753.14000000001</v>
      </c>
      <c r="ED61" s="53">
        <f>_xll.OneStreamExcelAddIn.XFFunctions.XFGetCell("TRUE", "CONSOL", $D$3,"TOT_Entity","USD","Budget_Final",[1]Setup!C24,"PERIODIC",$B61,"TOPFLOW","TOP","TOP","top1",$C61,"top3","Open_Acute_DIV1","TOP5","TOP6","REPORTED","TOP8")</f>
        <v>147753.14000000001</v>
      </c>
      <c r="EE61" s="53">
        <f>_xll.OneStreamExcelAddIn.XFFunctions.XFGetCell("TRUE", "CONSOL", $D$3,"TOT_Entity","USD","Budget_Final",[1]Setup!C25,"PERIODIC",$B61,"TOPFLOW","TOP","TOP","top1",$C61,"top3","Open_Acute_DIV1","TOP5","TOP6","REPORTED","TOP8")</f>
        <v>152753.14000000001</v>
      </c>
      <c r="EF61" s="53">
        <f>_xll.OneStreamExcelAddIn.XFFunctions.XFGetCell("TRUE", "CONSOL", $D$3,"TOT_Entity","USD","Budget_Final",[1]Setup!C26,"PERIODIC",$B61,"TOPFLOW","TOP","TOP","top1",$C61,"top3","Open_Acute_DIV1","TOP5","TOP6","REPORTED","TOP8")</f>
        <v>157753.14000000001</v>
      </c>
      <c r="EG61" s="53">
        <f>_xll.OneStreamExcelAddIn.XFFunctions.XFGetCell("TRUE", "CONSOL", $D$3,"TOT_Entity","USD","Budget_Final",[1]Setup!C27,"PERIODIC",$B61,"TOPFLOW","TOP","TOP","top1",$C61,"top3","Open_Acute_DIV1","TOP5","TOP6","REPORTED","TOP8")</f>
        <v>147753.14000000001</v>
      </c>
      <c r="EH61" s="53">
        <f>_xll.OneStreamExcelAddIn.XFFunctions.XFGetCell("TRUE", "CONSOL", $D$3,"TOT_Entity","USD","Budget_Final",[1]Setup!C28,"PERIODIC",$B61,"TOPFLOW","TOP","TOP","top1",$C61,"top3","Open_Acute_DIV1","TOP5","TOP6","REPORTED","TOP8")</f>
        <v>152527.89000000001</v>
      </c>
    </row>
    <row r="62" spans="2:138" x14ac:dyDescent="0.25">
      <c r="B62" s="51">
        <v>69174</v>
      </c>
      <c r="C62" s="65" t="s">
        <v>83</v>
      </c>
      <c r="D62" s="77" t="s">
        <v>111</v>
      </c>
      <c r="E62" s="53">
        <f>_xll.OneStreamExcelAddIn.XFFunctions.XFGetCell("TRUE","CONSOL", $D$3,"TOT_Entity","USD","Actual",$E$3,"PERIODIC",$B62,"TOPFLOW","TOP","TOP","top1",$C62,"top3","Open_Acute_DIV1","TOP5","TOP6","REPORTED","TOP8")</f>
        <v>234887.48</v>
      </c>
      <c r="F62" s="53">
        <f>_xll.OneStreamExcelAddIn.XFFunctions.XFGetCell("TRUE", "CONSOL", $D$3,"TOT_Entity","Aggregated","Budget_Working",$E$3,"PERIODIC",$B62,"TOPFLOW","TOP","TOP","top1",$C62,"top3","Open_Acute_DIV1","TOP5","TOP6","REPORTED","TOP8")</f>
        <v>219573.53</v>
      </c>
      <c r="G62" s="53">
        <f t="shared" si="95"/>
        <v>-15313.950000000012</v>
      </c>
      <c r="H62" s="40">
        <f t="shared" si="10"/>
        <v>-6.9744062501522888E-2</v>
      </c>
      <c r="I62" s="41"/>
      <c r="J62" s="53">
        <f>_xll.OneStreamExcelAddIn.XFFunctions.XFGetCell("TRUE", "CONSOL", $D$3,"TOT_Entity","USD","Actual",$E$3,"YTD",$B62,"TOPFLOW","TOP","TOP","top1",$C62,"top3","Open_Acute_DIV1","TOP5","TOP6","REPORTED","TOP8")</f>
        <v>783516.22</v>
      </c>
      <c r="K62" s="53">
        <f>_xll.OneStreamExcelAddIn.XFFunctions.XFGetCell("TRUE", "CONSOL", $D$3,"TOT_Entity","Aggregated","Budget_Working",$E$3,"YTD",$B62,"TOPFLOW","TOP","TOP","top1",$C62,"top3","Open_Acute_DIV1","TOP5","TOP6","REPORTED","TOP8")</f>
        <v>885391.81</v>
      </c>
      <c r="L62" s="53">
        <f t="shared" si="96"/>
        <v>101875.59000000008</v>
      </c>
      <c r="M62" s="40">
        <f t="shared" si="11"/>
        <v>0.11506272008547276</v>
      </c>
      <c r="N62" s="41"/>
      <c r="O62" s="53">
        <f>_xll.OneStreamExcelAddIn.XFFunctions.XFGetCell("TRUE", "CONSOL", $D$3,"TOT_Entity","USD","Actual",$F$3,"YTD",$B62,"TOPFLOW","TOP","TOP","top1",$C62,"top3","Open_Acute_DIV1","TOP5","TOP6","REPORTED","TOP8")</f>
        <v>0</v>
      </c>
      <c r="P62" s="53">
        <f>_xll.OneStreamExcelAddIn.XFFunctions.XFGetCell("TRUE", "CONSOL", $D$3,"TOT_Entity","USD","Actual",$E$3,"YTD",$B62,"TOPFLOW","TOP","TOP","top1",$C62,"top3","Open_Acute_DIV1","TOP5","TOP6","REPORTED","VAR_BW_PY_Actual")</f>
        <v>-783516.22</v>
      </c>
      <c r="Q62" s="40">
        <f t="shared" si="12"/>
        <v>0</v>
      </c>
      <c r="R62" s="41"/>
      <c r="S62" s="53">
        <f>_xll.OneStreamExcelAddIn.XFFunctions.XFGetCell("TRUE", "CONSOL", $D$3,"TOT_Entity","USD","MIDFCST",$E$3,"MTD",$B62,"TOPFLOW","TOP","TOP","top1",$C62,"top3","Open_Acute_DIV1","TOP5","TOP6","REPORTED","TOP8")</f>
        <v>0</v>
      </c>
      <c r="T62" s="53">
        <f t="shared" si="122"/>
        <v>-234887.48</v>
      </c>
      <c r="U62" s="40">
        <f t="shared" si="97"/>
        <v>0</v>
      </c>
      <c r="V62" s="41"/>
      <c r="W62" s="42"/>
      <c r="X62" s="43"/>
      <c r="Y62" s="42"/>
      <c r="Z62" s="44"/>
      <c r="AA62" s="52"/>
      <c r="AB62" s="53">
        <f>_xll.OneStreamExcelAddIn.XFFunctions.XFGetCell("TRUE", "CONSOL", $D$3,"TOT_Entity","USD","Actual",[1]Setup!C4,"PERIODIC",$B62,"TOPFLOW","TOP","TOP","top1",$C62,"top3","Open_Acute_DIV1","TOP5","TOP6","REPORTED","TOP8")</f>
        <v>185407.73</v>
      </c>
      <c r="AC62" s="53">
        <f>_xll.OneStreamExcelAddIn.XFFunctions.XFGetCell("TRUE", "CONSOL", $D$3,"TOT_Entity","Aggregated","Budget_Working",[1]Setup!C4,"PERIODIC",$B62,"TOPFLOW","TOP","TOP","top1",$C62,"top3","Open_Acute_DIV1","TOP5","TOP6","REPORTED","TOP8")</f>
        <v>214961.98</v>
      </c>
      <c r="AD62" s="53">
        <f>AC62-AB62</f>
        <v>29554.25</v>
      </c>
      <c r="AE62" s="40">
        <f>IFERROR(AD62/AC62,0)</f>
        <v>0.1374859405370196</v>
      </c>
      <c r="AG62" s="53">
        <f>_xll.OneStreamExcelAddIn.XFFunctions.XFGetCell("TRUE", "CONSOL", $D$3,"TOT_Entity","USD","Actual",[1]Setup!C5,"PERIODIC",$B62,"TOPFLOW","TOP","TOP","top1",$C62,"top3","Open_Acute_DIV1","TOP5","TOP6","REPORTED","TOP8")</f>
        <v>214416.18</v>
      </c>
      <c r="AH62" s="53">
        <f>_xll.OneStreamExcelAddIn.XFFunctions.XFGetCell("TRUE", "CONSOL", $D$3,"TOT_Entity","Aggregated","Budget_Working",[1]Setup!C5,"PERIODIC",$B62,"TOPFLOW","TOP","TOP","top1",$C62,"top3","Open_Acute_DIV1","TOP5","TOP6","REPORTED","TOP8")</f>
        <v>214734.9</v>
      </c>
      <c r="AI62" s="53">
        <f>AH62-AG62</f>
        <v>318.72000000000116</v>
      </c>
      <c r="AJ62" s="40">
        <f>IFERROR(AI62/AH62,0)</f>
        <v>1.4842487178376741E-3</v>
      </c>
      <c r="AL62" s="53">
        <f>_xll.OneStreamExcelAddIn.XFFunctions.XFGetCell("TRUE", "CONSOL", $D$3,"TOT_Entity","USD","Actual",[1]Setup!C6,"PERIODIC",$B62,"TOPFLOW","TOP","TOP","top1",$C62,"top3","Open_Acute_DIV1","TOP5","TOP6","REPORTED","TOP8")</f>
        <v>148804.82999999999</v>
      </c>
      <c r="AM62" s="53">
        <f>_xll.OneStreamExcelAddIn.XFFunctions.XFGetCell("TRUE", "CONSOL", $D$3,"TOT_Entity","Aggregated","Budget_Working",[1]Setup!C6,"PERIODIC",$B62,"TOPFLOW","TOP","TOP","top1",$C62,"top3","Open_Acute_DIV1","TOP5","TOP6","REPORTED","TOP8")</f>
        <v>236121.4</v>
      </c>
      <c r="AN62" s="53">
        <f>AL62-AM62</f>
        <v>-87316.57</v>
      </c>
      <c r="AO62" s="40">
        <f>IFERROR((AL62/AM62)-1,0)</f>
        <v>-0.3697952409226779</v>
      </c>
      <c r="AQ62" s="53">
        <f>_xll.OneStreamExcelAddIn.XFFunctions.XFGetCell("TRUE", "CONSOL", $D$3,"TOT_Entity","USD","Actual",[1]Setup!C7,"PERIODIC",$B62,"TOPFLOW","TOP","TOP","top1",$C62,"top3","Open_Acute_DIV1","TOP5","TOP6","REPORTED","TOP8")</f>
        <v>234887.48</v>
      </c>
      <c r="AR62" s="53">
        <f>_xll.OneStreamExcelAddIn.XFFunctions.XFGetCell("TRUE", "CONSOL", $D$3,"TOT_Entity","Aggregated","Budget_Working",[1]Setup!C7,"PERIODIC",$B62,"TOPFLOW","TOP","TOP","top1",$C62,"top3","Open_Acute_DIV1","TOP5","TOP6","REPORTED","TOP8")</f>
        <v>219573.53</v>
      </c>
      <c r="AS62" s="53">
        <f t="shared" si="104"/>
        <v>15313.950000000012</v>
      </c>
      <c r="AT62" s="40">
        <f t="shared" si="105"/>
        <v>6.9744062501522874E-2</v>
      </c>
      <c r="AV62" s="53">
        <f>_xll.OneStreamExcelAddIn.XFFunctions.XFGetCell("TRUE", "CONSOL", $D$3,"TOT_Entity","USD","Actual",[1]Setup!C8,"PERIODIC",$B62,"TOPFLOW","TOP","TOP","top1",$C62,"top3","Open_Acute_DIV1","TOP5","TOP6","REPORTED","TOP8")</f>
        <v>-783516.22</v>
      </c>
      <c r="AW62" s="53">
        <f>_xll.OneStreamExcelAddIn.XFFunctions.XFGetCell("TRUE", "CONSOL", $D$3,"TOT_Entity","Aggregated","Budget_Working",[1]Setup!C8,"PERIODIC",$B62,"TOPFLOW","TOP","TOP","top1",$C62,"top3","Open_Acute_DIV1","TOP5","TOP6","REPORTED","TOP8")</f>
        <v>219977.87</v>
      </c>
      <c r="AX62" s="53">
        <f t="shared" si="106"/>
        <v>-1003494.09</v>
      </c>
      <c r="AY62" s="40">
        <f t="shared" si="107"/>
        <v>-4.5617956478985819</v>
      </c>
      <c r="BA62" s="53">
        <f>_xll.OneStreamExcelAddIn.XFFunctions.XFGetCell("TRUE", "CONSOL", $D$3,"TOT_Entity","USD","Actual",[1]Setup!C9,"PERIODIC",$B62,"TOPFLOW","TOP","TOP","top1",$C62,"top3","Open_Acute_DIV1","TOP5","TOP6","REPORTED","TOP8")</f>
        <v>0</v>
      </c>
      <c r="BB62" s="53">
        <f>_xll.OneStreamExcelAddIn.XFFunctions.XFGetCell("TRUE", "CONSOL", $D$3,"TOT_Entity","Aggregated","Budget_Working",[1]Setup!C9,"PERIODIC",$B62,"TOPFLOW","TOP","TOP","top1",$C62,"top3","Open_Acute_DIV1","TOP5","TOP6","REPORTED","TOP8")</f>
        <v>226525</v>
      </c>
      <c r="BC62" s="53">
        <f t="shared" si="108"/>
        <v>-226525</v>
      </c>
      <c r="BD62" s="40">
        <f t="shared" si="109"/>
        <v>-1</v>
      </c>
      <c r="BF62" s="53">
        <f>_xll.OneStreamExcelAddIn.XFFunctions.XFGetCell("TRUE", "CONSOL", $D$3,"TOT_Entity","USD","Actual",[1]Setup!C10,"PERIODIC",$B62,"TOPFLOW","TOP","TOP","top1",$C62,"top3","Open_Acute_DIV1","TOP5","TOP6","REPORTED","TOP8")</f>
        <v>0</v>
      </c>
      <c r="BG62" s="53">
        <f>_xll.OneStreamExcelAddIn.XFFunctions.XFGetCell("TRUE", "CONSOL", $D$3,"TOT_Entity","Aggregated","Budget_Working",[1]Setup!C10,"PERIODIC",$B62,"TOPFLOW","TOP","TOP","top1",$C62,"top3","Open_Acute_DIV1","TOP5","TOP6","REPORTED","TOP8")</f>
        <v>236279.45</v>
      </c>
      <c r="BH62" s="53">
        <f t="shared" si="110"/>
        <v>-236279.45</v>
      </c>
      <c r="BI62" s="40">
        <f t="shared" si="111"/>
        <v>-1</v>
      </c>
      <c r="BK62" s="53">
        <f>_xll.OneStreamExcelAddIn.XFFunctions.XFGetCell("TRUE", "CONSOL", $D$3,"TOT_Entity","USD","Actual",[1]Setup!C11,"PERIODIC",$B62,"TOPFLOW","TOP","TOP","top1",$C62,"top3","Open_Acute_DIV1","TOP5","TOP6","REPORTED","TOP8")</f>
        <v>0</v>
      </c>
      <c r="BL62" s="53">
        <f>_xll.OneStreamExcelAddIn.XFFunctions.XFGetCell("TRUE", "CONSOL", $D$3,"TOT_Entity","Aggregated","Budget_Working",[1]Setup!C11,"PERIODIC",$B62,"TOPFLOW","TOP","TOP","top1",$C62,"top3","Open_Acute_DIV1","TOP5","TOP6","REPORTED","TOP8")</f>
        <v>219976.6</v>
      </c>
      <c r="BM62" s="53">
        <f t="shared" si="112"/>
        <v>-219976.6</v>
      </c>
      <c r="BN62" s="40">
        <f t="shared" si="113"/>
        <v>-1</v>
      </c>
      <c r="BP62" s="53">
        <f>_xll.OneStreamExcelAddIn.XFFunctions.XFGetCell("TRUE", "CONSOL", $D$3,"TOT_Entity","USD","Actual",[1]Setup!C12,"PERIODIC",$B62,"TOPFLOW","TOP","TOP","top1",$C62,"top3","Open_Acute_DIV1","TOP5","TOP6","REPORTED","TOP8")</f>
        <v>0</v>
      </c>
      <c r="BQ62" s="53">
        <f>_xll.OneStreamExcelAddIn.XFFunctions.XFGetCell("TRUE", "CONSOL", $D$3,"TOT_Entity","Aggregated","Budget_Working",[1]Setup!C12,"PERIODIC",$B62,"TOPFLOW","TOP","TOP","top1",$C62,"top3","Open_Acute_DIV1","TOP5","TOP6","REPORTED","TOP8")</f>
        <v>219676.59</v>
      </c>
      <c r="BR62" s="53">
        <f t="shared" si="114"/>
        <v>-219676.59</v>
      </c>
      <c r="BS62" s="40">
        <f t="shared" si="115"/>
        <v>-1</v>
      </c>
      <c r="BU62" s="53">
        <f>_xll.OneStreamExcelAddIn.XFFunctions.XFGetCell("TRUE", "CONSOL", $D$3,"TOT_Entity","USD","Actual",[1]Setup!C13,"PERIODIC",$B62,"TOPFLOW","TOP","TOP","top1",$C62,"top3","Open_Acute_DIV1","TOP5","TOP6","REPORTED","TOP8")</f>
        <v>0</v>
      </c>
      <c r="BV62" s="53">
        <f>_xll.OneStreamExcelAddIn.XFFunctions.XFGetCell("TRUE", "CONSOL", $D$3,"TOT_Entity","Aggregated","Budget_Working",[1]Setup!C13,"PERIODIC",$B62,"TOPFLOW","TOP","TOP","top1",$C62,"top3","Open_Acute_DIV1","TOP5","TOP6","REPORTED","TOP8")</f>
        <v>225969.34</v>
      </c>
      <c r="BW62" s="53">
        <f t="shared" si="116"/>
        <v>-225969.34</v>
      </c>
      <c r="BX62" s="40">
        <f t="shared" si="117"/>
        <v>-1</v>
      </c>
      <c r="BZ62" s="53">
        <f>_xll.OneStreamExcelAddIn.XFFunctions.XFGetCell("TRUE", "CONSOL", $D$3,"TOT_Entity","USD","Actual",[1]Setup!C14,"PERIODIC",$B62,"TOPFLOW","TOP","TOP","top1",$C62,"top3","Open_Acute_DIV1","TOP5","TOP6","REPORTED","TOP8")</f>
        <v>0</v>
      </c>
      <c r="CA62" s="53">
        <f>_xll.OneStreamExcelAddIn.XFFunctions.XFGetCell("TRUE", "CONSOL", $D$3,"TOT_Entity","Aggregated","Budget_Working",[1]Setup!C14,"PERIODIC",$B62,"TOPFLOW","TOP","TOP","top1",$C62,"top3","Open_Acute_DIV1","TOP5","TOP6","REPORTED","TOP8")</f>
        <v>210739.47</v>
      </c>
      <c r="CB62" s="53">
        <f t="shared" si="118"/>
        <v>-210739.47</v>
      </c>
      <c r="CC62" s="40">
        <f t="shared" si="119"/>
        <v>-1</v>
      </c>
      <c r="CE62" s="53">
        <f>_xll.OneStreamExcelAddIn.XFFunctions.XFGetCell("TRUE", "CONSOL", $D$3,"TOT_Entity","USD","Actual",[1]Setup!C15,"PERIODIC",$B62,"TOPFLOW","TOP","TOP","top1",$C62,"top3","Open_Acute_DIV1","TOP5","TOP6","REPORTED","TOP8")</f>
        <v>0</v>
      </c>
      <c r="CF62" s="53">
        <f>_xll.OneStreamExcelAddIn.XFFunctions.XFGetCell("TRUE", "CONSOL", $D$3,"TOT_Entity","Aggregated","Budget_Working",[1]Setup!C15,"PERIODIC",$B62,"TOPFLOW","TOP","TOP","top1",$C62,"top3","Open_Acute_DIV1","TOP5","TOP6","REPORTED","TOP8")</f>
        <v>227482.88</v>
      </c>
      <c r="CG62" s="53">
        <f t="shared" si="120"/>
        <v>-227482.88</v>
      </c>
      <c r="CH62" s="40">
        <f t="shared" si="121"/>
        <v>-1</v>
      </c>
      <c r="CI62" s="15"/>
      <c r="CJ62" s="53">
        <f>_xll.OneStreamExcelAddIn.XFFunctions.XFGetCell("TRUE", "CONSOL", $D$3,"TOT_Entity","USD","Actual",[1]Setup!C4,"PERIODIC",$B62,"TOPFLOW","TOP","TOP","top1",$C62,"top3","Open_Acute_DIV1","TOP5","TOP6","REPORTED","TOP8")</f>
        <v>185407.73</v>
      </c>
      <c r="CK62" s="53">
        <f>_xll.OneStreamExcelAddIn.XFFunctions.XFGetCell("TRUE", "CONSOL", $D$3,"TOT_Entity","USD","Actual",[1]Setup!C5,"PERIODIC",$B62,"TOPFLOW","TOP","TOP","top1",$C62,"top3","Open_Acute_DIV1","TOP5","TOP6","REPORTED","TOP8")</f>
        <v>214416.18</v>
      </c>
      <c r="CL62" s="53">
        <f>_xll.OneStreamExcelAddIn.XFFunctions.XFGetCell("TRUE", "CONSOL", $D$3,"TOT_Entity","USD","Actual",[1]Setup!C6,"PERIODIC",$B62,"TOPFLOW","TOP","TOP","top1",$C62,"top3","Open_Acute_DIV1","TOP5","TOP6","REPORTED","TOP8")</f>
        <v>148804.82999999999</v>
      </c>
      <c r="CM62" s="53">
        <f>_xll.OneStreamExcelAddIn.XFFunctions.XFGetCell("TRUE", "CONSOL", $D$3,"TOT_Entity","USD","Actual",[1]Setup!C7,"PERIODIC",$B62,"TOPFLOW","TOP","TOP","top1",$C62,"top3","Open_Acute_DIV1","TOP5","TOP6","REPORTED","TOP8")</f>
        <v>234887.48</v>
      </c>
      <c r="CN62" s="53">
        <f>_xll.OneStreamExcelAddIn.XFFunctions.XFGetCell("TRUE", "CONSOL", $D$3,"TOT_Entity","USD","Actual",[1]Setup!C8,"PERIODIC",$B62,"TOPFLOW","TOP","TOP","top1",$C62,"top3","Open_Acute_DIV1","TOP5","TOP6","REPORTED","TOP8")</f>
        <v>-783516.22</v>
      </c>
      <c r="CO62" s="53">
        <f>_xll.OneStreamExcelAddIn.XFFunctions.XFGetCell("TRUE", "CONSOL", $D$3,"TOT_Entity","USD","Actual",[1]Setup!C9,"PERIODIC",$B62,"TOPFLOW","TOP","TOP","top1",$C62,"top3","Open_Acute_DIV1","TOP5","TOP6","REPORTED","TOP8")</f>
        <v>0</v>
      </c>
      <c r="CP62" s="53">
        <f>_xll.OneStreamExcelAddIn.XFFunctions.XFGetCell("TRUE","CONSOL", $D$3,"TOT_Entity","USD","Actual",[1]Setup!C10,"PERIODIC",$B62,"TOPFLOW","TOP","TOP","top1",$C62,"top3","Open_Acute_DIV1","TOP5","TOP6","REPORTED","TOP8")</f>
        <v>0</v>
      </c>
      <c r="CQ62" s="53">
        <f>_xll.OneStreamExcelAddIn.XFFunctions.XFGetCell("TRUE", "CONSOL", $D$3,"TOT_Entity","USD","Actual",[1]Setup!C11,"PERIODIC",$B62,"TOPFLOW","TOP","TOP","top1",$C62,"top3","Open_Acute_DIV1","TOP5","TOP6","REPORTED","TOP8")</f>
        <v>0</v>
      </c>
      <c r="CR62" s="53">
        <f>_xll.OneStreamExcelAddIn.XFFunctions.XFGetCell("TRUE", "CONSOL", $D$3,"TOT_Entity","USD","Actual",[1]Setup!C12,"PERIODIC",$B62,"TOPFLOW","TOP","TOP","top1",$C62,"top3","Open_Acute_DIV1","TOP5","TOP6","REPORTED","TOP8")</f>
        <v>0</v>
      </c>
      <c r="CS62" s="53">
        <f>_xll.OneStreamExcelAddIn.XFFunctions.XFGetCell("TRUE", "CONSOL", $D$3,"TOT_Entity","USD","Actual",[1]Setup!C13,"PERIODIC",$B62,"TOPFLOW","TOP","TOP","top1",$C62,"top3","Open_Acute_DIV1","TOP5","TOP6","REPORTED","TOP8")</f>
        <v>0</v>
      </c>
      <c r="CT62" s="53">
        <f>_xll.OneStreamExcelAddIn.XFFunctions.XFGetCell("TRUE", "CONSOL", $D$3,"TOT_Entity","USD","Actual",[1]Setup!C14,"PERIODIC",$B62,"TOPFLOW","TOP","TOP","top1",$C62,"top3","Open_Acute_DIV1","TOP5","TOP6","REPORTED","TOP8")</f>
        <v>0</v>
      </c>
      <c r="CU62" s="53">
        <f>_xll.OneStreamExcelAddIn.XFFunctions.XFGetCell("TRUE", "CONSOL", $D$3,"TOT_Entity","USD","Actual",[1]Setup!C15,"PERIODIC",$B62,"TOPFLOW","TOP","TOP","top1",$C62,"top3","Open_Acute_DIV1","TOP5","TOP6","REPORTED","TOP8")</f>
        <v>0</v>
      </c>
      <c r="CV62" s="15"/>
      <c r="CW62" s="53">
        <f>_xll.OneStreamExcelAddIn.XFFunctions.XFGetCell("TRUE", "CONSOL", $D$3,"TOT_Entity","USD","Actual",[1]Setup!C17,"PERIODIC",$B62,"TOPFLOW","TOP","TOP","top1",$C62,"top3","Open_Acute_DIV1","TOP5","TOP6","REPORTED","TOP8")</f>
        <v>0</v>
      </c>
      <c r="CX62" s="53">
        <f>_xll.OneStreamExcelAddIn.XFFunctions.XFGetCell("TRUE", "CONSOL", $D$3,"TOT_Entity","USD","Actual",[1]Setup!C18,"PERIODIC",$B62,"TOPFLOW","TOP","TOP","top1",$C62,"top3","Open_Acute_DIV1","TOP5","TOP6","REPORTED","TOP8")</f>
        <v>0</v>
      </c>
      <c r="CY62" s="53">
        <f>_xll.OneStreamExcelAddIn.XFFunctions.XFGetCell("TRUE", "CONSOL", $D$3,"TOT_Entity","USD","Actual",[1]Setup!C19,"PERIODIC",$B62,"TOPFLOW","TOP","TOP","top1",$C62,"top3","Open_Acute_DIV1","TOP5","TOP6","REPORTED","TOP8")</f>
        <v>0</v>
      </c>
      <c r="CZ62" s="53">
        <f>_xll.OneStreamExcelAddIn.XFFunctions.XFGetCell("TRUE", "CONSOL", $D$3,"TOT_Entity","USD","Actual",[1]Setup!C20,"PERIODIC",$B62,"TOPFLOW","TOP","TOP","top1",$C62,"top3","Open_Acute_DIV1","TOP5","TOP6","REPORTED","TOP8")</f>
        <v>0</v>
      </c>
      <c r="DA62" s="53">
        <f>_xll.OneStreamExcelAddIn.XFFunctions.XFGetCell("TRUE", "CONSOL", $D$3,"TOT_Entity","USD","Actual",[1]Setup!C21,"PERIODIC",$B62,"TOPFLOW","TOP","TOP","top1",$C62,"top3","Open_Acute_DIV1","TOP5","TOP6","REPORTED","TOP8")</f>
        <v>0</v>
      </c>
      <c r="DB62" s="53">
        <f>_xll.OneStreamExcelAddIn.XFFunctions.XFGetCell("TRUE", "CONSOL", $D$3,"TOT_Entity","USD","Actual",[1]Setup!C22,"PERIODIC",$B62,"TOPFLOW","TOP","TOP","top1",$C62,"top3","Open_Acute_DIV1","TOP5","TOP6","REPORTED","TOP8")</f>
        <v>1182446</v>
      </c>
      <c r="DC62" s="53">
        <f>_xll.OneStreamExcelAddIn.XFFunctions.XFGetCell("TRUE", "CONSOL", $D$3,"TOT_Entity","USD","Actual",[1]Setup!C23,"PERIODIC",$B62,"TOPFLOW","TOP","TOP","top1",$C62,"top3","Open_Acute_DIV1","TOP5","TOP6","REPORTED","TOP8")</f>
        <v>197991.67</v>
      </c>
      <c r="DD62" s="53">
        <f>_xll.OneStreamExcelAddIn.XFFunctions.XFGetCell("TRUE", "CONSOL", $D$3,"TOT_Entity","USD","Actual",[1]Setup!C24,"PERIODIC",$B62,"TOPFLOW","TOP","TOP","top1",$C62,"top3","Open_Acute_DIV1","TOP5","TOP6","REPORTED","TOP8")</f>
        <v>197991.67</v>
      </c>
      <c r="DE62" s="53">
        <f>_xll.OneStreamExcelAddIn.XFFunctions.XFGetCell("TRUE", "CONSOL", $D$3,"TOT_Entity","USD","Actual",[1]Setup!C25,"PERIODIC",$B62,"TOPFLOW","TOP","TOP","top1",$C62,"top3","Open_Acute_DIV1","TOP5","TOP6","REPORTED","TOP8")</f>
        <v>152527.69</v>
      </c>
      <c r="DF62" s="53">
        <f>_xll.OneStreamExcelAddIn.XFFunctions.XFGetCell("TRUE", "CONSOL", $D$3,"TOT_Entity","USD","Actual",[1]Setup!C26,"PERIODIC",$B62,"TOPFLOW","TOP","TOP","top1",$C62,"top3","Open_Acute_DIV1","TOP5","TOP6","REPORTED","TOP8")</f>
        <v>574247.48</v>
      </c>
      <c r="DG62" s="53">
        <f>_xll.OneStreamExcelAddIn.XFFunctions.XFGetCell("TRUE", "CONSOL", $D$3,"TOT_Entity","USD","Actual",[1]Setup!C27,"PERIODIC",$B62,"TOPFLOW","TOP","TOP","top1",$C62,"top3","Open_Acute_DIV1","TOP5","TOP6","REPORTED","TOP8")</f>
        <v>543601.62</v>
      </c>
      <c r="DH62" s="53">
        <f>_xll.OneStreamExcelAddIn.XFFunctions.XFGetCell("TRUE", "CONSOL", $D$3,"TOT_Entity","USD","Actual",[1]Setup!C28,"PERIODIC",$B62,"TOPFLOW","TOP","TOP","top1",$C62,"top3","Open_Acute_DIV1","TOP5","TOP6","REPORTED","TOP8")</f>
        <v>443187.81</v>
      </c>
      <c r="DI62" s="15"/>
      <c r="DJ62" s="53">
        <f>_xll.OneStreamExcelAddIn.XFFunctions.XFGetCell("TRUE", "CONSOL", $D$3,"TOT_Entity","Aggregated","Budget_Working",[1]Setup!C4,"PERIODIC",$B62,"TOPFLOW","TOP","TOP","top1",$C62,"top3","Open_Acute_DIV1","TOP5","TOP6","REPORTED","TOP8")</f>
        <v>214961.98</v>
      </c>
      <c r="DK62" s="53">
        <f>_xll.OneStreamExcelAddIn.XFFunctions.XFGetCell("TRUE", "CONSOL", $D$3,"TOT_Entity","Aggregated","Budget_Working",[1]Setup!C5,"PERIODIC",$B62,"TOPFLOW","TOP","TOP","top1",$C62,"top3","Open_Acute_DIV1","TOP5","TOP6","REPORTED","TOP8")</f>
        <v>214734.9</v>
      </c>
      <c r="DL62" s="53">
        <f>_xll.OneStreamExcelAddIn.XFFunctions.XFGetCell("TRUE", "CONSOL", $D$3,"TOT_Entity","Aggregated","Budget_Working",[1]Setup!C6,"PERIODIC",$B62,"TOPFLOW","TOP","TOP","top1",$C62,"top3","Open_Acute_DIV1","TOP5","TOP6","REPORTED","TOP8")</f>
        <v>236121.4</v>
      </c>
      <c r="DM62" s="53">
        <f>_xll.OneStreamExcelAddIn.XFFunctions.XFGetCell("TRUE", "CONSOL", $D$3,"TOT_Entity","Aggregated","Budget_Working",[1]Setup!C7,"PERIODIC",$B62,"TOPFLOW","TOP","TOP","top1",$C62,"top3","Open_Acute_DIV1","TOP5","TOP6","REPORTED","TOP8")</f>
        <v>219573.53</v>
      </c>
      <c r="DN62" s="53">
        <f>_xll.OneStreamExcelAddIn.XFFunctions.XFGetCell("TRUE", "CONSOL", $D$3,"TOT_Entity","Aggregated","Budget_Working",[1]Setup!C8,"PERIODIC",$B62,"TOPFLOW","TOP","TOP","top1",$C62,"top3","Open_Acute_DIV1","TOP5","TOP6","REPORTED","TOP8")</f>
        <v>219977.87</v>
      </c>
      <c r="DO62" s="53">
        <f>_xll.OneStreamExcelAddIn.XFFunctions.XFGetCell("TRUE", "CONSOL", $D$3,"TOT_Entity","Aggregated","Budget_Working",[1]Setup!C9,"PERIODIC",$B62,"TOPFLOW","TOP","TOP","top1",$C62,"top3","Open_Acute_DIV1","TOP5","TOP6","REPORTED","TOP8")</f>
        <v>226525</v>
      </c>
      <c r="DP62" s="53">
        <f>_xll.OneStreamExcelAddIn.XFFunctions.XFGetCell("TRUE", "CONSOL", $D$3,"TOT_Entity","Aggregated","Budget_Working",[1]Setup!C10,"PERIODIC",$B62,"TOPFLOW","TOP","TOP","top1",$C62,"top3","Open_Acute_DIV1","TOP5","TOP6","REPORTED","TOP8")</f>
        <v>236279.45</v>
      </c>
      <c r="DQ62" s="53">
        <f>_xll.OneStreamExcelAddIn.XFFunctions.XFGetCell("TRUE", "CONSOL", $D$3,"TOT_Entity","Aggregated","Budget_Working",[1]Setup!C11,"PERIODIC",$B62,"TOPFLOW","TOP","TOP","top1",$C62,"top3","Open_Acute_DIV1","TOP5","TOP6","REPORTED","TOP8")</f>
        <v>219976.6</v>
      </c>
      <c r="DR62" s="53">
        <f>_xll.OneStreamExcelAddIn.XFFunctions.XFGetCell("TRUE", "CONSOL", $D$3,"TOT_Entity","Aggregated","Budget_Working",[1]Setup!C12,"PERIODIC",$B62,"TOPFLOW","TOP","TOP","top1",$C62,"top3","Open_Acute_DIV1","TOP5","TOP6","REPORTED","TOP8")</f>
        <v>219676.59</v>
      </c>
      <c r="DS62" s="53">
        <f>_xll.OneStreamExcelAddIn.XFFunctions.XFGetCell("TRUE", "CONSOL", $D$3,"TOT_Entity","Aggregated","Budget_Working",[1]Setup!C13,"PERIODIC",$B62,"TOPFLOW","TOP","TOP","top1",$C62,"top3","Open_Acute_DIV1","TOP5","TOP6","REPORTED","TOP8")</f>
        <v>225969.34</v>
      </c>
      <c r="DT62" s="53">
        <f>_xll.OneStreamExcelAddIn.XFFunctions.XFGetCell("TRUE", "CONSOL", $D$3,"TOT_Entity","Aggregated","Budget_Working",[1]Setup!C14,"PERIODIC",$B62,"TOPFLOW","TOP","TOP","top1",$C62,"top3","Open_Acute_DIV1","TOP5","TOP6","REPORTED","TOP8")</f>
        <v>210739.47</v>
      </c>
      <c r="DU62" s="53">
        <f>_xll.OneStreamExcelAddIn.XFFunctions.XFGetCell("TRUE", "CONSOL", $D$3,"TOT_Entity","Aggregated","Budget_Working",[1]Setup!C15,"PERIODIC",$B62,"TOPFLOW","TOP","TOP","top1",$C62,"top3","Open_Acute_DIV1","TOP5","TOP6","REPORTED","TOP8")</f>
        <v>227482.88</v>
      </c>
      <c r="DV62" s="15"/>
      <c r="DW62" s="53">
        <f>_xll.OneStreamExcelAddIn.XFFunctions.XFGetCell("TRUE", "CONSOL", $D$3,"TOT_Entity","USD","Budget_Final",[1]Setup!C17,"PERIODIC",$B62,"TOPFLOW","TOP","TOP","top1",$C62,"top3","Open_Acute_DIV1","TOP5","TOP6","REPORTED","TOP8")</f>
        <v>0</v>
      </c>
      <c r="DX62" s="53">
        <f>_xll.OneStreamExcelAddIn.XFFunctions.XFGetCell("TRUE", "CONSOL", $D$3,"TOT_Entity","USD","Budget_Final",[1]Setup!C18,"PERIODIC",$B62,"TOPFLOW","TOP","TOP","top1",$C62,"top3","Open_Acute_DIV1","TOP5","TOP6","REPORTED","TOP8")</f>
        <v>0</v>
      </c>
      <c r="DY62" s="53">
        <f>_xll.OneStreamExcelAddIn.XFFunctions.XFGetCell("TRUE", "CONSOL", $D$3,"TOT_Entity","USD","Budget_Final",[1]Setup!C19,"PERIODIC",$B62,"TOPFLOW","TOP","TOP","top1",$C62,"top3","Open_Acute_DIV1","TOP5","TOP6","REPORTED","TOP8")</f>
        <v>0</v>
      </c>
      <c r="DZ62" s="53">
        <f>_xll.OneStreamExcelAddIn.XFFunctions.XFGetCell("TRUE", "CONSOL", $D$3,"TOT_Entity","USD","Budget_Final",[1]Setup!C20,"PERIODIC",$B62,"TOPFLOW","TOP","TOP","top1",$C62,"top3","Open_Acute_DIV1","TOP5","TOP6","REPORTED","TOP8")</f>
        <v>0</v>
      </c>
      <c r="EA62" s="53">
        <f>_xll.OneStreamExcelAddIn.XFFunctions.XFGetCell("TRUE", "CONSOL", $D$3,"TOT_Entity","USD","Budget_Final",[1]Setup!C21,"PERIODIC",$B62,"TOPFLOW","TOP","TOP","top1",$C62,"top3","Open_Acute_DIV1","TOP5","TOP6","REPORTED","TOP8")</f>
        <v>0</v>
      </c>
      <c r="EB62" s="53">
        <f>_xll.OneStreamExcelAddIn.XFFunctions.XFGetCell("TRUE", "CONSOL", $D$3,"TOT_Entity","USD","Budget_Final",[1]Setup!C22,"PERIODIC",$B62,"TOPFLOW","TOP","TOP","top1",$C62,"top3","Open_Acute_DIV1","TOP5","TOP6","REPORTED","TOP8")</f>
        <v>0</v>
      </c>
      <c r="EC62" s="53">
        <f>_xll.OneStreamExcelAddIn.XFFunctions.XFGetCell("TRUE", "CONSOL", $D$3,"TOT_Entity","USD","Budget_Final",[1]Setup!C23,"PERIODIC",$B62,"TOPFLOW","TOP","TOP","top1",$C62,"top3","Open_Acute_DIV1","TOP5","TOP6","REPORTED","TOP8")</f>
        <v>0</v>
      </c>
      <c r="ED62" s="53">
        <f>_xll.OneStreamExcelAddIn.XFFunctions.XFGetCell("TRUE", "CONSOL", $D$3,"TOT_Entity","USD","Budget_Final",[1]Setup!C24,"PERIODIC",$B62,"TOPFLOW","TOP","TOP","top1",$C62,"top3","Open_Acute_DIV1","TOP5","TOP6","REPORTED","TOP8")</f>
        <v>0</v>
      </c>
      <c r="EE62" s="53">
        <f>_xll.OneStreamExcelAddIn.XFFunctions.XFGetCell("TRUE", "CONSOL", $D$3,"TOT_Entity","USD","Budget_Final",[1]Setup!C25,"PERIODIC",$B62,"TOPFLOW","TOP","TOP","top1",$C62,"top3","Open_Acute_DIV1","TOP5","TOP6","REPORTED","TOP8")</f>
        <v>0</v>
      </c>
      <c r="EF62" s="53">
        <f>_xll.OneStreamExcelAddIn.XFFunctions.XFGetCell("TRUE", "CONSOL", $D$3,"TOT_Entity","USD","Budget_Final",[1]Setup!C26,"PERIODIC",$B62,"TOPFLOW","TOP","TOP","top1",$C62,"top3","Open_Acute_DIV1","TOP5","TOP6","REPORTED","TOP8")</f>
        <v>0</v>
      </c>
      <c r="EG62" s="53">
        <f>_xll.OneStreamExcelAddIn.XFFunctions.XFGetCell("TRUE", "CONSOL", $D$3,"TOT_Entity","USD","Budget_Final",[1]Setup!C27,"PERIODIC",$B62,"TOPFLOW","TOP","TOP","top1",$C62,"top3","Open_Acute_DIV1","TOP5","TOP6","REPORTED","TOP8")</f>
        <v>0</v>
      </c>
      <c r="EH62" s="53">
        <f>_xll.OneStreamExcelAddIn.XFFunctions.XFGetCell("TRUE", "CONSOL", $D$3,"TOT_Entity","USD","Budget_Final",[1]Setup!C28,"PERIODIC",$B62,"TOPFLOW","TOP","TOP","top1",$C62,"top3","Open_Acute_DIV1","TOP5","TOP6","REPORTED","TOP8")</f>
        <v>0</v>
      </c>
    </row>
    <row r="63" spans="2:138" x14ac:dyDescent="0.25">
      <c r="B63" s="51" t="s">
        <v>112</v>
      </c>
      <c r="C63" s="65" t="s">
        <v>83</v>
      </c>
      <c r="D63" s="52" t="s">
        <v>113</v>
      </c>
      <c r="E63" s="53">
        <f>_xll.OneStreamExcelAddIn.XFFunctions.XFGetCell("TRUE","CONSOL", $D$3,"TOT_Entity","USD","Actual",$E$3,"PERIODIC",$B63,"TOPFLOW","TOP","TOP","top1",$C63,"top3","Open_Acute_DIV1","TOP5","TOP6","REPORTED","TOP8")</f>
        <v>38780.06</v>
      </c>
      <c r="F63" s="53">
        <f>_xll.OneStreamExcelAddIn.XFFunctions.XFGetCell("TRUE", "CONSOL", $D$3,"TOT_Entity","Aggregated","Budget_Working",$E$3,"PERIODIC",$B63,"TOPFLOW","TOP","TOP","top1",$C63,"top3","Open_Acute_DIV1","TOP5","TOP6","REPORTED","TOP8")</f>
        <v>36965.886833331999</v>
      </c>
      <c r="G63" s="53">
        <f t="shared" si="95"/>
        <v>-1814.1731666679989</v>
      </c>
      <c r="H63" s="78">
        <f t="shared" si="10"/>
        <v>-4.907695505446838E-2</v>
      </c>
      <c r="I63" s="41"/>
      <c r="J63" s="53">
        <f>_xll.OneStreamExcelAddIn.XFFunctions.XFGetCell("TRUE", "CONSOL", $D$3,"TOT_Entity","USD","Actual",$E$3,"YTD",$B63,"TOPFLOW","TOP","TOP","top1",$C63,"top3","Open_Acute_DIV1","TOP5","TOP6","REPORTED","TOP8")</f>
        <v>129339.64</v>
      </c>
      <c r="K63" s="53">
        <f>_xll.OneStreamExcelAddIn.XFFunctions.XFGetCell("TRUE", "CONSOL", $D$3,"TOT_Entity","Aggregated","Budget_Working",$E$3,"YTD",$B63,"TOPFLOW","TOP","TOP","top1",$C63,"top3","Open_Acute_DIV1","TOP5","TOP6","REPORTED","TOP8")</f>
        <v>150575.927333328</v>
      </c>
      <c r="L63" s="53">
        <f t="shared" si="96"/>
        <v>21236.287333328</v>
      </c>
      <c r="M63" s="78">
        <f t="shared" si="11"/>
        <v>0.1410337476210092</v>
      </c>
      <c r="N63" s="41"/>
      <c r="O63" s="53">
        <f>_xll.OneStreamExcelAddIn.XFFunctions.XFGetCell("TRUE", "CONSOL", $D$3,"TOT_Entity","USD","Actual",$F$3,"YTD",$B63,"TOPFLOW","TOP","TOP","top1",$C63,"top3","Open_Acute_DIV1","TOP5","TOP6","REPORTED","TOP8")</f>
        <v>109024.91</v>
      </c>
      <c r="P63" s="53">
        <f>_xll.OneStreamExcelAddIn.XFFunctions.XFGetCell("TRUE", "CONSOL", $D$3,"TOT_Entity","USD","Actual",$E$3,"YTD",$B63,"TOPFLOW","TOP","TOP","top1",$C63,"top3","Open_Acute_DIV1","TOP5","TOP6","REPORTED","VAR_BW_PY_Actual")</f>
        <v>-20314.73</v>
      </c>
      <c r="Q63" s="78">
        <f t="shared" si="12"/>
        <v>-0.18633108708826265</v>
      </c>
      <c r="R63" s="41"/>
      <c r="S63" s="53">
        <f>_xll.OneStreamExcelAddIn.XFFunctions.XFGetCell("TRUE", "CONSOL", $D$3,"TOT_Entity","USD","MIDFCST",$E$3,"MTD",$B63,"TOPFLOW","TOP","TOP","top1",$C63,"top3","Open_Acute_DIV1","TOP5","TOP6","REPORTED","TOP8")</f>
        <v>0</v>
      </c>
      <c r="T63" s="53">
        <f t="shared" si="122"/>
        <v>-38780.06</v>
      </c>
      <c r="U63" s="78">
        <f t="shared" si="97"/>
        <v>0</v>
      </c>
      <c r="V63" s="41"/>
      <c r="W63" s="42"/>
      <c r="X63" s="43"/>
      <c r="Y63" s="42"/>
      <c r="Z63" s="44"/>
      <c r="AA63" s="52"/>
      <c r="AB63" s="53">
        <f>_xll.OneStreamExcelAddIn.XFFunctions.XFGetCell("TRUE", "CONSOL", $D$3,"TOT_Entity","USD","Actual",[1]Setup!C4,"PERIODIC",$B63,"TOPFLOW","TOP","TOP","top1",$C63,"top3","Open_Acute_DIV1","TOP5","TOP6","REPORTED","TOP8")</f>
        <v>27659.66</v>
      </c>
      <c r="AC63" s="53">
        <f>_xll.OneStreamExcelAddIn.XFFunctions.XFGetCell("TRUE", "CONSOL", $D$3,"TOT_Entity","Aggregated","Budget_Working",[1]Setup!C4,"PERIODIC",$B63,"TOPFLOW","TOP","TOP","top1",$C63,"top3","Open_Acute_DIV1","TOP5","TOP6","REPORTED","TOP8")</f>
        <v>39531.996833331999</v>
      </c>
      <c r="AD63" s="53">
        <f t="shared" si="98"/>
        <v>11872.336833332</v>
      </c>
      <c r="AE63" s="78">
        <f t="shared" si="99"/>
        <v>0.30032221451868729</v>
      </c>
      <c r="AG63" s="53">
        <f>_xll.OneStreamExcelAddIn.XFFunctions.XFGetCell("TRUE", "CONSOL", $D$3,"TOT_Entity","USD","Actual",[1]Setup!C5,"PERIODIC",$B63,"TOPFLOW","TOP","TOP","top1",$C63,"top3","Open_Acute_DIV1","TOP5","TOP6","REPORTED","TOP8")</f>
        <v>30231.25</v>
      </c>
      <c r="AH63" s="53">
        <f>_xll.OneStreamExcelAddIn.XFFunctions.XFGetCell("TRUE", "CONSOL", $D$3,"TOT_Entity","Aggregated","Budget_Working",[1]Setup!C5,"PERIODIC",$B63,"TOPFLOW","TOP","TOP","top1",$C63,"top3","Open_Acute_DIV1","TOP5","TOP6","REPORTED","TOP8")</f>
        <v>37286.116833332002</v>
      </c>
      <c r="AI63" s="53">
        <f t="shared" si="100"/>
        <v>7054.866833332002</v>
      </c>
      <c r="AJ63" s="78">
        <f t="shared" si="101"/>
        <v>0.18920894511131525</v>
      </c>
      <c r="AL63" s="53">
        <f>_xll.OneStreamExcelAddIn.XFFunctions.XFGetCell("TRUE", "CONSOL", $D$3,"TOT_Entity","USD","Actual",[1]Setup!C6,"PERIODIC",$B63,"TOPFLOW","TOP","TOP","top1",$C63,"top3","Open_Acute_DIV1","TOP5","TOP6","REPORTED","TOP8")</f>
        <v>32668.67</v>
      </c>
      <c r="AM63" s="53">
        <f>_xll.OneStreamExcelAddIn.XFFunctions.XFGetCell("TRUE", "CONSOL", $D$3,"TOT_Entity","Aggregated","Budget_Working",[1]Setup!C6,"PERIODIC",$B63,"TOPFLOW","TOP","TOP","top1",$C63,"top3","Open_Acute_DIV1","TOP5","TOP6","REPORTED","TOP8")</f>
        <v>36791.926833332</v>
      </c>
      <c r="AN63" s="53">
        <f t="shared" si="102"/>
        <v>-4123.2568333320014</v>
      </c>
      <c r="AO63" s="78">
        <f t="shared" si="103"/>
        <v>-0.11206960842280478</v>
      </c>
      <c r="AQ63" s="53">
        <f>_xll.OneStreamExcelAddIn.XFFunctions.XFGetCell("TRUE", "CONSOL", $D$3,"TOT_Entity","USD","Actual",[1]Setup!C7,"PERIODIC",$B63,"TOPFLOW","TOP","TOP","top1",$C63,"top3","Open_Acute_DIV1","TOP5","TOP6","REPORTED","TOP8")</f>
        <v>38780.06</v>
      </c>
      <c r="AR63" s="53">
        <f>_xll.OneStreamExcelAddIn.XFFunctions.XFGetCell("TRUE", "CONSOL", $D$3,"TOT_Entity","Aggregated","Budget_Working",[1]Setup!C7,"PERIODIC",$B63,"TOPFLOW","TOP","TOP","top1",$C63,"top3","Open_Acute_DIV1","TOP5","TOP6","REPORTED","TOP8")</f>
        <v>36965.886833331999</v>
      </c>
      <c r="AS63" s="53">
        <f t="shared" si="104"/>
        <v>1814.1731666679989</v>
      </c>
      <c r="AT63" s="78">
        <f t="shared" si="105"/>
        <v>4.9076955054468296E-2</v>
      </c>
      <c r="AV63" s="53">
        <f>_xll.OneStreamExcelAddIn.XFFunctions.XFGetCell("TRUE", "CONSOL", $D$3,"TOT_Entity","USD","Actual",[1]Setup!C8,"PERIODIC",$B63,"TOPFLOW","TOP","TOP","top1",$C63,"top3","Open_Acute_DIV1","TOP5","TOP6","REPORTED","TOP8")</f>
        <v>-129339.64</v>
      </c>
      <c r="AW63" s="53">
        <f>_xll.OneStreamExcelAddIn.XFFunctions.XFGetCell("TRUE", "CONSOL", $D$3,"TOT_Entity","Aggregated","Budget_Working",[1]Setup!C8,"PERIODIC",$B63,"TOPFLOW","TOP","TOP","top1",$C63,"top3","Open_Acute_DIV1","TOP5","TOP6","REPORTED","TOP8")</f>
        <v>43200.046833332002</v>
      </c>
      <c r="AX63" s="53">
        <f t="shared" si="106"/>
        <v>-172539.686833332</v>
      </c>
      <c r="AY63" s="78">
        <f t="shared" si="107"/>
        <v>-3.9939699023706843</v>
      </c>
      <c r="BA63" s="53">
        <f>_xll.OneStreamExcelAddIn.XFFunctions.XFGetCell("TRUE", "CONSOL", $D$3,"TOT_Entity","USD","Actual",[1]Setup!C9,"PERIODIC",$B63,"TOPFLOW","TOP","TOP","top1",$C63,"top3","Open_Acute_DIV1","TOP5","TOP6","REPORTED","TOP8")</f>
        <v>0</v>
      </c>
      <c r="BB63" s="53">
        <f>_xll.OneStreamExcelAddIn.XFFunctions.XFGetCell("TRUE", "CONSOL", $D$3,"TOT_Entity","Aggregated","Budget_Working",[1]Setup!C9,"PERIODIC",$B63,"TOPFLOW","TOP","TOP","top1",$C63,"top3","Open_Acute_DIV1","TOP5","TOP6","REPORTED","TOP8")</f>
        <v>38139.286833332</v>
      </c>
      <c r="BC63" s="53">
        <f t="shared" si="108"/>
        <v>-38139.286833332</v>
      </c>
      <c r="BD63" s="78">
        <f t="shared" si="109"/>
        <v>-1</v>
      </c>
      <c r="BF63" s="53">
        <f>_xll.OneStreamExcelAddIn.XFFunctions.XFGetCell("TRUE", "CONSOL", $D$3,"TOT_Entity","USD","Actual",[1]Setup!C10,"PERIODIC",$B63,"TOPFLOW","TOP","TOP","top1",$C63,"top3","Open_Acute_DIV1","TOP5","TOP6","REPORTED","TOP8")</f>
        <v>0</v>
      </c>
      <c r="BG63" s="53">
        <f>_xll.OneStreamExcelAddIn.XFFunctions.XFGetCell("TRUE", "CONSOL", $D$3,"TOT_Entity","Aggregated","Budget_Working",[1]Setup!C10,"PERIODIC",$B63,"TOPFLOW","TOP","TOP","top1",$C63,"top3","Open_Acute_DIV1","TOP5","TOP6","REPORTED","TOP8")</f>
        <v>37465.266833332003</v>
      </c>
      <c r="BH63" s="53">
        <f t="shared" si="110"/>
        <v>-37465.266833332003</v>
      </c>
      <c r="BI63" s="78">
        <f t="shared" si="111"/>
        <v>-1</v>
      </c>
      <c r="BK63" s="53">
        <f>_xll.OneStreamExcelAddIn.XFFunctions.XFGetCell("TRUE", "CONSOL", $D$3,"TOT_Entity","USD","Actual",[1]Setup!C11,"PERIODIC",$B63,"TOPFLOW","TOP","TOP","top1",$C63,"top3","Open_Acute_DIV1","TOP5","TOP6","REPORTED","TOP8")</f>
        <v>0</v>
      </c>
      <c r="BL63" s="53">
        <f>_xll.OneStreamExcelAddIn.XFFunctions.XFGetCell("TRUE", "CONSOL", $D$3,"TOT_Entity","Aggregated","Budget_Working",[1]Setup!C11,"PERIODIC",$B63,"TOPFLOW","TOP","TOP","top1",$C63,"top3","Open_Acute_DIV1","TOP5","TOP6","REPORTED","TOP8")</f>
        <v>38292.116833332002</v>
      </c>
      <c r="BM63" s="53">
        <f t="shared" si="112"/>
        <v>-38292.116833332002</v>
      </c>
      <c r="BN63" s="78">
        <f t="shared" si="113"/>
        <v>-1</v>
      </c>
      <c r="BP63" s="53">
        <f>_xll.OneStreamExcelAddIn.XFFunctions.XFGetCell("TRUE", "CONSOL", $D$3,"TOT_Entity","USD","Actual",[1]Setup!C12,"PERIODIC",$B63,"TOPFLOW","TOP","TOP","top1",$C63,"top3","Open_Acute_DIV1","TOP5","TOP6","REPORTED","TOP8")</f>
        <v>0</v>
      </c>
      <c r="BQ63" s="53">
        <f>_xll.OneStreamExcelAddIn.XFFunctions.XFGetCell("TRUE", "CONSOL", $D$3,"TOT_Entity","Aggregated","Budget_Working",[1]Setup!C12,"PERIODIC",$B63,"TOPFLOW","TOP","TOP","top1",$C63,"top3","Open_Acute_DIV1","TOP5","TOP6","REPORTED","TOP8")</f>
        <v>43230.526833331998</v>
      </c>
      <c r="BR63" s="53">
        <f t="shared" si="114"/>
        <v>-43230.526833331998</v>
      </c>
      <c r="BS63" s="78">
        <f t="shared" si="115"/>
        <v>-1</v>
      </c>
      <c r="BU63" s="53">
        <f>_xll.OneStreamExcelAddIn.XFFunctions.XFGetCell("TRUE", "CONSOL", $D$3,"TOT_Entity","USD","Actual",[1]Setup!C13,"PERIODIC",$B63,"TOPFLOW","TOP","TOP","top1",$C63,"top3","Open_Acute_DIV1","TOP5","TOP6","REPORTED","TOP8")</f>
        <v>0</v>
      </c>
      <c r="BV63" s="53">
        <f>_xll.OneStreamExcelAddIn.XFFunctions.XFGetCell("TRUE", "CONSOL", $D$3,"TOT_Entity","Aggregated","Budget_Working",[1]Setup!C13,"PERIODIC",$B63,"TOPFLOW","TOP","TOP","top1",$C63,"top3","Open_Acute_DIV1","TOP5","TOP6","REPORTED","TOP8")</f>
        <v>36986.136833331999</v>
      </c>
      <c r="BW63" s="53">
        <f t="shared" si="116"/>
        <v>-36986.136833331999</v>
      </c>
      <c r="BX63" s="78">
        <f t="shared" si="117"/>
        <v>-1</v>
      </c>
      <c r="BZ63" s="53">
        <f>_xll.OneStreamExcelAddIn.XFFunctions.XFGetCell("TRUE", "CONSOL", $D$3,"TOT_Entity","USD","Actual",[1]Setup!C14,"PERIODIC",$B63,"TOPFLOW","TOP","TOP","top1",$C63,"top3","Open_Acute_DIV1","TOP5","TOP6","REPORTED","TOP8")</f>
        <v>0</v>
      </c>
      <c r="CA63" s="53">
        <f>_xll.OneStreamExcelAddIn.XFFunctions.XFGetCell("TRUE", "CONSOL", $D$3,"TOT_Entity","Aggregated","Budget_Working",[1]Setup!C14,"PERIODIC",$B63,"TOPFLOW","TOP","TOP","top1",$C63,"top3","Open_Acute_DIV1","TOP5","TOP6","REPORTED","TOP8")</f>
        <v>36425.266833332003</v>
      </c>
      <c r="CB63" s="53">
        <f t="shared" si="118"/>
        <v>-36425.266833332003</v>
      </c>
      <c r="CC63" s="78">
        <f t="shared" si="119"/>
        <v>-1</v>
      </c>
      <c r="CE63" s="53">
        <f>_xll.OneStreamExcelAddIn.XFFunctions.XFGetCell("TRUE", "CONSOL", $D$3,"TOT_Entity","USD","Actual",[1]Setup!C15,"PERIODIC",$B63,"TOPFLOW","TOP","TOP","top1",$C63,"top3","Open_Acute_DIV1","TOP5","TOP6","REPORTED","TOP8")</f>
        <v>0</v>
      </c>
      <c r="CF63" s="53">
        <f>_xll.OneStreamExcelAddIn.XFFunctions.XFGetCell("TRUE", "CONSOL", $D$3,"TOT_Entity","Aggregated","Budget_Working",[1]Setup!C15,"PERIODIC",$B63,"TOPFLOW","TOP","TOP","top1",$C63,"top3","Open_Acute_DIV1","TOP5","TOP6","REPORTED","TOP8")</f>
        <v>36177.286833332</v>
      </c>
      <c r="CG63" s="53">
        <f t="shared" si="120"/>
        <v>-36177.286833332</v>
      </c>
      <c r="CH63" s="78">
        <f t="shared" si="121"/>
        <v>-1</v>
      </c>
      <c r="CI63" s="15"/>
      <c r="CJ63" s="53">
        <f>_xll.OneStreamExcelAddIn.XFFunctions.XFGetCell("TRUE", "CONSOL", $D$3,"TOT_Entity","USD","Actual",[1]Setup!C4,"PERIODIC",$B63,"TOPFLOW","TOP","TOP","top1",$C63,"top3","Open_Acute_DIV1","TOP5","TOP6","REPORTED","TOP8")</f>
        <v>27659.66</v>
      </c>
      <c r="CK63" s="53">
        <f>_xll.OneStreamExcelAddIn.XFFunctions.XFGetCell("TRUE", "CONSOL", $D$3,"TOT_Entity","USD","Actual",[1]Setup!C5,"PERIODIC",$B63,"TOPFLOW","TOP","TOP","top1",$C63,"top3","Open_Acute_DIV1","TOP5","TOP6","REPORTED","TOP8")</f>
        <v>30231.25</v>
      </c>
      <c r="CL63" s="53">
        <f>_xll.OneStreamExcelAddIn.XFFunctions.XFGetCell("TRUE", "CONSOL", $D$3,"TOT_Entity","USD","Actual",[1]Setup!C6,"PERIODIC",$B63,"TOPFLOW","TOP","TOP","top1",$C63,"top3","Open_Acute_DIV1","TOP5","TOP6","REPORTED","TOP8")</f>
        <v>32668.67</v>
      </c>
      <c r="CM63" s="53">
        <f>_xll.OneStreamExcelAddIn.XFFunctions.XFGetCell("TRUE", "CONSOL", $D$3,"TOT_Entity","USD","Actual",[1]Setup!C7,"PERIODIC",$B63,"TOPFLOW","TOP","TOP","top1",$C63,"top3","Open_Acute_DIV1","TOP5","TOP6","REPORTED","TOP8")</f>
        <v>38780.06</v>
      </c>
      <c r="CN63" s="53">
        <f>_xll.OneStreamExcelAddIn.XFFunctions.XFGetCell("TRUE", "CONSOL", $D$3,"TOT_Entity","USD","Actual",[1]Setup!C8,"PERIODIC",$B63,"TOPFLOW","TOP","TOP","top1",$C63,"top3","Open_Acute_DIV1","TOP5","TOP6","REPORTED","TOP8")</f>
        <v>-129339.64</v>
      </c>
      <c r="CO63" s="53">
        <f>_xll.OneStreamExcelAddIn.XFFunctions.XFGetCell("TRUE", "CONSOL", $D$3,"TOT_Entity","USD","Actual",[1]Setup!C9,"PERIODIC",$B63,"TOPFLOW","TOP","TOP","top1",$C63,"top3","Open_Acute_DIV1","TOP5","TOP6","REPORTED","TOP8")</f>
        <v>0</v>
      </c>
      <c r="CP63" s="53">
        <f>_xll.OneStreamExcelAddIn.XFFunctions.XFGetCell("TRUE", "CONSOL", $D$3,"TOT_Entity","USD","Actual",[1]Setup!C10,"PERIODIC",$B63,"TOPFLOW","TOP","TOP","top1",$C63,"top3","Open_Acute_DIV1","TOP5","TOP6","REPORTED","TOP8")</f>
        <v>0</v>
      </c>
      <c r="CQ63" s="53">
        <f>_xll.OneStreamExcelAddIn.XFFunctions.XFGetCell("TRUE", "CONSOL", $D$3,"TOT_Entity","USD","Actual",[1]Setup!C11,"PERIODIC",$B63,"TOPFLOW","TOP","TOP","top1",$C63,"top3","Open_Acute_DIV1","TOP5","TOP6","REPORTED","TOP8")</f>
        <v>0</v>
      </c>
      <c r="CR63" s="53">
        <f>_xll.OneStreamExcelAddIn.XFFunctions.XFGetCell("TRUE", "CONSOL", $D$3,"TOT_Entity","USD","Actual",[1]Setup!C12,"PERIODIC",$B63,"TOPFLOW","TOP","TOP","top1",$C63,"top3","Open_Acute_DIV1","TOP5","TOP6","REPORTED","TOP8")</f>
        <v>0</v>
      </c>
      <c r="CS63" s="53">
        <f>_xll.OneStreamExcelAddIn.XFFunctions.XFGetCell("TRUE", "CONSOL", $D$3,"TOT_Entity","USD","Actual",[1]Setup!C13,"PERIODIC",$B63,"TOPFLOW","TOP","TOP","top1",$C63,"top3","Open_Acute_DIV1","TOP5","TOP6","REPORTED","TOP8")</f>
        <v>0</v>
      </c>
      <c r="CT63" s="53">
        <f>_xll.OneStreamExcelAddIn.XFFunctions.XFGetCell("TRUE", "CONSOL", $D$3,"TOT_Entity","USD","Actual",[1]Setup!C14,"PERIODIC",$B63,"TOPFLOW","TOP","TOP","top1",$C63,"top3","Open_Acute_DIV1","TOP5","TOP6","REPORTED","TOP8")</f>
        <v>0</v>
      </c>
      <c r="CU63" s="53">
        <f>_xll.OneStreamExcelAddIn.XFFunctions.XFGetCell("TRUE", "CONSOL", $D$3,"TOT_Entity","USD","Actual",[1]Setup!C15,"PERIODIC",$B63,"TOPFLOW","TOP","TOP","top1",$C63,"top3","Open_Acute_DIV1","TOP5","TOP6","REPORTED","TOP8")</f>
        <v>0</v>
      </c>
      <c r="CV63" s="15"/>
      <c r="CW63" s="53">
        <f>_xll.OneStreamExcelAddIn.XFFunctions.XFGetCell("TRUE", "CONSOL", $D$3,"TOT_Entity","USD","Actual",[1]Setup!C17,"PERIODIC",$B63,"TOPFLOW","TOP","TOP","top1",$C63,"top3","Open_Acute_DIV1","TOP5","TOP6","REPORTED","TOP8")</f>
        <v>20527.91</v>
      </c>
      <c r="CX63" s="53">
        <f>_xll.OneStreamExcelAddIn.XFFunctions.XFGetCell("TRUE", "CONSOL", $D$3,"TOT_Entity","USD","Actual",[1]Setup!C18,"PERIODIC",$B63,"TOPFLOW","TOP","TOP","top1",$C63,"top3","Open_Acute_DIV1","TOP5","TOP6","REPORTED","TOP8")</f>
        <v>18642.98</v>
      </c>
      <c r="CY63" s="53">
        <f>_xll.OneStreamExcelAddIn.XFFunctions.XFGetCell("TRUE", "CONSOL", $D$3,"TOT_Entity","USD","Actual",[1]Setup!C19,"PERIODIC",$B63,"TOPFLOW","TOP","TOP","top1",$C63,"top3","Open_Acute_DIV1","TOP5","TOP6","REPORTED","TOP8")</f>
        <v>29936.400000000001</v>
      </c>
      <c r="CZ63" s="53">
        <f>_xll.OneStreamExcelAddIn.XFFunctions.XFGetCell("TRUE", "CONSOL", $D$3,"TOT_Entity","USD","Actual",[1]Setup!C20,"PERIODIC",$B63,"TOPFLOW","TOP","TOP","top1",$C63,"top3","Open_Acute_DIV1","TOP5","TOP6","REPORTED","TOP8")</f>
        <v>39917.620000000003</v>
      </c>
      <c r="DA63" s="53">
        <f>_xll.OneStreamExcelAddIn.XFFunctions.XFGetCell("TRUE", "CONSOL", $D$3,"TOT_Entity","USD","Actual",[1]Setup!C21,"PERIODIC",$B63,"TOPFLOW","TOP","TOP","top1",$C63,"top3","Open_Acute_DIV1","TOP5","TOP6","REPORTED","TOP8")</f>
        <v>41227.56</v>
      </c>
      <c r="DB63" s="53">
        <f>_xll.OneStreamExcelAddIn.XFFunctions.XFGetCell("TRUE", "CONSOL", $D$3,"TOT_Entity","USD","Actual",[1]Setup!C22,"PERIODIC",$B63,"TOPFLOW","TOP","TOP","top1",$C63,"top3","Open_Acute_DIV1","TOP5","TOP6","REPORTED","TOP8")</f>
        <v>34854.18</v>
      </c>
      <c r="DC63" s="53">
        <f>_xll.OneStreamExcelAddIn.XFFunctions.XFGetCell("TRUE", "CONSOL", $D$3,"TOT_Entity","USD","Actual",[1]Setup!C23,"PERIODIC",$B63,"TOPFLOW","TOP","TOP","top1",$C63,"top3","Open_Acute_DIV1","TOP5","TOP6","REPORTED","TOP8")</f>
        <v>52649.8</v>
      </c>
      <c r="DD63" s="53">
        <f>_xll.OneStreamExcelAddIn.XFFunctions.XFGetCell("TRUE", "CONSOL", $D$3,"TOT_Entity","USD","Actual",[1]Setup!C24,"PERIODIC",$B63,"TOPFLOW","TOP","TOP","top1",$C63,"top3","Open_Acute_DIV1","TOP5","TOP6","REPORTED","TOP8")</f>
        <v>36501.51</v>
      </c>
      <c r="DE63" s="53">
        <f>_xll.OneStreamExcelAddIn.XFFunctions.XFGetCell("TRUE", "CONSOL", $D$3,"TOT_Entity","USD","Actual",[1]Setup!C25,"PERIODIC",$B63,"TOPFLOW","TOP","TOP","top1",$C63,"top3","Open_Acute_DIV1","TOP5","TOP6","REPORTED","TOP8")</f>
        <v>50564.08</v>
      </c>
      <c r="DF63" s="53">
        <f>_xll.OneStreamExcelAddIn.XFFunctions.XFGetCell("TRUE", "CONSOL", $D$3,"TOT_Entity","USD","Actual",[1]Setup!C26,"PERIODIC",$B63,"TOPFLOW","TOP","TOP","top1",$C63,"top3","Open_Acute_DIV1","TOP5","TOP6","REPORTED","TOP8")</f>
        <v>26333.98</v>
      </c>
      <c r="DG63" s="53">
        <f>_xll.OneStreamExcelAddIn.XFFunctions.XFGetCell("TRUE", "CONSOL", $D$3,"TOT_Entity","USD","Actual",[1]Setup!C27,"PERIODIC",$B63,"TOPFLOW","TOP","TOP","top1",$C63,"top3","Open_Acute_DIV1","TOP5","TOP6","REPORTED","TOP8")</f>
        <v>51717</v>
      </c>
      <c r="DH63" s="53">
        <f>_xll.OneStreamExcelAddIn.XFFunctions.XFGetCell("TRUE", "CONSOL", $D$3,"TOT_Entity","USD","Actual",[1]Setup!C28,"PERIODIC",$B63,"TOPFLOW","TOP","TOP","top1",$C63,"top3","Open_Acute_DIV1","TOP5","TOP6","REPORTED","TOP8")</f>
        <v>29697.91</v>
      </c>
      <c r="DI63" s="15"/>
      <c r="DJ63" s="53">
        <f>_xll.OneStreamExcelAddIn.XFFunctions.XFGetCell("TRUE", "CONSOL", $D$3,"TOT_Entity","Aggregated","Budget_Working",[1]Setup!C4,"PERIODIC",$B63,"TOPFLOW","TOP","TOP","top1",$C63,"top3","Open_Acute_DIV1","TOP5","TOP6","REPORTED","TOP8")</f>
        <v>39531.996833331999</v>
      </c>
      <c r="DK63" s="53">
        <f>_xll.OneStreamExcelAddIn.XFFunctions.XFGetCell("TRUE", "CONSOL", $D$3,"TOT_Entity","Aggregated","Budget_Working",[1]Setup!C5,"PERIODIC",$B63,"TOPFLOW","TOP","TOP","top1",$C63,"top3","Open_Acute_DIV1","TOP5","TOP6","REPORTED","TOP8")</f>
        <v>37286.116833332002</v>
      </c>
      <c r="DL63" s="53">
        <f>_xll.OneStreamExcelAddIn.XFFunctions.XFGetCell("TRUE", "CONSOL", $D$3,"TOT_Entity","Aggregated","Budget_Working",[1]Setup!C6,"PERIODIC",$B63,"TOPFLOW","TOP","TOP","top1",$C63,"top3","Open_Acute_DIV1","TOP5","TOP6","REPORTED","TOP8")</f>
        <v>36791.926833332</v>
      </c>
      <c r="DM63" s="53">
        <f>_xll.OneStreamExcelAddIn.XFFunctions.XFGetCell("TRUE", "CONSOL", $D$3,"TOT_Entity","Aggregated","Budget_Working",[1]Setup!C7,"PERIODIC",$B63,"TOPFLOW","TOP","TOP","top1",$C63,"top3","Open_Acute_DIV1","TOP5","TOP6","REPORTED","TOP8")</f>
        <v>36965.886833331999</v>
      </c>
      <c r="DN63" s="53">
        <f>_xll.OneStreamExcelAddIn.XFFunctions.XFGetCell("TRUE", "CONSOL", $D$3,"TOT_Entity","Aggregated","Budget_Working",[1]Setup!C8,"PERIODIC",$B63,"TOPFLOW","TOP","TOP","top1",$C63,"top3","Open_Acute_DIV1","TOP5","TOP6","REPORTED","TOP8")</f>
        <v>43200.046833332002</v>
      </c>
      <c r="DO63" s="53">
        <f>_xll.OneStreamExcelAddIn.XFFunctions.XFGetCell("TRUE", "CONSOL", $D$3,"TOT_Entity","Aggregated","Budget_Working",[1]Setup!C9,"PERIODIC",$B63,"TOPFLOW","TOP","TOP","top1",$C63,"top3","Open_Acute_DIV1","TOP5","TOP6","REPORTED","TOP8")</f>
        <v>38139.286833332</v>
      </c>
      <c r="DP63" s="53">
        <f>_xll.OneStreamExcelAddIn.XFFunctions.XFGetCell("TRUE", "CONSOL", $D$3,"TOT_Entity","Aggregated","Budget_Working",[1]Setup!C10,"PERIODIC",$B63,"TOPFLOW","TOP","TOP","top1",$C63,"top3","Open_Acute_DIV1","TOP5","TOP6","REPORTED","TOP8")</f>
        <v>37465.266833332003</v>
      </c>
      <c r="DQ63" s="53">
        <f>_xll.OneStreamExcelAddIn.XFFunctions.XFGetCell("TRUE", "CONSOL", $D$3,"TOT_Entity","Aggregated","Budget_Working",[1]Setup!C11,"PERIODIC",$B63,"TOPFLOW","TOP","TOP","top1",$C63,"top3","Open_Acute_DIV1","TOP5","TOP6","REPORTED","TOP8")</f>
        <v>38292.116833332002</v>
      </c>
      <c r="DR63" s="53">
        <f>_xll.OneStreamExcelAddIn.XFFunctions.XFGetCell("TRUE", "CONSOL", $D$3,"TOT_Entity","Aggregated","Budget_Working",[1]Setup!C12,"PERIODIC",$B63,"TOPFLOW","TOP","TOP","top1",$C63,"top3","Open_Acute_DIV1","TOP5","TOP6","REPORTED","TOP8")</f>
        <v>43230.526833331998</v>
      </c>
      <c r="DS63" s="53">
        <f>_xll.OneStreamExcelAddIn.XFFunctions.XFGetCell("TRUE", "CONSOL", $D$3,"TOT_Entity","Aggregated","Budget_Working",[1]Setup!C13,"PERIODIC",$B63,"TOPFLOW","TOP","TOP","top1",$C63,"top3","Open_Acute_DIV1","TOP5","TOP6","REPORTED","TOP8")</f>
        <v>36986.136833331999</v>
      </c>
      <c r="DT63" s="53">
        <f>_xll.OneStreamExcelAddIn.XFFunctions.XFGetCell("TRUE", "CONSOL", $D$3,"TOT_Entity","Aggregated","Budget_Working",[1]Setup!C14,"PERIODIC",$B63,"TOPFLOW","TOP","TOP","top1",$C63,"top3","Open_Acute_DIV1","TOP5","TOP6","REPORTED","TOP8")</f>
        <v>36425.266833332003</v>
      </c>
      <c r="DU63" s="53">
        <f>_xll.OneStreamExcelAddIn.XFFunctions.XFGetCell("TRUE", "CONSOL", $D$3,"TOT_Entity","Aggregated","Budget_Working",[1]Setup!C15,"PERIODIC",$B63,"TOPFLOW","TOP","TOP","top1",$C63,"top3","Open_Acute_DIV1","TOP5","TOP6","REPORTED","TOP8")</f>
        <v>36177.286833332</v>
      </c>
      <c r="DV63" s="15"/>
      <c r="DW63" s="53">
        <f>_xll.OneStreamExcelAddIn.XFFunctions.XFGetCell("TRUE", "CONSOL", $D$3,"TOT_Entity","USD","Budget_Final",[1]Setup!C17,"PERIODIC",$B63,"TOPFLOW","TOP","TOP","top1",$C63,"top3","Open_Acute_DIV1","TOP5","TOP6","REPORTED","TOP8")</f>
        <v>30106.327112260999</v>
      </c>
      <c r="DX63" s="53">
        <f>_xll.OneStreamExcelAddIn.XFFunctions.XFGetCell("TRUE", "CONSOL", $D$3,"TOT_Entity","USD","Budget_Final",[1]Setup!C18,"PERIODIC",$B63,"TOPFLOW","TOP","TOP","top1",$C63,"top3","Open_Acute_DIV1","TOP5","TOP6","REPORTED","TOP8")</f>
        <v>29782.336389658001</v>
      </c>
      <c r="DY63" s="53">
        <f>_xll.OneStreamExcelAddIn.XFFunctions.XFGetCell("TRUE", "CONSOL", $D$3,"TOT_Entity","USD","Budget_Final",[1]Setup!C19,"PERIODIC",$B63,"TOPFLOW","TOP","TOP","top1",$C63,"top3","Open_Acute_DIV1","TOP5","TOP6","REPORTED","TOP8")</f>
        <v>30539.345233798002</v>
      </c>
      <c r="DZ63" s="53">
        <f>_xll.OneStreamExcelAddIn.XFFunctions.XFGetCell("TRUE", "CONSOL", $D$3,"TOT_Entity","USD","Budget_Final",[1]Setup!C20,"PERIODIC",$B63,"TOPFLOW","TOP","TOP","top1",$C63,"top3","Open_Acute_DIV1","TOP5","TOP6","REPORTED","TOP8")</f>
        <v>30246.723086400001</v>
      </c>
      <c r="EA63" s="53">
        <f>_xll.OneStreamExcelAddIn.XFFunctions.XFGetCell("TRUE", "CONSOL", $D$3,"TOT_Entity","USD","Budget_Final",[1]Setup!C21,"PERIODIC",$B63,"TOPFLOW","TOP","TOP","top1",$C63,"top3","Open_Acute_DIV1","TOP5","TOP6","REPORTED","TOP8")</f>
        <v>31314.536216127999</v>
      </c>
      <c r="EB63" s="53">
        <f>_xll.OneStreamExcelAddIn.XFFunctions.XFGetCell("TRUE", "CONSOL", $D$3,"TOT_Entity","USD","Budget_Final",[1]Setup!C22,"PERIODIC",$B63,"TOPFLOW","TOP","TOP","top1",$C63,"top3","Open_Acute_DIV1","TOP5","TOP6","REPORTED","TOP8")</f>
        <v>31160.170328904002</v>
      </c>
      <c r="EC63" s="53">
        <f>_xll.OneStreamExcelAddIn.XFFunctions.XFGetCell("TRUE", "CONSOL", $D$3,"TOT_Entity","USD","Budget_Final",[1]Setup!C23,"PERIODIC",$B63,"TOPFLOW","TOP","TOP","top1",$C63,"top3","Open_Acute_DIV1","TOP5","TOP6","REPORTED","TOP8")</f>
        <v>85163.643840429999</v>
      </c>
      <c r="ED63" s="53">
        <f>_xll.OneStreamExcelAddIn.XFFunctions.XFGetCell("TRUE", "CONSOL", $D$3,"TOT_Entity","USD","Budget_Final",[1]Setup!C24,"PERIODIC",$B63,"TOPFLOW","TOP","TOP","top1",$C63,"top3","Open_Acute_DIV1","TOP5","TOP6","REPORTED","TOP8")</f>
        <v>30479.507674863999</v>
      </c>
      <c r="EE63" s="53">
        <f>_xll.OneStreamExcelAddIn.XFFunctions.XFGetCell("TRUE", "CONSOL", $D$3,"TOT_Entity","USD","Budget_Final",[1]Setup!C25,"PERIODIC",$B63,"TOPFLOW","TOP","TOP","top1",$C63,"top3","Open_Acute_DIV1","TOP5","TOP6","REPORTED","TOP8")</f>
        <v>55261.436300533998</v>
      </c>
      <c r="EF63" s="53">
        <f>_xll.OneStreamExcelAddIn.XFFunctions.XFGetCell("TRUE", "CONSOL", $D$3,"TOT_Entity","USD","Budget_Final",[1]Setup!C26,"PERIODIC",$B63,"TOPFLOW","TOP","TOP","top1",$C63,"top3","Open_Acute_DIV1","TOP5","TOP6","REPORTED","TOP8")</f>
        <v>37319.370683792004</v>
      </c>
      <c r="EG63" s="53">
        <f>_xll.OneStreamExcelAddIn.XFFunctions.XFGetCell("TRUE", "CONSOL", $D$3,"TOT_Entity","USD","Budget_Final",[1]Setup!C27,"PERIODIC",$B63,"TOPFLOW","TOP","TOP","top1",$C63,"top3","Open_Acute_DIV1","TOP5","TOP6","REPORTED","TOP8")</f>
        <v>37910.613137485001</v>
      </c>
      <c r="EH63" s="53">
        <f>_xll.OneStreamExcelAddIn.XFFunctions.XFGetCell("TRUE", "CONSOL", $D$3,"TOT_Entity","USD","Budget_Final",[1]Setup!C28,"PERIODIC",$B63,"TOPFLOW","TOP","TOP","top1",$C63,"top3","Open_Acute_DIV1","TOP5","TOP6","REPORTED","TOP8")</f>
        <v>41836.096665705998</v>
      </c>
    </row>
    <row r="64" spans="2:138" x14ac:dyDescent="0.25">
      <c r="B64" s="51" t="s">
        <v>114</v>
      </c>
      <c r="C64" s="65" t="s">
        <v>83</v>
      </c>
      <c r="D64" s="52" t="s">
        <v>115</v>
      </c>
      <c r="E64" s="53">
        <f>_xll.OneStreamExcelAddIn.XFFunctions.XFGetCell("TRUE","CONSOL", $D$3,"TOT_Entity","USD","Actual",$E$3,"PERIODIC",$B64,"TOPFLOW","TOP","TOP","top1",$C64,"top3","Open_Acute_DIV1","TOP5","TOP6","REPORTED","TOP8")</f>
        <v>82404.789999999994</v>
      </c>
      <c r="F64" s="53">
        <f>_xll.OneStreamExcelAddIn.XFFunctions.XFGetCell("TRUE", "CONSOL", $D$3,"TOT_Entity","Aggregated","Budget_Working",$E$3,"PERIODIC",$B64,"TOPFLOW","TOP","TOP","top1",$C64,"top3","Open_Acute_DIV1","TOP5","TOP6","REPORTED","TOP8")</f>
        <v>78020.458235869999</v>
      </c>
      <c r="G64" s="53">
        <f t="shared" si="95"/>
        <v>-4384.3317641299946</v>
      </c>
      <c r="H64" s="40">
        <f t="shared" si="10"/>
        <v>-5.6194642575353303E-2</v>
      </c>
      <c r="I64" s="41"/>
      <c r="J64" s="53">
        <f>_xll.OneStreamExcelAddIn.XFFunctions.XFGetCell("TRUE", "CONSOL", $D$3,"TOT_Entity","USD","Actual",$E$3,"YTD",$B64,"TOPFLOW","TOP","TOP","top1",$C64,"top3","Open_Acute_DIV1","TOP5","TOP6","REPORTED","TOP8")</f>
        <v>345140.83</v>
      </c>
      <c r="K64" s="53">
        <f>_xll.OneStreamExcelAddIn.XFFunctions.XFGetCell("TRUE", "CONSOL", $D$3,"TOT_Entity","Aggregated","Budget_Working",$E$3,"YTD",$B64,"TOPFLOW","TOP","TOP","top1",$C64,"top3","Open_Acute_DIV1","TOP5","TOP6","REPORTED","TOP8")</f>
        <v>323219.83762906701</v>
      </c>
      <c r="L64" s="53">
        <f t="shared" si="96"/>
        <v>-21920.992370933003</v>
      </c>
      <c r="M64" s="40">
        <f t="shared" si="11"/>
        <v>-6.7820689880086923E-2</v>
      </c>
      <c r="N64" s="41"/>
      <c r="O64" s="53">
        <f>_xll.OneStreamExcelAddIn.XFFunctions.XFGetCell("TRUE", "CONSOL", $D$3,"TOT_Entity","USD","Actual",$F$3,"YTD",$B64,"TOPFLOW","TOP","TOP","top1",$C64,"top3","Open_Acute_DIV1","TOP5","TOP6","REPORTED","TOP8")</f>
        <v>203000</v>
      </c>
      <c r="P64" s="53">
        <f>_xll.OneStreamExcelAddIn.XFFunctions.XFGetCell("TRUE", "CONSOL", $D$3,"TOT_Entity","USD","Actual",$E$3,"YTD",$B64,"TOPFLOW","TOP","TOP","top1",$C64,"top3","Open_Acute_DIV1","TOP5","TOP6","REPORTED","VAR_BW_PY_Actual")</f>
        <v>-142140.82999999999</v>
      </c>
      <c r="Q64" s="40">
        <f t="shared" si="12"/>
        <v>-0.70020113300492604</v>
      </c>
      <c r="R64" s="41"/>
      <c r="S64" s="53">
        <f>_xll.OneStreamExcelAddIn.XFFunctions.XFGetCell("TRUE", "CONSOL", $D$3,"TOT_Entity","USD","MIDFCST",$E$3,"MTD",$B64,"TOPFLOW","TOP","TOP","top1",$C64,"top3","Open_Acute_DIV1","TOP5","TOP6","REPORTED","TOP8")</f>
        <v>0</v>
      </c>
      <c r="T64" s="53">
        <f>S64-E64</f>
        <v>-82404.789999999994</v>
      </c>
      <c r="U64" s="40">
        <f t="shared" si="97"/>
        <v>0</v>
      </c>
      <c r="V64" s="41"/>
      <c r="W64" s="42"/>
      <c r="X64" s="43"/>
      <c r="Y64" s="42"/>
      <c r="Z64" s="44"/>
      <c r="AA64" s="52"/>
      <c r="AB64" s="53">
        <f>_xll.OneStreamExcelAddIn.XFFunctions.XFGetCell("TRUE", "CONSOL", $D$3,"TOT_Entity","USD","Actual",[1]Setup!C4,"PERIODIC",$B64,"TOPFLOW","TOP","TOP","top1",$C64,"top3","Open_Acute_DIV1","TOP5","TOP6","REPORTED","TOP8")</f>
        <v>80838.45</v>
      </c>
      <c r="AC64" s="53">
        <f>_xll.OneStreamExcelAddIn.XFFunctions.XFGetCell("TRUE", "CONSOL", $D$3,"TOT_Entity","Aggregated","Budget_Working",[1]Setup!C4,"PERIODIC",$B64,"TOPFLOW","TOP","TOP","top1",$C64,"top3","Open_Acute_DIV1","TOP5","TOP6","REPORTED","TOP8")</f>
        <v>100085.946068873</v>
      </c>
      <c r="AD64" s="53">
        <f>AC64-AB64</f>
        <v>19247.496068873006</v>
      </c>
      <c r="AE64" s="40">
        <f>IFERROR(AD64/AC64,0)</f>
        <v>0.19230967808035768</v>
      </c>
      <c r="AG64" s="53">
        <f>_xll.OneStreamExcelAddIn.XFFunctions.XFGetCell("TRUE", "CONSOL", $D$3,"TOT_Entity","USD","Actual",[1]Setup!C5,"PERIODIC",$B64,"TOPFLOW","TOP","TOP","top1",$C64,"top3","Open_Acute_DIV1","TOP5","TOP6","REPORTED","TOP8")</f>
        <v>82644.45</v>
      </c>
      <c r="AH64" s="53">
        <f>_xll.OneStreamExcelAddIn.XFFunctions.XFGetCell("TRUE", "CONSOL", $D$3,"TOT_Entity","Aggregated","Budget_Working",[1]Setup!C5,"PERIODIC",$B64,"TOPFLOW","TOP","TOP","top1",$C64,"top3","Open_Acute_DIV1","TOP5","TOP6","REPORTED","TOP8")</f>
        <v>70585.830453325005</v>
      </c>
      <c r="AI64" s="53">
        <f>AH64-AG64</f>
        <v>-12058.619546674992</v>
      </c>
      <c r="AJ64" s="40">
        <f>IFERROR(AI64/AH64,0)</f>
        <v>-0.17083626372645391</v>
      </c>
      <c r="AL64" s="53">
        <f>_xll.OneStreamExcelAddIn.XFFunctions.XFGetCell("TRUE", "CONSOL", $D$3,"TOT_Entity","USD","Actual",[1]Setup!C6,"PERIODIC",$B64,"TOPFLOW","TOP","TOP","top1",$C64,"top3","Open_Acute_DIV1","TOP5","TOP6","REPORTED","TOP8")</f>
        <v>99253.14</v>
      </c>
      <c r="AM64" s="53">
        <f>_xll.OneStreamExcelAddIn.XFFunctions.XFGetCell("TRUE", "CONSOL", $D$3,"TOT_Entity","Aggregated","Budget_Working",[1]Setup!C6,"PERIODIC",$B64,"TOPFLOW","TOP","TOP","top1",$C64,"top3","Open_Acute_DIV1","TOP5","TOP6","REPORTED","TOP8")</f>
        <v>74527.602870999006</v>
      </c>
      <c r="AN64" s="53">
        <f>AL64-AM64</f>
        <v>24725.537129000993</v>
      </c>
      <c r="AO64" s="40">
        <f>IFERROR((AL64/AM64)-1,0)</f>
        <v>0.33176348328013194</v>
      </c>
      <c r="AQ64" s="53">
        <f>_xll.OneStreamExcelAddIn.XFFunctions.XFGetCell("TRUE", "CONSOL", $D$3,"TOT_Entity","USD","Actual",[1]Setup!C7,"PERIODIC",$B64,"TOPFLOW","TOP","TOP","top1",$C64,"top3","Open_Acute_DIV1","TOP5","TOP6","REPORTED","TOP8")</f>
        <v>82404.789999999994</v>
      </c>
      <c r="AR64" s="53">
        <f>_xll.OneStreamExcelAddIn.XFFunctions.XFGetCell("TRUE", "CONSOL", $D$3,"TOT_Entity","Aggregated","Budget_Working",[1]Setup!C7,"PERIODIC",$B64,"TOPFLOW","TOP","TOP","top1",$C64,"top3","Open_Acute_DIV1","TOP5","TOP6","REPORTED","TOP8")</f>
        <v>78020.458235869999</v>
      </c>
      <c r="AS64" s="53">
        <f>AQ64-AR64</f>
        <v>4384.3317641299946</v>
      </c>
      <c r="AT64" s="40">
        <f>IFERROR((AQ64/AR64)-1,0)</f>
        <v>5.6194642575353226E-2</v>
      </c>
      <c r="AV64" s="53">
        <f>_xll.OneStreamExcelAddIn.XFFunctions.XFGetCell("TRUE", "CONSOL", $D$3,"TOT_Entity","USD","Actual",[1]Setup!C8,"PERIODIC",$B64,"TOPFLOW","TOP","TOP","top1",$C64,"top3","Open_Acute_DIV1","TOP5","TOP6","REPORTED","TOP8")</f>
        <v>-345140.83</v>
      </c>
      <c r="AW64" s="53">
        <f>_xll.OneStreamExcelAddIn.XFFunctions.XFGetCell("TRUE", "CONSOL", $D$3,"TOT_Entity","Aggregated","Budget_Working",[1]Setup!C8,"PERIODIC",$B64,"TOPFLOW","TOP","TOP","top1",$C64,"top3","Open_Acute_DIV1","TOP5","TOP6","REPORTED","TOP8")</f>
        <v>76180.876428249001</v>
      </c>
      <c r="AX64" s="53">
        <f>AV64-AW64</f>
        <v>-421321.70642824902</v>
      </c>
      <c r="AY64" s="40">
        <f>IFERROR((AV64/AW64)-1,0)</f>
        <v>-5.530544228183973</v>
      </c>
      <c r="BA64" s="53">
        <f>_xll.OneStreamExcelAddIn.XFFunctions.XFGetCell("TRUE", "CONSOL", $D$3,"TOT_Entity","USD","Actual",[1]Setup!C9,"PERIODIC",$B64,"TOPFLOW","TOP","TOP","top1",$C64,"top3","Open_Acute_DIV1","TOP5","TOP6","REPORTED","TOP8")</f>
        <v>0</v>
      </c>
      <c r="BB64" s="53">
        <f>_xll.OneStreamExcelAddIn.XFFunctions.XFGetCell("TRUE", "CONSOL", $D$3,"TOT_Entity","Aggregated","Budget_Working",[1]Setup!C9,"PERIODIC",$B64,"TOPFLOW","TOP","TOP","top1",$C64,"top3","Open_Acute_DIV1","TOP5","TOP6","REPORTED","TOP8")</f>
        <v>74638.947304189001</v>
      </c>
      <c r="BC64" s="53">
        <f>BA64-BB64</f>
        <v>-74638.947304189001</v>
      </c>
      <c r="BD64" s="40">
        <f>IFERROR((BA64/BB64)-1,0)</f>
        <v>-1</v>
      </c>
      <c r="BF64" s="53">
        <f>_xll.OneStreamExcelAddIn.XFFunctions.XFGetCell("TRUE", "CONSOL", $D$3,"TOT_Entity","USD","Actual",[1]Setup!C10,"PERIODIC",$B64,"TOPFLOW","TOP","TOP","top1",$C64,"top3","Open_Acute_DIV1","TOP5","TOP6","REPORTED","TOP8")</f>
        <v>0</v>
      </c>
      <c r="BG64" s="53">
        <f>_xll.OneStreamExcelAddIn.XFFunctions.XFGetCell("TRUE", "CONSOL", $D$3,"TOT_Entity","Aggregated","Budget_Working",[1]Setup!C10,"PERIODIC",$B64,"TOPFLOW","TOP","TOP","top1",$C64,"top3","Open_Acute_DIV1","TOP5","TOP6","REPORTED","TOP8")</f>
        <v>73731.817003454998</v>
      </c>
      <c r="BH64" s="53">
        <f>BF64-BG64</f>
        <v>-73731.817003454998</v>
      </c>
      <c r="BI64" s="40">
        <f>IFERROR((BF64/BG64)-1,0)</f>
        <v>-1</v>
      </c>
      <c r="BK64" s="53">
        <f>_xll.OneStreamExcelAddIn.XFFunctions.XFGetCell("TRUE", "CONSOL", $D$3,"TOT_Entity","USD","Actual",[1]Setup!C11,"PERIODIC",$B64,"TOPFLOW","TOP","TOP","top1",$C64,"top3","Open_Acute_DIV1","TOP5","TOP6","REPORTED","TOP8")</f>
        <v>0</v>
      </c>
      <c r="BL64" s="53">
        <f>_xll.OneStreamExcelAddIn.XFFunctions.XFGetCell("TRUE", "CONSOL", $D$3,"TOT_Entity","Aggregated","Budget_Working",[1]Setup!C11,"PERIODIC",$B64,"TOPFLOW","TOP","TOP","top1",$C64,"top3","Open_Acute_DIV1","TOP5","TOP6","REPORTED","TOP8")</f>
        <v>78153.473615210998</v>
      </c>
      <c r="BM64" s="53">
        <f>BK64-BL64</f>
        <v>-78153.473615210998</v>
      </c>
      <c r="BN64" s="40">
        <f>IFERROR((BK64/BL64)-1,0)</f>
        <v>-1</v>
      </c>
      <c r="BP64" s="53">
        <f>_xll.OneStreamExcelAddIn.XFFunctions.XFGetCell("TRUE", "CONSOL", $D$3,"TOT_Entity","USD","Actual",[1]Setup!C12,"PERIODIC",$B64,"TOPFLOW","TOP","TOP","top1",$C64,"top3","Open_Acute_DIV1","TOP5","TOP6","REPORTED","TOP8")</f>
        <v>0</v>
      </c>
      <c r="BQ64" s="53">
        <f>_xll.OneStreamExcelAddIn.XFFunctions.XFGetCell("TRUE", "CONSOL", $D$3,"TOT_Entity","Aggregated","Budget_Working",[1]Setup!C12,"PERIODIC",$B64,"TOPFLOW","TOP","TOP","top1",$C64,"top3","Open_Acute_DIV1","TOP5","TOP6","REPORTED","TOP8")</f>
        <v>79380.921414573997</v>
      </c>
      <c r="BR64" s="53">
        <f>BP64-BQ64</f>
        <v>-79380.921414573997</v>
      </c>
      <c r="BS64" s="40">
        <f>IFERROR((BP64/BQ64)-1,0)</f>
        <v>-1</v>
      </c>
      <c r="BU64" s="53">
        <f>_xll.OneStreamExcelAddIn.XFFunctions.XFGetCell("TRUE", "CONSOL", $D$3,"TOT_Entity","USD","Actual",[1]Setup!C13,"PERIODIC",$B64,"TOPFLOW","TOP","TOP","top1",$C64,"top3","Open_Acute_DIV1","TOP5","TOP6","REPORTED","TOP8")</f>
        <v>0</v>
      </c>
      <c r="BV64" s="53">
        <f>_xll.OneStreamExcelAddIn.XFFunctions.XFGetCell("TRUE", "CONSOL", $D$3,"TOT_Entity","Aggregated","Budget_Working",[1]Setup!C13,"PERIODIC",$B64,"TOPFLOW","TOP","TOP","top1",$C64,"top3","Open_Acute_DIV1","TOP5","TOP6","REPORTED","TOP8")</f>
        <v>77357.596003496001</v>
      </c>
      <c r="BW64" s="53">
        <f>BU64-BV64</f>
        <v>-77357.596003496001</v>
      </c>
      <c r="BX64" s="40">
        <f>IFERROR((BU64/BV64)-1,0)</f>
        <v>-1</v>
      </c>
      <c r="BZ64" s="53">
        <f>_xll.OneStreamExcelAddIn.XFFunctions.XFGetCell("TRUE", "CONSOL", $D$3,"TOT_Entity","USD","Actual",[1]Setup!C14,"PERIODIC",$B64,"TOPFLOW","TOP","TOP","top1",$C64,"top3","Open_Acute_DIV1","TOP5","TOP6","REPORTED","TOP8")</f>
        <v>0</v>
      </c>
      <c r="CA64" s="53">
        <f>_xll.OneStreamExcelAddIn.XFFunctions.XFGetCell("TRUE", "CONSOL", $D$3,"TOT_Entity","Aggregated","Budget_Working",[1]Setup!C14,"PERIODIC",$B64,"TOPFLOW","TOP","TOP","top1",$C64,"top3","Open_Acute_DIV1","TOP5","TOP6","REPORTED","TOP8")</f>
        <v>71283.788185701997</v>
      </c>
      <c r="CB64" s="53">
        <f>BZ64-CA64</f>
        <v>-71283.788185701997</v>
      </c>
      <c r="CC64" s="40">
        <f>IFERROR((BZ64/CA64)-1,0)</f>
        <v>-1</v>
      </c>
      <c r="CE64" s="53">
        <f>_xll.OneStreamExcelAddIn.XFFunctions.XFGetCell("TRUE", "CONSOL", $D$3,"TOT_Entity","USD","Actual",[1]Setup!C15,"PERIODIC",$B64,"TOPFLOW","TOP","TOP","top1",$C64,"top3","Open_Acute_DIV1","TOP5","TOP6","REPORTED","TOP8")</f>
        <v>0</v>
      </c>
      <c r="CF64" s="53">
        <f>_xll.OneStreamExcelAddIn.XFFunctions.XFGetCell("TRUE", "CONSOL", $D$3,"TOT_Entity","Aggregated","Budget_Working",[1]Setup!C15,"PERIODIC",$B64,"TOPFLOW","TOP","TOP","top1",$C64,"top3","Open_Acute_DIV1","TOP5","TOP6","REPORTED","TOP8")</f>
        <v>75518.011184018993</v>
      </c>
      <c r="CG64" s="53">
        <f>CE64-CF64</f>
        <v>-75518.011184018993</v>
      </c>
      <c r="CH64" s="40">
        <f>IFERROR((CE64/CF64)-1,0)</f>
        <v>-1</v>
      </c>
      <c r="CI64" s="15"/>
      <c r="CJ64" s="53">
        <f>_xll.OneStreamExcelAddIn.XFFunctions.XFGetCell("TRUE", "CONSOL", $D$3,"TOT_Entity","USD","Actual",[1]Setup!C4,"PERIODIC",$B64,"TOPFLOW","TOP","TOP","top1",$C64,"top3","Open_Acute_DIV1","TOP5","TOP6","REPORTED","TOP8")</f>
        <v>80838.45</v>
      </c>
      <c r="CK64" s="53">
        <f>_xll.OneStreamExcelAddIn.XFFunctions.XFGetCell("TRUE", "CONSOL", $D$3,"TOT_Entity","USD","Actual",[1]Setup!C5,"PERIODIC",$B64,"TOPFLOW","TOP","TOP","top1",$C64,"top3","Open_Acute_DIV1","TOP5","TOP6","REPORTED","TOP8")</f>
        <v>82644.45</v>
      </c>
      <c r="CL64" s="53">
        <f>_xll.OneStreamExcelAddIn.XFFunctions.XFGetCell("TRUE", "CONSOL", $D$3,"TOT_Entity","USD","Actual",[1]Setup!C6,"PERIODIC",$B64,"TOPFLOW","TOP","TOP","top1",$C64,"top3","Open_Acute_DIV1","TOP5","TOP6","REPORTED","TOP8")</f>
        <v>99253.14</v>
      </c>
      <c r="CM64" s="53">
        <f>_xll.OneStreamExcelAddIn.XFFunctions.XFGetCell("TRUE", "CONSOL", $D$3,"TOT_Entity","USD","Actual",[1]Setup!C7,"PERIODIC",$B64,"TOPFLOW","TOP","TOP","top1",$C64,"top3","Open_Acute_DIV1","TOP5","TOP6","REPORTED","TOP8")</f>
        <v>82404.789999999994</v>
      </c>
      <c r="CN64" s="53">
        <f>_xll.OneStreamExcelAddIn.XFFunctions.XFGetCell("TRUE", "CONSOL", $D$3,"TOT_Entity","USD","Actual",[1]Setup!C8,"PERIODIC",$B64,"TOPFLOW","TOP","TOP","top1",$C64,"top3","Open_Acute_DIV1","TOP5","TOP6","REPORTED","TOP8")</f>
        <v>-345140.83</v>
      </c>
      <c r="CO64" s="53">
        <f>_xll.OneStreamExcelAddIn.XFFunctions.XFGetCell("TRUE", "CONSOL", $D$3,"TOT_Entity","USD","Actual",[1]Setup!C9,"PERIODIC",$B64,"TOPFLOW","TOP","TOP","top1",$C64,"top3","Open_Acute_DIV1","TOP5","TOP6","REPORTED","TOP8")</f>
        <v>0</v>
      </c>
      <c r="CP64" s="53">
        <f>_xll.OneStreamExcelAddIn.XFFunctions.XFGetCell("TRUE", "CONSOL", $D$3,"TOT_Entity","USD","Actual",[1]Setup!C10,"PERIODIC",$B64,"TOPFLOW","TOP","TOP","top1",$C64,"top3","Open_Acute_DIV1","TOP5","TOP6","REPORTED","TOP8")</f>
        <v>0</v>
      </c>
      <c r="CQ64" s="53">
        <f>_xll.OneStreamExcelAddIn.XFFunctions.XFGetCell("TRUE", "CONSOL", $D$3,"TOT_Entity","USD","Actual",[1]Setup!C11,"PERIODIC",$B64,"TOPFLOW","TOP","TOP","top1",$C64,"top3","Open_Acute_DIV1","TOP5","TOP6","REPORTED","TOP8")</f>
        <v>0</v>
      </c>
      <c r="CR64" s="53">
        <f>_xll.OneStreamExcelAddIn.XFFunctions.XFGetCell("TRUE", "CONSOL", $D$3,"TOT_Entity","USD","Actual",[1]Setup!C12,"PERIODIC",$B64,"TOPFLOW","TOP","TOP","top1",$C64,"top3","Open_Acute_DIV1","TOP5","TOP6","REPORTED","TOP8")</f>
        <v>0</v>
      </c>
      <c r="CS64" s="53">
        <f>_xll.OneStreamExcelAddIn.XFFunctions.XFGetCell("TRUE", "CONSOL", $D$3,"TOT_Entity","USD","Actual",[1]Setup!C13,"PERIODIC",$B64,"TOPFLOW","TOP","TOP","top1",$C64,"top3","Open_Acute_DIV1","TOP5","TOP6","REPORTED","TOP8")</f>
        <v>0</v>
      </c>
      <c r="CT64" s="53">
        <f>_xll.OneStreamExcelAddIn.XFFunctions.XFGetCell("TRUE", "CONSOL", $D$3,"TOT_Entity","USD","Actual",[1]Setup!C14,"PERIODIC",$B64,"TOPFLOW","TOP","TOP","top1",$C64,"top3","Open_Acute_DIV1","TOP5","TOP6","REPORTED","TOP8")</f>
        <v>0</v>
      </c>
      <c r="CU64" s="53">
        <f>_xll.OneStreamExcelAddIn.XFFunctions.XFGetCell("TRUE", "CONSOL", $D$3,"TOT_Entity","USD","Actual",[1]Setup!C15,"PERIODIC",$B64,"TOPFLOW","TOP","TOP","top1",$C64,"top3","Open_Acute_DIV1","TOP5","TOP6","REPORTED","TOP8")</f>
        <v>0</v>
      </c>
      <c r="CV64" s="15"/>
      <c r="CW64" s="53">
        <f>_xll.OneStreamExcelAddIn.XFFunctions.XFGetCell("TRUE", "CONSOL", $D$3,"TOT_Entity","USD","Actual",[1]Setup!C17,"PERIODIC",$B64,"TOPFLOW","TOP","TOP","top1",$C64,"top3","Open_Acute_DIV1","TOP5","TOP6","REPORTED","TOP8")</f>
        <v>50750</v>
      </c>
      <c r="CX64" s="53">
        <f>_xll.OneStreamExcelAddIn.XFFunctions.XFGetCell("TRUE", "CONSOL", $D$3,"TOT_Entity","USD","Actual",[1]Setup!C18,"PERIODIC",$B64,"TOPFLOW","TOP","TOP","top1",$C64,"top3","Open_Acute_DIV1","TOP5","TOP6","REPORTED","TOP8")</f>
        <v>50750</v>
      </c>
      <c r="CY64" s="53">
        <f>_xll.OneStreamExcelAddIn.XFFunctions.XFGetCell("TRUE", "CONSOL", $D$3,"TOT_Entity","USD","Actual",[1]Setup!C19,"PERIODIC",$B64,"TOPFLOW","TOP","TOP","top1",$C64,"top3","Open_Acute_DIV1","TOP5","TOP6","REPORTED","TOP8")</f>
        <v>50750</v>
      </c>
      <c r="CZ64" s="53">
        <f>_xll.OneStreamExcelAddIn.XFFunctions.XFGetCell("TRUE", "CONSOL", $D$3,"TOT_Entity","USD","Actual",[1]Setup!C20,"PERIODIC",$B64,"TOPFLOW","TOP","TOP","top1",$C64,"top3","Open_Acute_DIV1","TOP5","TOP6","REPORTED","TOP8")</f>
        <v>50750</v>
      </c>
      <c r="DA64" s="53">
        <f>_xll.OneStreamExcelAddIn.XFFunctions.XFGetCell("TRUE", "CONSOL", $D$3,"TOT_Entity","USD","Actual",[1]Setup!C21,"PERIODIC",$B64,"TOPFLOW","TOP","TOP","top1",$C64,"top3","Open_Acute_DIV1","TOP5","TOP6","REPORTED","TOP8")</f>
        <v>50750</v>
      </c>
      <c r="DB64" s="53">
        <f>_xll.OneStreamExcelAddIn.XFFunctions.XFGetCell("TRUE", "CONSOL", $D$3,"TOT_Entity","USD","Actual",[1]Setup!C22,"PERIODIC",$B64,"TOPFLOW","TOP","TOP","top1",$C64,"top3","Open_Acute_DIV1","TOP5","TOP6","REPORTED","TOP8")</f>
        <v>50750</v>
      </c>
      <c r="DC64" s="53">
        <f>_xll.OneStreamExcelAddIn.XFFunctions.XFGetCell("TRUE", "CONSOL", $D$3,"TOT_Entity","USD","Actual",[1]Setup!C23,"PERIODIC",$B64,"TOPFLOW","TOP","TOP","top1",$C64,"top3","Open_Acute_DIV1","TOP5","TOP6","REPORTED","TOP8")</f>
        <v>50750</v>
      </c>
      <c r="DD64" s="53">
        <f>_xll.OneStreamExcelAddIn.XFFunctions.XFGetCell("TRUE", "CONSOL", $D$3,"TOT_Entity","USD","Actual",[1]Setup!C24,"PERIODIC",$B64,"TOPFLOW","TOP","TOP","top1",$C64,"top3","Open_Acute_DIV1","TOP5","TOP6","REPORTED","TOP8")</f>
        <v>50750</v>
      </c>
      <c r="DE64" s="53">
        <f>_xll.OneStreamExcelAddIn.XFFunctions.XFGetCell("TRUE", "CONSOL", $D$3,"TOT_Entity","USD","Actual",[1]Setup!C25,"PERIODIC",$B64,"TOPFLOW","TOP","TOP","top1",$C64,"top3","Open_Acute_DIV1","TOP5","TOP6","REPORTED","TOP8")</f>
        <v>50750</v>
      </c>
      <c r="DF64" s="53">
        <f>_xll.OneStreamExcelAddIn.XFFunctions.XFGetCell("TRUE", "CONSOL", $D$3,"TOT_Entity","USD","Actual",[1]Setup!C26,"PERIODIC",$B64,"TOPFLOW","TOP","TOP","top1",$C64,"top3","Open_Acute_DIV1","TOP5","TOP6","REPORTED","TOP8")</f>
        <v>50750</v>
      </c>
      <c r="DG64" s="53">
        <f>_xll.OneStreamExcelAddIn.XFFunctions.XFGetCell("TRUE", "CONSOL", $D$3,"TOT_Entity","USD","Actual",[1]Setup!C27,"PERIODIC",$B64,"TOPFLOW","TOP","TOP","top1",$C64,"top3","Open_Acute_DIV1","TOP5","TOP6","REPORTED","TOP8")</f>
        <v>50750</v>
      </c>
      <c r="DH64" s="53">
        <f>_xll.OneStreamExcelAddIn.XFFunctions.XFGetCell("TRUE", "CONSOL", $D$3,"TOT_Entity","USD","Actual",[1]Setup!C28,"PERIODIC",$B64,"TOPFLOW","TOP","TOP","top1",$C64,"top3","Open_Acute_DIV1","TOP5","TOP6","REPORTED","TOP8")</f>
        <v>50750</v>
      </c>
      <c r="DI64" s="15"/>
      <c r="DJ64" s="53">
        <f>_xll.OneStreamExcelAddIn.XFFunctions.XFGetCell("TRUE", "CONSOL", $D$3,"TOT_Entity","Aggregated","Budget_Working",[1]Setup!C4,"PERIODIC",$B64,"TOPFLOW","TOP","TOP","top1",$C64,"top3","Open_Acute_DIV1","TOP5","TOP6","REPORTED","TOP8")</f>
        <v>100085.946068873</v>
      </c>
      <c r="DK64" s="53">
        <f>_xll.OneStreamExcelAddIn.XFFunctions.XFGetCell("TRUE", "CONSOL", $D$3,"TOT_Entity","Aggregated","Budget_Working",[1]Setup!C5,"PERIODIC",$B64,"TOPFLOW","TOP","TOP","top1",$C64,"top3","Open_Acute_DIV1","TOP5","TOP6","REPORTED","TOP8")</f>
        <v>70585.830453325005</v>
      </c>
      <c r="DL64" s="53">
        <f>_xll.OneStreamExcelAddIn.XFFunctions.XFGetCell("TRUE", "CONSOL", $D$3,"TOT_Entity","Aggregated","Budget_Working",[1]Setup!C6,"PERIODIC",$B64,"TOPFLOW","TOP","TOP","top1",$C64,"top3","Open_Acute_DIV1","TOP5","TOP6","REPORTED","TOP8")</f>
        <v>74527.602870999006</v>
      </c>
      <c r="DM64" s="53">
        <f>_xll.OneStreamExcelAddIn.XFFunctions.XFGetCell("TRUE", "CONSOL", $D$3,"TOT_Entity","Aggregated","Budget_Working",[1]Setup!C7,"PERIODIC",$B64,"TOPFLOW","TOP","TOP","top1",$C64,"top3","Open_Acute_DIV1","TOP5","TOP6","REPORTED","TOP8")</f>
        <v>78020.458235869999</v>
      </c>
      <c r="DN64" s="53">
        <f>_xll.OneStreamExcelAddIn.XFFunctions.XFGetCell("TRUE", "CONSOL", $D$3,"TOT_Entity","Aggregated","Budget_Working",[1]Setup!C8,"PERIODIC",$B64,"TOPFLOW","TOP","TOP","top1",$C64,"top3","Open_Acute_DIV1","TOP5","TOP6","REPORTED","TOP8")</f>
        <v>76180.876428249001</v>
      </c>
      <c r="DO64" s="53">
        <f>_xll.OneStreamExcelAddIn.XFFunctions.XFGetCell("TRUE", "CONSOL", $D$3,"TOT_Entity","Aggregated","Budget_Working",[1]Setup!C9,"PERIODIC",$B64,"TOPFLOW","TOP","TOP","top1",$C64,"top3","Open_Acute_DIV1","TOP5","TOP6","REPORTED","TOP8")</f>
        <v>74638.947304189001</v>
      </c>
      <c r="DP64" s="53">
        <f>_xll.OneStreamExcelAddIn.XFFunctions.XFGetCell("TRUE", "CONSOL", $D$3,"TOT_Entity","Aggregated","Budget_Working",[1]Setup!C10,"PERIODIC",$B64,"TOPFLOW","TOP","TOP","top1",$C64,"top3","Open_Acute_DIV1","TOP5","TOP6","REPORTED","TOP8")</f>
        <v>73731.817003454998</v>
      </c>
      <c r="DQ64" s="53">
        <f>_xll.OneStreamExcelAddIn.XFFunctions.XFGetCell("TRUE", "CONSOL", $D$3,"TOT_Entity","Aggregated","Budget_Working",[1]Setup!C11,"PERIODIC",$B64,"TOPFLOW","TOP","TOP","top1",$C64,"top3","Open_Acute_DIV1","TOP5","TOP6","REPORTED","TOP8")</f>
        <v>78153.473615210998</v>
      </c>
      <c r="DR64" s="53">
        <f>_xll.OneStreamExcelAddIn.XFFunctions.XFGetCell("TRUE", "CONSOL", $D$3,"TOT_Entity","Aggregated","Budget_Working",[1]Setup!C12,"PERIODIC",$B64,"TOPFLOW","TOP","TOP","top1",$C64,"top3","Open_Acute_DIV1","TOP5","TOP6","REPORTED","TOP8")</f>
        <v>79380.921414573997</v>
      </c>
      <c r="DS64" s="53">
        <f>_xll.OneStreamExcelAddIn.XFFunctions.XFGetCell("TRUE", "CONSOL", $D$3,"TOT_Entity","Aggregated","Budget_Working",[1]Setup!C13,"PERIODIC",$B64,"TOPFLOW","TOP","TOP","top1",$C64,"top3","Open_Acute_DIV1","TOP5","TOP6","REPORTED","TOP8")</f>
        <v>77357.596003496001</v>
      </c>
      <c r="DT64" s="53">
        <f>_xll.OneStreamExcelAddIn.XFFunctions.XFGetCell("TRUE", "CONSOL", $D$3,"TOT_Entity","Aggregated","Budget_Working",[1]Setup!C14,"PERIODIC",$B64,"TOPFLOW","TOP","TOP","top1",$C64,"top3","Open_Acute_DIV1","TOP5","TOP6","REPORTED","TOP8")</f>
        <v>71283.788185701997</v>
      </c>
      <c r="DU64" s="53">
        <f>_xll.OneStreamExcelAddIn.XFFunctions.XFGetCell("TRUE", "CONSOL", $D$3,"TOT_Entity","Aggregated","Budget_Working",[1]Setup!C15,"PERIODIC",$B64,"TOPFLOW","TOP","TOP","top1",$C64,"top3","Open_Acute_DIV1","TOP5","TOP6","REPORTED","TOP8")</f>
        <v>75518.011184018993</v>
      </c>
      <c r="DV64" s="15"/>
      <c r="DW64" s="53">
        <f>_xll.OneStreamExcelAddIn.XFFunctions.XFGetCell("TRUE", "CONSOL", $D$3,"TOT_Entity","USD","Budget_Final",[1]Setup!C17,"PERIODIC",$B64,"TOPFLOW","TOP","TOP","top1",$C64,"top3","Open_Acute_DIV1","TOP5","TOP6","REPORTED","TOP8")</f>
        <v>50750.006999999998</v>
      </c>
      <c r="DX64" s="53">
        <f>_xll.OneStreamExcelAddIn.XFFunctions.XFGetCell("TRUE", "CONSOL", $D$3,"TOT_Entity","USD","Budget_Final",[1]Setup!C18,"PERIODIC",$B64,"TOPFLOW","TOP","TOP","top1",$C64,"top3","Open_Acute_DIV1","TOP5","TOP6","REPORTED","TOP8")</f>
        <v>50750.006999999998</v>
      </c>
      <c r="DY64" s="53">
        <f>_xll.OneStreamExcelAddIn.XFFunctions.XFGetCell("TRUE", "CONSOL", $D$3,"TOT_Entity","USD","Budget_Final",[1]Setup!C19,"PERIODIC",$B64,"TOPFLOW","TOP","TOP","top1",$C64,"top3","Open_Acute_DIV1","TOP5","TOP6","REPORTED","TOP8")</f>
        <v>50750.006999999998</v>
      </c>
      <c r="DZ64" s="53">
        <f>_xll.OneStreamExcelAddIn.XFFunctions.XFGetCell("TRUE", "CONSOL", $D$3,"TOT_Entity","USD","Budget_Final",[1]Setup!C20,"PERIODIC",$B64,"TOPFLOW","TOP","TOP","top1",$C64,"top3","Open_Acute_DIV1","TOP5","TOP6","REPORTED","TOP8")</f>
        <v>50750.006999999998</v>
      </c>
      <c r="EA64" s="53">
        <f>_xll.OneStreamExcelAddIn.XFFunctions.XFGetCell("TRUE", "CONSOL", $D$3,"TOT_Entity","USD","Budget_Final",[1]Setup!C21,"PERIODIC",$B64,"TOPFLOW","TOP","TOP","top1",$C64,"top3","Open_Acute_DIV1","TOP5","TOP6","REPORTED","TOP8")</f>
        <v>50750.006999999998</v>
      </c>
      <c r="EB64" s="53">
        <f>_xll.OneStreamExcelAddIn.XFFunctions.XFGetCell("TRUE", "CONSOL", $D$3,"TOT_Entity","USD","Budget_Final",[1]Setup!C22,"PERIODIC",$B64,"TOPFLOW","TOP","TOP","top1",$C64,"top3","Open_Acute_DIV1","TOP5","TOP6","REPORTED","TOP8")</f>
        <v>50750.006999999998</v>
      </c>
      <c r="EC64" s="53">
        <f>_xll.OneStreamExcelAddIn.XFFunctions.XFGetCell("TRUE", "CONSOL", $D$3,"TOT_Entity","USD","Budget_Final",[1]Setup!C23,"PERIODIC",$B64,"TOPFLOW","TOP","TOP","top1",$C64,"top3","Open_Acute_DIV1","TOP5","TOP6","REPORTED","TOP8")</f>
        <v>50750.006999999998</v>
      </c>
      <c r="ED64" s="53">
        <f>_xll.OneStreamExcelAddIn.XFFunctions.XFGetCell("TRUE", "CONSOL", $D$3,"TOT_Entity","USD","Budget_Final",[1]Setup!C24,"PERIODIC",$B64,"TOPFLOW","TOP","TOP","top1",$C64,"top3","Open_Acute_DIV1","TOP5","TOP6","REPORTED","TOP8")</f>
        <v>50750.006999999998</v>
      </c>
      <c r="EE64" s="53">
        <f>_xll.OneStreamExcelAddIn.XFFunctions.XFGetCell("TRUE", "CONSOL", $D$3,"TOT_Entity","USD","Budget_Final",[1]Setup!C25,"PERIODIC",$B64,"TOPFLOW","TOP","TOP","top1",$C64,"top3","Open_Acute_DIV1","TOP5","TOP6","REPORTED","TOP8")</f>
        <v>50750.006999999998</v>
      </c>
      <c r="EF64" s="53">
        <f>_xll.OneStreamExcelAddIn.XFFunctions.XFGetCell("TRUE", "CONSOL", $D$3,"TOT_Entity","USD","Budget_Final",[1]Setup!C26,"PERIODIC",$B64,"TOPFLOW","TOP","TOP","top1",$C64,"top3","Open_Acute_DIV1","TOP5","TOP6","REPORTED","TOP8")</f>
        <v>50750.006999999998</v>
      </c>
      <c r="EG64" s="53">
        <f>_xll.OneStreamExcelAddIn.XFFunctions.XFGetCell("TRUE", "CONSOL", $D$3,"TOT_Entity","USD","Budget_Final",[1]Setup!C27,"PERIODIC",$B64,"TOPFLOW","TOP","TOP","top1",$C64,"top3","Open_Acute_DIV1","TOP5","TOP6","REPORTED","TOP8")</f>
        <v>50750.006999999998</v>
      </c>
      <c r="EH64" s="53">
        <f>_xll.OneStreamExcelAddIn.XFFunctions.XFGetCell("TRUE", "CONSOL", $D$3,"TOT_Entity","USD","Budget_Final",[1]Setup!C28,"PERIODIC",$B64,"TOPFLOW","TOP","TOP","top1",$C64,"top3","Open_Acute_DIV1","TOP5","TOP6","REPORTED","TOP8")</f>
        <v>50750.006999999998</v>
      </c>
    </row>
    <row r="65" spans="2:138" s="13" customFormat="1" x14ac:dyDescent="0.25">
      <c r="B65" s="65" t="s">
        <v>116</v>
      </c>
      <c r="C65" s="65" t="s">
        <v>83</v>
      </c>
      <c r="D65" s="58" t="s">
        <v>117</v>
      </c>
      <c r="E65" s="67">
        <f>_xll.OneStreamExcelAddIn.XFFunctions.XFGetCell("TRUE", "CONSOL", $D$3,"TOT_Entity","USD","Actual",$E$3,"PERIODIC",$B65,"TOPFLOW","TOP","TOP","top1",$C65,"top3","Open_Acute_DIV1","TOP5","TOP6","REPORTED","TOP8")</f>
        <v>2793730.33</v>
      </c>
      <c r="F65" s="67">
        <f>_xll.OneStreamExcelAddIn.XFFunctions.XFGetCell("TRUE", "CONSOL", $D$3,"TOT_Entity","Aggregated","Budget_Working",$E$3,"PERIODIC",$B65,"TOPFLOW","TOP","TOP","top1",$C65,"top3","Open_Acute_DIV1","TOP5","TOP6","REPORTED","TOP8")</f>
        <v>2840823.5798453563</v>
      </c>
      <c r="G65" s="67">
        <f t="shared" si="95"/>
        <v>47093.249845356215</v>
      </c>
      <c r="H65" s="68">
        <f t="shared" si="10"/>
        <v>1.6577322921235326E-2</v>
      </c>
      <c r="I65" s="41"/>
      <c r="J65" s="67">
        <f>_xll.OneStreamExcelAddIn.XFFunctions.XFGetCell("TRUE", "CONSOL", $D$3,"TOT_Entity","USD","Actual",$E$3,"YTD",$B65,"TOPFLOW","TOP","TOP","top1",$C65,"top3","Open_Acute_DIV1","TOP5","TOP6","REPORTED","TOP8")</f>
        <v>10911042.709999999</v>
      </c>
      <c r="K65" s="67">
        <f>_xll.OneStreamExcelAddIn.XFFunctions.XFGetCell("TRUE", "CONSOL", $D$3,"TOT_Entity","Aggregated","Budget_Working",$E$3,"YTD",$B65,"TOPFLOW","TOP","TOP","top1",$C65,"top3","Open_Acute_DIV1","TOP5","TOP6","REPORTED","TOP8")</f>
        <v>11130970.141690593</v>
      </c>
      <c r="L65" s="67">
        <f t="shared" si="96"/>
        <v>219927.43169059418</v>
      </c>
      <c r="M65" s="68">
        <f t="shared" si="11"/>
        <v>1.9758154850030994E-2</v>
      </c>
      <c r="N65" s="41"/>
      <c r="O65" s="67">
        <f>_xll.OneStreamExcelAddIn.XFFunctions.XFGetCell("TRUE", "CONSOL", $D$3,"TOT_Entity","USD","Actual",$F$3,"YTD",$B65,"TOPFLOW","TOP","TOP","top1",$C65,"top3","Open_Acute_DIV1","TOP5","TOP6","REPORTED","TOP8")</f>
        <v>10045137.93</v>
      </c>
      <c r="P65" s="67">
        <f>_xll.OneStreamExcelAddIn.XFFunctions.XFGetCell("TRUE", "CONSOL", $D$3,"TOT_Entity","USD","Actual",$E$3,"YTD",$B65,"TOPFLOW","TOP","TOP","top1",$C65,"top3","Open_Acute_DIV1","TOP5","TOP6","REPORTED","VAR_BW_PY_Actual")</f>
        <v>-865904.78</v>
      </c>
      <c r="Q65" s="68">
        <f t="shared" si="12"/>
        <v>-8.6201382801719281E-2</v>
      </c>
      <c r="R65" s="41"/>
      <c r="S65" s="67">
        <f>_xll.OneStreamExcelAddIn.XFFunctions.XFGetCell("TRUE", "CONSOL", $D$3,"TOT_Entity","USD","MIDFCST",$E$3,"MTD",$B65,"TOPFLOW","TOP","TOP","top1",$C65,"top3","Open_Acute_DIV1","TOP5","TOP6","REPORTED","TOP8")</f>
        <v>0</v>
      </c>
      <c r="T65" s="67">
        <f>S65-E65</f>
        <v>-2793730.33</v>
      </c>
      <c r="U65" s="68">
        <f t="shared" si="97"/>
        <v>0</v>
      </c>
      <c r="V65" s="41"/>
      <c r="W65" s="69"/>
      <c r="X65" s="43"/>
      <c r="Y65" s="69"/>
      <c r="Z65" s="43"/>
      <c r="AA65" s="58"/>
      <c r="AB65" s="67">
        <f>_xll.OneStreamExcelAddIn.XFFunctions.XFGetCell("TRUE", "CONSOL", $D$3,"TOT_Entity","USD","Actual",[1]Setup!C4,"PERIODIC",$B65,"TOPFLOW","TOP","TOP","top1",$C65,"top3","Open_Acute_DIV1","TOP5","TOP6","REPORTED","TOP8")</f>
        <v>2743124.66</v>
      </c>
      <c r="AC65" s="67">
        <f>_xll.OneStreamExcelAddIn.XFFunctions.XFGetCell("TRUE", "CONSOL", $D$3,"TOT_Entity","Aggregated","Budget_Working",[1]Setup!C4,"PERIODIC",$B65,"TOPFLOW","TOP","TOP","top1",$C65,"top3","Open_Acute_DIV1","TOP5","TOP6","REPORTED","TOP8")</f>
        <v>2829848.2557878071</v>
      </c>
      <c r="AD65" s="67">
        <f t="shared" si="98"/>
        <v>86723.595787806902</v>
      </c>
      <c r="AE65" s="68">
        <f t="shared" si="99"/>
        <v>3.0646023372607925E-2</v>
      </c>
      <c r="AG65" s="67">
        <f>_xll.OneStreamExcelAddIn.XFFunctions.XFGetCell("TRUE", "CONSOL", $D$3,"TOT_Entity","USD","Actual",[1]Setup!C5,"PERIODIC",$B65,"TOPFLOW","TOP","TOP","top1",$C65,"top3","Open_Acute_DIV1","TOP5","TOP6","REPORTED","TOP8")</f>
        <v>2779164.75</v>
      </c>
      <c r="AH65" s="67">
        <f>_xll.OneStreamExcelAddIn.XFFunctions.XFGetCell("TRUE", "CONSOL", $D$3,"TOT_Entity","Aggregated","Budget_Working",[1]Setup!C5,"PERIODIC",$B65,"TOPFLOW","TOP","TOP","top1",$C65,"top3","Open_Acute_DIV1","TOP5","TOP6","REPORTED","TOP8")</f>
        <v>2705362.42467411</v>
      </c>
      <c r="AI65" s="67">
        <f t="shared" si="100"/>
        <v>-73802.325325889979</v>
      </c>
      <c r="AJ65" s="68">
        <f t="shared" si="101"/>
        <v>-2.7280014186927382E-2</v>
      </c>
      <c r="AL65" s="67">
        <f>_xll.OneStreamExcelAddIn.XFFunctions.XFGetCell("TRUE", "CONSOL", $D$3,"TOT_Entity","USD","Actual",[1]Setup!C6,"PERIODIC",$B65,"TOPFLOW","TOP","TOP","top1",$C65,"top3","Open_Acute_DIV1","TOP5","TOP6","REPORTED","TOP8")</f>
        <v>2595022.9699999997</v>
      </c>
      <c r="AM65" s="67">
        <f>_xll.OneStreamExcelAddIn.XFFunctions.XFGetCell("TRUE", "CONSOL", $D$3,"TOT_Entity","Aggregated","Budget_Working",[1]Setup!C6,"PERIODIC",$B65,"TOPFLOW","TOP","TOP","top1",$C65,"top3","Open_Acute_DIV1","TOP5","TOP6","REPORTED","TOP8")</f>
        <v>2754935.8813833189</v>
      </c>
      <c r="AN65" s="67">
        <f t="shared" si="102"/>
        <v>-159912.91138331918</v>
      </c>
      <c r="AO65" s="68">
        <f t="shared" si="103"/>
        <v>-5.8045964867619038E-2</v>
      </c>
      <c r="AQ65" s="67">
        <f>_xll.OneStreamExcelAddIn.XFFunctions.XFGetCell("TRUE", "CONSOL", $D$3,"TOT_Entity","USD","Actual",[1]Setup!C7,"PERIODIC",$B65,"TOPFLOW","TOP","TOP","top1",$C65,"top3","Open_Acute_DIV1","TOP5","TOP6","REPORTED","TOP8")</f>
        <v>2793730.33</v>
      </c>
      <c r="AR65" s="67">
        <f>_xll.OneStreamExcelAddIn.XFFunctions.XFGetCell("TRUE", "CONSOL", $D$3,"TOT_Entity","Aggregated","Budget_Working",[1]Setup!C7,"PERIODIC",$B65,"TOPFLOW","TOP","TOP","top1",$C65,"top3","Open_Acute_DIV1","TOP5","TOP6","REPORTED","TOP8")</f>
        <v>2840823.5798453563</v>
      </c>
      <c r="AS65" s="67">
        <f>AQ65-AR65</f>
        <v>-47093.249845356215</v>
      </c>
      <c r="AT65" s="68">
        <f>IFERROR((AQ65/AR65)-1,0)</f>
        <v>-1.6577322921235371E-2</v>
      </c>
      <c r="AV65" s="67">
        <f>_xll.OneStreamExcelAddIn.XFFunctions.XFGetCell("TRUE", "CONSOL", $D$3,"TOT_Entity","USD","Actual",[1]Setup!C8,"PERIODIC",$B65,"TOPFLOW","TOP","TOP","top1",$C65,"top3","Open_Acute_DIV1","TOP5","TOP6","REPORTED","TOP8")</f>
        <v>-10911042.709999999</v>
      </c>
      <c r="AW65" s="67">
        <f>_xll.OneStreamExcelAddIn.XFFunctions.XFGetCell("TRUE", "CONSOL", $D$3,"TOT_Entity","Aggregated","Budget_Working",[1]Setup!C8,"PERIODIC",$B65,"TOPFLOW","TOP","TOP","top1",$C65,"top3","Open_Acute_DIV1","TOP5","TOP6","REPORTED","TOP8")</f>
        <v>2942526.0021840208</v>
      </c>
      <c r="AX65" s="67">
        <f>AV65-AW65</f>
        <v>-13853568.712184019</v>
      </c>
      <c r="AY65" s="68">
        <f>IFERROR((AV65/AW65)-1,0)</f>
        <v>-4.7080531155549803</v>
      </c>
      <c r="BA65" s="67">
        <f>_xll.OneStreamExcelAddIn.XFFunctions.XFGetCell("TRUE", "CONSOL", $D$3,"TOT_Entity","USD","Actual",[1]Setup!C9,"PERIODIC",$B65,"TOPFLOW","TOP","TOP","top1",$C65,"top3","Open_Acute_DIV1","TOP5","TOP6","REPORTED","TOP8")</f>
        <v>0</v>
      </c>
      <c r="BB65" s="67">
        <f>_xll.OneStreamExcelAddIn.XFFunctions.XFGetCell("TRUE", "CONSOL", $D$3,"TOT_Entity","Aggregated","Budget_Working",[1]Setup!C9,"PERIODIC",$B65,"TOPFLOW","TOP","TOP","top1",$C65,"top3","Open_Acute_DIV1","TOP5","TOP6","REPORTED","TOP8")</f>
        <v>2815136.1249588132</v>
      </c>
      <c r="BC65" s="67">
        <f>BA65-BB65</f>
        <v>-2815136.1249588132</v>
      </c>
      <c r="BD65" s="68">
        <f>IFERROR((BA65/BB65)-1,0)</f>
        <v>-1</v>
      </c>
      <c r="BF65" s="67">
        <f>_xll.OneStreamExcelAddIn.XFFunctions.XFGetCell("TRUE", "CONSOL", $D$3,"TOT_Entity","USD","Actual",[1]Setup!C10,"PERIODIC",$B65,"TOPFLOW","TOP","TOP","top1",$C65,"top3","Open_Acute_DIV1","TOP5","TOP6","REPORTED","TOP8")</f>
        <v>0</v>
      </c>
      <c r="BG65" s="67">
        <f>_xll.OneStreamExcelAddIn.XFFunctions.XFGetCell("TRUE", "CONSOL", $D$3,"TOT_Entity","Aggregated","Budget_Working",[1]Setup!C10,"PERIODIC",$B65,"TOPFLOW","TOP","TOP","top1",$C65,"top3","Open_Acute_DIV1","TOP5","TOP6","REPORTED","TOP8")</f>
        <v>2852765.7522425991</v>
      </c>
      <c r="BH65" s="67">
        <f>BF65-BG65</f>
        <v>-2852765.7522425991</v>
      </c>
      <c r="BI65" s="68">
        <f>IFERROR((BF65/BG65)-1,0)</f>
        <v>-1</v>
      </c>
      <c r="BK65" s="67">
        <f>_xll.OneStreamExcelAddIn.XFFunctions.XFGetCell("TRUE", "CONSOL", $D$3,"TOT_Entity","USD","Actual",[1]Setup!C11,"PERIODIC",$B65,"TOPFLOW","TOP","TOP","top1",$C65,"top3","Open_Acute_DIV1","TOP5","TOP6","REPORTED","TOP8")</f>
        <v>0</v>
      </c>
      <c r="BL65" s="67">
        <f>_xll.OneStreamExcelAddIn.XFFunctions.XFGetCell("TRUE", "CONSOL", $D$3,"TOT_Entity","Aggregated","Budget_Working",[1]Setup!C11,"PERIODIC",$B65,"TOPFLOW","TOP","TOP","top1",$C65,"top3","Open_Acute_DIV1","TOP5","TOP6","REPORTED","TOP8")</f>
        <v>2870251.8596642031</v>
      </c>
      <c r="BM65" s="67">
        <f>BK65-BL65</f>
        <v>-2870251.8596642031</v>
      </c>
      <c r="BN65" s="68">
        <f>IFERROR((BK65/BL65)-1,0)</f>
        <v>-1</v>
      </c>
      <c r="BP65" s="67">
        <f>_xll.OneStreamExcelAddIn.XFFunctions.XFGetCell("TRUE", "CONSOL", $D$3,"TOT_Entity","USD","Actual",[1]Setup!C12,"PERIODIC",$B65,"TOPFLOW","TOP","TOP","top1",$C65,"top3","Open_Acute_DIV1","TOP5","TOP6","REPORTED","TOP8")</f>
        <v>0</v>
      </c>
      <c r="BQ65" s="67">
        <f>_xll.OneStreamExcelAddIn.XFFunctions.XFGetCell("TRUE", "CONSOL", $D$3,"TOT_Entity","Aggregated","Budget_Working",[1]Setup!C12,"PERIODIC",$B65,"TOPFLOW","TOP","TOP","top1",$C65,"top3","Open_Acute_DIV1","TOP5","TOP6","REPORTED","TOP8")</f>
        <v>2782909.8509510956</v>
      </c>
      <c r="BR65" s="67">
        <f>BP65-BQ65</f>
        <v>-2782909.8509510956</v>
      </c>
      <c r="BS65" s="68">
        <f>IFERROR((BP65/BQ65)-1,0)</f>
        <v>-1</v>
      </c>
      <c r="BU65" s="67">
        <f>_xll.OneStreamExcelAddIn.XFFunctions.XFGetCell("TRUE", "CONSOL", $D$3,"TOT_Entity","USD","Actual",[1]Setup!C13,"PERIODIC",$B65,"TOPFLOW","TOP","TOP","top1",$C65,"top3","Open_Acute_DIV1","TOP5","TOP6","REPORTED","TOP8")</f>
        <v>0</v>
      </c>
      <c r="BV65" s="67">
        <f>_xll.OneStreamExcelAddIn.XFFunctions.XFGetCell("TRUE", "CONSOL", $D$3,"TOT_Entity","Aggregated","Budget_Working",[1]Setup!C13,"PERIODIC",$B65,"TOPFLOW","TOP","TOP","top1",$C65,"top3","Open_Acute_DIV1","TOP5","TOP6","REPORTED","TOP8")</f>
        <v>2902655.6631878628</v>
      </c>
      <c r="BW65" s="67">
        <f>BU65-BV65</f>
        <v>-2902655.6631878628</v>
      </c>
      <c r="BX65" s="68">
        <f>IFERROR((BU65/BV65)-1,0)</f>
        <v>-1</v>
      </c>
      <c r="BZ65" s="67">
        <f>_xll.OneStreamExcelAddIn.XFFunctions.XFGetCell("TRUE", "CONSOL", $D$3,"TOT_Entity","USD","Actual",[1]Setup!C14,"PERIODIC",$B65,"TOPFLOW","TOP","TOP","top1",$C65,"top3","Open_Acute_DIV1","TOP5","TOP6","REPORTED","TOP8")</f>
        <v>0</v>
      </c>
      <c r="CA65" s="67">
        <f>_xll.OneStreamExcelAddIn.XFFunctions.XFGetCell("TRUE", "CONSOL", $D$3,"TOT_Entity","Aggregated","Budget_Working",[1]Setup!C14,"PERIODIC",$B65,"TOPFLOW","TOP","TOP","top1",$C65,"top3","Open_Acute_DIV1","TOP5","TOP6","REPORTED","TOP8")</f>
        <v>2912098.4556808094</v>
      </c>
      <c r="CB65" s="67">
        <f>BZ65-CA65</f>
        <v>-2912098.4556808094</v>
      </c>
      <c r="CC65" s="68">
        <f>IFERROR((BZ65/CA65)-1,0)</f>
        <v>-1</v>
      </c>
      <c r="CE65" s="67">
        <f>_xll.OneStreamExcelAddIn.XFFunctions.XFGetCell("TRUE", "CONSOL", $D$3,"TOT_Entity","USD","Actual",[1]Setup!C15,"PERIODIC",$B65,"TOPFLOW","TOP","TOP","top1",$C65,"top3","Open_Acute_DIV1","TOP5","TOP6","REPORTED","TOP8")</f>
        <v>0</v>
      </c>
      <c r="CF65" s="67">
        <f>_xll.OneStreamExcelAddIn.XFFunctions.XFGetCell("TRUE", "CONSOL", $D$3,"TOT_Entity","Aggregated","Budget_Working",[1]Setup!C15,"PERIODIC",$B65,"TOPFLOW","TOP","TOP","top1",$C65,"top3","Open_Acute_DIV1","TOP5","TOP6","REPORTED","TOP8")</f>
        <v>2919801.4200079492</v>
      </c>
      <c r="CG65" s="67">
        <f>CE65-CF65</f>
        <v>-2919801.4200079492</v>
      </c>
      <c r="CH65" s="68">
        <f>IFERROR((CE65/CF65)-1,0)</f>
        <v>-1</v>
      </c>
      <c r="CI65" s="70"/>
      <c r="CJ65" s="67">
        <f>_xll.OneStreamExcelAddIn.XFFunctions.XFGetCell("TRUE", "CONSOL", $D$3,"TOT_Entity","USD","Actual",[1]Setup!C4,"PERIODIC",$B65,"TOPFLOW","TOP","TOP","top1",$C65,"top3","Open_Acute_DIV1","TOP5","TOP6","REPORTED","TOP8")</f>
        <v>2743124.66</v>
      </c>
      <c r="CK65" s="67">
        <f>_xll.OneStreamExcelAddIn.XFFunctions.XFGetCell("TRUE", "CONSOL", $D$3,"TOT_Entity","USD","Actual",[1]Setup!C5,"PERIODIC",$B65,"TOPFLOW","TOP","TOP","top1",$C65,"top3","Open_Acute_DIV1","TOP5","TOP6","REPORTED","TOP8")</f>
        <v>2779164.75</v>
      </c>
      <c r="CL65" s="67">
        <f>_xll.OneStreamExcelAddIn.XFFunctions.XFGetCell("TRUE", "CONSOL", $D$3,"TOT_Entity","USD","Actual",[1]Setup!C6,"PERIODIC",$B65,"TOPFLOW","TOP","TOP","top1",$C65,"top3","Open_Acute_DIV1","TOP5","TOP6","REPORTED","TOP8")</f>
        <v>2595022.9699999997</v>
      </c>
      <c r="CM65" s="67">
        <f>_xll.OneStreamExcelAddIn.XFFunctions.XFGetCell("TRUE", "CONSOL", $D$3,"TOT_Entity","USD","Actual",[1]Setup!C7,"PERIODIC",$B65,"TOPFLOW","TOP","TOP","top1",$C65,"top3","Open_Acute_DIV1","TOP5","TOP6","REPORTED","TOP8")</f>
        <v>2793730.33</v>
      </c>
      <c r="CN65" s="67">
        <f>_xll.OneStreamExcelAddIn.XFFunctions.XFGetCell("TRUE", "CONSOL", $D$3,"TOT_Entity","USD","Actual",[1]Setup!C8,"PERIODIC",$B65,"TOPFLOW","TOP","TOP","top1",$C65,"top3","Open_Acute_DIV1","TOP5","TOP6","REPORTED","TOP8")</f>
        <v>-10911042.709999999</v>
      </c>
      <c r="CO65" s="67">
        <f>_xll.OneStreamExcelAddIn.XFFunctions.XFGetCell("TRUE", "CONSOL", $D$3,"TOT_Entity","USD","Actual",[1]Setup!C9,"PERIODIC",$B65,"TOPFLOW","TOP","TOP","top1",$C65,"top3","Open_Acute_DIV1","TOP5","TOP6","REPORTED","TOP8")</f>
        <v>0</v>
      </c>
      <c r="CP65" s="67">
        <f>_xll.OneStreamExcelAddIn.XFFunctions.XFGetCell("TRUE", "CONSOL", $D$3,"TOT_Entity","USD","Actual",[1]Setup!C10,"PERIODIC",$B65,"TOPFLOW","TOP","TOP","top1",$C65,"top3","Open_Acute_DIV1","TOP5","TOP6","REPORTED","TOP8")</f>
        <v>0</v>
      </c>
      <c r="CQ65" s="67">
        <f>_xll.OneStreamExcelAddIn.XFFunctions.XFGetCell("TRUE", "CONSOL", $D$3,"TOT_Entity","USD","Actual",[1]Setup!C11,"PERIODIC",$B65,"TOPFLOW","TOP","TOP","top1",$C65,"top3","Open_Acute_DIV1","TOP5","TOP6","REPORTED","TOP8")</f>
        <v>0</v>
      </c>
      <c r="CR65" s="67">
        <f>_xll.OneStreamExcelAddIn.XFFunctions.XFGetCell("TRUE", "CONSOL", $D$3,"TOT_Entity","USD","Actual",[1]Setup!C12,"PERIODIC",$B65,"TOPFLOW","TOP","TOP","top1",$C65,"top3","Open_Acute_DIV1","TOP5","TOP6","REPORTED","TOP8")</f>
        <v>0</v>
      </c>
      <c r="CS65" s="67">
        <f>_xll.OneStreamExcelAddIn.XFFunctions.XFGetCell("TRUE", "CONSOL", $D$3,"TOT_Entity","USD","Actual",[1]Setup!C13,"PERIODIC",$B65,"TOPFLOW","TOP","TOP","top1",$C65,"top3","Open_Acute_DIV1","TOP5","TOP6","REPORTED","TOP8")</f>
        <v>0</v>
      </c>
      <c r="CT65" s="67">
        <f>_xll.OneStreamExcelAddIn.XFFunctions.XFGetCell("TRUE", "CONSOL", $D$3,"TOT_Entity","USD","Actual",[1]Setup!C14,"PERIODIC",$B65,"TOPFLOW","TOP","TOP","top1",$C65,"top3","Open_Acute_DIV1","TOP5","TOP6","REPORTED","TOP8")</f>
        <v>0</v>
      </c>
      <c r="CU65" s="67">
        <f>_xll.OneStreamExcelAddIn.XFFunctions.XFGetCell("TRUE", "CONSOL", $D$3,"TOT_Entity","USD","Actual",[1]Setup!C15,"PERIODIC",$B65,"TOPFLOW","TOP","TOP","top1",$C65,"top3","Open_Acute_DIV1","TOP5","TOP6","REPORTED","TOP8")</f>
        <v>0</v>
      </c>
      <c r="CV65" s="70"/>
      <c r="CW65" s="67">
        <f>_xll.OneStreamExcelAddIn.XFFunctions.XFGetCell("TRUE", "CONSOL", $D$3,"TOT_Entity","USD","Actual",[1]Setup!C17,"PERIODIC",$B65,"TOPFLOW","TOP","TOP","top1",$C65,"top3","Open_Acute_DIV1","TOP5","TOP6","REPORTED","TOP8")</f>
        <v>2545077.8499999996</v>
      </c>
      <c r="CX65" s="67">
        <f>_xll.OneStreamExcelAddIn.XFFunctions.XFGetCell("TRUE", "CONSOL", $D$3,"TOT_Entity","USD","Actual",[1]Setup!C18,"PERIODIC",$B65,"TOPFLOW","TOP","TOP","top1",$C65,"top3","Open_Acute_DIV1","TOP5","TOP6","REPORTED","TOP8")</f>
        <v>2351988.04</v>
      </c>
      <c r="CY65" s="67">
        <f>_xll.OneStreamExcelAddIn.XFFunctions.XFGetCell("TRUE", "CONSOL", $D$3,"TOT_Entity","USD","Actual",[1]Setup!C19,"PERIODIC",$B65,"TOPFLOW","TOP","TOP","top1",$C65,"top3","Open_Acute_DIV1","TOP5","TOP6","REPORTED","TOP8")</f>
        <v>2538985.6800000002</v>
      </c>
      <c r="CZ65" s="67">
        <f>_xll.OneStreamExcelAddIn.XFFunctions.XFGetCell("TRUE", "CONSOL", $D$3,"TOT_Entity","USD","Actual",[1]Setup!C20,"PERIODIC",$B65,"TOPFLOW","TOP","TOP","top1",$C65,"top3","Open_Acute_DIV1","TOP5","TOP6","REPORTED","TOP8")</f>
        <v>2609086.36</v>
      </c>
      <c r="DA65" s="67">
        <f>_xll.OneStreamExcelAddIn.XFFunctions.XFGetCell("TRUE", "CONSOL", $D$3,"TOT_Entity","USD","Actual",[1]Setup!C21,"PERIODIC",$B65,"TOPFLOW","TOP","TOP","top1",$C65,"top3","Open_Acute_DIV1","TOP5","TOP6","REPORTED","TOP8")</f>
        <v>2824066.4999999995</v>
      </c>
      <c r="DB65" s="67">
        <f>_xll.OneStreamExcelAddIn.XFFunctions.XFGetCell("TRUE", "CONSOL", $D$3,"TOT_Entity","USD","Actual",[1]Setup!C22,"PERIODIC",$B65,"TOPFLOW","TOP","TOP","top1",$C65,"top3","Open_Acute_DIV1","TOP5","TOP6","REPORTED","TOP8")</f>
        <v>4548227.29</v>
      </c>
      <c r="DC65" s="67">
        <f>_xll.OneStreamExcelAddIn.XFFunctions.XFGetCell("TRUE", "CONSOL", $D$3,"TOT_Entity","USD","Actual",[1]Setup!C23,"PERIODIC",$B65,"TOPFLOW","TOP","TOP","top1",$C65,"top3","Open_Acute_DIV1","TOP5","TOP6","REPORTED","TOP8")</f>
        <v>3044413.69</v>
      </c>
      <c r="DD65" s="67">
        <f>_xll.OneStreamExcelAddIn.XFFunctions.XFGetCell("TRUE", "CONSOL", $D$3,"TOT_Entity","USD","Actual",[1]Setup!C24,"PERIODIC",$B65,"TOPFLOW","TOP","TOP","top1",$C65,"top3","Open_Acute_DIV1","TOP5","TOP6","REPORTED","TOP8")</f>
        <v>2862988.7199999997</v>
      </c>
      <c r="DE65" s="67">
        <f>_xll.OneStreamExcelAddIn.XFFunctions.XFGetCell("TRUE", "CONSOL", $D$3,"TOT_Entity","USD","Actual",[1]Setup!C25,"PERIODIC",$B65,"TOPFLOW","TOP","TOP","top1",$C65,"top3","Open_Acute_DIV1","TOP5","TOP6","REPORTED","TOP8")</f>
        <v>2695242.86</v>
      </c>
      <c r="DF65" s="67">
        <f>_xll.OneStreamExcelAddIn.XFFunctions.XFGetCell("TRUE", "CONSOL", $D$3,"TOT_Entity","USD","Actual",[1]Setup!C26,"PERIODIC",$B65,"TOPFLOW","TOP","TOP","top1",$C65,"top3","Open_Acute_DIV1","TOP5","TOP6","REPORTED","TOP8")</f>
        <v>3061928.47</v>
      </c>
      <c r="DG65" s="67">
        <f>_xll.OneStreamExcelAddIn.XFFunctions.XFGetCell("TRUE", "CONSOL", $D$3,"TOT_Entity","USD","Actual",[1]Setup!C27,"PERIODIC",$B65,"TOPFLOW","TOP","TOP","top1",$C65,"top3","Open_Acute_DIV1","TOP5","TOP6","REPORTED","TOP8")</f>
        <v>2970526.04</v>
      </c>
      <c r="DH65" s="67">
        <f>_xll.OneStreamExcelAddIn.XFFunctions.XFGetCell("TRUE", "CONSOL", $D$3,"TOT_Entity","USD","Actual",[1]Setup!C28,"PERIODIC",$B65,"TOPFLOW","TOP","TOP","top1",$C65,"top3","Open_Acute_DIV1","TOP5","TOP6","REPORTED","TOP8")</f>
        <v>2821743.7199999997</v>
      </c>
      <c r="DI65" s="71"/>
      <c r="DJ65" s="67">
        <f>_xll.OneStreamExcelAddIn.XFFunctions.XFGetCell("TRUE", "CONSOL", $D$3,"TOT_Entity","Aggregated","Budget_Working",[1]Setup!C4,"PERIODIC",$B65,"TOPFLOW","TOP","TOP","top1",$C65,"top3","Open_Acute_DIV1","TOP5","TOP6","REPORTED","TOP8")</f>
        <v>2829848.2557878071</v>
      </c>
      <c r="DK65" s="67">
        <f>_xll.OneStreamExcelAddIn.XFFunctions.XFGetCell("TRUE", "CONSOL", $D$3,"TOT_Entity","Aggregated","Budget_Working",[1]Setup!C5,"PERIODIC",$B65,"TOPFLOW","TOP","TOP","top1",$C65,"top3","Open_Acute_DIV1","TOP5","TOP6","REPORTED","TOP8")</f>
        <v>2705362.42467411</v>
      </c>
      <c r="DL65" s="67">
        <f>_xll.OneStreamExcelAddIn.XFFunctions.XFGetCell("TRUE", "CONSOL", $D$3,"TOT_Entity","Aggregated","Budget_Working",[1]Setup!C6,"PERIODIC",$B65,"TOPFLOW","TOP","TOP","top1",$C65,"top3","Open_Acute_DIV1","TOP5","TOP6","REPORTED","TOP8")</f>
        <v>2754935.8813833189</v>
      </c>
      <c r="DM65" s="67">
        <f>_xll.OneStreamExcelAddIn.XFFunctions.XFGetCell("TRUE", "CONSOL", $D$3,"TOT_Entity","Aggregated","Budget_Working",[1]Setup!C7,"PERIODIC",$B65,"TOPFLOW","TOP","TOP","top1",$C65,"top3","Open_Acute_DIV1","TOP5","TOP6","REPORTED","TOP8")</f>
        <v>2840823.5798453563</v>
      </c>
      <c r="DN65" s="67">
        <f>_xll.OneStreamExcelAddIn.XFFunctions.XFGetCell("TRUE", "CONSOL", $D$3,"TOT_Entity","Aggregated","Budget_Working",[1]Setup!C8,"PERIODIC",$B65,"TOPFLOW","TOP","TOP","top1",$C65,"top3","Open_Acute_DIV1","TOP5","TOP6","REPORTED","TOP8")</f>
        <v>2942526.0021840208</v>
      </c>
      <c r="DO65" s="67">
        <f>_xll.OneStreamExcelAddIn.XFFunctions.XFGetCell("TRUE", "CONSOL", $D$3,"TOT_Entity","Aggregated","Budget_Working",[1]Setup!C9,"PERIODIC",$B65,"TOPFLOW","TOP","TOP","top1",$C65,"top3","Open_Acute_DIV1","TOP5","TOP6","REPORTED","TOP8")</f>
        <v>2815136.1249588132</v>
      </c>
      <c r="DP65" s="67">
        <f>_xll.OneStreamExcelAddIn.XFFunctions.XFGetCell("TRUE", "CONSOL", $D$3,"TOT_Entity","Aggregated","Budget_Working",[1]Setup!C10,"PERIODIC",$B65,"TOPFLOW","TOP","TOP","top1",$C65,"top3","Open_Acute_DIV1","TOP5","TOP6","REPORTED","TOP8")</f>
        <v>2852765.7522425991</v>
      </c>
      <c r="DQ65" s="67">
        <f>_xll.OneStreamExcelAddIn.XFFunctions.XFGetCell("TRUE", "CONSOL", $D$3,"TOT_Entity","Aggregated","Budget_Working",[1]Setup!C11,"PERIODIC",$B65,"TOPFLOW","TOP","TOP","top1",$C65,"top3","Open_Acute_DIV1","TOP5","TOP6","REPORTED","TOP8")</f>
        <v>2870251.8596642031</v>
      </c>
      <c r="DR65" s="67">
        <f>_xll.OneStreamExcelAddIn.XFFunctions.XFGetCell("TRUE", "CONSOL", $D$3,"TOT_Entity","Aggregated","Budget_Working",[1]Setup!C12,"PERIODIC",$B65,"TOPFLOW","TOP","TOP","top1",$C65,"top3","Open_Acute_DIV1","TOP5","TOP6","REPORTED","TOP8")</f>
        <v>2782909.8509510956</v>
      </c>
      <c r="DS65" s="67">
        <f>_xll.OneStreamExcelAddIn.XFFunctions.XFGetCell("TRUE", "CONSOL", $D$3,"TOT_Entity","Aggregated","Budget_Working",[1]Setup!C13,"PERIODIC",$B65,"TOPFLOW","TOP","TOP","top1",$C65,"top3","Open_Acute_DIV1","TOP5","TOP6","REPORTED","TOP8")</f>
        <v>2902655.6631878628</v>
      </c>
      <c r="DT65" s="67">
        <f>_xll.OneStreamExcelAddIn.XFFunctions.XFGetCell("TRUE", "CONSOL", $D$3,"TOT_Entity","Aggregated","Budget_Working",[1]Setup!C14,"PERIODIC",$B65,"TOPFLOW","TOP","TOP","top1",$C65,"top3","Open_Acute_DIV1","TOP5","TOP6","REPORTED","TOP8")</f>
        <v>2912098.4556808094</v>
      </c>
      <c r="DU65" s="67">
        <f>_xll.OneStreamExcelAddIn.XFFunctions.XFGetCell("TRUE", "CONSOL", $D$3,"TOT_Entity","Aggregated","Budget_Working",[1]Setup!C15,"PERIODIC",$B65,"TOPFLOW","TOP","TOP","top1",$C65,"top3","Open_Acute_DIV1","TOP5","TOP6","REPORTED","TOP8")</f>
        <v>2919801.4200079492</v>
      </c>
      <c r="DV65" s="71"/>
      <c r="DW65" s="67">
        <f>_xll.OneStreamExcelAddIn.XFFunctions.XFGetCell("TRUE", "CONSOL", $D$3,"TOT_Entity","USD","Budget_Final",[1]Setup!C17,"PERIODIC",$B65,"TOPFLOW","TOP","TOP","top1",$C65,"top3","Open_Acute_DIV1","TOP5","TOP6","REPORTED","TOP8")</f>
        <v>2610953.7962001557</v>
      </c>
      <c r="DX65" s="67">
        <f>_xll.OneStreamExcelAddIn.XFFunctions.XFGetCell("TRUE", "CONSOL", $D$3,"TOT_Entity","USD","Budget_Final",[1]Setup!C18,"PERIODIC",$B65,"TOPFLOW","TOP","TOP","top1",$C65,"top3","Open_Acute_DIV1","TOP5","TOP6","REPORTED","TOP8")</f>
        <v>2488559.6702871979</v>
      </c>
      <c r="DY65" s="67">
        <f>_xll.OneStreamExcelAddIn.XFFunctions.XFGetCell("TRUE", "CONSOL", $D$3,"TOT_Entity","USD","Budget_Final",[1]Setup!C19,"PERIODIC",$B65,"TOPFLOW","TOP","TOP","top1",$C65,"top3","Open_Acute_DIV1","TOP5","TOP6","REPORTED","TOP8")</f>
        <v>2623161.941908957</v>
      </c>
      <c r="DZ65" s="67">
        <f>_xll.OneStreamExcelAddIn.XFFunctions.XFGetCell("TRUE", "CONSOL", $D$3,"TOT_Entity","USD","Budget_Final",[1]Setup!C20,"PERIODIC",$B65,"TOPFLOW","TOP","TOP","top1",$C65,"top3","Open_Acute_DIV1","TOP5","TOP6","REPORTED","TOP8")</f>
        <v>2596535.7373543899</v>
      </c>
      <c r="EA65" s="67">
        <f>_xll.OneStreamExcelAddIn.XFFunctions.XFGetCell("TRUE", "CONSOL", $D$3,"TOT_Entity","USD","Budget_Final",[1]Setup!C21,"PERIODIC",$B65,"TOPFLOW","TOP","TOP","top1",$C65,"top3","Open_Acute_DIV1","TOP5","TOP6","REPORTED","TOP8")</f>
        <v>2649685.151691461</v>
      </c>
      <c r="EB65" s="67">
        <f>_xll.OneStreamExcelAddIn.XFFunctions.XFGetCell("TRUE", "CONSOL", $D$3,"TOT_Entity","USD","Budget_Final",[1]Setup!C22,"PERIODIC",$B65,"TOPFLOW","TOP","TOP","top1",$C65,"top3","Open_Acute_DIV1","TOP5","TOP6","REPORTED","TOP8")</f>
        <v>2618216.262047912</v>
      </c>
      <c r="EC65" s="67">
        <f>_xll.OneStreamExcelAddIn.XFFunctions.XFGetCell("TRUE", "CONSOL", $D$3,"TOT_Entity","USD","Budget_Final",[1]Setup!C23,"PERIODIC",$B65,"TOPFLOW","TOP","TOP","top1",$C65,"top3","Open_Acute_DIV1","TOP5","TOP6","REPORTED","TOP8")</f>
        <v>2719604.8192229909</v>
      </c>
      <c r="ED65" s="67">
        <f>_xll.OneStreamExcelAddIn.XFFunctions.XFGetCell("TRUE", "CONSOL", $D$3,"TOT_Entity","USD","Budget_Final",[1]Setup!C24,"PERIODIC",$B65,"TOPFLOW","TOP","TOP","top1",$C65,"top3","Open_Acute_DIV1","TOP5","TOP6","REPORTED","TOP8")</f>
        <v>2621875.6620052559</v>
      </c>
      <c r="EE65" s="67">
        <f>_xll.OneStreamExcelAddIn.XFFunctions.XFGetCell("TRUE", "CONSOL", $D$3,"TOT_Entity","USD","Budget_Final",[1]Setup!C25,"PERIODIC",$B65,"TOPFLOW","TOP","TOP","top1",$C65,"top3","Open_Acute_DIV1","TOP5","TOP6","REPORTED","TOP8")</f>
        <v>2631605.7836683178</v>
      </c>
      <c r="EF65" s="67">
        <f>_xll.OneStreamExcelAddIn.XFFunctions.XFGetCell("TRUE", "CONSOL", $D$3,"TOT_Entity","USD","Budget_Final",[1]Setup!C26,"PERIODIC",$B65,"TOPFLOW","TOP","TOP","top1",$C65,"top3","Open_Acute_DIV1","TOP5","TOP6","REPORTED","TOP8")</f>
        <v>2637085.6209620233</v>
      </c>
      <c r="EG65" s="67">
        <f>_xll.OneStreamExcelAddIn.XFFunctions.XFGetCell("TRUE", "CONSOL", $D$3,"TOT_Entity","USD","Budget_Final",[1]Setup!C27,"PERIODIC",$B65,"TOPFLOW","TOP","TOP","top1",$C65,"top3","Open_Acute_DIV1","TOP5","TOP6","REPORTED","TOP8")</f>
        <v>2564900.8692271458</v>
      </c>
      <c r="EH65" s="67">
        <f>_xll.OneStreamExcelAddIn.XFFunctions.XFGetCell("TRUE", "CONSOL", $D$3,"TOT_Entity","USD","Budget_Final",[1]Setup!C28,"PERIODIC",$B65,"TOPFLOW","TOP","TOP","top1",$C65,"top3","Open_Acute_DIV1","TOP5","TOP6","REPORTED","TOP8")</f>
        <v>2706056.521176016</v>
      </c>
    </row>
    <row r="66" spans="2:138" s="13" customFormat="1" x14ac:dyDescent="0.25">
      <c r="B66" s="65" t="s">
        <v>118</v>
      </c>
      <c r="C66" s="65" t="s">
        <v>83</v>
      </c>
      <c r="D66" s="58" t="s">
        <v>119</v>
      </c>
      <c r="E66" s="67">
        <f>_xll.OneStreamExcelAddIn.XFFunctions.XFGetCell("TRUE", "CONSOL", $D$3,"TOT_Entity","USD","Actual",$E$3,"PERIODIC",$B66,"TOPFLOW","TOP","TOP","top1",$C66,"top3","Open_Acute_DIV1","TOP5","TOP6","REPORTED","TOP8")</f>
        <v>3118170.97</v>
      </c>
      <c r="F66" s="67">
        <f>_xll.OneStreamExcelAddIn.XFFunctions.XFGetCell("TRUE", "CONSOL", $D$3,"TOT_Entity","Aggregated","Budget_Working",$E$3,"PERIODIC",$B66,"TOPFLOW","TOP","TOP","top1",$C66,"top3","Open_Acute_DIV1","TOP5","TOP6","REPORTED","TOP8")</f>
        <v>2862384.9490377721</v>
      </c>
      <c r="G66" s="67">
        <f t="shared" ref="G66" si="123">E66-F66</f>
        <v>255786.02096222807</v>
      </c>
      <c r="H66" s="68">
        <f t="shared" si="10"/>
        <v>8.9361153554211453E-2</v>
      </c>
      <c r="I66" s="41"/>
      <c r="J66" s="67">
        <f>_xll.OneStreamExcelAddIn.XFFunctions.XFGetCell("TRUE", "CONSOL", $D$3,"TOT_Entity","USD","Actual",$E$3,"YTD",$B66,"TOPFLOW","TOP","TOP","top1",$C66,"top3","Open_Acute_DIV1","TOP5","TOP6","REPORTED","TOP8")</f>
        <v>9745064.0299999993</v>
      </c>
      <c r="K66" s="67">
        <f>_xll.OneStreamExcelAddIn.XFFunctions.XFGetCell("TRUE", "CONSOL", $D$3,"TOT_Entity","Aggregated","Budget_Working",$E$3,"YTD",$B66,"TOPFLOW","TOP","TOP","top1",$C66,"top3","Open_Acute_DIV1","TOP5","TOP6","REPORTED","TOP8")</f>
        <v>11864053.776385361</v>
      </c>
      <c r="L66" s="67">
        <f t="shared" ref="L66:L67" si="124">J66-K66</f>
        <v>-2118989.746385362</v>
      </c>
      <c r="M66" s="68">
        <f t="shared" si="11"/>
        <v>-0.17860587842269185</v>
      </c>
      <c r="N66" s="41"/>
      <c r="O66" s="67">
        <f>_xll.OneStreamExcelAddIn.XFFunctions.XFGetCell("TRUE", "CONSOL", $D$3,"TOT_Entity","USD","Actual",$F$3,"YTD",$B66,"TOPFLOW","TOP","TOP","top1",$C66,"top3","Open_Acute_DIV1","TOP5","TOP6","REPORTED","TOP8")</f>
        <v>4627305.93</v>
      </c>
      <c r="P66" s="67">
        <f>J66-O66</f>
        <v>5117758.0999999996</v>
      </c>
      <c r="Q66" s="68">
        <f t="shared" si="12"/>
        <v>1.1059908675629753</v>
      </c>
      <c r="R66" s="41"/>
      <c r="S66" s="67">
        <f>_xll.OneStreamExcelAddIn.XFFunctions.XFGetCell("TRUE", "CONSOL", $D$3,"TOT_Entity","USD","MIDFCST",$E$3,"MTD",$B66,"TOPFLOW","TOP","TOP","top1",$C66,"top3","Open_Acute_DIV1","TOP5","TOP6","REPORTED","TOP8")</f>
        <v>0</v>
      </c>
      <c r="T66" s="67">
        <f>E66-S66</f>
        <v>3118170.97</v>
      </c>
      <c r="U66" s="68">
        <f t="shared" si="97"/>
        <v>0</v>
      </c>
      <c r="V66" s="41"/>
      <c r="W66" s="69"/>
      <c r="X66" s="43"/>
      <c r="Y66" s="69"/>
      <c r="Z66" s="43"/>
      <c r="AA66" s="58"/>
      <c r="AB66" s="67">
        <f>_xll.OneStreamExcelAddIn.XFFunctions.XFGetCell("TRUE", "CONSOL", $D$3,"TOT_Entity","USD","Actual",[1]Setup!C4,"PERIODIC",$B66,"TOPFLOW","TOP","TOP","top1",$C66,"top3","Open_Acute_DIV1","TOP5","TOP6","REPORTED","TOP8")</f>
        <v>2758587.92</v>
      </c>
      <c r="AC66" s="67">
        <f>_xll.OneStreamExcelAddIn.XFFunctions.XFGetCell("TRUE", "CONSOL", $D$3,"TOT_Entity","Aggregated","Budget_Working",[1]Setup!C4,"PERIODIC",$B66,"TOPFLOW","TOP","TOP","top1",$C66,"top3","Open_Acute_DIV1","TOP5","TOP6","REPORTED","TOP8")</f>
        <v>2752187.3770717611</v>
      </c>
      <c r="AD66" s="67">
        <f>AB66-AC66</f>
        <v>6400.542928238865</v>
      </c>
      <c r="AE66" s="68">
        <f t="shared" si="99"/>
        <v>2.3256203344151796E-3</v>
      </c>
      <c r="AG66" s="67">
        <f>_xll.OneStreamExcelAddIn.XFFunctions.XFGetCell("TRUE", "CONSOL", $D$3,"TOT_Entity","USD","Actual",[1]Setup!C5,"PERIODIC",$B66,"TOPFLOW","TOP","TOP","top1",$C66,"top3","Open_Acute_DIV1","TOP5","TOP6","REPORTED","TOP8")</f>
        <v>3027636.93</v>
      </c>
      <c r="AH66" s="67">
        <f>_xll.OneStreamExcelAddIn.XFFunctions.XFGetCell("TRUE", "CONSOL", $D$3,"TOT_Entity","Aggregated","Budget_Working",[1]Setup!C5,"PERIODIC",$B66,"TOPFLOW","TOP","TOP","top1",$C66,"top3","Open_Acute_DIV1","TOP5","TOP6","REPORTED","TOP8")</f>
        <v>2872167.4898482752</v>
      </c>
      <c r="AI66" s="67">
        <f>AG66-AH66</f>
        <v>155469.44015172496</v>
      </c>
      <c r="AJ66" s="68">
        <f t="shared" si="101"/>
        <v>5.4129656679575387E-2</v>
      </c>
      <c r="AL66" s="67">
        <f>_xll.OneStreamExcelAddIn.XFFunctions.XFGetCell("TRUE", "CONSOL", $D$3,"TOT_Entity","USD","Actual",[1]Setup!C6,"PERIODIC",$B66,"TOPFLOW","TOP","TOP","top1",$C66,"top3","Open_Acute_DIV1","TOP5","TOP6","REPORTED","TOP8")</f>
        <v>840668.21</v>
      </c>
      <c r="AM66" s="67">
        <f>_xll.OneStreamExcelAddIn.XFFunctions.XFGetCell("TRUE", "CONSOL", $D$3,"TOT_Entity","Aggregated","Budget_Working",[1]Setup!C6,"PERIODIC",$B66,"TOPFLOW","TOP","TOP","top1",$C66,"top3","Open_Acute_DIV1","TOP5","TOP6","REPORTED","TOP8")</f>
        <v>3377313.9604275553</v>
      </c>
      <c r="AN66" s="67">
        <f t="shared" si="102"/>
        <v>-2536645.7504275553</v>
      </c>
      <c r="AO66" s="68">
        <f t="shared" si="103"/>
        <v>-0.75108378437710466</v>
      </c>
      <c r="AQ66" s="67">
        <f>_xll.OneStreamExcelAddIn.XFFunctions.XFGetCell("TRUE", "CONSOL", $D$3,"TOT_Entity","USD","Actual",[1]Setup!C7,"PERIODIC",$B66,"TOPFLOW","TOP","TOP","top1",$C66,"top3","Open_Acute_DIV1","TOP5","TOP6","REPORTED","TOP8")</f>
        <v>3118170.97</v>
      </c>
      <c r="AR66" s="67">
        <f>_xll.OneStreamExcelAddIn.XFFunctions.XFGetCell("TRUE", "CONSOL", $D$3,"TOT_Entity","Aggregated","Budget_Working",[1]Setup!C7,"PERIODIC",$B66,"TOPFLOW","TOP","TOP","top1",$C66,"top3","Open_Acute_DIV1","TOP5","TOP6","REPORTED","TOP8")</f>
        <v>2862384.9490377721</v>
      </c>
      <c r="AS66" s="67">
        <f>AQ66-AR66</f>
        <v>255786.02096222807</v>
      </c>
      <c r="AT66" s="68">
        <f>IFERROR((AQ66/AR66)-1,0)</f>
        <v>8.936115355421137E-2</v>
      </c>
      <c r="AV66" s="67">
        <f>_xll.OneStreamExcelAddIn.XFFunctions.XFGetCell("TRUE", "CONSOL", $D$3,"TOT_Entity","USD","Actual",[1]Setup!C8,"PERIODIC",$B66,"TOPFLOW","TOP","TOP","top1",$C66,"top3","Open_Acute_DIV1","TOP5","TOP6","REPORTED","TOP8")</f>
        <v>-9745064.0299999993</v>
      </c>
      <c r="AW66" s="67">
        <f>_xll.OneStreamExcelAddIn.XFFunctions.XFGetCell("TRUE", "CONSOL", $D$3,"TOT_Entity","Aggregated","Budget_Working",[1]Setup!C8,"PERIODIC",$B66,"TOPFLOW","TOP","TOP","top1",$C66,"top3","Open_Acute_DIV1","TOP5","TOP6","REPORTED","TOP8")</f>
        <v>2771185.000751025</v>
      </c>
      <c r="AX66" s="67">
        <f>AV66-AW66</f>
        <v>-12516249.030751023</v>
      </c>
      <c r="AY66" s="68">
        <f>IFERROR((AV66/AW66)-1,0)</f>
        <v>-4.5165692753673854</v>
      </c>
      <c r="BA66" s="67">
        <f>_xll.OneStreamExcelAddIn.XFFunctions.XFGetCell("TRUE", "CONSOL", $D$3,"TOT_Entity","USD","Actual",[1]Setup!C9,"PERIODIC",$B66,"TOPFLOW","TOP","TOP","top1",$C66,"top3","Open_Acute_DIV1","TOP5","TOP6","REPORTED","TOP8")</f>
        <v>0</v>
      </c>
      <c r="BB66" s="67">
        <f>_xll.OneStreamExcelAddIn.XFFunctions.XFGetCell("TRUE", "CONSOL", $D$3,"TOT_Entity","Aggregated","Budget_Working",[1]Setup!C9,"PERIODIC",$B66,"TOPFLOW","TOP","TOP","top1",$C66,"top3","Open_Acute_DIV1","TOP5","TOP6","REPORTED","TOP8")</f>
        <v>3067864.168322972</v>
      </c>
      <c r="BC66" s="67">
        <f>BA66-BB66</f>
        <v>-3067864.168322972</v>
      </c>
      <c r="BD66" s="68">
        <f>IFERROR((BA66/BB66)-1,0)</f>
        <v>-1</v>
      </c>
      <c r="BF66" s="67">
        <f>_xll.OneStreamExcelAddIn.XFFunctions.XFGetCell("TRUE", "CONSOL", $D$3,"TOT_Entity","USD","Actual",[1]Setup!C10,"PERIODIC",$B66,"TOPFLOW","TOP","TOP","top1",$C66,"top3","Open_Acute_DIV1","TOP5","TOP6","REPORTED","TOP8")</f>
        <v>0</v>
      </c>
      <c r="BG66" s="67">
        <f>_xll.OneStreamExcelAddIn.XFFunctions.XFGetCell("TRUE", "CONSOL", $D$3,"TOT_Entity","Aggregated","Budget_Working",[1]Setup!C10,"PERIODIC",$B66,"TOPFLOW","TOP","TOP","top1",$C66,"top3","Open_Acute_DIV1","TOP5","TOP6","REPORTED","TOP8")</f>
        <v>3282815.7372096642</v>
      </c>
      <c r="BH66" s="67">
        <f>BF66-BG66</f>
        <v>-3282815.7372096642</v>
      </c>
      <c r="BI66" s="68">
        <f>IFERROR((BF66/BG66)-1,0)</f>
        <v>-1</v>
      </c>
      <c r="BK66" s="67">
        <f>_xll.OneStreamExcelAddIn.XFFunctions.XFGetCell("TRUE", "CONSOL", $D$3,"TOT_Entity","USD","Actual",[1]Setup!C11,"PERIODIC",$B66,"TOPFLOW","TOP","TOP","top1",$C66,"top3","Open_Acute_DIV1","TOP5","TOP6","REPORTED","TOP8")</f>
        <v>0</v>
      </c>
      <c r="BL66" s="67">
        <f>_xll.OneStreamExcelAddIn.XFFunctions.XFGetCell("TRUE", "CONSOL", $D$3,"TOT_Entity","Aggregated","Budget_Working",[1]Setup!C11,"PERIODIC",$B66,"TOPFLOW","TOP","TOP","top1",$C66,"top3","Open_Acute_DIV1","TOP5","TOP6","REPORTED","TOP8")</f>
        <v>2842645.0669856188</v>
      </c>
      <c r="BM66" s="67">
        <f>BK66-BL66</f>
        <v>-2842645.0669856188</v>
      </c>
      <c r="BN66" s="68">
        <f>IFERROR((BK66/BL66)-1,0)</f>
        <v>-1</v>
      </c>
      <c r="BP66" s="67">
        <f>_xll.OneStreamExcelAddIn.XFFunctions.XFGetCell("TRUE", "CONSOL", $D$3,"TOT_Entity","USD","Actual",[1]Setup!C12,"PERIODIC",$B66,"TOPFLOW","TOP","TOP","top1",$C66,"top3","Open_Acute_DIV1","TOP5","TOP6","REPORTED","TOP8")</f>
        <v>0</v>
      </c>
      <c r="BQ66" s="67">
        <f>_xll.OneStreamExcelAddIn.XFFunctions.XFGetCell("TRUE", "CONSOL", $D$3,"TOT_Entity","Aggregated","Budget_Working",[1]Setup!C12,"PERIODIC",$B66,"TOPFLOW","TOP","TOP","top1",$C66,"top3","Open_Acute_DIV1","TOP5","TOP6","REPORTED","TOP8")</f>
        <v>2922975.5113003887</v>
      </c>
      <c r="BR66" s="67">
        <f>BP66-BQ66</f>
        <v>-2922975.5113003887</v>
      </c>
      <c r="BS66" s="68">
        <f>IFERROR((BP66/BQ66)-1,0)</f>
        <v>-1</v>
      </c>
      <c r="BU66" s="67">
        <f>_xll.OneStreamExcelAddIn.XFFunctions.XFGetCell("TRUE", "CONSOL", $D$3,"TOT_Entity","USD","Actual",[1]Setup!C13,"PERIODIC",$B66,"TOPFLOW","TOP","TOP","top1",$C66,"top3","Open_Acute_DIV1","TOP5","TOP6","REPORTED","TOP8")</f>
        <v>0</v>
      </c>
      <c r="BV66" s="67">
        <f>_xll.OneStreamExcelAddIn.XFFunctions.XFGetCell("TRUE", "CONSOL", $D$3,"TOT_Entity","Aggregated","Budget_Working",[1]Setup!C13,"PERIODIC",$B66,"TOPFLOW","TOP","TOP","top1",$C66,"top3","Open_Acute_DIV1","TOP5","TOP6","REPORTED","TOP8")</f>
        <v>2966677.881899402</v>
      </c>
      <c r="BW66" s="67">
        <f>BU66-BV66</f>
        <v>-2966677.881899402</v>
      </c>
      <c r="BX66" s="68">
        <f>IFERROR((BU66/BV66)-1,0)</f>
        <v>-1</v>
      </c>
      <c r="BZ66" s="67">
        <f>_xll.OneStreamExcelAddIn.XFFunctions.XFGetCell("TRUE", "CONSOL", $D$3,"TOT_Entity","USD","Actual",[1]Setup!C14,"PERIODIC",$B66,"TOPFLOW","TOP","TOP","top1",$C66,"top3","Open_Acute_DIV1","TOP5","TOP6","REPORTED","TOP8")</f>
        <v>0</v>
      </c>
      <c r="CA66" s="67">
        <f>_xll.OneStreamExcelAddIn.XFFunctions.XFGetCell("TRUE", "CONSOL", $D$3,"TOT_Entity","Aggregated","Budget_Working",[1]Setup!C14,"PERIODIC",$B66,"TOPFLOW","TOP","TOP","top1",$C66,"top3","Open_Acute_DIV1","TOP5","TOP6","REPORTED","TOP8")</f>
        <v>2560973.2434910997</v>
      </c>
      <c r="CB66" s="67">
        <f>BZ66-CA66</f>
        <v>-2560973.2434910997</v>
      </c>
      <c r="CC66" s="68">
        <f>IFERROR((BZ66/CA66)-1,0)</f>
        <v>-1</v>
      </c>
      <c r="CE66" s="67">
        <f>_xll.OneStreamExcelAddIn.XFFunctions.XFGetCell("TRUE", "CONSOL", $D$3,"TOT_Entity","USD","Actual",[1]Setup!C15,"PERIODIC",$B66,"TOPFLOW","TOP","TOP","top1",$C66,"top3","Open_Acute_DIV1","TOP5","TOP6","REPORTED","TOP8")</f>
        <v>0</v>
      </c>
      <c r="CF66" s="67">
        <f>_xll.OneStreamExcelAddIn.XFFunctions.XFGetCell("TRUE", "CONSOL", $D$3,"TOT_Entity","Aggregated","Budget_Working",[1]Setup!C15,"PERIODIC",$B66,"TOPFLOW","TOP","TOP","top1",$C66,"top3","Open_Acute_DIV1","TOP5","TOP6","REPORTED","TOP8")</f>
        <v>2988844.7291410728</v>
      </c>
      <c r="CG66" s="67">
        <f>CE66-CF66</f>
        <v>-2988844.7291410728</v>
      </c>
      <c r="CH66" s="68">
        <f>IFERROR((CE66/CF66)-1,0)</f>
        <v>-1</v>
      </c>
      <c r="CI66" s="70"/>
      <c r="CJ66" s="67">
        <f>_xll.OneStreamExcelAddIn.XFFunctions.XFGetCell("TRUE", "CONSOL", $D$3,"TOT_Entity","USD","Actual",[1]Setup!C4,"PERIODIC",$B66,"TOPFLOW","TOP","TOP","top1",$C66,"top3","Open_Acute_DIV1","TOP5","TOP6","REPORTED","TOP8")</f>
        <v>2758587.92</v>
      </c>
      <c r="CK66" s="67">
        <f>_xll.OneStreamExcelAddIn.XFFunctions.XFGetCell("TRUE", "CONSOL", $D$3,"TOT_Entity","USD","Actual",[1]Setup!C5,"PERIODIC",$B66,"TOPFLOW","TOP","TOP","top1",$C66,"top3","Open_Acute_DIV1","TOP5","TOP6","REPORTED","TOP8")</f>
        <v>3027636.93</v>
      </c>
      <c r="CL66" s="67">
        <f>_xll.OneStreamExcelAddIn.XFFunctions.XFGetCell("TRUE", "CONSOL", $D$3,"TOT_Entity","USD","Actual",[1]Setup!C6,"PERIODIC",$B66,"TOPFLOW","TOP","TOP","top1",$C66,"top3","Open_Acute_DIV1","TOP5","TOP6","REPORTED","TOP8")</f>
        <v>840668.21</v>
      </c>
      <c r="CM66" s="67">
        <f>_xll.OneStreamExcelAddIn.XFFunctions.XFGetCell("TRUE", "CONSOL", $D$3,"TOT_Entity","USD","Actual",[1]Setup!C7,"PERIODIC",$B66,"TOPFLOW","TOP","TOP","top1",$C66,"top3","Open_Acute_DIV1","TOP5","TOP6","REPORTED","TOP8")</f>
        <v>3118170.97</v>
      </c>
      <c r="CN66" s="67">
        <f>_xll.OneStreamExcelAddIn.XFFunctions.XFGetCell("TRUE", "CONSOL", $D$3,"TOT_Entity","USD","Actual",[1]Setup!C8,"PERIODIC",$B66,"TOPFLOW","TOP","TOP","top1",$C66,"top3","Open_Acute_DIV1","TOP5","TOP6","REPORTED","TOP8")</f>
        <v>-9745064.0299999993</v>
      </c>
      <c r="CO66" s="67">
        <f>_xll.OneStreamExcelAddIn.XFFunctions.XFGetCell("TRUE", "CONSOL", $D$3,"TOT_Entity","USD","Actual",[1]Setup!C9,"PERIODIC",$B66,"TOPFLOW","TOP","TOP","top1",$C66,"top3","Open_Acute_DIV1","TOP5","TOP6","REPORTED","TOP8")</f>
        <v>0</v>
      </c>
      <c r="CP66" s="67">
        <f>_xll.OneStreamExcelAddIn.XFFunctions.XFGetCell("TRUE", "CONSOL", $D$3,"TOT_Entity","USD","Actual",[1]Setup!C10,"PERIODIC",$B66,"TOPFLOW","TOP","TOP","top1",$C66,"top3","Open_Acute_DIV1","TOP5","TOP6","REPORTED","TOP8")</f>
        <v>0</v>
      </c>
      <c r="CQ66" s="67">
        <f>_xll.OneStreamExcelAddIn.XFFunctions.XFGetCell("TRUE", "CONSOL", $D$3,"TOT_Entity","USD","Actual",[1]Setup!C11,"PERIODIC",$B66,"TOPFLOW","TOP","TOP","top1",$C66,"top3","Open_Acute_DIV1","TOP5","TOP6","REPORTED","TOP8")</f>
        <v>0</v>
      </c>
      <c r="CR66" s="67">
        <f>_xll.OneStreamExcelAddIn.XFFunctions.XFGetCell("TRUE", "CONSOL", $D$3,"TOT_Entity","USD","Actual",[1]Setup!C12,"PERIODIC",$B66,"TOPFLOW","TOP","TOP","top1",$C66,"top3","Open_Acute_DIV1","TOP5","TOP6","REPORTED","TOP8")</f>
        <v>0</v>
      </c>
      <c r="CS66" s="67">
        <f>_xll.OneStreamExcelAddIn.XFFunctions.XFGetCell("TRUE", "CONSOL", $D$3,"TOT_Entity","USD","Actual",[1]Setup!C13,"PERIODIC",$B66,"TOPFLOW","TOP","TOP","top1",$C66,"top3","Open_Acute_DIV1","TOP5","TOP6","REPORTED","TOP8")</f>
        <v>0</v>
      </c>
      <c r="CT66" s="67">
        <f>_xll.OneStreamExcelAddIn.XFFunctions.XFGetCell("TRUE", "CONSOL", $D$3,"TOT_Entity","USD","Actual",[1]Setup!C14,"PERIODIC",$B66,"TOPFLOW","TOP","TOP","top1",$C66,"top3","Open_Acute_DIV1","TOP5","TOP6","REPORTED","TOP8")</f>
        <v>0</v>
      </c>
      <c r="CU66" s="67">
        <f>_xll.OneStreamExcelAddIn.XFFunctions.XFGetCell("TRUE", "CONSOL", $D$3,"TOT_Entity","USD","Actual",[1]Setup!C15,"PERIODIC",$B66,"TOPFLOW","TOP","TOP","top1",$C66,"top3","Open_Acute_DIV1","TOP5","TOP6","REPORTED","TOP8")</f>
        <v>0</v>
      </c>
      <c r="CV66" s="70"/>
      <c r="CW66" s="67">
        <f>_xll.OneStreamExcelAddIn.XFFunctions.XFGetCell("TRUE", "CONSOL", $D$3,"TOT_Entity","USD","Actual",[1]Setup!C17,"PERIODIC",$B66,"TOPFLOW","TOP","TOP","top1",$C66,"top3","Open_Acute_DIV1","TOP5","TOP6","REPORTED","TOP8")</f>
        <v>730223.58</v>
      </c>
      <c r="CX66" s="67">
        <f>_xll.OneStreamExcelAddIn.XFFunctions.XFGetCell("TRUE", "CONSOL", $D$3,"TOT_Entity","USD","Actual",[1]Setup!C18,"PERIODIC",$B66,"TOPFLOW","TOP","TOP","top1",$C66,"top3","Open_Acute_DIV1","TOP5","TOP6","REPORTED","TOP8")</f>
        <v>1334396.18</v>
      </c>
      <c r="CY66" s="67">
        <f>_xll.OneStreamExcelAddIn.XFFunctions.XFGetCell("TRUE", "CONSOL", $D$3,"TOT_Entity","USD","Actual",[1]Setup!C19,"PERIODIC",$B66,"TOPFLOW","TOP","TOP","top1",$C66,"top3","Open_Acute_DIV1","TOP5","TOP6","REPORTED","TOP8")</f>
        <v>1416204.1500000001</v>
      </c>
      <c r="CZ66" s="67">
        <f>_xll.OneStreamExcelAddIn.XFFunctions.XFGetCell("TRUE", "CONSOL", $D$3,"TOT_Entity","USD","Actual",[1]Setup!C20,"PERIODIC",$B66,"TOPFLOW","TOP","TOP","top1",$C66,"top3","Open_Acute_DIV1","TOP5","TOP6","REPORTED","TOP8")</f>
        <v>1146482.02</v>
      </c>
      <c r="DA66" s="67">
        <f>_xll.OneStreamExcelAddIn.XFFunctions.XFGetCell("TRUE", "CONSOL", $D$3,"TOT_Entity","USD","Actual",[1]Setup!C21,"PERIODIC",$B66,"TOPFLOW","TOP","TOP","top1",$C66,"top3","Open_Acute_DIV1","TOP5","TOP6","REPORTED","TOP8")</f>
        <v>1704466.74</v>
      </c>
      <c r="DB66" s="67">
        <f>_xll.OneStreamExcelAddIn.XFFunctions.XFGetCell("TRUE", "CONSOL", $D$3,"TOT_Entity","USD","Actual",[1]Setup!C22,"PERIODIC",$B66,"TOPFLOW","TOP","TOP","top1",$C66,"top3","Open_Acute_DIV1","TOP5","TOP6","REPORTED","TOP8")</f>
        <v>28022927.940000001</v>
      </c>
      <c r="DC66" s="67">
        <f>_xll.OneStreamExcelAddIn.XFFunctions.XFGetCell("TRUE", "CONSOL", $D$3,"TOT_Entity","USD","Actual",[1]Setup!C23,"PERIODIC",$B66,"TOPFLOW","TOP","TOP","top1",$C66,"top3","Open_Acute_DIV1","TOP5","TOP6","REPORTED","TOP8")</f>
        <v>2660349.65</v>
      </c>
      <c r="DD66" s="67">
        <f>_xll.OneStreamExcelAddIn.XFFunctions.XFGetCell("TRUE", "CONSOL", $D$3,"TOT_Entity","USD","Actual",[1]Setup!C24,"PERIODIC",$B66,"TOPFLOW","TOP","TOP","top1",$C66,"top3","Open_Acute_DIV1","TOP5","TOP6","REPORTED","TOP8")</f>
        <v>2591935.38</v>
      </c>
      <c r="DE66" s="67">
        <f>_xll.OneStreamExcelAddIn.XFFunctions.XFGetCell("TRUE", "CONSOL", $D$3,"TOT_Entity","USD","Actual",[1]Setup!C25,"PERIODIC",$B66,"TOPFLOW","TOP","TOP","top1",$C66,"top3","Open_Acute_DIV1","TOP5","TOP6","REPORTED","TOP8")</f>
        <v>1171215.18</v>
      </c>
      <c r="DF66" s="67">
        <f>_xll.OneStreamExcelAddIn.XFFunctions.XFGetCell("TRUE", "CONSOL", $D$3,"TOT_Entity","USD","Actual",[1]Setup!C26,"PERIODIC",$B66,"TOPFLOW","TOP","TOP","top1",$C66,"top3","Open_Acute_DIV1","TOP5","TOP6","REPORTED","TOP8")</f>
        <v>2377549.14</v>
      </c>
      <c r="DG66" s="67">
        <f>_xll.OneStreamExcelAddIn.XFFunctions.XFGetCell("TRUE", "CONSOL", $D$3,"TOT_Entity","USD","Actual",[1]Setup!C27,"PERIODIC",$B66,"TOPFLOW","TOP","TOP","top1",$C66,"top3","Open_Acute_DIV1","TOP5","TOP6","REPORTED","TOP8")</f>
        <v>2093062.3900000001</v>
      </c>
      <c r="DH66" s="67">
        <f>_xll.OneStreamExcelAddIn.XFFunctions.XFGetCell("TRUE", "CONSOL", $D$3,"TOT_Entity","USD","Actual",[1]Setup!C28,"PERIODIC",$B66,"TOPFLOW","TOP","TOP","top1",$C66,"top3","Open_Acute_DIV1","TOP5","TOP6","REPORTED","TOP8")</f>
        <v>2396829.2000000002</v>
      </c>
      <c r="DI66" s="71"/>
      <c r="DJ66" s="67">
        <f>_xll.OneStreamExcelAddIn.XFFunctions.XFGetCell("TRUE", "CONSOL", $D$3,"TOT_Entity","Aggregated","Budget_Working",[1]Setup!C4,"PERIODIC",$B66,"TOPFLOW","TOP","TOP","top1",$C66,"top3","Open_Acute_DIV1","TOP5","TOP6","REPORTED","TOP8")</f>
        <v>2752187.3770717611</v>
      </c>
      <c r="DK66" s="67">
        <f>_xll.OneStreamExcelAddIn.XFFunctions.XFGetCell("TRUE", "CONSOL", $D$3,"TOT_Entity","Aggregated","Budget_Working",[1]Setup!C5,"PERIODIC",$B66,"TOPFLOW","TOP","TOP","top1",$C66,"top3","Open_Acute_DIV1","TOP5","TOP6","REPORTED","TOP8")</f>
        <v>2872167.4898482752</v>
      </c>
      <c r="DL66" s="67">
        <f>_xll.OneStreamExcelAddIn.XFFunctions.XFGetCell("TRUE", "CONSOL", $D$3,"TOT_Entity","Aggregated","Budget_Working",[1]Setup!C6,"PERIODIC",$B66,"TOPFLOW","TOP","TOP","top1",$C66,"top3","Open_Acute_DIV1","TOP5","TOP6","REPORTED","TOP8")</f>
        <v>3377313.9604275553</v>
      </c>
      <c r="DM66" s="67">
        <f>_xll.OneStreamExcelAddIn.XFFunctions.XFGetCell("TRUE", "CONSOL", $D$3,"TOT_Entity","Aggregated","Budget_Working",[1]Setup!C7,"PERIODIC",$B66,"TOPFLOW","TOP","TOP","top1",$C66,"top3","Open_Acute_DIV1","TOP5","TOP6","REPORTED","TOP8")</f>
        <v>2862384.9490377721</v>
      </c>
      <c r="DN66" s="67">
        <f>_xll.OneStreamExcelAddIn.XFFunctions.XFGetCell("TRUE", "CONSOL", $D$3,"TOT_Entity","Aggregated","Budget_Working",[1]Setup!C8,"PERIODIC",$B66,"TOPFLOW","TOP","TOP","top1",$C66,"top3","Open_Acute_DIV1","TOP5","TOP6","REPORTED","TOP8")</f>
        <v>2771185.000751025</v>
      </c>
      <c r="DO66" s="67">
        <f>_xll.OneStreamExcelAddIn.XFFunctions.XFGetCell("TRUE", "CONSOL", $D$3,"TOT_Entity","Aggregated","Budget_Working",[1]Setup!C9,"PERIODIC",$B66,"TOPFLOW","TOP","TOP","top1",$C66,"top3","Open_Acute_DIV1","TOP5","TOP6","REPORTED","TOP8")</f>
        <v>3067864.168322972</v>
      </c>
      <c r="DP66" s="67">
        <f>_xll.OneStreamExcelAddIn.XFFunctions.XFGetCell("TRUE", "CONSOL", $D$3,"TOT_Entity","Aggregated","Budget_Working",[1]Setup!C10,"PERIODIC",$B66,"TOPFLOW","TOP","TOP","top1",$C66,"top3","Open_Acute_DIV1","TOP5","TOP6","REPORTED","TOP8")</f>
        <v>3282815.7372096642</v>
      </c>
      <c r="DQ66" s="67">
        <f>_xll.OneStreamExcelAddIn.XFFunctions.XFGetCell("TRUE", "CONSOL", $D$3,"TOT_Entity","Aggregated","Budget_Working",[1]Setup!C11,"PERIODIC",$B66,"TOPFLOW","TOP","TOP","top1",$C66,"top3","Open_Acute_DIV1","TOP5","TOP6","REPORTED","TOP8")</f>
        <v>2842645.0669856188</v>
      </c>
      <c r="DR66" s="67">
        <f>_xll.OneStreamExcelAddIn.XFFunctions.XFGetCell("TRUE", "CONSOL", $D$3,"TOT_Entity","Aggregated","Budget_Working",[1]Setup!C12,"PERIODIC",$B66,"TOPFLOW","TOP","TOP","top1",$C66,"top3","Open_Acute_DIV1","TOP5","TOP6","REPORTED","TOP8")</f>
        <v>2922975.5113003887</v>
      </c>
      <c r="DS66" s="67">
        <f>_xll.OneStreamExcelAddIn.XFFunctions.XFGetCell("TRUE", "CONSOL", $D$3,"TOT_Entity","Aggregated","Budget_Working",[1]Setup!C13,"PERIODIC",$B66,"TOPFLOW","TOP","TOP","top1",$C66,"top3","Open_Acute_DIV1","TOP5","TOP6","REPORTED","TOP8")</f>
        <v>2966677.881899402</v>
      </c>
      <c r="DT66" s="67">
        <f>_xll.OneStreamExcelAddIn.XFFunctions.XFGetCell("TRUE", "CONSOL", $D$3,"TOT_Entity","Aggregated","Budget_Working",[1]Setup!C14,"PERIODIC",$B66,"TOPFLOW","TOP","TOP","top1",$C66,"top3","Open_Acute_DIV1","TOP5","TOP6","REPORTED","TOP8")</f>
        <v>2560973.2434910997</v>
      </c>
      <c r="DU66" s="67">
        <f>_xll.OneStreamExcelAddIn.XFFunctions.XFGetCell("TRUE", "CONSOL", $D$3,"TOT_Entity","Aggregated","Budget_Working",[1]Setup!C15,"PERIODIC",$B66,"TOPFLOW","TOP","TOP","top1",$C66,"top3","Open_Acute_DIV1","TOP5","TOP6","REPORTED","TOP8")</f>
        <v>2988844.7291410728</v>
      </c>
      <c r="DV66" s="71"/>
      <c r="DW66" s="67">
        <f>_xll.OneStreamExcelAddIn.XFFunctions.XFGetCell("TRUE", "CONSOL", $D$3,"TOT_Entity","USD","Budget_Final",[1]Setup!C17,"PERIODIC",$B66,"TOPFLOW","TOP","TOP","top1",$C66,"top3","Open_Acute_DIV1","TOP5","TOP6","REPORTED","TOP8")</f>
        <v>988518.33002124203</v>
      </c>
      <c r="DX66" s="67">
        <f>_xll.OneStreamExcelAddIn.XFFunctions.XFGetCell("TRUE", "CONSOL", $D$3,"TOT_Entity","USD","Budget_Final",[1]Setup!C18,"PERIODIC",$B66,"TOPFLOW","TOP","TOP","top1",$C66,"top3","Open_Acute_DIV1","TOP5","TOP6","REPORTED","TOP8")</f>
        <v>955962.46015138202</v>
      </c>
      <c r="DY66" s="67">
        <f>_xll.OneStreamExcelAddIn.XFFunctions.XFGetCell("TRUE", "CONSOL", $D$3,"TOT_Entity","USD","Budget_Final",[1]Setup!C19,"PERIODIC",$B66,"TOPFLOW","TOP","TOP","top1",$C66,"top3","Open_Acute_DIV1","TOP5","TOP6","REPORTED","TOP8")</f>
        <v>1221817.2126598801</v>
      </c>
      <c r="DZ66" s="67">
        <f>_xll.OneStreamExcelAddIn.XFFunctions.XFGetCell("TRUE", "CONSOL", $D$3,"TOT_Entity","USD","Budget_Final",[1]Setup!C20,"PERIODIC",$B66,"TOPFLOW","TOP","TOP","top1",$C66,"top3","Open_Acute_DIV1","TOP5","TOP6","REPORTED","TOP8")</f>
        <v>1358075.9958322521</v>
      </c>
      <c r="EA66" s="67">
        <f>_xll.OneStreamExcelAddIn.XFFunctions.XFGetCell("TRUE", "CONSOL", $D$3,"TOT_Entity","USD","Budget_Final",[1]Setup!C21,"PERIODIC",$B66,"TOPFLOW","TOP","TOP","top1",$C66,"top3","Open_Acute_DIV1","TOP5","TOP6","REPORTED","TOP8")</f>
        <v>1303741.0739153789</v>
      </c>
      <c r="EB66" s="67">
        <f>_xll.OneStreamExcelAddIn.XFFunctions.XFGetCell("TRUE", "CONSOL", $D$3,"TOT_Entity","USD","Budget_Final",[1]Setup!C22,"PERIODIC",$B66,"TOPFLOW","TOP","TOP","top1",$C66,"top3","Open_Acute_DIV1","TOP5","TOP6","REPORTED","TOP8")</f>
        <v>1100795.2111172569</v>
      </c>
      <c r="EC66" s="67">
        <f>_xll.OneStreamExcelAddIn.XFFunctions.XFGetCell("TRUE", "CONSOL", $D$3,"TOT_Entity","USD","Budget_Final",[1]Setup!C23,"PERIODIC",$B66,"TOPFLOW","TOP","TOP","top1",$C66,"top3","Open_Acute_DIV1","TOP5","TOP6","REPORTED","TOP8")</f>
        <v>1161308.20274785</v>
      </c>
      <c r="ED66" s="67">
        <f>_xll.OneStreamExcelAddIn.XFFunctions.XFGetCell("TRUE", "CONSOL", $D$3,"TOT_Entity","USD","Budget_Final",[1]Setup!C24,"PERIODIC",$B66,"TOPFLOW","TOP","TOP","top1",$C66,"top3","Open_Acute_DIV1","TOP5","TOP6","REPORTED","TOP8")</f>
        <v>1261951.6016535552</v>
      </c>
      <c r="EE66" s="67">
        <f>_xll.OneStreamExcelAddIn.XFFunctions.XFGetCell("TRUE", "CONSOL", $D$3,"TOT_Entity","USD","Budget_Final",[1]Setup!C25,"PERIODIC",$B66,"TOPFLOW","TOP","TOP","top1",$C66,"top3","Open_Acute_DIV1","TOP5","TOP6","REPORTED","TOP8")</f>
        <v>1277439.7437586922</v>
      </c>
      <c r="EF66" s="67">
        <f>_xll.OneStreamExcelAddIn.XFFunctions.XFGetCell("TRUE", "CONSOL", $D$3,"TOT_Entity","USD","Budget_Final",[1]Setup!C26,"PERIODIC",$B66,"TOPFLOW","TOP","TOP","top1",$C66,"top3","Open_Acute_DIV1","TOP5","TOP6","REPORTED","TOP8")</f>
        <v>1314552.9629786508</v>
      </c>
      <c r="EG66" s="67">
        <f>_xll.OneStreamExcelAddIn.XFFunctions.XFGetCell("TRUE", "CONSOL", $D$3,"TOT_Entity","USD","Budget_Final",[1]Setup!C27,"PERIODIC",$B66,"TOPFLOW","TOP","TOP","top1",$C66,"top3","Open_Acute_DIV1","TOP5","TOP6","REPORTED","TOP8")</f>
        <v>1201567.6140038751</v>
      </c>
      <c r="EH66" s="67">
        <f>_xll.OneStreamExcelAddIn.XFFunctions.XFGetCell("TRUE", "CONSOL", $D$3,"TOT_Entity","USD","Budget_Final",[1]Setup!C28,"PERIODIC",$B66,"TOPFLOW","TOP","TOP","top1",$C66,"top3","Open_Acute_DIV1","TOP5","TOP6","REPORTED","TOP8")</f>
        <v>1054499.047063747</v>
      </c>
    </row>
    <row r="67" spans="2:138" s="13" customFormat="1" x14ac:dyDescent="0.25">
      <c r="B67" s="65" t="s">
        <v>118</v>
      </c>
      <c r="C67" s="65" t="s">
        <v>83</v>
      </c>
      <c r="D67" s="239" t="s">
        <v>120</v>
      </c>
      <c r="E67" s="240">
        <f>E66+E12+E19+E62</f>
        <v>1063402.8000000003</v>
      </c>
      <c r="F67" s="240">
        <f>F66+F12+F19+F62</f>
        <v>792302.82903777226</v>
      </c>
      <c r="G67" s="240">
        <f>E67-F67</f>
        <v>271099.97096222802</v>
      </c>
      <c r="H67" s="241">
        <f t="shared" si="10"/>
        <v>0.34216711215264839</v>
      </c>
      <c r="I67" s="41"/>
      <c r="J67" s="67">
        <f>J66+J12+J19+J62</f>
        <v>4310026.129999999</v>
      </c>
      <c r="K67" s="67">
        <f>K66+K12+K19+K62</f>
        <v>3590822.9863853618</v>
      </c>
      <c r="L67" s="67">
        <f t="shared" si="124"/>
        <v>719203.1436146372</v>
      </c>
      <c r="M67" s="68">
        <f t="shared" si="11"/>
        <v>0.20028922237088892</v>
      </c>
      <c r="N67" s="41"/>
      <c r="O67" s="67">
        <f>O66+O12+O19+O62</f>
        <v>4627305.93</v>
      </c>
      <c r="P67" s="67">
        <f>J67-O67</f>
        <v>-317279.80000000075</v>
      </c>
      <c r="Q67" s="68">
        <f t="shared" si="12"/>
        <v>-6.8566851813923774E-2</v>
      </c>
      <c r="R67" s="41"/>
      <c r="S67" s="67">
        <f>S66+S12+S19+S62</f>
        <v>0</v>
      </c>
      <c r="T67" s="67">
        <f>E67-S67</f>
        <v>1063402.8000000003</v>
      </c>
      <c r="U67" s="68">
        <f t="shared" si="97"/>
        <v>0</v>
      </c>
      <c r="V67" s="41"/>
      <c r="W67" s="69"/>
      <c r="X67" s="43"/>
      <c r="Y67" s="69"/>
      <c r="Z67" s="43"/>
      <c r="AA67" s="58"/>
      <c r="AB67" s="67">
        <f>AB66+AB12+AB19+AB62</f>
        <v>654340</v>
      </c>
      <c r="AC67" s="67">
        <f>AC66+AC12+AC19+AC62</f>
        <v>677493.70707176114</v>
      </c>
      <c r="AD67" s="67">
        <f>AB67-AC67</f>
        <v>-23153.707071761135</v>
      </c>
      <c r="AE67" s="68">
        <f t="shared" si="99"/>
        <v>-3.4175530827932343E-2</v>
      </c>
      <c r="AG67" s="67">
        <f>AG66+AG12+AG19+AG62</f>
        <v>952397.4600000002</v>
      </c>
      <c r="AH67" s="67">
        <f>AH66+AH12+AH19+AH62</f>
        <v>797246.73984827532</v>
      </c>
      <c r="AI67" s="67">
        <f>AG67-AH67</f>
        <v>155150.72015172488</v>
      </c>
      <c r="AJ67" s="68">
        <f t="shared" si="101"/>
        <v>0.19460815880068916</v>
      </c>
      <c r="AL67" s="67">
        <f>AL66+AL12+AL19+AL62</f>
        <v>1639885.87</v>
      </c>
      <c r="AM67" s="67">
        <f>AM66+AM12+AM19+AM62</f>
        <v>1323779.7104275553</v>
      </c>
      <c r="AN67" s="67">
        <f t="shared" si="102"/>
        <v>316106.15957244486</v>
      </c>
      <c r="AO67" s="68">
        <f t="shared" si="103"/>
        <v>0.23879060623338044</v>
      </c>
      <c r="AQ67" s="67">
        <f>AQ66+AQ12+AQ19+AQ62</f>
        <v>1063402.8000000003</v>
      </c>
      <c r="AR67" s="67">
        <f>AR66+AR12+AR19+AR62</f>
        <v>792302.82903777226</v>
      </c>
      <c r="AS67" s="67">
        <f>AQ67-AR67</f>
        <v>271099.97096222802</v>
      </c>
      <c r="AT67" s="68">
        <f>IFERROR((AQ67/AR67)-1,0)</f>
        <v>0.34216711215264839</v>
      </c>
      <c r="AV67" s="67">
        <f>AV66+AV12+AV19+AV62</f>
        <v>-4310026.129999999</v>
      </c>
      <c r="AW67" s="67">
        <f>AW66+AW12+AW19+AW62</f>
        <v>701507.22075102513</v>
      </c>
      <c r="AX67" s="67">
        <f>AV67-AW67</f>
        <v>-5011533.3507510237</v>
      </c>
      <c r="AY67" s="68">
        <f>IFERROR((AV67/AW67)-1,0)</f>
        <v>-7.1439511989423821</v>
      </c>
      <c r="BA67" s="67">
        <f>BA66+BA12+BA19+BA62</f>
        <v>0</v>
      </c>
      <c r="BB67" s="67">
        <f>BB66+BB12+BB19+BB62</f>
        <v>1004733.5183229721</v>
      </c>
      <c r="BC67" s="67">
        <f>BA67-BB67</f>
        <v>-1004733.5183229721</v>
      </c>
      <c r="BD67" s="68">
        <f>IFERROR((BA67/BB67)-1,0)</f>
        <v>-1</v>
      </c>
      <c r="BF67" s="67">
        <f>BF66+BF12+BF19+BF62</f>
        <v>0</v>
      </c>
      <c r="BG67" s="67">
        <f>BG66+BG12+BG19+BG62</f>
        <v>1229439.5372096642</v>
      </c>
      <c r="BH67" s="67">
        <f>BF67-BG67</f>
        <v>-1229439.5372096642</v>
      </c>
      <c r="BI67" s="68">
        <f>IFERROR((BF67/BG67)-1,0)</f>
        <v>-1</v>
      </c>
      <c r="BK67" s="67">
        <f>BK66+BK12+BK19+BK62</f>
        <v>0</v>
      </c>
      <c r="BL67" s="67">
        <f>BL66+BL12+BL19+BL62</f>
        <v>772966.01698561886</v>
      </c>
      <c r="BM67" s="67">
        <f>BK67-BL67</f>
        <v>-772966.01698561886</v>
      </c>
      <c r="BN67" s="68">
        <f>IFERROR((BK67/BL67)-1,0)</f>
        <v>-1</v>
      </c>
      <c r="BP67" s="67">
        <f>BP66+BP12+BP19+BP62</f>
        <v>0</v>
      </c>
      <c r="BQ67" s="67">
        <f>BQ66+BQ12+BQ19+BQ62</f>
        <v>852996.45130038878</v>
      </c>
      <c r="BR67" s="67">
        <f>BP67-BQ67</f>
        <v>-852996.45130038878</v>
      </c>
      <c r="BS67" s="68">
        <f>IFERROR((BP67/BQ67)-1,0)</f>
        <v>-1</v>
      </c>
      <c r="BU67" s="67">
        <f>BU66+BU12+BU19+BU62</f>
        <v>0</v>
      </c>
      <c r="BV67" s="67">
        <f>BV66+BV12+BV19+BV62</f>
        <v>902991.57189940207</v>
      </c>
      <c r="BW67" s="67">
        <f>BU67-BV67</f>
        <v>-902991.57189940207</v>
      </c>
      <c r="BX67" s="68">
        <f>IFERROR((BU67/BV67)-1,0)</f>
        <v>-1</v>
      </c>
      <c r="BZ67" s="67">
        <f>BZ66+BZ12+BZ19+BZ62</f>
        <v>0</v>
      </c>
      <c r="CA67" s="67">
        <f>CA66+CA12+CA19+CA62</f>
        <v>482057.06349109975</v>
      </c>
      <c r="CB67" s="67">
        <f>BZ67-CA67</f>
        <v>-482057.06349109975</v>
      </c>
      <c r="CC67" s="68">
        <f>IFERROR((BZ67/CA67)-1,0)</f>
        <v>-1</v>
      </c>
      <c r="CE67" s="67">
        <f>CE66+CE12+CE19+CE62</f>
        <v>0</v>
      </c>
      <c r="CF67" s="67">
        <f>CF66+CF12+CF19+CF62</f>
        <v>926671.95914107293</v>
      </c>
      <c r="CG67" s="67">
        <f>CE67-CF67</f>
        <v>-926671.95914107293</v>
      </c>
      <c r="CH67" s="68">
        <f>IFERROR((CE67/CF67)-1,0)</f>
        <v>-1</v>
      </c>
      <c r="CI67" s="70"/>
      <c r="CJ67" s="67">
        <f t="shared" ref="CJ67:CU67" si="125">CJ66+CJ12+CJ19+CJ62</f>
        <v>654340</v>
      </c>
      <c r="CK67" s="67">
        <f t="shared" si="125"/>
        <v>952397.4600000002</v>
      </c>
      <c r="CL67" s="67">
        <f t="shared" si="125"/>
        <v>1639885.87</v>
      </c>
      <c r="CM67" s="67">
        <f t="shared" si="125"/>
        <v>1063402.8000000003</v>
      </c>
      <c r="CN67" s="67">
        <f t="shared" si="125"/>
        <v>-4310026.129999999</v>
      </c>
      <c r="CO67" s="67">
        <f t="shared" si="125"/>
        <v>0</v>
      </c>
      <c r="CP67" s="67">
        <f t="shared" si="125"/>
        <v>0</v>
      </c>
      <c r="CQ67" s="67">
        <f t="shared" si="125"/>
        <v>0</v>
      </c>
      <c r="CR67" s="67">
        <f t="shared" si="125"/>
        <v>0</v>
      </c>
      <c r="CS67" s="67">
        <f t="shared" si="125"/>
        <v>0</v>
      </c>
      <c r="CT67" s="67">
        <f t="shared" si="125"/>
        <v>0</v>
      </c>
      <c r="CU67" s="67">
        <f t="shared" si="125"/>
        <v>0</v>
      </c>
      <c r="CV67" s="70"/>
      <c r="CW67" s="67">
        <f t="shared" ref="CW67:DH67" si="126">CW66+CW12+CW19+CW62</f>
        <v>730223.58</v>
      </c>
      <c r="CX67" s="67">
        <f t="shared" si="126"/>
        <v>1334396.18</v>
      </c>
      <c r="CY67" s="67">
        <f t="shared" si="126"/>
        <v>1416204.1500000001</v>
      </c>
      <c r="CZ67" s="67">
        <f t="shared" si="126"/>
        <v>1146482.02</v>
      </c>
      <c r="DA67" s="67">
        <f t="shared" si="126"/>
        <v>1704466.74</v>
      </c>
      <c r="DB67" s="67">
        <f t="shared" si="126"/>
        <v>584677.94000000134</v>
      </c>
      <c r="DC67" s="67">
        <f t="shared" si="126"/>
        <v>568685.67000000004</v>
      </c>
      <c r="DD67" s="67">
        <f t="shared" si="126"/>
        <v>500271.4</v>
      </c>
      <c r="DE67" s="67">
        <f t="shared" si="126"/>
        <v>-965912.78</v>
      </c>
      <c r="DF67" s="67">
        <f t="shared" si="126"/>
        <v>662140.9700000002</v>
      </c>
      <c r="DG67" s="67">
        <f t="shared" si="126"/>
        <v>1036425.9100000003</v>
      </c>
      <c r="DH67" s="67">
        <f t="shared" si="126"/>
        <v>550361.36000000034</v>
      </c>
      <c r="DI67" s="71"/>
      <c r="DJ67" s="67">
        <f t="shared" ref="DJ67:DU67" si="127">DJ66+DJ12+DJ19+DJ62</f>
        <v>677493.70707176114</v>
      </c>
      <c r="DK67" s="67">
        <f t="shared" si="127"/>
        <v>797246.73984827532</v>
      </c>
      <c r="DL67" s="67">
        <f t="shared" si="127"/>
        <v>1323779.7104275553</v>
      </c>
      <c r="DM67" s="67">
        <f t="shared" si="127"/>
        <v>792302.82903777226</v>
      </c>
      <c r="DN67" s="67">
        <f t="shared" si="127"/>
        <v>701507.22075102513</v>
      </c>
      <c r="DO67" s="67">
        <f t="shared" si="127"/>
        <v>1004733.5183229721</v>
      </c>
      <c r="DP67" s="67">
        <f t="shared" si="127"/>
        <v>1229439.5372096642</v>
      </c>
      <c r="DQ67" s="67">
        <f t="shared" si="127"/>
        <v>772966.01698561886</v>
      </c>
      <c r="DR67" s="67">
        <f t="shared" si="127"/>
        <v>852996.45130038878</v>
      </c>
      <c r="DS67" s="67">
        <f t="shared" si="127"/>
        <v>902991.57189940207</v>
      </c>
      <c r="DT67" s="67">
        <f t="shared" si="127"/>
        <v>482057.06349109975</v>
      </c>
      <c r="DU67" s="67">
        <f t="shared" si="127"/>
        <v>926671.95914107293</v>
      </c>
      <c r="DV67" s="71"/>
      <c r="DW67" s="67">
        <f t="shared" ref="DW67:EH67" si="128">DW66+DW12+DW19+DW62</f>
        <v>988518.33002124203</v>
      </c>
      <c r="DX67" s="67">
        <f t="shared" si="128"/>
        <v>955962.46015138202</v>
      </c>
      <c r="DY67" s="67">
        <f t="shared" si="128"/>
        <v>1221817.2126598801</v>
      </c>
      <c r="DZ67" s="67">
        <f t="shared" si="128"/>
        <v>1358075.9958322521</v>
      </c>
      <c r="EA67" s="67">
        <f t="shared" si="128"/>
        <v>1303741.0739153789</v>
      </c>
      <c r="EB67" s="67">
        <f t="shared" si="128"/>
        <v>1100795.2111172569</v>
      </c>
      <c r="EC67" s="67">
        <f t="shared" si="128"/>
        <v>1161308.20274785</v>
      </c>
      <c r="ED67" s="67">
        <f t="shared" si="128"/>
        <v>1261951.6016535552</v>
      </c>
      <c r="EE67" s="67">
        <f t="shared" si="128"/>
        <v>1277439.7437586922</v>
      </c>
      <c r="EF67" s="67">
        <f t="shared" si="128"/>
        <v>1314552.9629786508</v>
      </c>
      <c r="EG67" s="67">
        <f t="shared" si="128"/>
        <v>1201567.6140038751</v>
      </c>
      <c r="EH67" s="67">
        <f t="shared" si="128"/>
        <v>1054499.047063747</v>
      </c>
    </row>
    <row r="68" spans="2:138" s="13" customFormat="1" x14ac:dyDescent="0.25">
      <c r="B68" s="65"/>
      <c r="C68" s="65"/>
      <c r="D68" s="58"/>
      <c r="E68" s="79"/>
      <c r="F68" s="79"/>
      <c r="G68" s="79"/>
      <c r="H68" s="80"/>
      <c r="I68" s="41"/>
      <c r="J68" s="79"/>
      <c r="K68" s="79"/>
      <c r="L68" s="79"/>
      <c r="M68" s="80"/>
      <c r="N68" s="41"/>
      <c r="O68" s="79"/>
      <c r="P68" s="79"/>
      <c r="Q68" s="80"/>
      <c r="R68" s="41"/>
      <c r="S68" s="79"/>
      <c r="T68" s="79"/>
      <c r="U68" s="80"/>
      <c r="V68" s="41"/>
      <c r="W68" s="69"/>
      <c r="X68" s="43"/>
      <c r="Y68" s="69"/>
      <c r="Z68" s="43"/>
      <c r="AA68" s="58"/>
      <c r="AB68" s="79"/>
      <c r="AC68" s="79"/>
      <c r="AD68" s="79"/>
      <c r="AE68" s="80"/>
      <c r="AG68" s="79"/>
      <c r="AH68" s="79"/>
      <c r="AI68" s="79"/>
      <c r="AJ68" s="80"/>
      <c r="AL68" s="79"/>
      <c r="AM68" s="79"/>
      <c r="AN68" s="79"/>
      <c r="AO68" s="80"/>
      <c r="AQ68" s="79"/>
      <c r="AR68" s="79"/>
      <c r="AS68" s="79"/>
      <c r="AT68" s="80"/>
      <c r="AV68" s="79"/>
      <c r="AW68" s="79"/>
      <c r="AX68" s="79"/>
      <c r="AY68" s="80"/>
      <c r="BA68" s="79"/>
      <c r="BB68" s="79"/>
      <c r="BC68" s="79"/>
      <c r="BD68" s="80"/>
      <c r="BF68" s="79"/>
      <c r="BG68" s="79"/>
      <c r="BH68" s="79"/>
      <c r="BI68" s="80"/>
      <c r="BK68" s="79"/>
      <c r="BL68" s="79"/>
      <c r="BM68" s="79"/>
      <c r="BN68" s="80"/>
      <c r="BP68" s="79"/>
      <c r="BQ68" s="79"/>
      <c r="BR68" s="79"/>
      <c r="BS68" s="80"/>
      <c r="BU68" s="79"/>
      <c r="BV68" s="79"/>
      <c r="BW68" s="79"/>
      <c r="BX68" s="80"/>
      <c r="BZ68" s="79"/>
      <c r="CA68" s="79"/>
      <c r="CB68" s="79"/>
      <c r="CC68" s="80"/>
      <c r="CE68" s="79"/>
      <c r="CF68" s="79"/>
      <c r="CG68" s="79"/>
      <c r="CH68" s="80"/>
      <c r="CI68" s="71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1"/>
      <c r="CW68" s="79"/>
      <c r="CX68" s="79"/>
      <c r="CY68" s="79"/>
      <c r="CZ68" s="79"/>
      <c r="DA68" s="79"/>
      <c r="DB68" s="79"/>
      <c r="DC68" s="79"/>
      <c r="DD68" s="79"/>
      <c r="DE68" s="79"/>
      <c r="DF68" s="79"/>
      <c r="DG68" s="79"/>
      <c r="DH68" s="79"/>
      <c r="DI68" s="71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1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</row>
    <row r="69" spans="2:138" x14ac:dyDescent="0.25">
      <c r="B69" s="51"/>
      <c r="C69" s="51"/>
      <c r="D69" t="s">
        <v>121</v>
      </c>
      <c r="E69" s="40">
        <f>IFERROR(E66/E46,0)</f>
        <v>0.52743961912895942</v>
      </c>
      <c r="F69" s="40">
        <f>IFERROR(F66/F46,0)</f>
        <v>0.50189028413420467</v>
      </c>
      <c r="H69" s="40">
        <f>E69-F69</f>
        <v>2.5549334994754758E-2</v>
      </c>
      <c r="I69" s="81"/>
      <c r="J69" s="40">
        <f>IFERROR(J66/J46,0)</f>
        <v>0.47177641714684515</v>
      </c>
      <c r="K69" s="40">
        <f>IFERROR(K66/K46,0)</f>
        <v>0.51594004940604787</v>
      </c>
      <c r="L69" s="40"/>
      <c r="M69" s="40">
        <f>J69-K69</f>
        <v>-4.4163632259202723E-2</v>
      </c>
      <c r="N69" s="81"/>
      <c r="O69" s="40">
        <f>IFERROR(O66/O46,0)</f>
        <v>0.31537390595270609</v>
      </c>
      <c r="Q69" s="40">
        <f>J69-O69</f>
        <v>0.15640251119413906</v>
      </c>
      <c r="R69" s="81"/>
      <c r="S69" s="40">
        <f>IFERROR(S66/S46,0)</f>
        <v>0</v>
      </c>
      <c r="U69" s="40">
        <f>E69-S69</f>
        <v>0.52743961912895942</v>
      </c>
      <c r="V69" s="81"/>
      <c r="W69" s="42"/>
      <c r="X69" s="43"/>
      <c r="Y69" s="42"/>
      <c r="Z69" s="44"/>
      <c r="AB69" s="40">
        <f>IFERROR(AB66/AB46,0)</f>
        <v>0.5014053133251829</v>
      </c>
      <c r="AC69" s="40">
        <f>IFERROR(AC66/AC46,0)</f>
        <v>0.49304367762730844</v>
      </c>
      <c r="AE69" s="40">
        <f>AB69-AC69</f>
        <v>8.3616356978744588E-3</v>
      </c>
      <c r="AG69" s="40">
        <f>IFERROR(AG66/AG46,0)</f>
        <v>0.52139492561419809</v>
      </c>
      <c r="AH69" s="40">
        <f>IFERROR(AH66/AH46,0)</f>
        <v>0.5149533097742649</v>
      </c>
      <c r="AJ69" s="40">
        <f>AG69-AH69</f>
        <v>6.4416158399331902E-3</v>
      </c>
      <c r="AL69" s="40">
        <f>IFERROR(AL66/AL46,0)</f>
        <v>0.24468677944447845</v>
      </c>
      <c r="AM69" s="40">
        <f>IFERROR(AM66/AM46,0)</f>
        <v>0.55074630805163394</v>
      </c>
      <c r="AO69" s="40">
        <f>AL69-AM69</f>
        <v>-0.30605952860715546</v>
      </c>
      <c r="AQ69" s="40">
        <f>IFERROR(AQ66/AQ46,0)</f>
        <v>0.52743961912895942</v>
      </c>
      <c r="AR69" s="40">
        <f>IFERROR(AR66/AR46,0)</f>
        <v>0.50189028413420467</v>
      </c>
      <c r="AT69" s="40">
        <f>AQ69-AR69</f>
        <v>2.5549334994754758E-2</v>
      </c>
      <c r="AV69" s="40">
        <f>IFERROR(AV66/AV46,0)</f>
        <v>0.47177641714684515</v>
      </c>
      <c r="AW69" s="40">
        <f>IFERROR(AW66/AW46,0)</f>
        <v>0.48500615437629063</v>
      </c>
      <c r="AY69" s="40">
        <f>AV69-AW69</f>
        <v>-1.3229737229445482E-2</v>
      </c>
      <c r="BA69" s="40">
        <f>IFERROR(BA66/BA46,0)</f>
        <v>0</v>
      </c>
      <c r="BB69" s="40">
        <f>IFERROR(BB66/BB46,0)</f>
        <v>0.52147951986784424</v>
      </c>
      <c r="BD69" s="40">
        <f>BA69-BB69</f>
        <v>-0.52147951986784424</v>
      </c>
      <c r="BF69" s="40">
        <f>IFERROR(BF66/BF46,0)</f>
        <v>0</v>
      </c>
      <c r="BG69" s="40">
        <f>IFERROR(BG66/BG46,0)</f>
        <v>0.53504557682970788</v>
      </c>
      <c r="BI69" s="40">
        <f>BF69-BG69</f>
        <v>-0.53504557682970788</v>
      </c>
      <c r="BK69" s="40">
        <f>IFERROR(BK66/BK46,0)</f>
        <v>0</v>
      </c>
      <c r="BL69" s="40">
        <f>IFERROR(BL66/BL46,0)</f>
        <v>0.49758381841707988</v>
      </c>
      <c r="BN69" s="40">
        <f>BK69-BL69</f>
        <v>-0.49758381841707988</v>
      </c>
      <c r="BP69" s="40">
        <f>IFERROR(BP66/BP46,0)</f>
        <v>0</v>
      </c>
      <c r="BQ69" s="40">
        <f>IFERROR(BQ66/BQ46,0)</f>
        <v>0.51227378850580552</v>
      </c>
      <c r="BS69" s="40">
        <f>BP69-BQ69</f>
        <v>-0.51227378850580552</v>
      </c>
      <c r="BU69" s="40">
        <f>IFERROR(BU66/BU46,0)</f>
        <v>0</v>
      </c>
      <c r="BV69" s="40">
        <f>IFERROR(BV66/BV46,0)</f>
        <v>0.50545395982522812</v>
      </c>
      <c r="BX69" s="40">
        <f>BU69-BV69</f>
        <v>-0.50545395982522812</v>
      </c>
      <c r="BZ69" s="40">
        <f>IFERROR(BZ66/BZ46,0)</f>
        <v>0</v>
      </c>
      <c r="CA69" s="40">
        <f>IFERROR(CA66/CA46,0)</f>
        <v>0.46792247283706917</v>
      </c>
      <c r="CC69" s="40">
        <f>BZ69-CA69</f>
        <v>-0.46792247283706917</v>
      </c>
      <c r="CE69" s="40">
        <f>IFERROR(CE66/CE46,0)</f>
        <v>0</v>
      </c>
      <c r="CF69" s="40">
        <f>IFERROR(CF66/CF46,0)</f>
        <v>0.50584256591021848</v>
      </c>
      <c r="CH69" s="40">
        <f>CE69-CF69</f>
        <v>-0.50584256591021848</v>
      </c>
      <c r="CI69" s="40"/>
      <c r="CJ69" s="40">
        <f t="shared" ref="CJ69:CU69" si="129">IFERROR(CJ66/CJ46,0)</f>
        <v>0.5014053133251829</v>
      </c>
      <c r="CK69" s="40">
        <f t="shared" si="129"/>
        <v>0.52139492561419809</v>
      </c>
      <c r="CL69" s="40">
        <f t="shared" si="129"/>
        <v>0.24468677944447845</v>
      </c>
      <c r="CM69" s="40">
        <f t="shared" si="129"/>
        <v>0.52743961912895942</v>
      </c>
      <c r="CN69" s="40">
        <f t="shared" si="129"/>
        <v>0.47177641714684515</v>
      </c>
      <c r="CO69" s="40">
        <f t="shared" si="129"/>
        <v>0</v>
      </c>
      <c r="CP69" s="40">
        <f t="shared" si="129"/>
        <v>0</v>
      </c>
      <c r="CQ69" s="40">
        <f t="shared" si="129"/>
        <v>0</v>
      </c>
      <c r="CR69" s="40">
        <f t="shared" si="129"/>
        <v>0</v>
      </c>
      <c r="CS69" s="40">
        <f t="shared" si="129"/>
        <v>0</v>
      </c>
      <c r="CT69" s="40">
        <f t="shared" si="129"/>
        <v>0</v>
      </c>
      <c r="CU69" s="40">
        <f t="shared" si="129"/>
        <v>0</v>
      </c>
      <c r="CV69" s="40"/>
      <c r="CW69" s="40">
        <f t="shared" ref="CW69:DH69" si="130">IFERROR(CW66/CW46,0)</f>
        <v>0.22294851194810489</v>
      </c>
      <c r="CX69" s="40">
        <f t="shared" si="130"/>
        <v>0.36197967991518798</v>
      </c>
      <c r="CY69" s="40">
        <f t="shared" si="130"/>
        <v>0.35806224501745348</v>
      </c>
      <c r="CZ69" s="40">
        <f t="shared" si="130"/>
        <v>0.30527523506308785</v>
      </c>
      <c r="DA69" s="40">
        <f t="shared" si="130"/>
        <v>0.37638384211131459</v>
      </c>
      <c r="DB69" s="40">
        <f t="shared" si="130"/>
        <v>0.86036027098569712</v>
      </c>
      <c r="DC69" s="40">
        <f t="shared" si="130"/>
        <v>0.46633830212490462</v>
      </c>
      <c r="DD69" s="40">
        <f t="shared" si="130"/>
        <v>0.47515516852012663</v>
      </c>
      <c r="DE69" s="40">
        <f t="shared" si="130"/>
        <v>0.30291682151553878</v>
      </c>
      <c r="DF69" s="40">
        <f t="shared" si="130"/>
        <v>0.43709144709578102</v>
      </c>
      <c r="DG69" s="40">
        <f t="shared" si="130"/>
        <v>0.4133555518847728</v>
      </c>
      <c r="DH69" s="40">
        <f t="shared" si="130"/>
        <v>0.45928824541556856</v>
      </c>
      <c r="DI69" s="82"/>
      <c r="DJ69" s="40">
        <f t="shared" ref="DJ69:DU69" si="131">IFERROR(DJ66/DJ46,0)</f>
        <v>0.49304367762730844</v>
      </c>
      <c r="DK69" s="40">
        <f t="shared" si="131"/>
        <v>0.5149533097742649</v>
      </c>
      <c r="DL69" s="40">
        <f t="shared" si="131"/>
        <v>0.55074630805163394</v>
      </c>
      <c r="DM69" s="40">
        <f t="shared" si="131"/>
        <v>0.50189028413420467</v>
      </c>
      <c r="DN69" s="40">
        <f t="shared" si="131"/>
        <v>0.48500615437629063</v>
      </c>
      <c r="DO69" s="40">
        <f t="shared" si="131"/>
        <v>0.52147951986784424</v>
      </c>
      <c r="DP69" s="40">
        <f t="shared" si="131"/>
        <v>0.53504557682970788</v>
      </c>
      <c r="DQ69" s="40">
        <f t="shared" si="131"/>
        <v>0.49758381841707988</v>
      </c>
      <c r="DR69" s="40">
        <f t="shared" si="131"/>
        <v>0.51227378850580552</v>
      </c>
      <c r="DS69" s="40">
        <f t="shared" si="131"/>
        <v>0.50545395982522812</v>
      </c>
      <c r="DT69" s="40">
        <f t="shared" si="131"/>
        <v>0.46792247283706917</v>
      </c>
      <c r="DU69" s="40">
        <f t="shared" si="131"/>
        <v>0.50584256591021848</v>
      </c>
      <c r="DV69" s="82"/>
      <c r="DW69" s="40">
        <f t="shared" ref="DW69:EH69" si="132">IFERROR(DW66/DW46,0)</f>
        <v>0.27462869425216369</v>
      </c>
      <c r="DX69" s="40">
        <f t="shared" si="132"/>
        <v>0.27753122899218025</v>
      </c>
      <c r="DY69" s="40">
        <f t="shared" si="132"/>
        <v>0.31776952840122497</v>
      </c>
      <c r="DZ69" s="40">
        <f t="shared" si="132"/>
        <v>0.34341576049942807</v>
      </c>
      <c r="EA69" s="40">
        <f t="shared" si="132"/>
        <v>0.32977498491583923</v>
      </c>
      <c r="EB69" s="40">
        <f t="shared" si="132"/>
        <v>0.29599134583480979</v>
      </c>
      <c r="EC69" s="40">
        <f t="shared" si="132"/>
        <v>0.29923582316155695</v>
      </c>
      <c r="ED69" s="40">
        <f t="shared" si="132"/>
        <v>0.324924749733776</v>
      </c>
      <c r="EE69" s="40">
        <f t="shared" si="132"/>
        <v>0.32679070499327784</v>
      </c>
      <c r="EF69" s="40">
        <f t="shared" si="132"/>
        <v>0.33266022057810396</v>
      </c>
      <c r="EG69" s="40">
        <f t="shared" si="132"/>
        <v>0.31901703660961589</v>
      </c>
      <c r="EH69" s="40">
        <f t="shared" si="132"/>
        <v>0.28041044147031069</v>
      </c>
    </row>
    <row r="70" spans="2:138" s="13" customFormat="1" x14ac:dyDescent="0.25">
      <c r="B70" s="65"/>
      <c r="C70" s="65"/>
      <c r="D70" s="58" t="s">
        <v>122</v>
      </c>
      <c r="E70" s="83">
        <f>E67/(E46+E12)</f>
        <v>0.29357556133720536</v>
      </c>
      <c r="F70" s="83">
        <f>F67/(F46+F12)</f>
        <v>0.23210504045187194</v>
      </c>
      <c r="G70" s="79"/>
      <c r="H70" s="80"/>
      <c r="I70" s="41"/>
      <c r="J70" s="83">
        <f>J67/(J46+J12)</f>
        <v>0.29852886035749732</v>
      </c>
      <c r="K70" s="83">
        <f>K67/(K46+K12)</f>
        <v>0.2595200084066866</v>
      </c>
      <c r="L70" s="79"/>
      <c r="M70" s="80"/>
      <c r="N70" s="41"/>
      <c r="O70" s="83">
        <f>O67/(O46+O12)</f>
        <v>0.31537390595270609</v>
      </c>
      <c r="P70" s="79"/>
      <c r="Q70" s="80"/>
      <c r="R70" s="41"/>
      <c r="S70" s="83" t="e">
        <f>S67/(S46+S12)</f>
        <v>#DIV/0!</v>
      </c>
      <c r="T70" s="79"/>
      <c r="U70" s="80"/>
      <c r="V70" s="41"/>
      <c r="W70" s="84"/>
      <c r="X70" s="85"/>
      <c r="Y70" s="84"/>
      <c r="Z70" s="85"/>
      <c r="AA70" s="80"/>
      <c r="AB70" s="80"/>
      <c r="AC70" s="79"/>
      <c r="AD70" s="79"/>
      <c r="AE70" s="80"/>
      <c r="AG70" s="79"/>
      <c r="AH70" s="79"/>
      <c r="AI70" s="79"/>
      <c r="AJ70" s="80"/>
      <c r="AL70" s="79"/>
      <c r="AM70" s="79"/>
      <c r="AN70" s="79"/>
      <c r="AO70" s="80"/>
      <c r="AQ70" s="79"/>
      <c r="AR70" s="79"/>
      <c r="AS70" s="79"/>
      <c r="AT70" s="80"/>
      <c r="AV70" s="79"/>
      <c r="AW70" s="79"/>
      <c r="AX70" s="79"/>
      <c r="AY70" s="80"/>
      <c r="BA70" s="79"/>
      <c r="BB70" s="79"/>
      <c r="BC70" s="79"/>
      <c r="BD70" s="80"/>
      <c r="BF70" s="79"/>
      <c r="BG70" s="79"/>
      <c r="BH70" s="79"/>
      <c r="BI70" s="80"/>
      <c r="BK70" s="79"/>
      <c r="BL70" s="79"/>
      <c r="BM70" s="79"/>
      <c r="BN70" s="80"/>
      <c r="BP70" s="79"/>
      <c r="BQ70" s="79"/>
      <c r="BR70" s="79"/>
      <c r="BS70" s="80"/>
      <c r="BU70" s="79"/>
      <c r="BV70" s="79"/>
      <c r="BW70" s="79"/>
      <c r="BX70" s="80"/>
      <c r="BZ70" s="79"/>
      <c r="CA70" s="79"/>
      <c r="CB70" s="79"/>
      <c r="CC70" s="80"/>
      <c r="CE70" s="79"/>
      <c r="CF70" s="79"/>
      <c r="CG70" s="79"/>
      <c r="CH70" s="80"/>
      <c r="CI70" s="71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1"/>
      <c r="CW70" s="79"/>
      <c r="CX70" s="79"/>
      <c r="CY70" s="79"/>
      <c r="CZ70" s="79"/>
      <c r="DA70" s="79"/>
      <c r="DB70" s="79"/>
      <c r="DC70" s="79"/>
      <c r="DD70" s="79"/>
      <c r="DE70" s="79"/>
      <c r="DF70" s="79"/>
      <c r="DG70" s="79"/>
      <c r="DH70" s="79"/>
      <c r="DI70" s="71"/>
      <c r="DJ70" s="79"/>
      <c r="DK70" s="79"/>
      <c r="DL70" s="79"/>
      <c r="DM70" s="79"/>
      <c r="DN70" s="79"/>
      <c r="DO70" s="79"/>
      <c r="DP70" s="79"/>
      <c r="DQ70" s="79"/>
      <c r="DR70" s="79"/>
      <c r="DS70" s="79"/>
      <c r="DT70" s="79"/>
      <c r="DU70" s="79"/>
      <c r="DV70" s="71"/>
      <c r="DW70" s="79"/>
      <c r="DX70" s="79"/>
      <c r="DY70" s="79"/>
      <c r="DZ70" s="79"/>
      <c r="EA70" s="79"/>
      <c r="EB70" s="79"/>
      <c r="EC70" s="79"/>
      <c r="ED70" s="79"/>
      <c r="EE70" s="79"/>
      <c r="EF70" s="79"/>
      <c r="EG70" s="79"/>
      <c r="EH70" s="79"/>
    </row>
    <row r="71" spans="2:138" s="13" customFormat="1" x14ac:dyDescent="0.25">
      <c r="B71" s="65"/>
      <c r="C71" s="65"/>
      <c r="D71" s="58"/>
      <c r="E71" s="83"/>
      <c r="F71" s="83"/>
      <c r="G71" s="79"/>
      <c r="H71" s="80"/>
      <c r="I71" s="41"/>
      <c r="J71" s="83"/>
      <c r="K71" s="83"/>
      <c r="L71" s="79"/>
      <c r="M71" s="80"/>
      <c r="N71" s="41"/>
      <c r="O71" s="83"/>
      <c r="P71" s="79"/>
      <c r="Q71" s="80"/>
      <c r="R71" s="41"/>
      <c r="S71" s="83"/>
      <c r="T71" s="79"/>
      <c r="U71" s="80"/>
      <c r="V71" s="41"/>
      <c r="W71" s="84"/>
      <c r="X71" s="85"/>
      <c r="Y71" s="84"/>
      <c r="Z71" s="85"/>
      <c r="AA71" s="80"/>
      <c r="AB71" s="80"/>
      <c r="AC71" s="79"/>
      <c r="AD71" s="79"/>
      <c r="AE71" s="80"/>
      <c r="AG71" s="79"/>
      <c r="AH71" s="79"/>
      <c r="AI71" s="79"/>
      <c r="AJ71" s="80"/>
      <c r="AL71" s="79"/>
      <c r="AM71" s="79"/>
      <c r="AN71" s="79"/>
      <c r="AO71" s="80"/>
      <c r="AQ71" s="79"/>
      <c r="AR71" s="79"/>
      <c r="AS71" s="79"/>
      <c r="AT71" s="80"/>
      <c r="AV71" s="79"/>
      <c r="AW71" s="79"/>
      <c r="AX71" s="79"/>
      <c r="AY71" s="80"/>
      <c r="BA71" s="79"/>
      <c r="BB71" s="79"/>
      <c r="BC71" s="79"/>
      <c r="BD71" s="80"/>
      <c r="BF71" s="79"/>
      <c r="BG71" s="79"/>
      <c r="BH71" s="79"/>
      <c r="BI71" s="80"/>
      <c r="BK71" s="79"/>
      <c r="BL71" s="79"/>
      <c r="BM71" s="79"/>
      <c r="BN71" s="80"/>
      <c r="BP71" s="79"/>
      <c r="BQ71" s="79"/>
      <c r="BR71" s="79"/>
      <c r="BS71" s="80"/>
      <c r="BU71" s="79"/>
      <c r="BV71" s="79"/>
      <c r="BW71" s="79"/>
      <c r="BX71" s="80"/>
      <c r="BZ71" s="79"/>
      <c r="CA71" s="79"/>
      <c r="CB71" s="79"/>
      <c r="CC71" s="80"/>
      <c r="CE71" s="79"/>
      <c r="CF71" s="79"/>
      <c r="CG71" s="79"/>
      <c r="CH71" s="80"/>
      <c r="CI71" s="71"/>
      <c r="CJ71" s="79"/>
      <c r="CK71" s="79"/>
      <c r="CL71" s="79"/>
      <c r="CM71" s="79"/>
      <c r="CN71" s="79"/>
      <c r="CO71" s="79"/>
      <c r="CP71" s="79"/>
      <c r="CQ71" s="79"/>
      <c r="CR71" s="79"/>
      <c r="CS71" s="79"/>
      <c r="CT71" s="79"/>
      <c r="CU71" s="79"/>
      <c r="CV71" s="71"/>
      <c r="CW71" s="79"/>
      <c r="CX71" s="79"/>
      <c r="CY71" s="79"/>
      <c r="CZ71" s="79"/>
      <c r="DA71" s="79"/>
      <c r="DB71" s="79"/>
      <c r="DC71" s="79"/>
      <c r="DD71" s="79"/>
      <c r="DE71" s="79"/>
      <c r="DF71" s="79"/>
      <c r="DG71" s="79"/>
      <c r="DH71" s="79"/>
      <c r="DI71" s="71"/>
      <c r="DJ71" s="79"/>
      <c r="DK71" s="79"/>
      <c r="DL71" s="79"/>
      <c r="DM71" s="79"/>
      <c r="DN71" s="79"/>
      <c r="DO71" s="79"/>
      <c r="DP71" s="79"/>
      <c r="DQ71" s="79"/>
      <c r="DR71" s="79"/>
      <c r="DS71" s="79"/>
      <c r="DT71" s="79"/>
      <c r="DU71" s="79"/>
      <c r="DV71" s="71"/>
      <c r="DW71" s="79"/>
      <c r="DX71" s="79"/>
      <c r="DY71" s="79"/>
      <c r="DZ71" s="79"/>
      <c r="EA71" s="79"/>
      <c r="EB71" s="79"/>
      <c r="EC71" s="79"/>
      <c r="ED71" s="79"/>
      <c r="EE71" s="79"/>
      <c r="EF71" s="79"/>
      <c r="EG71" s="79"/>
      <c r="EH71" s="79"/>
    </row>
    <row r="72" spans="2:138" s="13" customFormat="1" x14ac:dyDescent="0.25">
      <c r="B72" s="65" t="s">
        <v>123</v>
      </c>
      <c r="C72" s="65" t="s">
        <v>124</v>
      </c>
      <c r="D72" s="58" t="s">
        <v>125</v>
      </c>
      <c r="E72" s="79">
        <f>_xll.OneStreamExcelAddIn.XFFunctions.XFGetCell("TRUE", "CONSOL", $D$3,"TOT_Entity","USD","Actual",$E$3,"PERIODIC",$B72,"TOPFLOW","TOP","TOP","top1",$C72,"top3","Open_Acute_DIV1","TOP5","TOP6","REPORTED","TOP8")</f>
        <v>0</v>
      </c>
      <c r="F72" s="79">
        <f>_xll.OneStreamExcelAddIn.XFFunctions.XFGetCell("TRUE", "CONSOL", $D$3,"TOT_Entity","Aggregated","Budget_Working",$E$3,"PERIODIC",$B72,"TOPFLOW","TOP","TOP","top1",$C72,"top3","Open_Acute_DIV1","TOP5","TOP6","REPORTED","TOP8")</f>
        <v>0</v>
      </c>
      <c r="G72" s="79">
        <f t="shared" ref="G72" si="133">E72-F72</f>
        <v>0</v>
      </c>
      <c r="H72" s="86">
        <f>IFERROR(G72/F72,0)</f>
        <v>0</v>
      </c>
      <c r="I72" s="87"/>
      <c r="J72" s="79">
        <f>_xll.OneStreamExcelAddIn.XFFunctions.XFGetCell("TRUE", "CONSOL", $D$3,"TOT_Entity","USD","Actual",$E$3,"YTD",$B72,"TOPFLOW","TOP","TOP","top1",$C72,"top3","Open_Acute_DIV1","TOP5","TOP6","REPORTED","TOP8")</f>
        <v>-86.2</v>
      </c>
      <c r="K72" s="79">
        <f>_xll.OneStreamExcelAddIn.XFFunctions.XFGetCell("TRUE", "CONSOL", $D$3,"TOT_Entity","Aggregated","Budget_Working",$E$3,"YTD",$B72,"TOPFLOW","TOP","TOP","top1",$C72,"top3","Open_Acute_DIV1","TOP5","TOP6","REPORTED","TOP8")</f>
        <v>0</v>
      </c>
      <c r="L72" s="79">
        <f t="shared" ref="L72" si="134">J72-K72</f>
        <v>-86.2</v>
      </c>
      <c r="M72" s="86">
        <f>IFERROR(L72/K72,0)</f>
        <v>0</v>
      </c>
      <c r="N72" s="87"/>
      <c r="O72" s="79">
        <f>_xll.OneStreamExcelAddIn.XFFunctions.XFGetCell("TRUE", "CONSOL", $D$3,"TOT_Entity","USD","Actual",$F$3,"YTD",$B72,"TOPFLOW","TOP","TOP","top1",$C72,"top3","Open_Acute_DIV1","TOP5","TOP6","REPORTED","TOP8")</f>
        <v>-6908.16</v>
      </c>
      <c r="P72" s="79">
        <f>_xll.OneStreamExcelAddIn.XFFunctions.XFGetCell("TRUE", "CONSOL", $D$3,"TOT_Entity","USD","Actual",$E$3,"YTD",$B72,"TOPFLOW","TOP","TOP","top1",$C72,"top3","Open_Acute_DIV1","TOP5","TOP6","REPORTED","VAR_BW_PY_Actual")</f>
        <v>6821.96</v>
      </c>
      <c r="Q72" s="86">
        <f>IFERROR(P72/O72,0)</f>
        <v>-0.98752200296461001</v>
      </c>
      <c r="R72" s="87"/>
      <c r="S72" s="79">
        <f>_xll.OneStreamExcelAddIn.XFFunctions.XFGetCell("TRUE", "CONSOL", $D$3,"TOT_Entity","USD","MIDFCST",$E$3,"MTD",$B72,"TOPFLOW","TOP","TOP","top1",$C72,"top3","Open_Acute_DIV1","TOP5","TOP6","REPORTED","TOP8")</f>
        <v>0</v>
      </c>
      <c r="T72" s="79">
        <f>E72-S72</f>
        <v>0</v>
      </c>
      <c r="U72" s="86">
        <f>IFERROR(T72/S72,0)</f>
        <v>0</v>
      </c>
      <c r="V72" s="87"/>
      <c r="W72" s="69"/>
      <c r="X72" s="43"/>
      <c r="Y72" s="69"/>
      <c r="Z72" s="43"/>
      <c r="AB72" s="79">
        <f>_xll.OneStreamExcelAddIn.XFFunctions.XFGetCell("TRUE", "CONSOL", $D$3,"TOT_Entity","USD","Actual",[1]Setup!C4,"PERIODIC",$B72,"TOPFLOW","TOP","TOP","top1",$C72,"top3","Open_Acute_DIV1","TOP5","TOP6","REPORTED","TOP8")</f>
        <v>-86.2</v>
      </c>
      <c r="AC72" s="79">
        <f>_xll.OneStreamExcelAddIn.XFFunctions.XFGetCell("TRUE", "CONSOL", $D$3,"TOT_Entity","Aggregated","Budget_Working",[1]Setup!C4,"PERIODIC",$B72,"TOPFLOW","TOP","TOP","top1",$C72,"top3","Open_Acute_DIV1","TOP5","TOP6","REPORTED","TOP8")</f>
        <v>0</v>
      </c>
      <c r="AD72" s="79">
        <f>AB72-AC72</f>
        <v>-86.2</v>
      </c>
      <c r="AE72" s="86">
        <f>IFERROR(AD72/AC72,0)</f>
        <v>0</v>
      </c>
      <c r="AG72" s="79">
        <f>_xll.OneStreamExcelAddIn.XFFunctions.XFGetCell("TRUE", "CONSOL", $D$3,"TOT_Entity","USD","Actual",[1]Setup!C5,"PERIODIC",$B72,"TOPFLOW","TOP","TOP","top1",$C72,"top3","Open_Acute_DIV1","TOP5","TOP6","REPORTED","TOP8")</f>
        <v>0</v>
      </c>
      <c r="AH72" s="79">
        <f>_xll.OneStreamExcelAddIn.XFFunctions.XFGetCell("TRUE", "CONSOL", $D$3,"TOT_Entity","Aggregated","Budget_Working",[1]Setup!C5,"PERIODIC",$B72,"TOPFLOW","TOP","TOP","top1",$C72,"top3","Open_Acute_DIV1","TOP5","TOP6","REPORTED","TOP8")</f>
        <v>0</v>
      </c>
      <c r="AI72" s="79">
        <f>AG72-AH72</f>
        <v>0</v>
      </c>
      <c r="AJ72" s="86">
        <f>IFERROR(AI72/AH72,0)</f>
        <v>0</v>
      </c>
      <c r="AL72" s="79">
        <f>_xll.OneStreamExcelAddIn.XFFunctions.XFGetCell("TRUE", "CONSOL", $D$3,"TOT_Entity","USD","Actual",[1]Setup!C6,"PERIODIC",$B72,"TOPFLOW","TOP","TOP","top1",$C72,"top3","Open_Acute_DIV1","TOP5","TOP6","REPORTED","TOP8")</f>
        <v>0</v>
      </c>
      <c r="AM72" s="79">
        <f>_xll.OneStreamExcelAddIn.XFFunctions.XFGetCell("TRUE", "CONSOL", $D$3,"TOT_Entity","Aggregated","Budget_Working",[1]Setup!C6,"PERIODIC",$B72,"TOPFLOW","TOP","TOP","top1",$C72,"top3","Open_Acute_DIV1","TOP5","TOP6","REPORTED","TOP8")</f>
        <v>0</v>
      </c>
      <c r="AN72" s="79">
        <f>AL72-AM72</f>
        <v>0</v>
      </c>
      <c r="AO72" s="86">
        <f>IFERROR((AL72/AM72)-1,0)</f>
        <v>0</v>
      </c>
      <c r="AQ72" s="79">
        <f>_xll.OneStreamExcelAddIn.XFFunctions.XFGetCell("TRUE", "CONSOL", $D$3,"TOT_Entity","USD","Actual",[1]Setup!C7,"PERIODIC",$B72,"TOPFLOW","TOP","TOP","top1",$C72,"top3","Open_Acute_DIV1","TOP5","TOP6","REPORTED","TOP8")</f>
        <v>0</v>
      </c>
      <c r="AR72" s="79">
        <f>_xll.OneStreamExcelAddIn.XFFunctions.XFGetCell("TRUE", "CONSOL", $D$3,"TOT_Entity","Aggregated","Budget_Working",[1]Setup!C7,"PERIODIC",$B72,"TOPFLOW","TOP","TOP","top1",$C72,"top3","Open_Acute_DIV1","TOP5","TOP6","REPORTED","TOP8")</f>
        <v>0</v>
      </c>
      <c r="AS72" s="79">
        <f>AQ72-AR72</f>
        <v>0</v>
      </c>
      <c r="AT72" s="86">
        <f>IFERROR((AQ72/AR72)-1,0)</f>
        <v>0</v>
      </c>
      <c r="AV72" s="79">
        <f>_xll.OneStreamExcelAddIn.XFFunctions.XFGetCell("TRUE", "CONSOL", $D$3,"TOT_Entity","USD","Actual",[1]Setup!C8,"PERIODIC",$B72,"TOPFLOW","TOP","TOP","top1",$C72,"top3","Open_Acute_DIV1","TOP5","TOP6","REPORTED","TOP8")</f>
        <v>86.2</v>
      </c>
      <c r="AW72" s="79">
        <f>_xll.OneStreamExcelAddIn.XFFunctions.XFGetCell("TRUE", "CONSOL", $D$3,"TOT_Entity","Aggregated","Budget_Working",[1]Setup!C8,"PERIODIC",$B72,"TOPFLOW","TOP","TOP","top1",$C72,"top3","Open_Acute_DIV1","TOP5","TOP6","REPORTED","TOP8")</f>
        <v>0</v>
      </c>
      <c r="AX72" s="79">
        <f>AV72-AW72</f>
        <v>86.2</v>
      </c>
      <c r="AY72" s="86">
        <f>IFERROR((AV72/AW72)-1,0)</f>
        <v>0</v>
      </c>
      <c r="BA72" s="79">
        <f>_xll.OneStreamExcelAddIn.XFFunctions.XFGetCell("TRUE", "CONSOL", $D$3,"TOT_Entity","USD","Actual",[1]Setup!C9,"PERIODIC",$B72,"TOPFLOW","TOP","TOP","top1",$C72,"top3","Open_Acute_DIV1","TOP5","TOP6","REPORTED","TOP8")</f>
        <v>0</v>
      </c>
      <c r="BB72" s="79">
        <f>_xll.OneStreamExcelAddIn.XFFunctions.XFGetCell("TRUE", "CONSOL", $D$3,"TOT_Entity","Aggregated","Budget_Working",[1]Setup!C9,"PERIODIC",$B72,"TOPFLOW","TOP","TOP","top1",$C72,"top3","Open_Acute_DIV1","TOP5","TOP6","REPORTED","TOP8")</f>
        <v>0</v>
      </c>
      <c r="BC72" s="79">
        <f>BA72-BB72</f>
        <v>0</v>
      </c>
      <c r="BD72" s="86">
        <f>IFERROR((BA72/BB72)-1,0)</f>
        <v>0</v>
      </c>
      <c r="BF72" s="79">
        <f>_xll.OneStreamExcelAddIn.XFFunctions.XFGetCell("TRUE", "CONSOL", $D$3,"TOT_Entity","USD","Actual",[1]Setup!C10,"PERIODIC",$B72,"TOPFLOW","TOP","TOP","top1",$C72,"top3","Open_Acute_DIV1","TOP5","TOP6","REPORTED","TOP8")</f>
        <v>0</v>
      </c>
      <c r="BG72" s="79">
        <f>_xll.OneStreamExcelAddIn.XFFunctions.XFGetCell("TRUE", "CONSOL", $D$3,"TOT_Entity","Aggregated","Budget_Working",[1]Setup!C10,"PERIODIC",$B72,"TOPFLOW","TOP","TOP","top1",$C72,"top3","Open_Acute_DIV1","TOP5","TOP6","REPORTED","TOP8")</f>
        <v>0</v>
      </c>
      <c r="BH72" s="79">
        <f>BF72-BG72</f>
        <v>0</v>
      </c>
      <c r="BI72" s="86">
        <f>IFERROR((BF72/BG72)-1,0)</f>
        <v>0</v>
      </c>
      <c r="BK72" s="79">
        <f>_xll.OneStreamExcelAddIn.XFFunctions.XFGetCell("TRUE", "CONSOL", $D$3,"TOT_Entity","USD","Actual",[1]Setup!C11,"PERIODIC",$B72,"TOPFLOW","TOP","TOP","top1",$C72,"top3","Open_Acute_DIV1","TOP5","TOP6","REPORTED","TOP8")</f>
        <v>0</v>
      </c>
      <c r="BL72" s="79">
        <f>_xll.OneStreamExcelAddIn.XFFunctions.XFGetCell("TRUE", "CONSOL", $D$3,"TOT_Entity","Aggregated","Budget_Working",[1]Setup!C11,"PERIODIC",$B72,"TOPFLOW","TOP","TOP","top1",$C72,"top3","Open_Acute_DIV1","TOP5","TOP6","REPORTED","TOP8")</f>
        <v>0</v>
      </c>
      <c r="BM72" s="79">
        <f>BK72-BL72</f>
        <v>0</v>
      </c>
      <c r="BN72" s="86">
        <f>IFERROR((BK72/BL72)-1,0)</f>
        <v>0</v>
      </c>
      <c r="BP72" s="79">
        <f>_xll.OneStreamExcelAddIn.XFFunctions.XFGetCell("TRUE", "CONSOL", $D$3,"TOT_Entity","USD","Actual",[1]Setup!C12,"PERIODIC",$B72,"TOPFLOW","TOP","TOP","top1",$C72,"top3","Open_Acute_DIV1","TOP5","TOP6","REPORTED","TOP8")</f>
        <v>0</v>
      </c>
      <c r="BQ72" s="79">
        <f>_xll.OneStreamExcelAddIn.XFFunctions.XFGetCell("TRUE", "CONSOL", $D$3,"TOT_Entity","Aggregated","Budget_Working",[1]Setup!C12,"PERIODIC",$B72,"TOPFLOW","TOP","TOP","top1",$C72,"top3","Open_Acute_DIV1","TOP5","TOP6","REPORTED","TOP8")</f>
        <v>0</v>
      </c>
      <c r="BR72" s="79">
        <f>BP72-BQ72</f>
        <v>0</v>
      </c>
      <c r="BS72" s="86">
        <f>IFERROR((BP72/BQ72)-1,0)</f>
        <v>0</v>
      </c>
      <c r="BU72" s="79">
        <f>_xll.OneStreamExcelAddIn.XFFunctions.XFGetCell("TRUE", "CONSOL", $D$3,"TOT_Entity","USD","Actual",[1]Setup!C13,"PERIODIC",$B72,"TOPFLOW","TOP","TOP","top1",$C72,"top3","Open_Acute_DIV1","TOP5","TOP6","REPORTED","TOP8")</f>
        <v>0</v>
      </c>
      <c r="BV72" s="79">
        <f>_xll.OneStreamExcelAddIn.XFFunctions.XFGetCell("TRUE", "CONSOL", $D$3,"TOT_Entity","Aggregated","Budget_Working",[1]Setup!C13,"PERIODIC",$B72,"TOPFLOW","TOP","TOP","top1",$C72,"top3","Open_Acute_DIV1","TOP5","TOP6","REPORTED","TOP8")</f>
        <v>0</v>
      </c>
      <c r="BW72" s="79">
        <f>BU72-BV72</f>
        <v>0</v>
      </c>
      <c r="BX72" s="86">
        <f>IFERROR((BU72/BV72)-1,0)</f>
        <v>0</v>
      </c>
      <c r="BZ72" s="79">
        <f>_xll.OneStreamExcelAddIn.XFFunctions.XFGetCell("TRUE", "CONSOL", $D$3,"TOT_Entity","USD","Actual",[1]Setup!C14,"PERIODIC",$B72,"TOPFLOW","TOP","TOP","top1",$C72,"top3","Open_Acute_DIV1","TOP5","TOP6","REPORTED","TOP8")</f>
        <v>0</v>
      </c>
      <c r="CA72" s="79">
        <f>_xll.OneStreamExcelAddIn.XFFunctions.XFGetCell("TRUE", "CONSOL", $D$3,"TOT_Entity","Aggregated","Budget_Working",[1]Setup!C14,"PERIODIC",$B72,"TOPFLOW","TOP","TOP","top1",$C72,"top3","Open_Acute_DIV1","TOP5","TOP6","REPORTED","TOP8")</f>
        <v>0</v>
      </c>
      <c r="CB72" s="79">
        <f>BZ72-CA72</f>
        <v>0</v>
      </c>
      <c r="CC72" s="86">
        <f>IFERROR((BZ72/CA72)-1,0)</f>
        <v>0</v>
      </c>
      <c r="CE72" s="79">
        <f>_xll.OneStreamExcelAddIn.XFFunctions.XFGetCell("TRUE", "CONSOL", $D$3,"TOT_Entity","USD","Actual",[1]Setup!C15,"PERIODIC",$B72,"TOPFLOW","TOP","TOP","top1",$C72,"top3","Open_Acute_DIV1","TOP5","TOP6","REPORTED","TOP8")</f>
        <v>0</v>
      </c>
      <c r="CF72" s="79">
        <f>_xll.OneStreamExcelAddIn.XFFunctions.XFGetCell("TRUE", "CONSOL", $D$3,"TOT_Entity","Aggregated","Budget_Working",[1]Setup!C15,"PERIODIC",$B72,"TOPFLOW","TOP","TOP","top1",$C72,"top3","Open_Acute_DIV1","TOP5","TOP6","REPORTED","TOP8")</f>
        <v>0</v>
      </c>
      <c r="CG72" s="79">
        <f>CE72-CF72</f>
        <v>0</v>
      </c>
      <c r="CH72" s="86">
        <f>IFERROR((CE72/CF72)-1,0)</f>
        <v>0</v>
      </c>
      <c r="CI72" s="86"/>
      <c r="CJ72" s="79">
        <f>_xll.OneStreamExcelAddIn.XFFunctions.XFGetCell("TRUE", "CONSOL", $D$3,"TOT_Entity","USD","Actual",[1]Setup!C4,"PERIODIC",$B72,"TOPFLOW","TOP","TOP","top1",$C72,"top3","Open_Acute_DIV1","TOP5","TOP6","REPORTED","TOP8")</f>
        <v>-86.2</v>
      </c>
      <c r="CK72" s="79">
        <f>_xll.OneStreamExcelAddIn.XFFunctions.XFGetCell("TRUE", "CONSOL", $D$3,"TOT_Entity","USD","Actual",[1]Setup!C5,"PERIODIC",$B72,"TOPFLOW","TOP","TOP","top1",$C72,"top3","Open_Acute_DIV1","TOP5","TOP6","REPORTED","TOP8")</f>
        <v>0</v>
      </c>
      <c r="CL72" s="79">
        <f>_xll.OneStreamExcelAddIn.XFFunctions.XFGetCell("TRUE", "CONSOL", $D$3,"TOT_Entity","USD","Actual",[1]Setup!C6,"PERIODIC",$B72,"TOPFLOW","TOP","TOP","top1",$C72,"top3","Open_Acute_DIV1","TOP5","TOP6","REPORTED","TOP8")</f>
        <v>0</v>
      </c>
      <c r="CM72" s="79">
        <f>_xll.OneStreamExcelAddIn.XFFunctions.XFGetCell("TRUE", "CONSOL", $D$3,"TOT_Entity","USD","Actual",[1]Setup!C7,"PERIODIC",$B72,"TOPFLOW","TOP","TOP","top1",$C72,"top3","Open_Acute_DIV1","TOP5","TOP6","REPORTED","TOP8")</f>
        <v>0</v>
      </c>
      <c r="CN72" s="79">
        <f>_xll.OneStreamExcelAddIn.XFFunctions.XFGetCell("TRUE", "CONSOL", $D$3,"TOT_Entity","USD","Actual",[1]Setup!C8,"PERIODIC",$B72,"TOPFLOW","TOP","TOP","top1",$C72,"top3","Open_Acute_DIV1","TOP5","TOP6","REPORTED","TOP8")</f>
        <v>86.2</v>
      </c>
      <c r="CO72" s="79">
        <f>_xll.OneStreamExcelAddIn.XFFunctions.XFGetCell("TRUE", "CONSOL", $D$3,"TOT_Entity","USD","Actual",[1]Setup!C9,"PERIODIC",$B72,"TOPFLOW","TOP","TOP","top1",$C72,"top3","Open_Acute_DIV1","TOP5","TOP6","REPORTED","TOP8")</f>
        <v>0</v>
      </c>
      <c r="CP72" s="79">
        <f>_xll.OneStreamExcelAddIn.XFFunctions.XFGetCell("TRUE", "CONSOL", $D$3,"TOT_Entity","USD","Actual",[1]Setup!C10,"PERIODIC",$B72,"TOPFLOW","TOP","TOP","top1",$C72,"top3","Open_Acute_DIV1","TOP5","TOP6","REPORTED","TOP8")</f>
        <v>0</v>
      </c>
      <c r="CQ72" s="79">
        <f>_xll.OneStreamExcelAddIn.XFFunctions.XFGetCell("TRUE", "CONSOL", $D$3,"TOT_Entity","USD","Actual",[1]Setup!C11,"PERIODIC",$B72,"TOPFLOW","TOP","TOP","top1",$C72,"top3","Open_Acute_DIV1","TOP5","TOP6","REPORTED","TOP8")</f>
        <v>0</v>
      </c>
      <c r="CR72" s="79">
        <f>_xll.OneStreamExcelAddIn.XFFunctions.XFGetCell("TRUE", "CONSOL", $D$3,"TOT_Entity","USD","Actual",[1]Setup!C12,"PERIODIC",$B72,"TOPFLOW","TOP","TOP","top1",$C72,"top3","Open_Acute_DIV1","TOP5","TOP6","REPORTED","TOP8")</f>
        <v>0</v>
      </c>
      <c r="CS72" s="79">
        <f>_xll.OneStreamExcelAddIn.XFFunctions.XFGetCell("TRUE", "CONSOL", $D$3,"TOT_Entity","USD","Actual",[1]Setup!C13,"PERIODIC",$B72,"TOPFLOW","TOP","TOP","top1",$C72,"top3","Open_Acute_DIV1","TOP5","TOP6","REPORTED","TOP8")</f>
        <v>0</v>
      </c>
      <c r="CT72" s="79">
        <f>_xll.OneStreamExcelAddIn.XFFunctions.XFGetCell("TRUE", "CONSOL", $D$3,"TOT_Entity","USD","Actual",[1]Setup!C14,"PERIODIC",$B72,"TOPFLOW","TOP","TOP","top1",$C72,"top3","Open_Acute_DIV1","TOP5","TOP6","REPORTED","TOP8")</f>
        <v>0</v>
      </c>
      <c r="CU72" s="79">
        <f>_xll.OneStreamExcelAddIn.XFFunctions.XFGetCell("TRUE", "CONSOL", $D$3,"TOT_Entity","USD","Actual",[1]Setup!C15,"PERIODIC",$B72,"TOPFLOW","TOP","TOP","top1",$C72,"top3","Open_Acute_DIV1","TOP5","TOP6","REPORTED","TOP8")</f>
        <v>0</v>
      </c>
      <c r="CV72" s="79"/>
      <c r="CW72" s="79">
        <f>_xll.OneStreamExcelAddIn.XFFunctions.XFGetCell("TRUE", "CONSOL", $D$3,"TOT_Entity","USD","Actual",[1]Setup!C17,"PERIODIC",$B72,"TOPFLOW","TOP","TOP","top1",$C72,"top3","Open_Acute_DIV1","TOP5","TOP6","REPORTED","TOP8")</f>
        <v>0</v>
      </c>
      <c r="CX72" s="79">
        <f>_xll.OneStreamExcelAddIn.XFFunctions.XFGetCell("TRUE", "CONSOL", $D$3,"TOT_Entity","USD","Actual",[1]Setup!C18,"PERIODIC",$B72,"TOPFLOW","TOP","TOP","top1",$C72,"top3","Open_Acute_DIV1","TOP5","TOP6","REPORTED","TOP8")</f>
        <v>0</v>
      </c>
      <c r="CY72" s="79">
        <f>_xll.OneStreamExcelAddIn.XFFunctions.XFGetCell("TRUE", "CONSOL", $D$3,"TOT_Entity","USD","Actual",[1]Setup!C19,"PERIODIC",$B72,"TOPFLOW","TOP","TOP","top1",$C72,"top3","Open_Acute_DIV1","TOP5","TOP6","REPORTED","TOP8")</f>
        <v>-6908.16</v>
      </c>
      <c r="CZ72" s="79">
        <f>_xll.OneStreamExcelAddIn.XFFunctions.XFGetCell("TRUE", "CONSOL", $D$3,"TOT_Entity","USD","Actual",[1]Setup!C20,"PERIODIC",$B72,"TOPFLOW","TOP","TOP","top1",$C72,"top3","Open_Acute_DIV1","TOP5","TOP6","REPORTED","TOP8")</f>
        <v>0</v>
      </c>
      <c r="DA72" s="79">
        <f>_xll.OneStreamExcelAddIn.XFFunctions.XFGetCell("TRUE", "CONSOL", $D$3,"TOT_Entity","USD","Actual",[1]Setup!C21,"PERIODIC",$B72,"TOPFLOW","TOP","TOP","top1",$C72,"top3","Open_Acute_DIV1","TOP5","TOP6","REPORTED","TOP8")</f>
        <v>-154.87</v>
      </c>
      <c r="DB72" s="79">
        <f>_xll.OneStreamExcelAddIn.XFFunctions.XFGetCell("TRUE", "CONSOL", $D$3,"TOT_Entity","USD","Actual",[1]Setup!C22,"PERIODIC",$B72,"TOPFLOW","TOP","TOP","top1",$C72,"top3","Open_Acute_DIV1","TOP5","TOP6","REPORTED","TOP8")</f>
        <v>0</v>
      </c>
      <c r="DC72" s="79">
        <f>_xll.OneStreamExcelAddIn.XFFunctions.XFGetCell("TRUE", "CONSOL", $D$3,"TOT_Entity","USD","Actual",[1]Setup!C23,"PERIODIC",$B72,"TOPFLOW","TOP","TOP","top1",$C72,"top3","Open_Acute_DIV1","TOP5","TOP6","REPORTED","TOP8")</f>
        <v>0</v>
      </c>
      <c r="DD72" s="79">
        <f>_xll.OneStreamExcelAddIn.XFFunctions.XFGetCell("TRUE", "CONSOL", $D$3,"TOT_Entity","USD","Actual",[1]Setup!C24,"PERIODIC",$B72,"TOPFLOW","TOP","TOP","top1",$C72,"top3","Open_Acute_DIV1","TOP5","TOP6","REPORTED","TOP8")</f>
        <v>0</v>
      </c>
      <c r="DE72" s="79">
        <f>_xll.OneStreamExcelAddIn.XFFunctions.XFGetCell("TRUE", "CONSOL", $D$3,"TOT_Entity","USD","Actual",[1]Setup!C25,"PERIODIC",$B72,"TOPFLOW","TOP","TOP","top1",$C72,"top3","Open_Acute_DIV1","TOP5","TOP6","REPORTED","TOP8")</f>
        <v>0</v>
      </c>
      <c r="DF72" s="79">
        <f>_xll.OneStreamExcelAddIn.XFFunctions.XFGetCell("TRUE", "CONSOL", $D$3,"TOT_Entity","USD","Actual",[1]Setup!C26,"PERIODIC",$B72,"TOPFLOW","TOP","TOP","top1",$C72,"top3","Open_Acute_DIV1","TOP5","TOP6","REPORTED","TOP8")</f>
        <v>0</v>
      </c>
      <c r="DG72" s="79">
        <f>_xll.OneStreamExcelAddIn.XFFunctions.XFGetCell("TRUE", "CONSOL", $D$3,"TOT_Entity","USD","Actual",[1]Setup!C27,"PERIODIC",$B72,"TOPFLOW","TOP","TOP","top1",$C72,"top3","Open_Acute_DIV1","TOP5","TOP6","REPORTED","TOP8")</f>
        <v>0</v>
      </c>
      <c r="DH72" s="79">
        <f>_xll.OneStreamExcelAddIn.XFFunctions.XFGetCell("TRUE", "CONSOL", $D$3,"TOT_Entity","USD","Actual",[1]Setup!C28,"PERIODIC",$B72,"TOPFLOW","TOP","TOP","top1",$C72,"top3","Open_Acute_DIV1","TOP5","TOP6","REPORTED","TOP8")</f>
        <v>0</v>
      </c>
      <c r="DI72" s="79"/>
      <c r="DJ72" s="79">
        <f>_xll.OneStreamExcelAddIn.XFFunctions.XFGetCell("TRUE", "CONSOL", $D$3,"TOT_Entity","Aggregated","Budget_Working",[1]Setup!C4,"PERIODIC",$B72,"TOPFLOW","TOP","TOP","top1",$C72,"top3","Open_Acute_DIV1","TOP5","TOP6","REPORTED","TOP8")</f>
        <v>0</v>
      </c>
      <c r="DK72" s="79">
        <f>_xll.OneStreamExcelAddIn.XFFunctions.XFGetCell("TRUE", "CONSOL", $D$3,"TOT_Entity","Aggregated","Budget_Working",[1]Setup!C5,"PERIODIC",$B72,"TOPFLOW","TOP","TOP","top1",$C72,"top3","Open_Acute_DIV1","TOP5","TOP6","REPORTED","TOP8")</f>
        <v>0</v>
      </c>
      <c r="DL72" s="79">
        <f>_xll.OneStreamExcelAddIn.XFFunctions.XFGetCell("TRUE", "CONSOL", $D$3,"TOT_Entity","Aggregated","Budget_Working",[1]Setup!C6,"PERIODIC",$B72,"TOPFLOW","TOP","TOP","top1",$C72,"top3","Open_Acute_DIV1","TOP5","TOP6","REPORTED","TOP8")</f>
        <v>0</v>
      </c>
      <c r="DM72" s="79">
        <f>_xll.OneStreamExcelAddIn.XFFunctions.XFGetCell("TRUE", "CONSOL", $D$3,"TOT_Entity","Aggregated","Budget_Working",[1]Setup!C7,"PERIODIC",$B72,"TOPFLOW","TOP","TOP","top1",$C72,"top3","Open_Acute_DIV1","TOP5","TOP6","REPORTED","TOP8")</f>
        <v>0</v>
      </c>
      <c r="DN72" s="79">
        <f>_xll.OneStreamExcelAddIn.XFFunctions.XFGetCell("TRUE", "CONSOL", $D$3,"TOT_Entity","Aggregated","Budget_Working",[1]Setup!C8,"PERIODIC",$B72,"TOPFLOW","TOP","TOP","top1",$C72,"top3","Open_Acute_DIV1","TOP5","TOP6","REPORTED","TOP8")</f>
        <v>0</v>
      </c>
      <c r="DO72" s="79">
        <f>_xll.OneStreamExcelAddIn.XFFunctions.XFGetCell("TRUE", "CONSOL", $D$3,"TOT_Entity","Aggregated","Budget_Working",[1]Setup!C9,"PERIODIC",$B72,"TOPFLOW","TOP","TOP","top1",$C72,"top3","Open_Acute_DIV1","TOP5","TOP6","REPORTED","TOP8")</f>
        <v>0</v>
      </c>
      <c r="DP72" s="79">
        <f>_xll.OneStreamExcelAddIn.XFFunctions.XFGetCell("TRUE", "CONSOL", $D$3,"TOT_Entity","Aggregated","Budget_Working",[1]Setup!C10,"PERIODIC",$B72,"TOPFLOW","TOP","TOP","top1",$C72,"top3","Open_Acute_DIV1","TOP5","TOP6","REPORTED","TOP8")</f>
        <v>0</v>
      </c>
      <c r="DQ72" s="79">
        <f>_xll.OneStreamExcelAddIn.XFFunctions.XFGetCell("TRUE", "CONSOL", $D$3,"TOT_Entity","Aggregated","Budget_Working",[1]Setup!C11,"PERIODIC",$B72,"TOPFLOW","TOP","TOP","top1",$C72,"top3","Open_Acute_DIV1","TOP5","TOP6","REPORTED","TOP8")</f>
        <v>0</v>
      </c>
      <c r="DR72" s="79">
        <f>_xll.OneStreamExcelAddIn.XFFunctions.XFGetCell("TRUE", "CONSOL", $D$3,"TOT_Entity","Aggregated","Budget_Working",[1]Setup!C12,"PERIODIC",$B72,"TOPFLOW","TOP","TOP","top1",$C72,"top3","Open_Acute_DIV1","TOP5","TOP6","REPORTED","TOP8")</f>
        <v>0</v>
      </c>
      <c r="DS72" s="79">
        <f>_xll.OneStreamExcelAddIn.XFFunctions.XFGetCell("TRUE", "CONSOL", $D$3,"TOT_Entity","Aggregated","Budget_Working",[1]Setup!C13,"PERIODIC",$B72,"TOPFLOW","TOP","TOP","top1",$C72,"top3","Open_Acute_DIV1","TOP5","TOP6","REPORTED","TOP8")</f>
        <v>0</v>
      </c>
      <c r="DT72" s="79">
        <f>_xll.OneStreamExcelAddIn.XFFunctions.XFGetCell("TRUE", "CONSOL", $D$3,"TOT_Entity","Aggregated","Budget_Working",[1]Setup!C14,"PERIODIC",$B72,"TOPFLOW","TOP","TOP","top1",$C72,"top3","Open_Acute_DIV1","TOP5","TOP6","REPORTED","TOP8")</f>
        <v>0</v>
      </c>
      <c r="DU72" s="79">
        <f>_xll.OneStreamExcelAddIn.XFFunctions.XFGetCell("TRUE", "CONSOL", $D$3,"TOT_Entity","Aggregated","Budget_Working",[1]Setup!C15,"PERIODIC",$B72,"TOPFLOW","TOP","TOP","top1",$C72,"top3","Open_Acute_DIV1","TOP5","TOP6","REPORTED","TOP8")</f>
        <v>0</v>
      </c>
      <c r="DV72" s="79"/>
      <c r="DW72" s="79">
        <f>_xll.OneStreamExcelAddIn.XFFunctions.XFGetCell("TRUE", "CONSOL", $D$3,"TOT_Entity","USD","Budget_Final",[1]Setup!C17,"PERIODIC",$B72,"TOPFLOW","TOP","TOP","top1",$C72,"top3","Open_Acute_DIV1","TOP5","TOP6","REPORTED","TOP8")</f>
        <v>0</v>
      </c>
      <c r="DX72" s="79">
        <f>_xll.OneStreamExcelAddIn.XFFunctions.XFGetCell("TRUE", "CONSOL", $D$3,"TOT_Entity","USD","Budget_Final",[1]Setup!C18,"PERIODIC",$B72,"TOPFLOW","TOP","TOP","top1",$C72,"top3","Open_Acute_DIV1","TOP5","TOP6","REPORTED","TOP8")</f>
        <v>0</v>
      </c>
      <c r="DY72" s="79">
        <f>_xll.OneStreamExcelAddIn.XFFunctions.XFGetCell("TRUE", "CONSOL", $D$3,"TOT_Entity","USD","Budget_Final",[1]Setup!C19,"PERIODIC",$B72,"TOPFLOW","TOP","TOP","top1",$C72,"top3","Open_Acute_DIV1","TOP5","TOP6","REPORTED","TOP8")</f>
        <v>0</v>
      </c>
      <c r="DZ72" s="79">
        <f>_xll.OneStreamExcelAddIn.XFFunctions.XFGetCell("TRUE", "CONSOL", $D$3,"TOT_Entity","USD","Budget_Final",[1]Setup!C20,"PERIODIC",$B72,"TOPFLOW","TOP","TOP","top1",$C72,"top3","Open_Acute_DIV1","TOP5","TOP6","REPORTED","TOP8")</f>
        <v>0</v>
      </c>
      <c r="EA72" s="79">
        <f>_xll.OneStreamExcelAddIn.XFFunctions.XFGetCell("TRUE", "CONSOL", $D$3,"TOT_Entity","USD","Budget_Final",[1]Setup!C21,"PERIODIC",$B72,"TOPFLOW","TOP","TOP","top1",$C72,"top3","Open_Acute_DIV1","TOP5","TOP6","REPORTED","TOP8")</f>
        <v>0</v>
      </c>
      <c r="EB72" s="79">
        <f>_xll.OneStreamExcelAddIn.XFFunctions.XFGetCell("TRUE", "CONSOL", $D$3,"TOT_Entity","USD","Budget_Final",[1]Setup!C22,"PERIODIC",$B72,"TOPFLOW","TOP","TOP","top1",$C72,"top3","Open_Acute_DIV1","TOP5","TOP6","REPORTED","TOP8")</f>
        <v>0</v>
      </c>
      <c r="EC72" s="79">
        <f>_xll.OneStreamExcelAddIn.XFFunctions.XFGetCell("TRUE", "CONSOL", $D$3,"TOT_Entity","USD","Budget_Final",[1]Setup!C23,"PERIODIC",$B72,"TOPFLOW","TOP","TOP","top1",$C72,"top3","Open_Acute_DIV1","TOP5","TOP6","REPORTED","TOP8")</f>
        <v>0</v>
      </c>
      <c r="ED72" s="79">
        <f>_xll.OneStreamExcelAddIn.XFFunctions.XFGetCell("TRUE", "CONSOL", $D$3,"TOT_Entity","USD","Budget_Final",[1]Setup!C24,"PERIODIC",$B72,"TOPFLOW","TOP","TOP","top1",$C72,"top3","Open_Acute_DIV1","TOP5","TOP6","REPORTED","TOP8")</f>
        <v>0</v>
      </c>
      <c r="EE72" s="79">
        <f>_xll.OneStreamExcelAddIn.XFFunctions.XFGetCell("TRUE", "CONSOL", $D$3,"TOT_Entity","USD","Budget_Final",[1]Setup!C25,"PERIODIC",$B72,"TOPFLOW","TOP","TOP","top1",$C72,"top3","Open_Acute_DIV1","TOP5","TOP6","REPORTED","TOP8")</f>
        <v>0</v>
      </c>
      <c r="EF72" s="79">
        <f>_xll.OneStreamExcelAddIn.XFFunctions.XFGetCell("TRUE", "CONSOL", $D$3,"TOT_Entity","USD","Budget_Final",[1]Setup!C26,"PERIODIC",$B72,"TOPFLOW","TOP","TOP","top1",$C72,"top3","Open_Acute_DIV1","TOP5","TOP6","REPORTED","TOP8")</f>
        <v>0</v>
      </c>
      <c r="EG72" s="79">
        <f>_xll.OneStreamExcelAddIn.XFFunctions.XFGetCell("TRUE", "CONSOL", $D$3,"TOT_Entity","USD","Budget_Final",[1]Setup!C27,"PERIODIC",$B72,"TOPFLOW","TOP","TOP","top1",$C72,"top3","Open_Acute_DIV1","TOP5","TOP6","REPORTED","TOP8")</f>
        <v>0</v>
      </c>
      <c r="EH72" s="79">
        <f>_xll.OneStreamExcelAddIn.XFFunctions.XFGetCell("TRUE", "CONSOL", $D$3,"TOT_Entity","USD","Budget_Final",[1]Setup!C28,"PERIODIC",$B72,"TOPFLOW","TOP","TOP","top1",$C72,"top3","Open_Acute_DIV1","TOP5","TOP6","REPORTED","TOP8")</f>
        <v>0</v>
      </c>
    </row>
    <row r="73" spans="2:138" s="13" customFormat="1" x14ac:dyDescent="0.25">
      <c r="B73" s="65"/>
      <c r="C73" s="65"/>
      <c r="D73" s="58"/>
      <c r="E73" s="79"/>
      <c r="F73" s="79"/>
      <c r="G73" s="79"/>
      <c r="H73" s="80"/>
      <c r="I73" s="41"/>
      <c r="J73" s="79"/>
      <c r="K73" s="79"/>
      <c r="L73" s="79"/>
      <c r="M73" s="80"/>
      <c r="N73" s="41"/>
      <c r="O73" s="79"/>
      <c r="P73" s="79"/>
      <c r="Q73" s="80"/>
      <c r="R73" s="41"/>
      <c r="S73" s="79"/>
      <c r="T73" s="79"/>
      <c r="U73" s="80"/>
      <c r="V73" s="41"/>
      <c r="W73" s="84"/>
      <c r="X73" s="85"/>
      <c r="Y73" s="84"/>
      <c r="Z73" s="85"/>
      <c r="AA73" s="80"/>
      <c r="AB73" s="80"/>
      <c r="AC73" s="79"/>
      <c r="AD73" s="79"/>
      <c r="AE73" s="80"/>
      <c r="AG73" s="79"/>
      <c r="AH73" s="79"/>
      <c r="AI73" s="79"/>
      <c r="AJ73" s="80"/>
      <c r="AL73" s="79"/>
      <c r="AM73" s="79"/>
      <c r="AN73" s="79"/>
      <c r="AO73" s="80"/>
      <c r="AQ73" s="79"/>
      <c r="AR73" s="79"/>
      <c r="AS73" s="79"/>
      <c r="AT73" s="80"/>
      <c r="AV73" s="79"/>
      <c r="AW73" s="79"/>
      <c r="AX73" s="79"/>
      <c r="AY73" s="80"/>
      <c r="BA73" s="79"/>
      <c r="BB73" s="79"/>
      <c r="BC73" s="79"/>
      <c r="BD73" s="80"/>
      <c r="BF73" s="79"/>
      <c r="BG73" s="79"/>
      <c r="BH73" s="79"/>
      <c r="BI73" s="80"/>
      <c r="BK73" s="79"/>
      <c r="BL73" s="79"/>
      <c r="BM73" s="79"/>
      <c r="BN73" s="80"/>
      <c r="BP73" s="79"/>
      <c r="BQ73" s="79"/>
      <c r="BR73" s="79"/>
      <c r="BS73" s="80"/>
      <c r="BU73" s="79"/>
      <c r="BV73" s="79"/>
      <c r="BW73" s="79"/>
      <c r="BX73" s="80"/>
      <c r="BZ73" s="79"/>
      <c r="CA73" s="79"/>
      <c r="CB73" s="79"/>
      <c r="CC73" s="80"/>
      <c r="CE73" s="79"/>
      <c r="CF73" s="79"/>
      <c r="CG73" s="79"/>
      <c r="CH73" s="80"/>
      <c r="CI73" s="71"/>
      <c r="CJ73" s="79"/>
      <c r="CK73" s="79"/>
      <c r="CL73" s="79"/>
      <c r="CM73" s="79"/>
      <c r="CN73" s="79"/>
      <c r="CO73" s="79"/>
      <c r="CP73" s="79"/>
      <c r="CQ73" s="79"/>
      <c r="CR73" s="79"/>
      <c r="CS73" s="79"/>
      <c r="CT73" s="79"/>
      <c r="CU73" s="79"/>
      <c r="CV73" s="71"/>
      <c r="CW73" s="79"/>
      <c r="CX73" s="79"/>
      <c r="CY73" s="79"/>
      <c r="CZ73" s="79"/>
      <c r="DA73" s="79"/>
      <c r="DB73" s="79"/>
      <c r="DC73" s="79"/>
      <c r="DD73" s="79"/>
      <c r="DE73" s="79"/>
      <c r="DF73" s="79"/>
      <c r="DG73" s="79"/>
      <c r="DH73" s="79"/>
      <c r="DI73" s="71"/>
      <c r="DJ73" s="79"/>
      <c r="DK73" s="79"/>
      <c r="DL73" s="79"/>
      <c r="DM73" s="79"/>
      <c r="DN73" s="79"/>
      <c r="DO73" s="79"/>
      <c r="DP73" s="79"/>
      <c r="DQ73" s="79"/>
      <c r="DR73" s="79"/>
      <c r="DS73" s="79"/>
      <c r="DT73" s="79"/>
      <c r="DU73" s="79"/>
      <c r="DV73" s="71"/>
      <c r="DW73" s="79"/>
      <c r="DX73" s="79"/>
      <c r="DY73" s="79"/>
      <c r="DZ73" s="79"/>
      <c r="EA73" s="79"/>
      <c r="EB73" s="79"/>
      <c r="EC73" s="79"/>
      <c r="ED73" s="79"/>
      <c r="EE73" s="79"/>
      <c r="EF73" s="79"/>
      <c r="EG73" s="79"/>
      <c r="EH73" s="79"/>
    </row>
    <row r="74" spans="2:138" s="13" customFormat="1" x14ac:dyDescent="0.25">
      <c r="B74" s="65" t="s">
        <v>118</v>
      </c>
      <c r="C74" s="65"/>
      <c r="D74" s="58" t="s">
        <v>118</v>
      </c>
      <c r="E74" s="67">
        <f>_xll.OneStreamExcelAddIn.XFFunctions.XFGetCell("TRUE", "CONSOL", $D$3,"TOT_Entity","USD","Actual",$E$3,"PERIODIC",$B74,"TOPFLOW","TOP","TOP","top1",$C74,"top3","Open_Acute_DIV1","TOP5","TOP6","REPORTED","TOP8")</f>
        <v>3118170.97</v>
      </c>
      <c r="F74" s="67">
        <f>_xll.OneStreamExcelAddIn.XFFunctions.XFGetCell("TRUE", "CONSOL", $D$3,"TOT_Entity","Aggregated","Budget_Working",$E$3,"PERIODIC",$B74,"TOPFLOW","TOP","TOP","top1",$C74,"top3","Open_Acute_DIV1","TOP5","TOP6","REPORTED","TOP8")</f>
        <v>2862384.9490377721</v>
      </c>
      <c r="G74" s="67">
        <f t="shared" ref="G74" si="135">E74-F74</f>
        <v>255786.02096222807</v>
      </c>
      <c r="H74" s="68">
        <f>IFERROR(G74/F74,0)</f>
        <v>8.9361153554211453E-2</v>
      </c>
      <c r="I74" s="41"/>
      <c r="J74" s="67">
        <f>_xll.OneStreamExcelAddIn.XFFunctions.XFGetCell("TRUE", "CONSOL", $D$3,"TOT_Entity","USD","Actual",$E$3,"YTD",$B74,"TOPFLOW","TOP","TOP","top1",$C74,"top3","Open_Acute_DIV1","TOP5","TOP6","REPORTED","TOP8")</f>
        <v>9744977.8300000001</v>
      </c>
      <c r="K74" s="67">
        <f>_xll.OneStreamExcelAddIn.XFFunctions.XFGetCell("TRUE", "CONSOL", $D$3,"TOT_Entity","Aggregated","Budget_Working",$E$3,"YTD",$B74,"TOPFLOW","TOP","TOP","top1",$C74,"top3","Open_Acute_DIV1","TOP5","TOP6","REPORTED","TOP8")</f>
        <v>11864053.776385361</v>
      </c>
      <c r="L74" s="67">
        <f t="shared" ref="L74" si="136">J74-K74</f>
        <v>-2119075.9463853613</v>
      </c>
      <c r="M74" s="68">
        <f>IFERROR(L74/K74,0)</f>
        <v>-0.17861314406743892</v>
      </c>
      <c r="N74" s="41"/>
      <c r="O74" s="67">
        <f>_xll.OneStreamExcelAddIn.XFFunctions.XFGetCell("TRUE", "CONSOL", $D$3,"TOT_Entity","USD","Actual",$F$3,"YTD",$B74,"TOPFLOW","TOP","TOP","top1",$C74,"top3","Open_Acute_DIV1","TOP5","TOP6","REPORTED","TOP8")</f>
        <v>4620397.7700000005</v>
      </c>
      <c r="P74" s="67">
        <f>_xll.OneStreamExcelAddIn.XFFunctions.XFGetCell("TRUE", "CONSOL", $D$3,"TOT_Entity","USD","Actual",$E$3,"YTD",$B74,"TOPFLOW","TOP","TOP","top1",$C74,"top3","Open_Acute_DIV1","TOP5","TOP6","REPORTED","VAR_BW_PY_Actual")</f>
        <v>5124580.0599999996</v>
      </c>
      <c r="Q74" s="68">
        <f>IFERROR(P74/O74,0)</f>
        <v>1.1091209707687135</v>
      </c>
      <c r="R74" s="41"/>
      <c r="S74" s="67">
        <f>_xll.OneStreamExcelAddIn.XFFunctions.XFGetCell("TRUE", "CONSOL", $D$3,"TOT_Entity","USD","MIDFCST",$E$3,"MTD",$B74,"TOPFLOW","TOP","TOP","top1",$C74,"top3","Open_Acute_DIV1","TOP5","TOP6","REPORTED","TOP8")</f>
        <v>0</v>
      </c>
      <c r="T74" s="67">
        <f>E74-S74</f>
        <v>3118170.97</v>
      </c>
      <c r="U74" s="68">
        <f>IFERROR(T74/S74,0)</f>
        <v>0</v>
      </c>
      <c r="V74" s="41"/>
      <c r="W74" s="42"/>
      <c r="X74" s="43"/>
      <c r="Y74" s="42"/>
      <c r="Z74" s="44"/>
      <c r="AA74" s="58"/>
      <c r="AB74" s="67">
        <f>_xll.OneStreamExcelAddIn.XFFunctions.XFGetCell("TRUE", "CONSOL", $D$3,"TOT_Entity","USD","Actual",[1]Setup!C4,"PERIODIC",$B74,"TOPFLOW","TOP","TOP","top1",$C74,"top3","Open_Acute_DIV1","TOP5","TOP6","REPORTED","TOP8")</f>
        <v>2758501.72</v>
      </c>
      <c r="AC74" s="67">
        <f>_xll.OneStreamExcelAddIn.XFFunctions.XFGetCell("TRUE", "CONSOL", $D$3,"TOT_Entity","Aggregated","Budget_Working",[1]Setup!C4,"PERIODIC",$B74,"TOPFLOW","TOP","TOP","top1",$C74,"top3","Open_Acute_DIV1","TOP5","TOP6","REPORTED","TOP8")</f>
        <v>2752187.3770717611</v>
      </c>
      <c r="AD74" s="67">
        <f>AB74-AC74</f>
        <v>6314.3429282391444</v>
      </c>
      <c r="AE74" s="68">
        <f>IFERROR(AD74/AC74,0)</f>
        <v>2.2942997925371644E-3</v>
      </c>
      <c r="AG74" s="67">
        <f>_xll.OneStreamExcelAddIn.XFFunctions.XFGetCell("TRUE", "CONSOL", $D$3,"TOT_Entity","USD","Actual",[1]Setup!C5,"PERIODIC",$B74,"TOPFLOW","TOP","TOP","top1",$C74,"top3","Open_Acute_DIV1","TOP5","TOP6","REPORTED","TOP8")</f>
        <v>3027636.93</v>
      </c>
      <c r="AH74" s="67">
        <f>_xll.OneStreamExcelAddIn.XFFunctions.XFGetCell("TRUE", "CONSOL", $D$3,"TOT_Entity","Aggregated","Budget_Working",[1]Setup!C5,"PERIODIC",$B74,"TOPFLOW","TOP","TOP","top1",$C74,"top3","Open_Acute_DIV1","TOP5","TOP6","REPORTED","TOP8")</f>
        <v>2872167.4898482752</v>
      </c>
      <c r="AI74" s="67">
        <f>AG74-AH74</f>
        <v>155469.44015172496</v>
      </c>
      <c r="AJ74" s="68">
        <f>IFERROR(AI74/AH74,0)</f>
        <v>5.4129656679575387E-2</v>
      </c>
      <c r="AL74" s="67">
        <f>_xll.OneStreamExcelAddIn.XFFunctions.XFGetCell("TRUE", "CONSOL", $D$3,"TOT_Entity","USD","Actual",[1]Setup!C6,"PERIODIC",$B74,"TOPFLOW","TOP","TOP","top1",$C74,"top3","Open_Acute_DIV1","TOP5","TOP6","REPORTED","TOP8")</f>
        <v>840668.21</v>
      </c>
      <c r="AM74" s="67">
        <f>_xll.OneStreamExcelAddIn.XFFunctions.XFGetCell("TRUE", "CONSOL", $D$3,"TOT_Entity","Aggregated","Budget_Working",[1]Setup!C6,"PERIODIC",$B74,"TOPFLOW","TOP","TOP","top1",$C74,"top3","Open_Acute_DIV1","TOP5","TOP6","REPORTED","TOP8")</f>
        <v>3377313.9604275553</v>
      </c>
      <c r="AN74" s="67">
        <f>AL74-AM74</f>
        <v>-2536645.7504275553</v>
      </c>
      <c r="AO74" s="68">
        <f>IFERROR((AL74/AM74)-1,0)</f>
        <v>-0.75108378437710466</v>
      </c>
      <c r="AQ74" s="67">
        <f>_xll.OneStreamExcelAddIn.XFFunctions.XFGetCell("TRUE", "CONSOL", $D$3,"TOT_Entity","USD","Actual",[1]Setup!C7,"PERIODIC",$B74,"TOPFLOW","TOP","TOP","top1",$C74,"top3","Open_Acute_DIV1","TOP5","TOP6","REPORTED","TOP8")</f>
        <v>3118170.97</v>
      </c>
      <c r="AR74" s="67">
        <f>_xll.OneStreamExcelAddIn.XFFunctions.XFGetCell("TRUE", "CONSOL", $D$3,"TOT_Entity","Aggregated","Budget_Working",[1]Setup!C7,"PERIODIC",$B74,"TOPFLOW","TOP","TOP","top1",$C74,"top3","Open_Acute_DIV1","TOP5","TOP6","REPORTED","TOP8")</f>
        <v>2862384.9490377721</v>
      </c>
      <c r="AS74" s="67">
        <f>AQ74-AR74</f>
        <v>255786.02096222807</v>
      </c>
      <c r="AT74" s="68">
        <f>IFERROR((AQ74/AR74)-1,0)</f>
        <v>8.936115355421137E-2</v>
      </c>
      <c r="AV74" s="67">
        <f>_xll.OneStreamExcelAddIn.XFFunctions.XFGetCell("TRUE", "CONSOL", $D$3,"TOT_Entity","USD","Actual",[1]Setup!C8,"PERIODIC",$B74,"TOPFLOW","TOP","TOP","top1",$C74,"top3","Open_Acute_DIV1","TOP5","TOP6","REPORTED","TOP8")</f>
        <v>-9744977.8300000001</v>
      </c>
      <c r="AW74" s="67">
        <f>_xll.OneStreamExcelAddIn.XFFunctions.XFGetCell("TRUE", "CONSOL", $D$3,"TOT_Entity","Aggregated","Budget_Working",[1]Setup!C8,"PERIODIC",$B74,"TOPFLOW","TOP","TOP","top1",$C74,"top3","Open_Acute_DIV1","TOP5","TOP6","REPORTED","TOP8")</f>
        <v>2771185.000751025</v>
      </c>
      <c r="AX74" s="67">
        <f>AV74-AW74</f>
        <v>-12516162.830751024</v>
      </c>
      <c r="AY74" s="68">
        <f>IFERROR((AV74/AW74)-1,0)</f>
        <v>-4.5165381695408247</v>
      </c>
      <c r="BA74" s="67">
        <f>_xll.OneStreamExcelAddIn.XFFunctions.XFGetCell("TRUE", "CONSOL", $D$3,"TOT_Entity","USD","Actual",[1]Setup!C9,"PERIODIC",$B74,"TOPFLOW","TOP","TOP","top1",$C74,"top3","Open_Acute_DIV1","TOP5","TOP6","REPORTED","TOP8")</f>
        <v>0</v>
      </c>
      <c r="BB74" s="67">
        <f>_xll.OneStreamExcelAddIn.XFFunctions.XFGetCell("TRUE", "CONSOL", $D$3,"TOT_Entity","Aggregated","Budget_Working",[1]Setup!C9,"PERIODIC",$B74,"TOPFLOW","TOP","TOP","top1",$C74,"top3","Open_Acute_DIV1","TOP5","TOP6","REPORTED","TOP8")</f>
        <v>3067864.168322972</v>
      </c>
      <c r="BC74" s="67">
        <f>BA74-BB74</f>
        <v>-3067864.168322972</v>
      </c>
      <c r="BD74" s="68">
        <f>IFERROR((BA74/BB74)-1,0)</f>
        <v>-1</v>
      </c>
      <c r="BF74" s="67">
        <f>_xll.OneStreamExcelAddIn.XFFunctions.XFGetCell("TRUE", "CONSOL", $D$3,"TOT_Entity","USD","Actual",[1]Setup!C10,"PERIODIC",$B74,"TOPFLOW","TOP","TOP","top1",$C74,"top3","Open_Acute_DIV1","TOP5","TOP6","REPORTED","TOP8")</f>
        <v>0</v>
      </c>
      <c r="BG74" s="67">
        <f>_xll.OneStreamExcelAddIn.XFFunctions.XFGetCell("TRUE", "CONSOL", $D$3,"TOT_Entity","Aggregated","Budget_Working",[1]Setup!C10,"PERIODIC",$B74,"TOPFLOW","TOP","TOP","top1",$C74,"top3","Open_Acute_DIV1","TOP5","TOP6","REPORTED","TOP8")</f>
        <v>3282815.7372096642</v>
      </c>
      <c r="BH74" s="67">
        <f>BF74-BG74</f>
        <v>-3282815.7372096642</v>
      </c>
      <c r="BI74" s="68">
        <f>IFERROR((BF74/BG74)-1,0)</f>
        <v>-1</v>
      </c>
      <c r="BK74" s="67">
        <f>_xll.OneStreamExcelAddIn.XFFunctions.XFGetCell("TRUE", "CONSOL", $D$3,"TOT_Entity","USD","Actual",[1]Setup!C11,"PERIODIC",$B74,"TOPFLOW","TOP","TOP","top1",$C74,"top3","Open_Acute_DIV1","TOP5","TOP6","REPORTED","TOP8")</f>
        <v>0</v>
      </c>
      <c r="BL74" s="67">
        <f>_xll.OneStreamExcelAddIn.XFFunctions.XFGetCell("TRUE", "CONSOL", $D$3,"TOT_Entity","Aggregated","Budget_Working",[1]Setup!C11,"PERIODIC",$B74,"TOPFLOW","TOP","TOP","top1",$C74,"top3","Open_Acute_DIV1","TOP5","TOP6","REPORTED","TOP8")</f>
        <v>2842645.0669856188</v>
      </c>
      <c r="BM74" s="67">
        <f>BK74-BL74</f>
        <v>-2842645.0669856188</v>
      </c>
      <c r="BN74" s="68">
        <f>IFERROR((BK74/BL74)-1,0)</f>
        <v>-1</v>
      </c>
      <c r="BP74" s="67">
        <f>_xll.OneStreamExcelAddIn.XFFunctions.XFGetCell("TRUE", "CONSOL", $D$3,"TOT_Entity","USD","Actual",[1]Setup!C12,"PERIODIC",$B74,"TOPFLOW","TOP","TOP","top1",$C74,"top3","Open_Acute_DIV1","TOP5","TOP6","REPORTED","TOP8")</f>
        <v>0</v>
      </c>
      <c r="BQ74" s="67">
        <f>_xll.OneStreamExcelAddIn.XFFunctions.XFGetCell("TRUE", "CONSOL", $D$3,"TOT_Entity","Aggregated","Budget_Working",[1]Setup!C12,"PERIODIC",$B74,"TOPFLOW","TOP","TOP","top1",$C74,"top3","Open_Acute_DIV1","TOP5","TOP6","REPORTED","TOP8")</f>
        <v>2922975.5113003887</v>
      </c>
      <c r="BR74" s="67">
        <f>BP74-BQ74</f>
        <v>-2922975.5113003887</v>
      </c>
      <c r="BS74" s="68">
        <f>IFERROR((BP74/BQ74)-1,0)</f>
        <v>-1</v>
      </c>
      <c r="BU74" s="67">
        <f>_xll.OneStreamExcelAddIn.XFFunctions.XFGetCell("TRUE", "CONSOL", $D$3,"TOT_Entity","USD","Actual",[1]Setup!C13,"PERIODIC",$B74,"TOPFLOW","TOP","TOP","top1",$C74,"top3","Open_Acute_DIV1","TOP5","TOP6","REPORTED","TOP8")</f>
        <v>0</v>
      </c>
      <c r="BV74" s="67">
        <f>_xll.OneStreamExcelAddIn.XFFunctions.XFGetCell("TRUE", "CONSOL", $D$3,"TOT_Entity","Aggregated","Budget_Working",[1]Setup!C13,"PERIODIC",$B74,"TOPFLOW","TOP","TOP","top1",$C74,"top3","Open_Acute_DIV1","TOP5","TOP6","REPORTED","TOP8")</f>
        <v>2966677.881899402</v>
      </c>
      <c r="BW74" s="67">
        <f>BU74-BV74</f>
        <v>-2966677.881899402</v>
      </c>
      <c r="BX74" s="68">
        <f>IFERROR((BU74/BV74)-1,0)</f>
        <v>-1</v>
      </c>
      <c r="BZ74" s="67">
        <f>_xll.OneStreamExcelAddIn.XFFunctions.XFGetCell("TRUE", "CONSOL", $D$3,"TOT_Entity","USD","Actual",[1]Setup!C14,"PERIODIC",$B74,"TOPFLOW","TOP","TOP","top1",$C74,"top3","Open_Acute_DIV1","TOP5","TOP6","REPORTED","TOP8")</f>
        <v>0</v>
      </c>
      <c r="CA74" s="67">
        <f>_xll.OneStreamExcelAddIn.XFFunctions.XFGetCell("TRUE", "CONSOL", $D$3,"TOT_Entity","Aggregated","Budget_Working",[1]Setup!C14,"PERIODIC",$B74,"TOPFLOW","TOP","TOP","top1",$C74,"top3","Open_Acute_DIV1","TOP5","TOP6","REPORTED","TOP8")</f>
        <v>2560973.2434910997</v>
      </c>
      <c r="CB74" s="67">
        <f>BZ74-CA74</f>
        <v>-2560973.2434910997</v>
      </c>
      <c r="CC74" s="68">
        <f>IFERROR((BZ74/CA74)-1,0)</f>
        <v>-1</v>
      </c>
      <c r="CE74" s="67">
        <f>_xll.OneStreamExcelAddIn.XFFunctions.XFGetCell("TRUE", "CONSOL", $D$3,"TOT_Entity","USD","Actual",[1]Setup!C15,"PERIODIC",$B74,"TOPFLOW","TOP","TOP","top1",$C74,"top3","Open_Acute_DIV1","TOP5","TOP6","REPORTED","TOP8")</f>
        <v>0</v>
      </c>
      <c r="CF74" s="67">
        <f>_xll.OneStreamExcelAddIn.XFFunctions.XFGetCell("TRUE", "CONSOL", $D$3,"TOT_Entity","Aggregated","Budget_Working",[1]Setup!C15,"PERIODIC",$B74,"TOPFLOW","TOP","TOP","top1",$C74,"top3","Open_Acute_DIV1","TOP5","TOP6","REPORTED","TOP8")</f>
        <v>2988844.7291410728</v>
      </c>
      <c r="CG74" s="67">
        <f>CE74-CF74</f>
        <v>-2988844.7291410728</v>
      </c>
      <c r="CH74" s="68">
        <f>IFERROR((CE74/CF74)-1,0)</f>
        <v>-1</v>
      </c>
      <c r="CI74" s="70"/>
      <c r="CJ74" s="67">
        <f>_xll.OneStreamExcelAddIn.XFFunctions.XFGetCell("TRUE", "CONSOL", $D$3,"TOT_Entity","USD","Actual",[1]Setup!C4,"PERIODIC",$B74,"TOPFLOW","TOP","TOP","top1",$C74,"top3","Open_Acute_DIV1","TOP5","TOP6","REPORTED","TOP8")</f>
        <v>2758501.72</v>
      </c>
      <c r="CK74" s="67">
        <f>_xll.OneStreamExcelAddIn.XFFunctions.XFGetCell("TRUE", "CONSOL", $D$3,"TOT_Entity","USD","Actual",[1]Setup!C5,"PERIODIC",$B74,"TOPFLOW","TOP","TOP","top1",$C74,"top3","Open_Acute_DIV1","TOP5","TOP6","REPORTED","TOP8")</f>
        <v>3027636.93</v>
      </c>
      <c r="CL74" s="67">
        <f>_xll.OneStreamExcelAddIn.XFFunctions.XFGetCell("TRUE", "CONSOL", $D$3,"TOT_Entity","USD","Actual",[1]Setup!C6,"PERIODIC",$B74,"TOPFLOW","TOP","TOP","top1",$C74,"top3","Open_Acute_DIV1","TOP5","TOP6","REPORTED","TOP8")</f>
        <v>840668.21</v>
      </c>
      <c r="CM74" s="67">
        <f>_xll.OneStreamExcelAddIn.XFFunctions.XFGetCell("TRUE", "CONSOL", $D$3,"TOT_Entity","USD","Actual",[1]Setup!C7,"PERIODIC",$B74,"TOPFLOW","TOP","TOP","top1",$C74,"top3","Open_Acute_DIV1","TOP5","TOP6","REPORTED","TOP8")</f>
        <v>3118170.97</v>
      </c>
      <c r="CN74" s="67">
        <f>_xll.OneStreamExcelAddIn.XFFunctions.XFGetCell("TRUE", "CONSOL", $D$3,"TOT_Entity","USD","Actual",[1]Setup!C8,"PERIODIC",$B74,"TOPFLOW","TOP","TOP","top1",$C74,"top3","Open_Acute_DIV1","TOP5","TOP6","REPORTED","TOP8")</f>
        <v>-9744977.8300000001</v>
      </c>
      <c r="CO74" s="67">
        <f>_xll.OneStreamExcelAddIn.XFFunctions.XFGetCell("TRUE", "CONSOL", $D$3,"TOT_Entity","USD","Actual",[1]Setup!C9,"PERIODIC",$B74,"TOPFLOW","TOP","TOP","top1",$C74,"top3","Open_Acute_DIV1","TOP5","TOP6","REPORTED","TOP8")</f>
        <v>0</v>
      </c>
      <c r="CP74" s="67">
        <f>_xll.OneStreamExcelAddIn.XFFunctions.XFGetCell("TRUE", "CONSOL", $D$3,"TOT_Entity","USD","Actual",[1]Setup!C10,"PERIODIC",$B74,"TOPFLOW","TOP","TOP","top1",$C74,"top3","Open_Acute_DIV1","TOP5","TOP6","REPORTED","TOP8")</f>
        <v>0</v>
      </c>
      <c r="CQ74" s="67">
        <f>_xll.OneStreamExcelAddIn.XFFunctions.XFGetCell("TRUE", "CONSOL", $D$3,"TOT_Entity","USD","Actual",[1]Setup!C11,"PERIODIC",$B74,"TOPFLOW","TOP","TOP","top1",$C74,"top3","Open_Acute_DIV1","TOP5","TOP6","REPORTED","TOP8")</f>
        <v>0</v>
      </c>
      <c r="CR74" s="67">
        <f>_xll.OneStreamExcelAddIn.XFFunctions.XFGetCell("TRUE", "CONSOL", $D$3,"TOT_Entity","USD","Actual",[1]Setup!C12,"PERIODIC",$B74,"TOPFLOW","TOP","TOP","top1",$C74,"top3","Open_Acute_DIV1","TOP5","TOP6","REPORTED","TOP8")</f>
        <v>0</v>
      </c>
      <c r="CS74" s="67">
        <f>_xll.OneStreamExcelAddIn.XFFunctions.XFGetCell("TRUE", "CONSOL", $D$3,"TOT_Entity","USD","Actual",[1]Setup!C13,"PERIODIC",$B74,"TOPFLOW","TOP","TOP","top1",$C74,"top3","Open_Acute_DIV1","TOP5","TOP6","REPORTED","TOP8")</f>
        <v>0</v>
      </c>
      <c r="CT74" s="67">
        <f>_xll.OneStreamExcelAddIn.XFFunctions.XFGetCell("TRUE", "CONSOL", $D$3,"TOT_Entity","USD","Actual",[1]Setup!C14,"PERIODIC",$B74,"TOPFLOW","TOP","TOP","top1",$C74,"top3","Open_Acute_DIV1","TOP5","TOP6","REPORTED","TOP8")</f>
        <v>0</v>
      </c>
      <c r="CU74" s="67">
        <f>_xll.OneStreamExcelAddIn.XFFunctions.XFGetCell("TRUE", "CONSOL", $D$3,"TOT_Entity","USD","Actual",[1]Setup!C15,"PERIODIC",$B74,"TOPFLOW","TOP","TOP","top1",$C74,"top3","Open_Acute_DIV1","TOP5","TOP6","REPORTED","TOP8")</f>
        <v>0</v>
      </c>
      <c r="CV74" s="70"/>
      <c r="CW74" s="67">
        <f>_xll.OneStreamExcelAddIn.XFFunctions.XFGetCell("TRUE", "CONSOL", $D$3,"TOT_Entity","USD","Actual",[1]Setup!C17,"PERIODIC",$B74,"TOPFLOW","TOP","TOP","top1",$C74,"top3","Open_Acute_DIV1","TOP5","TOP6","REPORTED","TOP8")</f>
        <v>730223.58</v>
      </c>
      <c r="CX74" s="67">
        <f>_xll.OneStreamExcelAddIn.XFFunctions.XFGetCell("TRUE", "CONSOL", $D$3,"TOT_Entity","USD","Actual",[1]Setup!C18,"PERIODIC",$B74,"TOPFLOW","TOP","TOP","top1",$C74,"top3","Open_Acute_DIV1","TOP5","TOP6","REPORTED","TOP8")</f>
        <v>1334396.18</v>
      </c>
      <c r="CY74" s="67">
        <f>_xll.OneStreamExcelAddIn.XFFunctions.XFGetCell("TRUE", "CONSOL", $D$3,"TOT_Entity","USD","Actual",[1]Setup!C19,"PERIODIC",$B74,"TOPFLOW","TOP","TOP","top1",$C74,"top3","Open_Acute_DIV1","TOP5","TOP6","REPORTED","TOP8")</f>
        <v>1409295.99</v>
      </c>
      <c r="CZ74" s="67">
        <f>_xll.OneStreamExcelAddIn.XFFunctions.XFGetCell("TRUE", "CONSOL", $D$3,"TOT_Entity","USD","Actual",[1]Setup!C20,"PERIODIC",$B74,"TOPFLOW","TOP","TOP","top1",$C74,"top3","Open_Acute_DIV1","TOP5","TOP6","REPORTED","TOP8")</f>
        <v>1146482.02</v>
      </c>
      <c r="DA74" s="67">
        <f>_xll.OneStreamExcelAddIn.XFFunctions.XFGetCell("TRUE", "CONSOL", $D$3,"TOT_Entity","USD","Actual",[1]Setup!C21,"PERIODIC",$B74,"TOPFLOW","TOP","TOP","top1",$C74,"top3","Open_Acute_DIV1","TOP5","TOP6","REPORTED","TOP8")</f>
        <v>1704311.8699999999</v>
      </c>
      <c r="DB74" s="67">
        <f>_xll.OneStreamExcelAddIn.XFFunctions.XFGetCell("TRUE", "CONSOL", $D$3,"TOT_Entity","USD","Actual",[1]Setup!C22,"PERIODIC",$B74,"TOPFLOW","TOP","TOP","top1",$C74,"top3","Open_Acute_DIV1","TOP5","TOP6","REPORTED","TOP8")</f>
        <v>28022927.940000001</v>
      </c>
      <c r="DC74" s="67">
        <f>_xll.OneStreamExcelAddIn.XFFunctions.XFGetCell("TRUE", "CONSOL", $D$3,"TOT_Entity","USD","Actual",[1]Setup!C23,"PERIODIC",$B74,"TOPFLOW","TOP","TOP","top1",$C74,"top3","Open_Acute_DIV1","TOP5","TOP6","REPORTED","TOP8")</f>
        <v>2660349.65</v>
      </c>
      <c r="DD74" s="67">
        <f>_xll.OneStreamExcelAddIn.XFFunctions.XFGetCell("TRUE", "CONSOL", $D$3,"TOT_Entity","USD","Actual",[1]Setup!C24,"PERIODIC",$B74,"TOPFLOW","TOP","TOP","top1",$C74,"top3","Open_Acute_DIV1","TOP5","TOP6","REPORTED","TOP8")</f>
        <v>2591935.38</v>
      </c>
      <c r="DE74" s="67">
        <f>_xll.OneStreamExcelAddIn.XFFunctions.XFGetCell("TRUE", "CONSOL", $D$3,"TOT_Entity","USD","Actual",[1]Setup!C25,"PERIODIC",$B74,"TOPFLOW","TOP","TOP","top1",$C74,"top3","Open_Acute_DIV1","TOP5","TOP6","REPORTED","TOP8")</f>
        <v>1171215.18</v>
      </c>
      <c r="DF74" s="67">
        <f>_xll.OneStreamExcelAddIn.XFFunctions.XFGetCell("TRUE", "CONSOL", $D$3,"TOT_Entity","USD","Actual",[1]Setup!C26,"PERIODIC",$B74,"TOPFLOW","TOP","TOP","top1",$C74,"top3","Open_Acute_DIV1","TOP5","TOP6","REPORTED","TOP8")</f>
        <v>2377549.14</v>
      </c>
      <c r="DG74" s="67">
        <f>_xll.OneStreamExcelAddIn.XFFunctions.XFGetCell("TRUE", "CONSOL", $D$3,"TOT_Entity","USD","Actual",[1]Setup!C27,"PERIODIC",$B74,"TOPFLOW","TOP","TOP","top1",$C74,"top3","Open_Acute_DIV1","TOP5","TOP6","REPORTED","TOP8")</f>
        <v>2093062.3900000001</v>
      </c>
      <c r="DH74" s="67">
        <f>_xll.OneStreamExcelAddIn.XFFunctions.XFGetCell("TRUE", "CONSOL", $D$3,"TOT_Entity","USD","Actual",[1]Setup!C28,"PERIODIC",$B74,"TOPFLOW","TOP","TOP","top1",$C74,"top3","Open_Acute_DIV1","TOP5","TOP6","REPORTED","TOP8")</f>
        <v>2396829.2000000002</v>
      </c>
      <c r="DI74" s="71"/>
      <c r="DJ74" s="67">
        <f>_xll.OneStreamExcelAddIn.XFFunctions.XFGetCell("TRUE", "CONSOL", $D$3,"TOT_Entity","Aggregated","Budget_Working",[1]Setup!C4,"PERIODIC",$B74,"TOPFLOW","TOP","TOP","top1",$C74,"top3","Open_Acute_DIV1","TOP5","TOP6","REPORTED","TOP8")</f>
        <v>2752187.3770717611</v>
      </c>
      <c r="DK74" s="67">
        <f>_xll.OneStreamExcelAddIn.XFFunctions.XFGetCell("TRUE", "CONSOL", $D$3,"TOT_Entity","Aggregated","Budget_Working",[1]Setup!C5,"PERIODIC",$B74,"TOPFLOW","TOP","TOP","top1",$C74,"top3","Open_Acute_DIV1","TOP5","TOP6","REPORTED","TOP8")</f>
        <v>2872167.4898482752</v>
      </c>
      <c r="DL74" s="67">
        <f>_xll.OneStreamExcelAddIn.XFFunctions.XFGetCell("TRUE", "CONSOL", $D$3,"TOT_Entity","Aggregated","Budget_Working",[1]Setup!C6,"PERIODIC",$B74,"TOPFLOW","TOP","TOP","top1",$C74,"top3","Open_Acute_DIV1","TOP5","TOP6","REPORTED","TOP8")</f>
        <v>3377313.9604275553</v>
      </c>
      <c r="DM74" s="67">
        <f>_xll.OneStreamExcelAddIn.XFFunctions.XFGetCell("TRUE", "CONSOL", $D$3,"TOT_Entity","Aggregated","Budget_Working",[1]Setup!C7,"PERIODIC",$B74,"TOPFLOW","TOP","TOP","top1",$C74,"top3","Open_Acute_DIV1","TOP5","TOP6","REPORTED","TOP8")</f>
        <v>2862384.9490377721</v>
      </c>
      <c r="DN74" s="67">
        <f>_xll.OneStreamExcelAddIn.XFFunctions.XFGetCell("TRUE", "CONSOL", $D$3,"TOT_Entity","Aggregated","Budget_Working",[1]Setup!C8,"PERIODIC",$B74,"TOPFLOW","TOP","TOP","top1",$C74,"top3","Open_Acute_DIV1","TOP5","TOP6","REPORTED","TOP8")</f>
        <v>2771185.000751025</v>
      </c>
      <c r="DO74" s="67">
        <f>_xll.OneStreamExcelAddIn.XFFunctions.XFGetCell("TRUE", "CONSOL", $D$3,"TOT_Entity","Aggregated","Budget_Working",[1]Setup!C9,"PERIODIC",$B74,"TOPFLOW","TOP","TOP","top1",$C74,"top3","Open_Acute_DIV1","TOP5","TOP6","REPORTED","TOP8")</f>
        <v>3067864.168322972</v>
      </c>
      <c r="DP74" s="67">
        <f>_xll.OneStreamExcelAddIn.XFFunctions.XFGetCell("TRUE", "CONSOL", $D$3,"TOT_Entity","Aggregated","Budget_Working",[1]Setup!C10,"PERIODIC",$B74,"TOPFLOW","TOP","TOP","top1",$C74,"top3","Open_Acute_DIV1","TOP5","TOP6","REPORTED","TOP8")</f>
        <v>3282815.7372096642</v>
      </c>
      <c r="DQ74" s="67">
        <f>_xll.OneStreamExcelAddIn.XFFunctions.XFGetCell("TRUE", "CONSOL", $D$3,"TOT_Entity","Aggregated","Budget_Working",[1]Setup!C11,"PERIODIC",$B74,"TOPFLOW","TOP","TOP","top1",$C74,"top3","Open_Acute_DIV1","TOP5","TOP6","REPORTED","TOP8")</f>
        <v>2842645.0669856188</v>
      </c>
      <c r="DR74" s="67">
        <f>_xll.OneStreamExcelAddIn.XFFunctions.XFGetCell("TRUE", "CONSOL", $D$3,"TOT_Entity","Aggregated","Budget_Working",[1]Setup!C12,"PERIODIC",$B74,"TOPFLOW","TOP","TOP","top1",$C74,"top3","Open_Acute_DIV1","TOP5","TOP6","REPORTED","TOP8")</f>
        <v>2922975.5113003887</v>
      </c>
      <c r="DS74" s="67">
        <f>_xll.OneStreamExcelAddIn.XFFunctions.XFGetCell("TRUE", "CONSOL", $D$3,"TOT_Entity","Aggregated","Budget_Working",[1]Setup!C13,"PERIODIC",$B74,"TOPFLOW","TOP","TOP","top1",$C74,"top3","Open_Acute_DIV1","TOP5","TOP6","REPORTED","TOP8")</f>
        <v>2966677.881899402</v>
      </c>
      <c r="DT74" s="67">
        <f>_xll.OneStreamExcelAddIn.XFFunctions.XFGetCell("TRUE", "CONSOL", $D$3,"TOT_Entity","Aggregated","Budget_Working",[1]Setup!C14,"PERIODIC",$B74,"TOPFLOW","TOP","TOP","top1",$C74,"top3","Open_Acute_DIV1","TOP5","TOP6","REPORTED","TOP8")</f>
        <v>2560973.2434910997</v>
      </c>
      <c r="DU74" s="67">
        <f>_xll.OneStreamExcelAddIn.XFFunctions.XFGetCell("TRUE", "CONSOL", $D$3,"TOT_Entity","Aggregated","Budget_Working",[1]Setup!C15,"PERIODIC",$B74,"TOPFLOW","TOP","TOP","top1",$C74,"top3","Open_Acute_DIV1","TOP5","TOP6","REPORTED","TOP8")</f>
        <v>2988844.7291410728</v>
      </c>
      <c r="DV74" s="71"/>
      <c r="DW74" s="67">
        <f>_xll.OneStreamExcelAddIn.XFFunctions.XFGetCell("TRUE", "CONSOL", $D$3,"TOT_Entity","USD","Budget_Final",[1]Setup!C17,"PERIODIC",$B74,"TOPFLOW","TOP","TOP","top1",$C74,"top3","Open_Acute_DIV1","TOP5","TOP6","REPORTED","TOP8")</f>
        <v>988518.33002124203</v>
      </c>
      <c r="DX74" s="67">
        <f>_xll.OneStreamExcelAddIn.XFFunctions.XFGetCell("TRUE", "CONSOL", $D$3,"TOT_Entity","USD","Budget_Final",[1]Setup!C18,"PERIODIC",$B74,"TOPFLOW","TOP","TOP","top1",$C74,"top3","Open_Acute_DIV1","TOP5","TOP6","REPORTED","TOP8")</f>
        <v>955962.46015138202</v>
      </c>
      <c r="DY74" s="67">
        <f>_xll.OneStreamExcelAddIn.XFFunctions.XFGetCell("TRUE", "CONSOL", $D$3,"TOT_Entity","USD","Budget_Final",[1]Setup!C19,"PERIODIC",$B74,"TOPFLOW","TOP","TOP","top1",$C74,"top3","Open_Acute_DIV1","TOP5","TOP6","REPORTED","TOP8")</f>
        <v>1221817.2126598801</v>
      </c>
      <c r="DZ74" s="67">
        <f>_xll.OneStreamExcelAddIn.XFFunctions.XFGetCell("TRUE", "CONSOL", $D$3,"TOT_Entity","USD","Budget_Final",[1]Setup!C20,"PERIODIC",$B74,"TOPFLOW","TOP","TOP","top1",$C74,"top3","Open_Acute_DIV1","TOP5","TOP6","REPORTED","TOP8")</f>
        <v>1358075.9958322521</v>
      </c>
      <c r="EA74" s="67">
        <f>_xll.OneStreamExcelAddIn.XFFunctions.XFGetCell("TRUE", "CONSOL", $D$3,"TOT_Entity","USD","Budget_Final",[1]Setup!C21,"PERIODIC",$B74,"TOPFLOW","TOP","TOP","top1",$C74,"top3","Open_Acute_DIV1","TOP5","TOP6","REPORTED","TOP8")</f>
        <v>1303741.0739153789</v>
      </c>
      <c r="EB74" s="67">
        <f>_xll.OneStreamExcelAddIn.XFFunctions.XFGetCell("TRUE", "CONSOL", $D$3,"TOT_Entity","USD","Budget_Final",[1]Setup!C22,"PERIODIC",$B74,"TOPFLOW","TOP","TOP","top1",$C74,"top3","Open_Acute_DIV1","TOP5","TOP6","REPORTED","TOP8")</f>
        <v>1100795.2111172569</v>
      </c>
      <c r="EC74" s="67">
        <f>_xll.OneStreamExcelAddIn.XFFunctions.XFGetCell("TRUE", "CONSOL", $D$3,"TOT_Entity","USD","Budget_Final",[1]Setup!C23,"PERIODIC",$B74,"TOPFLOW","TOP","TOP","top1",$C74,"top3","Open_Acute_DIV1","TOP5","TOP6","REPORTED","TOP8")</f>
        <v>1161308.20274785</v>
      </c>
      <c r="ED74" s="67">
        <f>_xll.OneStreamExcelAddIn.XFFunctions.XFGetCell("TRUE", "CONSOL", $D$3,"TOT_Entity","USD","Budget_Final",[1]Setup!C24,"PERIODIC",$B74,"TOPFLOW","TOP","TOP","top1",$C74,"top3","Open_Acute_DIV1","TOP5","TOP6","REPORTED","TOP8")</f>
        <v>1261951.6016535552</v>
      </c>
      <c r="EE74" s="67">
        <f>_xll.OneStreamExcelAddIn.XFFunctions.XFGetCell("TRUE", "CONSOL", $D$3,"TOT_Entity","USD","Budget_Final",[1]Setup!C25,"PERIODIC",$B74,"TOPFLOW","TOP","TOP","top1",$C74,"top3","Open_Acute_DIV1","TOP5","TOP6","REPORTED","TOP8")</f>
        <v>1277439.7437586922</v>
      </c>
      <c r="EF74" s="67">
        <f>_xll.OneStreamExcelAddIn.XFFunctions.XFGetCell("TRUE", "CONSOL", $D$3,"TOT_Entity","USD","Budget_Final",[1]Setup!C26,"PERIODIC",$B74,"TOPFLOW","TOP","TOP","top1",$C74,"top3","Open_Acute_DIV1","TOP5","TOP6","REPORTED","TOP8")</f>
        <v>1314552.9629786508</v>
      </c>
      <c r="EG74" s="67">
        <f>_xll.OneStreamExcelAddIn.XFFunctions.XFGetCell("TRUE", "CONSOL", $D$3,"TOT_Entity","USD","Budget_Final",[1]Setup!C27,"PERIODIC",$B74,"TOPFLOW","TOP","TOP","top1",$C74,"top3","Open_Acute_DIV1","TOP5","TOP6","REPORTED","TOP8")</f>
        <v>1201567.6140038751</v>
      </c>
      <c r="EH74" s="67">
        <f>_xll.OneStreamExcelAddIn.XFFunctions.XFGetCell("TRUE", "CONSOL", $D$3,"TOT_Entity","USD","Budget_Final",[1]Setup!C28,"PERIODIC",$B74,"TOPFLOW","TOP","TOP","top1",$C74,"top3","Open_Acute_DIV1","TOP5","TOP6","REPORTED","TOP8")</f>
        <v>1054499.047063747</v>
      </c>
    </row>
    <row r="75" spans="2:138" x14ac:dyDescent="0.25">
      <c r="B75" s="51"/>
      <c r="C75" s="51"/>
      <c r="D75" t="s">
        <v>121</v>
      </c>
      <c r="E75" s="40">
        <f>IFERROR(E74/E46,0)</f>
        <v>0.52743961912895942</v>
      </c>
      <c r="F75" s="40">
        <f>IFERROR(F74/F46,0)</f>
        <v>0.50189028413420467</v>
      </c>
      <c r="H75" s="40">
        <f>E75-F75</f>
        <v>2.5549334994754758E-2</v>
      </c>
      <c r="I75" s="81"/>
      <c r="J75" s="40">
        <f>IFERROR(J74/J46,0)</f>
        <v>0.47177224404679857</v>
      </c>
      <c r="K75" s="40">
        <f>IFERROR(K74/K46,0)</f>
        <v>0.51594004940604787</v>
      </c>
      <c r="M75" s="40">
        <f>J75-K75</f>
        <v>-4.4167805359249301E-2</v>
      </c>
      <c r="N75" s="81"/>
      <c r="O75" s="40">
        <f>IFERROR(O74/O46,0)</f>
        <v>0.31490308050154642</v>
      </c>
      <c r="Q75" s="40">
        <f>J75-O75</f>
        <v>0.15686916354525215</v>
      </c>
      <c r="R75" s="81"/>
      <c r="S75" s="40">
        <f>IFERROR(S74/S46,0)</f>
        <v>0</v>
      </c>
      <c r="U75" s="40">
        <f>E75-S75</f>
        <v>0.52743961912895942</v>
      </c>
      <c r="V75" s="81"/>
      <c r="W75" s="42"/>
      <c r="X75" s="43"/>
      <c r="Y75" s="42"/>
      <c r="Z75" s="44"/>
      <c r="AB75" s="40">
        <f>IFERROR(AB74/AB49,0)</f>
        <v>182.0832876227667</v>
      </c>
      <c r="AC75" s="40">
        <f>IFERROR(AC74/AC49,0)</f>
        <v>125.89397457758739</v>
      </c>
      <c r="AE75" s="40">
        <f>AB75-AC75</f>
        <v>56.189313045179318</v>
      </c>
      <c r="AG75" s="40">
        <f>IFERROR(AG74/AG49,0)</f>
        <v>48.579877913176645</v>
      </c>
      <c r="AH75" s="40">
        <f>IFERROR(AH74/AH49,0)</f>
        <v>131.38225397074905</v>
      </c>
      <c r="AJ75" s="40">
        <f>AG75-AH75</f>
        <v>-82.802376057572403</v>
      </c>
      <c r="AL75" s="40">
        <f>IFERROR(AL74/AL49,0)</f>
        <v>37.196687966967275</v>
      </c>
      <c r="AM75" s="40">
        <f>IFERROR(AM74/AM49,0)</f>
        <v>154.48929146931093</v>
      </c>
      <c r="AO75" s="40">
        <f>AL75-AM75</f>
        <v>-117.29260350234365</v>
      </c>
      <c r="AQ75" s="40">
        <f>IFERROR(AQ74/AQ49,0)</f>
        <v>219.45721241279907</v>
      </c>
      <c r="AR75" s="40">
        <f>IFERROR(AR74/AR49,0)</f>
        <v>130.93476883424935</v>
      </c>
      <c r="AT75" s="40">
        <f>AQ75-AR75</f>
        <v>88.522443578549712</v>
      </c>
      <c r="AV75" s="40">
        <f>IFERROR(AV74/AV49,0)</f>
        <v>85.271543714212882</v>
      </c>
      <c r="AW75" s="40">
        <f>IFERROR(AW74/AW49,0)</f>
        <v>126.76298748435266</v>
      </c>
      <c r="AY75" s="40">
        <f>AV75-AW75</f>
        <v>-41.491443770139782</v>
      </c>
      <c r="BA75" s="40">
        <f>IFERROR(BA74/BA49,0)</f>
        <v>0</v>
      </c>
      <c r="BB75" s="40">
        <f>IFERROR(BB74/BB49,0)</f>
        <v>140.3340545894354</v>
      </c>
      <c r="BD75" s="40">
        <f>BA75-BB75</f>
        <v>-140.3340545894354</v>
      </c>
      <c r="BF75" s="40">
        <f>IFERROR(BF74/BF49,0)</f>
        <v>0</v>
      </c>
      <c r="BG75" s="40">
        <f>IFERROR(BG74/BG49,0)</f>
        <v>150.16663632942792</v>
      </c>
      <c r="BI75" s="40">
        <f>BF75-BG75</f>
        <v>-150.16663632942792</v>
      </c>
      <c r="BK75" s="40">
        <f>IFERROR(BK74/BK49,0)</f>
        <v>0</v>
      </c>
      <c r="BL75" s="40">
        <f>IFERROR(BL74/BL49,0)</f>
        <v>130.03180262273997</v>
      </c>
      <c r="BN75" s="40">
        <f>BK75-BL75</f>
        <v>-130.03180262273997</v>
      </c>
      <c r="BP75" s="40">
        <f>IFERROR(BP74/BP49,0)</f>
        <v>0</v>
      </c>
      <c r="BQ75" s="40">
        <f>IFERROR(BQ74/BQ49,0)</f>
        <v>133.70637761665989</v>
      </c>
      <c r="BS75" s="40">
        <f>BP75-BQ75</f>
        <v>-133.70637761665989</v>
      </c>
      <c r="BU75" s="40">
        <f>IFERROR(BU74/BU49,0)</f>
        <v>0</v>
      </c>
      <c r="BV75" s="40">
        <f>IFERROR(BV74/BV49,0)</f>
        <v>135.7054657525216</v>
      </c>
      <c r="BX75" s="40">
        <f>BU75-BV75</f>
        <v>-135.7054657525216</v>
      </c>
      <c r="BZ75" s="40">
        <f>IFERROR(BZ74/BZ49,0)</f>
        <v>0</v>
      </c>
      <c r="CA75" s="40">
        <f>IFERROR(CA74/CA49,0)</f>
        <v>117.14722009697795</v>
      </c>
      <c r="CC75" s="40">
        <f>BZ75-CA75</f>
        <v>-117.14722009697795</v>
      </c>
      <c r="CE75" s="40">
        <f>IFERROR(CE74/CE49,0)</f>
        <v>0</v>
      </c>
      <c r="CF75" s="40">
        <f>IFERROR(CF74/CF49,0)</f>
        <v>136.71919906203985</v>
      </c>
      <c r="CH75" s="40">
        <f>CE75-CF75</f>
        <v>-136.71919906203985</v>
      </c>
      <c r="CI75" s="40"/>
      <c r="CJ75" s="40">
        <f t="shared" ref="CJ75:CU75" si="137">IFERROR(CJ74/CJ49,0)</f>
        <v>182.0832876227667</v>
      </c>
      <c r="CK75" s="40">
        <f t="shared" si="137"/>
        <v>48.579877913176645</v>
      </c>
      <c r="CL75" s="40">
        <f t="shared" si="137"/>
        <v>37.196687966967275</v>
      </c>
      <c r="CM75" s="40">
        <f t="shared" si="137"/>
        <v>219.45721241279907</v>
      </c>
      <c r="CN75" s="40">
        <f t="shared" si="137"/>
        <v>85.271543714212882</v>
      </c>
      <c r="CO75" s="40">
        <f t="shared" si="137"/>
        <v>0</v>
      </c>
      <c r="CP75" s="40">
        <f t="shared" si="137"/>
        <v>0</v>
      </c>
      <c r="CQ75" s="40">
        <f t="shared" si="137"/>
        <v>0</v>
      </c>
      <c r="CR75" s="40">
        <f t="shared" si="137"/>
        <v>0</v>
      </c>
      <c r="CS75" s="40">
        <f t="shared" si="137"/>
        <v>0</v>
      </c>
      <c r="CT75" s="40">
        <f t="shared" si="137"/>
        <v>0</v>
      </c>
      <c r="CU75" s="40">
        <f t="shared" si="137"/>
        <v>0</v>
      </c>
      <c r="CV75" s="40"/>
      <c r="CW75" s="40">
        <f t="shared" ref="CW75:DH75" si="138">IFERROR(CW74/CW49,0)</f>
        <v>33.089403757442831</v>
      </c>
      <c r="CX75" s="40">
        <f t="shared" si="138"/>
        <v>65.1985316607595</v>
      </c>
      <c r="CY75" s="40">
        <f t="shared" si="138"/>
        <v>20.95294917352847</v>
      </c>
      <c r="CZ75" s="40">
        <f t="shared" si="138"/>
        <v>39.390522007329878</v>
      </c>
      <c r="DA75" s="40">
        <f t="shared" si="138"/>
        <v>19.172772782344474</v>
      </c>
      <c r="DB75" s="40">
        <f t="shared" si="138"/>
        <v>41814.655893280811</v>
      </c>
      <c r="DC75" s="40">
        <f t="shared" si="138"/>
        <v>55.619255740731255</v>
      </c>
      <c r="DD75" s="40">
        <f t="shared" si="138"/>
        <v>91.684496302815404</v>
      </c>
      <c r="DE75" s="40">
        <f t="shared" si="138"/>
        <v>16.255022621696316</v>
      </c>
      <c r="DF75" s="40">
        <f t="shared" si="138"/>
        <v>-136.78595267505221</v>
      </c>
      <c r="DG75" s="40">
        <f t="shared" si="138"/>
        <v>107.90171647800325</v>
      </c>
      <c r="DH75" s="40">
        <f t="shared" si="138"/>
        <v>412.8428243424101</v>
      </c>
      <c r="DI75" s="82"/>
      <c r="DJ75" s="40">
        <f t="shared" ref="DJ75:DU75" si="139">IFERROR(DJ74/DJ49,0)</f>
        <v>125.89397457758739</v>
      </c>
      <c r="DK75" s="40">
        <f t="shared" si="139"/>
        <v>131.38225397074905</v>
      </c>
      <c r="DL75" s="40">
        <f t="shared" si="139"/>
        <v>154.48929146931093</v>
      </c>
      <c r="DM75" s="40">
        <f t="shared" si="139"/>
        <v>130.93476883424935</v>
      </c>
      <c r="DN75" s="40">
        <f t="shared" si="139"/>
        <v>126.76298748435266</v>
      </c>
      <c r="DO75" s="40">
        <f t="shared" si="139"/>
        <v>140.3340545894354</v>
      </c>
      <c r="DP75" s="40">
        <f t="shared" si="139"/>
        <v>150.16663632942792</v>
      </c>
      <c r="DQ75" s="40">
        <f t="shared" si="139"/>
        <v>130.03180262273997</v>
      </c>
      <c r="DR75" s="40">
        <f t="shared" si="139"/>
        <v>133.70637761665989</v>
      </c>
      <c r="DS75" s="40">
        <f t="shared" si="139"/>
        <v>135.7054657525216</v>
      </c>
      <c r="DT75" s="40">
        <f t="shared" si="139"/>
        <v>117.14722009697795</v>
      </c>
      <c r="DU75" s="40">
        <f t="shared" si="139"/>
        <v>136.71919906203985</v>
      </c>
      <c r="DV75" s="82"/>
      <c r="DW75" s="40">
        <f t="shared" ref="DW75:EH75" si="140">IFERROR(DW74/DW49,0)</f>
        <v>9.6546949633041912</v>
      </c>
      <c r="DX75" s="40">
        <f t="shared" si="140"/>
        <v>9.6389887472981446</v>
      </c>
      <c r="DY75" s="40">
        <f t="shared" si="140"/>
        <v>13.911430031950552</v>
      </c>
      <c r="DZ75" s="40">
        <f t="shared" si="140"/>
        <v>18.339044710845357</v>
      </c>
      <c r="EA75" s="40">
        <f t="shared" si="140"/>
        <v>14.776323338401211</v>
      </c>
      <c r="EB75" s="40">
        <f t="shared" si="140"/>
        <v>14.6181318473364</v>
      </c>
      <c r="EC75" s="40">
        <f t="shared" si="140"/>
        <v>15.335256042448371</v>
      </c>
      <c r="ED75" s="40">
        <f t="shared" si="140"/>
        <v>16.66006925433485</v>
      </c>
      <c r="EE75" s="40">
        <f t="shared" si="140"/>
        <v>16.623969086541681</v>
      </c>
      <c r="EF75" s="40">
        <f t="shared" si="140"/>
        <v>17.398338692840476</v>
      </c>
      <c r="EG75" s="40">
        <f t="shared" si="140"/>
        <v>16.512853316883714</v>
      </c>
      <c r="EH75" s="40">
        <f t="shared" si="140"/>
        <v>13.848065783544387</v>
      </c>
    </row>
    <row r="76" spans="2:138" x14ac:dyDescent="0.25">
      <c r="B76" s="51"/>
      <c r="C76" s="51"/>
      <c r="E76" s="40"/>
      <c r="F76" s="40"/>
      <c r="H76" s="40"/>
      <c r="I76" s="81"/>
      <c r="J76" s="40"/>
      <c r="K76" s="40"/>
      <c r="M76" s="40"/>
      <c r="N76" s="81"/>
      <c r="O76" s="40"/>
      <c r="Q76" s="40"/>
      <c r="R76" s="81"/>
      <c r="S76" s="40"/>
      <c r="U76" s="40"/>
      <c r="V76" s="81"/>
      <c r="W76" s="74"/>
      <c r="X76" s="75"/>
      <c r="Y76" s="74"/>
      <c r="Z76" s="76"/>
      <c r="AA76" s="40"/>
      <c r="AB76" s="40"/>
      <c r="AC76" s="40"/>
      <c r="AE76" s="40"/>
      <c r="AG76" s="40"/>
      <c r="AH76" s="40"/>
      <c r="AJ76" s="40"/>
      <c r="AL76" s="40"/>
      <c r="AM76" s="40"/>
      <c r="AO76" s="40"/>
      <c r="AQ76" s="40"/>
      <c r="AR76" s="40"/>
      <c r="AT76" s="40"/>
      <c r="AV76" s="40"/>
      <c r="AW76" s="40"/>
      <c r="AY76" s="40"/>
      <c r="BA76" s="40"/>
      <c r="BB76" s="40"/>
      <c r="BD76" s="40"/>
      <c r="BF76" s="40"/>
      <c r="BG76" s="40"/>
      <c r="BI76" s="40"/>
      <c r="BK76" s="40"/>
      <c r="BL76" s="40"/>
      <c r="BN76" s="40"/>
      <c r="BP76" s="40"/>
      <c r="BQ76" s="40"/>
      <c r="BS76" s="40"/>
      <c r="BU76" s="40"/>
      <c r="BV76" s="40"/>
      <c r="BX76" s="40"/>
      <c r="BZ76" s="40"/>
      <c r="CA76" s="40"/>
      <c r="CC76" s="40"/>
      <c r="CE76" s="40"/>
      <c r="CF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82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82"/>
      <c r="DW76" s="40"/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/>
    </row>
    <row r="77" spans="2:138" x14ac:dyDescent="0.25">
      <c r="B77" s="51"/>
      <c r="C77" s="51"/>
      <c r="D77" s="73" t="s">
        <v>126</v>
      </c>
      <c r="E77" s="15"/>
      <c r="F77" s="15"/>
      <c r="G77" s="15"/>
      <c r="H77" s="88"/>
      <c r="I77" s="89"/>
      <c r="J77" s="15"/>
      <c r="K77" s="15"/>
      <c r="L77" s="15"/>
      <c r="M77" s="88"/>
      <c r="N77" s="89"/>
      <c r="O77" s="15"/>
      <c r="P77" s="15"/>
      <c r="Q77" s="78"/>
      <c r="R77" s="89"/>
      <c r="S77" s="15"/>
      <c r="T77" s="15"/>
      <c r="U77" s="78"/>
      <c r="V77" s="89"/>
      <c r="W77" s="90"/>
      <c r="X77" s="85"/>
      <c r="Y77" s="90"/>
      <c r="Z77" s="91"/>
      <c r="AA77" s="78"/>
      <c r="AB77" s="78"/>
      <c r="AC77" s="78"/>
      <c r="AD77" s="15"/>
      <c r="AE77" s="88"/>
      <c r="AG77" s="15"/>
      <c r="AH77" s="15"/>
      <c r="AI77" s="15"/>
      <c r="AJ77" s="88"/>
      <c r="AL77" s="15"/>
      <c r="AM77" s="15"/>
      <c r="AN77" s="15"/>
      <c r="AO77" s="88"/>
      <c r="AQ77" s="15"/>
      <c r="AR77" s="15"/>
      <c r="AS77" s="15"/>
      <c r="AT77" s="88"/>
      <c r="AV77" s="15"/>
      <c r="AW77" s="15"/>
      <c r="AX77" s="15"/>
      <c r="AY77" s="88"/>
      <c r="BA77" s="15"/>
      <c r="BB77" s="15"/>
      <c r="BC77" s="15"/>
      <c r="BD77" s="88"/>
      <c r="BF77" s="15"/>
      <c r="BG77" s="15"/>
      <c r="BH77" s="15"/>
      <c r="BI77" s="88"/>
      <c r="BK77" s="15"/>
      <c r="BL77" s="15"/>
      <c r="BM77" s="15"/>
      <c r="BN77" s="88"/>
      <c r="BP77" s="15"/>
      <c r="BQ77" s="15"/>
      <c r="BR77" s="15"/>
      <c r="BS77" s="88"/>
      <c r="BU77" s="15"/>
      <c r="BV77" s="15"/>
      <c r="BW77" s="15"/>
      <c r="BX77" s="88"/>
      <c r="BZ77" s="15"/>
      <c r="CA77" s="15"/>
      <c r="CB77" s="15"/>
      <c r="CC77" s="88"/>
      <c r="CE77" s="15"/>
      <c r="CF77" s="15"/>
      <c r="CG77" s="15"/>
      <c r="CH77" s="88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</row>
    <row r="78" spans="2:138" x14ac:dyDescent="0.25">
      <c r="B78" s="51" t="s">
        <v>127</v>
      </c>
      <c r="C78" s="51"/>
      <c r="D78" s="52" t="s">
        <v>128</v>
      </c>
      <c r="E78" s="53">
        <f>_xll.OneStreamExcelAddIn.XFFunctions.XFGetCell("TRUE", "CONSOL", $D$3,"TOT_Entity","USD","Actual",$E$3,"PERIODIC",$B78,"TOPFLOW","TOP","TOP","top1",$C78,"top3","Open_Acute_DIV1","TOP5","TOP6","REPORTED","TOP8")</f>
        <v>21906.11</v>
      </c>
      <c r="F78" s="53">
        <f>_xll.OneStreamExcelAddIn.XFFunctions.XFGetCell("TRUE", "CONSOL", $D$3,"TOT_Entity","Aggregated","Budget_Working",$E$3,"PERIODIC",$B78,"TOPFLOW","TOP","TOP","top1",$C78,"top3","Open_Acute_DIV1","TOP5","TOP6","REPORTED","TOP8")</f>
        <v>0</v>
      </c>
      <c r="G78" s="53">
        <f t="shared" ref="G78:G81" si="141">F78-E78</f>
        <v>-21906.11</v>
      </c>
      <c r="H78" s="40">
        <f>IFERROR(G78/F78,0)</f>
        <v>0</v>
      </c>
      <c r="I78" s="41"/>
      <c r="J78" s="53">
        <f>_xll.OneStreamExcelAddIn.XFFunctions.XFGetCell("TRUE", "CONSOL", $D$3,"TOT_Entity","USD","Actual",$E$3,"YTD",$B78,"TOPFLOW","TOP","TOP","top1",$C78,"top3","Open_Acute_DIV1","TOP5","TOP6","REPORTED","TOP8")</f>
        <v>92876.29</v>
      </c>
      <c r="K78" s="53">
        <f>_xll.OneStreamExcelAddIn.XFFunctions.XFGetCell("TRUE", "CONSOL", $D$3,"TOT_Entity","Aggregated","Budget_Working",$E$3,"YTD",$B78,"TOPFLOW","TOP","TOP","top1",$C78,"top3","Open_Acute_DIV1","TOP5","TOP6","REPORTED","TOP8")</f>
        <v>0</v>
      </c>
      <c r="L78" s="53">
        <f t="shared" ref="L78:L81" si="142">K78-J78</f>
        <v>-92876.29</v>
      </c>
      <c r="M78" s="40">
        <f>IFERROR(L78/K78,0)</f>
        <v>0</v>
      </c>
      <c r="N78" s="41"/>
      <c r="O78" s="53">
        <f>_xll.OneStreamExcelAddIn.XFFunctions.XFGetCell("TRUE", "CONSOL", $D$3,"TOT_Entity","USD","Actual",$F$3,"YTD",$B78,"TOPFLOW","TOP","TOP","top1",$C78,"top3","Open_Acute_DIV1","TOP5","TOP6","REPORTED","TOP8")</f>
        <v>72478.789999999994</v>
      </c>
      <c r="P78" s="53">
        <f>_xll.OneStreamExcelAddIn.XFFunctions.XFGetCell("TRUE", "CONSOL", $D$3,"TOT_Entity","USD","Actual",$E$3,"YTD",$B78,"TOPFLOW","TOP","TOP","top1",$C78,"top3","Open_Acute_DIV1","TOP5","TOP6","REPORTED","VAR_BW_PY_Actual")</f>
        <v>-20397.5</v>
      </c>
      <c r="Q78" s="40">
        <f t="shared" si="12"/>
        <v>-0.28142715958696335</v>
      </c>
      <c r="R78" s="41"/>
      <c r="S78" s="53">
        <f>_xll.OneStreamExcelAddIn.XFFunctions.XFGetCell("TRUE", "CONSOL", $D$3,"TOT_Entity","USD","MIDFCST",$E$3,"MTD",$B78,"TOPFLOW","TOP","TOP","top1",$C78,"top3","Open_Acute_DIV1","TOP5","TOP6","REPORTED","TOP8")</f>
        <v>0</v>
      </c>
      <c r="T78" s="53">
        <f>S78-E78</f>
        <v>-21906.11</v>
      </c>
      <c r="U78" s="40">
        <f>IFERROR(T78/S78,0)</f>
        <v>0</v>
      </c>
      <c r="V78" s="41"/>
      <c r="W78" s="42"/>
      <c r="X78" s="43"/>
      <c r="Y78" s="42"/>
      <c r="Z78" s="44"/>
      <c r="AA78" s="52"/>
      <c r="AB78" s="53">
        <f>_xll.OneStreamExcelAddIn.XFFunctions.XFGetCell("TRUE", "CONSOL", $D$3,"TOT_Entity","USD","Actual",[1]Setup!C4,"PERIODIC",$B78,"TOPFLOW","TOP","TOP","top1",$C78,"top3","Open_Acute_DIV1","TOP5","TOP6","REPORTED","TOP8")</f>
        <v>24020.82</v>
      </c>
      <c r="AC78" s="53">
        <f>_xll.OneStreamExcelAddIn.XFFunctions.XFGetCell("TRUE", "CONSOL", $D$3,"TOT_Entity","Aggregated","Budget_Working",[1]Setup!C4,"PERIODIC",$B78,"TOPFLOW","TOP","TOP","top1",$C78,"top3","Open_Acute_DIV1","TOP5","TOP6","REPORTED","TOP8")</f>
        <v>0</v>
      </c>
      <c r="AD78" s="53">
        <f>AC78-AB78</f>
        <v>-24020.82</v>
      </c>
      <c r="AE78" s="40">
        <f>IFERROR(AD78/AC78,0)</f>
        <v>0</v>
      </c>
      <c r="AG78" s="53">
        <f>_xll.OneStreamExcelAddIn.XFFunctions.XFGetCell("TRUE", "CONSOL", $D$3,"TOT_Entity","USD","Actual",[1]Setup!C5,"PERIODIC",$B78,"TOPFLOW","TOP","TOP","top1",$C78,"top3","Open_Acute_DIV1","TOP5","TOP6","REPORTED","TOP8")</f>
        <v>23989.33</v>
      </c>
      <c r="AH78" s="53">
        <f>_xll.OneStreamExcelAddIn.XFFunctions.XFGetCell("TRUE", "CONSOL", $D$3,"TOT_Entity","Aggregated","Budget_Working",[1]Setup!C5,"PERIODIC",$B78,"TOPFLOW","TOP","TOP","top1",$C78,"top3","Open_Acute_DIV1","TOP5","TOP6","REPORTED","TOP8")</f>
        <v>0</v>
      </c>
      <c r="AI78" s="53">
        <f>AH78-AG78</f>
        <v>-23989.33</v>
      </c>
      <c r="AJ78" s="40">
        <f>IFERROR(AI78/AH78,0)</f>
        <v>0</v>
      </c>
      <c r="AL78" s="53">
        <f>_xll.OneStreamExcelAddIn.XFFunctions.XFGetCell("TRUE", "CONSOL", $D$3,"TOT_Entity","USD","Actual",[1]Setup!C6,"PERIODIC",$B78,"TOPFLOW","TOP","TOP","top1",$C78,"top3","Open_Acute_DIV1","TOP5","TOP6","REPORTED","TOP8")</f>
        <v>22960.03</v>
      </c>
      <c r="AM78" s="53">
        <f>_xll.OneStreamExcelAddIn.XFFunctions.XFGetCell("TRUE", "CONSOL", $D$3,"TOT_Entity","Aggregated","Budget_Working",[1]Setup!C6,"PERIODIC",$B78,"TOPFLOW","TOP","TOP","top1",$C78,"top3","Open_Acute_DIV1","TOP5","TOP6","REPORTED","TOP8")</f>
        <v>0</v>
      </c>
      <c r="AN78" s="53">
        <f>AL78-AM78</f>
        <v>22960.03</v>
      </c>
      <c r="AO78" s="40">
        <f>IFERROR((AL78/AM78)-1,0)</f>
        <v>0</v>
      </c>
      <c r="AQ78" s="53">
        <f>_xll.OneStreamExcelAddIn.XFFunctions.XFGetCell("TRUE", "CONSOL", $D$3,"TOT_Entity","USD","Actual",[1]Setup!C7,"PERIODIC",$B78,"TOPFLOW","TOP","TOP","top1",$C78,"top3","Open_Acute_DIV1","TOP5","TOP6","REPORTED","TOP8")</f>
        <v>21906.11</v>
      </c>
      <c r="AR78" s="53">
        <f>_xll.OneStreamExcelAddIn.XFFunctions.XFGetCell("TRUE", "CONSOL", $D$3,"TOT_Entity","Aggregated","Budget_Working",[1]Setup!C7,"PERIODIC",$B78,"TOPFLOW","TOP","TOP","top1",$C78,"top3","Open_Acute_DIV1","TOP5","TOP6","REPORTED","TOP8")</f>
        <v>0</v>
      </c>
      <c r="AS78" s="53">
        <f>AQ78-AR78</f>
        <v>21906.11</v>
      </c>
      <c r="AT78" s="40">
        <f>IFERROR((AQ78/AR78)-1,0)</f>
        <v>0</v>
      </c>
      <c r="AV78" s="53">
        <f>_xll.OneStreamExcelAddIn.XFFunctions.XFGetCell("TRUE", "CONSOL", $D$3,"TOT_Entity","USD","Actual",[1]Setup!C8,"PERIODIC",$B78,"TOPFLOW","TOP","TOP","top1",$C78,"top3","Open_Acute_DIV1","TOP5","TOP6","REPORTED","TOP8")</f>
        <v>-92876.29</v>
      </c>
      <c r="AW78" s="53">
        <f>_xll.OneStreamExcelAddIn.XFFunctions.XFGetCell("TRUE", "CONSOL", $D$3,"TOT_Entity","Aggregated","Budget_Working",[1]Setup!C8,"PERIODIC",$B78,"TOPFLOW","TOP","TOP","top1",$C78,"top3","Open_Acute_DIV1","TOP5","TOP6","REPORTED","TOP8")</f>
        <v>0</v>
      </c>
      <c r="AX78" s="53">
        <f>AV78-AW78</f>
        <v>-92876.29</v>
      </c>
      <c r="AY78" s="40">
        <f>IFERROR((AV78/AW78)-1,0)</f>
        <v>0</v>
      </c>
      <c r="BA78" s="53">
        <f>_xll.OneStreamExcelAddIn.XFFunctions.XFGetCell("TRUE", "CONSOL", $D$3,"TOT_Entity","USD","Actual",[1]Setup!C9,"PERIODIC",$B78,"TOPFLOW","TOP","TOP","top1",$C78,"top3","Open_Acute_DIV1","TOP5","TOP6","REPORTED","TOP8")</f>
        <v>0</v>
      </c>
      <c r="BB78" s="53">
        <f>_xll.OneStreamExcelAddIn.XFFunctions.XFGetCell("TRUE", "CONSOL", $D$3,"TOT_Entity","Aggregated","Budget_Working",[1]Setup!C9,"PERIODIC",$B78,"TOPFLOW","TOP","TOP","top1",$C78,"top3","Open_Acute_DIV1","TOP5","TOP6","REPORTED","TOP8")</f>
        <v>0</v>
      </c>
      <c r="BC78" s="53">
        <f>BA78-BB78</f>
        <v>0</v>
      </c>
      <c r="BD78" s="40">
        <f>IFERROR((BA78/BB78)-1,0)</f>
        <v>0</v>
      </c>
      <c r="BF78" s="53">
        <f>_xll.OneStreamExcelAddIn.XFFunctions.XFGetCell("TRUE", "CONSOL", $D$3,"TOT_Entity","USD","Actual",[1]Setup!C10,"PERIODIC",$B78,"TOPFLOW","TOP","TOP","top1",$C78,"top3","Open_Acute_DIV1","TOP5","TOP6","REPORTED","TOP8")</f>
        <v>0</v>
      </c>
      <c r="BG78" s="53">
        <f>_xll.OneStreamExcelAddIn.XFFunctions.XFGetCell("TRUE", "CONSOL", $D$3,"TOT_Entity","Aggregated","Budget_Working",[1]Setup!C10,"PERIODIC",$B78,"TOPFLOW","TOP","TOP","top1",$C78,"top3","Open_Acute_DIV1","TOP5","TOP6","REPORTED","TOP8")</f>
        <v>0</v>
      </c>
      <c r="BH78" s="53">
        <f>BF78-BG78</f>
        <v>0</v>
      </c>
      <c r="BI78" s="40">
        <f>IFERROR((BF78/BG78)-1,0)</f>
        <v>0</v>
      </c>
      <c r="BK78" s="53">
        <f>_xll.OneStreamExcelAddIn.XFFunctions.XFGetCell("TRUE", "CONSOL", $D$3,"TOT_Entity","USD","Actual",[1]Setup!C11,"PERIODIC",$B78,"TOPFLOW","TOP","TOP","top1",$C78,"top3","Open_Acute_DIV1","TOP5","TOP6","REPORTED","TOP8")</f>
        <v>0</v>
      </c>
      <c r="BL78" s="53">
        <f>_xll.OneStreamExcelAddIn.XFFunctions.XFGetCell("TRUE", "CONSOL", $D$3,"TOT_Entity","Aggregated","Budget_Working",[1]Setup!C11,"PERIODIC",$B78,"TOPFLOW","TOP","TOP","top1",$C78,"top3","Open_Acute_DIV1","TOP5","TOP6","REPORTED","TOP8")</f>
        <v>0</v>
      </c>
      <c r="BM78" s="53">
        <f>BK78-BL78</f>
        <v>0</v>
      </c>
      <c r="BN78" s="40">
        <f>IFERROR((BK78/BL78)-1,0)</f>
        <v>0</v>
      </c>
      <c r="BP78" s="53">
        <f>_xll.OneStreamExcelAddIn.XFFunctions.XFGetCell("TRUE", "CONSOL", $D$3,"TOT_Entity","USD","Actual",[1]Setup!C12,"PERIODIC",$B78,"TOPFLOW","TOP","TOP","top1",$C78,"top3","Open_Acute_DIV1","TOP5","TOP6","REPORTED","TOP8")</f>
        <v>0</v>
      </c>
      <c r="BQ78" s="53">
        <f>_xll.OneStreamExcelAddIn.XFFunctions.XFGetCell("TRUE", "CONSOL", $D$3,"TOT_Entity","Aggregated","Budget_Working",[1]Setup!C12,"PERIODIC",$B78,"TOPFLOW","TOP","TOP","top1",$C78,"top3","Open_Acute_DIV1","TOP5","TOP6","REPORTED","TOP8")</f>
        <v>0</v>
      </c>
      <c r="BR78" s="53">
        <f>BP78-BQ78</f>
        <v>0</v>
      </c>
      <c r="BS78" s="40">
        <f>IFERROR((BP78/BQ78)-1,0)</f>
        <v>0</v>
      </c>
      <c r="BU78" s="53">
        <f>_xll.OneStreamExcelAddIn.XFFunctions.XFGetCell("TRUE", "CONSOL", $D$3,"TOT_Entity","USD","Actual",[1]Setup!C13,"PERIODIC",$B78,"TOPFLOW","TOP","TOP","top1",$C78,"top3","Open_Acute_DIV1","TOP5","TOP6","REPORTED","TOP8")</f>
        <v>0</v>
      </c>
      <c r="BV78" s="53">
        <f>_xll.OneStreamExcelAddIn.XFFunctions.XFGetCell("TRUE", "CONSOL", $D$3,"TOT_Entity","Aggregated","Budget_Working",[1]Setup!C13,"PERIODIC",$B78,"TOPFLOW","TOP","TOP","top1",$C78,"top3","Open_Acute_DIV1","TOP5","TOP6","REPORTED","TOP8")</f>
        <v>0</v>
      </c>
      <c r="BW78" s="53">
        <f>BU78-BV78</f>
        <v>0</v>
      </c>
      <c r="BX78" s="40">
        <f>IFERROR((BU78/BV78)-1,0)</f>
        <v>0</v>
      </c>
      <c r="BZ78" s="53">
        <f>_xll.OneStreamExcelAddIn.XFFunctions.XFGetCell("TRUE", "CONSOL", $D$3,"TOT_Entity","USD","Actual",[1]Setup!C14,"PERIODIC",$B78,"TOPFLOW","TOP","TOP","top1",$C78,"top3","Open_Acute_DIV1","TOP5","TOP6","REPORTED","TOP8")</f>
        <v>0</v>
      </c>
      <c r="CA78" s="53">
        <f>_xll.OneStreamExcelAddIn.XFFunctions.XFGetCell("TRUE", "CONSOL", $D$3,"TOT_Entity","Aggregated","Budget_Working",[1]Setup!C14,"PERIODIC",$B78,"TOPFLOW","TOP","TOP","top1",$C78,"top3","Open_Acute_DIV1","TOP5","TOP6","REPORTED","TOP8")</f>
        <v>0</v>
      </c>
      <c r="CB78" s="53">
        <f>BZ78-CA78</f>
        <v>0</v>
      </c>
      <c r="CC78" s="40">
        <f>IFERROR((BZ78/CA78)-1,0)</f>
        <v>0</v>
      </c>
      <c r="CE78" s="53">
        <f>_xll.OneStreamExcelAddIn.XFFunctions.XFGetCell("TRUE", "CONSOL", $D$3,"TOT_Entity","USD","Actual",[1]Setup!C15,"PERIODIC",$B78,"TOPFLOW","TOP","TOP","top1",$C78,"top3","Open_Acute_DIV1","TOP5","TOP6","REPORTED","TOP8")</f>
        <v>0</v>
      </c>
      <c r="CF78" s="53">
        <f>_xll.OneStreamExcelAddIn.XFFunctions.XFGetCell("TRUE", "CONSOL", $D$3,"TOT_Entity","Aggregated","Budget_Working",[1]Setup!C15,"PERIODIC",$B78,"TOPFLOW","TOP","TOP","top1",$C78,"top3","Open_Acute_DIV1","TOP5","TOP6","REPORTED","TOP8")</f>
        <v>0</v>
      </c>
      <c r="CG78" s="53">
        <f>CE78-CF78</f>
        <v>0</v>
      </c>
      <c r="CH78" s="40">
        <f>IFERROR((CE78/CF78)-1,0)</f>
        <v>0</v>
      </c>
      <c r="CI78" s="15"/>
      <c r="CJ78" s="53">
        <f>_xll.OneStreamExcelAddIn.XFFunctions.XFGetCell("TRUE", "CONSOL", $D$3,"TOT_Entity","USD","Actual",[1]Setup!C4,"PERIODIC",$B78,"TOPFLOW","TOP","TOP","top1",$C78,"top3","Open_Acute_DIV1","TOP5","TOP6","REPORTED","TOP8")</f>
        <v>24020.82</v>
      </c>
      <c r="CK78" s="53">
        <f>_xll.OneStreamExcelAddIn.XFFunctions.XFGetCell("TRUE", "CONSOL", $D$3,"TOT_Entity","USD","Actual",[1]Setup!C5,"PERIODIC",$B78,"TOPFLOW","TOP","TOP","top1",$C78,"top3","Open_Acute_DIV1","TOP5","TOP6","REPORTED","TOP8")</f>
        <v>23989.33</v>
      </c>
      <c r="CL78" s="53">
        <f>_xll.OneStreamExcelAddIn.XFFunctions.XFGetCell("TRUE", "CONSOL", $D$3,"TOT_Entity","USD","Actual",[1]Setup!C6,"PERIODIC",$B78,"TOPFLOW","TOP","TOP","top1",$C78,"top3","Open_Acute_DIV1","TOP5","TOP6","REPORTED","TOP8")</f>
        <v>22960.03</v>
      </c>
      <c r="CM78" s="53">
        <f>_xll.OneStreamExcelAddIn.XFFunctions.XFGetCell("TRUE", "CONSOL", $D$3,"TOT_Entity","USD","Actual",[1]Setup!C7,"PERIODIC",$B78,"TOPFLOW","TOP","TOP","top1",$C78,"top3","Open_Acute_DIV1","TOP5","TOP6","REPORTED","TOP8")</f>
        <v>21906.11</v>
      </c>
      <c r="CN78" s="53">
        <f>_xll.OneStreamExcelAddIn.XFFunctions.XFGetCell("TRUE", "CONSOL", $D$3,"TOT_Entity","USD","Actual",[1]Setup!C8,"PERIODIC",$B78,"TOPFLOW","TOP","TOP","top1",$C78,"top3","Open_Acute_DIV1","TOP5","TOP6","REPORTED","TOP8")</f>
        <v>-92876.29</v>
      </c>
      <c r="CO78" s="53">
        <f>_xll.OneStreamExcelAddIn.XFFunctions.XFGetCell("TRUE", "CONSOL", $D$3,"TOT_Entity","USD","Actual",[1]Setup!C9,"PERIODIC",$B78,"TOPFLOW","TOP","TOP","top1",$C78,"top3","Open_Acute_DIV1","TOP5","TOP6","REPORTED","TOP8")</f>
        <v>0</v>
      </c>
      <c r="CP78" s="53">
        <f>_xll.OneStreamExcelAddIn.XFFunctions.XFGetCell("TRUE", "CONSOL", $D$3,"TOT_Entity","USD","Actual",[1]Setup!C10,"PERIODIC",$B78,"TOPFLOW","TOP","TOP","top1",$C78,"top3","Open_Acute_DIV1","TOP5","TOP6","REPORTED","TOP8")</f>
        <v>0</v>
      </c>
      <c r="CQ78" s="53">
        <f>_xll.OneStreamExcelAddIn.XFFunctions.XFGetCell("TRUE", "CONSOL", $D$3,"TOT_Entity","USD","Actual",[1]Setup!C11,"PERIODIC",$B78,"TOPFLOW","TOP","TOP","top1",$C78,"top3","Open_Acute_DIV1","TOP5","TOP6","REPORTED","TOP8")</f>
        <v>0</v>
      </c>
      <c r="CR78" s="53">
        <f>_xll.OneStreamExcelAddIn.XFFunctions.XFGetCell("TRUE", "CONSOL", $D$3,"TOT_Entity","USD","Actual",[1]Setup!C12,"PERIODIC",$B78,"TOPFLOW","TOP","TOP","top1",$C78,"top3","Open_Acute_DIV1","TOP5","TOP6","REPORTED","TOP8")</f>
        <v>0</v>
      </c>
      <c r="CS78" s="53">
        <f>_xll.OneStreamExcelAddIn.XFFunctions.XFGetCell("TRUE", "CONSOL", $D$3,"TOT_Entity","USD","Actual",[1]Setup!C13,"PERIODIC",$B78,"TOPFLOW","TOP","TOP","top1",$C78,"top3","Open_Acute_DIV1","TOP5","TOP6","REPORTED","TOP8")</f>
        <v>0</v>
      </c>
      <c r="CT78" s="53">
        <f>_xll.OneStreamExcelAddIn.XFFunctions.XFGetCell("TRUE", "CONSOL", $D$3,"TOT_Entity","USD","Actual",[1]Setup!C14,"PERIODIC",$B78,"TOPFLOW","TOP","TOP","top1",$C78,"top3","Open_Acute_DIV1","TOP5","TOP6","REPORTED","TOP8")</f>
        <v>0</v>
      </c>
      <c r="CU78" s="53">
        <f>_xll.OneStreamExcelAddIn.XFFunctions.XFGetCell("TRUE", "CONSOL", $D$3,"TOT_Entity","USD","Actual",[1]Setup!C15,"PERIODIC",$B78,"TOPFLOW","TOP","TOP","top1",$C78,"top3","Open_Acute_DIV1","TOP5","TOP6","REPORTED","TOP8")</f>
        <v>0</v>
      </c>
      <c r="CV78" s="15"/>
      <c r="CW78" s="53">
        <f>_xll.OneStreamExcelAddIn.XFFunctions.XFGetCell("TRUE", "CONSOL", $D$3,"TOT_Entity","USD","Actual",[1]Setup!C17,"PERIODIC",$B78,"TOPFLOW","TOP","TOP","top1",$C78,"top3","Open_Acute_DIV1","TOP5","TOP6","REPORTED","TOP8")</f>
        <v>18271.12</v>
      </c>
      <c r="CX78" s="53">
        <f>_xll.OneStreamExcelAddIn.XFFunctions.XFGetCell("TRUE", "CONSOL", $D$3,"TOT_Entity","USD","Actual",[1]Setup!C18,"PERIODIC",$B78,"TOPFLOW","TOP","TOP","top1",$C78,"top3","Open_Acute_DIV1","TOP5","TOP6","REPORTED","TOP8")</f>
        <v>18083.97</v>
      </c>
      <c r="CY78" s="53">
        <f>_xll.OneStreamExcelAddIn.XFFunctions.XFGetCell("TRUE", "CONSOL", $D$3,"TOT_Entity","USD","Actual",[1]Setup!C19,"PERIODIC",$B78,"TOPFLOW","TOP","TOP","top1",$C78,"top3","Open_Acute_DIV1","TOP5","TOP6","REPORTED","TOP8")</f>
        <v>18083.97</v>
      </c>
      <c r="CZ78" s="53">
        <f>_xll.OneStreamExcelAddIn.XFFunctions.XFGetCell("TRUE", "CONSOL", $D$3,"TOT_Entity","USD","Actual",[1]Setup!C20,"PERIODIC",$B78,"TOPFLOW","TOP","TOP","top1",$C78,"top3","Open_Acute_DIV1","TOP5","TOP6","REPORTED","TOP8")</f>
        <v>18039.73</v>
      </c>
      <c r="DA78" s="53">
        <f>_xll.OneStreamExcelAddIn.XFFunctions.XFGetCell("TRUE", "CONSOL", $D$3,"TOT_Entity","USD","Actual",[1]Setup!C21,"PERIODIC",$B78,"TOPFLOW","TOP","TOP","top1",$C78,"top3","Open_Acute_DIV1","TOP5","TOP6","REPORTED","TOP8")</f>
        <v>17995.509999999998</v>
      </c>
      <c r="DB78" s="53">
        <f>_xll.OneStreamExcelAddIn.XFFunctions.XFGetCell("TRUE", "CONSOL", $D$3,"TOT_Entity","USD","Actual",[1]Setup!C22,"PERIODIC",$B78,"TOPFLOW","TOP","TOP","top1",$C78,"top3","Open_Acute_DIV1","TOP5","TOP6","REPORTED","TOP8")</f>
        <v>18900.09</v>
      </c>
      <c r="DC78" s="53">
        <f>_xll.OneStreamExcelAddIn.XFFunctions.XFGetCell("TRUE", "CONSOL", $D$3,"TOT_Entity","USD","Actual",[1]Setup!C23,"PERIODIC",$B78,"TOPFLOW","TOP","TOP","top1",$C78,"top3","Open_Acute_DIV1","TOP5","TOP6","REPORTED","TOP8")</f>
        <v>17783.36</v>
      </c>
      <c r="DD78" s="53">
        <f>_xll.OneStreamExcelAddIn.XFFunctions.XFGetCell("TRUE", "CONSOL", $D$3,"TOT_Entity","USD","Actual",[1]Setup!C24,"PERIODIC",$B78,"TOPFLOW","TOP","TOP","top1",$C78,"top3","Open_Acute_DIV1","TOP5","TOP6","REPORTED","TOP8")</f>
        <v>23516.55</v>
      </c>
      <c r="DE78" s="53">
        <f>_xll.OneStreamExcelAddIn.XFFunctions.XFGetCell("TRUE", "CONSOL", $D$3,"TOT_Entity","USD","Actual",[1]Setup!C25,"PERIODIC",$B78,"TOPFLOW","TOP","TOP","top1",$C78,"top3","Open_Acute_DIV1","TOP5","TOP6","REPORTED","TOP8")</f>
        <v>18307.82</v>
      </c>
      <c r="DF78" s="53">
        <f>_xll.OneStreamExcelAddIn.XFFunctions.XFGetCell("TRUE", "CONSOL", $D$3,"TOT_Entity","USD","Actual",[1]Setup!C26,"PERIODIC",$B78,"TOPFLOW","TOP","TOP","top1",$C78,"top3","Open_Acute_DIV1","TOP5","TOP6","REPORTED","TOP8")</f>
        <v>18291.310000000001</v>
      </c>
      <c r="DG78" s="53">
        <f>_xll.OneStreamExcelAddIn.XFFunctions.XFGetCell("TRUE", "CONSOL", $D$3,"TOT_Entity","USD","Actual",[1]Setup!C27,"PERIODIC",$B78,"TOPFLOW","TOP","TOP","top1",$C78,"top3","Open_Acute_DIV1","TOP5","TOP6","REPORTED","TOP8")</f>
        <v>18262.099999999999</v>
      </c>
      <c r="DH78" s="53">
        <f>_xll.OneStreamExcelAddIn.XFFunctions.XFGetCell("TRUE", "CONSOL", $D$3,"TOT_Entity","USD","Actual",[1]Setup!C28,"PERIODIC",$B78,"TOPFLOW","TOP","TOP","top1",$C78,"top3","Open_Acute_DIV1","TOP5","TOP6","REPORTED","TOP8")</f>
        <v>45152.81</v>
      </c>
      <c r="DI78" s="15"/>
      <c r="DJ78" s="53">
        <f>_xll.OneStreamExcelAddIn.XFFunctions.XFGetCell("TRUE", "CONSOL", $D$3,"TOT_Entity","Aggregated","Budget_Working",[1]Setup!C4,"PERIODIC",$B78,"TOPFLOW","TOP","TOP","top1",$C78,"top3","Open_Acute_DIV1","TOP5","TOP6","REPORTED","TOP8")</f>
        <v>0</v>
      </c>
      <c r="DK78" s="53">
        <f>_xll.OneStreamExcelAddIn.XFFunctions.XFGetCell("TRUE", "CONSOL", $D$3,"TOT_Entity","Aggregated","Budget_Working",[1]Setup!C5,"PERIODIC",$B78,"TOPFLOW","TOP","TOP","top1",$C78,"top3","Open_Acute_DIV1","TOP5","TOP6","REPORTED","TOP8")</f>
        <v>0</v>
      </c>
      <c r="DL78" s="53">
        <f>_xll.OneStreamExcelAddIn.XFFunctions.XFGetCell("TRUE", "CONSOL", $D$3,"TOT_Entity","Aggregated","Budget_Working",[1]Setup!C6,"PERIODIC",$B78,"TOPFLOW","TOP","TOP","top1",$C78,"top3","Open_Acute_DIV1","TOP5","TOP6","REPORTED","TOP8")</f>
        <v>0</v>
      </c>
      <c r="DM78" s="53">
        <f>_xll.OneStreamExcelAddIn.XFFunctions.XFGetCell("TRUE", "CONSOL", $D$3,"TOT_Entity","Aggregated","Budget_Working",[1]Setup!C7,"PERIODIC",$B78,"TOPFLOW","TOP","TOP","top1",$C78,"top3","Open_Acute_DIV1","TOP5","TOP6","REPORTED","TOP8")</f>
        <v>0</v>
      </c>
      <c r="DN78" s="53">
        <f>_xll.OneStreamExcelAddIn.XFFunctions.XFGetCell("TRUE", "CONSOL", $D$3,"TOT_Entity","Aggregated","Budget_Working",[1]Setup!C8,"PERIODIC",$B78,"TOPFLOW","TOP","TOP","top1",$C78,"top3","Open_Acute_DIV1","TOP5","TOP6","REPORTED","TOP8")</f>
        <v>0</v>
      </c>
      <c r="DO78" s="53">
        <f>_xll.OneStreamExcelAddIn.XFFunctions.XFGetCell("TRUE", "CONSOL", $D$3,"TOT_Entity","Aggregated","Budget_Working",[1]Setup!C9,"PERIODIC",$B78,"TOPFLOW","TOP","TOP","top1",$C78,"top3","Open_Acute_DIV1","TOP5","TOP6","REPORTED","TOP8")</f>
        <v>0</v>
      </c>
      <c r="DP78" s="53">
        <f>_xll.OneStreamExcelAddIn.XFFunctions.XFGetCell("TRUE", "CONSOL", $D$3,"TOT_Entity","Aggregated","Budget_Working",[1]Setup!C10,"PERIODIC",$B78,"TOPFLOW","TOP","TOP","top1",$C78,"top3","Open_Acute_DIV1","TOP5","TOP6","REPORTED","TOP8")</f>
        <v>0</v>
      </c>
      <c r="DQ78" s="53">
        <f>_xll.OneStreamExcelAddIn.XFFunctions.XFGetCell("TRUE", "CONSOL", $D$3,"TOT_Entity","Aggregated","Budget_Working",[1]Setup!C11,"PERIODIC",$B78,"TOPFLOW","TOP","TOP","top1",$C78,"top3","Open_Acute_DIV1","TOP5","TOP6","REPORTED","TOP8")</f>
        <v>0</v>
      </c>
      <c r="DR78" s="53">
        <f>_xll.OneStreamExcelAddIn.XFFunctions.XFGetCell("TRUE", "CONSOL", $D$3,"TOT_Entity","Aggregated","Budget_Working",[1]Setup!C12,"PERIODIC",$B78,"TOPFLOW","TOP","TOP","top1",$C78,"top3","Open_Acute_DIV1","TOP5","TOP6","REPORTED","TOP8")</f>
        <v>0</v>
      </c>
      <c r="DS78" s="53">
        <f>_xll.OneStreamExcelAddIn.XFFunctions.XFGetCell("TRUE", "CONSOL", $D$3,"TOT_Entity","Aggregated","Budget_Working",[1]Setup!C13,"PERIODIC",$B78,"TOPFLOW","TOP","TOP","top1",$C78,"top3","Open_Acute_DIV1","TOP5","TOP6","REPORTED","TOP8")</f>
        <v>0</v>
      </c>
      <c r="DT78" s="53">
        <f>_xll.OneStreamExcelAddIn.XFFunctions.XFGetCell("TRUE", "CONSOL", $D$3,"TOT_Entity","Aggregated","Budget_Working",[1]Setup!C14,"PERIODIC",$B78,"TOPFLOW","TOP","TOP","top1",$C78,"top3","Open_Acute_DIV1","TOP5","TOP6","REPORTED","TOP8")</f>
        <v>0</v>
      </c>
      <c r="DU78" s="53">
        <f>_xll.OneStreamExcelAddIn.XFFunctions.XFGetCell("TRUE", "CONSOL", $D$3,"TOT_Entity","Aggregated","Budget_Working",[1]Setup!C15,"PERIODIC",$B78,"TOPFLOW","TOP","TOP","top1",$C78,"top3","Open_Acute_DIV1","TOP5","TOP6","REPORTED","TOP8")</f>
        <v>0</v>
      </c>
      <c r="DV78" s="15"/>
      <c r="DW78" s="53">
        <f>_xll.OneStreamExcelAddIn.XFFunctions.XFGetCell("TRUE", "CONSOL", $D$3,"TOT_Entity","USD","Budget_Final",[1]Setup!C17,"PERIODIC",$B78,"TOPFLOW","TOP","TOP","top1",$C78,"top3","Open_Acute_DIV1","TOP5","TOP6","REPORTED","TOP8")</f>
        <v>19470.98</v>
      </c>
      <c r="DX78" s="53">
        <f>_xll.OneStreamExcelAddIn.XFFunctions.XFGetCell("TRUE", "CONSOL", $D$3,"TOT_Entity","USD","Budget_Final",[1]Setup!C18,"PERIODIC",$B78,"TOPFLOW","TOP","TOP","top1",$C78,"top3","Open_Acute_DIV1","TOP5","TOP6","REPORTED","TOP8")</f>
        <v>20432.009999999998</v>
      </c>
      <c r="DY78" s="53">
        <f>_xll.OneStreamExcelAddIn.XFFunctions.XFGetCell("TRUE", "CONSOL", $D$3,"TOT_Entity","USD","Budget_Final",[1]Setup!C19,"PERIODIC",$B78,"TOPFLOW","TOP","TOP","top1",$C78,"top3","Open_Acute_DIV1","TOP5","TOP6","REPORTED","TOP8")</f>
        <v>21713.67</v>
      </c>
      <c r="DZ78" s="53">
        <f>_xll.OneStreamExcelAddIn.XFFunctions.XFGetCell("TRUE", "CONSOL", $D$3,"TOT_Entity","USD","Budget_Final",[1]Setup!C20,"PERIODIC",$B78,"TOPFLOW","TOP","TOP","top1",$C78,"top3","Open_Acute_DIV1","TOP5","TOP6","REPORTED","TOP8")</f>
        <v>22987.63</v>
      </c>
      <c r="EA78" s="53">
        <f>_xll.OneStreamExcelAddIn.XFFunctions.XFGetCell("TRUE", "CONSOL", $D$3,"TOT_Entity","USD","Budget_Final",[1]Setup!C21,"PERIODIC",$B78,"TOPFLOW","TOP","TOP","top1",$C78,"top3","Open_Acute_DIV1","TOP5","TOP6","REPORTED","TOP8")</f>
        <v>24261.22</v>
      </c>
      <c r="EB78" s="53">
        <f>_xll.OneStreamExcelAddIn.XFFunctions.XFGetCell("TRUE", "CONSOL", $D$3,"TOT_Entity","USD","Budget_Final",[1]Setup!C22,"PERIODIC",$B78,"TOPFLOW","TOP","TOP","top1",$C78,"top3","Open_Acute_DIV1","TOP5","TOP6","REPORTED","TOP8")</f>
        <v>25500.89</v>
      </c>
      <c r="EC78" s="53">
        <f>_xll.OneStreamExcelAddIn.XFFunctions.XFGetCell("TRUE", "CONSOL", $D$3,"TOT_Entity","USD","Budget_Final",[1]Setup!C23,"PERIODIC",$B78,"TOPFLOW","TOP","TOP","top1",$C78,"top3","Open_Acute_DIV1","TOP5","TOP6","REPORTED","TOP8")</f>
        <v>26259.7</v>
      </c>
      <c r="ED78" s="53">
        <f>_xll.OneStreamExcelAddIn.XFFunctions.XFGetCell("TRUE", "CONSOL", $D$3,"TOT_Entity","USD","Budget_Final",[1]Setup!C24,"PERIODIC",$B78,"TOPFLOW","TOP","TOP","top1",$C78,"top3","Open_Acute_DIV1","TOP5","TOP6","REPORTED","TOP8")</f>
        <v>26693.1</v>
      </c>
      <c r="EE78" s="53">
        <f>_xll.OneStreamExcelAddIn.XFFunctions.XFGetCell("TRUE", "CONSOL", $D$3,"TOT_Entity","USD","Budget_Final",[1]Setup!C25,"PERIODIC",$B78,"TOPFLOW","TOP","TOP","top1",$C78,"top3","Open_Acute_DIV1","TOP5","TOP6","REPORTED","TOP8")</f>
        <v>27661.16</v>
      </c>
      <c r="EF78" s="53">
        <f>_xll.OneStreamExcelAddIn.XFFunctions.XFGetCell("TRUE", "CONSOL", $D$3,"TOT_Entity","USD","Budget_Final",[1]Setup!C26,"PERIODIC",$B78,"TOPFLOW","TOP","TOP","top1",$C78,"top3","Open_Acute_DIV1","TOP5","TOP6","REPORTED","TOP8")</f>
        <v>28961.87</v>
      </c>
      <c r="EG78" s="53">
        <f>_xll.OneStreamExcelAddIn.XFFunctions.XFGetCell("TRUE", "CONSOL", $D$3,"TOT_Entity","USD","Budget_Final",[1]Setup!C27,"PERIODIC",$B78,"TOPFLOW","TOP","TOP","top1",$C78,"top3","Open_Acute_DIV1","TOP5","TOP6","REPORTED","TOP8")</f>
        <v>30188.16</v>
      </c>
      <c r="EH78" s="53">
        <f>_xll.OneStreamExcelAddIn.XFFunctions.XFGetCell("TRUE", "CONSOL", $D$3,"TOT_Entity","USD","Budget_Final",[1]Setup!C28,"PERIODIC",$B78,"TOPFLOW","TOP","TOP","top1",$C78,"top3","Open_Acute_DIV1","TOP5","TOP6","REPORTED","TOP8")</f>
        <v>30942.19</v>
      </c>
    </row>
    <row r="79" spans="2:138" x14ac:dyDescent="0.25">
      <c r="B79" s="51" t="s">
        <v>129</v>
      </c>
      <c r="C79" s="51"/>
      <c r="D79" s="52" t="s">
        <v>130</v>
      </c>
      <c r="E79" s="53">
        <f>_xll.OneStreamExcelAddIn.XFFunctions.XFGetCell("TRUE", "CONSOL", $D$3,"TOT_Entity","USD","Actual",$E$3,"PERIODIC",$B79,"TOPFLOW","TOP","TOP","top1",$C79,"top3","Open_Acute_DIV1","TOP5","TOP6","REPORTED","TOP8")</f>
        <v>-1026.94</v>
      </c>
      <c r="F79" s="53">
        <f>_xll.OneStreamExcelAddIn.XFFunctions.XFGetCell("TRUE", "CONSOL", $D$3,"TOT_Entity","Aggregated","Budget_Working",$E$3,"PERIODIC",$B79,"TOPFLOW","TOP","TOP","top1",$C79,"top3","Open_Acute_DIV1","TOP5","TOP6","REPORTED","TOP8")</f>
        <v>0</v>
      </c>
      <c r="G79" s="53">
        <f t="shared" si="141"/>
        <v>1026.94</v>
      </c>
      <c r="H79" s="40">
        <f>IFERROR(G79/F79,0)</f>
        <v>0</v>
      </c>
      <c r="I79" s="41"/>
      <c r="J79" s="53">
        <f>_xll.OneStreamExcelAddIn.XFFunctions.XFGetCell("TRUE", "CONSOL", $D$3,"TOT_Entity","USD","Actual",$E$3,"YTD",$B79,"TOPFLOW","TOP","TOP","top1",$C79,"top3","Open_Acute_DIV1","TOP5","TOP6","REPORTED","TOP8")</f>
        <v>-3370.74</v>
      </c>
      <c r="K79" s="53">
        <f>_xll.OneStreamExcelAddIn.XFFunctions.XFGetCell("TRUE", "CONSOL", $D$3,"TOT_Entity","Aggregated","Budget_Working",$E$3,"YTD",$B79,"TOPFLOW","TOP","TOP","top1",$C79,"top3","Open_Acute_DIV1","TOP5","TOP6","REPORTED","TOP8")</f>
        <v>0</v>
      </c>
      <c r="L79" s="53">
        <f t="shared" si="142"/>
        <v>3370.74</v>
      </c>
      <c r="M79" s="40">
        <f>IFERROR(L79/K79,0)</f>
        <v>0</v>
      </c>
      <c r="N79" s="41"/>
      <c r="O79" s="53">
        <f>_xll.OneStreamExcelAddIn.XFFunctions.XFGetCell("TRUE", "CONSOL", $D$3,"TOT_Entity","USD","Actual",$F$3,"YTD",$B79,"TOPFLOW","TOP","TOP","top1",$C79,"top3","Open_Acute_DIV1","TOP5","TOP6","REPORTED","TOP8")</f>
        <v>-7050.81</v>
      </c>
      <c r="P79" s="53">
        <f>_xll.OneStreamExcelAddIn.XFFunctions.XFGetCell("TRUE", "CONSOL", $D$3,"TOT_Entity","USD","Actual",$E$3,"YTD",$B79,"TOPFLOW","TOP","TOP","top1",$C79,"top3","Open_Acute_DIV1","TOP5","TOP6","REPORTED","VAR_BW_PY_Actual")</f>
        <v>-3680.07</v>
      </c>
      <c r="Q79" s="40">
        <f t="shared" si="12"/>
        <v>0.52193577759151077</v>
      </c>
      <c r="R79" s="41"/>
      <c r="S79" s="53">
        <f>_xll.OneStreamExcelAddIn.XFFunctions.XFGetCell("TRUE", "CONSOL", $D$3,"TOT_Entity","USD","MIDFCST",$E$3,"MTD",$B79,"TOPFLOW","TOP","TOP","top1",$C79,"top3","Open_Acute_DIV1","TOP5","TOP6","REPORTED","TOP8")</f>
        <v>0</v>
      </c>
      <c r="T79" s="53">
        <f>S79-E79</f>
        <v>1026.94</v>
      </c>
      <c r="U79" s="40">
        <f>IFERROR(T79/S79,0)</f>
        <v>0</v>
      </c>
      <c r="V79" s="41"/>
      <c r="W79" s="42"/>
      <c r="X79" s="43"/>
      <c r="Y79" s="42"/>
      <c r="Z79" s="44"/>
      <c r="AA79" s="52"/>
      <c r="AB79" s="53">
        <f>_xll.OneStreamExcelAddIn.XFFunctions.XFGetCell("TRUE", "CONSOL", $D$3,"TOT_Entity","USD","Actual",[1]Setup!C4,"PERIODIC",$B79,"TOPFLOW","TOP","TOP","top1",$C79,"top3","Open_Acute_DIV1","TOP5","TOP6","REPORTED","TOP8")</f>
        <v>-1154.97</v>
      </c>
      <c r="AC79" s="53">
        <f>_xll.OneStreamExcelAddIn.XFFunctions.XFGetCell("TRUE", "CONSOL", $D$3,"TOT_Entity","Aggregated","Budget_Working",[1]Setup!C4,"PERIODIC",$B79,"TOPFLOW","TOP","TOP","top1",$C79,"top3","Open_Acute_DIV1","TOP5","TOP6","REPORTED","TOP8")</f>
        <v>0</v>
      </c>
      <c r="AD79" s="53">
        <f>AC79-AB79</f>
        <v>1154.97</v>
      </c>
      <c r="AE79" s="40">
        <f>IFERROR(AD79/AC79,0)</f>
        <v>0</v>
      </c>
      <c r="AG79" s="53">
        <f>_xll.OneStreamExcelAddIn.XFFunctions.XFGetCell("TRUE", "CONSOL", $D$3,"TOT_Entity","USD","Actual",[1]Setup!C5,"PERIODIC",$B79,"TOPFLOW","TOP","TOP","top1",$C79,"top3","Open_Acute_DIV1","TOP5","TOP6","REPORTED","TOP8")</f>
        <v>-1064.98</v>
      </c>
      <c r="AH79" s="53">
        <f>_xll.OneStreamExcelAddIn.XFFunctions.XFGetCell("TRUE", "CONSOL", $D$3,"TOT_Entity","Aggregated","Budget_Working",[1]Setup!C5,"PERIODIC",$B79,"TOPFLOW","TOP","TOP","top1",$C79,"top3","Open_Acute_DIV1","TOP5","TOP6","REPORTED","TOP8")</f>
        <v>0</v>
      </c>
      <c r="AI79" s="53">
        <f>AH79-AG79</f>
        <v>1064.98</v>
      </c>
      <c r="AJ79" s="40">
        <f>IFERROR(AI79/AH79,0)</f>
        <v>0</v>
      </c>
      <c r="AL79" s="53">
        <f>_xll.OneStreamExcelAddIn.XFFunctions.XFGetCell("TRUE", "CONSOL", $D$3,"TOT_Entity","USD","Actual",[1]Setup!C6,"PERIODIC",$B79,"TOPFLOW","TOP","TOP","top1",$C79,"top3","Open_Acute_DIV1","TOP5","TOP6","REPORTED","TOP8")</f>
        <v>-123.85</v>
      </c>
      <c r="AM79" s="53">
        <f>_xll.OneStreamExcelAddIn.XFFunctions.XFGetCell("TRUE", "CONSOL", $D$3,"TOT_Entity","Aggregated","Budget_Working",[1]Setup!C6,"PERIODIC",$B79,"TOPFLOW","TOP","TOP","top1",$C79,"top3","Open_Acute_DIV1","TOP5","TOP6","REPORTED","TOP8")</f>
        <v>0</v>
      </c>
      <c r="AN79" s="53">
        <f>AL79-AM79</f>
        <v>-123.85</v>
      </c>
      <c r="AO79" s="40">
        <f>IFERROR((AL79/AM79)-1,0)</f>
        <v>0</v>
      </c>
      <c r="AQ79" s="53">
        <f>_xll.OneStreamExcelAddIn.XFFunctions.XFGetCell("TRUE", "CONSOL", $D$3,"TOT_Entity","USD","Actual",[1]Setup!C7,"PERIODIC",$B79,"TOPFLOW","TOP","TOP","top1",$C79,"top3","Open_Acute_DIV1","TOP5","TOP6","REPORTED","TOP8")</f>
        <v>-1026.94</v>
      </c>
      <c r="AR79" s="53">
        <f>_xll.OneStreamExcelAddIn.XFFunctions.XFGetCell("TRUE", "CONSOL", $D$3,"TOT_Entity","Aggregated","Budget_Working",[1]Setup!C7,"PERIODIC",$B79,"TOPFLOW","TOP","TOP","top1",$C79,"top3","Open_Acute_DIV1","TOP5","TOP6","REPORTED","TOP8")</f>
        <v>0</v>
      </c>
      <c r="AS79" s="53">
        <f>AQ79-AR79</f>
        <v>-1026.94</v>
      </c>
      <c r="AT79" s="40">
        <f>IFERROR((AQ79/AR79)-1,0)</f>
        <v>0</v>
      </c>
      <c r="AV79" s="53">
        <f>_xll.OneStreamExcelAddIn.XFFunctions.XFGetCell("TRUE", "CONSOL", $D$3,"TOT_Entity","USD","Actual",[1]Setup!C8,"PERIODIC",$B79,"TOPFLOW","TOP","TOP","top1",$C79,"top3","Open_Acute_DIV1","TOP5","TOP6","REPORTED","TOP8")</f>
        <v>3370.74</v>
      </c>
      <c r="AW79" s="53">
        <f>_xll.OneStreamExcelAddIn.XFFunctions.XFGetCell("TRUE", "CONSOL", $D$3,"TOT_Entity","Aggregated","Budget_Working",[1]Setup!C8,"PERIODIC",$B79,"TOPFLOW","TOP","TOP","top1",$C79,"top3","Open_Acute_DIV1","TOP5","TOP6","REPORTED","TOP8")</f>
        <v>0</v>
      </c>
      <c r="AX79" s="53">
        <f>AV79-AW79</f>
        <v>3370.74</v>
      </c>
      <c r="AY79" s="40">
        <f>IFERROR((AV79/AW79)-1,0)</f>
        <v>0</v>
      </c>
      <c r="BA79" s="53">
        <f>_xll.OneStreamExcelAddIn.XFFunctions.XFGetCell("TRUE", "CONSOL", $D$3,"TOT_Entity","USD","Actual",[1]Setup!C9,"PERIODIC",$B79,"TOPFLOW","TOP","TOP","top1",$C79,"top3","Open_Acute_DIV1","TOP5","TOP6","REPORTED","TOP8")</f>
        <v>0</v>
      </c>
      <c r="BB79" s="53">
        <f>_xll.OneStreamExcelAddIn.XFFunctions.XFGetCell("TRUE", "CONSOL", $D$3,"TOT_Entity","Aggregated","Budget_Working",[1]Setup!C9,"PERIODIC",$B79,"TOPFLOW","TOP","TOP","top1",$C79,"top3","Open_Acute_DIV1","TOP5","TOP6","REPORTED","TOP8")</f>
        <v>0</v>
      </c>
      <c r="BC79" s="53">
        <f>BA79-BB79</f>
        <v>0</v>
      </c>
      <c r="BD79" s="40">
        <f>IFERROR((BA79/BB79)-1,0)</f>
        <v>0</v>
      </c>
      <c r="BF79" s="53">
        <f>_xll.OneStreamExcelAddIn.XFFunctions.XFGetCell("TRUE", "CONSOL", $D$3,"TOT_Entity","USD","Actual",[1]Setup!C10,"PERIODIC",$B79,"TOPFLOW","TOP","TOP","top1",$C79,"top3","Open_Acute_DIV1","TOP5","TOP6","REPORTED","TOP8")</f>
        <v>0</v>
      </c>
      <c r="BG79" s="53">
        <f>_xll.OneStreamExcelAddIn.XFFunctions.XFGetCell("TRUE", "CONSOL", $D$3,"TOT_Entity","Aggregated","Budget_Working",[1]Setup!C10,"PERIODIC",$B79,"TOPFLOW","TOP","TOP","top1",$C79,"top3","Open_Acute_DIV1","TOP5","TOP6","REPORTED","TOP8")</f>
        <v>0</v>
      </c>
      <c r="BH79" s="53">
        <f>BF79-BG79</f>
        <v>0</v>
      </c>
      <c r="BI79" s="40">
        <f>IFERROR((BF79/BG79)-1,0)</f>
        <v>0</v>
      </c>
      <c r="BK79" s="53">
        <f>_xll.OneStreamExcelAddIn.XFFunctions.XFGetCell("TRUE", "CONSOL", $D$3,"TOT_Entity","USD","Actual",[1]Setup!C11,"PERIODIC",$B79,"TOPFLOW","TOP","TOP","top1",$C79,"top3","Open_Acute_DIV1","TOP5","TOP6","REPORTED","TOP8")</f>
        <v>0</v>
      </c>
      <c r="BL79" s="53">
        <f>_xll.OneStreamExcelAddIn.XFFunctions.XFGetCell("TRUE", "CONSOL", $D$3,"TOT_Entity","Aggregated","Budget_Working",[1]Setup!C11,"PERIODIC",$B79,"TOPFLOW","TOP","TOP","top1",$C79,"top3","Open_Acute_DIV1","TOP5","TOP6","REPORTED","TOP8")</f>
        <v>0</v>
      </c>
      <c r="BM79" s="53">
        <f>BK79-BL79</f>
        <v>0</v>
      </c>
      <c r="BN79" s="40">
        <f>IFERROR((BK79/BL79)-1,0)</f>
        <v>0</v>
      </c>
      <c r="BP79" s="53">
        <f>_xll.OneStreamExcelAddIn.XFFunctions.XFGetCell("TRUE", "CONSOL", $D$3,"TOT_Entity","USD","Actual",[1]Setup!C12,"PERIODIC",$B79,"TOPFLOW","TOP","TOP","top1",$C79,"top3","Open_Acute_DIV1","TOP5","TOP6","REPORTED","TOP8")</f>
        <v>0</v>
      </c>
      <c r="BQ79" s="53">
        <f>_xll.OneStreamExcelAddIn.XFFunctions.XFGetCell("TRUE", "CONSOL", $D$3,"TOT_Entity","Aggregated","Budget_Working",[1]Setup!C12,"PERIODIC",$B79,"TOPFLOW","TOP","TOP","top1",$C79,"top3","Open_Acute_DIV1","TOP5","TOP6","REPORTED","TOP8")</f>
        <v>0</v>
      </c>
      <c r="BR79" s="53">
        <f>BP79-BQ79</f>
        <v>0</v>
      </c>
      <c r="BS79" s="40">
        <f>IFERROR((BP79/BQ79)-1,0)</f>
        <v>0</v>
      </c>
      <c r="BU79" s="53">
        <f>_xll.OneStreamExcelAddIn.XFFunctions.XFGetCell("TRUE", "CONSOL", $D$3,"TOT_Entity","USD","Actual",[1]Setup!C13,"PERIODIC",$B79,"TOPFLOW","TOP","TOP","top1",$C79,"top3","Open_Acute_DIV1","TOP5","TOP6","REPORTED","TOP8")</f>
        <v>0</v>
      </c>
      <c r="BV79" s="53">
        <f>_xll.OneStreamExcelAddIn.XFFunctions.XFGetCell("TRUE", "CONSOL", $D$3,"TOT_Entity","Aggregated","Budget_Working",[1]Setup!C13,"PERIODIC",$B79,"TOPFLOW","TOP","TOP","top1",$C79,"top3","Open_Acute_DIV1","TOP5","TOP6","REPORTED","TOP8")</f>
        <v>0</v>
      </c>
      <c r="BW79" s="53">
        <f>BU79-BV79</f>
        <v>0</v>
      </c>
      <c r="BX79" s="40">
        <f>IFERROR((BU79/BV79)-1,0)</f>
        <v>0</v>
      </c>
      <c r="BZ79" s="53">
        <f>_xll.OneStreamExcelAddIn.XFFunctions.XFGetCell("TRUE", "CONSOL", $D$3,"TOT_Entity","USD","Actual",[1]Setup!C14,"PERIODIC",$B79,"TOPFLOW","TOP","TOP","top1",$C79,"top3","Open_Acute_DIV1","TOP5","TOP6","REPORTED","TOP8")</f>
        <v>0</v>
      </c>
      <c r="CA79" s="53">
        <f>_xll.OneStreamExcelAddIn.XFFunctions.XFGetCell("TRUE", "CONSOL", $D$3,"TOT_Entity","Aggregated","Budget_Working",[1]Setup!C14,"PERIODIC",$B79,"TOPFLOW","TOP","TOP","top1",$C79,"top3","Open_Acute_DIV1","TOP5","TOP6","REPORTED","TOP8")</f>
        <v>0</v>
      </c>
      <c r="CB79" s="53">
        <f>BZ79-CA79</f>
        <v>0</v>
      </c>
      <c r="CC79" s="40">
        <f>IFERROR((BZ79/CA79)-1,0)</f>
        <v>0</v>
      </c>
      <c r="CE79" s="53">
        <f>_xll.OneStreamExcelAddIn.XFFunctions.XFGetCell("TRUE", "CONSOL", $D$3,"TOT_Entity","USD","Actual",[1]Setup!C15,"PERIODIC",$B79,"TOPFLOW","TOP","TOP","top1",$C79,"top3","Open_Acute_DIV1","TOP5","TOP6","REPORTED","TOP8")</f>
        <v>0</v>
      </c>
      <c r="CF79" s="53">
        <f>_xll.OneStreamExcelAddIn.XFFunctions.XFGetCell("TRUE", "CONSOL", $D$3,"TOT_Entity","Aggregated","Budget_Working",[1]Setup!C15,"PERIODIC",$B79,"TOPFLOW","TOP","TOP","top1",$C79,"top3","Open_Acute_DIV1","TOP5","TOP6","REPORTED","TOP8")</f>
        <v>0</v>
      </c>
      <c r="CG79" s="53">
        <f>CE79-CF79</f>
        <v>0</v>
      </c>
      <c r="CH79" s="40">
        <f>IFERROR((CE79/CF79)-1,0)</f>
        <v>0</v>
      </c>
      <c r="CI79" s="15"/>
      <c r="CJ79" s="53">
        <f>_xll.OneStreamExcelAddIn.XFFunctions.XFGetCell("TRUE", "CONSOL", $D$3,"TOT_Entity","USD","Actual",[1]Setup!C4,"PERIODIC",$B79,"TOPFLOW","TOP","TOP","top1",$C79,"top3","Open_Acute_DIV1","TOP5","TOP6","REPORTED","TOP8")</f>
        <v>-1154.97</v>
      </c>
      <c r="CK79" s="53">
        <f>_xll.OneStreamExcelAddIn.XFFunctions.XFGetCell("TRUE", "CONSOL", $D$3,"TOT_Entity","USD","Actual",[1]Setup!C5,"PERIODIC",$B79,"TOPFLOW","TOP","TOP","top1",$C79,"top3","Open_Acute_DIV1","TOP5","TOP6","REPORTED","TOP8")</f>
        <v>-1064.98</v>
      </c>
      <c r="CL79" s="53">
        <f>_xll.OneStreamExcelAddIn.XFFunctions.XFGetCell("TRUE", "CONSOL", $D$3,"TOT_Entity","USD","Actual",[1]Setup!C6,"PERIODIC",$B79,"TOPFLOW","TOP","TOP","top1",$C79,"top3","Open_Acute_DIV1","TOP5","TOP6","REPORTED","TOP8")</f>
        <v>-123.85</v>
      </c>
      <c r="CM79" s="53">
        <f>_xll.OneStreamExcelAddIn.XFFunctions.XFGetCell("TRUE", "CONSOL", $D$3,"TOT_Entity","USD","Actual",[1]Setup!C7,"PERIODIC",$B79,"TOPFLOW","TOP","TOP","top1",$C79,"top3","Open_Acute_DIV1","TOP5","TOP6","REPORTED","TOP8")</f>
        <v>-1026.94</v>
      </c>
      <c r="CN79" s="53">
        <f>_xll.OneStreamExcelAddIn.XFFunctions.XFGetCell("TRUE", "CONSOL", $D$3,"TOT_Entity","USD","Actual",[1]Setup!C8,"PERIODIC",$B79,"TOPFLOW","TOP","TOP","top1",$C79,"top3","Open_Acute_DIV1","TOP5","TOP6","REPORTED","TOP8")</f>
        <v>3370.74</v>
      </c>
      <c r="CO79" s="53">
        <f>_xll.OneStreamExcelAddIn.XFFunctions.XFGetCell("TRUE", "CONSOL", $D$3,"TOT_Entity","USD","Actual",[1]Setup!C9,"PERIODIC",$B79,"TOPFLOW","TOP","TOP","top1",$C79,"top3","Open_Acute_DIV1","TOP5","TOP6","REPORTED","TOP8")</f>
        <v>0</v>
      </c>
      <c r="CP79" s="53">
        <f>_xll.OneStreamExcelAddIn.XFFunctions.XFGetCell("TRUE", "CONSOL", $D$3,"TOT_Entity","USD","Actual",[1]Setup!C10,"PERIODIC",$B79,"TOPFLOW","TOP","TOP","top1",$C79,"top3","Open_Acute_DIV1","TOP5","TOP6","REPORTED","TOP8")</f>
        <v>0</v>
      </c>
      <c r="CQ79" s="53">
        <f>_xll.OneStreamExcelAddIn.XFFunctions.XFGetCell("TRUE", "CONSOL", $D$3,"TOT_Entity","USD","Actual",[1]Setup!C11,"PERIODIC",$B79,"TOPFLOW","TOP","TOP","top1",$C79,"top3","Open_Acute_DIV1","TOP5","TOP6","REPORTED","TOP8")</f>
        <v>0</v>
      </c>
      <c r="CR79" s="53">
        <f>_xll.OneStreamExcelAddIn.XFFunctions.XFGetCell("TRUE", "CONSOL", $D$3,"TOT_Entity","USD","Actual",[1]Setup!C12,"PERIODIC",$B79,"TOPFLOW","TOP","TOP","top1",$C79,"top3","Open_Acute_DIV1","TOP5","TOP6","REPORTED","TOP8")</f>
        <v>0</v>
      </c>
      <c r="CS79" s="53">
        <f>_xll.OneStreamExcelAddIn.XFFunctions.XFGetCell("TRUE", "CONSOL", $D$3,"TOT_Entity","USD","Actual",[1]Setup!C13,"PERIODIC",$B79,"TOPFLOW","TOP","TOP","top1",$C79,"top3","Open_Acute_DIV1","TOP5","TOP6","REPORTED","TOP8")</f>
        <v>0</v>
      </c>
      <c r="CT79" s="53">
        <f>_xll.OneStreamExcelAddIn.XFFunctions.XFGetCell("TRUE", "CONSOL", $D$3,"TOT_Entity","USD","Actual",[1]Setup!C14,"PERIODIC",$B79,"TOPFLOW","TOP","TOP","top1",$C79,"top3","Open_Acute_DIV1","TOP5","TOP6","REPORTED","TOP8")</f>
        <v>0</v>
      </c>
      <c r="CU79" s="53">
        <f>_xll.OneStreamExcelAddIn.XFFunctions.XFGetCell("TRUE", "CONSOL", $D$3,"TOT_Entity","USD","Actual",[1]Setup!C15,"PERIODIC",$B79,"TOPFLOW","TOP","TOP","top1",$C79,"top3","Open_Acute_DIV1","TOP5","TOP6","REPORTED","TOP8")</f>
        <v>0</v>
      </c>
      <c r="CV79" s="15"/>
      <c r="CW79" s="53">
        <f>_xll.OneStreamExcelAddIn.XFFunctions.XFGetCell("TRUE", "CONSOL", $D$3,"TOT_Entity","USD","Actual",[1]Setup!C17,"PERIODIC",$B79,"TOPFLOW","TOP","TOP","top1",$C79,"top3","Open_Acute_DIV1","TOP5","TOP6","REPORTED","TOP8")</f>
        <v>-247.02</v>
      </c>
      <c r="CX79" s="53">
        <f>_xll.OneStreamExcelAddIn.XFFunctions.XFGetCell("TRUE", "CONSOL", $D$3,"TOT_Entity","USD","Actual",[1]Setup!C18,"PERIODIC",$B79,"TOPFLOW","TOP","TOP","top1",$C79,"top3","Open_Acute_DIV1","TOP5","TOP6","REPORTED","TOP8")</f>
        <v>-898.48</v>
      </c>
      <c r="CY79" s="53">
        <f>_xll.OneStreamExcelAddIn.XFFunctions.XFGetCell("TRUE", "CONSOL", $D$3,"TOT_Entity","USD","Actual",[1]Setup!C19,"PERIODIC",$B79,"TOPFLOW","TOP","TOP","top1",$C79,"top3","Open_Acute_DIV1","TOP5","TOP6","REPORTED","TOP8")</f>
        <v>-354.21</v>
      </c>
      <c r="CZ79" s="53">
        <f>_xll.OneStreamExcelAddIn.XFFunctions.XFGetCell("TRUE", "CONSOL", $D$3,"TOT_Entity","USD","Actual",[1]Setup!C20,"PERIODIC",$B79,"TOPFLOW","TOP","TOP","top1",$C79,"top3","Open_Acute_DIV1","TOP5","TOP6","REPORTED","TOP8")</f>
        <v>-5551.1</v>
      </c>
      <c r="DA79" s="53">
        <f>_xll.OneStreamExcelAddIn.XFFunctions.XFGetCell("TRUE", "CONSOL", $D$3,"TOT_Entity","USD","Actual",[1]Setup!C21,"PERIODIC",$B79,"TOPFLOW","TOP","TOP","top1",$C79,"top3","Open_Acute_DIV1","TOP5","TOP6","REPORTED","TOP8")</f>
        <v>-2.4</v>
      </c>
      <c r="DB79" s="53">
        <f>_xll.OneStreamExcelAddIn.XFFunctions.XFGetCell("TRUE", "CONSOL", $D$3,"TOT_Entity","USD","Actual",[1]Setup!C22,"PERIODIC",$B79,"TOPFLOW","TOP","TOP","top1",$C79,"top3","Open_Acute_DIV1","TOP5","TOP6","REPORTED","TOP8")</f>
        <v>-2772.12</v>
      </c>
      <c r="DC79" s="53">
        <f>_xll.OneStreamExcelAddIn.XFFunctions.XFGetCell("TRUE", "CONSOL", $D$3,"TOT_Entity","USD","Actual",[1]Setup!C23,"PERIODIC",$B79,"TOPFLOW","TOP","TOP","top1",$C79,"top3","Open_Acute_DIV1","TOP5","TOP6","REPORTED","TOP8")</f>
        <v>-2905.46</v>
      </c>
      <c r="DD79" s="53">
        <f>_xll.OneStreamExcelAddIn.XFFunctions.XFGetCell("TRUE", "CONSOL", $D$3,"TOT_Entity","USD","Actual",[1]Setup!C24,"PERIODIC",$B79,"TOPFLOW","TOP","TOP","top1",$C79,"top3","Open_Acute_DIV1","TOP5","TOP6","REPORTED","TOP8")</f>
        <v>-2117.6</v>
      </c>
      <c r="DE79" s="53">
        <f>_xll.OneStreamExcelAddIn.XFFunctions.XFGetCell("TRUE", "CONSOL", $D$3,"TOT_Entity","USD","Actual",[1]Setup!C25,"PERIODIC",$B79,"TOPFLOW","TOP","TOP","top1",$C79,"top3","Open_Acute_DIV1","TOP5","TOP6","REPORTED","TOP8")</f>
        <v>-11635.54</v>
      </c>
      <c r="DF79" s="53">
        <f>_xll.OneStreamExcelAddIn.XFFunctions.XFGetCell("TRUE", "CONSOL", $D$3,"TOT_Entity","USD","Actual",[1]Setup!C26,"PERIODIC",$B79,"TOPFLOW","TOP","TOP","top1",$C79,"top3","Open_Acute_DIV1","TOP5","TOP6","REPORTED","TOP8")</f>
        <v>-343.88</v>
      </c>
      <c r="DG79" s="53">
        <f>_xll.OneStreamExcelAddIn.XFFunctions.XFGetCell("TRUE", "CONSOL", $D$3,"TOT_Entity","USD","Actual",[1]Setup!C27,"PERIODIC",$B79,"TOPFLOW","TOP","TOP","top1",$C79,"top3","Open_Acute_DIV1","TOP5","TOP6","REPORTED","TOP8")</f>
        <v>-0.46</v>
      </c>
      <c r="DH79" s="53">
        <f>_xll.OneStreamExcelAddIn.XFFunctions.XFGetCell("TRUE", "CONSOL", $D$3,"TOT_Entity","USD","Actual",[1]Setup!C28,"PERIODIC",$B79,"TOPFLOW","TOP","TOP","top1",$C79,"top3","Open_Acute_DIV1","TOP5","TOP6","REPORTED","TOP8")</f>
        <v>21901.279999999999</v>
      </c>
      <c r="DI79" s="15"/>
      <c r="DJ79" s="53">
        <f>_xll.OneStreamExcelAddIn.XFFunctions.XFGetCell("TRUE", "CONSOL", $D$3,"TOT_Entity","Aggregated","Budget_Working",[1]Setup!C4,"PERIODIC",$B79,"TOPFLOW","TOP","TOP","top1",$C79,"top3","Open_Acute_DIV1","TOP5","TOP6","REPORTED","TOP8")</f>
        <v>0</v>
      </c>
      <c r="DK79" s="53">
        <f>_xll.OneStreamExcelAddIn.XFFunctions.XFGetCell("TRUE", "CONSOL", $D$3,"TOT_Entity","Aggregated","Budget_Working",[1]Setup!C5,"PERIODIC",$B79,"TOPFLOW","TOP","TOP","top1",$C79,"top3","Open_Acute_DIV1","TOP5","TOP6","REPORTED","TOP8")</f>
        <v>0</v>
      </c>
      <c r="DL79" s="53">
        <f>_xll.OneStreamExcelAddIn.XFFunctions.XFGetCell("TRUE", "CONSOL", $D$3,"TOT_Entity","Aggregated","Budget_Working",[1]Setup!C6,"PERIODIC",$B79,"TOPFLOW","TOP","TOP","top1",$C79,"top3","Open_Acute_DIV1","TOP5","TOP6","REPORTED","TOP8")</f>
        <v>0</v>
      </c>
      <c r="DM79" s="53">
        <f>_xll.OneStreamExcelAddIn.XFFunctions.XFGetCell("TRUE", "CONSOL", $D$3,"TOT_Entity","Aggregated","Budget_Working",[1]Setup!C7,"PERIODIC",$B79,"TOPFLOW","TOP","TOP","top1",$C79,"top3","Open_Acute_DIV1","TOP5","TOP6","REPORTED","TOP8")</f>
        <v>0</v>
      </c>
      <c r="DN79" s="53">
        <f>_xll.OneStreamExcelAddIn.XFFunctions.XFGetCell("TRUE", "CONSOL", $D$3,"TOT_Entity","Aggregated","Budget_Working",[1]Setup!C8,"PERIODIC",$B79,"TOPFLOW","TOP","TOP","top1",$C79,"top3","Open_Acute_DIV1","TOP5","TOP6","REPORTED","TOP8")</f>
        <v>0</v>
      </c>
      <c r="DO79" s="53">
        <f>_xll.OneStreamExcelAddIn.XFFunctions.XFGetCell("TRUE", "CONSOL", $D$3,"TOT_Entity","Aggregated","Budget_Working",[1]Setup!C9,"PERIODIC",$B79,"TOPFLOW","TOP","TOP","top1",$C79,"top3","Open_Acute_DIV1","TOP5","TOP6","REPORTED","TOP8")</f>
        <v>0</v>
      </c>
      <c r="DP79" s="53">
        <f>_xll.OneStreamExcelAddIn.XFFunctions.XFGetCell("TRUE", "CONSOL", $D$3,"TOT_Entity","Aggregated","Budget_Working",[1]Setup!C10,"PERIODIC",$B79,"TOPFLOW","TOP","TOP","top1",$C79,"top3","Open_Acute_DIV1","TOP5","TOP6","REPORTED","TOP8")</f>
        <v>0</v>
      </c>
      <c r="DQ79" s="53">
        <f>_xll.OneStreamExcelAddIn.XFFunctions.XFGetCell("TRUE", "CONSOL", $D$3,"TOT_Entity","Aggregated","Budget_Working",[1]Setup!C11,"PERIODIC",$B79,"TOPFLOW","TOP","TOP","top1",$C79,"top3","Open_Acute_DIV1","TOP5","TOP6","REPORTED","TOP8")</f>
        <v>0</v>
      </c>
      <c r="DR79" s="53">
        <f>_xll.OneStreamExcelAddIn.XFFunctions.XFGetCell("TRUE", "CONSOL", $D$3,"TOT_Entity","Aggregated","Budget_Working",[1]Setup!C12,"PERIODIC",$B79,"TOPFLOW","TOP","TOP","top1",$C79,"top3","Open_Acute_DIV1","TOP5","TOP6","REPORTED","TOP8")</f>
        <v>0</v>
      </c>
      <c r="DS79" s="53">
        <f>_xll.OneStreamExcelAddIn.XFFunctions.XFGetCell("TRUE", "CONSOL", $D$3,"TOT_Entity","Aggregated","Budget_Working",[1]Setup!C13,"PERIODIC",$B79,"TOPFLOW","TOP","TOP","top1",$C79,"top3","Open_Acute_DIV1","TOP5","TOP6","REPORTED","TOP8")</f>
        <v>0</v>
      </c>
      <c r="DT79" s="53">
        <f>_xll.OneStreamExcelAddIn.XFFunctions.XFGetCell("TRUE", "CONSOL", $D$3,"TOT_Entity","Aggregated","Budget_Working",[1]Setup!C14,"PERIODIC",$B79,"TOPFLOW","TOP","TOP","top1",$C79,"top3","Open_Acute_DIV1","TOP5","TOP6","REPORTED","TOP8")</f>
        <v>0</v>
      </c>
      <c r="DU79" s="53">
        <f>_xll.OneStreamExcelAddIn.XFFunctions.XFGetCell("TRUE", "CONSOL", $D$3,"TOT_Entity","Aggregated","Budget_Working",[1]Setup!C15,"PERIODIC",$B79,"TOPFLOW","TOP","TOP","top1",$C79,"top3","Open_Acute_DIV1","TOP5","TOP6","REPORTED","TOP8")</f>
        <v>0</v>
      </c>
      <c r="DV79" s="15"/>
      <c r="DW79" s="53">
        <f>_xll.OneStreamExcelAddIn.XFFunctions.XFGetCell("TRUE", "CONSOL", $D$3,"TOT_Entity","USD","Budget_Final",[1]Setup!C17,"PERIODIC",$B79,"TOPFLOW","TOP","TOP","top1",$C79,"top3","Open_Acute_DIV1","TOP5","TOP6","REPORTED","TOP8")</f>
        <v>0</v>
      </c>
      <c r="DX79" s="53">
        <f>_xll.OneStreamExcelAddIn.XFFunctions.XFGetCell("TRUE", "CONSOL", $D$3,"TOT_Entity","USD","Budget_Final",[1]Setup!C18,"PERIODIC",$B79,"TOPFLOW","TOP","TOP","top1",$C79,"top3","Open_Acute_DIV1","TOP5","TOP6","REPORTED","TOP8")</f>
        <v>0</v>
      </c>
      <c r="DY79" s="53">
        <f>_xll.OneStreamExcelAddIn.XFFunctions.XFGetCell("TRUE", "CONSOL", $D$3,"TOT_Entity","USD","Budget_Final",[1]Setup!C19,"PERIODIC",$B79,"TOPFLOW","TOP","TOP","top1",$C79,"top3","Open_Acute_DIV1","TOP5","TOP6","REPORTED","TOP8")</f>
        <v>0</v>
      </c>
      <c r="DZ79" s="53">
        <f>_xll.OneStreamExcelAddIn.XFFunctions.XFGetCell("TRUE", "CONSOL", $D$3,"TOT_Entity","USD","Budget_Final",[1]Setup!C20,"PERIODIC",$B79,"TOPFLOW","TOP","TOP","top1",$C79,"top3","Open_Acute_DIV1","TOP5","TOP6","REPORTED","TOP8")</f>
        <v>0</v>
      </c>
      <c r="EA79" s="53">
        <f>_xll.OneStreamExcelAddIn.XFFunctions.XFGetCell("TRUE", "CONSOL", $D$3,"TOT_Entity","USD","Budget_Final",[1]Setup!C21,"PERIODIC",$B79,"TOPFLOW","TOP","TOP","top1",$C79,"top3","Open_Acute_DIV1","TOP5","TOP6","REPORTED","TOP8")</f>
        <v>0</v>
      </c>
      <c r="EB79" s="53">
        <f>_xll.OneStreamExcelAddIn.XFFunctions.XFGetCell("TRUE", "CONSOL", $D$3,"TOT_Entity","USD","Budget_Final",[1]Setup!C22,"PERIODIC",$B79,"TOPFLOW","TOP","TOP","top1",$C79,"top3","Open_Acute_DIV1","TOP5","TOP6","REPORTED","TOP8")</f>
        <v>0</v>
      </c>
      <c r="EC79" s="53">
        <f>_xll.OneStreamExcelAddIn.XFFunctions.XFGetCell("TRUE", "CONSOL", $D$3,"TOT_Entity","USD","Budget_Final",[1]Setup!C23,"PERIODIC",$B79,"TOPFLOW","TOP","TOP","top1",$C79,"top3","Open_Acute_DIV1","TOP5","TOP6","REPORTED","TOP8")</f>
        <v>0</v>
      </c>
      <c r="ED79" s="53">
        <f>_xll.OneStreamExcelAddIn.XFFunctions.XFGetCell("TRUE", "CONSOL", $D$3,"TOT_Entity","USD","Budget_Final",[1]Setup!C24,"PERIODIC",$B79,"TOPFLOW","TOP","TOP","top1",$C79,"top3","Open_Acute_DIV1","TOP5","TOP6","REPORTED","TOP8")</f>
        <v>0</v>
      </c>
      <c r="EE79" s="53">
        <f>_xll.OneStreamExcelAddIn.XFFunctions.XFGetCell("TRUE", "CONSOL", $D$3,"TOT_Entity","USD","Budget_Final",[1]Setup!C25,"PERIODIC",$B79,"TOPFLOW","TOP","TOP","top1",$C79,"top3","Open_Acute_DIV1","TOP5","TOP6","REPORTED","TOP8")</f>
        <v>0</v>
      </c>
      <c r="EF79" s="53">
        <f>_xll.OneStreamExcelAddIn.XFFunctions.XFGetCell("TRUE", "CONSOL", $D$3,"TOT_Entity","USD","Budget_Final",[1]Setup!C26,"PERIODIC",$B79,"TOPFLOW","TOP","TOP","top1",$C79,"top3","Open_Acute_DIV1","TOP5","TOP6","REPORTED","TOP8")</f>
        <v>0</v>
      </c>
      <c r="EG79" s="53">
        <f>_xll.OneStreamExcelAddIn.XFFunctions.XFGetCell("TRUE", "CONSOL", $D$3,"TOT_Entity","USD","Budget_Final",[1]Setup!C27,"PERIODIC",$B79,"TOPFLOW","TOP","TOP","top1",$C79,"top3","Open_Acute_DIV1","TOP5","TOP6","REPORTED","TOP8")</f>
        <v>0</v>
      </c>
      <c r="EH79" s="53">
        <f>_xll.OneStreamExcelAddIn.XFFunctions.XFGetCell("TRUE", "CONSOL", $D$3,"TOT_Entity","USD","Budget_Final",[1]Setup!C28,"PERIODIC",$B79,"TOPFLOW","TOP","TOP","top1",$C79,"top3","Open_Acute_DIV1","TOP5","TOP6","REPORTED","TOP8")</f>
        <v>0</v>
      </c>
    </row>
    <row r="80" spans="2:138" x14ac:dyDescent="0.25">
      <c r="B80" s="51" t="s">
        <v>131</v>
      </c>
      <c r="C80" s="51"/>
      <c r="D80" s="52" t="s">
        <v>132</v>
      </c>
      <c r="E80" s="53">
        <f>_xll.OneStreamExcelAddIn.XFFunctions.XFGetCell("TRUE", "CONSOL", $D$3,"TOT_Entity","USD","Actual",$E$3,"PERIODIC",$B80,"TOPFLOW","TOP","TOP","top1",$C80,"top3","Open_Acute_DIV1","TOP5","TOP6","REPORTED","TOP8")</f>
        <v>0</v>
      </c>
      <c r="F80" s="53">
        <f>_xll.OneStreamExcelAddIn.XFFunctions.XFGetCell("TRUE", "CONSOL", $D$3,"TOT_Entity","Aggregated","Budget_Working",$E$3,"PERIODIC",$B80,"TOPFLOW","TOP","TOP","top1",$C80,"top3","Open_Acute_DIV1","TOP5","TOP6","REPORTED","TOP8")</f>
        <v>0</v>
      </c>
      <c r="G80" s="53">
        <f t="shared" si="141"/>
        <v>0</v>
      </c>
      <c r="H80" s="40">
        <f>IFERROR(G80/F80,0)</f>
        <v>0</v>
      </c>
      <c r="I80" s="41"/>
      <c r="J80" s="53">
        <f>_xll.OneStreamExcelAddIn.XFFunctions.XFGetCell("TRUE", "CONSOL", $D$3,"TOT_Entity","USD","Actual",$E$3,"YTD",$B80,"TOPFLOW","TOP","TOP","top1",$C80,"top3","Open_Acute_DIV1","TOP5","TOP6","REPORTED","TOP8")</f>
        <v>1189804.1500000001</v>
      </c>
      <c r="K80" s="53">
        <f>_xll.OneStreamExcelAddIn.XFFunctions.XFGetCell("TRUE", "CONSOL", $D$3,"TOT_Entity","Aggregated","Budget_Working",$E$3,"YTD",$B80,"TOPFLOW","TOP","TOP","top1",$C80,"top3","Open_Acute_DIV1","TOP5","TOP6","REPORTED","TOP8")</f>
        <v>0</v>
      </c>
      <c r="L80" s="53">
        <f t="shared" si="142"/>
        <v>-1189804.1500000001</v>
      </c>
      <c r="M80" s="40">
        <f>IFERROR(L80/K80,0)</f>
        <v>0</v>
      </c>
      <c r="N80" s="41"/>
      <c r="O80" s="53">
        <f>_xll.OneStreamExcelAddIn.XFFunctions.XFGetCell("TRUE", "CONSOL", $D$3,"TOT_Entity","USD","Actual",$F$3,"YTD",$B80,"TOPFLOW","TOP","TOP","top1",$C80,"top3","Open_Acute_DIV1","TOP5","TOP6","REPORTED","TOP8")</f>
        <v>1056777.69</v>
      </c>
      <c r="P80" s="53">
        <f>_xll.OneStreamExcelAddIn.XFFunctions.XFGetCell("TRUE", "CONSOL", $D$3,"TOT_Entity","USD","Actual",$E$3,"YTD",$B80,"TOPFLOW","TOP","TOP","top1",$C80,"top3","Open_Acute_DIV1","TOP5","TOP6","REPORTED","VAR_BW_PY_Actual")</f>
        <v>-133026.46</v>
      </c>
      <c r="Q80" s="40">
        <f t="shared" si="12"/>
        <v>-0.12587932283089739</v>
      </c>
      <c r="R80" s="41"/>
      <c r="S80" s="53">
        <f>_xll.OneStreamExcelAddIn.XFFunctions.XFGetCell("TRUE", "CONSOL", $D$3,"TOT_Entity","USD","MIDFCST",$E$3,"MTD",$B80,"TOPFLOW","TOP","TOP","top1",$C80,"top3","Open_Acute_DIV1","TOP5","TOP6","REPORTED","TOP8")</f>
        <v>0</v>
      </c>
      <c r="T80" s="53">
        <f>S80-E80</f>
        <v>0</v>
      </c>
      <c r="U80" s="40">
        <f>IFERROR(T80/S80,0)</f>
        <v>0</v>
      </c>
      <c r="V80" s="41"/>
      <c r="W80" s="42"/>
      <c r="X80" s="43"/>
      <c r="Y80" s="42"/>
      <c r="Z80" s="44"/>
      <c r="AA80" s="52"/>
      <c r="AB80" s="53">
        <f>_xll.OneStreamExcelAddIn.XFFunctions.XFGetCell("TRUE", "CONSOL", $D$3,"TOT_Entity","USD","Actual",[1]Setup!C4,"PERIODIC",$B80,"TOPFLOW","TOP","TOP","top1",$C80,"top3","Open_Acute_DIV1","TOP5","TOP6","REPORTED","TOP8")</f>
        <v>0</v>
      </c>
      <c r="AC80" s="53">
        <f>_xll.OneStreamExcelAddIn.XFFunctions.XFGetCell("TRUE", "CONSOL", $D$3,"TOT_Entity","Aggregated","Budget_Working",[1]Setup!C4,"PERIODIC",$B80,"TOPFLOW","TOP","TOP","top1",$C80,"top3","Open_Acute_DIV1","TOP5","TOP6","REPORTED","TOP8")</f>
        <v>0</v>
      </c>
      <c r="AD80" s="53">
        <f>AC80-AB80</f>
        <v>0</v>
      </c>
      <c r="AE80" s="40">
        <f>IFERROR(AD80/AC80,0)</f>
        <v>0</v>
      </c>
      <c r="AG80" s="53">
        <f>_xll.OneStreamExcelAddIn.XFFunctions.XFGetCell("TRUE", "CONSOL", $D$3,"TOT_Entity","USD","Actual",[1]Setup!C5,"PERIODIC",$B80,"TOPFLOW","TOP","TOP","top1",$C80,"top3","Open_Acute_DIV1","TOP5","TOP6","REPORTED","TOP8")</f>
        <v>0</v>
      </c>
      <c r="AH80" s="53">
        <f>_xll.OneStreamExcelAddIn.XFFunctions.XFGetCell("TRUE", "CONSOL", $D$3,"TOT_Entity","Aggregated","Budget_Working",[1]Setup!C5,"PERIODIC",$B80,"TOPFLOW","TOP","TOP","top1",$C80,"top3","Open_Acute_DIV1","TOP5","TOP6","REPORTED","TOP8")</f>
        <v>0</v>
      </c>
      <c r="AI80" s="53">
        <f>AH80-AG80</f>
        <v>0</v>
      </c>
      <c r="AJ80" s="40">
        <f>IFERROR(AI80/AH80,0)</f>
        <v>0</v>
      </c>
      <c r="AL80" s="53">
        <f>_xll.OneStreamExcelAddIn.XFFunctions.XFGetCell("TRUE", "CONSOL", $D$3,"TOT_Entity","USD","Actual",[1]Setup!C6,"PERIODIC",$B80,"TOPFLOW","TOP","TOP","top1",$C80,"top3","Open_Acute_DIV1","TOP5","TOP6","REPORTED","TOP8")</f>
        <v>1189804.1500000001</v>
      </c>
      <c r="AM80" s="53">
        <f>_xll.OneStreamExcelAddIn.XFFunctions.XFGetCell("TRUE", "CONSOL", $D$3,"TOT_Entity","Aggregated","Budget_Working",[1]Setup!C6,"PERIODIC",$B80,"TOPFLOW","TOP","TOP","top1",$C80,"top3","Open_Acute_DIV1","TOP5","TOP6","REPORTED","TOP8")</f>
        <v>0</v>
      </c>
      <c r="AN80" s="53">
        <f>AL80-AM80</f>
        <v>1189804.1500000001</v>
      </c>
      <c r="AO80" s="40">
        <f>IFERROR((AL80/AM80)-1,0)</f>
        <v>0</v>
      </c>
      <c r="AQ80" s="53">
        <f>_xll.OneStreamExcelAddIn.XFFunctions.XFGetCell("TRUE", "CONSOL", $D$3,"TOT_Entity","USD","Actual",[1]Setup!C7,"PERIODIC",$B80,"TOPFLOW","TOP","TOP","top1",$C80,"top3","Open_Acute_DIV1","TOP5","TOP6","REPORTED","TOP8")</f>
        <v>0</v>
      </c>
      <c r="AR80" s="53">
        <f>_xll.OneStreamExcelAddIn.XFFunctions.XFGetCell("TRUE", "CONSOL", $D$3,"TOT_Entity","Aggregated","Budget_Working",[1]Setup!C7,"PERIODIC",$B80,"TOPFLOW","TOP","TOP","top1",$C80,"top3","Open_Acute_DIV1","TOP5","TOP6","REPORTED","TOP8")</f>
        <v>0</v>
      </c>
      <c r="AS80" s="53">
        <f>AQ80-AR80</f>
        <v>0</v>
      </c>
      <c r="AT80" s="40">
        <f>IFERROR((AQ80/AR80)-1,0)</f>
        <v>0</v>
      </c>
      <c r="AV80" s="53">
        <f>_xll.OneStreamExcelAddIn.XFFunctions.XFGetCell("TRUE", "CONSOL", $D$3,"TOT_Entity","USD","Actual",[1]Setup!C8,"PERIODIC",$B80,"TOPFLOW","TOP","TOP","top1",$C80,"top3","Open_Acute_DIV1","TOP5","TOP6","REPORTED","TOP8")</f>
        <v>-1189804.1500000001</v>
      </c>
      <c r="AW80" s="53">
        <f>_xll.OneStreamExcelAddIn.XFFunctions.XFGetCell("TRUE", "CONSOL", $D$3,"TOT_Entity","Aggregated","Budget_Working",[1]Setup!C8,"PERIODIC",$B80,"TOPFLOW","TOP","TOP","top1",$C80,"top3","Open_Acute_DIV1","TOP5","TOP6","REPORTED","TOP8")</f>
        <v>0</v>
      </c>
      <c r="AX80" s="53">
        <f>AV80-AW80</f>
        <v>-1189804.1500000001</v>
      </c>
      <c r="AY80" s="40">
        <f>IFERROR((AV80/AW80)-1,0)</f>
        <v>0</v>
      </c>
      <c r="BA80" s="53">
        <f>_xll.OneStreamExcelAddIn.XFFunctions.XFGetCell("TRUE", "CONSOL", $D$3,"TOT_Entity","USD","Actual",[1]Setup!C9,"PERIODIC",$B80,"TOPFLOW","TOP","TOP","top1",$C80,"top3","Open_Acute_DIV1","TOP5","TOP6","REPORTED","TOP8")</f>
        <v>0</v>
      </c>
      <c r="BB80" s="53">
        <f>_xll.OneStreamExcelAddIn.XFFunctions.XFGetCell("TRUE", "CONSOL", $D$3,"TOT_Entity","Aggregated","Budget_Working",[1]Setup!C9,"PERIODIC",$B80,"TOPFLOW","TOP","TOP","top1",$C80,"top3","Open_Acute_DIV1","TOP5","TOP6","REPORTED","TOP8")</f>
        <v>0</v>
      </c>
      <c r="BC80" s="53">
        <f>BA80-BB80</f>
        <v>0</v>
      </c>
      <c r="BD80" s="40">
        <f>IFERROR((BA80/BB80)-1,0)</f>
        <v>0</v>
      </c>
      <c r="BF80" s="53">
        <f>_xll.OneStreamExcelAddIn.XFFunctions.XFGetCell("TRUE", "CONSOL", $D$3,"TOT_Entity","USD","Actual",[1]Setup!C10,"PERIODIC",$B80,"TOPFLOW","TOP","TOP","top1",$C80,"top3","Open_Acute_DIV1","TOP5","TOP6","REPORTED","TOP8")</f>
        <v>0</v>
      </c>
      <c r="BG80" s="53">
        <f>_xll.OneStreamExcelAddIn.XFFunctions.XFGetCell("TRUE", "CONSOL", $D$3,"TOT_Entity","Aggregated","Budget_Working",[1]Setup!C10,"PERIODIC",$B80,"TOPFLOW","TOP","TOP","top1",$C80,"top3","Open_Acute_DIV1","TOP5","TOP6","REPORTED","TOP8")</f>
        <v>0</v>
      </c>
      <c r="BH80" s="53">
        <f>BF80-BG80</f>
        <v>0</v>
      </c>
      <c r="BI80" s="40">
        <f>IFERROR((BF80/BG80)-1,0)</f>
        <v>0</v>
      </c>
      <c r="BK80" s="53">
        <f>_xll.OneStreamExcelAddIn.XFFunctions.XFGetCell("TRUE", "CONSOL", $D$3,"TOT_Entity","USD","Actual",[1]Setup!C11,"PERIODIC",$B80,"TOPFLOW","TOP","TOP","top1",$C80,"top3","Open_Acute_DIV1","TOP5","TOP6","REPORTED","TOP8")</f>
        <v>0</v>
      </c>
      <c r="BL80" s="53">
        <f>_xll.OneStreamExcelAddIn.XFFunctions.XFGetCell("TRUE", "CONSOL", $D$3,"TOT_Entity","Aggregated","Budget_Working",[1]Setup!C11,"PERIODIC",$B80,"TOPFLOW","TOP","TOP","top1",$C80,"top3","Open_Acute_DIV1","TOP5","TOP6","REPORTED","TOP8")</f>
        <v>0</v>
      </c>
      <c r="BM80" s="53">
        <f>BK80-BL80</f>
        <v>0</v>
      </c>
      <c r="BN80" s="40">
        <f>IFERROR((BK80/BL80)-1,0)</f>
        <v>0</v>
      </c>
      <c r="BP80" s="53">
        <f>_xll.OneStreamExcelAddIn.XFFunctions.XFGetCell("TRUE", "CONSOL", $D$3,"TOT_Entity","USD","Actual",[1]Setup!C12,"PERIODIC",$B80,"TOPFLOW","TOP","TOP","top1",$C80,"top3","Open_Acute_DIV1","TOP5","TOP6","REPORTED","TOP8")</f>
        <v>0</v>
      </c>
      <c r="BQ80" s="53">
        <f>_xll.OneStreamExcelAddIn.XFFunctions.XFGetCell("TRUE", "CONSOL", $D$3,"TOT_Entity","Aggregated","Budget_Working",[1]Setup!C12,"PERIODIC",$B80,"TOPFLOW","TOP","TOP","top1",$C80,"top3","Open_Acute_DIV1","TOP5","TOP6","REPORTED","TOP8")</f>
        <v>0</v>
      </c>
      <c r="BR80" s="53">
        <f>BP80-BQ80</f>
        <v>0</v>
      </c>
      <c r="BS80" s="40">
        <f>IFERROR((BP80/BQ80)-1,0)</f>
        <v>0</v>
      </c>
      <c r="BU80" s="53">
        <f>_xll.OneStreamExcelAddIn.XFFunctions.XFGetCell("TRUE", "CONSOL", $D$3,"TOT_Entity","USD","Actual",[1]Setup!C13,"PERIODIC",$B80,"TOPFLOW","TOP","TOP","top1",$C80,"top3","Open_Acute_DIV1","TOP5","TOP6","REPORTED","TOP8")</f>
        <v>0</v>
      </c>
      <c r="BV80" s="53">
        <f>_xll.OneStreamExcelAddIn.XFFunctions.XFGetCell("TRUE", "CONSOL", $D$3,"TOT_Entity","Aggregated","Budget_Working",[1]Setup!C13,"PERIODIC",$B80,"TOPFLOW","TOP","TOP","top1",$C80,"top3","Open_Acute_DIV1","TOP5","TOP6","REPORTED","TOP8")</f>
        <v>0</v>
      </c>
      <c r="BW80" s="53">
        <f>BU80-BV80</f>
        <v>0</v>
      </c>
      <c r="BX80" s="40">
        <f>IFERROR((BU80/BV80)-1,0)</f>
        <v>0</v>
      </c>
      <c r="BZ80" s="53">
        <f>_xll.OneStreamExcelAddIn.XFFunctions.XFGetCell("TRUE", "CONSOL", $D$3,"TOT_Entity","USD","Actual",[1]Setup!C14,"PERIODIC",$B80,"TOPFLOW","TOP","TOP","top1",$C80,"top3","Open_Acute_DIV1","TOP5","TOP6","REPORTED","TOP8")</f>
        <v>0</v>
      </c>
      <c r="CA80" s="53">
        <f>_xll.OneStreamExcelAddIn.XFFunctions.XFGetCell("TRUE", "CONSOL", $D$3,"TOT_Entity","Aggregated","Budget_Working",[1]Setup!C14,"PERIODIC",$B80,"TOPFLOW","TOP","TOP","top1",$C80,"top3","Open_Acute_DIV1","TOP5","TOP6","REPORTED","TOP8")</f>
        <v>0</v>
      </c>
      <c r="CB80" s="53">
        <f>BZ80-CA80</f>
        <v>0</v>
      </c>
      <c r="CC80" s="40">
        <f>IFERROR((BZ80/CA80)-1,0)</f>
        <v>0</v>
      </c>
      <c r="CE80" s="53">
        <f>_xll.OneStreamExcelAddIn.XFFunctions.XFGetCell("TRUE", "CONSOL", $D$3,"TOT_Entity","USD","Actual",[1]Setup!C15,"PERIODIC",$B80,"TOPFLOW","TOP","TOP","top1",$C80,"top3","Open_Acute_DIV1","TOP5","TOP6","REPORTED","TOP8")</f>
        <v>0</v>
      </c>
      <c r="CF80" s="53">
        <f>_xll.OneStreamExcelAddIn.XFFunctions.XFGetCell("TRUE", "CONSOL", $D$3,"TOT_Entity","Aggregated","Budget_Working",[1]Setup!C15,"PERIODIC",$B80,"TOPFLOW","TOP","TOP","top1",$C80,"top3","Open_Acute_DIV1","TOP5","TOP6","REPORTED","TOP8")</f>
        <v>0</v>
      </c>
      <c r="CG80" s="53">
        <f>CE80-CF80</f>
        <v>0</v>
      </c>
      <c r="CH80" s="40">
        <f>IFERROR((CE80/CF80)-1,0)</f>
        <v>0</v>
      </c>
      <c r="CI80" s="15"/>
      <c r="CJ80" s="53">
        <f>_xll.OneStreamExcelAddIn.XFFunctions.XFGetCell("TRUE", "CONSOL", $D$3,"TOT_Entity","USD","Actual",[1]Setup!C4,"PERIODIC",$B80,"TOPFLOW","TOP","TOP","top1",$C80,"top3","Open_Acute_DIV1","TOP5","TOP6","REPORTED","TOP8")</f>
        <v>0</v>
      </c>
      <c r="CK80" s="53">
        <f>_xll.OneStreamExcelAddIn.XFFunctions.XFGetCell("TRUE", "CONSOL", $D$3,"TOT_Entity","USD","Actual",[1]Setup!C5,"PERIODIC",$B80,"TOPFLOW","TOP","TOP","top1",$C80,"top3","Open_Acute_DIV1","TOP5","TOP6","REPORTED","TOP8")</f>
        <v>0</v>
      </c>
      <c r="CL80" s="53">
        <f>_xll.OneStreamExcelAddIn.XFFunctions.XFGetCell("TRUE", "CONSOL", $D$3,"TOT_Entity","USD","Actual",[1]Setup!C6,"PERIODIC",$B80,"TOPFLOW","TOP","TOP","top1",$C80,"top3","Open_Acute_DIV1","TOP5","TOP6","REPORTED","TOP8")</f>
        <v>1189804.1500000001</v>
      </c>
      <c r="CM80" s="53">
        <f>_xll.OneStreamExcelAddIn.XFFunctions.XFGetCell("TRUE", "CONSOL", $D$3,"TOT_Entity","USD","Actual",[1]Setup!C7,"PERIODIC",$B80,"TOPFLOW","TOP","TOP","top1",$C80,"top3","Open_Acute_DIV1","TOP5","TOP6","REPORTED","TOP8")</f>
        <v>0</v>
      </c>
      <c r="CN80" s="53">
        <f>_xll.OneStreamExcelAddIn.XFFunctions.XFGetCell("TRUE", "CONSOL", $D$3,"TOT_Entity","USD","Actual",[1]Setup!C8,"PERIODIC",$B80,"TOPFLOW","TOP","TOP","top1",$C80,"top3","Open_Acute_DIV1","TOP5","TOP6","REPORTED","TOP8")</f>
        <v>-1189804.1500000001</v>
      </c>
      <c r="CO80" s="53">
        <f>_xll.OneStreamExcelAddIn.XFFunctions.XFGetCell("TRUE", "CONSOL", $D$3,"TOT_Entity","USD","Actual",[1]Setup!C9,"PERIODIC",$B80,"TOPFLOW","TOP","TOP","top1",$C80,"top3","Open_Acute_DIV1","TOP5","TOP6","REPORTED","TOP8")</f>
        <v>0</v>
      </c>
      <c r="CP80" s="53">
        <f>_xll.OneStreamExcelAddIn.XFFunctions.XFGetCell("TRUE", "CONSOL", $D$3,"TOT_Entity","USD","Actual",[1]Setup!C10,"PERIODIC",$B80,"TOPFLOW","TOP","TOP","top1",$C80,"top3","Open_Acute_DIV1","TOP5","TOP6","REPORTED","TOP8")</f>
        <v>0</v>
      </c>
      <c r="CQ80" s="53">
        <f>_xll.OneStreamExcelAddIn.XFFunctions.XFGetCell("TRUE", "CONSOL", $D$3,"TOT_Entity","USD","Actual",[1]Setup!C11,"PERIODIC",$B80,"TOPFLOW","TOP","TOP","top1",$C80,"top3","Open_Acute_DIV1","TOP5","TOP6","REPORTED","TOP8")</f>
        <v>0</v>
      </c>
      <c r="CR80" s="53">
        <f>_xll.OneStreamExcelAddIn.XFFunctions.XFGetCell("TRUE", "CONSOL", $D$3,"TOT_Entity","USD","Actual",[1]Setup!C12,"PERIODIC",$B80,"TOPFLOW","TOP","TOP","top1",$C80,"top3","Open_Acute_DIV1","TOP5","TOP6","REPORTED","TOP8")</f>
        <v>0</v>
      </c>
      <c r="CS80" s="53">
        <f>_xll.OneStreamExcelAddIn.XFFunctions.XFGetCell("TRUE", "CONSOL", $D$3,"TOT_Entity","USD","Actual",[1]Setup!C13,"PERIODIC",$B80,"TOPFLOW","TOP","TOP","top1",$C80,"top3","Open_Acute_DIV1","TOP5","TOP6","REPORTED","TOP8")</f>
        <v>0</v>
      </c>
      <c r="CT80" s="53">
        <f>_xll.OneStreamExcelAddIn.XFFunctions.XFGetCell("TRUE", "CONSOL", $D$3,"TOT_Entity","USD","Actual",[1]Setup!C14,"PERIODIC",$B80,"TOPFLOW","TOP","TOP","top1",$C80,"top3","Open_Acute_DIV1","TOP5","TOP6","REPORTED","TOP8")</f>
        <v>0</v>
      </c>
      <c r="CU80" s="53">
        <f>_xll.OneStreamExcelAddIn.XFFunctions.XFGetCell("TRUE", "CONSOL", $D$3,"TOT_Entity","USD","Actual",[1]Setup!C15,"PERIODIC",$B80,"TOPFLOW","TOP","TOP","top1",$C80,"top3","Open_Acute_DIV1","TOP5","TOP6","REPORTED","TOP8")</f>
        <v>0</v>
      </c>
      <c r="CV80" s="15"/>
      <c r="CW80" s="53">
        <f>_xll.OneStreamExcelAddIn.XFFunctions.XFGetCell("TRUE", "CONSOL", $D$3,"TOT_Entity","USD","Actual",[1]Setup!C17,"PERIODIC",$B80,"TOPFLOW","TOP","TOP","top1",$C80,"top3","Open_Acute_DIV1","TOP5","TOP6","REPORTED","TOP8")</f>
        <v>0</v>
      </c>
      <c r="CX80" s="53">
        <f>_xll.OneStreamExcelAddIn.XFFunctions.XFGetCell("TRUE", "CONSOL", $D$3,"TOT_Entity","USD","Actual",[1]Setup!C18,"PERIODIC",$B80,"TOPFLOW","TOP","TOP","top1",$C80,"top3","Open_Acute_DIV1","TOP5","TOP6","REPORTED","TOP8")</f>
        <v>0</v>
      </c>
      <c r="CY80" s="53">
        <f>_xll.OneStreamExcelAddIn.XFFunctions.XFGetCell("TRUE", "CONSOL", $D$3,"TOT_Entity","USD","Actual",[1]Setup!C19,"PERIODIC",$B80,"TOPFLOW","TOP","TOP","top1",$C80,"top3","Open_Acute_DIV1","TOP5","TOP6","REPORTED","TOP8")</f>
        <v>1056777.69</v>
      </c>
      <c r="CZ80" s="53">
        <f>_xll.OneStreamExcelAddIn.XFFunctions.XFGetCell("TRUE", "CONSOL", $D$3,"TOT_Entity","USD","Actual",[1]Setup!C20,"PERIODIC",$B80,"TOPFLOW","TOP","TOP","top1",$C80,"top3","Open_Acute_DIV1","TOP5","TOP6","REPORTED","TOP8")</f>
        <v>0</v>
      </c>
      <c r="DA80" s="53">
        <f>_xll.OneStreamExcelAddIn.XFFunctions.XFGetCell("TRUE", "CONSOL", $D$3,"TOT_Entity","USD","Actual",[1]Setup!C21,"PERIODIC",$B80,"TOPFLOW","TOP","TOP","top1",$C80,"top3","Open_Acute_DIV1","TOP5","TOP6","REPORTED","TOP8")</f>
        <v>0</v>
      </c>
      <c r="DB80" s="53">
        <f>_xll.OneStreamExcelAddIn.XFFunctions.XFGetCell("TRUE", "CONSOL", $D$3,"TOT_Entity","USD","Actual",[1]Setup!C22,"PERIODIC",$B80,"TOPFLOW","TOP","TOP","top1",$C80,"top3","Open_Acute_DIV1","TOP5","TOP6","REPORTED","TOP8")</f>
        <v>0</v>
      </c>
      <c r="DC80" s="53">
        <f>_xll.OneStreamExcelAddIn.XFFunctions.XFGetCell("TRUE", "CONSOL", $D$3,"TOT_Entity","USD","Actual",[1]Setup!C23,"PERIODIC",$B80,"TOPFLOW","TOP","TOP","top1",$C80,"top3","Open_Acute_DIV1","TOP5","TOP6","REPORTED","TOP8")</f>
        <v>0</v>
      </c>
      <c r="DD80" s="53">
        <f>_xll.OneStreamExcelAddIn.XFFunctions.XFGetCell("TRUE", "CONSOL", $D$3,"TOT_Entity","USD","Actual",[1]Setup!C24,"PERIODIC",$B80,"TOPFLOW","TOP","TOP","top1",$C80,"top3","Open_Acute_DIV1","TOP5","TOP6","REPORTED","TOP8")</f>
        <v>0</v>
      </c>
      <c r="DE80" s="53">
        <f>_xll.OneStreamExcelAddIn.XFFunctions.XFGetCell("TRUE", "CONSOL", $D$3,"TOT_Entity","USD","Actual",[1]Setup!C25,"PERIODIC",$B80,"TOPFLOW","TOP","TOP","top1",$C80,"top3","Open_Acute_DIV1","TOP5","TOP6","REPORTED","TOP8")</f>
        <v>0</v>
      </c>
      <c r="DF80" s="53">
        <f>_xll.OneStreamExcelAddIn.XFFunctions.XFGetCell("TRUE", "CONSOL", $D$3,"TOT_Entity","USD","Actual",[1]Setup!C26,"PERIODIC",$B80,"TOPFLOW","TOP","TOP","top1",$C80,"top3","Open_Acute_DIV1","TOP5","TOP6","REPORTED","TOP8")</f>
        <v>0</v>
      </c>
      <c r="DG80" s="53">
        <f>_xll.OneStreamExcelAddIn.XFFunctions.XFGetCell("TRUE", "CONSOL", $D$3,"TOT_Entity","USD","Actual",[1]Setup!C27,"PERIODIC",$B80,"TOPFLOW","TOP","TOP","top1",$C80,"top3","Open_Acute_DIV1","TOP5","TOP6","REPORTED","TOP8")</f>
        <v>0</v>
      </c>
      <c r="DH80" s="53">
        <f>_xll.OneStreamExcelAddIn.XFFunctions.XFGetCell("TRUE", "CONSOL", $D$3,"TOT_Entity","USD","Actual",[1]Setup!C28,"PERIODIC",$B80,"TOPFLOW","TOP","TOP","top1",$C80,"top3","Open_Acute_DIV1","TOP5","TOP6","REPORTED","TOP8")</f>
        <v>8916219.9000000004</v>
      </c>
      <c r="DI80" s="15"/>
      <c r="DJ80" s="53">
        <f>_xll.OneStreamExcelAddIn.XFFunctions.XFGetCell("TRUE", "CONSOL", $D$3,"TOT_Entity","Aggregated","Budget_Working",[1]Setup!C4,"PERIODIC",$B80,"TOPFLOW","TOP","TOP","top1",$C80,"top3","Open_Acute_DIV1","TOP5","TOP6","REPORTED","TOP8")</f>
        <v>0</v>
      </c>
      <c r="DK80" s="53">
        <f>_xll.OneStreamExcelAddIn.XFFunctions.XFGetCell("TRUE", "CONSOL", $D$3,"TOT_Entity","Aggregated","Budget_Working",[1]Setup!C5,"PERIODIC",$B80,"TOPFLOW","TOP","TOP","top1",$C80,"top3","Open_Acute_DIV1","TOP5","TOP6","REPORTED","TOP8")</f>
        <v>0</v>
      </c>
      <c r="DL80" s="53">
        <f>_xll.OneStreamExcelAddIn.XFFunctions.XFGetCell("TRUE", "CONSOL", $D$3,"TOT_Entity","Aggregated","Budget_Working",[1]Setup!C6,"PERIODIC",$B80,"TOPFLOW","TOP","TOP","top1",$C80,"top3","Open_Acute_DIV1","TOP5","TOP6","REPORTED","TOP8")</f>
        <v>0</v>
      </c>
      <c r="DM80" s="53">
        <f>_xll.OneStreamExcelAddIn.XFFunctions.XFGetCell("TRUE", "CONSOL", $D$3,"TOT_Entity","Aggregated","Budget_Working",[1]Setup!C7,"PERIODIC",$B80,"TOPFLOW","TOP","TOP","top1",$C80,"top3","Open_Acute_DIV1","TOP5","TOP6","REPORTED","TOP8")</f>
        <v>0</v>
      </c>
      <c r="DN80" s="53">
        <f>_xll.OneStreamExcelAddIn.XFFunctions.XFGetCell("TRUE", "CONSOL", $D$3,"TOT_Entity","Aggregated","Budget_Working",[1]Setup!C8,"PERIODIC",$B80,"TOPFLOW","TOP","TOP","top1",$C80,"top3","Open_Acute_DIV1","TOP5","TOP6","REPORTED","TOP8")</f>
        <v>0</v>
      </c>
      <c r="DO80" s="53">
        <f>_xll.OneStreamExcelAddIn.XFFunctions.XFGetCell("TRUE", "CONSOL", $D$3,"TOT_Entity","Aggregated","Budget_Working",[1]Setup!C9,"PERIODIC",$B80,"TOPFLOW","TOP","TOP","top1",$C80,"top3","Open_Acute_DIV1","TOP5","TOP6","REPORTED","TOP8")</f>
        <v>0</v>
      </c>
      <c r="DP80" s="53">
        <f>_xll.OneStreamExcelAddIn.XFFunctions.XFGetCell("TRUE", "CONSOL", $D$3,"TOT_Entity","Aggregated","Budget_Working",[1]Setup!C10,"PERIODIC",$B80,"TOPFLOW","TOP","TOP","top1",$C80,"top3","Open_Acute_DIV1","TOP5","TOP6","REPORTED","TOP8")</f>
        <v>0</v>
      </c>
      <c r="DQ80" s="53">
        <f>_xll.OneStreamExcelAddIn.XFFunctions.XFGetCell("TRUE", "CONSOL", $D$3,"TOT_Entity","Aggregated","Budget_Working",[1]Setup!C11,"PERIODIC",$B80,"TOPFLOW","TOP","TOP","top1",$C80,"top3","Open_Acute_DIV1","TOP5","TOP6","REPORTED","TOP8")</f>
        <v>0</v>
      </c>
      <c r="DR80" s="53">
        <f>_xll.OneStreamExcelAddIn.XFFunctions.XFGetCell("TRUE", "CONSOL", $D$3,"TOT_Entity","Aggregated","Budget_Working",[1]Setup!C12,"PERIODIC",$B80,"TOPFLOW","TOP","TOP","top1",$C80,"top3","Open_Acute_DIV1","TOP5","TOP6","REPORTED","TOP8")</f>
        <v>0</v>
      </c>
      <c r="DS80" s="53">
        <f>_xll.OneStreamExcelAddIn.XFFunctions.XFGetCell("TRUE", "CONSOL", $D$3,"TOT_Entity","Aggregated","Budget_Working",[1]Setup!C13,"PERIODIC",$B80,"TOPFLOW","TOP","TOP","top1",$C80,"top3","Open_Acute_DIV1","TOP5","TOP6","REPORTED","TOP8")</f>
        <v>0</v>
      </c>
      <c r="DT80" s="53">
        <f>_xll.OneStreamExcelAddIn.XFFunctions.XFGetCell("TRUE", "CONSOL", $D$3,"TOT_Entity","Aggregated","Budget_Working",[1]Setup!C14,"PERIODIC",$B80,"TOPFLOW","TOP","TOP","top1",$C80,"top3","Open_Acute_DIV1","TOP5","TOP6","REPORTED","TOP8")</f>
        <v>0</v>
      </c>
      <c r="DU80" s="53">
        <f>_xll.OneStreamExcelAddIn.XFFunctions.XFGetCell("TRUE", "CONSOL", $D$3,"TOT_Entity","Aggregated","Budget_Working",[1]Setup!C15,"PERIODIC",$B80,"TOPFLOW","TOP","TOP","top1",$C80,"top3","Open_Acute_DIV1","TOP5","TOP6","REPORTED","TOP8")</f>
        <v>0</v>
      </c>
      <c r="DV80" s="15"/>
      <c r="DW80" s="53">
        <f>_xll.OneStreamExcelAddIn.XFFunctions.XFGetCell("TRUE", "CONSOL", $D$3,"TOT_Entity","USD","Budget_Final",[1]Setup!C17,"PERIODIC",$B80,"TOPFLOW","TOP","TOP","top1",$C80,"top3","Open_Acute_DIV1","TOP5","TOP6","REPORTED","TOP8")</f>
        <v>0</v>
      </c>
      <c r="DX80" s="53">
        <f>_xll.OneStreamExcelAddIn.XFFunctions.XFGetCell("TRUE", "CONSOL", $D$3,"TOT_Entity","USD","Budget_Final",[1]Setup!C18,"PERIODIC",$B80,"TOPFLOW","TOP","TOP","top1",$C80,"top3","Open_Acute_DIV1","TOP5","TOP6","REPORTED","TOP8")</f>
        <v>0</v>
      </c>
      <c r="DY80" s="53">
        <f>_xll.OneStreamExcelAddIn.XFFunctions.XFGetCell("TRUE", "CONSOL", $D$3,"TOT_Entity","USD","Budget_Final",[1]Setup!C19,"PERIODIC",$B80,"TOPFLOW","TOP","TOP","top1",$C80,"top3","Open_Acute_DIV1","TOP5","TOP6","REPORTED","TOP8")</f>
        <v>1056777.69</v>
      </c>
      <c r="DZ80" s="53">
        <f>_xll.OneStreamExcelAddIn.XFFunctions.XFGetCell("TRUE", "CONSOL", $D$3,"TOT_Entity","USD","Budget_Final",[1]Setup!C20,"PERIODIC",$B80,"TOPFLOW","TOP","TOP","top1",$C80,"top3","Open_Acute_DIV1","TOP5","TOP6","REPORTED","TOP8")</f>
        <v>0</v>
      </c>
      <c r="EA80" s="53">
        <f>_xll.OneStreamExcelAddIn.XFFunctions.XFGetCell("TRUE", "CONSOL", $D$3,"TOT_Entity","USD","Budget_Final",[1]Setup!C21,"PERIODIC",$B80,"TOPFLOW","TOP","TOP","top1",$C80,"top3","Open_Acute_DIV1","TOP5","TOP6","REPORTED","TOP8")</f>
        <v>0</v>
      </c>
      <c r="EB80" s="53">
        <f>_xll.OneStreamExcelAddIn.XFFunctions.XFGetCell("TRUE", "CONSOL", $D$3,"TOT_Entity","USD","Budget_Final",[1]Setup!C22,"PERIODIC",$B80,"TOPFLOW","TOP","TOP","top1",$C80,"top3","Open_Acute_DIV1","TOP5","TOP6","REPORTED","TOP8")</f>
        <v>0</v>
      </c>
      <c r="EC80" s="53">
        <f>_xll.OneStreamExcelAddIn.XFFunctions.XFGetCell("TRUE", "CONSOL", $D$3,"TOT_Entity","USD","Budget_Final",[1]Setup!C23,"PERIODIC",$B80,"TOPFLOW","TOP","TOP","top1",$C80,"top3","Open_Acute_DIV1","TOP5","TOP6","REPORTED","TOP8")</f>
        <v>0</v>
      </c>
      <c r="ED80" s="53">
        <f>_xll.OneStreamExcelAddIn.XFFunctions.XFGetCell("TRUE", "CONSOL", $D$3,"TOT_Entity","USD","Budget_Final",[1]Setup!C24,"PERIODIC",$B80,"TOPFLOW","TOP","TOP","top1",$C80,"top3","Open_Acute_DIV1","TOP5","TOP6","REPORTED","TOP8")</f>
        <v>0</v>
      </c>
      <c r="EE80" s="53">
        <f>_xll.OneStreamExcelAddIn.XFFunctions.XFGetCell("TRUE", "CONSOL", $D$3,"TOT_Entity","USD","Budget_Final",[1]Setup!C25,"PERIODIC",$B80,"TOPFLOW","TOP","TOP","top1",$C80,"top3","Open_Acute_DIV1","TOP5","TOP6","REPORTED","TOP8")</f>
        <v>0</v>
      </c>
      <c r="EF80" s="53">
        <f>_xll.OneStreamExcelAddIn.XFFunctions.XFGetCell("TRUE", "CONSOL", $D$3,"TOT_Entity","USD","Budget_Final",[1]Setup!C26,"PERIODIC",$B80,"TOPFLOW","TOP","TOP","top1",$C80,"top3","Open_Acute_DIV1","TOP5","TOP6","REPORTED","TOP8")</f>
        <v>0</v>
      </c>
      <c r="EG80" s="53">
        <f>_xll.OneStreamExcelAddIn.XFFunctions.XFGetCell("TRUE", "CONSOL", $D$3,"TOT_Entity","USD","Budget_Final",[1]Setup!C27,"PERIODIC",$B80,"TOPFLOW","TOP","TOP","top1",$C80,"top3","Open_Acute_DIV1","TOP5","TOP6","REPORTED","TOP8")</f>
        <v>0</v>
      </c>
      <c r="EH80" s="53">
        <f>_xll.OneStreamExcelAddIn.XFFunctions.XFGetCell("TRUE", "CONSOL", $D$3,"TOT_Entity","USD","Budget_Final",[1]Setup!C28,"PERIODIC",$B80,"TOPFLOW","TOP","TOP","top1",$C80,"top3","Open_Acute_DIV1","TOP5","TOP6","REPORTED","TOP8")</f>
        <v>0</v>
      </c>
    </row>
    <row r="81" spans="2:138" x14ac:dyDescent="0.25">
      <c r="B81" s="51"/>
      <c r="C81" s="51"/>
      <c r="D81" s="62" t="s">
        <v>133</v>
      </c>
      <c r="E81" s="59">
        <f>SUM(E78:E80)</f>
        <v>20879.170000000002</v>
      </c>
      <c r="F81" s="59">
        <f>SUM(F78:F80)</f>
        <v>0</v>
      </c>
      <c r="G81" s="59">
        <f t="shared" si="141"/>
        <v>-20879.170000000002</v>
      </c>
      <c r="H81" s="72">
        <f>IFERROR(G81/F81,0)</f>
        <v>0</v>
      </c>
      <c r="I81" s="41"/>
      <c r="J81" s="59">
        <f>_xll.OneStreamExcelAddIn.XFFunctions.XFGetCell("TRUE", "CONSOL", $D$3,"TOT_Entity","USD","Actual",$E$3,"YTD",$B81,"TOPFLOW","TOP","TOP","top1",$C81,"top3","Open_Acute_DIV1","TOP5","TOP6","REPORTED","TOP8")</f>
        <v>10382</v>
      </c>
      <c r="K81" s="59">
        <f>_xll.OneStreamExcelAddIn.XFFunctions.XFGetCell("TRUE", "CONSOL", $D$3,"TOT_Entity","Aggregated","Budget_Working",$E$3,"YTD",$B81,"TOPFLOW","TOP","TOP","top1",$C81,"top3","Open_Acute_DIV1","TOP5","TOP6","REPORTED","TOP8")</f>
        <v>11113</v>
      </c>
      <c r="L81" s="59">
        <f t="shared" si="142"/>
        <v>731</v>
      </c>
      <c r="M81" s="72">
        <f>IFERROR(L81/K81,0)</f>
        <v>6.577881760100783E-2</v>
      </c>
      <c r="N81" s="41"/>
      <c r="O81" s="59">
        <f>_xll.OneStreamExcelAddIn.XFFunctions.XFGetCell("TRUE", "CONSOL", $D$3,"TOT_Entity","USD","Actual",$F$3,"YTD",$B81,"TOPFLOW","TOP","TOP","top1",$C81,"top3","Open_Acute_DIV1","TOP5","TOP6","REPORTED","TOP8")</f>
        <v>13089</v>
      </c>
      <c r="P81" s="59">
        <f>_xll.OneStreamExcelAddIn.XFFunctions.XFGetCell("TRUE", "CONSOL", $D$3,"TOT_Entity","USD","Actual",$E$3,"YTD",$B81,"TOPFLOW","TOP","TOP","top1",$C81,"top3","Open_Acute_DIV1","TOP5","TOP6","REPORTED","VAR_BW_PY_Actual")</f>
        <v>-2707</v>
      </c>
      <c r="Q81" s="72">
        <f t="shared" si="12"/>
        <v>-0.20681488272595308</v>
      </c>
      <c r="R81" s="41"/>
      <c r="S81" s="59">
        <f>_xll.OneStreamExcelAddIn.XFFunctions.XFGetCell("TRUE", "CONSOL", $D$3,"TOT_Entity","USD","MIDFCST",$E$3,"MTD",$B81,"TOPFLOW","TOP","TOP","top1",$C81,"top3","Open_Acute_DIV1","TOP5","TOP6","REPORTED","TOP8")</f>
        <v>0</v>
      </c>
      <c r="T81" s="59">
        <f>S81-E81</f>
        <v>-20879.170000000002</v>
      </c>
      <c r="U81" s="72">
        <f>IFERROR(T81/S81,0)</f>
        <v>0</v>
      </c>
      <c r="V81" s="41"/>
      <c r="W81" s="42"/>
      <c r="X81" s="43"/>
      <c r="Y81" s="42"/>
      <c r="Z81" s="44"/>
      <c r="AA81" s="62"/>
      <c r="AB81" s="59">
        <f>SUM(AB78:AB80)</f>
        <v>22865.85</v>
      </c>
      <c r="AC81" s="59">
        <f>SUM(AC78:AC80)</f>
        <v>0</v>
      </c>
      <c r="AD81" s="59">
        <f>AC81-AB81</f>
        <v>-22865.85</v>
      </c>
      <c r="AE81" s="72">
        <f>IFERROR(AD81/AC81,0)</f>
        <v>0</v>
      </c>
      <c r="AG81" s="59">
        <f>SUM(AG78:AG80)</f>
        <v>22924.350000000002</v>
      </c>
      <c r="AH81" s="59">
        <f>SUM(AH78:AH80)</f>
        <v>0</v>
      </c>
      <c r="AI81" s="59">
        <f>AH81-AG81</f>
        <v>-22924.350000000002</v>
      </c>
      <c r="AJ81" s="72">
        <f>IFERROR(AI81/AH81,0)</f>
        <v>0</v>
      </c>
      <c r="AL81" s="59">
        <f>SUM(AL78:AL80)</f>
        <v>1212640.33</v>
      </c>
      <c r="AM81" s="59">
        <f>SUM(AM78:AM80)</f>
        <v>0</v>
      </c>
      <c r="AN81" s="59">
        <f>AL81-AM81</f>
        <v>1212640.33</v>
      </c>
      <c r="AO81" s="72">
        <f>IFERROR((AL81/AM81)-1,0)</f>
        <v>0</v>
      </c>
      <c r="AQ81" s="59">
        <f>SUM(AQ78:AQ80)</f>
        <v>20879.170000000002</v>
      </c>
      <c r="AR81" s="59">
        <f>SUM(AR78:AR80)</f>
        <v>0</v>
      </c>
      <c r="AS81" s="59">
        <f>AQ81-AR81</f>
        <v>20879.170000000002</v>
      </c>
      <c r="AT81" s="72">
        <f>IFERROR((AQ81/AR81)-1,0)</f>
        <v>0</v>
      </c>
      <c r="AV81" s="59">
        <f>SUM(AV78:AV80)</f>
        <v>-1279309.7000000002</v>
      </c>
      <c r="AW81" s="59">
        <f>SUM(AW78:AW80)</f>
        <v>0</v>
      </c>
      <c r="AX81" s="59">
        <f>AV81-AW81</f>
        <v>-1279309.7000000002</v>
      </c>
      <c r="AY81" s="72">
        <f>IFERROR((AV81/AW81)-1,0)</f>
        <v>0</v>
      </c>
      <c r="BA81" s="59">
        <f>SUM(BA78:BA80)</f>
        <v>0</v>
      </c>
      <c r="BB81" s="59">
        <f>SUM(BB78:BB80)</f>
        <v>0</v>
      </c>
      <c r="BC81" s="59">
        <f>BA81-BB81</f>
        <v>0</v>
      </c>
      <c r="BD81" s="72">
        <f>IFERROR((BA81/BB81)-1,0)</f>
        <v>0</v>
      </c>
      <c r="BF81" s="59">
        <f>SUM(BF78:BF80)</f>
        <v>0</v>
      </c>
      <c r="BG81" s="59">
        <f>SUM(BG78:BG80)</f>
        <v>0</v>
      </c>
      <c r="BH81" s="59">
        <f>BF81-BG81</f>
        <v>0</v>
      </c>
      <c r="BI81" s="72">
        <f>IFERROR((BF81/BG81)-1,0)</f>
        <v>0</v>
      </c>
      <c r="BK81" s="59">
        <f>SUM(BK78:BK80)</f>
        <v>0</v>
      </c>
      <c r="BL81" s="59">
        <f>SUM(BL78:BL80)</f>
        <v>0</v>
      </c>
      <c r="BM81" s="59">
        <f>BK81-BL81</f>
        <v>0</v>
      </c>
      <c r="BN81" s="72">
        <f>IFERROR((BK81/BL81)-1,0)</f>
        <v>0</v>
      </c>
      <c r="BP81" s="59">
        <f>SUM(BP78:BP80)</f>
        <v>0</v>
      </c>
      <c r="BQ81" s="59">
        <f>SUM(BQ78:BQ80)</f>
        <v>0</v>
      </c>
      <c r="BR81" s="59">
        <f>BP81-BQ81</f>
        <v>0</v>
      </c>
      <c r="BS81" s="72">
        <f>IFERROR((BP81/BQ81)-1,0)</f>
        <v>0</v>
      </c>
      <c r="BU81" s="59">
        <f>SUM(BU78:BU80)</f>
        <v>0</v>
      </c>
      <c r="BV81" s="59">
        <f>SUM(BV78:BV80)</f>
        <v>0</v>
      </c>
      <c r="BW81" s="59">
        <f>BU81-BV81</f>
        <v>0</v>
      </c>
      <c r="BX81" s="72">
        <f>IFERROR((BU81/BV81)-1,0)</f>
        <v>0</v>
      </c>
      <c r="BZ81" s="59">
        <f>SUM(BZ78:BZ80)</f>
        <v>0</v>
      </c>
      <c r="CA81" s="59">
        <f>SUM(CA78:CA80)</f>
        <v>0</v>
      </c>
      <c r="CB81" s="59">
        <f>BZ81-CA81</f>
        <v>0</v>
      </c>
      <c r="CC81" s="72">
        <f>IFERROR((BZ81/CA81)-1,0)</f>
        <v>0</v>
      </c>
      <c r="CE81" s="59">
        <f>SUM(CE78:CE80)</f>
        <v>0</v>
      </c>
      <c r="CF81" s="59">
        <f>SUM(CF78:CF80)</f>
        <v>0</v>
      </c>
      <c r="CG81" s="59">
        <f>CE81-CF81</f>
        <v>0</v>
      </c>
      <c r="CH81" s="72">
        <f>IFERROR((CE81/CF81)-1,0)</f>
        <v>0</v>
      </c>
      <c r="CI81" s="64"/>
      <c r="CJ81" s="59">
        <f t="shared" ref="CJ81:CU81" si="143">SUM(CJ78:CJ80)</f>
        <v>22865.85</v>
      </c>
      <c r="CK81" s="59">
        <f t="shared" si="143"/>
        <v>22924.350000000002</v>
      </c>
      <c r="CL81" s="59">
        <f t="shared" si="143"/>
        <v>1212640.33</v>
      </c>
      <c r="CM81" s="59">
        <f t="shared" si="143"/>
        <v>20879.170000000002</v>
      </c>
      <c r="CN81" s="59">
        <f t="shared" si="143"/>
        <v>-1279309.7000000002</v>
      </c>
      <c r="CO81" s="59">
        <f t="shared" si="143"/>
        <v>0</v>
      </c>
      <c r="CP81" s="59">
        <f t="shared" si="143"/>
        <v>0</v>
      </c>
      <c r="CQ81" s="59">
        <f t="shared" si="143"/>
        <v>0</v>
      </c>
      <c r="CR81" s="59">
        <f t="shared" si="143"/>
        <v>0</v>
      </c>
      <c r="CS81" s="59">
        <f t="shared" si="143"/>
        <v>0</v>
      </c>
      <c r="CT81" s="59">
        <f t="shared" si="143"/>
        <v>0</v>
      </c>
      <c r="CU81" s="59">
        <f t="shared" si="143"/>
        <v>0</v>
      </c>
      <c r="CV81" s="92"/>
      <c r="CW81" s="59">
        <f t="shared" ref="CW81:DH81" si="144">SUM(CW78:CW80)</f>
        <v>18024.099999999999</v>
      </c>
      <c r="CX81" s="59">
        <f t="shared" si="144"/>
        <v>17185.490000000002</v>
      </c>
      <c r="CY81" s="59">
        <f t="shared" si="144"/>
        <v>1074507.45</v>
      </c>
      <c r="CZ81" s="59">
        <f t="shared" si="144"/>
        <v>12488.63</v>
      </c>
      <c r="DA81" s="59">
        <f t="shared" si="144"/>
        <v>17993.109999999997</v>
      </c>
      <c r="DB81" s="59">
        <f t="shared" si="144"/>
        <v>16127.970000000001</v>
      </c>
      <c r="DC81" s="59">
        <f t="shared" si="144"/>
        <v>14877.900000000001</v>
      </c>
      <c r="DD81" s="59">
        <f t="shared" si="144"/>
        <v>21398.95</v>
      </c>
      <c r="DE81" s="59">
        <f t="shared" si="144"/>
        <v>6672.2799999999988</v>
      </c>
      <c r="DF81" s="59">
        <f t="shared" si="144"/>
        <v>17947.43</v>
      </c>
      <c r="DG81" s="59">
        <f t="shared" si="144"/>
        <v>18261.64</v>
      </c>
      <c r="DH81" s="59">
        <f t="shared" si="144"/>
        <v>8983273.9900000002</v>
      </c>
      <c r="DI81" s="15"/>
      <c r="DJ81" s="59">
        <f t="shared" ref="DJ81:DU81" si="145">SUM(DJ78:DJ80)</f>
        <v>0</v>
      </c>
      <c r="DK81" s="59">
        <f t="shared" si="145"/>
        <v>0</v>
      </c>
      <c r="DL81" s="59">
        <f t="shared" si="145"/>
        <v>0</v>
      </c>
      <c r="DM81" s="59">
        <f t="shared" si="145"/>
        <v>0</v>
      </c>
      <c r="DN81" s="59">
        <f t="shared" si="145"/>
        <v>0</v>
      </c>
      <c r="DO81" s="59">
        <f t="shared" si="145"/>
        <v>0</v>
      </c>
      <c r="DP81" s="59">
        <f t="shared" si="145"/>
        <v>0</v>
      </c>
      <c r="DQ81" s="59">
        <f t="shared" si="145"/>
        <v>0</v>
      </c>
      <c r="DR81" s="59">
        <f t="shared" si="145"/>
        <v>0</v>
      </c>
      <c r="DS81" s="59">
        <f t="shared" si="145"/>
        <v>0</v>
      </c>
      <c r="DT81" s="59">
        <f t="shared" si="145"/>
        <v>0</v>
      </c>
      <c r="DU81" s="59">
        <f t="shared" si="145"/>
        <v>0</v>
      </c>
      <c r="DV81" s="15"/>
      <c r="DW81" s="59">
        <f t="shared" ref="DW81:EH81" si="146">SUM(DW78:DW80)</f>
        <v>19470.98</v>
      </c>
      <c r="DX81" s="59">
        <f t="shared" si="146"/>
        <v>20432.009999999998</v>
      </c>
      <c r="DY81" s="59">
        <f t="shared" si="146"/>
        <v>1078491.3599999999</v>
      </c>
      <c r="DZ81" s="59">
        <f t="shared" si="146"/>
        <v>22987.63</v>
      </c>
      <c r="EA81" s="59">
        <f t="shared" si="146"/>
        <v>24261.22</v>
      </c>
      <c r="EB81" s="59">
        <f t="shared" si="146"/>
        <v>25500.89</v>
      </c>
      <c r="EC81" s="59">
        <f t="shared" si="146"/>
        <v>26259.7</v>
      </c>
      <c r="ED81" s="59">
        <f t="shared" si="146"/>
        <v>26693.1</v>
      </c>
      <c r="EE81" s="59">
        <f t="shared" si="146"/>
        <v>27661.16</v>
      </c>
      <c r="EF81" s="59">
        <f t="shared" si="146"/>
        <v>28961.87</v>
      </c>
      <c r="EG81" s="59">
        <f t="shared" si="146"/>
        <v>30188.16</v>
      </c>
      <c r="EH81" s="59">
        <f t="shared" si="146"/>
        <v>30942.19</v>
      </c>
    </row>
    <row r="82" spans="2:138" s="13" customFormat="1" ht="15.75" thickBot="1" x14ac:dyDescent="0.3">
      <c r="B82" s="65" t="s">
        <v>123</v>
      </c>
      <c r="C82" s="65"/>
      <c r="D82" s="58" t="s">
        <v>134</v>
      </c>
      <c r="E82" s="93">
        <f>_xll.OneStreamExcelAddIn.XFFunctions.XFGetCell("TRUE", "CONSOL", $D$3,"TOT_Entity","USD","Actual",$E$3,"PERIODIC",$B82,"TOPFLOW","TOP","TOP","top1",$C82,"top3","Open_Acute_DIV1","TOP5","TOP6","REPORTED","TOP8")</f>
        <v>3097791.8</v>
      </c>
      <c r="F82" s="93">
        <f>_xll.OneStreamExcelAddIn.XFFunctions.XFGetCell("TRUE", "CONSOL", $D$3,"TOT_Entity","Aggregated","Budget_Working",$E$3,"PERIODIC",$B82,"TOPFLOW","TOP","TOP","top1",$C82,"top3","Open_Acute_DIV1","TOP5","TOP6","REPORTED","TOP8")</f>
        <v>2862384.9490377721</v>
      </c>
      <c r="G82" s="93">
        <f t="shared" ref="G82" si="147">E82-F82</f>
        <v>235406.85096222768</v>
      </c>
      <c r="H82" s="94">
        <f>IFERROR(G82/F82,0)</f>
        <v>8.2241506699286815E-2</v>
      </c>
      <c r="I82" s="41"/>
      <c r="J82" s="93">
        <f>_xll.OneStreamExcelAddIn.XFFunctions.XFGetCell("TRUE", "CONSOL", $D$3,"TOT_Entity","USD","Actual",$E$3,"YTD",$B82,"TOPFLOW","TOP","TOP","top1",$C82,"top3","Open_Acute_DIV1","TOP5","TOP6","REPORTED","TOP8")</f>
        <v>8466168.1300000008</v>
      </c>
      <c r="K82" s="93">
        <f>_xll.OneStreamExcelAddIn.XFFunctions.XFGetCell("TRUE", "CONSOL", $D$3,"TOT_Entity","Aggregated","Budget_Working",$E$3,"YTD",$B82,"TOPFLOW","TOP","TOP","top1",$C82,"top3","Open_Acute_DIV1","TOP5","TOP6","REPORTED","TOP8")</f>
        <v>11864053.776385361</v>
      </c>
      <c r="L82" s="93">
        <f t="shared" ref="L82" si="148">J82-K82</f>
        <v>-3397885.6463853605</v>
      </c>
      <c r="M82" s="94">
        <f>IFERROR(L82/K82,0)</f>
        <v>-0.2864017401158982</v>
      </c>
      <c r="N82" s="41"/>
      <c r="O82" s="93">
        <f>_xll.OneStreamExcelAddIn.XFFunctions.XFGetCell("TRUE", "CONSOL", $D$3,"TOT_Entity","USD","Actual",$F$3,"YTD",$B82,"TOPFLOW","TOP","TOP","top1",$C82,"top3","Open_Acute_DIV1","TOP5","TOP6","REPORTED","TOP8")</f>
        <v>3498192.1</v>
      </c>
      <c r="P82" s="93">
        <f>_xll.OneStreamExcelAddIn.XFFunctions.XFGetCell("TRUE", "CONSOL", $D$3,"TOT_Entity","USD","Actual",$E$3,"YTD",$B82,"TOPFLOW","TOP","TOP","top1",$C82,"top3","Open_Acute_DIV1","TOP5","TOP6","REPORTED","VAR_BW_PY_Actual")</f>
        <v>4967976.0299999993</v>
      </c>
      <c r="Q82" s="94">
        <f t="shared" si="12"/>
        <v>1.420155293930256</v>
      </c>
      <c r="R82" s="41"/>
      <c r="S82" s="93">
        <f>_xll.OneStreamExcelAddIn.XFFunctions.XFGetCell("TRUE", "CONSOL", $D$3,"TOT_Entity","USD","MIDFCST",$E$3,"MTD",$B82,"TOPFLOW","TOP","TOP","top1",$C82,"top3","Open_Acute_DIV1","TOP5","TOP6","REPORTED","TOP8")</f>
        <v>0</v>
      </c>
      <c r="T82" s="93">
        <f>E82-S82</f>
        <v>3097791.8</v>
      </c>
      <c r="U82" s="94">
        <f>IFERROR(T82/S82,0)</f>
        <v>0</v>
      </c>
      <c r="V82" s="41"/>
      <c r="W82" s="69"/>
      <c r="X82" s="43"/>
      <c r="Y82" s="69"/>
      <c r="Z82" s="43"/>
      <c r="AA82" s="58"/>
      <c r="AB82" s="93">
        <f>_xll.OneStreamExcelAddIn.XFFunctions.XFGetCell("TRUE", "CONSOL", $D$3,"TOT_Entity","USD","Actual",[1]Setup!C4,"PERIODIC",$B82,"TOPFLOW","TOP","TOP","top1",$C82,"top3","Open_Acute_DIV1","TOP5","TOP6","REPORTED","TOP8")</f>
        <v>2735635.87</v>
      </c>
      <c r="AC82" s="93">
        <f>_xll.OneStreamExcelAddIn.XFFunctions.XFGetCell("TRUE", "CONSOL", $D$3,"TOT_Entity","Aggregated","Budget_Working",[1]Setup!C4,"PERIODIC",$B82,"TOPFLOW","TOP","TOP","top1",$C82,"top3","Open_Acute_DIV1","TOP5","TOP6","REPORTED","TOP8")</f>
        <v>2752187.3770717611</v>
      </c>
      <c r="AD82" s="93">
        <f>AB82-AC82</f>
        <v>-16551.507071760949</v>
      </c>
      <c r="AE82" s="94">
        <f>IFERROR(AD82/AC82,0)</f>
        <v>-6.013946292192947E-3</v>
      </c>
      <c r="AG82" s="93">
        <f>_xll.OneStreamExcelAddIn.XFFunctions.XFGetCell("TRUE", "CONSOL", $D$3,"TOT_Entity","USD","Actual",[1]Setup!C5,"PERIODIC",$B82,"TOPFLOW","TOP","TOP","top1",$C82,"top3","Open_Acute_DIV1","TOP5","TOP6","REPORTED","TOP8")</f>
        <v>3004712.5799999996</v>
      </c>
      <c r="AH82" s="93">
        <f>_xll.OneStreamExcelAddIn.XFFunctions.XFGetCell("TRUE", "CONSOL", $D$3,"TOT_Entity","Aggregated","Budget_Working",[1]Setup!C5,"PERIODIC",$B82,"TOPFLOW","TOP","TOP","top1",$C82,"top3","Open_Acute_DIV1","TOP5","TOP6","REPORTED","TOP8")</f>
        <v>2872167.4898482752</v>
      </c>
      <c r="AI82" s="93">
        <f>AG82-AH82</f>
        <v>132545.09015172441</v>
      </c>
      <c r="AJ82" s="94">
        <f>IFERROR(AI82/AH82,0)</f>
        <v>4.614810613246173E-2</v>
      </c>
      <c r="AL82" s="93">
        <f>_xll.OneStreamExcelAddIn.XFFunctions.XFGetCell("TRUE", "CONSOL", $D$3,"TOT_Entity","USD","Actual",[1]Setup!C6,"PERIODIC",$B82,"TOPFLOW","TOP","TOP","top1",$C82,"top3","Open_Acute_DIV1","TOP5","TOP6","REPORTED","TOP8")</f>
        <v>-371972.12</v>
      </c>
      <c r="AM82" s="93">
        <f>_xll.OneStreamExcelAddIn.XFFunctions.XFGetCell("TRUE", "CONSOL", $D$3,"TOT_Entity","Aggregated","Budget_Working",[1]Setup!C6,"PERIODIC",$B82,"TOPFLOW","TOP","TOP","top1",$C82,"top3","Open_Acute_DIV1","TOP5","TOP6","REPORTED","TOP8")</f>
        <v>3377313.9604275553</v>
      </c>
      <c r="AN82" s="93">
        <f>AL82-AM82</f>
        <v>-3749286.0804275554</v>
      </c>
      <c r="AO82" s="94">
        <f>IFERROR((AL82/AM82)-1,0)</f>
        <v>-1.1101384485891592</v>
      </c>
      <c r="AQ82" s="93">
        <f>_xll.OneStreamExcelAddIn.XFFunctions.XFGetCell("TRUE", "CONSOL", $D$3,"TOT_Entity","USD","Actual",[1]Setup!C7,"PERIODIC",$B82,"TOPFLOW","TOP","TOP","top1",$C82,"top3","Open_Acute_DIV1","TOP5","TOP6","REPORTED","TOP8")</f>
        <v>3097791.8</v>
      </c>
      <c r="AR82" s="93">
        <f>_xll.OneStreamExcelAddIn.XFFunctions.XFGetCell("TRUE", "CONSOL", $D$3,"TOT_Entity","Aggregated","Budget_Working",[1]Setup!C7,"PERIODIC",$B82,"TOPFLOW","TOP","TOP","top1",$C82,"top3","Open_Acute_DIV1","TOP5","TOP6","REPORTED","TOP8")</f>
        <v>2862384.9490377721</v>
      </c>
      <c r="AS82" s="93">
        <f>AQ82-AR82</f>
        <v>235406.85096222768</v>
      </c>
      <c r="AT82" s="94">
        <f>IFERROR((AQ82/AR82)-1,0)</f>
        <v>8.2241506699286759E-2</v>
      </c>
      <c r="AV82" s="93">
        <f>_xll.OneStreamExcelAddIn.XFFunctions.XFGetCell("TRUE", "CONSOL", $D$3,"TOT_Entity","USD","Actual",[1]Setup!C8,"PERIODIC",$B82,"TOPFLOW","TOP","TOP","top1",$C82,"top3","Open_Acute_DIV1","TOP5","TOP6","REPORTED","TOP8")</f>
        <v>-8466168.1300000008</v>
      </c>
      <c r="AW82" s="93">
        <f>_xll.OneStreamExcelAddIn.XFFunctions.XFGetCell("TRUE", "CONSOL", $D$3,"TOT_Entity","Aggregated","Budget_Working",[1]Setup!C8,"PERIODIC",$B82,"TOPFLOW","TOP","TOP","top1",$C82,"top3","Open_Acute_DIV1","TOP5","TOP6","REPORTED","TOP8")</f>
        <v>2771185.000751025</v>
      </c>
      <c r="AX82" s="93">
        <f>AV82-AW82</f>
        <v>-11237353.130751025</v>
      </c>
      <c r="AY82" s="94">
        <f>IFERROR((AV82/AW82)-1,0)</f>
        <v>-4.0550714325119275</v>
      </c>
      <c r="BA82" s="93">
        <f>_xll.OneStreamExcelAddIn.XFFunctions.XFGetCell("TRUE", "CONSOL", $D$3,"TOT_Entity","USD","Actual",[1]Setup!C9,"PERIODIC",$B82,"TOPFLOW","TOP","TOP","top1",$C82,"top3","Open_Acute_DIV1","TOP5","TOP6","REPORTED","TOP8")</f>
        <v>0</v>
      </c>
      <c r="BB82" s="93">
        <f>_xll.OneStreamExcelAddIn.XFFunctions.XFGetCell("TRUE", "CONSOL", $D$3,"TOT_Entity","Aggregated","Budget_Working",[1]Setup!C9,"PERIODIC",$B82,"TOPFLOW","TOP","TOP","top1",$C82,"top3","Open_Acute_DIV1","TOP5","TOP6","REPORTED","TOP8")</f>
        <v>3067864.168322972</v>
      </c>
      <c r="BC82" s="93">
        <f>BA82-BB82</f>
        <v>-3067864.168322972</v>
      </c>
      <c r="BD82" s="94">
        <f>IFERROR((BA82/BB82)-1,0)</f>
        <v>-1</v>
      </c>
      <c r="BF82" s="93">
        <f>_xll.OneStreamExcelAddIn.XFFunctions.XFGetCell("TRUE", "CONSOL", $D$3,"TOT_Entity","USD","Actual",[1]Setup!C10,"PERIODIC",$B82,"TOPFLOW","TOP","TOP","top1",$C82,"top3","Open_Acute_DIV1","TOP5","TOP6","REPORTED","TOP8")</f>
        <v>0</v>
      </c>
      <c r="BG82" s="93">
        <f>_xll.OneStreamExcelAddIn.XFFunctions.XFGetCell("TRUE", "CONSOL", $D$3,"TOT_Entity","Aggregated","Budget_Working",[1]Setup!C10,"PERIODIC",$B82,"TOPFLOW","TOP","TOP","top1",$C82,"top3","Open_Acute_DIV1","TOP5","TOP6","REPORTED","TOP8")</f>
        <v>3282815.7372096642</v>
      </c>
      <c r="BH82" s="93">
        <f>BF82-BG82</f>
        <v>-3282815.7372096642</v>
      </c>
      <c r="BI82" s="94">
        <f>IFERROR((BF82/BG82)-1,0)</f>
        <v>-1</v>
      </c>
      <c r="BK82" s="93">
        <f>_xll.OneStreamExcelAddIn.XFFunctions.XFGetCell("TRUE", "CONSOL", $D$3,"TOT_Entity","USD","Actual",[1]Setup!C11,"PERIODIC",$B82,"TOPFLOW","TOP","TOP","top1",$C82,"top3","Open_Acute_DIV1","TOP5","TOP6","REPORTED","TOP8")</f>
        <v>0</v>
      </c>
      <c r="BL82" s="93">
        <f>_xll.OneStreamExcelAddIn.XFFunctions.XFGetCell("TRUE", "CONSOL", $D$3,"TOT_Entity","Aggregated","Budget_Working",[1]Setup!C11,"PERIODIC",$B82,"TOPFLOW","TOP","TOP","top1",$C82,"top3","Open_Acute_DIV1","TOP5","TOP6","REPORTED","TOP8")</f>
        <v>2842645.0669856188</v>
      </c>
      <c r="BM82" s="93">
        <f>BK82-BL82</f>
        <v>-2842645.0669856188</v>
      </c>
      <c r="BN82" s="94">
        <f>IFERROR((BK82/BL82)-1,0)</f>
        <v>-1</v>
      </c>
      <c r="BP82" s="93">
        <f>_xll.OneStreamExcelAddIn.XFFunctions.XFGetCell("TRUE", "CONSOL", $D$3,"TOT_Entity","USD","Actual",[1]Setup!C12,"PERIODIC",$B82,"TOPFLOW","TOP","TOP","top1",$C82,"top3","Open_Acute_DIV1","TOP5","TOP6","REPORTED","TOP8")</f>
        <v>0</v>
      </c>
      <c r="BQ82" s="93">
        <f>_xll.OneStreamExcelAddIn.XFFunctions.XFGetCell("TRUE", "CONSOL", $D$3,"TOT_Entity","Aggregated","Budget_Working",[1]Setup!C12,"PERIODIC",$B82,"TOPFLOW","TOP","TOP","top1",$C82,"top3","Open_Acute_DIV1","TOP5","TOP6","REPORTED","TOP8")</f>
        <v>2922975.5113003887</v>
      </c>
      <c r="BR82" s="93">
        <f>BP82-BQ82</f>
        <v>-2922975.5113003887</v>
      </c>
      <c r="BS82" s="94">
        <f>IFERROR((BP82/BQ82)-1,0)</f>
        <v>-1</v>
      </c>
      <c r="BU82" s="93">
        <f>_xll.OneStreamExcelAddIn.XFFunctions.XFGetCell("TRUE", "CONSOL", $D$3,"TOT_Entity","USD","Actual",[1]Setup!C13,"PERIODIC",$B82,"TOPFLOW","TOP","TOP","top1",$C82,"top3","Open_Acute_DIV1","TOP5","TOP6","REPORTED","TOP8")</f>
        <v>0</v>
      </c>
      <c r="BV82" s="93">
        <f>_xll.OneStreamExcelAddIn.XFFunctions.XFGetCell("TRUE", "CONSOL", $D$3,"TOT_Entity","Aggregated","Budget_Working",[1]Setup!C13,"PERIODIC",$B82,"TOPFLOW","TOP","TOP","top1",$C82,"top3","Open_Acute_DIV1","TOP5","TOP6","REPORTED","TOP8")</f>
        <v>2966677.881899402</v>
      </c>
      <c r="BW82" s="93">
        <f>BU82-BV82</f>
        <v>-2966677.881899402</v>
      </c>
      <c r="BX82" s="94">
        <f>IFERROR((BU82/BV82)-1,0)</f>
        <v>-1</v>
      </c>
      <c r="BZ82" s="93">
        <f>_xll.OneStreamExcelAddIn.XFFunctions.XFGetCell("TRUE", "CONSOL", $D$3,"TOT_Entity","USD","Actual",[1]Setup!C14,"PERIODIC",$B82,"TOPFLOW","TOP","TOP","top1",$C82,"top3","Open_Acute_DIV1","TOP5","TOP6","REPORTED","TOP8")</f>
        <v>0</v>
      </c>
      <c r="CA82" s="93">
        <f>_xll.OneStreamExcelAddIn.XFFunctions.XFGetCell("TRUE", "CONSOL", $D$3,"TOT_Entity","Aggregated","Budget_Working",[1]Setup!C14,"PERIODIC",$B82,"TOPFLOW","TOP","TOP","top1",$C82,"top3","Open_Acute_DIV1","TOP5","TOP6","REPORTED","TOP8")</f>
        <v>2560973.2434910997</v>
      </c>
      <c r="CB82" s="93">
        <f>BZ82-CA82</f>
        <v>-2560973.2434910997</v>
      </c>
      <c r="CC82" s="94">
        <f>IFERROR((BZ82/CA82)-1,0)</f>
        <v>-1</v>
      </c>
      <c r="CE82" s="93">
        <f>_xll.OneStreamExcelAddIn.XFFunctions.XFGetCell("TRUE", "CONSOL", $D$3,"TOT_Entity","USD","Actual",[1]Setup!C15,"PERIODIC",$B82,"TOPFLOW","TOP","TOP","top1",$C82,"top3","Open_Acute_DIV1","TOP5","TOP6","REPORTED","TOP8")</f>
        <v>0</v>
      </c>
      <c r="CF82" s="93">
        <f>_xll.OneStreamExcelAddIn.XFFunctions.XFGetCell("TRUE", "CONSOL", $D$3,"TOT_Entity","Aggregated","Budget_Working",[1]Setup!C15,"PERIODIC",$B82,"TOPFLOW","TOP","TOP","top1",$C82,"top3","Open_Acute_DIV1","TOP5","TOP6","REPORTED","TOP8")</f>
        <v>2988844.7291410728</v>
      </c>
      <c r="CG82" s="93">
        <f>CE82-CF82</f>
        <v>-2988844.7291410728</v>
      </c>
      <c r="CH82" s="94">
        <f>IFERROR((CE82/CF82)-1,0)</f>
        <v>-1</v>
      </c>
      <c r="CI82" s="71"/>
      <c r="CJ82" s="93">
        <f>_xll.OneStreamExcelAddIn.XFFunctions.XFGetCell("TRUE", "CONSOL", $D$3,"TOT_Entity","USD","Actual",[1]Setup!C4,"PERIODIC",$B82,"TOPFLOW","TOP","TOP","top1",$C82,"top3","Open_Acute_DIV1","TOP5","TOP6","REPORTED","TOP8")</f>
        <v>2735635.87</v>
      </c>
      <c r="CK82" s="93">
        <f>_xll.OneStreamExcelAddIn.XFFunctions.XFGetCell("TRUE", "CONSOL", $D$3,"TOT_Entity","USD","Actual",[1]Setup!C5,"PERIODIC",$B82,"TOPFLOW","TOP","TOP","top1",$C82,"top3","Open_Acute_DIV1","TOP5","TOP6","REPORTED","TOP8")</f>
        <v>3004712.5799999996</v>
      </c>
      <c r="CL82" s="93">
        <f>_xll.OneStreamExcelAddIn.XFFunctions.XFGetCell("TRUE", "CONSOL", $D$3,"TOT_Entity","USD","Actual",[1]Setup!C6,"PERIODIC",$B82,"TOPFLOW","TOP","TOP","top1",$C82,"top3","Open_Acute_DIV1","TOP5","TOP6","REPORTED","TOP8")</f>
        <v>-371972.12</v>
      </c>
      <c r="CM82" s="93">
        <f>_xll.OneStreamExcelAddIn.XFFunctions.XFGetCell("TRUE", "CONSOL", $D$3,"TOT_Entity","USD","Actual",[1]Setup!C7,"PERIODIC",$B82,"TOPFLOW","TOP","TOP","top1",$C82,"top3","Open_Acute_DIV1","TOP5","TOP6","REPORTED","TOP8")</f>
        <v>3097791.8</v>
      </c>
      <c r="CN82" s="93">
        <f>_xll.OneStreamExcelAddIn.XFFunctions.XFGetCell("TRUE", "CONSOL", $D$3,"TOT_Entity","USD","Actual",[1]Setup!C8,"PERIODIC",$B82,"TOPFLOW","TOP","TOP","top1",$C82,"top3","Open_Acute_DIV1","TOP5","TOP6","REPORTED","TOP8")</f>
        <v>-8466168.1300000008</v>
      </c>
      <c r="CO82" s="93">
        <f>_xll.OneStreamExcelAddIn.XFFunctions.XFGetCell("TRUE", "CONSOL", $D$3,"TOT_Entity","USD","Actual",[1]Setup!C9,"PERIODIC",$B82,"TOPFLOW","TOP","TOP","top1",$C82,"top3","Open_Acute_DIV1","TOP5","TOP6","REPORTED","TOP8")</f>
        <v>0</v>
      </c>
      <c r="CP82" s="93">
        <f>_xll.OneStreamExcelAddIn.XFFunctions.XFGetCell("TRUE", "CONSOL", $D$3,"TOT_Entity","USD","Actual",[1]Setup!C10,"PERIODIC",$B82,"TOPFLOW","TOP","TOP","top1",$C82,"top3","Open_Acute_DIV1","TOP5","TOP6","REPORTED","TOP8")</f>
        <v>0</v>
      </c>
      <c r="CQ82" s="93">
        <f>_xll.OneStreamExcelAddIn.XFFunctions.XFGetCell("TRUE", "CONSOL", $D$3,"TOT_Entity","USD","Actual",[1]Setup!C11,"PERIODIC",$B82,"TOPFLOW","TOP","TOP","top1",$C82,"top3","Open_Acute_DIV1","TOP5","TOP6","REPORTED","TOP8")</f>
        <v>0</v>
      </c>
      <c r="CR82" s="93">
        <f>_xll.OneStreamExcelAddIn.XFFunctions.XFGetCell("TRUE", "CONSOL", $D$3,"TOT_Entity","USD","Actual",[1]Setup!C12,"PERIODIC",$B82,"TOPFLOW","TOP","TOP","top1",$C82,"top3","Open_Acute_DIV1","TOP5","TOP6","REPORTED","TOP8")</f>
        <v>0</v>
      </c>
      <c r="CS82" s="93">
        <f>_xll.OneStreamExcelAddIn.XFFunctions.XFGetCell("TRUE", "CONSOL", $D$3,"TOT_Entity","USD","Actual",[1]Setup!C13,"PERIODIC",$B82,"TOPFLOW","TOP","TOP","top1",$C82,"top3","Open_Acute_DIV1","TOP5","TOP6","REPORTED","TOP8")</f>
        <v>0</v>
      </c>
      <c r="CT82" s="93">
        <f>_xll.OneStreamExcelAddIn.XFFunctions.XFGetCell("TRUE", "CONSOL", $D$3,"TOT_Entity","USD","Actual",[1]Setup!C14,"PERIODIC",$B82,"TOPFLOW","TOP","TOP","top1",$C82,"top3","Open_Acute_DIV1","TOP5","TOP6","REPORTED","TOP8")</f>
        <v>0</v>
      </c>
      <c r="CU82" s="93">
        <f>_xll.OneStreamExcelAddIn.XFFunctions.XFGetCell("TRUE", "CONSOL", $D$3,"TOT_Entity","USD","Actual",[1]Setup!C15,"PERIODIC",$B82,"TOPFLOW","TOP","TOP","top1",$C82,"top3","Open_Acute_DIV1","TOP5","TOP6","REPORTED","TOP8")</f>
        <v>0</v>
      </c>
      <c r="CV82" s="71"/>
      <c r="CW82" s="93">
        <f>_xll.OneStreamExcelAddIn.XFFunctions.XFGetCell("TRUE", "CONSOL", $D$3,"TOT_Entity","USD","Actual",[1]Setup!C17,"PERIODIC",$B82,"TOPFLOW","TOP","TOP","top1",$C82,"top3","Open_Acute_DIV1","TOP5","TOP6","REPORTED","TOP8")</f>
        <v>712199.48</v>
      </c>
      <c r="CX82" s="93">
        <f>_xll.OneStreamExcelAddIn.XFFunctions.XFGetCell("TRUE", "CONSOL", $D$3,"TOT_Entity","USD","Actual",[1]Setup!C18,"PERIODIC",$B82,"TOPFLOW","TOP","TOP","top1",$C82,"top3","Open_Acute_DIV1","TOP5","TOP6","REPORTED","TOP8")</f>
        <v>1317210.69</v>
      </c>
      <c r="CY82" s="93">
        <f>_xll.OneStreamExcelAddIn.XFFunctions.XFGetCell("TRUE", "CONSOL", $D$3,"TOT_Entity","USD","Actual",[1]Setup!C19,"PERIODIC",$B82,"TOPFLOW","TOP","TOP","top1",$C82,"top3","Open_Acute_DIV1","TOP5","TOP6","REPORTED","TOP8")</f>
        <v>334788.53999999998</v>
      </c>
      <c r="CZ82" s="93">
        <f>_xll.OneStreamExcelAddIn.XFFunctions.XFGetCell("TRUE", "CONSOL", $D$3,"TOT_Entity","USD","Actual",[1]Setup!C20,"PERIODIC",$B82,"TOPFLOW","TOP","TOP","top1",$C82,"top3","Open_Acute_DIV1","TOP5","TOP6","REPORTED","TOP8")</f>
        <v>1133993.3900000001</v>
      </c>
      <c r="DA82" s="93">
        <f>_xll.OneStreamExcelAddIn.XFFunctions.XFGetCell("TRUE", "CONSOL", $D$3,"TOT_Entity","USD","Actual",[1]Setup!C21,"PERIODIC",$B82,"TOPFLOW","TOP","TOP","top1",$C82,"top3","Open_Acute_DIV1","TOP5","TOP6","REPORTED","TOP8")</f>
        <v>1686318.76</v>
      </c>
      <c r="DB82" s="93">
        <f>_xll.OneStreamExcelAddIn.XFFunctions.XFGetCell("TRUE", "CONSOL", $D$3,"TOT_Entity","USD","Actual",[1]Setup!C22,"PERIODIC",$B82,"TOPFLOW","TOP","TOP","top1",$C82,"top3","Open_Acute_DIV1","TOP5","TOP6","REPORTED","TOP8")</f>
        <v>28006799.969999999</v>
      </c>
      <c r="DC82" s="93">
        <f>_xll.OneStreamExcelAddIn.XFFunctions.XFGetCell("TRUE", "CONSOL", $D$3,"TOT_Entity","USD","Actual",[1]Setup!C23,"PERIODIC",$B82,"TOPFLOW","TOP","TOP","top1",$C82,"top3","Open_Acute_DIV1","TOP5","TOP6","REPORTED","TOP8")</f>
        <v>2645471.75</v>
      </c>
      <c r="DD82" s="93">
        <f>_xll.OneStreamExcelAddIn.XFFunctions.XFGetCell("TRUE", "CONSOL", $D$3,"TOT_Entity","USD","Actual",[1]Setup!C24,"PERIODIC",$B82,"TOPFLOW","TOP","TOP","top1",$C82,"top3","Open_Acute_DIV1","TOP5","TOP6","REPORTED","TOP8")</f>
        <v>2570536.4299999997</v>
      </c>
      <c r="DE82" s="93">
        <f>_xll.OneStreamExcelAddIn.XFFunctions.XFGetCell("TRUE", "CONSOL", $D$3,"TOT_Entity","USD","Actual",[1]Setup!C25,"PERIODIC",$B82,"TOPFLOW","TOP","TOP","top1",$C82,"top3","Open_Acute_DIV1","TOP5","TOP6","REPORTED","TOP8")</f>
        <v>1164542.8999999999</v>
      </c>
      <c r="DF82" s="93">
        <f>_xll.OneStreamExcelAddIn.XFFunctions.XFGetCell("TRUE", "CONSOL", $D$3,"TOT_Entity","USD","Actual",[1]Setup!C26,"PERIODIC",$B82,"TOPFLOW","TOP","TOP","top1",$C82,"top3","Open_Acute_DIV1","TOP5","TOP6","REPORTED","TOP8")</f>
        <v>2359601.71</v>
      </c>
      <c r="DG82" s="93">
        <f>_xll.OneStreamExcelAddIn.XFFunctions.XFGetCell("TRUE", "CONSOL", $D$3,"TOT_Entity","USD","Actual",[1]Setup!C27,"PERIODIC",$B82,"TOPFLOW","TOP","TOP","top1",$C82,"top3","Open_Acute_DIV1","TOP5","TOP6","REPORTED","TOP8")</f>
        <v>2074800.75</v>
      </c>
      <c r="DH82" s="93">
        <f>_xll.OneStreamExcelAddIn.XFFunctions.XFGetCell("TRUE", "CONSOL", $D$3,"TOT_Entity","USD","Actual",[1]Setup!C28,"PERIODIC",$B82,"TOPFLOW","TOP","TOP","top1",$C82,"top3","Open_Acute_DIV1","TOP5","TOP6","REPORTED","TOP8")</f>
        <v>-6586523.25</v>
      </c>
      <c r="DI82" s="71"/>
      <c r="DJ82" s="93">
        <f>_xll.OneStreamExcelAddIn.XFFunctions.XFGetCell("TRUE", "CONSOL", $D$3,"TOT_Entity","Aggregated","Budget_Working",[1]Setup!C4,"PERIODIC",$B82,"TOPFLOW","TOP","TOP","top1",$C82,"top3","Open_Acute_DIV1","TOP5","TOP6","REPORTED","TOP8")</f>
        <v>2752187.3770717611</v>
      </c>
      <c r="DK82" s="93">
        <f>_xll.OneStreamExcelAddIn.XFFunctions.XFGetCell("TRUE", "CONSOL", $D$3,"TOT_Entity","Aggregated","Budget_Working",[1]Setup!C5,"PERIODIC",$B82,"TOPFLOW","TOP","TOP","top1",$C82,"top3","Open_Acute_DIV1","TOP5","TOP6","REPORTED","TOP8")</f>
        <v>2872167.4898482752</v>
      </c>
      <c r="DL82" s="93">
        <f>_xll.OneStreamExcelAddIn.XFFunctions.XFGetCell("TRUE", "CONSOL", $D$3,"TOT_Entity","Aggregated","Budget_Working",[1]Setup!C6,"PERIODIC",$B82,"TOPFLOW","TOP","TOP","top1",$C82,"top3","Open_Acute_DIV1","TOP5","TOP6","REPORTED","TOP8")</f>
        <v>3377313.9604275553</v>
      </c>
      <c r="DM82" s="93">
        <f>_xll.OneStreamExcelAddIn.XFFunctions.XFGetCell("TRUE", "CONSOL", $D$3,"TOT_Entity","Aggregated","Budget_Working",[1]Setup!C7,"PERIODIC",$B82,"TOPFLOW","TOP","TOP","top1",$C82,"top3","Open_Acute_DIV1","TOP5","TOP6","REPORTED","TOP8")</f>
        <v>2862384.9490377721</v>
      </c>
      <c r="DN82" s="93">
        <f>_xll.OneStreamExcelAddIn.XFFunctions.XFGetCell("TRUE", "CONSOL", $D$3,"TOT_Entity","Aggregated","Budget_Working",[1]Setup!C8,"PERIODIC",$B82,"TOPFLOW","TOP","TOP","top1",$C82,"top3","Open_Acute_DIV1","TOP5","TOP6","REPORTED","TOP8")</f>
        <v>2771185.000751025</v>
      </c>
      <c r="DO82" s="93">
        <f>_xll.OneStreamExcelAddIn.XFFunctions.XFGetCell("TRUE", "CONSOL", $D$3,"TOT_Entity","Aggregated","Budget_Working",[1]Setup!C9,"PERIODIC",$B82,"TOPFLOW","TOP","TOP","top1",$C82,"top3","Open_Acute_DIV1","TOP5","TOP6","REPORTED","TOP8")</f>
        <v>3067864.168322972</v>
      </c>
      <c r="DP82" s="93">
        <f>_xll.OneStreamExcelAddIn.XFFunctions.XFGetCell("TRUE", "CONSOL", $D$3,"TOT_Entity","Aggregated","Budget_Working",[1]Setup!C10,"PERIODIC",$B82,"TOPFLOW","TOP","TOP","top1",$C82,"top3","Open_Acute_DIV1","TOP5","TOP6","REPORTED","TOP8")</f>
        <v>3282815.7372096642</v>
      </c>
      <c r="DQ82" s="93">
        <f>_xll.OneStreamExcelAddIn.XFFunctions.XFGetCell("TRUE", "CONSOL", $D$3,"TOT_Entity","Aggregated","Budget_Working",[1]Setup!C11,"PERIODIC",$B82,"TOPFLOW","TOP","TOP","top1",$C82,"top3","Open_Acute_DIV1","TOP5","TOP6","REPORTED","TOP8")</f>
        <v>2842645.0669856188</v>
      </c>
      <c r="DR82" s="93">
        <f>_xll.OneStreamExcelAddIn.XFFunctions.XFGetCell("TRUE", "CONSOL", $D$3,"TOT_Entity","Aggregated","Budget_Working",[1]Setup!C12,"PERIODIC",$B82,"TOPFLOW","TOP","TOP","top1",$C82,"top3","Open_Acute_DIV1","TOP5","TOP6","REPORTED","TOP8")</f>
        <v>2922975.5113003887</v>
      </c>
      <c r="DS82" s="93">
        <f>_xll.OneStreamExcelAddIn.XFFunctions.XFGetCell("TRUE", "CONSOL", $D$3,"TOT_Entity","Aggregated","Budget_Working",[1]Setup!C13,"PERIODIC",$B82,"TOPFLOW","TOP","TOP","top1",$C82,"top3","Open_Acute_DIV1","TOP5","TOP6","REPORTED","TOP8")</f>
        <v>2966677.881899402</v>
      </c>
      <c r="DT82" s="93">
        <f>_xll.OneStreamExcelAddIn.XFFunctions.XFGetCell("TRUE", "CONSOL", $D$3,"TOT_Entity","Aggregated","Budget_Working",[1]Setup!C14,"PERIODIC",$B82,"TOPFLOW","TOP","TOP","top1",$C82,"top3","Open_Acute_DIV1","TOP5","TOP6","REPORTED","TOP8")</f>
        <v>2560973.2434910997</v>
      </c>
      <c r="DU82" s="93">
        <f>_xll.OneStreamExcelAddIn.XFFunctions.XFGetCell("TRUE", "CONSOL", $D$3,"TOT_Entity","Aggregated","Budget_Working",[1]Setup!C15,"PERIODIC",$B82,"TOPFLOW","TOP","TOP","top1",$C82,"top3","Open_Acute_DIV1","TOP5","TOP6","REPORTED","TOP8")</f>
        <v>2988844.7291410728</v>
      </c>
      <c r="DV82" s="71"/>
      <c r="DW82" s="93">
        <f>_xll.OneStreamExcelAddIn.XFFunctions.XFGetCell("TRUE", "CONSOL", $D$3,"TOT_Entity","USD","Budget_Final",[1]Setup!C17,"PERIODIC",$B82,"TOPFLOW","TOP","TOP","top1",$C82,"top3","Open_Acute_DIV1","TOP5","TOP6","REPORTED","TOP8")</f>
        <v>969047.35002124205</v>
      </c>
      <c r="DX82" s="93">
        <f>_xll.OneStreamExcelAddIn.XFFunctions.XFGetCell("TRUE", "CONSOL", $D$3,"TOT_Entity","USD","Budget_Final",[1]Setup!C18,"PERIODIC",$B82,"TOPFLOW","TOP","TOP","top1",$C82,"top3","Open_Acute_DIV1","TOP5","TOP6","REPORTED","TOP8")</f>
        <v>935530.45015138201</v>
      </c>
      <c r="DY82" s="93">
        <f>_xll.OneStreamExcelAddIn.XFFunctions.XFGetCell("TRUE", "CONSOL", $D$3,"TOT_Entity","USD","Budget_Final",[1]Setup!C19,"PERIODIC",$B82,"TOPFLOW","TOP","TOP","top1",$C82,"top3","Open_Acute_DIV1","TOP5","TOP6","REPORTED","TOP8")</f>
        <v>143325.85265988001</v>
      </c>
      <c r="DZ82" s="93">
        <f>_xll.OneStreamExcelAddIn.XFFunctions.XFGetCell("TRUE", "CONSOL", $D$3,"TOT_Entity","USD","Budget_Final",[1]Setup!C20,"PERIODIC",$B82,"TOPFLOW","TOP","TOP","top1",$C82,"top3","Open_Acute_DIV1","TOP5","TOP6","REPORTED","TOP8")</f>
        <v>1335088.365832252</v>
      </c>
      <c r="EA82" s="93">
        <f>_xll.OneStreamExcelAddIn.XFFunctions.XFGetCell("TRUE", "CONSOL", $D$3,"TOT_Entity","USD","Budget_Final",[1]Setup!C21,"PERIODIC",$B82,"TOPFLOW","TOP","TOP","top1",$C82,"top3","Open_Acute_DIV1","TOP5","TOP6","REPORTED","TOP8")</f>
        <v>1279479.8539153789</v>
      </c>
      <c r="EB82" s="93">
        <f>_xll.OneStreamExcelAddIn.XFFunctions.XFGetCell("TRUE", "CONSOL", $D$3,"TOT_Entity","USD","Budget_Final",[1]Setup!C22,"PERIODIC",$B82,"TOPFLOW","TOP","TOP","top1",$C82,"top3","Open_Acute_DIV1","TOP5","TOP6","REPORTED","TOP8")</f>
        <v>1075294.321117257</v>
      </c>
      <c r="EC82" s="93">
        <f>_xll.OneStreamExcelAddIn.XFFunctions.XFGetCell("TRUE", "CONSOL", $D$3,"TOT_Entity","USD","Budget_Final",[1]Setup!C23,"PERIODIC",$B82,"TOPFLOW","TOP","TOP","top1",$C82,"top3","Open_Acute_DIV1","TOP5","TOP6","REPORTED","TOP8")</f>
        <v>1135048.50274785</v>
      </c>
      <c r="ED82" s="93">
        <f>_xll.OneStreamExcelAddIn.XFFunctions.XFGetCell("TRUE", "CONSOL", $D$3,"TOT_Entity","USD","Budget_Final",[1]Setup!C24,"PERIODIC",$B82,"TOPFLOW","TOP","TOP","top1",$C82,"top3","Open_Acute_DIV1","TOP5","TOP6","REPORTED","TOP8")</f>
        <v>1235258.5016535551</v>
      </c>
      <c r="EE82" s="93">
        <f>_xll.OneStreamExcelAddIn.XFFunctions.XFGetCell("TRUE", "CONSOL", $D$3,"TOT_Entity","USD","Budget_Final",[1]Setup!C25,"PERIODIC",$B82,"TOPFLOW","TOP","TOP","top1",$C82,"top3","Open_Acute_DIV1","TOP5","TOP6","REPORTED","TOP8")</f>
        <v>1249778.583758692</v>
      </c>
      <c r="EF82" s="93">
        <f>_xll.OneStreamExcelAddIn.XFFunctions.XFGetCell("TRUE", "CONSOL", $D$3,"TOT_Entity","USD","Budget_Final",[1]Setup!C26,"PERIODIC",$B82,"TOPFLOW","TOP","TOP","top1",$C82,"top3","Open_Acute_DIV1","TOP5","TOP6","REPORTED","TOP8")</f>
        <v>1285591.0929786509</v>
      </c>
      <c r="EG82" s="93">
        <f>_xll.OneStreamExcelAddIn.XFFunctions.XFGetCell("TRUE", "CONSOL", $D$3,"TOT_Entity","USD","Budget_Final",[1]Setup!C27,"PERIODIC",$B82,"TOPFLOW","TOP","TOP","top1",$C82,"top3","Open_Acute_DIV1","TOP5","TOP6","REPORTED","TOP8")</f>
        <v>1171379.4540038749</v>
      </c>
      <c r="EH82" s="93">
        <f>_xll.OneStreamExcelAddIn.XFFunctions.XFGetCell("TRUE", "CONSOL", $D$3,"TOT_Entity","USD","Budget_Final",[1]Setup!C28,"PERIODIC",$B82,"TOPFLOW","TOP","TOP","top1",$C82,"top3","Open_Acute_DIV1","TOP5","TOP6","REPORTED","TOP8")</f>
        <v>1023556.857063747</v>
      </c>
    </row>
    <row r="83" spans="2:138" ht="16.5" thickTop="1" x14ac:dyDescent="0.25">
      <c r="B83" s="51"/>
      <c r="C83" s="51"/>
      <c r="D83" s="95"/>
      <c r="G83" s="40"/>
      <c r="I83" s="31"/>
      <c r="L83" s="40"/>
      <c r="N83" s="31"/>
      <c r="P83" s="40"/>
      <c r="R83" s="31"/>
      <c r="T83" s="40"/>
      <c r="U83" s="7"/>
      <c r="V83" s="31"/>
      <c r="W83" s="48"/>
      <c r="X83" s="49"/>
      <c r="Y83" s="48"/>
      <c r="Z83" s="50"/>
      <c r="AA83" s="7"/>
      <c r="AB83" s="7"/>
      <c r="AC83" s="7"/>
      <c r="AE83" s="7"/>
      <c r="AJ83" s="7"/>
      <c r="AO83" s="7"/>
      <c r="AT83" s="7"/>
      <c r="AY83" s="7"/>
      <c r="BD83" s="7"/>
      <c r="BI83" s="7"/>
      <c r="BN83" s="7"/>
      <c r="BS83" s="7"/>
      <c r="BX83" s="7"/>
      <c r="CC83" s="7"/>
      <c r="CH83" s="7"/>
    </row>
    <row r="84" spans="2:138" x14ac:dyDescent="0.25">
      <c r="B84" s="51"/>
      <c r="C84" s="51"/>
      <c r="D84" s="96" t="s">
        <v>135</v>
      </c>
      <c r="G84" s="97"/>
      <c r="H84" s="98"/>
      <c r="I84" s="31"/>
      <c r="L84" s="99">
        <f>L85*K88/365</f>
        <v>-3.0758629801362587</v>
      </c>
      <c r="M84" s="98">
        <f>L88*J85/365</f>
        <v>1.073123254109065</v>
      </c>
      <c r="N84" s="31"/>
      <c r="R84" s="31"/>
      <c r="U84" s="7"/>
      <c r="V84" s="31"/>
      <c r="W84" s="48"/>
      <c r="X84" s="49"/>
      <c r="Y84" s="48"/>
      <c r="Z84" s="50"/>
      <c r="AA84" s="7"/>
      <c r="AB84" s="7"/>
      <c r="AC84" s="7"/>
      <c r="AE84" s="7"/>
      <c r="AJ84" s="7"/>
      <c r="AO84" s="7"/>
      <c r="AT84" s="7"/>
      <c r="AY84" s="7"/>
      <c r="BD84" s="7"/>
      <c r="BI84" s="7"/>
      <c r="BN84" s="7"/>
      <c r="BS84" s="7"/>
      <c r="BX84" s="7"/>
      <c r="CC84" s="7"/>
      <c r="CH84" s="7"/>
    </row>
    <row r="85" spans="2:138" x14ac:dyDescent="0.25">
      <c r="B85" s="51">
        <v>91005</v>
      </c>
      <c r="C85" s="51"/>
      <c r="D85" t="s">
        <v>136</v>
      </c>
      <c r="E85" s="15">
        <f>_xll.OneStreamExcelAddIn.XFFunctions.XFGetCell("TRUE", "CONSOL", $D$3,"TOT_Entity","USD","Actual",$E$3,"PERIODIC",$B85,"TOPFLOW","TOP","TOP","top1",$C85,"top3","Open_Acute_DIV1","TOP5","TOP6","REPORTED","TOP8")</f>
        <v>245</v>
      </c>
      <c r="F85" s="15">
        <f>_xll.OneStreamExcelAddIn.XFFunctions.XFGetCell("TRUE", "CONSOL", $D$3,"TOT_Entity","Aggregated","Budget_Working",$E$3,"PERIODIC",$B85,"TOPFLOW","TOP","TOP","top1",$C85,"top3","Open_Acute_DIV1","TOP5","TOP6","REPORTED","TOP8")</f>
        <v>284.217130607</v>
      </c>
      <c r="G85" s="15">
        <f>E85-F85</f>
        <v>-39.217130607000001</v>
      </c>
      <c r="H85" s="55">
        <f t="shared" ref="H85:H90" si="149">IFERROR(G85/F85,0)</f>
        <v>-0.13798299392877664</v>
      </c>
      <c r="I85" s="41"/>
      <c r="J85" s="15">
        <f>_xll.OneStreamExcelAddIn.XFFunctions.XFGetCell("TRUE", "CONSOL", $D$3,"TOT_Entity","USD","Actual",$E$3,"YTD",$B85,"TOPFLOW","TOP","TOP","top1",$C85,"top3","Open_Acute_DIV1","TOP5","TOP6","REPORTED","TOP8")</f>
        <v>997</v>
      </c>
      <c r="K85" s="15">
        <f>_xll.OneStreamExcelAddIn.XFFunctions.XFGetCell("TRUE", "CONSOL", $D$3,"TOT_Entity","Aggregated","Budget_Working",$E$3,"YTD",$B85,"TOPFLOW","TOP","TOP","top1",$C85,"top3","Open_Acute_DIV1","TOP5","TOP6","REPORTED","TOP8")</f>
        <v>1109.0407591369999</v>
      </c>
      <c r="L85" s="15">
        <f>J85-K85</f>
        <v>-112.0407591369999</v>
      </c>
      <c r="M85" s="40">
        <f t="shared" ref="M85:M90" si="150">IFERROR(L85/K85,0)</f>
        <v>-0.10102492466028427</v>
      </c>
      <c r="N85" s="41"/>
      <c r="O85" s="15">
        <f>_xll.OneStreamExcelAddIn.XFFunctions.XFGetCell("TRUE", "CONSOL", $D$3,"TOT_Entity","USD","Actual",$F$3,"YTD",$B85,"TOPFLOW","TOP","TOP","top1",$C85,"top3","Open_Acute_DIV1","TOP5","TOP6","REPORTED","TOP8")</f>
        <v>858</v>
      </c>
      <c r="P85" s="15">
        <f>_xll.OneStreamExcelAddIn.XFFunctions.XFGetCell("TRUE", "CONSOL", $D$3,"TOT_Entity","USD","Actual",$E$3,"YTD",$B85,"TOPFLOW","TOP","TOP","top1",$C85,"top3","Open_Acute_DIV1","TOP5","TOP6","REPORTED","VAR_BW_PY_Actual")</f>
        <v>139</v>
      </c>
      <c r="Q85" s="40">
        <f t="shared" ref="Q85:Q90" si="151">IFERROR(P85/O85,0)</f>
        <v>0.16200466200466201</v>
      </c>
      <c r="R85" s="41"/>
      <c r="S85" s="15">
        <f>_xll.OneStreamExcelAddIn.XFFunctions.XFGetCell("TRUE", "CONSOL", $D$3,"TOT_Entity","USD","MIDFCST",$E$3,"MTD",$B85,"TOPFLOW","TOP","TOP","top1",$C85,"top3","Open_Acute_DIV1","TOP5","TOP6","REPORTED","TOP8")</f>
        <v>0</v>
      </c>
      <c r="T85" s="15">
        <f t="shared" ref="T85:T90" si="152">E85-S85</f>
        <v>245</v>
      </c>
      <c r="U85" s="40">
        <f>IFERROR(T85/S85,0)</f>
        <v>0</v>
      </c>
      <c r="V85" s="41"/>
      <c r="W85" s="42"/>
      <c r="X85" s="43"/>
      <c r="Y85" s="42"/>
      <c r="Z85" s="44"/>
      <c r="AB85" s="15">
        <f>_xll.OneStreamExcelAddIn.XFFunctions.XFGetCell("TRUE", "CONSOL", $D$3,"TOT_Entity","USD","Actual",[1]Setup!C4,"PERIODIC",$B85,"TOPFLOW","TOP","TOP","top1",$C85,"top3","Open_Acute_DIV1","TOP5","TOP6","REPORTED","TOP8")</f>
        <v>250</v>
      </c>
      <c r="AC85" s="15">
        <f>_xll.OneStreamExcelAddIn.XFFunctions.XFGetCell("TRUE", "CONSOL", $D$3,"TOT_Entity","Aggregated","Budget_Working",[1]Setup!C4,"PERIODIC",$B85,"TOPFLOW","TOP","TOP","top1",$C85,"top3","Open_Acute_DIV1","TOP5","TOP6","REPORTED","TOP8")</f>
        <v>281.51619047499997</v>
      </c>
      <c r="AD85" s="15">
        <f t="shared" ref="AD85:AD91" si="153">AB85-AC85</f>
        <v>-31.516190474999974</v>
      </c>
      <c r="AE85" s="40">
        <f t="shared" ref="AE85:AE91" si="154">IFERROR(AD85/AC85,0)</f>
        <v>-0.11195160897077699</v>
      </c>
      <c r="AG85" s="15">
        <f>_xll.OneStreamExcelAddIn.XFFunctions.XFGetCell("TRUE", "CONSOL", $D$3,"TOT_Entity","USD","Actual",[1]Setup!C5,"PERIODIC",$B85,"TOPFLOW","TOP","TOP","top1",$C85,"top3","Open_Acute_DIV1","TOP5","TOP6","REPORTED","TOP8")</f>
        <v>243</v>
      </c>
      <c r="AH85" s="15">
        <f>_xll.OneStreamExcelAddIn.XFFunctions.XFGetCell("TRUE", "CONSOL", $D$3,"TOT_Entity","Aggregated","Budget_Working",[1]Setup!C5,"PERIODIC",$B85,"TOPFLOW","TOP","TOP","top1",$C85,"top3","Open_Acute_DIV1","TOP5","TOP6","REPORTED","TOP8")</f>
        <v>258.74207255800002</v>
      </c>
      <c r="AI85" s="15">
        <f t="shared" ref="AI85:AI91" si="155">AG85-AH85</f>
        <v>-15.742072558000018</v>
      </c>
      <c r="AJ85" s="40">
        <f t="shared" ref="AJ85:AJ91" si="156">IFERROR(AI85/AH85,0)</f>
        <v>-6.0840791767528456E-2</v>
      </c>
      <c r="AL85" s="15">
        <f>_xll.OneStreamExcelAddIn.XFFunctions.XFGetCell("TRUE", "CONSOL", $D$3,"TOT_Entity","USD","Actual",[1]Setup!C6,"PERIODIC",$B85,"TOPFLOW","TOP","TOP","top1",$C85,"top3","Open_Acute_DIV1","TOP5","TOP6","REPORTED","TOP8")</f>
        <v>259</v>
      </c>
      <c r="AM85" s="15">
        <f>_xll.OneStreamExcelAddIn.XFFunctions.XFGetCell("TRUE", "CONSOL", $D$3,"TOT_Entity","Aggregated","Budget_Working",[1]Setup!C6,"PERIODIC",$B85,"TOPFLOW","TOP","TOP","top1",$C85,"top3","Open_Acute_DIV1","TOP5","TOP6","REPORTED","TOP8")</f>
        <v>284.56536549700002</v>
      </c>
      <c r="AN85" s="15">
        <f t="shared" ref="AN85:AN91" si="157">AL85-AM85</f>
        <v>-25.565365497000016</v>
      </c>
      <c r="AO85" s="40">
        <f t="shared" ref="AO85:AO91" si="158">IFERROR((AL85/AM85)-1,0)</f>
        <v>-8.9840045897186083E-2</v>
      </c>
      <c r="AQ85" s="15">
        <f>_xll.OneStreamExcelAddIn.XFFunctions.XFGetCell("TRUE", "CONSOL", $D$3,"TOT_Entity","USD","Actual",[1]Setup!C7,"PERIODIC",$B85,"TOPFLOW","TOP","TOP","top1",$C85,"top3","Open_Acute_DIV1","TOP5","TOP6","REPORTED","TOP8")</f>
        <v>245</v>
      </c>
      <c r="AR85" s="15">
        <f>_xll.OneStreamExcelAddIn.XFFunctions.XFGetCell("TRUE", "CONSOL", $D$3,"TOT_Entity","Aggregated","Budget_Working",[1]Setup!C7,"PERIODIC",$B85,"TOPFLOW","TOP","TOP","top1",$C85,"top3","Open_Acute_DIV1","TOP5","TOP6","REPORTED","TOP8")</f>
        <v>284.217130607</v>
      </c>
      <c r="AS85" s="15">
        <f t="shared" ref="AS85:AS91" si="159">AQ85-AR85</f>
        <v>-39.217130607000001</v>
      </c>
      <c r="AT85" s="40">
        <f t="shared" ref="AT85:AT91" si="160">IFERROR((AQ85/AR85)-1,0)</f>
        <v>-0.13798299392877666</v>
      </c>
      <c r="AV85" s="15">
        <f>_xll.OneStreamExcelAddIn.XFFunctions.XFGetCell("TRUE", "CONSOL", $D$3,"TOT_Entity","USD","Actual",[1]Setup!C8,"PERIODIC",$B85,"TOPFLOW","TOP","TOP","top1",$C85,"top3","Open_Acute_DIV1","TOP5","TOP6","REPORTED","TOP8")</f>
        <v>-997</v>
      </c>
      <c r="AW85" s="15">
        <f>_xll.OneStreamExcelAddIn.XFFunctions.XFGetCell("TRUE", "CONSOL", $D$3,"TOT_Entity","Aggregated","Budget_Working",[1]Setup!C8,"PERIODIC",$B85,"TOPFLOW","TOP","TOP","top1",$C85,"top3","Open_Acute_DIV1","TOP5","TOP6","REPORTED","TOP8")</f>
        <v>278.09585673100003</v>
      </c>
      <c r="AX85" s="15">
        <f t="shared" ref="AX85:AX91" si="161">AV85-AW85</f>
        <v>-1275.0958567309999</v>
      </c>
      <c r="AY85" s="40">
        <f t="shared" ref="AY85:AY91" si="162">IFERROR((AV85/AW85)-1,0)</f>
        <v>-4.5850947645163602</v>
      </c>
      <c r="BA85" s="15">
        <f>_xll.OneStreamExcelAddIn.XFFunctions.XFGetCell("TRUE", "CONSOL", $D$3,"TOT_Entity","USD","Actual",[1]Setup!C9,"PERIODIC",$B85,"TOPFLOW","TOP","TOP","top1",$C85,"top3","Open_Acute_DIV1","TOP5","TOP6","REPORTED","TOP8")</f>
        <v>0</v>
      </c>
      <c r="BB85" s="15">
        <f>_xll.OneStreamExcelAddIn.XFFunctions.XFGetCell("TRUE", "CONSOL", $D$3,"TOT_Entity","Aggregated","Budget_Working",[1]Setup!C9,"PERIODIC",$B85,"TOPFLOW","TOP","TOP","top1",$C85,"top3","Open_Acute_DIV1","TOP5","TOP6","REPORTED","TOP8")</f>
        <v>246.38259872099999</v>
      </c>
      <c r="BC85" s="15">
        <f t="shared" ref="BC85:BC91" si="163">BA85-BB85</f>
        <v>-246.38259872099999</v>
      </c>
      <c r="BD85" s="40">
        <f t="shared" ref="BD85:BD91" si="164">IFERROR((BA85/BB85)-1,0)</f>
        <v>-1</v>
      </c>
      <c r="BF85" s="15">
        <f>_xll.OneStreamExcelAddIn.XFFunctions.XFGetCell("TRUE", "CONSOL", $D$3,"TOT_Entity","USD","Actual",[1]Setup!C10,"PERIODIC",$B85,"TOPFLOW","TOP","TOP","top1",$C85,"top3","Open_Acute_DIV1","TOP5","TOP6","REPORTED","TOP8")</f>
        <v>0</v>
      </c>
      <c r="BG85" s="15">
        <f>_xll.OneStreamExcelAddIn.XFFunctions.XFGetCell("TRUE", "CONSOL", $D$3,"TOT_Entity","Aggregated","Budget_Working",[1]Setup!C10,"PERIODIC",$B85,"TOPFLOW","TOP","TOP","top1",$C85,"top3","Open_Acute_DIV1","TOP5","TOP6","REPORTED","TOP8")</f>
        <v>271.28239462900001</v>
      </c>
      <c r="BH85" s="15">
        <f t="shared" ref="BH85:BH91" si="165">BF85-BG85</f>
        <v>-271.28239462900001</v>
      </c>
      <c r="BI85" s="40">
        <f t="shared" ref="BI85:BI91" si="166">IFERROR((BF85/BG85)-1,0)</f>
        <v>-1</v>
      </c>
      <c r="BK85" s="15">
        <f>_xll.OneStreamExcelAddIn.XFFunctions.XFGetCell("TRUE", "CONSOL", $D$3,"TOT_Entity","USD","Actual",[1]Setup!C11,"PERIODIC",$B85,"TOPFLOW","TOP","TOP","top1",$C85,"top3","Open_Acute_DIV1","TOP5","TOP6","REPORTED","TOP8")</f>
        <v>0</v>
      </c>
      <c r="BL85" s="15">
        <f>_xll.OneStreamExcelAddIn.XFFunctions.XFGetCell("TRUE", "CONSOL", $D$3,"TOT_Entity","Aggregated","Budget_Working",[1]Setup!C11,"PERIODIC",$B85,"TOPFLOW","TOP","TOP","top1",$C85,"top3","Open_Acute_DIV1","TOP5","TOP6","REPORTED","TOP8")</f>
        <v>296.83904400300003</v>
      </c>
      <c r="BM85" s="15">
        <f t="shared" ref="BM85:BM91" si="167">BK85-BL85</f>
        <v>-296.83904400300003</v>
      </c>
      <c r="BN85" s="40">
        <f t="shared" ref="BN85:BN91" si="168">IFERROR((BK85/BL85)-1,0)</f>
        <v>-1</v>
      </c>
      <c r="BP85" s="15">
        <f>_xll.OneStreamExcelAddIn.XFFunctions.XFGetCell("TRUE", "CONSOL", $D$3,"TOT_Entity","USD","Actual",[1]Setup!C12,"PERIODIC",$B85,"TOPFLOW","TOP","TOP","top1",$C85,"top3","Open_Acute_DIV1","TOP5","TOP6","REPORTED","TOP8")</f>
        <v>0</v>
      </c>
      <c r="BQ85" s="15">
        <f>_xll.OneStreamExcelAddIn.XFFunctions.XFGetCell("TRUE", "CONSOL", $D$3,"TOT_Entity","Aggregated","Budget_Working",[1]Setup!C12,"PERIODIC",$B85,"TOPFLOW","TOP","TOP","top1",$C85,"top3","Open_Acute_DIV1","TOP5","TOP6","REPORTED","TOP8")</f>
        <v>257.38709545799998</v>
      </c>
      <c r="BR85" s="15">
        <f t="shared" ref="BR85:BR91" si="169">BP85-BQ85</f>
        <v>-257.38709545799998</v>
      </c>
      <c r="BS85" s="40">
        <f t="shared" ref="BS85:BS91" si="170">IFERROR((BP85/BQ85)-1,0)</f>
        <v>-1</v>
      </c>
      <c r="BU85" s="15">
        <f>_xll.OneStreamExcelAddIn.XFFunctions.XFGetCell("TRUE", "CONSOL", $D$3,"TOT_Entity","USD","Actual",[1]Setup!C13,"PERIODIC",$B85,"TOPFLOW","TOP","TOP","top1",$C85,"top3","Open_Acute_DIV1","TOP5","TOP6","REPORTED","TOP8")</f>
        <v>0</v>
      </c>
      <c r="BV85" s="15">
        <f>_xll.OneStreamExcelAddIn.XFFunctions.XFGetCell("TRUE", "CONSOL", $D$3,"TOT_Entity","Aggregated","Budget_Working",[1]Setup!C13,"PERIODIC",$B85,"TOPFLOW","TOP","TOP","top1",$C85,"top3","Open_Acute_DIV1","TOP5","TOP6","REPORTED","TOP8")</f>
        <v>286.818955523</v>
      </c>
      <c r="BW85" s="15">
        <f t="shared" ref="BW85:BW91" si="171">BU85-BV85</f>
        <v>-286.818955523</v>
      </c>
      <c r="BX85" s="40">
        <f t="shared" ref="BX85:BX91" si="172">IFERROR((BU85/BV85)-1,0)</f>
        <v>-1</v>
      </c>
      <c r="BZ85" s="15">
        <f>_xll.OneStreamExcelAddIn.XFFunctions.XFGetCell("TRUE", "CONSOL", $D$3,"TOT_Entity","USD","Actual",[1]Setup!C14,"PERIODIC",$B85,"TOPFLOW","TOP","TOP","top1",$C85,"top3","Open_Acute_DIV1","TOP5","TOP6","REPORTED","TOP8")</f>
        <v>0</v>
      </c>
      <c r="CA85" s="15">
        <f>_xll.OneStreamExcelAddIn.XFFunctions.XFGetCell("TRUE", "CONSOL", $D$3,"TOT_Entity","Aggregated","Budget_Working",[1]Setup!C14,"PERIODIC",$B85,"TOPFLOW","TOP","TOP","top1",$C85,"top3","Open_Acute_DIV1","TOP5","TOP6","REPORTED","TOP8")</f>
        <v>228.69131088899999</v>
      </c>
      <c r="CB85" s="15">
        <f t="shared" ref="CB85:CB91" si="173">BZ85-CA85</f>
        <v>-228.69131088899999</v>
      </c>
      <c r="CC85" s="40">
        <f t="shared" ref="CC85:CC91" si="174">IFERROR((BZ85/CA85)-1,0)</f>
        <v>-1</v>
      </c>
      <c r="CE85" s="15">
        <f>_xll.OneStreamExcelAddIn.XFFunctions.XFGetCell("TRUE", "CONSOL", $D$3,"TOT_Entity","USD","Actual",[1]Setup!C15,"PERIODIC",$B85,"TOPFLOW","TOP","TOP","top1",$C85,"top3","Open_Acute_DIV1","TOP5","TOP6","REPORTED","TOP8")</f>
        <v>0</v>
      </c>
      <c r="CF85" s="15">
        <f>_xll.OneStreamExcelAddIn.XFFunctions.XFGetCell("TRUE", "CONSOL", $D$3,"TOT_Entity","Aggregated","Budget_Working",[1]Setup!C15,"PERIODIC",$B85,"TOPFLOW","TOP","TOP","top1",$C85,"top3","Open_Acute_DIV1","TOP5","TOP6","REPORTED","TOP8")</f>
        <v>241.63167772599999</v>
      </c>
      <c r="CG85" s="15">
        <f t="shared" ref="CG85:CG91" si="175">CE85-CF85</f>
        <v>-241.63167772599999</v>
      </c>
      <c r="CH85" s="40">
        <f t="shared" ref="CH85:CH91" si="176">IFERROR((CE85/CF85)-1,0)</f>
        <v>-1</v>
      </c>
      <c r="CI85" s="15"/>
      <c r="CJ85" s="15">
        <f>_xll.OneStreamExcelAddIn.XFFunctions.XFGetCell("TRUE", "CONSOL", $D$3,"TOT_Entity","USD","Actual",[1]Setup!C4,"PERIODIC",$B85,"TOPFLOW","TOP","TOP","top1",$C85,"top3","Open_Acute_DIV1","TOP5","TOP6","REPORTED","TOP8")</f>
        <v>250</v>
      </c>
      <c r="CK85" s="15">
        <f>_xll.OneStreamExcelAddIn.XFFunctions.XFGetCell("TRUE", "CONSOL", $D$3,"TOT_Entity","USD","Actual",[1]Setup!C5,"PERIODIC",$B85,"TOPFLOW","TOP","TOP","top1",$C85,"top3","Open_Acute_DIV1","TOP5","TOP6","REPORTED","TOP8")</f>
        <v>243</v>
      </c>
      <c r="CL85" s="15">
        <f>_xll.OneStreamExcelAddIn.XFFunctions.XFGetCell("TRUE", "CONSOL", $D$3,"TOT_Entity","USD","Actual",[1]Setup!C6,"PERIODIC",$B85,"TOPFLOW","TOP","TOP","top1",$C85,"top3","Open_Acute_DIV1","TOP5","TOP6","REPORTED","TOP8")</f>
        <v>259</v>
      </c>
      <c r="CM85" s="15">
        <f>_xll.OneStreamExcelAddIn.XFFunctions.XFGetCell("TRUE", "CONSOL", $D$3,"TOT_Entity","USD","Actual",[1]Setup!C7,"PERIODIC",$B85,"TOPFLOW","TOP","TOP","top1",$C85,"top3","Open_Acute_DIV1","TOP5","TOP6","REPORTED","TOP8")</f>
        <v>245</v>
      </c>
      <c r="CN85" s="15">
        <f>_xll.OneStreamExcelAddIn.XFFunctions.XFGetCell("TRUE", "CONSOL", $D$3,"TOT_Entity","USD","Actual",[1]Setup!C8,"PERIODIC",$B85,"TOPFLOW","TOP","TOP","top1",$C85,"top3","Open_Acute_DIV1","TOP5","TOP6","REPORTED","TOP8")</f>
        <v>-997</v>
      </c>
      <c r="CO85" s="15">
        <f>_xll.OneStreamExcelAddIn.XFFunctions.XFGetCell("TRUE", "CONSOL", $D$3,"TOT_Entity","USD","Actual",[1]Setup!C9,"PERIODIC",$B85,"TOPFLOW","TOP","TOP","top1",$C85,"top3","Open_Acute_DIV1","TOP5","TOP6","REPORTED","TOP8")</f>
        <v>0</v>
      </c>
      <c r="CP85" s="15">
        <f>_xll.OneStreamExcelAddIn.XFFunctions.XFGetCell("TRUE", "CONSOL", $D$3,"TOT_Entity","USD","Actual",[1]Setup!C10,"PERIODIC",$B85,"TOPFLOW","TOP","TOP","top1",$C85,"top3","Open_Acute_DIV1","TOP5","TOP6","REPORTED","TOP8")</f>
        <v>0</v>
      </c>
      <c r="CQ85" s="15">
        <f>_xll.OneStreamExcelAddIn.XFFunctions.XFGetCell("TRUE", "CONSOL", $D$3,"TOT_Entity","USD","Actual",[1]Setup!C11,"PERIODIC",$B85,"TOPFLOW","TOP","TOP","top1",$C85,"top3","Open_Acute_DIV1","TOP5","TOP6","REPORTED","TOP8")</f>
        <v>0</v>
      </c>
      <c r="CR85" s="15">
        <f>_xll.OneStreamExcelAddIn.XFFunctions.XFGetCell("TRUE", "CONSOL", $D$3,"TOT_Entity","USD","Actual",[1]Setup!C12,"PERIODIC",$B85,"TOPFLOW","TOP","TOP","top1",$C85,"top3","Open_Acute_DIV1","TOP5","TOP6","REPORTED","TOP8")</f>
        <v>0</v>
      </c>
      <c r="CS85" s="15">
        <f>_xll.OneStreamExcelAddIn.XFFunctions.XFGetCell("TRUE", "CONSOL", $D$3,"TOT_Entity","USD","Actual",[1]Setup!C13,"PERIODIC",$B85,"TOPFLOW","TOP","TOP","top1",$C85,"top3","Open_Acute_DIV1","TOP5","TOP6","REPORTED","TOP8")</f>
        <v>0</v>
      </c>
      <c r="CT85" s="15">
        <f>_xll.OneStreamExcelAddIn.XFFunctions.XFGetCell("TRUE", "CONSOL", $D$3,"TOT_Entity","USD","Actual",[1]Setup!C14,"PERIODIC",$B85,"TOPFLOW","TOP","TOP","top1",$C85,"top3","Open_Acute_DIV1","TOP5","TOP6","REPORTED","TOP8")</f>
        <v>0</v>
      </c>
      <c r="CU85" s="15">
        <f>_xll.OneStreamExcelAddIn.XFFunctions.XFGetCell("TRUE", "CONSOL", $D$3,"TOT_Entity","USD","Actual",[1]Setup!C15,"PERIODIC",$B85,"TOPFLOW","TOP","TOP","top1",$C85,"top3","Open_Acute_DIV1","TOP5","TOP6","REPORTED","TOP8")</f>
        <v>0</v>
      </c>
      <c r="CV85" s="15"/>
      <c r="CW85" s="15">
        <f>_xll.OneStreamExcelAddIn.XFFunctions.XFGetCell("TRUE", "CONSOL", $D$3,"TOT_Entity","USD","Actual",[1]Setup!C17,"PERIODIC",$B85,"TOPFLOW","TOP","TOP","top1",$C85,"top3","Open_Acute_DIV1","TOP5","TOP6","REPORTED","TOP8")</f>
        <v>210</v>
      </c>
      <c r="CX85" s="15">
        <f>_xll.OneStreamExcelAddIn.XFFunctions.XFGetCell("TRUE", "CONSOL", $D$3,"TOT_Entity","USD","Actual",[1]Setup!C18,"PERIODIC",$B85,"TOPFLOW","TOP","TOP","top1",$C85,"top3","Open_Acute_DIV1","TOP5","TOP6","REPORTED","TOP8")</f>
        <v>194</v>
      </c>
      <c r="CY85" s="15">
        <f>_xll.OneStreamExcelAddIn.XFFunctions.XFGetCell("TRUE", "CONSOL", $D$3,"TOT_Entity","USD","Actual",[1]Setup!C19,"PERIODIC",$B85,"TOPFLOW","TOP","TOP","top1",$C85,"top3","Open_Acute_DIV1","TOP5","TOP6","REPORTED","TOP8")</f>
        <v>217</v>
      </c>
      <c r="CZ85" s="15">
        <f>_xll.OneStreamExcelAddIn.XFFunctions.XFGetCell("TRUE", "CONSOL", $D$3,"TOT_Entity","USD","Actual",[1]Setup!C20,"PERIODIC",$B85,"TOPFLOW","TOP","TOP","top1",$C85,"top3","Open_Acute_DIV1","TOP5","TOP6","REPORTED","TOP8")</f>
        <v>237</v>
      </c>
      <c r="DA85" s="15">
        <f>_xll.OneStreamExcelAddIn.XFFunctions.XFGetCell("TRUE", "CONSOL", $D$3,"TOT_Entity","USD","Actual",[1]Setup!C21,"PERIODIC",$B85,"TOPFLOW","TOP","TOP","top1",$C85,"top3","Open_Acute_DIV1","TOP5","TOP6","REPORTED","TOP8")</f>
        <v>239</v>
      </c>
      <c r="DB85" s="15">
        <f>_xll.OneStreamExcelAddIn.XFFunctions.XFGetCell("TRUE", "CONSOL", $D$3,"TOT_Entity","USD","Actual",[1]Setup!C22,"PERIODIC",$B85,"TOPFLOW","TOP","TOP","top1",$C85,"top3","Open_Acute_DIV1","TOP5","TOP6","REPORTED","TOP8")</f>
        <v>217</v>
      </c>
      <c r="DC85" s="15">
        <f>_xll.OneStreamExcelAddIn.XFFunctions.XFGetCell("TRUE", "CONSOL", $D$3,"TOT_Entity","USD","Actual",[1]Setup!C23,"PERIODIC",$B85,"TOPFLOW","TOP","TOP","top1",$C85,"top3","Open_Acute_DIV1","TOP5","TOP6","REPORTED","TOP8")</f>
        <v>240</v>
      </c>
      <c r="DD85" s="15">
        <f>_xll.OneStreamExcelAddIn.XFFunctions.XFGetCell("TRUE", "CONSOL", $D$3,"TOT_Entity","USD","Actual",[1]Setup!C24,"PERIODIC",$B85,"TOPFLOW","TOP","TOP","top1",$C85,"top3","Open_Acute_DIV1","TOP5","TOP6","REPORTED","TOP8")</f>
        <v>261</v>
      </c>
      <c r="DE85" s="15">
        <f>_xll.OneStreamExcelAddIn.XFFunctions.XFGetCell("TRUE", "CONSOL", $D$3,"TOT_Entity","USD","Actual",[1]Setup!C25,"PERIODIC",$B85,"TOPFLOW","TOP","TOP","top1",$C85,"top3","Open_Acute_DIV1","TOP5","TOP6","REPORTED","TOP8")</f>
        <v>271</v>
      </c>
      <c r="DF85" s="15">
        <f>_xll.OneStreamExcelAddIn.XFFunctions.XFGetCell("TRUE", "CONSOL", $D$3,"TOT_Entity","USD","Actual",[1]Setup!C26,"PERIODIC",$B85,"TOPFLOW","TOP","TOP","top1",$C85,"top3","Open_Acute_DIV1","TOP5","TOP6","REPORTED","TOP8")</f>
        <v>261</v>
      </c>
      <c r="DG85" s="15">
        <f>_xll.OneStreamExcelAddIn.XFFunctions.XFGetCell("TRUE", "CONSOL", $D$3,"TOT_Entity","USD","Actual",[1]Setup!C27,"PERIODIC",$B85,"TOPFLOW","TOP","TOP","top1",$C85,"top3","Open_Acute_DIV1","TOP5","TOP6","REPORTED","TOP8")</f>
        <v>229</v>
      </c>
      <c r="DH85" s="15">
        <f>_xll.OneStreamExcelAddIn.XFFunctions.XFGetCell("TRUE", "CONSOL", $D$3,"TOT_Entity","USD","Actual",[1]Setup!C28,"PERIODIC",$B85,"TOPFLOW","TOP","TOP","top1",$C85,"top3","Open_Acute_DIV1","TOP5","TOP6","REPORTED","TOP8")</f>
        <v>226</v>
      </c>
      <c r="DI85" s="15"/>
      <c r="DJ85" s="15">
        <f>_xll.OneStreamExcelAddIn.XFFunctions.XFGetCell("TRUE", "CONSOL", $D$3,"TOT_Entity","Aggregated","Budget_Working",[1]Setup!C4,"PERIODIC",$B85,"TOPFLOW","TOP","TOP","top1",$C85,"top3","Open_Acute_DIV1","TOP5","TOP6","REPORTED","TOP8")</f>
        <v>281.51619047499997</v>
      </c>
      <c r="DK85" s="15">
        <f>_xll.OneStreamExcelAddIn.XFFunctions.XFGetCell("TRUE", "CONSOL", $D$3,"TOT_Entity","Aggregated","Budget_Working",[1]Setup!C5,"PERIODIC",$B85,"TOPFLOW","TOP","TOP","top1",$C85,"top3","Open_Acute_DIV1","TOP5","TOP6","REPORTED","TOP8")</f>
        <v>258.74207255800002</v>
      </c>
      <c r="DL85" s="15">
        <f>_xll.OneStreamExcelAddIn.XFFunctions.XFGetCell("TRUE", "CONSOL", $D$3,"TOT_Entity","Aggregated","Budget_Working",[1]Setup!C6,"PERIODIC",$B85,"TOPFLOW","TOP","TOP","top1",$C85,"top3","Open_Acute_DIV1","TOP5","TOP6","REPORTED","TOP8")</f>
        <v>284.56536549700002</v>
      </c>
      <c r="DM85" s="15">
        <f>_xll.OneStreamExcelAddIn.XFFunctions.XFGetCell("TRUE", "CONSOL", $D$3,"TOT_Entity","Aggregated","Budget_Working",[1]Setup!C7,"PERIODIC",$B85,"TOPFLOW","TOP","TOP","top1",$C85,"top3","Open_Acute_DIV1","TOP5","TOP6","REPORTED","TOP8")</f>
        <v>284.217130607</v>
      </c>
      <c r="DN85" s="15">
        <f>_xll.OneStreamExcelAddIn.XFFunctions.XFGetCell("TRUE", "CONSOL", $D$3,"TOT_Entity","Aggregated","Budget_Working",[1]Setup!C8,"PERIODIC",$B85,"TOPFLOW","TOP","TOP","top1",$C85,"top3","Open_Acute_DIV1","TOP5","TOP6","REPORTED","TOP8")</f>
        <v>278.09585673100003</v>
      </c>
      <c r="DO85" s="15">
        <f>_xll.OneStreamExcelAddIn.XFFunctions.XFGetCell("TRUE", "CONSOL", $D$3,"TOT_Entity","Aggregated","Budget_Working",[1]Setup!C9,"PERIODIC",$B85,"TOPFLOW","TOP","TOP","top1",$C85,"top3","Open_Acute_DIV1","TOP5","TOP6","REPORTED","TOP8")</f>
        <v>246.38259872099999</v>
      </c>
      <c r="DP85" s="15">
        <f>_xll.OneStreamExcelAddIn.XFFunctions.XFGetCell("TRUE", "CONSOL", $D$3,"TOT_Entity","Aggregated","Budget_Working",[1]Setup!C10,"PERIODIC",$B85,"TOPFLOW","TOP","TOP","top1",$C85,"top3","Open_Acute_DIV1","TOP5","TOP6","REPORTED","TOP8")</f>
        <v>271.28239462900001</v>
      </c>
      <c r="DQ85" s="15">
        <f>_xll.OneStreamExcelAddIn.XFFunctions.XFGetCell("TRUE", "CONSOL", $D$3,"TOT_Entity","Aggregated","Budget_Working",[1]Setup!C11,"PERIODIC",$B85,"TOPFLOW","TOP","TOP","top1",$C85,"top3","Open_Acute_DIV1","TOP5","TOP6","REPORTED","TOP8")</f>
        <v>296.83904400300003</v>
      </c>
      <c r="DR85" s="15">
        <f>_xll.OneStreamExcelAddIn.XFFunctions.XFGetCell("TRUE", "CONSOL", $D$3,"TOT_Entity","Aggregated","Budget_Working",[1]Setup!C12,"PERIODIC",$B85,"TOPFLOW","TOP","TOP","top1",$C85,"top3","Open_Acute_DIV1","TOP5","TOP6","REPORTED","TOP8")</f>
        <v>257.38709545799998</v>
      </c>
      <c r="DS85" s="15">
        <f>_xll.OneStreamExcelAddIn.XFFunctions.XFGetCell("TRUE", "CONSOL", $D$3,"TOT_Entity","Aggregated","Budget_Working",[1]Setup!C13,"PERIODIC",$B85,"TOPFLOW","TOP","TOP","top1",$C85,"top3","Open_Acute_DIV1","TOP5","TOP6","REPORTED","TOP8")</f>
        <v>286.818955523</v>
      </c>
      <c r="DT85" s="15">
        <f>_xll.OneStreamExcelAddIn.XFFunctions.XFGetCell("TRUE", "CONSOL", $D$3,"TOT_Entity","Aggregated","Budget_Working",[1]Setup!C14,"PERIODIC",$B85,"TOPFLOW","TOP","TOP","top1",$C85,"top3","Open_Acute_DIV1","TOP5","TOP6","REPORTED","TOP8")</f>
        <v>228.69131088899999</v>
      </c>
      <c r="DU85" s="15">
        <f>_xll.OneStreamExcelAddIn.XFFunctions.XFGetCell("TRUE", "CONSOL", $D$3,"TOT_Entity","Aggregated","Budget_Working",[1]Setup!C15,"PERIODIC",$B85,"TOPFLOW","TOP","TOP","top1",$C85,"top3","Open_Acute_DIV1","TOP5","TOP6","REPORTED","TOP8")</f>
        <v>241.63167772599999</v>
      </c>
      <c r="DV85" s="15"/>
      <c r="DW85" s="15">
        <f>_xll.OneStreamExcelAddIn.XFFunctions.XFGetCell("TRUE", "CONSOL", $D$3,"TOT_Entity","USD","Budget_Final",[1]Setup!C17,"PERIODIC",$B85,"TOPFLOW","TOP","TOP","top1",$C85,"top3","Open_Acute_DIV1","TOP5","TOP6","REPORTED","TOP8")</f>
        <v>233</v>
      </c>
      <c r="DX85" s="15">
        <f>_xll.OneStreamExcelAddIn.XFFunctions.XFGetCell("TRUE", "CONSOL", $D$3,"TOT_Entity","USD","Budget_Final",[1]Setup!C18,"PERIODIC",$B85,"TOPFLOW","TOP","TOP","top1",$C85,"top3","Open_Acute_DIV1","TOP5","TOP6","REPORTED","TOP8")</f>
        <v>220</v>
      </c>
      <c r="DY85" s="15">
        <f>_xll.OneStreamExcelAddIn.XFFunctions.XFGetCell("TRUE", "CONSOL", $D$3,"TOT_Entity","USD","Budget_Final",[1]Setup!C19,"PERIODIC",$B85,"TOPFLOW","TOP","TOP","top1",$C85,"top3","Open_Acute_DIV1","TOP5","TOP6","REPORTED","TOP8")</f>
        <v>243</v>
      </c>
      <c r="DZ85" s="15">
        <f>_xll.OneStreamExcelAddIn.XFFunctions.XFGetCell("TRUE", "CONSOL", $D$3,"TOT_Entity","USD","Budget_Final",[1]Setup!C20,"PERIODIC",$B85,"TOPFLOW","TOP","TOP","top1",$C85,"top3","Open_Acute_DIV1","TOP5","TOP6","REPORTED","TOP8")</f>
        <v>241</v>
      </c>
      <c r="EA85" s="15">
        <f>_xll.OneStreamExcelAddIn.XFFunctions.XFGetCell("TRUE", "CONSOL", $D$3,"TOT_Entity","USD","Budget_Final",[1]Setup!C21,"PERIODIC",$B85,"TOPFLOW","TOP","TOP","top1",$C85,"top3","Open_Acute_DIV1","TOP5","TOP6","REPORTED","TOP8")</f>
        <v>245</v>
      </c>
      <c r="EB85" s="15">
        <f>_xll.OneStreamExcelAddIn.XFFunctions.XFGetCell("TRUE", "CONSOL", $D$3,"TOT_Entity","USD","Budget_Final",[1]Setup!C22,"PERIODIC",$B85,"TOPFLOW","TOP","TOP","top1",$C85,"top3","Open_Acute_DIV1","TOP5","TOP6","REPORTED","TOP8")</f>
        <v>228</v>
      </c>
      <c r="EC85" s="15">
        <f>_xll.OneStreamExcelAddIn.XFFunctions.XFGetCell("TRUE", "CONSOL", $D$3,"TOT_Entity","USD","Budget_Final",[1]Setup!C23,"PERIODIC",$B85,"TOPFLOW","TOP","TOP","top1",$C85,"top3","Open_Acute_DIV1","TOP5","TOP6","REPORTED","TOP8")</f>
        <v>235</v>
      </c>
      <c r="ED85" s="15">
        <f>_xll.OneStreamExcelAddIn.XFFunctions.XFGetCell("TRUE", "CONSOL", $D$3,"TOT_Entity","USD","Budget_Final",[1]Setup!C24,"PERIODIC",$B85,"TOPFLOW","TOP","TOP","top1",$C85,"top3","Open_Acute_DIV1","TOP5","TOP6","REPORTED","TOP8")</f>
        <v>240</v>
      </c>
      <c r="EE85" s="15">
        <f>_xll.OneStreamExcelAddIn.XFFunctions.XFGetCell("TRUE", "CONSOL", $D$3,"TOT_Entity","USD","Budget_Final",[1]Setup!C25,"PERIODIC",$B85,"TOPFLOW","TOP","TOP","top1",$C85,"top3","Open_Acute_DIV1","TOP5","TOP6","REPORTED","TOP8")</f>
        <v>241</v>
      </c>
      <c r="EF85" s="15">
        <f>_xll.OneStreamExcelAddIn.XFFunctions.XFGetCell("TRUE", "CONSOL", $D$3,"TOT_Entity","USD","Budget_Final",[1]Setup!C26,"PERIODIC",$B85,"TOPFLOW","TOP","TOP","top1",$C85,"top3","Open_Acute_DIV1","TOP5","TOP6","REPORTED","TOP8")</f>
        <v>250</v>
      </c>
      <c r="EG85" s="15">
        <f>_xll.OneStreamExcelAddIn.XFFunctions.XFGetCell("TRUE", "CONSOL", $D$3,"TOT_Entity","USD","Budget_Final",[1]Setup!C27,"PERIODIC",$B85,"TOPFLOW","TOP","TOP","top1",$C85,"top3","Open_Acute_DIV1","TOP5","TOP6","REPORTED","TOP8")</f>
        <v>239</v>
      </c>
      <c r="EH85" s="15">
        <f>_xll.OneStreamExcelAddIn.XFFunctions.XFGetCell("TRUE", "CONSOL", $D$3,"TOT_Entity","USD","Budget_Final",[1]Setup!C28,"PERIODIC",$B85,"TOPFLOW","TOP","TOP","top1",$C85,"top3","Open_Acute_DIV1","TOP5","TOP6","REPORTED","TOP8")</f>
        <v>238</v>
      </c>
    </row>
    <row r="86" spans="2:138" x14ac:dyDescent="0.25">
      <c r="B86" s="51">
        <v>91001</v>
      </c>
      <c r="C86" s="51"/>
      <c r="D86" t="s">
        <v>33</v>
      </c>
      <c r="E86" s="15">
        <f>_xll.OneStreamExcelAddIn.XFFunctions.XFGetCell("TRUE", "CONSOL", $D$3,"TOT_Entity","USD","Actual",$E$3,"PERIODIC",$B86,"TOPFLOW","TOP","TOP","top1",$C86,"top3","Open_Acute_DIV1","TOP5","TOP6","REPORTED","TOP8")</f>
        <v>2555</v>
      </c>
      <c r="F86" s="15">
        <f>_xll.OneStreamExcelAddIn.XFFunctions.XFGetCell("TRUE", "CONSOL", $D$3,"TOT_Entity","Aggregated","Budget_Working",$E$3,"PERIODIC",$B86,"TOPFLOW","TOP","TOP","top1",$C86,"top3","Open_Acute_DIV1","TOP5","TOP6","REPORTED","TOP8")</f>
        <v>2856</v>
      </c>
      <c r="G86" s="15">
        <f>E86-F86</f>
        <v>-301</v>
      </c>
      <c r="H86" s="55">
        <f t="shared" si="149"/>
        <v>-0.1053921568627451</v>
      </c>
      <c r="I86" s="41"/>
      <c r="J86" s="15">
        <f>_xll.OneStreamExcelAddIn.XFFunctions.XFGetCell("TRUE", "CONSOL", $D$3,"TOT_Entity","USD","Actual",$E$3,"YTD",$B86,"TOPFLOW","TOP","TOP","top1",$C86,"top3","Open_Acute_DIV1","TOP5","TOP6","REPORTED","TOP8")</f>
        <v>10382</v>
      </c>
      <c r="K86" s="15">
        <f>_xll.OneStreamExcelAddIn.XFFunctions.XFGetCell("TRUE", "CONSOL", $D$3,"TOT_Entity","Aggregated","Budget_Working",$E$3,"YTD",$B86,"TOPFLOW","TOP","TOP","top1",$C86,"top3","Open_Acute_DIV1","TOP5","TOP6","REPORTED","TOP8")</f>
        <v>11113</v>
      </c>
      <c r="L86" s="15">
        <f>J86-K86</f>
        <v>-731</v>
      </c>
      <c r="M86" s="40">
        <f t="shared" si="150"/>
        <v>-6.577881760100783E-2</v>
      </c>
      <c r="N86" s="41"/>
      <c r="O86" s="15">
        <f>_xll.OneStreamExcelAddIn.XFFunctions.XFGetCell("TRUE", "CONSOL", $D$3,"TOT_Entity","USD","Actual",$F$3,"YTD",$B86,"TOPFLOW","TOP","TOP","top1",$C86,"top3","Open_Acute_DIV1","TOP5","TOP6","REPORTED","TOP8")</f>
        <v>13089</v>
      </c>
      <c r="P86" s="15">
        <f>_xll.OneStreamExcelAddIn.XFFunctions.XFGetCell("TRUE", "CONSOL", $D$3,"TOT_Entity","USD","Actual",$E$3,"YTD",$B86,"TOPFLOW","TOP","TOP","top1",$C86,"top3","Open_Acute_DIV1","TOP5","TOP6","REPORTED","VAR_BW_PY_Actual")</f>
        <v>-2707</v>
      </c>
      <c r="Q86" s="40">
        <f t="shared" si="151"/>
        <v>-0.20681488272595308</v>
      </c>
      <c r="R86" s="41"/>
      <c r="S86" s="15">
        <f>_xll.OneStreamExcelAddIn.XFFunctions.XFGetCell("TRUE", "CONSOL", $D$3,"TOT_Entity","USD","MIDFCST",$E$3,"MTD",$B86,"TOPFLOW","TOP","TOP","top1",$C86,"top3","Open_Acute_DIV1","TOP5","TOP6","REPORTED","TOP8")</f>
        <v>0</v>
      </c>
      <c r="T86" s="15">
        <f t="shared" si="152"/>
        <v>2555</v>
      </c>
      <c r="U86" s="40">
        <f t="shared" ref="U86:U90" si="177">IFERROR(T86/S86,0)</f>
        <v>0</v>
      </c>
      <c r="V86" s="41"/>
      <c r="W86" s="42"/>
      <c r="X86" s="43"/>
      <c r="Y86" s="42"/>
      <c r="Z86" s="44"/>
      <c r="AB86" s="15">
        <f>_xll.OneStreamExcelAddIn.XFFunctions.XFGetCell("TRUE", "CONSOL", $D$3,"TOT_Entity","USD","Actual",[1]Setup!C4,"PERIODIC",$B86,"TOPFLOW","TOP","TOP","top1",$C86,"top3","Open_Acute_DIV1","TOP5","TOP6","REPORTED","TOP8")</f>
        <v>2491</v>
      </c>
      <c r="AC86" s="15">
        <f>_xll.OneStreamExcelAddIn.XFFunctions.XFGetCell("TRUE", "CONSOL", $D$3,"TOT_Entity","Aggregated","Budget_Working",[1]Setup!C4,"PERIODIC",$B86,"TOPFLOW","TOP","TOP","top1",$C86,"top3","Open_Acute_DIV1","TOP5","TOP6","REPORTED","TOP8")</f>
        <v>2761</v>
      </c>
      <c r="AD86" s="15">
        <f t="shared" si="153"/>
        <v>-270</v>
      </c>
      <c r="AE86" s="40">
        <f t="shared" si="154"/>
        <v>-9.7790655559579859E-2</v>
      </c>
      <c r="AG86" s="15">
        <f>_xll.OneStreamExcelAddIn.XFFunctions.XFGetCell("TRUE", "CONSOL", $D$3,"TOT_Entity","USD","Actual",[1]Setup!C5,"PERIODIC",$B86,"TOPFLOW","TOP","TOP","top1",$C86,"top3","Open_Acute_DIV1","TOP5","TOP6","REPORTED","TOP8")</f>
        <v>2526</v>
      </c>
      <c r="AH86" s="15">
        <f>_xll.OneStreamExcelAddIn.XFFunctions.XFGetCell("TRUE", "CONSOL", $D$3,"TOT_Entity","Aggregated","Budget_Working",[1]Setup!C5,"PERIODIC",$B86,"TOPFLOW","TOP","TOP","top1",$C86,"top3","Open_Acute_DIV1","TOP5","TOP6","REPORTED","TOP8")</f>
        <v>2624</v>
      </c>
      <c r="AI86" s="15">
        <f t="shared" si="155"/>
        <v>-98</v>
      </c>
      <c r="AJ86" s="40">
        <f t="shared" si="156"/>
        <v>-3.7347560975609755E-2</v>
      </c>
      <c r="AL86" s="15">
        <f>_xll.OneStreamExcelAddIn.XFFunctions.XFGetCell("TRUE", "CONSOL", $D$3,"TOT_Entity","USD","Actual",[1]Setup!C6,"PERIODIC",$B86,"TOPFLOW","TOP","TOP","top1",$C86,"top3","Open_Acute_DIV1","TOP5","TOP6","REPORTED","TOP8")</f>
        <v>2810</v>
      </c>
      <c r="AM86" s="15">
        <f>_xll.OneStreamExcelAddIn.XFFunctions.XFGetCell("TRUE", "CONSOL", $D$3,"TOT_Entity","Aggregated","Budget_Working",[1]Setup!C6,"PERIODIC",$B86,"TOPFLOW","TOP","TOP","top1",$C86,"top3","Open_Acute_DIV1","TOP5","TOP6","REPORTED","TOP8")</f>
        <v>2872</v>
      </c>
      <c r="AN86" s="15">
        <f t="shared" si="157"/>
        <v>-62</v>
      </c>
      <c r="AO86" s="40">
        <f t="shared" si="158"/>
        <v>-2.1587743732590536E-2</v>
      </c>
      <c r="AQ86" s="15">
        <f>_xll.OneStreamExcelAddIn.XFFunctions.XFGetCell("TRUE", "CONSOL", $D$3,"TOT_Entity","USD","Actual",[1]Setup!C7,"PERIODIC",$B86,"TOPFLOW","TOP","TOP","top1",$C86,"top3","Open_Acute_DIV1","TOP5","TOP6","REPORTED","TOP8")</f>
        <v>2555</v>
      </c>
      <c r="AR86" s="15">
        <f>_xll.OneStreamExcelAddIn.XFFunctions.XFGetCell("TRUE", "CONSOL", $D$3,"TOT_Entity","Aggregated","Budget_Working",[1]Setup!C7,"PERIODIC",$B86,"TOPFLOW","TOP","TOP","top1",$C86,"top3","Open_Acute_DIV1","TOP5","TOP6","REPORTED","TOP8")</f>
        <v>2856</v>
      </c>
      <c r="AS86" s="15">
        <f t="shared" si="159"/>
        <v>-301</v>
      </c>
      <c r="AT86" s="40">
        <f t="shared" si="160"/>
        <v>-0.10539215686274506</v>
      </c>
      <c r="AV86" s="15">
        <f>_xll.OneStreamExcelAddIn.XFFunctions.XFGetCell("TRUE", "CONSOL", $D$3,"TOT_Entity","USD","Actual",[1]Setup!C8,"PERIODIC",$B86,"TOPFLOW","TOP","TOP","top1",$C86,"top3","Open_Acute_DIV1","TOP5","TOP6","REPORTED","TOP8")</f>
        <v>-10382</v>
      </c>
      <c r="AW86" s="15">
        <f>_xll.OneStreamExcelAddIn.XFFunctions.XFGetCell("TRUE", "CONSOL", $D$3,"TOT_Entity","Aggregated","Budget_Working",[1]Setup!C8,"PERIODIC",$B86,"TOPFLOW","TOP","TOP","top1",$C86,"top3","Open_Acute_DIV1","TOP5","TOP6","REPORTED","TOP8")</f>
        <v>2899</v>
      </c>
      <c r="AX86" s="15">
        <f t="shared" si="161"/>
        <v>-13281</v>
      </c>
      <c r="AY86" s="40">
        <f t="shared" si="162"/>
        <v>-4.5812349085891686</v>
      </c>
      <c r="BA86" s="15">
        <f>_xll.OneStreamExcelAddIn.XFFunctions.XFGetCell("TRUE", "CONSOL", $D$3,"TOT_Entity","USD","Actual",[1]Setup!C9,"PERIODIC",$B86,"TOPFLOW","TOP","TOP","top1",$C86,"top3","Open_Acute_DIV1","TOP5","TOP6","REPORTED","TOP8")</f>
        <v>0</v>
      </c>
      <c r="BB86" s="15">
        <f>_xll.OneStreamExcelAddIn.XFFunctions.XFGetCell("TRUE", "CONSOL", $D$3,"TOT_Entity","Aggregated","Budget_Working",[1]Setup!C9,"PERIODIC",$B86,"TOPFLOW","TOP","TOP","top1",$C86,"top3","Open_Acute_DIV1","TOP5","TOP6","REPORTED","TOP8")</f>
        <v>2851</v>
      </c>
      <c r="BC86" s="15">
        <f t="shared" si="163"/>
        <v>-2851</v>
      </c>
      <c r="BD86" s="40">
        <f t="shared" si="164"/>
        <v>-1</v>
      </c>
      <c r="BF86" s="15">
        <f>_xll.OneStreamExcelAddIn.XFFunctions.XFGetCell("TRUE", "CONSOL", $D$3,"TOT_Entity","USD","Actual",[1]Setup!C10,"PERIODIC",$B86,"TOPFLOW","TOP","TOP","top1",$C86,"top3","Open_Acute_DIV1","TOP5","TOP6","REPORTED","TOP8")</f>
        <v>0</v>
      </c>
      <c r="BG86" s="15">
        <f>_xll.OneStreamExcelAddIn.XFFunctions.XFGetCell("TRUE", "CONSOL", $D$3,"TOT_Entity","Aggregated","Budget_Working",[1]Setup!C10,"PERIODIC",$B86,"TOPFLOW","TOP","TOP","top1",$C86,"top3","Open_Acute_DIV1","TOP5","TOP6","REPORTED","TOP8")</f>
        <v>2888</v>
      </c>
      <c r="BH86" s="15">
        <f t="shared" si="165"/>
        <v>-2888</v>
      </c>
      <c r="BI86" s="40">
        <f t="shared" si="166"/>
        <v>-1</v>
      </c>
      <c r="BK86" s="15">
        <f>_xll.OneStreamExcelAddIn.XFFunctions.XFGetCell("TRUE", "CONSOL", $D$3,"TOT_Entity","USD","Actual",[1]Setup!C11,"PERIODIC",$B86,"TOPFLOW","TOP","TOP","top1",$C86,"top3","Open_Acute_DIV1","TOP5","TOP6","REPORTED","TOP8")</f>
        <v>0</v>
      </c>
      <c r="BL86" s="15">
        <f>_xll.OneStreamExcelAddIn.XFFunctions.XFGetCell("TRUE", "CONSOL", $D$3,"TOT_Entity","Aggregated","Budget_Working",[1]Setup!C11,"PERIODIC",$B86,"TOPFLOW","TOP","TOP","top1",$C86,"top3","Open_Acute_DIV1","TOP5","TOP6","REPORTED","TOP8")</f>
        <v>2786</v>
      </c>
      <c r="BM86" s="15">
        <f t="shared" si="167"/>
        <v>-2786</v>
      </c>
      <c r="BN86" s="40">
        <f t="shared" si="168"/>
        <v>-1</v>
      </c>
      <c r="BP86" s="15">
        <f>_xll.OneStreamExcelAddIn.XFFunctions.XFGetCell("TRUE", "CONSOL", $D$3,"TOT_Entity","USD","Actual",[1]Setup!C12,"PERIODIC",$B86,"TOPFLOW","TOP","TOP","top1",$C86,"top3","Open_Acute_DIV1","TOP5","TOP6","REPORTED","TOP8")</f>
        <v>0</v>
      </c>
      <c r="BQ86" s="15">
        <f>_xll.OneStreamExcelAddIn.XFFunctions.XFGetCell("TRUE", "CONSOL", $D$3,"TOT_Entity","Aggregated","Budget_Working",[1]Setup!C12,"PERIODIC",$B86,"TOPFLOW","TOP","TOP","top1",$C86,"top3","Open_Acute_DIV1","TOP5","TOP6","REPORTED","TOP8")</f>
        <v>2819</v>
      </c>
      <c r="BR86" s="15">
        <f t="shared" si="169"/>
        <v>-2819</v>
      </c>
      <c r="BS86" s="40">
        <f t="shared" si="170"/>
        <v>-1</v>
      </c>
      <c r="BU86" s="15">
        <f>_xll.OneStreamExcelAddIn.XFFunctions.XFGetCell("TRUE", "CONSOL", $D$3,"TOT_Entity","USD","Actual",[1]Setup!C13,"PERIODIC",$B86,"TOPFLOW","TOP","TOP","top1",$C86,"top3","Open_Acute_DIV1","TOP5","TOP6","REPORTED","TOP8")</f>
        <v>0</v>
      </c>
      <c r="BV86" s="15">
        <f>_xll.OneStreamExcelAddIn.XFFunctions.XFGetCell("TRUE", "CONSOL", $D$3,"TOT_Entity","Aggregated","Budget_Working",[1]Setup!C13,"PERIODIC",$B86,"TOPFLOW","TOP","TOP","top1",$C86,"top3","Open_Acute_DIV1","TOP5","TOP6","REPORTED","TOP8")</f>
        <v>2945</v>
      </c>
      <c r="BW86" s="15">
        <f t="shared" si="171"/>
        <v>-2945</v>
      </c>
      <c r="BX86" s="40">
        <f t="shared" si="172"/>
        <v>-1</v>
      </c>
      <c r="BZ86" s="15">
        <f>_xll.OneStreamExcelAddIn.XFFunctions.XFGetCell("TRUE", "CONSOL", $D$3,"TOT_Entity","USD","Actual",[1]Setup!C14,"PERIODIC",$B86,"TOPFLOW","TOP","TOP","top1",$C86,"top3","Open_Acute_DIV1","TOP5","TOP6","REPORTED","TOP8")</f>
        <v>0</v>
      </c>
      <c r="CA86" s="15">
        <f>_xll.OneStreamExcelAddIn.XFFunctions.XFGetCell("TRUE", "CONSOL", $D$3,"TOT_Entity","Aggregated","Budget_Working",[1]Setup!C14,"PERIODIC",$B86,"TOPFLOW","TOP","TOP","top1",$C86,"top3","Open_Acute_DIV1","TOP5","TOP6","REPORTED","TOP8")</f>
        <v>2773</v>
      </c>
      <c r="CB86" s="15">
        <f t="shared" si="173"/>
        <v>-2773</v>
      </c>
      <c r="CC86" s="40">
        <f t="shared" si="174"/>
        <v>-1</v>
      </c>
      <c r="CE86" s="15">
        <f>_xll.OneStreamExcelAddIn.XFFunctions.XFGetCell("TRUE", "CONSOL", $D$3,"TOT_Entity","USD","Actual",[1]Setup!C15,"PERIODIC",$B86,"TOPFLOW","TOP","TOP","top1",$C86,"top3","Open_Acute_DIV1","TOP5","TOP6","REPORTED","TOP8")</f>
        <v>0</v>
      </c>
      <c r="CF86" s="15">
        <f>_xll.OneStreamExcelAddIn.XFFunctions.XFGetCell("TRUE", "CONSOL", $D$3,"TOT_Entity","Aggregated","Budget_Working",[1]Setup!C15,"PERIODIC",$B86,"TOPFLOW","TOP","TOP","top1",$C86,"top3","Open_Acute_DIV1","TOP5","TOP6","REPORTED","TOP8")</f>
        <v>2845</v>
      </c>
      <c r="CG86" s="15">
        <f t="shared" si="175"/>
        <v>-2845</v>
      </c>
      <c r="CH86" s="40">
        <f t="shared" si="176"/>
        <v>-1</v>
      </c>
      <c r="CI86" s="15"/>
      <c r="CJ86" s="15">
        <f>_xll.OneStreamExcelAddIn.XFFunctions.XFGetCell("TRUE", "CONSOL", $D$3,"TOT_Entity","USD","Actual",[1]Setup!C4,"PERIODIC",$B86,"TOPFLOW","TOP","TOP","top1",$C86,"top3","Open_Acute_DIV1","TOP5","TOP6","REPORTED","TOP8")</f>
        <v>2491</v>
      </c>
      <c r="CK86" s="15">
        <f>_xll.OneStreamExcelAddIn.XFFunctions.XFGetCell("TRUE", "CONSOL", $D$3,"TOT_Entity","USD","Actual",[1]Setup!C5,"PERIODIC",$B86,"TOPFLOW","TOP","TOP","top1",$C86,"top3","Open_Acute_DIV1","TOP5","TOP6","REPORTED","TOP8")</f>
        <v>2526</v>
      </c>
      <c r="CL86" s="15">
        <f>_xll.OneStreamExcelAddIn.XFFunctions.XFGetCell("TRUE", "CONSOL", $D$3,"TOT_Entity","USD","Actual",[1]Setup!C6,"PERIODIC",$B86,"TOPFLOW","TOP","TOP","top1",$C86,"top3","Open_Acute_DIV1","TOP5","TOP6","REPORTED","TOP8")</f>
        <v>2810</v>
      </c>
      <c r="CM86" s="15">
        <f>_xll.OneStreamExcelAddIn.XFFunctions.XFGetCell("TRUE", "CONSOL", $D$3,"TOT_Entity","USD","Actual",[1]Setup!C7,"PERIODIC",$B86,"TOPFLOW","TOP","TOP","top1",$C86,"top3","Open_Acute_DIV1","TOP5","TOP6","REPORTED","TOP8")</f>
        <v>2555</v>
      </c>
      <c r="CN86" s="15">
        <f>_xll.OneStreamExcelAddIn.XFFunctions.XFGetCell("TRUE", "CONSOL", $D$3,"TOT_Entity","USD","Actual",[1]Setup!C8,"PERIODIC",$B86,"TOPFLOW","TOP","TOP","top1",$C86,"top3","Open_Acute_DIV1","TOP5","TOP6","REPORTED","TOP8")</f>
        <v>-10382</v>
      </c>
      <c r="CO86" s="15">
        <f>_xll.OneStreamExcelAddIn.XFFunctions.XFGetCell("TRUE", "CONSOL", $D$3,"TOT_Entity","USD","Actual",[1]Setup!C9,"PERIODIC",$B86,"TOPFLOW","TOP","TOP","top1",$C86,"top3","Open_Acute_DIV1","TOP5","TOP6","REPORTED","TOP8")</f>
        <v>0</v>
      </c>
      <c r="CP86" s="15">
        <f>_xll.OneStreamExcelAddIn.XFFunctions.XFGetCell("TRUE", "CONSOL", $D$3,"TOT_Entity","USD","Actual",[1]Setup!C10,"PERIODIC",$B86,"TOPFLOW","TOP","TOP","top1",$C86,"top3","Open_Acute_DIV1","TOP5","TOP6","REPORTED","TOP8")</f>
        <v>0</v>
      </c>
      <c r="CQ86" s="15">
        <f>_xll.OneStreamExcelAddIn.XFFunctions.XFGetCell("TRUE", "CONSOL", $D$3,"TOT_Entity","USD","Actual",[1]Setup!C11,"PERIODIC",$B86,"TOPFLOW","TOP","TOP","top1",$C86,"top3","Open_Acute_DIV1","TOP5","TOP6","REPORTED","TOP8")</f>
        <v>0</v>
      </c>
      <c r="CR86" s="15">
        <f>_xll.OneStreamExcelAddIn.XFFunctions.XFGetCell("TRUE", "CONSOL", $D$3,"TOT_Entity","USD","Actual",[1]Setup!C12,"PERIODIC",$B86,"TOPFLOW","TOP","TOP","top1",$C86,"top3","Open_Acute_DIV1","TOP5","TOP6","REPORTED","TOP8")</f>
        <v>0</v>
      </c>
      <c r="CS86" s="15">
        <f>_xll.OneStreamExcelAddIn.XFFunctions.XFGetCell("TRUE", "CONSOL", $D$3,"TOT_Entity","USD","Actual",[1]Setup!C13,"PERIODIC",$B86,"TOPFLOW","TOP","TOP","top1",$C86,"top3","Open_Acute_DIV1","TOP5","TOP6","REPORTED","TOP8")</f>
        <v>0</v>
      </c>
      <c r="CT86" s="15">
        <f>_xll.OneStreamExcelAddIn.XFFunctions.XFGetCell("TRUE", "CONSOL", $D$3,"TOT_Entity","USD","Actual",[1]Setup!C14,"PERIODIC",$B86,"TOPFLOW","TOP","TOP","top1",$C86,"top3","Open_Acute_DIV1","TOP5","TOP6","REPORTED","TOP8")</f>
        <v>0</v>
      </c>
      <c r="CU86" s="15">
        <f>_xll.OneStreamExcelAddIn.XFFunctions.XFGetCell("TRUE", "CONSOL", $D$3,"TOT_Entity","USD","Actual",[1]Setup!C15,"PERIODIC",$B86,"TOPFLOW","TOP","TOP","top1",$C86,"top3","Open_Acute_DIV1","TOP5","TOP6","REPORTED","TOP8")</f>
        <v>0</v>
      </c>
      <c r="CV86" s="15"/>
      <c r="CW86" s="15">
        <f>_xll.OneStreamExcelAddIn.XFFunctions.XFGetCell("TRUE", "CONSOL", $D$3,"TOT_Entity","USD","Actual",[1]Setup!C17,"PERIODIC",$B86,"TOPFLOW","TOP","TOP","top1",$C86,"top3","Open_Acute_DIV1","TOP5","TOP6","REPORTED","TOP8")</f>
        <v>3123</v>
      </c>
      <c r="CX86" s="15">
        <f>_xll.OneStreamExcelAddIn.XFFunctions.XFGetCell("TRUE", "CONSOL", $D$3,"TOT_Entity","USD","Actual",[1]Setup!C18,"PERIODIC",$B86,"TOPFLOW","TOP","TOP","top1",$C86,"top3","Open_Acute_DIV1","TOP5","TOP6","REPORTED","TOP8")</f>
        <v>3054</v>
      </c>
      <c r="CY86" s="15">
        <f>_xll.OneStreamExcelAddIn.XFFunctions.XFGetCell("TRUE", "CONSOL", $D$3,"TOT_Entity","USD","Actual",[1]Setup!C19,"PERIODIC",$B86,"TOPFLOW","TOP","TOP","top1",$C86,"top3","Open_Acute_DIV1","TOP5","TOP6","REPORTED","TOP8")</f>
        <v>3523</v>
      </c>
      <c r="CZ86" s="15">
        <f>_xll.OneStreamExcelAddIn.XFFunctions.XFGetCell("TRUE", "CONSOL", $D$3,"TOT_Entity","USD","Actual",[1]Setup!C20,"PERIODIC",$B86,"TOPFLOW","TOP","TOP","top1",$C86,"top3","Open_Acute_DIV1","TOP5","TOP6","REPORTED","TOP8")</f>
        <v>3389</v>
      </c>
      <c r="DA86" s="15">
        <f>_xll.OneStreamExcelAddIn.XFFunctions.XFGetCell("TRUE", "CONSOL", $D$3,"TOT_Entity","USD","Actual",[1]Setup!C21,"PERIODIC",$B86,"TOPFLOW","TOP","TOP","top1",$C86,"top3","Open_Acute_DIV1","TOP5","TOP6","REPORTED","TOP8")</f>
        <v>3427</v>
      </c>
      <c r="DB86" s="15">
        <f>_xll.OneStreamExcelAddIn.XFFunctions.XFGetCell("TRUE", "CONSOL", $D$3,"TOT_Entity","USD","Actual",[1]Setup!C22,"PERIODIC",$B86,"TOPFLOW","TOP","TOP","top1",$C86,"top3","Open_Acute_DIV1","TOP5","TOP6","REPORTED","TOP8")</f>
        <v>3139</v>
      </c>
      <c r="DC86" s="15">
        <f>_xll.OneStreamExcelAddIn.XFFunctions.XFGetCell("TRUE", "CONSOL", $D$3,"TOT_Entity","USD","Actual",[1]Setup!C23,"PERIODIC",$B86,"TOPFLOW","TOP","TOP","top1",$C86,"top3","Open_Acute_DIV1","TOP5","TOP6","REPORTED","TOP8")</f>
        <v>3025</v>
      </c>
      <c r="DD86" s="15">
        <f>_xll.OneStreamExcelAddIn.XFFunctions.XFGetCell("TRUE", "CONSOL", $D$3,"TOT_Entity","USD","Actual",[1]Setup!C24,"PERIODIC",$B86,"TOPFLOW","TOP","TOP","top1",$C86,"top3","Open_Acute_DIV1","TOP5","TOP6","REPORTED","TOP8")</f>
        <v>2707</v>
      </c>
      <c r="DE86" s="15">
        <f>_xll.OneStreamExcelAddIn.XFFunctions.XFGetCell("TRUE", "CONSOL", $D$3,"TOT_Entity","USD","Actual",[1]Setup!C25,"PERIODIC",$B86,"TOPFLOW","TOP","TOP","top1",$C86,"top3","Open_Acute_DIV1","TOP5","TOP6","REPORTED","TOP8")</f>
        <v>2740</v>
      </c>
      <c r="DF86" s="15">
        <f>_xll.OneStreamExcelAddIn.XFFunctions.XFGetCell("TRUE", "CONSOL", $D$3,"TOT_Entity","USD","Actual",[1]Setup!C26,"PERIODIC",$B86,"TOPFLOW","TOP","TOP","top1",$C86,"top3","Open_Acute_DIV1","TOP5","TOP6","REPORTED","TOP8")</f>
        <v>2911</v>
      </c>
      <c r="DG86" s="15">
        <f>_xll.OneStreamExcelAddIn.XFFunctions.XFGetCell("TRUE", "CONSOL", $D$3,"TOT_Entity","USD","Actual",[1]Setup!C27,"PERIODIC",$B86,"TOPFLOW","TOP","TOP","top1",$C86,"top3","Open_Acute_DIV1","TOP5","TOP6","REPORTED","TOP8")</f>
        <v>2645</v>
      </c>
      <c r="DH86" s="15">
        <f>_xll.OneStreamExcelAddIn.XFFunctions.XFGetCell("TRUE", "CONSOL", $D$3,"TOT_Entity","USD","Actual",[1]Setup!C28,"PERIODIC",$B86,"TOPFLOW","TOP","TOP","top1",$C86,"top3","Open_Acute_DIV1","TOP5","TOP6","REPORTED","TOP8")</f>
        <v>2228</v>
      </c>
      <c r="DI86" s="15"/>
      <c r="DJ86" s="15">
        <f>_xll.OneStreamExcelAddIn.XFFunctions.XFGetCell("TRUE", "CONSOL", $D$3,"TOT_Entity","Aggregated","Budget_Working",[1]Setup!C4,"PERIODIC",$B86,"TOPFLOW","TOP","TOP","top1",$C86,"top3","Open_Acute_DIV1","TOP5","TOP6","REPORTED","TOP8")</f>
        <v>2761</v>
      </c>
      <c r="DK86" s="15">
        <f>_xll.OneStreamExcelAddIn.XFFunctions.XFGetCell("TRUE", "CONSOL", $D$3,"TOT_Entity","Aggregated","Budget_Working",[1]Setup!C5,"PERIODIC",$B86,"TOPFLOW","TOP","TOP","top1",$C86,"top3","Open_Acute_DIV1","TOP5","TOP6","REPORTED","TOP8")</f>
        <v>2624</v>
      </c>
      <c r="DL86" s="15">
        <f>_xll.OneStreamExcelAddIn.XFFunctions.XFGetCell("TRUE", "CONSOL", $D$3,"TOT_Entity","Aggregated","Budget_Working",[1]Setup!C6,"PERIODIC",$B86,"TOPFLOW","TOP","TOP","top1",$C86,"top3","Open_Acute_DIV1","TOP5","TOP6","REPORTED","TOP8")</f>
        <v>2872</v>
      </c>
      <c r="DM86" s="15">
        <f>_xll.OneStreamExcelAddIn.XFFunctions.XFGetCell("TRUE", "CONSOL", $D$3,"TOT_Entity","Aggregated","Budget_Working",[1]Setup!C7,"PERIODIC",$B86,"TOPFLOW","TOP","TOP","top1",$C86,"top3","Open_Acute_DIV1","TOP5","TOP6","REPORTED","TOP8")</f>
        <v>2856</v>
      </c>
      <c r="DN86" s="15">
        <f>_xll.OneStreamExcelAddIn.XFFunctions.XFGetCell("TRUE", "CONSOL", $D$3,"TOT_Entity","Aggregated","Budget_Working",[1]Setup!C8,"PERIODIC",$B86,"TOPFLOW","TOP","TOP","top1",$C86,"top3","Open_Acute_DIV1","TOP5","TOP6","REPORTED","TOP8")</f>
        <v>2899</v>
      </c>
      <c r="DO86" s="15">
        <f>_xll.OneStreamExcelAddIn.XFFunctions.XFGetCell("TRUE", "CONSOL", $D$3,"TOT_Entity","Aggregated","Budget_Working",[1]Setup!C9,"PERIODIC",$B86,"TOPFLOW","TOP","TOP","top1",$C86,"top3","Open_Acute_DIV1","TOP5","TOP6","REPORTED","TOP8")</f>
        <v>2851</v>
      </c>
      <c r="DP86" s="15">
        <f>_xll.OneStreamExcelAddIn.XFFunctions.XFGetCell("TRUE", "CONSOL", $D$3,"TOT_Entity","Aggregated","Budget_Working",[1]Setup!C10,"PERIODIC",$B86,"TOPFLOW","TOP","TOP","top1",$C86,"top3","Open_Acute_DIV1","TOP5","TOP6","REPORTED","TOP8")</f>
        <v>2888</v>
      </c>
      <c r="DQ86" s="15">
        <f>_xll.OneStreamExcelAddIn.XFFunctions.XFGetCell("TRUE", "CONSOL", $D$3,"TOT_Entity","Aggregated","Budget_Working",[1]Setup!C11,"PERIODIC",$B86,"TOPFLOW","TOP","TOP","top1",$C86,"top3","Open_Acute_DIV1","TOP5","TOP6","REPORTED","TOP8")</f>
        <v>2786</v>
      </c>
      <c r="DR86" s="15">
        <f>_xll.OneStreamExcelAddIn.XFFunctions.XFGetCell("TRUE", "CONSOL", $D$3,"TOT_Entity","Aggregated","Budget_Working",[1]Setup!C12,"PERIODIC",$B86,"TOPFLOW","TOP","TOP","top1",$C86,"top3","Open_Acute_DIV1","TOP5","TOP6","REPORTED","TOP8")</f>
        <v>2819</v>
      </c>
      <c r="DS86" s="15">
        <f>_xll.OneStreamExcelAddIn.XFFunctions.XFGetCell("TRUE", "CONSOL", $D$3,"TOT_Entity","Aggregated","Budget_Working",[1]Setup!C13,"PERIODIC",$B86,"TOPFLOW","TOP","TOP","top1",$C86,"top3","Open_Acute_DIV1","TOP5","TOP6","REPORTED","TOP8")</f>
        <v>2945</v>
      </c>
      <c r="DT86" s="15">
        <f>_xll.OneStreamExcelAddIn.XFFunctions.XFGetCell("TRUE", "CONSOL", $D$3,"TOT_Entity","Aggregated","Budget_Working",[1]Setup!C14,"PERIODIC",$B86,"TOPFLOW","TOP","TOP","top1",$C86,"top3","Open_Acute_DIV1","TOP5","TOP6","REPORTED","TOP8")</f>
        <v>2773</v>
      </c>
      <c r="DU86" s="15">
        <f>_xll.OneStreamExcelAddIn.XFFunctions.XFGetCell("TRUE", "CONSOL", $D$3,"TOT_Entity","Aggregated","Budget_Working",[1]Setup!C15,"PERIODIC",$B86,"TOPFLOW","TOP","TOP","top1",$C86,"top3","Open_Acute_DIV1","TOP5","TOP6","REPORTED","TOP8")</f>
        <v>2845</v>
      </c>
      <c r="DV86" s="15"/>
      <c r="DW86" s="15">
        <f>_xll.OneStreamExcelAddIn.XFFunctions.XFGetCell("TRUE", "CONSOL", $D$3,"TOT_Entity","USD","Budget_Final",[1]Setup!C17,"PERIODIC",$B86,"TOPFLOW","TOP","TOP","top1",$C86,"top3","Open_Acute_DIV1","TOP5","TOP6","REPORTED","TOP8")</f>
        <v>3213</v>
      </c>
      <c r="DX86" s="15">
        <f>_xll.OneStreamExcelAddIn.XFFunctions.XFGetCell("TRUE", "CONSOL", $D$3,"TOT_Entity","USD","Budget_Final",[1]Setup!C18,"PERIODIC",$B86,"TOPFLOW","TOP","TOP","top1",$C86,"top3","Open_Acute_DIV1","TOP5","TOP6","REPORTED","TOP8")</f>
        <v>3045</v>
      </c>
      <c r="DY86" s="15">
        <f>_xll.OneStreamExcelAddIn.XFFunctions.XFGetCell("TRUE", "CONSOL", $D$3,"TOT_Entity","USD","Budget_Final",[1]Setup!C19,"PERIODIC",$B86,"TOPFLOW","TOP","TOP","top1",$C86,"top3","Open_Acute_DIV1","TOP5","TOP6","REPORTED","TOP8")</f>
        <v>3413</v>
      </c>
      <c r="DZ86" s="15">
        <f>_xll.OneStreamExcelAddIn.XFFunctions.XFGetCell("TRUE", "CONSOL", $D$3,"TOT_Entity","USD","Budget_Final",[1]Setup!C20,"PERIODIC",$B86,"TOPFLOW","TOP","TOP","top1",$C86,"top3","Open_Acute_DIV1","TOP5","TOP6","REPORTED","TOP8")</f>
        <v>3388</v>
      </c>
      <c r="EA86" s="15">
        <f>_xll.OneStreamExcelAddIn.XFFunctions.XFGetCell("TRUE", "CONSOL", $D$3,"TOT_Entity","USD","Budget_Final",[1]Setup!C21,"PERIODIC",$B86,"TOPFLOW","TOP","TOP","top1",$C86,"top3","Open_Acute_DIV1","TOP5","TOP6","REPORTED","TOP8")</f>
        <v>3488</v>
      </c>
      <c r="EB86" s="15">
        <f>_xll.OneStreamExcelAddIn.XFFunctions.XFGetCell("TRUE", "CONSOL", $D$3,"TOT_Entity","USD","Budget_Final",[1]Setup!C22,"PERIODIC",$B86,"TOPFLOW","TOP","TOP","top1",$C86,"top3","Open_Acute_DIV1","TOP5","TOP6","REPORTED","TOP8")</f>
        <v>3308</v>
      </c>
      <c r="EC86" s="15">
        <f>_xll.OneStreamExcelAddIn.XFFunctions.XFGetCell("TRUE", "CONSOL", $D$3,"TOT_Entity","USD","Budget_Final",[1]Setup!C23,"PERIODIC",$B86,"TOPFLOW","TOP","TOP","top1",$C86,"top3","Open_Acute_DIV1","TOP5","TOP6","REPORTED","TOP8")</f>
        <v>3480</v>
      </c>
      <c r="ED86" s="15">
        <f>_xll.OneStreamExcelAddIn.XFFunctions.XFGetCell("TRUE", "CONSOL", $D$3,"TOT_Entity","USD","Budget_Final",[1]Setup!C24,"PERIODIC",$B86,"TOPFLOW","TOP","TOP","top1",$C86,"top3","Open_Acute_DIV1","TOP5","TOP6","REPORTED","TOP8")</f>
        <v>3487</v>
      </c>
      <c r="EE86" s="15">
        <f>_xll.OneStreamExcelAddIn.XFFunctions.XFGetCell("TRUE", "CONSOL", $D$3,"TOT_Entity","USD","Budget_Final",[1]Setup!C25,"PERIODIC",$B86,"TOPFLOW","TOP","TOP","top1",$C86,"top3","Open_Acute_DIV1","TOP5","TOP6","REPORTED","TOP8")</f>
        <v>3475</v>
      </c>
      <c r="EF86" s="15">
        <f>_xll.OneStreamExcelAddIn.XFFunctions.XFGetCell("TRUE", "CONSOL", $D$3,"TOT_Entity","USD","Budget_Final",[1]Setup!C26,"PERIODIC",$B86,"TOPFLOW","TOP","TOP","top1",$C86,"top3","Open_Acute_DIV1","TOP5","TOP6","REPORTED","TOP8")</f>
        <v>3463</v>
      </c>
      <c r="EG86" s="15">
        <f>_xll.OneStreamExcelAddIn.XFFunctions.XFGetCell("TRUE", "CONSOL", $D$3,"TOT_Entity","USD","Budget_Final",[1]Setup!C27,"PERIODIC",$B86,"TOPFLOW","TOP","TOP","top1",$C86,"top3","Open_Acute_DIV1","TOP5","TOP6","REPORTED","TOP8")</f>
        <v>3252</v>
      </c>
      <c r="EH86" s="15">
        <f>_xll.OneStreamExcelAddIn.XFFunctions.XFGetCell("TRUE", "CONSOL", $D$3,"TOT_Entity","USD","Budget_Final",[1]Setup!C28,"PERIODIC",$B86,"TOPFLOW","TOP","TOP","top1",$C86,"top3","Open_Acute_DIV1","TOP5","TOP6","REPORTED","TOP8")</f>
        <v>3314</v>
      </c>
    </row>
    <row r="87" spans="2:138" s="99" customFormat="1" x14ac:dyDescent="0.25">
      <c r="B87" s="100">
        <v>92106</v>
      </c>
      <c r="C87" s="100"/>
      <c r="D87" s="97" t="s">
        <v>34</v>
      </c>
      <c r="E87" s="97">
        <f>_xll.OneStreamExcelAddIn.XFFunctions.XFGetCell("TRUE", "CONSOL", $D$3,"TOT_Entity","USD","Actual",$E$3,"PERIODIC",$B87,"TOPFLOW","TOP","TOP","top1",$C87,"top3","Open_Acute_DIV1","TOP5","TOP6","REPORTED","TOP8")</f>
        <v>85.1666666666667</v>
      </c>
      <c r="F87" s="97">
        <f>_xll.OneStreamExcelAddIn.XFFunctions.XFGetCell("TRUE", "CONSOL", $D$3,"TOT_Entity","Aggregated","Budget_Working",$E$3,"PERIODIC",$B87,"TOPFLOW","TOP","TOP","top1",$C87,"top3","Open_Acute_DIV1","TOP5","TOP6","REPORTED","TOP8")</f>
        <v>95.2</v>
      </c>
      <c r="G87" s="97">
        <f t="shared" ref="G87:G90" si="178">E87-F87</f>
        <v>-10.033333333333303</v>
      </c>
      <c r="H87" s="55">
        <f t="shared" si="149"/>
        <v>-0.10539215686274478</v>
      </c>
      <c r="I87" s="101"/>
      <c r="J87" s="99">
        <f>_xll.OneStreamExcelAddIn.XFFunctions.XFGetCell("TRUE", "CONSOL", $D$3,"TOT_Entity","USD","Actual",$E$3,"YTD",$B87,"TOPFLOW","TOP","TOP","top1",$C87,"top3","Open_Acute_DIV1","TOP5","TOP6","REPORTED","TOP8")</f>
        <v>86.516666666666694</v>
      </c>
      <c r="K87" s="99">
        <f>_xll.OneStreamExcelAddIn.XFFunctions.XFGetCell("TRUE", "CONSOL", $D$3,"TOT_Entity","Aggregated","Budget_Working",$E$3,"YTD",$B87,"TOPFLOW","TOP","TOP","top1",$C87,"top3","Open_Acute_DIV1","TOP5","TOP6","REPORTED","TOP8")</f>
        <v>92.608333333333306</v>
      </c>
      <c r="L87" s="99">
        <f t="shared" ref="L87:L90" si="179">J87-K87</f>
        <v>-6.0916666666666117</v>
      </c>
      <c r="M87" s="40">
        <f t="shared" si="150"/>
        <v>-6.5778817601007261E-2</v>
      </c>
      <c r="N87" s="101"/>
      <c r="O87" s="99">
        <f>_xll.OneStreamExcelAddIn.XFFunctions.XFGetCell("TRUE", "CONSOL", $D$3,"TOT_Entity","USD","Actual",$F$3,"YTD",$B87,"TOPFLOW","TOP","TOP","top1",$C87,"top3","Open_Acute_DIV1","TOP5","TOP6","REPORTED","TOP8")</f>
        <v>109.075</v>
      </c>
      <c r="P87" s="99">
        <f>_xll.OneStreamExcelAddIn.XFFunctions.XFGetCell("TRUE", "CONSOL", $D$3,"TOT_Entity","USD","Actual",$E$3,"YTD",$B87,"TOPFLOW","TOP","TOP","top1",$C87,"top3","Open_Acute_DIV1","TOP5","TOP6","REPORTED","VAR_BW_PY_Actual")</f>
        <v>-22.558333333333302</v>
      </c>
      <c r="Q87" s="40">
        <f t="shared" si="151"/>
        <v>-0.2068148827259528</v>
      </c>
      <c r="R87" s="101"/>
      <c r="S87" s="99">
        <f>_xll.OneStreamExcelAddIn.XFFunctions.XFGetCell("TRUE", "CONSOL", $D$3,"TOT_Entity","USD","MIDFCST",$E$3,"MTD",$B87,"TOPFLOW","TOP","TOP","top1",$C87,"top3","Open_Acute_DIV1","TOP5","TOP6","REPORTED","TOP8")</f>
        <v>0</v>
      </c>
      <c r="T87" s="45">
        <f t="shared" si="152"/>
        <v>85.1666666666667</v>
      </c>
      <c r="U87" s="40">
        <f t="shared" si="177"/>
        <v>0</v>
      </c>
      <c r="V87" s="101"/>
      <c r="W87" s="102"/>
      <c r="X87" s="103"/>
      <c r="Y87" s="102"/>
      <c r="Z87" s="104"/>
      <c r="AB87" s="99">
        <f>_xll.OneStreamExcelAddIn.XFFunctions.XFGetCell("TRUE", "CONSOL", $D$3,"TOT_Entity","USD","Actual",[1]Setup!C4,"PERIODIC",$B87,"TOPFLOW","TOP","TOP","top1",$C87,"top3","Open_Acute_DIV1","TOP5","TOP6","REPORTED","TOP8")</f>
        <v>80.354838709677395</v>
      </c>
      <c r="AC87" s="99">
        <f>_xll.OneStreamExcelAddIn.XFFunctions.XFGetCell("TRUE", "CONSOL", $D$3,"TOT_Entity","Aggregated","Budget_Working",[1]Setup!C4,"PERIODIC",$B87,"TOPFLOW","TOP","TOP","top1",$C87,"top3","Open_Acute_DIV1","TOP5","TOP6","REPORTED","TOP8")</f>
        <v>89.064516129032199</v>
      </c>
      <c r="AD87" s="99">
        <f t="shared" si="153"/>
        <v>-8.7096774193548043</v>
      </c>
      <c r="AE87" s="40">
        <f t="shared" si="154"/>
        <v>-9.779065555957954E-2</v>
      </c>
      <c r="AG87" s="99">
        <f>_xll.OneStreamExcelAddIn.XFFunctions.XFGetCell("TRUE", "CONSOL", $D$3,"TOT_Entity","USD","Actual",[1]Setup!C5,"PERIODIC",$B87,"TOPFLOW","TOP","TOP","top1",$C87,"top3","Open_Acute_DIV1","TOP5","TOP6","REPORTED","TOP8")</f>
        <v>90.214285714285694</v>
      </c>
      <c r="AH87" s="99">
        <f>_xll.OneStreamExcelAddIn.XFFunctions.XFGetCell("TRUE", "CONSOL", $D$3,"TOT_Entity","Aggregated","Budget_Working",[1]Setup!C5,"PERIODIC",$B87,"TOPFLOW","TOP","TOP","top1",$C87,"top3","Open_Acute_DIV1","TOP5","TOP6","REPORTED","TOP8")</f>
        <v>93.714285714285694</v>
      </c>
      <c r="AI87" s="99">
        <f t="shared" si="155"/>
        <v>-3.5</v>
      </c>
      <c r="AJ87" s="40">
        <f t="shared" si="156"/>
        <v>-3.7347560975609762E-2</v>
      </c>
      <c r="AL87" s="99">
        <f>_xll.OneStreamExcelAddIn.XFFunctions.XFGetCell("TRUE", "CONSOL", $D$3,"TOT_Entity","USD","Actual",[1]Setup!C6,"PERIODIC",$B87,"TOPFLOW","TOP","TOP","top1",$C87,"top3","Open_Acute_DIV1","TOP5","TOP6","REPORTED","TOP8")</f>
        <v>90.645161290322605</v>
      </c>
      <c r="AM87" s="99">
        <f>_xll.OneStreamExcelAddIn.XFFunctions.XFGetCell("TRUE", "CONSOL", $D$3,"TOT_Entity","Aggregated","Budget_Working",[1]Setup!C6,"PERIODIC",$B87,"TOPFLOW","TOP","TOP","top1",$C87,"top3","Open_Acute_DIV1","TOP5","TOP6","REPORTED","TOP8")</f>
        <v>92.645161290322605</v>
      </c>
      <c r="AN87" s="99">
        <f t="shared" si="157"/>
        <v>-2</v>
      </c>
      <c r="AO87" s="40">
        <f t="shared" si="158"/>
        <v>-2.1587743732590536E-2</v>
      </c>
      <c r="AQ87" s="99">
        <f>_xll.OneStreamExcelAddIn.XFFunctions.XFGetCell("TRUE", "CONSOL", $D$3,"TOT_Entity","USD","Actual",[1]Setup!C7,"PERIODIC",$B87,"TOPFLOW","TOP","TOP","top1",$C87,"top3","Open_Acute_DIV1","TOP5","TOP6","REPORTED","TOP8")</f>
        <v>85.1666666666667</v>
      </c>
      <c r="AR87" s="99">
        <f>_xll.OneStreamExcelAddIn.XFFunctions.XFGetCell("TRUE", "CONSOL", $D$3,"TOT_Entity","Aggregated","Budget_Working",[1]Setup!C7,"PERIODIC",$B87,"TOPFLOW","TOP","TOP","top1",$C87,"top3","Open_Acute_DIV1","TOP5","TOP6","REPORTED","TOP8")</f>
        <v>95.2</v>
      </c>
      <c r="AS87" s="99">
        <f t="shared" si="159"/>
        <v>-10.033333333333303</v>
      </c>
      <c r="AT87" s="40">
        <f t="shared" si="160"/>
        <v>-0.10539215686274472</v>
      </c>
      <c r="AV87" s="99">
        <f>_xll.OneStreamExcelAddIn.XFFunctions.XFGetCell("TRUE", "CONSOL", $D$3,"TOT_Entity","USD","Actual",[1]Setup!C8,"PERIODIC",$B87,"TOPFLOW","TOP","TOP","top1",$C87,"top3","Open_Acute_DIV1","TOP5","TOP6","REPORTED","TOP8")</f>
        <v>-334.90322580645199</v>
      </c>
      <c r="AW87" s="99">
        <f>_xll.OneStreamExcelAddIn.XFFunctions.XFGetCell("TRUE", "CONSOL", $D$3,"TOT_Entity","Aggregated","Budget_Working",[1]Setup!C8,"PERIODIC",$B87,"TOPFLOW","TOP","TOP","top1",$C87,"top3","Open_Acute_DIV1","TOP5","TOP6","REPORTED","TOP8")</f>
        <v>93.516129032257993</v>
      </c>
      <c r="AX87" s="99">
        <f t="shared" si="161"/>
        <v>-428.41935483870998</v>
      </c>
      <c r="AY87" s="40">
        <f t="shared" si="162"/>
        <v>-4.5812349085891757</v>
      </c>
      <c r="BA87" s="99">
        <f>_xll.OneStreamExcelAddIn.XFFunctions.XFGetCell("TRUE", "CONSOL", $D$3,"TOT_Entity","USD","Actual",[1]Setup!C9,"PERIODIC",$B87,"TOPFLOW","TOP","TOP","top1",$C87,"top3","Open_Acute_DIV1","TOP5","TOP6","REPORTED","TOP8")</f>
        <v>0</v>
      </c>
      <c r="BB87" s="99">
        <f>_xll.OneStreamExcelAddIn.XFFunctions.XFGetCell("TRUE", "CONSOL", $D$3,"TOT_Entity","Aggregated","Budget_Working",[1]Setup!C9,"PERIODIC",$B87,"TOPFLOW","TOP","TOP","top1",$C87,"top3","Open_Acute_DIV1","TOP5","TOP6","REPORTED","TOP8")</f>
        <v>95.033333333333303</v>
      </c>
      <c r="BC87" s="99">
        <f t="shared" si="163"/>
        <v>-95.033333333333303</v>
      </c>
      <c r="BD87" s="40">
        <f t="shared" si="164"/>
        <v>-1</v>
      </c>
      <c r="BF87" s="99">
        <f>_xll.OneStreamExcelAddIn.XFFunctions.XFGetCell("TRUE", "CONSOL", $D$3,"TOT_Entity","USD","Actual",[1]Setup!C10,"PERIODIC",$B87,"TOPFLOW","TOP","TOP","top1",$C87,"top3","Open_Acute_DIV1","TOP5","TOP6","REPORTED","TOP8")</f>
        <v>0</v>
      </c>
      <c r="BG87" s="99">
        <f>_xll.OneStreamExcelAddIn.XFFunctions.XFGetCell("TRUE", "CONSOL", $D$3,"TOT_Entity","Aggregated","Budget_Working",[1]Setup!C10,"PERIODIC",$B87,"TOPFLOW","TOP","TOP","top1",$C87,"top3","Open_Acute_DIV1","TOP5","TOP6","REPORTED","TOP8")</f>
        <v>93.161290322580598</v>
      </c>
      <c r="BH87" s="99">
        <f t="shared" si="165"/>
        <v>-93.161290322580598</v>
      </c>
      <c r="BI87" s="40">
        <f t="shared" si="166"/>
        <v>-1</v>
      </c>
      <c r="BK87" s="99">
        <f>_xll.OneStreamExcelAddIn.XFFunctions.XFGetCell("TRUE", "CONSOL", $D$3,"TOT_Entity","USD","Actual",[1]Setup!C11,"PERIODIC",$B87,"TOPFLOW","TOP","TOP","top1",$C87,"top3","Open_Acute_DIV1","TOP5","TOP6","REPORTED","TOP8")</f>
        <v>0</v>
      </c>
      <c r="BL87" s="99">
        <f>_xll.OneStreamExcelAddIn.XFFunctions.XFGetCell("TRUE", "CONSOL", $D$3,"TOT_Entity","Aggregated","Budget_Working",[1]Setup!C11,"PERIODIC",$B87,"TOPFLOW","TOP","TOP","top1",$C87,"top3","Open_Acute_DIV1","TOP5","TOP6","REPORTED","TOP8")</f>
        <v>89.870967741935502</v>
      </c>
      <c r="BM87" s="99">
        <f t="shared" si="167"/>
        <v>-89.870967741935502</v>
      </c>
      <c r="BN87" s="40">
        <f t="shared" si="168"/>
        <v>-1</v>
      </c>
      <c r="BP87" s="99">
        <f>_xll.OneStreamExcelAddIn.XFFunctions.XFGetCell("TRUE", "CONSOL", $D$3,"TOT_Entity","USD","Actual",[1]Setup!C12,"PERIODIC",$B87,"TOPFLOW","TOP","TOP","top1",$C87,"top3","Open_Acute_DIV1","TOP5","TOP6","REPORTED","TOP8")</f>
        <v>0</v>
      </c>
      <c r="BQ87" s="99">
        <f>_xll.OneStreamExcelAddIn.XFFunctions.XFGetCell("TRUE", "CONSOL", $D$3,"TOT_Entity","Aggregated","Budget_Working",[1]Setup!C12,"PERIODIC",$B87,"TOPFLOW","TOP","TOP","top1",$C87,"top3","Open_Acute_DIV1","TOP5","TOP6","REPORTED","TOP8")</f>
        <v>93.966666666666697</v>
      </c>
      <c r="BR87" s="99">
        <f t="shared" si="169"/>
        <v>-93.966666666666697</v>
      </c>
      <c r="BS87" s="40">
        <f t="shared" si="170"/>
        <v>-1</v>
      </c>
      <c r="BU87" s="99">
        <f>_xll.OneStreamExcelAddIn.XFFunctions.XFGetCell("TRUE", "CONSOL", $D$3,"TOT_Entity","USD","Actual",[1]Setup!C13,"PERIODIC",$B87,"TOPFLOW","TOP","TOP","top1",$C87,"top3","Open_Acute_DIV1","TOP5","TOP6","REPORTED","TOP8")</f>
        <v>0</v>
      </c>
      <c r="BV87" s="99">
        <f>_xll.OneStreamExcelAddIn.XFFunctions.XFGetCell("TRUE", "CONSOL", $D$3,"TOT_Entity","Aggregated","Budget_Working",[1]Setup!C13,"PERIODIC",$B87,"TOPFLOW","TOP","TOP","top1",$C87,"top3","Open_Acute_DIV1","TOP5","TOP6","REPORTED","TOP8")</f>
        <v>95</v>
      </c>
      <c r="BW87" s="99">
        <f t="shared" si="171"/>
        <v>-95</v>
      </c>
      <c r="BX87" s="40">
        <f t="shared" si="172"/>
        <v>-1</v>
      </c>
      <c r="BZ87" s="99">
        <f>_xll.OneStreamExcelAddIn.XFFunctions.XFGetCell("TRUE", "CONSOL", $D$3,"TOT_Entity","USD","Actual",[1]Setup!C14,"PERIODIC",$B87,"TOPFLOW","TOP","TOP","top1",$C87,"top3","Open_Acute_DIV1","TOP5","TOP6","REPORTED","TOP8")</f>
        <v>0</v>
      </c>
      <c r="CA87" s="99">
        <f>_xll.OneStreamExcelAddIn.XFFunctions.XFGetCell("TRUE", "CONSOL", $D$3,"TOT_Entity","Aggregated","Budget_Working",[1]Setup!C14,"PERIODIC",$B87,"TOPFLOW","TOP","TOP","top1",$C87,"top3","Open_Acute_DIV1","TOP5","TOP6","REPORTED","TOP8")</f>
        <v>92.433333333333394</v>
      </c>
      <c r="CB87" s="99">
        <f t="shared" si="173"/>
        <v>-92.433333333333394</v>
      </c>
      <c r="CC87" s="40">
        <f t="shared" si="174"/>
        <v>-1</v>
      </c>
      <c r="CE87" s="99">
        <f>_xll.OneStreamExcelAddIn.XFFunctions.XFGetCell("TRUE", "CONSOL", $D$3,"TOT_Entity","USD","Actual",[1]Setup!C15,"PERIODIC",$B87,"TOPFLOW","TOP","TOP","top1",$C87,"top3","Open_Acute_DIV1","TOP5","TOP6","REPORTED","TOP8")</f>
        <v>0</v>
      </c>
      <c r="CF87" s="99">
        <f>_xll.OneStreamExcelAddIn.XFFunctions.XFGetCell("TRUE", "CONSOL", $D$3,"TOT_Entity","Aggregated","Budget_Working",[1]Setup!C15,"PERIODIC",$B87,"TOPFLOW","TOP","TOP","top1",$C87,"top3","Open_Acute_DIV1","TOP5","TOP6","REPORTED","TOP8")</f>
        <v>91.774193548387103</v>
      </c>
      <c r="CG87" s="99">
        <f t="shared" si="175"/>
        <v>-91.774193548387103</v>
      </c>
      <c r="CH87" s="40">
        <f t="shared" si="176"/>
        <v>-1</v>
      </c>
      <c r="CJ87" s="99">
        <f>_xll.OneStreamExcelAddIn.XFFunctions.XFGetCell("TRUE", "CONSOL", $D$3,"TOT_Entity","USD","Actual",[1]Setup!C4,"PERIODIC",$B87,"TOPFLOW","TOP","TOP","top1",$C87,"top3","Open_Acute_DIV1","TOP5","TOP6","REPORTED","TOP8")</f>
        <v>80.354838709677395</v>
      </c>
      <c r="CK87" s="99">
        <f>_xll.OneStreamExcelAddIn.XFFunctions.XFGetCell("TRUE", "CONSOL", $D$3,"TOT_Entity","USD","Actual",[1]Setup!C5,"PERIODIC",$B87,"TOPFLOW","TOP","TOP","top1",$C87,"top3","Open_Acute_DIV1","TOP5","TOP6","REPORTED","TOP8")</f>
        <v>90.214285714285694</v>
      </c>
      <c r="CL87" s="99">
        <f>_xll.OneStreamExcelAddIn.XFFunctions.XFGetCell("TRUE", "CONSOL", $D$3,"TOT_Entity","USD","Actual",[1]Setup!C6,"PERIODIC",$B87,"TOPFLOW","TOP","TOP","top1",$C87,"top3","Open_Acute_DIV1","TOP5","TOP6","REPORTED","TOP8")</f>
        <v>90.645161290322605</v>
      </c>
      <c r="CM87" s="99">
        <f>_xll.OneStreamExcelAddIn.XFFunctions.XFGetCell("TRUE", "CONSOL", $D$3,"TOT_Entity","USD","Actual",[1]Setup!C7,"PERIODIC",$B87,"TOPFLOW","TOP","TOP","top1",$C87,"top3","Open_Acute_DIV1","TOP5","TOP6","REPORTED","TOP8")</f>
        <v>85.1666666666667</v>
      </c>
      <c r="CN87" s="99">
        <f>_xll.OneStreamExcelAddIn.XFFunctions.XFGetCell("TRUE", "CONSOL", $D$3,"TOT_Entity","USD","Actual",[1]Setup!C8,"PERIODIC",$B87,"TOPFLOW","TOP","TOP","top1",$C87,"top3","Open_Acute_DIV1","TOP5","TOP6","REPORTED","TOP8")</f>
        <v>-334.90322580645199</v>
      </c>
      <c r="CO87" s="99">
        <f>_xll.OneStreamExcelAddIn.XFFunctions.XFGetCell("TRUE", "CONSOL", $D$3,"TOT_Entity","USD","Actual",[1]Setup!C9,"PERIODIC",$B87,"TOPFLOW","TOP","TOP","top1",$C87,"top3","Open_Acute_DIV1","TOP5","TOP6","REPORTED","TOP8")</f>
        <v>0</v>
      </c>
      <c r="CP87" s="99">
        <f>_xll.OneStreamExcelAddIn.XFFunctions.XFGetCell("TRUE", "CONSOL", $D$3,"TOT_Entity","USD","Actual",[1]Setup!C10,"PERIODIC",$B87,"TOPFLOW","TOP","TOP","top1",$C87,"top3","Open_Acute_DIV1","TOP5","TOP6","REPORTED","TOP8")</f>
        <v>0</v>
      </c>
      <c r="CQ87" s="99">
        <f>_xll.OneStreamExcelAddIn.XFFunctions.XFGetCell("TRUE", "CONSOL", $D$3,"TOT_Entity","USD","Actual",[1]Setup!C11,"PERIODIC",$B87,"TOPFLOW","TOP","TOP","top1",$C87,"top3","Open_Acute_DIV1","TOP5","TOP6","REPORTED","TOP8")</f>
        <v>0</v>
      </c>
      <c r="CR87" s="99">
        <f>_xll.OneStreamExcelAddIn.XFFunctions.XFGetCell("TRUE", "CONSOL", $D$3,"TOT_Entity","USD","Actual",[1]Setup!C12,"PERIODIC",$B87,"TOPFLOW","TOP","TOP","top1",$C87,"top3","Open_Acute_DIV1","TOP5","TOP6","REPORTED","TOP8")</f>
        <v>0</v>
      </c>
      <c r="CS87" s="99">
        <f>_xll.OneStreamExcelAddIn.XFFunctions.XFGetCell("TRUE", "CONSOL", $D$3,"TOT_Entity","USD","Actual",[1]Setup!C13,"PERIODIC",$B87,"TOPFLOW","TOP","TOP","top1",$C87,"top3","Open_Acute_DIV1","TOP5","TOP6","REPORTED","TOP8")</f>
        <v>0</v>
      </c>
      <c r="CT87" s="99">
        <f>_xll.OneStreamExcelAddIn.XFFunctions.XFGetCell("TRUE", "CONSOL", $D$3,"TOT_Entity","USD","Actual",[1]Setup!C14,"PERIODIC",$B87,"TOPFLOW","TOP","TOP","top1",$C87,"top3","Open_Acute_DIV1","TOP5","TOP6","REPORTED","TOP8")</f>
        <v>0</v>
      </c>
      <c r="CU87" s="99">
        <f>_xll.OneStreamExcelAddIn.XFFunctions.XFGetCell("TRUE", "CONSOL", $D$3,"TOT_Entity","USD","Actual",[1]Setup!C15,"PERIODIC",$B87,"TOPFLOW","TOP","TOP","top1",$C87,"top3","Open_Acute_DIV1","TOP5","TOP6","REPORTED","TOP8")</f>
        <v>0</v>
      </c>
      <c r="CW87" s="99">
        <f>_xll.OneStreamExcelAddIn.XFFunctions.XFGetCell("TRUE", "CONSOL", $D$3,"TOT_Entity","USD","Actual",[1]Setup!C17,"PERIODIC",$B87,"TOPFLOW","TOP","TOP","top1",$C87,"top3","Open_Acute_DIV1","TOP5","TOP6","REPORTED","TOP8")</f>
        <v>100.741935483871</v>
      </c>
      <c r="CX87" s="99">
        <f>_xll.OneStreamExcelAddIn.XFFunctions.XFGetCell("TRUE", "CONSOL", $D$3,"TOT_Entity","USD","Actual",[1]Setup!C18,"PERIODIC",$B87,"TOPFLOW","TOP","TOP","top1",$C87,"top3","Open_Acute_DIV1","TOP5","TOP6","REPORTED","TOP8")</f>
        <v>109.071428571429</v>
      </c>
      <c r="CY87" s="99">
        <f>_xll.OneStreamExcelAddIn.XFFunctions.XFGetCell("TRUE", "CONSOL", $D$3,"TOT_Entity","USD","Actual",[1]Setup!C19,"PERIODIC",$B87,"TOPFLOW","TOP","TOP","top1",$C87,"top3","Open_Acute_DIV1","TOP5","TOP6","REPORTED","TOP8")</f>
        <v>113.645161290323</v>
      </c>
      <c r="CZ87" s="99">
        <f>_xll.OneStreamExcelAddIn.XFFunctions.XFGetCell("TRUE", "CONSOL", $D$3,"TOT_Entity","USD","Actual",[1]Setup!C20,"PERIODIC",$B87,"TOPFLOW","TOP","TOP","top1",$C87,"top3","Open_Acute_DIV1","TOP5","TOP6","REPORTED","TOP8")</f>
        <v>112.966666666667</v>
      </c>
      <c r="DA87" s="99">
        <f>_xll.OneStreamExcelAddIn.XFFunctions.XFGetCell("TRUE", "CONSOL", $D$3,"TOT_Entity","USD","Actual",[1]Setup!C21,"PERIODIC",$B87,"TOPFLOW","TOP","TOP","top1",$C87,"top3","Open_Acute_DIV1","TOP5","TOP6","REPORTED","TOP8")</f>
        <v>110.54838709677399</v>
      </c>
      <c r="DB87" s="99">
        <f>_xll.OneStreamExcelAddIn.XFFunctions.XFGetCell("TRUE", "CONSOL", $D$3,"TOT_Entity","USD","Actual",[1]Setup!C22,"PERIODIC",$B87,"TOPFLOW","TOP","TOP","top1",$C87,"top3","Open_Acute_DIV1","TOP5","TOP6","REPORTED","TOP8")</f>
        <v>104.633333333333</v>
      </c>
      <c r="DC87" s="99">
        <f>_xll.OneStreamExcelAddIn.XFFunctions.XFGetCell("TRUE", "CONSOL", $D$3,"TOT_Entity","USD","Actual",[1]Setup!C23,"PERIODIC",$B87,"TOPFLOW","TOP","TOP","top1",$C87,"top3","Open_Acute_DIV1","TOP5","TOP6","REPORTED","TOP8")</f>
        <v>97.580645161290306</v>
      </c>
      <c r="DD87" s="99">
        <f>_xll.OneStreamExcelAddIn.XFFunctions.XFGetCell("TRUE", "CONSOL", $D$3,"TOT_Entity","USD","Actual",[1]Setup!C24,"PERIODIC",$B87,"TOPFLOW","TOP","TOP","top1",$C87,"top3","Open_Acute_DIV1","TOP5","TOP6","REPORTED","TOP8")</f>
        <v>87.322580645161295</v>
      </c>
      <c r="DE87" s="99">
        <f>_xll.OneStreamExcelAddIn.XFFunctions.XFGetCell("TRUE", "CONSOL", $D$3,"TOT_Entity","USD","Actual",[1]Setup!C25,"PERIODIC",$B87,"TOPFLOW","TOP","TOP","top1",$C87,"top3","Open_Acute_DIV1","TOP5","TOP6","REPORTED","TOP8")</f>
        <v>91.3333333333333</v>
      </c>
      <c r="DF87" s="99">
        <f>_xll.OneStreamExcelAddIn.XFFunctions.XFGetCell("TRUE", "CONSOL", $D$3,"TOT_Entity","USD","Actual",[1]Setup!C26,"PERIODIC",$B87,"TOPFLOW","TOP","TOP","top1",$C87,"top3","Open_Acute_DIV1","TOP5","TOP6","REPORTED","TOP8")</f>
        <v>93.903225806451601</v>
      </c>
      <c r="DG87" s="99">
        <f>_xll.OneStreamExcelAddIn.XFFunctions.XFGetCell("TRUE", "CONSOL", $D$3,"TOT_Entity","USD","Actual",[1]Setup!C27,"PERIODIC",$B87,"TOPFLOW","TOP","TOP","top1",$C87,"top3","Open_Acute_DIV1","TOP5","TOP6","REPORTED","TOP8")</f>
        <v>88.1666666666666</v>
      </c>
      <c r="DH87" s="99">
        <f>_xll.OneStreamExcelAddIn.XFFunctions.XFGetCell("TRUE", "CONSOL", $D$3,"TOT_Entity","USD","Actual",[1]Setup!C28,"PERIODIC",$B87,"TOPFLOW","TOP","TOP","top1",$C87,"top3","Open_Acute_DIV1","TOP5","TOP6","REPORTED","TOP8")</f>
        <v>71.870967741935502</v>
      </c>
      <c r="DJ87" s="99">
        <f>_xll.OneStreamExcelAddIn.XFFunctions.XFGetCell("TRUE", "CONSOL", $D$3,"TOT_Entity","Aggregated","Budget_Working",[1]Setup!C4,"PERIODIC",$B87,"TOPFLOW","TOP","TOP","top1",$C87,"top3","Open_Acute_DIV1","TOP5","TOP6","REPORTED","TOP8")</f>
        <v>89.064516129032199</v>
      </c>
      <c r="DK87" s="99">
        <f>_xll.OneStreamExcelAddIn.XFFunctions.XFGetCell("TRUE", "CONSOL", $D$3,"TOT_Entity","Aggregated","Budget_Working",[1]Setup!C5,"PERIODIC",$B87,"TOPFLOW","TOP","TOP","top1",$C87,"top3","Open_Acute_DIV1","TOP5","TOP6","REPORTED","TOP8")</f>
        <v>93.714285714285694</v>
      </c>
      <c r="DL87" s="99">
        <f>_xll.OneStreamExcelAddIn.XFFunctions.XFGetCell("TRUE", "CONSOL", $D$3,"TOT_Entity","Aggregated","Budget_Working",[1]Setup!C6,"PERIODIC",$B87,"TOPFLOW","TOP","TOP","top1",$C87,"top3","Open_Acute_DIV1","TOP5","TOP6","REPORTED","TOP8")</f>
        <v>92.645161290322605</v>
      </c>
      <c r="DM87" s="99">
        <f>_xll.OneStreamExcelAddIn.XFFunctions.XFGetCell("TRUE", "CONSOL", $D$3,"TOT_Entity","Aggregated","Budget_Working",[1]Setup!C7,"PERIODIC",$B87,"TOPFLOW","TOP","TOP","top1",$C87,"top3","Open_Acute_DIV1","TOP5","TOP6","REPORTED","TOP8")</f>
        <v>95.2</v>
      </c>
      <c r="DN87" s="99">
        <f>_xll.OneStreamExcelAddIn.XFFunctions.XFGetCell("TRUE", "CONSOL", $D$3,"TOT_Entity","Aggregated","Budget_Working",[1]Setup!C8,"PERIODIC",$B87,"TOPFLOW","TOP","TOP","top1",$C87,"top3","Open_Acute_DIV1","TOP5","TOP6","REPORTED","TOP8")</f>
        <v>93.516129032257993</v>
      </c>
      <c r="DO87" s="99">
        <f>_xll.OneStreamExcelAddIn.XFFunctions.XFGetCell("TRUE", "CONSOL", $D$3,"TOT_Entity","Aggregated","Budget_Working",[1]Setup!C9,"PERIODIC",$B87,"TOPFLOW","TOP","TOP","top1",$C87,"top3","Open_Acute_DIV1","TOP5","TOP6","REPORTED","TOP8")</f>
        <v>95.033333333333303</v>
      </c>
      <c r="DP87" s="99">
        <f>_xll.OneStreamExcelAddIn.XFFunctions.XFGetCell("TRUE", "CONSOL", $D$3,"TOT_Entity","Aggregated","Budget_Working",[1]Setup!C10,"PERIODIC",$B87,"TOPFLOW","TOP","TOP","top1",$C87,"top3","Open_Acute_DIV1","TOP5","TOP6","REPORTED","TOP8")</f>
        <v>93.161290322580598</v>
      </c>
      <c r="DQ87" s="99">
        <f>_xll.OneStreamExcelAddIn.XFFunctions.XFGetCell("TRUE", "CONSOL", $D$3,"TOT_Entity","Aggregated","Budget_Working",[1]Setup!C11,"PERIODIC",$B87,"TOPFLOW","TOP","TOP","top1",$C87,"top3","Open_Acute_DIV1","TOP5","TOP6","REPORTED","TOP8")</f>
        <v>89.870967741935502</v>
      </c>
      <c r="DR87" s="99">
        <f>_xll.OneStreamExcelAddIn.XFFunctions.XFGetCell("TRUE", "CONSOL", $D$3,"TOT_Entity","Aggregated","Budget_Working",[1]Setup!C12,"PERIODIC",$B87,"TOPFLOW","TOP","TOP","top1",$C87,"top3","Open_Acute_DIV1","TOP5","TOP6","REPORTED","TOP8")</f>
        <v>93.966666666666697</v>
      </c>
      <c r="DS87" s="99">
        <f>_xll.OneStreamExcelAddIn.XFFunctions.XFGetCell("TRUE", "CONSOL", $D$3,"TOT_Entity","Aggregated","Budget_Working",[1]Setup!C13,"PERIODIC",$B87,"TOPFLOW","TOP","TOP","top1",$C87,"top3","Open_Acute_DIV1","TOP5","TOP6","REPORTED","TOP8")</f>
        <v>95</v>
      </c>
      <c r="DT87" s="99">
        <f>_xll.OneStreamExcelAddIn.XFFunctions.XFGetCell("TRUE", "CONSOL", $D$3,"TOT_Entity","Aggregated","Budget_Working",[1]Setup!C14,"PERIODIC",$B87,"TOPFLOW","TOP","TOP","top1",$C87,"top3","Open_Acute_DIV1","TOP5","TOP6","REPORTED","TOP8")</f>
        <v>92.433333333333394</v>
      </c>
      <c r="DU87" s="99">
        <f>_xll.OneStreamExcelAddIn.XFFunctions.XFGetCell("TRUE", "CONSOL", $D$3,"TOT_Entity","Aggregated","Budget_Working",[1]Setup!C15,"PERIODIC",$B87,"TOPFLOW","TOP","TOP","top1",$C87,"top3","Open_Acute_DIV1","TOP5","TOP6","REPORTED","TOP8")</f>
        <v>91.774193548387103</v>
      </c>
      <c r="DW87" s="99">
        <f>_xll.OneStreamExcelAddIn.XFFunctions.XFGetCell("TRUE", "CONSOL", $D$3,"TOT_Entity","USD","Budget_Final",[1]Setup!C17,"PERIODIC",$B87,"TOPFLOW","TOP","TOP","top1",$C87,"top3","Open_Acute_DIV1","TOP5","TOP6","REPORTED","TOP8")</f>
        <v>103.645161290323</v>
      </c>
      <c r="DX87" s="99">
        <f>_xll.OneStreamExcelAddIn.XFFunctions.XFGetCell("TRUE", "CONSOL", $D$3,"TOT_Entity","USD","Budget_Final",[1]Setup!C18,"PERIODIC",$B87,"TOPFLOW","TOP","TOP","top1",$C87,"top3","Open_Acute_DIV1","TOP5","TOP6","REPORTED","TOP8")</f>
        <v>108.75</v>
      </c>
      <c r="DY87" s="99">
        <f>_xll.OneStreamExcelAddIn.XFFunctions.XFGetCell("TRUE", "CONSOL", $D$3,"TOT_Entity","USD","Budget_Final",[1]Setup!C19,"PERIODIC",$B87,"TOPFLOW","TOP","TOP","top1",$C87,"top3","Open_Acute_DIV1","TOP5","TOP6","REPORTED","TOP8")</f>
        <v>110.096774193548</v>
      </c>
      <c r="DZ87" s="99">
        <f>_xll.OneStreamExcelAddIn.XFFunctions.XFGetCell("TRUE", "CONSOL", $D$3,"TOT_Entity","USD","Budget_Final",[1]Setup!C20,"PERIODIC",$B87,"TOPFLOW","TOP","TOP","top1",$C87,"top3","Open_Acute_DIV1","TOP5","TOP6","REPORTED","TOP8")</f>
        <v>112.933333333333</v>
      </c>
      <c r="EA87" s="99">
        <f>_xll.OneStreamExcelAddIn.XFFunctions.XFGetCell("TRUE", "CONSOL", $D$3,"TOT_Entity","USD","Budget_Final",[1]Setup!C21,"PERIODIC",$B87,"TOPFLOW","TOP","TOP","top1",$C87,"top3","Open_Acute_DIV1","TOP5","TOP6","REPORTED","TOP8")</f>
        <v>112.51612903225799</v>
      </c>
      <c r="EB87" s="99">
        <f>_xll.OneStreamExcelAddIn.XFFunctions.XFGetCell("TRUE", "CONSOL", $D$3,"TOT_Entity","USD","Budget_Final",[1]Setup!C22,"PERIODIC",$B87,"TOPFLOW","TOP","TOP","top1",$C87,"top3","Open_Acute_DIV1","TOP5","TOP6","REPORTED","TOP8")</f>
        <v>110.26666666666701</v>
      </c>
      <c r="EC87" s="99">
        <f>_xll.OneStreamExcelAddIn.XFFunctions.XFGetCell("TRUE", "CONSOL", $D$3,"TOT_Entity","USD","Budget_Final",[1]Setup!C23,"PERIODIC",$B87,"TOPFLOW","TOP","TOP","top1",$C87,"top3","Open_Acute_DIV1","TOP5","TOP6","REPORTED","TOP8")</f>
        <v>112.258064516129</v>
      </c>
      <c r="ED87" s="99">
        <f>_xll.OneStreamExcelAddIn.XFFunctions.XFGetCell("TRUE", "CONSOL", $D$3,"TOT_Entity","USD","Budget_Final",[1]Setup!C24,"PERIODIC",$B87,"TOPFLOW","TOP","TOP","top1",$C87,"top3","Open_Acute_DIV1","TOP5","TOP6","REPORTED","TOP8")</f>
        <v>112.48387096774201</v>
      </c>
      <c r="EE87" s="99">
        <f>_xll.OneStreamExcelAddIn.XFFunctions.XFGetCell("TRUE", "CONSOL", $D$3,"TOT_Entity","USD","Budget_Final",[1]Setup!C25,"PERIODIC",$B87,"TOPFLOW","TOP","TOP","top1",$C87,"top3","Open_Acute_DIV1","TOP5","TOP6","REPORTED","TOP8")</f>
        <v>115.833333333333</v>
      </c>
      <c r="EF87" s="99">
        <f>_xll.OneStreamExcelAddIn.XFFunctions.XFGetCell("TRUE", "CONSOL", $D$3,"TOT_Entity","USD","Budget_Final",[1]Setup!C26,"PERIODIC",$B87,"TOPFLOW","TOP","TOP","top1",$C87,"top3","Open_Acute_DIV1","TOP5","TOP6","REPORTED","TOP8")</f>
        <v>111.709677419355</v>
      </c>
      <c r="EG87" s="99">
        <f>_xll.OneStreamExcelAddIn.XFFunctions.XFGetCell("TRUE", "CONSOL", $D$3,"TOT_Entity","USD","Budget_Final",[1]Setup!C27,"PERIODIC",$B87,"TOPFLOW","TOP","TOP","top1",$C87,"top3","Open_Acute_DIV1","TOP5","TOP6","REPORTED","TOP8")</f>
        <v>108.4</v>
      </c>
      <c r="EH87" s="99">
        <f>_xll.OneStreamExcelAddIn.XFFunctions.XFGetCell("TRUE", "CONSOL", $D$3,"TOT_Entity","USD","Budget_Final",[1]Setup!C28,"PERIODIC",$B87,"TOPFLOW","TOP","TOP","top1",$C87,"top3","Open_Acute_DIV1","TOP5","TOP6","REPORTED","TOP8")</f>
        <v>106.903225806452</v>
      </c>
    </row>
    <row r="88" spans="2:138" s="99" customFormat="1" x14ac:dyDescent="0.25">
      <c r="B88" s="100">
        <v>92108</v>
      </c>
      <c r="C88" s="100"/>
      <c r="D88" s="97" t="s">
        <v>137</v>
      </c>
      <c r="E88" s="97">
        <f>_xll.OneStreamExcelAddIn.XFFunctions.XFGetCell("TRUE", "CONSOL", $D$3,"TOT_Entity","USD","Actual",$E$3,"PERIODIC",$B88,"TOPFLOW","TOP","TOP","top1",$C88,"top3","Open_Acute_DIV1","TOP5","TOP6","REPORTED","TOP8")</f>
        <v>10.4285714285714</v>
      </c>
      <c r="F88" s="97">
        <f>_xll.OneStreamExcelAddIn.XFFunctions.XFGetCell("TRUE", "CONSOL", $D$3,"TOT_Entity","Aggregated","Budget_Working",$E$3,"PERIODIC",$B88,"TOPFLOW","TOP","TOP","top1",$C88,"top3","Open_Acute_DIV1","TOP5","TOP6","REPORTED","TOP8")</f>
        <v>10.048655385058799</v>
      </c>
      <c r="G88" s="97">
        <f t="shared" si="178"/>
        <v>0.37991604351260122</v>
      </c>
      <c r="H88" s="55">
        <f t="shared" si="149"/>
        <v>3.7807649775460798E-2</v>
      </c>
      <c r="I88" s="101"/>
      <c r="J88" s="99">
        <f>_xll.OneStreamExcelAddIn.XFFunctions.XFGetCell("TRUE", "CONSOL", $D$3,"TOT_Entity","USD","Actual",$E$3,"YTD",$B88,"TOPFLOW","TOP","TOP","top1",$C88,"top3","Open_Acute_DIV1","TOP5","TOP6","REPORTED","TOP8")</f>
        <v>10.413239719157501</v>
      </c>
      <c r="K88" s="99">
        <f>_xll.OneStreamExcelAddIn.XFFunctions.XFGetCell("TRUE", "CONSOL", $D$3,"TOT_Entity","Aggregated","Budget_Working",$E$3,"YTD",$B88,"TOPFLOW","TOP","TOP","top1",$C88,"top3","Open_Acute_DIV1","TOP5","TOP6","REPORTED","TOP8")</f>
        <v>10.020371125627101</v>
      </c>
      <c r="L88" s="99">
        <f t="shared" si="179"/>
        <v>0.39286859353039993</v>
      </c>
      <c r="M88" s="40">
        <f t="shared" si="150"/>
        <v>3.9206990300552684E-2</v>
      </c>
      <c r="N88" s="101"/>
      <c r="O88" s="99">
        <f>_xll.OneStreamExcelAddIn.XFFunctions.XFGetCell("TRUE", "CONSOL", $D$3,"TOT_Entity","USD","Actual",$F$3,"YTD",$B88,"TOPFLOW","TOP","TOP","top1",$C88,"top3","Open_Acute_DIV1","TOP5","TOP6","REPORTED","TOP8")</f>
        <v>15.255244755244799</v>
      </c>
      <c r="P88" s="99">
        <f>E88-O88</f>
        <v>-4.826673326673399</v>
      </c>
      <c r="Q88" s="40">
        <f t="shared" si="151"/>
        <v>-0.31639435512917446</v>
      </c>
      <c r="R88" s="101"/>
      <c r="S88" s="99">
        <f>_xll.OneStreamExcelAddIn.XFFunctions.XFGetCell("TRUE", "CONSOL", $D$3,"TOT_Entity","USD","MIDFCST",$E$3,"MTD",$B88,"TOPFLOW","TOP","TOP","top1",$C88,"top3","Open_Acute_DIV1","TOP5","TOP6","REPORTED","TOP8")</f>
        <v>0</v>
      </c>
      <c r="T88" s="99">
        <f t="shared" si="152"/>
        <v>10.4285714285714</v>
      </c>
      <c r="U88" s="40">
        <f t="shared" si="177"/>
        <v>0</v>
      </c>
      <c r="V88" s="101"/>
      <c r="W88" s="102"/>
      <c r="X88" s="103"/>
      <c r="Y88" s="102"/>
      <c r="Z88" s="104"/>
      <c r="AB88" s="99">
        <f>_xll.OneStreamExcelAddIn.XFFunctions.XFGetCell("TRUE", "CONSOL", $D$3,"TOT_Entity","USD","Actual",[1]Setup!C4,"PERIODIC",$B88,"TOPFLOW","TOP","TOP","top1",$C88,"top3","Open_Acute_DIV1","TOP5","TOP6","REPORTED","TOP8")</f>
        <v>9.9640000000000004</v>
      </c>
      <c r="AC88" s="99">
        <f>_xll.OneStreamExcelAddIn.XFFunctions.XFGetCell("TRUE", "CONSOL", $D$3,"TOT_Entity","Aggregated","Budget_Working",[1]Setup!C4,"PERIODIC",$B88,"TOPFLOW","TOP","TOP","top1",$C88,"top3","Open_Acute_DIV1","TOP5","TOP6","REPORTED","TOP8")</f>
        <v>9.8076064305267394</v>
      </c>
      <c r="AD88" s="99">
        <f t="shared" si="153"/>
        <v>0.156393569473261</v>
      </c>
      <c r="AE88" s="40">
        <f t="shared" si="154"/>
        <v>1.5946150631256675E-2</v>
      </c>
      <c r="AG88" s="99">
        <f>_xll.OneStreamExcelAddIn.XFFunctions.XFGetCell("TRUE", "CONSOL", $D$3,"TOT_Entity","USD","Actual",[1]Setup!C5,"PERIODIC",$B88,"TOPFLOW","TOP","TOP","top1",$C88,"top3","Open_Acute_DIV1","TOP5","TOP6","REPORTED","TOP8")</f>
        <v>10.395061728395101</v>
      </c>
      <c r="AH88" s="99">
        <f>_xll.OneStreamExcelAddIn.XFFunctions.XFGetCell("TRUE", "CONSOL", $D$3,"TOT_Entity","Aggregated","Budget_Working",[1]Setup!C5,"PERIODIC",$B88,"TOPFLOW","TOP","TOP","top1",$C88,"top3","Open_Acute_DIV1","TOP5","TOP6","REPORTED","TOP8")</f>
        <v>10.1413735078272</v>
      </c>
      <c r="AI88" s="99">
        <f t="shared" si="155"/>
        <v>0.2536882205679003</v>
      </c>
      <c r="AJ88" s="40">
        <f t="shared" si="156"/>
        <v>2.5015173770308482E-2</v>
      </c>
      <c r="AL88" s="99">
        <f>_xll.OneStreamExcelAddIn.XFFunctions.XFGetCell("TRUE", "CONSOL", $D$3,"TOT_Entity","USD","Actual",[1]Setup!C6,"PERIODIC",$B88,"TOPFLOW","TOP","TOP","top1",$C88,"top3","Open_Acute_DIV1","TOP5","TOP6","REPORTED","TOP8")</f>
        <v>10.849420849420801</v>
      </c>
      <c r="AM88" s="99">
        <f>_xll.OneStreamExcelAddIn.XFFunctions.XFGetCell("TRUE", "CONSOL", $D$3,"TOT_Entity","Aggregated","Budget_Working",[1]Setup!C6,"PERIODIC",$B88,"TOPFLOW","TOP","TOP","top1",$C88,"top3","Open_Acute_DIV1","TOP5","TOP6","REPORTED","TOP8")</f>
        <v>10.092584510360201</v>
      </c>
      <c r="AN88" s="99">
        <f t="shared" si="157"/>
        <v>0.75683633906059988</v>
      </c>
      <c r="AO88" s="40">
        <f t="shared" si="158"/>
        <v>7.4989348692963143E-2</v>
      </c>
      <c r="AQ88" s="99">
        <f>_xll.OneStreamExcelAddIn.XFFunctions.XFGetCell("TRUE", "CONSOL", $D$3,"TOT_Entity","USD","Actual",[1]Setup!C7,"PERIODIC",$B88,"TOPFLOW","TOP","TOP","top1",$C88,"top3","Open_Acute_DIV1","TOP5","TOP6","REPORTED","TOP8")</f>
        <v>10.4285714285714</v>
      </c>
      <c r="AR88" s="99">
        <f>_xll.OneStreamExcelAddIn.XFFunctions.XFGetCell("TRUE", "CONSOL", $D$3,"TOT_Entity","Aggregated","Budget_Working",[1]Setup!C7,"PERIODIC",$B88,"TOPFLOW","TOP","TOP","top1",$C88,"top3","Open_Acute_DIV1","TOP5","TOP6","REPORTED","TOP8")</f>
        <v>10.048655385058799</v>
      </c>
      <c r="AS88" s="99">
        <f t="shared" si="159"/>
        <v>0.37991604351260122</v>
      </c>
      <c r="AT88" s="40">
        <f t="shared" si="160"/>
        <v>3.7807649775460694E-2</v>
      </c>
      <c r="AV88" s="99">
        <f>_xll.OneStreamExcelAddIn.XFFunctions.XFGetCell("TRUE", "CONSOL", $D$3,"TOT_Entity","USD","Actual",[1]Setup!C8,"PERIODIC",$B88,"TOPFLOW","TOP","TOP","top1",$C88,"top3","Open_Acute_DIV1","TOP5","TOP6","REPORTED","TOP8")</f>
        <v>10.413239719157501</v>
      </c>
      <c r="AW88" s="99">
        <f>_xll.OneStreamExcelAddIn.XFFunctions.XFGetCell("TRUE", "CONSOL", $D$3,"TOT_Entity","Aggregated","Budget_Working",[1]Setup!C8,"PERIODIC",$B88,"TOPFLOW","TOP","TOP","top1",$C88,"top3","Open_Acute_DIV1","TOP5","TOP6","REPORTED","TOP8")</f>
        <v>10.424463111667899</v>
      </c>
      <c r="AX88" s="99">
        <f t="shared" si="161"/>
        <v>-1.1223392510398611E-2</v>
      </c>
      <c r="AY88" s="40">
        <f t="shared" si="162"/>
        <v>-1.0766398605062122E-3</v>
      </c>
      <c r="BA88" s="99">
        <f>_xll.OneStreamExcelAddIn.XFFunctions.XFGetCell("TRUE", "CONSOL", $D$3,"TOT_Entity","USD","Actual",[1]Setup!C9,"PERIODIC",$B88,"TOPFLOW","TOP","TOP","top1",$C88,"top3","Open_Acute_DIV1","TOP5","TOP6","REPORTED","TOP8")</f>
        <v>0</v>
      </c>
      <c r="BB88" s="99">
        <f>_xll.OneStreamExcelAddIn.XFFunctions.XFGetCell("TRUE", "CONSOL", $D$3,"TOT_Entity","Aggregated","Budget_Working",[1]Setup!C9,"PERIODIC",$B88,"TOPFLOW","TOP","TOP","top1",$C88,"top3","Open_Acute_DIV1","TOP5","TOP6","REPORTED","TOP8")</f>
        <v>11.571434081789301</v>
      </c>
      <c r="BC88" s="99">
        <f t="shared" si="163"/>
        <v>-11.571434081789301</v>
      </c>
      <c r="BD88" s="40">
        <f t="shared" si="164"/>
        <v>-1</v>
      </c>
      <c r="BF88" s="99">
        <f>_xll.OneStreamExcelAddIn.XFFunctions.XFGetCell("TRUE", "CONSOL", $D$3,"TOT_Entity","USD","Actual",[1]Setup!C10,"PERIODIC",$B88,"TOPFLOW","TOP","TOP","top1",$C88,"top3","Open_Acute_DIV1","TOP5","TOP6","REPORTED","TOP8")</f>
        <v>0</v>
      </c>
      <c r="BG88" s="99">
        <f>_xll.OneStreamExcelAddIn.XFFunctions.XFGetCell("TRUE", "CONSOL", $D$3,"TOT_Entity","Aggregated","Budget_Working",[1]Setup!C10,"PERIODIC",$B88,"TOPFLOW","TOP","TOP","top1",$C88,"top3","Open_Acute_DIV1","TOP5","TOP6","REPORTED","TOP8")</f>
        <v>10.6457332181455</v>
      </c>
      <c r="BH88" s="99">
        <f t="shared" si="165"/>
        <v>-10.6457332181455</v>
      </c>
      <c r="BI88" s="40">
        <f t="shared" si="166"/>
        <v>-1</v>
      </c>
      <c r="BK88" s="99">
        <f>_xll.OneStreamExcelAddIn.XFFunctions.XFGetCell("TRUE", "CONSOL", $D$3,"TOT_Entity","USD","Actual",[1]Setup!C11,"PERIODIC",$B88,"TOPFLOW","TOP","TOP","top1",$C88,"top3","Open_Acute_DIV1","TOP5","TOP6","REPORTED","TOP8")</f>
        <v>0</v>
      </c>
      <c r="BL88" s="99">
        <f>_xll.OneStreamExcelAddIn.XFFunctions.XFGetCell("TRUE", "CONSOL", $D$3,"TOT_Entity","Aggregated","Budget_Working",[1]Setup!C11,"PERIODIC",$B88,"TOPFLOW","TOP","TOP","top1",$C88,"top3","Open_Acute_DIV1","TOP5","TOP6","REPORTED","TOP8")</f>
        <v>9.3855577838737503</v>
      </c>
      <c r="BM88" s="99">
        <f t="shared" si="167"/>
        <v>-9.3855577838737503</v>
      </c>
      <c r="BN88" s="40">
        <f t="shared" si="168"/>
        <v>-1</v>
      </c>
      <c r="BP88" s="99">
        <f>_xll.OneStreamExcelAddIn.XFFunctions.XFGetCell("TRUE", "CONSOL", $D$3,"TOT_Entity","USD","Actual",[1]Setup!C12,"PERIODIC",$B88,"TOPFLOW","TOP","TOP","top1",$C88,"top3","Open_Acute_DIV1","TOP5","TOP6","REPORTED","TOP8")</f>
        <v>0</v>
      </c>
      <c r="BQ88" s="99">
        <f>_xll.OneStreamExcelAddIn.XFFunctions.XFGetCell("TRUE", "CONSOL", $D$3,"TOT_Entity","Aggregated","Budget_Working",[1]Setup!C12,"PERIODIC",$B88,"TOPFLOW","TOP","TOP","top1",$C88,"top3","Open_Acute_DIV1","TOP5","TOP6","REPORTED","TOP8")</f>
        <v>10.9523750403407</v>
      </c>
      <c r="BR88" s="99">
        <f t="shared" si="169"/>
        <v>-10.9523750403407</v>
      </c>
      <c r="BS88" s="40">
        <f t="shared" si="170"/>
        <v>-1</v>
      </c>
      <c r="BU88" s="99">
        <f>_xll.OneStreamExcelAddIn.XFFunctions.XFGetCell("TRUE", "CONSOL", $D$3,"TOT_Entity","USD","Actual",[1]Setup!C13,"PERIODIC",$B88,"TOPFLOW","TOP","TOP","top1",$C88,"top3","Open_Acute_DIV1","TOP5","TOP6","REPORTED","TOP8")</f>
        <v>0</v>
      </c>
      <c r="BV88" s="99">
        <f>_xll.OneStreamExcelAddIn.XFFunctions.XFGetCell("TRUE", "CONSOL", $D$3,"TOT_Entity","Aggregated","Budget_Working",[1]Setup!C13,"PERIODIC",$B88,"TOPFLOW","TOP","TOP","top1",$C88,"top3","Open_Acute_DIV1","TOP5","TOP6","REPORTED","TOP8")</f>
        <v>10.2678011452553</v>
      </c>
      <c r="BW88" s="99">
        <f t="shared" si="171"/>
        <v>-10.2678011452553</v>
      </c>
      <c r="BX88" s="40">
        <f t="shared" si="172"/>
        <v>-1</v>
      </c>
      <c r="BZ88" s="99">
        <f>_xll.OneStreamExcelAddIn.XFFunctions.XFGetCell("TRUE", "CONSOL", $D$3,"TOT_Entity","USD","Actual",[1]Setup!C14,"PERIODIC",$B88,"TOPFLOW","TOP","TOP","top1",$C88,"top3","Open_Acute_DIV1","TOP5","TOP6","REPORTED","TOP8")</f>
        <v>0</v>
      </c>
      <c r="CA88" s="99">
        <f>_xll.OneStreamExcelAddIn.XFFunctions.XFGetCell("TRUE", "CONSOL", $D$3,"TOT_Entity","Aggregated","Budget_Working",[1]Setup!C14,"PERIODIC",$B88,"TOPFLOW","TOP","TOP","top1",$C88,"top3","Open_Acute_DIV1","TOP5","TOP6","REPORTED","TOP8")</f>
        <v>12.125515347393</v>
      </c>
      <c r="CB88" s="99">
        <f t="shared" si="173"/>
        <v>-12.125515347393</v>
      </c>
      <c r="CC88" s="40">
        <f t="shared" si="174"/>
        <v>-1</v>
      </c>
      <c r="CE88" s="99">
        <f>_xll.OneStreamExcelAddIn.XFFunctions.XFGetCell("TRUE", "CONSOL", $D$3,"TOT_Entity","USD","Actual",[1]Setup!C15,"PERIODIC",$B88,"TOPFLOW","TOP","TOP","top1",$C88,"top3","Open_Acute_DIV1","TOP5","TOP6","REPORTED","TOP8")</f>
        <v>0</v>
      </c>
      <c r="CF88" s="99">
        <f>_xll.OneStreamExcelAddIn.XFFunctions.XFGetCell("TRUE", "CONSOL", $D$3,"TOT_Entity","Aggregated","Budget_Working",[1]Setup!C15,"PERIODIC",$B88,"TOPFLOW","TOP","TOP","top1",$C88,"top3","Open_Acute_DIV1","TOP5","TOP6","REPORTED","TOP8")</f>
        <v>11.774118471445201</v>
      </c>
      <c r="CG88" s="99">
        <f t="shared" si="175"/>
        <v>-11.774118471445201</v>
      </c>
      <c r="CH88" s="40">
        <f t="shared" si="176"/>
        <v>-1</v>
      </c>
      <c r="CJ88" s="99">
        <f>_xll.OneStreamExcelAddIn.XFFunctions.XFGetCell("TRUE", "CONSOL", $D$3,"TOT_Entity","USD","Actual",[1]Setup!C4,"PERIODIC",$B88,"TOPFLOW","TOP","TOP","top1",$C88,"top3","Open_Acute_DIV1","TOP5","TOP6","REPORTED","TOP8")</f>
        <v>9.9640000000000004</v>
      </c>
      <c r="CK88" s="99">
        <f>_xll.OneStreamExcelAddIn.XFFunctions.XFGetCell("TRUE", "CONSOL", $D$3,"TOT_Entity","USD","Actual",[1]Setup!C5,"PERIODIC",$B88,"TOPFLOW","TOP","TOP","top1",$C88,"top3","Open_Acute_DIV1","TOP5","TOP6","REPORTED","TOP8")</f>
        <v>10.395061728395101</v>
      </c>
      <c r="CL88" s="99">
        <f>_xll.OneStreamExcelAddIn.XFFunctions.XFGetCell("TRUE", "CONSOL", $D$3,"TOT_Entity","USD","Actual",[1]Setup!C6,"PERIODIC",$B88,"TOPFLOW","TOP","TOP","top1",$C88,"top3","Open_Acute_DIV1","TOP5","TOP6","REPORTED","TOP8")</f>
        <v>10.849420849420801</v>
      </c>
      <c r="CM88" s="99">
        <f>_xll.OneStreamExcelAddIn.XFFunctions.XFGetCell("TRUE", "CONSOL", $D$3,"TOT_Entity","USD","Actual",[1]Setup!C7,"PERIODIC",$B88,"TOPFLOW","TOP","TOP","top1",$C88,"top3","Open_Acute_DIV1","TOP5","TOP6","REPORTED","TOP8")</f>
        <v>10.4285714285714</v>
      </c>
      <c r="CN88" s="99">
        <f>_xll.OneStreamExcelAddIn.XFFunctions.XFGetCell("TRUE", "CONSOL", $D$3,"TOT_Entity","USD","Actual",[1]Setup!C8,"PERIODIC",$B88,"TOPFLOW","TOP","TOP","top1",$C88,"top3","Open_Acute_DIV1","TOP5","TOP6","REPORTED","TOP8")</f>
        <v>10.413239719157501</v>
      </c>
      <c r="CO88" s="99">
        <f>_xll.OneStreamExcelAddIn.XFFunctions.XFGetCell("TRUE", "CONSOL", $D$3,"TOT_Entity","USD","Actual",[1]Setup!C9,"PERIODIC",$B88,"TOPFLOW","TOP","TOP","top1",$C88,"top3","Open_Acute_DIV1","TOP5","TOP6","REPORTED","TOP8")</f>
        <v>0</v>
      </c>
      <c r="CP88" s="99">
        <f>_xll.OneStreamExcelAddIn.XFFunctions.XFGetCell("TRUE", "CONSOL", $D$3,"TOT_Entity","USD","Actual",[1]Setup!C10,"PERIODIC",$B88,"TOPFLOW","TOP","TOP","top1",$C88,"top3","Open_Acute_DIV1","TOP5","TOP6","REPORTED","TOP8")</f>
        <v>0</v>
      </c>
      <c r="CQ88" s="99">
        <f>_xll.OneStreamExcelAddIn.XFFunctions.XFGetCell("TRUE", "CONSOL", $D$3,"TOT_Entity","USD","Actual",[1]Setup!C11,"PERIODIC",$B88,"TOPFLOW","TOP","TOP","top1",$C88,"top3","Open_Acute_DIV1","TOP5","TOP6","REPORTED","TOP8")</f>
        <v>0</v>
      </c>
      <c r="CR88" s="99">
        <f>_xll.OneStreamExcelAddIn.XFFunctions.XFGetCell("TRUE", "CONSOL", $D$3,"TOT_Entity","USD","Actual",[1]Setup!C12,"PERIODIC",$B88,"TOPFLOW","TOP","TOP","top1",$C88,"top3","Open_Acute_DIV1","TOP5","TOP6","REPORTED","TOP8")</f>
        <v>0</v>
      </c>
      <c r="CS88" s="99">
        <f>_xll.OneStreamExcelAddIn.XFFunctions.XFGetCell("TRUE", "CONSOL", $D$3,"TOT_Entity","USD","Actual",[1]Setup!C13,"PERIODIC",$B88,"TOPFLOW","TOP","TOP","top1",$C88,"top3","Open_Acute_DIV1","TOP5","TOP6","REPORTED","TOP8")</f>
        <v>0</v>
      </c>
      <c r="CT88" s="99">
        <f>_xll.OneStreamExcelAddIn.XFFunctions.XFGetCell("TRUE", "CONSOL", $D$3,"TOT_Entity","USD","Actual",[1]Setup!C14,"PERIODIC",$B88,"TOPFLOW","TOP","TOP","top1",$C88,"top3","Open_Acute_DIV1","TOP5","TOP6","REPORTED","TOP8")</f>
        <v>0</v>
      </c>
      <c r="CU88" s="99">
        <f>_xll.OneStreamExcelAddIn.XFFunctions.XFGetCell("TRUE", "CONSOL", $D$3,"TOT_Entity","USD","Actual",[1]Setup!C15,"PERIODIC",$B88,"TOPFLOW","TOP","TOP","top1",$C88,"top3","Open_Acute_DIV1","TOP5","TOP6","REPORTED","TOP8")</f>
        <v>0</v>
      </c>
      <c r="CW88" s="99">
        <f>_xll.OneStreamExcelAddIn.XFFunctions.XFGetCell("TRUE", "CONSOL", $D$3,"TOT_Entity","USD","Actual",[1]Setup!C17,"PERIODIC",$B88,"TOPFLOW","TOP","TOP","top1",$C88,"top3","Open_Acute_DIV1","TOP5","TOP6","REPORTED","TOP8")</f>
        <v>14.8714285714286</v>
      </c>
      <c r="CX88" s="99">
        <f>_xll.OneStreamExcelAddIn.XFFunctions.XFGetCell("TRUE", "CONSOL", $D$3,"TOT_Entity","USD","Actual",[1]Setup!C18,"PERIODIC",$B88,"TOPFLOW","TOP","TOP","top1",$C88,"top3","Open_Acute_DIV1","TOP5","TOP6","REPORTED","TOP8")</f>
        <v>15.7422680412371</v>
      </c>
      <c r="CY88" s="99">
        <f>_xll.OneStreamExcelAddIn.XFFunctions.XFGetCell("TRUE", "CONSOL", $D$3,"TOT_Entity","USD","Actual",[1]Setup!C19,"PERIODIC",$B88,"TOPFLOW","TOP","TOP","top1",$C88,"top3","Open_Acute_DIV1","TOP5","TOP6","REPORTED","TOP8")</f>
        <v>16.235023041474701</v>
      </c>
      <c r="CZ88" s="99">
        <f>_xll.OneStreamExcelAddIn.XFFunctions.XFGetCell("TRUE", "CONSOL", $D$3,"TOT_Entity","USD","Actual",[1]Setup!C20,"PERIODIC",$B88,"TOPFLOW","TOP","TOP","top1",$C88,"top3","Open_Acute_DIV1","TOP5","TOP6","REPORTED","TOP8")</f>
        <v>14.299578059071701</v>
      </c>
      <c r="DA88" s="99">
        <f>_xll.OneStreamExcelAddIn.XFFunctions.XFGetCell("TRUE", "CONSOL", $D$3,"TOT_Entity","USD","Actual",[1]Setup!C21,"PERIODIC",$B88,"TOPFLOW","TOP","TOP","top1",$C88,"top3","Open_Acute_DIV1","TOP5","TOP6","REPORTED","TOP8")</f>
        <v>14.338912133891199</v>
      </c>
      <c r="DB88" s="99">
        <f>_xll.OneStreamExcelAddIn.XFFunctions.XFGetCell("TRUE", "CONSOL", $D$3,"TOT_Entity","USD","Actual",[1]Setup!C22,"PERIODIC",$B88,"TOPFLOW","TOP","TOP","top1",$C88,"top3","Open_Acute_DIV1","TOP5","TOP6","REPORTED","TOP8")</f>
        <v>14.4654377880184</v>
      </c>
      <c r="DC88" s="99">
        <f>_xll.OneStreamExcelAddIn.XFFunctions.XFGetCell("TRUE", "CONSOL", $D$3,"TOT_Entity","USD","Actual",[1]Setup!C23,"PERIODIC",$B88,"TOPFLOW","TOP","TOP","top1",$C88,"top3","Open_Acute_DIV1","TOP5","TOP6","REPORTED","TOP8")</f>
        <v>12.6041666666667</v>
      </c>
      <c r="DD88" s="99">
        <f>_xll.OneStreamExcelAddIn.XFFunctions.XFGetCell("TRUE", "CONSOL", $D$3,"TOT_Entity","USD","Actual",[1]Setup!C24,"PERIODIC",$B88,"TOPFLOW","TOP","TOP","top1",$C88,"top3","Open_Acute_DIV1","TOP5","TOP6","REPORTED","TOP8")</f>
        <v>10.3716475095785</v>
      </c>
      <c r="DE88" s="99">
        <f>_xll.OneStreamExcelAddIn.XFFunctions.XFGetCell("TRUE", "CONSOL", $D$3,"TOT_Entity","USD","Actual",[1]Setup!C25,"PERIODIC",$B88,"TOPFLOW","TOP","TOP","top1",$C88,"top3","Open_Acute_DIV1","TOP5","TOP6","REPORTED","TOP8")</f>
        <v>10.110701107011099</v>
      </c>
      <c r="DF88" s="99">
        <f>_xll.OneStreamExcelAddIn.XFFunctions.XFGetCell("TRUE", "CONSOL", $D$3,"TOT_Entity","USD","Actual",[1]Setup!C26,"PERIODIC",$B88,"TOPFLOW","TOP","TOP","top1",$C88,"top3","Open_Acute_DIV1","TOP5","TOP6","REPORTED","TOP8")</f>
        <v>11.1532567049808</v>
      </c>
      <c r="DG88" s="99">
        <f>_xll.OneStreamExcelAddIn.XFFunctions.XFGetCell("TRUE", "CONSOL", $D$3,"TOT_Entity","USD","Actual",[1]Setup!C27,"PERIODIC",$B88,"TOPFLOW","TOP","TOP","top1",$C88,"top3","Open_Acute_DIV1","TOP5","TOP6","REPORTED","TOP8")</f>
        <v>11.5502183406114</v>
      </c>
      <c r="DH88" s="99">
        <f>_xll.OneStreamExcelAddIn.XFFunctions.XFGetCell("TRUE", "CONSOL", $D$3,"TOT_Entity","USD","Actual",[1]Setup!C28,"PERIODIC",$B88,"TOPFLOW","TOP","TOP","top1",$C88,"top3","Open_Acute_DIV1","TOP5","TOP6","REPORTED","TOP8")</f>
        <v>9.8584070796460193</v>
      </c>
      <c r="DJ88" s="99">
        <f>_xll.OneStreamExcelAddIn.XFFunctions.XFGetCell("TRUE", "CONSOL", $D$3,"TOT_Entity","Aggregated","Budget_Working",[1]Setup!C4,"PERIODIC",$B88,"TOPFLOW","TOP","TOP","top1",$C88,"top3","Open_Acute_DIV1","TOP5","TOP6","REPORTED","TOP8")</f>
        <v>9.8076064305267394</v>
      </c>
      <c r="DK88" s="99">
        <f>_xll.OneStreamExcelAddIn.XFFunctions.XFGetCell("TRUE", "CONSOL", $D$3,"TOT_Entity","Aggregated","Budget_Working",[1]Setup!C5,"PERIODIC",$B88,"TOPFLOW","TOP","TOP","top1",$C88,"top3","Open_Acute_DIV1","TOP5","TOP6","REPORTED","TOP8")</f>
        <v>10.1413735078272</v>
      </c>
      <c r="DL88" s="99">
        <f>_xll.OneStreamExcelAddIn.XFFunctions.XFGetCell("TRUE", "CONSOL", $D$3,"TOT_Entity","Aggregated","Budget_Working",[1]Setup!C6,"PERIODIC",$B88,"TOPFLOW","TOP","TOP","top1",$C88,"top3","Open_Acute_DIV1","TOP5","TOP6","REPORTED","TOP8")</f>
        <v>10.092584510360201</v>
      </c>
      <c r="DM88" s="99">
        <f>_xll.OneStreamExcelAddIn.XFFunctions.XFGetCell("TRUE", "CONSOL", $D$3,"TOT_Entity","Aggregated","Budget_Working",[1]Setup!C7,"PERIODIC",$B88,"TOPFLOW","TOP","TOP","top1",$C88,"top3","Open_Acute_DIV1","TOP5","TOP6","REPORTED","TOP8")</f>
        <v>10.048655385058799</v>
      </c>
      <c r="DN88" s="99">
        <f>_xll.OneStreamExcelAddIn.XFFunctions.XFGetCell("TRUE", "CONSOL", $D$3,"TOT_Entity","Aggregated","Budget_Working",[1]Setup!C8,"PERIODIC",$B88,"TOPFLOW","TOP","TOP","top1",$C88,"top3","Open_Acute_DIV1","TOP5","TOP6","REPORTED","TOP8")</f>
        <v>10.424463111667899</v>
      </c>
      <c r="DO88" s="99">
        <f>_xll.OneStreamExcelAddIn.XFFunctions.XFGetCell("TRUE", "CONSOL", $D$3,"TOT_Entity","Aggregated","Budget_Working",[1]Setup!C9,"PERIODIC",$B88,"TOPFLOW","TOP","TOP","top1",$C88,"top3","Open_Acute_DIV1","TOP5","TOP6","REPORTED","TOP8")</f>
        <v>11.571434081789301</v>
      </c>
      <c r="DP88" s="99">
        <f>_xll.OneStreamExcelAddIn.XFFunctions.XFGetCell("TRUE", "CONSOL", $D$3,"TOT_Entity","Aggregated","Budget_Working",[1]Setup!C10,"PERIODIC",$B88,"TOPFLOW","TOP","TOP","top1",$C88,"top3","Open_Acute_DIV1","TOP5","TOP6","REPORTED","TOP8")</f>
        <v>10.6457332181455</v>
      </c>
      <c r="DQ88" s="99">
        <f>_xll.OneStreamExcelAddIn.XFFunctions.XFGetCell("TRUE", "CONSOL", $D$3,"TOT_Entity","Aggregated","Budget_Working",[1]Setup!C11,"PERIODIC",$B88,"TOPFLOW","TOP","TOP","top1",$C88,"top3","Open_Acute_DIV1","TOP5","TOP6","REPORTED","TOP8")</f>
        <v>9.3855577838737503</v>
      </c>
      <c r="DR88" s="99">
        <f>_xll.OneStreamExcelAddIn.XFFunctions.XFGetCell("TRUE", "CONSOL", $D$3,"TOT_Entity","Aggregated","Budget_Working",[1]Setup!C12,"PERIODIC",$B88,"TOPFLOW","TOP","TOP","top1",$C88,"top3","Open_Acute_DIV1","TOP5","TOP6","REPORTED","TOP8")</f>
        <v>10.9523750403407</v>
      </c>
      <c r="DS88" s="99">
        <f>_xll.OneStreamExcelAddIn.XFFunctions.XFGetCell("TRUE", "CONSOL", $D$3,"TOT_Entity","Aggregated","Budget_Working",[1]Setup!C13,"PERIODIC",$B88,"TOPFLOW","TOP","TOP","top1",$C88,"top3","Open_Acute_DIV1","TOP5","TOP6","REPORTED","TOP8")</f>
        <v>10.2678011452553</v>
      </c>
      <c r="DT88" s="99">
        <f>_xll.OneStreamExcelAddIn.XFFunctions.XFGetCell("TRUE", "CONSOL", $D$3,"TOT_Entity","Aggregated","Budget_Working",[1]Setup!C14,"PERIODIC",$B88,"TOPFLOW","TOP","TOP","top1",$C88,"top3","Open_Acute_DIV1","TOP5","TOP6","REPORTED","TOP8")</f>
        <v>12.125515347393</v>
      </c>
      <c r="DU88" s="99">
        <f>_xll.OneStreamExcelAddIn.XFFunctions.XFGetCell("TRUE", "CONSOL", $D$3,"TOT_Entity","Aggregated","Budget_Working",[1]Setup!C15,"PERIODIC",$B88,"TOPFLOW","TOP","TOP","top1",$C88,"top3","Open_Acute_DIV1","TOP5","TOP6","REPORTED","TOP8")</f>
        <v>11.774118471445201</v>
      </c>
      <c r="DW88" s="99">
        <f>_xll.OneStreamExcelAddIn.XFFunctions.XFGetCell("TRUE", "CONSOL", $D$3,"TOT_Entity","USD","Budget_Final",[1]Setup!C17,"PERIODIC",$B88,"TOPFLOW","TOP","TOP","top1",$C88,"top3","Open_Acute_DIV1","TOP5","TOP6","REPORTED","TOP8")</f>
        <v>13.789699570815401</v>
      </c>
      <c r="DX88" s="99">
        <f>_xll.OneStreamExcelAddIn.XFFunctions.XFGetCell("TRUE", "CONSOL", $D$3,"TOT_Entity","USD","Budget_Final",[1]Setup!C18,"PERIODIC",$B88,"TOPFLOW","TOP","TOP","top1",$C88,"top3","Open_Acute_DIV1","TOP5","TOP6","REPORTED","TOP8")</f>
        <v>13.840909090909101</v>
      </c>
      <c r="DY88" s="99">
        <f>_xll.OneStreamExcelAddIn.XFFunctions.XFGetCell("TRUE", "CONSOL", $D$3,"TOT_Entity","USD","Budget_Final",[1]Setup!C19,"PERIODIC",$B88,"TOPFLOW","TOP","TOP","top1",$C88,"top3","Open_Acute_DIV1","TOP5","TOP6","REPORTED","TOP8")</f>
        <v>14.0452674897119</v>
      </c>
      <c r="DZ88" s="99">
        <f>_xll.OneStreamExcelAddIn.XFFunctions.XFGetCell("TRUE", "CONSOL", $D$3,"TOT_Entity","USD","Budget_Final",[1]Setup!C20,"PERIODIC",$B88,"TOPFLOW","TOP","TOP","top1",$C88,"top3","Open_Acute_DIV1","TOP5","TOP6","REPORTED","TOP8")</f>
        <v>14.0580912863071</v>
      </c>
      <c r="EA88" s="99">
        <f>_xll.OneStreamExcelAddIn.XFFunctions.XFGetCell("TRUE", "CONSOL", $D$3,"TOT_Entity","USD","Budget_Final",[1]Setup!C21,"PERIODIC",$B88,"TOPFLOW","TOP","TOP","top1",$C88,"top3","Open_Acute_DIV1","TOP5","TOP6","REPORTED","TOP8")</f>
        <v>14.236734693877599</v>
      </c>
      <c r="EB88" s="99">
        <f>_xll.OneStreamExcelAddIn.XFFunctions.XFGetCell("TRUE", "CONSOL", $D$3,"TOT_Entity","USD","Budget_Final",[1]Setup!C22,"PERIODIC",$B88,"TOPFLOW","TOP","TOP","top1",$C88,"top3","Open_Acute_DIV1","TOP5","TOP6","REPORTED","TOP8")</f>
        <v>14.508771929824601</v>
      </c>
      <c r="EC88" s="99">
        <f>_xll.OneStreamExcelAddIn.XFFunctions.XFGetCell("TRUE", "CONSOL", $D$3,"TOT_Entity","USD","Budget_Final",[1]Setup!C23,"PERIODIC",$B88,"TOPFLOW","TOP","TOP","top1",$C88,"top3","Open_Acute_DIV1","TOP5","TOP6","REPORTED","TOP8")</f>
        <v>14.8085106382979</v>
      </c>
      <c r="ED88" s="99">
        <f>_xll.OneStreamExcelAddIn.XFFunctions.XFGetCell("TRUE", "CONSOL", $D$3,"TOT_Entity","USD","Budget_Final",[1]Setup!C24,"PERIODIC",$B88,"TOPFLOW","TOP","TOP","top1",$C88,"top3","Open_Acute_DIV1","TOP5","TOP6","REPORTED","TOP8")</f>
        <v>14.529166666666701</v>
      </c>
      <c r="EE88" s="99">
        <f>_xll.OneStreamExcelAddIn.XFFunctions.XFGetCell("TRUE", "CONSOL", $D$3,"TOT_Entity","USD","Budget_Final",[1]Setup!C25,"PERIODIC",$B88,"TOPFLOW","TOP","TOP","top1",$C88,"top3","Open_Acute_DIV1","TOP5","TOP6","REPORTED","TOP8")</f>
        <v>14.4190871369295</v>
      </c>
      <c r="EF88" s="99">
        <f>_xll.OneStreamExcelAddIn.XFFunctions.XFGetCell("TRUE", "CONSOL", $D$3,"TOT_Entity","USD","Budget_Final",[1]Setup!C26,"PERIODIC",$B88,"TOPFLOW","TOP","TOP","top1",$C88,"top3","Open_Acute_DIV1","TOP5","TOP6","REPORTED","TOP8")</f>
        <v>13.852</v>
      </c>
      <c r="EG88" s="99">
        <f>_xll.OneStreamExcelAddIn.XFFunctions.XFGetCell("TRUE", "CONSOL", $D$3,"TOT_Entity","USD","Budget_Final",[1]Setup!C27,"PERIODIC",$B88,"TOPFLOW","TOP","TOP","top1",$C88,"top3","Open_Acute_DIV1","TOP5","TOP6","REPORTED","TOP8")</f>
        <v>13.606694560669499</v>
      </c>
      <c r="EH88" s="99">
        <f>_xll.OneStreamExcelAddIn.XFFunctions.XFGetCell("TRUE", "CONSOL", $D$3,"TOT_Entity","USD","Budget_Final",[1]Setup!C28,"PERIODIC",$B88,"TOPFLOW","TOP","TOP","top1",$C88,"top3","Open_Acute_DIV1","TOP5","TOP6","REPORTED","TOP8")</f>
        <v>13.924369747899201</v>
      </c>
    </row>
    <row r="89" spans="2:138" x14ac:dyDescent="0.25">
      <c r="B89" s="51">
        <v>92107</v>
      </c>
      <c r="C89" s="51"/>
      <c r="D89" t="s">
        <v>138</v>
      </c>
      <c r="E89" s="45">
        <f>_xll.OneStreamExcelAddIn.XFFunctions.XFGetCell("TRUE", "CONSOL", $D$3,"TOT_Entity","USD","Actual",$E$3,"PERIODIC",$B89,"TOPFLOW","TOP","TOP","top1",$C89,"top3","Open_Acute_DIV1","TOP5","TOP6","REPORTED","TOP8")</f>
        <v>84.117104266166706</v>
      </c>
      <c r="F89" s="45">
        <f>_xll.OneStreamExcelAddIn.XFFunctions.XFGetCell("TRUE", "CONSOL", $D$3,"TOT_Entity","Aggregated","Budget_Working",$E$3,"PERIODIC",$B89,"TOPFLOW","TOP","TOP","top1",$C89,"top3","Open_Acute_DIV1","TOP5","TOP6","REPORTED","TOP8")</f>
        <v>97.082820233753907</v>
      </c>
      <c r="G89" s="97">
        <f t="shared" si="178"/>
        <v>-12.965715967587201</v>
      </c>
      <c r="H89" s="55">
        <f t="shared" si="149"/>
        <v>-0.1335531449989672</v>
      </c>
      <c r="I89" s="41"/>
      <c r="J89" s="45">
        <f>_xll.OneStreamExcelAddIn.XFFunctions.XFGetCell("TRUE", "CONSOL", $D$3,"TOT_Entity","USD","Actual",$E$3,"YTD",$B89,"TOPFLOW","TOP","TOP","top1",$C89,"top3","Open_Acute_DIV1","TOP5","TOP6","REPORTED","TOP8")</f>
        <v>87.5433390704749</v>
      </c>
      <c r="K89" s="45">
        <f>_xll.OneStreamExcelAddIn.XFFunctions.XFGetCell("TRUE", "CONSOL", $D$3,"TOT_Entity","Aggregated","Budget_Working",$E$3,"YTD",$B89,"TOPFLOW","TOP","TOP","top1",$C89,"top3","Open_Acute_DIV1","TOP5","TOP6","REPORTED","TOP8")</f>
        <v>94.513788805980298</v>
      </c>
      <c r="L89" s="99">
        <f t="shared" si="179"/>
        <v>-6.9704497355053974</v>
      </c>
      <c r="M89" s="40">
        <f t="shared" si="150"/>
        <v>-7.3750611668044211E-2</v>
      </c>
      <c r="N89" s="41"/>
      <c r="O89" s="15">
        <f>_xll.OneStreamExcelAddIn.XFFunctions.XFGetCell("TRUE", "CONSOL", $D$3,"TOT_Entity","USD","Actual",$F$3,"YTD",$B89,"TOPFLOW","TOP","TOP","top1",$C89,"top3","Open_Acute_DIV1","TOP5","TOP6","REPORTED","TOP8")</f>
        <v>113.51515771359701</v>
      </c>
      <c r="P89" s="99">
        <f>E89-O89</f>
        <v>-29.3980534474303</v>
      </c>
      <c r="Q89" s="40">
        <f t="shared" si="151"/>
        <v>-0.25897910058498697</v>
      </c>
      <c r="R89" s="41"/>
      <c r="S89" s="15">
        <f>_xll.OneStreamExcelAddIn.XFFunctions.XFGetCell("TRUE", "CONSOL", $D$3,"TOT_Entity","USD","MIDFCST",$E$3,"MTD",$B89,"TOPFLOW","TOP","TOP","top1",$C89,"top3","Open_Acute_DIV1","TOP5","TOP6","REPORTED","TOP8")</f>
        <v>0</v>
      </c>
      <c r="T89" s="99">
        <f t="shared" si="152"/>
        <v>84.117104266166706</v>
      </c>
      <c r="U89" s="40">
        <f t="shared" si="177"/>
        <v>0</v>
      </c>
      <c r="V89" s="41"/>
      <c r="W89" s="42"/>
      <c r="X89" s="43"/>
      <c r="Y89" s="42"/>
      <c r="Z89" s="44"/>
      <c r="AB89" s="45">
        <f>_xll.OneStreamExcelAddIn.XFFunctions.XFGetCell("TRUE", "CONSOL", $D$3,"TOT_Entity","USD","Actual",[1]Setup!C4,"PERIODIC",$B89,"TOPFLOW","TOP","TOP","top1",$C89,"top3","Open_Acute_DIV1","TOP5","TOP6","REPORTED","TOP8")</f>
        <v>81.8172506868559</v>
      </c>
      <c r="AC89" s="15">
        <f>_xll.OneStreamExcelAddIn.XFFunctions.XFGetCell("TRUE", "CONSOL", $D$3,"TOT_Entity","Aggregated","Budget_Working",[1]Setup!C4,"PERIODIC",$B89,"TOPFLOW","TOP","TOP","top1",$C89,"top3","Open_Acute_DIV1","TOP5","TOP6","REPORTED","TOP8")</f>
        <v>91.108450766231002</v>
      </c>
      <c r="AD89" s="15">
        <f t="shared" si="153"/>
        <v>-9.291200079375102</v>
      </c>
      <c r="AE89" s="40">
        <f t="shared" si="154"/>
        <v>-0.10197956392886937</v>
      </c>
      <c r="AG89" s="45">
        <f>_xll.OneStreamExcelAddIn.XFFunctions.XFGetCell("TRUE", "CONSOL", $D$3,"TOT_Entity","USD","Actual",[1]Setup!C5,"PERIODIC",$B89,"TOPFLOW","TOP","TOP","top1",$C89,"top3","Open_Acute_DIV1","TOP5","TOP6","REPORTED","TOP8")</f>
        <v>91.857955063983397</v>
      </c>
      <c r="AH89" s="15">
        <f>_xll.OneStreamExcelAddIn.XFFunctions.XFGetCell("TRUE", "CONSOL", $D$3,"TOT_Entity","Aggregated","Budget_Working",[1]Setup!C5,"PERIODIC",$B89,"TOPFLOW","TOP","TOP","top1",$C89,"top3","Open_Acute_DIV1","TOP5","TOP6","REPORTED","TOP8")</f>
        <v>95.717009734587606</v>
      </c>
      <c r="AI89" s="15">
        <f t="shared" si="155"/>
        <v>-3.859054670604209</v>
      </c>
      <c r="AJ89" s="40">
        <f t="shared" si="156"/>
        <v>-4.0317334205330166E-2</v>
      </c>
      <c r="AL89" s="45">
        <f>_xll.OneStreamExcelAddIn.XFFunctions.XFGetCell("TRUE", "CONSOL", $D$3,"TOT_Entity","USD","Actual",[1]Setup!C6,"PERIODIC",$B89,"TOPFLOW","TOP","TOP","top1",$C89,"top3","Open_Acute_DIV1","TOP5","TOP6","REPORTED","TOP8")</f>
        <v>93.513273057063799</v>
      </c>
      <c r="AM89" s="15">
        <f>_xll.OneStreamExcelAddIn.XFFunctions.XFGetCell("TRUE", "CONSOL", $D$3,"TOT_Entity","Aggregated","Budget_Working",[1]Setup!C6,"PERIODIC",$B89,"TOPFLOW","TOP","TOP","top1",$C89,"top3","Open_Acute_DIV1","TOP5","TOP6","REPORTED","TOP8")</f>
        <v>94.353244591332995</v>
      </c>
      <c r="AN89" s="15">
        <f t="shared" si="157"/>
        <v>-0.83997153426919624</v>
      </c>
      <c r="AO89" s="40">
        <f t="shared" si="158"/>
        <v>-8.9024128201136143E-3</v>
      </c>
      <c r="AQ89" s="45">
        <f>_xll.OneStreamExcelAddIn.XFFunctions.XFGetCell("TRUE", "CONSOL", $D$3,"TOT_Entity","USD","Actual",[1]Setup!C7,"PERIODIC",$B89,"TOPFLOW","TOP","TOP","top1",$C89,"top3","Open_Acute_DIV1","TOP5","TOP6","REPORTED","TOP8")</f>
        <v>84.117104266166706</v>
      </c>
      <c r="AR89" s="15">
        <f>_xll.OneStreamExcelAddIn.XFFunctions.XFGetCell("TRUE", "CONSOL", $D$3,"TOT_Entity","Aggregated","Budget_Working",[1]Setup!C7,"PERIODIC",$B89,"TOPFLOW","TOP","TOP","top1",$C89,"top3","Open_Acute_DIV1","TOP5","TOP6","REPORTED","TOP8")</f>
        <v>97.082820233753907</v>
      </c>
      <c r="AS89" s="15">
        <f t="shared" si="159"/>
        <v>-12.965715967587201</v>
      </c>
      <c r="AT89" s="40">
        <f t="shared" si="160"/>
        <v>-0.1335531449989672</v>
      </c>
      <c r="AV89" s="45">
        <f>_xll.OneStreamExcelAddIn.XFFunctions.XFGetCell("TRUE", "CONSOL", $D$3,"TOT_Entity","USD","Actual",[1]Setup!C8,"PERIODIC",$B89,"TOPFLOW","TOP","TOP","top1",$C89,"top3","Open_Acute_DIV1","TOP5","TOP6","REPORTED","TOP8")</f>
        <v>-338.87744156312903</v>
      </c>
      <c r="AW89" s="15">
        <f>_xll.OneStreamExcelAddIn.XFFunctions.XFGetCell("TRUE", "CONSOL", $D$3,"TOT_Entity","Aggregated","Budget_Working",[1]Setup!C8,"PERIODIC",$B89,"TOPFLOW","TOP","TOP","top1",$C89,"top3","Open_Acute_DIV1","TOP5","TOP6","REPORTED","TOP8")</f>
        <v>96.011307313202195</v>
      </c>
      <c r="AX89" s="15">
        <f t="shared" si="161"/>
        <v>-434.88874887633119</v>
      </c>
      <c r="AY89" s="40">
        <f t="shared" si="162"/>
        <v>-4.5295576223919527</v>
      </c>
      <c r="BA89" s="45">
        <f>_xll.OneStreamExcelAddIn.XFFunctions.XFGetCell("TRUE", "CONSOL", $D$3,"TOT_Entity","USD","Actual",[1]Setup!C9,"PERIODIC",$B89,"TOPFLOW","TOP","TOP","top1",$C89,"top3","Open_Acute_DIV1","TOP5","TOP6","REPORTED","TOP8")</f>
        <v>0</v>
      </c>
      <c r="BB89" s="15">
        <f>_xll.OneStreamExcelAddIn.XFFunctions.XFGetCell("TRUE", "CONSOL", $D$3,"TOT_Entity","Aggregated","Budget_Working",[1]Setup!C9,"PERIODIC",$B89,"TOPFLOW","TOP","TOP","top1",$C89,"top3","Open_Acute_DIV1","TOP5","TOP6","REPORTED","TOP8")</f>
        <v>96.852205654032403</v>
      </c>
      <c r="BC89" s="15">
        <f t="shared" si="163"/>
        <v>-96.852205654032403</v>
      </c>
      <c r="BD89" s="40">
        <f t="shared" si="164"/>
        <v>-1</v>
      </c>
      <c r="BF89" s="45">
        <f>_xll.OneStreamExcelAddIn.XFFunctions.XFGetCell("TRUE", "CONSOL", $D$3,"TOT_Entity","USD","Actual",[1]Setup!C10,"PERIODIC",$B89,"TOPFLOW","TOP","TOP","top1",$C89,"top3","Open_Acute_DIV1","TOP5","TOP6","REPORTED","TOP8")</f>
        <v>0</v>
      </c>
      <c r="BG89" s="15">
        <f>_xll.OneStreamExcelAddIn.XFFunctions.XFGetCell("TRUE", "CONSOL", $D$3,"TOT_Entity","Aggregated","Budget_Working",[1]Setup!C10,"PERIODIC",$B89,"TOPFLOW","TOP","TOP","top1",$C89,"top3","Open_Acute_DIV1","TOP5","TOP6","REPORTED","TOP8")</f>
        <v>95.714667463987794</v>
      </c>
      <c r="BH89" s="15">
        <f t="shared" si="165"/>
        <v>-95.714667463987794</v>
      </c>
      <c r="BI89" s="40">
        <f t="shared" si="166"/>
        <v>-1</v>
      </c>
      <c r="BK89" s="45">
        <f>_xll.OneStreamExcelAddIn.XFFunctions.XFGetCell("TRUE", "CONSOL", $D$3,"TOT_Entity","USD","Actual",[1]Setup!C11,"PERIODIC",$B89,"TOPFLOW","TOP","TOP","top1",$C89,"top3","Open_Acute_DIV1","TOP5","TOP6","REPORTED","TOP8")</f>
        <v>0</v>
      </c>
      <c r="BL89" s="15">
        <f>_xll.OneStreamExcelAddIn.XFFunctions.XFGetCell("TRUE", "CONSOL", $D$3,"TOT_Entity","Aggregated","Budget_Working",[1]Setup!C11,"PERIODIC",$B89,"TOPFLOW","TOP","TOP","top1",$C89,"top3","Open_Acute_DIV1","TOP5","TOP6","REPORTED","TOP8")</f>
        <v>91.686370010968503</v>
      </c>
      <c r="BM89" s="15">
        <f t="shared" si="167"/>
        <v>-91.686370010968503</v>
      </c>
      <c r="BN89" s="40">
        <f t="shared" si="168"/>
        <v>-1</v>
      </c>
      <c r="BP89" s="45">
        <f>_xll.OneStreamExcelAddIn.XFFunctions.XFGetCell("TRUE", "CONSOL", $D$3,"TOT_Entity","USD","Actual",[1]Setup!C12,"PERIODIC",$B89,"TOPFLOW","TOP","TOP","top1",$C89,"top3","Open_Acute_DIV1","TOP5","TOP6","REPORTED","TOP8")</f>
        <v>0</v>
      </c>
      <c r="BQ89" s="15">
        <f>_xll.OneStreamExcelAddIn.XFFunctions.XFGetCell("TRUE", "CONSOL", $D$3,"TOT_Entity","Aggregated","Budget_Working",[1]Setup!C12,"PERIODIC",$B89,"TOPFLOW","TOP","TOP","top1",$C89,"top3","Open_Acute_DIV1","TOP5","TOP6","REPORTED","TOP8")</f>
        <v>96.127428790496793</v>
      </c>
      <c r="BR89" s="15">
        <f t="shared" si="169"/>
        <v>-96.127428790496793</v>
      </c>
      <c r="BS89" s="40">
        <f t="shared" si="170"/>
        <v>-1</v>
      </c>
      <c r="BU89" s="45">
        <f>_xll.OneStreamExcelAddIn.XFFunctions.XFGetCell("TRUE", "CONSOL", $D$3,"TOT_Entity","USD","Actual",[1]Setup!C13,"PERIODIC",$B89,"TOPFLOW","TOP","TOP","top1",$C89,"top3","Open_Acute_DIV1","TOP5","TOP6","REPORTED","TOP8")</f>
        <v>0</v>
      </c>
      <c r="BV89" s="15">
        <f>_xll.OneStreamExcelAddIn.XFFunctions.XFGetCell("TRUE", "CONSOL", $D$3,"TOT_Entity","Aggregated","Budget_Working",[1]Setup!C13,"PERIODIC",$B89,"TOPFLOW","TOP","TOP","top1",$C89,"top3","Open_Acute_DIV1","TOP5","TOP6","REPORTED","TOP8")</f>
        <v>97.243373837119805</v>
      </c>
      <c r="BW89" s="15">
        <f t="shared" si="171"/>
        <v>-97.243373837119805</v>
      </c>
      <c r="BX89" s="40">
        <f t="shared" si="172"/>
        <v>-1</v>
      </c>
      <c r="BZ89" s="45">
        <f>_xll.OneStreamExcelAddIn.XFFunctions.XFGetCell("TRUE", "CONSOL", $D$3,"TOT_Entity","USD","Actual",[1]Setup!C14,"PERIODIC",$B89,"TOPFLOW","TOP","TOP","top1",$C89,"top3","Open_Acute_DIV1","TOP5","TOP6","REPORTED","TOP8")</f>
        <v>0</v>
      </c>
      <c r="CA89" s="15">
        <f>_xll.OneStreamExcelAddIn.XFFunctions.XFGetCell("TRUE", "CONSOL", $D$3,"TOT_Entity","Aggregated","Budget_Working",[1]Setup!C14,"PERIODIC",$B89,"TOPFLOW","TOP","TOP","top1",$C89,"top3","Open_Acute_DIV1","TOP5","TOP6","REPORTED","TOP8")</f>
        <v>94.243095542907795</v>
      </c>
      <c r="CB89" s="15">
        <f t="shared" si="173"/>
        <v>-94.243095542907795</v>
      </c>
      <c r="CC89" s="40">
        <f t="shared" si="174"/>
        <v>-1</v>
      </c>
      <c r="CE89" s="45">
        <f>_xll.OneStreamExcelAddIn.XFFunctions.XFGetCell("TRUE", "CONSOL", $D$3,"TOT_Entity","USD","Actual",[1]Setup!C15,"PERIODIC",$B89,"TOPFLOW","TOP","TOP","top1",$C89,"top3","Open_Acute_DIV1","TOP5","TOP6","REPORTED","TOP8")</f>
        <v>0</v>
      </c>
      <c r="CF89" s="15">
        <f>_xll.OneStreamExcelAddIn.XFFunctions.XFGetCell("TRUE", "CONSOL", $D$3,"TOT_Entity","Aggregated","Budget_Working",[1]Setup!C15,"PERIODIC",$B89,"TOPFLOW","TOP","TOP","top1",$C89,"top3","Open_Acute_DIV1","TOP5","TOP6","REPORTED","TOP8")</f>
        <v>93.836832607471393</v>
      </c>
      <c r="CG89" s="15">
        <f t="shared" si="175"/>
        <v>-93.836832607471393</v>
      </c>
      <c r="CH89" s="40">
        <f t="shared" si="176"/>
        <v>-1</v>
      </c>
      <c r="CI89" s="45"/>
      <c r="CJ89" s="45">
        <f>_xll.OneStreamExcelAddIn.XFFunctions.XFGetCell("TRUE", "CONSOL", $D$3,"TOT_Entity","USD","Actual",[1]Setup!C4,"PERIODIC",$B89,"TOPFLOW","TOP","TOP","top1",$C89,"top3","Open_Acute_DIV1","TOP5","TOP6","REPORTED","TOP8")</f>
        <v>81.8172506868559</v>
      </c>
      <c r="CK89" s="45">
        <f>_xll.OneStreamExcelAddIn.XFFunctions.XFGetCell("TRUE", "CONSOL", $D$3,"TOT_Entity","USD","Actual",[1]Setup!C5,"PERIODIC",$B89,"TOPFLOW","TOP","TOP","top1",$C89,"top3","Open_Acute_DIV1","TOP5","TOP6","REPORTED","TOP8")</f>
        <v>91.857955063983397</v>
      </c>
      <c r="CL89" s="45">
        <f>_xll.OneStreamExcelAddIn.XFFunctions.XFGetCell("TRUE", "CONSOL", $D$3,"TOT_Entity","USD","Actual",[1]Setup!C6,"PERIODIC",$B89,"TOPFLOW","TOP","TOP","top1",$C89,"top3","Open_Acute_DIV1","TOP5","TOP6","REPORTED","TOP8")</f>
        <v>93.513273057063799</v>
      </c>
      <c r="CM89" s="45">
        <f>_xll.OneStreamExcelAddIn.XFFunctions.XFGetCell("TRUE", "CONSOL", $D$3,"TOT_Entity","USD","Actual",[1]Setup!C7,"PERIODIC",$B89,"TOPFLOW","TOP","TOP","top1",$C89,"top3","Open_Acute_DIV1","TOP5","TOP6","REPORTED","TOP8")</f>
        <v>84.117104266166706</v>
      </c>
      <c r="CN89" s="45">
        <f>_xll.OneStreamExcelAddIn.XFFunctions.XFGetCell("TRUE", "CONSOL", $D$3,"TOT_Entity","USD","Actual",[1]Setup!C8,"PERIODIC",$B89,"TOPFLOW","TOP","TOP","top1",$C89,"top3","Open_Acute_DIV1","TOP5","TOP6","REPORTED","TOP8")</f>
        <v>-338.87744156312903</v>
      </c>
      <c r="CO89" s="45">
        <f>_xll.OneStreamExcelAddIn.XFFunctions.XFGetCell("TRUE", "CONSOL", $D$3,"TOT_Entity","USD","Actual",[1]Setup!C9,"PERIODIC",$B89,"TOPFLOW","TOP","TOP","top1",$C89,"top3","Open_Acute_DIV1","TOP5","TOP6","REPORTED","TOP8")</f>
        <v>0</v>
      </c>
      <c r="CP89" s="45">
        <f>_xll.OneStreamExcelAddIn.XFFunctions.XFGetCell("TRUE", "CONSOL", $D$3,"TOT_Entity","USD","Actual",[1]Setup!C10,"PERIODIC",$B89,"TOPFLOW","TOP","TOP","top1",$C89,"top3","Open_Acute_DIV1","TOP5","TOP6","REPORTED","TOP8")</f>
        <v>0</v>
      </c>
      <c r="CQ89" s="45">
        <f>_xll.OneStreamExcelAddIn.XFFunctions.XFGetCell("TRUE", "CONSOL", $D$3,"TOT_Entity","USD","Actual",[1]Setup!C11,"PERIODIC",$B89,"TOPFLOW","TOP","TOP","top1",$C89,"top3","Open_Acute_DIV1","TOP5","TOP6","REPORTED","TOP8")</f>
        <v>0</v>
      </c>
      <c r="CR89" s="45">
        <f>_xll.OneStreamExcelAddIn.XFFunctions.XFGetCell("TRUE", "CONSOL", $D$3,"TOT_Entity","USD","Actual",[1]Setup!C12,"PERIODIC",$B89,"TOPFLOW","TOP","TOP","top1",$C89,"top3","Open_Acute_DIV1","TOP5","TOP6","REPORTED","TOP8")</f>
        <v>0</v>
      </c>
      <c r="CS89" s="45">
        <f>_xll.OneStreamExcelAddIn.XFFunctions.XFGetCell("TRUE", "CONSOL", $D$3,"TOT_Entity","USD","Actual",[1]Setup!C13,"PERIODIC",$B89,"TOPFLOW","TOP","TOP","top1",$C89,"top3","Open_Acute_DIV1","TOP5","TOP6","REPORTED","TOP8")</f>
        <v>0</v>
      </c>
      <c r="CT89" s="45">
        <f>_xll.OneStreamExcelAddIn.XFFunctions.XFGetCell("TRUE", "CONSOL", $D$3,"TOT_Entity","USD","Actual",[1]Setup!C14,"PERIODIC",$B89,"TOPFLOW","TOP","TOP","top1",$C89,"top3","Open_Acute_DIV1","TOP5","TOP6","REPORTED","TOP8")</f>
        <v>0</v>
      </c>
      <c r="CU89" s="45">
        <f>_xll.OneStreamExcelAddIn.XFFunctions.XFGetCell("TRUE", "CONSOL", $D$3,"TOT_Entity","USD","Actual",[1]Setup!C15,"PERIODIC",$B89,"TOPFLOW","TOP","TOP","top1",$C89,"top3","Open_Acute_DIV1","TOP5","TOP6","REPORTED","TOP8")</f>
        <v>0</v>
      </c>
      <c r="CV89" s="45"/>
      <c r="CW89" s="45">
        <f>_xll.OneStreamExcelAddIn.XFFunctions.XFGetCell("TRUE", "CONSOL", $D$3,"TOT_Entity","USD","Actual",[1]Setup!C17,"PERIODIC",$B89,"TOPFLOW","TOP","TOP","top1",$C89,"top3","Open_Acute_DIV1","TOP5","TOP6","REPORTED","TOP8")</f>
        <v>105.35091245638</v>
      </c>
      <c r="CX89" s="45">
        <f>_xll.OneStreamExcelAddIn.XFFunctions.XFGetCell("TRUE", "CONSOL", $D$3,"TOT_Entity","USD","Actual",[1]Setup!C18,"PERIODIC",$B89,"TOPFLOW","TOP","TOP","top1",$C89,"top3","Open_Acute_DIV1","TOP5","TOP6","REPORTED","TOP8")</f>
        <v>113.631951077972</v>
      </c>
      <c r="CY89" s="45">
        <f>_xll.OneStreamExcelAddIn.XFFunctions.XFGetCell("TRUE", "CONSOL", $D$3,"TOT_Entity","USD","Actual",[1]Setup!C19,"PERIODIC",$B89,"TOPFLOW","TOP","TOP","top1",$C89,"top3","Open_Acute_DIV1","TOP5","TOP6","REPORTED","TOP8")</f>
        <v>117.997362960747</v>
      </c>
      <c r="CZ89" s="45">
        <f>_xll.OneStreamExcelAddIn.XFFunctions.XFGetCell("TRUE", "CONSOL", $D$3,"TOT_Entity","USD","Actual",[1]Setup!C20,"PERIODIC",$B89,"TOPFLOW","TOP","TOP","top1",$C89,"top3","Open_Acute_DIV1","TOP5","TOP6","REPORTED","TOP8")</f>
        <v>117.228149079706</v>
      </c>
      <c r="DA89" s="45">
        <f>_xll.OneStreamExcelAddIn.XFFunctions.XFGetCell("TRUE", "CONSOL", $D$3,"TOT_Entity","USD","Actual",[1]Setup!C21,"PERIODIC",$B89,"TOPFLOW","TOP","TOP","top1",$C89,"top3","Open_Acute_DIV1","TOP5","TOP6","REPORTED","TOP8")</f>
        <v>112.23762428878</v>
      </c>
      <c r="DB89" s="45">
        <f>_xll.OneStreamExcelAddIn.XFFunctions.XFGetCell("TRUE", "CONSOL", $D$3,"TOT_Entity","USD","Actual",[1]Setup!C22,"PERIODIC",$B89,"TOPFLOW","TOP","TOP","top1",$C89,"top3","Open_Acute_DIV1","TOP5","TOP6","REPORTED","TOP8")</f>
        <v>104.893904323475</v>
      </c>
      <c r="DC89" s="45">
        <f>_xll.OneStreamExcelAddIn.XFFunctions.XFGetCell("TRUE", "CONSOL", $D$3,"TOT_Entity","USD","Actual",[1]Setup!C23,"PERIODIC",$B89,"TOPFLOW","TOP","TOP","top1",$C89,"top3","Open_Acute_DIV1","TOP5","TOP6","REPORTED","TOP8")</f>
        <v>100.24955228973501</v>
      </c>
      <c r="DD89" s="45">
        <f>_xll.OneStreamExcelAddIn.XFFunctions.XFGetCell("TRUE", "CONSOL", $D$3,"TOT_Entity","USD","Actual",[1]Setup!C24,"PERIODIC",$B89,"TOPFLOW","TOP","TOP","top1",$C89,"top3","Open_Acute_DIV1","TOP5","TOP6","REPORTED","TOP8")</f>
        <v>87.5936870117974</v>
      </c>
      <c r="DE89" s="45">
        <f>_xll.OneStreamExcelAddIn.XFFunctions.XFGetCell("TRUE", "CONSOL", $D$3,"TOT_Entity","USD","Actual",[1]Setup!C25,"PERIODIC",$B89,"TOPFLOW","TOP","TOP","top1",$C89,"top3","Open_Acute_DIV1","TOP5","TOP6","REPORTED","TOP8")</f>
        <v>92.695452364366901</v>
      </c>
      <c r="DF89" s="45">
        <f>_xll.OneStreamExcelAddIn.XFFunctions.XFGetCell("TRUE", "CONSOL", $D$3,"TOT_Entity","USD","Actual",[1]Setup!C26,"PERIODIC",$B89,"TOPFLOW","TOP","TOP","top1",$C89,"top3","Open_Acute_DIV1","TOP5","TOP6","REPORTED","TOP8")</f>
        <v>95.343785287551597</v>
      </c>
      <c r="DG89" s="45">
        <f>_xll.OneStreamExcelAddIn.XFFunctions.XFGetCell("TRUE", "CONSOL", $D$3,"TOT_Entity","USD","Actual",[1]Setup!C27,"PERIODIC",$B89,"TOPFLOW","TOP","TOP","top1",$C89,"top3","Open_Acute_DIV1","TOP5","TOP6","REPORTED","TOP8")</f>
        <v>90.018406818445101</v>
      </c>
      <c r="DH89" s="45">
        <f>_xll.OneStreamExcelAddIn.XFFunctions.XFGetCell("TRUE", "CONSOL", $D$3,"TOT_Entity","USD","Actual",[1]Setup!C28,"PERIODIC",$B89,"TOPFLOW","TOP","TOP","top1",$C89,"top3","Open_Acute_DIV1","TOP5","TOP6","REPORTED","TOP8")</f>
        <v>72.786380549081798</v>
      </c>
      <c r="DI89" s="45"/>
      <c r="DJ89" s="45">
        <f>_xll.OneStreamExcelAddIn.XFFunctions.XFGetCell("TRUE", "CONSOL", $D$3,"TOT_Entity","Aggregated","Budget_Working",[1]Setup!C4,"PERIODIC",$B89,"TOPFLOW","TOP","TOP","top1",$C89,"top3","Open_Acute_DIV1","TOP5","TOP6","REPORTED","TOP8")</f>
        <v>91.108450766231002</v>
      </c>
      <c r="DK89" s="45">
        <f>_xll.OneStreamExcelAddIn.XFFunctions.XFGetCell("TRUE", "CONSOL", $D$3,"TOT_Entity","Aggregated","Budget_Working",[1]Setup!C5,"PERIODIC",$B89,"TOPFLOW","TOP","TOP","top1",$C89,"top3","Open_Acute_DIV1","TOP5","TOP6","REPORTED","TOP8")</f>
        <v>95.717009734587606</v>
      </c>
      <c r="DL89" s="45">
        <f>_xll.OneStreamExcelAddIn.XFFunctions.XFGetCell("TRUE", "CONSOL", $D$3,"TOT_Entity","Aggregated","Budget_Working",[1]Setup!C6,"PERIODIC",$B89,"TOPFLOW","TOP","TOP","top1",$C89,"top3","Open_Acute_DIV1","TOP5","TOP6","REPORTED","TOP8")</f>
        <v>94.353244591332995</v>
      </c>
      <c r="DM89" s="45">
        <f>_xll.OneStreamExcelAddIn.XFFunctions.XFGetCell("TRUE", "CONSOL", $D$3,"TOT_Entity","Aggregated","Budget_Working",[1]Setup!C7,"PERIODIC",$B89,"TOPFLOW","TOP","TOP","top1",$C89,"top3","Open_Acute_DIV1","TOP5","TOP6","REPORTED","TOP8")</f>
        <v>97.082820233753907</v>
      </c>
      <c r="DN89" s="45">
        <f>_xll.OneStreamExcelAddIn.XFFunctions.XFGetCell("TRUE", "CONSOL", $D$3,"TOT_Entity","Aggregated","Budget_Working",[1]Setup!C8,"PERIODIC",$B89,"TOPFLOW","TOP","TOP","top1",$C89,"top3","Open_Acute_DIV1","TOP5","TOP6","REPORTED","TOP8")</f>
        <v>96.011307313202195</v>
      </c>
      <c r="DO89" s="45">
        <f>_xll.OneStreamExcelAddIn.XFFunctions.XFGetCell("TRUE", "CONSOL", $D$3,"TOT_Entity","Aggregated","Budget_Working",[1]Setup!C9,"PERIODIC",$B89,"TOPFLOW","TOP","TOP","top1",$C89,"top3","Open_Acute_DIV1","TOP5","TOP6","REPORTED","TOP8")</f>
        <v>96.852205654032403</v>
      </c>
      <c r="DP89" s="45">
        <f>_xll.OneStreamExcelAddIn.XFFunctions.XFGetCell("TRUE", "CONSOL", $D$3,"TOT_Entity","Aggregated","Budget_Working",[1]Setup!C10,"PERIODIC",$B89,"TOPFLOW","TOP","TOP","top1",$C89,"top3","Open_Acute_DIV1","TOP5","TOP6","REPORTED","TOP8")</f>
        <v>95.714667463987794</v>
      </c>
      <c r="DQ89" s="45">
        <f>_xll.OneStreamExcelAddIn.XFFunctions.XFGetCell("TRUE", "CONSOL", $D$3,"TOT_Entity","Aggregated","Budget_Working",[1]Setup!C11,"PERIODIC",$B89,"TOPFLOW","TOP","TOP","top1",$C89,"top3","Open_Acute_DIV1","TOP5","TOP6","REPORTED","TOP8")</f>
        <v>91.686370010968503</v>
      </c>
      <c r="DR89" s="45">
        <f>_xll.OneStreamExcelAddIn.XFFunctions.XFGetCell("TRUE", "CONSOL", $D$3,"TOT_Entity","Aggregated","Budget_Working",[1]Setup!C12,"PERIODIC",$B89,"TOPFLOW","TOP","TOP","top1",$C89,"top3","Open_Acute_DIV1","TOP5","TOP6","REPORTED","TOP8")</f>
        <v>96.127428790496793</v>
      </c>
      <c r="DS89" s="45">
        <f>_xll.OneStreamExcelAddIn.XFFunctions.XFGetCell("TRUE", "CONSOL", $D$3,"TOT_Entity","Aggregated","Budget_Working",[1]Setup!C13,"PERIODIC",$B89,"TOPFLOW","TOP","TOP","top1",$C89,"top3","Open_Acute_DIV1","TOP5","TOP6","REPORTED","TOP8")</f>
        <v>97.243373837119805</v>
      </c>
      <c r="DT89" s="45">
        <f>_xll.OneStreamExcelAddIn.XFFunctions.XFGetCell("TRUE", "CONSOL", $D$3,"TOT_Entity","Aggregated","Budget_Working",[1]Setup!C14,"PERIODIC",$B89,"TOPFLOW","TOP","TOP","top1",$C89,"top3","Open_Acute_DIV1","TOP5","TOP6","REPORTED","TOP8")</f>
        <v>94.243095542907795</v>
      </c>
      <c r="DU89" s="45">
        <f>_xll.OneStreamExcelAddIn.XFFunctions.XFGetCell("TRUE", "CONSOL", $D$3,"TOT_Entity","Aggregated","Budget_Working",[1]Setup!C15,"PERIODIC",$B89,"TOPFLOW","TOP","TOP","top1",$C89,"top3","Open_Acute_DIV1","TOP5","TOP6","REPORTED","TOP8")</f>
        <v>93.836832607471393</v>
      </c>
      <c r="DV89" s="45"/>
      <c r="DW89" s="45">
        <f>_xll.OneStreamExcelAddIn.XFFunctions.XFGetCell("TRUE", "CONSOL", $D$3,"TOT_Entity","USD","Budget_Final",[1]Setup!C17,"PERIODIC",$B89,"TOPFLOW","TOP","TOP","top1",$C89,"top3","Open_Acute_DIV1","TOP5","TOP6","REPORTED","TOP8")</f>
        <v>105.354905804184</v>
      </c>
      <c r="DX89" s="45">
        <f>_xll.OneStreamExcelAddIn.XFFunctions.XFGetCell("TRUE", "CONSOL", $D$3,"TOT_Entity","USD","Budget_Final",[1]Setup!C18,"PERIODIC",$B89,"TOPFLOW","TOP","TOP","top1",$C89,"top3","Open_Acute_DIV1","TOP5","TOP6","REPORTED","TOP8")</f>
        <v>110.668165201962</v>
      </c>
      <c r="DY89" s="45">
        <f>_xll.OneStreamExcelAddIn.XFFunctions.XFGetCell("TRUE", "CONSOL", $D$3,"TOT_Entity","USD","Budget_Final",[1]Setup!C19,"PERIODIC",$B89,"TOPFLOW","TOP","TOP","top1",$C89,"top3","Open_Acute_DIV1","TOP5","TOP6","REPORTED","TOP8")</f>
        <v>111.876965793525</v>
      </c>
      <c r="DZ89" s="45">
        <f>_xll.OneStreamExcelAddIn.XFFunctions.XFGetCell("TRUE", "CONSOL", $D$3,"TOT_Entity","USD","Budget_Final",[1]Setup!C20,"PERIODIC",$B89,"TOPFLOW","TOP","TOP","top1",$C89,"top3","Open_Acute_DIV1","TOP5","TOP6","REPORTED","TOP8")</f>
        <v>114.81493042596399</v>
      </c>
      <c r="EA89" s="45">
        <f>_xll.OneStreamExcelAddIn.XFFunctions.XFGetCell("TRUE", "CONSOL", $D$3,"TOT_Entity","USD","Budget_Final",[1]Setup!C21,"PERIODIC",$B89,"TOPFLOW","TOP","TOP","top1",$C89,"top3","Open_Acute_DIV1","TOP5","TOP6","REPORTED","TOP8")</f>
        <v>114.33766373696901</v>
      </c>
      <c r="EB89" s="45">
        <f>_xll.OneStreamExcelAddIn.XFFunctions.XFGetCell("TRUE", "CONSOL", $D$3,"TOT_Entity","USD","Budget_Final",[1]Setup!C22,"PERIODIC",$B89,"TOPFLOW","TOP","TOP","top1",$C89,"top3","Open_Acute_DIV1","TOP5","TOP6","REPORTED","TOP8")</f>
        <v>112.155708691635</v>
      </c>
      <c r="EC89" s="45">
        <f>_xll.OneStreamExcelAddIn.XFFunctions.XFGetCell("TRUE", "CONSOL", $D$3,"TOT_Entity","USD","Budget_Final",[1]Setup!C23,"PERIODIC",$B89,"TOPFLOW","TOP","TOP","top1",$C89,"top3","Open_Acute_DIV1","TOP5","TOP6","REPORTED","TOP8")</f>
        <v>114.092935449709</v>
      </c>
      <c r="ED89" s="45">
        <f>_xll.OneStreamExcelAddIn.XFFunctions.XFGetCell("TRUE", "CONSOL", $D$3,"TOT_Entity","USD","Budget_Final",[1]Setup!C24,"PERIODIC",$B89,"TOPFLOW","TOP","TOP","top1",$C89,"top3","Open_Acute_DIV1","TOP5","TOP6","REPORTED","TOP8")</f>
        <v>114.38144000718501</v>
      </c>
      <c r="EE89" s="45">
        <f>_xll.OneStreamExcelAddIn.XFFunctions.XFGetCell("TRUE", "CONSOL", $D$3,"TOT_Entity","USD","Budget_Final",[1]Setup!C25,"PERIODIC",$B89,"TOPFLOW","TOP","TOP","top1",$C89,"top3","Open_Acute_DIV1","TOP5","TOP6","REPORTED","TOP8")</f>
        <v>117.725156004548</v>
      </c>
      <c r="EF89" s="45">
        <f>_xll.OneStreamExcelAddIn.XFFunctions.XFGetCell("TRUE", "CONSOL", $D$3,"TOT_Entity","USD","Budget_Final",[1]Setup!C26,"PERIODIC",$B89,"TOPFLOW","TOP","TOP","top1",$C89,"top3","Open_Acute_DIV1","TOP5","TOP6","REPORTED","TOP8")</f>
        <v>113.55872557743101</v>
      </c>
      <c r="EG89" s="45">
        <f>_xll.OneStreamExcelAddIn.XFFunctions.XFGetCell("TRUE", "CONSOL", $D$3,"TOT_Entity","USD","Budget_Final",[1]Setup!C27,"PERIODIC",$B89,"TOPFLOW","TOP","TOP","top1",$C89,"top3","Open_Acute_DIV1","TOP5","TOP6","REPORTED","TOP8")</f>
        <v>110.236105622705</v>
      </c>
      <c r="EH89" s="45">
        <f>_xll.OneStreamExcelAddIn.XFFunctions.XFGetCell("TRUE", "CONSOL", $D$3,"TOT_Entity","USD","Budget_Final",[1]Setup!C28,"PERIODIC",$B89,"TOPFLOW","TOP","TOP","top1",$C89,"top3","Open_Acute_DIV1","TOP5","TOP6","REPORTED","TOP8")</f>
        <v>108.691198937647</v>
      </c>
    </row>
    <row r="90" spans="2:138" x14ac:dyDescent="0.25">
      <c r="B90" s="51">
        <v>91102</v>
      </c>
      <c r="C90" s="51">
        <v>9800</v>
      </c>
      <c r="D90" t="s">
        <v>139</v>
      </c>
      <c r="E90" s="15">
        <f>_xll.OneStreamExcelAddIn.XFFunctions.XFGetCell("TRUE", "CONSOL", $D$3,"TOT_Entity","USD","Actual",$E$3,"PERIODIC",$B90,"TOPFLOW","TOP","TOP","top1",$C90,"top3","Open_Acute_DIV1","TOP5","TOP6","REPORTED","TOP8")</f>
        <v>0</v>
      </c>
      <c r="F90" s="45">
        <f>_xll.OneStreamExcelAddIn.XFFunctions.XFGetCell("TRUE", "CONSOL", $D$3,"TOT_Entity","Aggregated","Budget_Working",$E$3,"PERIODIC",$B90,"TOPFLOW","TOP","TOP","top1",$C90,"top3","Open_Acute_DIV1","TOP5","TOP6","REPORTED","TOP8")</f>
        <v>114</v>
      </c>
      <c r="G90" s="97">
        <f t="shared" si="178"/>
        <v>-114</v>
      </c>
      <c r="H90" s="55">
        <f t="shared" si="149"/>
        <v>-1</v>
      </c>
      <c r="I90" s="41"/>
      <c r="J90" s="15">
        <f>_xll.OneStreamExcelAddIn.XFFunctions.XFGetCell("TRUE", "CONSOL", $D$3,"TOT_Entity","USD","Actual",$E$3,"YTD",$B90,"TOPFLOW","TOP","TOP","top1",$C90,"top3","Open_Acute_DIV1","TOP5","TOP6","REPORTED","TOP8")</f>
        <v>0</v>
      </c>
      <c r="K90" s="45">
        <f>_xll.OneStreamExcelAddIn.XFFunctions.XFGetCell("TRUE", "CONSOL", $D$3,"TOT_Entity","Aggregated","Budget_Working",$E$3,"YTD",$B90,"TOPFLOW","TOP","TOP","top1",$C90,"top3","Open_Acute_DIV1","TOP5","TOP6","REPORTED","TOP8")</f>
        <v>114</v>
      </c>
      <c r="L90" s="99">
        <f t="shared" si="179"/>
        <v>-114</v>
      </c>
      <c r="M90" s="40">
        <f t="shared" si="150"/>
        <v>-1</v>
      </c>
      <c r="N90" s="41"/>
      <c r="O90" s="15">
        <f>_xll.OneStreamExcelAddIn.XFFunctions.XFGetCell("TRUE", "CONSOL", $D$3,"TOT_Entity","USD","Actual",$F$3,"YTD",$B90,"TOPFLOW","TOP","TOP","top1",$C90,"top3","Open_Acute_DIV1","TOP5","TOP6","REPORTED","TOP8")</f>
        <v>138</v>
      </c>
      <c r="P90" s="99">
        <f>E90-O90</f>
        <v>-138</v>
      </c>
      <c r="Q90" s="40">
        <f t="shared" si="151"/>
        <v>-1</v>
      </c>
      <c r="R90" s="41"/>
      <c r="S90" s="15">
        <f>_xll.OneStreamExcelAddIn.XFFunctions.XFGetCell("TRUE", "CONSOL", $D$3,"TOT_Entity","USD","MIDFCST",$E$3,"MTD",$B90,"TOPFLOW","TOP","TOP","top1",$C90,"top3","Open_Acute_DIV1","TOP5","TOP6","REPORTED","TOP8")</f>
        <v>0</v>
      </c>
      <c r="T90" s="99">
        <f t="shared" si="152"/>
        <v>0</v>
      </c>
      <c r="U90" s="40">
        <f t="shared" si="177"/>
        <v>0</v>
      </c>
      <c r="V90" s="41"/>
      <c r="W90" s="42"/>
      <c r="X90" s="43"/>
      <c r="Y90" s="42"/>
      <c r="Z90" s="44"/>
      <c r="AB90" s="15">
        <f>_xll.OneStreamExcelAddIn.XFFunctions.XFGetCell("TRUE", "CONSOL", $D$3,"TOT_Entity","USD","Actual",[1]Setup!C4,"PERIODIC",$B90,"TOPFLOW","TOP","TOP","top1",$C90,"top3","Open_Acute_DIV1","TOP5","TOP6","REPORTED","TOP8")</f>
        <v>138</v>
      </c>
      <c r="AC90" s="15">
        <f>_xll.OneStreamExcelAddIn.XFFunctions.XFGetCell("TRUE", "CONSOL", $D$3,"TOT_Entity","Aggregated","Budget_Working",[1]Setup!C4,"PERIODIC",$B90,"TOPFLOW","TOP","TOP","top1",$C90,"top3","Open_Acute_DIV1","TOP5","TOP6","REPORTED","TOP8")</f>
        <v>114</v>
      </c>
      <c r="AD90" s="15">
        <f t="shared" si="153"/>
        <v>24</v>
      </c>
      <c r="AE90" s="40">
        <f t="shared" si="154"/>
        <v>0.21052631578947367</v>
      </c>
      <c r="AG90" s="15">
        <f>_xll.OneStreamExcelAddIn.XFFunctions.XFGetCell("TRUE", "CONSOL", $D$3,"TOT_Entity","USD","Actual",[1]Setup!C5,"PERIODIC",$B90,"TOPFLOW","TOP","TOP","top1",$C90,"top3","Open_Acute_DIV1","TOP5","TOP6","REPORTED","TOP8")</f>
        <v>138</v>
      </c>
      <c r="AH90" s="15">
        <f>_xll.OneStreamExcelAddIn.XFFunctions.XFGetCell("TRUE", "CONSOL", $D$3,"TOT_Entity","Aggregated","Budget_Working",[1]Setup!C5,"PERIODIC",$B90,"TOPFLOW","TOP","TOP","top1",$C90,"top3","Open_Acute_DIV1","TOP5","TOP6","REPORTED","TOP8")</f>
        <v>114</v>
      </c>
      <c r="AI90" s="15">
        <f t="shared" si="155"/>
        <v>24</v>
      </c>
      <c r="AJ90" s="40">
        <f t="shared" si="156"/>
        <v>0.21052631578947367</v>
      </c>
      <c r="AL90" s="15">
        <f>_xll.OneStreamExcelAddIn.XFFunctions.XFGetCell("TRUE", "CONSOL", $D$3,"TOT_Entity","USD","Actual",[1]Setup!C6,"PERIODIC",$B90,"TOPFLOW","TOP","TOP","top1",$C90,"top3","Open_Acute_DIV1","TOP5","TOP6","REPORTED","TOP8")</f>
        <v>138</v>
      </c>
      <c r="AM90" s="15">
        <f>_xll.OneStreamExcelAddIn.XFFunctions.XFGetCell("TRUE", "CONSOL", $D$3,"TOT_Entity","Aggregated","Budget_Working",[1]Setup!C6,"PERIODIC",$B90,"TOPFLOW","TOP","TOP","top1",$C90,"top3","Open_Acute_DIV1","TOP5","TOP6","REPORTED","TOP8")</f>
        <v>114</v>
      </c>
      <c r="AN90" s="15">
        <f t="shared" si="157"/>
        <v>24</v>
      </c>
      <c r="AO90" s="40">
        <f t="shared" si="158"/>
        <v>0.21052631578947367</v>
      </c>
      <c r="AQ90" s="15">
        <f>_xll.OneStreamExcelAddIn.XFFunctions.XFGetCell("TRUE", "CONSOL", $D$3,"TOT_Entity","USD","Actual",[1]Setup!C7,"PERIODIC",$B90,"TOPFLOW","TOP","TOP","top1",$C90,"top3","Open_Acute_DIV1","TOP5","TOP6","REPORTED","TOP8")</f>
        <v>0</v>
      </c>
      <c r="AR90" s="15">
        <f>_xll.OneStreamExcelAddIn.XFFunctions.XFGetCell("TRUE", "CONSOL", $D$3,"TOT_Entity","Aggregated","Budget_Working",[1]Setup!C7,"PERIODIC",$B90,"TOPFLOW","TOP","TOP","top1",$C90,"top3","Open_Acute_DIV1","TOP5","TOP6","REPORTED","TOP8")</f>
        <v>114</v>
      </c>
      <c r="AS90" s="15">
        <f t="shared" si="159"/>
        <v>-114</v>
      </c>
      <c r="AT90" s="40">
        <f t="shared" si="160"/>
        <v>-1</v>
      </c>
      <c r="AV90" s="15">
        <f>_xll.OneStreamExcelAddIn.XFFunctions.XFGetCell("TRUE", "CONSOL", $D$3,"TOT_Entity","USD","Actual",[1]Setup!C8,"PERIODIC",$B90,"TOPFLOW","TOP","TOP","top1",$C90,"top3","Open_Acute_DIV1","TOP5","TOP6","REPORTED","TOP8")</f>
        <v>0</v>
      </c>
      <c r="AW90" s="15">
        <f>_xll.OneStreamExcelAddIn.XFFunctions.XFGetCell("TRUE", "CONSOL", $D$3,"TOT_Entity","Aggregated","Budget_Working",[1]Setup!C8,"PERIODIC",$B90,"TOPFLOW","TOP","TOP","top1",$C90,"top3","Open_Acute_DIV1","TOP5","TOP6","REPORTED","TOP8")</f>
        <v>114</v>
      </c>
      <c r="AX90" s="15">
        <f t="shared" si="161"/>
        <v>-114</v>
      </c>
      <c r="AY90" s="40">
        <f t="shared" si="162"/>
        <v>-1</v>
      </c>
      <c r="BA90" s="15">
        <f>_xll.OneStreamExcelAddIn.XFFunctions.XFGetCell("TRUE", "CONSOL", $D$3,"TOT_Entity","USD","Actual",[1]Setup!C9,"PERIODIC",$B90,"TOPFLOW","TOP","TOP","top1",$C90,"top3","Open_Acute_DIV1","TOP5","TOP6","REPORTED","TOP8")</f>
        <v>0</v>
      </c>
      <c r="BB90" s="15">
        <f>_xll.OneStreamExcelAddIn.XFFunctions.XFGetCell("TRUE", "CONSOL", $D$3,"TOT_Entity","Aggregated","Budget_Working",[1]Setup!C9,"PERIODIC",$B90,"TOPFLOW","TOP","TOP","top1",$C90,"top3","Open_Acute_DIV1","TOP5","TOP6","REPORTED","TOP8")</f>
        <v>114</v>
      </c>
      <c r="BC90" s="15">
        <f t="shared" si="163"/>
        <v>-114</v>
      </c>
      <c r="BD90" s="40">
        <f t="shared" si="164"/>
        <v>-1</v>
      </c>
      <c r="BF90" s="15">
        <f>_xll.OneStreamExcelAddIn.XFFunctions.XFGetCell("TRUE", "CONSOL", $D$3,"TOT_Entity","USD","Actual",[1]Setup!C10,"PERIODIC",$B90,"TOPFLOW","TOP","TOP","top1",$C90,"top3","Open_Acute_DIV1","TOP5","TOP6","REPORTED","TOP8")</f>
        <v>0</v>
      </c>
      <c r="BG90" s="15">
        <f>_xll.OneStreamExcelAddIn.XFFunctions.XFGetCell("TRUE", "CONSOL", $D$3,"TOT_Entity","Aggregated","Budget_Working",[1]Setup!C10,"PERIODIC",$B90,"TOPFLOW","TOP","TOP","top1",$C90,"top3","Open_Acute_DIV1","TOP5","TOP6","REPORTED","TOP8")</f>
        <v>114</v>
      </c>
      <c r="BH90" s="15">
        <f t="shared" si="165"/>
        <v>-114</v>
      </c>
      <c r="BI90" s="40">
        <f t="shared" si="166"/>
        <v>-1</v>
      </c>
      <c r="BK90" s="15">
        <f>_xll.OneStreamExcelAddIn.XFFunctions.XFGetCell("TRUE", "CONSOL", $D$3,"TOT_Entity","USD","Actual",[1]Setup!C11,"PERIODIC",$B90,"TOPFLOW","TOP","TOP","top1",$C90,"top3","Open_Acute_DIV1","TOP5","TOP6","REPORTED","TOP8")</f>
        <v>0</v>
      </c>
      <c r="BL90" s="15">
        <f>_xll.OneStreamExcelAddIn.XFFunctions.XFGetCell("TRUE", "CONSOL", $D$3,"TOT_Entity","Aggregated","Budget_Working",[1]Setup!C11,"PERIODIC",$B90,"TOPFLOW","TOP","TOP","top1",$C90,"top3","Open_Acute_DIV1","TOP5","TOP6","REPORTED","TOP8")</f>
        <v>114</v>
      </c>
      <c r="BM90" s="15">
        <f t="shared" si="167"/>
        <v>-114</v>
      </c>
      <c r="BN90" s="40">
        <f t="shared" si="168"/>
        <v>-1</v>
      </c>
      <c r="BP90" s="15">
        <f>_xll.OneStreamExcelAddIn.XFFunctions.XFGetCell("TRUE", "CONSOL", $D$3,"TOT_Entity","USD","Actual",[1]Setup!C12,"PERIODIC",$B90,"TOPFLOW","TOP","TOP","top1",$C90,"top3","Open_Acute_DIV1","TOP5","TOP6","REPORTED","TOP8")</f>
        <v>0</v>
      </c>
      <c r="BQ90" s="15">
        <f>_xll.OneStreamExcelAddIn.XFFunctions.XFGetCell("TRUE", "CONSOL", $D$3,"TOT_Entity","Aggregated","Budget_Working",[1]Setup!C12,"PERIODIC",$B90,"TOPFLOW","TOP","TOP","top1",$C90,"top3","Open_Acute_DIV1","TOP5","TOP6","REPORTED","TOP8")</f>
        <v>114</v>
      </c>
      <c r="BR90" s="15">
        <f t="shared" si="169"/>
        <v>-114</v>
      </c>
      <c r="BS90" s="40">
        <f t="shared" si="170"/>
        <v>-1</v>
      </c>
      <c r="BU90" s="15">
        <f>_xll.OneStreamExcelAddIn.XFFunctions.XFGetCell("TRUE", "CONSOL", $D$3,"TOT_Entity","USD","Actual",[1]Setup!C13,"PERIODIC",$B90,"TOPFLOW","TOP","TOP","top1",$C90,"top3","Open_Acute_DIV1","TOP5","TOP6","REPORTED","TOP8")</f>
        <v>0</v>
      </c>
      <c r="BV90" s="15">
        <f>_xll.OneStreamExcelAddIn.XFFunctions.XFGetCell("TRUE", "CONSOL", $D$3,"TOT_Entity","Aggregated","Budget_Working",[1]Setup!C13,"PERIODIC",$B90,"TOPFLOW","TOP","TOP","top1",$C90,"top3","Open_Acute_DIV1","TOP5","TOP6","REPORTED","TOP8")</f>
        <v>114</v>
      </c>
      <c r="BW90" s="15">
        <f t="shared" si="171"/>
        <v>-114</v>
      </c>
      <c r="BX90" s="40">
        <f t="shared" si="172"/>
        <v>-1</v>
      </c>
      <c r="BZ90" s="15">
        <f>_xll.OneStreamExcelAddIn.XFFunctions.XFGetCell("TRUE", "CONSOL", $D$3,"TOT_Entity","USD","Actual",[1]Setup!C14,"PERIODIC",$B90,"TOPFLOW","TOP","TOP","top1",$C90,"top3","Open_Acute_DIV1","TOP5","TOP6","REPORTED","TOP8")</f>
        <v>0</v>
      </c>
      <c r="CA90" s="15">
        <f>_xll.OneStreamExcelAddIn.XFFunctions.XFGetCell("TRUE", "CONSOL", $D$3,"TOT_Entity","Aggregated","Budget_Working",[1]Setup!C14,"PERIODIC",$B90,"TOPFLOW","TOP","TOP","top1",$C90,"top3","Open_Acute_DIV1","TOP5","TOP6","REPORTED","TOP8")</f>
        <v>114</v>
      </c>
      <c r="CB90" s="15">
        <f t="shared" si="173"/>
        <v>-114</v>
      </c>
      <c r="CC90" s="40">
        <f t="shared" si="174"/>
        <v>-1</v>
      </c>
      <c r="CE90" s="15">
        <f>_xll.OneStreamExcelAddIn.XFFunctions.XFGetCell("TRUE", "CONSOL", $D$3,"TOT_Entity","USD","Actual",[1]Setup!C15,"PERIODIC",$B90,"TOPFLOW","TOP","TOP","top1",$C90,"top3","Open_Acute_DIV1","TOP5","TOP6","REPORTED","TOP8")</f>
        <v>0</v>
      </c>
      <c r="CF90" s="15">
        <f>_xll.OneStreamExcelAddIn.XFFunctions.XFGetCell("TRUE", "CONSOL", $D$3,"TOT_Entity","Aggregated","Budget_Working",[1]Setup!C15,"PERIODIC",$B90,"TOPFLOW","TOP","TOP","top1",$C90,"top3","Open_Acute_DIV1","TOP5","TOP6","REPORTED","TOP8")</f>
        <v>114</v>
      </c>
      <c r="CG90" s="15">
        <f t="shared" si="175"/>
        <v>-114</v>
      </c>
      <c r="CH90" s="40">
        <f t="shared" si="176"/>
        <v>-1</v>
      </c>
      <c r="CI90" s="15"/>
      <c r="CJ90" s="15">
        <f>_xll.OneStreamExcelAddIn.XFFunctions.XFGetCell("TRUE", "CONSOL", $D$3,"TOT_Entity","USD","Actual",[1]Setup!C4,"PERIODIC",$B90,"TOPFLOW","TOP","TOP","top1",$C90,"top3","Open_Acute_DIV1","TOP5","TOP6","REPORTED","TOP8")</f>
        <v>138</v>
      </c>
      <c r="CK90" s="15">
        <f>_xll.OneStreamExcelAddIn.XFFunctions.XFGetCell("TRUE", "CONSOL", $D$3,"TOT_Entity","USD","Actual",[1]Setup!C5,"PERIODIC",$B90,"TOPFLOW","TOP","TOP","top1",$C90,"top3","Open_Acute_DIV1","TOP5","TOP6","REPORTED","TOP8")</f>
        <v>138</v>
      </c>
      <c r="CL90" s="15">
        <f>_xll.OneStreamExcelAddIn.XFFunctions.XFGetCell("TRUE", "CONSOL", $D$3,"TOT_Entity","USD","Actual",[1]Setup!C6,"PERIODIC",$B90,"TOPFLOW","TOP","TOP","top1",$C90,"top3","Open_Acute_DIV1","TOP5","TOP6","REPORTED","TOP8")</f>
        <v>138</v>
      </c>
      <c r="CM90" s="15">
        <f>_xll.OneStreamExcelAddIn.XFFunctions.XFGetCell("TRUE", "CONSOL", $D$3,"TOT_Entity","USD","Actual",[1]Setup!C7,"PERIODIC",$B90,"TOPFLOW","TOP","TOP","top1",$C90,"top3","Open_Acute_DIV1","TOP5","TOP6","REPORTED","TOP8")</f>
        <v>0</v>
      </c>
      <c r="CN90" s="15">
        <f>_xll.OneStreamExcelAddIn.XFFunctions.XFGetCell("TRUE", "CONSOL", $D$3,"TOT_Entity","USD","Actual",[1]Setup!C8,"PERIODIC",$B90,"TOPFLOW","TOP","TOP","top1",$C90,"top3","Open_Acute_DIV1","TOP5","TOP6","REPORTED","TOP8")</f>
        <v>0</v>
      </c>
      <c r="CO90" s="15">
        <f>_xll.OneStreamExcelAddIn.XFFunctions.XFGetCell("TRUE", "CONSOL", $D$3,"TOT_Entity","USD","Actual",[1]Setup!C9,"PERIODIC",$B90,"TOPFLOW","TOP","TOP","top1",$C90,"top3","Open_Acute_DIV1","TOP5","TOP6","REPORTED","TOP8")</f>
        <v>0</v>
      </c>
      <c r="CP90" s="15">
        <f>_xll.OneStreamExcelAddIn.XFFunctions.XFGetCell("TRUE", "CONSOL", $D$3,"TOT_Entity","USD","Actual",[1]Setup!C10,"PERIODIC",$B90,"TOPFLOW","TOP","TOP","top1",$C90,"top3","Open_Acute_DIV1","TOP5","TOP6","REPORTED","TOP8")</f>
        <v>0</v>
      </c>
      <c r="CQ90" s="15">
        <f>_xll.OneStreamExcelAddIn.XFFunctions.XFGetCell("TRUE", "CONSOL", $D$3,"TOT_Entity","USD","Actual",[1]Setup!C11,"PERIODIC",$B90,"TOPFLOW","TOP","TOP","top1",$C90,"top3","Open_Acute_DIV1","TOP5","TOP6","REPORTED","TOP8")</f>
        <v>0</v>
      </c>
      <c r="CR90" s="15">
        <f>_xll.OneStreamExcelAddIn.XFFunctions.XFGetCell("TRUE", "CONSOL", $D$3,"TOT_Entity","USD","Actual",[1]Setup!C12,"PERIODIC",$B90,"TOPFLOW","TOP","TOP","top1",$C90,"top3","Open_Acute_DIV1","TOP5","TOP6","REPORTED","TOP8")</f>
        <v>0</v>
      </c>
      <c r="CS90" s="15">
        <f>_xll.OneStreamExcelAddIn.XFFunctions.XFGetCell("TRUE", "CONSOL", $D$3,"TOT_Entity","USD","Actual",[1]Setup!C13,"PERIODIC",$B90,"TOPFLOW","TOP","TOP","top1",$C90,"top3","Open_Acute_DIV1","TOP5","TOP6","REPORTED","TOP8")</f>
        <v>0</v>
      </c>
      <c r="CT90" s="15">
        <f>_xll.OneStreamExcelAddIn.XFFunctions.XFGetCell("TRUE", "CONSOL", $D$3,"TOT_Entity","USD","Actual",[1]Setup!C14,"PERIODIC",$B90,"TOPFLOW","TOP","TOP","top1",$C90,"top3","Open_Acute_DIV1","TOP5","TOP6","REPORTED","TOP8")</f>
        <v>0</v>
      </c>
      <c r="CU90" s="15">
        <f>_xll.OneStreamExcelAddIn.XFFunctions.XFGetCell("TRUE", "CONSOL", $D$3,"TOT_Entity","USD","Actual",[1]Setup!C15,"PERIODIC",$B90,"TOPFLOW","TOP","TOP","top1",$C90,"top3","Open_Acute_DIV1","TOP5","TOP6","REPORTED","TOP8")</f>
        <v>0</v>
      </c>
      <c r="CV90" s="15"/>
      <c r="CW90" s="15">
        <f>_xll.OneStreamExcelAddIn.XFFunctions.XFGetCell("TRUE", "CONSOL", $D$3,"TOT_Entity","USD","Actual",[1]Setup!C17,"PERIODIC",$B90,"TOPFLOW","TOP","TOP","top1",$C90,"top3","Open_Acute_DIV1","TOP5","TOP6","REPORTED","TOP8")</f>
        <v>138</v>
      </c>
      <c r="CX90" s="15">
        <f>_xll.OneStreamExcelAddIn.XFFunctions.XFGetCell("TRUE", "CONSOL", $D$3,"TOT_Entity","USD","Actual",[1]Setup!C18,"PERIODIC",$B90,"TOPFLOW","TOP","TOP","top1",$C90,"top3","Open_Acute_DIV1","TOP5","TOP6","REPORTED","TOP8")</f>
        <v>138</v>
      </c>
      <c r="CY90" s="15">
        <f>_xll.OneStreamExcelAddIn.XFFunctions.XFGetCell("TRUE", "CONSOL", $D$3,"TOT_Entity","USD","Actual",[1]Setup!C19,"PERIODIC",$B90,"TOPFLOW","TOP","TOP","top1",$C90,"top3","Open_Acute_DIV1","TOP5","TOP6","REPORTED","TOP8")</f>
        <v>138</v>
      </c>
      <c r="CZ90" s="15">
        <f>_xll.OneStreamExcelAddIn.XFFunctions.XFGetCell("TRUE", "CONSOL", $D$3,"TOT_Entity","USD","Actual",[1]Setup!C20,"PERIODIC",$B90,"TOPFLOW","TOP","TOP","top1",$C90,"top3","Open_Acute_DIV1","TOP5","TOP6","REPORTED","TOP8")</f>
        <v>138</v>
      </c>
      <c r="DA90" s="15">
        <f>_xll.OneStreamExcelAddIn.XFFunctions.XFGetCell("TRUE", "CONSOL", $D$3,"TOT_Entity","USD","Actual",[1]Setup!C21,"PERIODIC",$B90,"TOPFLOW","TOP","TOP","top1",$C90,"top3","Open_Acute_DIV1","TOP5","TOP6","REPORTED","TOP8")</f>
        <v>138</v>
      </c>
      <c r="DB90" s="15">
        <f>_xll.OneStreamExcelAddIn.XFFunctions.XFGetCell("TRUE", "CONSOL", $D$3,"TOT_Entity","USD","Actual",[1]Setup!C22,"PERIODIC",$B90,"TOPFLOW","TOP","TOP","top1",$C90,"top3","Open_Acute_DIV1","TOP5","TOP6","REPORTED","TOP8")</f>
        <v>138</v>
      </c>
      <c r="DC90" s="15">
        <f>_xll.OneStreamExcelAddIn.XFFunctions.XFGetCell("TRUE", "CONSOL", $D$3,"TOT_Entity","USD","Actual",[1]Setup!C23,"PERIODIC",$B90,"TOPFLOW","TOP","TOP","top1",$C90,"top3","Open_Acute_DIV1","TOP5","TOP6","REPORTED","TOP8")</f>
        <v>138</v>
      </c>
      <c r="DD90" s="15">
        <f>_xll.OneStreamExcelAddIn.XFFunctions.XFGetCell("TRUE", "CONSOL", $D$3,"TOT_Entity","USD","Actual",[1]Setup!C24,"PERIODIC",$B90,"TOPFLOW","TOP","TOP","top1",$C90,"top3","Open_Acute_DIV1","TOP5","TOP6","REPORTED","TOP8")</f>
        <v>138</v>
      </c>
      <c r="DE90" s="15">
        <f>_xll.OneStreamExcelAddIn.XFFunctions.XFGetCell("TRUE", "CONSOL", $D$3,"TOT_Entity","USD","Actual",[1]Setup!C25,"PERIODIC",$B90,"TOPFLOW","TOP","TOP","top1",$C90,"top3","Open_Acute_DIV1","TOP5","TOP6","REPORTED","TOP8")</f>
        <v>138</v>
      </c>
      <c r="DF90" s="15">
        <f>_xll.OneStreamExcelAddIn.XFFunctions.XFGetCell("TRUE", "CONSOL", $D$3,"TOT_Entity","USD","Actual",[1]Setup!C26,"PERIODIC",$B90,"TOPFLOW","TOP","TOP","top1",$C90,"top3","Open_Acute_DIV1","TOP5","TOP6","REPORTED","TOP8")</f>
        <v>138</v>
      </c>
      <c r="DG90" s="15">
        <f>_xll.OneStreamExcelAddIn.XFFunctions.XFGetCell("TRUE", "CONSOL", $D$3,"TOT_Entity","USD","Actual",[1]Setup!C27,"PERIODIC",$B90,"TOPFLOW","TOP","TOP","top1",$C90,"top3","Open_Acute_DIV1","TOP5","TOP6","REPORTED","TOP8")</f>
        <v>138</v>
      </c>
      <c r="DH90" s="15">
        <f>_xll.OneStreamExcelAddIn.XFFunctions.XFGetCell("TRUE", "CONSOL", $D$3,"TOT_Entity","USD","Actual",[1]Setup!C28,"PERIODIC",$B90,"TOPFLOW","TOP","TOP","top1",$C90,"top3","Open_Acute_DIV1","TOP5","TOP6","REPORTED","TOP8")</f>
        <v>138</v>
      </c>
      <c r="DI90" s="15"/>
      <c r="DJ90" s="15">
        <f>_xll.OneStreamExcelAddIn.XFFunctions.XFGetCell("TRUE", "CONSOL", $D$3,"TOT_Entity","Aggregated","Budget_Working",[1]Setup!C4,"PERIODIC",$B90,"TOPFLOW","TOP","TOP","top1",$C90,"top3","Open_Acute_DIV1","TOP5","TOP6","REPORTED","TOP8")</f>
        <v>114</v>
      </c>
      <c r="DK90" s="15">
        <f>_xll.OneStreamExcelAddIn.XFFunctions.XFGetCell("TRUE", "CONSOL", $D$3,"TOT_Entity","Aggregated","Budget_Working",[1]Setup!C5,"PERIODIC",$B90,"TOPFLOW","TOP","TOP","top1",$C90,"top3","Open_Acute_DIV1","TOP5","TOP6","REPORTED","TOP8")</f>
        <v>114</v>
      </c>
      <c r="DL90" s="15">
        <f>_xll.OneStreamExcelAddIn.XFFunctions.XFGetCell("TRUE", "CONSOL", $D$3,"TOT_Entity","Aggregated","Budget_Working",[1]Setup!C6,"PERIODIC",$B90,"TOPFLOW","TOP","TOP","top1",$C90,"top3","Open_Acute_DIV1","TOP5","TOP6","REPORTED","TOP8")</f>
        <v>114</v>
      </c>
      <c r="DM90" s="15">
        <f>_xll.OneStreamExcelAddIn.XFFunctions.XFGetCell("TRUE", "CONSOL", $D$3,"TOT_Entity","Aggregated","Budget_Working",[1]Setup!C7,"PERIODIC",$B90,"TOPFLOW","TOP","TOP","top1",$C90,"top3","Open_Acute_DIV1","TOP5","TOP6","REPORTED","TOP8")</f>
        <v>114</v>
      </c>
      <c r="DN90" s="15">
        <f>_xll.OneStreamExcelAddIn.XFFunctions.XFGetCell("TRUE", "CONSOL", $D$3,"TOT_Entity","Aggregated","Budget_Working",[1]Setup!C8,"PERIODIC",$B90,"TOPFLOW","TOP","TOP","top1",$C90,"top3","Open_Acute_DIV1","TOP5","TOP6","REPORTED","TOP8")</f>
        <v>114</v>
      </c>
      <c r="DO90" s="15">
        <f>_xll.OneStreamExcelAddIn.XFFunctions.XFGetCell("TRUE", "CONSOL", $D$3,"TOT_Entity","Aggregated","Budget_Working",[1]Setup!C9,"PERIODIC",$B90,"TOPFLOW","TOP","TOP","top1",$C90,"top3","Open_Acute_DIV1","TOP5","TOP6","REPORTED","TOP8")</f>
        <v>114</v>
      </c>
      <c r="DP90" s="15">
        <f>_xll.OneStreamExcelAddIn.XFFunctions.XFGetCell("TRUE", "CONSOL", $D$3,"TOT_Entity","Aggregated","Budget_Working",[1]Setup!C10,"PERIODIC",$B90,"TOPFLOW","TOP","TOP","top1",$C90,"top3","Open_Acute_DIV1","TOP5","TOP6","REPORTED","TOP8")</f>
        <v>114</v>
      </c>
      <c r="DQ90" s="15">
        <f>_xll.OneStreamExcelAddIn.XFFunctions.XFGetCell("TRUE", "CONSOL", $D$3,"TOT_Entity","Aggregated","Budget_Working",[1]Setup!C11,"PERIODIC",$B90,"TOPFLOW","TOP","TOP","top1",$C90,"top3","Open_Acute_DIV1","TOP5","TOP6","REPORTED","TOP8")</f>
        <v>114</v>
      </c>
      <c r="DR90" s="15">
        <f>_xll.OneStreamExcelAddIn.XFFunctions.XFGetCell("TRUE", "CONSOL", $D$3,"TOT_Entity","Aggregated","Budget_Working",[1]Setup!C12,"PERIODIC",$B90,"TOPFLOW","TOP","TOP","top1",$C90,"top3","Open_Acute_DIV1","TOP5","TOP6","REPORTED","TOP8")</f>
        <v>114</v>
      </c>
      <c r="DS90" s="15">
        <f>_xll.OneStreamExcelAddIn.XFFunctions.XFGetCell("TRUE", "CONSOL", $D$3,"TOT_Entity","Aggregated","Budget_Working",[1]Setup!C13,"PERIODIC",$B90,"TOPFLOW","TOP","TOP","top1",$C90,"top3","Open_Acute_DIV1","TOP5","TOP6","REPORTED","TOP8")</f>
        <v>114</v>
      </c>
      <c r="DT90" s="15">
        <f>_xll.OneStreamExcelAddIn.XFFunctions.XFGetCell("TRUE", "CONSOL", $D$3,"TOT_Entity","Aggregated","Budget_Working",[1]Setup!C14,"PERIODIC",$B90,"TOPFLOW","TOP","TOP","top1",$C90,"top3","Open_Acute_DIV1","TOP5","TOP6","REPORTED","TOP8")</f>
        <v>114</v>
      </c>
      <c r="DU90" s="15">
        <f>_xll.OneStreamExcelAddIn.XFFunctions.XFGetCell("TRUE", "CONSOL", $D$3,"TOT_Entity","Aggregated","Budget_Working",[1]Setup!C15,"PERIODIC",$B90,"TOPFLOW","TOP","TOP","top1",$C90,"top3","Open_Acute_DIV1","TOP5","TOP6","REPORTED","TOP8")</f>
        <v>114</v>
      </c>
      <c r="DV90" s="15"/>
      <c r="DW90" s="15">
        <f>_xll.OneStreamExcelAddIn.XFFunctions.XFGetCell("TRUE", "CONSOL", $D$3,"TOT_Entity","USD","Budget_Final",[1]Setup!C17,"PERIODIC",$B90,"TOPFLOW","TOP","TOP","top1",$C90,"top3","Open_Acute_DIV1","TOP5","TOP6","REPORTED","TOP8")</f>
        <v>138</v>
      </c>
      <c r="DX90" s="15">
        <f>_xll.OneStreamExcelAddIn.XFFunctions.XFGetCell("TRUE", "CONSOL", $D$3,"TOT_Entity","USD","Budget_Final",[1]Setup!C18,"PERIODIC",$B90,"TOPFLOW","TOP","TOP","top1",$C90,"top3","Open_Acute_DIV1","TOP5","TOP6","REPORTED","TOP8")</f>
        <v>138</v>
      </c>
      <c r="DY90" s="15">
        <f>_xll.OneStreamExcelAddIn.XFFunctions.XFGetCell("TRUE", "CONSOL", $D$3,"TOT_Entity","USD","Budget_Final",[1]Setup!C19,"PERIODIC",$B90,"TOPFLOW","TOP","TOP","top1",$C90,"top3","Open_Acute_DIV1","TOP5","TOP6","REPORTED","TOP8")</f>
        <v>138</v>
      </c>
      <c r="DZ90" s="15">
        <f>_xll.OneStreamExcelAddIn.XFFunctions.XFGetCell("TRUE", "CONSOL", $D$3,"TOT_Entity","USD","Budget_Final",[1]Setup!C20,"PERIODIC",$B90,"TOPFLOW","TOP","TOP","top1",$C90,"top3","Open_Acute_DIV1","TOP5","TOP6","REPORTED","TOP8")</f>
        <v>138</v>
      </c>
      <c r="EA90" s="15">
        <f>_xll.OneStreamExcelAddIn.XFFunctions.XFGetCell("TRUE", "CONSOL", $D$3,"TOT_Entity","USD","Budget_Final",[1]Setup!C21,"PERIODIC",$B90,"TOPFLOW","TOP","TOP","top1",$C90,"top3","Open_Acute_DIV1","TOP5","TOP6","REPORTED","TOP8")</f>
        <v>138</v>
      </c>
      <c r="EB90" s="15">
        <f>_xll.OneStreamExcelAddIn.XFFunctions.XFGetCell("TRUE", "CONSOL", $D$3,"TOT_Entity","USD","Budget_Final",[1]Setup!C22,"PERIODIC",$B90,"TOPFLOW","TOP","TOP","top1",$C90,"top3","Open_Acute_DIV1","TOP5","TOP6","REPORTED","TOP8")</f>
        <v>138</v>
      </c>
      <c r="EC90" s="15">
        <f>_xll.OneStreamExcelAddIn.XFFunctions.XFGetCell("TRUE", "CONSOL", $D$3,"TOT_Entity","USD","Budget_Final",[1]Setup!C23,"PERIODIC",$B90,"TOPFLOW","TOP","TOP","top1",$C90,"top3","Open_Acute_DIV1","TOP5","TOP6","REPORTED","TOP8")</f>
        <v>138</v>
      </c>
      <c r="ED90" s="15">
        <f>_xll.OneStreamExcelAddIn.XFFunctions.XFGetCell("TRUE", "CONSOL", $D$3,"TOT_Entity","USD","Budget_Final",[1]Setup!C24,"PERIODIC",$B90,"TOPFLOW","TOP","TOP","top1",$C90,"top3","Open_Acute_DIV1","TOP5","TOP6","REPORTED","TOP8")</f>
        <v>138</v>
      </c>
      <c r="EE90" s="15">
        <f>_xll.OneStreamExcelAddIn.XFFunctions.XFGetCell("TRUE", "CONSOL", $D$3,"TOT_Entity","USD","Budget_Final",[1]Setup!C25,"PERIODIC",$B90,"TOPFLOW","TOP","TOP","top1",$C90,"top3","Open_Acute_DIV1","TOP5","TOP6","REPORTED","TOP8")</f>
        <v>138</v>
      </c>
      <c r="EF90" s="15">
        <f>_xll.OneStreamExcelAddIn.XFFunctions.XFGetCell("TRUE", "CONSOL", $D$3,"TOT_Entity","USD","Budget_Final",[1]Setup!C26,"PERIODIC",$B90,"TOPFLOW","TOP","TOP","top1",$C90,"top3","Open_Acute_DIV1","TOP5","TOP6","REPORTED","TOP8")</f>
        <v>138</v>
      </c>
      <c r="EG90" s="15">
        <f>_xll.OneStreamExcelAddIn.XFFunctions.XFGetCell("TRUE", "CONSOL", $D$3,"TOT_Entity","USD","Budget_Final",[1]Setup!C27,"PERIODIC",$B90,"TOPFLOW","TOP","TOP","top1",$C90,"top3","Open_Acute_DIV1","TOP5","TOP6","REPORTED","TOP8")</f>
        <v>138</v>
      </c>
      <c r="EH90" s="15">
        <f>_xll.OneStreamExcelAddIn.XFFunctions.XFGetCell("TRUE", "CONSOL", $D$3,"TOT_Entity","USD","Budget_Final",[1]Setup!C28,"PERIODIC",$B90,"TOPFLOW","TOP","TOP","top1",$C90,"top3","Open_Acute_DIV1","TOP5","TOP6","REPORTED","TOP8")</f>
        <v>138</v>
      </c>
    </row>
    <row r="91" spans="2:138" s="40" customFormat="1" x14ac:dyDescent="0.25">
      <c r="B91" s="105">
        <v>92112</v>
      </c>
      <c r="C91" s="106"/>
      <c r="D91" s="55" t="s">
        <v>140</v>
      </c>
      <c r="E91" s="55">
        <f>_xll.OneStreamExcelAddIn.XFFunctions.XFGetCell("TRUE", "CONSOL", $D$3,"TOT_Entity","USD","Actual",$E$3,"PERIODIC",$B91,"TOPFLOW","TOP","TOP","top1",$C91,"top3","Open_Acute_DIV1","TOP5","TOP6","REPORTED","TOP8")</f>
        <v>0</v>
      </c>
      <c r="F91" s="55">
        <f>_xll.OneStreamExcelAddIn.XFFunctions.XFGetCell("TRUE", "CONSOL", $D$3,"TOT_Entity","Aggregated","Budget_Working",$E$3,"PERIODIC",$B91,"TOPFLOW","TOP","TOP","top1",$C91,"top3","Open_Acute_DIV1","TOP5","TOP6","REPORTED","TOP8")</f>
        <v>0.83508771929824599</v>
      </c>
      <c r="G91" s="55"/>
      <c r="H91" s="55">
        <f>E91-F91</f>
        <v>-0.83508771929824599</v>
      </c>
      <c r="I91" s="107"/>
      <c r="J91" s="40">
        <f>_xll.OneStreamExcelAddIn.XFFunctions.XFGetCell("TRUE", "CONSOL", $D$3,"TOT_Entity","USD","Actual",$E$3,"YTD",$B91,"TOPFLOW","TOP","TOP","top1",$C91,"top3","Open_Acute_DIV1","TOP5","TOP6","REPORTED","TOP8")</f>
        <v>0</v>
      </c>
      <c r="K91" s="40">
        <f>_xll.OneStreamExcelAddIn.XFFunctions.XFGetCell("TRUE", "CONSOL", $D$3,"TOT_Entity","Aggregated","Budget_Working",$E$3,"YTD",$B91,"TOPFLOW","TOP","TOP","top1",$C91,"top3","Open_Acute_DIV1","TOP5","TOP6","REPORTED","TOP8")</f>
        <v>0.81235380116959099</v>
      </c>
      <c r="M91" s="40">
        <f>J91-K91</f>
        <v>-0.81235380116959099</v>
      </c>
      <c r="N91" s="107"/>
      <c r="O91" s="40">
        <f>_xll.OneStreamExcelAddIn.XFFunctions.XFGetCell("TRUE", "CONSOL", $D$3,"TOT_Entity","USD","Actual",$F$3,"YTD",$B91,"TOPFLOW","TOP","TOP","top1",$C91,"top3","Open_Acute_DIV1","TOP5","TOP6","REPORTED","TOP8")</f>
        <v>0.79039855072463805</v>
      </c>
      <c r="Q91" s="40">
        <f>J91-O91</f>
        <v>-0.79039855072463805</v>
      </c>
      <c r="R91" s="107"/>
      <c r="S91" s="40">
        <f>_xll.OneStreamExcelAddIn.XFFunctions.XFGetCell("TRUE", "CONSOL", $D$3,"TOT_Entity","USD","MIDFCST",$E$3,"MTD",$B91,"TOPFLOW","TOP","TOP","top1",$C91,"top3","Open_Acute_DIV1","TOP5","TOP6","REPORTED","TOP8")</f>
        <v>0</v>
      </c>
      <c r="U91" s="40">
        <f>E91-S91</f>
        <v>0</v>
      </c>
      <c r="V91" s="107"/>
      <c r="W91" s="108"/>
      <c r="X91" s="109"/>
      <c r="Y91" s="108"/>
      <c r="Z91" s="110"/>
      <c r="AB91" s="40">
        <f>_xll.OneStreamExcelAddIn.XFFunctions.XFGetCell("TRUE", "CONSOL", $D$3,"TOT_Entity","USD","Actual",[1]Setup!C4,"PERIODIC",$B91,"TOPFLOW","TOP","TOP","top1",$C91,"top3","Open_Acute_DIV1","TOP5","TOP6","REPORTED","TOP8")</f>
        <v>0.58228143992519898</v>
      </c>
      <c r="AC91" s="40">
        <f>_xll.OneStreamExcelAddIn.XFFunctions.XFGetCell("TRUE", "CONSOL", $D$3,"TOT_Entity","Aggregated","Budget_Working",[1]Setup!C4,"PERIODIC",$B91,"TOPFLOW","TOP","TOP","top1",$C91,"top3","Open_Acute_DIV1","TOP5","TOP6","REPORTED","TOP8")</f>
        <v>0.781267685342388</v>
      </c>
      <c r="AD91" s="40">
        <f t="shared" si="153"/>
        <v>-0.19898624541718901</v>
      </c>
      <c r="AE91" s="40">
        <f t="shared" si="154"/>
        <v>-0.25469662850573926</v>
      </c>
      <c r="AG91" s="40">
        <f>_xll.OneStreamExcelAddIn.XFFunctions.XFGetCell("TRUE", "CONSOL", $D$3,"TOT_Entity","USD","Actual",[1]Setup!C5,"PERIODIC",$B91,"TOPFLOW","TOP","TOP","top1",$C91,"top3","Open_Acute_DIV1","TOP5","TOP6","REPORTED","TOP8")</f>
        <v>0.65372670807453404</v>
      </c>
      <c r="AH91" s="40">
        <f>_xll.OneStreamExcelAddIn.XFFunctions.XFGetCell("TRUE", "CONSOL", $D$3,"TOT_Entity","Aggregated","Budget_Working",[1]Setup!C5,"PERIODIC",$B91,"TOPFLOW","TOP","TOP","top1",$C91,"top3","Open_Acute_DIV1","TOP5","TOP6","REPORTED","TOP8")</f>
        <v>0.82205513784461204</v>
      </c>
      <c r="AI91" s="40">
        <f t="shared" si="155"/>
        <v>-0.168328429770078</v>
      </c>
      <c r="AJ91" s="40">
        <f t="shared" si="156"/>
        <v>-0.20476537645811305</v>
      </c>
      <c r="AL91" s="40">
        <f>_xll.OneStreamExcelAddIn.XFFunctions.XFGetCell("TRUE", "CONSOL", $D$3,"TOT_Entity","USD","Actual",[1]Setup!C6,"PERIODIC",$B91,"TOPFLOW","TOP","TOP","top1",$C91,"top3","Open_Acute_DIV1","TOP5","TOP6","REPORTED","TOP8")</f>
        <v>0.65684899485741</v>
      </c>
      <c r="AM91" s="40">
        <f>_xll.OneStreamExcelAddIn.XFFunctions.XFGetCell("TRUE", "CONSOL", $D$3,"TOT_Entity","Aggregated","Budget_Working",[1]Setup!C6,"PERIODIC",$B91,"TOPFLOW","TOP","TOP","top1",$C91,"top3","Open_Acute_DIV1","TOP5","TOP6","REPORTED","TOP8")</f>
        <v>0.81267685342388196</v>
      </c>
      <c r="AN91" s="40">
        <f t="shared" si="157"/>
        <v>-0.15582785856647197</v>
      </c>
      <c r="AO91" s="40">
        <f t="shared" si="158"/>
        <v>-0.19174639699648754</v>
      </c>
      <c r="AQ91" s="40">
        <f>_xll.OneStreamExcelAddIn.XFFunctions.XFGetCell("TRUE", "CONSOL", $D$3,"TOT_Entity","USD","Actual",[1]Setup!C7,"PERIODIC",$B91,"TOPFLOW","TOP","TOP","top1",$C91,"top3","Open_Acute_DIV1","TOP5","TOP6","REPORTED","TOP8")</f>
        <v>0</v>
      </c>
      <c r="AR91" s="40">
        <f>_xll.OneStreamExcelAddIn.XFFunctions.XFGetCell("TRUE", "CONSOL", $D$3,"TOT_Entity","Aggregated","Budget_Working",[1]Setup!C7,"PERIODIC",$B91,"TOPFLOW","TOP","TOP","top1",$C91,"top3","Open_Acute_DIV1","TOP5","TOP6","REPORTED","TOP8")</f>
        <v>0.83508771929824599</v>
      </c>
      <c r="AS91" s="40">
        <f t="shared" si="159"/>
        <v>-0.83508771929824599</v>
      </c>
      <c r="AT91" s="40">
        <f t="shared" si="160"/>
        <v>-1</v>
      </c>
      <c r="AV91" s="40">
        <f>_xll.OneStreamExcelAddIn.XFFunctions.XFGetCell("TRUE", "CONSOL", $D$3,"TOT_Entity","USD","Actual",[1]Setup!C8,"PERIODIC",$B91,"TOPFLOW","TOP","TOP","top1",$C91,"top3","Open_Acute_DIV1","TOP5","TOP6","REPORTED","TOP8")</f>
        <v>0</v>
      </c>
      <c r="AW91" s="40">
        <f>_xll.OneStreamExcelAddIn.XFFunctions.XFGetCell("TRUE", "CONSOL", $D$3,"TOT_Entity","Aggregated","Budget_Working",[1]Setup!C8,"PERIODIC",$B91,"TOPFLOW","TOP","TOP","top1",$C91,"top3","Open_Acute_DIV1","TOP5","TOP6","REPORTED","TOP8")</f>
        <v>0.82031692133559697</v>
      </c>
      <c r="AX91" s="40">
        <f t="shared" si="161"/>
        <v>-0.82031692133559697</v>
      </c>
      <c r="AY91" s="40">
        <f t="shared" si="162"/>
        <v>-1</v>
      </c>
      <c r="BA91" s="40">
        <f>_xll.OneStreamExcelAddIn.XFFunctions.XFGetCell("TRUE", "CONSOL", $D$3,"TOT_Entity","USD","Actual",[1]Setup!C9,"PERIODIC",$B91,"TOPFLOW","TOP","TOP","top1",$C91,"top3","Open_Acute_DIV1","TOP5","TOP6","REPORTED","TOP8")</f>
        <v>0</v>
      </c>
      <c r="BB91" s="40">
        <f>_xll.OneStreamExcelAddIn.XFFunctions.XFGetCell("TRUE", "CONSOL", $D$3,"TOT_Entity","Aggregated","Budget_Working",[1]Setup!C9,"PERIODIC",$B91,"TOPFLOW","TOP","TOP","top1",$C91,"top3","Open_Acute_DIV1","TOP5","TOP6","REPORTED","TOP8")</f>
        <v>0.83362573099415205</v>
      </c>
      <c r="BC91" s="40">
        <f t="shared" si="163"/>
        <v>-0.83362573099415205</v>
      </c>
      <c r="BD91" s="40">
        <f t="shared" si="164"/>
        <v>-1</v>
      </c>
      <c r="BF91" s="40">
        <f>_xll.OneStreamExcelAddIn.XFFunctions.XFGetCell("TRUE", "CONSOL", $D$3,"TOT_Entity","USD","Actual",[1]Setup!C10,"PERIODIC",$B91,"TOPFLOW","TOP","TOP","top1",$C91,"top3","Open_Acute_DIV1","TOP5","TOP6","REPORTED","TOP8")</f>
        <v>0</v>
      </c>
      <c r="BG91" s="40">
        <f>_xll.OneStreamExcelAddIn.XFFunctions.XFGetCell("TRUE", "CONSOL", $D$3,"TOT_Entity","Aggregated","Budget_Working",[1]Setup!C10,"PERIODIC",$B91,"TOPFLOW","TOP","TOP","top1",$C91,"top3","Open_Acute_DIV1","TOP5","TOP6","REPORTED","TOP8")</f>
        <v>0.81720430107526898</v>
      </c>
      <c r="BH91" s="40">
        <f t="shared" si="165"/>
        <v>-0.81720430107526898</v>
      </c>
      <c r="BI91" s="40">
        <f t="shared" si="166"/>
        <v>-1</v>
      </c>
      <c r="BK91" s="40">
        <f>_xll.OneStreamExcelAddIn.XFFunctions.XFGetCell("TRUE", "CONSOL", $D$3,"TOT_Entity","USD","Actual",[1]Setup!C11,"PERIODIC",$B91,"TOPFLOW","TOP","TOP","top1",$C91,"top3","Open_Acute_DIV1","TOP5","TOP6","REPORTED","TOP8")</f>
        <v>0</v>
      </c>
      <c r="BL91" s="40">
        <f>_xll.OneStreamExcelAddIn.XFFunctions.XFGetCell("TRUE", "CONSOL", $D$3,"TOT_Entity","Aggregated","Budget_Working",[1]Setup!C11,"PERIODIC",$B91,"TOPFLOW","TOP","TOP","top1",$C91,"top3","Open_Acute_DIV1","TOP5","TOP6","REPORTED","TOP8")</f>
        <v>0.78834182229768002</v>
      </c>
      <c r="BM91" s="40">
        <f t="shared" si="167"/>
        <v>-0.78834182229768002</v>
      </c>
      <c r="BN91" s="40">
        <f t="shared" si="168"/>
        <v>-1</v>
      </c>
      <c r="BP91" s="40">
        <f>_xll.OneStreamExcelAddIn.XFFunctions.XFGetCell("TRUE", "CONSOL", $D$3,"TOT_Entity","USD","Actual",[1]Setup!C12,"PERIODIC",$B91,"TOPFLOW","TOP","TOP","top1",$C91,"top3","Open_Acute_DIV1","TOP5","TOP6","REPORTED","TOP8")</f>
        <v>0</v>
      </c>
      <c r="BQ91" s="40">
        <f>_xll.OneStreamExcelAddIn.XFFunctions.XFGetCell("TRUE", "CONSOL", $D$3,"TOT_Entity","Aggregated","Budget_Working",[1]Setup!C12,"PERIODIC",$B91,"TOPFLOW","TOP","TOP","top1",$C91,"top3","Open_Acute_DIV1","TOP5","TOP6","REPORTED","TOP8")</f>
        <v>0.82426900584795304</v>
      </c>
      <c r="BR91" s="40">
        <f t="shared" si="169"/>
        <v>-0.82426900584795304</v>
      </c>
      <c r="BS91" s="40">
        <f t="shared" si="170"/>
        <v>-1</v>
      </c>
      <c r="BU91" s="40">
        <f>_xll.OneStreamExcelAddIn.XFFunctions.XFGetCell("TRUE", "CONSOL", $D$3,"TOT_Entity","USD","Actual",[1]Setup!C13,"PERIODIC",$B91,"TOPFLOW","TOP","TOP","top1",$C91,"top3","Open_Acute_DIV1","TOP5","TOP6","REPORTED","TOP8")</f>
        <v>0</v>
      </c>
      <c r="BV91" s="40">
        <f>_xll.OneStreamExcelAddIn.XFFunctions.XFGetCell("TRUE", "CONSOL", $D$3,"TOT_Entity","Aggregated","Budget_Working",[1]Setup!C13,"PERIODIC",$B91,"TOPFLOW","TOP","TOP","top1",$C91,"top3","Open_Acute_DIV1","TOP5","TOP6","REPORTED","TOP8")</f>
        <v>0.83333333333333404</v>
      </c>
      <c r="BW91" s="40">
        <f t="shared" si="171"/>
        <v>-0.83333333333333404</v>
      </c>
      <c r="BX91" s="40">
        <f t="shared" si="172"/>
        <v>-1</v>
      </c>
      <c r="BZ91" s="40">
        <f>_xll.OneStreamExcelAddIn.XFFunctions.XFGetCell("TRUE", "CONSOL", $D$3,"TOT_Entity","USD","Actual",[1]Setup!C14,"PERIODIC",$B91,"TOPFLOW","TOP","TOP","top1",$C91,"top3","Open_Acute_DIV1","TOP5","TOP6","REPORTED","TOP8")</f>
        <v>0</v>
      </c>
      <c r="CA91" s="40">
        <f>_xll.OneStreamExcelAddIn.XFFunctions.XFGetCell("TRUE", "CONSOL", $D$3,"TOT_Entity","Aggregated","Budget_Working",[1]Setup!C14,"PERIODIC",$B91,"TOPFLOW","TOP","TOP","top1",$C91,"top3","Open_Acute_DIV1","TOP5","TOP6","REPORTED","TOP8")</f>
        <v>0.81081871345029199</v>
      </c>
      <c r="CB91" s="40">
        <f t="shared" si="173"/>
        <v>-0.81081871345029199</v>
      </c>
      <c r="CC91" s="40">
        <f t="shared" si="174"/>
        <v>-1</v>
      </c>
      <c r="CE91" s="40">
        <f>_xll.OneStreamExcelAddIn.XFFunctions.XFGetCell("TRUE", "CONSOL", $D$3,"TOT_Entity","USD","Actual",[1]Setup!C15,"PERIODIC",$B91,"TOPFLOW","TOP","TOP","top1",$C91,"top3","Open_Acute_DIV1","TOP5","TOP6","REPORTED","TOP8")</f>
        <v>0</v>
      </c>
      <c r="CF91" s="40">
        <f>_xll.OneStreamExcelAddIn.XFFunctions.XFGetCell("TRUE", "CONSOL", $D$3,"TOT_Entity","Aggregated","Budget_Working",[1]Setup!C15,"PERIODIC",$B91,"TOPFLOW","TOP","TOP","top1",$C91,"top3","Open_Acute_DIV1","TOP5","TOP6","REPORTED","TOP8")</f>
        <v>0.80503678551216795</v>
      </c>
      <c r="CG91" s="40">
        <f t="shared" si="175"/>
        <v>-0.80503678551216795</v>
      </c>
      <c r="CH91" s="40">
        <f t="shared" si="176"/>
        <v>-1</v>
      </c>
      <c r="CJ91" s="40">
        <f>_xll.OneStreamExcelAddIn.XFFunctions.XFGetCell("TRUE", "CONSOL", $D$3,"TOT_Entity","USD","Actual",[1]Setup!C4,"PERIODIC",$B91,"TOPFLOW","TOP","TOP","top1",$C91,"top3","Open_Acute_DIV1","TOP5","TOP6","REPORTED","TOP8")</f>
        <v>0.58228143992519898</v>
      </c>
      <c r="CK91" s="40">
        <f>_xll.OneStreamExcelAddIn.XFFunctions.XFGetCell("TRUE", "CONSOL", $D$3,"TOT_Entity","USD","Actual",[1]Setup!C5,"PERIODIC",$B91,"TOPFLOW","TOP","TOP","top1",$C91,"top3","Open_Acute_DIV1","TOP5","TOP6","REPORTED","TOP8")</f>
        <v>0.65372670807453404</v>
      </c>
      <c r="CL91" s="40">
        <f>_xll.OneStreamExcelAddIn.XFFunctions.XFGetCell("TRUE", "CONSOL", $D$3,"TOT_Entity","USD","Actual",[1]Setup!C6,"PERIODIC",$B91,"TOPFLOW","TOP","TOP","top1",$C91,"top3","Open_Acute_DIV1","TOP5","TOP6","REPORTED","TOP8")</f>
        <v>0.65684899485741</v>
      </c>
      <c r="CM91" s="40">
        <f>_xll.OneStreamExcelAddIn.XFFunctions.XFGetCell("TRUE", "CONSOL", $D$3,"TOT_Entity","USD","Actual",[1]Setup!C7,"PERIODIC",$B91,"TOPFLOW","TOP","TOP","top1",$C91,"top3","Open_Acute_DIV1","TOP5","TOP6","REPORTED","TOP8")</f>
        <v>0</v>
      </c>
      <c r="CN91" s="40">
        <f>_xll.OneStreamExcelAddIn.XFFunctions.XFGetCell("TRUE", "CONSOL", $D$3,"TOT_Entity","USD","Actual",[1]Setup!C8,"PERIODIC",$B91,"TOPFLOW","TOP","TOP","top1",$C91,"top3","Open_Acute_DIV1","TOP5","TOP6","REPORTED","TOP8")</f>
        <v>0</v>
      </c>
      <c r="CO91" s="40">
        <f>_xll.OneStreamExcelAddIn.XFFunctions.XFGetCell("TRUE", "CONSOL", $D$3,"TOT_Entity","USD","Actual",[1]Setup!C9,"PERIODIC",$B91,"TOPFLOW","TOP","TOP","top1",$C91,"top3","Open_Acute_DIV1","TOP5","TOP6","REPORTED","TOP8")</f>
        <v>0</v>
      </c>
      <c r="CP91" s="40">
        <f>_xll.OneStreamExcelAddIn.XFFunctions.XFGetCell("TRUE", "CONSOL", $D$3,"TOT_Entity","USD","Actual",[1]Setup!C10,"PERIODIC",$B91,"TOPFLOW","TOP","TOP","top1",$C91,"top3","Open_Acute_DIV1","TOP5","TOP6","REPORTED","TOP8")</f>
        <v>0</v>
      </c>
      <c r="CQ91" s="40">
        <f>_xll.OneStreamExcelAddIn.XFFunctions.XFGetCell("TRUE", "CONSOL", $D$3,"TOT_Entity","USD","Actual",[1]Setup!C11,"PERIODIC",$B91,"TOPFLOW","TOP","TOP","top1",$C91,"top3","Open_Acute_DIV1","TOP5","TOP6","REPORTED","TOP8")</f>
        <v>0</v>
      </c>
      <c r="CR91" s="40">
        <f>_xll.OneStreamExcelAddIn.XFFunctions.XFGetCell("TRUE", "CONSOL", $D$3,"TOT_Entity","USD","Actual",[1]Setup!C12,"PERIODIC",$B91,"TOPFLOW","TOP","TOP","top1",$C91,"top3","Open_Acute_DIV1","TOP5","TOP6","REPORTED","TOP8")</f>
        <v>0</v>
      </c>
      <c r="CS91" s="40">
        <f>_xll.OneStreamExcelAddIn.XFFunctions.XFGetCell("TRUE", "CONSOL", $D$3,"TOT_Entity","USD","Actual",[1]Setup!C13,"PERIODIC",$B91,"TOPFLOW","TOP","TOP","top1",$C91,"top3","Open_Acute_DIV1","TOP5","TOP6","REPORTED","TOP8")</f>
        <v>0</v>
      </c>
      <c r="CT91" s="40">
        <f>_xll.OneStreamExcelAddIn.XFFunctions.XFGetCell("TRUE", "CONSOL", $D$3,"TOT_Entity","USD","Actual",[1]Setup!C14,"PERIODIC",$B91,"TOPFLOW","TOP","TOP","top1",$C91,"top3","Open_Acute_DIV1","TOP5","TOP6","REPORTED","TOP8")</f>
        <v>0</v>
      </c>
      <c r="CU91" s="40">
        <f>_xll.OneStreamExcelAddIn.XFFunctions.XFGetCell("TRUE", "CONSOL", $D$3,"TOT_Entity","USD","Actual",[1]Setup!C15,"PERIODIC",$B91,"TOPFLOW","TOP","TOP","top1",$C91,"top3","Open_Acute_DIV1","TOP5","TOP6","REPORTED","TOP8")</f>
        <v>0</v>
      </c>
      <c r="CW91" s="40">
        <f>_xll.OneStreamExcelAddIn.XFFunctions.XFGetCell("TRUE", "CONSOL", $D$3,"TOT_Entity","USD","Actual",[1]Setup!C17,"PERIODIC",$B91,"TOPFLOW","TOP","TOP","top1",$C91,"top3","Open_Acute_DIV1","TOP5","TOP6","REPORTED","TOP8")</f>
        <v>0.73001402524544201</v>
      </c>
      <c r="CX91" s="40">
        <f>_xll.OneStreamExcelAddIn.XFFunctions.XFGetCell("TRUE", "CONSOL", $D$3,"TOT_Entity","USD","Actual",[1]Setup!C18,"PERIODIC",$B91,"TOPFLOW","TOP","TOP","top1",$C91,"top3","Open_Acute_DIV1","TOP5","TOP6","REPORTED","TOP8")</f>
        <v>0.79037267080745399</v>
      </c>
      <c r="CY91" s="40">
        <f>_xll.OneStreamExcelAddIn.XFFunctions.XFGetCell("TRUE", "CONSOL", $D$3,"TOT_Entity","USD","Actual",[1]Setup!C19,"PERIODIC",$B91,"TOPFLOW","TOP","TOP","top1",$C91,"top3","Open_Acute_DIV1","TOP5","TOP6","REPORTED","TOP8")</f>
        <v>0.82351566152407596</v>
      </c>
      <c r="CZ91" s="40">
        <f>_xll.OneStreamExcelAddIn.XFFunctions.XFGetCell("TRUE", "CONSOL", $D$3,"TOT_Entity","USD","Actual",[1]Setup!C20,"PERIODIC",$B91,"TOPFLOW","TOP","TOP","top1",$C91,"top3","Open_Acute_DIV1","TOP5","TOP6","REPORTED","TOP8")</f>
        <v>0.81859903381642496</v>
      </c>
      <c r="DA91" s="40">
        <f>_xll.OneStreamExcelAddIn.XFFunctions.XFGetCell("TRUE", "CONSOL", $D$3,"TOT_Entity","USD","Actual",[1]Setup!C21,"PERIODIC",$B91,"TOPFLOW","TOP","TOP","top1",$C91,"top3","Open_Acute_DIV1","TOP5","TOP6","REPORTED","TOP8")</f>
        <v>0.80107526881720403</v>
      </c>
      <c r="DB91" s="40">
        <f>_xll.OneStreamExcelAddIn.XFFunctions.XFGetCell("TRUE", "CONSOL", $D$3,"TOT_Entity","USD","Actual",[1]Setup!C22,"PERIODIC",$B91,"TOPFLOW","TOP","TOP","top1",$C91,"top3","Open_Acute_DIV1","TOP5","TOP6","REPORTED","TOP8")</f>
        <v>0.758212560386474</v>
      </c>
      <c r="DC91" s="40">
        <f>_xll.OneStreamExcelAddIn.XFFunctions.XFGetCell("TRUE", "CONSOL", $D$3,"TOT_Entity","USD","Actual",[1]Setup!C23,"PERIODIC",$B91,"TOPFLOW","TOP","TOP","top1",$C91,"top3","Open_Acute_DIV1","TOP5","TOP6","REPORTED","TOP8")</f>
        <v>0.70710612435717601</v>
      </c>
      <c r="DD91" s="40">
        <f>_xll.OneStreamExcelAddIn.XFFunctions.XFGetCell("TRUE", "CONSOL", $D$3,"TOT_Entity","USD","Actual",[1]Setup!C24,"PERIODIC",$B91,"TOPFLOW","TOP","TOP","top1",$C91,"top3","Open_Acute_DIV1","TOP5","TOP6","REPORTED","TOP8")</f>
        <v>0.63277232351566204</v>
      </c>
      <c r="DE91" s="40">
        <f>_xll.OneStreamExcelAddIn.XFFunctions.XFGetCell("TRUE", "CONSOL", $D$3,"TOT_Entity","USD","Actual",[1]Setup!C25,"PERIODIC",$B91,"TOPFLOW","TOP","TOP","top1",$C91,"top3","Open_Acute_DIV1","TOP5","TOP6","REPORTED","TOP8")</f>
        <v>0.66183574879227003</v>
      </c>
      <c r="DF91" s="40">
        <f>_xll.OneStreamExcelAddIn.XFFunctions.XFGetCell("TRUE", "CONSOL", $D$3,"TOT_Entity","USD","Actual",[1]Setup!C26,"PERIODIC",$B91,"TOPFLOW","TOP","TOP","top1",$C91,"top3","Open_Acute_DIV1","TOP5","TOP6","REPORTED","TOP8")</f>
        <v>0.68045815801776499</v>
      </c>
      <c r="DG91" s="40">
        <f>_xll.OneStreamExcelAddIn.XFFunctions.XFGetCell("TRUE", "CONSOL", $D$3,"TOT_Entity","USD","Actual",[1]Setup!C27,"PERIODIC",$B91,"TOPFLOW","TOP","TOP","top1",$C91,"top3","Open_Acute_DIV1","TOP5","TOP6","REPORTED","TOP8")</f>
        <v>0.63888888888888895</v>
      </c>
      <c r="DH91" s="40">
        <f>_xll.OneStreamExcelAddIn.XFFunctions.XFGetCell("TRUE", "CONSOL", $D$3,"TOT_Entity","USD","Actual",[1]Setup!C28,"PERIODIC",$B91,"TOPFLOW","TOP","TOP","top1",$C91,"top3","Open_Acute_DIV1","TOP5","TOP6","REPORTED","TOP8")</f>
        <v>0.520804114071996</v>
      </c>
      <c r="DI91" s="82"/>
      <c r="DJ91" s="40">
        <f>_xll.OneStreamExcelAddIn.XFFunctions.XFGetCell("TRUE", "CONSOL", $D$3,"TOT_Entity","Aggregated","Budget_Working",[1]Setup!C4,"PERIODIC",$B91,"TOPFLOW","TOP","TOP","top1",$C91,"top3","Open_Acute_DIV1","TOP5","TOP6","REPORTED","TOP8")</f>
        <v>0.781267685342388</v>
      </c>
      <c r="DK91" s="40">
        <f>_xll.OneStreamExcelAddIn.XFFunctions.XFGetCell("TRUE", "CONSOL", $D$3,"TOT_Entity","Aggregated","Budget_Working",[1]Setup!C5,"PERIODIC",$B91,"TOPFLOW","TOP","TOP","top1",$C91,"top3","Open_Acute_DIV1","TOP5","TOP6","REPORTED","TOP8")</f>
        <v>0.82205513784461204</v>
      </c>
      <c r="DL91" s="40">
        <f>_xll.OneStreamExcelAddIn.XFFunctions.XFGetCell("TRUE", "CONSOL", $D$3,"TOT_Entity","Aggregated","Budget_Working",[1]Setup!C6,"PERIODIC",$B91,"TOPFLOW","TOP","TOP","top1",$C91,"top3","Open_Acute_DIV1","TOP5","TOP6","REPORTED","TOP8")</f>
        <v>0.81267685342388196</v>
      </c>
      <c r="DM91" s="40">
        <f>_xll.OneStreamExcelAddIn.XFFunctions.XFGetCell("TRUE", "CONSOL", $D$3,"TOT_Entity","Aggregated","Budget_Working",[1]Setup!C7,"PERIODIC",$B91,"TOPFLOW","TOP","TOP","top1",$C91,"top3","Open_Acute_DIV1","TOP5","TOP6","REPORTED","TOP8")</f>
        <v>0.83508771929824599</v>
      </c>
      <c r="DN91" s="40">
        <f>_xll.OneStreamExcelAddIn.XFFunctions.XFGetCell("TRUE", "CONSOL", $D$3,"TOT_Entity","Aggregated","Budget_Working",[1]Setup!C8,"PERIODIC",$B91,"TOPFLOW","TOP","TOP","top1",$C91,"top3","Open_Acute_DIV1","TOP5","TOP6","REPORTED","TOP8")</f>
        <v>0.82031692133559697</v>
      </c>
      <c r="DO91" s="40">
        <f>_xll.OneStreamExcelAddIn.XFFunctions.XFGetCell("TRUE", "CONSOL", $D$3,"TOT_Entity","Aggregated","Budget_Working",[1]Setup!C9,"PERIODIC",$B91,"TOPFLOW","TOP","TOP","top1",$C91,"top3","Open_Acute_DIV1","TOP5","TOP6","REPORTED","TOP8")</f>
        <v>0.83362573099415205</v>
      </c>
      <c r="DP91" s="40">
        <f>_xll.OneStreamExcelAddIn.XFFunctions.XFGetCell("TRUE", "CONSOL", $D$3,"TOT_Entity","Aggregated","Budget_Working",[1]Setup!C10,"PERIODIC",$B91,"TOPFLOW","TOP","TOP","top1",$C91,"top3","Open_Acute_DIV1","TOP5","TOP6","REPORTED","TOP8")</f>
        <v>0.81720430107526898</v>
      </c>
      <c r="DQ91" s="40">
        <f>_xll.OneStreamExcelAddIn.XFFunctions.XFGetCell("TRUE", "CONSOL", $D$3,"TOT_Entity","Aggregated","Budget_Working",[1]Setup!C11,"PERIODIC",$B91,"TOPFLOW","TOP","TOP","top1",$C91,"top3","Open_Acute_DIV1","TOP5","TOP6","REPORTED","TOP8")</f>
        <v>0.78834182229768002</v>
      </c>
      <c r="DR91" s="40">
        <f>_xll.OneStreamExcelAddIn.XFFunctions.XFGetCell("TRUE", "CONSOL", $D$3,"TOT_Entity","Aggregated","Budget_Working",[1]Setup!C12,"PERIODIC",$B91,"TOPFLOW","TOP","TOP","top1",$C91,"top3","Open_Acute_DIV1","TOP5","TOP6","REPORTED","TOP8")</f>
        <v>0.82426900584795304</v>
      </c>
      <c r="DS91" s="40">
        <f>_xll.OneStreamExcelAddIn.XFFunctions.XFGetCell("TRUE", "CONSOL", $D$3,"TOT_Entity","Aggregated","Budget_Working",[1]Setup!C13,"PERIODIC",$B91,"TOPFLOW","TOP","TOP","top1",$C91,"top3","Open_Acute_DIV1","TOP5","TOP6","REPORTED","TOP8")</f>
        <v>0.83333333333333404</v>
      </c>
      <c r="DT91" s="40">
        <f>_xll.OneStreamExcelAddIn.XFFunctions.XFGetCell("TRUE", "CONSOL", $D$3,"TOT_Entity","Aggregated","Budget_Working",[1]Setup!C14,"PERIODIC",$B91,"TOPFLOW","TOP","TOP","top1",$C91,"top3","Open_Acute_DIV1","TOP5","TOP6","REPORTED","TOP8")</f>
        <v>0.81081871345029199</v>
      </c>
      <c r="DU91" s="40">
        <f>_xll.OneStreamExcelAddIn.XFFunctions.XFGetCell("TRUE", "CONSOL", $D$3,"TOT_Entity","Aggregated","Budget_Working",[1]Setup!C15,"PERIODIC",$B91,"TOPFLOW","TOP","TOP","top1",$C91,"top3","Open_Acute_DIV1","TOP5","TOP6","REPORTED","TOP8")</f>
        <v>0.80503678551216795</v>
      </c>
      <c r="DV91" s="82"/>
      <c r="DW91" s="40">
        <f>_xll.OneStreamExcelAddIn.XFFunctions.XFGetCell("TRUE", "CONSOL", $D$3,"TOT_Entity","USD","Budget_Final",[1]Setup!C17,"PERIODIC",$B91,"TOPFLOW","TOP","TOP","top1",$C91,"top3","Open_Acute_DIV1","TOP5","TOP6","REPORTED","TOP8")</f>
        <v>0.75105189340813505</v>
      </c>
      <c r="DX91" s="40">
        <f>_xll.OneStreamExcelAddIn.XFFunctions.XFGetCell("TRUE", "CONSOL", $D$3,"TOT_Entity","USD","Budget_Final",[1]Setup!C18,"PERIODIC",$B91,"TOPFLOW","TOP","TOP","top1",$C91,"top3","Open_Acute_DIV1","TOP5","TOP6","REPORTED","TOP8")</f>
        <v>0.78804347826086996</v>
      </c>
      <c r="DY91" s="40">
        <f>_xll.OneStreamExcelAddIn.XFFunctions.XFGetCell("TRUE", "CONSOL", $D$3,"TOT_Entity","USD","Budget_Final",[1]Setup!C19,"PERIODIC",$B91,"TOPFLOW","TOP","TOP","top1",$C91,"top3","Open_Acute_DIV1","TOP5","TOP6","REPORTED","TOP8")</f>
        <v>0.79780271154745197</v>
      </c>
      <c r="DZ91" s="40">
        <f>_xll.OneStreamExcelAddIn.XFFunctions.XFGetCell("TRUE", "CONSOL", $D$3,"TOT_Entity","USD","Budget_Final",[1]Setup!C20,"PERIODIC",$B91,"TOPFLOW","TOP","TOP","top1",$C91,"top3","Open_Acute_DIV1","TOP5","TOP6","REPORTED","TOP8")</f>
        <v>0.81835748792270502</v>
      </c>
      <c r="EA91" s="40">
        <f>_xll.OneStreamExcelAddIn.XFFunctions.XFGetCell("TRUE", "CONSOL", $D$3,"TOT_Entity","USD","Budget_Final",[1]Setup!C21,"PERIODIC",$B91,"TOPFLOW","TOP","TOP","top1",$C91,"top3","Open_Acute_DIV1","TOP5","TOP6","REPORTED","TOP8")</f>
        <v>0.81533426834969602</v>
      </c>
      <c r="EB91" s="40">
        <f>_xll.OneStreamExcelAddIn.XFFunctions.XFGetCell("TRUE", "CONSOL", $D$3,"TOT_Entity","USD","Budget_Final",[1]Setup!C22,"PERIODIC",$B91,"TOPFLOW","TOP","TOP","top1",$C91,"top3","Open_Acute_DIV1","TOP5","TOP6","REPORTED","TOP8")</f>
        <v>0.79903381642512095</v>
      </c>
      <c r="EC91" s="40">
        <f>_xll.OneStreamExcelAddIn.XFFunctions.XFGetCell("TRUE", "CONSOL", $D$3,"TOT_Entity","USD","Budget_Final",[1]Setup!C23,"PERIODIC",$B91,"TOPFLOW","TOP","TOP","top1",$C91,"top3","Open_Acute_DIV1","TOP5","TOP6","REPORTED","TOP8")</f>
        <v>0.81346423562412395</v>
      </c>
      <c r="ED91" s="40">
        <f>_xll.OneStreamExcelAddIn.XFFunctions.XFGetCell("TRUE", "CONSOL", $D$3,"TOT_Entity","USD","Budget_Final",[1]Setup!C24,"PERIODIC",$B91,"TOPFLOW","TOP","TOP","top1",$C91,"top3","Open_Acute_DIV1","TOP5","TOP6","REPORTED","TOP8")</f>
        <v>0.81510051425899999</v>
      </c>
      <c r="EE91" s="40">
        <f>_xll.OneStreamExcelAddIn.XFFunctions.XFGetCell("TRUE", "CONSOL", $D$3,"TOT_Entity","USD","Budget_Final",[1]Setup!C25,"PERIODIC",$B91,"TOPFLOW","TOP","TOP","top1",$C91,"top3","Open_Acute_DIV1","TOP5","TOP6","REPORTED","TOP8")</f>
        <v>0.83937198067632901</v>
      </c>
      <c r="EF91" s="40">
        <f>_xll.OneStreamExcelAddIn.XFFunctions.XFGetCell("TRUE", "CONSOL", $D$3,"TOT_Entity","USD","Budget_Final",[1]Setup!C26,"PERIODIC",$B91,"TOPFLOW","TOP","TOP","top1",$C91,"top3","Open_Acute_DIV1","TOP5","TOP6","REPORTED","TOP8")</f>
        <v>0.809490416082282</v>
      </c>
      <c r="EG91" s="40">
        <f>_xll.OneStreamExcelAddIn.XFFunctions.XFGetCell("TRUE", "CONSOL", $D$3,"TOT_Entity","USD","Budget_Final",[1]Setup!C27,"PERIODIC",$B91,"TOPFLOW","TOP","TOP","top1",$C91,"top3","Open_Acute_DIV1","TOP5","TOP6","REPORTED","TOP8")</f>
        <v>0.78550724637681202</v>
      </c>
      <c r="EH91" s="40">
        <f>_xll.OneStreamExcelAddIn.XFFunctions.XFGetCell("TRUE", "CONSOL", $D$3,"TOT_Entity","USD","Budget_Final",[1]Setup!C28,"PERIODIC",$B91,"TOPFLOW","TOP","TOP","top1",$C91,"top3","Open_Acute_DIV1","TOP5","TOP6","REPORTED","TOP8")</f>
        <v>0.77466105656849005</v>
      </c>
    </row>
    <row r="92" spans="2:138" ht="15.75" x14ac:dyDescent="0.25">
      <c r="B92" s="51"/>
      <c r="C92" s="51"/>
      <c r="D92" s="95"/>
      <c r="H92" s="111"/>
      <c r="I92" s="41"/>
      <c r="M92" s="88"/>
      <c r="N92" s="41"/>
      <c r="Q92" s="88"/>
      <c r="R92" s="41"/>
      <c r="U92" s="88"/>
      <c r="V92" s="41"/>
      <c r="W92" s="112"/>
      <c r="X92" s="113"/>
      <c r="Y92" s="112"/>
      <c r="Z92" s="114"/>
      <c r="AA92" s="88"/>
      <c r="AB92" s="88"/>
      <c r="AC92" s="88"/>
      <c r="AD92" s="88"/>
      <c r="AE92" s="88"/>
      <c r="AJ92" s="88"/>
      <c r="AO92" s="88"/>
      <c r="AT92" s="88"/>
      <c r="AY92" s="88"/>
      <c r="BD92" s="88"/>
      <c r="BI92" s="88"/>
      <c r="BN92" s="88"/>
      <c r="BS92" s="88"/>
      <c r="BX92" s="88"/>
      <c r="CC92" s="88"/>
      <c r="CH92" s="88"/>
    </row>
    <row r="93" spans="2:138" x14ac:dyDescent="0.25">
      <c r="B93" s="51">
        <v>92001</v>
      </c>
      <c r="C93" s="51" t="s">
        <v>141</v>
      </c>
      <c r="D93" t="s">
        <v>142</v>
      </c>
      <c r="E93" s="15">
        <f>_xll.OneStreamExcelAddIn.XFFunctions.XFGetCell("TRUE", "CONSOL", $D$3,"TOT_Entity","USD","Actual",$E$3,"PERIODIC",$B93,"TOPFLOW","TOP","TOP","top1",$C93,"top3","Open_Acute_DIV1","TOP5","TOP6","REPORTED","TOP8")</f>
        <v>0</v>
      </c>
      <c r="F93" s="15">
        <f>_xll.OneStreamExcelAddIn.XFFunctions.XFGetCell("TRUE", "CONSOL", $D$3,"TOT_Entity","Aggregated","Budget_Working",$E$3,"PERIODIC",$B93,"TOPFLOW","TOP","TOP","top1",$C93,"top3","Open_Acute_DIV1","TOP5","TOP6","REPORTED","TOP8")</f>
        <v>0</v>
      </c>
      <c r="G93" s="15">
        <f t="shared" ref="G93:G105" si="180">E93-F93</f>
        <v>0</v>
      </c>
      <c r="H93" s="55">
        <f t="shared" ref="H93:H112" si="181">IFERROR(G93/F93,0)</f>
        <v>0</v>
      </c>
      <c r="I93" s="41"/>
      <c r="J93" s="15">
        <f>_xll.OneStreamExcelAddIn.XFFunctions.XFGetCell("TRUE", "CONSOL", $D$3,"TOT_Entity","USD","Actual",$E$3,"YTD",$B93,"TOPFLOW","TOP","TOP","top1",$C93,"top3","Open_Acute_DIV1","TOP5","TOP6","REPORTED","TOP8")</f>
        <v>0</v>
      </c>
      <c r="K93" s="15">
        <f>_xll.OneStreamExcelAddIn.XFFunctions.XFGetCell("TRUE", "CONSOL", $D$3,"TOT_Entity","Aggregated","Budget_Working",$E$3,"YTD",$B93,"TOPFLOW","TOP","TOP","top1",$C93,"top3","Open_Acute_DIV1","TOP5","TOP6","REPORTED","TOP8")</f>
        <v>0</v>
      </c>
      <c r="L93" s="15">
        <f t="shared" ref="L93:L105" si="182">J93-K93</f>
        <v>0</v>
      </c>
      <c r="M93" s="40">
        <f t="shared" ref="M93:M112" si="183">IFERROR(L93/K93,0)</f>
        <v>0</v>
      </c>
      <c r="N93" s="41"/>
      <c r="O93" s="15">
        <f>_xll.OneStreamExcelAddIn.XFFunctions.XFGetCell("TRUE", "CONSOL", $D$3,"TOT_Entity","USD","Actual",$F$3,"YTD",$B93,"TOPFLOW","TOP","TOP","top1",$C93,"top3","Open_Acute_DIV1","TOP5","TOP6","REPORTED","TOP8")</f>
        <v>0</v>
      </c>
      <c r="P93" s="15">
        <f>_xll.OneStreamExcelAddIn.XFFunctions.XFGetCell("TRUE", "CONSOL", $D$3,"TOT_Entity","USD","Actual",$E$3,"YTD",$B93,"TOPFLOW","TOP","TOP","top1",$C93,"top3","Open_Acute_DIV1","TOP5","TOP6","REPORTED","VAR_BW_PY_Actual")</f>
        <v>0</v>
      </c>
      <c r="Q93" s="40">
        <f>IFERROR(P93/O93,0)</f>
        <v>0</v>
      </c>
      <c r="R93" s="41"/>
      <c r="S93" s="15">
        <f>_xll.OneStreamExcelAddIn.XFFunctions.XFGetCell("TRUE", "CONSOL", $D$3,"TOT_Entity","USD","MIDFCST",$E$3,"MTD",$B93,"TOPFLOW","TOP","TOP","top1",$C93,"top3","Open_Acute_DIV1","TOP5","TOP6","REPORTED","TOP8")</f>
        <v>0</v>
      </c>
      <c r="T93" s="15">
        <f t="shared" ref="T93:T105" si="184">E93-S93</f>
        <v>0</v>
      </c>
      <c r="U93" s="40">
        <f t="shared" ref="U93:U105" si="185">IFERROR(T93/S93,0)</f>
        <v>0</v>
      </c>
      <c r="V93" s="41"/>
      <c r="W93" s="42"/>
      <c r="X93" s="43"/>
      <c r="Y93" s="42"/>
      <c r="Z93" s="44"/>
      <c r="AB93" s="15">
        <f>_xll.OneStreamExcelAddIn.XFFunctions.XFGetCell("TRUE", "CONSOL", $D$3,"TOT_Entity","USD","Actual",[1]Setup!C4,"PERIODIC",$B93,"TOPFLOW","TOP","TOP","top1",$C93,"top3","Open_Acute_DIV1","TOP5","TOP6","REPORTED","TOP8")</f>
        <v>0</v>
      </c>
      <c r="AC93" s="15">
        <f>_xll.OneStreamExcelAddIn.XFFunctions.XFGetCell("TRUE", "CONSOL", $D$3,"TOT_Entity","Aggregated","Budget_Working",[1]Setup!C4,"PERIODIC",$B93,"TOPFLOW","TOP","TOP","top1",$C93,"top3","Open_Acute_DIV1","TOP5","TOP6","REPORTED","TOP8")</f>
        <v>0</v>
      </c>
      <c r="AD93" s="15">
        <f t="shared" ref="AD93:AD101" si="186">AB93-AC93</f>
        <v>0</v>
      </c>
      <c r="AE93" s="40">
        <f t="shared" ref="AE93:AE101" si="187">IFERROR(AD93/AC93,0)</f>
        <v>0</v>
      </c>
      <c r="AG93" s="15">
        <f>_xll.OneStreamExcelAddIn.XFFunctions.XFGetCell("TRUE", "CONSOL", $D$3,"TOT_Entity","USD","Actual",[1]Setup!C5,"PERIODIC",$B93,"TOPFLOW","TOP","TOP","top1",$C93,"top3","Open_Acute_DIV1","TOP5","TOP6","REPORTED","TOP8")</f>
        <v>0</v>
      </c>
      <c r="AH93" s="15">
        <f>_xll.OneStreamExcelAddIn.XFFunctions.XFGetCell("TRUE", "CONSOL", $D$3,"TOT_Entity","Aggregated","Budget_Working",[1]Setup!C5,"PERIODIC",$B93,"TOPFLOW","TOP","TOP","top1",$C93,"top3","Open_Acute_DIV1","TOP5","TOP6","REPORTED","TOP8")</f>
        <v>0</v>
      </c>
      <c r="AI93" s="15">
        <f t="shared" ref="AI93:AI101" si="188">AG93-AH93</f>
        <v>0</v>
      </c>
      <c r="AJ93" s="40">
        <f t="shared" ref="AJ93:AJ101" si="189">IFERROR(AI93/AH93,0)</f>
        <v>0</v>
      </c>
      <c r="AL93" s="15">
        <f>_xll.OneStreamExcelAddIn.XFFunctions.XFGetCell("TRUE", "CONSOL", $D$3,"TOT_Entity","USD","Actual",[1]Setup!C6,"PERIODIC",$B93,"TOPFLOW","TOP","TOP","top1",$C93,"top3","Open_Acute_DIV1","TOP5","TOP6","REPORTED","TOP8")</f>
        <v>0</v>
      </c>
      <c r="AM93" s="15">
        <f>_xll.OneStreamExcelAddIn.XFFunctions.XFGetCell("TRUE", "CONSOL", $D$3,"TOT_Entity","Aggregated","Budget_Working",[1]Setup!C6,"PERIODIC",$B93,"TOPFLOW","TOP","TOP","top1",$C93,"top3","Open_Acute_DIV1","TOP5","TOP6","REPORTED","TOP8")</f>
        <v>0</v>
      </c>
      <c r="AN93" s="15">
        <f t="shared" ref="AN93:AN101" si="190">AL93-AM93</f>
        <v>0</v>
      </c>
      <c r="AO93" s="40">
        <f t="shared" ref="AO93:AO101" si="191">IFERROR((AL93/AM93)-1,0)</f>
        <v>0</v>
      </c>
      <c r="AQ93" s="15">
        <f>_xll.OneStreamExcelAddIn.XFFunctions.XFGetCell("TRUE", "CONSOL", $D$3,"TOT_Entity","USD","Actual",[1]Setup!C7,"PERIODIC",$B93,"TOPFLOW","TOP","TOP","top1",$C93,"top3","Open_Acute_DIV1","TOP5","TOP6","REPORTED","TOP8")</f>
        <v>0</v>
      </c>
      <c r="AR93" s="15">
        <f>_xll.OneStreamExcelAddIn.XFFunctions.XFGetCell("TRUE", "CONSOL", $D$3,"TOT_Entity","Aggregated","Budget_Working",[1]Setup!C7,"PERIODIC",$B93,"TOPFLOW","TOP","TOP","top1",$C93,"top3","Open_Acute_DIV1","TOP5","TOP6","REPORTED","TOP8")</f>
        <v>0</v>
      </c>
      <c r="AS93" s="15">
        <f t="shared" ref="AS93:AS101" si="192">AQ93-AR93</f>
        <v>0</v>
      </c>
      <c r="AT93" s="40">
        <f t="shared" ref="AT93:AT101" si="193">IFERROR((AQ93/AR93)-1,0)</f>
        <v>0</v>
      </c>
      <c r="AV93" s="15">
        <f>_xll.OneStreamExcelAddIn.XFFunctions.XFGetCell("TRUE", "CONSOL", $D$3,"TOT_Entity","USD","Actual",[1]Setup!C8,"PERIODIC",$B93,"TOPFLOW","TOP","TOP","top1",$C93,"top3","Open_Acute_DIV1","TOP5","TOP6","REPORTED","TOP8")</f>
        <v>0</v>
      </c>
      <c r="AW93" s="15">
        <f>_xll.OneStreamExcelAddIn.XFFunctions.XFGetCell("TRUE", "CONSOL", $D$3,"TOT_Entity","Aggregated","Budget_Working",[1]Setup!C8,"PERIODIC",$B93,"TOPFLOW","TOP","TOP","top1",$C93,"top3","Open_Acute_DIV1","TOP5","TOP6","REPORTED","TOP8")</f>
        <v>0</v>
      </c>
      <c r="AX93" s="15">
        <f t="shared" ref="AX93:AX101" si="194">AV93-AW93</f>
        <v>0</v>
      </c>
      <c r="AY93" s="40">
        <f t="shared" ref="AY93:AY101" si="195">IFERROR((AV93/AW93)-1,0)</f>
        <v>0</v>
      </c>
      <c r="BA93" s="15">
        <f>_xll.OneStreamExcelAddIn.XFFunctions.XFGetCell("TRUE", "CONSOL", $D$3,"TOT_Entity","USD","Actual",[1]Setup!C9,"PERIODIC",$B93,"TOPFLOW","TOP","TOP","top1",$C93,"top3","Open_Acute_DIV1","TOP5","TOP6","REPORTED","TOP8")</f>
        <v>0</v>
      </c>
      <c r="BB93" s="15">
        <f>_xll.OneStreamExcelAddIn.XFFunctions.XFGetCell("TRUE", "CONSOL", $D$3,"TOT_Entity","Aggregated","Budget_Working",[1]Setup!C9,"PERIODIC",$B93,"TOPFLOW","TOP","TOP","top1",$C93,"top3","Open_Acute_DIV1","TOP5","TOP6","REPORTED","TOP8")</f>
        <v>0</v>
      </c>
      <c r="BC93" s="15">
        <f t="shared" ref="BC93:BC101" si="196">BA93-BB93</f>
        <v>0</v>
      </c>
      <c r="BD93" s="40">
        <f t="shared" ref="BD93:BD101" si="197">IFERROR((BA93/BB93)-1,0)</f>
        <v>0</v>
      </c>
      <c r="BF93" s="15">
        <f>_xll.OneStreamExcelAddIn.XFFunctions.XFGetCell("TRUE", "CONSOL", $D$3,"TOT_Entity","USD","Actual",[1]Setup!C10,"PERIODIC",$B93,"TOPFLOW","TOP","TOP","top1",$C93,"top3","Open_Acute_DIV1","TOP5","TOP6","REPORTED","TOP8")</f>
        <v>0</v>
      </c>
      <c r="BG93" s="15">
        <f>_xll.OneStreamExcelAddIn.XFFunctions.XFGetCell("TRUE", "CONSOL", $D$3,"TOT_Entity","Aggregated","Budget_Working",[1]Setup!C10,"PERIODIC",$B93,"TOPFLOW","TOP","TOP","top1",$C93,"top3","Open_Acute_DIV1","TOP5","TOP6","REPORTED","TOP8")</f>
        <v>0</v>
      </c>
      <c r="BH93" s="15">
        <f t="shared" ref="BH93:BH101" si="198">BF93-BG93</f>
        <v>0</v>
      </c>
      <c r="BI93" s="40">
        <f t="shared" ref="BI93:BI101" si="199">IFERROR((BF93/BG93)-1,0)</f>
        <v>0</v>
      </c>
      <c r="BK93" s="15">
        <f>_xll.OneStreamExcelAddIn.XFFunctions.XFGetCell("TRUE", "CONSOL", $D$3,"TOT_Entity","USD","Actual",[1]Setup!C11,"PERIODIC",$B93,"TOPFLOW","TOP","TOP","top1",$C93,"top3","Open_Acute_DIV1","TOP5","TOP6","REPORTED","TOP8")</f>
        <v>0</v>
      </c>
      <c r="BL93" s="15">
        <f>_xll.OneStreamExcelAddIn.XFFunctions.XFGetCell("TRUE", "CONSOL", $D$3,"TOT_Entity","Aggregated","Budget_Working",[1]Setup!C11,"PERIODIC",$B93,"TOPFLOW","TOP","TOP","top1",$C93,"top3","Open_Acute_DIV1","TOP5","TOP6","REPORTED","TOP8")</f>
        <v>0</v>
      </c>
      <c r="BM93" s="15">
        <f t="shared" ref="BM93:BM101" si="200">BK93-BL93</f>
        <v>0</v>
      </c>
      <c r="BN93" s="40">
        <f t="shared" ref="BN93:BN101" si="201">IFERROR((BK93/BL93)-1,0)</f>
        <v>0</v>
      </c>
      <c r="BP93" s="15">
        <f>_xll.OneStreamExcelAddIn.XFFunctions.XFGetCell("TRUE", "CONSOL", $D$3,"TOT_Entity","USD","Actual",[1]Setup!C12,"PERIODIC",$B93,"TOPFLOW","TOP","TOP","top1",$C93,"top3","Open_Acute_DIV1","TOP5","TOP6","REPORTED","TOP8")</f>
        <v>0</v>
      </c>
      <c r="BQ93" s="15">
        <f>_xll.OneStreamExcelAddIn.XFFunctions.XFGetCell("TRUE", "CONSOL", $D$3,"TOT_Entity","Aggregated","Budget_Working",[1]Setup!C12,"PERIODIC",$B93,"TOPFLOW","TOP","TOP","top1",$C93,"top3","Open_Acute_DIV1","TOP5","TOP6","REPORTED","TOP8")</f>
        <v>0</v>
      </c>
      <c r="BR93" s="15">
        <f t="shared" ref="BR93:BR101" si="202">BP93-BQ93</f>
        <v>0</v>
      </c>
      <c r="BS93" s="40">
        <f t="shared" ref="BS93:BS101" si="203">IFERROR((BP93/BQ93)-1,0)</f>
        <v>0</v>
      </c>
      <c r="BU93" s="15">
        <f>_xll.OneStreamExcelAddIn.XFFunctions.XFGetCell("TRUE", "CONSOL", $D$3,"TOT_Entity","USD","Actual",[1]Setup!C13,"PERIODIC",$B93,"TOPFLOW","TOP","TOP","top1",$C93,"top3","Open_Acute_DIV1","TOP5","TOP6","REPORTED","TOP8")</f>
        <v>0</v>
      </c>
      <c r="BV93" s="15">
        <f>_xll.OneStreamExcelAddIn.XFFunctions.XFGetCell("TRUE", "CONSOL", $D$3,"TOT_Entity","Aggregated","Budget_Working",[1]Setup!C13,"PERIODIC",$B93,"TOPFLOW","TOP","TOP","top1",$C93,"top3","Open_Acute_DIV1","TOP5","TOP6","REPORTED","TOP8")</f>
        <v>0</v>
      </c>
      <c r="BW93" s="15">
        <f t="shared" ref="BW93:BW101" si="204">BU93-BV93</f>
        <v>0</v>
      </c>
      <c r="BX93" s="40">
        <f t="shared" ref="BX93:BX101" si="205">IFERROR((BU93/BV93)-1,0)</f>
        <v>0</v>
      </c>
      <c r="BZ93" s="15">
        <f>_xll.OneStreamExcelAddIn.XFFunctions.XFGetCell("TRUE", "CONSOL", $D$3,"TOT_Entity","USD","Actual",[1]Setup!C14,"PERIODIC",$B93,"TOPFLOW","TOP","TOP","top1",$C93,"top3","Open_Acute_DIV1","TOP5","TOP6","REPORTED","TOP8")</f>
        <v>0</v>
      </c>
      <c r="CA93" s="15">
        <f>_xll.OneStreamExcelAddIn.XFFunctions.XFGetCell("TRUE", "CONSOL", $D$3,"TOT_Entity","Aggregated","Budget_Working",[1]Setup!C14,"PERIODIC",$B93,"TOPFLOW","TOP","TOP","top1",$C93,"top3","Open_Acute_DIV1","TOP5","TOP6","REPORTED","TOP8")</f>
        <v>0</v>
      </c>
      <c r="CB93" s="15">
        <f t="shared" ref="CB93:CB101" si="206">BZ93-CA93</f>
        <v>0</v>
      </c>
      <c r="CC93" s="40">
        <f t="shared" ref="CC93:CC101" si="207">IFERROR((BZ93/CA93)-1,0)</f>
        <v>0</v>
      </c>
      <c r="CE93" s="15">
        <f>_xll.OneStreamExcelAddIn.XFFunctions.XFGetCell("TRUE", "CONSOL", $D$3,"TOT_Entity","USD","Actual",[1]Setup!C15,"PERIODIC",$B93,"TOPFLOW","TOP","TOP","top1",$C93,"top3","Open_Acute_DIV1","TOP5","TOP6","REPORTED","TOP8")</f>
        <v>0</v>
      </c>
      <c r="CF93" s="15">
        <f>_xll.OneStreamExcelAddIn.XFFunctions.XFGetCell("TRUE", "CONSOL", $D$3,"TOT_Entity","Aggregated","Budget_Working",[1]Setup!C15,"PERIODIC",$B93,"TOPFLOW","TOP","TOP","top1",$C93,"top3","Open_Acute_DIV1","TOP5","TOP6","REPORTED","TOP8")</f>
        <v>0</v>
      </c>
      <c r="CG93" s="15">
        <f t="shared" ref="CG93:CG101" si="208">CE93-CF93</f>
        <v>0</v>
      </c>
      <c r="CH93" s="40">
        <f t="shared" ref="CH93:CH101" si="209">IFERROR((CE93/CF93)-1,0)</f>
        <v>0</v>
      </c>
      <c r="CI93" s="15"/>
      <c r="CJ93" s="15">
        <f>_xll.OneStreamExcelAddIn.XFFunctions.XFGetCell("TRUE", "CONSOL", $D$3,"TOT_Entity","USD","Actual",[1]Setup!C4,"PERIODIC",$B93,"TOPFLOW","TOP","TOP","top1",$C93,"top3","Open_Acute_DIV1","TOP5","TOP6","REPORTED","TOP8")</f>
        <v>0</v>
      </c>
      <c r="CK93" s="15">
        <f>_xll.OneStreamExcelAddIn.XFFunctions.XFGetCell("TRUE", "CONSOL", $D$3,"TOT_Entity","USD","Actual",[1]Setup!C5,"PERIODIC",$B93,"TOPFLOW","TOP","TOP","top1",$C93,"top3","Open_Acute_DIV1","TOP5","TOP6","REPORTED","TOP8")</f>
        <v>0</v>
      </c>
      <c r="CL93" s="15">
        <f>_xll.OneStreamExcelAddIn.XFFunctions.XFGetCell("TRUE", "CONSOL", $D$3,"TOT_Entity","USD","Actual",[1]Setup!C6,"PERIODIC",$B93,"TOPFLOW","TOP","TOP","top1",$C93,"top3","Open_Acute_DIV1","TOP5","TOP6","REPORTED","TOP8")</f>
        <v>0</v>
      </c>
      <c r="CM93" s="15">
        <f>_xll.OneStreamExcelAddIn.XFFunctions.XFGetCell("TRUE", "CONSOL", $D$3,"TOT_Entity","USD","Actual",[1]Setup!C7,"PERIODIC",$B93,"TOPFLOW","TOP","TOP","top1",$C93,"top3","Open_Acute_DIV1","TOP5","TOP6","REPORTED","TOP8")</f>
        <v>0</v>
      </c>
      <c r="CN93" s="15">
        <f>_xll.OneStreamExcelAddIn.XFFunctions.XFGetCell("TRUE", "CONSOL", $D$3,"TOT_Entity","USD","Actual",[1]Setup!C8,"PERIODIC",$B93,"TOPFLOW","TOP","TOP","top1",$C93,"top3","Open_Acute_DIV1","TOP5","TOP6","REPORTED","TOP8")</f>
        <v>0</v>
      </c>
      <c r="CO93" s="15">
        <f>_xll.OneStreamExcelAddIn.XFFunctions.XFGetCell("TRUE", "CONSOL", $D$3,"TOT_Entity","USD","Actual",[1]Setup!C9,"PERIODIC",$B93,"TOPFLOW","TOP","TOP","top1",$C93,"top3","Open_Acute_DIV1","TOP5","TOP6","REPORTED","TOP8")</f>
        <v>0</v>
      </c>
      <c r="CP93" s="15">
        <f>_xll.OneStreamExcelAddIn.XFFunctions.XFGetCell("TRUE", "CONSOL", $D$3,"TOT_Entity","USD","Actual",[1]Setup!C10,"PERIODIC",$B93,"TOPFLOW","TOP","TOP","top1",$C93,"top3","Open_Acute_DIV1","TOP5","TOP6","REPORTED","TOP8")</f>
        <v>0</v>
      </c>
      <c r="CQ93" s="15">
        <f>_xll.OneStreamExcelAddIn.XFFunctions.XFGetCell("TRUE", "CONSOL", $D$3,"TOT_Entity","USD","Actual",[1]Setup!C11,"PERIODIC",$B93,"TOPFLOW","TOP","TOP","top1",$C93,"top3","Open_Acute_DIV1","TOP5","TOP6","REPORTED","TOP8")</f>
        <v>0</v>
      </c>
      <c r="CR93" s="15">
        <f>_xll.OneStreamExcelAddIn.XFFunctions.XFGetCell("TRUE", "CONSOL", $D$3,"TOT_Entity","USD","Actual",[1]Setup!C12,"PERIODIC",$B93,"TOPFLOW","TOP","TOP","top1",$C93,"top3","Open_Acute_DIV1","TOP5","TOP6","REPORTED","TOP8")</f>
        <v>0</v>
      </c>
      <c r="CS93" s="15">
        <f>_xll.OneStreamExcelAddIn.XFFunctions.XFGetCell("TRUE", "CONSOL", $D$3,"TOT_Entity","USD","Actual",[1]Setup!C13,"PERIODIC",$B93,"TOPFLOW","TOP","TOP","top1",$C93,"top3","Open_Acute_DIV1","TOP5","TOP6","REPORTED","TOP8")</f>
        <v>0</v>
      </c>
      <c r="CT93" s="15">
        <f>_xll.OneStreamExcelAddIn.XFFunctions.XFGetCell("TRUE", "CONSOL", $D$3,"TOT_Entity","USD","Actual",[1]Setup!C14,"PERIODIC",$B93,"TOPFLOW","TOP","TOP","top1",$C93,"top3","Open_Acute_DIV1","TOP5","TOP6","REPORTED","TOP8")</f>
        <v>0</v>
      </c>
      <c r="CU93" s="15">
        <f>_xll.OneStreamExcelAddIn.XFFunctions.XFGetCell("TRUE", "CONSOL", $D$3,"TOT_Entity","USD","Actual",[1]Setup!C15,"PERIODIC",$B93,"TOPFLOW","TOP","TOP","top1",$C93,"top3","Open_Acute_DIV1","TOP5","TOP6","REPORTED","TOP8")</f>
        <v>0</v>
      </c>
      <c r="CV93" s="15"/>
      <c r="CW93" s="15">
        <f>_xll.OneStreamExcelAddIn.XFFunctions.XFGetCell("TRUE", "CONSOL", $D$3,"TOT_Entity","USD","Actual",[1]Setup!C17,"PERIODIC",$B93,"TOPFLOW","TOP","TOP","top1",$C93,"top3","Open_Acute_DIV1","TOP5","TOP6","REPORTED","TOP8")</f>
        <v>0</v>
      </c>
      <c r="CX93" s="15">
        <f>_xll.OneStreamExcelAddIn.XFFunctions.XFGetCell("TRUE", "CONSOL", $D$3,"TOT_Entity","USD","Actual",[1]Setup!C18,"PERIODIC",$B93,"TOPFLOW","TOP","TOP","top1",$C93,"top3","Open_Acute_DIV1","TOP5","TOP6","REPORTED","TOP8")</f>
        <v>0</v>
      </c>
      <c r="CY93" s="15">
        <f>_xll.OneStreamExcelAddIn.XFFunctions.XFGetCell("TRUE", "CONSOL", $D$3,"TOT_Entity","USD","Actual",[1]Setup!C19,"PERIODIC",$B93,"TOPFLOW","TOP","TOP","top1",$C93,"top3","Open_Acute_DIV1","TOP5","TOP6","REPORTED","TOP8")</f>
        <v>0</v>
      </c>
      <c r="CZ93" s="15">
        <f>_xll.OneStreamExcelAddIn.XFFunctions.XFGetCell("TRUE", "CONSOL", $D$3,"TOT_Entity","USD","Actual",[1]Setup!C20,"PERIODIC",$B93,"TOPFLOW","TOP","TOP","top1",$C93,"top3","Open_Acute_DIV1","TOP5","TOP6","REPORTED","TOP8")</f>
        <v>0</v>
      </c>
      <c r="DA93" s="15">
        <f>_xll.OneStreamExcelAddIn.XFFunctions.XFGetCell("TRUE", "CONSOL", $D$3,"TOT_Entity","USD","Actual",[1]Setup!C21,"PERIODIC",$B93,"TOPFLOW","TOP","TOP","top1",$C93,"top3","Open_Acute_DIV1","TOP5","TOP6","REPORTED","TOP8")</f>
        <v>0</v>
      </c>
      <c r="DB93" s="15">
        <f>_xll.OneStreamExcelAddIn.XFFunctions.XFGetCell("TRUE", "CONSOL", $D$3,"TOT_Entity","USD","Actual",[1]Setup!C22,"PERIODIC",$B93,"TOPFLOW","TOP","TOP","top1",$C93,"top3","Open_Acute_DIV1","TOP5","TOP6","REPORTED","TOP8")</f>
        <v>0</v>
      </c>
      <c r="DC93" s="15">
        <f>_xll.OneStreamExcelAddIn.XFFunctions.XFGetCell("TRUE", "CONSOL", $D$3,"TOT_Entity","USD","Actual",[1]Setup!C23,"PERIODIC",$B93,"TOPFLOW","TOP","TOP","top1",$C93,"top3","Open_Acute_DIV1","TOP5","TOP6","REPORTED","TOP8")</f>
        <v>0</v>
      </c>
      <c r="DD93" s="15">
        <f>_xll.OneStreamExcelAddIn.XFFunctions.XFGetCell("TRUE", "CONSOL", $D$3,"TOT_Entity","USD","Actual",[1]Setup!C24,"PERIODIC",$B93,"TOPFLOW","TOP","TOP","top1",$C93,"top3","Open_Acute_DIV1","TOP5","TOP6","REPORTED","TOP8")</f>
        <v>0</v>
      </c>
      <c r="DE93" s="15">
        <f>_xll.OneStreamExcelAddIn.XFFunctions.XFGetCell("TRUE", "CONSOL", $D$3,"TOT_Entity","USD","Actual",[1]Setup!C25,"PERIODIC",$B93,"TOPFLOW","TOP","TOP","top1",$C93,"top3","Open_Acute_DIV1","TOP5","TOP6","REPORTED","TOP8")</f>
        <v>0</v>
      </c>
      <c r="DF93" s="15">
        <f>_xll.OneStreamExcelAddIn.XFFunctions.XFGetCell("TRUE", "CONSOL", $D$3,"TOT_Entity","USD","Actual",[1]Setup!C26,"PERIODIC",$B93,"TOPFLOW","TOP","TOP","top1",$C93,"top3","Open_Acute_DIV1","TOP5","TOP6","REPORTED","TOP8")</f>
        <v>0</v>
      </c>
      <c r="DG93" s="15">
        <f>_xll.OneStreamExcelAddIn.XFFunctions.XFGetCell("TRUE", "CONSOL", $D$3,"TOT_Entity","USD","Actual",[1]Setup!C27,"PERIODIC",$B93,"TOPFLOW","TOP","TOP","top1",$C93,"top3","Open_Acute_DIV1","TOP5","TOP6","REPORTED","TOP8")</f>
        <v>0</v>
      </c>
      <c r="DH93" s="15">
        <f>_xll.OneStreamExcelAddIn.XFFunctions.XFGetCell("TRUE", "CONSOL", $D$3,"TOT_Entity","USD","Actual",[1]Setup!C28,"PERIODIC",$B93,"TOPFLOW","TOP","TOP","top1",$C93,"top3","Open_Acute_DIV1","TOP5","TOP6","REPORTED","TOP8")</f>
        <v>0</v>
      </c>
      <c r="DI93" s="15"/>
      <c r="DJ93" s="15">
        <f>_xll.OneStreamExcelAddIn.XFFunctions.XFGetCell("TRUE", "CONSOL", $D$3,"TOT_Entity","Aggregated","Budget_Working",[1]Setup!C4,"PERIODIC",$B93,"TOPFLOW","TOP","TOP","top1",$C93,"top3","Open_Acute_DIV1","TOP5","TOP6","REPORTED","TOP8")</f>
        <v>0</v>
      </c>
      <c r="DK93" s="15">
        <f>_xll.OneStreamExcelAddIn.XFFunctions.XFGetCell("TRUE", "CONSOL", $D$3,"TOT_Entity","Aggregated","Budget_Working",[1]Setup!C5,"PERIODIC",$B93,"TOPFLOW","TOP","TOP","top1",$C93,"top3","Open_Acute_DIV1","TOP5","TOP6","REPORTED","TOP8")</f>
        <v>0</v>
      </c>
      <c r="DL93" s="15">
        <f>_xll.OneStreamExcelAddIn.XFFunctions.XFGetCell("TRUE", "CONSOL", $D$3,"TOT_Entity","Aggregated","Budget_Working",[1]Setup!C6,"PERIODIC",$B93,"TOPFLOW","TOP","TOP","top1",$C93,"top3","Open_Acute_DIV1","TOP5","TOP6","REPORTED","TOP8")</f>
        <v>0</v>
      </c>
      <c r="DM93" s="15">
        <f>_xll.OneStreamExcelAddIn.XFFunctions.XFGetCell("TRUE", "CONSOL", $D$3,"TOT_Entity","Aggregated","Budget_Working",[1]Setup!C7,"PERIODIC",$B93,"TOPFLOW","TOP","TOP","top1",$C93,"top3","Open_Acute_DIV1","TOP5","TOP6","REPORTED","TOP8")</f>
        <v>0</v>
      </c>
      <c r="DN93" s="15">
        <f>_xll.OneStreamExcelAddIn.XFFunctions.XFGetCell("TRUE", "CONSOL", $D$3,"TOT_Entity","Aggregated","Budget_Working",[1]Setup!C8,"PERIODIC",$B93,"TOPFLOW","TOP","TOP","top1",$C93,"top3","Open_Acute_DIV1","TOP5","TOP6","REPORTED","TOP8")</f>
        <v>0</v>
      </c>
      <c r="DO93" s="15">
        <f>_xll.OneStreamExcelAddIn.XFFunctions.XFGetCell("TRUE", "CONSOL", $D$3,"TOT_Entity","Aggregated","Budget_Working",[1]Setup!C9,"PERIODIC",$B93,"TOPFLOW","TOP","TOP","top1",$C93,"top3","Open_Acute_DIV1","TOP5","TOP6","REPORTED","TOP8")</f>
        <v>0</v>
      </c>
      <c r="DP93" s="15">
        <f>_xll.OneStreamExcelAddIn.XFFunctions.XFGetCell("TRUE", "CONSOL", $D$3,"TOT_Entity","Aggregated","Budget_Working",[1]Setup!C10,"PERIODIC",$B93,"TOPFLOW","TOP","TOP","top1",$C93,"top3","Open_Acute_DIV1","TOP5","TOP6","REPORTED","TOP8")</f>
        <v>0</v>
      </c>
      <c r="DQ93" s="15">
        <f>_xll.OneStreamExcelAddIn.XFFunctions.XFGetCell("TRUE", "CONSOL", $D$3,"TOT_Entity","Aggregated","Budget_Working",[1]Setup!C11,"PERIODIC",$B93,"TOPFLOW","TOP","TOP","top1",$C93,"top3","Open_Acute_DIV1","TOP5","TOP6","REPORTED","TOP8")</f>
        <v>0</v>
      </c>
      <c r="DR93" s="15">
        <f>_xll.OneStreamExcelAddIn.XFFunctions.XFGetCell("TRUE", "CONSOL", $D$3,"TOT_Entity","Aggregated","Budget_Working",[1]Setup!C12,"PERIODIC",$B93,"TOPFLOW","TOP","TOP","top1",$C93,"top3","Open_Acute_DIV1","TOP5","TOP6","REPORTED","TOP8")</f>
        <v>0</v>
      </c>
      <c r="DS93" s="15">
        <f>_xll.OneStreamExcelAddIn.XFFunctions.XFGetCell("TRUE", "CONSOL", $D$3,"TOT_Entity","Aggregated","Budget_Working",[1]Setup!C13,"PERIODIC",$B93,"TOPFLOW","TOP","TOP","top1",$C93,"top3","Open_Acute_DIV1","TOP5","TOP6","REPORTED","TOP8")</f>
        <v>0</v>
      </c>
      <c r="DT93" s="15">
        <f>_xll.OneStreamExcelAddIn.XFFunctions.XFGetCell("TRUE", "CONSOL", $D$3,"TOT_Entity","Aggregated","Budget_Working",[1]Setup!C14,"PERIODIC",$B93,"TOPFLOW","TOP","TOP","top1",$C93,"top3","Open_Acute_DIV1","TOP5","TOP6","REPORTED","TOP8")</f>
        <v>0</v>
      </c>
      <c r="DU93" s="15">
        <f>_xll.OneStreamExcelAddIn.XFFunctions.XFGetCell("TRUE", "CONSOL", $D$3,"TOT_Entity","Aggregated","Budget_Working",[1]Setup!C15,"PERIODIC",$B93,"TOPFLOW","TOP","TOP","top1",$C93,"top3","Open_Acute_DIV1","TOP5","TOP6","REPORTED","TOP8")</f>
        <v>0</v>
      </c>
      <c r="DV93" s="15"/>
      <c r="DW93" s="15">
        <f>_xll.OneStreamExcelAddIn.XFFunctions.XFGetCell("TRUE", "CONSOL", $D$3,"TOT_Entity","USD","Budget_Final",[1]Setup!C17,"PERIODIC",$B93,"TOPFLOW","TOP","TOP","top1",$C93,"top3","Open_Acute_DIV1","TOP5","TOP6","REPORTED","TOP8")</f>
        <v>0</v>
      </c>
      <c r="DX93" s="15">
        <f>_xll.OneStreamExcelAddIn.XFFunctions.XFGetCell("TRUE", "CONSOL", $D$3,"TOT_Entity","USD","Budget_Final",[1]Setup!C18,"PERIODIC",$B93,"TOPFLOW","TOP","TOP","top1",$C93,"top3","Open_Acute_DIV1","TOP5","TOP6","REPORTED","TOP8")</f>
        <v>0</v>
      </c>
      <c r="DY93" s="15">
        <f>_xll.OneStreamExcelAddIn.XFFunctions.XFGetCell("TRUE", "CONSOL", $D$3,"TOT_Entity","USD","Budget_Final",[1]Setup!C19,"PERIODIC",$B93,"TOPFLOW","TOP","TOP","top1",$C93,"top3","Open_Acute_DIV1","TOP5","TOP6","REPORTED","TOP8")</f>
        <v>0</v>
      </c>
      <c r="DZ93" s="15">
        <f>_xll.OneStreamExcelAddIn.XFFunctions.XFGetCell("TRUE", "CONSOL", $D$3,"TOT_Entity","USD","Budget_Final",[1]Setup!C20,"PERIODIC",$B93,"TOPFLOW","TOP","TOP","top1",$C93,"top3","Open_Acute_DIV1","TOP5","TOP6","REPORTED","TOP8")</f>
        <v>0</v>
      </c>
      <c r="EA93" s="15">
        <f>_xll.OneStreamExcelAddIn.XFFunctions.XFGetCell("TRUE", "CONSOL", $D$3,"TOT_Entity","USD","Budget_Final",[1]Setup!C21,"PERIODIC",$B93,"TOPFLOW","TOP","TOP","top1",$C93,"top3","Open_Acute_DIV1","TOP5","TOP6","REPORTED","TOP8")</f>
        <v>0</v>
      </c>
      <c r="EB93" s="15">
        <f>_xll.OneStreamExcelAddIn.XFFunctions.XFGetCell("TRUE", "CONSOL", $D$3,"TOT_Entity","USD","Budget_Final",[1]Setup!C22,"PERIODIC",$B93,"TOPFLOW","TOP","TOP","top1",$C93,"top3","Open_Acute_DIV1","TOP5","TOP6","REPORTED","TOP8")</f>
        <v>0</v>
      </c>
      <c r="EC93" s="15">
        <f>_xll.OneStreamExcelAddIn.XFFunctions.XFGetCell("TRUE", "CONSOL", $D$3,"TOT_Entity","USD","Budget_Final",[1]Setup!C23,"PERIODIC",$B93,"TOPFLOW","TOP","TOP","top1",$C93,"top3","Open_Acute_DIV1","TOP5","TOP6","REPORTED","TOP8")</f>
        <v>0</v>
      </c>
      <c r="ED93" s="15">
        <f>_xll.OneStreamExcelAddIn.XFFunctions.XFGetCell("TRUE", "CONSOL", $D$3,"TOT_Entity","USD","Budget_Final",[1]Setup!C24,"PERIODIC",$B93,"TOPFLOW","TOP","TOP","top1",$C93,"top3","Open_Acute_DIV1","TOP5","TOP6","REPORTED","TOP8")</f>
        <v>0</v>
      </c>
      <c r="EE93" s="15">
        <f>_xll.OneStreamExcelAddIn.XFFunctions.XFGetCell("TRUE", "CONSOL", $D$3,"TOT_Entity","USD","Budget_Final",[1]Setup!C25,"PERIODIC",$B93,"TOPFLOW","TOP","TOP","top1",$C93,"top3","Open_Acute_DIV1","TOP5","TOP6","REPORTED","TOP8")</f>
        <v>0</v>
      </c>
      <c r="EF93" s="15">
        <f>_xll.OneStreamExcelAddIn.XFFunctions.XFGetCell("TRUE", "CONSOL", $D$3,"TOT_Entity","USD","Budget_Final",[1]Setup!C26,"PERIODIC",$B93,"TOPFLOW","TOP","TOP","top1",$C93,"top3","Open_Acute_DIV1","TOP5","TOP6","REPORTED","TOP8")</f>
        <v>0</v>
      </c>
      <c r="EG93" s="15">
        <f>_xll.OneStreamExcelAddIn.XFFunctions.XFGetCell("TRUE", "CONSOL", $D$3,"TOT_Entity","USD","Budget_Final",[1]Setup!C27,"PERIODIC",$B93,"TOPFLOW","TOP","TOP","top1",$C93,"top3","Open_Acute_DIV1","TOP5","TOP6","REPORTED","TOP8")</f>
        <v>0</v>
      </c>
      <c r="EH93" s="15">
        <f>_xll.OneStreamExcelAddIn.XFFunctions.XFGetCell("TRUE", "CONSOL", $D$3,"TOT_Entity","USD","Budget_Final",[1]Setup!C28,"PERIODIC",$B93,"TOPFLOW","TOP","TOP","top1",$C93,"top3","Open_Acute_DIV1","TOP5","TOP6","REPORTED","TOP8")</f>
        <v>0</v>
      </c>
    </row>
    <row r="94" spans="2:138" x14ac:dyDescent="0.25">
      <c r="B94" s="51">
        <v>92001</v>
      </c>
      <c r="C94" s="51" t="s">
        <v>143</v>
      </c>
      <c r="D94" t="s">
        <v>144</v>
      </c>
      <c r="E94" s="15">
        <f>_xll.OneStreamExcelAddIn.XFFunctions.XFGetCell("TRUE", "CONSOL", $D$3,"TOT_Entity","USD","Actual",$E$3,"PERIODIC",$B94,"TOPFLOW","TOP","TOP","top1",$C94,"top3","Open_Acute_DIV1","TOP5","TOP6","REPORTED","TOP8")</f>
        <v>0</v>
      </c>
      <c r="F94" s="15">
        <f>_xll.OneStreamExcelAddIn.XFFunctions.XFGetCell("TRUE", "CONSOL", $D$3,"TOT_Entity","Aggregated","Budget_Working",$E$3,"PERIODIC",$B94,"TOPFLOW","TOP","TOP","top1",$C94,"top3","Open_Acute_DIV1","TOP5","TOP6","REPORTED","TOP8")</f>
        <v>0</v>
      </c>
      <c r="G94" s="15">
        <f t="shared" si="180"/>
        <v>0</v>
      </c>
      <c r="H94" s="55">
        <f t="shared" si="181"/>
        <v>0</v>
      </c>
      <c r="I94" s="41"/>
      <c r="J94" s="15">
        <f>_xll.OneStreamExcelAddIn.XFFunctions.XFGetCell("TRUE", "CONSOL", $D$3,"TOT_Entity","USD","Actual",$E$3,"YTD",$B94,"TOPFLOW","TOP","TOP","top1",$C94,"top3","Open_Acute_DIV1","TOP5","TOP6","REPORTED","TOP8")</f>
        <v>0</v>
      </c>
      <c r="K94" s="15">
        <f>_xll.OneStreamExcelAddIn.XFFunctions.XFGetCell("TRUE", "CONSOL", $D$3,"TOT_Entity","Aggregated","Budget_Working",$E$3,"YTD",$B94,"TOPFLOW","TOP","TOP","top1",$C94,"top3","Open_Acute_DIV1","TOP5","TOP6","REPORTED","TOP8")</f>
        <v>0</v>
      </c>
      <c r="L94" s="15">
        <f t="shared" si="182"/>
        <v>0</v>
      </c>
      <c r="M94" s="40">
        <f t="shared" si="183"/>
        <v>0</v>
      </c>
      <c r="N94" s="41"/>
      <c r="O94" s="15">
        <f>_xll.OneStreamExcelAddIn.XFFunctions.XFGetCell("TRUE", "CONSOL", $D$3,"TOT_Entity","USD","Actual",$F$3,"YTD",$B94,"TOPFLOW","TOP","TOP","top1",$C94,"top3","Open_Acute_DIV1","TOP5","TOP6","REPORTED","TOP8")</f>
        <v>0</v>
      </c>
      <c r="P94" s="15">
        <f>_xll.OneStreamExcelAddIn.XFFunctions.XFGetCell("TRUE", "CONSOL", $D$3,"TOT_Entity","USD","Actual",$E$3,"YTD",$B94,"TOPFLOW","TOP","TOP","top1",$C94,"top3","Open_Acute_DIV1","TOP5","TOP6","REPORTED","VAR_BW_PY_Actual")</f>
        <v>0</v>
      </c>
      <c r="Q94" s="40">
        <f t="shared" ref="Q94:Q105" si="210">IFERROR(P94/O94,0)</f>
        <v>0</v>
      </c>
      <c r="R94" s="41"/>
      <c r="S94" s="15">
        <f>_xll.OneStreamExcelAddIn.XFFunctions.XFGetCell("TRUE", "CONSOL", $D$3,"TOT_Entity","USD","MIDFCST",$E$3,"MTD",$B94,"TOPFLOW","TOP","TOP","top1",$C94,"top3","Open_Acute_DIV1","TOP5","TOP6","REPORTED","TOP8")</f>
        <v>0</v>
      </c>
      <c r="T94" s="15">
        <f t="shared" si="184"/>
        <v>0</v>
      </c>
      <c r="U94" s="40">
        <f t="shared" si="185"/>
        <v>0</v>
      </c>
      <c r="V94" s="41"/>
      <c r="W94" s="42"/>
      <c r="X94" s="43"/>
      <c r="Y94" s="42"/>
      <c r="Z94" s="44"/>
      <c r="AB94" s="15">
        <f>_xll.OneStreamExcelAddIn.XFFunctions.XFGetCell("TRUE", "CONSOL", $D$3,"TOT_Entity","USD","Actual",[1]Setup!C4,"PERIODIC",$B94,"TOPFLOW","TOP","TOP","top1",$C94,"top3","Open_Acute_DIV1","TOP5","TOP6","REPORTED","TOP8")</f>
        <v>0</v>
      </c>
      <c r="AC94" s="15">
        <f>_xll.OneStreamExcelAddIn.XFFunctions.XFGetCell("TRUE", "CONSOL", $D$3,"TOT_Entity","Aggregated","Budget_Working",[1]Setup!C4,"PERIODIC",$B94,"TOPFLOW","TOP","TOP","top1",$C94,"top3","Open_Acute_DIV1","TOP5","TOP6","REPORTED","TOP8")</f>
        <v>0</v>
      </c>
      <c r="AD94" s="15">
        <f t="shared" si="186"/>
        <v>0</v>
      </c>
      <c r="AE94" s="40">
        <f t="shared" si="187"/>
        <v>0</v>
      </c>
      <c r="AG94" s="15">
        <f>_xll.OneStreamExcelAddIn.XFFunctions.XFGetCell("TRUE", "CONSOL", $D$3,"TOT_Entity","USD","Actual",[1]Setup!C5,"PERIODIC",$B94,"TOPFLOW","TOP","TOP","top1",$C94,"top3","Open_Acute_DIV1","TOP5","TOP6","REPORTED","TOP8")</f>
        <v>0</v>
      </c>
      <c r="AH94" s="15">
        <f>_xll.OneStreamExcelAddIn.XFFunctions.XFGetCell("TRUE", "CONSOL", $D$3,"TOT_Entity","Aggregated","Budget_Working",[1]Setup!C5,"PERIODIC",$B94,"TOPFLOW","TOP","TOP","top1",$C94,"top3","Open_Acute_DIV1","TOP5","TOP6","REPORTED","TOP8")</f>
        <v>0</v>
      </c>
      <c r="AI94" s="15">
        <f t="shared" si="188"/>
        <v>0</v>
      </c>
      <c r="AJ94" s="40">
        <f t="shared" si="189"/>
        <v>0</v>
      </c>
      <c r="AL94" s="15">
        <f>_xll.OneStreamExcelAddIn.XFFunctions.XFGetCell("TRUE", "CONSOL", $D$3,"TOT_Entity","USD","Actual",[1]Setup!C6,"PERIODIC",$B94,"TOPFLOW","TOP","TOP","top1",$C94,"top3","Open_Acute_DIV1","TOP5","TOP6","REPORTED","TOP8")</f>
        <v>0</v>
      </c>
      <c r="AM94" s="15">
        <f>_xll.OneStreamExcelAddIn.XFFunctions.XFGetCell("TRUE", "CONSOL", $D$3,"TOT_Entity","Aggregated","Budget_Working",[1]Setup!C6,"PERIODIC",$B94,"TOPFLOW","TOP","TOP","top1",$C94,"top3","Open_Acute_DIV1","TOP5","TOP6","REPORTED","TOP8")</f>
        <v>0</v>
      </c>
      <c r="AN94" s="15">
        <f t="shared" si="190"/>
        <v>0</v>
      </c>
      <c r="AO94" s="40">
        <f t="shared" si="191"/>
        <v>0</v>
      </c>
      <c r="AQ94" s="15">
        <f>_xll.OneStreamExcelAddIn.XFFunctions.XFGetCell("TRUE", "CONSOL", $D$3,"TOT_Entity","USD","Actual",[1]Setup!C7,"PERIODIC",$B94,"TOPFLOW","TOP","TOP","top1",$C94,"top3","Open_Acute_DIV1","TOP5","TOP6","REPORTED","TOP8")</f>
        <v>0</v>
      </c>
      <c r="AR94" s="15">
        <f>_xll.OneStreamExcelAddIn.XFFunctions.XFGetCell("TRUE", "CONSOL", $D$3,"TOT_Entity","Aggregated","Budget_Working",[1]Setup!C7,"PERIODIC",$B94,"TOPFLOW","TOP","TOP","top1",$C94,"top3","Open_Acute_DIV1","TOP5","TOP6","REPORTED","TOP8")</f>
        <v>0</v>
      </c>
      <c r="AS94" s="15">
        <f t="shared" si="192"/>
        <v>0</v>
      </c>
      <c r="AT94" s="40">
        <f t="shared" si="193"/>
        <v>0</v>
      </c>
      <c r="AV94" s="15">
        <f>_xll.OneStreamExcelAddIn.XFFunctions.XFGetCell("TRUE", "CONSOL", $D$3,"TOT_Entity","USD","Actual",[1]Setup!C8,"PERIODIC",$B94,"TOPFLOW","TOP","TOP","top1",$C94,"top3","Open_Acute_DIV1","TOP5","TOP6","REPORTED","TOP8")</f>
        <v>0</v>
      </c>
      <c r="AW94" s="15">
        <f>_xll.OneStreamExcelAddIn.XFFunctions.XFGetCell("TRUE", "CONSOL", $D$3,"TOT_Entity","Aggregated","Budget_Working",[1]Setup!C8,"PERIODIC",$B94,"TOPFLOW","TOP","TOP","top1",$C94,"top3","Open_Acute_DIV1","TOP5","TOP6","REPORTED","TOP8")</f>
        <v>0</v>
      </c>
      <c r="AX94" s="15">
        <f t="shared" si="194"/>
        <v>0</v>
      </c>
      <c r="AY94" s="40">
        <f t="shared" si="195"/>
        <v>0</v>
      </c>
      <c r="BA94" s="15">
        <f>_xll.OneStreamExcelAddIn.XFFunctions.XFGetCell("TRUE", "CONSOL", $D$3,"TOT_Entity","USD","Actual",[1]Setup!C9,"PERIODIC",$B94,"TOPFLOW","TOP","TOP","top1",$C94,"top3","Open_Acute_DIV1","TOP5","TOP6","REPORTED","TOP8")</f>
        <v>0</v>
      </c>
      <c r="BB94" s="15">
        <f>_xll.OneStreamExcelAddIn.XFFunctions.XFGetCell("TRUE", "CONSOL", $D$3,"TOT_Entity","Aggregated","Budget_Working",[1]Setup!C9,"PERIODIC",$B94,"TOPFLOW","TOP","TOP","top1",$C94,"top3","Open_Acute_DIV1","TOP5","TOP6","REPORTED","TOP8")</f>
        <v>0</v>
      </c>
      <c r="BC94" s="15">
        <f t="shared" si="196"/>
        <v>0</v>
      </c>
      <c r="BD94" s="40">
        <f t="shared" si="197"/>
        <v>0</v>
      </c>
      <c r="BF94" s="15">
        <f>_xll.OneStreamExcelAddIn.XFFunctions.XFGetCell("TRUE", "CONSOL", $D$3,"TOT_Entity","USD","Actual",[1]Setup!C10,"PERIODIC",$B94,"TOPFLOW","TOP","TOP","top1",$C94,"top3","Open_Acute_DIV1","TOP5","TOP6","REPORTED","TOP8")</f>
        <v>0</v>
      </c>
      <c r="BG94" s="15">
        <f>_xll.OneStreamExcelAddIn.XFFunctions.XFGetCell("TRUE", "CONSOL", $D$3,"TOT_Entity","Aggregated","Budget_Working",[1]Setup!C10,"PERIODIC",$B94,"TOPFLOW","TOP","TOP","top1",$C94,"top3","Open_Acute_DIV1","TOP5","TOP6","REPORTED","TOP8")</f>
        <v>0</v>
      </c>
      <c r="BH94" s="15">
        <f t="shared" si="198"/>
        <v>0</v>
      </c>
      <c r="BI94" s="40">
        <f t="shared" si="199"/>
        <v>0</v>
      </c>
      <c r="BK94" s="15">
        <f>_xll.OneStreamExcelAddIn.XFFunctions.XFGetCell("TRUE", "CONSOL", $D$3,"TOT_Entity","USD","Actual",[1]Setup!C11,"PERIODIC",$B94,"TOPFLOW","TOP","TOP","top1",$C94,"top3","Open_Acute_DIV1","TOP5","TOP6","REPORTED","TOP8")</f>
        <v>0</v>
      </c>
      <c r="BL94" s="15">
        <f>_xll.OneStreamExcelAddIn.XFFunctions.XFGetCell("TRUE", "CONSOL", $D$3,"TOT_Entity","Aggregated","Budget_Working",[1]Setup!C11,"PERIODIC",$B94,"TOPFLOW","TOP","TOP","top1",$C94,"top3","Open_Acute_DIV1","TOP5","TOP6","REPORTED","TOP8")</f>
        <v>0</v>
      </c>
      <c r="BM94" s="15">
        <f t="shared" si="200"/>
        <v>0</v>
      </c>
      <c r="BN94" s="40">
        <f t="shared" si="201"/>
        <v>0</v>
      </c>
      <c r="BP94" s="15">
        <f>_xll.OneStreamExcelAddIn.XFFunctions.XFGetCell("TRUE", "CONSOL", $D$3,"TOT_Entity","USD","Actual",[1]Setup!C12,"PERIODIC",$B94,"TOPFLOW","TOP","TOP","top1",$C94,"top3","Open_Acute_DIV1","TOP5","TOP6","REPORTED","TOP8")</f>
        <v>0</v>
      </c>
      <c r="BQ94" s="15">
        <f>_xll.OneStreamExcelAddIn.XFFunctions.XFGetCell("TRUE", "CONSOL", $D$3,"TOT_Entity","Aggregated","Budget_Working",[1]Setup!C12,"PERIODIC",$B94,"TOPFLOW","TOP","TOP","top1",$C94,"top3","Open_Acute_DIV1","TOP5","TOP6","REPORTED","TOP8")</f>
        <v>0</v>
      </c>
      <c r="BR94" s="15">
        <f t="shared" si="202"/>
        <v>0</v>
      </c>
      <c r="BS94" s="40">
        <f t="shared" si="203"/>
        <v>0</v>
      </c>
      <c r="BU94" s="15">
        <f>_xll.OneStreamExcelAddIn.XFFunctions.XFGetCell("TRUE", "CONSOL", $D$3,"TOT_Entity","USD","Actual",[1]Setup!C13,"PERIODIC",$B94,"TOPFLOW","TOP","TOP","top1",$C94,"top3","Open_Acute_DIV1","TOP5","TOP6","REPORTED","TOP8")</f>
        <v>0</v>
      </c>
      <c r="BV94" s="15">
        <f>_xll.OneStreamExcelAddIn.XFFunctions.XFGetCell("TRUE", "CONSOL", $D$3,"TOT_Entity","Aggregated","Budget_Working",[1]Setup!C13,"PERIODIC",$B94,"TOPFLOW","TOP","TOP","top1",$C94,"top3","Open_Acute_DIV1","TOP5","TOP6","REPORTED","TOP8")</f>
        <v>0</v>
      </c>
      <c r="BW94" s="15">
        <f t="shared" si="204"/>
        <v>0</v>
      </c>
      <c r="BX94" s="40">
        <f t="shared" si="205"/>
        <v>0</v>
      </c>
      <c r="BZ94" s="15">
        <f>_xll.OneStreamExcelAddIn.XFFunctions.XFGetCell("TRUE", "CONSOL", $D$3,"TOT_Entity","USD","Actual",[1]Setup!C14,"PERIODIC",$B94,"TOPFLOW","TOP","TOP","top1",$C94,"top3","Open_Acute_DIV1","TOP5","TOP6","REPORTED","TOP8")</f>
        <v>0</v>
      </c>
      <c r="CA94" s="15">
        <f>_xll.OneStreamExcelAddIn.XFFunctions.XFGetCell("TRUE", "CONSOL", $D$3,"TOT_Entity","Aggregated","Budget_Working",[1]Setup!C14,"PERIODIC",$B94,"TOPFLOW","TOP","TOP","top1",$C94,"top3","Open_Acute_DIV1","TOP5","TOP6","REPORTED","TOP8")</f>
        <v>0</v>
      </c>
      <c r="CB94" s="15">
        <f t="shared" si="206"/>
        <v>0</v>
      </c>
      <c r="CC94" s="40">
        <f t="shared" si="207"/>
        <v>0</v>
      </c>
      <c r="CE94" s="15">
        <f>_xll.OneStreamExcelAddIn.XFFunctions.XFGetCell("TRUE", "CONSOL", $D$3,"TOT_Entity","USD","Actual",[1]Setup!C15,"PERIODIC",$B94,"TOPFLOW","TOP","TOP","top1",$C94,"top3","Open_Acute_DIV1","TOP5","TOP6","REPORTED","TOP8")</f>
        <v>0</v>
      </c>
      <c r="CF94" s="15">
        <f>_xll.OneStreamExcelAddIn.XFFunctions.XFGetCell("TRUE", "CONSOL", $D$3,"TOT_Entity","Aggregated","Budget_Working",[1]Setup!C15,"PERIODIC",$B94,"TOPFLOW","TOP","TOP","top1",$C94,"top3","Open_Acute_DIV1","TOP5","TOP6","REPORTED","TOP8")</f>
        <v>0</v>
      </c>
      <c r="CG94" s="15">
        <f t="shared" si="208"/>
        <v>0</v>
      </c>
      <c r="CH94" s="40">
        <f t="shared" si="209"/>
        <v>0</v>
      </c>
      <c r="CI94" s="15"/>
      <c r="CJ94" s="15">
        <f>_xll.OneStreamExcelAddIn.XFFunctions.XFGetCell("TRUE", "CONSOL", $D$3,"TOT_Entity","USD","Actual",[1]Setup!C4,"PERIODIC",$B94,"TOPFLOW","TOP","TOP","top1",$C94,"top3","Open_Acute_DIV1","TOP5","TOP6","REPORTED","TOP8")</f>
        <v>0</v>
      </c>
      <c r="CK94" s="15">
        <f>_xll.OneStreamExcelAddIn.XFFunctions.XFGetCell("TRUE", "CONSOL", $D$3,"TOT_Entity","USD","Actual",[1]Setup!C5,"PERIODIC",$B94,"TOPFLOW","TOP","TOP","top1",$C94,"top3","Open_Acute_DIV1","TOP5","TOP6","REPORTED","TOP8")</f>
        <v>0</v>
      </c>
      <c r="CL94" s="15">
        <f>_xll.OneStreamExcelAddIn.XFFunctions.XFGetCell("TRUE", "CONSOL", $D$3,"TOT_Entity","USD","Actual",[1]Setup!C6,"PERIODIC",$B94,"TOPFLOW","TOP","TOP","top1",$C94,"top3","Open_Acute_DIV1","TOP5","TOP6","REPORTED","TOP8")</f>
        <v>0</v>
      </c>
      <c r="CM94" s="15">
        <f>_xll.OneStreamExcelAddIn.XFFunctions.XFGetCell("TRUE", "CONSOL", $D$3,"TOT_Entity","USD","Actual",[1]Setup!C7,"PERIODIC",$B94,"TOPFLOW","TOP","TOP","top1",$C94,"top3","Open_Acute_DIV1","TOP5","TOP6","REPORTED","TOP8")</f>
        <v>0</v>
      </c>
      <c r="CN94" s="15">
        <f>_xll.OneStreamExcelAddIn.XFFunctions.XFGetCell("TRUE", "CONSOL", $D$3,"TOT_Entity","USD","Actual",[1]Setup!C8,"PERIODIC",$B94,"TOPFLOW","TOP","TOP","top1",$C94,"top3","Open_Acute_DIV1","TOP5","TOP6","REPORTED","TOP8")</f>
        <v>0</v>
      </c>
      <c r="CO94" s="15">
        <f>_xll.OneStreamExcelAddIn.XFFunctions.XFGetCell("TRUE", "CONSOL", $D$3,"TOT_Entity","USD","Actual",[1]Setup!C9,"PERIODIC",$B94,"TOPFLOW","TOP","TOP","top1",$C94,"top3","Open_Acute_DIV1","TOP5","TOP6","REPORTED","TOP8")</f>
        <v>0</v>
      </c>
      <c r="CP94" s="15">
        <f>_xll.OneStreamExcelAddIn.XFFunctions.XFGetCell("TRUE", "CONSOL", $D$3,"TOT_Entity","USD","Actual",[1]Setup!C10,"PERIODIC",$B94,"TOPFLOW","TOP","TOP","top1",$C94,"top3","Open_Acute_DIV1","TOP5","TOP6","REPORTED","TOP8")</f>
        <v>0</v>
      </c>
      <c r="CQ94" s="15">
        <f>_xll.OneStreamExcelAddIn.XFFunctions.XFGetCell("TRUE", "CONSOL", $D$3,"TOT_Entity","USD","Actual",[1]Setup!C11,"PERIODIC",$B94,"TOPFLOW","TOP","TOP","top1",$C94,"top3","Open_Acute_DIV1","TOP5","TOP6","REPORTED","TOP8")</f>
        <v>0</v>
      </c>
      <c r="CR94" s="15">
        <f>_xll.OneStreamExcelAddIn.XFFunctions.XFGetCell("TRUE", "CONSOL", $D$3,"TOT_Entity","USD","Actual",[1]Setup!C12,"PERIODIC",$B94,"TOPFLOW","TOP","TOP","top1",$C94,"top3","Open_Acute_DIV1","TOP5","TOP6","REPORTED","TOP8")</f>
        <v>0</v>
      </c>
      <c r="CS94" s="15">
        <f>_xll.OneStreamExcelAddIn.XFFunctions.XFGetCell("TRUE", "CONSOL", $D$3,"TOT_Entity","USD","Actual",[1]Setup!C13,"PERIODIC",$B94,"TOPFLOW","TOP","TOP","top1",$C94,"top3","Open_Acute_DIV1","TOP5","TOP6","REPORTED","TOP8")</f>
        <v>0</v>
      </c>
      <c r="CT94" s="15">
        <f>_xll.OneStreamExcelAddIn.XFFunctions.XFGetCell("TRUE", "CONSOL", $D$3,"TOT_Entity","USD","Actual",[1]Setup!C14,"PERIODIC",$B94,"TOPFLOW","TOP","TOP","top1",$C94,"top3","Open_Acute_DIV1","TOP5","TOP6","REPORTED","TOP8")</f>
        <v>0</v>
      </c>
      <c r="CU94" s="15">
        <f>_xll.OneStreamExcelAddIn.XFFunctions.XFGetCell("TRUE", "CONSOL", $D$3,"TOT_Entity","USD","Actual",[1]Setup!C15,"PERIODIC",$B94,"TOPFLOW","TOP","TOP","top1",$C94,"top3","Open_Acute_DIV1","TOP5","TOP6","REPORTED","TOP8")</f>
        <v>0</v>
      </c>
      <c r="CV94" s="15"/>
      <c r="CW94" s="15">
        <f>_xll.OneStreamExcelAddIn.XFFunctions.XFGetCell("TRUE", "CONSOL", $D$3,"TOT_Entity","USD","Actual",[1]Setup!C17,"PERIODIC",$B94,"TOPFLOW","TOP","TOP","top1",$C94,"top3","Open_Acute_DIV1","TOP5","TOP6","REPORTED","TOP8")</f>
        <v>0</v>
      </c>
      <c r="CX94" s="15">
        <f>_xll.OneStreamExcelAddIn.XFFunctions.XFGetCell("TRUE", "CONSOL", $D$3,"TOT_Entity","USD","Actual",[1]Setup!C18,"PERIODIC",$B94,"TOPFLOW","TOP","TOP","top1",$C94,"top3","Open_Acute_DIV1","TOP5","TOP6","REPORTED","TOP8")</f>
        <v>0</v>
      </c>
      <c r="CY94" s="15">
        <f>_xll.OneStreamExcelAddIn.XFFunctions.XFGetCell("TRUE", "CONSOL", $D$3,"TOT_Entity","USD","Actual",[1]Setup!C19,"PERIODIC",$B94,"TOPFLOW","TOP","TOP","top1",$C94,"top3","Open_Acute_DIV1","TOP5","TOP6","REPORTED","TOP8")</f>
        <v>0</v>
      </c>
      <c r="CZ94" s="15">
        <f>_xll.OneStreamExcelAddIn.XFFunctions.XFGetCell("TRUE", "CONSOL", $D$3,"TOT_Entity","USD","Actual",[1]Setup!C20,"PERIODIC",$B94,"TOPFLOW","TOP","TOP","top1",$C94,"top3","Open_Acute_DIV1","TOP5","TOP6","REPORTED","TOP8")</f>
        <v>0</v>
      </c>
      <c r="DA94" s="15">
        <f>_xll.OneStreamExcelAddIn.XFFunctions.XFGetCell("TRUE", "CONSOL", $D$3,"TOT_Entity","USD","Actual",[1]Setup!C21,"PERIODIC",$B94,"TOPFLOW","TOP","TOP","top1",$C94,"top3","Open_Acute_DIV1","TOP5","TOP6","REPORTED","TOP8")</f>
        <v>0</v>
      </c>
      <c r="DB94" s="15">
        <f>_xll.OneStreamExcelAddIn.XFFunctions.XFGetCell("TRUE", "CONSOL", $D$3,"TOT_Entity","USD","Actual",[1]Setup!C22,"PERIODIC",$B94,"TOPFLOW","TOP","TOP","top1",$C94,"top3","Open_Acute_DIV1","TOP5","TOP6","REPORTED","TOP8")</f>
        <v>0</v>
      </c>
      <c r="DC94" s="15">
        <f>_xll.OneStreamExcelAddIn.XFFunctions.XFGetCell("TRUE", "CONSOL", $D$3,"TOT_Entity","USD","Actual",[1]Setup!C23,"PERIODIC",$B94,"TOPFLOW","TOP","TOP","top1",$C94,"top3","Open_Acute_DIV1","TOP5","TOP6","REPORTED","TOP8")</f>
        <v>0</v>
      </c>
      <c r="DD94" s="15">
        <f>_xll.OneStreamExcelAddIn.XFFunctions.XFGetCell("TRUE", "CONSOL", $D$3,"TOT_Entity","USD","Actual",[1]Setup!C24,"PERIODIC",$B94,"TOPFLOW","TOP","TOP","top1",$C94,"top3","Open_Acute_DIV1","TOP5","TOP6","REPORTED","TOP8")</f>
        <v>0</v>
      </c>
      <c r="DE94" s="15">
        <f>_xll.OneStreamExcelAddIn.XFFunctions.XFGetCell("TRUE", "CONSOL", $D$3,"TOT_Entity","USD","Actual",[1]Setup!C25,"PERIODIC",$B94,"TOPFLOW","TOP","TOP","top1",$C94,"top3","Open_Acute_DIV1","TOP5","TOP6","REPORTED","TOP8")</f>
        <v>0</v>
      </c>
      <c r="DF94" s="15">
        <f>_xll.OneStreamExcelAddIn.XFFunctions.XFGetCell("TRUE", "CONSOL", $D$3,"TOT_Entity","USD","Actual",[1]Setup!C26,"PERIODIC",$B94,"TOPFLOW","TOP","TOP","top1",$C94,"top3","Open_Acute_DIV1","TOP5","TOP6","REPORTED","TOP8")</f>
        <v>0</v>
      </c>
      <c r="DG94" s="15">
        <f>_xll.OneStreamExcelAddIn.XFFunctions.XFGetCell("TRUE", "CONSOL", $D$3,"TOT_Entity","USD","Actual",[1]Setup!C27,"PERIODIC",$B94,"TOPFLOW","TOP","TOP","top1",$C94,"top3","Open_Acute_DIV1","TOP5","TOP6","REPORTED","TOP8")</f>
        <v>0</v>
      </c>
      <c r="DH94" s="15">
        <f>_xll.OneStreamExcelAddIn.XFFunctions.XFGetCell("TRUE", "CONSOL", $D$3,"TOT_Entity","USD","Actual",[1]Setup!C28,"PERIODIC",$B94,"TOPFLOW","TOP","TOP","top1",$C94,"top3","Open_Acute_DIV1","TOP5","TOP6","REPORTED","TOP8")</f>
        <v>0</v>
      </c>
      <c r="DI94" s="15"/>
      <c r="DJ94" s="15">
        <f>_xll.OneStreamExcelAddIn.XFFunctions.XFGetCell("TRUE", "CONSOL", $D$3,"TOT_Entity","Aggregated","Budget_Working",[1]Setup!C4,"PERIODIC",$B94,"TOPFLOW","TOP","TOP","top1",$C94,"top3","Open_Acute_DIV1","TOP5","TOP6","REPORTED","TOP8")</f>
        <v>0</v>
      </c>
      <c r="DK94" s="15">
        <f>_xll.OneStreamExcelAddIn.XFFunctions.XFGetCell("TRUE", "CONSOL", $D$3,"TOT_Entity","Aggregated","Budget_Working",[1]Setup!C5,"PERIODIC",$B94,"TOPFLOW","TOP","TOP","top1",$C94,"top3","Open_Acute_DIV1","TOP5","TOP6","REPORTED","TOP8")</f>
        <v>0</v>
      </c>
      <c r="DL94" s="15">
        <f>_xll.OneStreamExcelAddIn.XFFunctions.XFGetCell("TRUE", "CONSOL", $D$3,"TOT_Entity","Aggregated","Budget_Working",[1]Setup!C6,"PERIODIC",$B94,"TOPFLOW","TOP","TOP","top1",$C94,"top3","Open_Acute_DIV1","TOP5","TOP6","REPORTED","TOP8")</f>
        <v>0</v>
      </c>
      <c r="DM94" s="15">
        <f>_xll.OneStreamExcelAddIn.XFFunctions.XFGetCell("TRUE", "CONSOL", $D$3,"TOT_Entity","Aggregated","Budget_Working",[1]Setup!C7,"PERIODIC",$B94,"TOPFLOW","TOP","TOP","top1",$C94,"top3","Open_Acute_DIV1","TOP5","TOP6","REPORTED","TOP8")</f>
        <v>0</v>
      </c>
      <c r="DN94" s="15">
        <f>_xll.OneStreamExcelAddIn.XFFunctions.XFGetCell("TRUE", "CONSOL", $D$3,"TOT_Entity","Aggregated","Budget_Working",[1]Setup!C8,"PERIODIC",$B94,"TOPFLOW","TOP","TOP","top1",$C94,"top3","Open_Acute_DIV1","TOP5","TOP6","REPORTED","TOP8")</f>
        <v>0</v>
      </c>
      <c r="DO94" s="15">
        <f>_xll.OneStreamExcelAddIn.XFFunctions.XFGetCell("TRUE", "CONSOL", $D$3,"TOT_Entity","Aggregated","Budget_Working",[1]Setup!C9,"PERIODIC",$B94,"TOPFLOW","TOP","TOP","top1",$C94,"top3","Open_Acute_DIV1","TOP5","TOP6","REPORTED","TOP8")</f>
        <v>0</v>
      </c>
      <c r="DP94" s="15">
        <f>_xll.OneStreamExcelAddIn.XFFunctions.XFGetCell("TRUE", "CONSOL", $D$3,"TOT_Entity","Aggregated","Budget_Working",[1]Setup!C10,"PERIODIC",$B94,"TOPFLOW","TOP","TOP","top1",$C94,"top3","Open_Acute_DIV1","TOP5","TOP6","REPORTED","TOP8")</f>
        <v>0</v>
      </c>
      <c r="DQ94" s="15">
        <f>_xll.OneStreamExcelAddIn.XFFunctions.XFGetCell("TRUE", "CONSOL", $D$3,"TOT_Entity","Aggregated","Budget_Working",[1]Setup!C11,"PERIODIC",$B94,"TOPFLOW","TOP","TOP","top1",$C94,"top3","Open_Acute_DIV1","TOP5","TOP6","REPORTED","TOP8")</f>
        <v>0</v>
      </c>
      <c r="DR94" s="15">
        <f>_xll.OneStreamExcelAddIn.XFFunctions.XFGetCell("TRUE", "CONSOL", $D$3,"TOT_Entity","Aggregated","Budget_Working",[1]Setup!C12,"PERIODIC",$B94,"TOPFLOW","TOP","TOP","top1",$C94,"top3","Open_Acute_DIV1","TOP5","TOP6","REPORTED","TOP8")</f>
        <v>0</v>
      </c>
      <c r="DS94" s="15">
        <f>_xll.OneStreamExcelAddIn.XFFunctions.XFGetCell("TRUE", "CONSOL", $D$3,"TOT_Entity","Aggregated","Budget_Working",[1]Setup!C13,"PERIODIC",$B94,"TOPFLOW","TOP","TOP","top1",$C94,"top3","Open_Acute_DIV1","TOP5","TOP6","REPORTED","TOP8")</f>
        <v>0</v>
      </c>
      <c r="DT94" s="15">
        <f>_xll.OneStreamExcelAddIn.XFFunctions.XFGetCell("TRUE", "CONSOL", $D$3,"TOT_Entity","Aggregated","Budget_Working",[1]Setup!C14,"PERIODIC",$B94,"TOPFLOW","TOP","TOP","top1",$C94,"top3","Open_Acute_DIV1","TOP5","TOP6","REPORTED","TOP8")</f>
        <v>0</v>
      </c>
      <c r="DU94" s="15">
        <f>_xll.OneStreamExcelAddIn.XFFunctions.XFGetCell("TRUE", "CONSOL", $D$3,"TOT_Entity","Aggregated","Budget_Working",[1]Setup!C15,"PERIODIC",$B94,"TOPFLOW","TOP","TOP","top1",$C94,"top3","Open_Acute_DIV1","TOP5","TOP6","REPORTED","TOP8")</f>
        <v>0</v>
      </c>
      <c r="DV94" s="15"/>
      <c r="DW94" s="15">
        <f>_xll.OneStreamExcelAddIn.XFFunctions.XFGetCell("TRUE", "CONSOL", $D$3,"TOT_Entity","USD","Budget_Final",[1]Setup!C17,"PERIODIC",$B94,"TOPFLOW","TOP","TOP","top1",$C94,"top3","Open_Acute_DIV1","TOP5","TOP6","REPORTED","TOP8")</f>
        <v>0</v>
      </c>
      <c r="DX94" s="15">
        <f>_xll.OneStreamExcelAddIn.XFFunctions.XFGetCell("TRUE", "CONSOL", $D$3,"TOT_Entity","USD","Budget_Final",[1]Setup!C18,"PERIODIC",$B94,"TOPFLOW","TOP","TOP","top1",$C94,"top3","Open_Acute_DIV1","TOP5","TOP6","REPORTED","TOP8")</f>
        <v>0</v>
      </c>
      <c r="DY94" s="15">
        <f>_xll.OneStreamExcelAddIn.XFFunctions.XFGetCell("TRUE", "CONSOL", $D$3,"TOT_Entity","USD","Budget_Final",[1]Setup!C19,"PERIODIC",$B94,"TOPFLOW","TOP","TOP","top1",$C94,"top3","Open_Acute_DIV1","TOP5","TOP6","REPORTED","TOP8")</f>
        <v>0</v>
      </c>
      <c r="DZ94" s="15">
        <f>_xll.OneStreamExcelAddIn.XFFunctions.XFGetCell("TRUE", "CONSOL", $D$3,"TOT_Entity","USD","Budget_Final",[1]Setup!C20,"PERIODIC",$B94,"TOPFLOW","TOP","TOP","top1",$C94,"top3","Open_Acute_DIV1","TOP5","TOP6","REPORTED","TOP8")</f>
        <v>0</v>
      </c>
      <c r="EA94" s="15">
        <f>_xll.OneStreamExcelAddIn.XFFunctions.XFGetCell("TRUE", "CONSOL", $D$3,"TOT_Entity","USD","Budget_Final",[1]Setup!C21,"PERIODIC",$B94,"TOPFLOW","TOP","TOP","top1",$C94,"top3","Open_Acute_DIV1","TOP5","TOP6","REPORTED","TOP8")</f>
        <v>0</v>
      </c>
      <c r="EB94" s="15">
        <f>_xll.OneStreamExcelAddIn.XFFunctions.XFGetCell("TRUE", "CONSOL", $D$3,"TOT_Entity","USD","Budget_Final",[1]Setup!C22,"PERIODIC",$B94,"TOPFLOW","TOP","TOP","top1",$C94,"top3","Open_Acute_DIV1","TOP5","TOP6","REPORTED","TOP8")</f>
        <v>0</v>
      </c>
      <c r="EC94" s="15">
        <f>_xll.OneStreamExcelAddIn.XFFunctions.XFGetCell("TRUE", "CONSOL", $D$3,"TOT_Entity","USD","Budget_Final",[1]Setup!C23,"PERIODIC",$B94,"TOPFLOW","TOP","TOP","top1",$C94,"top3","Open_Acute_DIV1","TOP5","TOP6","REPORTED","TOP8")</f>
        <v>0</v>
      </c>
      <c r="ED94" s="15">
        <f>_xll.OneStreamExcelAddIn.XFFunctions.XFGetCell("TRUE", "CONSOL", $D$3,"TOT_Entity","USD","Budget_Final",[1]Setup!C24,"PERIODIC",$B94,"TOPFLOW","TOP","TOP","top1",$C94,"top3","Open_Acute_DIV1","TOP5","TOP6","REPORTED","TOP8")</f>
        <v>0</v>
      </c>
      <c r="EE94" s="15">
        <f>_xll.OneStreamExcelAddIn.XFFunctions.XFGetCell("TRUE", "CONSOL", $D$3,"TOT_Entity","USD","Budget_Final",[1]Setup!C25,"PERIODIC",$B94,"TOPFLOW","TOP","TOP","top1",$C94,"top3","Open_Acute_DIV1","TOP5","TOP6","REPORTED","TOP8")</f>
        <v>0</v>
      </c>
      <c r="EF94" s="15">
        <f>_xll.OneStreamExcelAddIn.XFFunctions.XFGetCell("TRUE", "CONSOL", $D$3,"TOT_Entity","USD","Budget_Final",[1]Setup!C26,"PERIODIC",$B94,"TOPFLOW","TOP","TOP","top1",$C94,"top3","Open_Acute_DIV1","TOP5","TOP6","REPORTED","TOP8")</f>
        <v>0</v>
      </c>
      <c r="EG94" s="15">
        <f>_xll.OneStreamExcelAddIn.XFFunctions.XFGetCell("TRUE", "CONSOL", $D$3,"TOT_Entity","USD","Budget_Final",[1]Setup!C27,"PERIODIC",$B94,"TOPFLOW","TOP","TOP","top1",$C94,"top3","Open_Acute_DIV1","TOP5","TOP6","REPORTED","TOP8")</f>
        <v>0</v>
      </c>
      <c r="EH94" s="15">
        <f>_xll.OneStreamExcelAddIn.XFFunctions.XFGetCell("TRUE", "CONSOL", $D$3,"TOT_Entity","USD","Budget_Final",[1]Setup!C28,"PERIODIC",$B94,"TOPFLOW","TOP","TOP","top1",$C94,"top3","Open_Acute_DIV1","TOP5","TOP6","REPORTED","TOP8")</f>
        <v>0</v>
      </c>
    </row>
    <row r="95" spans="2:138" x14ac:dyDescent="0.25">
      <c r="B95" s="51">
        <v>92001</v>
      </c>
      <c r="C95" s="51" t="s">
        <v>145</v>
      </c>
      <c r="D95" t="s">
        <v>146</v>
      </c>
      <c r="E95" s="15">
        <f>_xll.OneStreamExcelAddIn.XFFunctions.XFGetCell("TRUE", "CONSOL", $D$3,"TOT_Entity","USD","Actual",$E$3,"PERIODIC",$B95,"TOPFLOW","TOP","TOP","top1",$C95,"top3","Open_Acute_DIV1","TOP5","TOP6","REPORTED","TOP8")</f>
        <v>0</v>
      </c>
      <c r="F95" s="15">
        <f>_xll.OneStreamExcelAddIn.XFFunctions.XFGetCell("TRUE", "CONSOL", $D$3,"TOT_Entity","Aggregated","Budget_Working",$E$3,"PERIODIC",$B95,"TOPFLOW","TOP","TOP","top1",$C95,"top3","Open_Acute_DIV1","TOP5","TOP6","REPORTED","TOP8")</f>
        <v>0</v>
      </c>
      <c r="G95" s="15">
        <f t="shared" si="180"/>
        <v>0</v>
      </c>
      <c r="H95" s="55">
        <f t="shared" si="181"/>
        <v>0</v>
      </c>
      <c r="I95" s="41"/>
      <c r="J95" s="15">
        <f>_xll.OneStreamExcelAddIn.XFFunctions.XFGetCell("TRUE", "CONSOL", $D$3,"TOT_Entity","USD","Actual",$E$3,"YTD",$B95,"TOPFLOW","TOP","TOP","top1",$C95,"top3","Open_Acute_DIV1","TOP5","TOP6","REPORTED","TOP8")</f>
        <v>0</v>
      </c>
      <c r="K95" s="15">
        <f>_xll.OneStreamExcelAddIn.XFFunctions.XFGetCell("TRUE", "CONSOL", $D$3,"TOT_Entity","Aggregated","Budget_Working",$E$3,"YTD",$B95,"TOPFLOW","TOP","TOP","top1",$C95,"top3","Open_Acute_DIV1","TOP5","TOP6","REPORTED","TOP8")</f>
        <v>0</v>
      </c>
      <c r="L95" s="15">
        <f t="shared" si="182"/>
        <v>0</v>
      </c>
      <c r="M95" s="40">
        <f t="shared" si="183"/>
        <v>0</v>
      </c>
      <c r="N95" s="41"/>
      <c r="O95" s="15">
        <f>_xll.OneStreamExcelAddIn.XFFunctions.XFGetCell("TRUE", "CONSOL", $D$3,"TOT_Entity","USD","Actual",$F$3,"YTD",$B95,"TOPFLOW","TOP","TOP","top1",$C95,"top3","Open_Acute_DIV1","TOP5","TOP6","REPORTED","TOP8")</f>
        <v>0</v>
      </c>
      <c r="P95" s="15">
        <f>_xll.OneStreamExcelAddIn.XFFunctions.XFGetCell("TRUE", "CONSOL", $D$3,"TOT_Entity","USD","Actual",$E$3,"YTD",$B95,"TOPFLOW","TOP","TOP","top1",$C95,"top3","Open_Acute_DIV1","TOP5","TOP6","REPORTED","VAR_BW_PY_Actual")</f>
        <v>0</v>
      </c>
      <c r="Q95" s="40">
        <f t="shared" si="210"/>
        <v>0</v>
      </c>
      <c r="R95" s="41"/>
      <c r="S95" s="15">
        <f>_xll.OneStreamExcelAddIn.XFFunctions.XFGetCell("TRUE", "CONSOL", $D$3,"TOT_Entity","USD","MIDFCST",$E$3,"MTD",$B95,"TOPFLOW","TOP","TOP","top1",$C95,"top3","Open_Acute_DIV1","TOP5","TOP6","REPORTED","TOP8")</f>
        <v>0</v>
      </c>
      <c r="T95" s="15">
        <f t="shared" si="184"/>
        <v>0</v>
      </c>
      <c r="U95" s="40">
        <f t="shared" si="185"/>
        <v>0</v>
      </c>
      <c r="V95" s="41"/>
      <c r="W95" s="42"/>
      <c r="X95" s="43"/>
      <c r="Y95" s="42"/>
      <c r="Z95" s="44"/>
      <c r="AB95" s="15">
        <f>_xll.OneStreamExcelAddIn.XFFunctions.XFGetCell("TRUE", "CONSOL", $D$3,"TOT_Entity","USD","Actual",[1]Setup!C4,"PERIODIC",$B95,"TOPFLOW","TOP","TOP","top1",$C95,"top3","Open_Acute_DIV1","TOP5","TOP6","REPORTED","TOP8")</f>
        <v>0</v>
      </c>
      <c r="AC95" s="15">
        <f>_xll.OneStreamExcelAddIn.XFFunctions.XFGetCell("TRUE", "CONSOL", $D$3,"TOT_Entity","Aggregated","Budget_Working",[1]Setup!C4,"PERIODIC",$B95,"TOPFLOW","TOP","TOP","top1",$C95,"top3","Open_Acute_DIV1","TOP5","TOP6","REPORTED","TOP8")</f>
        <v>0</v>
      </c>
      <c r="AD95" s="15">
        <f t="shared" si="186"/>
        <v>0</v>
      </c>
      <c r="AE95" s="40">
        <f t="shared" si="187"/>
        <v>0</v>
      </c>
      <c r="AG95" s="15">
        <f>_xll.OneStreamExcelAddIn.XFFunctions.XFGetCell("TRUE", "CONSOL", $D$3,"TOT_Entity","USD","Actual",[1]Setup!C5,"PERIODIC",$B95,"TOPFLOW","TOP","TOP","top1",$C95,"top3","Open_Acute_DIV1","TOP5","TOP6","REPORTED","TOP8")</f>
        <v>0</v>
      </c>
      <c r="AH95" s="15">
        <f>_xll.OneStreamExcelAddIn.XFFunctions.XFGetCell("TRUE", "CONSOL", $D$3,"TOT_Entity","Aggregated","Budget_Working",[1]Setup!C5,"PERIODIC",$B95,"TOPFLOW","TOP","TOP","top1",$C95,"top3","Open_Acute_DIV1","TOP5","TOP6","REPORTED","TOP8")</f>
        <v>0</v>
      </c>
      <c r="AI95" s="15">
        <f t="shared" si="188"/>
        <v>0</v>
      </c>
      <c r="AJ95" s="40">
        <f t="shared" si="189"/>
        <v>0</v>
      </c>
      <c r="AL95" s="15">
        <f>_xll.OneStreamExcelAddIn.XFFunctions.XFGetCell("TRUE", "CONSOL", $D$3,"TOT_Entity","USD","Actual",[1]Setup!C6,"PERIODIC",$B95,"TOPFLOW","TOP","TOP","top1",$C95,"top3","Open_Acute_DIV1","TOP5","TOP6","REPORTED","TOP8")</f>
        <v>0</v>
      </c>
      <c r="AM95" s="15">
        <f>_xll.OneStreamExcelAddIn.XFFunctions.XFGetCell("TRUE", "CONSOL", $D$3,"TOT_Entity","Aggregated","Budget_Working",[1]Setup!C6,"PERIODIC",$B95,"TOPFLOW","TOP","TOP","top1",$C95,"top3","Open_Acute_DIV1","TOP5","TOP6","REPORTED","TOP8")</f>
        <v>0</v>
      </c>
      <c r="AN95" s="15">
        <f t="shared" si="190"/>
        <v>0</v>
      </c>
      <c r="AO95" s="40">
        <f t="shared" si="191"/>
        <v>0</v>
      </c>
      <c r="AQ95" s="15">
        <f>_xll.OneStreamExcelAddIn.XFFunctions.XFGetCell("TRUE", "CONSOL", $D$3,"TOT_Entity","USD","Actual",[1]Setup!C7,"PERIODIC",$B95,"TOPFLOW","TOP","TOP","top1",$C95,"top3","Open_Acute_DIV1","TOP5","TOP6","REPORTED","TOP8")</f>
        <v>0</v>
      </c>
      <c r="AR95" s="15">
        <f>_xll.OneStreamExcelAddIn.XFFunctions.XFGetCell("TRUE", "CONSOL", $D$3,"TOT_Entity","Aggregated","Budget_Working",[1]Setup!C7,"PERIODIC",$B95,"TOPFLOW","TOP","TOP","top1",$C95,"top3","Open_Acute_DIV1","TOP5","TOP6","REPORTED","TOP8")</f>
        <v>0</v>
      </c>
      <c r="AS95" s="15">
        <f t="shared" si="192"/>
        <v>0</v>
      </c>
      <c r="AT95" s="40">
        <f t="shared" si="193"/>
        <v>0</v>
      </c>
      <c r="AV95" s="15">
        <f>_xll.OneStreamExcelAddIn.XFFunctions.XFGetCell("TRUE", "CONSOL", $D$3,"TOT_Entity","USD","Actual",[1]Setup!C8,"PERIODIC",$B95,"TOPFLOW","TOP","TOP","top1",$C95,"top3","Open_Acute_DIV1","TOP5","TOP6","REPORTED","TOP8")</f>
        <v>0</v>
      </c>
      <c r="AW95" s="15">
        <f>_xll.OneStreamExcelAddIn.XFFunctions.XFGetCell("TRUE", "CONSOL", $D$3,"TOT_Entity","Aggregated","Budget_Working",[1]Setup!C8,"PERIODIC",$B95,"TOPFLOW","TOP","TOP","top1",$C95,"top3","Open_Acute_DIV1","TOP5","TOP6","REPORTED","TOP8")</f>
        <v>0</v>
      </c>
      <c r="AX95" s="15">
        <f t="shared" si="194"/>
        <v>0</v>
      </c>
      <c r="AY95" s="40">
        <f t="shared" si="195"/>
        <v>0</v>
      </c>
      <c r="BA95" s="15">
        <f>_xll.OneStreamExcelAddIn.XFFunctions.XFGetCell("TRUE", "CONSOL", $D$3,"TOT_Entity","USD","Actual",[1]Setup!C9,"PERIODIC",$B95,"TOPFLOW","TOP","TOP","top1",$C95,"top3","Open_Acute_DIV1","TOP5","TOP6","REPORTED","TOP8")</f>
        <v>0</v>
      </c>
      <c r="BB95" s="15">
        <f>_xll.OneStreamExcelAddIn.XFFunctions.XFGetCell("TRUE", "CONSOL", $D$3,"TOT_Entity","Aggregated","Budget_Working",[1]Setup!C9,"PERIODIC",$B95,"TOPFLOW","TOP","TOP","top1",$C95,"top3","Open_Acute_DIV1","TOP5","TOP6","REPORTED","TOP8")</f>
        <v>0</v>
      </c>
      <c r="BC95" s="15">
        <f t="shared" si="196"/>
        <v>0</v>
      </c>
      <c r="BD95" s="40">
        <f t="shared" si="197"/>
        <v>0</v>
      </c>
      <c r="BF95" s="15">
        <f>_xll.OneStreamExcelAddIn.XFFunctions.XFGetCell("TRUE", "CONSOL", $D$3,"TOT_Entity","USD","Actual",[1]Setup!C10,"PERIODIC",$B95,"TOPFLOW","TOP","TOP","top1",$C95,"top3","Open_Acute_DIV1","TOP5","TOP6","REPORTED","TOP8")</f>
        <v>0</v>
      </c>
      <c r="BG95" s="15">
        <f>_xll.OneStreamExcelAddIn.XFFunctions.XFGetCell("TRUE", "CONSOL", $D$3,"TOT_Entity","Aggregated","Budget_Working",[1]Setup!C10,"PERIODIC",$B95,"TOPFLOW","TOP","TOP","top1",$C95,"top3","Open_Acute_DIV1","TOP5","TOP6","REPORTED","TOP8")</f>
        <v>0</v>
      </c>
      <c r="BH95" s="15">
        <f t="shared" si="198"/>
        <v>0</v>
      </c>
      <c r="BI95" s="40">
        <f t="shared" si="199"/>
        <v>0</v>
      </c>
      <c r="BK95" s="15">
        <f>_xll.OneStreamExcelAddIn.XFFunctions.XFGetCell("TRUE", "CONSOL", $D$3,"TOT_Entity","USD","Actual",[1]Setup!C11,"PERIODIC",$B95,"TOPFLOW","TOP","TOP","top1",$C95,"top3","Open_Acute_DIV1","TOP5","TOP6","REPORTED","TOP8")</f>
        <v>0</v>
      </c>
      <c r="BL95" s="15">
        <f>_xll.OneStreamExcelAddIn.XFFunctions.XFGetCell("TRUE", "CONSOL", $D$3,"TOT_Entity","Aggregated","Budget_Working",[1]Setup!C11,"PERIODIC",$B95,"TOPFLOW","TOP","TOP","top1",$C95,"top3","Open_Acute_DIV1","TOP5","TOP6","REPORTED","TOP8")</f>
        <v>0</v>
      </c>
      <c r="BM95" s="15">
        <f t="shared" si="200"/>
        <v>0</v>
      </c>
      <c r="BN95" s="40">
        <f t="shared" si="201"/>
        <v>0</v>
      </c>
      <c r="BP95" s="15">
        <f>_xll.OneStreamExcelAddIn.XFFunctions.XFGetCell("TRUE", "CONSOL", $D$3,"TOT_Entity","USD","Actual",[1]Setup!C12,"PERIODIC",$B95,"TOPFLOW","TOP","TOP","top1",$C95,"top3","Open_Acute_DIV1","TOP5","TOP6","REPORTED","TOP8")</f>
        <v>0</v>
      </c>
      <c r="BQ95" s="15">
        <f>_xll.OneStreamExcelAddIn.XFFunctions.XFGetCell("TRUE", "CONSOL", $D$3,"TOT_Entity","Aggregated","Budget_Working",[1]Setup!C12,"PERIODIC",$B95,"TOPFLOW","TOP","TOP","top1",$C95,"top3","Open_Acute_DIV1","TOP5","TOP6","REPORTED","TOP8")</f>
        <v>0</v>
      </c>
      <c r="BR95" s="15">
        <f t="shared" si="202"/>
        <v>0</v>
      </c>
      <c r="BS95" s="40">
        <f t="shared" si="203"/>
        <v>0</v>
      </c>
      <c r="BU95" s="15">
        <f>_xll.OneStreamExcelAddIn.XFFunctions.XFGetCell("TRUE", "CONSOL", $D$3,"TOT_Entity","USD","Actual",[1]Setup!C13,"PERIODIC",$B95,"TOPFLOW","TOP","TOP","top1",$C95,"top3","Open_Acute_DIV1","TOP5","TOP6","REPORTED","TOP8")</f>
        <v>0</v>
      </c>
      <c r="BV95" s="15">
        <f>_xll.OneStreamExcelAddIn.XFFunctions.XFGetCell("TRUE", "CONSOL", $D$3,"TOT_Entity","Aggregated","Budget_Working",[1]Setup!C13,"PERIODIC",$B95,"TOPFLOW","TOP","TOP","top1",$C95,"top3","Open_Acute_DIV1","TOP5","TOP6","REPORTED","TOP8")</f>
        <v>0</v>
      </c>
      <c r="BW95" s="15">
        <f t="shared" si="204"/>
        <v>0</v>
      </c>
      <c r="BX95" s="40">
        <f t="shared" si="205"/>
        <v>0</v>
      </c>
      <c r="BZ95" s="15">
        <f>_xll.OneStreamExcelAddIn.XFFunctions.XFGetCell("TRUE", "CONSOL", $D$3,"TOT_Entity","USD","Actual",[1]Setup!C14,"PERIODIC",$B95,"TOPFLOW","TOP","TOP","top1",$C95,"top3","Open_Acute_DIV1","TOP5","TOP6","REPORTED","TOP8")</f>
        <v>0</v>
      </c>
      <c r="CA95" s="15">
        <f>_xll.OneStreamExcelAddIn.XFFunctions.XFGetCell("TRUE", "CONSOL", $D$3,"TOT_Entity","Aggregated","Budget_Working",[1]Setup!C14,"PERIODIC",$B95,"TOPFLOW","TOP","TOP","top1",$C95,"top3","Open_Acute_DIV1","TOP5","TOP6","REPORTED","TOP8")</f>
        <v>0</v>
      </c>
      <c r="CB95" s="15">
        <f t="shared" si="206"/>
        <v>0</v>
      </c>
      <c r="CC95" s="40">
        <f t="shared" si="207"/>
        <v>0</v>
      </c>
      <c r="CE95" s="15">
        <f>_xll.OneStreamExcelAddIn.XFFunctions.XFGetCell("TRUE", "CONSOL", $D$3,"TOT_Entity","USD","Actual",[1]Setup!C15,"PERIODIC",$B95,"TOPFLOW","TOP","TOP","top1",$C95,"top3","Open_Acute_DIV1","TOP5","TOP6","REPORTED","TOP8")</f>
        <v>0</v>
      </c>
      <c r="CF95" s="15">
        <f>_xll.OneStreamExcelAddIn.XFFunctions.XFGetCell("TRUE", "CONSOL", $D$3,"TOT_Entity","Aggregated","Budget_Working",[1]Setup!C15,"PERIODIC",$B95,"TOPFLOW","TOP","TOP","top1",$C95,"top3","Open_Acute_DIV1","TOP5","TOP6","REPORTED","TOP8")</f>
        <v>0</v>
      </c>
      <c r="CG95" s="15">
        <f t="shared" si="208"/>
        <v>0</v>
      </c>
      <c r="CH95" s="40">
        <f t="shared" si="209"/>
        <v>0</v>
      </c>
      <c r="CI95" s="15"/>
      <c r="CJ95" s="15">
        <f>_xll.OneStreamExcelAddIn.XFFunctions.XFGetCell("TRUE", "CONSOL", $D$3,"TOT_Entity","USD","Actual",[1]Setup!C4,"PERIODIC",$B95,"TOPFLOW","TOP","TOP","top1",$C95,"top3","Open_Acute_DIV1","TOP5","TOP6","REPORTED","TOP8")</f>
        <v>0</v>
      </c>
      <c r="CK95" s="15">
        <f>_xll.OneStreamExcelAddIn.XFFunctions.XFGetCell("TRUE", "CONSOL", $D$3,"TOT_Entity","USD","Actual",[1]Setup!C5,"PERIODIC",$B95,"TOPFLOW","TOP","TOP","top1",$C95,"top3","Open_Acute_DIV1","TOP5","TOP6","REPORTED","TOP8")</f>
        <v>0</v>
      </c>
      <c r="CL95" s="15">
        <f>_xll.OneStreamExcelAddIn.XFFunctions.XFGetCell("TRUE", "CONSOL", $D$3,"TOT_Entity","USD","Actual",[1]Setup!C6,"PERIODIC",$B95,"TOPFLOW","TOP","TOP","top1",$C95,"top3","Open_Acute_DIV1","TOP5","TOP6","REPORTED","TOP8")</f>
        <v>0</v>
      </c>
      <c r="CM95" s="15">
        <f>_xll.OneStreamExcelAddIn.XFFunctions.XFGetCell("TRUE", "CONSOL", $D$3,"TOT_Entity","USD","Actual",[1]Setup!C7,"PERIODIC",$B95,"TOPFLOW","TOP","TOP","top1",$C95,"top3","Open_Acute_DIV1","TOP5","TOP6","REPORTED","TOP8")</f>
        <v>0</v>
      </c>
      <c r="CN95" s="15">
        <f>_xll.OneStreamExcelAddIn.XFFunctions.XFGetCell("TRUE", "CONSOL", $D$3,"TOT_Entity","USD","Actual",[1]Setup!C8,"PERIODIC",$B95,"TOPFLOW","TOP","TOP","top1",$C95,"top3","Open_Acute_DIV1","TOP5","TOP6","REPORTED","TOP8")</f>
        <v>0</v>
      </c>
      <c r="CO95" s="15">
        <f>_xll.OneStreamExcelAddIn.XFFunctions.XFGetCell("TRUE", "CONSOL", $D$3,"TOT_Entity","USD","Actual",[1]Setup!C9,"PERIODIC",$B95,"TOPFLOW","TOP","TOP","top1",$C95,"top3","Open_Acute_DIV1","TOP5","TOP6","REPORTED","TOP8")</f>
        <v>0</v>
      </c>
      <c r="CP95" s="15">
        <f>_xll.OneStreamExcelAddIn.XFFunctions.XFGetCell("TRUE", "CONSOL", $D$3,"TOT_Entity","USD","Actual",[1]Setup!C10,"PERIODIC",$B95,"TOPFLOW","TOP","TOP","top1",$C95,"top3","Open_Acute_DIV1","TOP5","TOP6","REPORTED","TOP8")</f>
        <v>0</v>
      </c>
      <c r="CQ95" s="15">
        <f>_xll.OneStreamExcelAddIn.XFFunctions.XFGetCell("TRUE", "CONSOL", $D$3,"TOT_Entity","USD","Actual",[1]Setup!C11,"PERIODIC",$B95,"TOPFLOW","TOP","TOP","top1",$C95,"top3","Open_Acute_DIV1","TOP5","TOP6","REPORTED","TOP8")</f>
        <v>0</v>
      </c>
      <c r="CR95" s="15">
        <f>_xll.OneStreamExcelAddIn.XFFunctions.XFGetCell("TRUE", "CONSOL", $D$3,"TOT_Entity","USD","Actual",[1]Setup!C12,"PERIODIC",$B95,"TOPFLOW","TOP","TOP","top1",$C95,"top3","Open_Acute_DIV1","TOP5","TOP6","REPORTED","TOP8")</f>
        <v>0</v>
      </c>
      <c r="CS95" s="15">
        <f>_xll.OneStreamExcelAddIn.XFFunctions.XFGetCell("TRUE", "CONSOL", $D$3,"TOT_Entity","USD","Actual",[1]Setup!C13,"PERIODIC",$B95,"TOPFLOW","TOP","TOP","top1",$C95,"top3","Open_Acute_DIV1","TOP5","TOP6","REPORTED","TOP8")</f>
        <v>0</v>
      </c>
      <c r="CT95" s="15">
        <f>_xll.OneStreamExcelAddIn.XFFunctions.XFGetCell("TRUE", "CONSOL", $D$3,"TOT_Entity","USD","Actual",[1]Setup!C14,"PERIODIC",$B95,"TOPFLOW","TOP","TOP","top1",$C95,"top3","Open_Acute_DIV1","TOP5","TOP6","REPORTED","TOP8")</f>
        <v>0</v>
      </c>
      <c r="CU95" s="15">
        <f>_xll.OneStreamExcelAddIn.XFFunctions.XFGetCell("TRUE", "CONSOL", $D$3,"TOT_Entity","USD","Actual",[1]Setup!C15,"PERIODIC",$B95,"TOPFLOW","TOP","TOP","top1",$C95,"top3","Open_Acute_DIV1","TOP5","TOP6","REPORTED","TOP8")</f>
        <v>0</v>
      </c>
      <c r="CV95" s="15"/>
      <c r="CW95" s="15">
        <f>_xll.OneStreamExcelAddIn.XFFunctions.XFGetCell("TRUE", "CONSOL", $D$3,"TOT_Entity","USD","Actual",[1]Setup!C17,"PERIODIC",$B95,"TOPFLOW","TOP","TOP","top1",$C95,"top3","Open_Acute_DIV1","TOP5","TOP6","REPORTED","TOP8")</f>
        <v>0</v>
      </c>
      <c r="CX95" s="15">
        <f>_xll.OneStreamExcelAddIn.XFFunctions.XFGetCell("TRUE", "CONSOL", $D$3,"TOT_Entity","USD","Actual",[1]Setup!C18,"PERIODIC",$B95,"TOPFLOW","TOP","TOP","top1",$C95,"top3","Open_Acute_DIV1","TOP5","TOP6","REPORTED","TOP8")</f>
        <v>0</v>
      </c>
      <c r="CY95" s="15">
        <f>_xll.OneStreamExcelAddIn.XFFunctions.XFGetCell("TRUE", "CONSOL", $D$3,"TOT_Entity","USD","Actual",[1]Setup!C19,"PERIODIC",$B95,"TOPFLOW","TOP","TOP","top1",$C95,"top3","Open_Acute_DIV1","TOP5","TOP6","REPORTED","TOP8")</f>
        <v>0</v>
      </c>
      <c r="CZ95" s="15">
        <f>_xll.OneStreamExcelAddIn.XFFunctions.XFGetCell("TRUE", "CONSOL", $D$3,"TOT_Entity","USD","Actual",[1]Setup!C20,"PERIODIC",$B95,"TOPFLOW","TOP","TOP","top1",$C95,"top3","Open_Acute_DIV1","TOP5","TOP6","REPORTED","TOP8")</f>
        <v>0</v>
      </c>
      <c r="DA95" s="15">
        <f>_xll.OneStreamExcelAddIn.XFFunctions.XFGetCell("TRUE", "CONSOL", $D$3,"TOT_Entity","USD","Actual",[1]Setup!C21,"PERIODIC",$B95,"TOPFLOW","TOP","TOP","top1",$C95,"top3","Open_Acute_DIV1","TOP5","TOP6","REPORTED","TOP8")</f>
        <v>0</v>
      </c>
      <c r="DB95" s="15">
        <f>_xll.OneStreamExcelAddIn.XFFunctions.XFGetCell("TRUE", "CONSOL", $D$3,"TOT_Entity","USD","Actual",[1]Setup!C22,"PERIODIC",$B95,"TOPFLOW","TOP","TOP","top1",$C95,"top3","Open_Acute_DIV1","TOP5","TOP6","REPORTED","TOP8")</f>
        <v>0</v>
      </c>
      <c r="DC95" s="15">
        <f>_xll.OneStreamExcelAddIn.XFFunctions.XFGetCell("TRUE", "CONSOL", $D$3,"TOT_Entity","USD","Actual",[1]Setup!C23,"PERIODIC",$B95,"TOPFLOW","TOP","TOP","top1",$C95,"top3","Open_Acute_DIV1","TOP5","TOP6","REPORTED","TOP8")</f>
        <v>0</v>
      </c>
      <c r="DD95" s="15">
        <f>_xll.OneStreamExcelAddIn.XFFunctions.XFGetCell("TRUE", "CONSOL", $D$3,"TOT_Entity","USD","Actual",[1]Setup!C24,"PERIODIC",$B95,"TOPFLOW","TOP","TOP","top1",$C95,"top3","Open_Acute_DIV1","TOP5","TOP6","REPORTED","TOP8")</f>
        <v>0</v>
      </c>
      <c r="DE95" s="15">
        <f>_xll.OneStreamExcelAddIn.XFFunctions.XFGetCell("TRUE", "CONSOL", $D$3,"TOT_Entity","USD","Actual",[1]Setup!C25,"PERIODIC",$B95,"TOPFLOW","TOP","TOP","top1",$C95,"top3","Open_Acute_DIV1","TOP5","TOP6","REPORTED","TOP8")</f>
        <v>0</v>
      </c>
      <c r="DF95" s="15">
        <f>_xll.OneStreamExcelAddIn.XFFunctions.XFGetCell("TRUE", "CONSOL", $D$3,"TOT_Entity","USD","Actual",[1]Setup!C26,"PERIODIC",$B95,"TOPFLOW","TOP","TOP","top1",$C95,"top3","Open_Acute_DIV1","TOP5","TOP6","REPORTED","TOP8")</f>
        <v>0</v>
      </c>
      <c r="DG95" s="15">
        <f>_xll.OneStreamExcelAddIn.XFFunctions.XFGetCell("TRUE", "CONSOL", $D$3,"TOT_Entity","USD","Actual",[1]Setup!C27,"PERIODIC",$B95,"TOPFLOW","TOP","TOP","top1",$C95,"top3","Open_Acute_DIV1","TOP5","TOP6","REPORTED","TOP8")</f>
        <v>0</v>
      </c>
      <c r="DH95" s="15">
        <f>_xll.OneStreamExcelAddIn.XFFunctions.XFGetCell("TRUE", "CONSOL", $D$3,"TOT_Entity","USD","Actual",[1]Setup!C28,"PERIODIC",$B95,"TOPFLOW","TOP","TOP","top1",$C95,"top3","Open_Acute_DIV1","TOP5","TOP6","REPORTED","TOP8")</f>
        <v>0</v>
      </c>
      <c r="DI95" s="15"/>
      <c r="DJ95" s="15">
        <f>_xll.OneStreamExcelAddIn.XFFunctions.XFGetCell("TRUE", "CONSOL", $D$3,"TOT_Entity","Aggregated","Budget_Working",[1]Setup!C4,"PERIODIC",$B95,"TOPFLOW","TOP","TOP","top1",$C95,"top3","Open_Acute_DIV1","TOP5","TOP6","REPORTED","TOP8")</f>
        <v>0</v>
      </c>
      <c r="DK95" s="15">
        <f>_xll.OneStreamExcelAddIn.XFFunctions.XFGetCell("TRUE", "CONSOL", $D$3,"TOT_Entity","Aggregated","Budget_Working",[1]Setup!C5,"PERIODIC",$B95,"TOPFLOW","TOP","TOP","top1",$C95,"top3","Open_Acute_DIV1","TOP5","TOP6","REPORTED","TOP8")</f>
        <v>0</v>
      </c>
      <c r="DL95" s="15">
        <f>_xll.OneStreamExcelAddIn.XFFunctions.XFGetCell("TRUE", "CONSOL", $D$3,"TOT_Entity","Aggregated","Budget_Working",[1]Setup!C6,"PERIODIC",$B95,"TOPFLOW","TOP","TOP","top1",$C95,"top3","Open_Acute_DIV1","TOP5","TOP6","REPORTED","TOP8")</f>
        <v>0</v>
      </c>
      <c r="DM95" s="15">
        <f>_xll.OneStreamExcelAddIn.XFFunctions.XFGetCell("TRUE", "CONSOL", $D$3,"TOT_Entity","Aggregated","Budget_Working",[1]Setup!C7,"PERIODIC",$B95,"TOPFLOW","TOP","TOP","top1",$C95,"top3","Open_Acute_DIV1","TOP5","TOP6","REPORTED","TOP8")</f>
        <v>0</v>
      </c>
      <c r="DN95" s="15">
        <f>_xll.OneStreamExcelAddIn.XFFunctions.XFGetCell("TRUE", "CONSOL", $D$3,"TOT_Entity","Aggregated","Budget_Working",[1]Setup!C8,"PERIODIC",$B95,"TOPFLOW","TOP","TOP","top1",$C95,"top3","Open_Acute_DIV1","TOP5","TOP6","REPORTED","TOP8")</f>
        <v>0</v>
      </c>
      <c r="DO95" s="15">
        <f>_xll.OneStreamExcelAddIn.XFFunctions.XFGetCell("TRUE", "CONSOL", $D$3,"TOT_Entity","Aggregated","Budget_Working",[1]Setup!C9,"PERIODIC",$B95,"TOPFLOW","TOP","TOP","top1",$C95,"top3","Open_Acute_DIV1","TOP5","TOP6","REPORTED","TOP8")</f>
        <v>0</v>
      </c>
      <c r="DP95" s="15">
        <f>_xll.OneStreamExcelAddIn.XFFunctions.XFGetCell("TRUE", "CONSOL", $D$3,"TOT_Entity","Aggregated","Budget_Working",[1]Setup!C10,"PERIODIC",$B95,"TOPFLOW","TOP","TOP","top1",$C95,"top3","Open_Acute_DIV1","TOP5","TOP6","REPORTED","TOP8")</f>
        <v>0</v>
      </c>
      <c r="DQ95" s="15">
        <f>_xll.OneStreamExcelAddIn.XFFunctions.XFGetCell("TRUE", "CONSOL", $D$3,"TOT_Entity","Aggregated","Budget_Working",[1]Setup!C11,"PERIODIC",$B95,"TOPFLOW","TOP","TOP","top1",$C95,"top3","Open_Acute_DIV1","TOP5","TOP6","REPORTED","TOP8")</f>
        <v>0</v>
      </c>
      <c r="DR95" s="15">
        <f>_xll.OneStreamExcelAddIn.XFFunctions.XFGetCell("TRUE", "CONSOL", $D$3,"TOT_Entity","Aggregated","Budget_Working",[1]Setup!C12,"PERIODIC",$B95,"TOPFLOW","TOP","TOP","top1",$C95,"top3","Open_Acute_DIV1","TOP5","TOP6","REPORTED","TOP8")</f>
        <v>0</v>
      </c>
      <c r="DS95" s="15">
        <f>_xll.OneStreamExcelAddIn.XFFunctions.XFGetCell("TRUE", "CONSOL", $D$3,"TOT_Entity","Aggregated","Budget_Working",[1]Setup!C13,"PERIODIC",$B95,"TOPFLOW","TOP","TOP","top1",$C95,"top3","Open_Acute_DIV1","TOP5","TOP6","REPORTED","TOP8")</f>
        <v>0</v>
      </c>
      <c r="DT95" s="15">
        <f>_xll.OneStreamExcelAddIn.XFFunctions.XFGetCell("TRUE", "CONSOL", $D$3,"TOT_Entity","Aggregated","Budget_Working",[1]Setup!C14,"PERIODIC",$B95,"TOPFLOW","TOP","TOP","top1",$C95,"top3","Open_Acute_DIV1","TOP5","TOP6","REPORTED","TOP8")</f>
        <v>0</v>
      </c>
      <c r="DU95" s="15">
        <f>_xll.OneStreamExcelAddIn.XFFunctions.XFGetCell("TRUE", "CONSOL", $D$3,"TOT_Entity","Aggregated","Budget_Working",[1]Setup!C15,"PERIODIC",$B95,"TOPFLOW","TOP","TOP","top1",$C95,"top3","Open_Acute_DIV1","TOP5","TOP6","REPORTED","TOP8")</f>
        <v>0</v>
      </c>
      <c r="DV95" s="15"/>
      <c r="DW95" s="15">
        <f>_xll.OneStreamExcelAddIn.XFFunctions.XFGetCell("TRUE", "CONSOL", $D$3,"TOT_Entity","USD","Budget_Final",[1]Setup!C17,"PERIODIC",$B95,"TOPFLOW","TOP","TOP","top1",$C95,"top3","Open_Acute_DIV1","TOP5","TOP6","REPORTED","TOP8")</f>
        <v>0</v>
      </c>
      <c r="DX95" s="15">
        <f>_xll.OneStreamExcelAddIn.XFFunctions.XFGetCell("TRUE", "CONSOL", $D$3,"TOT_Entity","USD","Budget_Final",[1]Setup!C18,"PERIODIC",$B95,"TOPFLOW","TOP","TOP","top1",$C95,"top3","Open_Acute_DIV1","TOP5","TOP6","REPORTED","TOP8")</f>
        <v>0</v>
      </c>
      <c r="DY95" s="15">
        <f>_xll.OneStreamExcelAddIn.XFFunctions.XFGetCell("TRUE", "CONSOL", $D$3,"TOT_Entity","USD","Budget_Final",[1]Setup!C19,"PERIODIC",$B95,"TOPFLOW","TOP","TOP","top1",$C95,"top3","Open_Acute_DIV1","TOP5","TOP6","REPORTED","TOP8")</f>
        <v>0</v>
      </c>
      <c r="DZ95" s="15">
        <f>_xll.OneStreamExcelAddIn.XFFunctions.XFGetCell("TRUE", "CONSOL", $D$3,"TOT_Entity","USD","Budget_Final",[1]Setup!C20,"PERIODIC",$B95,"TOPFLOW","TOP","TOP","top1",$C95,"top3","Open_Acute_DIV1","TOP5","TOP6","REPORTED","TOP8")</f>
        <v>0</v>
      </c>
      <c r="EA95" s="15">
        <f>_xll.OneStreamExcelAddIn.XFFunctions.XFGetCell("TRUE", "CONSOL", $D$3,"TOT_Entity","USD","Budget_Final",[1]Setup!C21,"PERIODIC",$B95,"TOPFLOW","TOP","TOP","top1",$C95,"top3","Open_Acute_DIV1","TOP5","TOP6","REPORTED","TOP8")</f>
        <v>0</v>
      </c>
      <c r="EB95" s="15">
        <f>_xll.OneStreamExcelAddIn.XFFunctions.XFGetCell("TRUE", "CONSOL", $D$3,"TOT_Entity","USD","Budget_Final",[1]Setup!C22,"PERIODIC",$B95,"TOPFLOW","TOP","TOP","top1",$C95,"top3","Open_Acute_DIV1","TOP5","TOP6","REPORTED","TOP8")</f>
        <v>0</v>
      </c>
      <c r="EC95" s="15">
        <f>_xll.OneStreamExcelAddIn.XFFunctions.XFGetCell("TRUE", "CONSOL", $D$3,"TOT_Entity","USD","Budget_Final",[1]Setup!C23,"PERIODIC",$B95,"TOPFLOW","TOP","TOP","top1",$C95,"top3","Open_Acute_DIV1","TOP5","TOP6","REPORTED","TOP8")</f>
        <v>0</v>
      </c>
      <c r="ED95" s="15">
        <f>_xll.OneStreamExcelAddIn.XFFunctions.XFGetCell("TRUE", "CONSOL", $D$3,"TOT_Entity","USD","Budget_Final",[1]Setup!C24,"PERIODIC",$B95,"TOPFLOW","TOP","TOP","top1",$C95,"top3","Open_Acute_DIV1","TOP5","TOP6","REPORTED","TOP8")</f>
        <v>0</v>
      </c>
      <c r="EE95" s="15">
        <f>_xll.OneStreamExcelAddIn.XFFunctions.XFGetCell("TRUE", "CONSOL", $D$3,"TOT_Entity","USD","Budget_Final",[1]Setup!C25,"PERIODIC",$B95,"TOPFLOW","TOP","TOP","top1",$C95,"top3","Open_Acute_DIV1","TOP5","TOP6","REPORTED","TOP8")</f>
        <v>0</v>
      </c>
      <c r="EF95" s="15">
        <f>_xll.OneStreamExcelAddIn.XFFunctions.XFGetCell("TRUE", "CONSOL", $D$3,"TOT_Entity","USD","Budget_Final",[1]Setup!C26,"PERIODIC",$B95,"TOPFLOW","TOP","TOP","top1",$C95,"top3","Open_Acute_DIV1","TOP5","TOP6","REPORTED","TOP8")</f>
        <v>0</v>
      </c>
      <c r="EG95" s="15">
        <f>_xll.OneStreamExcelAddIn.XFFunctions.XFGetCell("TRUE", "CONSOL", $D$3,"TOT_Entity","USD","Budget_Final",[1]Setup!C27,"PERIODIC",$B95,"TOPFLOW","TOP","TOP","top1",$C95,"top3","Open_Acute_DIV1","TOP5","TOP6","REPORTED","TOP8")</f>
        <v>0</v>
      </c>
      <c r="EH95" s="15">
        <f>_xll.OneStreamExcelAddIn.XFFunctions.XFGetCell("TRUE", "CONSOL", $D$3,"TOT_Entity","USD","Budget_Final",[1]Setup!C28,"PERIODIC",$B95,"TOPFLOW","TOP","TOP","top1",$C95,"top3","Open_Acute_DIV1","TOP5","TOP6","REPORTED","TOP8")</f>
        <v>0</v>
      </c>
    </row>
    <row r="96" spans="2:138" x14ac:dyDescent="0.25">
      <c r="B96" s="51">
        <v>92001</v>
      </c>
      <c r="C96" s="115">
        <v>2410</v>
      </c>
      <c r="D96" t="s">
        <v>147</v>
      </c>
      <c r="E96" s="15">
        <f>_xll.OneStreamExcelAddIn.XFFunctions.XFGetCell("TRUE", "CONSOL", $D$3,"TOT_Entity","USD","Actual",$E$3,"PERIODIC",$B96,"TOPFLOW","TOP","TOP","top1",$C96,"top3","Open_Acute_DIV1","TOP5","TOP6","REPORTED","TOP8")</f>
        <v>0</v>
      </c>
      <c r="F96" s="15">
        <f>_xll.OneStreamExcelAddIn.XFFunctions.XFGetCell("TRUE", "CONSOL", $D$3,"TOT_Entity","Aggregated","Budget_Working",$E$3,"PERIODIC",$B96,"TOPFLOW","TOP","TOP","top1",$C96,"top3","Open_Acute_DIV1","TOP5","TOP6","REPORTED","TOP8")</f>
        <v>0</v>
      </c>
      <c r="G96" s="15">
        <f t="shared" si="180"/>
        <v>0</v>
      </c>
      <c r="H96" s="55">
        <f>IFERROR(G96/F96,0)</f>
        <v>0</v>
      </c>
      <c r="I96" s="41"/>
      <c r="J96" s="15">
        <f>_xll.OneStreamExcelAddIn.XFFunctions.XFGetCell("TRUE", "CONSOL", $D$3,"TOT_Entity","USD","Actual",$E$3,"YTD",$B96,"TOPFLOW","TOP","TOP","top1",$C96,"top3","Open_Acute_DIV1","TOP5","TOP6","REPORTED","TOP8")</f>
        <v>0</v>
      </c>
      <c r="K96" s="15">
        <f>_xll.OneStreamExcelAddIn.XFFunctions.XFGetCell("TRUE", "CONSOL", $D$3,"TOT_Entity","Aggregated","Budget_Working",$E$3,"YTD",$B96,"TOPFLOW","TOP","TOP","top1",$C96,"top3","Open_Acute_DIV1","TOP5","TOP6","REPORTED","TOP8")</f>
        <v>0</v>
      </c>
      <c r="L96" s="15">
        <f t="shared" si="182"/>
        <v>0</v>
      </c>
      <c r="M96" s="40">
        <f>IFERROR(L96/K96,0)</f>
        <v>0</v>
      </c>
      <c r="N96" s="41"/>
      <c r="O96" s="15">
        <f>_xll.OneStreamExcelAddIn.XFFunctions.XFGetCell("TRUE", "CONSOL", $D$3,"TOT_Entity","USD","Actual",$F$3,"YTD",$B96,"TOPFLOW","TOP","TOP","top1",$C96,"top3","Open_Acute_DIV1","TOP5","TOP6","REPORTED","TOP8")</f>
        <v>0</v>
      </c>
      <c r="P96" s="15">
        <f>_xll.OneStreamExcelAddIn.XFFunctions.XFGetCell("TRUE", "CONSOL", $D$3,"TOT_Entity","USD","Actual",$E$3,"YTD",$B96,"TOPFLOW","TOP","TOP","top1",$C96,"top3","Open_Acute_DIV1","TOP5","TOP6","REPORTED","VAR_BW_PY_Actual")</f>
        <v>0</v>
      </c>
      <c r="Q96" s="40">
        <f>IFERROR(P96/O96,0)</f>
        <v>0</v>
      </c>
      <c r="R96" s="41"/>
      <c r="S96" s="15">
        <f>_xll.OneStreamExcelAddIn.XFFunctions.XFGetCell("TRUE", "CONSOL", $D$3,"TOT_Entity","USD","MIDFCST",$E$3,"MTD",$B96,"TOPFLOW","TOP","TOP","top1",$C96,"top3","Open_Acute_DIV1","TOP5","TOP6","REPORTED","TOP8")</f>
        <v>0</v>
      </c>
      <c r="T96" s="15">
        <f>E96-S96</f>
        <v>0</v>
      </c>
      <c r="U96" s="40">
        <f>IFERROR(T96/S96,0)</f>
        <v>0</v>
      </c>
      <c r="V96" s="41"/>
      <c r="W96" s="42"/>
      <c r="X96" s="43"/>
      <c r="Y96" s="42"/>
      <c r="Z96" s="44"/>
      <c r="AB96" s="15">
        <f>_xll.OneStreamExcelAddIn.XFFunctions.XFGetCell("TRUE", "CONSOL", $D$3,"TOT_Entity","USD","Actual",[1]Setup!C4,"PERIODIC",$B96,"TOPFLOW","TOP","TOP","top1",$C96,"top3","Open_Acute_DIV1","TOP5","TOP6","REPORTED","TOP8")</f>
        <v>0</v>
      </c>
      <c r="AC96" s="15">
        <f>_xll.OneStreamExcelAddIn.XFFunctions.XFGetCell("TRUE", "CONSOL", $D$3,"TOT_Entity","Aggregated","Budget_Working",[1]Setup!C4,"PERIODIC",$B96,"TOPFLOW","TOP","TOP","top1",$C96,"top3","Open_Acute_DIV1","TOP5","TOP6","REPORTED","TOP8")</f>
        <v>0</v>
      </c>
      <c r="AD96" s="15">
        <f>AB96-AC96</f>
        <v>0</v>
      </c>
      <c r="AE96" s="40">
        <f>IFERROR(AD96/AC96,0)</f>
        <v>0</v>
      </c>
      <c r="AG96" s="15">
        <f>_xll.OneStreamExcelAddIn.XFFunctions.XFGetCell("TRUE", "CONSOL", $D$3,"TOT_Entity","USD","Actual",[1]Setup!C5,"PERIODIC",$B96,"TOPFLOW","TOP","TOP","top1",$C96,"top3","Open_Acute_DIV1","TOP5","TOP6","REPORTED","TOP8")</f>
        <v>0</v>
      </c>
      <c r="AH96" s="15">
        <f>_xll.OneStreamExcelAddIn.XFFunctions.XFGetCell("TRUE", "CONSOL", $D$3,"TOT_Entity","Aggregated","Budget_Working",[1]Setup!C5,"PERIODIC",$B96,"TOPFLOW","TOP","TOP","top1",$C96,"top3","Open_Acute_DIV1","TOP5","TOP6","REPORTED","TOP8")</f>
        <v>0</v>
      </c>
      <c r="AI96" s="15">
        <f>AG96-AH96</f>
        <v>0</v>
      </c>
      <c r="AJ96" s="40">
        <f>IFERROR(AI96/AH96,0)</f>
        <v>0</v>
      </c>
      <c r="AL96" s="15">
        <f>_xll.OneStreamExcelAddIn.XFFunctions.XFGetCell("TRUE", "CONSOL", $D$3,"TOT_Entity","USD","Actual",[1]Setup!C6,"PERIODIC",$B96,"TOPFLOW","TOP","TOP","top1",$C96,"top3","Open_Acute_DIV1","TOP5","TOP6","REPORTED","TOP8")</f>
        <v>0</v>
      </c>
      <c r="AM96" s="15">
        <f>_xll.OneStreamExcelAddIn.XFFunctions.XFGetCell("TRUE", "CONSOL", $D$3,"TOT_Entity","Aggregated","Budget_Working",[1]Setup!C6,"PERIODIC",$B96,"TOPFLOW","TOP","TOP","top1",$C96,"top3","Open_Acute_DIV1","TOP5","TOP6","REPORTED","TOP8")</f>
        <v>0</v>
      </c>
      <c r="AN96" s="15">
        <f>AL96-AM96</f>
        <v>0</v>
      </c>
      <c r="AO96" s="40">
        <f>IFERROR((AL96/AM96)-1,0)</f>
        <v>0</v>
      </c>
      <c r="AQ96" s="15">
        <f>_xll.OneStreamExcelAddIn.XFFunctions.XFGetCell("TRUE", "CONSOL", $D$3,"TOT_Entity","USD","Actual",[1]Setup!C7,"PERIODIC",$B96,"TOPFLOW","TOP","TOP","top1",$C96,"top3","Open_Acute_DIV1","TOP5","TOP6","REPORTED","TOP8")</f>
        <v>0</v>
      </c>
      <c r="AR96" s="15">
        <f>_xll.OneStreamExcelAddIn.XFFunctions.XFGetCell("TRUE", "CONSOL", $D$3,"TOT_Entity","Aggregated","Budget_Working",[1]Setup!C7,"PERIODIC",$B96,"TOPFLOW","TOP","TOP","top1",$C96,"top3","Open_Acute_DIV1","TOP5","TOP6","REPORTED","TOP8")</f>
        <v>0</v>
      </c>
      <c r="AS96" s="15">
        <f>AQ96-AR96</f>
        <v>0</v>
      </c>
      <c r="AT96" s="40">
        <f>IFERROR((AQ96/AR96)-1,0)</f>
        <v>0</v>
      </c>
      <c r="AV96" s="15">
        <f>_xll.OneStreamExcelAddIn.XFFunctions.XFGetCell("TRUE", "CONSOL", $D$3,"TOT_Entity","USD","Actual",[1]Setup!C8,"PERIODIC",$B96,"TOPFLOW","TOP","TOP","top1",$C96,"top3","Open_Acute_DIV1","TOP5","TOP6","REPORTED","TOP8")</f>
        <v>0</v>
      </c>
      <c r="AW96" s="15">
        <f>_xll.OneStreamExcelAddIn.XFFunctions.XFGetCell("TRUE", "CONSOL", $D$3,"TOT_Entity","Aggregated","Budget_Working",[1]Setup!C8,"PERIODIC",$B96,"TOPFLOW","TOP","TOP","top1",$C96,"top3","Open_Acute_DIV1","TOP5","TOP6","REPORTED","TOP8")</f>
        <v>0</v>
      </c>
      <c r="AX96" s="15">
        <f>AV96-AW96</f>
        <v>0</v>
      </c>
      <c r="AY96" s="40">
        <f>IFERROR((AV96/AW96)-1,0)</f>
        <v>0</v>
      </c>
      <c r="BA96" s="15">
        <f>_xll.OneStreamExcelAddIn.XFFunctions.XFGetCell("TRUE", "CONSOL", $D$3,"TOT_Entity","USD","Actual",[1]Setup!C9,"PERIODIC",$B96,"TOPFLOW","TOP","TOP","top1",$C96,"top3","Open_Acute_DIV1","TOP5","TOP6","REPORTED","TOP8")</f>
        <v>0</v>
      </c>
      <c r="BB96" s="15">
        <f>_xll.OneStreamExcelAddIn.XFFunctions.XFGetCell("TRUE", "CONSOL", $D$3,"TOT_Entity","Aggregated","Budget_Working",[1]Setup!C9,"PERIODIC",$B96,"TOPFLOW","TOP","TOP","top1",$C96,"top3","Open_Acute_DIV1","TOP5","TOP6","REPORTED","TOP8")</f>
        <v>0</v>
      </c>
      <c r="BC96" s="15">
        <f>BA96-BB96</f>
        <v>0</v>
      </c>
      <c r="BD96" s="40">
        <f>IFERROR((BA96/BB96)-1,0)</f>
        <v>0</v>
      </c>
      <c r="BF96" s="15">
        <f>_xll.OneStreamExcelAddIn.XFFunctions.XFGetCell("TRUE", "CONSOL", $D$3,"TOT_Entity","USD","Actual",[1]Setup!C10,"PERIODIC",$B96,"TOPFLOW","TOP","TOP","top1",$C96,"top3","Open_Acute_DIV1","TOP5","TOP6","REPORTED","TOP8")</f>
        <v>0</v>
      </c>
      <c r="BG96" s="15">
        <f>_xll.OneStreamExcelAddIn.XFFunctions.XFGetCell("TRUE", "CONSOL", $D$3,"TOT_Entity","Aggregated","Budget_Working",[1]Setup!C10,"PERIODIC",$B96,"TOPFLOW","TOP","TOP","top1",$C96,"top3","Open_Acute_DIV1","TOP5","TOP6","REPORTED","TOP8")</f>
        <v>0</v>
      </c>
      <c r="BH96" s="15">
        <f>BF96-BG96</f>
        <v>0</v>
      </c>
      <c r="BI96" s="40">
        <f>IFERROR((BF96/BG96)-1,0)</f>
        <v>0</v>
      </c>
      <c r="BK96" s="15">
        <f>_xll.OneStreamExcelAddIn.XFFunctions.XFGetCell("TRUE", "CONSOL", $D$3,"TOT_Entity","USD","Actual",[1]Setup!C11,"PERIODIC",$B96,"TOPFLOW","TOP","TOP","top1",$C96,"top3","Open_Acute_DIV1","TOP5","TOP6","REPORTED","TOP8")</f>
        <v>0</v>
      </c>
      <c r="BL96" s="15">
        <f>_xll.OneStreamExcelAddIn.XFFunctions.XFGetCell("TRUE", "CONSOL", $D$3,"TOT_Entity","Aggregated","Budget_Working",[1]Setup!C11,"PERIODIC",$B96,"TOPFLOW","TOP","TOP","top1",$C96,"top3","Open_Acute_DIV1","TOP5","TOP6","REPORTED","TOP8")</f>
        <v>0</v>
      </c>
      <c r="BM96" s="15">
        <f>BK96-BL96</f>
        <v>0</v>
      </c>
      <c r="BN96" s="40">
        <f>IFERROR((BK96/BL96)-1,0)</f>
        <v>0</v>
      </c>
      <c r="BP96" s="15">
        <f>_xll.OneStreamExcelAddIn.XFFunctions.XFGetCell("TRUE", "CONSOL", $D$3,"TOT_Entity","USD","Actual",[1]Setup!C12,"PERIODIC",$B96,"TOPFLOW","TOP","TOP","top1",$C96,"top3","Open_Acute_DIV1","TOP5","TOP6","REPORTED","TOP8")</f>
        <v>0</v>
      </c>
      <c r="BQ96" s="15">
        <f>_xll.OneStreamExcelAddIn.XFFunctions.XFGetCell("TRUE", "CONSOL", $D$3,"TOT_Entity","Aggregated","Budget_Working",[1]Setup!C12,"PERIODIC",$B96,"TOPFLOW","TOP","TOP","top1",$C96,"top3","Open_Acute_DIV1","TOP5","TOP6","REPORTED","TOP8")</f>
        <v>0</v>
      </c>
      <c r="BR96" s="15">
        <f>BP96-BQ96</f>
        <v>0</v>
      </c>
      <c r="BS96" s="40">
        <f>IFERROR((BP96/BQ96)-1,0)</f>
        <v>0</v>
      </c>
      <c r="BU96" s="15">
        <f>_xll.OneStreamExcelAddIn.XFFunctions.XFGetCell("TRUE", "CONSOL", $D$3,"TOT_Entity","USD","Actual",[1]Setup!C13,"PERIODIC",$B96,"TOPFLOW","TOP","TOP","top1",$C96,"top3","Open_Acute_DIV1","TOP5","TOP6","REPORTED","TOP8")</f>
        <v>0</v>
      </c>
      <c r="BV96" s="15">
        <f>_xll.OneStreamExcelAddIn.XFFunctions.XFGetCell("TRUE", "CONSOL", $D$3,"TOT_Entity","Aggregated","Budget_Working",[1]Setup!C13,"PERIODIC",$B96,"TOPFLOW","TOP","TOP","top1",$C96,"top3","Open_Acute_DIV1","TOP5","TOP6","REPORTED","TOP8")</f>
        <v>0</v>
      </c>
      <c r="BW96" s="15">
        <f>BU96-BV96</f>
        <v>0</v>
      </c>
      <c r="BX96" s="40">
        <f>IFERROR((BU96/BV96)-1,0)</f>
        <v>0</v>
      </c>
      <c r="BZ96" s="15">
        <f>_xll.OneStreamExcelAddIn.XFFunctions.XFGetCell("TRUE", "CONSOL", $D$3,"TOT_Entity","USD","Actual",[1]Setup!C14,"PERIODIC",$B96,"TOPFLOW","TOP","TOP","top1",$C96,"top3","Open_Acute_DIV1","TOP5","TOP6","REPORTED","TOP8")</f>
        <v>0</v>
      </c>
      <c r="CA96" s="15">
        <f>_xll.OneStreamExcelAddIn.XFFunctions.XFGetCell("TRUE", "CONSOL", $D$3,"TOT_Entity","Aggregated","Budget_Working",[1]Setup!C14,"PERIODIC",$B96,"TOPFLOW","TOP","TOP","top1",$C96,"top3","Open_Acute_DIV1","TOP5","TOP6","REPORTED","TOP8")</f>
        <v>0</v>
      </c>
      <c r="CB96" s="15">
        <f>BZ96-CA96</f>
        <v>0</v>
      </c>
      <c r="CC96" s="40">
        <f>IFERROR((BZ96/CA96)-1,0)</f>
        <v>0</v>
      </c>
      <c r="CE96" s="15">
        <f>_xll.OneStreamExcelAddIn.XFFunctions.XFGetCell("TRUE", "CONSOL", $D$3,"TOT_Entity","USD","Actual",[1]Setup!C15,"PERIODIC",$B96,"TOPFLOW","TOP","TOP","top1",$C96,"top3","Open_Acute_DIV1","TOP5","TOP6","REPORTED","TOP8")</f>
        <v>0</v>
      </c>
      <c r="CF96" s="15">
        <f>_xll.OneStreamExcelAddIn.XFFunctions.XFGetCell("TRUE", "CONSOL", $D$3,"TOT_Entity","Aggregated","Budget_Working",[1]Setup!C15,"PERIODIC",$B96,"TOPFLOW","TOP","TOP","top1",$C96,"top3","Open_Acute_DIV1","TOP5","TOP6","REPORTED","TOP8")</f>
        <v>0</v>
      </c>
      <c r="CG96" s="15">
        <f>CE96-CF96</f>
        <v>0</v>
      </c>
      <c r="CH96" s="40">
        <f>IFERROR((CE96/CF96)-1,0)</f>
        <v>0</v>
      </c>
      <c r="CI96" s="15"/>
      <c r="CJ96" s="15">
        <f>_xll.OneStreamExcelAddIn.XFFunctions.XFGetCell("TRUE", "CONSOL", $D$3,"TOT_Entity","USD","Actual",[1]Setup!C4,"PERIODIC",$B96,"TOPFLOW","TOP","TOP","top1",$C96,"top3","Open_Acute_DIV1","TOP5","TOP6","REPORTED","TOP8")</f>
        <v>0</v>
      </c>
      <c r="CK96" s="15">
        <f>_xll.OneStreamExcelAddIn.XFFunctions.XFGetCell("TRUE", "CONSOL", $D$3,"TOT_Entity","USD","Actual",[1]Setup!C5,"PERIODIC",$B96,"TOPFLOW","TOP","TOP","top1",$C96,"top3","Open_Acute_DIV1","TOP5","TOP6","REPORTED","TOP8")</f>
        <v>0</v>
      </c>
      <c r="CL96" s="15">
        <f>_xll.OneStreamExcelAddIn.XFFunctions.XFGetCell("TRUE", "CONSOL", $D$3,"TOT_Entity","USD","Actual",[1]Setup!C6,"PERIODIC",$B96,"TOPFLOW","TOP","TOP","top1",$C96,"top3","Open_Acute_DIV1","TOP5","TOP6","REPORTED","TOP8")</f>
        <v>0</v>
      </c>
      <c r="CM96" s="15">
        <f>_xll.OneStreamExcelAddIn.XFFunctions.XFGetCell("TRUE", "CONSOL", $D$3,"TOT_Entity","USD","Actual",[1]Setup!C7,"PERIODIC",$B96,"TOPFLOW","TOP","TOP","top1",$C96,"top3","Open_Acute_DIV1","TOP5","TOP6","REPORTED","TOP8")</f>
        <v>0</v>
      </c>
      <c r="CN96" s="15">
        <f>_xll.OneStreamExcelAddIn.XFFunctions.XFGetCell("TRUE", "CONSOL", $D$3,"TOT_Entity","USD","Actual",[1]Setup!C8,"PERIODIC",$B96,"TOPFLOW","TOP","TOP","top1",$C96,"top3","Open_Acute_DIV1","TOP5","TOP6","REPORTED","TOP8")</f>
        <v>0</v>
      </c>
      <c r="CO96" s="15">
        <f>_xll.OneStreamExcelAddIn.XFFunctions.XFGetCell("TRUE", "CONSOL", $D$3,"TOT_Entity","USD","Actual",[1]Setup!C9,"PERIODIC",$B96,"TOPFLOW","TOP","TOP","top1",$C96,"top3","Open_Acute_DIV1","TOP5","TOP6","REPORTED","TOP8")</f>
        <v>0</v>
      </c>
      <c r="CP96" s="15">
        <f>_xll.OneStreamExcelAddIn.XFFunctions.XFGetCell("TRUE", "CONSOL", $D$3,"TOT_Entity","USD","Actual",[1]Setup!C10,"PERIODIC",$B96,"TOPFLOW","TOP","TOP","top1",$C96,"top3","Open_Acute_DIV1","TOP5","TOP6","REPORTED","TOP8")</f>
        <v>0</v>
      </c>
      <c r="CQ96" s="15">
        <f>_xll.OneStreamExcelAddIn.XFFunctions.XFGetCell("TRUE", "CONSOL", $D$3,"TOT_Entity","USD","Actual",[1]Setup!C11,"PERIODIC",$B96,"TOPFLOW","TOP","TOP","top1",$C96,"top3","Open_Acute_DIV1","TOP5","TOP6","REPORTED","TOP8")</f>
        <v>0</v>
      </c>
      <c r="CR96" s="15">
        <f>_xll.OneStreamExcelAddIn.XFFunctions.XFGetCell("TRUE", "CONSOL", $D$3,"TOT_Entity","USD","Actual",[1]Setup!C12,"PERIODIC",$B96,"TOPFLOW","TOP","TOP","top1",$C96,"top3","Open_Acute_DIV1","TOP5","TOP6","REPORTED","TOP8")</f>
        <v>0</v>
      </c>
      <c r="CS96" s="15">
        <f>_xll.OneStreamExcelAddIn.XFFunctions.XFGetCell("TRUE", "CONSOL", $D$3,"TOT_Entity","USD","Actual",[1]Setup!C13,"PERIODIC",$B96,"TOPFLOW","TOP","TOP","top1",$C96,"top3","Open_Acute_DIV1","TOP5","TOP6","REPORTED","TOP8")</f>
        <v>0</v>
      </c>
      <c r="CT96" s="15">
        <f>_xll.OneStreamExcelAddIn.XFFunctions.XFGetCell("TRUE", "CONSOL", $D$3,"TOT_Entity","USD","Actual",[1]Setup!C14,"PERIODIC",$B96,"TOPFLOW","TOP","TOP","top1",$C96,"top3","Open_Acute_DIV1","TOP5","TOP6","REPORTED","TOP8")</f>
        <v>0</v>
      </c>
      <c r="CU96" s="15">
        <f>_xll.OneStreamExcelAddIn.XFFunctions.XFGetCell("TRUE", "CONSOL", $D$3,"TOT_Entity","USD","Actual",[1]Setup!C15,"PERIODIC",$B96,"TOPFLOW","TOP","TOP","top1",$C96,"top3","Open_Acute_DIV1","TOP5","TOP6","REPORTED","TOP8")</f>
        <v>0</v>
      </c>
      <c r="CV96" s="15"/>
      <c r="CW96" s="15">
        <f>_xll.OneStreamExcelAddIn.XFFunctions.XFGetCell("TRUE", "CONSOL", $D$3,"TOT_Entity","USD","Actual",[1]Setup!C17,"PERIODIC",$B96,"TOPFLOW","TOP","TOP","top1",$C96,"top3","Open_Acute_DIV1","TOP5","TOP6","REPORTED","TOP8")</f>
        <v>0</v>
      </c>
      <c r="CX96" s="15">
        <f>_xll.OneStreamExcelAddIn.XFFunctions.XFGetCell("TRUE", "CONSOL", $D$3,"TOT_Entity","USD","Actual",[1]Setup!C18,"PERIODIC",$B96,"TOPFLOW","TOP","TOP","top1",$C96,"top3","Open_Acute_DIV1","TOP5","TOP6","REPORTED","TOP8")</f>
        <v>0</v>
      </c>
      <c r="CY96" s="15">
        <f>_xll.OneStreamExcelAddIn.XFFunctions.XFGetCell("TRUE", "CONSOL", $D$3,"TOT_Entity","USD","Actual",[1]Setup!C19,"PERIODIC",$B96,"TOPFLOW","TOP","TOP","top1",$C96,"top3","Open_Acute_DIV1","TOP5","TOP6","REPORTED","TOP8")</f>
        <v>0</v>
      </c>
      <c r="CZ96" s="15">
        <f>_xll.OneStreamExcelAddIn.XFFunctions.XFGetCell("TRUE", "CONSOL", $D$3,"TOT_Entity","USD","Actual",[1]Setup!C20,"PERIODIC",$B96,"TOPFLOW","TOP","TOP","top1",$C96,"top3","Open_Acute_DIV1","TOP5","TOP6","REPORTED","TOP8")</f>
        <v>0</v>
      </c>
      <c r="DA96" s="15">
        <f>_xll.OneStreamExcelAddIn.XFFunctions.XFGetCell("TRUE", "CONSOL", $D$3,"TOT_Entity","USD","Actual",[1]Setup!C21,"PERIODIC",$B96,"TOPFLOW","TOP","TOP","top1",$C96,"top3","Open_Acute_DIV1","TOP5","TOP6","REPORTED","TOP8")</f>
        <v>0</v>
      </c>
      <c r="DB96" s="15">
        <f>_xll.OneStreamExcelAddIn.XFFunctions.XFGetCell("TRUE", "CONSOL", $D$3,"TOT_Entity","USD","Actual",[1]Setup!C22,"PERIODIC",$B96,"TOPFLOW","TOP","TOP","top1",$C96,"top3","Open_Acute_DIV1","TOP5","TOP6","REPORTED","TOP8")</f>
        <v>0</v>
      </c>
      <c r="DC96" s="15">
        <f>_xll.OneStreamExcelAddIn.XFFunctions.XFGetCell("TRUE", "CONSOL", $D$3,"TOT_Entity","USD","Actual",[1]Setup!C23,"PERIODIC",$B96,"TOPFLOW","TOP","TOP","top1",$C96,"top3","Open_Acute_DIV1","TOP5","TOP6","REPORTED","TOP8")</f>
        <v>0</v>
      </c>
      <c r="DD96" s="15">
        <f>_xll.OneStreamExcelAddIn.XFFunctions.XFGetCell("TRUE", "CONSOL", $D$3,"TOT_Entity","USD","Actual",[1]Setup!C24,"PERIODIC",$B96,"TOPFLOW","TOP","TOP","top1",$C96,"top3","Open_Acute_DIV1","TOP5","TOP6","REPORTED","TOP8")</f>
        <v>0</v>
      </c>
      <c r="DE96" s="15">
        <f>_xll.OneStreamExcelAddIn.XFFunctions.XFGetCell("TRUE", "CONSOL", $D$3,"TOT_Entity","USD","Actual",[1]Setup!C25,"PERIODIC",$B96,"TOPFLOW","TOP","TOP","top1",$C96,"top3","Open_Acute_DIV1","TOP5","TOP6","REPORTED","TOP8")</f>
        <v>0</v>
      </c>
      <c r="DF96" s="15">
        <f>_xll.OneStreamExcelAddIn.XFFunctions.XFGetCell("TRUE", "CONSOL", $D$3,"TOT_Entity","USD","Actual",[1]Setup!C26,"PERIODIC",$B96,"TOPFLOW","TOP","TOP","top1",$C96,"top3","Open_Acute_DIV1","TOP5","TOP6","REPORTED","TOP8")</f>
        <v>0</v>
      </c>
      <c r="DG96" s="15">
        <f>_xll.OneStreamExcelAddIn.XFFunctions.XFGetCell("TRUE", "CONSOL", $D$3,"TOT_Entity","USD","Actual",[1]Setup!C27,"PERIODIC",$B96,"TOPFLOW","TOP","TOP","top1",$C96,"top3","Open_Acute_DIV1","TOP5","TOP6","REPORTED","TOP8")</f>
        <v>0</v>
      </c>
      <c r="DH96" s="15">
        <f>_xll.OneStreamExcelAddIn.XFFunctions.XFGetCell("TRUE", "CONSOL", $D$3,"TOT_Entity","USD","Actual",[1]Setup!C28,"PERIODIC",$B96,"TOPFLOW","TOP","TOP","top1",$C96,"top3","Open_Acute_DIV1","TOP5","TOP6","REPORTED","TOP8")</f>
        <v>0</v>
      </c>
      <c r="DI96" s="15"/>
      <c r="DJ96" s="15">
        <f>_xll.OneStreamExcelAddIn.XFFunctions.XFGetCell("TRUE", "CONSOL", $D$3,"TOT_Entity","Aggregated","Budget_Working",[1]Setup!C4,"PERIODIC",$B96,"TOPFLOW","TOP","TOP","top1",$C96,"top3","Open_Acute_DIV1","TOP5","TOP6","REPORTED","TOP8")</f>
        <v>0</v>
      </c>
      <c r="DK96" s="15">
        <f>_xll.OneStreamExcelAddIn.XFFunctions.XFGetCell("TRUE", "CONSOL", $D$3,"TOT_Entity","Aggregated","Budget_Working",[1]Setup!C5,"PERIODIC",$B96,"TOPFLOW","TOP","TOP","top1",$C96,"top3","Open_Acute_DIV1","TOP5","TOP6","REPORTED","TOP8")</f>
        <v>0</v>
      </c>
      <c r="DL96" s="15">
        <f>_xll.OneStreamExcelAddIn.XFFunctions.XFGetCell("TRUE", "CONSOL", $D$3,"TOT_Entity","Aggregated","Budget_Working",[1]Setup!C6,"PERIODIC",$B96,"TOPFLOW","TOP","TOP","top1",$C96,"top3","Open_Acute_DIV1","TOP5","TOP6","REPORTED","TOP8")</f>
        <v>0</v>
      </c>
      <c r="DM96" s="15">
        <f>_xll.OneStreamExcelAddIn.XFFunctions.XFGetCell("TRUE", "CONSOL", $D$3,"TOT_Entity","Aggregated","Budget_Working",[1]Setup!C7,"PERIODIC",$B96,"TOPFLOW","TOP","TOP","top1",$C96,"top3","Open_Acute_DIV1","TOP5","TOP6","REPORTED","TOP8")</f>
        <v>0</v>
      </c>
      <c r="DN96" s="15">
        <f>_xll.OneStreamExcelAddIn.XFFunctions.XFGetCell("TRUE", "CONSOL", $D$3,"TOT_Entity","Aggregated","Budget_Working",[1]Setup!C8,"PERIODIC",$B96,"TOPFLOW","TOP","TOP","top1",$C96,"top3","Open_Acute_DIV1","TOP5","TOP6","REPORTED","TOP8")</f>
        <v>0</v>
      </c>
      <c r="DO96" s="15">
        <f>_xll.OneStreamExcelAddIn.XFFunctions.XFGetCell("TRUE", "CONSOL", $D$3,"TOT_Entity","Aggregated","Budget_Working",[1]Setup!C9,"PERIODIC",$B96,"TOPFLOW","TOP","TOP","top1",$C96,"top3","Open_Acute_DIV1","TOP5","TOP6","REPORTED","TOP8")</f>
        <v>0</v>
      </c>
      <c r="DP96" s="15">
        <f>_xll.OneStreamExcelAddIn.XFFunctions.XFGetCell("TRUE", "CONSOL", $D$3,"TOT_Entity","Aggregated","Budget_Working",[1]Setup!C10,"PERIODIC",$B96,"TOPFLOW","TOP","TOP","top1",$C96,"top3","Open_Acute_DIV1","TOP5","TOP6","REPORTED","TOP8")</f>
        <v>0</v>
      </c>
      <c r="DQ96" s="15">
        <f>_xll.OneStreamExcelAddIn.XFFunctions.XFGetCell("TRUE", "CONSOL", $D$3,"TOT_Entity","Aggregated","Budget_Working",[1]Setup!C11,"PERIODIC",$B96,"TOPFLOW","TOP","TOP","top1",$C96,"top3","Open_Acute_DIV1","TOP5","TOP6","REPORTED","TOP8")</f>
        <v>0</v>
      </c>
      <c r="DR96" s="15">
        <f>_xll.OneStreamExcelAddIn.XFFunctions.XFGetCell("TRUE", "CONSOL", $D$3,"TOT_Entity","Aggregated","Budget_Working",[1]Setup!C12,"PERIODIC",$B96,"TOPFLOW","TOP","TOP","top1",$C96,"top3","Open_Acute_DIV1","TOP5","TOP6","REPORTED","TOP8")</f>
        <v>0</v>
      </c>
      <c r="DS96" s="15">
        <f>_xll.OneStreamExcelAddIn.XFFunctions.XFGetCell("TRUE", "CONSOL", $D$3,"TOT_Entity","Aggregated","Budget_Working",[1]Setup!C13,"PERIODIC",$B96,"TOPFLOW","TOP","TOP","top1",$C96,"top3","Open_Acute_DIV1","TOP5","TOP6","REPORTED","TOP8")</f>
        <v>0</v>
      </c>
      <c r="DT96" s="15">
        <f>_xll.OneStreamExcelAddIn.XFFunctions.XFGetCell("TRUE", "CONSOL", $D$3,"TOT_Entity","Aggregated","Budget_Working",[1]Setup!C14,"PERIODIC",$B96,"TOPFLOW","TOP","TOP","top1",$C96,"top3","Open_Acute_DIV1","TOP5","TOP6","REPORTED","TOP8")</f>
        <v>0</v>
      </c>
      <c r="DU96" s="15">
        <f>_xll.OneStreamExcelAddIn.XFFunctions.XFGetCell("TRUE", "CONSOL", $D$3,"TOT_Entity","Aggregated","Budget_Working",[1]Setup!C15,"PERIODIC",$B96,"TOPFLOW","TOP","TOP","top1",$C96,"top3","Open_Acute_DIV1","TOP5","TOP6","REPORTED","TOP8")</f>
        <v>0</v>
      </c>
      <c r="DV96" s="15"/>
      <c r="DW96" s="15">
        <f>_xll.OneStreamExcelAddIn.XFFunctions.XFGetCell("TRUE", "CONSOL", $D$3,"TOT_Entity","USD","Budget_Final",[1]Setup!C17,"PERIODIC",$B96,"TOPFLOW","TOP","TOP","top1",$C96,"top3","Open_Acute_DIV1","TOP5","TOP6","REPORTED","TOP8")</f>
        <v>0</v>
      </c>
      <c r="DX96" s="15">
        <f>_xll.OneStreamExcelAddIn.XFFunctions.XFGetCell("TRUE", "CONSOL", $D$3,"TOT_Entity","USD","Budget_Final",[1]Setup!C18,"PERIODIC",$B96,"TOPFLOW","TOP","TOP","top1",$C96,"top3","Open_Acute_DIV1","TOP5","TOP6","REPORTED","TOP8")</f>
        <v>0</v>
      </c>
      <c r="DY96" s="15">
        <f>_xll.OneStreamExcelAddIn.XFFunctions.XFGetCell("TRUE", "CONSOL", $D$3,"TOT_Entity","USD","Budget_Final",[1]Setup!C19,"PERIODIC",$B96,"TOPFLOW","TOP","TOP","top1",$C96,"top3","Open_Acute_DIV1","TOP5","TOP6","REPORTED","TOP8")</f>
        <v>0</v>
      </c>
      <c r="DZ96" s="15">
        <f>_xll.OneStreamExcelAddIn.XFFunctions.XFGetCell("TRUE", "CONSOL", $D$3,"TOT_Entity","USD","Budget_Final",[1]Setup!C20,"PERIODIC",$B96,"TOPFLOW","TOP","TOP","top1",$C96,"top3","Open_Acute_DIV1","TOP5","TOP6","REPORTED","TOP8")</f>
        <v>0</v>
      </c>
      <c r="EA96" s="15">
        <f>_xll.OneStreamExcelAddIn.XFFunctions.XFGetCell("TRUE", "CONSOL", $D$3,"TOT_Entity","USD","Budget_Final",[1]Setup!C21,"PERIODIC",$B96,"TOPFLOW","TOP","TOP","top1",$C96,"top3","Open_Acute_DIV1","TOP5","TOP6","REPORTED","TOP8")</f>
        <v>0</v>
      </c>
      <c r="EB96" s="15">
        <f>_xll.OneStreamExcelAddIn.XFFunctions.XFGetCell("TRUE", "CONSOL", $D$3,"TOT_Entity","USD","Budget_Final",[1]Setup!C22,"PERIODIC",$B96,"TOPFLOW","TOP","TOP","top1",$C96,"top3","Open_Acute_DIV1","TOP5","TOP6","REPORTED","TOP8")</f>
        <v>0</v>
      </c>
      <c r="EC96" s="15">
        <f>_xll.OneStreamExcelAddIn.XFFunctions.XFGetCell("TRUE", "CONSOL", $D$3,"TOT_Entity","USD","Budget_Final",[1]Setup!C23,"PERIODIC",$B96,"TOPFLOW","TOP","TOP","top1",$C96,"top3","Open_Acute_DIV1","TOP5","TOP6","REPORTED","TOP8")</f>
        <v>0</v>
      </c>
      <c r="ED96" s="15">
        <f>_xll.OneStreamExcelAddIn.XFFunctions.XFGetCell("TRUE", "CONSOL", $D$3,"TOT_Entity","USD","Budget_Final",[1]Setup!C24,"PERIODIC",$B96,"TOPFLOW","TOP","TOP","top1",$C96,"top3","Open_Acute_DIV1","TOP5","TOP6","REPORTED","TOP8")</f>
        <v>0</v>
      </c>
      <c r="EE96" s="15">
        <f>_xll.OneStreamExcelAddIn.XFFunctions.XFGetCell("TRUE", "CONSOL", $D$3,"TOT_Entity","USD","Budget_Final",[1]Setup!C25,"PERIODIC",$B96,"TOPFLOW","TOP","TOP","top1",$C96,"top3","Open_Acute_DIV1","TOP5","TOP6","REPORTED","TOP8")</f>
        <v>0</v>
      </c>
      <c r="EF96" s="15">
        <f>_xll.OneStreamExcelAddIn.XFFunctions.XFGetCell("TRUE", "CONSOL", $D$3,"TOT_Entity","USD","Budget_Final",[1]Setup!C26,"PERIODIC",$B96,"TOPFLOW","TOP","TOP","top1",$C96,"top3","Open_Acute_DIV1","TOP5","TOP6","REPORTED","TOP8")</f>
        <v>0</v>
      </c>
      <c r="EG96" s="15">
        <f>_xll.OneStreamExcelAddIn.XFFunctions.XFGetCell("TRUE", "CONSOL", $D$3,"TOT_Entity","USD","Budget_Final",[1]Setup!C27,"PERIODIC",$B96,"TOPFLOW","TOP","TOP","top1",$C96,"top3","Open_Acute_DIV1","TOP5","TOP6","REPORTED","TOP8")</f>
        <v>0</v>
      </c>
      <c r="EH96" s="15">
        <f>_xll.OneStreamExcelAddIn.XFFunctions.XFGetCell("TRUE", "CONSOL", $D$3,"TOT_Entity","USD","Budget_Final",[1]Setup!C28,"PERIODIC",$B96,"TOPFLOW","TOP","TOP","top1",$C96,"top3","Open_Acute_DIV1","TOP5","TOP6","REPORTED","TOP8")</f>
        <v>0</v>
      </c>
    </row>
    <row r="97" spans="2:138" x14ac:dyDescent="0.25">
      <c r="B97" s="51">
        <v>92001</v>
      </c>
      <c r="C97" s="115">
        <v>2420</v>
      </c>
      <c r="D97" t="s">
        <v>148</v>
      </c>
      <c r="E97" s="15">
        <f>_xll.OneStreamExcelAddIn.XFFunctions.XFGetCell("TRUE", "CONSOL", $D$3,"TOT_Entity","USD","Actual",$E$3,"PERIODIC",$B97,"TOPFLOW","TOP","TOP","top1",$C97,"top3","Open_Acute_DIV1","TOP5","TOP6","REPORTED","TOP8")</f>
        <v>0</v>
      </c>
      <c r="F97" s="15">
        <f>_xll.OneStreamExcelAddIn.XFFunctions.XFGetCell("TRUE", "CONSOL", $D$3,"TOT_Entity","Aggregated","Budget_Working",$E$3,"PERIODIC",$B97,"TOPFLOW","TOP","TOP","top1",$C97,"top3","Open_Acute_DIV1","TOP5","TOP6","REPORTED","TOP8")</f>
        <v>0</v>
      </c>
      <c r="G97" s="15">
        <f t="shared" si="180"/>
        <v>0</v>
      </c>
      <c r="H97" s="55">
        <f>IFERROR(G97/F97,0)</f>
        <v>0</v>
      </c>
      <c r="I97" s="41"/>
      <c r="J97" s="15">
        <f>_xll.OneStreamExcelAddIn.XFFunctions.XFGetCell("TRUE", "CONSOL", $D$3,"TOT_Entity","USD","Actual",$E$3,"YTD",$B97,"TOPFLOW","TOP","TOP","top1",$C97,"top3","Open_Acute_DIV1","TOP5","TOP6","REPORTED","TOP8")</f>
        <v>0</v>
      </c>
      <c r="K97" s="15">
        <f>_xll.OneStreamExcelAddIn.XFFunctions.XFGetCell("TRUE", "CONSOL", $D$3,"TOT_Entity","Aggregated","Budget_Working",$E$3,"YTD",$B97,"TOPFLOW","TOP","TOP","top1",$C97,"top3","Open_Acute_DIV1","TOP5","TOP6","REPORTED","TOP8")</f>
        <v>0</v>
      </c>
      <c r="L97" s="15">
        <f t="shared" si="182"/>
        <v>0</v>
      </c>
      <c r="M97" s="40">
        <f>IFERROR(L97/K97,0)</f>
        <v>0</v>
      </c>
      <c r="N97" s="41"/>
      <c r="O97" s="15">
        <f>_xll.OneStreamExcelAddIn.XFFunctions.XFGetCell("TRUE", "CONSOL", $D$3,"TOT_Entity","USD","Actual",$F$3,"YTD",$B97,"TOPFLOW","TOP","TOP","top1",$C97,"top3","Open_Acute_DIV1","TOP5","TOP6","REPORTED","TOP8")</f>
        <v>0</v>
      </c>
      <c r="P97" s="15">
        <f>_xll.OneStreamExcelAddIn.XFFunctions.XFGetCell("TRUE", "CONSOL", $D$3,"TOT_Entity","USD","Actual",$E$3,"YTD",$B97,"TOPFLOW","TOP","TOP","top1",$C97,"top3","Open_Acute_DIV1","TOP5","TOP6","REPORTED","VAR_BW_PY_Actual")</f>
        <v>0</v>
      </c>
      <c r="Q97" s="40">
        <f>IFERROR(P97/O97,0)</f>
        <v>0</v>
      </c>
      <c r="R97" s="41"/>
      <c r="S97" s="15">
        <f>_xll.OneStreamExcelAddIn.XFFunctions.XFGetCell("TRUE", "CONSOL", $D$3,"TOT_Entity","USD","MIDFCST",$E$3,"MTD",$B97,"TOPFLOW","TOP","TOP","top1",$C97,"top3","Open_Acute_DIV1","TOP5","TOP6","REPORTED","TOP8")</f>
        <v>0</v>
      </c>
      <c r="T97" s="15">
        <f>E97-S97</f>
        <v>0</v>
      </c>
      <c r="U97" s="40">
        <f>IFERROR(T97/S97,0)</f>
        <v>0</v>
      </c>
      <c r="V97" s="41"/>
      <c r="W97" s="42"/>
      <c r="X97" s="43"/>
      <c r="Y97" s="42"/>
      <c r="Z97" s="44"/>
      <c r="AB97" s="15">
        <f>_xll.OneStreamExcelAddIn.XFFunctions.XFGetCell("TRUE", "CONSOL", $D$3,"TOT_Entity","USD","Actual",[1]Setup!C4,"PERIODIC",$B97,"TOPFLOW","TOP","TOP","top1",$C97,"top3","Open_Acute_DIV1","TOP5","TOP6","REPORTED","TOP8")</f>
        <v>0</v>
      </c>
      <c r="AC97" s="15">
        <f>_xll.OneStreamExcelAddIn.XFFunctions.XFGetCell("TRUE", "CONSOL", $D$3,"TOT_Entity","Aggregated","Budget_Working",[1]Setup!C4,"PERIODIC",$B97,"TOPFLOW","TOP","TOP","top1",$C97,"top3","Open_Acute_DIV1","TOP5","TOP6","REPORTED","TOP8")</f>
        <v>0</v>
      </c>
      <c r="AD97" s="15">
        <f>AB97-AC97</f>
        <v>0</v>
      </c>
      <c r="AE97" s="40">
        <f>IFERROR(AD97/AC97,0)</f>
        <v>0</v>
      </c>
      <c r="AG97" s="15">
        <f>_xll.OneStreamExcelAddIn.XFFunctions.XFGetCell("TRUE", "CONSOL", $D$3,"TOT_Entity","USD","Actual",[1]Setup!C5,"PERIODIC",$B97,"TOPFLOW","TOP","TOP","top1",$C97,"top3","Open_Acute_DIV1","TOP5","TOP6","REPORTED","TOP8")</f>
        <v>0</v>
      </c>
      <c r="AH97" s="15">
        <f>_xll.OneStreamExcelAddIn.XFFunctions.XFGetCell("TRUE", "CONSOL", $D$3,"TOT_Entity","Aggregated","Budget_Working",[1]Setup!C5,"PERIODIC",$B97,"TOPFLOW","TOP","TOP","top1",$C97,"top3","Open_Acute_DIV1","TOP5","TOP6","REPORTED","TOP8")</f>
        <v>0</v>
      </c>
      <c r="AI97" s="15">
        <f>AG97-AH97</f>
        <v>0</v>
      </c>
      <c r="AJ97" s="40">
        <f>IFERROR(AI97/AH97,0)</f>
        <v>0</v>
      </c>
      <c r="AL97" s="15">
        <f>_xll.OneStreamExcelAddIn.XFFunctions.XFGetCell("TRUE", "CONSOL", $D$3,"TOT_Entity","USD","Actual",[1]Setup!C6,"PERIODIC",$B97,"TOPFLOW","TOP","TOP","top1",$C97,"top3","Open_Acute_DIV1","TOP5","TOP6","REPORTED","TOP8")</f>
        <v>0</v>
      </c>
      <c r="AM97" s="15">
        <f>_xll.OneStreamExcelAddIn.XFFunctions.XFGetCell("TRUE", "CONSOL", $D$3,"TOT_Entity","Aggregated","Budget_Working",[1]Setup!C6,"PERIODIC",$B97,"TOPFLOW","TOP","TOP","top1",$C97,"top3","Open_Acute_DIV1","TOP5","TOP6","REPORTED","TOP8")</f>
        <v>0</v>
      </c>
      <c r="AN97" s="15">
        <f>AL97-AM97</f>
        <v>0</v>
      </c>
      <c r="AO97" s="40">
        <f>IFERROR((AL97/AM97)-1,0)</f>
        <v>0</v>
      </c>
      <c r="AQ97" s="15">
        <f>_xll.OneStreamExcelAddIn.XFFunctions.XFGetCell("TRUE", "CONSOL", $D$3,"TOT_Entity","USD","Actual",[1]Setup!C7,"PERIODIC",$B97,"TOPFLOW","TOP","TOP","top1",$C97,"top3","Open_Acute_DIV1","TOP5","TOP6","REPORTED","TOP8")</f>
        <v>0</v>
      </c>
      <c r="AR97" s="15">
        <f>_xll.OneStreamExcelAddIn.XFFunctions.XFGetCell("TRUE", "CONSOL", $D$3,"TOT_Entity","Aggregated","Budget_Working",[1]Setup!C7,"PERIODIC",$B97,"TOPFLOW","TOP","TOP","top1",$C97,"top3","Open_Acute_DIV1","TOP5","TOP6","REPORTED","TOP8")</f>
        <v>0</v>
      </c>
      <c r="AS97" s="15">
        <f>AQ97-AR97</f>
        <v>0</v>
      </c>
      <c r="AT97" s="40">
        <f>IFERROR((AQ97/AR97)-1,0)</f>
        <v>0</v>
      </c>
      <c r="AV97" s="15">
        <f>_xll.OneStreamExcelAddIn.XFFunctions.XFGetCell("TRUE", "CONSOL", $D$3,"TOT_Entity","USD","Actual",[1]Setup!C8,"PERIODIC",$B97,"TOPFLOW","TOP","TOP","top1",$C97,"top3","Open_Acute_DIV1","TOP5","TOP6","REPORTED","TOP8")</f>
        <v>0</v>
      </c>
      <c r="AW97" s="15">
        <f>_xll.OneStreamExcelAddIn.XFFunctions.XFGetCell("TRUE", "CONSOL", $D$3,"TOT_Entity","Aggregated","Budget_Working",[1]Setup!C8,"PERIODIC",$B97,"TOPFLOW","TOP","TOP","top1",$C97,"top3","Open_Acute_DIV1","TOP5","TOP6","REPORTED","TOP8")</f>
        <v>0</v>
      </c>
      <c r="AX97" s="15">
        <f>AV97-AW97</f>
        <v>0</v>
      </c>
      <c r="AY97" s="40">
        <f>IFERROR((AV97/AW97)-1,0)</f>
        <v>0</v>
      </c>
      <c r="BA97" s="15">
        <f>_xll.OneStreamExcelAddIn.XFFunctions.XFGetCell("TRUE", "CONSOL", $D$3,"TOT_Entity","USD","Actual",[1]Setup!C9,"PERIODIC",$B97,"TOPFLOW","TOP","TOP","top1",$C97,"top3","Open_Acute_DIV1","TOP5","TOP6","REPORTED","TOP8")</f>
        <v>0</v>
      </c>
      <c r="BB97" s="15">
        <f>_xll.OneStreamExcelAddIn.XFFunctions.XFGetCell("TRUE", "CONSOL", $D$3,"TOT_Entity","Aggregated","Budget_Working",[1]Setup!C9,"PERIODIC",$B97,"TOPFLOW","TOP","TOP","top1",$C97,"top3","Open_Acute_DIV1","TOP5","TOP6","REPORTED","TOP8")</f>
        <v>0</v>
      </c>
      <c r="BC97" s="15">
        <f>BA97-BB97</f>
        <v>0</v>
      </c>
      <c r="BD97" s="40">
        <f>IFERROR((BA97/BB97)-1,0)</f>
        <v>0</v>
      </c>
      <c r="BF97" s="15">
        <f>_xll.OneStreamExcelAddIn.XFFunctions.XFGetCell("TRUE", "CONSOL", $D$3,"TOT_Entity","USD","Actual",[1]Setup!C10,"PERIODIC",$B97,"TOPFLOW","TOP","TOP","top1",$C97,"top3","Open_Acute_DIV1","TOP5","TOP6","REPORTED","TOP8")</f>
        <v>0</v>
      </c>
      <c r="BG97" s="15">
        <f>_xll.OneStreamExcelAddIn.XFFunctions.XFGetCell("TRUE", "CONSOL", $D$3,"TOT_Entity","Aggregated","Budget_Working",[1]Setup!C10,"PERIODIC",$B97,"TOPFLOW","TOP","TOP","top1",$C97,"top3","Open_Acute_DIV1","TOP5","TOP6","REPORTED","TOP8")</f>
        <v>0</v>
      </c>
      <c r="BH97" s="15">
        <f>BF97-BG97</f>
        <v>0</v>
      </c>
      <c r="BI97" s="40">
        <f>IFERROR((BF97/BG97)-1,0)</f>
        <v>0</v>
      </c>
      <c r="BK97" s="15">
        <f>_xll.OneStreamExcelAddIn.XFFunctions.XFGetCell("TRUE", "CONSOL", $D$3,"TOT_Entity","USD","Actual",[1]Setup!C11,"PERIODIC",$B97,"TOPFLOW","TOP","TOP","top1",$C97,"top3","Open_Acute_DIV1","TOP5","TOP6","REPORTED","TOP8")</f>
        <v>0</v>
      </c>
      <c r="BL97" s="15">
        <f>_xll.OneStreamExcelAddIn.XFFunctions.XFGetCell("TRUE", "CONSOL", $D$3,"TOT_Entity","Aggregated","Budget_Working",[1]Setup!C11,"PERIODIC",$B97,"TOPFLOW","TOP","TOP","top1",$C97,"top3","Open_Acute_DIV1","TOP5","TOP6","REPORTED","TOP8")</f>
        <v>0</v>
      </c>
      <c r="BM97" s="15">
        <f>BK97-BL97</f>
        <v>0</v>
      </c>
      <c r="BN97" s="40">
        <f>IFERROR((BK97/BL97)-1,0)</f>
        <v>0</v>
      </c>
      <c r="BP97" s="15">
        <f>_xll.OneStreamExcelAddIn.XFFunctions.XFGetCell("TRUE", "CONSOL", $D$3,"TOT_Entity","USD","Actual",[1]Setup!C12,"PERIODIC",$B97,"TOPFLOW","TOP","TOP","top1",$C97,"top3","Open_Acute_DIV1","TOP5","TOP6","REPORTED","TOP8")</f>
        <v>0</v>
      </c>
      <c r="BQ97" s="15">
        <f>_xll.OneStreamExcelAddIn.XFFunctions.XFGetCell("TRUE", "CONSOL", $D$3,"TOT_Entity","Aggregated","Budget_Working",[1]Setup!C12,"PERIODIC",$B97,"TOPFLOW","TOP","TOP","top1",$C97,"top3","Open_Acute_DIV1","TOP5","TOP6","REPORTED","TOP8")</f>
        <v>0</v>
      </c>
      <c r="BR97" s="15">
        <f>BP97-BQ97</f>
        <v>0</v>
      </c>
      <c r="BS97" s="40">
        <f>IFERROR((BP97/BQ97)-1,0)</f>
        <v>0</v>
      </c>
      <c r="BU97" s="15">
        <f>_xll.OneStreamExcelAddIn.XFFunctions.XFGetCell("TRUE", "CONSOL", $D$3,"TOT_Entity","USD","Actual",[1]Setup!C13,"PERIODIC",$B97,"TOPFLOW","TOP","TOP","top1",$C97,"top3","Open_Acute_DIV1","TOP5","TOP6","REPORTED","TOP8")</f>
        <v>0</v>
      </c>
      <c r="BV97" s="15">
        <f>_xll.OneStreamExcelAddIn.XFFunctions.XFGetCell("TRUE", "CONSOL", $D$3,"TOT_Entity","Aggregated","Budget_Working",[1]Setup!C13,"PERIODIC",$B97,"TOPFLOW","TOP","TOP","top1",$C97,"top3","Open_Acute_DIV1","TOP5","TOP6","REPORTED","TOP8")</f>
        <v>0</v>
      </c>
      <c r="BW97" s="15">
        <f>BU97-BV97</f>
        <v>0</v>
      </c>
      <c r="BX97" s="40">
        <f>IFERROR((BU97/BV97)-1,0)</f>
        <v>0</v>
      </c>
      <c r="BZ97" s="15">
        <f>_xll.OneStreamExcelAddIn.XFFunctions.XFGetCell("TRUE", "CONSOL", $D$3,"TOT_Entity","USD","Actual",[1]Setup!C14,"PERIODIC",$B97,"TOPFLOW","TOP","TOP","top1",$C97,"top3","Open_Acute_DIV1","TOP5","TOP6","REPORTED","TOP8")</f>
        <v>0</v>
      </c>
      <c r="CA97" s="15">
        <f>_xll.OneStreamExcelAddIn.XFFunctions.XFGetCell("TRUE", "CONSOL", $D$3,"TOT_Entity","Aggregated","Budget_Working",[1]Setup!C14,"PERIODIC",$B97,"TOPFLOW","TOP","TOP","top1",$C97,"top3","Open_Acute_DIV1","TOP5","TOP6","REPORTED","TOP8")</f>
        <v>0</v>
      </c>
      <c r="CB97" s="15">
        <f>BZ97-CA97</f>
        <v>0</v>
      </c>
      <c r="CC97" s="40">
        <f>IFERROR((BZ97/CA97)-1,0)</f>
        <v>0</v>
      </c>
      <c r="CE97" s="15">
        <f>_xll.OneStreamExcelAddIn.XFFunctions.XFGetCell("TRUE", "CONSOL", $D$3,"TOT_Entity","USD","Actual",[1]Setup!C15,"PERIODIC",$B97,"TOPFLOW","TOP","TOP","top1",$C97,"top3","Open_Acute_DIV1","TOP5","TOP6","REPORTED","TOP8")</f>
        <v>0</v>
      </c>
      <c r="CF97" s="15">
        <f>_xll.OneStreamExcelAddIn.XFFunctions.XFGetCell("TRUE", "CONSOL", $D$3,"TOT_Entity","Aggregated","Budget_Working",[1]Setup!C15,"PERIODIC",$B97,"TOPFLOW","TOP","TOP","top1",$C97,"top3","Open_Acute_DIV1","TOP5","TOP6","REPORTED","TOP8")</f>
        <v>0</v>
      </c>
      <c r="CG97" s="15">
        <f>CE97-CF97</f>
        <v>0</v>
      </c>
      <c r="CH97" s="40">
        <f>IFERROR((CE97/CF97)-1,0)</f>
        <v>0</v>
      </c>
      <c r="CI97" s="15"/>
      <c r="CJ97" s="15">
        <f>_xll.OneStreamExcelAddIn.XFFunctions.XFGetCell("TRUE", "CONSOL", $D$3,"TOT_Entity","USD","Actual",[1]Setup!C4,"PERIODIC",$B97,"TOPFLOW","TOP","TOP","top1",$C97,"top3","Open_Acute_DIV1","TOP5","TOP6","REPORTED","TOP8")</f>
        <v>0</v>
      </c>
      <c r="CK97" s="15">
        <f>_xll.OneStreamExcelAddIn.XFFunctions.XFGetCell("TRUE", "CONSOL", $D$3,"TOT_Entity","USD","Actual",[1]Setup!C5,"PERIODIC",$B97,"TOPFLOW","TOP","TOP","top1",$C97,"top3","Open_Acute_DIV1","TOP5","TOP6","REPORTED","TOP8")</f>
        <v>0</v>
      </c>
      <c r="CL97" s="15">
        <f>_xll.OneStreamExcelAddIn.XFFunctions.XFGetCell("TRUE", "CONSOL", $D$3,"TOT_Entity","USD","Actual",[1]Setup!C6,"PERIODIC",$B97,"TOPFLOW","TOP","TOP","top1",$C97,"top3","Open_Acute_DIV1","TOP5","TOP6","REPORTED","TOP8")</f>
        <v>0</v>
      </c>
      <c r="CM97" s="15">
        <f>_xll.OneStreamExcelAddIn.XFFunctions.XFGetCell("TRUE", "CONSOL", $D$3,"TOT_Entity","USD","Actual",[1]Setup!C7,"PERIODIC",$B97,"TOPFLOW","TOP","TOP","top1",$C97,"top3","Open_Acute_DIV1","TOP5","TOP6","REPORTED","TOP8")</f>
        <v>0</v>
      </c>
      <c r="CN97" s="15">
        <f>_xll.OneStreamExcelAddIn.XFFunctions.XFGetCell("TRUE", "CONSOL", $D$3,"TOT_Entity","USD","Actual",[1]Setup!C8,"PERIODIC",$B97,"TOPFLOW","TOP","TOP","top1",$C97,"top3","Open_Acute_DIV1","TOP5","TOP6","REPORTED","TOP8")</f>
        <v>0</v>
      </c>
      <c r="CO97" s="15">
        <f>_xll.OneStreamExcelAddIn.XFFunctions.XFGetCell("TRUE", "CONSOL", $D$3,"TOT_Entity","USD","Actual",[1]Setup!C9,"PERIODIC",$B97,"TOPFLOW","TOP","TOP","top1",$C97,"top3","Open_Acute_DIV1","TOP5","TOP6","REPORTED","TOP8")</f>
        <v>0</v>
      </c>
      <c r="CP97" s="15">
        <f>_xll.OneStreamExcelAddIn.XFFunctions.XFGetCell("TRUE", "CONSOL", $D$3,"TOT_Entity","USD","Actual",[1]Setup!C10,"PERIODIC",$B97,"TOPFLOW","TOP","TOP","top1",$C97,"top3","Open_Acute_DIV1","TOP5","TOP6","REPORTED","TOP8")</f>
        <v>0</v>
      </c>
      <c r="CQ97" s="15">
        <f>_xll.OneStreamExcelAddIn.XFFunctions.XFGetCell("TRUE", "CONSOL", $D$3,"TOT_Entity","USD","Actual",[1]Setup!C11,"PERIODIC",$B97,"TOPFLOW","TOP","TOP","top1",$C97,"top3","Open_Acute_DIV1","TOP5","TOP6","REPORTED","TOP8")</f>
        <v>0</v>
      </c>
      <c r="CR97" s="15">
        <f>_xll.OneStreamExcelAddIn.XFFunctions.XFGetCell("TRUE", "CONSOL", $D$3,"TOT_Entity","USD","Actual",[1]Setup!C12,"PERIODIC",$B97,"TOPFLOW","TOP","TOP","top1",$C97,"top3","Open_Acute_DIV1","TOP5","TOP6","REPORTED","TOP8")</f>
        <v>0</v>
      </c>
      <c r="CS97" s="15">
        <f>_xll.OneStreamExcelAddIn.XFFunctions.XFGetCell("TRUE", "CONSOL", $D$3,"TOT_Entity","USD","Actual",[1]Setup!C13,"PERIODIC",$B97,"TOPFLOW","TOP","TOP","top1",$C97,"top3","Open_Acute_DIV1","TOP5","TOP6","REPORTED","TOP8")</f>
        <v>0</v>
      </c>
      <c r="CT97" s="15">
        <f>_xll.OneStreamExcelAddIn.XFFunctions.XFGetCell("TRUE", "CONSOL", $D$3,"TOT_Entity","USD","Actual",[1]Setup!C14,"PERIODIC",$B97,"TOPFLOW","TOP","TOP","top1",$C97,"top3","Open_Acute_DIV1","TOP5","TOP6","REPORTED","TOP8")</f>
        <v>0</v>
      </c>
      <c r="CU97" s="15">
        <f>_xll.OneStreamExcelAddIn.XFFunctions.XFGetCell("TRUE", "CONSOL", $D$3,"TOT_Entity","USD","Actual",[1]Setup!C15,"PERIODIC",$B97,"TOPFLOW","TOP","TOP","top1",$C97,"top3","Open_Acute_DIV1","TOP5","TOP6","REPORTED","TOP8")</f>
        <v>0</v>
      </c>
      <c r="CV97" s="15"/>
      <c r="CW97" s="15">
        <f>_xll.OneStreamExcelAddIn.XFFunctions.XFGetCell("TRUE", "CONSOL", $D$3,"TOT_Entity","USD","Actual",[1]Setup!C17,"PERIODIC",$B97,"TOPFLOW","TOP","TOP","top1",$C97,"top3","Open_Acute_DIV1","TOP5","TOP6","REPORTED","TOP8")</f>
        <v>0</v>
      </c>
      <c r="CX97" s="15">
        <f>_xll.OneStreamExcelAddIn.XFFunctions.XFGetCell("TRUE", "CONSOL", $D$3,"TOT_Entity","USD","Actual",[1]Setup!C18,"PERIODIC",$B97,"TOPFLOW","TOP","TOP","top1",$C97,"top3","Open_Acute_DIV1","TOP5","TOP6","REPORTED","TOP8")</f>
        <v>0</v>
      </c>
      <c r="CY97" s="15">
        <f>_xll.OneStreamExcelAddIn.XFFunctions.XFGetCell("TRUE", "CONSOL", $D$3,"TOT_Entity","USD","Actual",[1]Setup!C19,"PERIODIC",$B97,"TOPFLOW","TOP","TOP","top1",$C97,"top3","Open_Acute_DIV1","TOP5","TOP6","REPORTED","TOP8")</f>
        <v>0</v>
      </c>
      <c r="CZ97" s="15">
        <f>_xll.OneStreamExcelAddIn.XFFunctions.XFGetCell("TRUE", "CONSOL", $D$3,"TOT_Entity","USD","Actual",[1]Setup!C20,"PERIODIC",$B97,"TOPFLOW","TOP","TOP","top1",$C97,"top3","Open_Acute_DIV1","TOP5","TOP6","REPORTED","TOP8")</f>
        <v>0</v>
      </c>
      <c r="DA97" s="15">
        <f>_xll.OneStreamExcelAddIn.XFFunctions.XFGetCell("TRUE", "CONSOL", $D$3,"TOT_Entity","USD","Actual",[1]Setup!C21,"PERIODIC",$B97,"TOPFLOW","TOP","TOP","top1",$C97,"top3","Open_Acute_DIV1","TOP5","TOP6","REPORTED","TOP8")</f>
        <v>0</v>
      </c>
      <c r="DB97" s="15">
        <f>_xll.OneStreamExcelAddIn.XFFunctions.XFGetCell("TRUE", "CONSOL", $D$3,"TOT_Entity","USD","Actual",[1]Setup!C22,"PERIODIC",$B97,"TOPFLOW","TOP","TOP","top1",$C97,"top3","Open_Acute_DIV1","TOP5","TOP6","REPORTED","TOP8")</f>
        <v>0</v>
      </c>
      <c r="DC97" s="15">
        <f>_xll.OneStreamExcelAddIn.XFFunctions.XFGetCell("TRUE", "CONSOL", $D$3,"TOT_Entity","USD","Actual",[1]Setup!C23,"PERIODIC",$B97,"TOPFLOW","TOP","TOP","top1",$C97,"top3","Open_Acute_DIV1","TOP5","TOP6","REPORTED","TOP8")</f>
        <v>0</v>
      </c>
      <c r="DD97" s="15">
        <f>_xll.OneStreamExcelAddIn.XFFunctions.XFGetCell("TRUE", "CONSOL", $D$3,"TOT_Entity","USD","Actual",[1]Setup!C24,"PERIODIC",$B97,"TOPFLOW","TOP","TOP","top1",$C97,"top3","Open_Acute_DIV1","TOP5","TOP6","REPORTED","TOP8")</f>
        <v>0</v>
      </c>
      <c r="DE97" s="15">
        <f>_xll.OneStreamExcelAddIn.XFFunctions.XFGetCell("TRUE", "CONSOL", $D$3,"TOT_Entity","USD","Actual",[1]Setup!C25,"PERIODIC",$B97,"TOPFLOW","TOP","TOP","top1",$C97,"top3","Open_Acute_DIV1","TOP5","TOP6","REPORTED","TOP8")</f>
        <v>0</v>
      </c>
      <c r="DF97" s="15">
        <f>_xll.OneStreamExcelAddIn.XFFunctions.XFGetCell("TRUE", "CONSOL", $D$3,"TOT_Entity","USD","Actual",[1]Setup!C26,"PERIODIC",$B97,"TOPFLOW","TOP","TOP","top1",$C97,"top3","Open_Acute_DIV1","TOP5","TOP6","REPORTED","TOP8")</f>
        <v>0</v>
      </c>
      <c r="DG97" s="15">
        <f>_xll.OneStreamExcelAddIn.XFFunctions.XFGetCell("TRUE", "CONSOL", $D$3,"TOT_Entity","USD","Actual",[1]Setup!C27,"PERIODIC",$B97,"TOPFLOW","TOP","TOP","top1",$C97,"top3","Open_Acute_DIV1","TOP5","TOP6","REPORTED","TOP8")</f>
        <v>0</v>
      </c>
      <c r="DH97" s="15">
        <f>_xll.OneStreamExcelAddIn.XFFunctions.XFGetCell("TRUE", "CONSOL", $D$3,"TOT_Entity","USD","Actual",[1]Setup!C28,"PERIODIC",$B97,"TOPFLOW","TOP","TOP","top1",$C97,"top3","Open_Acute_DIV1","TOP5","TOP6","REPORTED","TOP8")</f>
        <v>0</v>
      </c>
      <c r="DI97" s="15"/>
      <c r="DJ97" s="15">
        <f>_xll.OneStreamExcelAddIn.XFFunctions.XFGetCell("TRUE", "CONSOL", $D$3,"TOT_Entity","Aggregated","Budget_Working",[1]Setup!C4,"PERIODIC",$B97,"TOPFLOW","TOP","TOP","top1",$C97,"top3","Open_Acute_DIV1","TOP5","TOP6","REPORTED","TOP8")</f>
        <v>0</v>
      </c>
      <c r="DK97" s="15">
        <f>_xll.OneStreamExcelAddIn.XFFunctions.XFGetCell("TRUE", "CONSOL", $D$3,"TOT_Entity","Aggregated","Budget_Working",[1]Setup!C5,"PERIODIC",$B97,"TOPFLOW","TOP","TOP","top1",$C97,"top3","Open_Acute_DIV1","TOP5","TOP6","REPORTED","TOP8")</f>
        <v>0</v>
      </c>
      <c r="DL97" s="15">
        <f>_xll.OneStreamExcelAddIn.XFFunctions.XFGetCell("TRUE", "CONSOL", $D$3,"TOT_Entity","Aggregated","Budget_Working",[1]Setup!C6,"PERIODIC",$B97,"TOPFLOW","TOP","TOP","top1",$C97,"top3","Open_Acute_DIV1","TOP5","TOP6","REPORTED","TOP8")</f>
        <v>0</v>
      </c>
      <c r="DM97" s="15">
        <f>_xll.OneStreamExcelAddIn.XFFunctions.XFGetCell("TRUE", "CONSOL", $D$3,"TOT_Entity","Aggregated","Budget_Working",[1]Setup!C7,"PERIODIC",$B97,"TOPFLOW","TOP","TOP","top1",$C97,"top3","Open_Acute_DIV1","TOP5","TOP6","REPORTED","TOP8")</f>
        <v>0</v>
      </c>
      <c r="DN97" s="15">
        <f>_xll.OneStreamExcelAddIn.XFFunctions.XFGetCell("TRUE", "CONSOL", $D$3,"TOT_Entity","Aggregated","Budget_Working",[1]Setup!C8,"PERIODIC",$B97,"TOPFLOW","TOP","TOP","top1",$C97,"top3","Open_Acute_DIV1","TOP5","TOP6","REPORTED","TOP8")</f>
        <v>0</v>
      </c>
      <c r="DO97" s="15">
        <f>_xll.OneStreamExcelAddIn.XFFunctions.XFGetCell("TRUE", "CONSOL", $D$3,"TOT_Entity","Aggregated","Budget_Working",[1]Setup!C9,"PERIODIC",$B97,"TOPFLOW","TOP","TOP","top1",$C97,"top3","Open_Acute_DIV1","TOP5","TOP6","REPORTED","TOP8")</f>
        <v>0</v>
      </c>
      <c r="DP97" s="15">
        <f>_xll.OneStreamExcelAddIn.XFFunctions.XFGetCell("TRUE", "CONSOL", $D$3,"TOT_Entity","Aggregated","Budget_Working",[1]Setup!C10,"PERIODIC",$B97,"TOPFLOW","TOP","TOP","top1",$C97,"top3","Open_Acute_DIV1","TOP5","TOP6","REPORTED","TOP8")</f>
        <v>0</v>
      </c>
      <c r="DQ97" s="15">
        <f>_xll.OneStreamExcelAddIn.XFFunctions.XFGetCell("TRUE", "CONSOL", $D$3,"TOT_Entity","Aggregated","Budget_Working",[1]Setup!C11,"PERIODIC",$B97,"TOPFLOW","TOP","TOP","top1",$C97,"top3","Open_Acute_DIV1","TOP5","TOP6","REPORTED","TOP8")</f>
        <v>0</v>
      </c>
      <c r="DR97" s="15">
        <f>_xll.OneStreamExcelAddIn.XFFunctions.XFGetCell("TRUE", "CONSOL", $D$3,"TOT_Entity","Aggregated","Budget_Working",[1]Setup!C12,"PERIODIC",$B97,"TOPFLOW","TOP","TOP","top1",$C97,"top3","Open_Acute_DIV1","TOP5","TOP6","REPORTED","TOP8")</f>
        <v>0</v>
      </c>
      <c r="DS97" s="15">
        <f>_xll.OneStreamExcelAddIn.XFFunctions.XFGetCell("TRUE", "CONSOL", $D$3,"TOT_Entity","Aggregated","Budget_Working",[1]Setup!C13,"PERIODIC",$B97,"TOPFLOW","TOP","TOP","top1",$C97,"top3","Open_Acute_DIV1","TOP5","TOP6","REPORTED","TOP8")</f>
        <v>0</v>
      </c>
      <c r="DT97" s="15">
        <f>_xll.OneStreamExcelAddIn.XFFunctions.XFGetCell("TRUE", "CONSOL", $D$3,"TOT_Entity","Aggregated","Budget_Working",[1]Setup!C14,"PERIODIC",$B97,"TOPFLOW","TOP","TOP","top1",$C97,"top3","Open_Acute_DIV1","TOP5","TOP6","REPORTED","TOP8")</f>
        <v>0</v>
      </c>
      <c r="DU97" s="15">
        <f>_xll.OneStreamExcelAddIn.XFFunctions.XFGetCell("TRUE", "CONSOL", $D$3,"TOT_Entity","Aggregated","Budget_Working",[1]Setup!C15,"PERIODIC",$B97,"TOPFLOW","TOP","TOP","top1",$C97,"top3","Open_Acute_DIV1","TOP5","TOP6","REPORTED","TOP8")</f>
        <v>0</v>
      </c>
      <c r="DV97" s="15"/>
      <c r="DW97" s="15">
        <f>_xll.OneStreamExcelAddIn.XFFunctions.XFGetCell("TRUE", "CONSOL", $D$3,"TOT_Entity","USD","Budget_Final",[1]Setup!C17,"PERIODIC",$B97,"TOPFLOW","TOP","TOP","top1",$C97,"top3","Open_Acute_DIV1","TOP5","TOP6","REPORTED","TOP8")</f>
        <v>0</v>
      </c>
      <c r="DX97" s="15">
        <f>_xll.OneStreamExcelAddIn.XFFunctions.XFGetCell("TRUE", "CONSOL", $D$3,"TOT_Entity","USD","Budget_Final",[1]Setup!C18,"PERIODIC",$B97,"TOPFLOW","TOP","TOP","top1",$C97,"top3","Open_Acute_DIV1","TOP5","TOP6","REPORTED","TOP8")</f>
        <v>0</v>
      </c>
      <c r="DY97" s="15">
        <f>_xll.OneStreamExcelAddIn.XFFunctions.XFGetCell("TRUE", "CONSOL", $D$3,"TOT_Entity","USD","Budget_Final",[1]Setup!C19,"PERIODIC",$B97,"TOPFLOW","TOP","TOP","top1",$C97,"top3","Open_Acute_DIV1","TOP5","TOP6","REPORTED","TOP8")</f>
        <v>0</v>
      </c>
      <c r="DZ97" s="15">
        <f>_xll.OneStreamExcelAddIn.XFFunctions.XFGetCell("TRUE", "CONSOL", $D$3,"TOT_Entity","USD","Budget_Final",[1]Setup!C20,"PERIODIC",$B97,"TOPFLOW","TOP","TOP","top1",$C97,"top3","Open_Acute_DIV1","TOP5","TOP6","REPORTED","TOP8")</f>
        <v>0</v>
      </c>
      <c r="EA97" s="15">
        <f>_xll.OneStreamExcelAddIn.XFFunctions.XFGetCell("TRUE", "CONSOL", $D$3,"TOT_Entity","USD","Budget_Final",[1]Setup!C21,"PERIODIC",$B97,"TOPFLOW","TOP","TOP","top1",$C97,"top3","Open_Acute_DIV1","TOP5","TOP6","REPORTED","TOP8")</f>
        <v>0</v>
      </c>
      <c r="EB97" s="15">
        <f>_xll.OneStreamExcelAddIn.XFFunctions.XFGetCell("TRUE", "CONSOL", $D$3,"TOT_Entity","USD","Budget_Final",[1]Setup!C22,"PERIODIC",$B97,"TOPFLOW","TOP","TOP","top1",$C97,"top3","Open_Acute_DIV1","TOP5","TOP6","REPORTED","TOP8")</f>
        <v>0</v>
      </c>
      <c r="EC97" s="15">
        <f>_xll.OneStreamExcelAddIn.XFFunctions.XFGetCell("TRUE", "CONSOL", $D$3,"TOT_Entity","USD","Budget_Final",[1]Setup!C23,"PERIODIC",$B97,"TOPFLOW","TOP","TOP","top1",$C97,"top3","Open_Acute_DIV1","TOP5","TOP6","REPORTED","TOP8")</f>
        <v>0</v>
      </c>
      <c r="ED97" s="15">
        <f>_xll.OneStreamExcelAddIn.XFFunctions.XFGetCell("TRUE", "CONSOL", $D$3,"TOT_Entity","USD","Budget_Final",[1]Setup!C24,"PERIODIC",$B97,"TOPFLOW","TOP","TOP","top1",$C97,"top3","Open_Acute_DIV1","TOP5","TOP6","REPORTED","TOP8")</f>
        <v>0</v>
      </c>
      <c r="EE97" s="15">
        <f>_xll.OneStreamExcelAddIn.XFFunctions.XFGetCell("TRUE", "CONSOL", $D$3,"TOT_Entity","USD","Budget_Final",[1]Setup!C25,"PERIODIC",$B97,"TOPFLOW","TOP","TOP","top1",$C97,"top3","Open_Acute_DIV1","TOP5","TOP6","REPORTED","TOP8")</f>
        <v>0</v>
      </c>
      <c r="EF97" s="15">
        <f>_xll.OneStreamExcelAddIn.XFFunctions.XFGetCell("TRUE", "CONSOL", $D$3,"TOT_Entity","USD","Budget_Final",[1]Setup!C26,"PERIODIC",$B97,"TOPFLOW","TOP","TOP","top1",$C97,"top3","Open_Acute_DIV1","TOP5","TOP6","REPORTED","TOP8")</f>
        <v>0</v>
      </c>
      <c r="EG97" s="15">
        <f>_xll.OneStreamExcelAddIn.XFFunctions.XFGetCell("TRUE", "CONSOL", $D$3,"TOT_Entity","USD","Budget_Final",[1]Setup!C27,"PERIODIC",$B97,"TOPFLOW","TOP","TOP","top1",$C97,"top3","Open_Acute_DIV1","TOP5","TOP6","REPORTED","TOP8")</f>
        <v>0</v>
      </c>
      <c r="EH97" s="15">
        <f>_xll.OneStreamExcelAddIn.XFFunctions.XFGetCell("TRUE", "CONSOL", $D$3,"TOT_Entity","USD","Budget_Final",[1]Setup!C28,"PERIODIC",$B97,"TOPFLOW","TOP","TOP","top1",$C97,"top3","Open_Acute_DIV1","TOP5","TOP6","REPORTED","TOP8")</f>
        <v>0</v>
      </c>
    </row>
    <row r="98" spans="2:138" x14ac:dyDescent="0.25">
      <c r="B98" s="51">
        <v>92001</v>
      </c>
      <c r="C98" s="51"/>
      <c r="D98" s="116" t="s">
        <v>149</v>
      </c>
      <c r="E98" s="15">
        <f>_xll.OneStreamExcelAddIn.XFFunctions.XFGetCell("TRUE", "CONSOL", $D$3,"TOT_Entity","USD","Actual",$E$3,"MTD",$B98,"TOPFLOW","TOP","TOP","top1",$C98,"top3","Open_Acute_DIV1","TOP5","TOP6","REPORTED","TOP8")</f>
        <v>0</v>
      </c>
      <c r="F98" s="15">
        <f>_xll.OneStreamExcelAddIn.XFFunctions.XFGetCell("TRUE", "CONSOL", $D$3,"TOT_Entity","Aggregated","Budget_Working",$E$3,"PERIODIC",$B98,"TOPFLOW","TOP","TOP","top1",$C98,"top3","Open_Acute_DIV1","TOP5","TOP6","REPORTED","TOP8")</f>
        <v>0</v>
      </c>
      <c r="G98" s="15">
        <f t="shared" si="180"/>
        <v>0</v>
      </c>
      <c r="H98" s="55">
        <f t="shared" si="181"/>
        <v>0</v>
      </c>
      <c r="I98" s="41"/>
      <c r="J98" s="15">
        <f>_xll.OneStreamExcelAddIn.XFFunctions.XFGetCell("TRUE", "CONSOL", $D$3,"TOT_Entity","USD","Actual",$E$3,"YTD",$B98,"TOPFLOW","TOP","TOP","top1",$C98,"top3","Open_Acute_DIV1","TOP5","TOP6","REPORTED","TOP8")</f>
        <v>0</v>
      </c>
      <c r="K98" s="15">
        <f>_xll.OneStreamExcelAddIn.XFFunctions.XFGetCell("TRUE", "CONSOL", $D$3,"TOT_Entity","Aggregated","Budget_Working",$E$3,"YTD",$B98,"TOPFLOW","TOP","TOP","top1",$C98,"top3","Open_Acute_DIV1","TOP5","TOP6","REPORTED","TOP8")</f>
        <v>0</v>
      </c>
      <c r="L98" s="15">
        <f t="shared" si="182"/>
        <v>0</v>
      </c>
      <c r="M98" s="40">
        <f t="shared" si="183"/>
        <v>0</v>
      </c>
      <c r="N98" s="41"/>
      <c r="O98" s="15">
        <f>_xll.OneStreamExcelAddIn.XFFunctions.XFGetCell("TRUE", "CONSOL", $D$3,"TOT_Entity","USD","Actual",$F$3,"YTD",$B98,"TOPFLOW","TOP","TOP","top1",$C98,"top3","Open_Acute_DIV1","TOP5","TOP6","REPORTED","TOP8")</f>
        <v>0</v>
      </c>
      <c r="P98" s="15">
        <f>_xll.OneStreamExcelAddIn.XFFunctions.XFGetCell("TRUE", "CONSOL", $D$3,"TOT_Entity","USD","Actual",$E$3,"YTD",$B98,"TOPFLOW","TOP","TOP","top1",$C98,"top3","Open_Acute_DIV1","TOP5","TOP6","REPORTED","VAR_BW_PY_Actual")</f>
        <v>0</v>
      </c>
      <c r="Q98" s="40">
        <f t="shared" si="210"/>
        <v>0</v>
      </c>
      <c r="R98" s="41"/>
      <c r="S98" s="15">
        <f>_xll.OneStreamExcelAddIn.XFFunctions.XFGetCell("TRUE", "CONSOL", $D$3,"TOT_Entity","USD","MIDFCST",$E$3,"MTD",$B98,"TOPFLOW","TOP","TOP","top1",$C98,"top3","Open_Acute_DIV1","TOP5","TOP6","REPORTED","TOP8")</f>
        <v>0</v>
      </c>
      <c r="T98" s="15">
        <f t="shared" si="184"/>
        <v>0</v>
      </c>
      <c r="U98" s="40">
        <f t="shared" si="185"/>
        <v>0</v>
      </c>
      <c r="V98" s="41"/>
      <c r="W98" s="42"/>
      <c r="X98" s="43"/>
      <c r="Y98" s="42"/>
      <c r="Z98" s="44"/>
      <c r="AB98" s="15">
        <f>SUM(AB93:AB97)</f>
        <v>0</v>
      </c>
      <c r="AC98" s="15">
        <f>_xll.OneStreamExcelAddIn.XFFunctions.XFGetCell("TRUE", "CONSOL", $D$3,"TOT_Entity","Aggregated","Budget_Working",[1]Setup!C4,"PERIODIC",$B98,"TOPFLOW","TOP","TOP","top1",$C98,"top3","Open_Acute_DIV1","TOP5","TOP6","REPORTED","TOP8")</f>
        <v>0</v>
      </c>
      <c r="AD98" s="15">
        <f t="shared" si="186"/>
        <v>0</v>
      </c>
      <c r="AE98" s="40">
        <f t="shared" si="187"/>
        <v>0</v>
      </c>
      <c r="AG98" s="15">
        <f>SUM(AG93:AG97)</f>
        <v>0</v>
      </c>
      <c r="AH98" s="15">
        <f>_xll.OneStreamExcelAddIn.XFFunctions.XFGetCell("TRUE", "CONSOL", $D$3,"TOT_Entity","Aggregated","Budget_Working",[1]Setup!C5,"PERIODIC",$B98,"TOPFLOW","TOP","TOP","top1",$C98,"top3","Open_Acute_DIV1","TOP5","TOP6","REPORTED","TOP8")</f>
        <v>0</v>
      </c>
      <c r="AI98" s="15">
        <f t="shared" si="188"/>
        <v>0</v>
      </c>
      <c r="AJ98" s="40">
        <f t="shared" si="189"/>
        <v>0</v>
      </c>
      <c r="AL98" s="15">
        <f>SUM(AL93:AL97)</f>
        <v>0</v>
      </c>
      <c r="AM98" s="15">
        <f>_xll.OneStreamExcelAddIn.XFFunctions.XFGetCell("TRUE", "CONSOL", $D$3,"TOT_Entity","Aggregated","Budget_Working",[1]Setup!C6,"PERIODIC",$B98,"TOPFLOW","TOP","TOP","top1",$C98,"top3","Open_Acute_DIV1","TOP5","TOP6","REPORTED","TOP8")</f>
        <v>0</v>
      </c>
      <c r="AN98" s="15">
        <f t="shared" si="190"/>
        <v>0</v>
      </c>
      <c r="AO98" s="40">
        <f t="shared" si="191"/>
        <v>0</v>
      </c>
      <c r="AQ98" s="15">
        <f>SUM(AQ93:AQ97)</f>
        <v>0</v>
      </c>
      <c r="AR98" s="15">
        <f>_xll.OneStreamExcelAddIn.XFFunctions.XFGetCell("TRUE", "CONSOL", $D$3,"TOT_Entity","Aggregated","Budget_Working",[1]Setup!C7,"PERIODIC",$B98,"TOPFLOW","TOP","TOP","top1",$C98,"top3","Open_Acute_DIV1","TOP5","TOP6","REPORTED","TOP8")</f>
        <v>0</v>
      </c>
      <c r="AS98" s="15">
        <f t="shared" si="192"/>
        <v>0</v>
      </c>
      <c r="AT98" s="40">
        <f t="shared" si="193"/>
        <v>0</v>
      </c>
      <c r="AV98" s="15">
        <f>SUM(AV93:AV97)</f>
        <v>0</v>
      </c>
      <c r="AW98" s="15">
        <f>_xll.OneStreamExcelAddIn.XFFunctions.XFGetCell("TRUE", "CONSOL", $D$3,"TOT_Entity","Aggregated","Budget_Working",[1]Setup!C8,"PERIODIC",$B98,"TOPFLOW","TOP","TOP","top1",$C98,"top3","Open_Acute_DIV1","TOP5","TOP6","REPORTED","TOP8")</f>
        <v>0</v>
      </c>
      <c r="AX98" s="15">
        <f t="shared" si="194"/>
        <v>0</v>
      </c>
      <c r="AY98" s="40">
        <f t="shared" si="195"/>
        <v>0</v>
      </c>
      <c r="BA98" s="15">
        <f>SUM(BA93:BA97)</f>
        <v>0</v>
      </c>
      <c r="BB98" s="15">
        <f>_xll.OneStreamExcelAddIn.XFFunctions.XFGetCell("TRUE", "CONSOL", $D$3,"TOT_Entity","Aggregated","Budget_Working",[1]Setup!C9,"PERIODIC",$B98,"TOPFLOW","TOP","TOP","top1",$C98,"top3","Open_Acute_DIV1","TOP5","TOP6","REPORTED","TOP8")</f>
        <v>0</v>
      </c>
      <c r="BC98" s="15">
        <f t="shared" si="196"/>
        <v>0</v>
      </c>
      <c r="BD98" s="40">
        <f t="shared" si="197"/>
        <v>0</v>
      </c>
      <c r="BF98" s="15">
        <f>SUM(BF93:BF97)</f>
        <v>0</v>
      </c>
      <c r="BG98" s="15">
        <f>_xll.OneStreamExcelAddIn.XFFunctions.XFGetCell("TRUE", "CONSOL", $D$3,"TOT_Entity","Aggregated","Budget_Working",[1]Setup!C10,"PERIODIC",$B98,"TOPFLOW","TOP","TOP","top1",$C98,"top3","Open_Acute_DIV1","TOP5","TOP6","REPORTED","TOP8")</f>
        <v>0</v>
      </c>
      <c r="BH98" s="15">
        <f t="shared" si="198"/>
        <v>0</v>
      </c>
      <c r="BI98" s="40">
        <f t="shared" si="199"/>
        <v>0</v>
      </c>
      <c r="BK98" s="15">
        <f>SUM(BK93:BK97)</f>
        <v>0</v>
      </c>
      <c r="BL98" s="15">
        <f>_xll.OneStreamExcelAddIn.XFFunctions.XFGetCell("TRUE", "CONSOL", $D$3,"TOT_Entity","Aggregated","Budget_Working",[1]Setup!C11,"PERIODIC",$B98,"TOPFLOW","TOP","TOP","top1",$C98,"top3","Open_Acute_DIV1","TOP5","TOP6","REPORTED","TOP8")</f>
        <v>0</v>
      </c>
      <c r="BM98" s="15">
        <f t="shared" si="200"/>
        <v>0</v>
      </c>
      <c r="BN98" s="40">
        <f t="shared" si="201"/>
        <v>0</v>
      </c>
      <c r="BP98" s="15">
        <f>SUM(BP93:BP97)</f>
        <v>0</v>
      </c>
      <c r="BQ98" s="15">
        <f>_xll.OneStreamExcelAddIn.XFFunctions.XFGetCell("TRUE", "CONSOL", $D$3,"TOT_Entity","Aggregated","Budget_Working",[1]Setup!C12,"PERIODIC",$B98,"TOPFLOW","TOP","TOP","top1",$C98,"top3","Open_Acute_DIV1","TOP5","TOP6","REPORTED","TOP8")</f>
        <v>0</v>
      </c>
      <c r="BR98" s="15">
        <f t="shared" si="202"/>
        <v>0</v>
      </c>
      <c r="BS98" s="40">
        <f t="shared" si="203"/>
        <v>0</v>
      </c>
      <c r="BU98" s="15">
        <f>SUM(BU93:BU97)</f>
        <v>0</v>
      </c>
      <c r="BV98" s="15">
        <f>_xll.OneStreamExcelAddIn.XFFunctions.XFGetCell("TRUE", "CONSOL", $D$3,"TOT_Entity","Aggregated","Budget_Working",[1]Setup!C13,"PERIODIC",$B98,"TOPFLOW","TOP","TOP","top1",$C98,"top3","Open_Acute_DIV1","TOP5","TOP6","REPORTED","TOP8")</f>
        <v>0</v>
      </c>
      <c r="BW98" s="15">
        <f t="shared" si="204"/>
        <v>0</v>
      </c>
      <c r="BX98" s="40">
        <f t="shared" si="205"/>
        <v>0</v>
      </c>
      <c r="BZ98" s="15">
        <f>SUM(BZ93:BZ97)</f>
        <v>0</v>
      </c>
      <c r="CA98" s="15">
        <f>_xll.OneStreamExcelAddIn.XFFunctions.XFGetCell("TRUE", "CONSOL", $D$3,"TOT_Entity","Aggregated","Budget_Working",[1]Setup!C14,"PERIODIC",$B98,"TOPFLOW","TOP","TOP","top1",$C98,"top3","Open_Acute_DIV1","TOP5","TOP6","REPORTED","TOP8")</f>
        <v>0</v>
      </c>
      <c r="CB98" s="15">
        <f t="shared" si="206"/>
        <v>0</v>
      </c>
      <c r="CC98" s="40">
        <f t="shared" si="207"/>
        <v>0</v>
      </c>
      <c r="CE98" s="15">
        <f>SUM(CE93:CE97)</f>
        <v>0</v>
      </c>
      <c r="CF98" s="15">
        <f>_xll.OneStreamExcelAddIn.XFFunctions.XFGetCell("TRUE", "CONSOL", $D$3,"TOT_Entity","Aggregated","Budget_Working",[1]Setup!C15,"PERIODIC",$B98,"TOPFLOW","TOP","TOP","top1",$C98,"top3","Open_Acute_DIV1","TOP5","TOP6","REPORTED","TOP8")</f>
        <v>0</v>
      </c>
      <c r="CG98" s="15">
        <f t="shared" si="208"/>
        <v>0</v>
      </c>
      <c r="CH98" s="40">
        <f t="shared" si="209"/>
        <v>0</v>
      </c>
      <c r="CI98" s="15"/>
      <c r="CJ98" s="15">
        <f>SUM(CJ93:CJ97)</f>
        <v>0</v>
      </c>
      <c r="CK98" s="15">
        <f t="shared" ref="CK98:CU98" si="211">SUM(CK93:CK97)</f>
        <v>0</v>
      </c>
      <c r="CL98" s="15">
        <f t="shared" si="211"/>
        <v>0</v>
      </c>
      <c r="CM98" s="15">
        <f t="shared" si="211"/>
        <v>0</v>
      </c>
      <c r="CN98" s="15">
        <f t="shared" si="211"/>
        <v>0</v>
      </c>
      <c r="CO98" s="15">
        <f t="shared" si="211"/>
        <v>0</v>
      </c>
      <c r="CP98" s="15">
        <f t="shared" si="211"/>
        <v>0</v>
      </c>
      <c r="CQ98" s="15">
        <f t="shared" si="211"/>
        <v>0</v>
      </c>
      <c r="CR98" s="15">
        <f t="shared" si="211"/>
        <v>0</v>
      </c>
      <c r="CS98" s="15">
        <f t="shared" si="211"/>
        <v>0</v>
      </c>
      <c r="CT98" s="15">
        <f t="shared" si="211"/>
        <v>0</v>
      </c>
      <c r="CU98" s="15">
        <f t="shared" si="211"/>
        <v>0</v>
      </c>
      <c r="CV98" s="15"/>
      <c r="CW98" s="15">
        <f t="shared" ref="CW98:DH98" si="212">SUM(CW93:CW97)</f>
        <v>0</v>
      </c>
      <c r="CX98" s="15">
        <f t="shared" si="212"/>
        <v>0</v>
      </c>
      <c r="CY98" s="15">
        <f t="shared" si="212"/>
        <v>0</v>
      </c>
      <c r="CZ98" s="15">
        <f t="shared" si="212"/>
        <v>0</v>
      </c>
      <c r="DA98" s="15">
        <f t="shared" si="212"/>
        <v>0</v>
      </c>
      <c r="DB98" s="15">
        <f t="shared" si="212"/>
        <v>0</v>
      </c>
      <c r="DC98" s="15">
        <f t="shared" si="212"/>
        <v>0</v>
      </c>
      <c r="DD98" s="15">
        <f t="shared" si="212"/>
        <v>0</v>
      </c>
      <c r="DE98" s="15">
        <f t="shared" si="212"/>
        <v>0</v>
      </c>
      <c r="DF98" s="15">
        <f t="shared" si="212"/>
        <v>0</v>
      </c>
      <c r="DG98" s="15">
        <f t="shared" si="212"/>
        <v>0</v>
      </c>
      <c r="DH98" s="15">
        <f t="shared" si="212"/>
        <v>0</v>
      </c>
      <c r="DI98" s="15"/>
      <c r="DJ98" s="15">
        <f t="shared" ref="DJ98:DU98" si="213">SUM(DJ93:DJ97)</f>
        <v>0</v>
      </c>
      <c r="DK98" s="15">
        <f t="shared" si="213"/>
        <v>0</v>
      </c>
      <c r="DL98" s="15">
        <f t="shared" si="213"/>
        <v>0</v>
      </c>
      <c r="DM98" s="15">
        <f t="shared" si="213"/>
        <v>0</v>
      </c>
      <c r="DN98" s="15">
        <f t="shared" si="213"/>
        <v>0</v>
      </c>
      <c r="DO98" s="15">
        <f t="shared" si="213"/>
        <v>0</v>
      </c>
      <c r="DP98" s="15">
        <f t="shared" si="213"/>
        <v>0</v>
      </c>
      <c r="DQ98" s="15">
        <f t="shared" si="213"/>
        <v>0</v>
      </c>
      <c r="DR98" s="15">
        <f t="shared" si="213"/>
        <v>0</v>
      </c>
      <c r="DS98" s="15">
        <f t="shared" si="213"/>
        <v>0</v>
      </c>
      <c r="DT98" s="15">
        <f t="shared" si="213"/>
        <v>0</v>
      </c>
      <c r="DU98" s="15">
        <f t="shared" si="213"/>
        <v>0</v>
      </c>
      <c r="DV98" s="15"/>
      <c r="DW98" s="15">
        <f t="shared" ref="DW98:EH98" si="214">SUM(DW93:DW97)</f>
        <v>0</v>
      </c>
      <c r="DX98" s="15">
        <f t="shared" si="214"/>
        <v>0</v>
      </c>
      <c r="DY98" s="15">
        <f t="shared" si="214"/>
        <v>0</v>
      </c>
      <c r="DZ98" s="15">
        <f t="shared" si="214"/>
        <v>0</v>
      </c>
      <c r="EA98" s="15">
        <f t="shared" si="214"/>
        <v>0</v>
      </c>
      <c r="EB98" s="15">
        <f t="shared" si="214"/>
        <v>0</v>
      </c>
      <c r="EC98" s="15">
        <f t="shared" si="214"/>
        <v>0</v>
      </c>
      <c r="ED98" s="15">
        <f t="shared" si="214"/>
        <v>0</v>
      </c>
      <c r="EE98" s="15">
        <f t="shared" si="214"/>
        <v>0</v>
      </c>
      <c r="EF98" s="15">
        <f t="shared" si="214"/>
        <v>0</v>
      </c>
      <c r="EG98" s="15">
        <f t="shared" si="214"/>
        <v>0</v>
      </c>
      <c r="EH98" s="15">
        <f t="shared" si="214"/>
        <v>0</v>
      </c>
    </row>
    <row r="99" spans="2:138" s="121" customFormat="1" x14ac:dyDescent="0.25">
      <c r="B99" s="117"/>
      <c r="C99" s="117"/>
      <c r="D99" s="118" t="s">
        <v>150</v>
      </c>
      <c r="E99" s="119">
        <f>IFERROR(E98/$E$785,0)</f>
        <v>0</v>
      </c>
      <c r="F99" s="119">
        <f>IFERROR(F98/$F$785,0)</f>
        <v>0</v>
      </c>
      <c r="G99" s="119">
        <f t="shared" si="180"/>
        <v>0</v>
      </c>
      <c r="H99" s="120">
        <f t="shared" si="181"/>
        <v>0</v>
      </c>
      <c r="I99" s="101"/>
      <c r="J99" s="121">
        <f>IFERROR(J98/$E$785,0)</f>
        <v>0</v>
      </c>
      <c r="K99" s="121">
        <f>IFERROR(K98/$F$785,0)</f>
        <v>0</v>
      </c>
      <c r="L99" s="121">
        <f t="shared" si="182"/>
        <v>0</v>
      </c>
      <c r="M99" s="86">
        <f t="shared" si="183"/>
        <v>0</v>
      </c>
      <c r="N99" s="101"/>
      <c r="O99" s="121">
        <f>IFERROR(O98/$E$785,0)</f>
        <v>0</v>
      </c>
      <c r="P99" s="121">
        <f>J99-O99</f>
        <v>0</v>
      </c>
      <c r="Q99" s="86">
        <f t="shared" si="210"/>
        <v>0</v>
      </c>
      <c r="R99" s="101"/>
      <c r="S99" s="121">
        <f>IFERROR(S98/$E$785,0)</f>
        <v>0</v>
      </c>
      <c r="T99" s="121">
        <f>E99-S99</f>
        <v>0</v>
      </c>
      <c r="U99" s="86">
        <f>IFERROR(T99/S99,0)</f>
        <v>0</v>
      </c>
      <c r="V99" s="101"/>
      <c r="W99" s="122"/>
      <c r="X99" s="103"/>
      <c r="Y99" s="122"/>
      <c r="Z99" s="103"/>
      <c r="AA99" s="123"/>
      <c r="AB99" s="121">
        <f>IFERROR(AB98/$E$785,0)</f>
        <v>0</v>
      </c>
      <c r="AC99" s="121">
        <f>IFERROR(AC98/$F$785,0)</f>
        <v>0</v>
      </c>
      <c r="AD99" s="121">
        <f t="shared" si="186"/>
        <v>0</v>
      </c>
      <c r="AE99" s="86">
        <f t="shared" si="187"/>
        <v>0</v>
      </c>
      <c r="AG99" s="121">
        <f>IFERROR(AG98/$E$785,0)</f>
        <v>0</v>
      </c>
      <c r="AH99" s="121">
        <f>IFERROR(AH98/$F$785,0)</f>
        <v>0</v>
      </c>
      <c r="AI99" s="121">
        <f t="shared" si="188"/>
        <v>0</v>
      </c>
      <c r="AJ99" s="86">
        <f t="shared" si="189"/>
        <v>0</v>
      </c>
      <c r="AL99" s="121">
        <f>IFERROR(AL98/$E$785,0)</f>
        <v>0</v>
      </c>
      <c r="AM99" s="121">
        <f>IFERROR(AM98/$F$785,0)</f>
        <v>0</v>
      </c>
      <c r="AN99" s="121">
        <f t="shared" si="190"/>
        <v>0</v>
      </c>
      <c r="AO99" s="86">
        <f t="shared" si="191"/>
        <v>0</v>
      </c>
      <c r="AQ99" s="121">
        <f>IFERROR(AQ98/$E$785,0)</f>
        <v>0</v>
      </c>
      <c r="AR99" s="121">
        <f>IFERROR(AR98/$F$785,0)</f>
        <v>0</v>
      </c>
      <c r="AS99" s="121">
        <f t="shared" si="192"/>
        <v>0</v>
      </c>
      <c r="AT99" s="86">
        <f t="shared" si="193"/>
        <v>0</v>
      </c>
      <c r="AV99" s="121">
        <f>IFERROR(AV98/$E$785,0)</f>
        <v>0</v>
      </c>
      <c r="AW99" s="121">
        <f>IFERROR(AW98/$F$785,0)</f>
        <v>0</v>
      </c>
      <c r="AX99" s="121">
        <f t="shared" si="194"/>
        <v>0</v>
      </c>
      <c r="AY99" s="86">
        <f t="shared" si="195"/>
        <v>0</v>
      </c>
      <c r="BA99" s="121">
        <f>IFERROR(BA98/$E$785,0)</f>
        <v>0</v>
      </c>
      <c r="BB99" s="121">
        <f>IFERROR(BB98/$F$785,0)</f>
        <v>0</v>
      </c>
      <c r="BC99" s="121">
        <f t="shared" si="196"/>
        <v>0</v>
      </c>
      <c r="BD99" s="86">
        <f t="shared" si="197"/>
        <v>0</v>
      </c>
      <c r="BF99" s="121">
        <f>IFERROR(BF98/$E$785,0)</f>
        <v>0</v>
      </c>
      <c r="BG99" s="121">
        <f>IFERROR(BG98/$F$785,0)</f>
        <v>0</v>
      </c>
      <c r="BH99" s="121">
        <f t="shared" si="198"/>
        <v>0</v>
      </c>
      <c r="BI99" s="86">
        <f t="shared" si="199"/>
        <v>0</v>
      </c>
      <c r="BK99" s="121">
        <f>IFERROR(BK98/$E$785,0)</f>
        <v>0</v>
      </c>
      <c r="BL99" s="121">
        <f>IFERROR(BL98/$F$785,0)</f>
        <v>0</v>
      </c>
      <c r="BM99" s="121">
        <f t="shared" si="200"/>
        <v>0</v>
      </c>
      <c r="BN99" s="86">
        <f t="shared" si="201"/>
        <v>0</v>
      </c>
      <c r="BP99" s="121">
        <f>IFERROR(BP98/$E$785,0)</f>
        <v>0</v>
      </c>
      <c r="BQ99" s="121">
        <f>IFERROR(BQ98/$F$785,0)</f>
        <v>0</v>
      </c>
      <c r="BR99" s="121">
        <f t="shared" si="202"/>
        <v>0</v>
      </c>
      <c r="BS99" s="86">
        <f t="shared" si="203"/>
        <v>0</v>
      </c>
      <c r="BU99" s="121">
        <f>IFERROR(BU98/$E$785,0)</f>
        <v>0</v>
      </c>
      <c r="BV99" s="121">
        <f>IFERROR(BV98/$F$785,0)</f>
        <v>0</v>
      </c>
      <c r="BW99" s="121">
        <f t="shared" si="204"/>
        <v>0</v>
      </c>
      <c r="BX99" s="86">
        <f t="shared" si="205"/>
        <v>0</v>
      </c>
      <c r="BZ99" s="121">
        <f>IFERROR(BZ98/$E$785,0)</f>
        <v>0</v>
      </c>
      <c r="CA99" s="121">
        <f>IFERROR(CA98/$F$785,0)</f>
        <v>0</v>
      </c>
      <c r="CB99" s="121">
        <f t="shared" si="206"/>
        <v>0</v>
      </c>
      <c r="CC99" s="86">
        <f t="shared" si="207"/>
        <v>0</v>
      </c>
      <c r="CE99" s="121">
        <f>IFERROR(CE98/$E$785,0)</f>
        <v>0</v>
      </c>
      <c r="CF99" s="121">
        <f>IFERROR(CF98/$F$785,0)</f>
        <v>0</v>
      </c>
      <c r="CG99" s="121">
        <f t="shared" si="208"/>
        <v>0</v>
      </c>
      <c r="CH99" s="86">
        <f t="shared" si="209"/>
        <v>0</v>
      </c>
      <c r="CJ99" s="121">
        <f t="shared" ref="CJ99:CU99" si="215">IFERROR(CJ98/$E$785,0)</f>
        <v>0</v>
      </c>
      <c r="CK99" s="121">
        <f t="shared" si="215"/>
        <v>0</v>
      </c>
      <c r="CL99" s="121">
        <f t="shared" si="215"/>
        <v>0</v>
      </c>
      <c r="CM99" s="121">
        <f t="shared" si="215"/>
        <v>0</v>
      </c>
      <c r="CN99" s="121">
        <f t="shared" si="215"/>
        <v>0</v>
      </c>
      <c r="CO99" s="121">
        <f t="shared" si="215"/>
        <v>0</v>
      </c>
      <c r="CP99" s="121">
        <f t="shared" si="215"/>
        <v>0</v>
      </c>
      <c r="CQ99" s="121">
        <f t="shared" si="215"/>
        <v>0</v>
      </c>
      <c r="CR99" s="121">
        <f t="shared" si="215"/>
        <v>0</v>
      </c>
      <c r="CS99" s="121">
        <f t="shared" si="215"/>
        <v>0</v>
      </c>
      <c r="CT99" s="121">
        <f t="shared" si="215"/>
        <v>0</v>
      </c>
      <c r="CU99" s="121">
        <f t="shared" si="215"/>
        <v>0</v>
      </c>
      <c r="CW99" s="121">
        <f t="shared" ref="CW99:DH99" si="216">IFERROR(CW98/$E$785,0)</f>
        <v>0</v>
      </c>
      <c r="CX99" s="121">
        <f t="shared" si="216"/>
        <v>0</v>
      </c>
      <c r="CY99" s="121">
        <f t="shared" si="216"/>
        <v>0</v>
      </c>
      <c r="CZ99" s="121">
        <f t="shared" si="216"/>
        <v>0</v>
      </c>
      <c r="DA99" s="121">
        <f t="shared" si="216"/>
        <v>0</v>
      </c>
      <c r="DB99" s="121">
        <f t="shared" si="216"/>
        <v>0</v>
      </c>
      <c r="DC99" s="121">
        <f t="shared" si="216"/>
        <v>0</v>
      </c>
      <c r="DD99" s="121">
        <f t="shared" si="216"/>
        <v>0</v>
      </c>
      <c r="DE99" s="121">
        <f t="shared" si="216"/>
        <v>0</v>
      </c>
      <c r="DF99" s="121">
        <f t="shared" si="216"/>
        <v>0</v>
      </c>
      <c r="DG99" s="121">
        <f t="shared" si="216"/>
        <v>0</v>
      </c>
      <c r="DH99" s="121">
        <f t="shared" si="216"/>
        <v>0</v>
      </c>
      <c r="DJ99" s="121">
        <f t="shared" ref="DJ99:DU99" si="217">IFERROR(DJ98/$E$785,0)</f>
        <v>0</v>
      </c>
      <c r="DK99" s="121">
        <f t="shared" si="217"/>
        <v>0</v>
      </c>
      <c r="DL99" s="121">
        <f t="shared" si="217"/>
        <v>0</v>
      </c>
      <c r="DM99" s="121">
        <f t="shared" si="217"/>
        <v>0</v>
      </c>
      <c r="DN99" s="121">
        <f t="shared" si="217"/>
        <v>0</v>
      </c>
      <c r="DO99" s="121">
        <f t="shared" si="217"/>
        <v>0</v>
      </c>
      <c r="DP99" s="121">
        <f t="shared" si="217"/>
        <v>0</v>
      </c>
      <c r="DQ99" s="121">
        <f t="shared" si="217"/>
        <v>0</v>
      </c>
      <c r="DR99" s="121">
        <f t="shared" si="217"/>
        <v>0</v>
      </c>
      <c r="DS99" s="121">
        <f t="shared" si="217"/>
        <v>0</v>
      </c>
      <c r="DT99" s="121">
        <f t="shared" si="217"/>
        <v>0</v>
      </c>
      <c r="DU99" s="121">
        <f t="shared" si="217"/>
        <v>0</v>
      </c>
      <c r="DW99" s="121">
        <f t="shared" ref="DW99:EH99" si="218">IFERROR(DW98/$E$785,0)</f>
        <v>0</v>
      </c>
      <c r="DX99" s="121">
        <f t="shared" si="218"/>
        <v>0</v>
      </c>
      <c r="DY99" s="121">
        <f t="shared" si="218"/>
        <v>0</v>
      </c>
      <c r="DZ99" s="121">
        <f t="shared" si="218"/>
        <v>0</v>
      </c>
      <c r="EA99" s="121">
        <f t="shared" si="218"/>
        <v>0</v>
      </c>
      <c r="EB99" s="121">
        <f t="shared" si="218"/>
        <v>0</v>
      </c>
      <c r="EC99" s="121">
        <f t="shared" si="218"/>
        <v>0</v>
      </c>
      <c r="ED99" s="121">
        <f t="shared" si="218"/>
        <v>0</v>
      </c>
      <c r="EE99" s="121">
        <f t="shared" si="218"/>
        <v>0</v>
      </c>
      <c r="EF99" s="121">
        <f t="shared" si="218"/>
        <v>0</v>
      </c>
      <c r="EG99" s="121">
        <f t="shared" si="218"/>
        <v>0</v>
      </c>
      <c r="EH99" s="121">
        <f t="shared" si="218"/>
        <v>0</v>
      </c>
    </row>
    <row r="100" spans="2:138" x14ac:dyDescent="0.25">
      <c r="B100" s="51">
        <v>92001</v>
      </c>
      <c r="C100" s="115">
        <v>2430</v>
      </c>
      <c r="D100" t="s">
        <v>151</v>
      </c>
      <c r="E100" s="15">
        <f>_xll.OneStreamExcelAddIn.XFFunctions.XFGetCell("TRUE", "CONSOL", $D$3,"TOT_Entity","USD","Actual",$E$3,"PERIODIC",$B100,"TOPFLOW","TOP","TOP","top1",$C100,"top3","Open_Acute_DIV1","TOP5","TOP6","REPORTED","TOP8")</f>
        <v>0</v>
      </c>
      <c r="F100" s="15">
        <f>_xll.OneStreamExcelAddIn.XFFunctions.XFGetCell("TRUE", "CONSOL", $D$3,"TOT_Entity","Aggregated","Budget_Working",$E$3,"PERIODIC",$B100,"TOPFLOW","TOP","TOP","top1",$C100,"top3","Open_Acute_DIV1","TOP5","TOP6","REPORTED","TOP8")</f>
        <v>0</v>
      </c>
      <c r="G100" s="15">
        <f t="shared" si="180"/>
        <v>0</v>
      </c>
      <c r="H100" s="55">
        <f t="shared" si="181"/>
        <v>0</v>
      </c>
      <c r="I100" s="41"/>
      <c r="J100" s="15">
        <f>_xll.OneStreamExcelAddIn.XFFunctions.XFGetCell("TRUE", "CONSOL", $D$3,"TOT_Entity","USD","Actual",$E$3,"YTD",$B100,"TOPFLOW","TOP","TOP","top1",$C100,"top3","Open_Acute_DIV1","TOP5","TOP6","REPORTED","TOP8")</f>
        <v>0</v>
      </c>
      <c r="K100" s="15">
        <f>_xll.OneStreamExcelAddIn.XFFunctions.XFGetCell("TRUE", "CONSOL", $D$3,"TOT_Entity","Aggregated","Budget_Working",$E$3,"YTD",$B100,"TOPFLOW","TOP","TOP","top1",$C100,"top3","Open_Acute_DIV1","TOP5","TOP6","REPORTED","TOP8")</f>
        <v>0</v>
      </c>
      <c r="L100" s="15">
        <f t="shared" si="182"/>
        <v>0</v>
      </c>
      <c r="M100" s="40">
        <f t="shared" si="183"/>
        <v>0</v>
      </c>
      <c r="N100" s="41"/>
      <c r="O100" s="15">
        <f>_xll.OneStreamExcelAddIn.XFFunctions.XFGetCell("TRUE", "CONSOL", $D$3,"TOT_Entity","USD","Actual",$F$3,"YTD",$B100,"TOPFLOW","TOP","TOP","top1",$C100,"top3","Open_Acute_DIV1","TOP5","TOP6","REPORTED","TOP8")</f>
        <v>0</v>
      </c>
      <c r="P100" s="15">
        <f>_xll.OneStreamExcelAddIn.XFFunctions.XFGetCell("TRUE", "CONSOL", $D$3,"TOT_Entity","USD","Actual",$E$3,"YTD",$B100,"TOPFLOW","TOP","TOP","top1",$C100,"top3","Open_Acute_DIV1","TOP5","TOP6","REPORTED","VAR_BW_PY_Actual")</f>
        <v>0</v>
      </c>
      <c r="Q100" s="40">
        <f t="shared" si="210"/>
        <v>0</v>
      </c>
      <c r="R100" s="41"/>
      <c r="S100" s="15">
        <f>_xll.OneStreamExcelAddIn.XFFunctions.XFGetCell("TRUE", "CONSOL", $D$3,"TOT_Entity","USD","MIDFCST",$E$3,"MTD",$B100,"TOPFLOW","TOP","TOP","top1",$C100,"top3","Open_Acute_DIV1","TOP5","TOP6","REPORTED","TOP8")</f>
        <v>0</v>
      </c>
      <c r="T100" s="15">
        <f t="shared" si="184"/>
        <v>0</v>
      </c>
      <c r="U100" s="40">
        <f t="shared" si="185"/>
        <v>0</v>
      </c>
      <c r="V100" s="41"/>
      <c r="W100" s="42"/>
      <c r="X100" s="43"/>
      <c r="Y100" s="42"/>
      <c r="Z100" s="44"/>
      <c r="AB100" s="15">
        <f>_xll.OneStreamExcelAddIn.XFFunctions.XFGetCell("TRUE", "CONSOL", $D$3,"TOT_Entity","USD","Actual",[1]Setup!C4,"PERIODIC",$B100,"TOPFLOW","TOP","TOP","top1",$C100,"top3","Open_Acute_DIV1","TOP5","TOP6","REPORTED","TOP8")</f>
        <v>0</v>
      </c>
      <c r="AC100" s="15">
        <f>_xll.OneStreamExcelAddIn.XFFunctions.XFGetCell("TRUE", "CONSOL", $D$3,"TOT_Entity","Aggregated","Budget_Working",[1]Setup!C4,"PERIODIC",$B100,"TOPFLOW","TOP","TOP","top1",$C100,"top3","Open_Acute_DIV1","TOP5","TOP6","REPORTED","TOP8")</f>
        <v>0</v>
      </c>
      <c r="AD100" s="15">
        <f t="shared" si="186"/>
        <v>0</v>
      </c>
      <c r="AE100" s="40">
        <f t="shared" si="187"/>
        <v>0</v>
      </c>
      <c r="AG100" s="15">
        <f>_xll.OneStreamExcelAddIn.XFFunctions.XFGetCell("TRUE", "CONSOL", $D$3,"TOT_Entity","USD","Actual",[1]Setup!C5,"PERIODIC",$B100,"TOPFLOW","TOP","TOP","top1",$C100,"top3","Open_Acute_DIV1","TOP5","TOP6","REPORTED","TOP8")</f>
        <v>0</v>
      </c>
      <c r="AH100" s="15">
        <f>_xll.OneStreamExcelAddIn.XFFunctions.XFGetCell("TRUE", "CONSOL", $D$3,"TOT_Entity","Aggregated","Budget_Working",[1]Setup!C5,"PERIODIC",$B100,"TOPFLOW","TOP","TOP","top1",$C100,"top3","Open_Acute_DIV1","TOP5","TOP6","REPORTED","TOP8")</f>
        <v>0</v>
      </c>
      <c r="AI100" s="15">
        <f t="shared" si="188"/>
        <v>0</v>
      </c>
      <c r="AJ100" s="40">
        <f t="shared" si="189"/>
        <v>0</v>
      </c>
      <c r="AL100" s="15">
        <f>_xll.OneStreamExcelAddIn.XFFunctions.XFGetCell("TRUE", "CONSOL", $D$3,"TOT_Entity","USD","Actual",[1]Setup!C6,"PERIODIC",$B100,"TOPFLOW","TOP","TOP","top1",$C100,"top3","Open_Acute_DIV1","TOP5","TOP6","REPORTED","TOP8")</f>
        <v>0</v>
      </c>
      <c r="AM100" s="15">
        <f>_xll.OneStreamExcelAddIn.XFFunctions.XFGetCell("TRUE", "CONSOL", $D$3,"TOT_Entity","Aggregated","Budget_Working",[1]Setup!C6,"PERIODIC",$B100,"TOPFLOW","TOP","TOP","top1",$C100,"top3","Open_Acute_DIV1","TOP5","TOP6","REPORTED","TOP8")</f>
        <v>0</v>
      </c>
      <c r="AN100" s="15">
        <f t="shared" si="190"/>
        <v>0</v>
      </c>
      <c r="AO100" s="40">
        <f t="shared" si="191"/>
        <v>0</v>
      </c>
      <c r="AQ100" s="15">
        <f>_xll.OneStreamExcelAddIn.XFFunctions.XFGetCell("TRUE", "CONSOL", $D$3,"TOT_Entity","USD","Actual",[1]Setup!C7,"PERIODIC",$B100,"TOPFLOW","TOP","TOP","top1",$C100,"top3","Open_Acute_DIV1","TOP5","TOP6","REPORTED","TOP8")</f>
        <v>0</v>
      </c>
      <c r="AR100" s="15">
        <f>_xll.OneStreamExcelAddIn.XFFunctions.XFGetCell("TRUE", "CONSOL", $D$3,"TOT_Entity","Aggregated","Budget_Working",[1]Setup!C7,"PERIODIC",$B100,"TOPFLOW","TOP","TOP","top1",$C100,"top3","Open_Acute_DIV1","TOP5","TOP6","REPORTED","TOP8")</f>
        <v>0</v>
      </c>
      <c r="AS100" s="15">
        <f t="shared" si="192"/>
        <v>0</v>
      </c>
      <c r="AT100" s="40">
        <f t="shared" si="193"/>
        <v>0</v>
      </c>
      <c r="AV100" s="15">
        <f>_xll.OneStreamExcelAddIn.XFFunctions.XFGetCell("TRUE", "CONSOL", $D$3,"TOT_Entity","USD","Actual",[1]Setup!C8,"PERIODIC",$B100,"TOPFLOW","TOP","TOP","top1",$C100,"top3","Open_Acute_DIV1","TOP5","TOP6","REPORTED","TOP8")</f>
        <v>0</v>
      </c>
      <c r="AW100" s="15">
        <f>_xll.OneStreamExcelAddIn.XFFunctions.XFGetCell("TRUE", "CONSOL", $D$3,"TOT_Entity","Aggregated","Budget_Working",[1]Setup!C8,"PERIODIC",$B100,"TOPFLOW","TOP","TOP","top1",$C100,"top3","Open_Acute_DIV1","TOP5","TOP6","REPORTED","TOP8")</f>
        <v>0</v>
      </c>
      <c r="AX100" s="15">
        <f t="shared" si="194"/>
        <v>0</v>
      </c>
      <c r="AY100" s="40">
        <f t="shared" si="195"/>
        <v>0</v>
      </c>
      <c r="BA100" s="15">
        <f>_xll.OneStreamExcelAddIn.XFFunctions.XFGetCell("TRUE", "CONSOL", $D$3,"TOT_Entity","USD","Actual",[1]Setup!C9,"PERIODIC",$B100,"TOPFLOW","TOP","TOP","top1",$C100,"top3","Open_Acute_DIV1","TOP5","TOP6","REPORTED","TOP8")</f>
        <v>0</v>
      </c>
      <c r="BB100" s="15">
        <f>_xll.OneStreamExcelAddIn.XFFunctions.XFGetCell("TRUE", "CONSOL", $D$3,"TOT_Entity","Aggregated","Budget_Working",[1]Setup!C9,"PERIODIC",$B100,"TOPFLOW","TOP","TOP","top1",$C100,"top3","Open_Acute_DIV1","TOP5","TOP6","REPORTED","TOP8")</f>
        <v>0</v>
      </c>
      <c r="BC100" s="15">
        <f t="shared" si="196"/>
        <v>0</v>
      </c>
      <c r="BD100" s="40">
        <f t="shared" si="197"/>
        <v>0</v>
      </c>
      <c r="BF100" s="15">
        <f>_xll.OneStreamExcelAddIn.XFFunctions.XFGetCell("TRUE", "CONSOL", $D$3,"TOT_Entity","USD","Actual",[1]Setup!C10,"PERIODIC",$B100,"TOPFLOW","TOP","TOP","top1",$C100,"top3","Open_Acute_DIV1","TOP5","TOP6","REPORTED","TOP8")</f>
        <v>0</v>
      </c>
      <c r="BG100" s="15">
        <f>_xll.OneStreamExcelAddIn.XFFunctions.XFGetCell("TRUE", "CONSOL", $D$3,"TOT_Entity","Aggregated","Budget_Working",[1]Setup!C10,"PERIODIC",$B100,"TOPFLOW","TOP","TOP","top1",$C100,"top3","Open_Acute_DIV1","TOP5","TOP6","REPORTED","TOP8")</f>
        <v>0</v>
      </c>
      <c r="BH100" s="15">
        <f t="shared" si="198"/>
        <v>0</v>
      </c>
      <c r="BI100" s="40">
        <f t="shared" si="199"/>
        <v>0</v>
      </c>
      <c r="BK100" s="15">
        <f>_xll.OneStreamExcelAddIn.XFFunctions.XFGetCell("TRUE", "CONSOL", $D$3,"TOT_Entity","USD","Actual",[1]Setup!C11,"PERIODIC",$B100,"TOPFLOW","TOP","TOP","top1",$C100,"top3","Open_Acute_DIV1","TOP5","TOP6","REPORTED","TOP8")</f>
        <v>0</v>
      </c>
      <c r="BL100" s="15">
        <f>_xll.OneStreamExcelAddIn.XFFunctions.XFGetCell("TRUE", "CONSOL", $D$3,"TOT_Entity","Aggregated","Budget_Working",[1]Setup!C11,"PERIODIC",$B100,"TOPFLOW","TOP","TOP","top1",$C100,"top3","Open_Acute_DIV1","TOP5","TOP6","REPORTED","TOP8")</f>
        <v>0</v>
      </c>
      <c r="BM100" s="15">
        <f t="shared" si="200"/>
        <v>0</v>
      </c>
      <c r="BN100" s="40">
        <f t="shared" si="201"/>
        <v>0</v>
      </c>
      <c r="BP100" s="15">
        <f>_xll.OneStreamExcelAddIn.XFFunctions.XFGetCell("TRUE", "CONSOL", $D$3,"TOT_Entity","USD","Actual",[1]Setup!C12,"PERIODIC",$B100,"TOPFLOW","TOP","TOP","top1",$C100,"top3","Open_Acute_DIV1","TOP5","TOP6","REPORTED","TOP8")</f>
        <v>0</v>
      </c>
      <c r="BQ100" s="15">
        <f>_xll.OneStreamExcelAddIn.XFFunctions.XFGetCell("TRUE", "CONSOL", $D$3,"TOT_Entity","Aggregated","Budget_Working",[1]Setup!C12,"PERIODIC",$B100,"TOPFLOW","TOP","TOP","top1",$C100,"top3","Open_Acute_DIV1","TOP5","TOP6","REPORTED","TOP8")</f>
        <v>0</v>
      </c>
      <c r="BR100" s="15">
        <f t="shared" si="202"/>
        <v>0</v>
      </c>
      <c r="BS100" s="40">
        <f t="shared" si="203"/>
        <v>0</v>
      </c>
      <c r="BU100" s="15">
        <f>_xll.OneStreamExcelAddIn.XFFunctions.XFGetCell("TRUE", "CONSOL", $D$3,"TOT_Entity","USD","Actual",[1]Setup!C13,"PERIODIC",$B100,"TOPFLOW","TOP","TOP","top1",$C100,"top3","Open_Acute_DIV1","TOP5","TOP6","REPORTED","TOP8")</f>
        <v>0</v>
      </c>
      <c r="BV100" s="15">
        <f>_xll.OneStreamExcelAddIn.XFFunctions.XFGetCell("TRUE", "CONSOL", $D$3,"TOT_Entity","Aggregated","Budget_Working",[1]Setup!C13,"PERIODIC",$B100,"TOPFLOW","TOP","TOP","top1",$C100,"top3","Open_Acute_DIV1","TOP5","TOP6","REPORTED","TOP8")</f>
        <v>0</v>
      </c>
      <c r="BW100" s="15">
        <f t="shared" si="204"/>
        <v>0</v>
      </c>
      <c r="BX100" s="40">
        <f t="shared" si="205"/>
        <v>0</v>
      </c>
      <c r="BZ100" s="15">
        <f>_xll.OneStreamExcelAddIn.XFFunctions.XFGetCell("TRUE", "CONSOL", $D$3,"TOT_Entity","USD","Actual",[1]Setup!C14,"PERIODIC",$B100,"TOPFLOW","TOP","TOP","top1",$C100,"top3","Open_Acute_DIV1","TOP5","TOP6","REPORTED","TOP8")</f>
        <v>0</v>
      </c>
      <c r="CA100" s="15">
        <f>_xll.OneStreamExcelAddIn.XFFunctions.XFGetCell("TRUE", "CONSOL", $D$3,"TOT_Entity","Aggregated","Budget_Working",[1]Setup!C14,"PERIODIC",$B100,"TOPFLOW","TOP","TOP","top1",$C100,"top3","Open_Acute_DIV1","TOP5","TOP6","REPORTED","TOP8")</f>
        <v>0</v>
      </c>
      <c r="CB100" s="15">
        <f t="shared" si="206"/>
        <v>0</v>
      </c>
      <c r="CC100" s="40">
        <f t="shared" si="207"/>
        <v>0</v>
      </c>
      <c r="CE100" s="15">
        <f>_xll.OneStreamExcelAddIn.XFFunctions.XFGetCell("TRUE", "CONSOL", $D$3,"TOT_Entity","USD","Actual",[1]Setup!C15,"PERIODIC",$B100,"TOPFLOW","TOP","TOP","top1",$C100,"top3","Open_Acute_DIV1","TOP5","TOP6","REPORTED","TOP8")</f>
        <v>0</v>
      </c>
      <c r="CF100" s="15">
        <f>_xll.OneStreamExcelAddIn.XFFunctions.XFGetCell("TRUE", "CONSOL", $D$3,"TOT_Entity","Aggregated","Budget_Working",[1]Setup!C15,"PERIODIC",$B100,"TOPFLOW","TOP","TOP","top1",$C100,"top3","Open_Acute_DIV1","TOP5","TOP6","REPORTED","TOP8")</f>
        <v>0</v>
      </c>
      <c r="CG100" s="15">
        <f t="shared" si="208"/>
        <v>0</v>
      </c>
      <c r="CH100" s="40">
        <f t="shared" si="209"/>
        <v>0</v>
      </c>
      <c r="CI100" s="15"/>
      <c r="CJ100" s="15">
        <f>_xll.OneStreamExcelAddIn.XFFunctions.XFGetCell("TRUE", "CONSOL", $D$3,"TOT_Entity","USD","Actual",[1]Setup!C4,"PERIODIC",$B100,"TOPFLOW","TOP","TOP","top1",$C100,"top3","Open_Acute_DIV1","TOP5","TOP6","REPORTED","TOP8")</f>
        <v>0</v>
      </c>
      <c r="CK100" s="15">
        <f>_xll.OneStreamExcelAddIn.XFFunctions.XFGetCell("TRUE", "CONSOL", $D$3,"TOT_Entity","USD","Actual",[1]Setup!C5,"PERIODIC",$B100,"TOPFLOW","TOP","TOP","top1",$C100,"top3","Open_Acute_DIV1","TOP5","TOP6","REPORTED","TOP8")</f>
        <v>0</v>
      </c>
      <c r="CL100" s="15">
        <f>_xll.OneStreamExcelAddIn.XFFunctions.XFGetCell("TRUE", "CONSOL", $D$3,"TOT_Entity","USD","Actual",[1]Setup!C6,"PERIODIC",$B100,"TOPFLOW","TOP","TOP","top1",$C100,"top3","Open_Acute_DIV1","TOP5","TOP6","REPORTED","TOP8")</f>
        <v>0</v>
      </c>
      <c r="CM100" s="15">
        <f>_xll.OneStreamExcelAddIn.XFFunctions.XFGetCell("TRUE", "CONSOL", $D$3,"TOT_Entity","USD","Actual",[1]Setup!C7,"PERIODIC",$B100,"TOPFLOW","TOP","TOP","top1",$C100,"top3","Open_Acute_DIV1","TOP5","TOP6","REPORTED","TOP8")</f>
        <v>0</v>
      </c>
      <c r="CN100" s="15">
        <f>_xll.OneStreamExcelAddIn.XFFunctions.XFGetCell("TRUE", "CONSOL", $D$3,"TOT_Entity","USD","Actual",[1]Setup!C8,"PERIODIC",$B100,"TOPFLOW","TOP","TOP","top1",$C100,"top3","Open_Acute_DIV1","TOP5","TOP6","REPORTED","TOP8")</f>
        <v>0</v>
      </c>
      <c r="CO100" s="15">
        <f>_xll.OneStreamExcelAddIn.XFFunctions.XFGetCell("TRUE", "CONSOL", $D$3,"TOT_Entity","USD","Actual",[1]Setup!C9,"PERIODIC",$B100,"TOPFLOW","TOP","TOP","top1",$C100,"top3","Open_Acute_DIV1","TOP5","TOP6","REPORTED","TOP8")</f>
        <v>0</v>
      </c>
      <c r="CP100" s="15">
        <f>_xll.OneStreamExcelAddIn.XFFunctions.XFGetCell("TRUE", "CONSOL", $D$3,"TOT_Entity","USD","Actual",[1]Setup!C10,"PERIODIC",$B100,"TOPFLOW","TOP","TOP","top1",$C100,"top3","Open_Acute_DIV1","TOP5","TOP6","REPORTED","TOP8")</f>
        <v>0</v>
      </c>
      <c r="CQ100" s="15">
        <f>_xll.OneStreamExcelAddIn.XFFunctions.XFGetCell("TRUE", "CONSOL", $D$3,"TOT_Entity","USD","Actual",[1]Setup!C11,"PERIODIC",$B100,"TOPFLOW","TOP","TOP","top1",$C100,"top3","Open_Acute_DIV1","TOP5","TOP6","REPORTED","TOP8")</f>
        <v>0</v>
      </c>
      <c r="CR100" s="15">
        <f>_xll.OneStreamExcelAddIn.XFFunctions.XFGetCell("TRUE", "CONSOL", $D$3,"TOT_Entity","USD","Actual",[1]Setup!C12,"PERIODIC",$B100,"TOPFLOW","TOP","TOP","top1",$C100,"top3","Open_Acute_DIV1","TOP5","TOP6","REPORTED","TOP8")</f>
        <v>0</v>
      </c>
      <c r="CS100" s="15">
        <f>_xll.OneStreamExcelAddIn.XFFunctions.XFGetCell("TRUE", "CONSOL", $D$3,"TOT_Entity","USD","Actual",[1]Setup!C13,"PERIODIC",$B100,"TOPFLOW","TOP","TOP","top1",$C100,"top3","Open_Acute_DIV1","TOP5","TOP6","REPORTED","TOP8")</f>
        <v>0</v>
      </c>
      <c r="CT100" s="15">
        <f>_xll.OneStreamExcelAddIn.XFFunctions.XFGetCell("TRUE", "CONSOL", $D$3,"TOT_Entity","USD","Actual",[1]Setup!C14,"PERIODIC",$B100,"TOPFLOW","TOP","TOP","top1",$C100,"top3","Open_Acute_DIV1","TOP5","TOP6","REPORTED","TOP8")</f>
        <v>0</v>
      </c>
      <c r="CU100" s="15">
        <f>_xll.OneStreamExcelAddIn.XFFunctions.XFGetCell("TRUE", "CONSOL", $D$3,"TOT_Entity","USD","Actual",[1]Setup!C15,"PERIODIC",$B100,"TOPFLOW","TOP","TOP","top1",$C100,"top3","Open_Acute_DIV1","TOP5","TOP6","REPORTED","TOP8")</f>
        <v>0</v>
      </c>
      <c r="CV100" s="15"/>
      <c r="CW100" s="15">
        <f>_xll.OneStreamExcelAddIn.XFFunctions.XFGetCell("TRUE", "CONSOL", $D$3,"TOT_Entity","USD","Actual",[1]Setup!C17,"PERIODIC",$B100,"TOPFLOW","TOP","TOP","top1",$C100,"top3","Open_Acute_DIV1","TOP5","TOP6","REPORTED","TOP8")</f>
        <v>0</v>
      </c>
      <c r="CX100" s="15">
        <f>_xll.OneStreamExcelAddIn.XFFunctions.XFGetCell("TRUE", "CONSOL", $D$3,"TOT_Entity","USD","Actual",[1]Setup!C18,"PERIODIC",$B100,"TOPFLOW","TOP","TOP","top1",$C100,"top3","Open_Acute_DIV1","TOP5","TOP6","REPORTED","TOP8")</f>
        <v>0</v>
      </c>
      <c r="CY100" s="15">
        <f>_xll.OneStreamExcelAddIn.XFFunctions.XFGetCell("TRUE", "CONSOL", $D$3,"TOT_Entity","USD","Actual",[1]Setup!C19,"PERIODIC",$B100,"TOPFLOW","TOP","TOP","top1",$C100,"top3","Open_Acute_DIV1","TOP5","TOP6","REPORTED","TOP8")</f>
        <v>0</v>
      </c>
      <c r="CZ100" s="15">
        <f>_xll.OneStreamExcelAddIn.XFFunctions.XFGetCell("TRUE", "CONSOL", $D$3,"TOT_Entity","USD","Actual",[1]Setup!C20,"PERIODIC",$B100,"TOPFLOW","TOP","TOP","top1",$C100,"top3","Open_Acute_DIV1","TOP5","TOP6","REPORTED","TOP8")</f>
        <v>0</v>
      </c>
      <c r="DA100" s="15">
        <f>_xll.OneStreamExcelAddIn.XFFunctions.XFGetCell("TRUE", "CONSOL", $D$3,"TOT_Entity","USD","Actual",[1]Setup!C21,"PERIODIC",$B100,"TOPFLOW","TOP","TOP","top1",$C100,"top3","Open_Acute_DIV1","TOP5","TOP6","REPORTED","TOP8")</f>
        <v>0</v>
      </c>
      <c r="DB100" s="15">
        <f>_xll.OneStreamExcelAddIn.XFFunctions.XFGetCell("TRUE", "CONSOL", $D$3,"TOT_Entity","USD","Actual",[1]Setup!C22,"PERIODIC",$B100,"TOPFLOW","TOP","TOP","top1",$C100,"top3","Open_Acute_DIV1","TOP5","TOP6","REPORTED","TOP8")</f>
        <v>0</v>
      </c>
      <c r="DC100" s="15">
        <f>_xll.OneStreamExcelAddIn.XFFunctions.XFGetCell("TRUE", "CONSOL", $D$3,"TOT_Entity","USD","Actual",[1]Setup!C23,"PERIODIC",$B100,"TOPFLOW","TOP","TOP","top1",$C100,"top3","Open_Acute_DIV1","TOP5","TOP6","REPORTED","TOP8")</f>
        <v>0</v>
      </c>
      <c r="DD100" s="15">
        <f>_xll.OneStreamExcelAddIn.XFFunctions.XFGetCell("TRUE", "CONSOL", $D$3,"TOT_Entity","USD","Actual",[1]Setup!C24,"PERIODIC",$B100,"TOPFLOW","TOP","TOP","top1",$C100,"top3","Open_Acute_DIV1","TOP5","TOP6","REPORTED","TOP8")</f>
        <v>0</v>
      </c>
      <c r="DE100" s="15">
        <f>_xll.OneStreamExcelAddIn.XFFunctions.XFGetCell("TRUE", "CONSOL", $D$3,"TOT_Entity","USD","Actual",[1]Setup!C25,"PERIODIC",$B100,"TOPFLOW","TOP","TOP","top1",$C100,"top3","Open_Acute_DIV1","TOP5","TOP6","REPORTED","TOP8")</f>
        <v>0</v>
      </c>
      <c r="DF100" s="15">
        <f>_xll.OneStreamExcelAddIn.XFFunctions.XFGetCell("TRUE", "CONSOL", $D$3,"TOT_Entity","USD","Actual",[1]Setup!C26,"PERIODIC",$B100,"TOPFLOW","TOP","TOP","top1",$C100,"top3","Open_Acute_DIV1","TOP5","TOP6","REPORTED","TOP8")</f>
        <v>0</v>
      </c>
      <c r="DG100" s="15">
        <f>_xll.OneStreamExcelAddIn.XFFunctions.XFGetCell("TRUE", "CONSOL", $D$3,"TOT_Entity","USD","Actual",[1]Setup!C27,"PERIODIC",$B100,"TOPFLOW","TOP","TOP","top1",$C100,"top3","Open_Acute_DIV1","TOP5","TOP6","REPORTED","TOP8")</f>
        <v>0</v>
      </c>
      <c r="DH100" s="15">
        <f>_xll.OneStreamExcelAddIn.XFFunctions.XFGetCell("TRUE", "CONSOL", $D$3,"TOT_Entity","USD","Actual",[1]Setup!C28,"PERIODIC",$B100,"TOPFLOW","TOP","TOP","top1",$C100,"top3","Open_Acute_DIV1","TOP5","TOP6","REPORTED","TOP8")</f>
        <v>0</v>
      </c>
      <c r="DI100" s="15"/>
      <c r="DJ100" s="15">
        <f>_xll.OneStreamExcelAddIn.XFFunctions.XFGetCell("TRUE", "CONSOL", $D$3,"TOT_Entity","Aggregated","Budget_Working",[1]Setup!C4,"PERIODIC",$B100,"TOPFLOW","TOP","TOP","top1",$C100,"top3","Open_Acute_DIV1","TOP5","TOP6","REPORTED","TOP8")</f>
        <v>0</v>
      </c>
      <c r="DK100" s="15">
        <f>_xll.OneStreamExcelAddIn.XFFunctions.XFGetCell("TRUE", "CONSOL", $D$3,"TOT_Entity","Aggregated","Budget_Working",[1]Setup!C5,"PERIODIC",$B100,"TOPFLOW","TOP","TOP","top1",$C100,"top3","Open_Acute_DIV1","TOP5","TOP6","REPORTED","TOP8")</f>
        <v>0</v>
      </c>
      <c r="DL100" s="15">
        <f>_xll.OneStreamExcelAddIn.XFFunctions.XFGetCell("TRUE", "CONSOL", $D$3,"TOT_Entity","Aggregated","Budget_Working",[1]Setup!C6,"PERIODIC",$B100,"TOPFLOW","TOP","TOP","top1",$C100,"top3","Open_Acute_DIV1","TOP5","TOP6","REPORTED","TOP8")</f>
        <v>0</v>
      </c>
      <c r="DM100" s="15">
        <f>_xll.OneStreamExcelAddIn.XFFunctions.XFGetCell("TRUE", "CONSOL", $D$3,"TOT_Entity","Aggregated","Budget_Working",[1]Setup!C7,"PERIODIC",$B100,"TOPFLOW","TOP","TOP","top1",$C100,"top3","Open_Acute_DIV1","TOP5","TOP6","REPORTED","TOP8")</f>
        <v>0</v>
      </c>
      <c r="DN100" s="15">
        <f>_xll.OneStreamExcelAddIn.XFFunctions.XFGetCell("TRUE", "CONSOL", $D$3,"TOT_Entity","Aggregated","Budget_Working",[1]Setup!C8,"PERIODIC",$B100,"TOPFLOW","TOP","TOP","top1",$C100,"top3","Open_Acute_DIV1","TOP5","TOP6","REPORTED","TOP8")</f>
        <v>0</v>
      </c>
      <c r="DO100" s="15">
        <f>_xll.OneStreamExcelAddIn.XFFunctions.XFGetCell("TRUE", "CONSOL", $D$3,"TOT_Entity","Aggregated","Budget_Working",[1]Setup!C9,"PERIODIC",$B100,"TOPFLOW","TOP","TOP","top1",$C100,"top3","Open_Acute_DIV1","TOP5","TOP6","REPORTED","TOP8")</f>
        <v>0</v>
      </c>
      <c r="DP100" s="15">
        <f>_xll.OneStreamExcelAddIn.XFFunctions.XFGetCell("TRUE", "CONSOL", $D$3,"TOT_Entity","Aggregated","Budget_Working",[1]Setup!C10,"PERIODIC",$B100,"TOPFLOW","TOP","TOP","top1",$C100,"top3","Open_Acute_DIV1","TOP5","TOP6","REPORTED","TOP8")</f>
        <v>0</v>
      </c>
      <c r="DQ100" s="15">
        <f>_xll.OneStreamExcelAddIn.XFFunctions.XFGetCell("TRUE", "CONSOL", $D$3,"TOT_Entity","Aggregated","Budget_Working",[1]Setup!C11,"PERIODIC",$B100,"TOPFLOW","TOP","TOP","top1",$C100,"top3","Open_Acute_DIV1","TOP5","TOP6","REPORTED","TOP8")</f>
        <v>0</v>
      </c>
      <c r="DR100" s="15">
        <f>_xll.OneStreamExcelAddIn.XFFunctions.XFGetCell("TRUE", "CONSOL", $D$3,"TOT_Entity","Aggregated","Budget_Working",[1]Setup!C12,"PERIODIC",$B100,"TOPFLOW","TOP","TOP","top1",$C100,"top3","Open_Acute_DIV1","TOP5","TOP6","REPORTED","TOP8")</f>
        <v>0</v>
      </c>
      <c r="DS100" s="15">
        <f>_xll.OneStreamExcelAddIn.XFFunctions.XFGetCell("TRUE", "CONSOL", $D$3,"TOT_Entity","Aggregated","Budget_Working",[1]Setup!C13,"PERIODIC",$B100,"TOPFLOW","TOP","TOP","top1",$C100,"top3","Open_Acute_DIV1","TOP5","TOP6","REPORTED","TOP8")</f>
        <v>0</v>
      </c>
      <c r="DT100" s="15">
        <f>_xll.OneStreamExcelAddIn.XFFunctions.XFGetCell("TRUE", "CONSOL", $D$3,"TOT_Entity","Aggregated","Budget_Working",[1]Setup!C14,"PERIODIC",$B100,"TOPFLOW","TOP","TOP","top1",$C100,"top3","Open_Acute_DIV1","TOP5","TOP6","REPORTED","TOP8")</f>
        <v>0</v>
      </c>
      <c r="DU100" s="15">
        <f>_xll.OneStreamExcelAddIn.XFFunctions.XFGetCell("TRUE", "CONSOL", $D$3,"TOT_Entity","Aggregated","Budget_Working",[1]Setup!C15,"PERIODIC",$B100,"TOPFLOW","TOP","TOP","top1",$C100,"top3","Open_Acute_DIV1","TOP5","TOP6","REPORTED","TOP8")</f>
        <v>0</v>
      </c>
      <c r="DV100" s="15"/>
      <c r="DW100" s="15">
        <f>_xll.OneStreamExcelAddIn.XFFunctions.XFGetCell("TRUE", "CONSOL", $D$3,"TOT_Entity","USD","Budget_Final",[1]Setup!C17,"PERIODIC",$B100,"TOPFLOW","TOP","TOP","top1",$C100,"top3","Open_Acute_DIV1","TOP5","TOP6","REPORTED","TOP8")</f>
        <v>0</v>
      </c>
      <c r="DX100" s="15">
        <f>_xll.OneStreamExcelAddIn.XFFunctions.XFGetCell("TRUE", "CONSOL", $D$3,"TOT_Entity","USD","Budget_Final",[1]Setup!C18,"PERIODIC",$B100,"TOPFLOW","TOP","TOP","top1",$C100,"top3","Open_Acute_DIV1","TOP5","TOP6","REPORTED","TOP8")</f>
        <v>0</v>
      </c>
      <c r="DY100" s="15">
        <f>_xll.OneStreamExcelAddIn.XFFunctions.XFGetCell("TRUE", "CONSOL", $D$3,"TOT_Entity","USD","Budget_Final",[1]Setup!C19,"PERIODIC",$B100,"TOPFLOW","TOP","TOP","top1",$C100,"top3","Open_Acute_DIV1","TOP5","TOP6","REPORTED","TOP8")</f>
        <v>0</v>
      </c>
      <c r="DZ100" s="15">
        <f>_xll.OneStreamExcelAddIn.XFFunctions.XFGetCell("TRUE", "CONSOL", $D$3,"TOT_Entity","USD","Budget_Final",[1]Setup!C20,"PERIODIC",$B100,"TOPFLOW","TOP","TOP","top1",$C100,"top3","Open_Acute_DIV1","TOP5","TOP6","REPORTED","TOP8")</f>
        <v>0</v>
      </c>
      <c r="EA100" s="15">
        <f>_xll.OneStreamExcelAddIn.XFFunctions.XFGetCell("TRUE", "CONSOL", $D$3,"TOT_Entity","USD","Budget_Final",[1]Setup!C21,"PERIODIC",$B100,"TOPFLOW","TOP","TOP","top1",$C100,"top3","Open_Acute_DIV1","TOP5","TOP6","REPORTED","TOP8")</f>
        <v>0</v>
      </c>
      <c r="EB100" s="15">
        <f>_xll.OneStreamExcelAddIn.XFFunctions.XFGetCell("TRUE", "CONSOL", $D$3,"TOT_Entity","USD","Budget_Final",[1]Setup!C22,"PERIODIC",$B100,"TOPFLOW","TOP","TOP","top1",$C100,"top3","Open_Acute_DIV1","TOP5","TOP6","REPORTED","TOP8")</f>
        <v>0</v>
      </c>
      <c r="EC100" s="15">
        <f>_xll.OneStreamExcelAddIn.XFFunctions.XFGetCell("TRUE", "CONSOL", $D$3,"TOT_Entity","USD","Budget_Final",[1]Setup!C23,"PERIODIC",$B100,"TOPFLOW","TOP","TOP","top1",$C100,"top3","Open_Acute_DIV1","TOP5","TOP6","REPORTED","TOP8")</f>
        <v>0</v>
      </c>
      <c r="ED100" s="15">
        <f>_xll.OneStreamExcelAddIn.XFFunctions.XFGetCell("TRUE", "CONSOL", $D$3,"TOT_Entity","USD","Budget_Final",[1]Setup!C24,"PERIODIC",$B100,"TOPFLOW","TOP","TOP","top1",$C100,"top3","Open_Acute_DIV1","TOP5","TOP6","REPORTED","TOP8")</f>
        <v>0</v>
      </c>
      <c r="EE100" s="15">
        <f>_xll.OneStreamExcelAddIn.XFFunctions.XFGetCell("TRUE", "CONSOL", $D$3,"TOT_Entity","USD","Budget_Final",[1]Setup!C25,"PERIODIC",$B100,"TOPFLOW","TOP","TOP","top1",$C100,"top3","Open_Acute_DIV1","TOP5","TOP6","REPORTED","TOP8")</f>
        <v>0</v>
      </c>
      <c r="EF100" s="15">
        <f>_xll.OneStreamExcelAddIn.XFFunctions.XFGetCell("TRUE", "CONSOL", $D$3,"TOT_Entity","USD","Budget_Final",[1]Setup!C26,"PERIODIC",$B100,"TOPFLOW","TOP","TOP","top1",$C100,"top3","Open_Acute_DIV1","TOP5","TOP6","REPORTED","TOP8")</f>
        <v>0</v>
      </c>
      <c r="EG100" s="15">
        <f>_xll.OneStreamExcelAddIn.XFFunctions.XFGetCell("TRUE", "CONSOL", $D$3,"TOT_Entity","USD","Budget_Final",[1]Setup!C27,"PERIODIC",$B100,"TOPFLOW","TOP","TOP","top1",$C100,"top3","Open_Acute_DIV1","TOP5","TOP6","REPORTED","TOP8")</f>
        <v>0</v>
      </c>
      <c r="EH100" s="15">
        <f>_xll.OneStreamExcelAddIn.XFFunctions.XFGetCell("TRUE", "CONSOL", $D$3,"TOT_Entity","USD","Budget_Final",[1]Setup!C28,"PERIODIC",$B100,"TOPFLOW","TOP","TOP","top1",$C100,"top3","Open_Acute_DIV1","TOP5","TOP6","REPORTED","TOP8")</f>
        <v>0</v>
      </c>
    </row>
    <row r="101" spans="2:138" x14ac:dyDescent="0.25">
      <c r="B101" s="51">
        <v>92001</v>
      </c>
      <c r="C101" s="115">
        <v>2440</v>
      </c>
      <c r="D101" t="s">
        <v>152</v>
      </c>
      <c r="E101" s="15">
        <f>_xll.OneStreamExcelAddIn.XFFunctions.XFGetCell("TRUE", "CONSOL", $D$3,"TOT_Entity","USD","Actual",$E$3,"PERIODIC",$B101,"TOPFLOW","TOP","TOP","top1",$C101,"top3","Open_Acute_DIV1","TOP5","TOP6","REPORTED","TOP8")</f>
        <v>0</v>
      </c>
      <c r="F101" s="15">
        <f>_xll.OneStreamExcelAddIn.XFFunctions.XFGetCell("TRUE", "CONSOL", $D$3,"TOT_Entity","Aggregated","Budget_Working",$E$3,"PERIODIC",$B101,"TOPFLOW","TOP","TOP","top1",$C101,"top3","Open_Acute_DIV1","TOP5","TOP6","REPORTED","TOP8")</f>
        <v>0</v>
      </c>
      <c r="G101" s="15">
        <f t="shared" si="180"/>
        <v>0</v>
      </c>
      <c r="H101" s="55">
        <f t="shared" si="181"/>
        <v>0</v>
      </c>
      <c r="I101" s="41"/>
      <c r="J101" s="15">
        <f>_xll.OneStreamExcelAddIn.XFFunctions.XFGetCell("TRUE", "CONSOL", $D$3,"TOT_Entity","USD","Actual",$E$3,"YTD",$B101,"TOPFLOW","TOP","TOP","top1",$C101,"top3","Open_Acute_DIV1","TOP5","TOP6","REPORTED","TOP8")</f>
        <v>0</v>
      </c>
      <c r="K101" s="15">
        <f>_xll.OneStreamExcelAddIn.XFFunctions.XFGetCell("TRUE", "CONSOL", $D$3,"TOT_Entity","Aggregated","Budget_Working",$E$3,"YTD",$B101,"TOPFLOW","TOP","TOP","top1",$C101,"top3","Open_Acute_DIV1","TOP5","TOP6","REPORTED","TOP8")</f>
        <v>0</v>
      </c>
      <c r="L101" s="15">
        <f t="shared" si="182"/>
        <v>0</v>
      </c>
      <c r="M101" s="40">
        <f t="shared" si="183"/>
        <v>0</v>
      </c>
      <c r="N101" s="41"/>
      <c r="O101" s="15">
        <f>_xll.OneStreamExcelAddIn.XFFunctions.XFGetCell("TRUE", "CONSOL", $D$3,"TOT_Entity","USD","Actual",$F$3,"YTD",$B101,"TOPFLOW","TOP","TOP","top1",$C101,"top3","Open_Acute_DIV1","TOP5","TOP6","REPORTED","TOP8")</f>
        <v>0</v>
      </c>
      <c r="P101" s="15">
        <f>_xll.OneStreamExcelAddIn.XFFunctions.XFGetCell("TRUE", "CONSOL", $D$3,"TOT_Entity","USD","Actual",$E$3,"YTD",$B101,"TOPFLOW","TOP","TOP","top1",$C101,"top3","Open_Acute_DIV1","TOP5","TOP6","REPORTED","VAR_BW_PY_Actual")</f>
        <v>0</v>
      </c>
      <c r="Q101" s="40">
        <f t="shared" si="210"/>
        <v>0</v>
      </c>
      <c r="R101" s="41"/>
      <c r="S101" s="15">
        <f>_xll.OneStreamExcelAddIn.XFFunctions.XFGetCell("TRUE", "CONSOL", $D$3,"TOT_Entity","USD","MIDFCST",$E$3,"MTD",$B101,"TOPFLOW","TOP","TOP","top1",$C101,"top3","Open_Acute_DIV1","TOP5","TOP6","REPORTED","TOP8")</f>
        <v>0</v>
      </c>
      <c r="T101" s="15">
        <f t="shared" si="184"/>
        <v>0</v>
      </c>
      <c r="U101" s="40">
        <f t="shared" si="185"/>
        <v>0</v>
      </c>
      <c r="V101" s="41"/>
      <c r="W101" s="42"/>
      <c r="X101" s="43"/>
      <c r="Y101" s="42"/>
      <c r="Z101" s="44"/>
      <c r="AB101" s="15">
        <f>_xll.OneStreamExcelAddIn.XFFunctions.XFGetCell("TRUE", "CONSOL", $D$3,"TOT_Entity","USD","Actual",[1]Setup!C4,"PERIODIC",$B101,"TOPFLOW","TOP","TOP","top1",$C101,"top3","Open_Acute_DIV1","TOP5","TOP6","REPORTED","TOP8")</f>
        <v>0</v>
      </c>
      <c r="AC101" s="15">
        <f>_xll.OneStreamExcelAddIn.XFFunctions.XFGetCell("TRUE", "CONSOL", $D$3,"TOT_Entity","Aggregated","Budget_Working",[1]Setup!C4,"PERIODIC",$B101,"TOPFLOW","TOP","TOP","top1",$C101,"top3","Open_Acute_DIV1","TOP5","TOP6","REPORTED","TOP8")</f>
        <v>0</v>
      </c>
      <c r="AD101" s="15">
        <f t="shared" si="186"/>
        <v>0</v>
      </c>
      <c r="AE101" s="40">
        <f t="shared" si="187"/>
        <v>0</v>
      </c>
      <c r="AG101" s="15">
        <f>_xll.OneStreamExcelAddIn.XFFunctions.XFGetCell("TRUE", "CONSOL", $D$3,"TOT_Entity","USD","Actual",[1]Setup!C5,"PERIODIC",$B101,"TOPFLOW","TOP","TOP","top1",$C101,"top3","Open_Acute_DIV1","TOP5","TOP6","REPORTED","TOP8")</f>
        <v>0</v>
      </c>
      <c r="AH101" s="15">
        <f>_xll.OneStreamExcelAddIn.XFFunctions.XFGetCell("TRUE", "CONSOL", $D$3,"TOT_Entity","Aggregated","Budget_Working",[1]Setup!C5,"PERIODIC",$B101,"TOPFLOW","TOP","TOP","top1",$C101,"top3","Open_Acute_DIV1","TOP5","TOP6","REPORTED","TOP8")</f>
        <v>0</v>
      </c>
      <c r="AI101" s="15">
        <f t="shared" si="188"/>
        <v>0</v>
      </c>
      <c r="AJ101" s="40">
        <f t="shared" si="189"/>
        <v>0</v>
      </c>
      <c r="AL101" s="15">
        <f>_xll.OneStreamExcelAddIn.XFFunctions.XFGetCell("TRUE", "CONSOL", $D$3,"TOT_Entity","USD","Actual",[1]Setup!C6,"PERIODIC",$B101,"TOPFLOW","TOP","TOP","top1",$C101,"top3","Open_Acute_DIV1","TOP5","TOP6","REPORTED","TOP8")</f>
        <v>0</v>
      </c>
      <c r="AM101" s="15">
        <f>_xll.OneStreamExcelAddIn.XFFunctions.XFGetCell("TRUE", "CONSOL", $D$3,"TOT_Entity","Aggregated","Budget_Working",[1]Setup!C6,"PERIODIC",$B101,"TOPFLOW","TOP","TOP","top1",$C101,"top3","Open_Acute_DIV1","TOP5","TOP6","REPORTED","TOP8")</f>
        <v>0</v>
      </c>
      <c r="AN101" s="15">
        <f t="shared" si="190"/>
        <v>0</v>
      </c>
      <c r="AO101" s="40">
        <f t="shared" si="191"/>
        <v>0</v>
      </c>
      <c r="AQ101" s="15">
        <f>_xll.OneStreamExcelAddIn.XFFunctions.XFGetCell("TRUE", "CONSOL", $D$3,"TOT_Entity","USD","Actual",[1]Setup!C7,"PERIODIC",$B101,"TOPFLOW","TOP","TOP","top1",$C101,"top3","Open_Acute_DIV1","TOP5","TOP6","REPORTED","TOP8")</f>
        <v>0</v>
      </c>
      <c r="AR101" s="15">
        <f>_xll.OneStreamExcelAddIn.XFFunctions.XFGetCell("TRUE", "CONSOL", $D$3,"TOT_Entity","Aggregated","Budget_Working",[1]Setup!C7,"PERIODIC",$B101,"TOPFLOW","TOP","TOP","top1",$C101,"top3","Open_Acute_DIV1","TOP5","TOP6","REPORTED","TOP8")</f>
        <v>0</v>
      </c>
      <c r="AS101" s="15">
        <f t="shared" si="192"/>
        <v>0</v>
      </c>
      <c r="AT101" s="40">
        <f t="shared" si="193"/>
        <v>0</v>
      </c>
      <c r="AV101" s="15">
        <f>_xll.OneStreamExcelAddIn.XFFunctions.XFGetCell("TRUE", "CONSOL", $D$3,"TOT_Entity","USD","Actual",[1]Setup!C8,"PERIODIC",$B101,"TOPFLOW","TOP","TOP","top1",$C101,"top3","Open_Acute_DIV1","TOP5","TOP6","REPORTED","TOP8")</f>
        <v>0</v>
      </c>
      <c r="AW101" s="15">
        <f>_xll.OneStreamExcelAddIn.XFFunctions.XFGetCell("TRUE", "CONSOL", $D$3,"TOT_Entity","Aggregated","Budget_Working",[1]Setup!C8,"PERIODIC",$B101,"TOPFLOW","TOP","TOP","top1",$C101,"top3","Open_Acute_DIV1","TOP5","TOP6","REPORTED","TOP8")</f>
        <v>0</v>
      </c>
      <c r="AX101" s="15">
        <f t="shared" si="194"/>
        <v>0</v>
      </c>
      <c r="AY101" s="40">
        <f t="shared" si="195"/>
        <v>0</v>
      </c>
      <c r="BA101" s="15">
        <f>_xll.OneStreamExcelAddIn.XFFunctions.XFGetCell("TRUE", "CONSOL", $D$3,"TOT_Entity","USD","Actual",[1]Setup!C9,"PERIODIC",$B101,"TOPFLOW","TOP","TOP","top1",$C101,"top3","Open_Acute_DIV1","TOP5","TOP6","REPORTED","TOP8")</f>
        <v>0</v>
      </c>
      <c r="BB101" s="15">
        <f>_xll.OneStreamExcelAddIn.XFFunctions.XFGetCell("TRUE", "CONSOL", $D$3,"TOT_Entity","Aggregated","Budget_Working",[1]Setup!C9,"PERIODIC",$B101,"TOPFLOW","TOP","TOP","top1",$C101,"top3","Open_Acute_DIV1","TOP5","TOP6","REPORTED","TOP8")</f>
        <v>0</v>
      </c>
      <c r="BC101" s="15">
        <f t="shared" si="196"/>
        <v>0</v>
      </c>
      <c r="BD101" s="40">
        <f t="shared" si="197"/>
        <v>0</v>
      </c>
      <c r="BF101" s="15">
        <f>_xll.OneStreamExcelAddIn.XFFunctions.XFGetCell("TRUE", "CONSOL", $D$3,"TOT_Entity","USD","Actual",[1]Setup!C10,"PERIODIC",$B101,"TOPFLOW","TOP","TOP","top1",$C101,"top3","Open_Acute_DIV1","TOP5","TOP6","REPORTED","TOP8")</f>
        <v>0</v>
      </c>
      <c r="BG101" s="15">
        <f>_xll.OneStreamExcelAddIn.XFFunctions.XFGetCell("TRUE", "CONSOL", $D$3,"TOT_Entity","Aggregated","Budget_Working",[1]Setup!C10,"PERIODIC",$B101,"TOPFLOW","TOP","TOP","top1",$C101,"top3","Open_Acute_DIV1","TOP5","TOP6","REPORTED","TOP8")</f>
        <v>0</v>
      </c>
      <c r="BH101" s="15">
        <f t="shared" si="198"/>
        <v>0</v>
      </c>
      <c r="BI101" s="40">
        <f t="shared" si="199"/>
        <v>0</v>
      </c>
      <c r="BK101" s="15">
        <f>_xll.OneStreamExcelAddIn.XFFunctions.XFGetCell("TRUE", "CONSOL", $D$3,"TOT_Entity","USD","Actual",[1]Setup!C11,"PERIODIC",$B101,"TOPFLOW","TOP","TOP","top1",$C101,"top3","Open_Acute_DIV1","TOP5","TOP6","REPORTED","TOP8")</f>
        <v>0</v>
      </c>
      <c r="BL101" s="15">
        <f>_xll.OneStreamExcelAddIn.XFFunctions.XFGetCell("TRUE", "CONSOL", $D$3,"TOT_Entity","Aggregated","Budget_Working",[1]Setup!C11,"PERIODIC",$B101,"TOPFLOW","TOP","TOP","top1",$C101,"top3","Open_Acute_DIV1","TOP5","TOP6","REPORTED","TOP8")</f>
        <v>0</v>
      </c>
      <c r="BM101" s="15">
        <f t="shared" si="200"/>
        <v>0</v>
      </c>
      <c r="BN101" s="40">
        <f t="shared" si="201"/>
        <v>0</v>
      </c>
      <c r="BP101" s="15">
        <f>_xll.OneStreamExcelAddIn.XFFunctions.XFGetCell("TRUE", "CONSOL", $D$3,"TOT_Entity","USD","Actual",[1]Setup!C12,"PERIODIC",$B101,"TOPFLOW","TOP","TOP","top1",$C101,"top3","Open_Acute_DIV1","TOP5","TOP6","REPORTED","TOP8")</f>
        <v>0</v>
      </c>
      <c r="BQ101" s="15">
        <f>_xll.OneStreamExcelAddIn.XFFunctions.XFGetCell("TRUE", "CONSOL", $D$3,"TOT_Entity","Aggregated","Budget_Working",[1]Setup!C12,"PERIODIC",$B101,"TOPFLOW","TOP","TOP","top1",$C101,"top3","Open_Acute_DIV1","TOP5","TOP6","REPORTED","TOP8")</f>
        <v>0</v>
      </c>
      <c r="BR101" s="15">
        <f t="shared" si="202"/>
        <v>0</v>
      </c>
      <c r="BS101" s="40">
        <f t="shared" si="203"/>
        <v>0</v>
      </c>
      <c r="BU101" s="15">
        <f>_xll.OneStreamExcelAddIn.XFFunctions.XFGetCell("TRUE", "CONSOL", $D$3,"TOT_Entity","USD","Actual",[1]Setup!C13,"PERIODIC",$B101,"TOPFLOW","TOP","TOP","top1",$C101,"top3","Open_Acute_DIV1","TOP5","TOP6","REPORTED","TOP8")</f>
        <v>0</v>
      </c>
      <c r="BV101" s="15">
        <f>_xll.OneStreamExcelAddIn.XFFunctions.XFGetCell("TRUE", "CONSOL", $D$3,"TOT_Entity","Aggregated","Budget_Working",[1]Setup!C13,"PERIODIC",$B101,"TOPFLOW","TOP","TOP","top1",$C101,"top3","Open_Acute_DIV1","TOP5","TOP6","REPORTED","TOP8")</f>
        <v>0</v>
      </c>
      <c r="BW101" s="15">
        <f t="shared" si="204"/>
        <v>0</v>
      </c>
      <c r="BX101" s="40">
        <f t="shared" si="205"/>
        <v>0</v>
      </c>
      <c r="BZ101" s="15">
        <f>_xll.OneStreamExcelAddIn.XFFunctions.XFGetCell("TRUE", "CONSOL", $D$3,"TOT_Entity","USD","Actual",[1]Setup!C14,"PERIODIC",$B101,"TOPFLOW","TOP","TOP","top1",$C101,"top3","Open_Acute_DIV1","TOP5","TOP6","REPORTED","TOP8")</f>
        <v>0</v>
      </c>
      <c r="CA101" s="15">
        <f>_xll.OneStreamExcelAddIn.XFFunctions.XFGetCell("TRUE", "CONSOL", $D$3,"TOT_Entity","Aggregated","Budget_Working",[1]Setup!C14,"PERIODIC",$B101,"TOPFLOW","TOP","TOP","top1",$C101,"top3","Open_Acute_DIV1","TOP5","TOP6","REPORTED","TOP8")</f>
        <v>0</v>
      </c>
      <c r="CB101" s="15">
        <f t="shared" si="206"/>
        <v>0</v>
      </c>
      <c r="CC101" s="40">
        <f t="shared" si="207"/>
        <v>0</v>
      </c>
      <c r="CE101" s="15">
        <f>_xll.OneStreamExcelAddIn.XFFunctions.XFGetCell("TRUE", "CONSOL", $D$3,"TOT_Entity","USD","Actual",[1]Setup!C15,"PERIODIC",$B101,"TOPFLOW","TOP","TOP","top1",$C101,"top3","Open_Acute_DIV1","TOP5","TOP6","REPORTED","TOP8")</f>
        <v>0</v>
      </c>
      <c r="CF101" s="15">
        <f>_xll.OneStreamExcelAddIn.XFFunctions.XFGetCell("TRUE", "CONSOL", $D$3,"TOT_Entity","Aggregated","Budget_Working",[1]Setup!C15,"PERIODIC",$B101,"TOPFLOW","TOP","TOP","top1",$C101,"top3","Open_Acute_DIV1","TOP5","TOP6","REPORTED","TOP8")</f>
        <v>0</v>
      </c>
      <c r="CG101" s="15">
        <f t="shared" si="208"/>
        <v>0</v>
      </c>
      <c r="CH101" s="40">
        <f t="shared" si="209"/>
        <v>0</v>
      </c>
      <c r="CI101" s="15"/>
      <c r="CJ101" s="15">
        <f>_xll.OneStreamExcelAddIn.XFFunctions.XFGetCell("TRUE", "CONSOL", $D$3,"TOT_Entity","USD","Actual",[1]Setup!C4,"PERIODIC",$B101,"TOPFLOW","TOP","TOP","top1",$C101,"top3","Open_Acute_DIV1","TOP5","TOP6","REPORTED","TOP8")</f>
        <v>0</v>
      </c>
      <c r="CK101" s="15">
        <f>_xll.OneStreamExcelAddIn.XFFunctions.XFGetCell("TRUE", "CONSOL", $D$3,"TOT_Entity","USD","Actual",[1]Setup!C5,"PERIODIC",$B101,"TOPFLOW","TOP","TOP","top1",$C101,"top3","Open_Acute_DIV1","TOP5","TOP6","REPORTED","TOP8")</f>
        <v>0</v>
      </c>
      <c r="CL101" s="15">
        <f>_xll.OneStreamExcelAddIn.XFFunctions.XFGetCell("TRUE", "CONSOL", $D$3,"TOT_Entity","USD","Actual",[1]Setup!C6,"PERIODIC",$B101,"TOPFLOW","TOP","TOP","top1",$C101,"top3","Open_Acute_DIV1","TOP5","TOP6","REPORTED","TOP8")</f>
        <v>0</v>
      </c>
      <c r="CM101" s="15">
        <f>_xll.OneStreamExcelAddIn.XFFunctions.XFGetCell("TRUE", "CONSOL", $D$3,"TOT_Entity","USD","Actual",[1]Setup!C7,"PERIODIC",$B101,"TOPFLOW","TOP","TOP","top1",$C101,"top3","Open_Acute_DIV1","TOP5","TOP6","REPORTED","TOP8")</f>
        <v>0</v>
      </c>
      <c r="CN101" s="15">
        <f>_xll.OneStreamExcelAddIn.XFFunctions.XFGetCell("TRUE", "CONSOL", $D$3,"TOT_Entity","USD","Actual",[1]Setup!C8,"PERIODIC",$B101,"TOPFLOW","TOP","TOP","top1",$C101,"top3","Open_Acute_DIV1","TOP5","TOP6","REPORTED","TOP8")</f>
        <v>0</v>
      </c>
      <c r="CO101" s="15">
        <f>_xll.OneStreamExcelAddIn.XFFunctions.XFGetCell("TRUE", "CONSOL", $D$3,"TOT_Entity","USD","Actual",[1]Setup!C9,"PERIODIC",$B101,"TOPFLOW","TOP","TOP","top1",$C101,"top3","Open_Acute_DIV1","TOP5","TOP6","REPORTED","TOP8")</f>
        <v>0</v>
      </c>
      <c r="CP101" s="15">
        <f>_xll.OneStreamExcelAddIn.XFFunctions.XFGetCell("TRUE", "CONSOL", $D$3,"TOT_Entity","USD","Actual",[1]Setup!C10,"PERIODIC",$B101,"TOPFLOW","TOP","TOP","top1",$C101,"top3","Open_Acute_DIV1","TOP5","TOP6","REPORTED","TOP8")</f>
        <v>0</v>
      </c>
      <c r="CQ101" s="15">
        <f>_xll.OneStreamExcelAddIn.XFFunctions.XFGetCell("TRUE", "CONSOL", $D$3,"TOT_Entity","USD","Actual",[1]Setup!C11,"PERIODIC",$B101,"TOPFLOW","TOP","TOP","top1",$C101,"top3","Open_Acute_DIV1","TOP5","TOP6","REPORTED","TOP8")</f>
        <v>0</v>
      </c>
      <c r="CR101" s="15">
        <f>_xll.OneStreamExcelAddIn.XFFunctions.XFGetCell("TRUE", "CONSOL", $D$3,"TOT_Entity","USD","Actual",[1]Setup!C12,"PERIODIC",$B101,"TOPFLOW","TOP","TOP","top1",$C101,"top3","Open_Acute_DIV1","TOP5","TOP6","REPORTED","TOP8")</f>
        <v>0</v>
      </c>
      <c r="CS101" s="15">
        <f>_xll.OneStreamExcelAddIn.XFFunctions.XFGetCell("TRUE", "CONSOL", $D$3,"TOT_Entity","USD","Actual",[1]Setup!C13,"PERIODIC",$B101,"TOPFLOW","TOP","TOP","top1",$C101,"top3","Open_Acute_DIV1","TOP5","TOP6","REPORTED","TOP8")</f>
        <v>0</v>
      </c>
      <c r="CT101" s="15">
        <f>_xll.OneStreamExcelAddIn.XFFunctions.XFGetCell("TRUE", "CONSOL", $D$3,"TOT_Entity","USD","Actual",[1]Setup!C14,"PERIODIC",$B101,"TOPFLOW","TOP","TOP","top1",$C101,"top3","Open_Acute_DIV1","TOP5","TOP6","REPORTED","TOP8")</f>
        <v>0</v>
      </c>
      <c r="CU101" s="15">
        <f>_xll.OneStreamExcelAddIn.XFFunctions.XFGetCell("TRUE", "CONSOL", $D$3,"TOT_Entity","USD","Actual",[1]Setup!C15,"PERIODIC",$B101,"TOPFLOW","TOP","TOP","top1",$C101,"top3","Open_Acute_DIV1","TOP5","TOP6","REPORTED","TOP8")</f>
        <v>0</v>
      </c>
      <c r="CV101" s="15"/>
      <c r="CW101" s="15">
        <f>_xll.OneStreamExcelAddIn.XFFunctions.XFGetCell("TRUE", "CONSOL", $D$3,"TOT_Entity","USD","Actual",[1]Setup!C17,"PERIODIC",$B101,"TOPFLOW","TOP","TOP","top1",$C101,"top3","Open_Acute_DIV1","TOP5","TOP6","REPORTED","TOP8")</f>
        <v>0</v>
      </c>
      <c r="CX101" s="15">
        <f>_xll.OneStreamExcelAddIn.XFFunctions.XFGetCell("TRUE", "CONSOL", $D$3,"TOT_Entity","USD","Actual",[1]Setup!C18,"PERIODIC",$B101,"TOPFLOW","TOP","TOP","top1",$C101,"top3","Open_Acute_DIV1","TOP5","TOP6","REPORTED","TOP8")</f>
        <v>0</v>
      </c>
      <c r="CY101" s="15">
        <f>_xll.OneStreamExcelAddIn.XFFunctions.XFGetCell("TRUE", "CONSOL", $D$3,"TOT_Entity","USD","Actual",[1]Setup!C19,"PERIODIC",$B101,"TOPFLOW","TOP","TOP","top1",$C101,"top3","Open_Acute_DIV1","TOP5","TOP6","REPORTED","TOP8")</f>
        <v>0</v>
      </c>
      <c r="CZ101" s="15">
        <f>_xll.OneStreamExcelAddIn.XFFunctions.XFGetCell("TRUE", "CONSOL", $D$3,"TOT_Entity","USD","Actual",[1]Setup!C20,"PERIODIC",$B101,"TOPFLOW","TOP","TOP","top1",$C101,"top3","Open_Acute_DIV1","TOP5","TOP6","REPORTED","TOP8")</f>
        <v>0</v>
      </c>
      <c r="DA101" s="15">
        <f>_xll.OneStreamExcelAddIn.XFFunctions.XFGetCell("TRUE", "CONSOL", $D$3,"TOT_Entity","USD","Actual",[1]Setup!C21,"PERIODIC",$B101,"TOPFLOW","TOP","TOP","top1",$C101,"top3","Open_Acute_DIV1","TOP5","TOP6","REPORTED","TOP8")</f>
        <v>0</v>
      </c>
      <c r="DB101" s="15">
        <f>_xll.OneStreamExcelAddIn.XFFunctions.XFGetCell("TRUE", "CONSOL", $D$3,"TOT_Entity","USD","Actual",[1]Setup!C22,"PERIODIC",$B101,"TOPFLOW","TOP","TOP","top1",$C101,"top3","Open_Acute_DIV1","TOP5","TOP6","REPORTED","TOP8")</f>
        <v>0</v>
      </c>
      <c r="DC101" s="15">
        <f>_xll.OneStreamExcelAddIn.XFFunctions.XFGetCell("TRUE", "CONSOL", $D$3,"TOT_Entity","USD","Actual",[1]Setup!C23,"PERIODIC",$B101,"TOPFLOW","TOP","TOP","top1",$C101,"top3","Open_Acute_DIV1","TOP5","TOP6","REPORTED","TOP8")</f>
        <v>0</v>
      </c>
      <c r="DD101" s="15">
        <f>_xll.OneStreamExcelAddIn.XFFunctions.XFGetCell("TRUE", "CONSOL", $D$3,"TOT_Entity","USD","Actual",[1]Setup!C24,"PERIODIC",$B101,"TOPFLOW","TOP","TOP","top1",$C101,"top3","Open_Acute_DIV1","TOP5","TOP6","REPORTED","TOP8")</f>
        <v>0</v>
      </c>
      <c r="DE101" s="15">
        <f>_xll.OneStreamExcelAddIn.XFFunctions.XFGetCell("TRUE", "CONSOL", $D$3,"TOT_Entity","USD","Actual",[1]Setup!C25,"PERIODIC",$B101,"TOPFLOW","TOP","TOP","top1",$C101,"top3","Open_Acute_DIV1","TOP5","TOP6","REPORTED","TOP8")</f>
        <v>0</v>
      </c>
      <c r="DF101" s="15">
        <f>_xll.OneStreamExcelAddIn.XFFunctions.XFGetCell("TRUE", "CONSOL", $D$3,"TOT_Entity","USD","Actual",[1]Setup!C26,"PERIODIC",$B101,"TOPFLOW","TOP","TOP","top1",$C101,"top3","Open_Acute_DIV1","TOP5","TOP6","REPORTED","TOP8")</f>
        <v>0</v>
      </c>
      <c r="DG101" s="15">
        <f>_xll.OneStreamExcelAddIn.XFFunctions.XFGetCell("TRUE", "CONSOL", $D$3,"TOT_Entity","USD","Actual",[1]Setup!C27,"PERIODIC",$B101,"TOPFLOW","TOP","TOP","top1",$C101,"top3","Open_Acute_DIV1","TOP5","TOP6","REPORTED","TOP8")</f>
        <v>0</v>
      </c>
      <c r="DH101" s="15">
        <f>_xll.OneStreamExcelAddIn.XFFunctions.XFGetCell("TRUE", "CONSOL", $D$3,"TOT_Entity","USD","Actual",[1]Setup!C28,"PERIODIC",$B101,"TOPFLOW","TOP","TOP","top1",$C101,"top3","Open_Acute_DIV1","TOP5","TOP6","REPORTED","TOP8")</f>
        <v>0</v>
      </c>
      <c r="DI101" s="15"/>
      <c r="DJ101" s="15">
        <f>_xll.OneStreamExcelAddIn.XFFunctions.XFGetCell("TRUE", "CONSOL", $D$3,"TOT_Entity","Aggregated","Budget_Working",[1]Setup!C4,"PERIODIC",$B101,"TOPFLOW","TOP","TOP","top1",$C101,"top3","Open_Acute_DIV1","TOP5","TOP6","REPORTED","TOP8")</f>
        <v>0</v>
      </c>
      <c r="DK101" s="15">
        <f>_xll.OneStreamExcelAddIn.XFFunctions.XFGetCell("TRUE", "CONSOL", $D$3,"TOT_Entity","Aggregated","Budget_Working",[1]Setup!C5,"PERIODIC",$B101,"TOPFLOW","TOP","TOP","top1",$C101,"top3","Open_Acute_DIV1","TOP5","TOP6","REPORTED","TOP8")</f>
        <v>0</v>
      </c>
      <c r="DL101" s="15">
        <f>_xll.OneStreamExcelAddIn.XFFunctions.XFGetCell("TRUE", "CONSOL", $D$3,"TOT_Entity","Aggregated","Budget_Working",[1]Setup!C6,"PERIODIC",$B101,"TOPFLOW","TOP","TOP","top1",$C101,"top3","Open_Acute_DIV1","TOP5","TOP6","REPORTED","TOP8")</f>
        <v>0</v>
      </c>
      <c r="DM101" s="15">
        <f>_xll.OneStreamExcelAddIn.XFFunctions.XFGetCell("TRUE", "CONSOL", $D$3,"TOT_Entity","Aggregated","Budget_Working",[1]Setup!C7,"PERIODIC",$B101,"TOPFLOW","TOP","TOP","top1",$C101,"top3","Open_Acute_DIV1","TOP5","TOP6","REPORTED","TOP8")</f>
        <v>0</v>
      </c>
      <c r="DN101" s="15">
        <f>_xll.OneStreamExcelAddIn.XFFunctions.XFGetCell("TRUE", "CONSOL", $D$3,"TOT_Entity","Aggregated","Budget_Working",[1]Setup!C8,"PERIODIC",$B101,"TOPFLOW","TOP","TOP","top1",$C101,"top3","Open_Acute_DIV1","TOP5","TOP6","REPORTED","TOP8")</f>
        <v>0</v>
      </c>
      <c r="DO101" s="15">
        <f>_xll.OneStreamExcelAddIn.XFFunctions.XFGetCell("TRUE", "CONSOL", $D$3,"TOT_Entity","Aggregated","Budget_Working",[1]Setup!C9,"PERIODIC",$B101,"TOPFLOW","TOP","TOP","top1",$C101,"top3","Open_Acute_DIV1","TOP5","TOP6","REPORTED","TOP8")</f>
        <v>0</v>
      </c>
      <c r="DP101" s="15">
        <f>_xll.OneStreamExcelAddIn.XFFunctions.XFGetCell("TRUE", "CONSOL", $D$3,"TOT_Entity","Aggregated","Budget_Working",[1]Setup!C10,"PERIODIC",$B101,"TOPFLOW","TOP","TOP","top1",$C101,"top3","Open_Acute_DIV1","TOP5","TOP6","REPORTED","TOP8")</f>
        <v>0</v>
      </c>
      <c r="DQ101" s="15">
        <f>_xll.OneStreamExcelAddIn.XFFunctions.XFGetCell("TRUE", "CONSOL", $D$3,"TOT_Entity","Aggregated","Budget_Working",[1]Setup!C11,"PERIODIC",$B101,"TOPFLOW","TOP","TOP","top1",$C101,"top3","Open_Acute_DIV1","TOP5","TOP6","REPORTED","TOP8")</f>
        <v>0</v>
      </c>
      <c r="DR101" s="15">
        <f>_xll.OneStreamExcelAddIn.XFFunctions.XFGetCell("TRUE", "CONSOL", $D$3,"TOT_Entity","Aggregated","Budget_Working",[1]Setup!C12,"PERIODIC",$B101,"TOPFLOW","TOP","TOP","top1",$C101,"top3","Open_Acute_DIV1","TOP5","TOP6","REPORTED","TOP8")</f>
        <v>0</v>
      </c>
      <c r="DS101" s="15">
        <f>_xll.OneStreamExcelAddIn.XFFunctions.XFGetCell("TRUE", "CONSOL", $D$3,"TOT_Entity","Aggregated","Budget_Working",[1]Setup!C13,"PERIODIC",$B101,"TOPFLOW","TOP","TOP","top1",$C101,"top3","Open_Acute_DIV1","TOP5","TOP6","REPORTED","TOP8")</f>
        <v>0</v>
      </c>
      <c r="DT101" s="15">
        <f>_xll.OneStreamExcelAddIn.XFFunctions.XFGetCell("TRUE", "CONSOL", $D$3,"TOT_Entity","Aggregated","Budget_Working",[1]Setup!C14,"PERIODIC",$B101,"TOPFLOW","TOP","TOP","top1",$C101,"top3","Open_Acute_DIV1","TOP5","TOP6","REPORTED","TOP8")</f>
        <v>0</v>
      </c>
      <c r="DU101" s="15">
        <f>_xll.OneStreamExcelAddIn.XFFunctions.XFGetCell("TRUE", "CONSOL", $D$3,"TOT_Entity","Aggregated","Budget_Working",[1]Setup!C15,"PERIODIC",$B101,"TOPFLOW","TOP","TOP","top1",$C101,"top3","Open_Acute_DIV1","TOP5","TOP6","REPORTED","TOP8")</f>
        <v>0</v>
      </c>
      <c r="DV101" s="15"/>
      <c r="DW101" s="15">
        <f>_xll.OneStreamExcelAddIn.XFFunctions.XFGetCell("TRUE", "CONSOL", $D$3,"TOT_Entity","USD","Budget_Final",[1]Setup!C17,"PERIODIC",$B101,"TOPFLOW","TOP","TOP","top1",$C101,"top3","Open_Acute_DIV1","TOP5","TOP6","REPORTED","TOP8")</f>
        <v>0</v>
      </c>
      <c r="DX101" s="15">
        <f>_xll.OneStreamExcelAddIn.XFFunctions.XFGetCell("TRUE", "CONSOL", $D$3,"TOT_Entity","USD","Budget_Final",[1]Setup!C18,"PERIODIC",$B101,"TOPFLOW","TOP","TOP","top1",$C101,"top3","Open_Acute_DIV1","TOP5","TOP6","REPORTED","TOP8")</f>
        <v>0</v>
      </c>
      <c r="DY101" s="15">
        <f>_xll.OneStreamExcelAddIn.XFFunctions.XFGetCell("TRUE", "CONSOL", $D$3,"TOT_Entity","USD","Budget_Final",[1]Setup!C19,"PERIODIC",$B101,"TOPFLOW","TOP","TOP","top1",$C101,"top3","Open_Acute_DIV1","TOP5","TOP6","REPORTED","TOP8")</f>
        <v>0</v>
      </c>
      <c r="DZ101" s="15">
        <f>_xll.OneStreamExcelAddIn.XFFunctions.XFGetCell("TRUE", "CONSOL", $D$3,"TOT_Entity","USD","Budget_Final",[1]Setup!C20,"PERIODIC",$B101,"TOPFLOW","TOP","TOP","top1",$C101,"top3","Open_Acute_DIV1","TOP5","TOP6","REPORTED","TOP8")</f>
        <v>0</v>
      </c>
      <c r="EA101" s="15">
        <f>_xll.OneStreamExcelAddIn.XFFunctions.XFGetCell("TRUE", "CONSOL", $D$3,"TOT_Entity","USD","Budget_Final",[1]Setup!C21,"PERIODIC",$B101,"TOPFLOW","TOP","TOP","top1",$C101,"top3","Open_Acute_DIV1","TOP5","TOP6","REPORTED","TOP8")</f>
        <v>0</v>
      </c>
      <c r="EB101" s="15">
        <f>_xll.OneStreamExcelAddIn.XFFunctions.XFGetCell("TRUE", "CONSOL", $D$3,"TOT_Entity","USD","Budget_Final",[1]Setup!C22,"PERIODIC",$B101,"TOPFLOW","TOP","TOP","top1",$C101,"top3","Open_Acute_DIV1","TOP5","TOP6","REPORTED","TOP8")</f>
        <v>0</v>
      </c>
      <c r="EC101" s="15">
        <f>_xll.OneStreamExcelAddIn.XFFunctions.XFGetCell("TRUE", "CONSOL", $D$3,"TOT_Entity","USD","Budget_Final",[1]Setup!C23,"PERIODIC",$B101,"TOPFLOW","TOP","TOP","top1",$C101,"top3","Open_Acute_DIV1","TOP5","TOP6","REPORTED","TOP8")</f>
        <v>0</v>
      </c>
      <c r="ED101" s="15">
        <f>_xll.OneStreamExcelAddIn.XFFunctions.XFGetCell("TRUE", "CONSOL", $D$3,"TOT_Entity","USD","Budget_Final",[1]Setup!C24,"PERIODIC",$B101,"TOPFLOW","TOP","TOP","top1",$C101,"top3","Open_Acute_DIV1","TOP5","TOP6","REPORTED","TOP8")</f>
        <v>0</v>
      </c>
      <c r="EE101" s="15">
        <f>_xll.OneStreamExcelAddIn.XFFunctions.XFGetCell("TRUE", "CONSOL", $D$3,"TOT_Entity","USD","Budget_Final",[1]Setup!C25,"PERIODIC",$B101,"TOPFLOW","TOP","TOP","top1",$C101,"top3","Open_Acute_DIV1","TOP5","TOP6","REPORTED","TOP8")</f>
        <v>0</v>
      </c>
      <c r="EF101" s="15">
        <f>_xll.OneStreamExcelAddIn.XFFunctions.XFGetCell("TRUE", "CONSOL", $D$3,"TOT_Entity","USD","Budget_Final",[1]Setup!C26,"PERIODIC",$B101,"TOPFLOW","TOP","TOP","top1",$C101,"top3","Open_Acute_DIV1","TOP5","TOP6","REPORTED","TOP8")</f>
        <v>0</v>
      </c>
      <c r="EG101" s="15">
        <f>_xll.OneStreamExcelAddIn.XFFunctions.XFGetCell("TRUE", "CONSOL", $D$3,"TOT_Entity","USD","Budget_Final",[1]Setup!C27,"PERIODIC",$B101,"TOPFLOW","TOP","TOP","top1",$C101,"top3","Open_Acute_DIV1","TOP5","TOP6","REPORTED","TOP8")</f>
        <v>0</v>
      </c>
      <c r="EH101" s="15">
        <f>_xll.OneStreamExcelAddIn.XFFunctions.XFGetCell("TRUE", "CONSOL", $D$3,"TOT_Entity","USD","Budget_Final",[1]Setup!C28,"PERIODIC",$B101,"TOPFLOW","TOP","TOP","top1",$C101,"top3","Open_Acute_DIV1","TOP5","TOP6","REPORTED","TOP8")</f>
        <v>0</v>
      </c>
    </row>
    <row r="102" spans="2:138" x14ac:dyDescent="0.25">
      <c r="B102" s="51"/>
      <c r="C102" s="115"/>
      <c r="D102" s="116" t="s">
        <v>153</v>
      </c>
      <c r="E102" s="15">
        <f>SUM(E100:E101)</f>
        <v>0</v>
      </c>
      <c r="F102" s="15">
        <f>SUM(F100:F101)</f>
        <v>0</v>
      </c>
      <c r="G102" s="15">
        <f t="shared" si="180"/>
        <v>0</v>
      </c>
      <c r="H102" s="55">
        <f t="shared" si="181"/>
        <v>0</v>
      </c>
      <c r="I102" s="41"/>
      <c r="J102" s="15">
        <f>SUM(J100:J101)</f>
        <v>0</v>
      </c>
      <c r="K102" s="15">
        <f>SUM(K100:K101)</f>
        <v>0</v>
      </c>
      <c r="L102" s="15">
        <f t="shared" si="182"/>
        <v>0</v>
      </c>
      <c r="M102" s="40">
        <f t="shared" si="183"/>
        <v>0</v>
      </c>
      <c r="N102" s="41"/>
      <c r="O102" s="15">
        <f>SUM(O100:O101)</f>
        <v>0</v>
      </c>
      <c r="P102" s="15">
        <f>SUM(P100:P101)</f>
        <v>0</v>
      </c>
      <c r="Q102" s="40">
        <f t="shared" si="210"/>
        <v>0</v>
      </c>
      <c r="R102" s="41"/>
      <c r="S102" s="15">
        <f>SUM(S100:S101)</f>
        <v>0</v>
      </c>
      <c r="T102" s="15">
        <f t="shared" si="184"/>
        <v>0</v>
      </c>
      <c r="U102" s="40">
        <f t="shared" si="185"/>
        <v>0</v>
      </c>
      <c r="V102" s="41"/>
      <c r="W102" s="42"/>
      <c r="X102" s="43"/>
      <c r="Y102" s="42"/>
      <c r="Z102" s="44"/>
      <c r="AB102" s="15">
        <f>SUM(AB100:AB101)</f>
        <v>0</v>
      </c>
      <c r="AC102" s="15">
        <f>SUM(AC100:AC101)</f>
        <v>0</v>
      </c>
      <c r="AD102" s="15"/>
      <c r="AE102" s="40"/>
      <c r="AG102" s="15">
        <f>SUM(AG100:AG101)</f>
        <v>0</v>
      </c>
      <c r="AH102" s="15">
        <f>SUM(AH100:AH101)</f>
        <v>0</v>
      </c>
      <c r="AI102" s="15"/>
      <c r="AJ102" s="40"/>
      <c r="AL102" s="15">
        <f>SUM(AL100:AL101)</f>
        <v>0</v>
      </c>
      <c r="AM102" s="15">
        <f>SUM(AM100:AM101)</f>
        <v>0</v>
      </c>
      <c r="AN102" s="15"/>
      <c r="AO102" s="40"/>
      <c r="AQ102" s="15">
        <f>SUM(AQ100:AQ101)</f>
        <v>0</v>
      </c>
      <c r="AR102" s="15">
        <f>SUM(AR100:AR101)</f>
        <v>0</v>
      </c>
      <c r="AS102" s="15"/>
      <c r="AT102" s="40"/>
      <c r="AV102" s="15">
        <f>SUM(AV100:AV101)</f>
        <v>0</v>
      </c>
      <c r="AW102" s="15">
        <f>SUM(AW100:AW101)</f>
        <v>0</v>
      </c>
      <c r="AX102" s="15"/>
      <c r="AY102" s="40"/>
      <c r="BA102" s="15">
        <f>SUM(BA100:BA101)</f>
        <v>0</v>
      </c>
      <c r="BB102" s="15">
        <f>SUM(BB100:BB101)</f>
        <v>0</v>
      </c>
      <c r="BC102" s="15"/>
      <c r="BD102" s="40"/>
      <c r="BF102" s="15">
        <f>SUM(BF100:BF101)</f>
        <v>0</v>
      </c>
      <c r="BG102" s="15">
        <f>SUM(BG100:BG101)</f>
        <v>0</v>
      </c>
      <c r="BH102" s="15"/>
      <c r="BI102" s="40"/>
      <c r="BK102" s="15">
        <f>SUM(BK100:BK101)</f>
        <v>0</v>
      </c>
      <c r="BL102" s="15">
        <f>SUM(BL100:BL101)</f>
        <v>0</v>
      </c>
      <c r="BM102" s="15"/>
      <c r="BN102" s="40"/>
      <c r="BP102" s="15">
        <f>SUM(BP100:BP101)</f>
        <v>0</v>
      </c>
      <c r="BQ102" s="15">
        <f>SUM(BQ100:BQ101)</f>
        <v>0</v>
      </c>
      <c r="BR102" s="15"/>
      <c r="BS102" s="40"/>
      <c r="BU102" s="15">
        <f>SUM(BU100:BU101)</f>
        <v>0</v>
      </c>
      <c r="BV102" s="15">
        <f>SUM(BV100:BV101)</f>
        <v>0</v>
      </c>
      <c r="BW102" s="15"/>
      <c r="BX102" s="40"/>
      <c r="BZ102" s="15">
        <f>SUM(BZ100:BZ101)</f>
        <v>0</v>
      </c>
      <c r="CA102" s="15">
        <f>SUM(CA100:CA101)</f>
        <v>0</v>
      </c>
      <c r="CB102" s="15"/>
      <c r="CC102" s="40"/>
      <c r="CE102" s="15">
        <f>SUM(CE100:CE101)</f>
        <v>0</v>
      </c>
      <c r="CF102" s="15">
        <f>SUM(CF100:CF101)</f>
        <v>0</v>
      </c>
      <c r="CG102" s="15"/>
      <c r="CH102" s="40"/>
      <c r="CI102" s="15"/>
      <c r="CJ102" s="15">
        <f t="shared" ref="CJ102:CU102" si="219">SUM(CJ96:CJ101)+CJ98</f>
        <v>0</v>
      </c>
      <c r="CK102" s="15">
        <f t="shared" si="219"/>
        <v>0</v>
      </c>
      <c r="CL102" s="15">
        <f t="shared" si="219"/>
        <v>0</v>
      </c>
      <c r="CM102" s="15">
        <f t="shared" si="219"/>
        <v>0</v>
      </c>
      <c r="CN102" s="15">
        <f t="shared" si="219"/>
        <v>0</v>
      </c>
      <c r="CO102" s="15">
        <f t="shared" si="219"/>
        <v>0</v>
      </c>
      <c r="CP102" s="15">
        <f t="shared" si="219"/>
        <v>0</v>
      </c>
      <c r="CQ102" s="15">
        <f t="shared" si="219"/>
        <v>0</v>
      </c>
      <c r="CR102" s="15">
        <f t="shared" si="219"/>
        <v>0</v>
      </c>
      <c r="CS102" s="15">
        <f t="shared" si="219"/>
        <v>0</v>
      </c>
      <c r="CT102" s="15">
        <f t="shared" si="219"/>
        <v>0</v>
      </c>
      <c r="CU102" s="15">
        <f t="shared" si="219"/>
        <v>0</v>
      </c>
      <c r="CV102" s="15"/>
      <c r="CW102" s="15">
        <f t="shared" ref="CW102:DH102" si="220">SUM(CW96:CW101)+CW98</f>
        <v>0</v>
      </c>
      <c r="CX102" s="15">
        <f t="shared" si="220"/>
        <v>0</v>
      </c>
      <c r="CY102" s="15">
        <f t="shared" si="220"/>
        <v>0</v>
      </c>
      <c r="CZ102" s="15">
        <f t="shared" si="220"/>
        <v>0</v>
      </c>
      <c r="DA102" s="15">
        <f t="shared" si="220"/>
        <v>0</v>
      </c>
      <c r="DB102" s="15">
        <f t="shared" si="220"/>
        <v>0</v>
      </c>
      <c r="DC102" s="15">
        <f t="shared" si="220"/>
        <v>0</v>
      </c>
      <c r="DD102" s="15">
        <f t="shared" si="220"/>
        <v>0</v>
      </c>
      <c r="DE102" s="15">
        <f t="shared" si="220"/>
        <v>0</v>
      </c>
      <c r="DF102" s="15">
        <f t="shared" si="220"/>
        <v>0</v>
      </c>
      <c r="DG102" s="15">
        <f t="shared" si="220"/>
        <v>0</v>
      </c>
      <c r="DH102" s="15">
        <f t="shared" si="220"/>
        <v>0</v>
      </c>
      <c r="DI102" s="15"/>
      <c r="DJ102" s="15">
        <f t="shared" ref="DJ102:DU102" si="221">SUM(DJ96:DJ101)+DJ98</f>
        <v>0</v>
      </c>
      <c r="DK102" s="15">
        <f t="shared" si="221"/>
        <v>0</v>
      </c>
      <c r="DL102" s="15">
        <f t="shared" si="221"/>
        <v>0</v>
      </c>
      <c r="DM102" s="15">
        <f t="shared" si="221"/>
        <v>0</v>
      </c>
      <c r="DN102" s="15">
        <f t="shared" si="221"/>
        <v>0</v>
      </c>
      <c r="DO102" s="15">
        <f t="shared" si="221"/>
        <v>0</v>
      </c>
      <c r="DP102" s="15">
        <f t="shared" si="221"/>
        <v>0</v>
      </c>
      <c r="DQ102" s="15">
        <f t="shared" si="221"/>
        <v>0</v>
      </c>
      <c r="DR102" s="15">
        <f t="shared" si="221"/>
        <v>0</v>
      </c>
      <c r="DS102" s="15">
        <f t="shared" si="221"/>
        <v>0</v>
      </c>
      <c r="DT102" s="15">
        <f t="shared" si="221"/>
        <v>0</v>
      </c>
      <c r="DU102" s="15">
        <f t="shared" si="221"/>
        <v>0</v>
      </c>
      <c r="DV102" s="15"/>
      <c r="DW102" s="15">
        <f t="shared" ref="DW102:EH102" si="222">SUM(DW96:DW101)+DW98</f>
        <v>0</v>
      </c>
      <c r="DX102" s="15">
        <f t="shared" si="222"/>
        <v>0</v>
      </c>
      <c r="DY102" s="15">
        <f t="shared" si="222"/>
        <v>0</v>
      </c>
      <c r="DZ102" s="15">
        <f t="shared" si="222"/>
        <v>0</v>
      </c>
      <c r="EA102" s="15">
        <f t="shared" si="222"/>
        <v>0</v>
      </c>
      <c r="EB102" s="15">
        <f t="shared" si="222"/>
        <v>0</v>
      </c>
      <c r="EC102" s="15">
        <f t="shared" si="222"/>
        <v>0</v>
      </c>
      <c r="ED102" s="15">
        <f t="shared" si="222"/>
        <v>0</v>
      </c>
      <c r="EE102" s="15">
        <f t="shared" si="222"/>
        <v>0</v>
      </c>
      <c r="EF102" s="15">
        <f t="shared" si="222"/>
        <v>0</v>
      </c>
      <c r="EG102" s="15">
        <f t="shared" si="222"/>
        <v>0</v>
      </c>
      <c r="EH102" s="15">
        <f t="shared" si="222"/>
        <v>0</v>
      </c>
    </row>
    <row r="103" spans="2:138" s="121" customFormat="1" x14ac:dyDescent="0.25">
      <c r="B103" s="117"/>
      <c r="C103" s="117"/>
      <c r="D103" s="118" t="s">
        <v>154</v>
      </c>
      <c r="E103" s="119">
        <f>IFERROR(E102/$E$785,0)</f>
        <v>0</v>
      </c>
      <c r="F103" s="119">
        <f>IFERROR(F102/$F$785,0)</f>
        <v>0</v>
      </c>
      <c r="G103" s="119">
        <f t="shared" si="180"/>
        <v>0</v>
      </c>
      <c r="H103" s="120">
        <f t="shared" si="181"/>
        <v>0</v>
      </c>
      <c r="I103" s="101"/>
      <c r="J103" s="121">
        <f>IFERROR(J102/$E$785,0)</f>
        <v>0</v>
      </c>
      <c r="K103" s="121">
        <f>IFERROR(K102/$F$785,0)</f>
        <v>0</v>
      </c>
      <c r="L103" s="121">
        <f t="shared" si="182"/>
        <v>0</v>
      </c>
      <c r="M103" s="86">
        <f t="shared" si="183"/>
        <v>0</v>
      </c>
      <c r="N103" s="101"/>
      <c r="O103" s="121">
        <f>IFERROR(O102/$E$785,0)</f>
        <v>0</v>
      </c>
      <c r="P103" s="121">
        <f>J103-O103</f>
        <v>0</v>
      </c>
      <c r="Q103" s="86">
        <f t="shared" si="210"/>
        <v>0</v>
      </c>
      <c r="R103" s="101"/>
      <c r="S103" s="121">
        <f>IFERROR(S102/$E$785,0)</f>
        <v>0</v>
      </c>
      <c r="T103" s="121">
        <f>E103-S103</f>
        <v>0</v>
      </c>
      <c r="U103" s="86">
        <f>IFERROR(T103/S103,0)</f>
        <v>0</v>
      </c>
      <c r="V103" s="101"/>
      <c r="W103" s="122"/>
      <c r="X103" s="103"/>
      <c r="Y103" s="122"/>
      <c r="Z103" s="103"/>
      <c r="AA103" s="123"/>
      <c r="AB103" s="121">
        <f>IFERROR(AB102/$E$785,0)</f>
        <v>0</v>
      </c>
      <c r="AC103" s="121">
        <f>IFERROR(AC102/$F$785,0)</f>
        <v>0</v>
      </c>
      <c r="AD103" s="121">
        <f>AB103-AC103</f>
        <v>0</v>
      </c>
      <c r="AE103" s="86">
        <f>IFERROR(AD103/AC103,0)</f>
        <v>0</v>
      </c>
      <c r="AG103" s="121">
        <f>IFERROR(AG102/$E$785,0)</f>
        <v>0</v>
      </c>
      <c r="AH103" s="121">
        <f>IFERROR(AH102/$F$785,0)</f>
        <v>0</v>
      </c>
      <c r="AI103" s="121">
        <f>AG103-AH103</f>
        <v>0</v>
      </c>
      <c r="AJ103" s="86">
        <f>IFERROR(AI103/AH103,0)</f>
        <v>0</v>
      </c>
      <c r="AL103" s="121">
        <f>IFERROR(AL102/$E$785,0)</f>
        <v>0</v>
      </c>
      <c r="AM103" s="121">
        <f>IFERROR(AM102/$F$785,0)</f>
        <v>0</v>
      </c>
      <c r="AN103" s="121">
        <f>AL103-AM103</f>
        <v>0</v>
      </c>
      <c r="AO103" s="86">
        <f>IFERROR((AL103/AM103)-1,0)</f>
        <v>0</v>
      </c>
      <c r="AQ103" s="121">
        <f>IFERROR(AQ102/$E$785,0)</f>
        <v>0</v>
      </c>
      <c r="AR103" s="121">
        <f>IFERROR(AR102/$F$785,0)</f>
        <v>0</v>
      </c>
      <c r="AS103" s="121">
        <f>AQ103-AR103</f>
        <v>0</v>
      </c>
      <c r="AT103" s="86">
        <f>IFERROR((AQ103/AR103)-1,0)</f>
        <v>0</v>
      </c>
      <c r="AV103" s="121">
        <f>IFERROR(AV102/$E$785,0)</f>
        <v>0</v>
      </c>
      <c r="AW103" s="121">
        <f>IFERROR(AW102/$F$785,0)</f>
        <v>0</v>
      </c>
      <c r="AX103" s="121">
        <f>AV103-AW103</f>
        <v>0</v>
      </c>
      <c r="AY103" s="86">
        <f>IFERROR((AV103/AW103)-1,0)</f>
        <v>0</v>
      </c>
      <c r="BA103" s="121">
        <f>IFERROR(BA102/$E$785,0)</f>
        <v>0</v>
      </c>
      <c r="BB103" s="121">
        <f>IFERROR(BB102/$F$785,0)</f>
        <v>0</v>
      </c>
      <c r="BC103" s="121">
        <f>BA103-BB103</f>
        <v>0</v>
      </c>
      <c r="BD103" s="86">
        <f>IFERROR((BA103/BB103)-1,0)</f>
        <v>0</v>
      </c>
      <c r="BF103" s="121">
        <f>IFERROR(BF102/$E$785,0)</f>
        <v>0</v>
      </c>
      <c r="BG103" s="121">
        <f>IFERROR(BG102/$F$785,0)</f>
        <v>0</v>
      </c>
      <c r="BH103" s="121">
        <f>BF103-BG103</f>
        <v>0</v>
      </c>
      <c r="BI103" s="86">
        <f>IFERROR((BF103/BG103)-1,0)</f>
        <v>0</v>
      </c>
      <c r="BK103" s="121">
        <f>IFERROR(BK102/$E$785,0)</f>
        <v>0</v>
      </c>
      <c r="BL103" s="121">
        <f>IFERROR(BL102/$F$785,0)</f>
        <v>0</v>
      </c>
      <c r="BM103" s="121">
        <f>BK103-BL103</f>
        <v>0</v>
      </c>
      <c r="BN103" s="86">
        <f>IFERROR((BK103/BL103)-1,0)</f>
        <v>0</v>
      </c>
      <c r="BP103" s="121">
        <f>IFERROR(BP102/$E$785,0)</f>
        <v>0</v>
      </c>
      <c r="BQ103" s="121">
        <f>IFERROR(BQ102/$F$785,0)</f>
        <v>0</v>
      </c>
      <c r="BR103" s="121">
        <f>BP103-BQ103</f>
        <v>0</v>
      </c>
      <c r="BS103" s="86">
        <f>IFERROR((BP103/BQ103)-1,0)</f>
        <v>0</v>
      </c>
      <c r="BU103" s="121">
        <f>IFERROR(BU102/$E$785,0)</f>
        <v>0</v>
      </c>
      <c r="BV103" s="121">
        <f>IFERROR(BV102/$F$785,0)</f>
        <v>0</v>
      </c>
      <c r="BW103" s="121">
        <f>BU103-BV103</f>
        <v>0</v>
      </c>
      <c r="BX103" s="86">
        <f>IFERROR((BU103/BV103)-1,0)</f>
        <v>0</v>
      </c>
      <c r="BZ103" s="121">
        <f>IFERROR(BZ102/$E$785,0)</f>
        <v>0</v>
      </c>
      <c r="CA103" s="121">
        <f>IFERROR(CA102/$F$785,0)</f>
        <v>0</v>
      </c>
      <c r="CB103" s="121">
        <f>BZ103-CA103</f>
        <v>0</v>
      </c>
      <c r="CC103" s="86">
        <f>IFERROR((BZ103/CA103)-1,0)</f>
        <v>0</v>
      </c>
      <c r="CE103" s="121">
        <f>IFERROR(CE102/$E$785,0)</f>
        <v>0</v>
      </c>
      <c r="CF103" s="121">
        <f>IFERROR(CF102/$F$785,0)</f>
        <v>0</v>
      </c>
      <c r="CG103" s="121">
        <f>CE103-CF103</f>
        <v>0</v>
      </c>
      <c r="CH103" s="86">
        <f>IFERROR((CE103/CF103)-1,0)</f>
        <v>0</v>
      </c>
      <c r="CJ103" s="121">
        <f t="shared" ref="CJ103:CU103" si="223">IFERROR(CJ102/$E$785,0)</f>
        <v>0</v>
      </c>
      <c r="CK103" s="121">
        <f t="shared" si="223"/>
        <v>0</v>
      </c>
      <c r="CL103" s="121">
        <f t="shared" si="223"/>
        <v>0</v>
      </c>
      <c r="CM103" s="121">
        <f t="shared" si="223"/>
        <v>0</v>
      </c>
      <c r="CN103" s="121">
        <f t="shared" si="223"/>
        <v>0</v>
      </c>
      <c r="CO103" s="121">
        <f t="shared" si="223"/>
        <v>0</v>
      </c>
      <c r="CP103" s="121">
        <f t="shared" si="223"/>
        <v>0</v>
      </c>
      <c r="CQ103" s="121">
        <f t="shared" si="223"/>
        <v>0</v>
      </c>
      <c r="CR103" s="121">
        <f t="shared" si="223"/>
        <v>0</v>
      </c>
      <c r="CS103" s="121">
        <f t="shared" si="223"/>
        <v>0</v>
      </c>
      <c r="CT103" s="121">
        <f t="shared" si="223"/>
        <v>0</v>
      </c>
      <c r="CU103" s="121">
        <f t="shared" si="223"/>
        <v>0</v>
      </c>
      <c r="CW103" s="121">
        <f t="shared" ref="CW103:DH103" si="224">IFERROR(CW102/$E$785,0)</f>
        <v>0</v>
      </c>
      <c r="CX103" s="121">
        <f t="shared" si="224"/>
        <v>0</v>
      </c>
      <c r="CY103" s="121">
        <f t="shared" si="224"/>
        <v>0</v>
      </c>
      <c r="CZ103" s="121">
        <f t="shared" si="224"/>
        <v>0</v>
      </c>
      <c r="DA103" s="121">
        <f t="shared" si="224"/>
        <v>0</v>
      </c>
      <c r="DB103" s="121">
        <f t="shared" si="224"/>
        <v>0</v>
      </c>
      <c r="DC103" s="121">
        <f t="shared" si="224"/>
        <v>0</v>
      </c>
      <c r="DD103" s="121">
        <f t="shared" si="224"/>
        <v>0</v>
      </c>
      <c r="DE103" s="121">
        <f t="shared" si="224"/>
        <v>0</v>
      </c>
      <c r="DF103" s="121">
        <f t="shared" si="224"/>
        <v>0</v>
      </c>
      <c r="DG103" s="121">
        <f t="shared" si="224"/>
        <v>0</v>
      </c>
      <c r="DH103" s="121">
        <f t="shared" si="224"/>
        <v>0</v>
      </c>
      <c r="DJ103" s="121">
        <f t="shared" ref="DJ103:DU103" si="225">IFERROR(DJ102/$E$785,0)</f>
        <v>0</v>
      </c>
      <c r="DK103" s="121">
        <f t="shared" si="225"/>
        <v>0</v>
      </c>
      <c r="DL103" s="121">
        <f t="shared" si="225"/>
        <v>0</v>
      </c>
      <c r="DM103" s="121">
        <f t="shared" si="225"/>
        <v>0</v>
      </c>
      <c r="DN103" s="121">
        <f t="shared" si="225"/>
        <v>0</v>
      </c>
      <c r="DO103" s="121">
        <f t="shared" si="225"/>
        <v>0</v>
      </c>
      <c r="DP103" s="121">
        <f t="shared" si="225"/>
        <v>0</v>
      </c>
      <c r="DQ103" s="121">
        <f t="shared" si="225"/>
        <v>0</v>
      </c>
      <c r="DR103" s="121">
        <f t="shared" si="225"/>
        <v>0</v>
      </c>
      <c r="DS103" s="121">
        <f t="shared" si="225"/>
        <v>0</v>
      </c>
      <c r="DT103" s="121">
        <f t="shared" si="225"/>
        <v>0</v>
      </c>
      <c r="DU103" s="121">
        <f t="shared" si="225"/>
        <v>0</v>
      </c>
      <c r="DW103" s="121">
        <f t="shared" ref="DW103:EH103" si="226">IFERROR(DW102/$E$785,0)</f>
        <v>0</v>
      </c>
      <c r="DX103" s="121">
        <f t="shared" si="226"/>
        <v>0</v>
      </c>
      <c r="DY103" s="121">
        <f t="shared" si="226"/>
        <v>0</v>
      </c>
      <c r="DZ103" s="121">
        <f t="shared" si="226"/>
        <v>0</v>
      </c>
      <c r="EA103" s="121">
        <f t="shared" si="226"/>
        <v>0</v>
      </c>
      <c r="EB103" s="121">
        <f t="shared" si="226"/>
        <v>0</v>
      </c>
      <c r="EC103" s="121">
        <f t="shared" si="226"/>
        <v>0</v>
      </c>
      <c r="ED103" s="121">
        <f t="shared" si="226"/>
        <v>0</v>
      </c>
      <c r="EE103" s="121">
        <f t="shared" si="226"/>
        <v>0</v>
      </c>
      <c r="EF103" s="121">
        <f t="shared" si="226"/>
        <v>0</v>
      </c>
      <c r="EG103" s="121">
        <f t="shared" si="226"/>
        <v>0</v>
      </c>
      <c r="EH103" s="121">
        <f t="shared" si="226"/>
        <v>0</v>
      </c>
    </row>
    <row r="104" spans="2:138" x14ac:dyDescent="0.25">
      <c r="B104" s="51">
        <v>92001</v>
      </c>
      <c r="C104" s="51" t="s">
        <v>155</v>
      </c>
      <c r="D104" t="s">
        <v>156</v>
      </c>
      <c r="E104" s="15">
        <f>_xll.OneStreamExcelAddIn.XFFunctions.XFGetCell("TRUE", "CONSOL", $D$3,"TOT_Entity","USD","Actual",$E$3,"PERIODIC",$B104,"TOPFLOW","TOP","TOP","top1",$C104,"top3","Open_Acute_DIV1","TOP5","TOP6","REPORTED","TOP8")</f>
        <v>0</v>
      </c>
      <c r="F104" s="15">
        <f>_xll.OneStreamExcelAddIn.XFFunctions.XFGetCell("TRUE", "CONSOL", $D$3,"TOT_Entity","Aggregated","Budget_Working",$E$3,"PERIODIC",$B104,"TOPFLOW","TOP","TOP","top1",$C104,"top3","Open_Acute_DIV1","TOP5","TOP6","REPORTED","TOP8")</f>
        <v>0</v>
      </c>
      <c r="G104" s="15">
        <f t="shared" si="180"/>
        <v>0</v>
      </c>
      <c r="H104" s="55">
        <f t="shared" si="181"/>
        <v>0</v>
      </c>
      <c r="I104" s="41"/>
      <c r="J104" s="15">
        <f>_xll.OneStreamExcelAddIn.XFFunctions.XFGetCell("TRUE", "CONSOL", $D$3,"TOT_Entity","USD","Actual",$E$3,"YTD",$B104,"TOPFLOW","TOP","TOP","top1",$C104,"top3","Open_Acute_DIV1","TOP5","TOP6","REPORTED","TOP8")</f>
        <v>0</v>
      </c>
      <c r="K104" s="15">
        <f>_xll.OneStreamExcelAddIn.XFFunctions.XFGetCell("TRUE", "CONSOL", $D$3,"TOT_Entity","Aggregated","Budget_Working",$E$3,"YTD",$B104,"TOPFLOW","TOP","TOP","top1",$C104,"top3","Open_Acute_DIV1","TOP5","TOP6","REPORTED","TOP8")</f>
        <v>0</v>
      </c>
      <c r="L104" s="15">
        <f t="shared" si="182"/>
        <v>0</v>
      </c>
      <c r="M104" s="40">
        <f t="shared" si="183"/>
        <v>0</v>
      </c>
      <c r="N104" s="41"/>
      <c r="O104" s="15">
        <f>_xll.OneStreamExcelAddIn.XFFunctions.XFGetCell("TRUE", "CONSOL", $D$3,"TOT_Entity","USD","Actual",$F$3,"YTD",$B104,"TOPFLOW","TOP","TOP","top1",$C104,"top3","Open_Acute_DIV1","TOP5","TOP6","REPORTED","TOP8")</f>
        <v>0</v>
      </c>
      <c r="P104" s="15">
        <f>_xll.OneStreamExcelAddIn.XFFunctions.XFGetCell("TRUE", "CONSOL", $D$3,"TOT_Entity","USD","Actual",$E$3,"YTD",$B104,"TOPFLOW","TOP","TOP","top1",$C104,"top3","Open_Acute_DIV1","TOP5","TOP6","REPORTED","VAR_BW_PY_Actual")</f>
        <v>0</v>
      </c>
      <c r="Q104" s="40">
        <f t="shared" si="210"/>
        <v>0</v>
      </c>
      <c r="R104" s="41"/>
      <c r="S104" s="15">
        <f>_xll.OneStreamExcelAddIn.XFFunctions.XFGetCell("TRUE", "CONSOL", $D$3,"TOT_Entity","USD","MIDFCST",$E$3,"MTD",$B104,"TOPFLOW","TOP","TOP","top1",$C104,"top3","Open_Acute_DIV1","TOP5","TOP6","REPORTED","TOP8")</f>
        <v>0</v>
      </c>
      <c r="T104" s="15">
        <f t="shared" si="184"/>
        <v>0</v>
      </c>
      <c r="U104" s="40">
        <f t="shared" si="185"/>
        <v>0</v>
      </c>
      <c r="V104" s="41"/>
      <c r="W104" s="42"/>
      <c r="X104" s="43"/>
      <c r="Y104" s="42"/>
      <c r="Z104" s="44"/>
      <c r="AB104" s="15">
        <f>_xll.OneStreamExcelAddIn.XFFunctions.XFGetCell("TRUE", "CONSOL", $D$3,"TOT_Entity","USD","Actual",[1]Setup!C4,"PERIODIC",$B104,"TOPFLOW","TOP","TOP","top1",$C104,"top3","Open_Acute_DIV1","TOP5","TOP6","REPORTED","TOP8")</f>
        <v>0</v>
      </c>
      <c r="AC104" s="15">
        <f>_xll.OneStreamExcelAddIn.XFFunctions.XFGetCell("TRUE", "CONSOL", $D$3,"TOT_Entity","Aggregated","Budget_Working",[1]Setup!C4,"PERIODIC",$B104,"TOPFLOW","TOP","TOP","top1",$C104,"top3","Open_Acute_DIV1","TOP5","TOP6","REPORTED","TOP8")</f>
        <v>0</v>
      </c>
      <c r="AD104" s="15">
        <f>AB104-AC104</f>
        <v>0</v>
      </c>
      <c r="AE104" s="40">
        <f>IFERROR(AD104/AC104,0)</f>
        <v>0</v>
      </c>
      <c r="AG104" s="15">
        <f>_xll.OneStreamExcelAddIn.XFFunctions.XFGetCell("TRUE", "CONSOL", $D$3,"TOT_Entity","USD","Actual",[1]Setup!C5,"PERIODIC",$B104,"TOPFLOW","TOP","TOP","top1",$C104,"top3","Open_Acute_DIV1","TOP5","TOP6","REPORTED","TOP8")</f>
        <v>0</v>
      </c>
      <c r="AH104" s="15">
        <f>_xll.OneStreamExcelAddIn.XFFunctions.XFGetCell("TRUE", "CONSOL", $D$3,"TOT_Entity","Aggregated","Budget_Working",[1]Setup!C5,"PERIODIC",$B104,"TOPFLOW","TOP","TOP","top1",$C104,"top3","Open_Acute_DIV1","TOP5","TOP6","REPORTED","TOP8")</f>
        <v>0</v>
      </c>
      <c r="AI104" s="15">
        <f>AG104-AH104</f>
        <v>0</v>
      </c>
      <c r="AJ104" s="40">
        <f>IFERROR(AI104/AH104,0)</f>
        <v>0</v>
      </c>
      <c r="AL104" s="15">
        <f>_xll.OneStreamExcelAddIn.XFFunctions.XFGetCell("TRUE", "CONSOL", $D$3,"TOT_Entity","USD","Actual",[1]Setup!C6,"PERIODIC",$B104,"TOPFLOW","TOP","TOP","top1",$C104,"top3","Open_Acute_DIV1","TOP5","TOP6","REPORTED","TOP8")</f>
        <v>0</v>
      </c>
      <c r="AM104" s="15">
        <f>_xll.OneStreamExcelAddIn.XFFunctions.XFGetCell("TRUE", "CONSOL", $D$3,"TOT_Entity","Aggregated","Budget_Working",[1]Setup!C6,"PERIODIC",$B104,"TOPFLOW","TOP","TOP","top1",$C104,"top3","Open_Acute_DIV1","TOP5","TOP6","REPORTED","TOP8")</f>
        <v>0</v>
      </c>
      <c r="AN104" s="15">
        <f>AL104-AM104</f>
        <v>0</v>
      </c>
      <c r="AO104" s="40">
        <f>IFERROR((AL104/AM104)-1,0)</f>
        <v>0</v>
      </c>
      <c r="AQ104" s="15">
        <f>_xll.OneStreamExcelAddIn.XFFunctions.XFGetCell("TRUE", "CONSOL", $D$3,"TOT_Entity","USD","Actual",[1]Setup!C7,"PERIODIC",$B104,"TOPFLOW","TOP","TOP","top1",$C104,"top3","Open_Acute_DIV1","TOP5","TOP6","REPORTED","TOP8")</f>
        <v>0</v>
      </c>
      <c r="AR104" s="15">
        <f>_xll.OneStreamExcelAddIn.XFFunctions.XFGetCell("TRUE", "CONSOL", $D$3,"TOT_Entity","Aggregated","Budget_Working",[1]Setup!C7,"PERIODIC",$B104,"TOPFLOW","TOP","TOP","top1",$C104,"top3","Open_Acute_DIV1","TOP5","TOP6","REPORTED","TOP8")</f>
        <v>0</v>
      </c>
      <c r="AS104" s="15">
        <f>AQ104-AR104</f>
        <v>0</v>
      </c>
      <c r="AT104" s="40">
        <f>IFERROR((AQ104/AR104)-1,0)</f>
        <v>0</v>
      </c>
      <c r="AV104" s="15">
        <f>_xll.OneStreamExcelAddIn.XFFunctions.XFGetCell("TRUE", "CONSOL", $D$3,"TOT_Entity","USD","Actual",[1]Setup!C8,"PERIODIC",$B104,"TOPFLOW","TOP","TOP","top1",$C104,"top3","Open_Acute_DIV1","TOP5","TOP6","REPORTED","TOP8")</f>
        <v>0</v>
      </c>
      <c r="AW104" s="15">
        <f>_xll.OneStreamExcelAddIn.XFFunctions.XFGetCell("TRUE", "CONSOL", $D$3,"TOT_Entity","Aggregated","Budget_Working",[1]Setup!C8,"PERIODIC",$B104,"TOPFLOW","TOP","TOP","top1",$C104,"top3","Open_Acute_DIV1","TOP5","TOP6","REPORTED","TOP8")</f>
        <v>0</v>
      </c>
      <c r="AX104" s="15">
        <f>AV104-AW104</f>
        <v>0</v>
      </c>
      <c r="AY104" s="40">
        <f>IFERROR((AV104/AW104)-1,0)</f>
        <v>0</v>
      </c>
      <c r="BA104" s="15">
        <f>_xll.OneStreamExcelAddIn.XFFunctions.XFGetCell("TRUE", "CONSOL", $D$3,"TOT_Entity","USD","Actual",[1]Setup!C9,"PERIODIC",$B104,"TOPFLOW","TOP","TOP","top1",$C104,"top3","Open_Acute_DIV1","TOP5","TOP6","REPORTED","TOP8")</f>
        <v>0</v>
      </c>
      <c r="BB104" s="15">
        <f>_xll.OneStreamExcelAddIn.XFFunctions.XFGetCell("TRUE", "CONSOL", $D$3,"TOT_Entity","Aggregated","Budget_Working",[1]Setup!C9,"PERIODIC",$B104,"TOPFLOW","TOP","TOP","top1",$C104,"top3","Open_Acute_DIV1","TOP5","TOP6","REPORTED","TOP8")</f>
        <v>0</v>
      </c>
      <c r="BC104" s="15">
        <f>BA104-BB104</f>
        <v>0</v>
      </c>
      <c r="BD104" s="40">
        <f>IFERROR((BA104/BB104)-1,0)</f>
        <v>0</v>
      </c>
      <c r="BF104" s="15">
        <f>_xll.OneStreamExcelAddIn.XFFunctions.XFGetCell("TRUE", "CONSOL", $D$3,"TOT_Entity","USD","Actual",[1]Setup!C10,"PERIODIC",$B104,"TOPFLOW","TOP","TOP","top1",$C104,"top3","Open_Acute_DIV1","TOP5","TOP6","REPORTED","TOP8")</f>
        <v>0</v>
      </c>
      <c r="BG104" s="15">
        <f>_xll.OneStreamExcelAddIn.XFFunctions.XFGetCell("TRUE", "CONSOL", $D$3,"TOT_Entity","Aggregated","Budget_Working",[1]Setup!C10,"PERIODIC",$B104,"TOPFLOW","TOP","TOP","top1",$C104,"top3","Open_Acute_DIV1","TOP5","TOP6","REPORTED","TOP8")</f>
        <v>0</v>
      </c>
      <c r="BH104" s="15">
        <f>BF104-BG104</f>
        <v>0</v>
      </c>
      <c r="BI104" s="40">
        <f>IFERROR((BF104/BG104)-1,0)</f>
        <v>0</v>
      </c>
      <c r="BK104" s="15">
        <f>_xll.OneStreamExcelAddIn.XFFunctions.XFGetCell("TRUE", "CONSOL", $D$3,"TOT_Entity","USD","Actual",[1]Setup!C11,"PERIODIC",$B104,"TOPFLOW","TOP","TOP","top1",$C104,"top3","Open_Acute_DIV1","TOP5","TOP6","REPORTED","TOP8")</f>
        <v>0</v>
      </c>
      <c r="BL104" s="15">
        <f>_xll.OneStreamExcelAddIn.XFFunctions.XFGetCell("TRUE", "CONSOL", $D$3,"TOT_Entity","Aggregated","Budget_Working",[1]Setup!C11,"PERIODIC",$B104,"TOPFLOW","TOP","TOP","top1",$C104,"top3","Open_Acute_DIV1","TOP5","TOP6","REPORTED","TOP8")</f>
        <v>0</v>
      </c>
      <c r="BM104" s="15">
        <f>BK104-BL104</f>
        <v>0</v>
      </c>
      <c r="BN104" s="40">
        <f>IFERROR((BK104/BL104)-1,0)</f>
        <v>0</v>
      </c>
      <c r="BP104" s="15">
        <f>_xll.OneStreamExcelAddIn.XFFunctions.XFGetCell("TRUE", "CONSOL", $D$3,"TOT_Entity","USD","Actual",[1]Setup!C12,"PERIODIC",$B104,"TOPFLOW","TOP","TOP","top1",$C104,"top3","Open_Acute_DIV1","TOP5","TOP6","REPORTED","TOP8")</f>
        <v>0</v>
      </c>
      <c r="BQ104" s="15">
        <f>_xll.OneStreamExcelAddIn.XFFunctions.XFGetCell("TRUE", "CONSOL", $D$3,"TOT_Entity","Aggregated","Budget_Working",[1]Setup!C12,"PERIODIC",$B104,"TOPFLOW","TOP","TOP","top1",$C104,"top3","Open_Acute_DIV1","TOP5","TOP6","REPORTED","TOP8")</f>
        <v>0</v>
      </c>
      <c r="BR104" s="15">
        <f>BP104-BQ104</f>
        <v>0</v>
      </c>
      <c r="BS104" s="40">
        <f>IFERROR((BP104/BQ104)-1,0)</f>
        <v>0</v>
      </c>
      <c r="BU104" s="15">
        <f>_xll.OneStreamExcelAddIn.XFFunctions.XFGetCell("TRUE", "CONSOL", $D$3,"TOT_Entity","USD","Actual",[1]Setup!C13,"PERIODIC",$B104,"TOPFLOW","TOP","TOP","top1",$C104,"top3","Open_Acute_DIV1","TOP5","TOP6","REPORTED","TOP8")</f>
        <v>0</v>
      </c>
      <c r="BV104" s="15">
        <f>_xll.OneStreamExcelAddIn.XFFunctions.XFGetCell("TRUE", "CONSOL", $D$3,"TOT_Entity","Aggregated","Budget_Working",[1]Setup!C13,"PERIODIC",$B104,"TOPFLOW","TOP","TOP","top1",$C104,"top3","Open_Acute_DIV1","TOP5","TOP6","REPORTED","TOP8")</f>
        <v>0</v>
      </c>
      <c r="BW104" s="15">
        <f>BU104-BV104</f>
        <v>0</v>
      </c>
      <c r="BX104" s="40">
        <f>IFERROR((BU104/BV104)-1,0)</f>
        <v>0</v>
      </c>
      <c r="BZ104" s="15">
        <f>_xll.OneStreamExcelAddIn.XFFunctions.XFGetCell("TRUE", "CONSOL", $D$3,"TOT_Entity","USD","Actual",[1]Setup!C14,"PERIODIC",$B104,"TOPFLOW","TOP","TOP","top1",$C104,"top3","Open_Acute_DIV1","TOP5","TOP6","REPORTED","TOP8")</f>
        <v>0</v>
      </c>
      <c r="CA104" s="15">
        <f>_xll.OneStreamExcelAddIn.XFFunctions.XFGetCell("TRUE", "CONSOL", $D$3,"TOT_Entity","Aggregated","Budget_Working",[1]Setup!C14,"PERIODIC",$B104,"TOPFLOW","TOP","TOP","top1",$C104,"top3","Open_Acute_DIV1","TOP5","TOP6","REPORTED","TOP8")</f>
        <v>0</v>
      </c>
      <c r="CB104" s="15">
        <f>BZ104-CA104</f>
        <v>0</v>
      </c>
      <c r="CC104" s="40">
        <f>IFERROR((BZ104/CA104)-1,0)</f>
        <v>0</v>
      </c>
      <c r="CE104" s="15">
        <f>_xll.OneStreamExcelAddIn.XFFunctions.XFGetCell("TRUE", "CONSOL", $D$3,"TOT_Entity","USD","Actual",[1]Setup!C15,"PERIODIC",$B104,"TOPFLOW","TOP","TOP","top1",$C104,"top3","Open_Acute_DIV1","TOP5","TOP6","REPORTED","TOP8")</f>
        <v>0</v>
      </c>
      <c r="CF104" s="15">
        <f>_xll.OneStreamExcelAddIn.XFFunctions.XFGetCell("TRUE", "CONSOL", $D$3,"TOT_Entity","Aggregated","Budget_Working",[1]Setup!C15,"PERIODIC",$B104,"TOPFLOW","TOP","TOP","top1",$C104,"top3","Open_Acute_DIV1","TOP5","TOP6","REPORTED","TOP8")</f>
        <v>0</v>
      </c>
      <c r="CG104" s="15">
        <f>CE104-CF104</f>
        <v>0</v>
      </c>
      <c r="CH104" s="40">
        <f>IFERROR((CE104/CF104)-1,0)</f>
        <v>0</v>
      </c>
      <c r="CI104" s="15"/>
      <c r="CJ104" s="15">
        <f>_xll.OneStreamExcelAddIn.XFFunctions.XFGetCell("TRUE", "CONSOL", $D$3,"TOT_Entity","USD","Actual",[1]Setup!C4,"PERIODIC",$B104,"TOPFLOW","TOP","TOP","top1",$C104,"top3","Open_Acute_DIV1","TOP5","TOP6","REPORTED","TOP8")</f>
        <v>0</v>
      </c>
      <c r="CK104" s="15">
        <f>_xll.OneStreamExcelAddIn.XFFunctions.XFGetCell("TRUE", "CONSOL", $D$3,"TOT_Entity","USD","Actual",[1]Setup!C5,"PERIODIC",$B104,"TOPFLOW","TOP","TOP","top1",$C104,"top3","Open_Acute_DIV1","TOP5","TOP6","REPORTED","TOP8")</f>
        <v>0</v>
      </c>
      <c r="CL104" s="15">
        <f>_xll.OneStreamExcelAddIn.XFFunctions.XFGetCell("TRUE", "CONSOL", $D$3,"TOT_Entity","USD","Actual",[1]Setup!C6,"PERIODIC",$B104,"TOPFLOW","TOP","TOP","top1",$C104,"top3","Open_Acute_DIV1","TOP5","TOP6","REPORTED","TOP8")</f>
        <v>0</v>
      </c>
      <c r="CM104" s="15">
        <f>_xll.OneStreamExcelAddIn.XFFunctions.XFGetCell("TRUE", "CONSOL", $D$3,"TOT_Entity","USD","Actual",[1]Setup!C7,"PERIODIC",$B104,"TOPFLOW","TOP","TOP","top1",$C104,"top3","Open_Acute_DIV1","TOP5","TOP6","REPORTED","TOP8")</f>
        <v>0</v>
      </c>
      <c r="CN104" s="15">
        <f>_xll.OneStreamExcelAddIn.XFFunctions.XFGetCell("TRUE", "CONSOL", $D$3,"TOT_Entity","USD","Actual",[1]Setup!C8,"PERIODIC",$B104,"TOPFLOW","TOP","TOP","top1",$C104,"top3","Open_Acute_DIV1","TOP5","TOP6","REPORTED","TOP8")</f>
        <v>0</v>
      </c>
      <c r="CO104" s="15">
        <f>_xll.OneStreamExcelAddIn.XFFunctions.XFGetCell("TRUE", "CONSOL", $D$3,"TOT_Entity","USD","Actual",[1]Setup!C9,"PERIODIC",$B104,"TOPFLOW","TOP","TOP","top1",$C104,"top3","Open_Acute_DIV1","TOP5","TOP6","REPORTED","TOP8")</f>
        <v>0</v>
      </c>
      <c r="CP104" s="15">
        <f>_xll.OneStreamExcelAddIn.XFFunctions.XFGetCell("TRUE", "CONSOL", $D$3,"TOT_Entity","USD","Actual",[1]Setup!C10,"PERIODIC",$B104,"TOPFLOW","TOP","TOP","top1",$C104,"top3","Open_Acute_DIV1","TOP5","TOP6","REPORTED","TOP8")</f>
        <v>0</v>
      </c>
      <c r="CQ104" s="15">
        <f>_xll.OneStreamExcelAddIn.XFFunctions.XFGetCell("TRUE", "CONSOL", $D$3,"TOT_Entity","USD","Actual",[1]Setup!C11,"PERIODIC",$B104,"TOPFLOW","TOP","TOP","top1",$C104,"top3","Open_Acute_DIV1","TOP5","TOP6","REPORTED","TOP8")</f>
        <v>0</v>
      </c>
      <c r="CR104" s="15">
        <f>_xll.OneStreamExcelAddIn.XFFunctions.XFGetCell("TRUE", "CONSOL", $D$3,"TOT_Entity","USD","Actual",[1]Setup!C12,"PERIODIC",$B104,"TOPFLOW","TOP","TOP","top1",$C104,"top3","Open_Acute_DIV1","TOP5","TOP6","REPORTED","TOP8")</f>
        <v>0</v>
      </c>
      <c r="CS104" s="15">
        <f>_xll.OneStreamExcelAddIn.XFFunctions.XFGetCell("TRUE", "CONSOL", $D$3,"TOT_Entity","USD","Actual",[1]Setup!C13,"PERIODIC",$B104,"TOPFLOW","TOP","TOP","top1",$C104,"top3","Open_Acute_DIV1","TOP5","TOP6","REPORTED","TOP8")</f>
        <v>0</v>
      </c>
      <c r="CT104" s="15">
        <f>_xll.OneStreamExcelAddIn.XFFunctions.XFGetCell("TRUE", "CONSOL", $D$3,"TOT_Entity","USD","Actual",[1]Setup!C14,"PERIODIC",$B104,"TOPFLOW","TOP","TOP","top1",$C104,"top3","Open_Acute_DIV1","TOP5","TOP6","REPORTED","TOP8")</f>
        <v>0</v>
      </c>
      <c r="CU104" s="15">
        <f>_xll.OneStreamExcelAddIn.XFFunctions.XFGetCell("TRUE", "CONSOL", $D$3,"TOT_Entity","USD","Actual",[1]Setup!C15,"PERIODIC",$B104,"TOPFLOW","TOP","TOP","top1",$C104,"top3","Open_Acute_DIV1","TOP5","TOP6","REPORTED","TOP8")</f>
        <v>0</v>
      </c>
      <c r="CV104" s="15"/>
      <c r="CW104" s="15">
        <f>_xll.OneStreamExcelAddIn.XFFunctions.XFGetCell("TRUE", "CONSOL", $D$3,"TOT_Entity","USD","Actual",[1]Setup!C17,"PERIODIC",$B104,"TOPFLOW","TOP","TOP","top1",$C104,"top3","Open_Acute_DIV1","TOP5","TOP6","REPORTED","TOP8")</f>
        <v>0</v>
      </c>
      <c r="CX104" s="15">
        <f>_xll.OneStreamExcelAddIn.XFFunctions.XFGetCell("TRUE", "CONSOL", $D$3,"TOT_Entity","USD","Actual",[1]Setup!C18,"PERIODIC",$B104,"TOPFLOW","TOP","TOP","top1",$C104,"top3","Open_Acute_DIV1","TOP5","TOP6","REPORTED","TOP8")</f>
        <v>0</v>
      </c>
      <c r="CY104" s="15">
        <f>_xll.OneStreamExcelAddIn.XFFunctions.XFGetCell("TRUE", "CONSOL", $D$3,"TOT_Entity","USD","Actual",[1]Setup!C19,"PERIODIC",$B104,"TOPFLOW","TOP","TOP","top1",$C104,"top3","Open_Acute_DIV1","TOP5","TOP6","REPORTED","TOP8")</f>
        <v>0</v>
      </c>
      <c r="CZ104" s="15">
        <f>_xll.OneStreamExcelAddIn.XFFunctions.XFGetCell("TRUE", "CONSOL", $D$3,"TOT_Entity","USD","Actual",[1]Setup!C20,"PERIODIC",$B104,"TOPFLOW","TOP","TOP","top1",$C104,"top3","Open_Acute_DIV1","TOP5","TOP6","REPORTED","TOP8")</f>
        <v>0</v>
      </c>
      <c r="DA104" s="15">
        <f>_xll.OneStreamExcelAddIn.XFFunctions.XFGetCell("TRUE", "CONSOL", $D$3,"TOT_Entity","USD","Actual",[1]Setup!C21,"PERIODIC",$B104,"TOPFLOW","TOP","TOP","top1",$C104,"top3","Open_Acute_DIV1","TOP5","TOP6","REPORTED","TOP8")</f>
        <v>0</v>
      </c>
      <c r="DB104" s="15">
        <f>_xll.OneStreamExcelAddIn.XFFunctions.XFGetCell("TRUE", "CONSOL", $D$3,"TOT_Entity","USD","Actual",[1]Setup!C22,"PERIODIC",$B104,"TOPFLOW","TOP","TOP","top1",$C104,"top3","Open_Acute_DIV1","TOP5","TOP6","REPORTED","TOP8")</f>
        <v>0</v>
      </c>
      <c r="DC104" s="15">
        <f>_xll.OneStreamExcelAddIn.XFFunctions.XFGetCell("TRUE", "CONSOL", $D$3,"TOT_Entity","USD","Actual",[1]Setup!C23,"PERIODIC",$B104,"TOPFLOW","TOP","TOP","top1",$C104,"top3","Open_Acute_DIV1","TOP5","TOP6","REPORTED","TOP8")</f>
        <v>0</v>
      </c>
      <c r="DD104" s="15">
        <f>_xll.OneStreamExcelAddIn.XFFunctions.XFGetCell("TRUE", "CONSOL", $D$3,"TOT_Entity","USD","Actual",[1]Setup!C24,"PERIODIC",$B104,"TOPFLOW","TOP","TOP","top1",$C104,"top3","Open_Acute_DIV1","TOP5","TOP6","REPORTED","TOP8")</f>
        <v>0</v>
      </c>
      <c r="DE104" s="15">
        <f>_xll.OneStreamExcelAddIn.XFFunctions.XFGetCell("TRUE", "CONSOL", $D$3,"TOT_Entity","USD","Actual",[1]Setup!C25,"PERIODIC",$B104,"TOPFLOW","TOP","TOP","top1",$C104,"top3","Open_Acute_DIV1","TOP5","TOP6","REPORTED","TOP8")</f>
        <v>0</v>
      </c>
      <c r="DF104" s="15">
        <f>_xll.OneStreamExcelAddIn.XFFunctions.XFGetCell("TRUE", "CONSOL", $D$3,"TOT_Entity","USD","Actual",[1]Setup!C26,"PERIODIC",$B104,"TOPFLOW","TOP","TOP","top1",$C104,"top3","Open_Acute_DIV1","TOP5","TOP6","REPORTED","TOP8")</f>
        <v>0</v>
      </c>
      <c r="DG104" s="15">
        <f>_xll.OneStreamExcelAddIn.XFFunctions.XFGetCell("TRUE", "CONSOL", $D$3,"TOT_Entity","USD","Actual",[1]Setup!C27,"PERIODIC",$B104,"TOPFLOW","TOP","TOP","top1",$C104,"top3","Open_Acute_DIV1","TOP5","TOP6","REPORTED","TOP8")</f>
        <v>0</v>
      </c>
      <c r="DH104" s="15">
        <f>_xll.OneStreamExcelAddIn.XFFunctions.XFGetCell("TRUE", "CONSOL", $D$3,"TOT_Entity","USD","Actual",[1]Setup!C28,"PERIODIC",$B104,"TOPFLOW","TOP","TOP","top1",$C104,"top3","Open_Acute_DIV1","TOP5","TOP6","REPORTED","TOP8")</f>
        <v>0</v>
      </c>
      <c r="DI104" s="15"/>
      <c r="DJ104" s="15">
        <f>_xll.OneStreamExcelAddIn.XFFunctions.XFGetCell("TRUE", "CONSOL", $D$3,"TOT_Entity","Aggregated","Budget_Working",[1]Setup!C4,"PERIODIC",$B104,"TOPFLOW","TOP","TOP","top1",$C104,"top3","Open_Acute_DIV1","TOP5","TOP6","REPORTED","TOP8")</f>
        <v>0</v>
      </c>
      <c r="DK104" s="15">
        <f>_xll.OneStreamExcelAddIn.XFFunctions.XFGetCell("TRUE", "CONSOL", $D$3,"TOT_Entity","Aggregated","Budget_Working",[1]Setup!C5,"PERIODIC",$B104,"TOPFLOW","TOP","TOP","top1",$C104,"top3","Open_Acute_DIV1","TOP5","TOP6","REPORTED","TOP8")</f>
        <v>0</v>
      </c>
      <c r="DL104" s="15">
        <f>_xll.OneStreamExcelAddIn.XFFunctions.XFGetCell("TRUE", "CONSOL", $D$3,"TOT_Entity","Aggregated","Budget_Working",[1]Setup!C6,"PERIODIC",$B104,"TOPFLOW","TOP","TOP","top1",$C104,"top3","Open_Acute_DIV1","TOP5","TOP6","REPORTED","TOP8")</f>
        <v>0</v>
      </c>
      <c r="DM104" s="15">
        <f>_xll.OneStreamExcelAddIn.XFFunctions.XFGetCell("TRUE", "CONSOL", $D$3,"TOT_Entity","Aggregated","Budget_Working",[1]Setup!C7,"PERIODIC",$B104,"TOPFLOW","TOP","TOP","top1",$C104,"top3","Open_Acute_DIV1","TOP5","TOP6","REPORTED","TOP8")</f>
        <v>0</v>
      </c>
      <c r="DN104" s="15">
        <f>_xll.OneStreamExcelAddIn.XFFunctions.XFGetCell("TRUE", "CONSOL", $D$3,"TOT_Entity","Aggregated","Budget_Working",[1]Setup!C8,"PERIODIC",$B104,"TOPFLOW","TOP","TOP","top1",$C104,"top3","Open_Acute_DIV1","TOP5","TOP6","REPORTED","TOP8")</f>
        <v>0</v>
      </c>
      <c r="DO104" s="15">
        <f>_xll.OneStreamExcelAddIn.XFFunctions.XFGetCell("TRUE", "CONSOL", $D$3,"TOT_Entity","Aggregated","Budget_Working",[1]Setup!C9,"PERIODIC",$B104,"TOPFLOW","TOP","TOP","top1",$C104,"top3","Open_Acute_DIV1","TOP5","TOP6","REPORTED","TOP8")</f>
        <v>0</v>
      </c>
      <c r="DP104" s="15">
        <f>_xll.OneStreamExcelAddIn.XFFunctions.XFGetCell("TRUE", "CONSOL", $D$3,"TOT_Entity","Aggregated","Budget_Working",[1]Setup!C10,"PERIODIC",$B104,"TOPFLOW","TOP","TOP","top1",$C104,"top3","Open_Acute_DIV1","TOP5","TOP6","REPORTED","TOP8")</f>
        <v>0</v>
      </c>
      <c r="DQ104" s="15">
        <f>_xll.OneStreamExcelAddIn.XFFunctions.XFGetCell("TRUE", "CONSOL", $D$3,"TOT_Entity","Aggregated","Budget_Working",[1]Setup!C11,"PERIODIC",$B104,"TOPFLOW","TOP","TOP","top1",$C104,"top3","Open_Acute_DIV1","TOP5","TOP6","REPORTED","TOP8")</f>
        <v>0</v>
      </c>
      <c r="DR104" s="15">
        <f>_xll.OneStreamExcelAddIn.XFFunctions.XFGetCell("TRUE", "CONSOL", $D$3,"TOT_Entity","Aggregated","Budget_Working",[1]Setup!C12,"PERIODIC",$B104,"TOPFLOW","TOP","TOP","top1",$C104,"top3","Open_Acute_DIV1","TOP5","TOP6","REPORTED","TOP8")</f>
        <v>0</v>
      </c>
      <c r="DS104" s="15">
        <f>_xll.OneStreamExcelAddIn.XFFunctions.XFGetCell("TRUE", "CONSOL", $D$3,"TOT_Entity","Aggregated","Budget_Working",[1]Setup!C13,"PERIODIC",$B104,"TOPFLOW","TOP","TOP","top1",$C104,"top3","Open_Acute_DIV1","TOP5","TOP6","REPORTED","TOP8")</f>
        <v>0</v>
      </c>
      <c r="DT104" s="15">
        <f>_xll.OneStreamExcelAddIn.XFFunctions.XFGetCell("TRUE", "CONSOL", $D$3,"TOT_Entity","Aggregated","Budget_Working",[1]Setup!C14,"PERIODIC",$B104,"TOPFLOW","TOP","TOP","top1",$C104,"top3","Open_Acute_DIV1","TOP5","TOP6","REPORTED","TOP8")</f>
        <v>0</v>
      </c>
      <c r="DU104" s="15">
        <f>_xll.OneStreamExcelAddIn.XFFunctions.XFGetCell("TRUE", "CONSOL", $D$3,"TOT_Entity","Aggregated","Budget_Working",[1]Setup!C15,"PERIODIC",$B104,"TOPFLOW","TOP","TOP","top1",$C104,"top3","Open_Acute_DIV1","TOP5","TOP6","REPORTED","TOP8")</f>
        <v>0</v>
      </c>
      <c r="DV104" s="15"/>
      <c r="DW104" s="15">
        <f>_xll.OneStreamExcelAddIn.XFFunctions.XFGetCell("TRUE", "CONSOL", $D$3,"TOT_Entity","USD","Budget_Final",[1]Setup!C17,"PERIODIC",$B104,"TOPFLOW","TOP","TOP","top1",$C104,"top3","Open_Acute_DIV1","TOP5","TOP6","REPORTED","TOP8")</f>
        <v>0</v>
      </c>
      <c r="DX104" s="15">
        <f>_xll.OneStreamExcelAddIn.XFFunctions.XFGetCell("TRUE", "CONSOL", $D$3,"TOT_Entity","USD","Budget_Final",[1]Setup!C18,"PERIODIC",$B104,"TOPFLOW","TOP","TOP","top1",$C104,"top3","Open_Acute_DIV1","TOP5","TOP6","REPORTED","TOP8")</f>
        <v>0</v>
      </c>
      <c r="DY104" s="15">
        <f>_xll.OneStreamExcelAddIn.XFFunctions.XFGetCell("TRUE", "CONSOL", $D$3,"TOT_Entity","USD","Budget_Final",[1]Setup!C19,"PERIODIC",$B104,"TOPFLOW","TOP","TOP","top1",$C104,"top3","Open_Acute_DIV1","TOP5","TOP6","REPORTED","TOP8")</f>
        <v>0</v>
      </c>
      <c r="DZ104" s="15">
        <f>_xll.OneStreamExcelAddIn.XFFunctions.XFGetCell("TRUE", "CONSOL", $D$3,"TOT_Entity","USD","Budget_Final",[1]Setup!C20,"PERIODIC",$B104,"TOPFLOW","TOP","TOP","top1",$C104,"top3","Open_Acute_DIV1","TOP5","TOP6","REPORTED","TOP8")</f>
        <v>0</v>
      </c>
      <c r="EA104" s="15">
        <f>_xll.OneStreamExcelAddIn.XFFunctions.XFGetCell("TRUE", "CONSOL", $D$3,"TOT_Entity","USD","Budget_Final",[1]Setup!C21,"PERIODIC",$B104,"TOPFLOW","TOP","TOP","top1",$C104,"top3","Open_Acute_DIV1","TOP5","TOP6","REPORTED","TOP8")</f>
        <v>0</v>
      </c>
      <c r="EB104" s="15">
        <f>_xll.OneStreamExcelAddIn.XFFunctions.XFGetCell("TRUE", "CONSOL", $D$3,"TOT_Entity","USD","Budget_Final",[1]Setup!C22,"PERIODIC",$B104,"TOPFLOW","TOP","TOP","top1",$C104,"top3","Open_Acute_DIV1","TOP5","TOP6","REPORTED","TOP8")</f>
        <v>0</v>
      </c>
      <c r="EC104" s="15">
        <f>_xll.OneStreamExcelAddIn.XFFunctions.XFGetCell("TRUE", "CONSOL", $D$3,"TOT_Entity","USD","Budget_Final",[1]Setup!C23,"PERIODIC",$B104,"TOPFLOW","TOP","TOP","top1",$C104,"top3","Open_Acute_DIV1","TOP5","TOP6","REPORTED","TOP8")</f>
        <v>0</v>
      </c>
      <c r="ED104" s="15">
        <f>_xll.OneStreamExcelAddIn.XFFunctions.XFGetCell("TRUE", "CONSOL", $D$3,"TOT_Entity","USD","Budget_Final",[1]Setup!C24,"PERIODIC",$B104,"TOPFLOW","TOP","TOP","top1",$C104,"top3","Open_Acute_DIV1","TOP5","TOP6","REPORTED","TOP8")</f>
        <v>0</v>
      </c>
      <c r="EE104" s="15">
        <f>_xll.OneStreamExcelAddIn.XFFunctions.XFGetCell("TRUE", "CONSOL", $D$3,"TOT_Entity","USD","Budget_Final",[1]Setup!C25,"PERIODIC",$B104,"TOPFLOW","TOP","TOP","top1",$C104,"top3","Open_Acute_DIV1","TOP5","TOP6","REPORTED","TOP8")</f>
        <v>0</v>
      </c>
      <c r="EF104" s="15">
        <f>_xll.OneStreamExcelAddIn.XFFunctions.XFGetCell("TRUE", "CONSOL", $D$3,"TOT_Entity","USD","Budget_Final",[1]Setup!C26,"PERIODIC",$B104,"TOPFLOW","TOP","TOP","top1",$C104,"top3","Open_Acute_DIV1","TOP5","TOP6","REPORTED","TOP8")</f>
        <v>0</v>
      </c>
      <c r="EG104" s="15">
        <f>_xll.OneStreamExcelAddIn.XFFunctions.XFGetCell("TRUE", "CONSOL", $D$3,"TOT_Entity","USD","Budget_Final",[1]Setup!C27,"PERIODIC",$B104,"TOPFLOW","TOP","TOP","top1",$C104,"top3","Open_Acute_DIV1","TOP5","TOP6","REPORTED","TOP8")</f>
        <v>0</v>
      </c>
      <c r="EH104" s="15">
        <f>_xll.OneStreamExcelAddIn.XFFunctions.XFGetCell("TRUE", "CONSOL", $D$3,"TOT_Entity","USD","Budget_Final",[1]Setup!C28,"PERIODIC",$B104,"TOPFLOW","TOP","TOP","top1",$C104,"top3","Open_Acute_DIV1","TOP5","TOP6","REPORTED","TOP8")</f>
        <v>0</v>
      </c>
    </row>
    <row r="105" spans="2:138" x14ac:dyDescent="0.25">
      <c r="B105" s="51">
        <v>92051</v>
      </c>
      <c r="C105" s="51" t="s">
        <v>157</v>
      </c>
      <c r="D105" t="s">
        <v>158</v>
      </c>
      <c r="E105" s="15">
        <f>_xll.OneStreamExcelAddIn.XFFunctions.XFGetCell("TRUE", "CONSOL", $D$3,"TOT_Entity","USD","Actual",$E$3,"PERIODIC",$B105,"TOPFLOW","TOP","TOP","top1",$C105,"top3","Open_Acute_DIV1","TOP5","TOP6","REPORTED","TOP8")</f>
        <v>2237</v>
      </c>
      <c r="F105" s="15">
        <f>_xll.OneStreamExcelAddIn.XFFunctions.XFGetCell("TRUE", "CONSOL", $D$3,"TOT_Entity","Aggregated","Budget_Working",$E$3,"PERIODIC",$B105,"TOPFLOW","TOP","TOP","top1",$C105,"top3","Open_Acute_DIV1","TOP5","TOP6","REPORTED","TOP8")</f>
        <v>1897</v>
      </c>
      <c r="G105" s="15">
        <f t="shared" si="180"/>
        <v>340</v>
      </c>
      <c r="H105" s="55">
        <f t="shared" si="181"/>
        <v>0.17923036373220874</v>
      </c>
      <c r="I105" s="41"/>
      <c r="J105" s="15">
        <f>_xll.OneStreamExcelAddIn.XFFunctions.XFGetCell("TRUE", "CONSOL", $D$3,"TOT_Entity","USD","Actual",$E$3,"YTD",$B105,"TOPFLOW","TOP","TOP","top1",$C105,"top3","Open_Acute_DIV1","TOP5","TOP6","REPORTED","TOP8")</f>
        <v>8201</v>
      </c>
      <c r="K105" s="15">
        <f>_xll.OneStreamExcelAddIn.XFFunctions.XFGetCell("TRUE", "CONSOL", $D$3,"TOT_Entity","Aggregated","Budget_Working",$E$3,"YTD",$B105,"TOPFLOW","TOP","TOP","top1",$C105,"top3","Open_Acute_DIV1","TOP5","TOP6","REPORTED","TOP8")</f>
        <v>7859</v>
      </c>
      <c r="L105" s="15">
        <f t="shared" si="182"/>
        <v>342</v>
      </c>
      <c r="M105" s="40">
        <f t="shared" si="183"/>
        <v>4.3516986894006869E-2</v>
      </c>
      <c r="N105" s="41"/>
      <c r="O105" s="15">
        <f>_xll.OneStreamExcelAddIn.XFFunctions.XFGetCell("TRUE", "CONSOL", $D$3,"TOT_Entity","USD","Actual",$F$3,"YTD",$B105,"TOPFLOW","TOP","TOP","top1",$C105,"top3","Open_Acute_DIV1","TOP5","TOP6","REPORTED","TOP8")</f>
        <v>7859</v>
      </c>
      <c r="P105" s="15">
        <f>_xll.OneStreamExcelAddIn.XFFunctions.XFGetCell("TRUE", "CONSOL", $D$3,"TOT_Entity","USD","Actual",$E$3,"YTD",$B105,"TOPFLOW","TOP","TOP","top1",$C105,"top3","Open_Acute_DIV1","TOP5","TOP6","REPORTED","VAR_BW_PY_Actual")</f>
        <v>342</v>
      </c>
      <c r="Q105" s="40">
        <f t="shared" si="210"/>
        <v>4.3516986894006869E-2</v>
      </c>
      <c r="R105" s="41"/>
      <c r="S105" s="15">
        <f>_xll.OneStreamExcelAddIn.XFFunctions.XFGetCell("TRUE", "CONSOL", $D$3,"TOT_Entity","USD","MIDFCST",$E$3,"MTD",$B105,"TOPFLOW","TOP","TOP","top1",$C105,"top3","Open_Acute_DIV1","TOP5","TOP6","REPORTED","TOP8")</f>
        <v>0</v>
      </c>
      <c r="T105" s="15">
        <f t="shared" si="184"/>
        <v>2237</v>
      </c>
      <c r="U105" s="40">
        <f t="shared" si="185"/>
        <v>0</v>
      </c>
      <c r="V105" s="41"/>
      <c r="W105" s="42"/>
      <c r="X105" s="43"/>
      <c r="Y105" s="42"/>
      <c r="Z105" s="44"/>
      <c r="AB105" s="15">
        <f>_xll.OneStreamExcelAddIn.XFFunctions.XFGetCell("TRUE", "CONSOL", $D$3,"TOT_Entity","USD","Actual",[1]Setup!C4,"PERIODIC",$B105,"TOPFLOW","TOP","TOP","top1",$C105,"top3","Open_Acute_DIV1","TOP5","TOP6","REPORTED","TOP8")</f>
        <v>1759</v>
      </c>
      <c r="AC105" s="15">
        <f>_xll.OneStreamExcelAddIn.XFFunctions.XFGetCell("TRUE", "CONSOL", $D$3,"TOT_Entity","Aggregated","Budget_Working",[1]Setup!C4,"PERIODIC",$B105,"TOPFLOW","TOP","TOP","top1",$C105,"top3","Open_Acute_DIV1","TOP5","TOP6","REPORTED","TOP8")</f>
        <v>2156</v>
      </c>
      <c r="AD105" s="15">
        <f>AB105-AC105</f>
        <v>-397</v>
      </c>
      <c r="AE105" s="40">
        <f>IFERROR(AD105/AC105,0)</f>
        <v>-0.18413729128014841</v>
      </c>
      <c r="AG105" s="15">
        <f>_xll.OneStreamExcelAddIn.XFFunctions.XFGetCell("TRUE", "CONSOL", $D$3,"TOT_Entity","USD","Actual",[1]Setup!C5,"PERIODIC",$B105,"TOPFLOW","TOP","TOP","top1",$C105,"top3","Open_Acute_DIV1","TOP5","TOP6","REPORTED","TOP8")</f>
        <v>1844</v>
      </c>
      <c r="AH105" s="15">
        <f>_xll.OneStreamExcelAddIn.XFFunctions.XFGetCell("TRUE", "CONSOL", $D$3,"TOT_Entity","Aggregated","Budget_Working",[1]Setup!C5,"PERIODIC",$B105,"TOPFLOW","TOP","TOP","top1",$C105,"top3","Open_Acute_DIV1","TOP5","TOP6","REPORTED","TOP8")</f>
        <v>1959</v>
      </c>
      <c r="AI105" s="15">
        <f>AG105-AH105</f>
        <v>-115</v>
      </c>
      <c r="AJ105" s="40">
        <f>IFERROR(AI105/AH105,0)</f>
        <v>-5.8703420112302195E-2</v>
      </c>
      <c r="AL105" s="15">
        <f>_xll.OneStreamExcelAddIn.XFFunctions.XFGetCell("TRUE", "CONSOL", $D$3,"TOT_Entity","USD","Actual",[1]Setup!C6,"PERIODIC",$B105,"TOPFLOW","TOP","TOP","top1",$C105,"top3","Open_Acute_DIV1","TOP5","TOP6","REPORTED","TOP8")</f>
        <v>2361</v>
      </c>
      <c r="AM105" s="15">
        <f>_xll.OneStreamExcelAddIn.XFFunctions.XFGetCell("TRUE", "CONSOL", $D$3,"TOT_Entity","Aggregated","Budget_Working",[1]Setup!C6,"PERIODIC",$B105,"TOPFLOW","TOP","TOP","top1",$C105,"top3","Open_Acute_DIV1","TOP5","TOP6","REPORTED","TOP8")</f>
        <v>1847</v>
      </c>
      <c r="AN105" s="15">
        <f>AL105-AM105</f>
        <v>514</v>
      </c>
      <c r="AO105" s="40">
        <f>IFERROR((AL105/AM105)-1,0)</f>
        <v>0.27828911748781815</v>
      </c>
      <c r="AQ105" s="15">
        <f>_xll.OneStreamExcelAddIn.XFFunctions.XFGetCell("TRUE", "CONSOL", $D$3,"TOT_Entity","USD","Actual",[1]Setup!C7,"PERIODIC",$B105,"TOPFLOW","TOP","TOP","top1",$C105,"top3","Open_Acute_DIV1","TOP5","TOP6","REPORTED","TOP8")</f>
        <v>2237</v>
      </c>
      <c r="AR105" s="15">
        <f>_xll.OneStreamExcelAddIn.XFFunctions.XFGetCell("TRUE", "CONSOL", $D$3,"TOT_Entity","Aggregated","Budget_Working",[1]Setup!C7,"PERIODIC",$B105,"TOPFLOW","TOP","TOP","top1",$C105,"top3","Open_Acute_DIV1","TOP5","TOP6","REPORTED","TOP8")</f>
        <v>1897</v>
      </c>
      <c r="AS105" s="15">
        <f>AQ105-AR105</f>
        <v>340</v>
      </c>
      <c r="AT105" s="40">
        <f>IFERROR((AQ105/AR105)-1,0)</f>
        <v>0.1792303637322088</v>
      </c>
      <c r="AV105" s="15">
        <f>_xll.OneStreamExcelAddIn.XFFunctions.XFGetCell("TRUE", "CONSOL", $D$3,"TOT_Entity","USD","Actual",[1]Setup!C8,"PERIODIC",$B105,"TOPFLOW","TOP","TOP","top1",$C105,"top3","Open_Acute_DIV1","TOP5","TOP6","REPORTED","TOP8")</f>
        <v>-8201</v>
      </c>
      <c r="AW105" s="15">
        <f>_xll.OneStreamExcelAddIn.XFFunctions.XFGetCell("TRUE", "CONSOL", $D$3,"TOT_Entity","Aggregated","Budget_Working",[1]Setup!C8,"PERIODIC",$B105,"TOPFLOW","TOP","TOP","top1",$C105,"top3","Open_Acute_DIV1","TOP5","TOP6","REPORTED","TOP8")</f>
        <v>2546</v>
      </c>
      <c r="AX105" s="15">
        <f>AV105-AW105</f>
        <v>-10747</v>
      </c>
      <c r="AY105" s="40">
        <f>IFERROR((AV105/AW105)-1,0)</f>
        <v>-4.2211311861743912</v>
      </c>
      <c r="BA105" s="15">
        <f>_xll.OneStreamExcelAddIn.XFFunctions.XFGetCell("TRUE", "CONSOL", $D$3,"TOT_Entity","USD","Actual",[1]Setup!C9,"PERIODIC",$B105,"TOPFLOW","TOP","TOP","top1",$C105,"top3","Open_Acute_DIV1","TOP5","TOP6","REPORTED","TOP8")</f>
        <v>0</v>
      </c>
      <c r="BB105" s="15">
        <f>_xll.OneStreamExcelAddIn.XFFunctions.XFGetCell("TRUE", "CONSOL", $D$3,"TOT_Entity","Aggregated","Budget_Working",[1]Setup!C9,"PERIODIC",$B105,"TOPFLOW","TOP","TOP","top1",$C105,"top3","Open_Acute_DIV1","TOP5","TOP6","REPORTED","TOP8")</f>
        <v>1890</v>
      </c>
      <c r="BC105" s="15">
        <f>BA105-BB105</f>
        <v>-1890</v>
      </c>
      <c r="BD105" s="40">
        <f>IFERROR((BA105/BB105)-1,0)</f>
        <v>-1</v>
      </c>
      <c r="BF105" s="15">
        <f>_xll.OneStreamExcelAddIn.XFFunctions.XFGetCell("TRUE", "CONSOL", $D$3,"TOT_Entity","USD","Actual",[1]Setup!C10,"PERIODIC",$B105,"TOPFLOW","TOP","TOP","top1",$C105,"top3","Open_Acute_DIV1","TOP5","TOP6","REPORTED","TOP8")</f>
        <v>0</v>
      </c>
      <c r="BG105" s="15">
        <f>_xll.OneStreamExcelAddIn.XFFunctions.XFGetCell("TRUE", "CONSOL", $D$3,"TOT_Entity","Aggregated","Budget_Working",[1]Setup!C10,"PERIODIC",$B105,"TOPFLOW","TOP","TOP","top1",$C105,"top3","Open_Acute_DIV1","TOP5","TOP6","REPORTED","TOP8")</f>
        <v>2810</v>
      </c>
      <c r="BH105" s="15">
        <f>BF105-BG105</f>
        <v>-2810</v>
      </c>
      <c r="BI105" s="40">
        <f>IFERROR((BF105/BG105)-1,0)</f>
        <v>-1</v>
      </c>
      <c r="BK105" s="15">
        <f>_xll.OneStreamExcelAddIn.XFFunctions.XFGetCell("TRUE", "CONSOL", $D$3,"TOT_Entity","USD","Actual",[1]Setup!C11,"PERIODIC",$B105,"TOPFLOW","TOP","TOP","top1",$C105,"top3","Open_Acute_DIV1","TOP5","TOP6","REPORTED","TOP8")</f>
        <v>0</v>
      </c>
      <c r="BL105" s="15">
        <f>_xll.OneStreamExcelAddIn.XFFunctions.XFGetCell("TRUE", "CONSOL", $D$3,"TOT_Entity","Aggregated","Budget_Working",[1]Setup!C11,"PERIODIC",$B105,"TOPFLOW","TOP","TOP","top1",$C105,"top3","Open_Acute_DIV1","TOP5","TOP6","REPORTED","TOP8")</f>
        <v>1935</v>
      </c>
      <c r="BM105" s="15">
        <f>BK105-BL105</f>
        <v>-1935</v>
      </c>
      <c r="BN105" s="40">
        <f>IFERROR((BK105/BL105)-1,0)</f>
        <v>-1</v>
      </c>
      <c r="BP105" s="15">
        <f>_xll.OneStreamExcelAddIn.XFFunctions.XFGetCell("TRUE", "CONSOL", $D$3,"TOT_Entity","USD","Actual",[1]Setup!C12,"PERIODIC",$B105,"TOPFLOW","TOP","TOP","top1",$C105,"top3","Open_Acute_DIV1","TOP5","TOP6","REPORTED","TOP8")</f>
        <v>0</v>
      </c>
      <c r="BQ105" s="15">
        <f>_xll.OneStreamExcelAddIn.XFFunctions.XFGetCell("TRUE", "CONSOL", $D$3,"TOT_Entity","Aggregated","Budget_Working",[1]Setup!C12,"PERIODIC",$B105,"TOPFLOW","TOP","TOP","top1",$C105,"top3","Open_Acute_DIV1","TOP5","TOP6","REPORTED","TOP8")</f>
        <v>2139</v>
      </c>
      <c r="BR105" s="15">
        <f>BP105-BQ105</f>
        <v>-2139</v>
      </c>
      <c r="BS105" s="40">
        <f>IFERROR((BP105/BQ105)-1,0)</f>
        <v>-1</v>
      </c>
      <c r="BU105" s="15">
        <f>_xll.OneStreamExcelAddIn.XFFunctions.XFGetCell("TRUE", "CONSOL", $D$3,"TOT_Entity","USD","Actual",[1]Setup!C13,"PERIODIC",$B105,"TOPFLOW","TOP","TOP","top1",$C105,"top3","Open_Acute_DIV1","TOP5","TOP6","REPORTED","TOP8")</f>
        <v>0</v>
      </c>
      <c r="BV105" s="15">
        <f>_xll.OneStreamExcelAddIn.XFFunctions.XFGetCell("TRUE", "CONSOL", $D$3,"TOT_Entity","Aggregated","Budget_Working",[1]Setup!C13,"PERIODIC",$B105,"TOPFLOW","TOP","TOP","top1",$C105,"top3","Open_Acute_DIV1","TOP5","TOP6","REPORTED","TOP8")</f>
        <v>2262</v>
      </c>
      <c r="BW105" s="15">
        <f>BU105-BV105</f>
        <v>-2262</v>
      </c>
      <c r="BX105" s="40">
        <f>IFERROR((BU105/BV105)-1,0)</f>
        <v>-1</v>
      </c>
      <c r="BZ105" s="15">
        <f>_xll.OneStreamExcelAddIn.XFFunctions.XFGetCell("TRUE", "CONSOL", $D$3,"TOT_Entity","USD","Actual",[1]Setup!C14,"PERIODIC",$B105,"TOPFLOW","TOP","TOP","top1",$C105,"top3","Open_Acute_DIV1","TOP5","TOP6","REPORTED","TOP8")</f>
        <v>0</v>
      </c>
      <c r="CA105" s="15">
        <f>_xll.OneStreamExcelAddIn.XFFunctions.XFGetCell("TRUE", "CONSOL", $D$3,"TOT_Entity","Aggregated","Budget_Working",[1]Setup!C14,"PERIODIC",$B105,"TOPFLOW","TOP","TOP","top1",$C105,"top3","Open_Acute_DIV1","TOP5","TOP6","REPORTED","TOP8")</f>
        <v>1756</v>
      </c>
      <c r="CB105" s="15">
        <f>BZ105-CA105</f>
        <v>-1756</v>
      </c>
      <c r="CC105" s="40">
        <f>IFERROR((BZ105/CA105)-1,0)</f>
        <v>-1</v>
      </c>
      <c r="CE105" s="15">
        <f>_xll.OneStreamExcelAddIn.XFFunctions.XFGetCell("TRUE", "CONSOL", $D$3,"TOT_Entity","USD","Actual",[1]Setup!C15,"PERIODIC",$B105,"TOPFLOW","TOP","TOP","top1",$C105,"top3","Open_Acute_DIV1","TOP5","TOP6","REPORTED","TOP8")</f>
        <v>0</v>
      </c>
      <c r="CF105" s="15">
        <f>_xll.OneStreamExcelAddIn.XFFunctions.XFGetCell("TRUE", "CONSOL", $D$3,"TOT_Entity","Aggregated","Budget_Working",[1]Setup!C15,"PERIODIC",$B105,"TOPFLOW","TOP","TOP","top1",$C105,"top3","Open_Acute_DIV1","TOP5","TOP6","REPORTED","TOP8")</f>
        <v>2183</v>
      </c>
      <c r="CG105" s="15">
        <f>CE105-CF105</f>
        <v>-2183</v>
      </c>
      <c r="CH105" s="40">
        <f>IFERROR((CE105/CF105)-1,0)</f>
        <v>-1</v>
      </c>
      <c r="CI105" s="15"/>
      <c r="CJ105" s="15">
        <f>_xll.OneStreamExcelAddIn.XFFunctions.XFGetCell("TRUE", "CONSOL", $D$3,"TOT_Entity","USD","Actual",[1]Setup!C4,"PERIODIC",$B105,"TOPFLOW","TOP","TOP","top1",$C105,"top3","Open_Acute_DIV1","TOP5","TOP6","REPORTED","TOP8")</f>
        <v>1759</v>
      </c>
      <c r="CK105" s="15">
        <f>_xll.OneStreamExcelAddIn.XFFunctions.XFGetCell("TRUE", "CONSOL", $D$3,"TOT_Entity","USD","Actual",[1]Setup!C5,"PERIODIC",$B105,"TOPFLOW","TOP","TOP","top1",$C105,"top3","Open_Acute_DIV1","TOP5","TOP6","REPORTED","TOP8")</f>
        <v>1844</v>
      </c>
      <c r="CL105" s="15">
        <f>_xll.OneStreamExcelAddIn.XFFunctions.XFGetCell("TRUE", "CONSOL", $D$3,"TOT_Entity","USD","Actual",[1]Setup!C6,"PERIODIC",$B105,"TOPFLOW","TOP","TOP","top1",$C105,"top3","Open_Acute_DIV1","TOP5","TOP6","REPORTED","TOP8")</f>
        <v>2361</v>
      </c>
      <c r="CM105" s="15">
        <f>_xll.OneStreamExcelAddIn.XFFunctions.XFGetCell("TRUE", "CONSOL", $D$3,"TOT_Entity","USD","Actual",[1]Setup!C7,"PERIODIC",$B105,"TOPFLOW","TOP","TOP","top1",$C105,"top3","Open_Acute_DIV1","TOP5","TOP6","REPORTED","TOP8")</f>
        <v>2237</v>
      </c>
      <c r="CN105" s="15">
        <f>_xll.OneStreamExcelAddIn.XFFunctions.XFGetCell("TRUE", "CONSOL", $D$3,"TOT_Entity","USD","Actual",[1]Setup!C8,"PERIODIC",$B105,"TOPFLOW","TOP","TOP","top1",$C105,"top3","Open_Acute_DIV1","TOP5","TOP6","REPORTED","TOP8")</f>
        <v>-8201</v>
      </c>
      <c r="CO105" s="15">
        <f>_xll.OneStreamExcelAddIn.XFFunctions.XFGetCell("TRUE", "CONSOL", $D$3,"TOT_Entity","USD","Actual",[1]Setup!C9,"PERIODIC",$B105,"TOPFLOW","TOP","TOP","top1",$C105,"top3","Open_Acute_DIV1","TOP5","TOP6","REPORTED","TOP8")</f>
        <v>0</v>
      </c>
      <c r="CP105" s="15">
        <f>_xll.OneStreamExcelAddIn.XFFunctions.XFGetCell("TRUE", "CONSOL", $D$3,"TOT_Entity","USD","Actual",[1]Setup!C10,"PERIODIC",$B105,"TOPFLOW","TOP","TOP","top1",$C105,"top3","Open_Acute_DIV1","TOP5","TOP6","REPORTED","TOP8")</f>
        <v>0</v>
      </c>
      <c r="CQ105" s="15">
        <f>_xll.OneStreamExcelAddIn.XFFunctions.XFGetCell("TRUE", "CONSOL", $D$3,"TOT_Entity","USD","Actual",[1]Setup!C11,"PERIODIC",$B105,"TOPFLOW","TOP","TOP","top1",$C105,"top3","Open_Acute_DIV1","TOP5","TOP6","REPORTED","TOP8")</f>
        <v>0</v>
      </c>
      <c r="CR105" s="15">
        <f>_xll.OneStreamExcelAddIn.XFFunctions.XFGetCell("TRUE", "CONSOL", $D$3,"TOT_Entity","USD","Actual",[1]Setup!C12,"PERIODIC",$B105,"TOPFLOW","TOP","TOP","top1",$C105,"top3","Open_Acute_DIV1","TOP5","TOP6","REPORTED","TOP8")</f>
        <v>0</v>
      </c>
      <c r="CS105" s="15">
        <f>_xll.OneStreamExcelAddIn.XFFunctions.XFGetCell("TRUE", "CONSOL", $D$3,"TOT_Entity","USD","Actual",[1]Setup!C13,"PERIODIC",$B105,"TOPFLOW","TOP","TOP","top1",$C105,"top3","Open_Acute_DIV1","TOP5","TOP6","REPORTED","TOP8")</f>
        <v>0</v>
      </c>
      <c r="CT105" s="15">
        <f>_xll.OneStreamExcelAddIn.XFFunctions.XFGetCell("TRUE", "CONSOL", $D$3,"TOT_Entity","USD","Actual",[1]Setup!C14,"PERIODIC",$B105,"TOPFLOW","TOP","TOP","top1",$C105,"top3","Open_Acute_DIV1","TOP5","TOP6","REPORTED","TOP8")</f>
        <v>0</v>
      </c>
      <c r="CU105" s="15">
        <f>_xll.OneStreamExcelAddIn.XFFunctions.XFGetCell("TRUE", "CONSOL", $D$3,"TOT_Entity","USD","Actual",[1]Setup!C15,"PERIODIC",$B105,"TOPFLOW","TOP","TOP","top1",$C105,"top3","Open_Acute_DIV1","TOP5","TOP6","REPORTED","TOP8")</f>
        <v>0</v>
      </c>
      <c r="CV105" s="15"/>
      <c r="CW105" s="15">
        <f>_xll.OneStreamExcelAddIn.XFFunctions.XFGetCell("TRUE", "CONSOL", $D$3,"TOT_Entity","USD","Actual",[1]Setup!C17,"PERIODIC",$B105,"TOPFLOW","TOP","TOP","top1",$C105,"top3","Open_Acute_DIV1","TOP5","TOP6","REPORTED","TOP8")</f>
        <v>2156</v>
      </c>
      <c r="CX105" s="15">
        <f>_xll.OneStreamExcelAddIn.XFFunctions.XFGetCell("TRUE", "CONSOL", $D$3,"TOT_Entity","USD","Actual",[1]Setup!C18,"PERIODIC",$B105,"TOPFLOW","TOP","TOP","top1",$C105,"top3","Open_Acute_DIV1","TOP5","TOP6","REPORTED","TOP8")</f>
        <v>1959</v>
      </c>
      <c r="CY105" s="15">
        <f>_xll.OneStreamExcelAddIn.XFFunctions.XFGetCell("TRUE", "CONSOL", $D$3,"TOT_Entity","USD","Actual",[1]Setup!C19,"PERIODIC",$B105,"TOPFLOW","TOP","TOP","top1",$C105,"top3","Open_Acute_DIV1","TOP5","TOP6","REPORTED","TOP8")</f>
        <v>1847</v>
      </c>
      <c r="CZ105" s="15">
        <f>_xll.OneStreamExcelAddIn.XFFunctions.XFGetCell("TRUE", "CONSOL", $D$3,"TOT_Entity","USD","Actual",[1]Setup!C20,"PERIODIC",$B105,"TOPFLOW","TOP","TOP","top1",$C105,"top3","Open_Acute_DIV1","TOP5","TOP6","REPORTED","TOP8")</f>
        <v>1897</v>
      </c>
      <c r="DA105" s="15">
        <f>_xll.OneStreamExcelAddIn.XFFunctions.XFGetCell("TRUE", "CONSOL", $D$3,"TOT_Entity","USD","Actual",[1]Setup!C21,"PERIODIC",$B105,"TOPFLOW","TOP","TOP","top1",$C105,"top3","Open_Acute_DIV1","TOP5","TOP6","REPORTED","TOP8")</f>
        <v>2546</v>
      </c>
      <c r="DB105" s="15">
        <f>_xll.OneStreamExcelAddIn.XFFunctions.XFGetCell("TRUE", "CONSOL", $D$3,"TOT_Entity","USD","Actual",[1]Setup!C22,"PERIODIC",$B105,"TOPFLOW","TOP","TOP","top1",$C105,"top3","Open_Acute_DIV1","TOP5","TOP6","REPORTED","TOP8")</f>
        <v>1890</v>
      </c>
      <c r="DC105" s="15">
        <f>_xll.OneStreamExcelAddIn.XFFunctions.XFGetCell("TRUE", "CONSOL", $D$3,"TOT_Entity","USD","Actual",[1]Setup!C23,"PERIODIC",$B105,"TOPFLOW","TOP","TOP","top1",$C105,"top3","Open_Acute_DIV1","TOP5","TOP6","REPORTED","TOP8")</f>
        <v>2810</v>
      </c>
      <c r="DD105" s="15">
        <f>_xll.OneStreamExcelAddIn.XFFunctions.XFGetCell("TRUE", "CONSOL", $D$3,"TOT_Entity","USD","Actual",[1]Setup!C24,"PERIODIC",$B105,"TOPFLOW","TOP","TOP","top1",$C105,"top3","Open_Acute_DIV1","TOP5","TOP6","REPORTED","TOP8")</f>
        <v>1935</v>
      </c>
      <c r="DE105" s="15">
        <f>_xll.OneStreamExcelAddIn.XFFunctions.XFGetCell("TRUE", "CONSOL", $D$3,"TOT_Entity","USD","Actual",[1]Setup!C25,"PERIODIC",$B105,"TOPFLOW","TOP","TOP","top1",$C105,"top3","Open_Acute_DIV1","TOP5","TOP6","REPORTED","TOP8")</f>
        <v>2009</v>
      </c>
      <c r="DF105" s="15">
        <f>_xll.OneStreamExcelAddIn.XFFunctions.XFGetCell("TRUE", "CONSOL", $D$3,"TOT_Entity","USD","Actual",[1]Setup!C26,"PERIODIC",$B105,"TOPFLOW","TOP","TOP","top1",$C105,"top3","Open_Acute_DIV1","TOP5","TOP6","REPORTED","TOP8")</f>
        <v>2608</v>
      </c>
      <c r="DG105" s="15">
        <f>_xll.OneStreamExcelAddIn.XFFunctions.XFGetCell("TRUE", "CONSOL", $D$3,"TOT_Entity","USD","Actual",[1]Setup!C27,"PERIODIC",$B105,"TOPFLOW","TOP","TOP","top1",$C105,"top3","Open_Acute_DIV1","TOP5","TOP6","REPORTED","TOP8")</f>
        <v>1609</v>
      </c>
      <c r="DH105" s="15">
        <f>_xll.OneStreamExcelAddIn.XFFunctions.XFGetCell("TRUE", "CONSOL", $D$3,"TOT_Entity","USD","Actual",[1]Setup!C28,"PERIODIC",$B105,"TOPFLOW","TOP","TOP","top1",$C105,"top3","Open_Acute_DIV1","TOP5","TOP6","REPORTED","TOP8")</f>
        <v>2247</v>
      </c>
      <c r="DI105" s="15"/>
      <c r="DJ105" s="15">
        <f>_xll.OneStreamExcelAddIn.XFFunctions.XFGetCell("TRUE", "CONSOL", $D$3,"TOT_Entity","Aggregated","Budget_Working",[1]Setup!C4,"PERIODIC",$B105,"TOPFLOW","TOP","TOP","top1",$C105,"top3","Open_Acute_DIV1","TOP5","TOP6","REPORTED","TOP8")</f>
        <v>2156</v>
      </c>
      <c r="DK105" s="15">
        <f>_xll.OneStreamExcelAddIn.XFFunctions.XFGetCell("TRUE", "CONSOL", $D$3,"TOT_Entity","Aggregated","Budget_Working",[1]Setup!C5,"PERIODIC",$B105,"TOPFLOW","TOP","TOP","top1",$C105,"top3","Open_Acute_DIV1","TOP5","TOP6","REPORTED","TOP8")</f>
        <v>1959</v>
      </c>
      <c r="DL105" s="15">
        <f>_xll.OneStreamExcelAddIn.XFFunctions.XFGetCell("TRUE", "CONSOL", $D$3,"TOT_Entity","Aggregated","Budget_Working",[1]Setup!C6,"PERIODIC",$B105,"TOPFLOW","TOP","TOP","top1",$C105,"top3","Open_Acute_DIV1","TOP5","TOP6","REPORTED","TOP8")</f>
        <v>1847</v>
      </c>
      <c r="DM105" s="15">
        <f>_xll.OneStreamExcelAddIn.XFFunctions.XFGetCell("TRUE", "CONSOL", $D$3,"TOT_Entity","Aggregated","Budget_Working",[1]Setup!C7,"PERIODIC",$B105,"TOPFLOW","TOP","TOP","top1",$C105,"top3","Open_Acute_DIV1","TOP5","TOP6","REPORTED","TOP8")</f>
        <v>1897</v>
      </c>
      <c r="DN105" s="15">
        <f>_xll.OneStreamExcelAddIn.XFFunctions.XFGetCell("TRUE", "CONSOL", $D$3,"TOT_Entity","Aggregated","Budget_Working",[1]Setup!C8,"PERIODIC",$B105,"TOPFLOW","TOP","TOP","top1",$C105,"top3","Open_Acute_DIV1","TOP5","TOP6","REPORTED","TOP8")</f>
        <v>2546</v>
      </c>
      <c r="DO105" s="15">
        <f>_xll.OneStreamExcelAddIn.XFFunctions.XFGetCell("TRUE", "CONSOL", $D$3,"TOT_Entity","Aggregated","Budget_Working",[1]Setup!C9,"PERIODIC",$B105,"TOPFLOW","TOP","TOP","top1",$C105,"top3","Open_Acute_DIV1","TOP5","TOP6","REPORTED","TOP8")</f>
        <v>1890</v>
      </c>
      <c r="DP105" s="15">
        <f>_xll.OneStreamExcelAddIn.XFFunctions.XFGetCell("TRUE", "CONSOL", $D$3,"TOT_Entity","Aggregated","Budget_Working",[1]Setup!C10,"PERIODIC",$B105,"TOPFLOW","TOP","TOP","top1",$C105,"top3","Open_Acute_DIV1","TOP5","TOP6","REPORTED","TOP8")</f>
        <v>2810</v>
      </c>
      <c r="DQ105" s="15">
        <f>_xll.OneStreamExcelAddIn.XFFunctions.XFGetCell("TRUE", "CONSOL", $D$3,"TOT_Entity","Aggregated","Budget_Working",[1]Setup!C11,"PERIODIC",$B105,"TOPFLOW","TOP","TOP","top1",$C105,"top3","Open_Acute_DIV1","TOP5","TOP6","REPORTED","TOP8")</f>
        <v>1935</v>
      </c>
      <c r="DR105" s="15">
        <f>_xll.OneStreamExcelAddIn.XFFunctions.XFGetCell("TRUE", "CONSOL", $D$3,"TOT_Entity","Aggregated","Budget_Working",[1]Setup!C12,"PERIODIC",$B105,"TOPFLOW","TOP","TOP","top1",$C105,"top3","Open_Acute_DIV1","TOP5","TOP6","REPORTED","TOP8")</f>
        <v>2139</v>
      </c>
      <c r="DS105" s="15">
        <f>_xll.OneStreamExcelAddIn.XFFunctions.XFGetCell("TRUE", "CONSOL", $D$3,"TOT_Entity","Aggregated","Budget_Working",[1]Setup!C13,"PERIODIC",$B105,"TOPFLOW","TOP","TOP","top1",$C105,"top3","Open_Acute_DIV1","TOP5","TOP6","REPORTED","TOP8")</f>
        <v>2262</v>
      </c>
      <c r="DT105" s="15">
        <f>_xll.OneStreamExcelAddIn.XFFunctions.XFGetCell("TRUE", "CONSOL", $D$3,"TOT_Entity","Aggregated","Budget_Working",[1]Setup!C14,"PERIODIC",$B105,"TOPFLOW","TOP","TOP","top1",$C105,"top3","Open_Acute_DIV1","TOP5","TOP6","REPORTED","TOP8")</f>
        <v>1756</v>
      </c>
      <c r="DU105" s="15">
        <f>_xll.OneStreamExcelAddIn.XFFunctions.XFGetCell("TRUE", "CONSOL", $D$3,"TOT_Entity","Aggregated","Budget_Working",[1]Setup!C15,"PERIODIC",$B105,"TOPFLOW","TOP","TOP","top1",$C105,"top3","Open_Acute_DIV1","TOP5","TOP6","REPORTED","TOP8")</f>
        <v>2183</v>
      </c>
      <c r="DV105" s="15"/>
      <c r="DW105" s="15">
        <f>_xll.OneStreamExcelAddIn.XFFunctions.XFGetCell("TRUE", "CONSOL", $D$3,"TOT_Entity","USD","Budget_Final",[1]Setup!C17,"PERIODIC",$B105,"TOPFLOW","TOP","TOP","top1",$C105,"top3","Open_Acute_DIV1","TOP5","TOP6","REPORTED","TOP8")</f>
        <v>2050.9999979849999</v>
      </c>
      <c r="DX105" s="15">
        <f>_xll.OneStreamExcelAddIn.XFFunctions.XFGetCell("TRUE", "CONSOL", $D$3,"TOT_Entity","USD","Budget_Final",[1]Setup!C18,"PERIODIC",$B105,"TOPFLOW","TOP","TOP","top1",$C105,"top3","Open_Acute_DIV1","TOP5","TOP6","REPORTED","TOP8")</f>
        <v>2096</v>
      </c>
      <c r="DY105" s="15">
        <f>_xll.OneStreamExcelAddIn.XFFunctions.XFGetCell("TRUE", "CONSOL", $D$3,"TOT_Entity","USD","Budget_Final",[1]Setup!C19,"PERIODIC",$B105,"TOPFLOW","TOP","TOP","top1",$C105,"top3","Open_Acute_DIV1","TOP5","TOP6","REPORTED","TOP8")</f>
        <v>2136.0000021360001</v>
      </c>
      <c r="DZ105" s="15">
        <f>_xll.OneStreamExcelAddIn.XFFunctions.XFGetCell("TRUE", "CONSOL", $D$3,"TOT_Entity","USD","Budget_Final",[1]Setup!C20,"PERIODIC",$B105,"TOPFLOW","TOP","TOP","top1",$C105,"top3","Open_Acute_DIV1","TOP5","TOP6","REPORTED","TOP8")</f>
        <v>2276</v>
      </c>
      <c r="EA105" s="15">
        <f>_xll.OneStreamExcelAddIn.XFFunctions.XFGetCell("TRUE", "CONSOL", $D$3,"TOT_Entity","USD","Budget_Final",[1]Setup!C21,"PERIODIC",$B105,"TOPFLOW","TOP","TOP","top1",$C105,"top3","Open_Acute_DIV1","TOP5","TOP6","REPORTED","TOP8")</f>
        <v>2201</v>
      </c>
      <c r="EB105" s="15">
        <f>_xll.OneStreamExcelAddIn.XFFunctions.XFGetCell("TRUE", "CONSOL", $D$3,"TOT_Entity","USD","Budget_Final",[1]Setup!C22,"PERIODIC",$B105,"TOPFLOW","TOP","TOP","top1",$C105,"top3","Open_Acute_DIV1","TOP5","TOP6","REPORTED","TOP8")</f>
        <v>2178</v>
      </c>
      <c r="EC105" s="15">
        <f>_xll.OneStreamExcelAddIn.XFFunctions.XFGetCell("TRUE", "CONSOL", $D$3,"TOT_Entity","USD","Budget_Final",[1]Setup!C23,"PERIODIC",$B105,"TOPFLOW","TOP","TOP","top1",$C105,"top3","Open_Acute_DIV1","TOP5","TOP6","REPORTED","TOP8")</f>
        <v>2164</v>
      </c>
      <c r="ED105" s="15">
        <f>_xll.OneStreamExcelAddIn.XFFunctions.XFGetCell("TRUE", "CONSOL", $D$3,"TOT_Entity","USD","Budget_Final",[1]Setup!C24,"PERIODIC",$B105,"TOPFLOW","TOP","TOP","top1",$C105,"top3","Open_Acute_DIV1","TOP5","TOP6","REPORTED","TOP8")</f>
        <v>2233.999997766</v>
      </c>
      <c r="EE105" s="15">
        <f>_xll.OneStreamExcelAddIn.XFFunctions.XFGetCell("TRUE", "CONSOL", $D$3,"TOT_Entity","USD","Budget_Final",[1]Setup!C25,"PERIODIC",$B105,"TOPFLOW","TOP","TOP","top1",$C105,"top3","Open_Acute_DIV1","TOP5","TOP6","REPORTED","TOP8")</f>
        <v>2178.0000021780002</v>
      </c>
      <c r="EF105" s="15">
        <f>_xll.OneStreamExcelAddIn.XFFunctions.XFGetCell("TRUE", "CONSOL", $D$3,"TOT_Entity","USD","Budget_Final",[1]Setup!C26,"PERIODIC",$B105,"TOPFLOW","TOP","TOP","top1",$C105,"top3","Open_Acute_DIV1","TOP5","TOP6","REPORTED","TOP8")</f>
        <v>2231.000001504</v>
      </c>
      <c r="EG105" s="15">
        <f>_xll.OneStreamExcelAddIn.XFFunctions.XFGetCell("TRUE", "CONSOL", $D$3,"TOT_Entity","USD","Budget_Final",[1]Setup!C27,"PERIODIC",$B105,"TOPFLOW","TOP","TOP","top1",$C105,"top3","Open_Acute_DIV1","TOP5","TOP6","REPORTED","TOP8")</f>
        <v>2174.999999616</v>
      </c>
      <c r="EH105" s="15">
        <f>_xll.OneStreamExcelAddIn.XFFunctions.XFGetCell("TRUE", "CONSOL", $D$3,"TOT_Entity","USD","Budget_Final",[1]Setup!C28,"PERIODIC",$B105,"TOPFLOW","TOP","TOP","top1",$C105,"top3","Open_Acute_DIV1","TOP5","TOP6","REPORTED","TOP8")</f>
        <v>2140.000000989</v>
      </c>
    </row>
    <row r="106" spans="2:138" ht="15.75" x14ac:dyDescent="0.25">
      <c r="B106" s="51"/>
      <c r="C106" s="51"/>
      <c r="D106" s="95"/>
      <c r="H106" s="111"/>
      <c r="I106" s="41"/>
      <c r="M106" s="88"/>
      <c r="N106" s="41"/>
      <c r="Q106" s="88"/>
      <c r="R106" s="41"/>
      <c r="U106" s="88"/>
      <c r="V106" s="41"/>
      <c r="W106" s="112"/>
      <c r="X106" s="113"/>
      <c r="Y106" s="112"/>
      <c r="Z106" s="114"/>
      <c r="AA106" s="88"/>
      <c r="AB106" s="88"/>
      <c r="AC106" s="88"/>
      <c r="AD106" s="88"/>
      <c r="AE106" s="88"/>
      <c r="AJ106" s="88"/>
      <c r="AO106" s="88"/>
      <c r="AT106" s="88"/>
      <c r="AY106" s="88"/>
      <c r="BD106" s="88"/>
      <c r="BI106" s="88"/>
      <c r="BN106" s="88"/>
      <c r="BS106" s="88"/>
      <c r="BX106" s="88"/>
      <c r="CC106" s="88"/>
      <c r="CH106" s="88"/>
    </row>
    <row r="107" spans="2:138" x14ac:dyDescent="0.25">
      <c r="B107" s="51">
        <v>91102</v>
      </c>
      <c r="C107" s="51">
        <v>9800</v>
      </c>
      <c r="D107" t="s">
        <v>159</v>
      </c>
      <c r="E107" s="15">
        <f>_xll.OneStreamExcelAddIn.XFFunctions.XFGetCell("TRUE", "CONSOL", $D$3,"TOT_Entity","USD","Actual",$E$3,"PERIODIC",$B107,"TOPFLOW","TOP","TOP","10",$C107,"top3","Open_Acute_DIV1","TOP5","TOP6","REPORTED","TOP8")</f>
        <v>0</v>
      </c>
      <c r="F107" s="15">
        <f>_xll.OneStreamExcelAddIn.XFFunctions.XFGetCell("TRUE", "CONSOL", $D$3,"TOT_Entity","Aggregated","Budget_Working",$E$3,"PERIODIC",$B107,"TOPFLOW","TOP","TOP","10",$C107,"top3","Open_Acute_DIV1","TOP5","TOP6","REPORTED","TOP8")</f>
        <v>98</v>
      </c>
      <c r="G107" s="15">
        <f t="shared" ref="G107:G112" si="227">E107-F107</f>
        <v>-98</v>
      </c>
      <c r="H107" s="55">
        <f t="shared" si="181"/>
        <v>-1</v>
      </c>
      <c r="I107" s="41"/>
      <c r="J107" s="15">
        <f>_xll.OneStreamExcelAddIn.XFFunctions.XFGetCell("TRUE", "CONSOL", $D$3,"TOT_Entity","USD","Actual",$E$3,"YTD",$B107,"TOPFLOW","TOP","TOP","10",$C107,"top3","Open_Acute_DIV1","TOP5","TOP6","REPORTED","TOP8")</f>
        <v>0</v>
      </c>
      <c r="K107" s="15">
        <f>_xll.OneStreamExcelAddIn.XFFunctions.XFGetCell("TRUE", "CONSOL", $D$3,"TOT_Entity","Aggregated","Budget_Working",$E$3,"YTD",$B107,"TOPFLOW","TOP","TOP","10",$C107,"top3","Open_Acute_DIV1","TOP5","TOP6","REPORTED","TOP8")</f>
        <v>98</v>
      </c>
      <c r="L107" s="15">
        <f t="shared" ref="L107:L112" si="228">J107-K107</f>
        <v>-98</v>
      </c>
      <c r="M107" s="40">
        <f t="shared" si="183"/>
        <v>-1</v>
      </c>
      <c r="N107" s="41"/>
      <c r="O107" s="15">
        <f>_xll.OneStreamExcelAddIn.XFFunctions.XFGetCell("TRUE", "CONSOL", $D$3,"TOT_Entity","USD","Actual",$F$3,"YTD",$B107,"TOPFLOW","TOP","TOP","10",$C107,"top3","Open_Acute_DIV1","TOP5","TOP6","REPORTED","TOP8")</f>
        <v>98</v>
      </c>
      <c r="P107" s="15">
        <f>_xll.OneStreamExcelAddIn.XFFunctions.XFGetCell("TRUE", "CONSOL", $D$3,"TOT_Entity","USD","Actual",$E$3,"YTD",$B107,"TOPFLOW","TOP","TOP","10",$C107,"top3","Open_Acute_DIV1","TOP5","TOP6","REPORTED","VAR_BW_PY_Actual")</f>
        <v>-98</v>
      </c>
      <c r="Q107" s="40">
        <f t="shared" ref="Q107:Q112" si="229">IFERROR(P107/O107,0)</f>
        <v>-1</v>
      </c>
      <c r="R107" s="41"/>
      <c r="S107" s="15">
        <f>_xll.OneStreamExcelAddIn.XFFunctions.XFGetCell("TRUE", "CONSOL", $D$3,"TOT_Entity","USD","MIDFCST",$E$3,"MTD",$B107,"TOPFLOW","TOP","TOP","10",$C107,"top3","Open_Acute_DIV1","TOP5","TOP6","REPORTED","TOP8")</f>
        <v>0</v>
      </c>
      <c r="T107" s="15">
        <f t="shared" ref="T107:T112" si="230">E107-S107</f>
        <v>0</v>
      </c>
      <c r="U107" s="40">
        <f>IFERROR(T107/S107,0)</f>
        <v>0</v>
      </c>
      <c r="V107" s="41"/>
      <c r="W107" s="42"/>
      <c r="X107" s="43"/>
      <c r="Y107" s="42"/>
      <c r="Z107" s="44"/>
      <c r="AB107" s="15">
        <f>_xll.OneStreamExcelAddIn.XFFunctions.XFGetCell("TRUE", "CONSOL", $D$3,"TOT_Entity","USD","Actual",[1]Setup!C4,"PERIODIC",$B107,"TOPFLOW","TOP","TOP","10",$C107,"top3","Open_Acute_DIV1","TOP5","TOP6","REPORTED","TOP8")</f>
        <v>138</v>
      </c>
      <c r="AC107" s="15">
        <f>_xll.OneStreamExcelAddIn.XFFunctions.XFGetCell("TRUE", "CONSOL", $D$3,"TOT_Entity","Aggregated","Budget_Working",[1]Setup!C4,"PERIODIC",$B107,"TOPFLOW","TOP","TOP","10",$C107,"top3","Open_Acute_DIV1","TOP5","TOP6","REPORTED","TOP8")</f>
        <v>98</v>
      </c>
      <c r="AD107" s="15">
        <f t="shared" ref="AD107:AD114" si="231">AB107-AC107</f>
        <v>40</v>
      </c>
      <c r="AE107" s="40">
        <f t="shared" ref="AE107:AE114" si="232">IFERROR(AD107/AC107,0)</f>
        <v>0.40816326530612246</v>
      </c>
      <c r="AG107" s="15">
        <f>_xll.OneStreamExcelAddIn.XFFunctions.XFGetCell("TRUE", "CONSOL", $D$3,"TOT_Entity","USD","Actual",[1]Setup!C5,"PERIODIC",$B107,"TOPFLOW","TOP","TOP","10",$C107,"top3","Open_Acute_DIV1","TOP5","TOP6","REPORTED","TOP8")</f>
        <v>138</v>
      </c>
      <c r="AH107" s="15">
        <f>_xll.OneStreamExcelAddIn.XFFunctions.XFGetCell("TRUE", "CONSOL", $D$3,"TOT_Entity","Aggregated","Budget_Working",[1]Setup!C5,"PERIODIC",$B107,"TOPFLOW","TOP","TOP","10",$C107,"top3","Open_Acute_DIV1","TOP5","TOP6","REPORTED","TOP8")</f>
        <v>98</v>
      </c>
      <c r="AI107" s="15">
        <f t="shared" ref="AI107:AI114" si="233">AG107-AH107</f>
        <v>40</v>
      </c>
      <c r="AJ107" s="40">
        <f t="shared" ref="AJ107:AJ114" si="234">IFERROR(AI107/AH107,0)</f>
        <v>0.40816326530612246</v>
      </c>
      <c r="AL107" s="15">
        <f>_xll.OneStreamExcelAddIn.XFFunctions.XFGetCell("TRUE", "CONSOL", $D$3,"TOT_Entity","USD","Actual",[1]Setup!C6,"PERIODIC",$B107,"TOPFLOW","TOP","TOP","10",$C107,"top3","Open_Acute_DIV1","TOP5","TOP6","REPORTED","TOP8")</f>
        <v>0</v>
      </c>
      <c r="AM107" s="15">
        <f>_xll.OneStreamExcelAddIn.XFFunctions.XFGetCell("TRUE", "CONSOL", $D$3,"TOT_Entity","Aggregated","Budget_Working",[1]Setup!C6,"PERIODIC",$B107,"TOPFLOW","TOP","TOP","10",$C107,"top3","Open_Acute_DIV1","TOP5","TOP6","REPORTED","TOP8")</f>
        <v>98</v>
      </c>
      <c r="AN107" s="15">
        <f t="shared" ref="AN107:AN116" si="235">AL107-AM107</f>
        <v>-98</v>
      </c>
      <c r="AO107" s="40">
        <f t="shared" ref="AO107:AO116" si="236">IFERROR((AL107/AM107)-1,0)</f>
        <v>-1</v>
      </c>
      <c r="AQ107" s="15">
        <f>_xll.OneStreamExcelAddIn.XFFunctions.XFGetCell("TRUE", "CONSOL", $D$3,"TOT_Entity","USD","Actual",[1]Setup!C7,"PERIODIC",$B107,"TOPFLOW","TOP","TOP","10",$C107,"top3","Open_Acute_DIV1","TOP5","TOP6","REPORTED","TOP8")</f>
        <v>0</v>
      </c>
      <c r="AR107" s="15">
        <f>_xll.OneStreamExcelAddIn.XFFunctions.XFGetCell("TRUE", "CONSOL", $D$3,"TOT_Entity","Aggregated","Budget_Working",[1]Setup!C7,"PERIODIC",$B107,"TOPFLOW","TOP","TOP","10",$C107,"top3","Open_Acute_DIV1","TOP5","TOP6","REPORTED","TOP8")</f>
        <v>98</v>
      </c>
      <c r="AS107" s="15">
        <f t="shared" ref="AS107:AS116" si="237">AQ107-AR107</f>
        <v>-98</v>
      </c>
      <c r="AT107" s="40">
        <f t="shared" ref="AT107:AT116" si="238">IFERROR((AQ107/AR107)-1,0)</f>
        <v>-1</v>
      </c>
      <c r="AV107" s="15">
        <f>_xll.OneStreamExcelAddIn.XFFunctions.XFGetCell("TRUE", "CONSOL", $D$3,"TOT_Entity","USD","Actual",[1]Setup!C8,"PERIODIC",$B107,"TOPFLOW","TOP","TOP","10",$C107,"top3","Open_Acute_DIV1","TOP5","TOP6","REPORTED","TOP8")</f>
        <v>0</v>
      </c>
      <c r="AW107" s="15">
        <f>_xll.OneStreamExcelAddIn.XFFunctions.XFGetCell("TRUE", "CONSOL", $D$3,"TOT_Entity","Aggregated","Budget_Working",[1]Setup!C8,"PERIODIC",$B107,"TOPFLOW","TOP","TOP","10",$C107,"top3","Open_Acute_DIV1","TOP5","TOP6","REPORTED","TOP8")</f>
        <v>98</v>
      </c>
      <c r="AX107" s="15">
        <f t="shared" ref="AX107:AX116" si="239">AV107-AW107</f>
        <v>-98</v>
      </c>
      <c r="AY107" s="40">
        <f t="shared" ref="AY107:AY116" si="240">IFERROR((AV107/AW107)-1,0)</f>
        <v>-1</v>
      </c>
      <c r="BA107" s="15">
        <f>_xll.OneStreamExcelAddIn.XFFunctions.XFGetCell("TRUE", "CONSOL", $D$3,"TOT_Entity","USD","Actual",[1]Setup!C9,"PERIODIC",$B107,"TOPFLOW","TOP","TOP","10",$C107,"top3","Open_Acute_DIV1","TOP5","TOP6","REPORTED","TOP8")</f>
        <v>0</v>
      </c>
      <c r="BB107" s="15">
        <f>_xll.OneStreamExcelAddIn.XFFunctions.XFGetCell("TRUE", "CONSOL", $D$3,"TOT_Entity","Aggregated","Budget_Working",[1]Setup!C9,"PERIODIC",$B107,"TOPFLOW","TOP","TOP","10",$C107,"top3","Open_Acute_DIV1","TOP5","TOP6","REPORTED","TOP8")</f>
        <v>98</v>
      </c>
      <c r="BC107" s="15">
        <f t="shared" ref="BC107:BC116" si="241">BA107-BB107</f>
        <v>-98</v>
      </c>
      <c r="BD107" s="40">
        <f t="shared" ref="BD107:BD116" si="242">IFERROR((BA107/BB107)-1,0)</f>
        <v>-1</v>
      </c>
      <c r="BF107" s="15">
        <f>_xll.OneStreamExcelAddIn.XFFunctions.XFGetCell("TRUE", "CONSOL", $D$3,"TOT_Entity","USD","Actual",[1]Setup!C10,"PERIODIC",$B107,"TOPFLOW","TOP","TOP","10",$C107,"top3","Open_Acute_DIV1","TOP5","TOP6","REPORTED","TOP8")</f>
        <v>0</v>
      </c>
      <c r="BG107" s="15">
        <f>_xll.OneStreamExcelAddIn.XFFunctions.XFGetCell("TRUE", "CONSOL", $D$3,"TOT_Entity","Aggregated","Budget_Working",[1]Setup!C10,"PERIODIC",$B107,"TOPFLOW","TOP","TOP","10",$C107,"top3","Open_Acute_DIV1","TOP5","TOP6","REPORTED","TOP8")</f>
        <v>98</v>
      </c>
      <c r="BH107" s="15">
        <f t="shared" ref="BH107:BH116" si="243">BF107-BG107</f>
        <v>-98</v>
      </c>
      <c r="BI107" s="40">
        <f t="shared" ref="BI107:BI116" si="244">IFERROR((BF107/BG107)-1,0)</f>
        <v>-1</v>
      </c>
      <c r="BK107" s="15">
        <f>_xll.OneStreamExcelAddIn.XFFunctions.XFGetCell("TRUE", "CONSOL", $D$3,"TOT_Entity","USD","Actual",[1]Setup!C11,"PERIODIC",$B107,"TOPFLOW","TOP","TOP","10",$C107,"top3","Open_Acute_DIV1","TOP5","TOP6","REPORTED","TOP8")</f>
        <v>0</v>
      </c>
      <c r="BL107" s="15">
        <f>_xll.OneStreamExcelAddIn.XFFunctions.XFGetCell("TRUE", "CONSOL", $D$3,"TOT_Entity","Aggregated","Budget_Working",[1]Setup!C11,"PERIODIC",$B107,"TOPFLOW","TOP","TOP","10",$C107,"top3","Open_Acute_DIV1","TOP5","TOP6","REPORTED","TOP8")</f>
        <v>98</v>
      </c>
      <c r="BM107" s="15">
        <f t="shared" ref="BM107:BM116" si="245">BK107-BL107</f>
        <v>-98</v>
      </c>
      <c r="BN107" s="40">
        <f t="shared" ref="BN107:BN116" si="246">IFERROR((BK107/BL107)-1,0)</f>
        <v>-1</v>
      </c>
      <c r="BP107" s="15">
        <f>_xll.OneStreamExcelAddIn.XFFunctions.XFGetCell("TRUE", "CONSOL", $D$3,"TOT_Entity","USD","Actual",[1]Setup!C12,"PERIODIC",$B107,"TOPFLOW","TOP","TOP","10",$C107,"top3","Open_Acute_DIV1","TOP5","TOP6","REPORTED","TOP8")</f>
        <v>0</v>
      </c>
      <c r="BQ107" s="15">
        <f>_xll.OneStreamExcelAddIn.XFFunctions.XFGetCell("TRUE", "CONSOL", $D$3,"TOT_Entity","Aggregated","Budget_Working",[1]Setup!C12,"PERIODIC",$B107,"TOPFLOW","TOP","TOP","10",$C107,"top3","Open_Acute_DIV1","TOP5","TOP6","REPORTED","TOP8")</f>
        <v>98</v>
      </c>
      <c r="BR107" s="15">
        <f t="shared" ref="BR107:BR116" si="247">BP107-BQ107</f>
        <v>-98</v>
      </c>
      <c r="BS107" s="40">
        <f t="shared" ref="BS107:BS116" si="248">IFERROR((BP107/BQ107)-1,0)</f>
        <v>-1</v>
      </c>
      <c r="BU107" s="15">
        <f>_xll.OneStreamExcelAddIn.XFFunctions.XFGetCell("TRUE", "CONSOL", $D$3,"TOT_Entity","USD","Actual",[1]Setup!C13,"PERIODIC",$B107,"TOPFLOW","TOP","TOP","10",$C107,"top3","Open_Acute_DIV1","TOP5","TOP6","REPORTED","TOP8")</f>
        <v>0</v>
      </c>
      <c r="BV107" s="15">
        <f>_xll.OneStreamExcelAddIn.XFFunctions.XFGetCell("TRUE", "CONSOL", $D$3,"TOT_Entity","Aggregated","Budget_Working",[1]Setup!C13,"PERIODIC",$B107,"TOPFLOW","TOP","TOP","10",$C107,"top3","Open_Acute_DIV1","TOP5","TOP6","REPORTED","TOP8")</f>
        <v>98</v>
      </c>
      <c r="BW107" s="15">
        <f t="shared" ref="BW107:BW116" si="249">BU107-BV107</f>
        <v>-98</v>
      </c>
      <c r="BX107" s="40">
        <f t="shared" ref="BX107:BX116" si="250">IFERROR((BU107/BV107)-1,0)</f>
        <v>-1</v>
      </c>
      <c r="BZ107" s="15">
        <f>_xll.OneStreamExcelAddIn.XFFunctions.XFGetCell("TRUE", "CONSOL", $D$3,"TOT_Entity","USD","Actual",[1]Setup!C14,"PERIODIC",$B107,"TOPFLOW","TOP","TOP","10",$C107,"top3","Open_Acute_DIV1","TOP5","TOP6","REPORTED","TOP8")</f>
        <v>0</v>
      </c>
      <c r="CA107" s="15">
        <f>_xll.OneStreamExcelAddIn.XFFunctions.XFGetCell("TRUE", "CONSOL", $D$3,"TOT_Entity","Aggregated","Budget_Working",[1]Setup!C14,"PERIODIC",$B107,"TOPFLOW","TOP","TOP","10",$C107,"top3","Open_Acute_DIV1","TOP5","TOP6","REPORTED","TOP8")</f>
        <v>98</v>
      </c>
      <c r="CB107" s="15">
        <f t="shared" ref="CB107:CB116" si="251">BZ107-CA107</f>
        <v>-98</v>
      </c>
      <c r="CC107" s="40">
        <f t="shared" ref="CC107:CC116" si="252">IFERROR((BZ107/CA107)-1,0)</f>
        <v>-1</v>
      </c>
      <c r="CE107" s="15">
        <f>_xll.OneStreamExcelAddIn.XFFunctions.XFGetCell("TRUE", "CONSOL", $D$3,"TOT_Entity","USD","Actual",[1]Setup!C15,"PERIODIC",$B107,"TOPFLOW","TOP","TOP","10",$C107,"top3","Open_Acute_DIV1","TOP5","TOP6","REPORTED","TOP8")</f>
        <v>0</v>
      </c>
      <c r="CF107" s="15">
        <f>_xll.OneStreamExcelAddIn.XFFunctions.XFGetCell("TRUE", "CONSOL", $D$3,"TOT_Entity","Aggregated","Budget_Working",[1]Setup!C15,"PERIODIC",$B107,"TOPFLOW","TOP","TOP","10",$C107,"top3","Open_Acute_DIV1","TOP5","TOP6","REPORTED","TOP8")</f>
        <v>98</v>
      </c>
      <c r="CG107" s="15">
        <f t="shared" ref="CG107:CG116" si="253">CE107-CF107</f>
        <v>-98</v>
      </c>
      <c r="CH107" s="40">
        <f t="shared" ref="CH107:CH116" si="254">IFERROR((CE107/CF107)-1,0)</f>
        <v>-1</v>
      </c>
      <c r="CI107" s="15"/>
      <c r="CJ107" s="15">
        <f>_xll.OneStreamExcelAddIn.XFFunctions.XFGetCell("TRUE", "CONSOL", $D$3,"TOT_Entity","USD","Actual",[1]Setup!C4,"PERIODIC",$B107,"TOPFLOW","TOP","TOP","10",$C107,"top3","Open_Acute_DIV1","TOP5","TOP6","REPORTED","TOP8")</f>
        <v>138</v>
      </c>
      <c r="CK107" s="15">
        <f>_xll.OneStreamExcelAddIn.XFFunctions.XFGetCell("TRUE", "CONSOL", $D$3,"TOT_Entity","USD","Actual",[1]Setup!C5,"PERIODIC",$B107,"TOPFLOW","TOP","TOP","10",$C107,"top3","Open_Acute_DIV1","TOP5","TOP6","REPORTED","TOP8")</f>
        <v>138</v>
      </c>
      <c r="CL107" s="15">
        <f>_xll.OneStreamExcelAddIn.XFFunctions.XFGetCell("TRUE", "CONSOL", $D$3,"TOT_Entity","USD","Actual",[1]Setup!C6,"PERIODIC",$B107,"TOPFLOW","TOP","TOP","10",$C107,"top3","Open_Acute_DIV1","TOP5","TOP6","REPORTED","TOP8")</f>
        <v>0</v>
      </c>
      <c r="CM107" s="15">
        <f>_xll.OneStreamExcelAddIn.XFFunctions.XFGetCell("TRUE", "CONSOL", $D$3,"TOT_Entity","USD","Actual",[1]Setup!C7,"PERIODIC",$B107,"TOPFLOW","TOP","TOP","10",$C107,"top3","Open_Acute_DIV1","TOP5","TOP6","REPORTED","TOP8")</f>
        <v>0</v>
      </c>
      <c r="CN107" s="15">
        <f>_xll.OneStreamExcelAddIn.XFFunctions.XFGetCell("TRUE", "CONSOL", $D$3,"TOT_Entity","USD","Actual",[1]Setup!C8,"PERIODIC",$B107,"TOPFLOW","TOP","TOP","10",$C107,"top3","Open_Acute_DIV1","TOP5","TOP6","REPORTED","TOP8")</f>
        <v>0</v>
      </c>
      <c r="CO107" s="15">
        <f>_xll.OneStreamExcelAddIn.XFFunctions.XFGetCell("TRUE", "CONSOL", $D$3,"TOT_Entity","USD","Actual",[1]Setup!C9,"PERIODIC",$B107,"TOPFLOW","TOP","TOP","10",$C107,"top3","Open_Acute_DIV1","TOP5","TOP6","REPORTED","TOP8")</f>
        <v>0</v>
      </c>
      <c r="CP107" s="15">
        <f>_xll.OneStreamExcelAddIn.XFFunctions.XFGetCell("TRUE", "CONSOL", $D$3,"TOT_Entity","USD","Actual",[1]Setup!C10,"PERIODIC",$B107,"TOPFLOW","TOP","TOP","10",$C107,"top3","Open_Acute_DIV1","TOP5","TOP6","REPORTED","TOP8")</f>
        <v>0</v>
      </c>
      <c r="CQ107" s="15">
        <f>_xll.OneStreamExcelAddIn.XFFunctions.XFGetCell("TRUE", "CONSOL", $D$3,"TOT_Entity","USD","Actual",[1]Setup!C11,"PERIODIC",$B107,"TOPFLOW","TOP","TOP","10",$C107,"top3","Open_Acute_DIV1","TOP5","TOP6","REPORTED","TOP8")</f>
        <v>0</v>
      </c>
      <c r="CR107" s="15">
        <f>_xll.OneStreamExcelAddIn.XFFunctions.XFGetCell("TRUE", "CONSOL", $D$3,"TOT_Entity","USD","Actual",[1]Setup!C12,"PERIODIC",$B107,"TOPFLOW","TOP","TOP","10",$C107,"top3","Open_Acute_DIV1","TOP5","TOP6","REPORTED","TOP8")</f>
        <v>0</v>
      </c>
      <c r="CS107" s="15">
        <f>_xll.OneStreamExcelAddIn.XFFunctions.XFGetCell("TRUE", "CONSOL", $D$3,"TOT_Entity","USD","Actual",[1]Setup!C13,"PERIODIC",$B107,"TOPFLOW","TOP","TOP","10",$C107,"top3","Open_Acute_DIV1","TOP5","TOP6","REPORTED","TOP8")</f>
        <v>0</v>
      </c>
      <c r="CT107" s="15">
        <f>_xll.OneStreamExcelAddIn.XFFunctions.XFGetCell("TRUE", "CONSOL", $D$3,"TOT_Entity","USD","Actual",[1]Setup!C14,"PERIODIC",$B107,"TOPFLOW","TOP","TOP","10",$C107,"top3","Open_Acute_DIV1","TOP5","TOP6","REPORTED","TOP8")</f>
        <v>0</v>
      </c>
      <c r="CU107" s="15">
        <f>_xll.OneStreamExcelAddIn.XFFunctions.XFGetCell("TRUE", "CONSOL", $D$3,"TOT_Entity","USD","Actual",[1]Setup!C15,"PERIODIC",$B107,"TOPFLOW","TOP","TOP","10",$C107,"top3","Open_Acute_DIV1","TOP5","TOP6","REPORTED","TOP8")</f>
        <v>0</v>
      </c>
      <c r="CV107" s="15"/>
      <c r="CW107" s="15">
        <f>_xll.OneStreamExcelAddIn.XFFunctions.XFGetCell("TRUE", "CONSOL", $D$3,"TOT_Entity","USD","Actual",[1]Setup!C17,"PERIODIC",$B107,"TOPFLOW","TOP","TOP","10",$C107,"top3","Open_Acute_DIV1","TOP5","TOP6","REPORTED","TOP8")</f>
        <v>98</v>
      </c>
      <c r="CX107" s="15">
        <f>_xll.OneStreamExcelAddIn.XFFunctions.XFGetCell("TRUE", "CONSOL", $D$3,"TOT_Entity","USD","Actual",[1]Setup!C18,"PERIODIC",$B107,"TOPFLOW","TOP","TOP","10",$C107,"top3","Open_Acute_DIV1","TOP5","TOP6","REPORTED","TOP8")</f>
        <v>98</v>
      </c>
      <c r="CY107" s="15">
        <f>_xll.OneStreamExcelAddIn.XFFunctions.XFGetCell("TRUE", "CONSOL", $D$3,"TOT_Entity","USD","Actual",[1]Setup!C19,"PERIODIC",$B107,"TOPFLOW","TOP","TOP","10",$C107,"top3","Open_Acute_DIV1","TOP5","TOP6","REPORTED","TOP8")</f>
        <v>98</v>
      </c>
      <c r="CZ107" s="15">
        <f>_xll.OneStreamExcelAddIn.XFFunctions.XFGetCell("TRUE", "CONSOL", $D$3,"TOT_Entity","USD","Actual",[1]Setup!C20,"PERIODIC",$B107,"TOPFLOW","TOP","TOP","10",$C107,"top3","Open_Acute_DIV1","TOP5","TOP6","REPORTED","TOP8")</f>
        <v>98</v>
      </c>
      <c r="DA107" s="15">
        <f>_xll.OneStreamExcelAddIn.XFFunctions.XFGetCell("TRUE", "CONSOL", $D$3,"TOT_Entity","USD","Actual",[1]Setup!C21,"PERIODIC",$B107,"TOPFLOW","TOP","TOP","10",$C107,"top3","Open_Acute_DIV1","TOP5","TOP6","REPORTED","TOP8")</f>
        <v>98</v>
      </c>
      <c r="DB107" s="15">
        <f>_xll.OneStreamExcelAddIn.XFFunctions.XFGetCell("TRUE", "CONSOL", $D$3,"TOT_Entity","USD","Actual",[1]Setup!C22,"PERIODIC",$B107,"TOPFLOW","TOP","TOP","10",$C107,"top3","Open_Acute_DIV1","TOP5","TOP6","REPORTED","TOP8")</f>
        <v>98</v>
      </c>
      <c r="DC107" s="15">
        <f>_xll.OneStreamExcelAddIn.XFFunctions.XFGetCell("TRUE", "CONSOL", $D$3,"TOT_Entity","USD","Actual",[1]Setup!C23,"PERIODIC",$B107,"TOPFLOW","TOP","TOP","10",$C107,"top3","Open_Acute_DIV1","TOP5","TOP6","REPORTED","TOP8")</f>
        <v>98</v>
      </c>
      <c r="DD107" s="15">
        <f>_xll.OneStreamExcelAddIn.XFFunctions.XFGetCell("TRUE", "CONSOL", $D$3,"TOT_Entity","USD","Actual",[1]Setup!C24,"PERIODIC",$B107,"TOPFLOW","TOP","TOP","10",$C107,"top3","Open_Acute_DIV1","TOP5","TOP6","REPORTED","TOP8")</f>
        <v>98</v>
      </c>
      <c r="DE107" s="15">
        <f>_xll.OneStreamExcelAddIn.XFFunctions.XFGetCell("TRUE", "CONSOL", $D$3,"TOT_Entity","USD","Actual",[1]Setup!C25,"PERIODIC",$B107,"TOPFLOW","TOP","TOP","10",$C107,"top3","Open_Acute_DIV1","TOP5","TOP6","REPORTED","TOP8")</f>
        <v>98</v>
      </c>
      <c r="DF107" s="15">
        <f>_xll.OneStreamExcelAddIn.XFFunctions.XFGetCell("TRUE", "CONSOL", $D$3,"TOT_Entity","USD","Actual",[1]Setup!C26,"PERIODIC",$B107,"TOPFLOW","TOP","TOP","10",$C107,"top3","Open_Acute_DIV1","TOP5","TOP6","REPORTED","TOP8")</f>
        <v>98</v>
      </c>
      <c r="DG107" s="15">
        <f>_xll.OneStreamExcelAddIn.XFFunctions.XFGetCell("TRUE", "CONSOL", $D$3,"TOT_Entity","USD","Actual",[1]Setup!C27,"PERIODIC",$B107,"TOPFLOW","TOP","TOP","10",$C107,"top3","Open_Acute_DIV1","TOP5","TOP6","REPORTED","TOP8")</f>
        <v>98</v>
      </c>
      <c r="DH107" s="15">
        <f>_xll.OneStreamExcelAddIn.XFFunctions.XFGetCell("TRUE", "CONSOL", $D$3,"TOT_Entity","USD","Actual",[1]Setup!C28,"PERIODIC",$B107,"TOPFLOW","TOP","TOP","10",$C107,"top3","Open_Acute_DIV1","TOP5","TOP6","REPORTED","TOP8")</f>
        <v>98</v>
      </c>
      <c r="DI107" s="15"/>
      <c r="DJ107" s="15">
        <f>_xll.OneStreamExcelAddIn.XFFunctions.XFGetCell("TRUE", "CONSOL", $D$3,"TOT_Entity","Aggregated","Budget_Working",[1]Setup!C4,"PERIODIC",$B107,"TOPFLOW","TOP","TOP","10",$C107,"top3","Open_Acute_DIV1","TOP5","TOP6","REPORTED","TOP8")</f>
        <v>98</v>
      </c>
      <c r="DK107" s="15">
        <f>_xll.OneStreamExcelAddIn.XFFunctions.XFGetCell("TRUE", "CONSOL", $D$3,"TOT_Entity","Aggregated","Budget_Working",[1]Setup!C5,"PERIODIC",$B107,"TOPFLOW","TOP","TOP","10",$C107,"top3","Open_Acute_DIV1","TOP5","TOP6","REPORTED","TOP8")</f>
        <v>98</v>
      </c>
      <c r="DL107" s="15">
        <f>_xll.OneStreamExcelAddIn.XFFunctions.XFGetCell("TRUE", "CONSOL", $D$3,"TOT_Entity","Aggregated","Budget_Working",[1]Setup!C6,"PERIODIC",$B107,"TOPFLOW","TOP","TOP","10",$C107,"top3","Open_Acute_DIV1","TOP5","TOP6","REPORTED","TOP8")</f>
        <v>98</v>
      </c>
      <c r="DM107" s="15">
        <f>_xll.OneStreamExcelAddIn.XFFunctions.XFGetCell("TRUE", "CONSOL", $D$3,"TOT_Entity","Aggregated","Budget_Working",[1]Setup!C7,"PERIODIC",$B107,"TOPFLOW","TOP","TOP","10",$C107,"top3","Open_Acute_DIV1","TOP5","TOP6","REPORTED","TOP8")</f>
        <v>98</v>
      </c>
      <c r="DN107" s="15">
        <f>_xll.OneStreamExcelAddIn.XFFunctions.XFGetCell("TRUE", "CONSOL", $D$3,"TOT_Entity","Aggregated","Budget_Working",[1]Setup!C8,"PERIODIC",$B107,"TOPFLOW","TOP","TOP","10",$C107,"top3","Open_Acute_DIV1","TOP5","TOP6","REPORTED","TOP8")</f>
        <v>98</v>
      </c>
      <c r="DO107" s="15">
        <f>_xll.OneStreamExcelAddIn.XFFunctions.XFGetCell("TRUE", "CONSOL", $D$3,"TOT_Entity","Aggregated","Budget_Working",[1]Setup!C9,"PERIODIC",$B107,"TOPFLOW","TOP","TOP","10",$C107,"top3","Open_Acute_DIV1","TOP5","TOP6","REPORTED","TOP8")</f>
        <v>98</v>
      </c>
      <c r="DP107" s="15">
        <f>_xll.OneStreamExcelAddIn.XFFunctions.XFGetCell("TRUE", "CONSOL", $D$3,"TOT_Entity","Aggregated","Budget_Working",[1]Setup!C10,"PERIODIC",$B107,"TOPFLOW","TOP","TOP","10",$C107,"top3","Open_Acute_DIV1","TOP5","TOP6","REPORTED","TOP8")</f>
        <v>98</v>
      </c>
      <c r="DQ107" s="15">
        <f>_xll.OneStreamExcelAddIn.XFFunctions.XFGetCell("TRUE", "CONSOL", $D$3,"TOT_Entity","Aggregated","Budget_Working",[1]Setup!C11,"PERIODIC",$B107,"TOPFLOW","TOP","TOP","10",$C107,"top3","Open_Acute_DIV1","TOP5","TOP6","REPORTED","TOP8")</f>
        <v>98</v>
      </c>
      <c r="DR107" s="15">
        <f>_xll.OneStreamExcelAddIn.XFFunctions.XFGetCell("TRUE", "CONSOL", $D$3,"TOT_Entity","Aggregated","Budget_Working",[1]Setup!C12,"PERIODIC",$B107,"TOPFLOW","TOP","TOP","10",$C107,"top3","Open_Acute_DIV1","TOP5","TOP6","REPORTED","TOP8")</f>
        <v>98</v>
      </c>
      <c r="DS107" s="15">
        <f>_xll.OneStreamExcelAddIn.XFFunctions.XFGetCell("TRUE", "CONSOL", $D$3,"TOT_Entity","Aggregated","Budget_Working",[1]Setup!C13,"PERIODIC",$B107,"TOPFLOW","TOP","TOP","10",$C107,"top3","Open_Acute_DIV1","TOP5","TOP6","REPORTED","TOP8")</f>
        <v>98</v>
      </c>
      <c r="DT107" s="15">
        <f>_xll.OneStreamExcelAddIn.XFFunctions.XFGetCell("TRUE", "CONSOL", $D$3,"TOT_Entity","Aggregated","Budget_Working",[1]Setup!C14,"PERIODIC",$B107,"TOPFLOW","TOP","TOP","10",$C107,"top3","Open_Acute_DIV1","TOP5","TOP6","REPORTED","TOP8")</f>
        <v>98</v>
      </c>
      <c r="DU107" s="15">
        <f>_xll.OneStreamExcelAddIn.XFFunctions.XFGetCell("TRUE", "CONSOL", $D$3,"TOT_Entity","Aggregated","Budget_Working",[1]Setup!C15,"PERIODIC",$B107,"TOPFLOW","TOP","TOP","10",$C107,"top3","Open_Acute_DIV1","TOP5","TOP6","REPORTED","TOP8")</f>
        <v>98</v>
      </c>
      <c r="DV107" s="15"/>
      <c r="DW107" s="15">
        <f>_xll.OneStreamExcelAddIn.XFFunctions.XFGetCell("TRUE", "CONSOL", $D$3,"TOT_Entity","USD","Budget_Final",[1]Setup!C17,"PERIODIC",$B107,"TOPFLOW","TOP","TOP","10",$C107,"top3","Open_Acute_DIV1","TOP5","TOP6","REPORTED","TOP8")</f>
        <v>98</v>
      </c>
      <c r="DX107" s="15">
        <f>_xll.OneStreamExcelAddIn.XFFunctions.XFGetCell("TRUE", "CONSOL", $D$3,"TOT_Entity","USD","Budget_Final",[1]Setup!C18,"PERIODIC",$B107,"TOPFLOW","TOP","TOP","10",$C107,"top3","Open_Acute_DIV1","TOP5","TOP6","REPORTED","TOP8")</f>
        <v>98</v>
      </c>
      <c r="DY107" s="15">
        <f>_xll.OneStreamExcelAddIn.XFFunctions.XFGetCell("TRUE", "CONSOL", $D$3,"TOT_Entity","USD","Budget_Final",[1]Setup!C19,"PERIODIC",$B107,"TOPFLOW","TOP","TOP","10",$C107,"top3","Open_Acute_DIV1","TOP5","TOP6","REPORTED","TOP8")</f>
        <v>98</v>
      </c>
      <c r="DZ107" s="15">
        <f>_xll.OneStreamExcelAddIn.XFFunctions.XFGetCell("TRUE", "CONSOL", $D$3,"TOT_Entity","USD","Budget_Final",[1]Setup!C20,"PERIODIC",$B107,"TOPFLOW","TOP","TOP","10",$C107,"top3","Open_Acute_DIV1","TOP5","TOP6","REPORTED","TOP8")</f>
        <v>98</v>
      </c>
      <c r="EA107" s="15">
        <f>_xll.OneStreamExcelAddIn.XFFunctions.XFGetCell("TRUE", "CONSOL", $D$3,"TOT_Entity","USD","Budget_Final",[1]Setup!C21,"PERIODIC",$B107,"TOPFLOW","TOP","TOP","10",$C107,"top3","Open_Acute_DIV1","TOP5","TOP6","REPORTED","TOP8")</f>
        <v>98</v>
      </c>
      <c r="EB107" s="15">
        <f>_xll.OneStreamExcelAddIn.XFFunctions.XFGetCell("TRUE", "CONSOL", $D$3,"TOT_Entity","USD","Budget_Final",[1]Setup!C22,"PERIODIC",$B107,"TOPFLOW","TOP","TOP","10",$C107,"top3","Open_Acute_DIV1","TOP5","TOP6","REPORTED","TOP8")</f>
        <v>98</v>
      </c>
      <c r="EC107" s="15">
        <f>_xll.OneStreamExcelAddIn.XFFunctions.XFGetCell("TRUE", "CONSOL", $D$3,"TOT_Entity","USD","Budget_Final",[1]Setup!C23,"PERIODIC",$B107,"TOPFLOW","TOP","TOP","10",$C107,"top3","Open_Acute_DIV1","TOP5","TOP6","REPORTED","TOP8")</f>
        <v>98</v>
      </c>
      <c r="ED107" s="15">
        <f>_xll.OneStreamExcelAddIn.XFFunctions.XFGetCell("TRUE", "CONSOL", $D$3,"TOT_Entity","USD","Budget_Final",[1]Setup!C24,"PERIODIC",$B107,"TOPFLOW","TOP","TOP","10",$C107,"top3","Open_Acute_DIV1","TOP5","TOP6","REPORTED","TOP8")</f>
        <v>98</v>
      </c>
      <c r="EE107" s="15">
        <f>_xll.OneStreamExcelAddIn.XFFunctions.XFGetCell("TRUE", "CONSOL", $D$3,"TOT_Entity","USD","Budget_Final",[1]Setup!C25,"PERIODIC",$B107,"TOPFLOW","TOP","TOP","10",$C107,"top3","Open_Acute_DIV1","TOP5","TOP6","REPORTED","TOP8")</f>
        <v>98</v>
      </c>
      <c r="EF107" s="15">
        <f>_xll.OneStreamExcelAddIn.XFFunctions.XFGetCell("TRUE", "CONSOL", $D$3,"TOT_Entity","USD","Budget_Final",[1]Setup!C26,"PERIODIC",$B107,"TOPFLOW","TOP","TOP","10",$C107,"top3","Open_Acute_DIV1","TOP5","TOP6","REPORTED","TOP8")</f>
        <v>98</v>
      </c>
      <c r="EG107" s="15">
        <f>_xll.OneStreamExcelAddIn.XFFunctions.XFGetCell("TRUE", "CONSOL", $D$3,"TOT_Entity","USD","Budget_Final",[1]Setup!C27,"PERIODIC",$B107,"TOPFLOW","TOP","TOP","10",$C107,"top3","Open_Acute_DIV1","TOP5","TOP6","REPORTED","TOP8")</f>
        <v>98</v>
      </c>
      <c r="EH107" s="15">
        <f>_xll.OneStreamExcelAddIn.XFFunctions.XFGetCell("TRUE", "CONSOL", $D$3,"TOT_Entity","USD","Budget_Final",[1]Setup!C28,"PERIODIC",$B107,"TOPFLOW","TOP","TOP","10",$C107,"top3","Open_Acute_DIV1","TOP5","TOP6","REPORTED","TOP8")</f>
        <v>98</v>
      </c>
    </row>
    <row r="108" spans="2:138" x14ac:dyDescent="0.25">
      <c r="B108" s="51">
        <v>91005</v>
      </c>
      <c r="C108" s="51"/>
      <c r="D108" t="s">
        <v>160</v>
      </c>
      <c r="E108" s="15">
        <f>_xll.OneStreamExcelAddIn.XFFunctions.XFGetCell("TRUE", "CONSOL", $D$3,"TOT_Entity","USD","Actual",$E$3,"PERIODIC",$B108,"TOPFLOW","TOP","TOP","10",$C108,"top3","Open_Acute_DIV1","TOP5","TOP6","REPORTED","TOP8")</f>
        <v>214</v>
      </c>
      <c r="F108" s="15">
        <f>_xll.OneStreamExcelAddIn.XFFunctions.XFGetCell("TRUE", "CONSOL", $D$3,"TOT_Entity","Aggregated","Budget_Working",$E$3,"PERIODIC",$B108,"TOPFLOW","TOP","TOP","10",$C108,"top3","Open_Acute_DIV1","TOP5","TOP6","REPORTED","TOP8")</f>
        <v>243.40342536899999</v>
      </c>
      <c r="G108" s="15">
        <f t="shared" si="227"/>
        <v>-29.40342536899999</v>
      </c>
      <c r="H108" s="55">
        <f t="shared" si="181"/>
        <v>-0.12080119794708866</v>
      </c>
      <c r="I108" s="41"/>
      <c r="J108" s="15">
        <f>_xll.OneStreamExcelAddIn.XFFunctions.XFGetCell("TRUE", "CONSOL", $D$3,"TOT_Entity","USD","Actual",$E$3,"YTD",$B108,"TOPFLOW","TOP","TOP","10",$C108,"top3","Open_Acute_DIV1","TOP5","TOP6","REPORTED","TOP8")</f>
        <v>845</v>
      </c>
      <c r="K108" s="15">
        <f>_xll.OneStreamExcelAddIn.XFFunctions.XFGetCell("TRUE", "CONSOL", $D$3,"TOT_Entity","Aggregated","Budget_Working",$E$3,"YTD",$B108,"TOPFLOW","TOP","TOP","10",$C108,"top3","Open_Acute_DIV1","TOP5","TOP6","REPORTED","TOP8")</f>
        <v>968.29052493300003</v>
      </c>
      <c r="L108" s="15">
        <f t="shared" si="228"/>
        <v>-123.29052493300003</v>
      </c>
      <c r="M108" s="40">
        <f t="shared" si="183"/>
        <v>-0.12732802992317932</v>
      </c>
      <c r="N108" s="41"/>
      <c r="O108" s="15">
        <f>_xll.OneStreamExcelAddIn.XFFunctions.XFGetCell("TRUE", "CONSOL", $D$3,"TOT_Entity","USD","Actual",$F$3,"YTD",$B108,"TOPFLOW","TOP","TOP","10",$C108,"top3","Open_Acute_DIV1","TOP5","TOP6","REPORTED","TOP8")</f>
        <v>730</v>
      </c>
      <c r="P108" s="15">
        <f>_xll.OneStreamExcelAddIn.XFFunctions.XFGetCell("TRUE", "CONSOL", $D$3,"TOT_Entity","USD","Actual",$E$3,"YTD",$B108,"TOPFLOW","TOP","TOP","10",$C108,"top3","Open_Acute_DIV1","TOP5","TOP6","REPORTED","VAR_BW_PY_Actual")</f>
        <v>115</v>
      </c>
      <c r="Q108" s="40">
        <f t="shared" si="229"/>
        <v>0.15753424657534246</v>
      </c>
      <c r="R108" s="41"/>
      <c r="S108" s="15">
        <f>_xll.OneStreamExcelAddIn.XFFunctions.XFGetCell("TRUE", "CONSOL", $D$3,"TOT_Entity","USD","MIDFCST",$E$3,"MTD",$B108,"TOPFLOW","TOP","TOP","10",$C108,"top3","Open_Acute_DIV1","TOP5","TOP6","REPORTED","TOP8")</f>
        <v>0</v>
      </c>
      <c r="T108" s="15">
        <f t="shared" si="230"/>
        <v>214</v>
      </c>
      <c r="U108" s="40">
        <f t="shared" ref="U108:U112" si="255">IFERROR(T108/S108,0)</f>
        <v>0</v>
      </c>
      <c r="V108" s="41"/>
      <c r="W108" s="42"/>
      <c r="X108" s="43"/>
      <c r="Y108" s="42"/>
      <c r="Z108" s="44"/>
      <c r="AB108" s="15">
        <f>_xll.OneStreamExcelAddIn.XFFunctions.XFGetCell("TRUE", "CONSOL", $D$3,"TOT_Entity","USD","Actual",[1]Setup!C4,"PERIODIC",$B108,"TOPFLOW","TOP","TOP","10",$C108,"top3","Open_Acute_DIV1","TOP5","TOP6","REPORTED","TOP8")</f>
        <v>208</v>
      </c>
      <c r="AC108" s="15">
        <f>_xll.OneStreamExcelAddIn.XFFunctions.XFGetCell("TRUE", "CONSOL", $D$3,"TOT_Entity","Aggregated","Budget_Working",[1]Setup!C4,"PERIODIC",$B108,"TOPFLOW","TOP","TOP","10",$C108,"top3","Open_Acute_DIV1","TOP5","TOP6","REPORTED","TOP8")</f>
        <v>254.71619047499999</v>
      </c>
      <c r="AD108" s="15">
        <f t="shared" si="231"/>
        <v>-46.716190474999991</v>
      </c>
      <c r="AE108" s="40">
        <f t="shared" si="232"/>
        <v>-0.18340487264622904</v>
      </c>
      <c r="AG108" s="15">
        <f>_xll.OneStreamExcelAddIn.XFFunctions.XFGetCell("TRUE", "CONSOL", $D$3,"TOT_Entity","USD","Actual",[1]Setup!C5,"PERIODIC",$B108,"TOPFLOW","TOP","TOP","10",$C108,"top3","Open_Acute_DIV1","TOP5","TOP6","REPORTED","TOP8")</f>
        <v>207</v>
      </c>
      <c r="AH108" s="15">
        <f>_xll.OneStreamExcelAddIn.XFFunctions.XFGetCell("TRUE", "CONSOL", $D$3,"TOT_Entity","Aggregated","Budget_Working",[1]Setup!C5,"PERIODIC",$B108,"TOPFLOW","TOP","TOP","10",$C108,"top3","Open_Acute_DIV1","TOP5","TOP6","REPORTED","TOP8")</f>
        <v>225.98909090800001</v>
      </c>
      <c r="AI108" s="15">
        <f t="shared" si="233"/>
        <v>-18.989090908000009</v>
      </c>
      <c r="AJ108" s="40">
        <f t="shared" si="234"/>
        <v>-8.4026582131481967E-2</v>
      </c>
      <c r="AL108" s="15">
        <f>_xll.OneStreamExcelAddIn.XFFunctions.XFGetCell("TRUE", "CONSOL", $D$3,"TOT_Entity","USD","Actual",[1]Setup!C6,"PERIODIC",$B108,"TOPFLOW","TOP","TOP","10",$C108,"top3","Open_Acute_DIV1","TOP5","TOP6","REPORTED","TOP8")</f>
        <v>216</v>
      </c>
      <c r="AM108" s="15">
        <f>_xll.OneStreamExcelAddIn.XFFunctions.XFGetCell("TRUE", "CONSOL", $D$3,"TOT_Entity","Aggregated","Budget_Working",[1]Setup!C6,"PERIODIC",$B108,"TOPFLOW","TOP","TOP","10",$C108,"top3","Open_Acute_DIV1","TOP5","TOP6","REPORTED","TOP8")</f>
        <v>244.18181818100001</v>
      </c>
      <c r="AN108" s="15">
        <f t="shared" si="235"/>
        <v>-28.181818181000011</v>
      </c>
      <c r="AO108" s="40">
        <f t="shared" si="236"/>
        <v>-0.11541325390619461</v>
      </c>
      <c r="AQ108" s="15">
        <f>_xll.OneStreamExcelAddIn.XFFunctions.XFGetCell("TRUE", "CONSOL", $D$3,"TOT_Entity","USD","Actual",[1]Setup!C7,"PERIODIC",$B108,"TOPFLOW","TOP","TOP","10",$C108,"top3","Open_Acute_DIV1","TOP5","TOP6","REPORTED","TOP8")</f>
        <v>214</v>
      </c>
      <c r="AR108" s="15">
        <f>_xll.OneStreamExcelAddIn.XFFunctions.XFGetCell("TRUE", "CONSOL", $D$3,"TOT_Entity","Aggregated","Budget_Working",[1]Setup!C7,"PERIODIC",$B108,"TOPFLOW","TOP","TOP","10",$C108,"top3","Open_Acute_DIV1","TOP5","TOP6","REPORTED","TOP8")</f>
        <v>243.40342536899999</v>
      </c>
      <c r="AS108" s="15">
        <f t="shared" si="237"/>
        <v>-29.40342536899999</v>
      </c>
      <c r="AT108" s="40">
        <f t="shared" si="238"/>
        <v>-0.12080119794708866</v>
      </c>
      <c r="AV108" s="15">
        <f>_xll.OneStreamExcelAddIn.XFFunctions.XFGetCell("TRUE", "CONSOL", $D$3,"TOT_Entity","USD","Actual",[1]Setup!C8,"PERIODIC",$B108,"TOPFLOW","TOP","TOP","10",$C108,"top3","Open_Acute_DIV1","TOP5","TOP6","REPORTED","TOP8")</f>
        <v>-845</v>
      </c>
      <c r="AW108" s="15">
        <f>_xll.OneStreamExcelAddIn.XFFunctions.XFGetCell("TRUE", "CONSOL", $D$3,"TOT_Entity","Aggregated","Budget_Working",[1]Setup!C8,"PERIODIC",$B108,"TOPFLOW","TOP","TOP","10",$C108,"top3","Open_Acute_DIV1","TOP5","TOP6","REPORTED","TOP8")</f>
        <v>222.01791555599999</v>
      </c>
      <c r="AX108" s="15">
        <f t="shared" si="239"/>
        <v>-1067.0179155559999</v>
      </c>
      <c r="AY108" s="40">
        <f t="shared" si="240"/>
        <v>-4.805999159499649</v>
      </c>
      <c r="BA108" s="15">
        <f>_xll.OneStreamExcelAddIn.XFFunctions.XFGetCell("TRUE", "CONSOL", $D$3,"TOT_Entity","USD","Actual",[1]Setup!C9,"PERIODIC",$B108,"TOPFLOW","TOP","TOP","10",$C108,"top3","Open_Acute_DIV1","TOP5","TOP6","REPORTED","TOP8")</f>
        <v>0</v>
      </c>
      <c r="BB108" s="15">
        <f>_xll.OneStreamExcelAddIn.XFFunctions.XFGetCell("TRUE", "CONSOL", $D$3,"TOT_Entity","Aggregated","Budget_Working",[1]Setup!C9,"PERIODIC",$B108,"TOPFLOW","TOP","TOP","10",$C108,"top3","Open_Acute_DIV1","TOP5","TOP6","REPORTED","TOP8")</f>
        <v>186.46313853199999</v>
      </c>
      <c r="BC108" s="15">
        <f t="shared" si="241"/>
        <v>-186.46313853199999</v>
      </c>
      <c r="BD108" s="40">
        <f t="shared" si="242"/>
        <v>-1</v>
      </c>
      <c r="BF108" s="15">
        <f>_xll.OneStreamExcelAddIn.XFFunctions.XFGetCell("TRUE", "CONSOL", $D$3,"TOT_Entity","USD","Actual",[1]Setup!C10,"PERIODIC",$B108,"TOPFLOW","TOP","TOP","10",$C108,"top3","Open_Acute_DIV1","TOP5","TOP6","REPORTED","TOP8")</f>
        <v>0</v>
      </c>
      <c r="BG108" s="15">
        <f>_xll.OneStreamExcelAddIn.XFFunctions.XFGetCell("TRUE", "CONSOL", $D$3,"TOT_Entity","Aggregated","Budget_Working",[1]Setup!C10,"PERIODIC",$B108,"TOPFLOW","TOP","TOP","10",$C108,"top3","Open_Acute_DIV1","TOP5","TOP6","REPORTED","TOP8")</f>
        <v>210.34483374600001</v>
      </c>
      <c r="BH108" s="15">
        <f t="shared" si="243"/>
        <v>-210.34483374600001</v>
      </c>
      <c r="BI108" s="40">
        <f t="shared" si="244"/>
        <v>-1</v>
      </c>
      <c r="BK108" s="15">
        <f>_xll.OneStreamExcelAddIn.XFFunctions.XFGetCell("TRUE", "CONSOL", $D$3,"TOT_Entity","USD","Actual",[1]Setup!C11,"PERIODIC",$B108,"TOPFLOW","TOP","TOP","10",$C108,"top3","Open_Acute_DIV1","TOP5","TOP6","REPORTED","TOP8")</f>
        <v>0</v>
      </c>
      <c r="BL108" s="15">
        <f>_xll.OneStreamExcelAddIn.XFFunctions.XFGetCell("TRUE", "CONSOL", $D$3,"TOT_Entity","Aggregated","Budget_Working",[1]Setup!C11,"PERIODIC",$B108,"TOPFLOW","TOP","TOP","10",$C108,"top3","Open_Acute_DIV1","TOP5","TOP6","REPORTED","TOP8")</f>
        <v>261.806544003</v>
      </c>
      <c r="BM108" s="15">
        <f t="shared" si="245"/>
        <v>-261.806544003</v>
      </c>
      <c r="BN108" s="40">
        <f t="shared" si="246"/>
        <v>-1</v>
      </c>
      <c r="BP108" s="15">
        <f>_xll.OneStreamExcelAddIn.XFFunctions.XFGetCell("TRUE", "CONSOL", $D$3,"TOT_Entity","USD","Actual",[1]Setup!C12,"PERIODIC",$B108,"TOPFLOW","TOP","TOP","10",$C108,"top3","Open_Acute_DIV1","TOP5","TOP6","REPORTED","TOP8")</f>
        <v>0</v>
      </c>
      <c r="BQ108" s="15">
        <f>_xll.OneStreamExcelAddIn.XFFunctions.XFGetCell("TRUE", "CONSOL", $D$3,"TOT_Entity","Aggregated","Budget_Working",[1]Setup!C12,"PERIODIC",$B108,"TOPFLOW","TOP","TOP","10",$C108,"top3","Open_Acute_DIV1","TOP5","TOP6","REPORTED","TOP8")</f>
        <v>219.755095458</v>
      </c>
      <c r="BR108" s="15">
        <f t="shared" si="247"/>
        <v>-219.755095458</v>
      </c>
      <c r="BS108" s="40">
        <f t="shared" si="248"/>
        <v>-1</v>
      </c>
      <c r="BU108" s="15">
        <f>_xll.OneStreamExcelAddIn.XFFunctions.XFGetCell("TRUE", "CONSOL", $D$3,"TOT_Entity","USD","Actual",[1]Setup!C13,"PERIODIC",$B108,"TOPFLOW","TOP","TOP","10",$C108,"top3","Open_Acute_DIV1","TOP5","TOP6","REPORTED","TOP8")</f>
        <v>0</v>
      </c>
      <c r="BV108" s="15">
        <f>_xll.OneStreamExcelAddIn.XFFunctions.XFGetCell("TRUE", "CONSOL", $D$3,"TOT_Entity","Aggregated","Budget_Working",[1]Setup!C13,"PERIODIC",$B108,"TOPFLOW","TOP","TOP","10",$C108,"top3","Open_Acute_DIV1","TOP5","TOP6","REPORTED","TOP8")</f>
        <v>248.61895552300001</v>
      </c>
      <c r="BW108" s="15">
        <f t="shared" si="249"/>
        <v>-248.61895552300001</v>
      </c>
      <c r="BX108" s="40">
        <f t="shared" si="250"/>
        <v>-1</v>
      </c>
      <c r="BZ108" s="15">
        <f>_xll.OneStreamExcelAddIn.XFFunctions.XFGetCell("TRUE", "CONSOL", $D$3,"TOT_Entity","USD","Actual",[1]Setup!C14,"PERIODIC",$B108,"TOPFLOW","TOP","TOP","10",$C108,"top3","Open_Acute_DIV1","TOP5","TOP6","REPORTED","TOP8")</f>
        <v>0</v>
      </c>
      <c r="CA108" s="15">
        <f>_xll.OneStreamExcelAddIn.XFFunctions.XFGetCell("TRUE", "CONSOL", $D$3,"TOT_Entity","Aggregated","Budget_Working",[1]Setup!C14,"PERIODIC",$B108,"TOPFLOW","TOP","TOP","10",$C108,"top3","Open_Acute_DIV1","TOP5","TOP6","REPORTED","TOP8")</f>
        <v>228.69131088899999</v>
      </c>
      <c r="CB108" s="15">
        <f t="shared" si="251"/>
        <v>-228.69131088899999</v>
      </c>
      <c r="CC108" s="40">
        <f t="shared" si="252"/>
        <v>-1</v>
      </c>
      <c r="CE108" s="15">
        <f>_xll.OneStreamExcelAddIn.XFFunctions.XFGetCell("TRUE", "CONSOL", $D$3,"TOT_Entity","USD","Actual",[1]Setup!C15,"PERIODIC",$B108,"TOPFLOW","TOP","TOP","10",$C108,"top3","Open_Acute_DIV1","TOP5","TOP6","REPORTED","TOP8")</f>
        <v>0</v>
      </c>
      <c r="CF108" s="15">
        <f>_xll.OneStreamExcelAddIn.XFFunctions.XFGetCell("TRUE", "CONSOL", $D$3,"TOT_Entity","Aggregated","Budget_Working",[1]Setup!C15,"PERIODIC",$B108,"TOPFLOW","TOP","TOP","10",$C108,"top3","Open_Acute_DIV1","TOP5","TOP6","REPORTED","TOP8")</f>
        <v>241.63167772599999</v>
      </c>
      <c r="CG108" s="15">
        <f t="shared" si="253"/>
        <v>-241.63167772599999</v>
      </c>
      <c r="CH108" s="40">
        <f t="shared" si="254"/>
        <v>-1</v>
      </c>
      <c r="CI108" s="15"/>
      <c r="CJ108" s="15">
        <f>_xll.OneStreamExcelAddIn.XFFunctions.XFGetCell("TRUE", "CONSOL", $D$3,"TOT_Entity","USD","Actual",[1]Setup!C4,"PERIODIC",$B108,"TOPFLOW","TOP","TOP","10",$C108,"top3","Open_Acute_DIV1","TOP5","TOP6","REPORTED","TOP8")</f>
        <v>208</v>
      </c>
      <c r="CK108" s="15">
        <f>_xll.OneStreamExcelAddIn.XFFunctions.XFGetCell("TRUE", "CONSOL", $D$3,"TOT_Entity","USD","Actual",[1]Setup!C5,"PERIODIC",$B108,"TOPFLOW","TOP","TOP","10",$C108,"top3","Open_Acute_DIV1","TOP5","TOP6","REPORTED","TOP8")</f>
        <v>207</v>
      </c>
      <c r="CL108" s="15">
        <f>_xll.OneStreamExcelAddIn.XFFunctions.XFGetCell("TRUE", "CONSOL", $D$3,"TOT_Entity","USD","Actual",[1]Setup!C6,"PERIODIC",$B108,"TOPFLOW","TOP","TOP","10",$C108,"top3","Open_Acute_DIV1","TOP5","TOP6","REPORTED","TOP8")</f>
        <v>216</v>
      </c>
      <c r="CM108" s="15">
        <f>_xll.OneStreamExcelAddIn.XFFunctions.XFGetCell("TRUE", "CONSOL", $D$3,"TOT_Entity","USD","Actual",[1]Setup!C7,"PERIODIC",$B108,"TOPFLOW","TOP","TOP","10",$C108,"top3","Open_Acute_DIV1","TOP5","TOP6","REPORTED","TOP8")</f>
        <v>214</v>
      </c>
      <c r="CN108" s="15">
        <f>_xll.OneStreamExcelAddIn.XFFunctions.XFGetCell("TRUE", "CONSOL", $D$3,"TOT_Entity","USD","Actual",[1]Setup!C8,"PERIODIC",$B108,"TOPFLOW","TOP","TOP","10",$C108,"top3","Open_Acute_DIV1","TOP5","TOP6","REPORTED","TOP8")</f>
        <v>-845</v>
      </c>
      <c r="CO108" s="15">
        <f>_xll.OneStreamExcelAddIn.XFFunctions.XFGetCell("TRUE", "CONSOL", $D$3,"TOT_Entity","USD","Actual",[1]Setup!C9,"PERIODIC",$B108,"TOPFLOW","TOP","TOP","10",$C108,"top3","Open_Acute_DIV1","TOP5","TOP6","REPORTED","TOP8")</f>
        <v>0</v>
      </c>
      <c r="CP108" s="15">
        <f>_xll.OneStreamExcelAddIn.XFFunctions.XFGetCell("TRUE", "CONSOL", $D$3,"TOT_Entity","USD","Actual",[1]Setup!C10,"PERIODIC",$B108,"TOPFLOW","TOP","TOP","10",$C108,"top3","Open_Acute_DIV1","TOP5","TOP6","REPORTED","TOP8")</f>
        <v>0</v>
      </c>
      <c r="CQ108" s="15">
        <f>_xll.OneStreamExcelAddIn.XFFunctions.XFGetCell("TRUE", "CONSOL", $D$3,"TOT_Entity","USD","Actual",[1]Setup!C11,"PERIODIC",$B108,"TOPFLOW","TOP","TOP","10",$C108,"top3","Open_Acute_DIV1","TOP5","TOP6","REPORTED","TOP8")</f>
        <v>0</v>
      </c>
      <c r="CR108" s="15">
        <f>_xll.OneStreamExcelAddIn.XFFunctions.XFGetCell("TRUE", "CONSOL", $D$3,"TOT_Entity","USD","Actual",[1]Setup!C12,"PERIODIC",$B108,"TOPFLOW","TOP","TOP","10",$C108,"top3","Open_Acute_DIV1","TOP5","TOP6","REPORTED","TOP8")</f>
        <v>0</v>
      </c>
      <c r="CS108" s="15">
        <f>_xll.OneStreamExcelAddIn.XFFunctions.XFGetCell("TRUE", "CONSOL", $D$3,"TOT_Entity","USD","Actual",[1]Setup!C13,"PERIODIC",$B108,"TOPFLOW","TOP","TOP","10",$C108,"top3","Open_Acute_DIV1","TOP5","TOP6","REPORTED","TOP8")</f>
        <v>0</v>
      </c>
      <c r="CT108" s="15">
        <f>_xll.OneStreamExcelAddIn.XFFunctions.XFGetCell("TRUE", "CONSOL", $D$3,"TOT_Entity","USD","Actual",[1]Setup!C14,"PERIODIC",$B108,"TOPFLOW","TOP","TOP","10",$C108,"top3","Open_Acute_DIV1","TOP5","TOP6","REPORTED","TOP8")</f>
        <v>0</v>
      </c>
      <c r="CU108" s="15">
        <f>_xll.OneStreamExcelAddIn.XFFunctions.XFGetCell("TRUE", "CONSOL", $D$3,"TOT_Entity","USD","Actual",[1]Setup!C15,"PERIODIC",$B108,"TOPFLOW","TOP","TOP","10",$C108,"top3","Open_Acute_DIV1","TOP5","TOP6","REPORTED","TOP8")</f>
        <v>0</v>
      </c>
      <c r="CV108" s="15"/>
      <c r="CW108" s="15">
        <f>_xll.OneStreamExcelAddIn.XFFunctions.XFGetCell("TRUE", "CONSOL", $D$3,"TOT_Entity","USD","Actual",[1]Setup!C17,"PERIODIC",$B108,"TOPFLOW","TOP","TOP","10",$C108,"top3","Open_Acute_DIV1","TOP5","TOP6","REPORTED","TOP8")</f>
        <v>186</v>
      </c>
      <c r="CX108" s="15">
        <f>_xll.OneStreamExcelAddIn.XFFunctions.XFGetCell("TRUE", "CONSOL", $D$3,"TOT_Entity","USD","Actual",[1]Setup!C18,"PERIODIC",$B108,"TOPFLOW","TOP","TOP","10",$C108,"top3","Open_Acute_DIV1","TOP5","TOP6","REPORTED","TOP8")</f>
        <v>164</v>
      </c>
      <c r="CY108" s="15">
        <f>_xll.OneStreamExcelAddIn.XFFunctions.XFGetCell("TRUE", "CONSOL", $D$3,"TOT_Entity","USD","Actual",[1]Setup!C19,"PERIODIC",$B108,"TOPFLOW","TOP","TOP","10",$C108,"top3","Open_Acute_DIV1","TOP5","TOP6","REPORTED","TOP8")</f>
        <v>180</v>
      </c>
      <c r="CZ108" s="15">
        <f>_xll.OneStreamExcelAddIn.XFFunctions.XFGetCell("TRUE", "CONSOL", $D$3,"TOT_Entity","USD","Actual",[1]Setup!C20,"PERIODIC",$B108,"TOPFLOW","TOP","TOP","10",$C108,"top3","Open_Acute_DIV1","TOP5","TOP6","REPORTED","TOP8")</f>
        <v>200</v>
      </c>
      <c r="DA108" s="15">
        <f>_xll.OneStreamExcelAddIn.XFFunctions.XFGetCell("TRUE", "CONSOL", $D$3,"TOT_Entity","USD","Actual",[1]Setup!C21,"PERIODIC",$B108,"TOPFLOW","TOP","TOP","10",$C108,"top3","Open_Acute_DIV1","TOP5","TOP6","REPORTED","TOP8")</f>
        <v>187</v>
      </c>
      <c r="DB108" s="15">
        <f>_xll.OneStreamExcelAddIn.XFFunctions.XFGetCell("TRUE", "CONSOL", $D$3,"TOT_Entity","USD","Actual",[1]Setup!C22,"PERIODIC",$B108,"TOPFLOW","TOP","TOP","10",$C108,"top3","Open_Acute_DIV1","TOP5","TOP6","REPORTED","TOP8")</f>
        <v>162</v>
      </c>
      <c r="DC108" s="15">
        <f>_xll.OneStreamExcelAddIn.XFFunctions.XFGetCell("TRUE", "CONSOL", $D$3,"TOT_Entity","USD","Actual",[1]Setup!C23,"PERIODIC",$B108,"TOPFLOW","TOP","TOP","10",$C108,"top3","Open_Acute_DIV1","TOP5","TOP6","REPORTED","TOP8")</f>
        <v>177</v>
      </c>
      <c r="DD108" s="15">
        <f>_xll.OneStreamExcelAddIn.XFFunctions.XFGetCell("TRUE", "CONSOL", $D$3,"TOT_Entity","USD","Actual",[1]Setup!C24,"PERIODIC",$B108,"TOPFLOW","TOP","TOP","10",$C108,"top3","Open_Acute_DIV1","TOP5","TOP6","REPORTED","TOP8")</f>
        <v>215</v>
      </c>
      <c r="DE108" s="15">
        <f>_xll.OneStreamExcelAddIn.XFFunctions.XFGetCell("TRUE", "CONSOL", $D$3,"TOT_Entity","USD","Actual",[1]Setup!C25,"PERIODIC",$B108,"TOPFLOW","TOP","TOP","10",$C108,"top3","Open_Acute_DIV1","TOP5","TOP6","REPORTED","TOP8")</f>
        <v>231</v>
      </c>
      <c r="DF108" s="15">
        <f>_xll.OneStreamExcelAddIn.XFFunctions.XFGetCell("TRUE", "CONSOL", $D$3,"TOT_Entity","USD","Actual",[1]Setup!C26,"PERIODIC",$B108,"TOPFLOW","TOP","TOP","10",$C108,"top3","Open_Acute_DIV1","TOP5","TOP6","REPORTED","TOP8")</f>
        <v>220</v>
      </c>
      <c r="DG108" s="15">
        <f>_xll.OneStreamExcelAddIn.XFFunctions.XFGetCell("TRUE", "CONSOL", $D$3,"TOT_Entity","USD","Actual",[1]Setup!C27,"PERIODIC",$B108,"TOPFLOW","TOP","TOP","10",$C108,"top3","Open_Acute_DIV1","TOP5","TOP6","REPORTED","TOP8")</f>
        <v>198</v>
      </c>
      <c r="DH108" s="15">
        <f>_xll.OneStreamExcelAddIn.XFFunctions.XFGetCell("TRUE", "CONSOL", $D$3,"TOT_Entity","USD","Actual",[1]Setup!C28,"PERIODIC",$B108,"TOPFLOW","TOP","TOP","10",$C108,"top3","Open_Acute_DIV1","TOP5","TOP6","REPORTED","TOP8")</f>
        <v>193</v>
      </c>
      <c r="DI108" s="15"/>
      <c r="DJ108" s="15">
        <f>_xll.OneStreamExcelAddIn.XFFunctions.XFGetCell("TRUE", "CONSOL", $D$3,"TOT_Entity","Aggregated","Budget_Working",[1]Setup!C4,"PERIODIC",$B108,"TOPFLOW","TOP","TOP","10",$C108,"top3","Open_Acute_DIV1","TOP5","TOP6","REPORTED","TOP8")</f>
        <v>254.71619047499999</v>
      </c>
      <c r="DK108" s="15">
        <f>_xll.OneStreamExcelAddIn.XFFunctions.XFGetCell("TRUE", "CONSOL", $D$3,"TOT_Entity","Aggregated","Budget_Working",[1]Setup!C5,"PERIODIC",$B108,"TOPFLOW","TOP","TOP","10",$C108,"top3","Open_Acute_DIV1","TOP5","TOP6","REPORTED","TOP8")</f>
        <v>225.98909090800001</v>
      </c>
      <c r="DL108" s="15">
        <f>_xll.OneStreamExcelAddIn.XFFunctions.XFGetCell("TRUE", "CONSOL", $D$3,"TOT_Entity","Aggregated","Budget_Working",[1]Setup!C6,"PERIODIC",$B108,"TOPFLOW","TOP","TOP","10",$C108,"top3","Open_Acute_DIV1","TOP5","TOP6","REPORTED","TOP8")</f>
        <v>244.18181818100001</v>
      </c>
      <c r="DM108" s="15">
        <f>_xll.OneStreamExcelAddIn.XFFunctions.XFGetCell("TRUE", "CONSOL", $D$3,"TOT_Entity","Aggregated","Budget_Working",[1]Setup!C7,"PERIODIC",$B108,"TOPFLOW","TOP","TOP","10",$C108,"top3","Open_Acute_DIV1","TOP5","TOP6","REPORTED","TOP8")</f>
        <v>243.40342536899999</v>
      </c>
      <c r="DN108" s="15">
        <f>_xll.OneStreamExcelAddIn.XFFunctions.XFGetCell("TRUE", "CONSOL", $D$3,"TOT_Entity","Aggregated","Budget_Working",[1]Setup!C8,"PERIODIC",$B108,"TOPFLOW","TOP","TOP","10",$C108,"top3","Open_Acute_DIV1","TOP5","TOP6","REPORTED","TOP8")</f>
        <v>222.01791555599999</v>
      </c>
      <c r="DO108" s="15">
        <f>_xll.OneStreamExcelAddIn.XFFunctions.XFGetCell("TRUE", "CONSOL", $D$3,"TOT_Entity","Aggregated","Budget_Working",[1]Setup!C9,"PERIODIC",$B108,"TOPFLOW","TOP","TOP","10",$C108,"top3","Open_Acute_DIV1","TOP5","TOP6","REPORTED","TOP8")</f>
        <v>186.46313853199999</v>
      </c>
      <c r="DP108" s="15">
        <f>_xll.OneStreamExcelAddIn.XFFunctions.XFGetCell("TRUE", "CONSOL", $D$3,"TOT_Entity","Aggregated","Budget_Working",[1]Setup!C10,"PERIODIC",$B108,"TOPFLOW","TOP","TOP","10",$C108,"top3","Open_Acute_DIV1","TOP5","TOP6","REPORTED","TOP8")</f>
        <v>210.34483374600001</v>
      </c>
      <c r="DQ108" s="15">
        <f>_xll.OneStreamExcelAddIn.XFFunctions.XFGetCell("TRUE", "CONSOL", $D$3,"TOT_Entity","Aggregated","Budget_Working",[1]Setup!C11,"PERIODIC",$B108,"TOPFLOW","TOP","TOP","10",$C108,"top3","Open_Acute_DIV1","TOP5","TOP6","REPORTED","TOP8")</f>
        <v>261.806544003</v>
      </c>
      <c r="DR108" s="15">
        <f>_xll.OneStreamExcelAddIn.XFFunctions.XFGetCell("TRUE", "CONSOL", $D$3,"TOT_Entity","Aggregated","Budget_Working",[1]Setup!C12,"PERIODIC",$B108,"TOPFLOW","TOP","TOP","10",$C108,"top3","Open_Acute_DIV1","TOP5","TOP6","REPORTED","TOP8")</f>
        <v>219.755095458</v>
      </c>
      <c r="DS108" s="15">
        <f>_xll.OneStreamExcelAddIn.XFFunctions.XFGetCell("TRUE", "CONSOL", $D$3,"TOT_Entity","Aggregated","Budget_Working",[1]Setup!C13,"PERIODIC",$B108,"TOPFLOW","TOP","TOP","10",$C108,"top3","Open_Acute_DIV1","TOP5","TOP6","REPORTED","TOP8")</f>
        <v>248.61895552300001</v>
      </c>
      <c r="DT108" s="15">
        <f>_xll.OneStreamExcelAddIn.XFFunctions.XFGetCell("TRUE", "CONSOL", $D$3,"TOT_Entity","Aggregated","Budget_Working",[1]Setup!C14,"PERIODIC",$B108,"TOPFLOW","TOP","TOP","10",$C108,"top3","Open_Acute_DIV1","TOP5","TOP6","REPORTED","TOP8")</f>
        <v>228.69131088899999</v>
      </c>
      <c r="DU108" s="15">
        <f>_xll.OneStreamExcelAddIn.XFFunctions.XFGetCell("TRUE", "CONSOL", $D$3,"TOT_Entity","Aggregated","Budget_Working",[1]Setup!C15,"PERIODIC",$B108,"TOPFLOW","TOP","TOP","10",$C108,"top3","Open_Acute_DIV1","TOP5","TOP6","REPORTED","TOP8")</f>
        <v>241.63167772599999</v>
      </c>
      <c r="DV108" s="15"/>
      <c r="DW108" s="15">
        <f>_xll.OneStreamExcelAddIn.XFFunctions.XFGetCell("TRUE", "CONSOL", $D$3,"TOT_Entity","USD","Budget_Final",[1]Setup!C17,"PERIODIC",$B108,"TOPFLOW","TOP","TOP","10",$C108,"top3","Open_Acute_DIV1","TOP5","TOP6","REPORTED","TOP8")</f>
        <v>172</v>
      </c>
      <c r="DX108" s="15">
        <f>_xll.OneStreamExcelAddIn.XFFunctions.XFGetCell("TRUE", "CONSOL", $D$3,"TOT_Entity","USD","Budget_Final",[1]Setup!C18,"PERIODIC",$B108,"TOPFLOW","TOP","TOP","10",$C108,"top3","Open_Acute_DIV1","TOP5","TOP6","REPORTED","TOP8")</f>
        <v>165</v>
      </c>
      <c r="DY108" s="15">
        <f>_xll.OneStreamExcelAddIn.XFFunctions.XFGetCell("TRUE", "CONSOL", $D$3,"TOT_Entity","USD","Budget_Final",[1]Setup!C19,"PERIODIC",$B108,"TOPFLOW","TOP","TOP","10",$C108,"top3","Open_Acute_DIV1","TOP5","TOP6","REPORTED","TOP8")</f>
        <v>182</v>
      </c>
      <c r="DZ108" s="15">
        <f>_xll.OneStreamExcelAddIn.XFFunctions.XFGetCell("TRUE", "CONSOL", $D$3,"TOT_Entity","USD","Budget_Final",[1]Setup!C20,"PERIODIC",$B108,"TOPFLOW","TOP","TOP","10",$C108,"top3","Open_Acute_DIV1","TOP5","TOP6","REPORTED","TOP8")</f>
        <v>182</v>
      </c>
      <c r="EA108" s="15">
        <f>_xll.OneStreamExcelAddIn.XFFunctions.XFGetCell("TRUE", "CONSOL", $D$3,"TOT_Entity","USD","Budget_Final",[1]Setup!C21,"PERIODIC",$B108,"TOPFLOW","TOP","TOP","10",$C108,"top3","Open_Acute_DIV1","TOP5","TOP6","REPORTED","TOP8")</f>
        <v>184</v>
      </c>
      <c r="EB108" s="15">
        <f>_xll.OneStreamExcelAddIn.XFFunctions.XFGetCell("TRUE", "CONSOL", $D$3,"TOT_Entity","USD","Budget_Final",[1]Setup!C22,"PERIODIC",$B108,"TOPFLOW","TOP","TOP","10",$C108,"top3","Open_Acute_DIV1","TOP5","TOP6","REPORTED","TOP8")</f>
        <v>169</v>
      </c>
      <c r="EC108" s="15">
        <f>_xll.OneStreamExcelAddIn.XFFunctions.XFGetCell("TRUE", "CONSOL", $D$3,"TOT_Entity","USD","Budget_Final",[1]Setup!C23,"PERIODIC",$B108,"TOPFLOW","TOP","TOP","10",$C108,"top3","Open_Acute_DIV1","TOP5","TOP6","REPORTED","TOP8")</f>
        <v>174</v>
      </c>
      <c r="ED108" s="15">
        <f>_xll.OneStreamExcelAddIn.XFFunctions.XFGetCell("TRUE", "CONSOL", $D$3,"TOT_Entity","USD","Budget_Final",[1]Setup!C24,"PERIODIC",$B108,"TOPFLOW","TOP","TOP","10",$C108,"top3","Open_Acute_DIV1","TOP5","TOP6","REPORTED","TOP8")</f>
        <v>178</v>
      </c>
      <c r="EE108" s="15">
        <f>_xll.OneStreamExcelAddIn.XFFunctions.XFGetCell("TRUE", "CONSOL", $D$3,"TOT_Entity","USD","Budget_Final",[1]Setup!C25,"PERIODIC",$B108,"TOPFLOW","TOP","TOP","10",$C108,"top3","Open_Acute_DIV1","TOP5","TOP6","REPORTED","TOP8")</f>
        <v>182</v>
      </c>
      <c r="EF108" s="15">
        <f>_xll.OneStreamExcelAddIn.XFFunctions.XFGetCell("TRUE", "CONSOL", $D$3,"TOT_Entity","USD","Budget_Final",[1]Setup!C26,"PERIODIC",$B108,"TOPFLOW","TOP","TOP","10",$C108,"top3","Open_Acute_DIV1","TOP5","TOP6","REPORTED","TOP8")</f>
        <v>189</v>
      </c>
      <c r="EG108" s="15">
        <f>_xll.OneStreamExcelAddIn.XFFunctions.XFGetCell("TRUE", "CONSOL", $D$3,"TOT_Entity","USD","Budget_Final",[1]Setup!C27,"PERIODIC",$B108,"TOPFLOW","TOP","TOP","10",$C108,"top3","Open_Acute_DIV1","TOP5","TOP6","REPORTED","TOP8")</f>
        <v>180</v>
      </c>
      <c r="EH108" s="15">
        <f>_xll.OneStreamExcelAddIn.XFFunctions.XFGetCell("TRUE", "CONSOL", $D$3,"TOT_Entity","USD","Budget_Final",[1]Setup!C28,"PERIODIC",$B108,"TOPFLOW","TOP","TOP","10",$C108,"top3","Open_Acute_DIV1","TOP5","TOP6","REPORTED","TOP8")</f>
        <v>177</v>
      </c>
    </row>
    <row r="109" spans="2:138" x14ac:dyDescent="0.25">
      <c r="B109" s="51">
        <v>91001</v>
      </c>
      <c r="C109" s="51"/>
      <c r="D109" t="s">
        <v>161</v>
      </c>
      <c r="E109" s="15">
        <f>_xll.OneStreamExcelAddIn.XFFunctions.XFGetCell("TRUE", "CONSOL", $D$3,"TOT_Entity","USD","Actual",$E$3,"PERIODIC",$B109,"TOPFLOW","TOP","TOP","10",$C109,"top3","Open_Acute_DIV1","TOP5","TOP6","REPORTED","TOP8")</f>
        <v>2454</v>
      </c>
      <c r="F109" s="15">
        <f>_xll.OneStreamExcelAddIn.XFFunctions.XFGetCell("TRUE", "CONSOL", $D$3,"TOT_Entity","Aggregated","Budget_Working",$E$3,"PERIODIC",$B109,"TOPFLOW","TOP","TOP","10",$C109,"top3","Open_Acute_DIV1","TOP5","TOP6","REPORTED","TOP8")</f>
        <v>2711</v>
      </c>
      <c r="G109" s="15">
        <f t="shared" si="227"/>
        <v>-257</v>
      </c>
      <c r="H109" s="55">
        <f t="shared" si="181"/>
        <v>-9.4798967170785689E-2</v>
      </c>
      <c r="I109" s="41"/>
      <c r="J109" s="15">
        <f>_xll.OneStreamExcelAddIn.XFFunctions.XFGetCell("TRUE", "CONSOL", $D$3,"TOT_Entity","USD","Actual",$E$3,"YTD",$B109,"TOPFLOW","TOP","TOP","10",$C109,"top3","Open_Acute_DIV1","TOP5","TOP6","REPORTED","TOP8")</f>
        <v>9914</v>
      </c>
      <c r="K109" s="15">
        <f>_xll.OneStreamExcelAddIn.XFFunctions.XFGetCell("TRUE", "CONSOL", $D$3,"TOT_Entity","Aggregated","Budget_Working",$E$3,"YTD",$B109,"TOPFLOW","TOP","TOP","10",$C109,"top3","Open_Acute_DIV1","TOP5","TOP6","REPORTED","TOP8")</f>
        <v>10586</v>
      </c>
      <c r="L109" s="15">
        <f t="shared" si="228"/>
        <v>-672</v>
      </c>
      <c r="M109" s="40">
        <f t="shared" si="183"/>
        <v>-6.3480068014358584E-2</v>
      </c>
      <c r="N109" s="41"/>
      <c r="O109" s="15">
        <f>_xll.OneStreamExcelAddIn.XFFunctions.XFGetCell("TRUE", "CONSOL", $D$3,"TOT_Entity","USD","Actual",$F$3,"YTD",$B109,"TOPFLOW","TOP","TOP","10",$C109,"top3","Open_Acute_DIV1","TOP5","TOP6","REPORTED","TOP8")</f>
        <v>12609</v>
      </c>
      <c r="P109" s="15">
        <f>_xll.OneStreamExcelAddIn.XFFunctions.XFGetCell("TRUE", "CONSOL", $D$3,"TOT_Entity","USD","Actual",$E$3,"YTD",$B109,"TOPFLOW","TOP","TOP","10",$C109,"top3","Open_Acute_DIV1","TOP5","TOP6","REPORTED","VAR_BW_PY_Actual")</f>
        <v>-2695</v>
      </c>
      <c r="Q109" s="40">
        <f t="shared" si="229"/>
        <v>-0.21373622016020302</v>
      </c>
      <c r="R109" s="41"/>
      <c r="S109" s="15">
        <f>_xll.OneStreamExcelAddIn.XFFunctions.XFGetCell("TRUE", "CONSOL", $D$3,"TOT_Entity","USD","MIDFCST",$E$3,"MTD",$B109,"TOPFLOW","TOP","TOP","10",$C109,"top3","Open_Acute_DIV1","TOP5","TOP6","REPORTED","TOP8")</f>
        <v>0</v>
      </c>
      <c r="T109" s="15">
        <f t="shared" si="230"/>
        <v>2454</v>
      </c>
      <c r="U109" s="40">
        <f t="shared" si="255"/>
        <v>0</v>
      </c>
      <c r="V109" s="41"/>
      <c r="W109" s="42"/>
      <c r="X109" s="43"/>
      <c r="Y109" s="42"/>
      <c r="Z109" s="44"/>
      <c r="AB109" s="15">
        <f>_xll.OneStreamExcelAddIn.XFFunctions.XFGetCell("TRUE", "CONSOL", $D$3,"TOT_Entity","USD","Actual",[1]Setup!C4,"PERIODIC",$B109,"TOPFLOW","TOP","TOP","10",$C109,"top3","Open_Acute_DIV1","TOP5","TOP6","REPORTED","TOP8")</f>
        <v>2367</v>
      </c>
      <c r="AC109" s="15">
        <f>_xll.OneStreamExcelAddIn.XFFunctions.XFGetCell("TRUE", "CONSOL", $D$3,"TOT_Entity","Aggregated","Budget_Working",[1]Setup!C4,"PERIODIC",$B109,"TOPFLOW","TOP","TOP","10",$C109,"top3","Open_Acute_DIV1","TOP5","TOP6","REPORTED","TOP8")</f>
        <v>2694</v>
      </c>
      <c r="AD109" s="15">
        <f t="shared" si="231"/>
        <v>-327</v>
      </c>
      <c r="AE109" s="40">
        <f t="shared" si="232"/>
        <v>-0.12138084632516703</v>
      </c>
      <c r="AG109" s="15">
        <f>_xll.OneStreamExcelAddIn.XFFunctions.XFGetCell("TRUE", "CONSOL", $D$3,"TOT_Entity","USD","Actual",[1]Setup!C5,"PERIODIC",$B109,"TOPFLOW","TOP","TOP","10",$C109,"top3","Open_Acute_DIV1","TOP5","TOP6","REPORTED","TOP8")</f>
        <v>2410</v>
      </c>
      <c r="AH109" s="15">
        <f>_xll.OneStreamExcelAddIn.XFFunctions.XFGetCell("TRUE", "CONSOL", $D$3,"TOT_Entity","Aggregated","Budget_Working",[1]Setup!C5,"PERIODIC",$B109,"TOPFLOW","TOP","TOP","10",$C109,"top3","Open_Acute_DIV1","TOP5","TOP6","REPORTED","TOP8")</f>
        <v>2495</v>
      </c>
      <c r="AI109" s="15">
        <f t="shared" si="233"/>
        <v>-85</v>
      </c>
      <c r="AJ109" s="40">
        <f t="shared" si="234"/>
        <v>-3.406813627254509E-2</v>
      </c>
      <c r="AL109" s="15">
        <f>_xll.OneStreamExcelAddIn.XFFunctions.XFGetCell("TRUE", "CONSOL", $D$3,"TOT_Entity","USD","Actual",[1]Setup!C6,"PERIODIC",$B109,"TOPFLOW","TOP","TOP","10",$C109,"top3","Open_Acute_DIV1","TOP5","TOP6","REPORTED","TOP8")</f>
        <v>2683</v>
      </c>
      <c r="AM109" s="15">
        <f>_xll.OneStreamExcelAddIn.XFFunctions.XFGetCell("TRUE", "CONSOL", $D$3,"TOT_Entity","Aggregated","Budget_Working",[1]Setup!C6,"PERIODIC",$B109,"TOPFLOW","TOP","TOP","10",$C109,"top3","Open_Acute_DIV1","TOP5","TOP6","REPORTED","TOP8")</f>
        <v>2686</v>
      </c>
      <c r="AN109" s="15">
        <f t="shared" si="235"/>
        <v>-3</v>
      </c>
      <c r="AO109" s="40">
        <f t="shared" si="236"/>
        <v>-1.1169024571854314E-3</v>
      </c>
      <c r="AQ109" s="15">
        <f>_xll.OneStreamExcelAddIn.XFFunctions.XFGetCell("TRUE", "CONSOL", $D$3,"TOT_Entity","USD","Actual",[1]Setup!C7,"PERIODIC",$B109,"TOPFLOW","TOP","TOP","10",$C109,"top3","Open_Acute_DIV1","TOP5","TOP6","REPORTED","TOP8")</f>
        <v>2454</v>
      </c>
      <c r="AR109" s="15">
        <f>_xll.OneStreamExcelAddIn.XFFunctions.XFGetCell("TRUE", "CONSOL", $D$3,"TOT_Entity","Aggregated","Budget_Working",[1]Setup!C7,"PERIODIC",$B109,"TOPFLOW","TOP","TOP","10",$C109,"top3","Open_Acute_DIV1","TOP5","TOP6","REPORTED","TOP8")</f>
        <v>2711</v>
      </c>
      <c r="AS109" s="15">
        <f t="shared" si="237"/>
        <v>-257</v>
      </c>
      <c r="AT109" s="40">
        <f t="shared" si="238"/>
        <v>-9.4798967170785731E-2</v>
      </c>
      <c r="AV109" s="15">
        <f>_xll.OneStreamExcelAddIn.XFFunctions.XFGetCell("TRUE", "CONSOL", $D$3,"TOT_Entity","USD","Actual",[1]Setup!C8,"PERIODIC",$B109,"TOPFLOW","TOP","TOP","10",$C109,"top3","Open_Acute_DIV1","TOP5","TOP6","REPORTED","TOP8")</f>
        <v>-9914</v>
      </c>
      <c r="AW109" s="15">
        <f>_xll.OneStreamExcelAddIn.XFFunctions.XFGetCell("TRUE", "CONSOL", $D$3,"TOT_Entity","Aggregated","Budget_Working",[1]Setup!C8,"PERIODIC",$B109,"TOPFLOW","TOP","TOP","10",$C109,"top3","Open_Acute_DIV1","TOP5","TOP6","REPORTED","TOP8")</f>
        <v>2719</v>
      </c>
      <c r="AX109" s="15">
        <f t="shared" si="239"/>
        <v>-12633</v>
      </c>
      <c r="AY109" s="40">
        <f t="shared" si="240"/>
        <v>-4.6461934534755427</v>
      </c>
      <c r="BA109" s="15">
        <f>_xll.OneStreamExcelAddIn.XFFunctions.XFGetCell("TRUE", "CONSOL", $D$3,"TOT_Entity","USD","Actual",[1]Setup!C9,"PERIODIC",$B109,"TOPFLOW","TOP","TOP","10",$C109,"top3","Open_Acute_DIV1","TOP5","TOP6","REPORTED","TOP8")</f>
        <v>0</v>
      </c>
      <c r="BB109" s="15">
        <f>_xll.OneStreamExcelAddIn.XFFunctions.XFGetCell("TRUE", "CONSOL", $D$3,"TOT_Entity","Aggregated","Budget_Working",[1]Setup!C9,"PERIODIC",$B109,"TOPFLOW","TOP","TOP","10",$C109,"top3","Open_Acute_DIV1","TOP5","TOP6","REPORTED","TOP8")</f>
        <v>2643</v>
      </c>
      <c r="BC109" s="15">
        <f t="shared" si="241"/>
        <v>-2643</v>
      </c>
      <c r="BD109" s="40">
        <f t="shared" si="242"/>
        <v>-1</v>
      </c>
      <c r="BF109" s="15">
        <f>_xll.OneStreamExcelAddIn.XFFunctions.XFGetCell("TRUE", "CONSOL", $D$3,"TOT_Entity","USD","Actual",[1]Setup!C10,"PERIODIC",$B109,"TOPFLOW","TOP","TOP","10",$C109,"top3","Open_Acute_DIV1","TOP5","TOP6","REPORTED","TOP8")</f>
        <v>0</v>
      </c>
      <c r="BG109" s="15">
        <f>_xll.OneStreamExcelAddIn.XFFunctions.XFGetCell("TRUE", "CONSOL", $D$3,"TOT_Entity","Aggregated","Budget_Working",[1]Setup!C10,"PERIODIC",$B109,"TOPFLOW","TOP","TOP","10",$C109,"top3","Open_Acute_DIV1","TOP5","TOP6","REPORTED","TOP8")</f>
        <v>2655</v>
      </c>
      <c r="BH109" s="15">
        <f t="shared" si="243"/>
        <v>-2655</v>
      </c>
      <c r="BI109" s="40">
        <f t="shared" si="244"/>
        <v>-1</v>
      </c>
      <c r="BK109" s="15">
        <f>_xll.OneStreamExcelAddIn.XFFunctions.XFGetCell("TRUE", "CONSOL", $D$3,"TOT_Entity","USD","Actual",[1]Setup!C11,"PERIODIC",$B109,"TOPFLOW","TOP","TOP","10",$C109,"top3","Open_Acute_DIV1","TOP5","TOP6","REPORTED","TOP8")</f>
        <v>0</v>
      </c>
      <c r="BL109" s="15">
        <f>_xll.OneStreamExcelAddIn.XFFunctions.XFGetCell("TRUE", "CONSOL", $D$3,"TOT_Entity","Aggregated","Budget_Working",[1]Setup!C11,"PERIODIC",$B109,"TOPFLOW","TOP","TOP","10",$C109,"top3","Open_Acute_DIV1","TOP5","TOP6","REPORTED","TOP8")</f>
        <v>2613</v>
      </c>
      <c r="BM109" s="15">
        <f t="shared" si="245"/>
        <v>-2613</v>
      </c>
      <c r="BN109" s="40">
        <f t="shared" si="246"/>
        <v>-1</v>
      </c>
      <c r="BP109" s="15">
        <f>_xll.OneStreamExcelAddIn.XFFunctions.XFGetCell("TRUE", "CONSOL", $D$3,"TOT_Entity","USD","Actual",[1]Setup!C12,"PERIODIC",$B109,"TOPFLOW","TOP","TOP","10",$C109,"top3","Open_Acute_DIV1","TOP5","TOP6","REPORTED","TOP8")</f>
        <v>0</v>
      </c>
      <c r="BQ109" s="15">
        <f>_xll.OneStreamExcelAddIn.XFFunctions.XFGetCell("TRUE", "CONSOL", $D$3,"TOT_Entity","Aggregated","Budget_Working",[1]Setup!C12,"PERIODIC",$B109,"TOPFLOW","TOP","TOP","10",$C109,"top3","Open_Acute_DIV1","TOP5","TOP6","REPORTED","TOP8")</f>
        <v>2623</v>
      </c>
      <c r="BR109" s="15">
        <f t="shared" si="247"/>
        <v>-2623</v>
      </c>
      <c r="BS109" s="40">
        <f t="shared" si="248"/>
        <v>-1</v>
      </c>
      <c r="BU109" s="15">
        <f>_xll.OneStreamExcelAddIn.XFFunctions.XFGetCell("TRUE", "CONSOL", $D$3,"TOT_Entity","USD","Actual",[1]Setup!C13,"PERIODIC",$B109,"TOPFLOW","TOP","TOP","10",$C109,"top3","Open_Acute_DIV1","TOP5","TOP6","REPORTED","TOP8")</f>
        <v>0</v>
      </c>
      <c r="BV109" s="15">
        <f>_xll.OneStreamExcelAddIn.XFFunctions.XFGetCell("TRUE", "CONSOL", $D$3,"TOT_Entity","Aggregated","Budget_Working",[1]Setup!C13,"PERIODIC",$B109,"TOPFLOW","TOP","TOP","10",$C109,"top3","Open_Acute_DIV1","TOP5","TOP6","REPORTED","TOP8")</f>
        <v>2754</v>
      </c>
      <c r="BW109" s="15">
        <f t="shared" si="249"/>
        <v>-2754</v>
      </c>
      <c r="BX109" s="40">
        <f t="shared" si="250"/>
        <v>-1</v>
      </c>
      <c r="BZ109" s="15">
        <f>_xll.OneStreamExcelAddIn.XFFunctions.XFGetCell("TRUE", "CONSOL", $D$3,"TOT_Entity","USD","Actual",[1]Setup!C14,"PERIODIC",$B109,"TOPFLOW","TOP","TOP","10",$C109,"top3","Open_Acute_DIV1","TOP5","TOP6","REPORTED","TOP8")</f>
        <v>0</v>
      </c>
      <c r="CA109" s="15">
        <f>_xll.OneStreamExcelAddIn.XFFunctions.XFGetCell("TRUE", "CONSOL", $D$3,"TOT_Entity","Aggregated","Budget_Working",[1]Setup!C14,"PERIODIC",$B109,"TOPFLOW","TOP","TOP","10",$C109,"top3","Open_Acute_DIV1","TOP5","TOP6","REPORTED","TOP8")</f>
        <v>2646</v>
      </c>
      <c r="CB109" s="15">
        <f t="shared" si="251"/>
        <v>-2646</v>
      </c>
      <c r="CC109" s="40">
        <f t="shared" si="252"/>
        <v>-1</v>
      </c>
      <c r="CE109" s="15">
        <f>_xll.OneStreamExcelAddIn.XFFunctions.XFGetCell("TRUE", "CONSOL", $D$3,"TOT_Entity","USD","Actual",[1]Setup!C15,"PERIODIC",$B109,"TOPFLOW","TOP","TOP","10",$C109,"top3","Open_Acute_DIV1","TOP5","TOP6","REPORTED","TOP8")</f>
        <v>0</v>
      </c>
      <c r="CF109" s="15">
        <f>_xll.OneStreamExcelAddIn.XFFunctions.XFGetCell("TRUE", "CONSOL", $D$3,"TOT_Entity","Aggregated","Budget_Working",[1]Setup!C15,"PERIODIC",$B109,"TOPFLOW","TOP","TOP","10",$C109,"top3","Open_Acute_DIV1","TOP5","TOP6","REPORTED","TOP8")</f>
        <v>2725</v>
      </c>
      <c r="CG109" s="15">
        <f t="shared" si="253"/>
        <v>-2725</v>
      </c>
      <c r="CH109" s="40">
        <f t="shared" si="254"/>
        <v>-1</v>
      </c>
      <c r="CI109" s="15"/>
      <c r="CJ109" s="15">
        <f>_xll.OneStreamExcelAddIn.XFFunctions.XFGetCell("TRUE", "CONSOL", $D$3,"TOT_Entity","USD","Actual",[1]Setup!C4,"PERIODIC",$B109,"TOPFLOW","TOP","TOP","10",$C109,"top3","Open_Acute_DIV1","TOP5","TOP6","REPORTED","TOP8")</f>
        <v>2367</v>
      </c>
      <c r="CK109" s="15">
        <f>_xll.OneStreamExcelAddIn.XFFunctions.XFGetCell("TRUE", "CONSOL", $D$3,"TOT_Entity","USD","Actual",[1]Setup!C5,"PERIODIC",$B109,"TOPFLOW","TOP","TOP","10",$C109,"top3","Open_Acute_DIV1","TOP5","TOP6","REPORTED","TOP8")</f>
        <v>2410</v>
      </c>
      <c r="CL109" s="15">
        <f>_xll.OneStreamExcelAddIn.XFFunctions.XFGetCell("TRUE", "CONSOL", $D$3,"TOT_Entity","USD","Actual",[1]Setup!C6,"PERIODIC",$B109,"TOPFLOW","TOP","TOP","10",$C109,"top3","Open_Acute_DIV1","TOP5","TOP6","REPORTED","TOP8")</f>
        <v>2683</v>
      </c>
      <c r="CM109" s="15">
        <f>_xll.OneStreamExcelAddIn.XFFunctions.XFGetCell("TRUE", "CONSOL", $D$3,"TOT_Entity","USD","Actual",[1]Setup!C7,"PERIODIC",$B109,"TOPFLOW","TOP","TOP","10",$C109,"top3","Open_Acute_DIV1","TOP5","TOP6","REPORTED","TOP8")</f>
        <v>2454</v>
      </c>
      <c r="CN109" s="15">
        <f>_xll.OneStreamExcelAddIn.XFFunctions.XFGetCell("TRUE", "CONSOL", $D$3,"TOT_Entity","USD","Actual",[1]Setup!C8,"PERIODIC",$B109,"TOPFLOW","TOP","TOP","10",$C109,"top3","Open_Acute_DIV1","TOP5","TOP6","REPORTED","TOP8")</f>
        <v>-9914</v>
      </c>
      <c r="CO109" s="15">
        <f>_xll.OneStreamExcelAddIn.XFFunctions.XFGetCell("TRUE", "CONSOL", $D$3,"TOT_Entity","USD","Actual",[1]Setup!C9,"PERIODIC",$B109,"TOPFLOW","TOP","TOP","10",$C109,"top3","Open_Acute_DIV1","TOP5","TOP6","REPORTED","TOP8")</f>
        <v>0</v>
      </c>
      <c r="CP109" s="15">
        <f>_xll.OneStreamExcelAddIn.XFFunctions.XFGetCell("TRUE", "CONSOL", $D$3,"TOT_Entity","USD","Actual",[1]Setup!C10,"PERIODIC",$B109,"TOPFLOW","TOP","TOP","10",$C109,"top3","Open_Acute_DIV1","TOP5","TOP6","REPORTED","TOP8")</f>
        <v>0</v>
      </c>
      <c r="CQ109" s="15">
        <f>_xll.OneStreamExcelAddIn.XFFunctions.XFGetCell("TRUE", "CONSOL", $D$3,"TOT_Entity","USD","Actual",[1]Setup!C11,"PERIODIC",$B109,"TOPFLOW","TOP","TOP","10",$C109,"top3","Open_Acute_DIV1","TOP5","TOP6","REPORTED","TOP8")</f>
        <v>0</v>
      </c>
      <c r="CR109" s="15">
        <f>_xll.OneStreamExcelAddIn.XFFunctions.XFGetCell("TRUE", "CONSOL", $D$3,"TOT_Entity","USD","Actual",[1]Setup!C12,"PERIODIC",$B109,"TOPFLOW","TOP","TOP","10",$C109,"top3","Open_Acute_DIV1","TOP5","TOP6","REPORTED","TOP8")</f>
        <v>0</v>
      </c>
      <c r="CS109" s="15">
        <f>_xll.OneStreamExcelAddIn.XFFunctions.XFGetCell("TRUE", "CONSOL", $D$3,"TOT_Entity","USD","Actual",[1]Setup!C13,"PERIODIC",$B109,"TOPFLOW","TOP","TOP","10",$C109,"top3","Open_Acute_DIV1","TOP5","TOP6","REPORTED","TOP8")</f>
        <v>0</v>
      </c>
      <c r="CT109" s="15">
        <f>_xll.OneStreamExcelAddIn.XFFunctions.XFGetCell("TRUE", "CONSOL", $D$3,"TOT_Entity","USD","Actual",[1]Setup!C14,"PERIODIC",$B109,"TOPFLOW","TOP","TOP","10",$C109,"top3","Open_Acute_DIV1","TOP5","TOP6","REPORTED","TOP8")</f>
        <v>0</v>
      </c>
      <c r="CU109" s="15">
        <f>_xll.OneStreamExcelAddIn.XFFunctions.XFGetCell("TRUE", "CONSOL", $D$3,"TOT_Entity","USD","Actual",[1]Setup!C15,"PERIODIC",$B109,"TOPFLOW","TOP","TOP","10",$C109,"top3","Open_Acute_DIV1","TOP5","TOP6","REPORTED","TOP8")</f>
        <v>0</v>
      </c>
      <c r="CV109" s="15"/>
      <c r="CW109" s="15">
        <f>_xll.OneStreamExcelAddIn.XFFunctions.XFGetCell("TRUE", "CONSOL", $D$3,"TOT_Entity","USD","Actual",[1]Setup!C17,"PERIODIC",$B109,"TOPFLOW","TOP","TOP","10",$C109,"top3","Open_Acute_DIV1","TOP5","TOP6","REPORTED","TOP8")</f>
        <v>3063</v>
      </c>
      <c r="CX109" s="15">
        <f>_xll.OneStreamExcelAddIn.XFFunctions.XFGetCell("TRUE", "CONSOL", $D$3,"TOT_Entity","USD","Actual",[1]Setup!C18,"PERIODIC",$B109,"TOPFLOW","TOP","TOP","10",$C109,"top3","Open_Acute_DIV1","TOP5","TOP6","REPORTED","TOP8")</f>
        <v>2937</v>
      </c>
      <c r="CY109" s="15">
        <f>_xll.OneStreamExcelAddIn.XFFunctions.XFGetCell("TRUE", "CONSOL", $D$3,"TOT_Entity","USD","Actual",[1]Setup!C19,"PERIODIC",$B109,"TOPFLOW","TOP","TOP","10",$C109,"top3","Open_Acute_DIV1","TOP5","TOP6","REPORTED","TOP8")</f>
        <v>3353</v>
      </c>
      <c r="CZ109" s="15">
        <f>_xll.OneStreamExcelAddIn.XFFunctions.XFGetCell("TRUE", "CONSOL", $D$3,"TOT_Entity","USD","Actual",[1]Setup!C20,"PERIODIC",$B109,"TOPFLOW","TOP","TOP","10",$C109,"top3","Open_Acute_DIV1","TOP5","TOP6","REPORTED","TOP8")</f>
        <v>3256</v>
      </c>
      <c r="DA109" s="15">
        <f>_xll.OneStreamExcelAddIn.XFFunctions.XFGetCell("TRUE", "CONSOL", $D$3,"TOT_Entity","USD","Actual",[1]Setup!C21,"PERIODIC",$B109,"TOPFLOW","TOP","TOP","10",$C109,"top3","Open_Acute_DIV1","TOP5","TOP6","REPORTED","TOP8")</f>
        <v>3262</v>
      </c>
      <c r="DB109" s="15">
        <f>_xll.OneStreamExcelAddIn.XFFunctions.XFGetCell("TRUE", "CONSOL", $D$3,"TOT_Entity","USD","Actual",[1]Setup!C22,"PERIODIC",$B109,"TOPFLOW","TOP","TOP","10",$C109,"top3","Open_Acute_DIV1","TOP5","TOP6","REPORTED","TOP8")</f>
        <v>2948</v>
      </c>
      <c r="DC109" s="15">
        <f>_xll.OneStreamExcelAddIn.XFFunctions.XFGetCell("TRUE", "CONSOL", $D$3,"TOT_Entity","USD","Actual",[1]Setup!C23,"PERIODIC",$B109,"TOPFLOW","TOP","TOP","10",$C109,"top3","Open_Acute_DIV1","TOP5","TOP6","REPORTED","TOP8")</f>
        <v>2812</v>
      </c>
      <c r="DD109" s="15">
        <f>_xll.OneStreamExcelAddIn.XFFunctions.XFGetCell("TRUE", "CONSOL", $D$3,"TOT_Entity","USD","Actual",[1]Setup!C24,"PERIODIC",$B109,"TOPFLOW","TOP","TOP","10",$C109,"top3","Open_Acute_DIV1","TOP5","TOP6","REPORTED","TOP8")</f>
        <v>2548</v>
      </c>
      <c r="DE109" s="15">
        <f>_xll.OneStreamExcelAddIn.XFFunctions.XFGetCell("TRUE", "CONSOL", $D$3,"TOT_Entity","USD","Actual",[1]Setup!C25,"PERIODIC",$B109,"TOPFLOW","TOP","TOP","10",$C109,"top3","Open_Acute_DIV1","TOP5","TOP6","REPORTED","TOP8")</f>
        <v>2584</v>
      </c>
      <c r="DF109" s="15">
        <f>_xll.OneStreamExcelAddIn.XFFunctions.XFGetCell("TRUE", "CONSOL", $D$3,"TOT_Entity","USD","Actual",[1]Setup!C26,"PERIODIC",$B109,"TOPFLOW","TOP","TOP","10",$C109,"top3","Open_Acute_DIV1","TOP5","TOP6","REPORTED","TOP8")</f>
        <v>2754</v>
      </c>
      <c r="DG109" s="15">
        <f>_xll.OneStreamExcelAddIn.XFFunctions.XFGetCell("TRUE", "CONSOL", $D$3,"TOT_Entity","USD","Actual",[1]Setup!C27,"PERIODIC",$B109,"TOPFLOW","TOP","TOP","10",$C109,"top3","Open_Acute_DIV1","TOP5","TOP6","REPORTED","TOP8")</f>
        <v>2526</v>
      </c>
      <c r="DH109" s="15">
        <f>_xll.OneStreamExcelAddIn.XFFunctions.XFGetCell("TRUE", "CONSOL", $D$3,"TOT_Entity","USD","Actual",[1]Setup!C28,"PERIODIC",$B109,"TOPFLOW","TOP","TOP","10",$C109,"top3","Open_Acute_DIV1","TOP5","TOP6","REPORTED","TOP8")</f>
        <v>2112</v>
      </c>
      <c r="DI109" s="15"/>
      <c r="DJ109" s="15">
        <f>_xll.OneStreamExcelAddIn.XFFunctions.XFGetCell("TRUE", "CONSOL", $D$3,"TOT_Entity","Aggregated","Budget_Working",[1]Setup!C4,"PERIODIC",$B109,"TOPFLOW","TOP","TOP","10",$C109,"top3","Open_Acute_DIV1","TOP5","TOP6","REPORTED","TOP8")</f>
        <v>2694</v>
      </c>
      <c r="DK109" s="15">
        <f>_xll.OneStreamExcelAddIn.XFFunctions.XFGetCell("TRUE", "CONSOL", $D$3,"TOT_Entity","Aggregated","Budget_Working",[1]Setup!C5,"PERIODIC",$B109,"TOPFLOW","TOP","TOP","10",$C109,"top3","Open_Acute_DIV1","TOP5","TOP6","REPORTED","TOP8")</f>
        <v>2495</v>
      </c>
      <c r="DL109" s="15">
        <f>_xll.OneStreamExcelAddIn.XFFunctions.XFGetCell("TRUE", "CONSOL", $D$3,"TOT_Entity","Aggregated","Budget_Working",[1]Setup!C6,"PERIODIC",$B109,"TOPFLOW","TOP","TOP","10",$C109,"top3","Open_Acute_DIV1","TOP5","TOP6","REPORTED","TOP8")</f>
        <v>2686</v>
      </c>
      <c r="DM109" s="15">
        <f>_xll.OneStreamExcelAddIn.XFFunctions.XFGetCell("TRUE", "CONSOL", $D$3,"TOT_Entity","Aggregated","Budget_Working",[1]Setup!C7,"PERIODIC",$B109,"TOPFLOW","TOP","TOP","10",$C109,"top3","Open_Acute_DIV1","TOP5","TOP6","REPORTED","TOP8")</f>
        <v>2711</v>
      </c>
      <c r="DN109" s="15">
        <f>_xll.OneStreamExcelAddIn.XFFunctions.XFGetCell("TRUE", "CONSOL", $D$3,"TOT_Entity","Aggregated","Budget_Working",[1]Setup!C8,"PERIODIC",$B109,"TOPFLOW","TOP","TOP","10",$C109,"top3","Open_Acute_DIV1","TOP5","TOP6","REPORTED","TOP8")</f>
        <v>2719</v>
      </c>
      <c r="DO109" s="15">
        <f>_xll.OneStreamExcelAddIn.XFFunctions.XFGetCell("TRUE", "CONSOL", $D$3,"TOT_Entity","Aggregated","Budget_Working",[1]Setup!C9,"PERIODIC",$B109,"TOPFLOW","TOP","TOP","10",$C109,"top3","Open_Acute_DIV1","TOP5","TOP6","REPORTED","TOP8")</f>
        <v>2643</v>
      </c>
      <c r="DP109" s="15">
        <f>_xll.OneStreamExcelAddIn.XFFunctions.XFGetCell("TRUE", "CONSOL", $D$3,"TOT_Entity","Aggregated","Budget_Working",[1]Setup!C10,"PERIODIC",$B109,"TOPFLOW","TOP","TOP","10",$C109,"top3","Open_Acute_DIV1","TOP5","TOP6","REPORTED","TOP8")</f>
        <v>2655</v>
      </c>
      <c r="DQ109" s="15">
        <f>_xll.OneStreamExcelAddIn.XFFunctions.XFGetCell("TRUE", "CONSOL", $D$3,"TOT_Entity","Aggregated","Budget_Working",[1]Setup!C11,"PERIODIC",$B109,"TOPFLOW","TOP","TOP","10",$C109,"top3","Open_Acute_DIV1","TOP5","TOP6","REPORTED","TOP8")</f>
        <v>2613</v>
      </c>
      <c r="DR109" s="15">
        <f>_xll.OneStreamExcelAddIn.XFFunctions.XFGetCell("TRUE", "CONSOL", $D$3,"TOT_Entity","Aggregated","Budget_Working",[1]Setup!C12,"PERIODIC",$B109,"TOPFLOW","TOP","TOP","10",$C109,"top3","Open_Acute_DIV1","TOP5","TOP6","REPORTED","TOP8")</f>
        <v>2623</v>
      </c>
      <c r="DS109" s="15">
        <f>_xll.OneStreamExcelAddIn.XFFunctions.XFGetCell("TRUE", "CONSOL", $D$3,"TOT_Entity","Aggregated","Budget_Working",[1]Setup!C13,"PERIODIC",$B109,"TOPFLOW","TOP","TOP","10",$C109,"top3","Open_Acute_DIV1","TOP5","TOP6","REPORTED","TOP8")</f>
        <v>2754</v>
      </c>
      <c r="DT109" s="15">
        <f>_xll.OneStreamExcelAddIn.XFFunctions.XFGetCell("TRUE", "CONSOL", $D$3,"TOT_Entity","Aggregated","Budget_Working",[1]Setup!C14,"PERIODIC",$B109,"TOPFLOW","TOP","TOP","10",$C109,"top3","Open_Acute_DIV1","TOP5","TOP6","REPORTED","TOP8")</f>
        <v>2646</v>
      </c>
      <c r="DU109" s="15">
        <f>_xll.OneStreamExcelAddIn.XFFunctions.XFGetCell("TRUE", "CONSOL", $D$3,"TOT_Entity","Aggregated","Budget_Working",[1]Setup!C15,"PERIODIC",$B109,"TOPFLOW","TOP","TOP","10",$C109,"top3","Open_Acute_DIV1","TOP5","TOP6","REPORTED","TOP8")</f>
        <v>2725</v>
      </c>
      <c r="DV109" s="15"/>
      <c r="DW109" s="15">
        <f>_xll.OneStreamExcelAddIn.XFFunctions.XFGetCell("TRUE", "CONSOL", $D$3,"TOT_Entity","USD","Budget_Final",[1]Setup!C17,"PERIODIC",$B109,"TOPFLOW","TOP","TOP","10",$C109,"top3","Open_Acute_DIV1","TOP5","TOP6","REPORTED","TOP8")</f>
        <v>2965</v>
      </c>
      <c r="DX109" s="15">
        <f>_xll.OneStreamExcelAddIn.XFFunctions.XFGetCell("TRUE", "CONSOL", $D$3,"TOT_Entity","USD","Budget_Final",[1]Setup!C18,"PERIODIC",$B109,"TOPFLOW","TOP","TOP","10",$C109,"top3","Open_Acute_DIV1","TOP5","TOP6","REPORTED","TOP8")</f>
        <v>2822</v>
      </c>
      <c r="DY109" s="15">
        <f>_xll.OneStreamExcelAddIn.XFFunctions.XFGetCell("TRUE", "CONSOL", $D$3,"TOT_Entity","USD","Budget_Final",[1]Setup!C19,"PERIODIC",$B109,"TOPFLOW","TOP","TOP","10",$C109,"top3","Open_Acute_DIV1","TOP5","TOP6","REPORTED","TOP8")</f>
        <v>3166</v>
      </c>
      <c r="DZ109" s="15">
        <f>_xll.OneStreamExcelAddIn.XFFunctions.XFGetCell("TRUE", "CONSOL", $D$3,"TOT_Entity","USD","Budget_Final",[1]Setup!C20,"PERIODIC",$B109,"TOPFLOW","TOP","TOP","10",$C109,"top3","Open_Acute_DIV1","TOP5","TOP6","REPORTED","TOP8")</f>
        <v>3148</v>
      </c>
      <c r="EA109" s="15">
        <f>_xll.OneStreamExcelAddIn.XFFunctions.XFGetCell("TRUE", "CONSOL", $D$3,"TOT_Entity","USD","Budget_Final",[1]Setup!C21,"PERIODIC",$B109,"TOPFLOW","TOP","TOP","10",$C109,"top3","Open_Acute_DIV1","TOP5","TOP6","REPORTED","TOP8")</f>
        <v>3240</v>
      </c>
      <c r="EB109" s="15">
        <f>_xll.OneStreamExcelAddIn.XFFunctions.XFGetCell("TRUE", "CONSOL", $D$3,"TOT_Entity","USD","Budget_Final",[1]Setup!C22,"PERIODIC",$B109,"TOPFLOW","TOP","TOP","10",$C109,"top3","Open_Acute_DIV1","TOP5","TOP6","REPORTED","TOP8")</f>
        <v>3068</v>
      </c>
      <c r="EC109" s="15">
        <f>_xll.OneStreamExcelAddIn.XFFunctions.XFGetCell("TRUE", "CONSOL", $D$3,"TOT_Entity","USD","Budget_Final",[1]Setup!C23,"PERIODIC",$B109,"TOPFLOW","TOP","TOP","10",$C109,"top3","Open_Acute_DIV1","TOP5","TOP6","REPORTED","TOP8")</f>
        <v>3234</v>
      </c>
      <c r="ED109" s="15">
        <f>_xll.OneStreamExcelAddIn.XFFunctions.XFGetCell("TRUE", "CONSOL", $D$3,"TOT_Entity","USD","Budget_Final",[1]Setup!C24,"PERIODIC",$B109,"TOPFLOW","TOP","TOP","10",$C109,"top3","Open_Acute_DIV1","TOP5","TOP6","REPORTED","TOP8")</f>
        <v>3236</v>
      </c>
      <c r="EE109" s="15">
        <f>_xll.OneStreamExcelAddIn.XFFunctions.XFGetCell("TRUE", "CONSOL", $D$3,"TOT_Entity","USD","Budget_Final",[1]Setup!C25,"PERIODIC",$B109,"TOPFLOW","TOP","TOP","10",$C109,"top3","Open_Acute_DIV1","TOP5","TOP6","REPORTED","TOP8")</f>
        <v>3235</v>
      </c>
      <c r="EF109" s="15">
        <f>_xll.OneStreamExcelAddIn.XFFunctions.XFGetCell("TRUE", "CONSOL", $D$3,"TOT_Entity","USD","Budget_Final",[1]Setup!C26,"PERIODIC",$B109,"TOPFLOW","TOP","TOP","10",$C109,"top3","Open_Acute_DIV1","TOP5","TOP6","REPORTED","TOP8")</f>
        <v>3216</v>
      </c>
      <c r="EG109" s="15">
        <f>_xll.OneStreamExcelAddIn.XFFunctions.XFGetCell("TRUE", "CONSOL", $D$3,"TOT_Entity","USD","Budget_Final",[1]Setup!C27,"PERIODIC",$B109,"TOPFLOW","TOP","TOP","10",$C109,"top3","Open_Acute_DIV1","TOP5","TOP6","REPORTED","TOP8")</f>
        <v>3013</v>
      </c>
      <c r="EH109" s="15">
        <f>_xll.OneStreamExcelAddIn.XFFunctions.XFGetCell("TRUE", "CONSOL", $D$3,"TOT_Entity","USD","Budget_Final",[1]Setup!C28,"PERIODIC",$B109,"TOPFLOW","TOP","TOP","10",$C109,"top3","Open_Acute_DIV1","TOP5","TOP6","REPORTED","TOP8")</f>
        <v>3067</v>
      </c>
    </row>
    <row r="110" spans="2:138" s="99" customFormat="1" x14ac:dyDescent="0.25">
      <c r="B110" s="100">
        <v>92106</v>
      </c>
      <c r="C110" s="100"/>
      <c r="D110" t="s">
        <v>162</v>
      </c>
      <c r="E110" s="45">
        <f>_xll.OneStreamExcelAddIn.XFFunctions.XFGetCell("TRUE", "CONSOL", $D$3,"TOT_Entity","USD","Actual",$E$3,"PERIODIC",$B110,"TOPFLOW","TOP","TOP","10",$C110,"top3","Open_Acute_DIV1","TOP5","TOP6","REPORTED","TOP8")</f>
        <v>81.8</v>
      </c>
      <c r="F110" s="45">
        <f>_xll.OneStreamExcelAddIn.XFFunctions.XFGetCell("TRUE", "CONSOL", $D$3,"TOT_Entity","Aggregated","Budget_Working",$E$3,"PERIODIC",$B110,"TOPFLOW","TOP","TOP","10",$C110,"top3","Open_Acute_DIV1","TOP5","TOP6","REPORTED","TOP8")</f>
        <v>90.366666666666703</v>
      </c>
      <c r="G110" s="97">
        <f t="shared" si="227"/>
        <v>-8.5666666666667055</v>
      </c>
      <c r="H110" s="55">
        <f t="shared" si="181"/>
        <v>-9.4798967170786078E-2</v>
      </c>
      <c r="I110" s="101"/>
      <c r="J110" s="99">
        <f>_xll.OneStreamExcelAddIn.XFFunctions.XFGetCell("TRUE", "CONSOL", $D$3,"TOT_Entity","USD","Actual",$E$3,"YTD",$B110,"TOPFLOW","TOP","TOP","10",$C110,"top3","Open_Acute_DIV1","TOP5","TOP6","REPORTED","TOP8")</f>
        <v>82.616666666666603</v>
      </c>
      <c r="K110" s="99">
        <f>_xll.OneStreamExcelAddIn.XFFunctions.XFGetCell("TRUE", "CONSOL", $D$3,"TOT_Entity","Aggregated","Budget_Working",$E$3,"YTD",$B110,"TOPFLOW","TOP","TOP","10",$C110,"top3","Open_Acute_DIV1","TOP5","TOP6","REPORTED","TOP8")</f>
        <v>88.216666666666697</v>
      </c>
      <c r="L110" s="99">
        <f t="shared" si="228"/>
        <v>-5.6000000000000938</v>
      </c>
      <c r="M110" s="40">
        <f t="shared" si="183"/>
        <v>-6.3480068014359625E-2</v>
      </c>
      <c r="N110" s="101"/>
      <c r="O110" s="99">
        <f>_xll.OneStreamExcelAddIn.XFFunctions.XFGetCell("TRUE", "CONSOL", $D$3,"TOT_Entity","USD","Actual",$F$3,"YTD",$B110,"TOPFLOW","TOP","TOP","10",$C110,"top3","Open_Acute_DIV1","TOP5","TOP6","REPORTED","TOP8")</f>
        <v>105.075</v>
      </c>
      <c r="P110" s="99">
        <f>_xll.OneStreamExcelAddIn.XFFunctions.XFGetCell("TRUE", "CONSOL", $D$3,"TOT_Entity","USD","Actual",$E$3,"YTD",$B110,"TOPFLOW","TOP","TOP","10",$C110,"top3","Open_Acute_DIV1","TOP5","TOP6","REPORTED","VAR_BW_PY_Actual")</f>
        <v>-22.4583333333333</v>
      </c>
      <c r="Q110" s="40">
        <f t="shared" si="229"/>
        <v>-0.21373622016020272</v>
      </c>
      <c r="R110" s="101"/>
      <c r="S110" s="99">
        <f>_xll.OneStreamExcelAddIn.XFFunctions.XFGetCell("TRUE", "CONSOL", $D$3,"TOT_Entity","USD","MIDFCST",$E$3,"MTD",$B110,"TOPFLOW","TOP","TOP","10",$C110,"top3","Open_Acute_DIV1","TOP5","TOP6","REPORTED","TOP8")</f>
        <v>0</v>
      </c>
      <c r="T110" s="45">
        <f t="shared" si="230"/>
        <v>81.8</v>
      </c>
      <c r="U110" s="40">
        <f t="shared" si="255"/>
        <v>0</v>
      </c>
      <c r="V110" s="101"/>
      <c r="W110" s="102"/>
      <c r="X110" s="103"/>
      <c r="Y110" s="102"/>
      <c r="Z110" s="104"/>
      <c r="AB110" s="45">
        <f>_xll.OneStreamExcelAddIn.XFFunctions.XFGetCell("TRUE", "CONSOL", $D$3,"TOT_Entity","USD","Actual",[1]Setup!C4,"PERIODIC",$B110,"TOPFLOW","TOP","TOP","10",$C110,"top3","Open_Acute_DIV1","TOP5","TOP6","REPORTED","TOP8")</f>
        <v>76.354838709677395</v>
      </c>
      <c r="AC110" s="45">
        <f>_xll.OneStreamExcelAddIn.XFFunctions.XFGetCell("TRUE", "CONSOL", $D$3,"TOT_Entity","Aggregated","Budget_Working",[1]Setup!C4,"PERIODIC",$B110,"TOPFLOW","TOP","TOP","10",$C110,"top3","Open_Acute_DIV1","TOP5","TOP6","REPORTED","TOP8")</f>
        <v>86.903225806451601</v>
      </c>
      <c r="AD110" s="45">
        <f t="shared" si="231"/>
        <v>-10.548387096774206</v>
      </c>
      <c r="AE110" s="40">
        <f t="shared" si="232"/>
        <v>-0.1213808463251672</v>
      </c>
      <c r="AG110" s="45">
        <f>_xll.OneStreamExcelAddIn.XFFunctions.XFGetCell("TRUE", "CONSOL", $D$3,"TOT_Entity","USD","Actual",[1]Setup!C5,"PERIODIC",$B110,"TOPFLOW","TOP","TOP","10",$C110,"top3","Open_Acute_DIV1","TOP5","TOP6","REPORTED","TOP8")</f>
        <v>86.071428571428598</v>
      </c>
      <c r="AH110" s="45">
        <f>_xll.OneStreamExcelAddIn.XFFunctions.XFGetCell("TRUE", "CONSOL", $D$3,"TOT_Entity","Aggregated","Budget_Working",[1]Setup!C5,"PERIODIC",$B110,"TOPFLOW","TOP","TOP","10",$C110,"top3","Open_Acute_DIV1","TOP5","TOP6","REPORTED","TOP8")</f>
        <v>89.107142857142904</v>
      </c>
      <c r="AI110" s="45">
        <f t="shared" si="233"/>
        <v>-3.035714285714306</v>
      </c>
      <c r="AJ110" s="40">
        <f t="shared" si="234"/>
        <v>-3.4068136272545298E-2</v>
      </c>
      <c r="AL110" s="45">
        <f>_xll.OneStreamExcelAddIn.XFFunctions.XFGetCell("TRUE", "CONSOL", $D$3,"TOT_Entity","USD","Actual",[1]Setup!C6,"PERIODIC",$B110,"TOPFLOW","TOP","TOP","10",$C110,"top3","Open_Acute_DIV1","TOP5","TOP6","REPORTED","TOP8")</f>
        <v>86.548387096774206</v>
      </c>
      <c r="AM110" s="45">
        <f>_xll.OneStreamExcelAddIn.XFFunctions.XFGetCell("TRUE", "CONSOL", $D$3,"TOT_Entity","Aggregated","Budget_Working",[1]Setup!C6,"PERIODIC",$B110,"TOPFLOW","TOP","TOP","10",$C110,"top3","Open_Acute_DIV1","TOP5","TOP6","REPORTED","TOP8")</f>
        <v>86.645161290322605</v>
      </c>
      <c r="AN110" s="45">
        <f t="shared" si="235"/>
        <v>-9.6774193548398557E-2</v>
      </c>
      <c r="AO110" s="40">
        <f t="shared" si="236"/>
        <v>-1.1169024571855424E-3</v>
      </c>
      <c r="AQ110" s="45">
        <f>_xll.OneStreamExcelAddIn.XFFunctions.XFGetCell("TRUE", "CONSOL", $D$3,"TOT_Entity","USD","Actual",[1]Setup!C7,"PERIODIC",$B110,"TOPFLOW","TOP","TOP","10",$C110,"top3","Open_Acute_DIV1","TOP5","TOP6","REPORTED","TOP8")</f>
        <v>81.8</v>
      </c>
      <c r="AR110" s="45">
        <f>_xll.OneStreamExcelAddIn.XFFunctions.XFGetCell("TRUE", "CONSOL", $D$3,"TOT_Entity","Aggregated","Budget_Working",[1]Setup!C7,"PERIODIC",$B110,"TOPFLOW","TOP","TOP","10",$C110,"top3","Open_Acute_DIV1","TOP5","TOP6","REPORTED","TOP8")</f>
        <v>90.366666666666703</v>
      </c>
      <c r="AS110" s="45">
        <f t="shared" si="237"/>
        <v>-8.5666666666667055</v>
      </c>
      <c r="AT110" s="40">
        <f t="shared" si="238"/>
        <v>-9.4798967170786064E-2</v>
      </c>
      <c r="AV110" s="45">
        <f>_xll.OneStreamExcelAddIn.XFFunctions.XFGetCell("TRUE", "CONSOL", $D$3,"TOT_Entity","USD","Actual",[1]Setup!C8,"PERIODIC",$B110,"TOPFLOW","TOP","TOP","10",$C110,"top3","Open_Acute_DIV1","TOP5","TOP6","REPORTED","TOP8")</f>
        <v>-319.806451612903</v>
      </c>
      <c r="AW110" s="45">
        <f>_xll.OneStreamExcelAddIn.XFFunctions.XFGetCell("TRUE", "CONSOL", $D$3,"TOT_Entity","Aggregated","Budget_Working",[1]Setup!C8,"PERIODIC",$B110,"TOPFLOW","TOP","TOP","10",$C110,"top3","Open_Acute_DIV1","TOP5","TOP6","REPORTED","TOP8")</f>
        <v>87.709677419354804</v>
      </c>
      <c r="AX110" s="45">
        <f t="shared" si="239"/>
        <v>-407.51612903225782</v>
      </c>
      <c r="AY110" s="40">
        <f t="shared" si="240"/>
        <v>-4.6461934534755418</v>
      </c>
      <c r="BA110" s="45">
        <f>_xll.OneStreamExcelAddIn.XFFunctions.XFGetCell("TRUE", "CONSOL", $D$3,"TOT_Entity","USD","Actual",[1]Setup!C9,"PERIODIC",$B110,"TOPFLOW","TOP","TOP","10",$C110,"top3","Open_Acute_DIV1","TOP5","TOP6","REPORTED","TOP8")</f>
        <v>0</v>
      </c>
      <c r="BB110" s="45">
        <f>_xll.OneStreamExcelAddIn.XFFunctions.XFGetCell("TRUE", "CONSOL", $D$3,"TOT_Entity","Aggregated","Budget_Working",[1]Setup!C9,"PERIODIC",$B110,"TOPFLOW","TOP","TOP","10",$C110,"top3","Open_Acute_DIV1","TOP5","TOP6","REPORTED","TOP8")</f>
        <v>88.1</v>
      </c>
      <c r="BC110" s="45">
        <f t="shared" si="241"/>
        <v>-88.1</v>
      </c>
      <c r="BD110" s="40">
        <f t="shared" si="242"/>
        <v>-1</v>
      </c>
      <c r="BF110" s="45">
        <f>_xll.OneStreamExcelAddIn.XFFunctions.XFGetCell("TRUE", "CONSOL", $D$3,"TOT_Entity","USD","Actual",[1]Setup!C10,"PERIODIC",$B110,"TOPFLOW","TOP","TOP","10",$C110,"top3","Open_Acute_DIV1","TOP5","TOP6","REPORTED","TOP8")</f>
        <v>0</v>
      </c>
      <c r="BG110" s="45">
        <f>_xll.OneStreamExcelAddIn.XFFunctions.XFGetCell("TRUE", "CONSOL", $D$3,"TOT_Entity","Aggregated","Budget_Working",[1]Setup!C10,"PERIODIC",$B110,"TOPFLOW","TOP","TOP","10",$C110,"top3","Open_Acute_DIV1","TOP5","TOP6","REPORTED","TOP8")</f>
        <v>85.645161290322605</v>
      </c>
      <c r="BH110" s="45">
        <f t="shared" si="243"/>
        <v>-85.645161290322605</v>
      </c>
      <c r="BI110" s="40">
        <f t="shared" si="244"/>
        <v>-1</v>
      </c>
      <c r="BK110" s="45">
        <f>_xll.OneStreamExcelAddIn.XFFunctions.XFGetCell("TRUE", "CONSOL", $D$3,"TOT_Entity","USD","Actual",[1]Setup!C11,"PERIODIC",$B110,"TOPFLOW","TOP","TOP","10",$C110,"top3","Open_Acute_DIV1","TOP5","TOP6","REPORTED","TOP8")</f>
        <v>0</v>
      </c>
      <c r="BL110" s="45">
        <f>_xll.OneStreamExcelAddIn.XFFunctions.XFGetCell("TRUE", "CONSOL", $D$3,"TOT_Entity","Aggregated","Budget_Working",[1]Setup!C11,"PERIODIC",$B110,"TOPFLOW","TOP","TOP","10",$C110,"top3","Open_Acute_DIV1","TOP5","TOP6","REPORTED","TOP8")</f>
        <v>84.290322580645196</v>
      </c>
      <c r="BM110" s="45">
        <f t="shared" si="245"/>
        <v>-84.290322580645196</v>
      </c>
      <c r="BN110" s="40">
        <f t="shared" si="246"/>
        <v>-1</v>
      </c>
      <c r="BP110" s="45">
        <f>_xll.OneStreamExcelAddIn.XFFunctions.XFGetCell("TRUE", "CONSOL", $D$3,"TOT_Entity","USD","Actual",[1]Setup!C12,"PERIODIC",$B110,"TOPFLOW","TOP","TOP","10",$C110,"top3","Open_Acute_DIV1","TOP5","TOP6","REPORTED","TOP8")</f>
        <v>0</v>
      </c>
      <c r="BQ110" s="45">
        <f>_xll.OneStreamExcelAddIn.XFFunctions.XFGetCell("TRUE", "CONSOL", $D$3,"TOT_Entity","Aggregated","Budget_Working",[1]Setup!C12,"PERIODIC",$B110,"TOPFLOW","TOP","TOP","10",$C110,"top3","Open_Acute_DIV1","TOP5","TOP6","REPORTED","TOP8")</f>
        <v>87.433333333333394</v>
      </c>
      <c r="BR110" s="45">
        <f t="shared" si="247"/>
        <v>-87.433333333333394</v>
      </c>
      <c r="BS110" s="40">
        <f t="shared" si="248"/>
        <v>-1</v>
      </c>
      <c r="BU110" s="45">
        <f>_xll.OneStreamExcelAddIn.XFFunctions.XFGetCell("TRUE", "CONSOL", $D$3,"TOT_Entity","USD","Actual",[1]Setup!C13,"PERIODIC",$B110,"TOPFLOW","TOP","TOP","10",$C110,"top3","Open_Acute_DIV1","TOP5","TOP6","REPORTED","TOP8")</f>
        <v>0</v>
      </c>
      <c r="BV110" s="45">
        <f>_xll.OneStreamExcelAddIn.XFFunctions.XFGetCell("TRUE", "CONSOL", $D$3,"TOT_Entity","Aggregated","Budget_Working",[1]Setup!C13,"PERIODIC",$B110,"TOPFLOW","TOP","TOP","10",$C110,"top3","Open_Acute_DIV1","TOP5","TOP6","REPORTED","TOP8")</f>
        <v>88.838709677419402</v>
      </c>
      <c r="BW110" s="45">
        <f t="shared" si="249"/>
        <v>-88.838709677419402</v>
      </c>
      <c r="BX110" s="40">
        <f t="shared" si="250"/>
        <v>-1</v>
      </c>
      <c r="BZ110" s="45">
        <f>_xll.OneStreamExcelAddIn.XFFunctions.XFGetCell("TRUE", "CONSOL", $D$3,"TOT_Entity","USD","Actual",[1]Setup!C14,"PERIODIC",$B110,"TOPFLOW","TOP","TOP","10",$C110,"top3","Open_Acute_DIV1","TOP5","TOP6","REPORTED","TOP8")</f>
        <v>0</v>
      </c>
      <c r="CA110" s="45">
        <f>_xll.OneStreamExcelAddIn.XFFunctions.XFGetCell("TRUE", "CONSOL", $D$3,"TOT_Entity","Aggregated","Budget_Working",[1]Setup!C14,"PERIODIC",$B110,"TOPFLOW","TOP","TOP","10",$C110,"top3","Open_Acute_DIV1","TOP5","TOP6","REPORTED","TOP8")</f>
        <v>88.2</v>
      </c>
      <c r="CB110" s="45">
        <f t="shared" si="251"/>
        <v>-88.2</v>
      </c>
      <c r="CC110" s="40">
        <f t="shared" si="252"/>
        <v>-1</v>
      </c>
      <c r="CE110" s="45">
        <f>_xll.OneStreamExcelAddIn.XFFunctions.XFGetCell("TRUE", "CONSOL", $D$3,"TOT_Entity","USD","Actual",[1]Setup!C15,"PERIODIC",$B110,"TOPFLOW","TOP","TOP","10",$C110,"top3","Open_Acute_DIV1","TOP5","TOP6","REPORTED","TOP8")</f>
        <v>0</v>
      </c>
      <c r="CF110" s="45">
        <f>_xll.OneStreamExcelAddIn.XFFunctions.XFGetCell("TRUE", "CONSOL", $D$3,"TOT_Entity","Aggregated","Budget_Working",[1]Setup!C15,"PERIODIC",$B110,"TOPFLOW","TOP","TOP","10",$C110,"top3","Open_Acute_DIV1","TOP5","TOP6","REPORTED","TOP8")</f>
        <v>87.903225806451601</v>
      </c>
      <c r="CG110" s="45">
        <f t="shared" si="253"/>
        <v>-87.903225806451601</v>
      </c>
      <c r="CH110" s="40">
        <f t="shared" si="254"/>
        <v>-1</v>
      </c>
      <c r="CJ110" s="45">
        <f>_xll.OneStreamExcelAddIn.XFFunctions.XFGetCell("TRUE", "CONSOL", $D$3,"TOT_Entity","USD","Actual",[1]Setup!C4,"PERIODIC",$B110,"TOPFLOW","TOP","TOP","10",$C110,"top3","Open_Acute_DIV1","TOP5","TOP6","REPORTED","TOP8")</f>
        <v>76.354838709677395</v>
      </c>
      <c r="CK110" s="45">
        <f>_xll.OneStreamExcelAddIn.XFFunctions.XFGetCell("TRUE", "CONSOL", $D$3,"TOT_Entity","USD","Actual",[1]Setup!C5,"PERIODIC",$B110,"TOPFLOW","TOP","TOP","10",$C110,"top3","Open_Acute_DIV1","TOP5","TOP6","REPORTED","TOP8")</f>
        <v>86.071428571428598</v>
      </c>
      <c r="CL110" s="45">
        <f>_xll.OneStreamExcelAddIn.XFFunctions.XFGetCell("TRUE", "CONSOL", $D$3,"TOT_Entity","USD","Actual",[1]Setup!C6,"PERIODIC",$B110,"TOPFLOW","TOP","TOP","10",$C110,"top3","Open_Acute_DIV1","TOP5","TOP6","REPORTED","TOP8")</f>
        <v>86.548387096774206</v>
      </c>
      <c r="CM110" s="45">
        <f>_xll.OneStreamExcelAddIn.XFFunctions.XFGetCell("TRUE", "CONSOL", $D$3,"TOT_Entity","USD","Actual",[1]Setup!C7,"PERIODIC",$B110,"TOPFLOW","TOP","TOP","10",$C110,"top3","Open_Acute_DIV1","TOP5","TOP6","REPORTED","TOP8")</f>
        <v>81.8</v>
      </c>
      <c r="CN110" s="45">
        <f>_xll.OneStreamExcelAddIn.XFFunctions.XFGetCell("TRUE", "CONSOL", $D$3,"TOT_Entity","USD","Actual",[1]Setup!C8,"PERIODIC",$B110,"TOPFLOW","TOP","TOP","10",$C110,"top3","Open_Acute_DIV1","TOP5","TOP6","REPORTED","TOP8")</f>
        <v>-319.806451612903</v>
      </c>
      <c r="CO110" s="45">
        <f>_xll.OneStreamExcelAddIn.XFFunctions.XFGetCell("TRUE", "CONSOL", $D$3,"TOT_Entity","USD","Actual",[1]Setup!C9,"PERIODIC",$B110,"TOPFLOW","TOP","TOP","10",$C110,"top3","Open_Acute_DIV1","TOP5","TOP6","REPORTED","TOP8")</f>
        <v>0</v>
      </c>
      <c r="CP110" s="45">
        <f>_xll.OneStreamExcelAddIn.XFFunctions.XFGetCell("TRUE", "CONSOL", $D$3,"TOT_Entity","USD","Actual",[1]Setup!C10,"PERIODIC",$B110,"TOPFLOW","TOP","TOP","10",$C110,"top3","Open_Acute_DIV1","TOP5","TOP6","REPORTED","TOP8")</f>
        <v>0</v>
      </c>
      <c r="CQ110" s="45">
        <f>_xll.OneStreamExcelAddIn.XFFunctions.XFGetCell("TRUE", "CONSOL", $D$3,"TOT_Entity","USD","Actual",[1]Setup!C11,"PERIODIC",$B110,"TOPFLOW","TOP","TOP","10",$C110,"top3","Open_Acute_DIV1","TOP5","TOP6","REPORTED","TOP8")</f>
        <v>0</v>
      </c>
      <c r="CR110" s="45">
        <f>_xll.OneStreamExcelAddIn.XFFunctions.XFGetCell("TRUE", "CONSOL", $D$3,"TOT_Entity","USD","Actual",[1]Setup!C12,"PERIODIC",$B110,"TOPFLOW","TOP","TOP","10",$C110,"top3","Open_Acute_DIV1","TOP5","TOP6","REPORTED","TOP8")</f>
        <v>0</v>
      </c>
      <c r="CS110" s="45">
        <f>_xll.OneStreamExcelAddIn.XFFunctions.XFGetCell("TRUE", "CONSOL", $D$3,"TOT_Entity","USD","Actual",[1]Setup!C13,"PERIODIC",$B110,"TOPFLOW","TOP","TOP","10",$C110,"top3","Open_Acute_DIV1","TOP5","TOP6","REPORTED","TOP8")</f>
        <v>0</v>
      </c>
      <c r="CT110" s="45">
        <f>_xll.OneStreamExcelAddIn.XFFunctions.XFGetCell("TRUE", "CONSOL", $D$3,"TOT_Entity","USD","Actual",[1]Setup!C14,"PERIODIC",$B110,"TOPFLOW","TOP","TOP","10",$C110,"top3","Open_Acute_DIV1","TOP5","TOP6","REPORTED","TOP8")</f>
        <v>0</v>
      </c>
      <c r="CU110" s="45">
        <f>_xll.OneStreamExcelAddIn.XFFunctions.XFGetCell("TRUE", "CONSOL", $D$3,"TOT_Entity","USD","Actual",[1]Setup!C15,"PERIODIC",$B110,"TOPFLOW","TOP","TOP","10",$C110,"top3","Open_Acute_DIV1","TOP5","TOP6","REPORTED","TOP8")</f>
        <v>0</v>
      </c>
      <c r="CW110" s="45">
        <f>_xll.OneStreamExcelAddIn.XFFunctions.XFGetCell("TRUE", "CONSOL", $D$3,"TOT_Entity","USD","Actual",[1]Setup!C17,"PERIODIC",$B110,"TOPFLOW","TOP","TOP","10",$C110,"top3","Open_Acute_DIV1","TOP5","TOP6","REPORTED","TOP8")</f>
        <v>98.806451612903203</v>
      </c>
      <c r="CX110" s="45">
        <f>_xll.OneStreamExcelAddIn.XFFunctions.XFGetCell("TRUE", "CONSOL", $D$3,"TOT_Entity","USD","Actual",[1]Setup!C18,"PERIODIC",$B110,"TOPFLOW","TOP","TOP","10",$C110,"top3","Open_Acute_DIV1","TOP5","TOP6","REPORTED","TOP8")</f>
        <v>104.892857142857</v>
      </c>
      <c r="CY110" s="45">
        <f>_xll.OneStreamExcelAddIn.XFFunctions.XFGetCell("TRUE", "CONSOL", $D$3,"TOT_Entity","USD","Actual",[1]Setup!C19,"PERIODIC",$B110,"TOPFLOW","TOP","TOP","10",$C110,"top3","Open_Acute_DIV1","TOP5","TOP6","REPORTED","TOP8")</f>
        <v>108.161290322581</v>
      </c>
      <c r="CZ110" s="45">
        <f>_xll.OneStreamExcelAddIn.XFFunctions.XFGetCell("TRUE", "CONSOL", $D$3,"TOT_Entity","USD","Actual",[1]Setup!C20,"PERIODIC",$B110,"TOPFLOW","TOP","TOP","10",$C110,"top3","Open_Acute_DIV1","TOP5","TOP6","REPORTED","TOP8")</f>
        <v>108.533333333333</v>
      </c>
      <c r="DA110" s="45">
        <f>_xll.OneStreamExcelAddIn.XFFunctions.XFGetCell("TRUE", "CONSOL", $D$3,"TOT_Entity","USD","Actual",[1]Setup!C21,"PERIODIC",$B110,"TOPFLOW","TOP","TOP","10",$C110,"top3","Open_Acute_DIV1","TOP5","TOP6","REPORTED","TOP8")</f>
        <v>105.225806451613</v>
      </c>
      <c r="DB110" s="45">
        <f>_xll.OneStreamExcelAddIn.XFFunctions.XFGetCell("TRUE", "CONSOL", $D$3,"TOT_Entity","USD","Actual",[1]Setup!C22,"PERIODIC",$B110,"TOPFLOW","TOP","TOP","10",$C110,"top3","Open_Acute_DIV1","TOP5","TOP6","REPORTED","TOP8")</f>
        <v>98.266666666666694</v>
      </c>
      <c r="DC110" s="45">
        <f>_xll.OneStreamExcelAddIn.XFFunctions.XFGetCell("TRUE", "CONSOL", $D$3,"TOT_Entity","USD","Actual",[1]Setup!C23,"PERIODIC",$B110,"TOPFLOW","TOP","TOP","10",$C110,"top3","Open_Acute_DIV1","TOP5","TOP6","REPORTED","TOP8")</f>
        <v>90.709677419354804</v>
      </c>
      <c r="DD110" s="45">
        <f>_xll.OneStreamExcelAddIn.XFFunctions.XFGetCell("TRUE", "CONSOL", $D$3,"TOT_Entity","USD","Actual",[1]Setup!C24,"PERIODIC",$B110,"TOPFLOW","TOP","TOP","10",$C110,"top3","Open_Acute_DIV1","TOP5","TOP6","REPORTED","TOP8")</f>
        <v>82.193548387096797</v>
      </c>
      <c r="DE110" s="45">
        <f>_xll.OneStreamExcelAddIn.XFFunctions.XFGetCell("TRUE", "CONSOL", $D$3,"TOT_Entity","USD","Actual",[1]Setup!C25,"PERIODIC",$B110,"TOPFLOW","TOP","TOP","10",$C110,"top3","Open_Acute_DIV1","TOP5","TOP6","REPORTED","TOP8")</f>
        <v>86.133333333333297</v>
      </c>
      <c r="DF110" s="45">
        <f>_xll.OneStreamExcelAddIn.XFFunctions.XFGetCell("TRUE", "CONSOL", $D$3,"TOT_Entity","USD","Actual",[1]Setup!C26,"PERIODIC",$B110,"TOPFLOW","TOP","TOP","10",$C110,"top3","Open_Acute_DIV1","TOP5","TOP6","REPORTED","TOP8")</f>
        <v>88.838709677419402</v>
      </c>
      <c r="DG110" s="45">
        <f>_xll.OneStreamExcelAddIn.XFFunctions.XFGetCell("TRUE", "CONSOL", $D$3,"TOT_Entity","USD","Actual",[1]Setup!C27,"PERIODIC",$B110,"TOPFLOW","TOP","TOP","10",$C110,"top3","Open_Acute_DIV1","TOP5","TOP6","REPORTED","TOP8")</f>
        <v>84.2</v>
      </c>
      <c r="DH110" s="45">
        <f>_xll.OneStreamExcelAddIn.XFFunctions.XFGetCell("TRUE", "CONSOL", $D$3,"TOT_Entity","USD","Actual",[1]Setup!C28,"PERIODIC",$B110,"TOPFLOW","TOP","TOP","10",$C110,"top3","Open_Acute_DIV1","TOP5","TOP6","REPORTED","TOP8")</f>
        <v>68.129032258064498</v>
      </c>
      <c r="DJ110" s="45">
        <f>_xll.OneStreamExcelAddIn.XFFunctions.XFGetCell("TRUE", "CONSOL", $D$3,"TOT_Entity","Aggregated","Budget_Working",[1]Setup!C4,"PERIODIC",$B110,"TOPFLOW","TOP","TOP","10",$C110,"top3","Open_Acute_DIV1","TOP5","TOP6","REPORTED","TOP8")</f>
        <v>86.903225806451601</v>
      </c>
      <c r="DK110" s="45">
        <f>_xll.OneStreamExcelAddIn.XFFunctions.XFGetCell("TRUE", "CONSOL", $D$3,"TOT_Entity","Aggregated","Budget_Working",[1]Setup!C5,"PERIODIC",$B110,"TOPFLOW","TOP","TOP","10",$C110,"top3","Open_Acute_DIV1","TOP5","TOP6","REPORTED","TOP8")</f>
        <v>89.107142857142904</v>
      </c>
      <c r="DL110" s="45">
        <f>_xll.OneStreamExcelAddIn.XFFunctions.XFGetCell("TRUE", "CONSOL", $D$3,"TOT_Entity","Aggregated","Budget_Working",[1]Setup!C6,"PERIODIC",$B110,"TOPFLOW","TOP","TOP","10",$C110,"top3","Open_Acute_DIV1","TOP5","TOP6","REPORTED","TOP8")</f>
        <v>86.645161290322605</v>
      </c>
      <c r="DM110" s="45">
        <f>_xll.OneStreamExcelAddIn.XFFunctions.XFGetCell("TRUE", "CONSOL", $D$3,"TOT_Entity","Aggregated","Budget_Working",[1]Setup!C7,"PERIODIC",$B110,"TOPFLOW","TOP","TOP","10",$C110,"top3","Open_Acute_DIV1","TOP5","TOP6","REPORTED","TOP8")</f>
        <v>90.366666666666703</v>
      </c>
      <c r="DN110" s="45">
        <f>_xll.OneStreamExcelAddIn.XFFunctions.XFGetCell("TRUE", "CONSOL", $D$3,"TOT_Entity","Aggregated","Budget_Working",[1]Setup!C8,"PERIODIC",$B110,"TOPFLOW","TOP","TOP","10",$C110,"top3","Open_Acute_DIV1","TOP5","TOP6","REPORTED","TOP8")</f>
        <v>87.709677419354804</v>
      </c>
      <c r="DO110" s="45">
        <f>_xll.OneStreamExcelAddIn.XFFunctions.XFGetCell("TRUE", "CONSOL", $D$3,"TOT_Entity","Aggregated","Budget_Working",[1]Setup!C9,"PERIODIC",$B110,"TOPFLOW","TOP","TOP","10",$C110,"top3","Open_Acute_DIV1","TOP5","TOP6","REPORTED","TOP8")</f>
        <v>88.1</v>
      </c>
      <c r="DP110" s="45">
        <f>_xll.OneStreamExcelAddIn.XFFunctions.XFGetCell("TRUE", "CONSOL", $D$3,"TOT_Entity","Aggregated","Budget_Working",[1]Setup!C10,"PERIODIC",$B110,"TOPFLOW","TOP","TOP","10",$C110,"top3","Open_Acute_DIV1","TOP5","TOP6","REPORTED","TOP8")</f>
        <v>85.645161290322605</v>
      </c>
      <c r="DQ110" s="45">
        <f>_xll.OneStreamExcelAddIn.XFFunctions.XFGetCell("TRUE", "CONSOL", $D$3,"TOT_Entity","Aggregated","Budget_Working",[1]Setup!C11,"PERIODIC",$B110,"TOPFLOW","TOP","TOP","10",$C110,"top3","Open_Acute_DIV1","TOP5","TOP6","REPORTED","TOP8")</f>
        <v>84.290322580645196</v>
      </c>
      <c r="DR110" s="45">
        <f>_xll.OneStreamExcelAddIn.XFFunctions.XFGetCell("TRUE", "CONSOL", $D$3,"TOT_Entity","Aggregated","Budget_Working",[1]Setup!C12,"PERIODIC",$B110,"TOPFLOW","TOP","TOP","10",$C110,"top3","Open_Acute_DIV1","TOP5","TOP6","REPORTED","TOP8")</f>
        <v>87.433333333333394</v>
      </c>
      <c r="DS110" s="45">
        <f>_xll.OneStreamExcelAddIn.XFFunctions.XFGetCell("TRUE", "CONSOL", $D$3,"TOT_Entity","Aggregated","Budget_Working",[1]Setup!C13,"PERIODIC",$B110,"TOPFLOW","TOP","TOP","10",$C110,"top3","Open_Acute_DIV1","TOP5","TOP6","REPORTED","TOP8")</f>
        <v>88.838709677419402</v>
      </c>
      <c r="DT110" s="45">
        <f>_xll.OneStreamExcelAddIn.XFFunctions.XFGetCell("TRUE", "CONSOL", $D$3,"TOT_Entity","Aggregated","Budget_Working",[1]Setup!C14,"PERIODIC",$B110,"TOPFLOW","TOP","TOP","10",$C110,"top3","Open_Acute_DIV1","TOP5","TOP6","REPORTED","TOP8")</f>
        <v>88.2</v>
      </c>
      <c r="DU110" s="45">
        <f>_xll.OneStreamExcelAddIn.XFFunctions.XFGetCell("TRUE", "CONSOL", $D$3,"TOT_Entity","Aggregated","Budget_Working",[1]Setup!C15,"PERIODIC",$B110,"TOPFLOW","TOP","TOP","10",$C110,"top3","Open_Acute_DIV1","TOP5","TOP6","REPORTED","TOP8")</f>
        <v>87.903225806451601</v>
      </c>
      <c r="DW110" s="45">
        <f>_xll.OneStreamExcelAddIn.XFFunctions.XFGetCell("TRUE", "CONSOL", $D$3,"TOT_Entity","USD","Budget_Final",[1]Setup!C17,"PERIODIC",$B110,"TOPFLOW","TOP","TOP","10",$C110,"top3","Open_Acute_DIV1","TOP5","TOP6","REPORTED","TOP8")</f>
        <v>95.645161290322605</v>
      </c>
      <c r="DX110" s="45">
        <f>_xll.OneStreamExcelAddIn.XFFunctions.XFGetCell("TRUE", "CONSOL", $D$3,"TOT_Entity","USD","Budget_Final",[1]Setup!C18,"PERIODIC",$B110,"TOPFLOW","TOP","TOP","10",$C110,"top3","Open_Acute_DIV1","TOP5","TOP6","REPORTED","TOP8")</f>
        <v>100.78571428571399</v>
      </c>
      <c r="DY110" s="45">
        <f>_xll.OneStreamExcelAddIn.XFFunctions.XFGetCell("TRUE", "CONSOL", $D$3,"TOT_Entity","USD","Budget_Final",[1]Setup!C19,"PERIODIC",$B110,"TOPFLOW","TOP","TOP","10",$C110,"top3","Open_Acute_DIV1","TOP5","TOP6","REPORTED","TOP8")</f>
        <v>102.129032258065</v>
      </c>
      <c r="DZ110" s="45">
        <f>_xll.OneStreamExcelAddIn.XFFunctions.XFGetCell("TRUE", "CONSOL", $D$3,"TOT_Entity","USD","Budget_Final",[1]Setup!C20,"PERIODIC",$B110,"TOPFLOW","TOP","TOP","10",$C110,"top3","Open_Acute_DIV1","TOP5","TOP6","REPORTED","TOP8")</f>
        <v>104.933333333333</v>
      </c>
      <c r="EA110" s="45">
        <f>_xll.OneStreamExcelAddIn.XFFunctions.XFGetCell("TRUE", "CONSOL", $D$3,"TOT_Entity","USD","Budget_Final",[1]Setup!C21,"PERIODIC",$B110,"TOPFLOW","TOP","TOP","10",$C110,"top3","Open_Acute_DIV1","TOP5","TOP6","REPORTED","TOP8")</f>
        <v>104.51612903225799</v>
      </c>
      <c r="EB110" s="45">
        <f>_xll.OneStreamExcelAddIn.XFFunctions.XFGetCell("TRUE", "CONSOL", $D$3,"TOT_Entity","USD","Budget_Final",[1]Setup!C22,"PERIODIC",$B110,"TOPFLOW","TOP","TOP","10",$C110,"top3","Open_Acute_DIV1","TOP5","TOP6","REPORTED","TOP8")</f>
        <v>102.26666666666701</v>
      </c>
      <c r="EC110" s="45">
        <f>_xll.OneStreamExcelAddIn.XFFunctions.XFGetCell("TRUE", "CONSOL", $D$3,"TOT_Entity","USD","Budget_Final",[1]Setup!C23,"PERIODIC",$B110,"TOPFLOW","TOP","TOP","10",$C110,"top3","Open_Acute_DIV1","TOP5","TOP6","REPORTED","TOP8")</f>
        <v>104.322580645161</v>
      </c>
      <c r="ED110" s="45">
        <f>_xll.OneStreamExcelAddIn.XFFunctions.XFGetCell("TRUE", "CONSOL", $D$3,"TOT_Entity","USD","Budget_Final",[1]Setup!C24,"PERIODIC",$B110,"TOPFLOW","TOP","TOP","10",$C110,"top3","Open_Acute_DIV1","TOP5","TOP6","REPORTED","TOP8")</f>
        <v>104.38709677419401</v>
      </c>
      <c r="EE110" s="45">
        <f>_xll.OneStreamExcelAddIn.XFFunctions.XFGetCell("TRUE", "CONSOL", $D$3,"TOT_Entity","USD","Budget_Final",[1]Setup!C25,"PERIODIC",$B110,"TOPFLOW","TOP","TOP","10",$C110,"top3","Open_Acute_DIV1","TOP5","TOP6","REPORTED","TOP8")</f>
        <v>107.833333333333</v>
      </c>
      <c r="EF110" s="45">
        <f>_xll.OneStreamExcelAddIn.XFFunctions.XFGetCell("TRUE", "CONSOL", $D$3,"TOT_Entity","USD","Budget_Final",[1]Setup!C26,"PERIODIC",$B110,"TOPFLOW","TOP","TOP","10",$C110,"top3","Open_Acute_DIV1","TOP5","TOP6","REPORTED","TOP8")</f>
        <v>103.741935483871</v>
      </c>
      <c r="EG110" s="45">
        <f>_xll.OneStreamExcelAddIn.XFFunctions.XFGetCell("TRUE", "CONSOL", $D$3,"TOT_Entity","USD","Budget_Final",[1]Setup!C27,"PERIODIC",$B110,"TOPFLOW","TOP","TOP","10",$C110,"top3","Open_Acute_DIV1","TOP5","TOP6","REPORTED","TOP8")</f>
        <v>100.433333333333</v>
      </c>
      <c r="EH110" s="45">
        <f>_xll.OneStreamExcelAddIn.XFFunctions.XFGetCell("TRUE", "CONSOL", $D$3,"TOT_Entity","USD","Budget_Final",[1]Setup!C28,"PERIODIC",$B110,"TOPFLOW","TOP","TOP","10",$C110,"top3","Open_Acute_DIV1","TOP5","TOP6","REPORTED","TOP8")</f>
        <v>98.935483870967801</v>
      </c>
    </row>
    <row r="111" spans="2:138" s="99" customFormat="1" x14ac:dyDescent="0.25">
      <c r="B111" s="100">
        <v>92108</v>
      </c>
      <c r="C111" s="100"/>
      <c r="D111" t="s">
        <v>163</v>
      </c>
      <c r="E111" s="45">
        <f>_xll.OneStreamExcelAddIn.XFFunctions.XFGetCell("TRUE", "CONSOL", $D$3,"TOT_Entity","USD","Actual",$E$3,"PERIODIC",$B111,"TOPFLOW","TOP","TOP","10",$C111,"top3","Open_Acute_DIV1","TOP5","TOP6","REPORTED","TOP8")</f>
        <v>11.4672897196262</v>
      </c>
      <c r="F111" s="45">
        <f>_xll.OneStreamExcelAddIn.XFFunctions.XFGetCell("TRUE", "CONSOL", $D$3,"TOT_Entity","Aggregated","Budget_Working",$E$3,"PERIODIC",$B111,"TOPFLOW","TOP","TOP","10",$C111,"top3","Open_Acute_DIV1","TOP5","TOP6","REPORTED","TOP8")</f>
        <v>11.1378876278759</v>
      </c>
      <c r="G111" s="97">
        <f t="shared" si="227"/>
        <v>0.32940209175029977</v>
      </c>
      <c r="H111" s="55">
        <f t="shared" si="181"/>
        <v>2.9574916066298997E-2</v>
      </c>
      <c r="I111" s="101"/>
      <c r="J111" s="99">
        <f>_xll.OneStreamExcelAddIn.XFFunctions.XFGetCell("TRUE", "CONSOL", $D$3,"TOT_Entity","USD","Actual",$E$3,"YTD",$B111,"TOPFLOW","TOP","TOP","10",$C111,"top3","Open_Acute_DIV1","TOP5","TOP6","REPORTED","TOP8")</f>
        <v>11.732544378698201</v>
      </c>
      <c r="K111" s="99">
        <f>_xll.OneStreamExcelAddIn.XFFunctions.XFGetCell("TRUE", "CONSOL", $D$3,"TOT_Entity","Aggregated","Budget_Working",$E$3,"YTD",$B111,"TOPFLOW","TOP","TOP","10",$C111,"top3","Open_Acute_DIV1","TOP5","TOP6","REPORTED","TOP8")</f>
        <v>10.932669201459399</v>
      </c>
      <c r="L111" s="99">
        <f t="shared" si="228"/>
        <v>0.79987517723880153</v>
      </c>
      <c r="M111" s="40">
        <f t="shared" si="183"/>
        <v>7.3163759233840747E-2</v>
      </c>
      <c r="N111" s="101"/>
      <c r="O111" s="99">
        <f>_xll.OneStreamExcelAddIn.XFFunctions.XFGetCell("TRUE", "CONSOL", $D$3,"TOT_Entity","USD","Actual",$F$3,"YTD",$B111,"TOPFLOW","TOP","TOP","10",$C111,"top3","Open_Acute_DIV1","TOP5","TOP6","REPORTED","TOP8")</f>
        <v>17.272602739726</v>
      </c>
      <c r="P111" s="45">
        <f>J111-O111</f>
        <v>-5.5400583610277998</v>
      </c>
      <c r="Q111" s="40">
        <f t="shared" si="229"/>
        <v>-0.32074253339283848</v>
      </c>
      <c r="R111" s="101"/>
      <c r="S111" s="99">
        <f>_xll.OneStreamExcelAddIn.XFFunctions.XFGetCell("TRUE", "CONSOL", $D$3,"TOT_Entity","USD","MIDFCST",$E$3,"MTD",$B111,"TOPFLOW","TOP","TOP","10",$C111,"top3","Open_Acute_DIV1","TOP5","TOP6","REPORTED","TOP8")</f>
        <v>0</v>
      </c>
      <c r="T111" s="45">
        <f t="shared" si="230"/>
        <v>11.4672897196262</v>
      </c>
      <c r="U111" s="40">
        <f t="shared" si="255"/>
        <v>0</v>
      </c>
      <c r="V111" s="101"/>
      <c r="W111" s="102"/>
      <c r="X111" s="103"/>
      <c r="Y111" s="102"/>
      <c r="Z111" s="104"/>
      <c r="AB111" s="45">
        <f>_xll.OneStreamExcelAddIn.XFFunctions.XFGetCell("TRUE", "CONSOL", $D$3,"TOT_Entity","USD","Actual",[1]Setup!C4,"PERIODIC",$B111,"TOPFLOW","TOP","TOP","10",$C111,"top3","Open_Acute_DIV1","TOP5","TOP6","REPORTED","TOP8")</f>
        <v>11.379807692307701</v>
      </c>
      <c r="AC111" s="45">
        <f>_xll.OneStreamExcelAddIn.XFFunctions.XFGetCell("TRUE", "CONSOL", $D$3,"TOT_Entity","Aggregated","Budget_Working",[1]Setup!C4,"PERIODIC",$B111,"TOPFLOW","TOP","TOP","10",$C111,"top3","Open_Acute_DIV1","TOP5","TOP6","REPORTED","TOP8")</f>
        <v>10.576477274476201</v>
      </c>
      <c r="AD111" s="45">
        <f t="shared" si="231"/>
        <v>0.80333041783149994</v>
      </c>
      <c r="AE111" s="40">
        <f t="shared" si="232"/>
        <v>7.5954440877034346E-2</v>
      </c>
      <c r="AG111" s="45">
        <f>_xll.OneStreamExcelAddIn.XFFunctions.XFGetCell("TRUE", "CONSOL", $D$3,"TOT_Entity","USD","Actual",[1]Setup!C5,"PERIODIC",$B111,"TOPFLOW","TOP","TOP","10",$C111,"top3","Open_Acute_DIV1","TOP5","TOP6","REPORTED","TOP8")</f>
        <v>11.6425120772947</v>
      </c>
      <c r="AH111" s="45">
        <f>_xll.OneStreamExcelAddIn.XFFunctions.XFGetCell("TRUE", "CONSOL", $D$3,"TOT_Entity","Aggregated","Budget_Working",[1]Setup!C5,"PERIODIC",$B111,"TOPFLOW","TOP","TOP","10",$C111,"top3","Open_Acute_DIV1","TOP5","TOP6","REPORTED","TOP8")</f>
        <v>11.0403559303476</v>
      </c>
      <c r="AI111" s="45">
        <f t="shared" si="233"/>
        <v>0.60215614694710062</v>
      </c>
      <c r="AJ111" s="40">
        <f t="shared" si="234"/>
        <v>5.4541370834965651E-2</v>
      </c>
      <c r="AL111" s="45">
        <f>_xll.OneStreamExcelAddIn.XFFunctions.XFGetCell("TRUE", "CONSOL", $D$3,"TOT_Entity","USD","Actual",[1]Setup!C6,"PERIODIC",$B111,"TOPFLOW","TOP","TOP","10",$C111,"top3","Open_Acute_DIV1","TOP5","TOP6","REPORTED","TOP8")</f>
        <v>12.421296296296299</v>
      </c>
      <c r="AM111" s="45">
        <f>_xll.OneStreamExcelAddIn.XFFunctions.XFGetCell("TRUE", "CONSOL", $D$3,"TOT_Entity","Aggregated","Budget_Working",[1]Setup!C6,"PERIODIC",$B111,"TOPFLOW","TOP","TOP","10",$C111,"top3","Open_Acute_DIV1","TOP5","TOP6","REPORTED","TOP8")</f>
        <v>11.0000000000369</v>
      </c>
      <c r="AN111" s="45">
        <f t="shared" si="235"/>
        <v>1.4212962962593991</v>
      </c>
      <c r="AO111" s="40">
        <f t="shared" si="236"/>
        <v>0.12920875420496647</v>
      </c>
      <c r="AQ111" s="45">
        <f>_xll.OneStreamExcelAddIn.XFFunctions.XFGetCell("TRUE", "CONSOL", $D$3,"TOT_Entity","USD","Actual",[1]Setup!C7,"PERIODIC",$B111,"TOPFLOW","TOP","TOP","10",$C111,"top3","Open_Acute_DIV1","TOP5","TOP6","REPORTED","TOP8")</f>
        <v>11.4672897196262</v>
      </c>
      <c r="AR111" s="45">
        <f>_xll.OneStreamExcelAddIn.XFFunctions.XFGetCell("TRUE", "CONSOL", $D$3,"TOT_Entity","Aggregated","Budget_Working",[1]Setup!C7,"PERIODIC",$B111,"TOPFLOW","TOP","TOP","10",$C111,"top3","Open_Acute_DIV1","TOP5","TOP6","REPORTED","TOP8")</f>
        <v>11.1378876278759</v>
      </c>
      <c r="AS111" s="45">
        <f t="shared" si="237"/>
        <v>0.32940209175029977</v>
      </c>
      <c r="AT111" s="40">
        <f t="shared" si="238"/>
        <v>2.9574916066299028E-2</v>
      </c>
      <c r="AV111" s="45">
        <f>_xll.OneStreamExcelAddIn.XFFunctions.XFGetCell("TRUE", "CONSOL", $D$3,"TOT_Entity","USD","Actual",[1]Setup!C8,"PERIODIC",$B111,"TOPFLOW","TOP","TOP","10",$C111,"top3","Open_Acute_DIV1","TOP5","TOP6","REPORTED","TOP8")</f>
        <v>11.732544378698201</v>
      </c>
      <c r="AW111" s="45">
        <f>_xll.OneStreamExcelAddIn.XFFunctions.XFGetCell("TRUE", "CONSOL", $D$3,"TOT_Entity","Aggregated","Budget_Working",[1]Setup!C8,"PERIODIC",$B111,"TOPFLOW","TOP","TOP","10",$C111,"top3","Open_Acute_DIV1","TOP5","TOP6","REPORTED","TOP8")</f>
        <v>12.2467594256563</v>
      </c>
      <c r="AX111" s="45">
        <f t="shared" si="239"/>
        <v>-0.51421504695809972</v>
      </c>
      <c r="AY111" s="40">
        <f t="shared" si="240"/>
        <v>-4.1987845852580974E-2</v>
      </c>
      <c r="BA111" s="45">
        <f>_xll.OneStreamExcelAddIn.XFFunctions.XFGetCell("TRUE", "CONSOL", $D$3,"TOT_Entity","USD","Actual",[1]Setup!C9,"PERIODIC",$B111,"TOPFLOW","TOP","TOP","10",$C111,"top3","Open_Acute_DIV1","TOP5","TOP6","REPORTED","TOP8")</f>
        <v>0</v>
      </c>
      <c r="BB111" s="45">
        <f>_xll.OneStreamExcelAddIn.XFFunctions.XFGetCell("TRUE", "CONSOL", $D$3,"TOT_Entity","Aggregated","Budget_Working",[1]Setup!C9,"PERIODIC",$B111,"TOPFLOW","TOP","TOP","10",$C111,"top3","Open_Acute_DIV1","TOP5","TOP6","REPORTED","TOP8")</f>
        <v>14.174383316767001</v>
      </c>
      <c r="BC111" s="45">
        <f t="shared" si="241"/>
        <v>-14.174383316767001</v>
      </c>
      <c r="BD111" s="40">
        <f t="shared" si="242"/>
        <v>-1</v>
      </c>
      <c r="BF111" s="45">
        <f>_xll.OneStreamExcelAddIn.XFFunctions.XFGetCell("TRUE", "CONSOL", $D$3,"TOT_Entity","USD","Actual",[1]Setup!C10,"PERIODIC",$B111,"TOPFLOW","TOP","TOP","10",$C111,"top3","Open_Acute_DIV1","TOP5","TOP6","REPORTED","TOP8")</f>
        <v>0</v>
      </c>
      <c r="BG111" s="45">
        <f>_xll.OneStreamExcelAddIn.XFFunctions.XFGetCell("TRUE", "CONSOL", $D$3,"TOT_Entity","Aggregated","Budget_Working",[1]Setup!C10,"PERIODIC",$B111,"TOPFLOW","TOP","TOP","10",$C111,"top3","Open_Acute_DIV1","TOP5","TOP6","REPORTED","TOP8")</f>
        <v>12.622130777911201</v>
      </c>
      <c r="BH111" s="45">
        <f t="shared" si="243"/>
        <v>-12.622130777911201</v>
      </c>
      <c r="BI111" s="40">
        <f t="shared" si="244"/>
        <v>-1</v>
      </c>
      <c r="BK111" s="45">
        <f>_xll.OneStreamExcelAddIn.XFFunctions.XFGetCell("TRUE", "CONSOL", $D$3,"TOT_Entity","USD","Actual",[1]Setup!C11,"PERIODIC",$B111,"TOPFLOW","TOP","TOP","10",$C111,"top3","Open_Acute_DIV1","TOP5","TOP6","REPORTED","TOP8")</f>
        <v>0</v>
      </c>
      <c r="BL111" s="45">
        <f>_xll.OneStreamExcelAddIn.XFFunctions.XFGetCell("TRUE", "CONSOL", $D$3,"TOT_Entity","Aggregated","Budget_Working",[1]Setup!C11,"PERIODIC",$B111,"TOPFLOW","TOP","TOP","10",$C111,"top3","Open_Acute_DIV1","TOP5","TOP6","REPORTED","TOP8")</f>
        <v>9.9806519731991798</v>
      </c>
      <c r="BM111" s="45">
        <f t="shared" si="245"/>
        <v>-9.9806519731991798</v>
      </c>
      <c r="BN111" s="40">
        <f t="shared" si="246"/>
        <v>-1</v>
      </c>
      <c r="BP111" s="45">
        <f>_xll.OneStreamExcelAddIn.XFFunctions.XFGetCell("TRUE", "CONSOL", $D$3,"TOT_Entity","USD","Actual",[1]Setup!C12,"PERIODIC",$B111,"TOPFLOW","TOP","TOP","10",$C111,"top3","Open_Acute_DIV1","TOP5","TOP6","REPORTED","TOP8")</f>
        <v>0</v>
      </c>
      <c r="BQ111" s="45">
        <f>_xll.OneStreamExcelAddIn.XFFunctions.XFGetCell("TRUE", "CONSOL", $D$3,"TOT_Entity","Aggregated","Budget_Working",[1]Setup!C12,"PERIODIC",$B111,"TOPFLOW","TOP","TOP","10",$C111,"top3","Open_Acute_DIV1","TOP5","TOP6","REPORTED","TOP8")</f>
        <v>11.9360144734451</v>
      </c>
      <c r="BR111" s="45">
        <f t="shared" si="247"/>
        <v>-11.9360144734451</v>
      </c>
      <c r="BS111" s="40">
        <f t="shared" si="248"/>
        <v>-1</v>
      </c>
      <c r="BU111" s="45">
        <f>_xll.OneStreamExcelAddIn.XFFunctions.XFGetCell("TRUE", "CONSOL", $D$3,"TOT_Entity","USD","Actual",[1]Setup!C13,"PERIODIC",$B111,"TOPFLOW","TOP","TOP","10",$C111,"top3","Open_Acute_DIV1","TOP5","TOP6","REPORTED","TOP8")</f>
        <v>0</v>
      </c>
      <c r="BV111" s="45">
        <f>_xll.OneStreamExcelAddIn.XFFunctions.XFGetCell("TRUE", "CONSOL", $D$3,"TOT_Entity","Aggregated","Budget_Working",[1]Setup!C13,"PERIODIC",$B111,"TOPFLOW","TOP","TOP","10",$C111,"top3","Open_Acute_DIV1","TOP5","TOP6","REPORTED","TOP8")</f>
        <v>11.0771923814362</v>
      </c>
      <c r="BW111" s="45">
        <f t="shared" si="249"/>
        <v>-11.0771923814362</v>
      </c>
      <c r="BX111" s="40">
        <f t="shared" si="250"/>
        <v>-1</v>
      </c>
      <c r="BZ111" s="45">
        <f>_xll.OneStreamExcelAddIn.XFFunctions.XFGetCell("TRUE", "CONSOL", $D$3,"TOT_Entity","USD","Actual",[1]Setup!C14,"PERIODIC",$B111,"TOPFLOW","TOP","TOP","10",$C111,"top3","Open_Acute_DIV1","TOP5","TOP6","REPORTED","TOP8")</f>
        <v>0</v>
      </c>
      <c r="CA111" s="45">
        <f>_xll.OneStreamExcelAddIn.XFFunctions.XFGetCell("TRUE", "CONSOL", $D$3,"TOT_Entity","Aggregated","Budget_Working",[1]Setup!C14,"PERIODIC",$B111,"TOPFLOW","TOP","TOP","10",$C111,"top3","Open_Acute_DIV1","TOP5","TOP6","REPORTED","TOP8")</f>
        <v>11.5701816116848</v>
      </c>
      <c r="CB111" s="45">
        <f t="shared" si="251"/>
        <v>-11.5701816116848</v>
      </c>
      <c r="CC111" s="40">
        <f t="shared" si="252"/>
        <v>-1</v>
      </c>
      <c r="CE111" s="45">
        <f>_xll.OneStreamExcelAddIn.XFFunctions.XFGetCell("TRUE", "CONSOL", $D$3,"TOT_Entity","USD","Actual",[1]Setup!C15,"PERIODIC",$B111,"TOPFLOW","TOP","TOP","10",$C111,"top3","Open_Acute_DIV1","TOP5","TOP6","REPORTED","TOP8")</f>
        <v>0</v>
      </c>
      <c r="CF111" s="45">
        <f>_xll.OneStreamExcelAddIn.XFFunctions.XFGetCell("TRUE", "CONSOL", $D$3,"TOT_Entity","Aggregated","Budget_Working",[1]Setup!C15,"PERIODIC",$B111,"TOPFLOW","TOP","TOP","10",$C111,"top3","Open_Acute_DIV1","TOP5","TOP6","REPORTED","TOP8")</f>
        <v>11.2774948452331</v>
      </c>
      <c r="CG111" s="45">
        <f t="shared" si="253"/>
        <v>-11.2774948452331</v>
      </c>
      <c r="CH111" s="40">
        <f t="shared" si="254"/>
        <v>-1</v>
      </c>
      <c r="CJ111" s="45">
        <f>_xll.OneStreamExcelAddIn.XFFunctions.XFGetCell("TRUE", "CONSOL", $D$3,"TOT_Entity","USD","Actual",[1]Setup!C4,"PERIODIC",$B111,"TOPFLOW","TOP","TOP","10",$C111,"top3","Open_Acute_DIV1","TOP5","TOP6","REPORTED","TOP8")</f>
        <v>11.379807692307701</v>
      </c>
      <c r="CK111" s="45">
        <f>_xll.OneStreamExcelAddIn.XFFunctions.XFGetCell("TRUE", "CONSOL", $D$3,"TOT_Entity","USD","Actual",[1]Setup!C5,"PERIODIC",$B111,"TOPFLOW","TOP","TOP","10",$C111,"top3","Open_Acute_DIV1","TOP5","TOP6","REPORTED","TOP8")</f>
        <v>11.6425120772947</v>
      </c>
      <c r="CL111" s="45">
        <f>_xll.OneStreamExcelAddIn.XFFunctions.XFGetCell("TRUE", "CONSOL", $D$3,"TOT_Entity","USD","Actual",[1]Setup!C6,"PERIODIC",$B111,"TOPFLOW","TOP","TOP","10",$C111,"top3","Open_Acute_DIV1","TOP5","TOP6","REPORTED","TOP8")</f>
        <v>12.421296296296299</v>
      </c>
      <c r="CM111" s="45">
        <f>_xll.OneStreamExcelAddIn.XFFunctions.XFGetCell("TRUE", "CONSOL", $D$3,"TOT_Entity","USD","Actual",[1]Setup!C7,"PERIODIC",$B111,"TOPFLOW","TOP","TOP","10",$C111,"top3","Open_Acute_DIV1","TOP5","TOP6","REPORTED","TOP8")</f>
        <v>11.4672897196262</v>
      </c>
      <c r="CN111" s="45">
        <f>_xll.OneStreamExcelAddIn.XFFunctions.XFGetCell("TRUE", "CONSOL", $D$3,"TOT_Entity","USD","Actual",[1]Setup!C8,"PERIODIC",$B111,"TOPFLOW","TOP","TOP","10",$C111,"top3","Open_Acute_DIV1","TOP5","TOP6","REPORTED","TOP8")</f>
        <v>11.732544378698201</v>
      </c>
      <c r="CO111" s="45">
        <f>_xll.OneStreamExcelAddIn.XFFunctions.XFGetCell("TRUE", "CONSOL", $D$3,"TOT_Entity","USD","Actual",[1]Setup!C9,"PERIODIC",$B111,"TOPFLOW","TOP","TOP","10",$C111,"top3","Open_Acute_DIV1","TOP5","TOP6","REPORTED","TOP8")</f>
        <v>0</v>
      </c>
      <c r="CP111" s="45">
        <f>_xll.OneStreamExcelAddIn.XFFunctions.XFGetCell("TRUE", "CONSOL", $D$3,"TOT_Entity","USD","Actual",[1]Setup!C10,"PERIODIC",$B111,"TOPFLOW","TOP","TOP","10",$C111,"top3","Open_Acute_DIV1","TOP5","TOP6","REPORTED","TOP8")</f>
        <v>0</v>
      </c>
      <c r="CQ111" s="45">
        <f>_xll.OneStreamExcelAddIn.XFFunctions.XFGetCell("TRUE", "CONSOL", $D$3,"TOT_Entity","USD","Actual",[1]Setup!C11,"PERIODIC",$B111,"TOPFLOW","TOP","TOP","10",$C111,"top3","Open_Acute_DIV1","TOP5","TOP6","REPORTED","TOP8")</f>
        <v>0</v>
      </c>
      <c r="CR111" s="45">
        <f>_xll.OneStreamExcelAddIn.XFFunctions.XFGetCell("TRUE", "CONSOL", $D$3,"TOT_Entity","USD","Actual",[1]Setup!C12,"PERIODIC",$B111,"TOPFLOW","TOP","TOP","10",$C111,"top3","Open_Acute_DIV1","TOP5","TOP6","REPORTED","TOP8")</f>
        <v>0</v>
      </c>
      <c r="CS111" s="45">
        <f>_xll.OneStreamExcelAddIn.XFFunctions.XFGetCell("TRUE", "CONSOL", $D$3,"TOT_Entity","USD","Actual",[1]Setup!C13,"PERIODIC",$B111,"TOPFLOW","TOP","TOP","10",$C111,"top3","Open_Acute_DIV1","TOP5","TOP6","REPORTED","TOP8")</f>
        <v>0</v>
      </c>
      <c r="CT111" s="45">
        <f>_xll.OneStreamExcelAddIn.XFFunctions.XFGetCell("TRUE", "CONSOL", $D$3,"TOT_Entity","USD","Actual",[1]Setup!C14,"PERIODIC",$B111,"TOPFLOW","TOP","TOP","10",$C111,"top3","Open_Acute_DIV1","TOP5","TOP6","REPORTED","TOP8")</f>
        <v>0</v>
      </c>
      <c r="CU111" s="45">
        <f>_xll.OneStreamExcelAddIn.XFFunctions.XFGetCell("TRUE", "CONSOL", $D$3,"TOT_Entity","USD","Actual",[1]Setup!C15,"PERIODIC",$B111,"TOPFLOW","TOP","TOP","10",$C111,"top3","Open_Acute_DIV1","TOP5","TOP6","REPORTED","TOP8")</f>
        <v>0</v>
      </c>
      <c r="CW111" s="45">
        <f>_xll.OneStreamExcelAddIn.XFFunctions.XFGetCell("TRUE", "CONSOL", $D$3,"TOT_Entity","USD","Actual",[1]Setup!C17,"PERIODIC",$B111,"TOPFLOW","TOP","TOP","10",$C111,"top3","Open_Acute_DIV1","TOP5","TOP6","REPORTED","TOP8")</f>
        <v>16.4677419354839</v>
      </c>
      <c r="CX111" s="45">
        <f>_xll.OneStreamExcelAddIn.XFFunctions.XFGetCell("TRUE", "CONSOL", $D$3,"TOT_Entity","USD","Actual",[1]Setup!C18,"PERIODIC",$B111,"TOPFLOW","TOP","TOP","10",$C111,"top3","Open_Acute_DIV1","TOP5","TOP6","REPORTED","TOP8")</f>
        <v>17.908536585365901</v>
      </c>
      <c r="CY111" s="45">
        <f>_xll.OneStreamExcelAddIn.XFFunctions.XFGetCell("TRUE", "CONSOL", $D$3,"TOT_Entity","USD","Actual",[1]Setup!C19,"PERIODIC",$B111,"TOPFLOW","TOP","TOP","10",$C111,"top3","Open_Acute_DIV1","TOP5","TOP6","REPORTED","TOP8")</f>
        <v>18.627777777777801</v>
      </c>
      <c r="CZ111" s="45">
        <f>_xll.OneStreamExcelAddIn.XFFunctions.XFGetCell("TRUE", "CONSOL", $D$3,"TOT_Entity","USD","Actual",[1]Setup!C20,"PERIODIC",$B111,"TOPFLOW","TOP","TOP","10",$C111,"top3","Open_Acute_DIV1","TOP5","TOP6","REPORTED","TOP8")</f>
        <v>16.28</v>
      </c>
      <c r="DA111" s="45">
        <f>_xll.OneStreamExcelAddIn.XFFunctions.XFGetCell("TRUE", "CONSOL", $D$3,"TOT_Entity","USD","Actual",[1]Setup!C21,"PERIODIC",$B111,"TOPFLOW","TOP","TOP","10",$C111,"top3","Open_Acute_DIV1","TOP5","TOP6","REPORTED","TOP8")</f>
        <v>17.443850267379698</v>
      </c>
      <c r="DB111" s="45">
        <f>_xll.OneStreamExcelAddIn.XFFunctions.XFGetCell("TRUE", "CONSOL", $D$3,"TOT_Entity","USD","Actual",[1]Setup!C22,"PERIODIC",$B111,"TOPFLOW","TOP","TOP","10",$C111,"top3","Open_Acute_DIV1","TOP5","TOP6","REPORTED","TOP8")</f>
        <v>18.1975308641975</v>
      </c>
      <c r="DC111" s="45">
        <f>_xll.OneStreamExcelAddIn.XFFunctions.XFGetCell("TRUE", "CONSOL", $D$3,"TOT_Entity","USD","Actual",[1]Setup!C23,"PERIODIC",$B111,"TOPFLOW","TOP","TOP","10",$C111,"top3","Open_Acute_DIV1","TOP5","TOP6","REPORTED","TOP8")</f>
        <v>15.8870056497175</v>
      </c>
      <c r="DD111" s="45">
        <f>_xll.OneStreamExcelAddIn.XFFunctions.XFGetCell("TRUE", "CONSOL", $D$3,"TOT_Entity","USD","Actual",[1]Setup!C24,"PERIODIC",$B111,"TOPFLOW","TOP","TOP","10",$C111,"top3","Open_Acute_DIV1","TOP5","TOP6","REPORTED","TOP8")</f>
        <v>11.8511627906977</v>
      </c>
      <c r="DE111" s="45">
        <f>_xll.OneStreamExcelAddIn.XFFunctions.XFGetCell("TRUE", "CONSOL", $D$3,"TOT_Entity","USD","Actual",[1]Setup!C25,"PERIODIC",$B111,"TOPFLOW","TOP","TOP","10",$C111,"top3","Open_Acute_DIV1","TOP5","TOP6","REPORTED","TOP8")</f>
        <v>11.186147186147201</v>
      </c>
      <c r="DF111" s="45">
        <f>_xll.OneStreamExcelAddIn.XFFunctions.XFGetCell("TRUE", "CONSOL", $D$3,"TOT_Entity","USD","Actual",[1]Setup!C26,"PERIODIC",$B111,"TOPFLOW","TOP","TOP","10",$C111,"top3","Open_Acute_DIV1","TOP5","TOP6","REPORTED","TOP8")</f>
        <v>12.5181818181818</v>
      </c>
      <c r="DG111" s="45">
        <f>_xll.OneStreamExcelAddIn.XFFunctions.XFGetCell("TRUE", "CONSOL", $D$3,"TOT_Entity","USD","Actual",[1]Setup!C27,"PERIODIC",$B111,"TOPFLOW","TOP","TOP","10",$C111,"top3","Open_Acute_DIV1","TOP5","TOP6","REPORTED","TOP8")</f>
        <v>12.7575757575758</v>
      </c>
      <c r="DH111" s="45">
        <f>_xll.OneStreamExcelAddIn.XFFunctions.XFGetCell("TRUE", "CONSOL", $D$3,"TOT_Entity","USD","Actual",[1]Setup!C28,"PERIODIC",$B111,"TOPFLOW","TOP","TOP","10",$C111,"top3","Open_Acute_DIV1","TOP5","TOP6","REPORTED","TOP8")</f>
        <v>10.9430051813471</v>
      </c>
      <c r="DJ111" s="45">
        <f>_xll.OneStreamExcelAddIn.XFFunctions.XFGetCell("TRUE", "CONSOL", $D$3,"TOT_Entity","Aggregated","Budget_Working",[1]Setup!C4,"PERIODIC",$B111,"TOPFLOW","TOP","TOP","10",$C111,"top3","Open_Acute_DIV1","TOP5","TOP6","REPORTED","TOP8")</f>
        <v>10.576477274476201</v>
      </c>
      <c r="DK111" s="45">
        <f>_xll.OneStreamExcelAddIn.XFFunctions.XFGetCell("TRUE", "CONSOL", $D$3,"TOT_Entity","Aggregated","Budget_Working",[1]Setup!C5,"PERIODIC",$B111,"TOPFLOW","TOP","TOP","10",$C111,"top3","Open_Acute_DIV1","TOP5","TOP6","REPORTED","TOP8")</f>
        <v>11.0403559303476</v>
      </c>
      <c r="DL111" s="45">
        <f>_xll.OneStreamExcelAddIn.XFFunctions.XFGetCell("TRUE", "CONSOL", $D$3,"TOT_Entity","Aggregated","Budget_Working",[1]Setup!C6,"PERIODIC",$B111,"TOPFLOW","TOP","TOP","10",$C111,"top3","Open_Acute_DIV1","TOP5","TOP6","REPORTED","TOP8")</f>
        <v>11.0000000000369</v>
      </c>
      <c r="DM111" s="45">
        <f>_xll.OneStreamExcelAddIn.XFFunctions.XFGetCell("TRUE", "CONSOL", $D$3,"TOT_Entity","Aggregated","Budget_Working",[1]Setup!C7,"PERIODIC",$B111,"TOPFLOW","TOP","TOP","10",$C111,"top3","Open_Acute_DIV1","TOP5","TOP6","REPORTED","TOP8")</f>
        <v>11.1378876278759</v>
      </c>
      <c r="DN111" s="45">
        <f>_xll.OneStreamExcelAddIn.XFFunctions.XFGetCell("TRUE", "CONSOL", $D$3,"TOT_Entity","Aggregated","Budget_Working",[1]Setup!C8,"PERIODIC",$B111,"TOPFLOW","TOP","TOP","10",$C111,"top3","Open_Acute_DIV1","TOP5","TOP6","REPORTED","TOP8")</f>
        <v>12.2467594256563</v>
      </c>
      <c r="DO111" s="45">
        <f>_xll.OneStreamExcelAddIn.XFFunctions.XFGetCell("TRUE", "CONSOL", $D$3,"TOT_Entity","Aggregated","Budget_Working",[1]Setup!C9,"PERIODIC",$B111,"TOPFLOW","TOP","TOP","10",$C111,"top3","Open_Acute_DIV1","TOP5","TOP6","REPORTED","TOP8")</f>
        <v>14.174383316767001</v>
      </c>
      <c r="DP111" s="45">
        <f>_xll.OneStreamExcelAddIn.XFFunctions.XFGetCell("TRUE", "CONSOL", $D$3,"TOT_Entity","Aggregated","Budget_Working",[1]Setup!C10,"PERIODIC",$B111,"TOPFLOW","TOP","TOP","10",$C111,"top3","Open_Acute_DIV1","TOP5","TOP6","REPORTED","TOP8")</f>
        <v>12.622130777911201</v>
      </c>
      <c r="DQ111" s="45">
        <f>_xll.OneStreamExcelAddIn.XFFunctions.XFGetCell("TRUE", "CONSOL", $D$3,"TOT_Entity","Aggregated","Budget_Working",[1]Setup!C11,"PERIODIC",$B111,"TOPFLOW","TOP","TOP","10",$C111,"top3","Open_Acute_DIV1","TOP5","TOP6","REPORTED","TOP8")</f>
        <v>9.9806519731991798</v>
      </c>
      <c r="DR111" s="45">
        <f>_xll.OneStreamExcelAddIn.XFFunctions.XFGetCell("TRUE", "CONSOL", $D$3,"TOT_Entity","Aggregated","Budget_Working",[1]Setup!C12,"PERIODIC",$B111,"TOPFLOW","TOP","TOP","10",$C111,"top3","Open_Acute_DIV1","TOP5","TOP6","REPORTED","TOP8")</f>
        <v>11.9360144734451</v>
      </c>
      <c r="DS111" s="45">
        <f>_xll.OneStreamExcelAddIn.XFFunctions.XFGetCell("TRUE", "CONSOL", $D$3,"TOT_Entity","Aggregated","Budget_Working",[1]Setup!C13,"PERIODIC",$B111,"TOPFLOW","TOP","TOP","10",$C111,"top3","Open_Acute_DIV1","TOP5","TOP6","REPORTED","TOP8")</f>
        <v>11.0771923814362</v>
      </c>
      <c r="DT111" s="45">
        <f>_xll.OneStreamExcelAddIn.XFFunctions.XFGetCell("TRUE", "CONSOL", $D$3,"TOT_Entity","Aggregated","Budget_Working",[1]Setup!C14,"PERIODIC",$B111,"TOPFLOW","TOP","TOP","10",$C111,"top3","Open_Acute_DIV1","TOP5","TOP6","REPORTED","TOP8")</f>
        <v>11.5701816116848</v>
      </c>
      <c r="DU111" s="45">
        <f>_xll.OneStreamExcelAddIn.XFFunctions.XFGetCell("TRUE", "CONSOL", $D$3,"TOT_Entity","Aggregated","Budget_Working",[1]Setup!C15,"PERIODIC",$B111,"TOPFLOW","TOP","TOP","10",$C111,"top3","Open_Acute_DIV1","TOP5","TOP6","REPORTED","TOP8")</f>
        <v>11.2774948452331</v>
      </c>
      <c r="DW111" s="45">
        <f>_xll.OneStreamExcelAddIn.XFFunctions.XFGetCell("TRUE", "CONSOL", $D$3,"TOT_Entity","USD","Budget_Final",[1]Setup!C17,"PERIODIC",$B111,"TOPFLOW","TOP","TOP","10",$C111,"top3","Open_Acute_DIV1","TOP5","TOP6","REPORTED","TOP8")</f>
        <v>17.238372093023301</v>
      </c>
      <c r="DX111" s="45">
        <f>_xll.OneStreamExcelAddIn.XFFunctions.XFGetCell("TRUE", "CONSOL", $D$3,"TOT_Entity","USD","Budget_Final",[1]Setup!C18,"PERIODIC",$B111,"TOPFLOW","TOP","TOP","10",$C111,"top3","Open_Acute_DIV1","TOP5","TOP6","REPORTED","TOP8")</f>
        <v>17.103030303030302</v>
      </c>
      <c r="DY111" s="45">
        <f>_xll.OneStreamExcelAddIn.XFFunctions.XFGetCell("TRUE", "CONSOL", $D$3,"TOT_Entity","USD","Budget_Final",[1]Setup!C19,"PERIODIC",$B111,"TOPFLOW","TOP","TOP","10",$C111,"top3","Open_Acute_DIV1","TOP5","TOP6","REPORTED","TOP8")</f>
        <v>17.395604395604401</v>
      </c>
      <c r="DZ111" s="45">
        <f>_xll.OneStreamExcelAddIn.XFFunctions.XFGetCell("TRUE", "CONSOL", $D$3,"TOT_Entity","USD","Budget_Final",[1]Setup!C20,"PERIODIC",$B111,"TOPFLOW","TOP","TOP","10",$C111,"top3","Open_Acute_DIV1","TOP5","TOP6","REPORTED","TOP8")</f>
        <v>17.296703296703299</v>
      </c>
      <c r="EA111" s="45">
        <f>_xll.OneStreamExcelAddIn.XFFunctions.XFGetCell("TRUE", "CONSOL", $D$3,"TOT_Entity","USD","Budget_Final",[1]Setup!C21,"PERIODIC",$B111,"TOPFLOW","TOP","TOP","10",$C111,"top3","Open_Acute_DIV1","TOP5","TOP6","REPORTED","TOP8")</f>
        <v>17.6086956521739</v>
      </c>
      <c r="EB111" s="45">
        <f>_xll.OneStreamExcelAddIn.XFFunctions.XFGetCell("TRUE", "CONSOL", $D$3,"TOT_Entity","USD","Budget_Final",[1]Setup!C22,"PERIODIC",$B111,"TOPFLOW","TOP","TOP","10",$C111,"top3","Open_Acute_DIV1","TOP5","TOP6","REPORTED","TOP8")</f>
        <v>18.153846153846199</v>
      </c>
      <c r="EC111" s="45">
        <f>_xll.OneStreamExcelAddIn.XFFunctions.XFGetCell("TRUE", "CONSOL", $D$3,"TOT_Entity","USD","Budget_Final",[1]Setup!C23,"PERIODIC",$B111,"TOPFLOW","TOP","TOP","10",$C111,"top3","Open_Acute_DIV1","TOP5","TOP6","REPORTED","TOP8")</f>
        <v>18.586206896551701</v>
      </c>
      <c r="ED111" s="45">
        <f>_xll.OneStreamExcelAddIn.XFFunctions.XFGetCell("TRUE", "CONSOL", $D$3,"TOT_Entity","USD","Budget_Final",[1]Setup!C24,"PERIODIC",$B111,"TOPFLOW","TOP","TOP","10",$C111,"top3","Open_Acute_DIV1","TOP5","TOP6","REPORTED","TOP8")</f>
        <v>18.179775280898902</v>
      </c>
      <c r="EE111" s="45">
        <f>_xll.OneStreamExcelAddIn.XFFunctions.XFGetCell("TRUE", "CONSOL", $D$3,"TOT_Entity","USD","Budget_Final",[1]Setup!C25,"PERIODIC",$B111,"TOPFLOW","TOP","TOP","10",$C111,"top3","Open_Acute_DIV1","TOP5","TOP6","REPORTED","TOP8")</f>
        <v>17.774725274725299</v>
      </c>
      <c r="EF111" s="45">
        <f>_xll.OneStreamExcelAddIn.XFFunctions.XFGetCell("TRUE", "CONSOL", $D$3,"TOT_Entity","USD","Budget_Final",[1]Setup!C26,"PERIODIC",$B111,"TOPFLOW","TOP","TOP","10",$C111,"top3","Open_Acute_DIV1","TOP5","TOP6","REPORTED","TOP8")</f>
        <v>17.015873015873002</v>
      </c>
      <c r="EG111" s="45">
        <f>_xll.OneStreamExcelAddIn.XFFunctions.XFGetCell("TRUE", "CONSOL", $D$3,"TOT_Entity","USD","Budget_Final",[1]Setup!C27,"PERIODIC",$B111,"TOPFLOW","TOP","TOP","10",$C111,"top3","Open_Acute_DIV1","TOP5","TOP6","REPORTED","TOP8")</f>
        <v>16.738888888888901</v>
      </c>
      <c r="EH111" s="45">
        <f>_xll.OneStreamExcelAddIn.XFFunctions.XFGetCell("TRUE", "CONSOL", $D$3,"TOT_Entity","USD","Budget_Final",[1]Setup!C28,"PERIODIC",$B111,"TOPFLOW","TOP","TOP","10",$C111,"top3","Open_Acute_DIV1","TOP5","TOP6","REPORTED","TOP8")</f>
        <v>17.3276836158192</v>
      </c>
    </row>
    <row r="112" spans="2:138" s="132" customFormat="1" x14ac:dyDescent="0.25">
      <c r="B112" s="124" t="s">
        <v>44</v>
      </c>
      <c r="C112" s="124" t="s">
        <v>37</v>
      </c>
      <c r="D112" t="s">
        <v>164</v>
      </c>
      <c r="E112" s="125">
        <f>IFERROR(_xll.OneStreamExcelAddIn.XFFunctions.XFGetCell("TRUE", "CONSOL", $D$3,"TOT_Entity","USD","Actual",$E$3,"PERIODIC",$B112,"TOPFLOW","TOP","TOP","10",$C112,"top3","Open_Acute_DIV1","TOP5","TOP6","REPORTED","TOP8")/E109,0)</f>
        <v>2228.6753504482481</v>
      </c>
      <c r="F112" s="125">
        <f>IFERROR(_xll.OneStreamExcelAddIn.XFFunctions.XFGetCell("TRUE", "CONSOL", $D$3,"TOT_Entity","Aggregated","Budget_Working",$E$3,"PERIODIC",$B112,"TOPFLOW","TOP","TOP","10",$C112,"top3","Open_Acute_DIV1","TOP5","TOP6","REPORTED","TOP8")/F109,0)</f>
        <v>2099.5175115172788</v>
      </c>
      <c r="G112" s="125">
        <f t="shared" si="227"/>
        <v>129.15783893096932</v>
      </c>
      <c r="H112" s="55">
        <f t="shared" si="181"/>
        <v>6.1517866949168512E-2</v>
      </c>
      <c r="I112" s="41"/>
      <c r="J112" s="126">
        <f>IFERROR(_xll.OneStreamExcelAddIn.XFFunctions.XFGetCell("TRUE", "CONSOL", $D$3,"TOT_Entity","USD","Actual",$E$3,"YTD",$B112,"TOPFLOW","TOP","TOP","10",$C112,"top3","Open_Acute_DIV1","TOP5","TOP6","REPORTED","TOP8")/J109,0)</f>
        <v>1981.4735192656847</v>
      </c>
      <c r="K112" s="126">
        <f>IFERROR(_xll.OneStreamExcelAddIn.XFFunctions.XFGetCell("TRUE", "CONSOL", $D$3,"TOT_Entity","Aggregated","Budget_Working",$E$3,"YTD",$B112,"TOPFLOW","TOP","TOP","10",$C112,"top3","Open_Acute_DIV1","TOP5","TOP6","REPORTED","TOP8")/K109,0)</f>
        <v>2168.3860045431538</v>
      </c>
      <c r="L112" s="127">
        <f t="shared" si="228"/>
        <v>-186.91248527746916</v>
      </c>
      <c r="M112" s="40">
        <f t="shared" si="183"/>
        <v>-8.6198898575186478E-2</v>
      </c>
      <c r="N112" s="41"/>
      <c r="O112" s="127">
        <f>IFERROR(_xll.OneStreamExcelAddIn.XFFunctions.XFGetCell("TRUE", "CONSOL", $D$3,"TOT_Entity","USD","Actual",$F$3,"YTD",$B112,"TOPFLOW","TOP","TOP","10",$C112,"top3","Open_Acute_DIV1","TOP5","TOP6","REPORTED","TOP8")/O109,0)</f>
        <v>1129.4747838845269</v>
      </c>
      <c r="P112" s="127">
        <f>J112-O112</f>
        <v>851.99873538115776</v>
      </c>
      <c r="Q112" s="40">
        <f t="shared" si="229"/>
        <v>0.75433178990586724</v>
      </c>
      <c r="R112" s="41"/>
      <c r="S112" s="127">
        <f>IFERROR(_xll.OneStreamExcelAddIn.XFFunctions.XFGetCell("TRUE", "CONSOL", $D$3,"TOT_Entity","USD","MIDFCST",$E$3,"MTD",$B112,"TOPFLOW","TOP","TOP","10",$C112,"top3","Open_Acute_DIV1","TOP5","TOP6","REPORTED","TOP8")/S109,0)</f>
        <v>0</v>
      </c>
      <c r="T112" s="6">
        <f t="shared" si="230"/>
        <v>2228.6753504482481</v>
      </c>
      <c r="U112" s="40">
        <f t="shared" si="255"/>
        <v>0</v>
      </c>
      <c r="V112" s="41"/>
      <c r="W112" s="128"/>
      <c r="X112" s="129"/>
      <c r="Y112" s="128"/>
      <c r="Z112" s="130"/>
      <c r="AA112" s="131"/>
      <c r="AB112" s="127">
        <f>IFERROR(_xll.OneStreamExcelAddIn.XFFunctions.XFGetCell("TRUE", "CONSOL", $D$3,"TOT_Entity","USD","Actual",[1]Setup!C4,"PERIODIC",$B112,"TOPFLOW","TOP","TOP","10",$C112,"top3","Open_Acute_DIV1","TOP5","TOP6","REPORTED","TOP8")/AB109,0)</f>
        <v>2289.326730038023</v>
      </c>
      <c r="AC112" s="127">
        <f>IFERROR(_xll.OneStreamExcelAddIn.XFFunctions.XFGetCell("TRUE", "CONSOL", $D$3,"TOT_Entity","Aggregated","Budget_Working",[1]Setup!C4,"PERIODIC",$B112,"TOPFLOW","TOP","TOP","10",$C112,"top3","Open_Acute_DIV1","TOP5","TOP6","REPORTED","TOP8")/AC109,0)</f>
        <v>2077.0481088924512</v>
      </c>
      <c r="AD112" s="127">
        <f t="shared" si="231"/>
        <v>212.27862114557183</v>
      </c>
      <c r="AE112" s="40">
        <f t="shared" si="232"/>
        <v>0.10220207237220211</v>
      </c>
      <c r="AG112" s="127">
        <f>IFERROR(_xll.OneStreamExcelAddIn.XFFunctions.XFGetCell("TRUE", "CONSOL", $D$3,"TOT_Entity","USD","Actual",[1]Setup!C5,"PERIODIC",$B112,"TOPFLOW","TOP","TOP","10",$C112,"top3","Open_Acute_DIV1","TOP5","TOP6","REPORTED","TOP8")/AG109,0)</f>
        <v>2355.5641950207469</v>
      </c>
      <c r="AH112" s="127">
        <f>IFERROR(_xll.OneStreamExcelAddIn.XFFunctions.XFGetCell("TRUE", "CONSOL", $D$3,"TOT_Entity","Aggregated","Budget_Working",[1]Setup!C5,"PERIODIC",$B112,"TOPFLOW","TOP","TOP","10",$C112,"top3","Open_Acute_DIV1","TOP5","TOP6","REPORTED","TOP8")/AH109,0)</f>
        <v>2232.4433443597704</v>
      </c>
      <c r="AI112" s="127">
        <f t="shared" si="233"/>
        <v>123.12085066097643</v>
      </c>
      <c r="AJ112" s="40">
        <f t="shared" si="234"/>
        <v>5.515071680185709E-2</v>
      </c>
      <c r="AL112" s="127">
        <f>IFERROR(_xll.OneStreamExcelAddIn.XFFunctions.XFGetCell("TRUE", "CONSOL", $D$3,"TOT_Entity","USD","Actual",[1]Setup!C6,"PERIODIC",$B112,"TOPFLOW","TOP","TOP","10",$C112,"top3","Open_Acute_DIV1","TOP5","TOP6","REPORTED","TOP8")/AL109,0)</f>
        <v>1147.7499366380916</v>
      </c>
      <c r="AM112" s="127">
        <f>IFERROR(_xll.OneStreamExcelAddIn.XFFunctions.XFGetCell("TRUE", "CONSOL", $D$3,"TOT_Entity","Aggregated","Budget_Working",[1]Setup!C6,"PERIODIC",$B112,"TOPFLOW","TOP","TOP","10",$C112,"top3","Open_Acute_DIV1","TOP5","TOP6","REPORTED","TOP8")/AM109,0)</f>
        <v>2270.0031723144407</v>
      </c>
      <c r="AN112" s="127">
        <f t="shared" si="235"/>
        <v>-1122.253235676349</v>
      </c>
      <c r="AO112" s="40">
        <f t="shared" si="236"/>
        <v>-0.49438399442064507</v>
      </c>
      <c r="AQ112" s="127">
        <f>IFERROR(_xll.OneStreamExcelAddIn.XFFunctions.XFGetCell("TRUE", "CONSOL", $D$3,"TOT_Entity","USD","Actual",[1]Setup!C7,"PERIODIC",$B112,"TOPFLOW","TOP","TOP","10",$C112,"top3","Open_Acute_DIV1","TOP5","TOP6","REPORTED","TOP8")/AQ109,0)</f>
        <v>2228.6753504482481</v>
      </c>
      <c r="AR112" s="127">
        <f>IFERROR(_xll.OneStreamExcelAddIn.XFFunctions.XFGetCell("TRUE", "CONSOL", $D$3,"TOT_Entity","Aggregated","Budget_Working",[1]Setup!C7,"PERIODIC",$B112,"TOPFLOW","TOP","TOP","10",$C112,"top3","Open_Acute_DIV1","TOP5","TOP6","REPORTED","TOP8")/AR109,0)</f>
        <v>2099.5175115172788</v>
      </c>
      <c r="AS112" s="127">
        <f t="shared" si="237"/>
        <v>129.15783893096932</v>
      </c>
      <c r="AT112" s="40">
        <f t="shared" si="238"/>
        <v>6.1517866949168498E-2</v>
      </c>
      <c r="AV112" s="127">
        <f>IFERROR(_xll.OneStreamExcelAddIn.XFFunctions.XFGetCell("TRUE", "CONSOL", $D$3,"TOT_Entity","USD","Actual",[1]Setup!C8,"PERIODIC",$B112,"TOPFLOW","TOP","TOP","10",$C112,"top3","Open_Acute_DIV1","TOP5","TOP6","REPORTED","TOP8")/AV109,0)</f>
        <v>1981.4735192656847</v>
      </c>
      <c r="AW112" s="127">
        <f>IFERROR(_xll.OneStreamExcelAddIn.XFFunctions.XFGetCell("TRUE", "CONSOL", $D$3,"TOT_Entity","Aggregated","Budget_Working",[1]Setup!C8,"PERIODIC",$B112,"TOPFLOW","TOP","TOP","10",$C112,"top3","Open_Acute_DIV1","TOP5","TOP6","REPORTED","TOP8")/AW109,0)</f>
        <v>2076.7480379479498</v>
      </c>
      <c r="AX112" s="127">
        <f t="shared" si="239"/>
        <v>-95.274518682265125</v>
      </c>
      <c r="AY112" s="40">
        <f t="shared" si="240"/>
        <v>-4.5876782807223293E-2</v>
      </c>
      <c r="BA112" s="127">
        <f>IFERROR(_xll.OneStreamExcelAddIn.XFFunctions.XFGetCell("TRUE", "CONSOL", $D$3,"TOT_Entity","USD","Actual",[1]Setup!C9,"PERIODIC",$B112,"TOPFLOW","TOP","TOP","10",$C112,"top3","Open_Acute_DIV1","TOP5","TOP6","REPORTED","TOP8")/BA109,0)</f>
        <v>0</v>
      </c>
      <c r="BB112" s="127">
        <f>IFERROR(_xll.OneStreamExcelAddIn.XFFunctions.XFGetCell("TRUE", "CONSOL", $D$3,"TOT_Entity","Aggregated","Budget_Working",[1]Setup!C9,"PERIODIC",$B112,"TOPFLOW","TOP","TOP","10",$C112,"top3","Open_Acute_DIV1","TOP5","TOP6","REPORTED","TOP8")/BB109,0)</f>
        <v>2206.547038064291</v>
      </c>
      <c r="BC112" s="127">
        <f t="shared" si="241"/>
        <v>-2206.547038064291</v>
      </c>
      <c r="BD112" s="40">
        <f t="shared" si="242"/>
        <v>-1</v>
      </c>
      <c r="BF112" s="127">
        <f>IFERROR(_xll.OneStreamExcelAddIn.XFFunctions.XFGetCell("TRUE", "CONSOL", $D$3,"TOT_Entity","USD","Actual",[1]Setup!C10,"PERIODIC",$B112,"TOPFLOW","TOP","TOP","10",$C112,"top3","Open_Acute_DIV1","TOP5","TOP6","REPORTED","TOP8")/BF109,0)</f>
        <v>0</v>
      </c>
      <c r="BG112" s="127">
        <f>IFERROR(_xll.OneStreamExcelAddIn.XFFunctions.XFGetCell("TRUE", "CONSOL", $D$3,"TOT_Entity","Aggregated","Budget_Working",[1]Setup!C10,"PERIODIC",$B112,"TOPFLOW","TOP","TOP","10",$C112,"top3","Open_Acute_DIV1","TOP5","TOP6","REPORTED","TOP8")/BG109,0)</f>
        <v>2262.7188409654555</v>
      </c>
      <c r="BH112" s="127">
        <f t="shared" si="243"/>
        <v>-2262.7188409654555</v>
      </c>
      <c r="BI112" s="40">
        <f t="shared" si="244"/>
        <v>-1</v>
      </c>
      <c r="BK112" s="127">
        <f>IFERROR(_xll.OneStreamExcelAddIn.XFFunctions.XFGetCell("TRUE", "CONSOL", $D$3,"TOT_Entity","USD","Actual",[1]Setup!C11,"PERIODIC",$B112,"TOPFLOW","TOP","TOP","10",$C112,"top3","Open_Acute_DIV1","TOP5","TOP6","REPORTED","TOP8")/BK109,0)</f>
        <v>0</v>
      </c>
      <c r="BL112" s="127">
        <f>IFERROR(_xll.OneStreamExcelAddIn.XFFunctions.XFGetCell("TRUE", "CONSOL", $D$3,"TOT_Entity","Aggregated","Budget_Working",[1]Setup!C11,"PERIODIC",$B112,"TOPFLOW","TOP","TOP","10",$C112,"top3","Open_Acute_DIV1","TOP5","TOP6","REPORTED","TOP8")/BL109,0)</f>
        <v>2165.6840901481251</v>
      </c>
      <c r="BM112" s="127">
        <f t="shared" si="245"/>
        <v>-2165.6840901481251</v>
      </c>
      <c r="BN112" s="40">
        <f t="shared" si="246"/>
        <v>-1</v>
      </c>
      <c r="BP112" s="127">
        <f>IFERROR(_xll.OneStreamExcelAddIn.XFFunctions.XFGetCell("TRUE", "CONSOL", $D$3,"TOT_Entity","USD","Actual",[1]Setup!C12,"PERIODIC",$B112,"TOPFLOW","TOP","TOP","10",$C112,"top3","Open_Acute_DIV1","TOP5","TOP6","REPORTED","TOP8")/BP109,0)</f>
        <v>0</v>
      </c>
      <c r="BQ112" s="127">
        <f>IFERROR(_xll.OneStreamExcelAddIn.XFFunctions.XFGetCell("TRUE", "CONSOL", $D$3,"TOT_Entity","Aggregated","Budget_Working",[1]Setup!C12,"PERIODIC",$B112,"TOPFLOW","TOP","TOP","10",$C112,"top3","Open_Acute_DIV1","TOP5","TOP6","REPORTED","TOP8")/BQ109,0)</f>
        <v>2156.950155251327</v>
      </c>
      <c r="BR112" s="127">
        <f t="shared" si="247"/>
        <v>-2156.950155251327</v>
      </c>
      <c r="BS112" s="40">
        <f t="shared" si="248"/>
        <v>-1</v>
      </c>
      <c r="BU112" s="127">
        <f>IFERROR(_xll.OneStreamExcelAddIn.XFFunctions.XFGetCell("TRUE", "CONSOL", $D$3,"TOT_Entity","USD","Actual",[1]Setup!C13,"PERIODIC",$B112,"TOPFLOW","TOP","TOP","10",$C112,"top3","Open_Acute_DIV1","TOP5","TOP6","REPORTED","TOP8")/BU109,0)</f>
        <v>0</v>
      </c>
      <c r="BV112" s="127">
        <f>IFERROR(_xll.OneStreamExcelAddIn.XFFunctions.XFGetCell("TRUE", "CONSOL", $D$3,"TOT_Entity","Aggregated","Budget_Working",[1]Setup!C13,"PERIODIC",$B112,"TOPFLOW","TOP","TOP","10",$C112,"top3","Open_Acute_DIV1","TOP5","TOP6","REPORTED","TOP8")/BV109,0)</f>
        <v>2109.7513352225378</v>
      </c>
      <c r="BW112" s="127">
        <f t="shared" si="249"/>
        <v>-2109.7513352225378</v>
      </c>
      <c r="BX112" s="40">
        <f t="shared" si="250"/>
        <v>-1</v>
      </c>
      <c r="BZ112" s="127">
        <f>IFERROR(_xll.OneStreamExcelAddIn.XFFunctions.XFGetCell("TRUE", "CONSOL", $D$3,"TOT_Entity","USD","Actual",[1]Setup!C14,"PERIODIC",$B112,"TOPFLOW","TOP","TOP","10",$C112,"top3","Open_Acute_DIV1","TOP5","TOP6","REPORTED","TOP8")/BZ109,0)</f>
        <v>0</v>
      </c>
      <c r="CA112" s="127">
        <f>IFERROR(_xll.OneStreamExcelAddIn.XFFunctions.XFGetCell("TRUE", "CONSOL", $D$3,"TOT_Entity","Aggregated","Budget_Working",[1]Setup!C14,"PERIODIC",$B112,"TOPFLOW","TOP","TOP","10",$C112,"top3","Open_Acute_DIV1","TOP5","TOP6","REPORTED","TOP8")/CA109,0)</f>
        <v>2094.7405814440431</v>
      </c>
      <c r="CB112" s="127">
        <f t="shared" si="251"/>
        <v>-2094.7405814440431</v>
      </c>
      <c r="CC112" s="40">
        <f t="shared" si="252"/>
        <v>-1</v>
      </c>
      <c r="CE112" s="127">
        <f>IFERROR(_xll.OneStreamExcelAddIn.XFFunctions.XFGetCell("TRUE", "CONSOL", $D$3,"TOT_Entity","USD","Actual",[1]Setup!C15,"PERIODIC",$B112,"TOPFLOW","TOP","TOP","10",$C112,"top3","Open_Acute_DIV1","TOP5","TOP6","REPORTED","TOP8")/CE109,0)</f>
        <v>0</v>
      </c>
      <c r="CF112" s="127">
        <f>IFERROR(_xll.OneStreamExcelAddIn.XFFunctions.XFGetCell("TRUE", "CONSOL", $D$3,"TOT_Entity","Aggregated","Budget_Working",[1]Setup!C15,"PERIODIC",$B112,"TOPFLOW","TOP","TOP","10",$C112,"top3","Open_Acute_DIV1","TOP5","TOP6","REPORTED","TOP8")/CF109,0)</f>
        <v>2199.2253482307851</v>
      </c>
      <c r="CG112" s="127">
        <f t="shared" si="253"/>
        <v>-2199.2253482307851</v>
      </c>
      <c r="CH112" s="40">
        <f t="shared" si="254"/>
        <v>-1</v>
      </c>
      <c r="CI112" s="133"/>
      <c r="CJ112" s="127">
        <f>IFERROR(_xll.OneStreamExcelAddIn.XFFunctions.XFGetCell("TRUE", "CONSOL", $D$3,"TOT_Entity","USD","Actual",[1]Setup!C4,"PERIODIC",$B112,"TOPFLOW","TOP","TOP","10",$C112,"top3","Open_Acute_DIV1","TOP5","TOP6","REPORTED","TOP8")/CJ109,0)</f>
        <v>2289.326730038023</v>
      </c>
      <c r="CK112" s="127">
        <f>IFERROR(_xll.OneStreamExcelAddIn.XFFunctions.XFGetCell("TRUE", "CONSOL", $D$3,"TOT_Entity","USD","Actual",[1]Setup!C5,"PERIODIC",$B112,"TOPFLOW","TOP","TOP","10",$C112,"top3","Open_Acute_DIV1","TOP5","TOP6","REPORTED","TOP8")/CK109,0)</f>
        <v>2355.5641950207469</v>
      </c>
      <c r="CL112" s="127">
        <f>IFERROR(_xll.OneStreamExcelAddIn.XFFunctions.XFGetCell("TRUE", "CONSOL", $D$3,"TOT_Entity","USD","Actual",[1]Setup!C6,"PERIODIC",$B112,"TOPFLOW","TOP","TOP","10",$C112,"top3","Open_Acute_DIV1","TOP5","TOP6","REPORTED","TOP8")/CL109,0)</f>
        <v>1147.7499366380916</v>
      </c>
      <c r="CM112" s="127">
        <f>IFERROR(_xll.OneStreamExcelAddIn.XFFunctions.XFGetCell("TRUE", "CONSOL", $D$3,"TOT_Entity","USD","Actual",[1]Setup!C7,"PERIODIC",$B112,"TOPFLOW","TOP","TOP","10",$C112,"top3","Open_Acute_DIV1","TOP5","TOP6","REPORTED","TOP8")/CM109,0)</f>
        <v>2228.6753504482481</v>
      </c>
      <c r="CN112" s="127">
        <f>IFERROR(_xll.OneStreamExcelAddIn.XFFunctions.XFGetCell("TRUE", "CONSOL", $D$3,"TOT_Entity","USD","Actual",[1]Setup!C8,"PERIODIC",$B112,"TOPFLOW","TOP","TOP","10",$C112,"top3","Open_Acute_DIV1","TOP5","TOP6","REPORTED","TOP8")/CN109,0)</f>
        <v>1981.4735192656847</v>
      </c>
      <c r="CO112" s="127">
        <f>IFERROR(_xll.OneStreamExcelAddIn.XFFunctions.XFGetCell("TRUE", "CONSOL", $D$3,"TOT_Entity","USD","Actual",[1]Setup!C9,"PERIODIC",$B112,"TOPFLOW","TOP","TOP","10",$C112,"top3","Open_Acute_DIV1","TOP5","TOP6","REPORTED","TOP8")/CO109,0)</f>
        <v>0</v>
      </c>
      <c r="CP112" s="127">
        <f>IFERROR(_xll.OneStreamExcelAddIn.XFFunctions.XFGetCell("TRUE", "CONSOL", $D$3,"TOT_Entity","USD","Actual",[1]Setup!C10,"PERIODIC",$B112,"TOPFLOW","TOP","TOP","10",$C112,"top3","Open_Acute_DIV1","TOP5","TOP6","REPORTED","TOP8")/CP109,0)</f>
        <v>0</v>
      </c>
      <c r="CQ112" s="127">
        <f>IFERROR(_xll.OneStreamExcelAddIn.XFFunctions.XFGetCell("TRUE", "CONSOL", $D$3,"TOT_Entity","USD","Actual",[1]Setup!C11,"PERIODIC",$B112,"TOPFLOW","TOP","TOP","10",$C112,"top3","Open_Acute_DIV1","TOP5","TOP6","REPORTED","TOP8")/CQ109,0)</f>
        <v>0</v>
      </c>
      <c r="CR112" s="127">
        <f>IFERROR(_xll.OneStreamExcelAddIn.XFFunctions.XFGetCell("TRUE", "CONSOL", $D$3,"TOT_Entity","USD","Actual",[1]Setup!C12,"PERIODIC",$B112,"TOPFLOW","TOP","TOP","10",$C112,"top3","Open_Acute_DIV1","TOP5","TOP6","REPORTED","TOP8")/CR109,0)</f>
        <v>0</v>
      </c>
      <c r="CS112" s="127">
        <f>IFERROR(_xll.OneStreamExcelAddIn.XFFunctions.XFGetCell("TRUE", "CONSOL", $D$3,"TOT_Entity","USD","Actual",[1]Setup!C13,"PERIODIC",$B112,"TOPFLOW","TOP","TOP","10",$C112,"top3","Open_Acute_DIV1","TOP5","TOP6","REPORTED","TOP8")/CS109,0)</f>
        <v>0</v>
      </c>
      <c r="CT112" s="127">
        <f>IFERROR(_xll.OneStreamExcelAddIn.XFFunctions.XFGetCell("TRUE", "CONSOL", $D$3,"TOT_Entity","USD","Actual",[1]Setup!C14,"PERIODIC",$B112,"TOPFLOW","TOP","TOP","10",$C112,"top3","Open_Acute_DIV1","TOP5","TOP6","REPORTED","TOP8")/CT109,0)</f>
        <v>0</v>
      </c>
      <c r="CU112" s="127">
        <f>IFERROR(_xll.OneStreamExcelAddIn.XFFunctions.XFGetCell("TRUE", "CONSOL", $D$3,"TOT_Entity","USD","Actual",[1]Setup!C15,"PERIODIC",$B112,"TOPFLOW","TOP","TOP","10",$C112,"top3","Open_Acute_DIV1","TOP5","TOP6","REPORTED","TOP8")/CU109,0)</f>
        <v>0</v>
      </c>
      <c r="CV112" s="133"/>
      <c r="CW112" s="127">
        <f>IFERROR(_xll.OneStreamExcelAddIn.XFFunctions.XFGetCell("TRUE", "CONSOL", $D$3,"TOT_Entity","USD","Actual",[1]Setup!C17,"PERIODIC",$B112,"TOPFLOW","TOP","TOP","10",$C112,"top3","Open_Acute_DIV1","TOP5","TOP6","REPORTED","TOP8")/CW109,0)</f>
        <v>1044.6647600391773</v>
      </c>
      <c r="CX112" s="127">
        <f>IFERROR(_xll.OneStreamExcelAddIn.XFFunctions.XFGetCell("TRUE", "CONSOL", $D$3,"TOT_Entity","USD","Actual",[1]Setup!C18,"PERIODIC",$B112,"TOPFLOW","TOP","TOP","10",$C112,"top3","Open_Acute_DIV1","TOP5","TOP6","REPORTED","TOP8")/CX109,0)</f>
        <v>1214.0841062308477</v>
      </c>
      <c r="CY112" s="127">
        <f>IFERROR(_xll.OneStreamExcelAddIn.XFFunctions.XFGetCell("TRUE", "CONSOL", $D$3,"TOT_Entity","USD","Actual",[1]Setup!C19,"PERIODIC",$B112,"TOPFLOW","TOP","TOP","10",$C112,"top3","Open_Acute_DIV1","TOP5","TOP6","REPORTED","TOP8")/CY109,0)</f>
        <v>1148.8073486430062</v>
      </c>
      <c r="CZ112" s="127">
        <f>IFERROR(_xll.OneStreamExcelAddIn.XFFunctions.XFGetCell("TRUE", "CONSOL", $D$3,"TOT_Entity","USD","Actual",[1]Setup!C20,"PERIODIC",$B112,"TOPFLOW","TOP","TOP","10",$C112,"top3","Open_Acute_DIV1","TOP5","TOP6","REPORTED","TOP8")/CZ109,0)</f>
        <v>1113.0292782555282</v>
      </c>
      <c r="DA112" s="127">
        <f>IFERROR(_xll.OneStreamExcelAddIn.XFFunctions.XFGetCell("TRUE", "CONSOL", $D$3,"TOT_Entity","USD","Actual",[1]Setup!C21,"PERIODIC",$B112,"TOPFLOW","TOP","TOP","10",$C112,"top3","Open_Acute_DIV1","TOP5","TOP6","REPORTED","TOP8")/DA109,0)</f>
        <v>1349.220723482526</v>
      </c>
      <c r="DB112" s="127">
        <f>IFERROR(_xll.OneStreamExcelAddIn.XFFunctions.XFGetCell("TRUE", "CONSOL", $D$3,"TOT_Entity","USD","Actual",[1]Setup!C22,"PERIODIC",$B112,"TOPFLOW","TOP","TOP","10",$C112,"top3","Open_Acute_DIV1","TOP5","TOP6","REPORTED","TOP8")/DB109,0)</f>
        <v>11034.645681818181</v>
      </c>
      <c r="DC112" s="127">
        <f>IFERROR(_xll.OneStreamExcelAddIn.XFFunctions.XFGetCell("TRUE", "CONSOL", $D$3,"TOT_Entity","USD","Actual",[1]Setup!C23,"PERIODIC",$B112,"TOPFLOW","TOP","TOP","10",$C112,"top3","Open_Acute_DIV1","TOP5","TOP6","REPORTED","TOP8")/DC109,0)</f>
        <v>1954.7910206258889</v>
      </c>
      <c r="DD112" s="127">
        <f>IFERROR(_xll.OneStreamExcelAddIn.XFFunctions.XFGetCell("TRUE", "CONSOL", $D$3,"TOT_Entity","USD","Actual",[1]Setup!C24,"PERIODIC",$B112,"TOPFLOW","TOP","TOP","10",$C112,"top3","Open_Acute_DIV1","TOP5","TOP6","REPORTED","TOP8")/DD109,0)</f>
        <v>2192.7224999999999</v>
      </c>
      <c r="DE112" s="127">
        <f>IFERROR(_xll.OneStreamExcelAddIn.XFFunctions.XFGetCell("TRUE", "CONSOL", $D$3,"TOT_Entity","USD","Actual",[1]Setup!C25,"PERIODIC",$B112,"TOPFLOW","TOP","TOP","10",$C112,"top3","Open_Acute_DIV1","TOP5","TOP6","REPORTED","TOP8")/DE109,0)</f>
        <v>2242.8043730650156</v>
      </c>
      <c r="DF112" s="127">
        <f>IFERROR(_xll.OneStreamExcelAddIn.XFFunctions.XFGetCell("TRUE", "CONSOL", $D$3,"TOT_Entity","USD","Actual",[1]Setup!C26,"PERIODIC",$B112,"TOPFLOW","TOP","TOP","10",$C112,"top3","Open_Acute_DIV1","TOP5","TOP6","REPORTED","TOP8")/DF109,0)</f>
        <v>2110.7166666666667</v>
      </c>
      <c r="DG112" s="127">
        <f>IFERROR(_xll.OneStreamExcelAddIn.XFFunctions.XFGetCell("TRUE", "CONSOL", $D$3,"TOT_Entity","USD","Actual",[1]Setup!C27,"PERIODIC",$B112,"TOPFLOW","TOP","TOP","10",$C112,"top3","Open_Acute_DIV1","TOP5","TOP6","REPORTED","TOP8")/DG109,0)</f>
        <v>1848.5427672209028</v>
      </c>
      <c r="DH112" s="127">
        <f>IFERROR(_xll.OneStreamExcelAddIn.XFFunctions.XFGetCell("TRUE", "CONSOL", $D$3,"TOT_Entity","USD","Actual",[1]Setup!C28,"PERIODIC",$B112,"TOPFLOW","TOP","TOP","10",$C112,"top3","Open_Acute_DIV1","TOP5","TOP6","REPORTED","TOP8")/DH109,0)</f>
        <v>2599.0834138257574</v>
      </c>
      <c r="DI112" s="134"/>
      <c r="DJ112" s="127">
        <f>IFERROR(_xll.OneStreamExcelAddIn.XFFunctions.XFGetCell("TRUE", "CONSOL", $D$3,"TOT_Entity","Aggregated","Budget_Working",[1]Setup!C4,"PERIODIC",$B112,"TOPFLOW","TOP","TOP","10",$C112,"top3","Open_Acute_DIV1","TOP5","TOP6","REPORTED","TOP8")/DJ109,0)</f>
        <v>2077.0481088924512</v>
      </c>
      <c r="DK112" s="127">
        <f>IFERROR(_xll.OneStreamExcelAddIn.XFFunctions.XFGetCell("TRUE", "CONSOL", $D$3,"TOT_Entity","Aggregated","Budget_Working",[1]Setup!C5,"PERIODIC",$B112,"TOPFLOW","TOP","TOP","10",$C112,"top3","Open_Acute_DIV1","TOP5","TOP6","REPORTED","TOP8")/DK109,0)</f>
        <v>2232.4433443597704</v>
      </c>
      <c r="DL112" s="127">
        <f>IFERROR(_xll.OneStreamExcelAddIn.XFFunctions.XFGetCell("TRUE", "CONSOL", $D$3,"TOT_Entity","Aggregated","Budget_Working",[1]Setup!C6,"PERIODIC",$B112,"TOPFLOW","TOP","TOP","10",$C112,"top3","Open_Acute_DIV1","TOP5","TOP6","REPORTED","TOP8")/DL109,0)</f>
        <v>2270.0031723144407</v>
      </c>
      <c r="DM112" s="127">
        <f>IFERROR(_xll.OneStreamExcelAddIn.XFFunctions.XFGetCell("TRUE", "CONSOL", $D$3,"TOT_Entity","Aggregated","Budget_Working",[1]Setup!C7,"PERIODIC",$B112,"TOPFLOW","TOP","TOP","10",$C112,"top3","Open_Acute_DIV1","TOP5","TOP6","REPORTED","TOP8")/DM109,0)</f>
        <v>2099.5175115172788</v>
      </c>
      <c r="DN112" s="127">
        <f>IFERROR(_xll.OneStreamExcelAddIn.XFFunctions.XFGetCell("TRUE", "CONSOL", $D$3,"TOT_Entity","Aggregated","Budget_Working",[1]Setup!C8,"PERIODIC",$B112,"TOPFLOW","TOP","TOP","10",$C112,"top3","Open_Acute_DIV1","TOP5","TOP6","REPORTED","TOP8")/DN109,0)</f>
        <v>2076.7480379479498</v>
      </c>
      <c r="DO112" s="127">
        <f>IFERROR(_xll.OneStreamExcelAddIn.XFFunctions.XFGetCell("TRUE", "CONSOL", $D$3,"TOT_Entity","Aggregated","Budget_Working",[1]Setup!C9,"PERIODIC",$B112,"TOPFLOW","TOP","TOP","10",$C112,"top3","Open_Acute_DIV1","TOP5","TOP6","REPORTED","TOP8")/DO109,0)</f>
        <v>2206.547038064291</v>
      </c>
      <c r="DP112" s="127">
        <f>IFERROR(_xll.OneStreamExcelAddIn.XFFunctions.XFGetCell("TRUE", "CONSOL", $D$3,"TOT_Entity","Aggregated","Budget_Working",[1]Setup!C10,"PERIODIC",$B112,"TOPFLOW","TOP","TOP","10",$C112,"top3","Open_Acute_DIV1","TOP5","TOP6","REPORTED","TOP8")/DP109,0)</f>
        <v>2262.7188409654555</v>
      </c>
      <c r="DQ112" s="127">
        <f>IFERROR(_xll.OneStreamExcelAddIn.XFFunctions.XFGetCell("TRUE", "CONSOL", $D$3,"TOT_Entity","Aggregated","Budget_Working",[1]Setup!C11,"PERIODIC",$B112,"TOPFLOW","TOP","TOP","10",$C112,"top3","Open_Acute_DIV1","TOP5","TOP6","REPORTED","TOP8")/DQ109,0)</f>
        <v>2165.6840901481251</v>
      </c>
      <c r="DR112" s="127">
        <f>IFERROR(_xll.OneStreamExcelAddIn.XFFunctions.XFGetCell("TRUE", "CONSOL", $D$3,"TOT_Entity","Aggregated","Budget_Working",[1]Setup!C12,"PERIODIC",$B112,"TOPFLOW","TOP","TOP","10",$C112,"top3","Open_Acute_DIV1","TOP5","TOP6","REPORTED","TOP8")/DR109,0)</f>
        <v>2156.950155251327</v>
      </c>
      <c r="DS112" s="127">
        <f>IFERROR(_xll.OneStreamExcelAddIn.XFFunctions.XFGetCell("TRUE", "CONSOL", $D$3,"TOT_Entity","Aggregated","Budget_Working",[1]Setup!C13,"PERIODIC",$B112,"TOPFLOW","TOP","TOP","10",$C112,"top3","Open_Acute_DIV1","TOP5","TOP6","REPORTED","TOP8")/DS109,0)</f>
        <v>2109.7513352225378</v>
      </c>
      <c r="DT112" s="127">
        <f>IFERROR(_xll.OneStreamExcelAddIn.XFFunctions.XFGetCell("TRUE", "CONSOL", $D$3,"TOT_Entity","Aggregated","Budget_Working",[1]Setup!C14,"PERIODIC",$B112,"TOPFLOW","TOP","TOP","10",$C112,"top3","Open_Acute_DIV1","TOP5","TOP6","REPORTED","TOP8")/DT109,0)</f>
        <v>2094.7405814440431</v>
      </c>
      <c r="DU112" s="127">
        <f>IFERROR(_xll.OneStreamExcelAddIn.XFFunctions.XFGetCell("TRUE", "CONSOL", $D$3,"TOT_Entity","Aggregated","Budget_Working",[1]Setup!C15,"PERIODIC",$B112,"TOPFLOW","TOP","TOP","10",$C112,"top3","Open_Acute_DIV1","TOP5","TOP6","REPORTED","TOP8")/DU109,0)</f>
        <v>2199.2253482307851</v>
      </c>
      <c r="DV112" s="134"/>
      <c r="DW112" s="127">
        <f>IFERROR(_xll.OneStreamExcelAddIn.XFFunctions.XFGetCell("TRUE", "CONSOL", $D$3,"TOT_Entity","USD","Budget_Final",[1]Setup!C17,"PERIODIC",$B112,"TOPFLOW","TOP","TOP","10",$C112,"top3","Open_Acute_DIV1","TOP5","TOP6","REPORTED","TOP8")/DW109,0)</f>
        <v>1178.0158296774864</v>
      </c>
      <c r="DX112" s="127">
        <f>IFERROR(_xll.OneStreamExcelAddIn.XFFunctions.XFGetCell("TRUE", "CONSOL", $D$3,"TOT_Entity","USD","Budget_Final",[1]Setup!C18,"PERIODIC",$B112,"TOPFLOW","TOP","TOP","10",$C112,"top3","Open_Acute_DIV1","TOP5","TOP6","REPORTED","TOP8")/DX109,0)</f>
        <v>1185.9443697075724</v>
      </c>
      <c r="DY112" s="127">
        <f>IFERROR(_xll.OneStreamExcelAddIn.XFFunctions.XFGetCell("TRUE", "CONSOL", $D$3,"TOT_Entity","USD","Budget_Final",[1]Setup!C19,"PERIODIC",$B112,"TOPFLOW","TOP","TOP","10",$C112,"top3","Open_Acute_DIV1","TOP5","TOP6","REPORTED","TOP8")/DY109,0)</f>
        <v>1175.2984510109138</v>
      </c>
      <c r="DZ112" s="127">
        <f>IFERROR(_xll.OneStreamExcelAddIn.XFFunctions.XFGetCell("TRUE", "CONSOL", $D$3,"TOT_Entity","USD","Budget_Final",[1]Setup!C20,"PERIODIC",$B112,"TOPFLOW","TOP","TOP","10",$C112,"top3","Open_Acute_DIV1","TOP5","TOP6","REPORTED","TOP8")/DZ109,0)</f>
        <v>1225.2556791670822</v>
      </c>
      <c r="EA112" s="127">
        <f>IFERROR(_xll.OneStreamExcelAddIn.XFFunctions.XFGetCell("TRUE", "CONSOL", $D$3,"TOT_Entity","USD","Budget_Final",[1]Setup!C21,"PERIODIC",$B112,"TOPFLOW","TOP","TOP","10",$C112,"top3","Open_Acute_DIV1","TOP5","TOP6","REPORTED","TOP8")/EA109,0)</f>
        <v>1183.1087591234484</v>
      </c>
      <c r="EB112" s="127">
        <f>IFERROR(_xll.OneStreamExcelAddIn.XFFunctions.XFGetCell("TRUE", "CONSOL", $D$3,"TOT_Entity","USD","Budget_Final",[1]Setup!C22,"PERIODIC",$B112,"TOPFLOW","TOP","TOP","10",$C112,"top3","Open_Acute_DIV1","TOP5","TOP6","REPORTED","TOP8")/EB109,0)</f>
        <v>1166.7784198509839</v>
      </c>
      <c r="EC112" s="127">
        <f>IFERROR(_xll.OneStreamExcelAddIn.XFFunctions.XFGetCell("TRUE", "CONSOL", $D$3,"TOT_Entity","USD","Budget_Final",[1]Setup!C23,"PERIODIC",$B112,"TOPFLOW","TOP","TOP","10",$C112,"top3","Open_Acute_DIV1","TOP5","TOP6","REPORTED","TOP8")/EC109,0)</f>
        <v>1153.4197397720177</v>
      </c>
      <c r="ED112" s="127">
        <f>IFERROR(_xll.OneStreamExcelAddIn.XFFunctions.XFGetCell("TRUE", "CONSOL", $D$3,"TOT_Entity","USD","Budget_Final",[1]Setup!C24,"PERIODIC",$B112,"TOPFLOW","TOP","TOP","10",$C112,"top3","Open_Acute_DIV1","TOP5","TOP6","REPORTED","TOP8")/ED109,0)</f>
        <v>1152.0732391638289</v>
      </c>
      <c r="EE112" s="127">
        <f>IFERROR(_xll.OneStreamExcelAddIn.XFFunctions.XFGetCell("TRUE", "CONSOL", $D$3,"TOT_Entity","USD","Budget_Final",[1]Setup!C25,"PERIODIC",$B112,"TOPFLOW","TOP","TOP","10",$C112,"top3","Open_Acute_DIV1","TOP5","TOP6","REPORTED","TOP8")/EE109,0)</f>
        <v>1162.8798120525714</v>
      </c>
      <c r="EF112" s="127">
        <f>IFERROR(_xll.OneStreamExcelAddIn.XFFunctions.XFGetCell("TRUE", "CONSOL", $D$3,"TOT_Entity","USD","Budget_Final",[1]Setup!C26,"PERIODIC",$B112,"TOPFLOW","TOP","TOP","10",$C112,"top3","Open_Acute_DIV1","TOP5","TOP6","REPORTED","TOP8")/EF109,0)</f>
        <v>1181.4519685277266</v>
      </c>
      <c r="EG112" s="127">
        <f>IFERROR(_xll.OneStreamExcelAddIn.XFFunctions.XFGetCell("TRUE", "CONSOL", $D$3,"TOT_Entity","USD","Budget_Final",[1]Setup!C27,"PERIODIC",$B112,"TOPFLOW","TOP","TOP","10",$C112,"top3","Open_Acute_DIV1","TOP5","TOP6","REPORTED","TOP8")/EG109,0)</f>
        <v>1200.6489320841245</v>
      </c>
      <c r="EH112" s="127">
        <f>IFERROR(_xll.OneStreamExcelAddIn.XFFunctions.XFGetCell("TRUE", "CONSOL", $D$3,"TOT_Entity","USD","Budget_Final",[1]Setup!C28,"PERIODIC",$B112,"TOPFLOW","TOP","TOP","10",$C112,"top3","Open_Acute_DIV1","TOP5","TOP6","REPORTED","TOP8")/EH109,0)</f>
        <v>1173.6717326907028</v>
      </c>
    </row>
    <row r="113" spans="2:138" s="40" customFormat="1" x14ac:dyDescent="0.25">
      <c r="B113" s="106"/>
      <c r="C113" s="106"/>
      <c r="D113" t="s">
        <v>165</v>
      </c>
      <c r="E113" s="55">
        <f>IFERROR(E110/E107,0)</f>
        <v>0</v>
      </c>
      <c r="F113" s="55">
        <f>IFERROR(F110/F107,0)</f>
        <v>0.92210884353741529</v>
      </c>
      <c r="G113" s="55"/>
      <c r="H113" s="55">
        <f>E113-F113</f>
        <v>-0.92210884353741529</v>
      </c>
      <c r="I113" s="107"/>
      <c r="J113" s="40">
        <f>IFERROR(J110/J107,0)</f>
        <v>0</v>
      </c>
      <c r="K113" s="40">
        <f>IFERROR(K110/K107,0)</f>
        <v>0.90017006802721122</v>
      </c>
      <c r="M113" s="40">
        <f>J113-K113</f>
        <v>-0.90017006802721122</v>
      </c>
      <c r="N113" s="107"/>
      <c r="O113" s="40">
        <f>IFERROR(O110/O107,0)</f>
        <v>1.0721938775510205</v>
      </c>
      <c r="Q113" s="40">
        <f>J113-O113</f>
        <v>-1.0721938775510205</v>
      </c>
      <c r="R113" s="107"/>
      <c r="S113" s="40">
        <f>IFERROR(S110/S107,0)</f>
        <v>0</v>
      </c>
      <c r="U113" s="40">
        <f>N113-S113</f>
        <v>0</v>
      </c>
      <c r="V113" s="107"/>
      <c r="W113" s="108"/>
      <c r="X113" s="109"/>
      <c r="Y113" s="108"/>
      <c r="Z113" s="110"/>
      <c r="AB113" s="40">
        <f>IFERROR(AB110/AB107,0)</f>
        <v>0.55329593267882171</v>
      </c>
      <c r="AC113" s="40">
        <f>IFERROR(AC110/AC107,0)</f>
        <v>0.88676761026991435</v>
      </c>
      <c r="AD113" s="40">
        <f t="shared" si="231"/>
        <v>-0.33347167759109264</v>
      </c>
      <c r="AE113" s="40">
        <f t="shared" si="232"/>
        <v>-0.37605306478164052</v>
      </c>
      <c r="AG113" s="40">
        <f>IFERROR(AG110/AG107,0)</f>
        <v>0.62370600414078692</v>
      </c>
      <c r="AH113" s="40">
        <f>IFERROR(AH110/AH107,0)</f>
        <v>0.90925655976676434</v>
      </c>
      <c r="AI113" s="40">
        <f t="shared" si="233"/>
        <v>-0.28555055562597742</v>
      </c>
      <c r="AJ113" s="40">
        <f t="shared" si="234"/>
        <v>-0.31404838662832929</v>
      </c>
      <c r="AL113" s="40">
        <f>IFERROR(AL110/AL107,0)</f>
        <v>0</v>
      </c>
      <c r="AM113" s="40">
        <f>IFERROR(AM110/AM107,0)</f>
        <v>0.88413429888084294</v>
      </c>
      <c r="AN113" s="40">
        <f t="shared" si="235"/>
        <v>-0.88413429888084294</v>
      </c>
      <c r="AO113" s="40">
        <f t="shared" si="236"/>
        <v>-1</v>
      </c>
      <c r="AQ113" s="40">
        <f>IFERROR(AQ110/AQ107,0)</f>
        <v>0</v>
      </c>
      <c r="AR113" s="40">
        <f>IFERROR(AR110/AR107,0)</f>
        <v>0.92210884353741529</v>
      </c>
      <c r="AS113" s="40">
        <f t="shared" si="237"/>
        <v>-0.92210884353741529</v>
      </c>
      <c r="AT113" s="40">
        <f t="shared" si="238"/>
        <v>-1</v>
      </c>
      <c r="AV113" s="40">
        <f>IFERROR(AV110/AV107,0)</f>
        <v>0</v>
      </c>
      <c r="AW113" s="40">
        <f>IFERROR(AW110/AW107,0)</f>
        <v>0.89499670836076328</v>
      </c>
      <c r="AX113" s="40">
        <f t="shared" si="239"/>
        <v>-0.89499670836076328</v>
      </c>
      <c r="AY113" s="40">
        <f t="shared" si="240"/>
        <v>-1</v>
      </c>
      <c r="BA113" s="40">
        <f>IFERROR(BA110/BA107,0)</f>
        <v>0</v>
      </c>
      <c r="BB113" s="40">
        <f>IFERROR(BB110/BB107,0)</f>
        <v>0.89897959183673459</v>
      </c>
      <c r="BC113" s="40">
        <f t="shared" si="241"/>
        <v>-0.89897959183673459</v>
      </c>
      <c r="BD113" s="40">
        <f t="shared" si="242"/>
        <v>-1</v>
      </c>
      <c r="BF113" s="40">
        <f>IFERROR(BF110/BF107,0)</f>
        <v>0</v>
      </c>
      <c r="BG113" s="40">
        <f>IFERROR(BG110/BG107,0)</f>
        <v>0.87393021724818987</v>
      </c>
      <c r="BH113" s="40">
        <f t="shared" si="243"/>
        <v>-0.87393021724818987</v>
      </c>
      <c r="BI113" s="40">
        <f t="shared" si="244"/>
        <v>-1</v>
      </c>
      <c r="BK113" s="40">
        <f>IFERROR(BK110/BK107,0)</f>
        <v>0</v>
      </c>
      <c r="BL113" s="40">
        <f>IFERROR(BL110/BL107,0)</f>
        <v>0.8601053324555632</v>
      </c>
      <c r="BM113" s="40">
        <f t="shared" si="245"/>
        <v>-0.8601053324555632</v>
      </c>
      <c r="BN113" s="40">
        <f t="shared" si="246"/>
        <v>-1</v>
      </c>
      <c r="BP113" s="40">
        <f>IFERROR(BP110/BP107,0)</f>
        <v>0</v>
      </c>
      <c r="BQ113" s="40">
        <f>IFERROR(BQ110/BQ107,0)</f>
        <v>0.89217687074829999</v>
      </c>
      <c r="BR113" s="40">
        <f t="shared" si="247"/>
        <v>-0.89217687074829999</v>
      </c>
      <c r="BS113" s="40">
        <f t="shared" si="248"/>
        <v>-1</v>
      </c>
      <c r="BU113" s="40">
        <f>IFERROR(BU110/BU107,0)</f>
        <v>0</v>
      </c>
      <c r="BV113" s="40">
        <f>IFERROR(BV110/BV107,0)</f>
        <v>0.90651744568795312</v>
      </c>
      <c r="BW113" s="40">
        <f t="shared" si="249"/>
        <v>-0.90651744568795312</v>
      </c>
      <c r="BX113" s="40">
        <f t="shared" si="250"/>
        <v>-1</v>
      </c>
      <c r="BZ113" s="40">
        <f>IFERROR(BZ110/BZ107,0)</f>
        <v>0</v>
      </c>
      <c r="CA113" s="40">
        <f>IFERROR(CA110/CA107,0)</f>
        <v>0.9</v>
      </c>
      <c r="CB113" s="40">
        <f t="shared" si="251"/>
        <v>-0.9</v>
      </c>
      <c r="CC113" s="40">
        <f t="shared" si="252"/>
        <v>-1</v>
      </c>
      <c r="CE113" s="40">
        <f>IFERROR(CE110/CE107,0)</f>
        <v>0</v>
      </c>
      <c r="CF113" s="40">
        <f>IFERROR(CF110/CF107,0)</f>
        <v>0.89697169190256731</v>
      </c>
      <c r="CG113" s="40">
        <f t="shared" si="253"/>
        <v>-0.89697169190256731</v>
      </c>
      <c r="CH113" s="40">
        <f t="shared" si="254"/>
        <v>-1</v>
      </c>
      <c r="CJ113" s="40">
        <f t="shared" ref="CJ113:CU113" si="256">IFERROR(CJ110/CJ107,0)</f>
        <v>0.55329593267882171</v>
      </c>
      <c r="CK113" s="40">
        <f t="shared" si="256"/>
        <v>0.62370600414078692</v>
      </c>
      <c r="CL113" s="40">
        <f t="shared" si="256"/>
        <v>0</v>
      </c>
      <c r="CM113" s="40">
        <f t="shared" si="256"/>
        <v>0</v>
      </c>
      <c r="CN113" s="40">
        <f t="shared" si="256"/>
        <v>0</v>
      </c>
      <c r="CO113" s="40">
        <f t="shared" si="256"/>
        <v>0</v>
      </c>
      <c r="CP113" s="40">
        <f t="shared" si="256"/>
        <v>0</v>
      </c>
      <c r="CQ113" s="40">
        <f t="shared" si="256"/>
        <v>0</v>
      </c>
      <c r="CR113" s="40">
        <f t="shared" si="256"/>
        <v>0</v>
      </c>
      <c r="CS113" s="40">
        <f t="shared" si="256"/>
        <v>0</v>
      </c>
      <c r="CT113" s="40">
        <f t="shared" si="256"/>
        <v>0</v>
      </c>
      <c r="CU113" s="40">
        <f t="shared" si="256"/>
        <v>0</v>
      </c>
      <c r="CW113" s="40">
        <f t="shared" ref="CW113:DH113" si="257">IFERROR(CW110/CW107,0)</f>
        <v>1.008229098090849</v>
      </c>
      <c r="CX113" s="40">
        <f t="shared" si="257"/>
        <v>1.0703352769679286</v>
      </c>
      <c r="CY113" s="40">
        <f t="shared" si="257"/>
        <v>1.103686635944704</v>
      </c>
      <c r="CZ113" s="40">
        <f t="shared" si="257"/>
        <v>1.1074829931972756</v>
      </c>
      <c r="DA113" s="40">
        <f t="shared" si="257"/>
        <v>1.0737327188940102</v>
      </c>
      <c r="DB113" s="40">
        <f t="shared" si="257"/>
        <v>1.0027210884353743</v>
      </c>
      <c r="DC113" s="40">
        <f t="shared" si="257"/>
        <v>0.9256089532587225</v>
      </c>
      <c r="DD113" s="40">
        <f t="shared" si="257"/>
        <v>0.83870967741935509</v>
      </c>
      <c r="DE113" s="40">
        <f t="shared" si="257"/>
        <v>0.87891156462584996</v>
      </c>
      <c r="DF113" s="40">
        <f t="shared" si="257"/>
        <v>0.90651744568795312</v>
      </c>
      <c r="DG113" s="40">
        <f t="shared" si="257"/>
        <v>0.85918367346938773</v>
      </c>
      <c r="DH113" s="40">
        <f t="shared" si="257"/>
        <v>0.69519420671494381</v>
      </c>
      <c r="DI113" s="82"/>
      <c r="DJ113" s="40">
        <f t="shared" ref="DJ113:DU113" si="258">IFERROR(DJ110/DJ107,0)</f>
        <v>0.88676761026991435</v>
      </c>
      <c r="DK113" s="40">
        <f t="shared" si="258"/>
        <v>0.90925655976676434</v>
      </c>
      <c r="DL113" s="40">
        <f t="shared" si="258"/>
        <v>0.88413429888084294</v>
      </c>
      <c r="DM113" s="40">
        <f t="shared" si="258"/>
        <v>0.92210884353741529</v>
      </c>
      <c r="DN113" s="40">
        <f t="shared" si="258"/>
        <v>0.89499670836076328</v>
      </c>
      <c r="DO113" s="40">
        <f t="shared" si="258"/>
        <v>0.89897959183673459</v>
      </c>
      <c r="DP113" s="40">
        <f t="shared" si="258"/>
        <v>0.87393021724818987</v>
      </c>
      <c r="DQ113" s="40">
        <f t="shared" si="258"/>
        <v>0.8601053324555632</v>
      </c>
      <c r="DR113" s="40">
        <f t="shared" si="258"/>
        <v>0.89217687074829999</v>
      </c>
      <c r="DS113" s="40">
        <f t="shared" si="258"/>
        <v>0.90651744568795312</v>
      </c>
      <c r="DT113" s="40">
        <f t="shared" si="258"/>
        <v>0.9</v>
      </c>
      <c r="DU113" s="40">
        <f t="shared" si="258"/>
        <v>0.89697169190256731</v>
      </c>
      <c r="DV113" s="82"/>
      <c r="DW113" s="40">
        <f t="shared" ref="DW113:EH113" si="259">IFERROR(DW110/DW107,0)</f>
        <v>0.97597103357472048</v>
      </c>
      <c r="DX113" s="40">
        <f t="shared" si="259"/>
        <v>1.0284256559766733</v>
      </c>
      <c r="DY113" s="40">
        <f t="shared" si="259"/>
        <v>1.042132982225153</v>
      </c>
      <c r="DZ113" s="40">
        <f t="shared" si="259"/>
        <v>1.0707482993197244</v>
      </c>
      <c r="EA113" s="40">
        <f t="shared" si="259"/>
        <v>1.0664911125740613</v>
      </c>
      <c r="EB113" s="40">
        <f t="shared" si="259"/>
        <v>1.04353741496599</v>
      </c>
      <c r="EC113" s="40">
        <f t="shared" si="259"/>
        <v>1.0645161290322551</v>
      </c>
      <c r="ED113" s="40">
        <f t="shared" si="259"/>
        <v>1.0651744568795307</v>
      </c>
      <c r="EE113" s="40">
        <f t="shared" si="259"/>
        <v>1.1003401360544185</v>
      </c>
      <c r="EF113" s="40">
        <f t="shared" si="259"/>
        <v>1.0585911784068469</v>
      </c>
      <c r="EG113" s="40">
        <f t="shared" si="259"/>
        <v>1.0248299319727856</v>
      </c>
      <c r="EH113" s="40">
        <f t="shared" si="259"/>
        <v>1.0095457537853858</v>
      </c>
    </row>
    <row r="114" spans="2:138" s="40" customFormat="1" x14ac:dyDescent="0.25">
      <c r="B114" s="106"/>
      <c r="C114" s="106"/>
      <c r="D114" t="s">
        <v>166</v>
      </c>
      <c r="E114" s="55">
        <f>IFERROR(E109/E$86,0)</f>
        <v>0.96046966731898242</v>
      </c>
      <c r="F114" s="55">
        <f>IFERROR(F109/F$86,0)</f>
        <v>0.94922969187675066</v>
      </c>
      <c r="G114" s="55"/>
      <c r="H114" s="55">
        <f>E114-F114</f>
        <v>1.1239975442231764E-2</v>
      </c>
      <c r="I114" s="107"/>
      <c r="J114" s="40">
        <f>IFERROR(J109/J$86,0)</f>
        <v>0.95492198035060682</v>
      </c>
      <c r="K114" s="40">
        <f>IFERROR(K109/K$86,0)</f>
        <v>0.95257806172950599</v>
      </c>
      <c r="M114" s="40">
        <f>J114-K114</f>
        <v>2.3439186211008378E-3</v>
      </c>
      <c r="N114" s="107"/>
      <c r="O114" s="40">
        <f>IFERROR(O109/O$86,0)</f>
        <v>0.96332798533119413</v>
      </c>
      <c r="Q114" s="40">
        <f>J114-O114</f>
        <v>-8.4060049805873005E-3</v>
      </c>
      <c r="R114" s="107"/>
      <c r="S114" s="40">
        <f>IFERROR(S109/S$86,0)</f>
        <v>0</v>
      </c>
      <c r="U114" s="40">
        <f>N114-S114</f>
        <v>0</v>
      </c>
      <c r="V114" s="107"/>
      <c r="W114" s="108"/>
      <c r="X114" s="109"/>
      <c r="Y114" s="108"/>
      <c r="Z114" s="110"/>
      <c r="AB114" s="40">
        <f>IFERROR(AB109/AB$86,0)</f>
        <v>0.95022079486150135</v>
      </c>
      <c r="AC114" s="40">
        <f>IFERROR(AC109/AC$86,0)</f>
        <v>0.97573342991669687</v>
      </c>
      <c r="AD114" s="40">
        <f t="shared" si="231"/>
        <v>-2.5512635055195521E-2</v>
      </c>
      <c r="AE114" s="40">
        <f t="shared" si="232"/>
        <v>-2.6147136372455394E-2</v>
      </c>
      <c r="AG114" s="40">
        <f>IFERROR(AG109/AG$86,0)</f>
        <v>0.95407759303246242</v>
      </c>
      <c r="AH114" s="40">
        <f>IFERROR(AH109/AH$86,0)</f>
        <v>0.95083841463414631</v>
      </c>
      <c r="AI114" s="40">
        <f t="shared" si="233"/>
        <v>3.2391783983161115E-3</v>
      </c>
      <c r="AJ114" s="40">
        <f t="shared" si="234"/>
        <v>3.4066549567861632E-3</v>
      </c>
      <c r="AL114" s="40">
        <f>IFERROR(AL109/AL$86,0)</f>
        <v>0.9548042704626335</v>
      </c>
      <c r="AM114" s="40">
        <f>IFERROR(AM109/AM$86,0)</f>
        <v>0.93523676880222839</v>
      </c>
      <c r="AN114" s="40">
        <f t="shared" si="235"/>
        <v>1.9567501660405107E-2</v>
      </c>
      <c r="AO114" s="40">
        <f t="shared" si="236"/>
        <v>2.0922511082905215E-2</v>
      </c>
      <c r="AQ114" s="40">
        <f>IFERROR(AQ109/AQ$86,0)</f>
        <v>0.96046966731898242</v>
      </c>
      <c r="AR114" s="40">
        <f>IFERROR(AR109/AR$86,0)</f>
        <v>0.94922969187675066</v>
      </c>
      <c r="AS114" s="40">
        <f t="shared" si="237"/>
        <v>1.1239975442231764E-2</v>
      </c>
      <c r="AT114" s="40">
        <f t="shared" si="238"/>
        <v>1.1841154504984797E-2</v>
      </c>
      <c r="AV114" s="40">
        <f>IFERROR(AV109/AV$86,0)</f>
        <v>0.95492198035060682</v>
      </c>
      <c r="AW114" s="40">
        <f>IFERROR(AW109/AW$86,0)</f>
        <v>0.93790962400827871</v>
      </c>
      <c r="AX114" s="40">
        <f t="shared" si="239"/>
        <v>1.7012356342328117E-2</v>
      </c>
      <c r="AY114" s="40">
        <f t="shared" si="240"/>
        <v>1.8138588097245112E-2</v>
      </c>
      <c r="BA114" s="40">
        <f>IFERROR(BA109/BA$86,0)</f>
        <v>0</v>
      </c>
      <c r="BB114" s="40">
        <f>IFERROR(BB109/BB$86,0)</f>
        <v>0.92704314275692734</v>
      </c>
      <c r="BC114" s="40">
        <f t="shared" si="241"/>
        <v>-0.92704314275692734</v>
      </c>
      <c r="BD114" s="40">
        <f t="shared" si="242"/>
        <v>-1</v>
      </c>
      <c r="BF114" s="40">
        <f>IFERROR(BF109/BF$86,0)</f>
        <v>0</v>
      </c>
      <c r="BG114" s="40">
        <f>IFERROR(BG109/BG$86,0)</f>
        <v>0.91932132963988922</v>
      </c>
      <c r="BH114" s="40">
        <f t="shared" si="243"/>
        <v>-0.91932132963988922</v>
      </c>
      <c r="BI114" s="40">
        <f t="shared" si="244"/>
        <v>-1</v>
      </c>
      <c r="BK114" s="40">
        <f>IFERROR(BK109/BK$86,0)</f>
        <v>0</v>
      </c>
      <c r="BL114" s="40">
        <f>IFERROR(BL109/BL$86,0)</f>
        <v>0.93790380473797563</v>
      </c>
      <c r="BM114" s="40">
        <f t="shared" si="245"/>
        <v>-0.93790380473797563</v>
      </c>
      <c r="BN114" s="40">
        <f t="shared" si="246"/>
        <v>-1</v>
      </c>
      <c r="BP114" s="40">
        <f>IFERROR(BP109/BP$86,0)</f>
        <v>0</v>
      </c>
      <c r="BQ114" s="40">
        <f>IFERROR(BQ109/BQ$86,0)</f>
        <v>0.93047179851010997</v>
      </c>
      <c r="BR114" s="40">
        <f t="shared" si="247"/>
        <v>-0.93047179851010997</v>
      </c>
      <c r="BS114" s="40">
        <f t="shared" si="248"/>
        <v>-1</v>
      </c>
      <c r="BU114" s="40">
        <f>IFERROR(BU109/BU$86,0)</f>
        <v>0</v>
      </c>
      <c r="BV114" s="40">
        <f>IFERROR(BV109/BV$86,0)</f>
        <v>0.93514431239388796</v>
      </c>
      <c r="BW114" s="40">
        <f t="shared" si="249"/>
        <v>-0.93514431239388796</v>
      </c>
      <c r="BX114" s="40">
        <f t="shared" si="250"/>
        <v>-1</v>
      </c>
      <c r="BZ114" s="40">
        <f>IFERROR(BZ109/BZ$86,0)</f>
        <v>0</v>
      </c>
      <c r="CA114" s="40">
        <f>IFERROR(CA109/CA$86,0)</f>
        <v>0.95420122610890734</v>
      </c>
      <c r="CB114" s="40">
        <f t="shared" si="251"/>
        <v>-0.95420122610890734</v>
      </c>
      <c r="CC114" s="40">
        <f t="shared" si="252"/>
        <v>-1</v>
      </c>
      <c r="CE114" s="40">
        <f>IFERROR(CE109/CE$86,0)</f>
        <v>0</v>
      </c>
      <c r="CF114" s="40">
        <f>IFERROR(CF109/CF$86,0)</f>
        <v>0.95782073813708257</v>
      </c>
      <c r="CG114" s="40">
        <f t="shared" si="253"/>
        <v>-0.95782073813708257</v>
      </c>
      <c r="CH114" s="40">
        <f t="shared" si="254"/>
        <v>-1</v>
      </c>
      <c r="CJ114" s="40">
        <f t="shared" ref="CJ114:CU114" si="260">IFERROR(CJ109/CJ$86,0)</f>
        <v>0.95022079486150135</v>
      </c>
      <c r="CK114" s="40">
        <f t="shared" si="260"/>
        <v>0.95407759303246242</v>
      </c>
      <c r="CL114" s="40">
        <f t="shared" si="260"/>
        <v>0.9548042704626335</v>
      </c>
      <c r="CM114" s="40">
        <f t="shared" si="260"/>
        <v>0.96046966731898242</v>
      </c>
      <c r="CN114" s="40">
        <f t="shared" si="260"/>
        <v>0.95492198035060682</v>
      </c>
      <c r="CO114" s="40">
        <f t="shared" si="260"/>
        <v>0</v>
      </c>
      <c r="CP114" s="40">
        <f t="shared" si="260"/>
        <v>0</v>
      </c>
      <c r="CQ114" s="40">
        <f t="shared" si="260"/>
        <v>0</v>
      </c>
      <c r="CR114" s="40">
        <f t="shared" si="260"/>
        <v>0</v>
      </c>
      <c r="CS114" s="40">
        <f t="shared" si="260"/>
        <v>0</v>
      </c>
      <c r="CT114" s="40">
        <f t="shared" si="260"/>
        <v>0</v>
      </c>
      <c r="CU114" s="40">
        <f t="shared" si="260"/>
        <v>0</v>
      </c>
      <c r="CW114" s="40">
        <f t="shared" ref="CW114:DH114" si="261">IFERROR(CW109/CW$86,0)</f>
        <v>0.98078770413064364</v>
      </c>
      <c r="CX114" s="40">
        <f t="shared" si="261"/>
        <v>0.96168958742632615</v>
      </c>
      <c r="CY114" s="40">
        <f t="shared" si="261"/>
        <v>0.95174567130286691</v>
      </c>
      <c r="CZ114" s="40">
        <f t="shared" si="261"/>
        <v>0.96075538506934199</v>
      </c>
      <c r="DA114" s="40">
        <f t="shared" si="261"/>
        <v>0.95185293259410564</v>
      </c>
      <c r="DB114" s="40">
        <f t="shared" si="261"/>
        <v>0.9391525963682702</v>
      </c>
      <c r="DC114" s="40">
        <f t="shared" si="261"/>
        <v>0.92958677685950408</v>
      </c>
      <c r="DD114" s="40">
        <f t="shared" si="261"/>
        <v>0.94126339120797931</v>
      </c>
      <c r="DE114" s="40">
        <f t="shared" si="261"/>
        <v>0.94306569343065694</v>
      </c>
      <c r="DF114" s="40">
        <f t="shared" si="261"/>
        <v>0.94606664376502925</v>
      </c>
      <c r="DG114" s="40">
        <f t="shared" si="261"/>
        <v>0.95500945179584118</v>
      </c>
      <c r="DH114" s="40">
        <f t="shared" si="261"/>
        <v>0.94793536804308798</v>
      </c>
      <c r="DI114" s="82"/>
      <c r="DJ114" s="40">
        <f t="shared" ref="DJ114:DU114" si="262">IFERROR(DJ109/DJ$86,0)</f>
        <v>0.97573342991669687</v>
      </c>
      <c r="DK114" s="40">
        <f t="shared" si="262"/>
        <v>0.95083841463414631</v>
      </c>
      <c r="DL114" s="40">
        <f t="shared" si="262"/>
        <v>0.93523676880222839</v>
      </c>
      <c r="DM114" s="40">
        <f t="shared" si="262"/>
        <v>0.94922969187675066</v>
      </c>
      <c r="DN114" s="40">
        <f t="shared" si="262"/>
        <v>0.93790962400827871</v>
      </c>
      <c r="DO114" s="40">
        <f t="shared" si="262"/>
        <v>0.92704314275692734</v>
      </c>
      <c r="DP114" s="40">
        <f t="shared" si="262"/>
        <v>0.91932132963988922</v>
      </c>
      <c r="DQ114" s="40">
        <f t="shared" si="262"/>
        <v>0.93790380473797563</v>
      </c>
      <c r="DR114" s="40">
        <f t="shared" si="262"/>
        <v>0.93047179851010997</v>
      </c>
      <c r="DS114" s="40">
        <f t="shared" si="262"/>
        <v>0.93514431239388796</v>
      </c>
      <c r="DT114" s="40">
        <f t="shared" si="262"/>
        <v>0.95420122610890734</v>
      </c>
      <c r="DU114" s="40">
        <f t="shared" si="262"/>
        <v>0.95782073813708257</v>
      </c>
      <c r="DV114" s="82"/>
      <c r="DW114" s="40">
        <f t="shared" ref="DW114:EH114" si="263">IFERROR(DW109/DW$86,0)</f>
        <v>0.92281356987239338</v>
      </c>
      <c r="DX114" s="40">
        <f t="shared" si="263"/>
        <v>0.92676518883415437</v>
      </c>
      <c r="DY114" s="40">
        <f t="shared" si="263"/>
        <v>0.92762965133313802</v>
      </c>
      <c r="DZ114" s="40">
        <f t="shared" si="263"/>
        <v>0.92916174734356549</v>
      </c>
      <c r="EA114" s="40">
        <f t="shared" si="263"/>
        <v>0.92889908256880738</v>
      </c>
      <c r="EB114" s="40">
        <f t="shared" si="263"/>
        <v>0.92744860943168073</v>
      </c>
      <c r="EC114" s="40">
        <f t="shared" si="263"/>
        <v>0.92931034482758623</v>
      </c>
      <c r="ED114" s="40">
        <f t="shared" si="263"/>
        <v>0.92801835388586174</v>
      </c>
      <c r="EE114" s="40">
        <f t="shared" si="263"/>
        <v>0.93093525179856118</v>
      </c>
      <c r="EF114" s="40">
        <f t="shared" si="263"/>
        <v>0.92867455963037826</v>
      </c>
      <c r="EG114" s="40">
        <f t="shared" si="263"/>
        <v>0.92650676506765073</v>
      </c>
      <c r="EH114" s="40">
        <f t="shared" si="263"/>
        <v>0.92546771273385642</v>
      </c>
    </row>
    <row r="115" spans="2:138" x14ac:dyDescent="0.25">
      <c r="B115" s="51">
        <v>91006</v>
      </c>
      <c r="C115" s="51"/>
      <c r="D115" t="s">
        <v>167</v>
      </c>
      <c r="E115" s="15">
        <f>_xll.OneStreamExcelAddIn.XFFunctions.XFGetCell("TRUE", "CONSOL", $D$3,"TOT_Entity","USD","Actual",$E$3,"PERIODIC",$B115,"TOPFLOW","TOP","TOP","10",$C115,"top3","Open_Acute_DIV1","TOP5","TOP6","REPORTED","TOP8")</f>
        <v>42</v>
      </c>
      <c r="F115" s="15">
        <f>_xll.OneStreamExcelAddIn.XFFunctions.XFGetCell("TRUE", "CONSOL", $D$3,"TOT_Entity","Aggregated","Budget_Working",$E$3,"PERIODIC",$B115,"TOPFLOW","TOP","TOP","10",$C115,"top3","Open_Acute_DIV1","TOP5","TOP6","REPORTED","TOP8")</f>
        <v>0</v>
      </c>
      <c r="G115" s="15">
        <f>E115-F115</f>
        <v>42</v>
      </c>
      <c r="H115" s="55">
        <f>E115-F115</f>
        <v>42</v>
      </c>
      <c r="I115" s="41"/>
      <c r="J115" s="15">
        <f>_xll.OneStreamExcelAddIn.XFFunctions.XFGetCell("TRUE", "CONSOL", $D$3,"TOT_Entity","USD","Actual",$E$3,"YTD",$B115,"TOPFLOW","TOP","TOP","10",$C115,"top3","Open_Acute_DIV1","TOP5","TOP6","REPORTED","TOP8")</f>
        <v>173</v>
      </c>
      <c r="K115" s="15">
        <f>_xll.OneStreamExcelAddIn.XFFunctions.XFGetCell("TRUE", "CONSOL", $D$3,"TOT_Entity","Aggregated","Budget_Working",$E$3,"YTD",$B115,"TOPFLOW","TOP","TOP","10",$C115,"top3","Open_Acute_DIV1","TOP5","TOP6","REPORTED","TOP8")</f>
        <v>0</v>
      </c>
      <c r="L115" s="15">
        <f>J115-K115</f>
        <v>173</v>
      </c>
      <c r="M115" s="40">
        <f>J115-K115</f>
        <v>173</v>
      </c>
      <c r="N115" s="41"/>
      <c r="O115" s="15">
        <f>_xll.OneStreamExcelAddIn.XFFunctions.XFGetCell("TRUE", "CONSOL", $D$3,"TOT_Entity","USD","Actual",$F$3,"YTD",$B115,"TOPFLOW","TOP","TOP","10",$C115,"top3","Open_Acute_DIV1","TOP5","TOP6","REPORTED","TOP8")</f>
        <v>149</v>
      </c>
      <c r="P115" s="15">
        <f>_xll.OneStreamExcelAddIn.XFFunctions.XFGetCell("TRUE", "CONSOL", $D$3,"TOT_Entity","USD","Actual",$E$3,"YTD",$B115,"TOPFLOW","TOP","TOP","10",$C115,"top3","Open_Acute_DIV1","TOP5","TOP6","REPORTED","VAR_BW_PY_Actual")</f>
        <v>24</v>
      </c>
      <c r="Q115" s="40">
        <f>IFERROR(P115/O115,0)</f>
        <v>0.16107382550335569</v>
      </c>
      <c r="R115" s="41"/>
      <c r="S115" s="15">
        <f>_xll.OneStreamExcelAddIn.XFFunctions.XFGetCell("TRUE", "CONSOL", $D$3,"TOT_Entity","USD","MIDFCST",$E$3,"MTD",$B115,"TOPFLOW","TOP","TOP","10",$C115,"top3","Open_Acute_DIV1","TOP5","TOP6","REPORTED","TOP8")</f>
        <v>0</v>
      </c>
      <c r="T115" s="15">
        <f>E115-S115</f>
        <v>42</v>
      </c>
      <c r="U115" s="40">
        <f>IFERROR(T115/S115,0)</f>
        <v>0</v>
      </c>
      <c r="V115" s="41"/>
      <c r="W115" s="42"/>
      <c r="X115" s="43"/>
      <c r="Y115" s="42"/>
      <c r="Z115" s="44"/>
      <c r="AB115" s="15">
        <f>_xll.OneStreamExcelAddIn.XFFunctions.XFGetCell("TRUE", "CONSOL", $D$3,"TOT_Entity","USD","Actual",[1]Setup!C4,"PERIODIC",$B115,"TOPFLOW","TOP","TOP","10",$C115,"top3","Open_Acute_DIV1","TOP5","TOP6","REPORTED","TOP8")</f>
        <v>47</v>
      </c>
      <c r="AC115" s="15">
        <f>_xll.OneStreamExcelAddIn.XFFunctions.XFGetCell("TRUE", "CONSOL", $D$3,"TOT_Entity","Aggregated","Budget_Working",[1]Setup!C4,"PERIODIC",$B115,"TOPFLOW","TOP","TOP","10",$C115,"top3","Open_Acute_DIV1","TOP5","TOP6","REPORTED","TOP8")</f>
        <v>0</v>
      </c>
      <c r="AD115" s="15"/>
      <c r="AE115" s="40"/>
      <c r="AG115" s="15">
        <f>_xll.OneStreamExcelAddIn.XFFunctions.XFGetCell("TRUE", "CONSOL", $D$3,"TOT_Entity","USD","Actual",[1]Setup!C5,"PERIODIC",$B115,"TOPFLOW","TOP","TOP","10",$C115,"top3","Open_Acute_DIV1","TOP5","TOP6","REPORTED","TOP8")</f>
        <v>41</v>
      </c>
      <c r="AH115" s="15">
        <f>_xll.OneStreamExcelAddIn.XFFunctions.XFGetCell("TRUE", "CONSOL", $D$3,"TOT_Entity","Aggregated","Budget_Working",[1]Setup!C5,"PERIODIC",$B115,"TOPFLOW","TOP","TOP","10",$C115,"top3","Open_Acute_DIV1","TOP5","TOP6","REPORTED","TOP8")</f>
        <v>0</v>
      </c>
      <c r="AI115" s="15"/>
      <c r="AJ115" s="40"/>
      <c r="AL115" s="15">
        <f>_xll.OneStreamExcelAddIn.XFFunctions.XFGetCell("TRUE", "CONSOL", $D$3,"TOT_Entity","USD","Actual",[1]Setup!C6,"PERIODIC",$B115,"TOPFLOW","TOP","TOP","10",$C115,"top3","Open_Acute_DIV1","TOP5","TOP6","REPORTED","TOP8")</f>
        <v>43</v>
      </c>
      <c r="AM115" s="15">
        <f>_xll.OneStreamExcelAddIn.XFFunctions.XFGetCell("TRUE", "CONSOL", $D$3,"TOT_Entity","Aggregated","Budget_Working",[1]Setup!C6,"PERIODIC",$B115,"TOPFLOW","TOP","TOP","10",$C115,"top3","Open_Acute_DIV1","TOP5","TOP6","REPORTED","TOP8")</f>
        <v>0</v>
      </c>
      <c r="AN115" s="15">
        <f t="shared" si="235"/>
        <v>43</v>
      </c>
      <c r="AO115" s="40">
        <f t="shared" si="236"/>
        <v>0</v>
      </c>
      <c r="AQ115" s="15">
        <f>_xll.OneStreamExcelAddIn.XFFunctions.XFGetCell("TRUE", "CONSOL", $D$3,"TOT_Entity","USD","Actual",[1]Setup!C7,"PERIODIC",$B115,"TOPFLOW","TOP","TOP","10",$C115,"top3","Open_Acute_DIV1","TOP5","TOP6","REPORTED","TOP8")</f>
        <v>42</v>
      </c>
      <c r="AR115" s="15">
        <f>_xll.OneStreamExcelAddIn.XFFunctions.XFGetCell("TRUE", "CONSOL", $D$3,"TOT_Entity","Aggregated","Budget_Working",[1]Setup!C7,"PERIODIC",$B115,"TOPFLOW","TOP","TOP","10",$C115,"top3","Open_Acute_DIV1","TOP5","TOP6","REPORTED","TOP8")</f>
        <v>0</v>
      </c>
      <c r="AS115" s="15">
        <f t="shared" si="237"/>
        <v>42</v>
      </c>
      <c r="AT115" s="40">
        <f t="shared" si="238"/>
        <v>0</v>
      </c>
      <c r="AV115" s="15">
        <f>_xll.OneStreamExcelAddIn.XFFunctions.XFGetCell("TRUE", "CONSOL", $D$3,"TOT_Entity","USD","Actual",[1]Setup!C8,"PERIODIC",$B115,"TOPFLOW","TOP","TOP","10",$C115,"top3","Open_Acute_DIV1","TOP5","TOP6","REPORTED","TOP8")</f>
        <v>-173</v>
      </c>
      <c r="AW115" s="15">
        <f>_xll.OneStreamExcelAddIn.XFFunctions.XFGetCell("TRUE", "CONSOL", $D$3,"TOT_Entity","Aggregated","Budget_Working",[1]Setup!C8,"PERIODIC",$B115,"TOPFLOW","TOP","TOP","10",$C115,"top3","Open_Acute_DIV1","TOP5","TOP6","REPORTED","TOP8")</f>
        <v>0</v>
      </c>
      <c r="AX115" s="15">
        <f t="shared" si="239"/>
        <v>-173</v>
      </c>
      <c r="AY115" s="40">
        <f t="shared" si="240"/>
        <v>0</v>
      </c>
      <c r="BA115" s="15">
        <f>_xll.OneStreamExcelAddIn.XFFunctions.XFGetCell("TRUE", "CONSOL", $D$3,"TOT_Entity","USD","Actual",[1]Setup!C9,"PERIODIC",$B115,"TOPFLOW","TOP","TOP","10",$C115,"top3","Open_Acute_DIV1","TOP5","TOP6","REPORTED","TOP8")</f>
        <v>0</v>
      </c>
      <c r="BB115" s="15">
        <f>_xll.OneStreamExcelAddIn.XFFunctions.XFGetCell("TRUE", "CONSOL", $D$3,"TOT_Entity","Aggregated","Budget_Working",[1]Setup!C9,"PERIODIC",$B115,"TOPFLOW","TOP","TOP","10",$C115,"top3","Open_Acute_DIV1","TOP5","TOP6","REPORTED","TOP8")</f>
        <v>0</v>
      </c>
      <c r="BC115" s="15">
        <f t="shared" si="241"/>
        <v>0</v>
      </c>
      <c r="BD115" s="40">
        <f t="shared" si="242"/>
        <v>0</v>
      </c>
      <c r="BF115" s="15">
        <f>_xll.OneStreamExcelAddIn.XFFunctions.XFGetCell("TRUE", "CONSOL", $D$3,"TOT_Entity","USD","Actual",[1]Setup!C10,"PERIODIC",$B115,"TOPFLOW","TOP","TOP","10",$C115,"top3","Open_Acute_DIV1","TOP5","TOP6","REPORTED","TOP8")</f>
        <v>0</v>
      </c>
      <c r="BG115" s="15">
        <f>_xll.OneStreamExcelAddIn.XFFunctions.XFGetCell("TRUE", "CONSOL", $D$3,"TOT_Entity","Aggregated","Budget_Working",[1]Setup!C10,"PERIODIC",$B115,"TOPFLOW","TOP","TOP","10",$C115,"top3","Open_Acute_DIV1","TOP5","TOP6","REPORTED","TOP8")</f>
        <v>0</v>
      </c>
      <c r="BH115" s="15">
        <f t="shared" si="243"/>
        <v>0</v>
      </c>
      <c r="BI115" s="40">
        <f t="shared" si="244"/>
        <v>0</v>
      </c>
      <c r="BK115" s="15">
        <f>_xll.OneStreamExcelAddIn.XFFunctions.XFGetCell("TRUE", "CONSOL", $D$3,"TOT_Entity","USD","Actual",[1]Setup!C11,"PERIODIC",$B115,"TOPFLOW","TOP","TOP","10",$C115,"top3","Open_Acute_DIV1","TOP5","TOP6","REPORTED","TOP8")</f>
        <v>0</v>
      </c>
      <c r="BL115" s="15">
        <f>_xll.OneStreamExcelAddIn.XFFunctions.XFGetCell("TRUE", "CONSOL", $D$3,"TOT_Entity","Aggregated","Budget_Working",[1]Setup!C11,"PERIODIC",$B115,"TOPFLOW","TOP","TOP","10",$C115,"top3","Open_Acute_DIV1","TOP5","TOP6","REPORTED","TOP8")</f>
        <v>0</v>
      </c>
      <c r="BM115" s="15">
        <f t="shared" si="245"/>
        <v>0</v>
      </c>
      <c r="BN115" s="40">
        <f t="shared" si="246"/>
        <v>0</v>
      </c>
      <c r="BP115" s="15">
        <f>_xll.OneStreamExcelAddIn.XFFunctions.XFGetCell("TRUE", "CONSOL", $D$3,"TOT_Entity","USD","Actual",[1]Setup!C12,"PERIODIC",$B115,"TOPFLOW","TOP","TOP","10",$C115,"top3","Open_Acute_DIV1","TOP5","TOP6","REPORTED","TOP8")</f>
        <v>0</v>
      </c>
      <c r="BQ115" s="15">
        <f>_xll.OneStreamExcelAddIn.XFFunctions.XFGetCell("TRUE", "CONSOL", $D$3,"TOT_Entity","Aggregated","Budget_Working",[1]Setup!C12,"PERIODIC",$B115,"TOPFLOW","TOP","TOP","10",$C115,"top3","Open_Acute_DIV1","TOP5","TOP6","REPORTED","TOP8")</f>
        <v>0</v>
      </c>
      <c r="BR115" s="15">
        <f t="shared" si="247"/>
        <v>0</v>
      </c>
      <c r="BS115" s="40">
        <f t="shared" si="248"/>
        <v>0</v>
      </c>
      <c r="BU115" s="15">
        <f>_xll.OneStreamExcelAddIn.XFFunctions.XFGetCell("TRUE", "CONSOL", $D$3,"TOT_Entity","USD","Actual",[1]Setup!C13,"PERIODIC",$B115,"TOPFLOW","TOP","TOP","10",$C115,"top3","Open_Acute_DIV1","TOP5","TOP6","REPORTED","TOP8")</f>
        <v>0</v>
      </c>
      <c r="BV115" s="15">
        <f>_xll.OneStreamExcelAddIn.XFFunctions.XFGetCell("TRUE", "CONSOL", $D$3,"TOT_Entity","Aggregated","Budget_Working",[1]Setup!C13,"PERIODIC",$B115,"TOPFLOW","TOP","TOP","10",$C115,"top3","Open_Acute_DIV1","TOP5","TOP6","REPORTED","TOP8")</f>
        <v>0</v>
      </c>
      <c r="BW115" s="15">
        <f t="shared" si="249"/>
        <v>0</v>
      </c>
      <c r="BX115" s="40">
        <f t="shared" si="250"/>
        <v>0</v>
      </c>
      <c r="BZ115" s="15">
        <f>_xll.OneStreamExcelAddIn.XFFunctions.XFGetCell("TRUE", "CONSOL", $D$3,"TOT_Entity","USD","Actual",[1]Setup!C14,"PERIODIC",$B115,"TOPFLOW","TOP","TOP","10",$C115,"top3","Open_Acute_DIV1","TOP5","TOP6","REPORTED","TOP8")</f>
        <v>0</v>
      </c>
      <c r="CA115" s="15">
        <f>_xll.OneStreamExcelAddIn.XFFunctions.XFGetCell("TRUE", "CONSOL", $D$3,"TOT_Entity","Aggregated","Budget_Working",[1]Setup!C14,"PERIODIC",$B115,"TOPFLOW","TOP","TOP","10",$C115,"top3","Open_Acute_DIV1","TOP5","TOP6","REPORTED","TOP8")</f>
        <v>0</v>
      </c>
      <c r="CB115" s="15">
        <f t="shared" si="251"/>
        <v>0</v>
      </c>
      <c r="CC115" s="40">
        <f t="shared" si="252"/>
        <v>0</v>
      </c>
      <c r="CE115" s="15">
        <f>_xll.OneStreamExcelAddIn.XFFunctions.XFGetCell("TRUE", "CONSOL", $D$3,"TOT_Entity","USD","Actual",[1]Setup!C15,"PERIODIC",$B115,"TOPFLOW","TOP","TOP","10",$C115,"top3","Open_Acute_DIV1","TOP5","TOP6","REPORTED","TOP8")</f>
        <v>0</v>
      </c>
      <c r="CF115" s="15">
        <f>_xll.OneStreamExcelAddIn.XFFunctions.XFGetCell("TRUE", "CONSOL", $D$3,"TOT_Entity","Aggregated","Budget_Working",[1]Setup!C15,"PERIODIC",$B115,"TOPFLOW","TOP","TOP","10",$C115,"top3","Open_Acute_DIV1","TOP5","TOP6","REPORTED","TOP8")</f>
        <v>0</v>
      </c>
      <c r="CG115" s="15">
        <f t="shared" si="253"/>
        <v>0</v>
      </c>
      <c r="CH115" s="40">
        <f t="shared" si="254"/>
        <v>0</v>
      </c>
      <c r="CI115" s="15"/>
      <c r="CJ115" s="15">
        <f>_xll.OneStreamExcelAddIn.XFFunctions.XFGetCell("TRUE", "CONSOL", $D$3,"TOT_Entity","USD","Actual",[1]Setup!C4,"PERIODIC",$B115,"TOPFLOW","TOP","TOP","10",$C115,"top3","Open_Acute_DIV1","TOP5","TOP6","REPORTED","TOP8")</f>
        <v>47</v>
      </c>
      <c r="CK115" s="15">
        <f>_xll.OneStreamExcelAddIn.XFFunctions.XFGetCell("TRUE", "CONSOL", $D$3,"TOT_Entity","USD","Actual",[1]Setup!C5,"PERIODIC",$B115,"TOPFLOW","TOP","TOP","10",$C115,"top3","Open_Acute_DIV1","TOP5","TOP6","REPORTED","TOP8")</f>
        <v>41</v>
      </c>
      <c r="CL115" s="15">
        <f>_xll.OneStreamExcelAddIn.XFFunctions.XFGetCell("TRUE", "CONSOL", $D$3,"TOT_Entity","USD","Actual",[1]Setup!C6,"PERIODIC",$B115,"TOPFLOW","TOP","TOP","10",$C115,"top3","Open_Acute_DIV1","TOP5","TOP6","REPORTED","TOP8")</f>
        <v>43</v>
      </c>
      <c r="CM115" s="15">
        <f>_xll.OneStreamExcelAddIn.XFFunctions.XFGetCell("TRUE", "CONSOL", $D$3,"TOT_Entity","USD","Actual",[1]Setup!C7,"PERIODIC",$B115,"TOPFLOW","TOP","TOP","10",$C115,"top3","Open_Acute_DIV1","TOP5","TOP6","REPORTED","TOP8")</f>
        <v>42</v>
      </c>
      <c r="CN115" s="15">
        <f>_xll.OneStreamExcelAddIn.XFFunctions.XFGetCell("TRUE", "CONSOL", $D$3,"TOT_Entity","USD","Actual",[1]Setup!C8,"PERIODIC",$B115,"TOPFLOW","TOP","TOP","10",$C115,"top3","Open_Acute_DIV1","TOP5","TOP6","REPORTED","TOP8")</f>
        <v>-173</v>
      </c>
      <c r="CO115" s="15">
        <f>_xll.OneStreamExcelAddIn.XFFunctions.XFGetCell("TRUE", "CONSOL", $D$3,"TOT_Entity","USD","Actual",[1]Setup!C9,"PERIODIC",$B115,"TOPFLOW","TOP","TOP","10",$C115,"top3","Open_Acute_DIV1","TOP5","TOP6","REPORTED","TOP8")</f>
        <v>0</v>
      </c>
      <c r="CP115" s="15">
        <f>_xll.OneStreamExcelAddIn.XFFunctions.XFGetCell("TRUE", "CONSOL", $D$3,"TOT_Entity","USD","Actual",[1]Setup!C10,"PERIODIC",$B115,"TOPFLOW","TOP","TOP","10",$C115,"top3","Open_Acute_DIV1","TOP5","TOP6","REPORTED","TOP8")</f>
        <v>0</v>
      </c>
      <c r="CQ115" s="15">
        <f>_xll.OneStreamExcelAddIn.XFFunctions.XFGetCell("TRUE", "CONSOL", $D$3,"TOT_Entity","USD","Actual",[1]Setup!C11,"PERIODIC",$B115,"TOPFLOW","TOP","TOP","10",$C115,"top3","Open_Acute_DIV1","TOP5","TOP6","REPORTED","TOP8")</f>
        <v>0</v>
      </c>
      <c r="CR115" s="15">
        <f>_xll.OneStreamExcelAddIn.XFFunctions.XFGetCell("TRUE", "CONSOL", $D$3,"TOT_Entity","USD","Actual",[1]Setup!C12,"PERIODIC",$B115,"TOPFLOW","TOP","TOP","10",$C115,"top3","Open_Acute_DIV1","TOP5","TOP6","REPORTED","TOP8")</f>
        <v>0</v>
      </c>
      <c r="CS115" s="15">
        <f>_xll.OneStreamExcelAddIn.XFFunctions.XFGetCell("TRUE", "CONSOL", $D$3,"TOT_Entity","USD","Actual",[1]Setup!C13,"PERIODIC",$B115,"TOPFLOW","TOP","TOP","10",$C115,"top3","Open_Acute_DIV1","TOP5","TOP6","REPORTED","TOP8")</f>
        <v>0</v>
      </c>
      <c r="CT115" s="15">
        <f>_xll.OneStreamExcelAddIn.XFFunctions.XFGetCell("TRUE", "CONSOL", $D$3,"TOT_Entity","USD","Actual",[1]Setup!C14,"PERIODIC",$B115,"TOPFLOW","TOP","TOP","10",$C115,"top3","Open_Acute_DIV1","TOP5","TOP6","REPORTED","TOP8")</f>
        <v>0</v>
      </c>
      <c r="CU115" s="15">
        <f>_xll.OneStreamExcelAddIn.XFFunctions.XFGetCell("TRUE", "CONSOL", $D$3,"TOT_Entity","USD","Actual",[1]Setup!C15,"PERIODIC",$B115,"TOPFLOW","TOP","TOP","10",$C115,"top3","Open_Acute_DIV1","TOP5","TOP6","REPORTED","TOP8")</f>
        <v>0</v>
      </c>
      <c r="CV115" s="15"/>
      <c r="CW115" s="15">
        <f>_xll.OneStreamExcelAddIn.XFFunctions.XFGetCell("TRUE", "CONSOL", $D$3,"TOT_Entity","USD","Actual",[1]Setup!C17,"PERIODIC",$B115,"TOPFLOW","TOP","TOP","10",$C115,"top3","Open_Acute_DIV1","TOP5","TOP6","REPORTED","TOP8")</f>
        <v>38</v>
      </c>
      <c r="CX115" s="15">
        <f>_xll.OneStreamExcelAddIn.XFFunctions.XFGetCell("TRUE", "CONSOL", $D$3,"TOT_Entity","USD","Actual",[1]Setup!C18,"PERIODIC",$B115,"TOPFLOW","TOP","TOP","10",$C115,"top3","Open_Acute_DIV1","TOP5","TOP6","REPORTED","TOP8")</f>
        <v>38</v>
      </c>
      <c r="CY115" s="15">
        <f>_xll.OneStreamExcelAddIn.XFFunctions.XFGetCell("TRUE", "CONSOL", $D$3,"TOT_Entity","USD","Actual",[1]Setup!C19,"PERIODIC",$B115,"TOPFLOW","TOP","TOP","10",$C115,"top3","Open_Acute_DIV1","TOP5","TOP6","REPORTED","TOP8")</f>
        <v>43</v>
      </c>
      <c r="CZ115" s="15">
        <f>_xll.OneStreamExcelAddIn.XFFunctions.XFGetCell("TRUE", "CONSOL", $D$3,"TOT_Entity","USD","Actual",[1]Setup!C20,"PERIODIC",$B115,"TOPFLOW","TOP","TOP","10",$C115,"top3","Open_Acute_DIV1","TOP5","TOP6","REPORTED","TOP8")</f>
        <v>30</v>
      </c>
      <c r="DA115" s="15">
        <f>_xll.OneStreamExcelAddIn.XFFunctions.XFGetCell("TRUE", "CONSOL", $D$3,"TOT_Entity","USD","Actual",[1]Setup!C21,"PERIODIC",$B115,"TOPFLOW","TOP","TOP","10",$C115,"top3","Open_Acute_DIV1","TOP5","TOP6","REPORTED","TOP8")</f>
        <v>35</v>
      </c>
      <c r="DB115" s="15">
        <f>_xll.OneStreamExcelAddIn.XFFunctions.XFGetCell("TRUE", "CONSOL", $D$3,"TOT_Entity","USD","Actual",[1]Setup!C22,"PERIODIC",$B115,"TOPFLOW","TOP","TOP","10",$C115,"top3","Open_Acute_DIV1","TOP5","TOP6","REPORTED","TOP8")</f>
        <v>42</v>
      </c>
      <c r="DC115" s="15">
        <f>_xll.OneStreamExcelAddIn.XFFunctions.XFGetCell("TRUE", "CONSOL", $D$3,"TOT_Entity","USD","Actual",[1]Setup!C23,"PERIODIC",$B115,"TOPFLOW","TOP","TOP","10",$C115,"top3","Open_Acute_DIV1","TOP5","TOP6","REPORTED","TOP8")</f>
        <v>45</v>
      </c>
      <c r="DD115" s="15">
        <f>_xll.OneStreamExcelAddIn.XFFunctions.XFGetCell("TRUE", "CONSOL", $D$3,"TOT_Entity","USD","Actual",[1]Setup!C24,"PERIODIC",$B115,"TOPFLOW","TOP","TOP","10",$C115,"top3","Open_Acute_DIV1","TOP5","TOP6","REPORTED","TOP8")</f>
        <v>41</v>
      </c>
      <c r="DE115" s="15">
        <f>_xll.OneStreamExcelAddIn.XFFunctions.XFGetCell("TRUE", "CONSOL", $D$3,"TOT_Entity","USD","Actual",[1]Setup!C25,"PERIODIC",$B115,"TOPFLOW","TOP","TOP","10",$C115,"top3","Open_Acute_DIV1","TOP5","TOP6","REPORTED","TOP8")</f>
        <v>48</v>
      </c>
      <c r="DF115" s="15">
        <f>_xll.OneStreamExcelAddIn.XFFunctions.XFGetCell("TRUE", "CONSOL", $D$3,"TOT_Entity","USD","Actual",[1]Setup!C26,"PERIODIC",$B115,"TOPFLOW","TOP","TOP","10",$C115,"top3","Open_Acute_DIV1","TOP5","TOP6","REPORTED","TOP8")</f>
        <v>50</v>
      </c>
      <c r="DG115" s="15">
        <f>_xll.OneStreamExcelAddIn.XFFunctions.XFGetCell("TRUE", "CONSOL", $D$3,"TOT_Entity","USD","Actual",[1]Setup!C27,"PERIODIC",$B115,"TOPFLOW","TOP","TOP","10",$C115,"top3","Open_Acute_DIV1","TOP5","TOP6","REPORTED","TOP8")</f>
        <v>34</v>
      </c>
      <c r="DH115" s="15">
        <f>_xll.OneStreamExcelAddIn.XFFunctions.XFGetCell("TRUE", "CONSOL", $D$3,"TOT_Entity","USD","Actual",[1]Setup!C28,"PERIODIC",$B115,"TOPFLOW","TOP","TOP","10",$C115,"top3","Open_Acute_DIV1","TOP5","TOP6","REPORTED","TOP8")</f>
        <v>37</v>
      </c>
      <c r="DI115" s="15"/>
      <c r="DJ115" s="15">
        <f>_xll.OneStreamExcelAddIn.XFFunctions.XFGetCell("TRUE", "CONSOL", $D$3,"TOT_Entity","Aggregated","Budget_Working",[1]Setup!C4,"PERIODIC",$B115,"TOPFLOW","TOP","TOP","10",$C115,"top3","Open_Acute_DIV1","TOP5","TOP6","REPORTED","TOP8")</f>
        <v>0</v>
      </c>
      <c r="DK115" s="15">
        <f>_xll.OneStreamExcelAddIn.XFFunctions.XFGetCell("TRUE", "CONSOL", $D$3,"TOT_Entity","Aggregated","Budget_Working",[1]Setup!C5,"PERIODIC",$B115,"TOPFLOW","TOP","TOP","10",$C115,"top3","Open_Acute_DIV1","TOP5","TOP6","REPORTED","TOP8")</f>
        <v>0</v>
      </c>
      <c r="DL115" s="15">
        <f>_xll.OneStreamExcelAddIn.XFFunctions.XFGetCell("TRUE", "CONSOL", $D$3,"TOT_Entity","Aggregated","Budget_Working",[1]Setup!C6,"PERIODIC",$B115,"TOPFLOW","TOP","TOP","10",$C115,"top3","Open_Acute_DIV1","TOP5","TOP6","REPORTED","TOP8")</f>
        <v>0</v>
      </c>
      <c r="DM115" s="15">
        <f>_xll.OneStreamExcelAddIn.XFFunctions.XFGetCell("TRUE", "CONSOL", $D$3,"TOT_Entity","Aggregated","Budget_Working",[1]Setup!C7,"PERIODIC",$B115,"TOPFLOW","TOP","TOP","10",$C115,"top3","Open_Acute_DIV1","TOP5","TOP6","REPORTED","TOP8")</f>
        <v>0</v>
      </c>
      <c r="DN115" s="15">
        <f>_xll.OneStreamExcelAddIn.XFFunctions.XFGetCell("TRUE", "CONSOL", $D$3,"TOT_Entity","Aggregated","Budget_Working",[1]Setup!C8,"PERIODIC",$B115,"TOPFLOW","TOP","TOP","10",$C115,"top3","Open_Acute_DIV1","TOP5","TOP6","REPORTED","TOP8")</f>
        <v>0</v>
      </c>
      <c r="DO115" s="15">
        <f>_xll.OneStreamExcelAddIn.XFFunctions.XFGetCell("TRUE", "CONSOL", $D$3,"TOT_Entity","Aggregated","Budget_Working",[1]Setup!C9,"PERIODIC",$B115,"TOPFLOW","TOP","TOP","10",$C115,"top3","Open_Acute_DIV1","TOP5","TOP6","REPORTED","TOP8")</f>
        <v>0</v>
      </c>
      <c r="DP115" s="15">
        <f>_xll.OneStreamExcelAddIn.XFFunctions.XFGetCell("TRUE", "CONSOL", $D$3,"TOT_Entity","Aggregated","Budget_Working",[1]Setup!C10,"PERIODIC",$B115,"TOPFLOW","TOP","TOP","10",$C115,"top3","Open_Acute_DIV1","TOP5","TOP6","REPORTED","TOP8")</f>
        <v>0</v>
      </c>
      <c r="DQ115" s="15">
        <f>_xll.OneStreamExcelAddIn.XFFunctions.XFGetCell("TRUE", "CONSOL", $D$3,"TOT_Entity","Aggregated","Budget_Working",[1]Setup!C11,"PERIODIC",$B115,"TOPFLOW","TOP","TOP","10",$C115,"top3","Open_Acute_DIV1","TOP5","TOP6","REPORTED","TOP8")</f>
        <v>0</v>
      </c>
      <c r="DR115" s="15">
        <f>_xll.OneStreamExcelAddIn.XFFunctions.XFGetCell("TRUE", "CONSOL", $D$3,"TOT_Entity","Aggregated","Budget_Working",[1]Setup!C12,"PERIODIC",$B115,"TOPFLOW","TOP","TOP","10",$C115,"top3","Open_Acute_DIV1","TOP5","TOP6","REPORTED","TOP8")</f>
        <v>0</v>
      </c>
      <c r="DS115" s="15">
        <f>_xll.OneStreamExcelAddIn.XFFunctions.XFGetCell("TRUE", "CONSOL", $D$3,"TOT_Entity","Aggregated","Budget_Working",[1]Setup!C13,"PERIODIC",$B115,"TOPFLOW","TOP","TOP","10",$C115,"top3","Open_Acute_DIV1","TOP5","TOP6","REPORTED","TOP8")</f>
        <v>0</v>
      </c>
      <c r="DT115" s="15">
        <f>_xll.OneStreamExcelAddIn.XFFunctions.XFGetCell("TRUE", "CONSOL", $D$3,"TOT_Entity","Aggregated","Budget_Working",[1]Setup!C14,"PERIODIC",$B115,"TOPFLOW","TOP","TOP","10",$C115,"top3","Open_Acute_DIV1","TOP5","TOP6","REPORTED","TOP8")</f>
        <v>0</v>
      </c>
      <c r="DU115" s="15">
        <f>_xll.OneStreamExcelAddIn.XFFunctions.XFGetCell("TRUE", "CONSOL", $D$3,"TOT_Entity","Aggregated","Budget_Working",[1]Setup!C15,"PERIODIC",$B115,"TOPFLOW","TOP","TOP","10",$C115,"top3","Open_Acute_DIV1","TOP5","TOP6","REPORTED","TOP8")</f>
        <v>0</v>
      </c>
      <c r="DV115" s="15"/>
      <c r="DW115" s="15">
        <f>_xll.OneStreamExcelAddIn.XFFunctions.XFGetCell("TRUE", "CONSOL", $D$3,"TOT_Entity","USD","Budget_Final",[1]Setup!C17,"PERIODIC",$B115,"TOPFLOW","TOP","TOP","10",$C115,"top3","Open_Acute_DIV1","TOP5","TOP6","REPORTED","TOP8")</f>
        <v>0</v>
      </c>
      <c r="DX115" s="15">
        <f>_xll.OneStreamExcelAddIn.XFFunctions.XFGetCell("TRUE", "CONSOL", $D$3,"TOT_Entity","USD","Budget_Final",[1]Setup!C18,"PERIODIC",$B115,"TOPFLOW","TOP","TOP","10",$C115,"top3","Open_Acute_DIV1","TOP5","TOP6","REPORTED","TOP8")</f>
        <v>0</v>
      </c>
      <c r="DY115" s="15">
        <f>_xll.OneStreamExcelAddIn.XFFunctions.XFGetCell("TRUE", "CONSOL", $D$3,"TOT_Entity","USD","Budget_Final",[1]Setup!C19,"PERIODIC",$B115,"TOPFLOW","TOP","TOP","10",$C115,"top3","Open_Acute_DIV1","TOP5","TOP6","REPORTED","TOP8")</f>
        <v>0</v>
      </c>
      <c r="DZ115" s="15">
        <f>_xll.OneStreamExcelAddIn.XFFunctions.XFGetCell("TRUE", "CONSOL", $D$3,"TOT_Entity","USD","Budget_Final",[1]Setup!C20,"PERIODIC",$B115,"TOPFLOW","TOP","TOP","10",$C115,"top3","Open_Acute_DIV1","TOP5","TOP6","REPORTED","TOP8")</f>
        <v>0</v>
      </c>
      <c r="EA115" s="15">
        <f>_xll.OneStreamExcelAddIn.XFFunctions.XFGetCell("TRUE", "CONSOL", $D$3,"TOT_Entity","USD","Budget_Final",[1]Setup!C21,"PERIODIC",$B115,"TOPFLOW","TOP","TOP","10",$C115,"top3","Open_Acute_DIV1","TOP5","TOP6","REPORTED","TOP8")</f>
        <v>0</v>
      </c>
      <c r="EB115" s="15">
        <f>_xll.OneStreamExcelAddIn.XFFunctions.XFGetCell("TRUE", "CONSOL", $D$3,"TOT_Entity","USD","Budget_Final",[1]Setup!C22,"PERIODIC",$B115,"TOPFLOW","TOP","TOP","10",$C115,"top3","Open_Acute_DIV1","TOP5","TOP6","REPORTED","TOP8")</f>
        <v>0</v>
      </c>
      <c r="EC115" s="15">
        <f>_xll.OneStreamExcelAddIn.XFFunctions.XFGetCell("TRUE", "CONSOL", $D$3,"TOT_Entity","USD","Budget_Final",[1]Setup!C23,"PERIODIC",$B115,"TOPFLOW","TOP","TOP","10",$C115,"top3","Open_Acute_DIV1","TOP5","TOP6","REPORTED","TOP8")</f>
        <v>0</v>
      </c>
      <c r="ED115" s="15">
        <f>_xll.OneStreamExcelAddIn.XFFunctions.XFGetCell("TRUE", "CONSOL", $D$3,"TOT_Entity","USD","Budget_Final",[1]Setup!C24,"PERIODIC",$B115,"TOPFLOW","TOP","TOP","10",$C115,"top3","Open_Acute_DIV1","TOP5","TOP6","REPORTED","TOP8")</f>
        <v>0</v>
      </c>
      <c r="EE115" s="15">
        <f>_xll.OneStreamExcelAddIn.XFFunctions.XFGetCell("TRUE", "CONSOL", $D$3,"TOT_Entity","USD","Budget_Final",[1]Setup!C25,"PERIODIC",$B115,"TOPFLOW","TOP","TOP","10",$C115,"top3","Open_Acute_DIV1","TOP5","TOP6","REPORTED","TOP8")</f>
        <v>0</v>
      </c>
      <c r="EF115" s="15">
        <f>_xll.OneStreamExcelAddIn.XFFunctions.XFGetCell("TRUE", "CONSOL", $D$3,"TOT_Entity","USD","Budget_Final",[1]Setup!C26,"PERIODIC",$B115,"TOPFLOW","TOP","TOP","10",$C115,"top3","Open_Acute_DIV1","TOP5","TOP6","REPORTED","TOP8")</f>
        <v>0</v>
      </c>
      <c r="EG115" s="15">
        <f>_xll.OneStreamExcelAddIn.XFFunctions.XFGetCell("TRUE", "CONSOL", $D$3,"TOT_Entity","USD","Budget_Final",[1]Setup!C27,"PERIODIC",$B115,"TOPFLOW","TOP","TOP","10",$C115,"top3","Open_Acute_DIV1","TOP5","TOP6","REPORTED","TOP8")</f>
        <v>0</v>
      </c>
      <c r="EH115" s="15">
        <f>_xll.OneStreamExcelAddIn.XFFunctions.XFGetCell("TRUE", "CONSOL", $D$3,"TOT_Entity","USD","Budget_Final",[1]Setup!C28,"PERIODIC",$B115,"TOPFLOW","TOP","TOP","10",$C115,"top3","Open_Acute_DIV1","TOP5","TOP6","REPORTED","TOP8")</f>
        <v>0</v>
      </c>
    </row>
    <row r="116" spans="2:138" s="40" customFormat="1" x14ac:dyDescent="0.25">
      <c r="B116" s="106"/>
      <c r="C116" s="106"/>
      <c r="D116" t="s">
        <v>168</v>
      </c>
      <c r="E116" s="55">
        <f>IFERROR(E115/E$108,0)</f>
        <v>0.19626168224299065</v>
      </c>
      <c r="F116" s="55">
        <f>IFERROR(F115/F$108,0)</f>
        <v>0</v>
      </c>
      <c r="G116" s="55"/>
      <c r="H116" s="55">
        <f>E116-F116</f>
        <v>0.19626168224299065</v>
      </c>
      <c r="I116" s="107"/>
      <c r="J116" s="40">
        <f>IFERROR(J115/J$108,0)</f>
        <v>0.20473372781065088</v>
      </c>
      <c r="K116" s="40">
        <f>IFERROR(K115/K$108,0)</f>
        <v>0</v>
      </c>
      <c r="M116" s="40">
        <f>J116-K116</f>
        <v>0.20473372781065088</v>
      </c>
      <c r="N116" s="107"/>
      <c r="O116" s="40">
        <f>IFERROR(O115/O$108,0)</f>
        <v>0.20410958904109588</v>
      </c>
      <c r="Q116" s="40">
        <f>J116-O116</f>
        <v>6.2413876955499936E-4</v>
      </c>
      <c r="R116" s="107"/>
      <c r="S116" s="40">
        <f>IFERROR(S115/S$108,0)</f>
        <v>0</v>
      </c>
      <c r="U116" s="40">
        <f>E116-S116</f>
        <v>0.19626168224299065</v>
      </c>
      <c r="V116" s="107"/>
      <c r="W116" s="108"/>
      <c r="X116" s="109"/>
      <c r="Y116" s="108"/>
      <c r="Z116" s="110"/>
      <c r="AB116" s="40">
        <f>IFERROR(AB115/AB$108,0)</f>
        <v>0.22596153846153846</v>
      </c>
      <c r="AC116" s="40">
        <f>IFERROR(AC115/AC$108,0)</f>
        <v>0</v>
      </c>
      <c r="AG116" s="40">
        <f>IFERROR(AG115/AG$108,0)</f>
        <v>0.19806763285024154</v>
      </c>
      <c r="AH116" s="40">
        <f>IFERROR(AH115/AH$108,0)</f>
        <v>0</v>
      </c>
      <c r="AL116" s="40">
        <f>IFERROR(AL115/AL$108,0)</f>
        <v>0.19907407407407407</v>
      </c>
      <c r="AM116" s="40">
        <f>IFERROR(AM115/AM$108,0)</f>
        <v>0</v>
      </c>
      <c r="AN116" s="40">
        <f t="shared" si="235"/>
        <v>0.19907407407407407</v>
      </c>
      <c r="AO116" s="40">
        <f t="shared" si="236"/>
        <v>0</v>
      </c>
      <c r="AQ116" s="40">
        <f>IFERROR(AQ115/AQ$108,0)</f>
        <v>0.19626168224299065</v>
      </c>
      <c r="AR116" s="40">
        <f>IFERROR(AR115/AR$108,0)</f>
        <v>0</v>
      </c>
      <c r="AS116" s="40">
        <f t="shared" si="237"/>
        <v>0.19626168224299065</v>
      </c>
      <c r="AT116" s="40">
        <f t="shared" si="238"/>
        <v>0</v>
      </c>
      <c r="AV116" s="40">
        <f>IFERROR(AV115/AV$108,0)</f>
        <v>0.20473372781065088</v>
      </c>
      <c r="AW116" s="40">
        <f>IFERROR(AW115/AW$108,0)</f>
        <v>0</v>
      </c>
      <c r="AX116" s="40">
        <f t="shared" si="239"/>
        <v>0.20473372781065088</v>
      </c>
      <c r="AY116" s="40">
        <f t="shared" si="240"/>
        <v>0</v>
      </c>
      <c r="BA116" s="40">
        <f>IFERROR(BA115/BA$108,0)</f>
        <v>0</v>
      </c>
      <c r="BB116" s="40">
        <f>IFERROR(BB115/BB$108,0)</f>
        <v>0</v>
      </c>
      <c r="BC116" s="40">
        <f t="shared" si="241"/>
        <v>0</v>
      </c>
      <c r="BD116" s="40">
        <f t="shared" si="242"/>
        <v>0</v>
      </c>
      <c r="BF116" s="40">
        <f>IFERROR(BF115/BF$108,0)</f>
        <v>0</v>
      </c>
      <c r="BG116" s="40">
        <f>IFERROR(BG115/BG$108,0)</f>
        <v>0</v>
      </c>
      <c r="BH116" s="40">
        <f t="shared" si="243"/>
        <v>0</v>
      </c>
      <c r="BI116" s="40">
        <f t="shared" si="244"/>
        <v>0</v>
      </c>
      <c r="BK116" s="40">
        <f>IFERROR(BK115/BK$108,0)</f>
        <v>0</v>
      </c>
      <c r="BL116" s="40">
        <f>IFERROR(BL115/BL$108,0)</f>
        <v>0</v>
      </c>
      <c r="BM116" s="40">
        <f t="shared" si="245"/>
        <v>0</v>
      </c>
      <c r="BN116" s="40">
        <f t="shared" si="246"/>
        <v>0</v>
      </c>
      <c r="BP116" s="40">
        <f>IFERROR(BP115/BP$108,0)</f>
        <v>0</v>
      </c>
      <c r="BQ116" s="40">
        <f>IFERROR(BQ115/BQ$108,0)</f>
        <v>0</v>
      </c>
      <c r="BR116" s="40">
        <f t="shared" si="247"/>
        <v>0</v>
      </c>
      <c r="BS116" s="40">
        <f t="shared" si="248"/>
        <v>0</v>
      </c>
      <c r="BU116" s="40">
        <f>IFERROR(BU115/BU$108,0)</f>
        <v>0</v>
      </c>
      <c r="BV116" s="40">
        <f>IFERROR(BV115/BV$108,0)</f>
        <v>0</v>
      </c>
      <c r="BW116" s="40">
        <f t="shared" si="249"/>
        <v>0</v>
      </c>
      <c r="BX116" s="40">
        <f t="shared" si="250"/>
        <v>0</v>
      </c>
      <c r="BZ116" s="40">
        <f>IFERROR(BZ115/BZ$108,0)</f>
        <v>0</v>
      </c>
      <c r="CA116" s="40">
        <f>IFERROR(CA115/CA$108,0)</f>
        <v>0</v>
      </c>
      <c r="CB116" s="40">
        <f t="shared" si="251"/>
        <v>0</v>
      </c>
      <c r="CC116" s="40">
        <f t="shared" si="252"/>
        <v>0</v>
      </c>
      <c r="CE116" s="40">
        <f>IFERROR(CE115/CE$108,0)</f>
        <v>0</v>
      </c>
      <c r="CF116" s="40">
        <f>IFERROR(CF115/CF$108,0)</f>
        <v>0</v>
      </c>
      <c r="CG116" s="40">
        <f t="shared" si="253"/>
        <v>0</v>
      </c>
      <c r="CH116" s="40">
        <f t="shared" si="254"/>
        <v>0</v>
      </c>
      <c r="CJ116" s="40">
        <f t="shared" ref="CJ116:CU116" si="264">IFERROR(CJ115/CJ$108,0)</f>
        <v>0.22596153846153846</v>
      </c>
      <c r="CK116" s="40">
        <f t="shared" si="264"/>
        <v>0.19806763285024154</v>
      </c>
      <c r="CL116" s="40">
        <f t="shared" si="264"/>
        <v>0.19907407407407407</v>
      </c>
      <c r="CM116" s="40">
        <f t="shared" si="264"/>
        <v>0.19626168224299065</v>
      </c>
      <c r="CN116" s="40">
        <f t="shared" si="264"/>
        <v>0.20473372781065088</v>
      </c>
      <c r="CO116" s="40">
        <f t="shared" si="264"/>
        <v>0</v>
      </c>
      <c r="CP116" s="40">
        <f t="shared" si="264"/>
        <v>0</v>
      </c>
      <c r="CQ116" s="40">
        <f t="shared" si="264"/>
        <v>0</v>
      </c>
      <c r="CR116" s="40">
        <f t="shared" si="264"/>
        <v>0</v>
      </c>
      <c r="CS116" s="40">
        <f t="shared" si="264"/>
        <v>0</v>
      </c>
      <c r="CT116" s="40">
        <f t="shared" si="264"/>
        <v>0</v>
      </c>
      <c r="CU116" s="40">
        <f t="shared" si="264"/>
        <v>0</v>
      </c>
      <c r="CW116" s="40">
        <f t="shared" ref="CW116:DH116" si="265">IFERROR(CW115/CW$108,0)</f>
        <v>0.20430107526881722</v>
      </c>
      <c r="CX116" s="40">
        <f t="shared" si="265"/>
        <v>0.23170731707317074</v>
      </c>
      <c r="CY116" s="40">
        <f t="shared" si="265"/>
        <v>0.2388888888888889</v>
      </c>
      <c r="CZ116" s="40">
        <f t="shared" si="265"/>
        <v>0.15</v>
      </c>
      <c r="DA116" s="40">
        <f t="shared" si="265"/>
        <v>0.18716577540106952</v>
      </c>
      <c r="DB116" s="40">
        <f t="shared" si="265"/>
        <v>0.25925925925925924</v>
      </c>
      <c r="DC116" s="40">
        <f t="shared" si="265"/>
        <v>0.25423728813559321</v>
      </c>
      <c r="DD116" s="40">
        <f t="shared" si="265"/>
        <v>0.19069767441860466</v>
      </c>
      <c r="DE116" s="40">
        <f t="shared" si="265"/>
        <v>0.20779220779220781</v>
      </c>
      <c r="DF116" s="40">
        <f t="shared" si="265"/>
        <v>0.22727272727272727</v>
      </c>
      <c r="DG116" s="40">
        <f t="shared" si="265"/>
        <v>0.17171717171717171</v>
      </c>
      <c r="DH116" s="40">
        <f t="shared" si="265"/>
        <v>0.19170984455958548</v>
      </c>
      <c r="DI116" s="82"/>
      <c r="DJ116" s="40">
        <f t="shared" ref="DJ116:DU116" si="266">IFERROR(DJ115/DJ$108,0)</f>
        <v>0</v>
      </c>
      <c r="DK116" s="40">
        <f t="shared" si="266"/>
        <v>0</v>
      </c>
      <c r="DL116" s="40">
        <f t="shared" si="266"/>
        <v>0</v>
      </c>
      <c r="DM116" s="40">
        <f t="shared" si="266"/>
        <v>0</v>
      </c>
      <c r="DN116" s="40">
        <f t="shared" si="266"/>
        <v>0</v>
      </c>
      <c r="DO116" s="40">
        <f t="shared" si="266"/>
        <v>0</v>
      </c>
      <c r="DP116" s="40">
        <f t="shared" si="266"/>
        <v>0</v>
      </c>
      <c r="DQ116" s="40">
        <f t="shared" si="266"/>
        <v>0</v>
      </c>
      <c r="DR116" s="40">
        <f t="shared" si="266"/>
        <v>0</v>
      </c>
      <c r="DS116" s="40">
        <f t="shared" si="266"/>
        <v>0</v>
      </c>
      <c r="DT116" s="40">
        <f t="shared" si="266"/>
        <v>0</v>
      </c>
      <c r="DU116" s="40">
        <f t="shared" si="266"/>
        <v>0</v>
      </c>
      <c r="DV116" s="82"/>
      <c r="DW116" s="40">
        <f t="shared" ref="DW116:EH116" si="267">IFERROR(DW115/DW$108,0)</f>
        <v>0</v>
      </c>
      <c r="DX116" s="40">
        <f t="shared" si="267"/>
        <v>0</v>
      </c>
      <c r="DY116" s="40">
        <f t="shared" si="267"/>
        <v>0</v>
      </c>
      <c r="DZ116" s="40">
        <f t="shared" si="267"/>
        <v>0</v>
      </c>
      <c r="EA116" s="40">
        <f t="shared" si="267"/>
        <v>0</v>
      </c>
      <c r="EB116" s="40">
        <f t="shared" si="267"/>
        <v>0</v>
      </c>
      <c r="EC116" s="40">
        <f t="shared" si="267"/>
        <v>0</v>
      </c>
      <c r="ED116" s="40">
        <f t="shared" si="267"/>
        <v>0</v>
      </c>
      <c r="EE116" s="40">
        <f t="shared" si="267"/>
        <v>0</v>
      </c>
      <c r="EF116" s="40">
        <f t="shared" si="267"/>
        <v>0</v>
      </c>
      <c r="EG116" s="40">
        <f t="shared" si="267"/>
        <v>0</v>
      </c>
      <c r="EH116" s="40">
        <f t="shared" si="267"/>
        <v>0</v>
      </c>
    </row>
    <row r="117" spans="2:138" x14ac:dyDescent="0.25">
      <c r="B117" s="51"/>
      <c r="C117" s="51"/>
      <c r="H117" s="111"/>
      <c r="I117" s="41"/>
      <c r="M117" s="88"/>
      <c r="N117" s="41"/>
      <c r="Q117" s="88"/>
      <c r="R117" s="41"/>
      <c r="U117" s="88"/>
      <c r="V117" s="41"/>
      <c r="W117" s="112"/>
      <c r="X117" s="113"/>
      <c r="Y117" s="112"/>
      <c r="Z117" s="114"/>
      <c r="AA117" s="88"/>
      <c r="AB117" s="88"/>
      <c r="AC117" s="88"/>
      <c r="AD117" s="88"/>
      <c r="AE117" s="88"/>
      <c r="AJ117" s="88"/>
      <c r="AO117" s="88"/>
      <c r="AT117" s="88"/>
      <c r="AY117" s="88"/>
      <c r="BD117" s="88"/>
      <c r="BI117" s="88"/>
      <c r="BN117" s="88"/>
      <c r="BS117" s="88"/>
      <c r="BX117" s="88"/>
      <c r="CC117" s="88"/>
      <c r="CH117" s="88"/>
    </row>
    <row r="118" spans="2:138" outlineLevel="1" x14ac:dyDescent="0.25">
      <c r="B118" s="51">
        <v>91102</v>
      </c>
      <c r="C118" s="51">
        <v>9800</v>
      </c>
      <c r="D118" t="s">
        <v>169</v>
      </c>
      <c r="E118" s="15">
        <f>_xll.OneStreamExcelAddIn.XFFunctions.XFGetCell("TRUE", "CONSOL", $D$3,"TOT_Entity","USD","Actual",$E$3,"PERIODIC",$B118,"TOPFLOW","TOP","TOP","20",$C118,"top3","Open_Acute_DIV1","TOP5","TOP6","REPORTED","TOP8")</f>
        <v>0</v>
      </c>
      <c r="F118" s="15">
        <f>_xll.OneStreamExcelAddIn.XFFunctions.XFGetCell("TRUE", "CONSOL", $D$3,"TOT_Entity","Aggregated","Budget_Working",$E$3,"PERIODIC",$B118,"TOPFLOW","TOP","TOP","20",$C118,"top3","Open_Acute_DIV1","TOP5","TOP6","REPORTED","TOP8")</f>
        <v>0</v>
      </c>
      <c r="G118" s="15">
        <f t="shared" ref="G118:G123" si="268">E118-F118</f>
        <v>0</v>
      </c>
      <c r="H118" s="55">
        <f>IFERROR(G118/F118,0)</f>
        <v>0</v>
      </c>
      <c r="I118" s="41"/>
      <c r="J118" s="15">
        <f>_xll.OneStreamExcelAddIn.XFFunctions.XFGetCell("TRUE", "CONSOL", $D$3,"TOT_Entity","USD","Actual",$E$3,"YTD",$B118,"TOPFLOW","TOP","TOP","20",$C118,"top3","Open_Acute_DIV1","TOP5","TOP6","REPORTED","TOP8")</f>
        <v>0</v>
      </c>
      <c r="K118" s="15">
        <f>_xll.OneStreamExcelAddIn.XFFunctions.XFGetCell("TRUE", "CONSOL", $D$3,"TOT_Entity","Aggregated","Budget_Working",$E$3,"YTD",$B118,"TOPFLOW","TOP","TOP","20",$C118,"top3","Open_Acute_DIV1","TOP5","TOP6","REPORTED","TOP8")</f>
        <v>0</v>
      </c>
      <c r="L118" s="15">
        <f t="shared" ref="L118:L123" si="269">J118-K118</f>
        <v>0</v>
      </c>
      <c r="M118" s="40">
        <f>IFERROR(L118/K118,0)</f>
        <v>0</v>
      </c>
      <c r="N118" s="41"/>
      <c r="O118" s="15">
        <f>_xll.OneStreamExcelAddIn.XFFunctions.XFGetCell("TRUE", "CONSOL", $D$3,"TOT_Entity","USD","Actual",$F$3,"YTD",$B118,"TOPFLOW","TOP","TOP","20",$C118,"top3","Open_Acute_DIV1","TOP5","TOP6","REPORTED","TOP8")</f>
        <v>24</v>
      </c>
      <c r="P118" s="15">
        <f>_xll.OneStreamExcelAddIn.XFFunctions.XFGetCell("TRUE", "CONSOL", $D$3,"TOT_Entity","USD","Actual",$E$3,"YTD",$B118,"TOPFLOW","TOP","TOP","20",$C118,"top3","Open_Acute_DIV1","TOP5","TOP6","REPORTED","VAR_BW_PY_Actual")</f>
        <v>-24</v>
      </c>
      <c r="Q118" s="40">
        <f t="shared" ref="Q118:Q123" si="270">IFERROR(P118/O118,0)</f>
        <v>-1</v>
      </c>
      <c r="R118" s="41"/>
      <c r="S118" s="15">
        <f>_xll.OneStreamExcelAddIn.XFFunctions.XFGetCell("TRUE", "CONSOL", $D$3,"TOT_Entity","USD","MIDFCST",$E$3,"MTD",$B118,"TOPFLOW","TOP","TOP","20",$C118,"top3","Open_Acute_DIV1","TOP5","TOP6","REPORTED","TOP8")</f>
        <v>0</v>
      </c>
      <c r="T118" s="15">
        <f t="shared" ref="T118:T123" si="271">E118-S118</f>
        <v>0</v>
      </c>
      <c r="U118" s="40">
        <f t="shared" ref="U118:U123" si="272">IFERROR(T118/S118,0)</f>
        <v>0</v>
      </c>
      <c r="V118" s="41"/>
      <c r="W118" s="42"/>
      <c r="X118" s="43"/>
      <c r="Y118" s="42"/>
      <c r="Z118" s="44"/>
      <c r="AB118" s="15">
        <f>_xll.OneStreamExcelAddIn.XFFunctions.XFGetCell("TRUE", "CONSOL", $D$3,"TOT_Entity","USD","Actual",[1]Setup!C4,"PERIODIC",$B118,"TOPFLOW","TOP","TOP","20",$C118,"top3","Open_Acute_DIV1","TOP5","TOP6","REPORTED","TOP8")</f>
        <v>0</v>
      </c>
      <c r="AC118" s="15">
        <f>_xll.OneStreamExcelAddIn.XFFunctions.XFGetCell("TRUE", "CONSOL", $D$3,"TOT_Entity","Aggregated","Budget_Working",[1]Setup!C4,"PERIODIC",$B118,"TOPFLOW","TOP","TOP","20",$C118,"top3","Open_Acute_DIV1","TOP5","TOP6","REPORTED","TOP8")</f>
        <v>0</v>
      </c>
      <c r="AD118" s="15">
        <f t="shared" ref="AD118:AD125" si="273">AB118-AC118</f>
        <v>0</v>
      </c>
      <c r="AE118" s="40">
        <f t="shared" ref="AE118:AE125" si="274">IFERROR(AD118/AC118,0)</f>
        <v>0</v>
      </c>
      <c r="AG118" s="15">
        <f>_xll.OneStreamExcelAddIn.XFFunctions.XFGetCell("TRUE", "CONSOL", $D$3,"TOT_Entity","USD","Actual",[1]Setup!C5,"PERIODIC",$B118,"TOPFLOW","TOP","TOP","20",$C118,"top3","Open_Acute_DIV1","TOP5","TOP6","REPORTED","TOP8")</f>
        <v>0</v>
      </c>
      <c r="AH118" s="15">
        <f>_xll.OneStreamExcelAddIn.XFFunctions.XFGetCell("TRUE", "CONSOL", $D$3,"TOT_Entity","Aggregated","Budget_Working",[1]Setup!C5,"PERIODIC",$B118,"TOPFLOW","TOP","TOP","20",$C118,"top3","Open_Acute_DIV1","TOP5","TOP6","REPORTED","TOP8")</f>
        <v>0</v>
      </c>
      <c r="AI118" s="15">
        <f t="shared" ref="AI118:AI125" si="275">AG118-AH118</f>
        <v>0</v>
      </c>
      <c r="AJ118" s="40">
        <f t="shared" ref="AJ118:AJ125" si="276">IFERROR(AI118/AH118,0)</f>
        <v>0</v>
      </c>
      <c r="AL118" s="15">
        <f>_xll.OneStreamExcelAddIn.XFFunctions.XFGetCell("TRUE", "CONSOL", $D$3,"TOT_Entity","USD","Actual",[1]Setup!C6,"PERIODIC",$B118,"TOPFLOW","TOP","TOP","20",$C118,"top3","Open_Acute_DIV1","TOP5","TOP6","REPORTED","TOP8")</f>
        <v>0</v>
      </c>
      <c r="AM118" s="15">
        <f>_xll.OneStreamExcelAddIn.XFFunctions.XFGetCell("TRUE", "CONSOL", $D$3,"TOT_Entity","Aggregated","Budget_Working",[1]Setup!C6,"PERIODIC",$B118,"TOPFLOW","TOP","TOP","20",$C118,"top3","Open_Acute_DIV1","TOP5","TOP6","REPORTED","TOP8")</f>
        <v>0</v>
      </c>
      <c r="AN118" s="15">
        <f t="shared" ref="AN118:AN125" si="277">AL118-AM118</f>
        <v>0</v>
      </c>
      <c r="AO118" s="40">
        <f t="shared" ref="AO118:AO125" si="278">IFERROR((AL118/AM118)-1,0)</f>
        <v>0</v>
      </c>
      <c r="AQ118" s="15">
        <f>_xll.OneStreamExcelAddIn.XFFunctions.XFGetCell("TRUE", "CONSOL", $D$3,"TOT_Entity","USD","Actual",[1]Setup!C7,"PERIODIC",$B118,"TOPFLOW","TOP","TOP","20",$C118,"top3","Open_Acute_DIV1","TOP5","TOP6","REPORTED","TOP8")</f>
        <v>0</v>
      </c>
      <c r="AR118" s="15">
        <f>_xll.OneStreamExcelAddIn.XFFunctions.XFGetCell("TRUE", "CONSOL", $D$3,"TOT_Entity","Aggregated","Budget_Working",[1]Setup!C7,"PERIODIC",$B118,"TOPFLOW","TOP","TOP","20",$C118,"top3","Open_Acute_DIV1","TOP5","TOP6","REPORTED","TOP8")</f>
        <v>0</v>
      </c>
      <c r="AS118" s="15">
        <f t="shared" ref="AS118:AS125" si="279">AQ118-AR118</f>
        <v>0</v>
      </c>
      <c r="AT118" s="40">
        <f t="shared" ref="AT118:AT125" si="280">IFERROR((AQ118/AR118)-1,0)</f>
        <v>0</v>
      </c>
      <c r="AV118" s="15">
        <f>_xll.OneStreamExcelAddIn.XFFunctions.XFGetCell("TRUE", "CONSOL", $D$3,"TOT_Entity","USD","Actual",[1]Setup!C8,"PERIODIC",$B118,"TOPFLOW","TOP","TOP","20",$C118,"top3","Open_Acute_DIV1","TOP5","TOP6","REPORTED","TOP8")</f>
        <v>0</v>
      </c>
      <c r="AW118" s="15">
        <f>_xll.OneStreamExcelAddIn.XFFunctions.XFGetCell("TRUE", "CONSOL", $D$3,"TOT_Entity","Aggregated","Budget_Working",[1]Setup!C8,"PERIODIC",$B118,"TOPFLOW","TOP","TOP","20",$C118,"top3","Open_Acute_DIV1","TOP5","TOP6","REPORTED","TOP8")</f>
        <v>0</v>
      </c>
      <c r="AX118" s="15">
        <f t="shared" ref="AX118:AX125" si="281">AV118-AW118</f>
        <v>0</v>
      </c>
      <c r="AY118" s="40">
        <f t="shared" ref="AY118:AY125" si="282">IFERROR((AV118/AW118)-1,0)</f>
        <v>0</v>
      </c>
      <c r="BA118" s="15">
        <f>_xll.OneStreamExcelAddIn.XFFunctions.XFGetCell("TRUE", "CONSOL", $D$3,"TOT_Entity","USD","Actual",[1]Setup!C9,"PERIODIC",$B118,"TOPFLOW","TOP","TOP","20",$C118,"top3","Open_Acute_DIV1","TOP5","TOP6","REPORTED","TOP8")</f>
        <v>0</v>
      </c>
      <c r="BB118" s="15">
        <f>_xll.OneStreamExcelAddIn.XFFunctions.XFGetCell("TRUE", "CONSOL", $D$3,"TOT_Entity","Aggregated","Budget_Working",[1]Setup!C9,"PERIODIC",$B118,"TOPFLOW","TOP","TOP","20",$C118,"top3","Open_Acute_DIV1","TOP5","TOP6","REPORTED","TOP8")</f>
        <v>0</v>
      </c>
      <c r="BC118" s="15">
        <f t="shared" ref="BC118:BC125" si="283">BA118-BB118</f>
        <v>0</v>
      </c>
      <c r="BD118" s="40">
        <f t="shared" ref="BD118:BD125" si="284">IFERROR((BA118/BB118)-1,0)</f>
        <v>0</v>
      </c>
      <c r="BF118" s="15">
        <f>_xll.OneStreamExcelAddIn.XFFunctions.XFGetCell("TRUE", "CONSOL", $D$3,"TOT_Entity","USD","Actual",[1]Setup!C10,"PERIODIC",$B118,"TOPFLOW","TOP","TOP","20",$C118,"top3","Open_Acute_DIV1","TOP5","TOP6","REPORTED","TOP8")</f>
        <v>0</v>
      </c>
      <c r="BG118" s="15">
        <f>_xll.OneStreamExcelAddIn.XFFunctions.XFGetCell("TRUE", "CONSOL", $D$3,"TOT_Entity","Aggregated","Budget_Working",[1]Setup!C10,"PERIODIC",$B118,"TOPFLOW","TOP","TOP","20",$C118,"top3","Open_Acute_DIV1","TOP5","TOP6","REPORTED","TOP8")</f>
        <v>0</v>
      </c>
      <c r="BH118" s="15">
        <f t="shared" ref="BH118:BH125" si="285">BF118-BG118</f>
        <v>0</v>
      </c>
      <c r="BI118" s="40">
        <f t="shared" ref="BI118:BI125" si="286">IFERROR((BF118/BG118)-1,0)</f>
        <v>0</v>
      </c>
      <c r="BK118" s="15">
        <f>_xll.OneStreamExcelAddIn.XFFunctions.XFGetCell("TRUE", "CONSOL", $D$3,"TOT_Entity","USD","Actual",[1]Setup!C11,"PERIODIC",$B118,"TOPFLOW","TOP","TOP","20",$C118,"top3","Open_Acute_DIV1","TOP5","TOP6","REPORTED","TOP8")</f>
        <v>0</v>
      </c>
      <c r="BL118" s="15">
        <f>_xll.OneStreamExcelAddIn.XFFunctions.XFGetCell("TRUE", "CONSOL", $D$3,"TOT_Entity","Aggregated","Budget_Working",[1]Setup!C11,"PERIODIC",$B118,"TOPFLOW","TOP","TOP","20",$C118,"top3","Open_Acute_DIV1","TOP5","TOP6","REPORTED","TOP8")</f>
        <v>0</v>
      </c>
      <c r="BM118" s="15">
        <f t="shared" ref="BM118:BM125" si="287">BK118-BL118</f>
        <v>0</v>
      </c>
      <c r="BN118" s="40">
        <f t="shared" ref="BN118:BN125" si="288">IFERROR((BK118/BL118)-1,0)</f>
        <v>0</v>
      </c>
      <c r="BP118" s="15">
        <f>_xll.OneStreamExcelAddIn.XFFunctions.XFGetCell("TRUE", "CONSOL", $D$3,"TOT_Entity","USD","Actual",[1]Setup!C12,"PERIODIC",$B118,"TOPFLOW","TOP","TOP","20",$C118,"top3","Open_Acute_DIV1","TOP5","TOP6","REPORTED","TOP8")</f>
        <v>0</v>
      </c>
      <c r="BQ118" s="15">
        <f>_xll.OneStreamExcelAddIn.XFFunctions.XFGetCell("TRUE", "CONSOL", $D$3,"TOT_Entity","Aggregated","Budget_Working",[1]Setup!C12,"PERIODIC",$B118,"TOPFLOW","TOP","TOP","20",$C118,"top3","Open_Acute_DIV1","TOP5","TOP6","REPORTED","TOP8")</f>
        <v>0</v>
      </c>
      <c r="BR118" s="15">
        <f t="shared" ref="BR118:BR125" si="289">BP118-BQ118</f>
        <v>0</v>
      </c>
      <c r="BS118" s="40">
        <f t="shared" ref="BS118:BS125" si="290">IFERROR((BP118/BQ118)-1,0)</f>
        <v>0</v>
      </c>
      <c r="BU118" s="15">
        <f>_xll.OneStreamExcelAddIn.XFFunctions.XFGetCell("TRUE", "CONSOL", $D$3,"TOT_Entity","USD","Actual",[1]Setup!C13,"PERIODIC",$B118,"TOPFLOW","TOP","TOP","20",$C118,"top3","Open_Acute_DIV1","TOP5","TOP6","REPORTED","TOP8")</f>
        <v>0</v>
      </c>
      <c r="BV118" s="15">
        <f>_xll.OneStreamExcelAddIn.XFFunctions.XFGetCell("TRUE", "CONSOL", $D$3,"TOT_Entity","Aggregated","Budget_Working",[1]Setup!C13,"PERIODIC",$B118,"TOPFLOW","TOP","TOP","20",$C118,"top3","Open_Acute_DIV1","TOP5","TOP6","REPORTED","TOP8")</f>
        <v>0</v>
      </c>
      <c r="BW118" s="15">
        <f t="shared" ref="BW118:BW125" si="291">BU118-BV118</f>
        <v>0</v>
      </c>
      <c r="BX118" s="40">
        <f t="shared" ref="BX118:BX125" si="292">IFERROR((BU118/BV118)-1,0)</f>
        <v>0</v>
      </c>
      <c r="BZ118" s="15">
        <f>_xll.OneStreamExcelAddIn.XFFunctions.XFGetCell("TRUE", "CONSOL", $D$3,"TOT_Entity","USD","Actual",[1]Setup!C14,"PERIODIC",$B118,"TOPFLOW","TOP","TOP","20",$C118,"top3","Open_Acute_DIV1","TOP5","TOP6","REPORTED","TOP8")</f>
        <v>0</v>
      </c>
      <c r="CA118" s="15">
        <f>_xll.OneStreamExcelAddIn.XFFunctions.XFGetCell("TRUE", "CONSOL", $D$3,"TOT_Entity","Aggregated","Budget_Working",[1]Setup!C14,"PERIODIC",$B118,"TOPFLOW","TOP","TOP","20",$C118,"top3","Open_Acute_DIV1","TOP5","TOP6","REPORTED","TOP8")</f>
        <v>0</v>
      </c>
      <c r="CB118" s="15">
        <f t="shared" ref="CB118:CB125" si="293">BZ118-CA118</f>
        <v>0</v>
      </c>
      <c r="CC118" s="40">
        <f t="shared" ref="CC118:CC125" si="294">IFERROR((BZ118/CA118)-1,0)</f>
        <v>0</v>
      </c>
      <c r="CE118" s="15">
        <f>_xll.OneStreamExcelAddIn.XFFunctions.XFGetCell("TRUE", "CONSOL", $D$3,"TOT_Entity","USD","Actual",[1]Setup!C15,"PERIODIC",$B118,"TOPFLOW","TOP","TOP","20",$C118,"top3","Open_Acute_DIV1","TOP5","TOP6","REPORTED","TOP8")</f>
        <v>0</v>
      </c>
      <c r="CF118" s="15">
        <f>_xll.OneStreamExcelAddIn.XFFunctions.XFGetCell("TRUE", "CONSOL", $D$3,"TOT_Entity","Aggregated","Budget_Working",[1]Setup!C15,"PERIODIC",$B118,"TOPFLOW","TOP","TOP","20",$C118,"top3","Open_Acute_DIV1","TOP5","TOP6","REPORTED","TOP8")</f>
        <v>0</v>
      </c>
      <c r="CG118" s="15">
        <f t="shared" ref="CG118:CG125" si="295">CE118-CF118</f>
        <v>0</v>
      </c>
      <c r="CH118" s="40">
        <f t="shared" ref="CH118:CH125" si="296">IFERROR((CE118/CF118)-1,0)</f>
        <v>0</v>
      </c>
      <c r="CI118" s="15"/>
      <c r="CJ118" s="15">
        <f>_xll.OneStreamExcelAddIn.XFFunctions.XFGetCell("TRUE", "CONSOL", $D$3,"TOT_Entity","USD","Actual",[1]Setup!C4,"PERIODIC",$B118,"TOPFLOW","TOP","TOP","20",$C118,"top3","Open_Acute_DIV1","TOP5","TOP6","REPORTED","TOP8")</f>
        <v>0</v>
      </c>
      <c r="CK118" s="15">
        <f>_xll.OneStreamExcelAddIn.XFFunctions.XFGetCell("TRUE", "CONSOL", $D$3,"TOT_Entity","USD","Actual",[1]Setup!C5,"PERIODIC",$B118,"TOPFLOW","TOP","TOP","20",$C118,"top3","Open_Acute_DIV1","TOP5","TOP6","REPORTED","TOP8")</f>
        <v>0</v>
      </c>
      <c r="CL118" s="15">
        <f>_xll.OneStreamExcelAddIn.XFFunctions.XFGetCell("TRUE", "CONSOL", $D$3,"TOT_Entity","USD","Actual",[1]Setup!C6,"PERIODIC",$B118,"TOPFLOW","TOP","TOP","20",$C118,"top3","Open_Acute_DIV1","TOP5","TOP6","REPORTED","TOP8")</f>
        <v>0</v>
      </c>
      <c r="CM118" s="15">
        <f>_xll.OneStreamExcelAddIn.XFFunctions.XFGetCell("TRUE", "CONSOL", $D$3,"TOT_Entity","USD","Actual",[1]Setup!C7,"PERIODIC",$B118,"TOPFLOW","TOP","TOP","20",$C118,"top3","Open_Acute_DIV1","TOP5","TOP6","REPORTED","TOP8")</f>
        <v>0</v>
      </c>
      <c r="CN118" s="15">
        <f>_xll.OneStreamExcelAddIn.XFFunctions.XFGetCell("TRUE", "CONSOL", $D$3,"TOT_Entity","USD","Actual",[1]Setup!C8,"PERIODIC",$B118,"TOPFLOW","TOP","TOP","20",$C118,"top3","Open_Acute_DIV1","TOP5","TOP6","REPORTED","TOP8")</f>
        <v>0</v>
      </c>
      <c r="CO118" s="15">
        <f>_xll.OneStreamExcelAddIn.XFFunctions.XFGetCell("TRUE", "CONSOL", $D$3,"TOT_Entity","USD","Actual",[1]Setup!C9,"PERIODIC",$B118,"TOPFLOW","TOP","TOP","20",$C118,"top3","Open_Acute_DIV1","TOP5","TOP6","REPORTED","TOP8")</f>
        <v>0</v>
      </c>
      <c r="CP118" s="15">
        <f>_xll.OneStreamExcelAddIn.XFFunctions.XFGetCell("TRUE", "CONSOL", $D$3,"TOT_Entity","USD","Actual",[1]Setup!C10,"PERIODIC",$B118,"TOPFLOW","TOP","TOP","20",$C118,"top3","Open_Acute_DIV1","TOP5","TOP6","REPORTED","TOP8")</f>
        <v>0</v>
      </c>
      <c r="CQ118" s="15">
        <f>_xll.OneStreamExcelAddIn.XFFunctions.XFGetCell("TRUE", "CONSOL", $D$3,"TOT_Entity","USD","Actual",[1]Setup!C11,"PERIODIC",$B118,"TOPFLOW","TOP","TOP","20",$C118,"top3","Open_Acute_DIV1","TOP5","TOP6","REPORTED","TOP8")</f>
        <v>0</v>
      </c>
      <c r="CR118" s="15">
        <f>_xll.OneStreamExcelAddIn.XFFunctions.XFGetCell("TRUE", "CONSOL", $D$3,"TOT_Entity","USD","Actual",[1]Setup!C12,"PERIODIC",$B118,"TOPFLOW","TOP","TOP","20",$C118,"top3","Open_Acute_DIV1","TOP5","TOP6","REPORTED","TOP8")</f>
        <v>0</v>
      </c>
      <c r="CS118" s="15">
        <f>_xll.OneStreamExcelAddIn.XFFunctions.XFGetCell("TRUE", "CONSOL", $D$3,"TOT_Entity","USD","Actual",[1]Setup!C13,"PERIODIC",$B118,"TOPFLOW","TOP","TOP","20",$C118,"top3","Open_Acute_DIV1","TOP5","TOP6","REPORTED","TOP8")</f>
        <v>0</v>
      </c>
      <c r="CT118" s="15">
        <f>_xll.OneStreamExcelAddIn.XFFunctions.XFGetCell("TRUE", "CONSOL", $D$3,"TOT_Entity","USD","Actual",[1]Setup!C14,"PERIODIC",$B118,"TOPFLOW","TOP","TOP","20",$C118,"top3","Open_Acute_DIV1","TOP5","TOP6","REPORTED","TOP8")</f>
        <v>0</v>
      </c>
      <c r="CU118" s="15">
        <f>_xll.OneStreamExcelAddIn.XFFunctions.XFGetCell("TRUE", "CONSOL", $D$3,"TOT_Entity","USD","Actual",[1]Setup!C15,"PERIODIC",$B118,"TOPFLOW","TOP","TOP","20",$C118,"top3","Open_Acute_DIV1","TOP5","TOP6","REPORTED","TOP8")</f>
        <v>0</v>
      </c>
      <c r="CV118" s="15"/>
      <c r="CW118" s="15">
        <f>_xll.OneStreamExcelAddIn.XFFunctions.XFGetCell("TRUE", "CONSOL", $D$3,"TOT_Entity","USD","Actual",[1]Setup!C17,"PERIODIC",$B118,"TOPFLOW","TOP","TOP","20",$C118,"top3","Open_Acute_DIV1","TOP5","TOP6","REPORTED","TOP8")</f>
        <v>24</v>
      </c>
      <c r="CX118" s="15">
        <f>_xll.OneStreamExcelAddIn.XFFunctions.XFGetCell("TRUE", "CONSOL", $D$3,"TOT_Entity","USD","Actual",[1]Setup!C18,"PERIODIC",$B118,"TOPFLOW","TOP","TOP","20",$C118,"top3","Open_Acute_DIV1","TOP5","TOP6","REPORTED","TOP8")</f>
        <v>24</v>
      </c>
      <c r="CY118" s="15">
        <f>_xll.OneStreamExcelAddIn.XFFunctions.XFGetCell("TRUE", "CONSOL", $D$3,"TOT_Entity","USD","Actual",[1]Setup!C19,"PERIODIC",$B118,"TOPFLOW","TOP","TOP","20",$C118,"top3","Open_Acute_DIV1","TOP5","TOP6","REPORTED","TOP8")</f>
        <v>24</v>
      </c>
      <c r="CZ118" s="15">
        <f>_xll.OneStreamExcelAddIn.XFFunctions.XFGetCell("TRUE", "CONSOL", $D$3,"TOT_Entity","USD","Actual",[1]Setup!C20,"PERIODIC",$B118,"TOPFLOW","TOP","TOP","20",$C118,"top3","Open_Acute_DIV1","TOP5","TOP6","REPORTED","TOP8")</f>
        <v>24</v>
      </c>
      <c r="DA118" s="15">
        <f>_xll.OneStreamExcelAddIn.XFFunctions.XFGetCell("TRUE", "CONSOL", $D$3,"TOT_Entity","USD","Actual",[1]Setup!C21,"PERIODIC",$B118,"TOPFLOW","TOP","TOP","20",$C118,"top3","Open_Acute_DIV1","TOP5","TOP6","REPORTED","TOP8")</f>
        <v>24</v>
      </c>
      <c r="DB118" s="15">
        <f>_xll.OneStreamExcelAddIn.XFFunctions.XFGetCell("TRUE", "CONSOL", $D$3,"TOT_Entity","USD","Actual",[1]Setup!C22,"PERIODIC",$B118,"TOPFLOW","TOP","TOP","20",$C118,"top3","Open_Acute_DIV1","TOP5","TOP6","REPORTED","TOP8")</f>
        <v>24</v>
      </c>
      <c r="DC118" s="15">
        <f>_xll.OneStreamExcelAddIn.XFFunctions.XFGetCell("TRUE", "CONSOL", $D$3,"TOT_Entity","USD","Actual",[1]Setup!C23,"PERIODIC",$B118,"TOPFLOW","TOP","TOP","20",$C118,"top3","Open_Acute_DIV1","TOP5","TOP6","REPORTED","TOP8")</f>
        <v>24</v>
      </c>
      <c r="DD118" s="15">
        <f>_xll.OneStreamExcelAddIn.XFFunctions.XFGetCell("TRUE", "CONSOL", $D$3,"TOT_Entity","USD","Actual",[1]Setup!C24,"PERIODIC",$B118,"TOPFLOW","TOP","TOP","20",$C118,"top3","Open_Acute_DIV1","TOP5","TOP6","REPORTED","TOP8")</f>
        <v>24</v>
      </c>
      <c r="DE118" s="15">
        <f>_xll.OneStreamExcelAddIn.XFFunctions.XFGetCell("TRUE", "CONSOL", $D$3,"TOT_Entity","USD","Actual",[1]Setup!C25,"PERIODIC",$B118,"TOPFLOW","TOP","TOP","20",$C118,"top3","Open_Acute_DIV1","TOP5","TOP6","REPORTED","TOP8")</f>
        <v>24</v>
      </c>
      <c r="DF118" s="15">
        <f>_xll.OneStreamExcelAddIn.XFFunctions.XFGetCell("TRUE", "CONSOL", $D$3,"TOT_Entity","USD","Actual",[1]Setup!C26,"PERIODIC",$B118,"TOPFLOW","TOP","TOP","20",$C118,"top3","Open_Acute_DIV1","TOP5","TOP6","REPORTED","TOP8")</f>
        <v>0</v>
      </c>
      <c r="DG118" s="15">
        <f>_xll.OneStreamExcelAddIn.XFFunctions.XFGetCell("TRUE", "CONSOL", $D$3,"TOT_Entity","USD","Actual",[1]Setup!C27,"PERIODIC",$B118,"TOPFLOW","TOP","TOP","20",$C118,"top3","Open_Acute_DIV1","TOP5","TOP6","REPORTED","TOP8")</f>
        <v>0</v>
      </c>
      <c r="DH118" s="15">
        <f>_xll.OneStreamExcelAddIn.XFFunctions.XFGetCell("TRUE", "CONSOL", $D$3,"TOT_Entity","USD","Actual",[1]Setup!C28,"PERIODIC",$B118,"TOPFLOW","TOP","TOP","20",$C118,"top3","Open_Acute_DIV1","TOP5","TOP6","REPORTED","TOP8")</f>
        <v>0</v>
      </c>
      <c r="DI118" s="15"/>
      <c r="DJ118" s="15">
        <f>_xll.OneStreamExcelAddIn.XFFunctions.XFGetCell("TRUE", "CONSOL", $D$3,"TOT_Entity","Aggregated","Budget_Working",[1]Setup!C4,"PERIODIC",$B118,"TOPFLOW","TOP","TOP","20",$C118,"top3","Open_Acute_DIV1","TOP5","TOP6","REPORTED","TOP8")</f>
        <v>0</v>
      </c>
      <c r="DK118" s="15">
        <f>_xll.OneStreamExcelAddIn.XFFunctions.XFGetCell("TRUE", "CONSOL", $D$3,"TOT_Entity","Aggregated","Budget_Working",[1]Setup!C5,"PERIODIC",$B118,"TOPFLOW","TOP","TOP","20",$C118,"top3","Open_Acute_DIV1","TOP5","TOP6","REPORTED","TOP8")</f>
        <v>0</v>
      </c>
      <c r="DL118" s="15">
        <f>_xll.OneStreamExcelAddIn.XFFunctions.XFGetCell("TRUE", "CONSOL", $D$3,"TOT_Entity","Aggregated","Budget_Working",[1]Setup!C6,"PERIODIC",$B118,"TOPFLOW","TOP","TOP","20",$C118,"top3","Open_Acute_DIV1","TOP5","TOP6","REPORTED","TOP8")</f>
        <v>0</v>
      </c>
      <c r="DM118" s="15">
        <f>_xll.OneStreamExcelAddIn.XFFunctions.XFGetCell("TRUE", "CONSOL", $D$3,"TOT_Entity","Aggregated","Budget_Working",[1]Setup!C7,"PERIODIC",$B118,"TOPFLOW","TOP","TOP","20",$C118,"top3","Open_Acute_DIV1","TOP5","TOP6","REPORTED","TOP8")</f>
        <v>0</v>
      </c>
      <c r="DN118" s="15">
        <f>_xll.OneStreamExcelAddIn.XFFunctions.XFGetCell("TRUE", "CONSOL", $D$3,"TOT_Entity","Aggregated","Budget_Working",[1]Setup!C8,"PERIODIC",$B118,"TOPFLOW","TOP","TOP","20",$C118,"top3","Open_Acute_DIV1","TOP5","TOP6","REPORTED","TOP8")</f>
        <v>0</v>
      </c>
      <c r="DO118" s="15">
        <f>_xll.OneStreamExcelAddIn.XFFunctions.XFGetCell("TRUE", "CONSOL", $D$3,"TOT_Entity","Aggregated","Budget_Working",[1]Setup!C9,"PERIODIC",$B118,"TOPFLOW","TOP","TOP","20",$C118,"top3","Open_Acute_DIV1","TOP5","TOP6","REPORTED","TOP8")</f>
        <v>0</v>
      </c>
      <c r="DP118" s="15">
        <f>_xll.OneStreamExcelAddIn.XFFunctions.XFGetCell("TRUE", "CONSOL", $D$3,"TOT_Entity","Aggregated","Budget_Working",[1]Setup!C10,"PERIODIC",$B118,"TOPFLOW","TOP","TOP","20",$C118,"top3","Open_Acute_DIV1","TOP5","TOP6","REPORTED","TOP8")</f>
        <v>0</v>
      </c>
      <c r="DQ118" s="15">
        <f>_xll.OneStreamExcelAddIn.XFFunctions.XFGetCell("TRUE", "CONSOL", $D$3,"TOT_Entity","Aggregated","Budget_Working",[1]Setup!C11,"PERIODIC",$B118,"TOPFLOW","TOP","TOP","20",$C118,"top3","Open_Acute_DIV1","TOP5","TOP6","REPORTED","TOP8")</f>
        <v>0</v>
      </c>
      <c r="DR118" s="15">
        <f>_xll.OneStreamExcelAddIn.XFFunctions.XFGetCell("TRUE", "CONSOL", $D$3,"TOT_Entity","Aggregated","Budget_Working",[1]Setup!C12,"PERIODIC",$B118,"TOPFLOW","TOP","TOP","20",$C118,"top3","Open_Acute_DIV1","TOP5","TOP6","REPORTED","TOP8")</f>
        <v>0</v>
      </c>
      <c r="DS118" s="15">
        <f>_xll.OneStreamExcelAddIn.XFFunctions.XFGetCell("TRUE", "CONSOL", $D$3,"TOT_Entity","Aggregated","Budget_Working",[1]Setup!C13,"PERIODIC",$B118,"TOPFLOW","TOP","TOP","20",$C118,"top3","Open_Acute_DIV1","TOP5","TOP6","REPORTED","TOP8")</f>
        <v>0</v>
      </c>
      <c r="DT118" s="15">
        <f>_xll.OneStreamExcelAddIn.XFFunctions.XFGetCell("TRUE", "CONSOL", $D$3,"TOT_Entity","Aggregated","Budget_Working",[1]Setup!C14,"PERIODIC",$B118,"TOPFLOW","TOP","TOP","20",$C118,"top3","Open_Acute_DIV1","TOP5","TOP6","REPORTED","TOP8")</f>
        <v>0</v>
      </c>
      <c r="DU118" s="15">
        <f>_xll.OneStreamExcelAddIn.XFFunctions.XFGetCell("TRUE", "CONSOL", $D$3,"TOT_Entity","Aggregated","Budget_Working",[1]Setup!C15,"PERIODIC",$B118,"TOPFLOW","TOP","TOP","20",$C118,"top3","Open_Acute_DIV1","TOP5","TOP6","REPORTED","TOP8")</f>
        <v>0</v>
      </c>
      <c r="DV118" s="15"/>
      <c r="DW118" s="15">
        <f>_xll.OneStreamExcelAddIn.XFFunctions.XFGetCell("TRUE", "CONSOL", $D$3,"TOT_Entity","USD","Budget_Final",[1]Setup!C17,"PERIODIC",$B118,"TOPFLOW","TOP","TOP","20",$C118,"top3","Open_Acute_DIV1","TOP5","TOP6","REPORTED","TOP8")</f>
        <v>24</v>
      </c>
      <c r="DX118" s="15">
        <f>_xll.OneStreamExcelAddIn.XFFunctions.XFGetCell("TRUE", "CONSOL", $D$3,"TOT_Entity","USD","Budget_Final",[1]Setup!C18,"PERIODIC",$B118,"TOPFLOW","TOP","TOP","20",$C118,"top3","Open_Acute_DIV1","TOP5","TOP6","REPORTED","TOP8")</f>
        <v>24</v>
      </c>
      <c r="DY118" s="15">
        <f>_xll.OneStreamExcelAddIn.XFFunctions.XFGetCell("TRUE", "CONSOL", $D$3,"TOT_Entity","USD","Budget_Final",[1]Setup!C19,"PERIODIC",$B118,"TOPFLOW","TOP","TOP","20",$C118,"top3","Open_Acute_DIV1","TOP5","TOP6","REPORTED","TOP8")</f>
        <v>24</v>
      </c>
      <c r="DZ118" s="15">
        <f>_xll.OneStreamExcelAddIn.XFFunctions.XFGetCell("TRUE", "CONSOL", $D$3,"TOT_Entity","USD","Budget_Final",[1]Setup!C20,"PERIODIC",$B118,"TOPFLOW","TOP","TOP","20",$C118,"top3","Open_Acute_DIV1","TOP5","TOP6","REPORTED","TOP8")</f>
        <v>24</v>
      </c>
      <c r="EA118" s="15">
        <f>_xll.OneStreamExcelAddIn.XFFunctions.XFGetCell("TRUE", "CONSOL", $D$3,"TOT_Entity","USD","Budget_Final",[1]Setup!C21,"PERIODIC",$B118,"TOPFLOW","TOP","TOP","20",$C118,"top3","Open_Acute_DIV1","TOP5","TOP6","REPORTED","TOP8")</f>
        <v>24</v>
      </c>
      <c r="EB118" s="15">
        <f>_xll.OneStreamExcelAddIn.XFFunctions.XFGetCell("TRUE", "CONSOL", $D$3,"TOT_Entity","USD","Budget_Final",[1]Setup!C22,"PERIODIC",$B118,"TOPFLOW","TOP","TOP","20",$C118,"top3","Open_Acute_DIV1","TOP5","TOP6","REPORTED","TOP8")</f>
        <v>24</v>
      </c>
      <c r="EC118" s="15">
        <f>_xll.OneStreamExcelAddIn.XFFunctions.XFGetCell("TRUE", "CONSOL", $D$3,"TOT_Entity","USD","Budget_Final",[1]Setup!C23,"PERIODIC",$B118,"TOPFLOW","TOP","TOP","20",$C118,"top3","Open_Acute_DIV1","TOP5","TOP6","REPORTED","TOP8")</f>
        <v>24</v>
      </c>
      <c r="ED118" s="15">
        <f>_xll.OneStreamExcelAddIn.XFFunctions.XFGetCell("TRUE", "CONSOL", $D$3,"TOT_Entity","USD","Budget_Final",[1]Setup!C24,"PERIODIC",$B118,"TOPFLOW","TOP","TOP","20",$C118,"top3","Open_Acute_DIV1","TOP5","TOP6","REPORTED","TOP8")</f>
        <v>24</v>
      </c>
      <c r="EE118" s="15">
        <f>_xll.OneStreamExcelAddIn.XFFunctions.XFGetCell("TRUE", "CONSOL", $D$3,"TOT_Entity","USD","Budget_Final",[1]Setup!C25,"PERIODIC",$B118,"TOPFLOW","TOP","TOP","20",$C118,"top3","Open_Acute_DIV1","TOP5","TOP6","REPORTED","TOP8")</f>
        <v>24</v>
      </c>
      <c r="EF118" s="15">
        <f>_xll.OneStreamExcelAddIn.XFFunctions.XFGetCell("TRUE", "CONSOL", $D$3,"TOT_Entity","USD","Budget_Final",[1]Setup!C26,"PERIODIC",$B118,"TOPFLOW","TOP","TOP","20",$C118,"top3","Open_Acute_DIV1","TOP5","TOP6","REPORTED","TOP8")</f>
        <v>24</v>
      </c>
      <c r="EG118" s="15">
        <f>_xll.OneStreamExcelAddIn.XFFunctions.XFGetCell("TRUE", "CONSOL", $D$3,"TOT_Entity","USD","Budget_Final",[1]Setup!C27,"PERIODIC",$B118,"TOPFLOW","TOP","TOP","20",$C118,"top3","Open_Acute_DIV1","TOP5","TOP6","REPORTED","TOP8")</f>
        <v>24</v>
      </c>
      <c r="EH118" s="15">
        <f>_xll.OneStreamExcelAddIn.XFFunctions.XFGetCell("TRUE", "CONSOL", $D$3,"TOT_Entity","USD","Budget_Final",[1]Setup!C28,"PERIODIC",$B118,"TOPFLOW","TOP","TOP","20",$C118,"top3","Open_Acute_DIV1","TOP5","TOP6","REPORTED","TOP8")</f>
        <v>24</v>
      </c>
    </row>
    <row r="119" spans="2:138" outlineLevel="1" x14ac:dyDescent="0.25">
      <c r="B119" s="51">
        <v>91005</v>
      </c>
      <c r="C119" s="51"/>
      <c r="D119" t="s">
        <v>170</v>
      </c>
      <c r="E119" s="15">
        <f>_xll.OneStreamExcelAddIn.XFFunctions.XFGetCell("TRUE", "CONSOL", $D$3,"TOT_Entity","USD","Actual",$E$3,"PERIODIC",$B119,"TOPFLOW","TOP","TOP","20",$C119,"top3","Open_Acute_DIV1","TOP5","TOP6","REPORTED","TOP8")</f>
        <v>0</v>
      </c>
      <c r="F119" s="15">
        <f>_xll.OneStreamExcelAddIn.XFFunctions.XFGetCell("TRUE", "CONSOL", $D$3,"TOT_Entity","Aggregated","Budget_Working",$E$3,"PERIODIC",$B119,"TOPFLOW","TOP","TOP","20",$C119,"top3","Open_Acute_DIV1","TOP5","TOP6","REPORTED","TOP8")</f>
        <v>0</v>
      </c>
      <c r="G119" s="15">
        <f t="shared" si="268"/>
        <v>0</v>
      </c>
      <c r="H119" s="55">
        <f>IFERROR(G119/F119,0)</f>
        <v>0</v>
      </c>
      <c r="I119" s="41"/>
      <c r="J119" s="15">
        <f>_xll.OneStreamExcelAddIn.XFFunctions.XFGetCell("TRUE", "CONSOL", $D$3,"TOT_Entity","USD","Actual",$E$3,"YTD",$B119,"TOPFLOW","TOP","TOP","20",$C119,"top3","Open_Acute_DIV1","TOP5","TOP6","REPORTED","TOP8")</f>
        <v>0</v>
      </c>
      <c r="K119" s="15">
        <f>_xll.OneStreamExcelAddIn.XFFunctions.XFGetCell("TRUE", "CONSOL", $D$3,"TOT_Entity","Aggregated","Budget_Working",$E$3,"YTD",$B119,"TOPFLOW","TOP","TOP","20",$C119,"top3","Open_Acute_DIV1","TOP5","TOP6","REPORTED","TOP8")</f>
        <v>0</v>
      </c>
      <c r="L119" s="15">
        <f t="shared" si="269"/>
        <v>0</v>
      </c>
      <c r="M119" s="40">
        <f>IFERROR(L119/K119,0)</f>
        <v>0</v>
      </c>
      <c r="N119" s="41"/>
      <c r="O119" s="15">
        <f>_xll.OneStreamExcelAddIn.XFFunctions.XFGetCell("TRUE", "CONSOL", $D$3,"TOT_Entity","USD","Actual",$F$3,"YTD",$B119,"TOPFLOW","TOP","TOP","20",$C119,"top3","Open_Acute_DIV1","TOP5","TOP6","REPORTED","TOP8")</f>
        <v>0</v>
      </c>
      <c r="P119" s="15">
        <f>_xll.OneStreamExcelAddIn.XFFunctions.XFGetCell("TRUE", "CONSOL", $D$3,"TOT_Entity","USD","Actual",$E$3,"YTD",$B119,"TOPFLOW","TOP","TOP","20",$C119,"top3","Open_Acute_DIV1","TOP5","TOP6","REPORTED","VAR_BW_PY_Actual")</f>
        <v>0</v>
      </c>
      <c r="Q119" s="40">
        <f t="shared" si="270"/>
        <v>0</v>
      </c>
      <c r="R119" s="41"/>
      <c r="S119" s="15">
        <f>_xll.OneStreamExcelAddIn.XFFunctions.XFGetCell("TRUE", "CONSOL", $D$3,"TOT_Entity","USD","MIDFCST",$E$3,"MTD",$B119,"TOPFLOW","TOP","TOP","20",$C119,"top3","Open_Acute_DIV1","TOP5","TOP6","REPORTED","TOP8")</f>
        <v>0</v>
      </c>
      <c r="T119" s="15">
        <f t="shared" si="271"/>
        <v>0</v>
      </c>
      <c r="U119" s="40">
        <f t="shared" si="272"/>
        <v>0</v>
      </c>
      <c r="V119" s="41"/>
      <c r="W119" s="42"/>
      <c r="X119" s="43"/>
      <c r="Y119" s="42"/>
      <c r="Z119" s="44"/>
      <c r="AB119" s="15">
        <f>_xll.OneStreamExcelAddIn.XFFunctions.XFGetCell("TRUE", "CONSOL", $D$3,"TOT_Entity","USD","Actual",[1]Setup!C4,"PERIODIC",$B119,"TOPFLOW","TOP","TOP","20",$C119,"top3","Open_Acute_DIV1","TOP5","TOP6","REPORTED","TOP8")</f>
        <v>0</v>
      </c>
      <c r="AC119" s="15">
        <f>_xll.OneStreamExcelAddIn.XFFunctions.XFGetCell("TRUE", "CONSOL", $D$3,"TOT_Entity","Aggregated","Budget_Working",[1]Setup!C4,"PERIODIC",$B119,"TOPFLOW","TOP","TOP","20",$C119,"top3","Open_Acute_DIV1","TOP5","TOP6","REPORTED","TOP8")</f>
        <v>0</v>
      </c>
      <c r="AD119" s="15">
        <f t="shared" si="273"/>
        <v>0</v>
      </c>
      <c r="AE119" s="40">
        <f t="shared" si="274"/>
        <v>0</v>
      </c>
      <c r="AG119" s="15">
        <f>_xll.OneStreamExcelAddIn.XFFunctions.XFGetCell("TRUE", "CONSOL", $D$3,"TOT_Entity","USD","Actual",[1]Setup!C5,"PERIODIC",$B119,"TOPFLOW","TOP","TOP","20",$C119,"top3","Open_Acute_DIV1","TOP5","TOP6","REPORTED","TOP8")</f>
        <v>0</v>
      </c>
      <c r="AH119" s="15">
        <f>_xll.OneStreamExcelAddIn.XFFunctions.XFGetCell("TRUE", "CONSOL", $D$3,"TOT_Entity","Aggregated","Budget_Working",[1]Setup!C5,"PERIODIC",$B119,"TOPFLOW","TOP","TOP","20",$C119,"top3","Open_Acute_DIV1","TOP5","TOP6","REPORTED","TOP8")</f>
        <v>0</v>
      </c>
      <c r="AI119" s="15">
        <f t="shared" si="275"/>
        <v>0</v>
      </c>
      <c r="AJ119" s="40">
        <f t="shared" si="276"/>
        <v>0</v>
      </c>
      <c r="AL119" s="15">
        <f>_xll.OneStreamExcelAddIn.XFFunctions.XFGetCell("TRUE", "CONSOL", $D$3,"TOT_Entity","USD","Actual",[1]Setup!C6,"PERIODIC",$B119,"TOPFLOW","TOP","TOP","20",$C119,"top3","Open_Acute_DIV1","TOP5","TOP6","REPORTED","TOP8")</f>
        <v>0</v>
      </c>
      <c r="AM119" s="15">
        <f>_xll.OneStreamExcelAddIn.XFFunctions.XFGetCell("TRUE", "CONSOL", $D$3,"TOT_Entity","Aggregated","Budget_Working",[1]Setup!C6,"PERIODIC",$B119,"TOPFLOW","TOP","TOP","20",$C119,"top3","Open_Acute_DIV1","TOP5","TOP6","REPORTED","TOP8")</f>
        <v>0</v>
      </c>
      <c r="AN119" s="15">
        <f t="shared" si="277"/>
        <v>0</v>
      </c>
      <c r="AO119" s="40">
        <f t="shared" si="278"/>
        <v>0</v>
      </c>
      <c r="AQ119" s="15">
        <f>_xll.OneStreamExcelAddIn.XFFunctions.XFGetCell("TRUE", "CONSOL", $D$3,"TOT_Entity","USD","Actual",[1]Setup!C7,"PERIODIC",$B119,"TOPFLOW","TOP","TOP","20",$C119,"top3","Open_Acute_DIV1","TOP5","TOP6","REPORTED","TOP8")</f>
        <v>0</v>
      </c>
      <c r="AR119" s="15">
        <f>_xll.OneStreamExcelAddIn.XFFunctions.XFGetCell("TRUE", "CONSOL", $D$3,"TOT_Entity","Aggregated","Budget_Working",[1]Setup!C7,"PERIODIC",$B119,"TOPFLOW","TOP","TOP","20",$C119,"top3","Open_Acute_DIV1","TOP5","TOP6","REPORTED","TOP8")</f>
        <v>0</v>
      </c>
      <c r="AS119" s="15">
        <f t="shared" si="279"/>
        <v>0</v>
      </c>
      <c r="AT119" s="40">
        <f t="shared" si="280"/>
        <v>0</v>
      </c>
      <c r="AV119" s="15">
        <f>_xll.OneStreamExcelAddIn.XFFunctions.XFGetCell("TRUE", "CONSOL", $D$3,"TOT_Entity","USD","Actual",[1]Setup!C8,"PERIODIC",$B119,"TOPFLOW","TOP","TOP","20",$C119,"top3","Open_Acute_DIV1","TOP5","TOP6","REPORTED","TOP8")</f>
        <v>0</v>
      </c>
      <c r="AW119" s="15">
        <f>_xll.OneStreamExcelAddIn.XFFunctions.XFGetCell("TRUE", "CONSOL", $D$3,"TOT_Entity","Aggregated","Budget_Working",[1]Setup!C8,"PERIODIC",$B119,"TOPFLOW","TOP","TOP","20",$C119,"top3","Open_Acute_DIV1","TOP5","TOP6","REPORTED","TOP8")</f>
        <v>0</v>
      </c>
      <c r="AX119" s="15">
        <f t="shared" si="281"/>
        <v>0</v>
      </c>
      <c r="AY119" s="40">
        <f t="shared" si="282"/>
        <v>0</v>
      </c>
      <c r="BA119" s="15">
        <f>_xll.OneStreamExcelAddIn.XFFunctions.XFGetCell("TRUE", "CONSOL", $D$3,"TOT_Entity","USD","Actual",[1]Setup!C9,"PERIODIC",$B119,"TOPFLOW","TOP","TOP","20",$C119,"top3","Open_Acute_DIV1","TOP5","TOP6","REPORTED","TOP8")</f>
        <v>0</v>
      </c>
      <c r="BB119" s="15">
        <f>_xll.OneStreamExcelAddIn.XFFunctions.XFGetCell("TRUE", "CONSOL", $D$3,"TOT_Entity","Aggregated","Budget_Working",[1]Setup!C9,"PERIODIC",$B119,"TOPFLOW","TOP","TOP","20",$C119,"top3","Open_Acute_DIV1","TOP5","TOP6","REPORTED","TOP8")</f>
        <v>0</v>
      </c>
      <c r="BC119" s="15">
        <f t="shared" si="283"/>
        <v>0</v>
      </c>
      <c r="BD119" s="40">
        <f t="shared" si="284"/>
        <v>0</v>
      </c>
      <c r="BF119" s="15">
        <f>_xll.OneStreamExcelAddIn.XFFunctions.XFGetCell("TRUE", "CONSOL", $D$3,"TOT_Entity","USD","Actual",[1]Setup!C10,"PERIODIC",$B119,"TOPFLOW","TOP","TOP","20",$C119,"top3","Open_Acute_DIV1","TOP5","TOP6","REPORTED","TOP8")</f>
        <v>0</v>
      </c>
      <c r="BG119" s="15">
        <f>_xll.OneStreamExcelAddIn.XFFunctions.XFGetCell("TRUE", "CONSOL", $D$3,"TOT_Entity","Aggregated","Budget_Working",[1]Setup!C10,"PERIODIC",$B119,"TOPFLOW","TOP","TOP","20",$C119,"top3","Open_Acute_DIV1","TOP5","TOP6","REPORTED","TOP8")</f>
        <v>0</v>
      </c>
      <c r="BH119" s="15">
        <f t="shared" si="285"/>
        <v>0</v>
      </c>
      <c r="BI119" s="40">
        <f t="shared" si="286"/>
        <v>0</v>
      </c>
      <c r="BK119" s="15">
        <f>_xll.OneStreamExcelAddIn.XFFunctions.XFGetCell("TRUE", "CONSOL", $D$3,"TOT_Entity","USD","Actual",[1]Setup!C11,"PERIODIC",$B119,"TOPFLOW","TOP","TOP","20",$C119,"top3","Open_Acute_DIV1","TOP5","TOP6","REPORTED","TOP8")</f>
        <v>0</v>
      </c>
      <c r="BL119" s="15">
        <f>_xll.OneStreamExcelAddIn.XFFunctions.XFGetCell("TRUE", "CONSOL", $D$3,"TOT_Entity","Aggregated","Budget_Working",[1]Setup!C11,"PERIODIC",$B119,"TOPFLOW","TOP","TOP","20",$C119,"top3","Open_Acute_DIV1","TOP5","TOP6","REPORTED","TOP8")</f>
        <v>0</v>
      </c>
      <c r="BM119" s="15">
        <f t="shared" si="287"/>
        <v>0</v>
      </c>
      <c r="BN119" s="40">
        <f t="shared" si="288"/>
        <v>0</v>
      </c>
      <c r="BP119" s="15">
        <f>_xll.OneStreamExcelAddIn.XFFunctions.XFGetCell("TRUE", "CONSOL", $D$3,"TOT_Entity","USD","Actual",[1]Setup!C12,"PERIODIC",$B119,"TOPFLOW","TOP","TOP","20",$C119,"top3","Open_Acute_DIV1","TOP5","TOP6","REPORTED","TOP8")</f>
        <v>0</v>
      </c>
      <c r="BQ119" s="15">
        <f>_xll.OneStreamExcelAddIn.XFFunctions.XFGetCell("TRUE", "CONSOL", $D$3,"TOT_Entity","Aggregated","Budget_Working",[1]Setup!C12,"PERIODIC",$B119,"TOPFLOW","TOP","TOP","20",$C119,"top3","Open_Acute_DIV1","TOP5","TOP6","REPORTED","TOP8")</f>
        <v>0</v>
      </c>
      <c r="BR119" s="15">
        <f t="shared" si="289"/>
        <v>0</v>
      </c>
      <c r="BS119" s="40">
        <f t="shared" si="290"/>
        <v>0</v>
      </c>
      <c r="BU119" s="15">
        <f>_xll.OneStreamExcelAddIn.XFFunctions.XFGetCell("TRUE", "CONSOL", $D$3,"TOT_Entity","USD","Actual",[1]Setup!C13,"PERIODIC",$B119,"TOPFLOW","TOP","TOP","20",$C119,"top3","Open_Acute_DIV1","TOP5","TOP6","REPORTED","TOP8")</f>
        <v>0</v>
      </c>
      <c r="BV119" s="15">
        <f>_xll.OneStreamExcelAddIn.XFFunctions.XFGetCell("TRUE", "CONSOL", $D$3,"TOT_Entity","Aggregated","Budget_Working",[1]Setup!C13,"PERIODIC",$B119,"TOPFLOW","TOP","TOP","20",$C119,"top3","Open_Acute_DIV1","TOP5","TOP6","REPORTED","TOP8")</f>
        <v>0</v>
      </c>
      <c r="BW119" s="15">
        <f t="shared" si="291"/>
        <v>0</v>
      </c>
      <c r="BX119" s="40">
        <f t="shared" si="292"/>
        <v>0</v>
      </c>
      <c r="BZ119" s="15">
        <f>_xll.OneStreamExcelAddIn.XFFunctions.XFGetCell("TRUE", "CONSOL", $D$3,"TOT_Entity","USD","Actual",[1]Setup!C14,"PERIODIC",$B119,"TOPFLOW","TOP","TOP","20",$C119,"top3","Open_Acute_DIV1","TOP5","TOP6","REPORTED","TOP8")</f>
        <v>0</v>
      </c>
      <c r="CA119" s="15">
        <f>_xll.OneStreamExcelAddIn.XFFunctions.XFGetCell("TRUE", "CONSOL", $D$3,"TOT_Entity","Aggregated","Budget_Working",[1]Setup!C14,"PERIODIC",$B119,"TOPFLOW","TOP","TOP","20",$C119,"top3","Open_Acute_DIV1","TOP5","TOP6","REPORTED","TOP8")</f>
        <v>0</v>
      </c>
      <c r="CB119" s="15">
        <f t="shared" si="293"/>
        <v>0</v>
      </c>
      <c r="CC119" s="40">
        <f t="shared" si="294"/>
        <v>0</v>
      </c>
      <c r="CE119" s="15">
        <f>_xll.OneStreamExcelAddIn.XFFunctions.XFGetCell("TRUE", "CONSOL", $D$3,"TOT_Entity","USD","Actual",[1]Setup!C15,"PERIODIC",$B119,"TOPFLOW","TOP","TOP","20",$C119,"top3","Open_Acute_DIV1","TOP5","TOP6","REPORTED","TOP8")</f>
        <v>0</v>
      </c>
      <c r="CF119" s="15">
        <f>_xll.OneStreamExcelAddIn.XFFunctions.XFGetCell("TRUE", "CONSOL", $D$3,"TOT_Entity","Aggregated","Budget_Working",[1]Setup!C15,"PERIODIC",$B119,"TOPFLOW","TOP","TOP","20",$C119,"top3","Open_Acute_DIV1","TOP5","TOP6","REPORTED","TOP8")</f>
        <v>0</v>
      </c>
      <c r="CG119" s="15">
        <f t="shared" si="295"/>
        <v>0</v>
      </c>
      <c r="CH119" s="40">
        <f t="shared" si="296"/>
        <v>0</v>
      </c>
      <c r="CI119" s="15"/>
      <c r="CJ119" s="15">
        <f>_xll.OneStreamExcelAddIn.XFFunctions.XFGetCell("TRUE", "CONSOL", $D$3,"TOT_Entity","USD","Actual",[1]Setup!C4,"PERIODIC",$B119,"TOPFLOW","TOP","TOP","20",$C119,"top3","Open_Acute_DIV1","TOP5","TOP6","REPORTED","TOP8")</f>
        <v>0</v>
      </c>
      <c r="CK119" s="15">
        <f>_xll.OneStreamExcelAddIn.XFFunctions.XFGetCell("TRUE", "CONSOL", $D$3,"TOT_Entity","USD","Actual",[1]Setup!C5,"PERIODIC",$B119,"TOPFLOW","TOP","TOP","20",$C119,"top3","Open_Acute_DIV1","TOP5","TOP6","REPORTED","TOP8")</f>
        <v>0</v>
      </c>
      <c r="CL119" s="15">
        <f>_xll.OneStreamExcelAddIn.XFFunctions.XFGetCell("TRUE", "CONSOL", $D$3,"TOT_Entity","USD","Actual",[1]Setup!C6,"PERIODIC",$B119,"TOPFLOW","TOP","TOP","20",$C119,"top3","Open_Acute_DIV1","TOP5","TOP6","REPORTED","TOP8")</f>
        <v>0</v>
      </c>
      <c r="CM119" s="15">
        <f>_xll.OneStreamExcelAddIn.XFFunctions.XFGetCell("TRUE", "CONSOL", $D$3,"TOT_Entity","USD","Actual",[1]Setup!C7,"PERIODIC",$B119,"TOPFLOW","TOP","TOP","20",$C119,"top3","Open_Acute_DIV1","TOP5","TOP6","REPORTED","TOP8")</f>
        <v>0</v>
      </c>
      <c r="CN119" s="15">
        <f>_xll.OneStreamExcelAddIn.XFFunctions.XFGetCell("TRUE", "CONSOL", $D$3,"TOT_Entity","USD","Actual",[1]Setup!C8,"PERIODIC",$B119,"TOPFLOW","TOP","TOP","20",$C119,"top3","Open_Acute_DIV1","TOP5","TOP6","REPORTED","TOP8")</f>
        <v>0</v>
      </c>
      <c r="CO119" s="15">
        <f>_xll.OneStreamExcelAddIn.XFFunctions.XFGetCell("TRUE", "CONSOL", $D$3,"TOT_Entity","USD","Actual",[1]Setup!C9,"PERIODIC",$B119,"TOPFLOW","TOP","TOP","20",$C119,"top3","Open_Acute_DIV1","TOP5","TOP6","REPORTED","TOP8")</f>
        <v>0</v>
      </c>
      <c r="CP119" s="15">
        <f>_xll.OneStreamExcelAddIn.XFFunctions.XFGetCell("TRUE", "CONSOL", $D$3,"TOT_Entity","USD","Actual",[1]Setup!C10,"PERIODIC",$B119,"TOPFLOW","TOP","TOP","20",$C119,"top3","Open_Acute_DIV1","TOP5","TOP6","REPORTED","TOP8")</f>
        <v>0</v>
      </c>
      <c r="CQ119" s="15">
        <f>_xll.OneStreamExcelAddIn.XFFunctions.XFGetCell("TRUE", "CONSOL", $D$3,"TOT_Entity","USD","Actual",[1]Setup!C11,"PERIODIC",$B119,"TOPFLOW","TOP","TOP","20",$C119,"top3","Open_Acute_DIV1","TOP5","TOP6","REPORTED","TOP8")</f>
        <v>0</v>
      </c>
      <c r="CR119" s="15">
        <f>_xll.OneStreamExcelAddIn.XFFunctions.XFGetCell("TRUE", "CONSOL", $D$3,"TOT_Entity","USD","Actual",[1]Setup!C12,"PERIODIC",$B119,"TOPFLOW","TOP","TOP","20",$C119,"top3","Open_Acute_DIV1","TOP5","TOP6","REPORTED","TOP8")</f>
        <v>0</v>
      </c>
      <c r="CS119" s="15">
        <f>_xll.OneStreamExcelAddIn.XFFunctions.XFGetCell("TRUE", "CONSOL", $D$3,"TOT_Entity","USD","Actual",[1]Setup!C13,"PERIODIC",$B119,"TOPFLOW","TOP","TOP","20",$C119,"top3","Open_Acute_DIV1","TOP5","TOP6","REPORTED","TOP8")</f>
        <v>0</v>
      </c>
      <c r="CT119" s="15">
        <f>_xll.OneStreamExcelAddIn.XFFunctions.XFGetCell("TRUE", "CONSOL", $D$3,"TOT_Entity","USD","Actual",[1]Setup!C14,"PERIODIC",$B119,"TOPFLOW","TOP","TOP","20",$C119,"top3","Open_Acute_DIV1","TOP5","TOP6","REPORTED","TOP8")</f>
        <v>0</v>
      </c>
      <c r="CU119" s="15">
        <f>_xll.OneStreamExcelAddIn.XFFunctions.XFGetCell("TRUE", "CONSOL", $D$3,"TOT_Entity","USD","Actual",[1]Setup!C15,"PERIODIC",$B119,"TOPFLOW","TOP","TOP","20",$C119,"top3","Open_Acute_DIV1","TOP5","TOP6","REPORTED","TOP8")</f>
        <v>0</v>
      </c>
      <c r="CV119" s="15"/>
      <c r="CW119" s="15">
        <f>_xll.OneStreamExcelAddIn.XFFunctions.XFGetCell("TRUE", "CONSOL", $D$3,"TOT_Entity","USD","Actual",[1]Setup!C17,"PERIODIC",$B119,"TOPFLOW","TOP","TOP","20",$C119,"top3","Open_Acute_DIV1","TOP5","TOP6","REPORTED","TOP8")</f>
        <v>0</v>
      </c>
      <c r="CX119" s="15">
        <f>_xll.OneStreamExcelAddIn.XFFunctions.XFGetCell("TRUE", "CONSOL", $D$3,"TOT_Entity","USD","Actual",[1]Setup!C18,"PERIODIC",$B119,"TOPFLOW","TOP","TOP","20",$C119,"top3","Open_Acute_DIV1","TOP5","TOP6","REPORTED","TOP8")</f>
        <v>0</v>
      </c>
      <c r="CY119" s="15">
        <f>_xll.OneStreamExcelAddIn.XFFunctions.XFGetCell("TRUE", "CONSOL", $D$3,"TOT_Entity","USD","Actual",[1]Setup!C19,"PERIODIC",$B119,"TOPFLOW","TOP","TOP","20",$C119,"top3","Open_Acute_DIV1","TOP5","TOP6","REPORTED","TOP8")</f>
        <v>0</v>
      </c>
      <c r="CZ119" s="15">
        <f>_xll.OneStreamExcelAddIn.XFFunctions.XFGetCell("TRUE", "CONSOL", $D$3,"TOT_Entity","USD","Actual",[1]Setup!C20,"PERIODIC",$B119,"TOPFLOW","TOP","TOP","20",$C119,"top3","Open_Acute_DIV1","TOP5","TOP6","REPORTED","TOP8")</f>
        <v>0</v>
      </c>
      <c r="DA119" s="15">
        <f>_xll.OneStreamExcelAddIn.XFFunctions.XFGetCell("TRUE", "CONSOL", $D$3,"TOT_Entity","USD","Actual",[1]Setup!C21,"PERIODIC",$B119,"TOPFLOW","TOP","TOP","20",$C119,"top3","Open_Acute_DIV1","TOP5","TOP6","REPORTED","TOP8")</f>
        <v>0</v>
      </c>
      <c r="DB119" s="15">
        <f>_xll.OneStreamExcelAddIn.XFFunctions.XFGetCell("TRUE", "CONSOL", $D$3,"TOT_Entity","USD","Actual",[1]Setup!C22,"PERIODIC",$B119,"TOPFLOW","TOP","TOP","20",$C119,"top3","Open_Acute_DIV1","TOP5","TOP6","REPORTED","TOP8")</f>
        <v>0</v>
      </c>
      <c r="DC119" s="15">
        <f>_xll.OneStreamExcelAddIn.XFFunctions.XFGetCell("TRUE", "CONSOL", $D$3,"TOT_Entity","USD","Actual",[1]Setup!C23,"PERIODIC",$B119,"TOPFLOW","TOP","TOP","20",$C119,"top3","Open_Acute_DIV1","TOP5","TOP6","REPORTED","TOP8")</f>
        <v>0</v>
      </c>
      <c r="DD119" s="15">
        <f>_xll.OneStreamExcelAddIn.XFFunctions.XFGetCell("TRUE", "CONSOL", $D$3,"TOT_Entity","USD","Actual",[1]Setup!C24,"PERIODIC",$B119,"TOPFLOW","TOP","TOP","20",$C119,"top3","Open_Acute_DIV1","TOP5","TOP6","REPORTED","TOP8")</f>
        <v>0</v>
      </c>
      <c r="DE119" s="15">
        <f>_xll.OneStreamExcelAddIn.XFFunctions.XFGetCell("TRUE", "CONSOL", $D$3,"TOT_Entity","USD","Actual",[1]Setup!C25,"PERIODIC",$B119,"TOPFLOW","TOP","TOP","20",$C119,"top3","Open_Acute_DIV1","TOP5","TOP6","REPORTED","TOP8")</f>
        <v>0</v>
      </c>
      <c r="DF119" s="15">
        <f>_xll.OneStreamExcelAddIn.XFFunctions.XFGetCell("TRUE", "CONSOL", $D$3,"TOT_Entity","USD","Actual",[1]Setup!C26,"PERIODIC",$B119,"TOPFLOW","TOP","TOP","20",$C119,"top3","Open_Acute_DIV1","TOP5","TOP6","REPORTED","TOP8")</f>
        <v>0</v>
      </c>
      <c r="DG119" s="15">
        <f>_xll.OneStreamExcelAddIn.XFFunctions.XFGetCell("TRUE", "CONSOL", $D$3,"TOT_Entity","USD","Actual",[1]Setup!C27,"PERIODIC",$B119,"TOPFLOW","TOP","TOP","20",$C119,"top3","Open_Acute_DIV1","TOP5","TOP6","REPORTED","TOP8")</f>
        <v>0</v>
      </c>
      <c r="DH119" s="15">
        <f>_xll.OneStreamExcelAddIn.XFFunctions.XFGetCell("TRUE", "CONSOL", $D$3,"TOT_Entity","USD","Actual",[1]Setup!C28,"PERIODIC",$B119,"TOPFLOW","TOP","TOP","20",$C119,"top3","Open_Acute_DIV1","TOP5","TOP6","REPORTED","TOP8")</f>
        <v>0</v>
      </c>
      <c r="DI119" s="15"/>
      <c r="DJ119" s="15">
        <f>_xll.OneStreamExcelAddIn.XFFunctions.XFGetCell("TRUE", "CONSOL", $D$3,"TOT_Entity","Aggregated","Budget_Working",[1]Setup!C4,"PERIODIC",$B119,"TOPFLOW","TOP","TOP","20",$C119,"top3","Open_Acute_DIV1","TOP5","TOP6","REPORTED","TOP8")</f>
        <v>0</v>
      </c>
      <c r="DK119" s="15">
        <f>_xll.OneStreamExcelAddIn.XFFunctions.XFGetCell("TRUE", "CONSOL", $D$3,"TOT_Entity","Aggregated","Budget_Working",[1]Setup!C5,"PERIODIC",$B119,"TOPFLOW","TOP","TOP","20",$C119,"top3","Open_Acute_DIV1","TOP5","TOP6","REPORTED","TOP8")</f>
        <v>0</v>
      </c>
      <c r="DL119" s="15">
        <f>_xll.OneStreamExcelAddIn.XFFunctions.XFGetCell("TRUE", "CONSOL", $D$3,"TOT_Entity","Aggregated","Budget_Working",[1]Setup!C6,"PERIODIC",$B119,"TOPFLOW","TOP","TOP","20",$C119,"top3","Open_Acute_DIV1","TOP5","TOP6","REPORTED","TOP8")</f>
        <v>0</v>
      </c>
      <c r="DM119" s="15">
        <f>_xll.OneStreamExcelAddIn.XFFunctions.XFGetCell("TRUE", "CONSOL", $D$3,"TOT_Entity","Aggregated","Budget_Working",[1]Setup!C7,"PERIODIC",$B119,"TOPFLOW","TOP","TOP","20",$C119,"top3","Open_Acute_DIV1","TOP5","TOP6","REPORTED","TOP8")</f>
        <v>0</v>
      </c>
      <c r="DN119" s="15">
        <f>_xll.OneStreamExcelAddIn.XFFunctions.XFGetCell("TRUE", "CONSOL", $D$3,"TOT_Entity","Aggregated","Budget_Working",[1]Setup!C8,"PERIODIC",$B119,"TOPFLOW","TOP","TOP","20",$C119,"top3","Open_Acute_DIV1","TOP5","TOP6","REPORTED","TOP8")</f>
        <v>0</v>
      </c>
      <c r="DO119" s="15">
        <f>_xll.OneStreamExcelAddIn.XFFunctions.XFGetCell("TRUE", "CONSOL", $D$3,"TOT_Entity","Aggregated","Budget_Working",[1]Setup!C9,"PERIODIC",$B119,"TOPFLOW","TOP","TOP","20",$C119,"top3","Open_Acute_DIV1","TOP5","TOP6","REPORTED","TOP8")</f>
        <v>0</v>
      </c>
      <c r="DP119" s="15">
        <f>_xll.OneStreamExcelAddIn.XFFunctions.XFGetCell("TRUE", "CONSOL", $D$3,"TOT_Entity","Aggregated","Budget_Working",[1]Setup!C10,"PERIODIC",$B119,"TOPFLOW","TOP","TOP","20",$C119,"top3","Open_Acute_DIV1","TOP5","TOP6","REPORTED","TOP8")</f>
        <v>0</v>
      </c>
      <c r="DQ119" s="15">
        <f>_xll.OneStreamExcelAddIn.XFFunctions.XFGetCell("TRUE", "CONSOL", $D$3,"TOT_Entity","Aggregated","Budget_Working",[1]Setup!C11,"PERIODIC",$B119,"TOPFLOW","TOP","TOP","20",$C119,"top3","Open_Acute_DIV1","TOP5","TOP6","REPORTED","TOP8")</f>
        <v>0</v>
      </c>
      <c r="DR119" s="15">
        <f>_xll.OneStreamExcelAddIn.XFFunctions.XFGetCell("TRUE", "CONSOL", $D$3,"TOT_Entity","Aggregated","Budget_Working",[1]Setup!C12,"PERIODIC",$B119,"TOPFLOW","TOP","TOP","20",$C119,"top3","Open_Acute_DIV1","TOP5","TOP6","REPORTED","TOP8")</f>
        <v>0</v>
      </c>
      <c r="DS119" s="15">
        <f>_xll.OneStreamExcelAddIn.XFFunctions.XFGetCell("TRUE", "CONSOL", $D$3,"TOT_Entity","Aggregated","Budget_Working",[1]Setup!C13,"PERIODIC",$B119,"TOPFLOW","TOP","TOP","20",$C119,"top3","Open_Acute_DIV1","TOP5","TOP6","REPORTED","TOP8")</f>
        <v>0</v>
      </c>
      <c r="DT119" s="15">
        <f>_xll.OneStreamExcelAddIn.XFFunctions.XFGetCell("TRUE", "CONSOL", $D$3,"TOT_Entity","Aggregated","Budget_Working",[1]Setup!C14,"PERIODIC",$B119,"TOPFLOW","TOP","TOP","20",$C119,"top3","Open_Acute_DIV1","TOP5","TOP6","REPORTED","TOP8")</f>
        <v>0</v>
      </c>
      <c r="DU119" s="15">
        <f>_xll.OneStreamExcelAddIn.XFFunctions.XFGetCell("TRUE", "CONSOL", $D$3,"TOT_Entity","Aggregated","Budget_Working",[1]Setup!C15,"PERIODIC",$B119,"TOPFLOW","TOP","TOP","20",$C119,"top3","Open_Acute_DIV1","TOP5","TOP6","REPORTED","TOP8")</f>
        <v>0</v>
      </c>
      <c r="DV119" s="15"/>
      <c r="DW119" s="15">
        <f>_xll.OneStreamExcelAddIn.XFFunctions.XFGetCell("TRUE", "CONSOL", $D$3,"TOT_Entity","USD","Budget_Final",[1]Setup!C17,"PERIODIC",$B119,"TOPFLOW","TOP","TOP","20",$C119,"top3","Open_Acute_DIV1","TOP5","TOP6","REPORTED","TOP8")</f>
        <v>0</v>
      </c>
      <c r="DX119" s="15">
        <f>_xll.OneStreamExcelAddIn.XFFunctions.XFGetCell("TRUE", "CONSOL", $D$3,"TOT_Entity","USD","Budget_Final",[1]Setup!C18,"PERIODIC",$B119,"TOPFLOW","TOP","TOP","20",$C119,"top3","Open_Acute_DIV1","TOP5","TOP6","REPORTED","TOP8")</f>
        <v>0</v>
      </c>
      <c r="DY119" s="15">
        <f>_xll.OneStreamExcelAddIn.XFFunctions.XFGetCell("TRUE", "CONSOL", $D$3,"TOT_Entity","USD","Budget_Final",[1]Setup!C19,"PERIODIC",$B119,"TOPFLOW","TOP","TOP","20",$C119,"top3","Open_Acute_DIV1","TOP5","TOP6","REPORTED","TOP8")</f>
        <v>0</v>
      </c>
      <c r="DZ119" s="15">
        <f>_xll.OneStreamExcelAddIn.XFFunctions.XFGetCell("TRUE", "CONSOL", $D$3,"TOT_Entity","USD","Budget_Final",[1]Setup!C20,"PERIODIC",$B119,"TOPFLOW","TOP","TOP","20",$C119,"top3","Open_Acute_DIV1","TOP5","TOP6","REPORTED","TOP8")</f>
        <v>0</v>
      </c>
      <c r="EA119" s="15">
        <f>_xll.OneStreamExcelAddIn.XFFunctions.XFGetCell("TRUE", "CONSOL", $D$3,"TOT_Entity","USD","Budget_Final",[1]Setup!C21,"PERIODIC",$B119,"TOPFLOW","TOP","TOP","20",$C119,"top3","Open_Acute_DIV1","TOP5","TOP6","REPORTED","TOP8")</f>
        <v>0</v>
      </c>
      <c r="EB119" s="15">
        <f>_xll.OneStreamExcelAddIn.XFFunctions.XFGetCell("TRUE", "CONSOL", $D$3,"TOT_Entity","USD","Budget_Final",[1]Setup!C22,"PERIODIC",$B119,"TOPFLOW","TOP","TOP","20",$C119,"top3","Open_Acute_DIV1","TOP5","TOP6","REPORTED","TOP8")</f>
        <v>0</v>
      </c>
      <c r="EC119" s="15">
        <f>_xll.OneStreamExcelAddIn.XFFunctions.XFGetCell("TRUE", "CONSOL", $D$3,"TOT_Entity","USD","Budget_Final",[1]Setup!C23,"PERIODIC",$B119,"TOPFLOW","TOP","TOP","20",$C119,"top3","Open_Acute_DIV1","TOP5","TOP6","REPORTED","TOP8")</f>
        <v>0</v>
      </c>
      <c r="ED119" s="15">
        <f>_xll.OneStreamExcelAddIn.XFFunctions.XFGetCell("TRUE", "CONSOL", $D$3,"TOT_Entity","USD","Budget_Final",[1]Setup!C24,"PERIODIC",$B119,"TOPFLOW","TOP","TOP","20",$C119,"top3","Open_Acute_DIV1","TOP5","TOP6","REPORTED","TOP8")</f>
        <v>0</v>
      </c>
      <c r="EE119" s="15">
        <f>_xll.OneStreamExcelAddIn.XFFunctions.XFGetCell("TRUE", "CONSOL", $D$3,"TOT_Entity","USD","Budget_Final",[1]Setup!C25,"PERIODIC",$B119,"TOPFLOW","TOP","TOP","20",$C119,"top3","Open_Acute_DIV1","TOP5","TOP6","REPORTED","TOP8")</f>
        <v>0</v>
      </c>
      <c r="EF119" s="15">
        <f>_xll.OneStreamExcelAddIn.XFFunctions.XFGetCell("TRUE", "CONSOL", $D$3,"TOT_Entity","USD","Budget_Final",[1]Setup!C26,"PERIODIC",$B119,"TOPFLOW","TOP","TOP","20",$C119,"top3","Open_Acute_DIV1","TOP5","TOP6","REPORTED","TOP8")</f>
        <v>0</v>
      </c>
      <c r="EG119" s="15">
        <f>_xll.OneStreamExcelAddIn.XFFunctions.XFGetCell("TRUE", "CONSOL", $D$3,"TOT_Entity","USD","Budget_Final",[1]Setup!C27,"PERIODIC",$B119,"TOPFLOW","TOP","TOP","20",$C119,"top3","Open_Acute_DIV1","TOP5","TOP6","REPORTED","TOP8")</f>
        <v>0</v>
      </c>
      <c r="EH119" s="15">
        <f>_xll.OneStreamExcelAddIn.XFFunctions.XFGetCell("TRUE", "CONSOL", $D$3,"TOT_Entity","USD","Budget_Final",[1]Setup!C28,"PERIODIC",$B119,"TOPFLOW","TOP","TOP","20",$C119,"top3","Open_Acute_DIV1","TOP5","TOP6","REPORTED","TOP8")</f>
        <v>0</v>
      </c>
    </row>
    <row r="120" spans="2:138" outlineLevel="1" x14ac:dyDescent="0.25">
      <c r="B120" s="51">
        <v>91001</v>
      </c>
      <c r="C120" s="51"/>
      <c r="D120" t="s">
        <v>171</v>
      </c>
      <c r="E120" s="15">
        <f>_xll.OneStreamExcelAddIn.XFFunctions.XFGetCell("TRUE", "CONSOL", $D$3,"TOT_Entity","USD","Actual",$E$3,"PERIODIC",$B120,"TOPFLOW","TOP","TOP","20",$C120,"top3","Open_Acute_DIV1","TOP5","TOP6","REPORTED","TOP8")</f>
        <v>0</v>
      </c>
      <c r="F120" s="15">
        <f>_xll.OneStreamExcelAddIn.XFFunctions.XFGetCell("TRUE", "CONSOL", $D$3,"TOT_Entity","Aggregated","Budget_Working",$E$3,"PERIODIC",$B120,"TOPFLOW","TOP","TOP","20",$C120,"top3","Open_Acute_DIV1","TOP5","TOP6","REPORTED","TOP8")</f>
        <v>0</v>
      </c>
      <c r="G120" s="15">
        <f t="shared" si="268"/>
        <v>0</v>
      </c>
      <c r="H120" s="55">
        <f>IFERROR(G120/F120,0)</f>
        <v>0</v>
      </c>
      <c r="I120" s="41"/>
      <c r="J120" s="15">
        <f>_xll.OneStreamExcelAddIn.XFFunctions.XFGetCell("TRUE", "CONSOL", $D$3,"TOT_Entity","USD","Actual",$E$3,"YTD",$B120,"TOPFLOW","TOP","TOP","20",$C120,"top3","Open_Acute_DIV1","TOP5","TOP6","REPORTED","TOP8")</f>
        <v>0</v>
      </c>
      <c r="K120" s="15">
        <f>_xll.OneStreamExcelAddIn.XFFunctions.XFGetCell("TRUE", "CONSOL", $D$3,"TOT_Entity","Aggregated","Budget_Working",$E$3,"YTD",$B120,"TOPFLOW","TOP","TOP","20",$C120,"top3","Open_Acute_DIV1","TOP5","TOP6","REPORTED","TOP8")</f>
        <v>0</v>
      </c>
      <c r="L120" s="15">
        <f t="shared" si="269"/>
        <v>0</v>
      </c>
      <c r="M120" s="40">
        <f>IFERROR(L120/K120,0)</f>
        <v>0</v>
      </c>
      <c r="N120" s="41"/>
      <c r="O120" s="15">
        <f>_xll.OneStreamExcelAddIn.XFFunctions.XFGetCell("TRUE", "CONSOL", $D$3,"TOT_Entity","USD","Actual",$F$3,"YTD",$B120,"TOPFLOW","TOP","TOP","20",$C120,"top3","Open_Acute_DIV1","TOP5","TOP6","REPORTED","TOP8")</f>
        <v>0</v>
      </c>
      <c r="P120" s="15">
        <f>_xll.OneStreamExcelAddIn.XFFunctions.XFGetCell("TRUE", "CONSOL", $D$3,"TOT_Entity","USD","Actual",$E$3,"YTD",$B120,"TOPFLOW","TOP","TOP","20",$C120,"top3","Open_Acute_DIV1","TOP5","TOP6","REPORTED","VAR_BW_PY_Actual")</f>
        <v>0</v>
      </c>
      <c r="Q120" s="40">
        <f t="shared" si="270"/>
        <v>0</v>
      </c>
      <c r="R120" s="41"/>
      <c r="S120" s="15">
        <f>_xll.OneStreamExcelAddIn.XFFunctions.XFGetCell("TRUE", "CONSOL", $D$3,"TOT_Entity","USD","MIDFCST",$E$3,"MTD",$B120,"TOPFLOW","TOP","TOP","20",$C120,"top3","Open_Acute_DIV1","TOP5","TOP6","REPORTED","TOP8")</f>
        <v>0</v>
      </c>
      <c r="T120" s="15">
        <f t="shared" si="271"/>
        <v>0</v>
      </c>
      <c r="U120" s="40">
        <f t="shared" si="272"/>
        <v>0</v>
      </c>
      <c r="V120" s="41"/>
      <c r="W120" s="42"/>
      <c r="X120" s="43"/>
      <c r="Y120" s="42"/>
      <c r="Z120" s="44"/>
      <c r="AB120" s="15">
        <f>_xll.OneStreamExcelAddIn.XFFunctions.XFGetCell("TRUE", "CONSOL", $D$3,"TOT_Entity","USD","Actual",[1]Setup!C4,"PERIODIC",$B120,"TOPFLOW","TOP","TOP","20",$C120,"top3","Open_Acute_DIV1","TOP5","TOP6","REPORTED","TOP8")</f>
        <v>0</v>
      </c>
      <c r="AC120" s="15">
        <f>_xll.OneStreamExcelAddIn.XFFunctions.XFGetCell("TRUE", "CONSOL", $D$3,"TOT_Entity","Aggregated","Budget_Working",[1]Setup!C4,"PERIODIC",$B120,"TOPFLOW","TOP","TOP","20",$C120,"top3","Open_Acute_DIV1","TOP5","TOP6","REPORTED","TOP8")</f>
        <v>0</v>
      </c>
      <c r="AD120" s="15">
        <f t="shared" si="273"/>
        <v>0</v>
      </c>
      <c r="AE120" s="40">
        <f t="shared" si="274"/>
        <v>0</v>
      </c>
      <c r="AG120" s="15">
        <f>_xll.OneStreamExcelAddIn.XFFunctions.XFGetCell("TRUE", "CONSOL", $D$3,"TOT_Entity","USD","Actual",[1]Setup!C5,"PERIODIC",$B120,"TOPFLOW","TOP","TOP","20",$C120,"top3","Open_Acute_DIV1","TOP5","TOP6","REPORTED","TOP8")</f>
        <v>0</v>
      </c>
      <c r="AH120" s="15">
        <f>_xll.OneStreamExcelAddIn.XFFunctions.XFGetCell("TRUE", "CONSOL", $D$3,"TOT_Entity","Aggregated","Budget_Working",[1]Setup!C5,"PERIODIC",$B120,"TOPFLOW","TOP","TOP","20",$C120,"top3","Open_Acute_DIV1","TOP5","TOP6","REPORTED","TOP8")</f>
        <v>0</v>
      </c>
      <c r="AI120" s="15">
        <f t="shared" si="275"/>
        <v>0</v>
      </c>
      <c r="AJ120" s="40">
        <f t="shared" si="276"/>
        <v>0</v>
      </c>
      <c r="AL120" s="15">
        <f>_xll.OneStreamExcelAddIn.XFFunctions.XFGetCell("TRUE", "CONSOL", $D$3,"TOT_Entity","USD","Actual",[1]Setup!C6,"PERIODIC",$B120,"TOPFLOW","TOP","TOP","20",$C120,"top3","Open_Acute_DIV1","TOP5","TOP6","REPORTED","TOP8")</f>
        <v>0</v>
      </c>
      <c r="AM120" s="15">
        <f>_xll.OneStreamExcelAddIn.XFFunctions.XFGetCell("TRUE", "CONSOL", $D$3,"TOT_Entity","Aggregated","Budget_Working",[1]Setup!C6,"PERIODIC",$B120,"TOPFLOW","TOP","TOP","20",$C120,"top3","Open_Acute_DIV1","TOP5","TOP6","REPORTED","TOP8")</f>
        <v>0</v>
      </c>
      <c r="AN120" s="15">
        <f t="shared" si="277"/>
        <v>0</v>
      </c>
      <c r="AO120" s="40">
        <f t="shared" si="278"/>
        <v>0</v>
      </c>
      <c r="AQ120" s="15">
        <f>_xll.OneStreamExcelAddIn.XFFunctions.XFGetCell("TRUE", "CONSOL", $D$3,"TOT_Entity","USD","Actual",[1]Setup!C7,"PERIODIC",$B120,"TOPFLOW","TOP","TOP","20",$C120,"top3","Open_Acute_DIV1","TOP5","TOP6","REPORTED","TOP8")</f>
        <v>0</v>
      </c>
      <c r="AR120" s="15">
        <f>_xll.OneStreamExcelAddIn.XFFunctions.XFGetCell("TRUE", "CONSOL", $D$3,"TOT_Entity","Aggregated","Budget_Working",[1]Setup!C7,"PERIODIC",$B120,"TOPFLOW","TOP","TOP","20",$C120,"top3","Open_Acute_DIV1","TOP5","TOP6","REPORTED","TOP8")</f>
        <v>0</v>
      </c>
      <c r="AS120" s="15">
        <f t="shared" si="279"/>
        <v>0</v>
      </c>
      <c r="AT120" s="40">
        <f t="shared" si="280"/>
        <v>0</v>
      </c>
      <c r="AV120" s="15">
        <f>_xll.OneStreamExcelAddIn.XFFunctions.XFGetCell("TRUE", "CONSOL", $D$3,"TOT_Entity","USD","Actual",[1]Setup!C8,"PERIODIC",$B120,"TOPFLOW","TOP","TOP","20",$C120,"top3","Open_Acute_DIV1","TOP5","TOP6","REPORTED","TOP8")</f>
        <v>0</v>
      </c>
      <c r="AW120" s="15">
        <f>_xll.OneStreamExcelAddIn.XFFunctions.XFGetCell("TRUE", "CONSOL", $D$3,"TOT_Entity","Aggregated","Budget_Working",[1]Setup!C8,"PERIODIC",$B120,"TOPFLOW","TOP","TOP","20",$C120,"top3","Open_Acute_DIV1","TOP5","TOP6","REPORTED","TOP8")</f>
        <v>0</v>
      </c>
      <c r="AX120" s="15">
        <f t="shared" si="281"/>
        <v>0</v>
      </c>
      <c r="AY120" s="40">
        <f t="shared" si="282"/>
        <v>0</v>
      </c>
      <c r="BA120" s="15">
        <f>_xll.OneStreamExcelAddIn.XFFunctions.XFGetCell("TRUE", "CONSOL", $D$3,"TOT_Entity","USD","Actual",[1]Setup!C9,"PERIODIC",$B120,"TOPFLOW","TOP","TOP","20",$C120,"top3","Open_Acute_DIV1","TOP5","TOP6","REPORTED","TOP8")</f>
        <v>0</v>
      </c>
      <c r="BB120" s="15">
        <f>_xll.OneStreamExcelAddIn.XFFunctions.XFGetCell("TRUE", "CONSOL", $D$3,"TOT_Entity","Aggregated","Budget_Working",[1]Setup!C9,"PERIODIC",$B120,"TOPFLOW","TOP","TOP","20",$C120,"top3","Open_Acute_DIV1","TOP5","TOP6","REPORTED","TOP8")</f>
        <v>0</v>
      </c>
      <c r="BC120" s="15">
        <f t="shared" si="283"/>
        <v>0</v>
      </c>
      <c r="BD120" s="40">
        <f t="shared" si="284"/>
        <v>0</v>
      </c>
      <c r="BF120" s="15">
        <f>_xll.OneStreamExcelAddIn.XFFunctions.XFGetCell("TRUE", "CONSOL", $D$3,"TOT_Entity","USD","Actual",[1]Setup!C10,"PERIODIC",$B120,"TOPFLOW","TOP","TOP","20",$C120,"top3","Open_Acute_DIV1","TOP5","TOP6","REPORTED","TOP8")</f>
        <v>0</v>
      </c>
      <c r="BG120" s="15">
        <f>_xll.OneStreamExcelAddIn.XFFunctions.XFGetCell("TRUE", "CONSOL", $D$3,"TOT_Entity","Aggregated","Budget_Working",[1]Setup!C10,"PERIODIC",$B120,"TOPFLOW","TOP","TOP","20",$C120,"top3","Open_Acute_DIV1","TOP5","TOP6","REPORTED","TOP8")</f>
        <v>0</v>
      </c>
      <c r="BH120" s="15">
        <f t="shared" si="285"/>
        <v>0</v>
      </c>
      <c r="BI120" s="40">
        <f t="shared" si="286"/>
        <v>0</v>
      </c>
      <c r="BK120" s="15">
        <f>_xll.OneStreamExcelAddIn.XFFunctions.XFGetCell("TRUE", "CONSOL", $D$3,"TOT_Entity","USD","Actual",[1]Setup!C11,"PERIODIC",$B120,"TOPFLOW","TOP","TOP","20",$C120,"top3","Open_Acute_DIV1","TOP5","TOP6","REPORTED","TOP8")</f>
        <v>0</v>
      </c>
      <c r="BL120" s="15">
        <f>_xll.OneStreamExcelAddIn.XFFunctions.XFGetCell("TRUE", "CONSOL", $D$3,"TOT_Entity","Aggregated","Budget_Working",[1]Setup!C11,"PERIODIC",$B120,"TOPFLOW","TOP","TOP","20",$C120,"top3","Open_Acute_DIV1","TOP5","TOP6","REPORTED","TOP8")</f>
        <v>0</v>
      </c>
      <c r="BM120" s="15">
        <f t="shared" si="287"/>
        <v>0</v>
      </c>
      <c r="BN120" s="40">
        <f t="shared" si="288"/>
        <v>0</v>
      </c>
      <c r="BP120" s="15">
        <f>_xll.OneStreamExcelAddIn.XFFunctions.XFGetCell("TRUE", "CONSOL", $D$3,"TOT_Entity","USD","Actual",[1]Setup!C12,"PERIODIC",$B120,"TOPFLOW","TOP","TOP","20",$C120,"top3","Open_Acute_DIV1","TOP5","TOP6","REPORTED","TOP8")</f>
        <v>0</v>
      </c>
      <c r="BQ120" s="15">
        <f>_xll.OneStreamExcelAddIn.XFFunctions.XFGetCell("TRUE", "CONSOL", $D$3,"TOT_Entity","Aggregated","Budget_Working",[1]Setup!C12,"PERIODIC",$B120,"TOPFLOW","TOP","TOP","20",$C120,"top3","Open_Acute_DIV1","TOP5","TOP6","REPORTED","TOP8")</f>
        <v>0</v>
      </c>
      <c r="BR120" s="15">
        <f t="shared" si="289"/>
        <v>0</v>
      </c>
      <c r="BS120" s="40">
        <f t="shared" si="290"/>
        <v>0</v>
      </c>
      <c r="BU120" s="15">
        <f>_xll.OneStreamExcelAddIn.XFFunctions.XFGetCell("TRUE", "CONSOL", $D$3,"TOT_Entity","USD","Actual",[1]Setup!C13,"PERIODIC",$B120,"TOPFLOW","TOP","TOP","20",$C120,"top3","Open_Acute_DIV1","TOP5","TOP6","REPORTED","TOP8")</f>
        <v>0</v>
      </c>
      <c r="BV120" s="15">
        <f>_xll.OneStreamExcelAddIn.XFFunctions.XFGetCell("TRUE", "CONSOL", $D$3,"TOT_Entity","Aggregated","Budget_Working",[1]Setup!C13,"PERIODIC",$B120,"TOPFLOW","TOP","TOP","20",$C120,"top3","Open_Acute_DIV1","TOP5","TOP6","REPORTED","TOP8")</f>
        <v>0</v>
      </c>
      <c r="BW120" s="15">
        <f t="shared" si="291"/>
        <v>0</v>
      </c>
      <c r="BX120" s="40">
        <f t="shared" si="292"/>
        <v>0</v>
      </c>
      <c r="BZ120" s="15">
        <f>_xll.OneStreamExcelAddIn.XFFunctions.XFGetCell("TRUE", "CONSOL", $D$3,"TOT_Entity","USD","Actual",[1]Setup!C14,"PERIODIC",$B120,"TOPFLOW","TOP","TOP","20",$C120,"top3","Open_Acute_DIV1","TOP5","TOP6","REPORTED","TOP8")</f>
        <v>0</v>
      </c>
      <c r="CA120" s="15">
        <f>_xll.OneStreamExcelAddIn.XFFunctions.XFGetCell("TRUE", "CONSOL", $D$3,"TOT_Entity","Aggregated","Budget_Working",[1]Setup!C14,"PERIODIC",$B120,"TOPFLOW","TOP","TOP","20",$C120,"top3","Open_Acute_DIV1","TOP5","TOP6","REPORTED","TOP8")</f>
        <v>0</v>
      </c>
      <c r="CB120" s="15">
        <f t="shared" si="293"/>
        <v>0</v>
      </c>
      <c r="CC120" s="40">
        <f t="shared" si="294"/>
        <v>0</v>
      </c>
      <c r="CE120" s="15">
        <f>_xll.OneStreamExcelAddIn.XFFunctions.XFGetCell("TRUE", "CONSOL", $D$3,"TOT_Entity","USD","Actual",[1]Setup!C15,"PERIODIC",$B120,"TOPFLOW","TOP","TOP","20",$C120,"top3","Open_Acute_DIV1","TOP5","TOP6","REPORTED","TOP8")</f>
        <v>0</v>
      </c>
      <c r="CF120" s="15">
        <f>_xll.OneStreamExcelAddIn.XFFunctions.XFGetCell("TRUE", "CONSOL", $D$3,"TOT_Entity","Aggregated","Budget_Working",[1]Setup!C15,"PERIODIC",$B120,"TOPFLOW","TOP","TOP","20",$C120,"top3","Open_Acute_DIV1","TOP5","TOP6","REPORTED","TOP8")</f>
        <v>0</v>
      </c>
      <c r="CG120" s="15">
        <f t="shared" si="295"/>
        <v>0</v>
      </c>
      <c r="CH120" s="40">
        <f t="shared" si="296"/>
        <v>0</v>
      </c>
      <c r="CI120" s="15"/>
      <c r="CJ120" s="15">
        <f>_xll.OneStreamExcelAddIn.XFFunctions.XFGetCell("TRUE", "CONSOL", $D$3,"TOT_Entity","USD","Actual",[1]Setup!C4,"PERIODIC",$B120,"TOPFLOW","TOP","TOP","20",$C120,"top3","Open_Acute_DIV1","TOP5","TOP6","REPORTED","TOP8")</f>
        <v>0</v>
      </c>
      <c r="CK120" s="15">
        <f>_xll.OneStreamExcelAddIn.XFFunctions.XFGetCell("TRUE", "CONSOL", $D$3,"TOT_Entity","USD","Actual",[1]Setup!C5,"PERIODIC",$B120,"TOPFLOW","TOP","TOP","20",$C120,"top3","Open_Acute_DIV1","TOP5","TOP6","REPORTED","TOP8")</f>
        <v>0</v>
      </c>
      <c r="CL120" s="15">
        <f>_xll.OneStreamExcelAddIn.XFFunctions.XFGetCell("TRUE", "CONSOL", $D$3,"TOT_Entity","USD","Actual",[1]Setup!C6,"PERIODIC",$B120,"TOPFLOW","TOP","TOP","20",$C120,"top3","Open_Acute_DIV1","TOP5","TOP6","REPORTED","TOP8")</f>
        <v>0</v>
      </c>
      <c r="CM120" s="15">
        <f>_xll.OneStreamExcelAddIn.XFFunctions.XFGetCell("TRUE", "CONSOL", $D$3,"TOT_Entity","USD","Actual",[1]Setup!C7,"PERIODIC",$B120,"TOPFLOW","TOP","TOP","20",$C120,"top3","Open_Acute_DIV1","TOP5","TOP6","REPORTED","TOP8")</f>
        <v>0</v>
      </c>
      <c r="CN120" s="15">
        <f>_xll.OneStreamExcelAddIn.XFFunctions.XFGetCell("TRUE", "CONSOL", $D$3,"TOT_Entity","USD","Actual",[1]Setup!C8,"PERIODIC",$B120,"TOPFLOW","TOP","TOP","20",$C120,"top3","Open_Acute_DIV1","TOP5","TOP6","REPORTED","TOP8")</f>
        <v>0</v>
      </c>
      <c r="CO120" s="15">
        <f>_xll.OneStreamExcelAddIn.XFFunctions.XFGetCell("TRUE", "CONSOL", $D$3,"TOT_Entity","USD","Actual",[1]Setup!C9,"PERIODIC",$B120,"TOPFLOW","TOP","TOP","20",$C120,"top3","Open_Acute_DIV1","TOP5","TOP6","REPORTED","TOP8")</f>
        <v>0</v>
      </c>
      <c r="CP120" s="15">
        <f>_xll.OneStreamExcelAddIn.XFFunctions.XFGetCell("TRUE", "CONSOL", $D$3,"TOT_Entity","USD","Actual",[1]Setup!C10,"PERIODIC",$B120,"TOPFLOW","TOP","TOP","20",$C120,"top3","Open_Acute_DIV1","TOP5","TOP6","REPORTED","TOP8")</f>
        <v>0</v>
      </c>
      <c r="CQ120" s="15">
        <f>_xll.OneStreamExcelAddIn.XFFunctions.XFGetCell("TRUE", "CONSOL", $D$3,"TOT_Entity","USD","Actual",[1]Setup!C11,"PERIODIC",$B120,"TOPFLOW","TOP","TOP","20",$C120,"top3","Open_Acute_DIV1","TOP5","TOP6","REPORTED","TOP8")</f>
        <v>0</v>
      </c>
      <c r="CR120" s="15">
        <f>_xll.OneStreamExcelAddIn.XFFunctions.XFGetCell("TRUE", "CONSOL", $D$3,"TOT_Entity","USD","Actual",[1]Setup!C12,"PERIODIC",$B120,"TOPFLOW","TOP","TOP","20",$C120,"top3","Open_Acute_DIV1","TOP5","TOP6","REPORTED","TOP8")</f>
        <v>0</v>
      </c>
      <c r="CS120" s="15">
        <f>_xll.OneStreamExcelAddIn.XFFunctions.XFGetCell("TRUE", "CONSOL", $D$3,"TOT_Entity","USD","Actual",[1]Setup!C13,"PERIODIC",$B120,"TOPFLOW","TOP","TOP","20",$C120,"top3","Open_Acute_DIV1","TOP5","TOP6","REPORTED","TOP8")</f>
        <v>0</v>
      </c>
      <c r="CT120" s="15">
        <f>_xll.OneStreamExcelAddIn.XFFunctions.XFGetCell("TRUE", "CONSOL", $D$3,"TOT_Entity","USD","Actual",[1]Setup!C14,"PERIODIC",$B120,"TOPFLOW","TOP","TOP","20",$C120,"top3","Open_Acute_DIV1","TOP5","TOP6","REPORTED","TOP8")</f>
        <v>0</v>
      </c>
      <c r="CU120" s="15">
        <f>_xll.OneStreamExcelAddIn.XFFunctions.XFGetCell("TRUE", "CONSOL", $D$3,"TOT_Entity","USD","Actual",[1]Setup!C15,"PERIODIC",$B120,"TOPFLOW","TOP","TOP","20",$C120,"top3","Open_Acute_DIV1","TOP5","TOP6","REPORTED","TOP8")</f>
        <v>0</v>
      </c>
      <c r="CV120" s="15"/>
      <c r="CW120" s="15">
        <f>_xll.OneStreamExcelAddIn.XFFunctions.XFGetCell("TRUE", "CONSOL", $D$3,"TOT_Entity","USD","Actual",[1]Setup!C17,"PERIODIC",$B120,"TOPFLOW","TOP","TOP","20",$C120,"top3","Open_Acute_DIV1","TOP5","TOP6","REPORTED","TOP8")</f>
        <v>0</v>
      </c>
      <c r="CX120" s="15">
        <f>_xll.OneStreamExcelAddIn.XFFunctions.XFGetCell("TRUE", "CONSOL", $D$3,"TOT_Entity","USD","Actual",[1]Setup!C18,"PERIODIC",$B120,"TOPFLOW","TOP","TOP","20",$C120,"top3","Open_Acute_DIV1","TOP5","TOP6","REPORTED","TOP8")</f>
        <v>0</v>
      </c>
      <c r="CY120" s="15">
        <f>_xll.OneStreamExcelAddIn.XFFunctions.XFGetCell("TRUE", "CONSOL", $D$3,"TOT_Entity","USD","Actual",[1]Setup!C19,"PERIODIC",$B120,"TOPFLOW","TOP","TOP","20",$C120,"top3","Open_Acute_DIV1","TOP5","TOP6","REPORTED","TOP8")</f>
        <v>0</v>
      </c>
      <c r="CZ120" s="15">
        <f>_xll.OneStreamExcelAddIn.XFFunctions.XFGetCell("TRUE", "CONSOL", $D$3,"TOT_Entity","USD","Actual",[1]Setup!C20,"PERIODIC",$B120,"TOPFLOW","TOP","TOP","20",$C120,"top3","Open_Acute_DIV1","TOP5","TOP6","REPORTED","TOP8")</f>
        <v>0</v>
      </c>
      <c r="DA120" s="15">
        <f>_xll.OneStreamExcelAddIn.XFFunctions.XFGetCell("TRUE", "CONSOL", $D$3,"TOT_Entity","USD","Actual",[1]Setup!C21,"PERIODIC",$B120,"TOPFLOW","TOP","TOP","20",$C120,"top3","Open_Acute_DIV1","TOP5","TOP6","REPORTED","TOP8")</f>
        <v>0</v>
      </c>
      <c r="DB120" s="15">
        <f>_xll.OneStreamExcelAddIn.XFFunctions.XFGetCell("TRUE", "CONSOL", $D$3,"TOT_Entity","USD","Actual",[1]Setup!C22,"PERIODIC",$B120,"TOPFLOW","TOP","TOP","20",$C120,"top3","Open_Acute_DIV1","TOP5","TOP6","REPORTED","TOP8")</f>
        <v>0</v>
      </c>
      <c r="DC120" s="15">
        <f>_xll.OneStreamExcelAddIn.XFFunctions.XFGetCell("TRUE", "CONSOL", $D$3,"TOT_Entity","USD","Actual",[1]Setup!C23,"PERIODIC",$B120,"TOPFLOW","TOP","TOP","20",$C120,"top3","Open_Acute_DIV1","TOP5","TOP6","REPORTED","TOP8")</f>
        <v>0</v>
      </c>
      <c r="DD120" s="15">
        <f>_xll.OneStreamExcelAddIn.XFFunctions.XFGetCell("TRUE", "CONSOL", $D$3,"TOT_Entity","USD","Actual",[1]Setup!C24,"PERIODIC",$B120,"TOPFLOW","TOP","TOP","20",$C120,"top3","Open_Acute_DIV1","TOP5","TOP6","REPORTED","TOP8")</f>
        <v>0</v>
      </c>
      <c r="DE120" s="15">
        <f>_xll.OneStreamExcelAddIn.XFFunctions.XFGetCell("TRUE", "CONSOL", $D$3,"TOT_Entity","USD","Actual",[1]Setup!C25,"PERIODIC",$B120,"TOPFLOW","TOP","TOP","20",$C120,"top3","Open_Acute_DIV1","TOP5","TOP6","REPORTED","TOP8")</f>
        <v>0</v>
      </c>
      <c r="DF120" s="15">
        <f>_xll.OneStreamExcelAddIn.XFFunctions.XFGetCell("TRUE", "CONSOL", $D$3,"TOT_Entity","USD","Actual",[1]Setup!C26,"PERIODIC",$B120,"TOPFLOW","TOP","TOP","20",$C120,"top3","Open_Acute_DIV1","TOP5","TOP6","REPORTED","TOP8")</f>
        <v>0</v>
      </c>
      <c r="DG120" s="15">
        <f>_xll.OneStreamExcelAddIn.XFFunctions.XFGetCell("TRUE", "CONSOL", $D$3,"TOT_Entity","USD","Actual",[1]Setup!C27,"PERIODIC",$B120,"TOPFLOW","TOP","TOP","20",$C120,"top3","Open_Acute_DIV1","TOP5","TOP6","REPORTED","TOP8")</f>
        <v>0</v>
      </c>
      <c r="DH120" s="15">
        <f>_xll.OneStreamExcelAddIn.XFFunctions.XFGetCell("TRUE", "CONSOL", $D$3,"TOT_Entity","USD","Actual",[1]Setup!C28,"PERIODIC",$B120,"TOPFLOW","TOP","TOP","20",$C120,"top3","Open_Acute_DIV1","TOP5","TOP6","REPORTED","TOP8")</f>
        <v>0</v>
      </c>
      <c r="DI120" s="15"/>
      <c r="DJ120" s="15">
        <f>_xll.OneStreamExcelAddIn.XFFunctions.XFGetCell("TRUE", "CONSOL", $D$3,"TOT_Entity","Aggregated","Budget_Working",[1]Setup!C4,"PERIODIC",$B120,"TOPFLOW","TOP","TOP","20",$C120,"top3","Open_Acute_DIV1","TOP5","TOP6","REPORTED","TOP8")</f>
        <v>0</v>
      </c>
      <c r="DK120" s="15">
        <f>_xll.OneStreamExcelAddIn.XFFunctions.XFGetCell("TRUE", "CONSOL", $D$3,"TOT_Entity","Aggregated","Budget_Working",[1]Setup!C5,"PERIODIC",$B120,"TOPFLOW","TOP","TOP","20",$C120,"top3","Open_Acute_DIV1","TOP5","TOP6","REPORTED","TOP8")</f>
        <v>0</v>
      </c>
      <c r="DL120" s="15">
        <f>_xll.OneStreamExcelAddIn.XFFunctions.XFGetCell("TRUE", "CONSOL", $D$3,"TOT_Entity","Aggregated","Budget_Working",[1]Setup!C6,"PERIODIC",$B120,"TOPFLOW","TOP","TOP","20",$C120,"top3","Open_Acute_DIV1","TOP5","TOP6","REPORTED","TOP8")</f>
        <v>0</v>
      </c>
      <c r="DM120" s="15">
        <f>_xll.OneStreamExcelAddIn.XFFunctions.XFGetCell("TRUE", "CONSOL", $D$3,"TOT_Entity","Aggregated","Budget_Working",[1]Setup!C7,"PERIODIC",$B120,"TOPFLOW","TOP","TOP","20",$C120,"top3","Open_Acute_DIV1","TOP5","TOP6","REPORTED","TOP8")</f>
        <v>0</v>
      </c>
      <c r="DN120" s="15">
        <f>_xll.OneStreamExcelAddIn.XFFunctions.XFGetCell("TRUE", "CONSOL", $D$3,"TOT_Entity","Aggregated","Budget_Working",[1]Setup!C8,"PERIODIC",$B120,"TOPFLOW","TOP","TOP","20",$C120,"top3","Open_Acute_DIV1","TOP5","TOP6","REPORTED","TOP8")</f>
        <v>0</v>
      </c>
      <c r="DO120" s="15">
        <f>_xll.OneStreamExcelAddIn.XFFunctions.XFGetCell("TRUE", "CONSOL", $D$3,"TOT_Entity","Aggregated","Budget_Working",[1]Setup!C9,"PERIODIC",$B120,"TOPFLOW","TOP","TOP","20",$C120,"top3","Open_Acute_DIV1","TOP5","TOP6","REPORTED","TOP8")</f>
        <v>0</v>
      </c>
      <c r="DP120" s="15">
        <f>_xll.OneStreamExcelAddIn.XFFunctions.XFGetCell("TRUE", "CONSOL", $D$3,"TOT_Entity","Aggregated","Budget_Working",[1]Setup!C10,"PERIODIC",$B120,"TOPFLOW","TOP","TOP","20",$C120,"top3","Open_Acute_DIV1","TOP5","TOP6","REPORTED","TOP8")</f>
        <v>0</v>
      </c>
      <c r="DQ120" s="15">
        <f>_xll.OneStreamExcelAddIn.XFFunctions.XFGetCell("TRUE", "CONSOL", $D$3,"TOT_Entity","Aggregated","Budget_Working",[1]Setup!C11,"PERIODIC",$B120,"TOPFLOW","TOP","TOP","20",$C120,"top3","Open_Acute_DIV1","TOP5","TOP6","REPORTED","TOP8")</f>
        <v>0</v>
      </c>
      <c r="DR120" s="15">
        <f>_xll.OneStreamExcelAddIn.XFFunctions.XFGetCell("TRUE", "CONSOL", $D$3,"TOT_Entity","Aggregated","Budget_Working",[1]Setup!C12,"PERIODIC",$B120,"TOPFLOW","TOP","TOP","20",$C120,"top3","Open_Acute_DIV1","TOP5","TOP6","REPORTED","TOP8")</f>
        <v>0</v>
      </c>
      <c r="DS120" s="15">
        <f>_xll.OneStreamExcelAddIn.XFFunctions.XFGetCell("TRUE", "CONSOL", $D$3,"TOT_Entity","Aggregated","Budget_Working",[1]Setup!C13,"PERIODIC",$B120,"TOPFLOW","TOP","TOP","20",$C120,"top3","Open_Acute_DIV1","TOP5","TOP6","REPORTED","TOP8")</f>
        <v>0</v>
      </c>
      <c r="DT120" s="15">
        <f>_xll.OneStreamExcelAddIn.XFFunctions.XFGetCell("TRUE", "CONSOL", $D$3,"TOT_Entity","Aggregated","Budget_Working",[1]Setup!C14,"PERIODIC",$B120,"TOPFLOW","TOP","TOP","20",$C120,"top3","Open_Acute_DIV1","TOP5","TOP6","REPORTED","TOP8")</f>
        <v>0</v>
      </c>
      <c r="DU120" s="15">
        <f>_xll.OneStreamExcelAddIn.XFFunctions.XFGetCell("TRUE", "CONSOL", $D$3,"TOT_Entity","Aggregated","Budget_Working",[1]Setup!C15,"PERIODIC",$B120,"TOPFLOW","TOP","TOP","20",$C120,"top3","Open_Acute_DIV1","TOP5","TOP6","REPORTED","TOP8")</f>
        <v>0</v>
      </c>
      <c r="DV120" s="15"/>
      <c r="DW120" s="15">
        <f>_xll.OneStreamExcelAddIn.XFFunctions.XFGetCell("TRUE", "CONSOL", $D$3,"TOT_Entity","USD","Budget_Final",[1]Setup!C17,"PERIODIC",$B120,"TOPFLOW","TOP","TOP","20",$C120,"top3","Open_Acute_DIV1","TOP5","TOP6","REPORTED","TOP8")</f>
        <v>0</v>
      </c>
      <c r="DX120" s="15">
        <f>_xll.OneStreamExcelAddIn.XFFunctions.XFGetCell("TRUE", "CONSOL", $D$3,"TOT_Entity","USD","Budget_Final",[1]Setup!C18,"PERIODIC",$B120,"TOPFLOW","TOP","TOP","20",$C120,"top3","Open_Acute_DIV1","TOP5","TOP6","REPORTED","TOP8")</f>
        <v>0</v>
      </c>
      <c r="DY120" s="15">
        <f>_xll.OneStreamExcelAddIn.XFFunctions.XFGetCell("TRUE", "CONSOL", $D$3,"TOT_Entity","USD","Budget_Final",[1]Setup!C19,"PERIODIC",$B120,"TOPFLOW","TOP","TOP","20",$C120,"top3","Open_Acute_DIV1","TOP5","TOP6","REPORTED","TOP8")</f>
        <v>0</v>
      </c>
      <c r="DZ120" s="15">
        <f>_xll.OneStreamExcelAddIn.XFFunctions.XFGetCell("TRUE", "CONSOL", $D$3,"TOT_Entity","USD","Budget_Final",[1]Setup!C20,"PERIODIC",$B120,"TOPFLOW","TOP","TOP","20",$C120,"top3","Open_Acute_DIV1","TOP5","TOP6","REPORTED","TOP8")</f>
        <v>0</v>
      </c>
      <c r="EA120" s="15">
        <f>_xll.OneStreamExcelAddIn.XFFunctions.XFGetCell("TRUE", "CONSOL", $D$3,"TOT_Entity","USD","Budget_Final",[1]Setup!C21,"PERIODIC",$B120,"TOPFLOW","TOP","TOP","20",$C120,"top3","Open_Acute_DIV1","TOP5","TOP6","REPORTED","TOP8")</f>
        <v>0</v>
      </c>
      <c r="EB120" s="15">
        <f>_xll.OneStreamExcelAddIn.XFFunctions.XFGetCell("TRUE", "CONSOL", $D$3,"TOT_Entity","USD","Budget_Final",[1]Setup!C22,"PERIODIC",$B120,"TOPFLOW","TOP","TOP","20",$C120,"top3","Open_Acute_DIV1","TOP5","TOP6","REPORTED","TOP8")</f>
        <v>0</v>
      </c>
      <c r="EC120" s="15">
        <f>_xll.OneStreamExcelAddIn.XFFunctions.XFGetCell("TRUE", "CONSOL", $D$3,"TOT_Entity","USD","Budget_Final",[1]Setup!C23,"PERIODIC",$B120,"TOPFLOW","TOP","TOP","20",$C120,"top3","Open_Acute_DIV1","TOP5","TOP6","REPORTED","TOP8")</f>
        <v>0</v>
      </c>
      <c r="ED120" s="15">
        <f>_xll.OneStreamExcelAddIn.XFFunctions.XFGetCell("TRUE", "CONSOL", $D$3,"TOT_Entity","USD","Budget_Final",[1]Setup!C24,"PERIODIC",$B120,"TOPFLOW","TOP","TOP","20",$C120,"top3","Open_Acute_DIV1","TOP5","TOP6","REPORTED","TOP8")</f>
        <v>0</v>
      </c>
      <c r="EE120" s="15">
        <f>_xll.OneStreamExcelAddIn.XFFunctions.XFGetCell("TRUE", "CONSOL", $D$3,"TOT_Entity","USD","Budget_Final",[1]Setup!C25,"PERIODIC",$B120,"TOPFLOW","TOP","TOP","20",$C120,"top3","Open_Acute_DIV1","TOP5","TOP6","REPORTED","TOP8")</f>
        <v>0</v>
      </c>
      <c r="EF120" s="15">
        <f>_xll.OneStreamExcelAddIn.XFFunctions.XFGetCell("TRUE", "CONSOL", $D$3,"TOT_Entity","USD","Budget_Final",[1]Setup!C26,"PERIODIC",$B120,"TOPFLOW","TOP","TOP","20",$C120,"top3","Open_Acute_DIV1","TOP5","TOP6","REPORTED","TOP8")</f>
        <v>0</v>
      </c>
      <c r="EG120" s="15">
        <f>_xll.OneStreamExcelAddIn.XFFunctions.XFGetCell("TRUE", "CONSOL", $D$3,"TOT_Entity","USD","Budget_Final",[1]Setup!C27,"PERIODIC",$B120,"TOPFLOW","TOP","TOP","20",$C120,"top3","Open_Acute_DIV1","TOP5","TOP6","REPORTED","TOP8")</f>
        <v>0</v>
      </c>
      <c r="EH120" s="15">
        <f>_xll.OneStreamExcelAddIn.XFFunctions.XFGetCell("TRUE", "CONSOL", $D$3,"TOT_Entity","USD","Budget_Final",[1]Setup!C28,"PERIODIC",$B120,"TOPFLOW","TOP","TOP","20",$C120,"top3","Open_Acute_DIV1","TOP5","TOP6","REPORTED","TOP8")</f>
        <v>0</v>
      </c>
    </row>
    <row r="121" spans="2:138" outlineLevel="1" x14ac:dyDescent="0.25">
      <c r="B121" s="51">
        <v>92106</v>
      </c>
      <c r="C121" s="51"/>
      <c r="D121" t="s">
        <v>172</v>
      </c>
      <c r="E121" s="45">
        <f>_xll.OneStreamExcelAddIn.XFFunctions.XFGetCell("TRUE", "CONSOL", $D$3,"TOT_Entity","USD","Actual",$E$3,"PERIODIC",$B121,"TOPFLOW","TOP","TOP","20",$C121,"top3","Open_Acute_DIV1","TOP5","TOP6","REPORTED","TOP8")</f>
        <v>0</v>
      </c>
      <c r="F121" s="45">
        <f>_xll.OneStreamExcelAddIn.XFFunctions.XFGetCell("TRUE", "CONSOL", $D$3,"TOT_Entity","Aggregated","Budget_Working",$E$3,"PERIODIC",$B121,"TOPFLOW","TOP","TOP","20",$C121,"top3","Open_Acute_DIV1","TOP5","TOP6","REPORTED","TOP8")</f>
        <v>0</v>
      </c>
      <c r="G121" s="45">
        <f t="shared" si="268"/>
        <v>0</v>
      </c>
      <c r="H121" s="55">
        <f>IFERROR(G121/F121,0)</f>
        <v>0</v>
      </c>
      <c r="I121" s="41"/>
      <c r="J121" s="45">
        <f>_xll.OneStreamExcelAddIn.XFFunctions.XFGetCell("TRUE", "CONSOL", $D$3,"TOT_Entity","USD","Actual",$E$3,"YTD",$B121,"TOPFLOW","TOP","TOP","20",$C121,"top3","Open_Acute_DIV1","TOP5","TOP6","REPORTED","TOP8")</f>
        <v>0</v>
      </c>
      <c r="K121" s="45">
        <f>_xll.OneStreamExcelAddIn.XFFunctions.XFGetCell("TRUE", "CONSOL", $D$3,"TOT_Entity","Aggregated","Budget_Working",$E$3,"YTD",$B121,"TOPFLOW","TOP","TOP","20",$C121,"top3","Open_Acute_DIV1","TOP5","TOP6","REPORTED","TOP8")</f>
        <v>0</v>
      </c>
      <c r="L121" s="45">
        <f t="shared" si="269"/>
        <v>0</v>
      </c>
      <c r="M121" s="40">
        <f>IFERROR(L121/K121,0)</f>
        <v>0</v>
      </c>
      <c r="N121" s="41"/>
      <c r="O121" s="45">
        <f>_xll.OneStreamExcelAddIn.XFFunctions.XFGetCell("TRUE", "CONSOL", $D$3,"TOT_Entity","USD","Actual",$F$3,"YTD",$B121,"TOPFLOW","TOP","TOP","20",$C121,"top3","Open_Acute_DIV1","TOP5","TOP6","REPORTED","TOP8")</f>
        <v>0</v>
      </c>
      <c r="P121" s="45">
        <f>_xll.OneStreamExcelAddIn.XFFunctions.XFGetCell("TRUE", "CONSOL", $D$3,"TOT_Entity","USD","Actual",$E$3,"YTD",$B121,"TOPFLOW","TOP","TOP","20",$C121,"top3","Open_Acute_DIV1","TOP5","TOP6","REPORTED","VAR_BW_PY_Actual")</f>
        <v>0</v>
      </c>
      <c r="Q121" s="40">
        <f t="shared" si="270"/>
        <v>0</v>
      </c>
      <c r="R121" s="41"/>
      <c r="S121" s="45">
        <f>_xll.OneStreamExcelAddIn.XFFunctions.XFGetCell("TRUE", "CONSOL", $D$3,"TOT_Entity","USD","MIDFCST",$E$3,"MTD",$B121,"TOPFLOW","TOP","TOP","20",$C121,"top3","Open_Acute_DIV1","TOP5","TOP6","REPORTED","TOP8")</f>
        <v>0</v>
      </c>
      <c r="T121" s="45">
        <f t="shared" si="271"/>
        <v>0</v>
      </c>
      <c r="U121" s="40">
        <f t="shared" si="272"/>
        <v>0</v>
      </c>
      <c r="V121" s="41"/>
      <c r="W121" s="42"/>
      <c r="X121" s="43"/>
      <c r="Y121" s="42"/>
      <c r="Z121" s="44"/>
      <c r="AB121" s="45">
        <f>_xll.OneStreamExcelAddIn.XFFunctions.XFGetCell("TRUE", "CONSOL", $D$3,"TOT_Entity","USD","Actual",[1]Setup!C4,"PERIODIC",$B121,"TOPFLOW","TOP","TOP","20",$C121,"top3","Open_Acute_DIV1","TOP5","TOP6","REPORTED","TOP8")</f>
        <v>0</v>
      </c>
      <c r="AC121" s="45">
        <f>_xll.OneStreamExcelAddIn.XFFunctions.XFGetCell("TRUE", "CONSOL", $D$3,"TOT_Entity","Aggregated","Budget_Working",[1]Setup!C4,"PERIODIC",$B121,"TOPFLOW","TOP","TOP","20",$C121,"top3","Open_Acute_DIV1","TOP5","TOP6","REPORTED","TOP8")</f>
        <v>0</v>
      </c>
      <c r="AD121" s="45">
        <f t="shared" si="273"/>
        <v>0</v>
      </c>
      <c r="AE121" s="40">
        <f t="shared" si="274"/>
        <v>0</v>
      </c>
      <c r="AG121" s="45">
        <f>_xll.OneStreamExcelAddIn.XFFunctions.XFGetCell("TRUE", "CONSOL", $D$3,"TOT_Entity","USD","Actual",[1]Setup!C5,"PERIODIC",$B121,"TOPFLOW","TOP","TOP","20",$C121,"top3","Open_Acute_DIV1","TOP5","TOP6","REPORTED","TOP8")</f>
        <v>0</v>
      </c>
      <c r="AH121" s="45">
        <f>_xll.OneStreamExcelAddIn.XFFunctions.XFGetCell("TRUE", "CONSOL", $D$3,"TOT_Entity","Aggregated","Budget_Working",[1]Setup!C5,"PERIODIC",$B121,"TOPFLOW","TOP","TOP","20",$C121,"top3","Open_Acute_DIV1","TOP5","TOP6","REPORTED","TOP8")</f>
        <v>0</v>
      </c>
      <c r="AI121" s="45">
        <f t="shared" si="275"/>
        <v>0</v>
      </c>
      <c r="AJ121" s="40">
        <f t="shared" si="276"/>
        <v>0</v>
      </c>
      <c r="AL121" s="45">
        <f>_xll.OneStreamExcelAddIn.XFFunctions.XFGetCell("TRUE", "CONSOL", $D$3,"TOT_Entity","USD","Actual",[1]Setup!C6,"PERIODIC",$B121,"TOPFLOW","TOP","TOP","20",$C121,"top3","Open_Acute_DIV1","TOP5","TOP6","REPORTED","TOP8")</f>
        <v>0</v>
      </c>
      <c r="AM121" s="45">
        <f>_xll.OneStreamExcelAddIn.XFFunctions.XFGetCell("TRUE", "CONSOL", $D$3,"TOT_Entity","Aggregated","Budget_Working",[1]Setup!C6,"PERIODIC",$B121,"TOPFLOW","TOP","TOP","20",$C121,"top3","Open_Acute_DIV1","TOP5","TOP6","REPORTED","TOP8")</f>
        <v>0</v>
      </c>
      <c r="AN121" s="45">
        <f t="shared" si="277"/>
        <v>0</v>
      </c>
      <c r="AO121" s="40">
        <f t="shared" si="278"/>
        <v>0</v>
      </c>
      <c r="AQ121" s="45">
        <f>_xll.OneStreamExcelAddIn.XFFunctions.XFGetCell("TRUE", "CONSOL", $D$3,"TOT_Entity","USD","Actual",[1]Setup!C7,"PERIODIC",$B121,"TOPFLOW","TOP","TOP","20",$C121,"top3","Open_Acute_DIV1","TOP5","TOP6","REPORTED","TOP8")</f>
        <v>0</v>
      </c>
      <c r="AR121" s="45">
        <f>_xll.OneStreamExcelAddIn.XFFunctions.XFGetCell("TRUE", "CONSOL", $D$3,"TOT_Entity","Aggregated","Budget_Working",[1]Setup!C7,"PERIODIC",$B121,"TOPFLOW","TOP","TOP","20",$C121,"top3","Open_Acute_DIV1","TOP5","TOP6","REPORTED","TOP8")</f>
        <v>0</v>
      </c>
      <c r="AS121" s="45">
        <f t="shared" si="279"/>
        <v>0</v>
      </c>
      <c r="AT121" s="40">
        <f t="shared" si="280"/>
        <v>0</v>
      </c>
      <c r="AV121" s="45">
        <f>_xll.OneStreamExcelAddIn.XFFunctions.XFGetCell("TRUE", "CONSOL", $D$3,"TOT_Entity","USD","Actual",[1]Setup!C8,"PERIODIC",$B121,"TOPFLOW","TOP","TOP","20",$C121,"top3","Open_Acute_DIV1","TOP5","TOP6","REPORTED","TOP8")</f>
        <v>0</v>
      </c>
      <c r="AW121" s="45">
        <f>_xll.OneStreamExcelAddIn.XFFunctions.XFGetCell("TRUE", "CONSOL", $D$3,"TOT_Entity","Aggregated","Budget_Working",[1]Setup!C8,"PERIODIC",$B121,"TOPFLOW","TOP","TOP","20",$C121,"top3","Open_Acute_DIV1","TOP5","TOP6","REPORTED","TOP8")</f>
        <v>0</v>
      </c>
      <c r="AX121" s="45">
        <f t="shared" si="281"/>
        <v>0</v>
      </c>
      <c r="AY121" s="40">
        <f t="shared" si="282"/>
        <v>0</v>
      </c>
      <c r="BA121" s="45">
        <f>_xll.OneStreamExcelAddIn.XFFunctions.XFGetCell("TRUE", "CONSOL", $D$3,"TOT_Entity","USD","Actual",[1]Setup!C9,"PERIODIC",$B121,"TOPFLOW","TOP","TOP","20",$C121,"top3","Open_Acute_DIV1","TOP5","TOP6","REPORTED","TOP8")</f>
        <v>0</v>
      </c>
      <c r="BB121" s="45">
        <f>_xll.OneStreamExcelAddIn.XFFunctions.XFGetCell("TRUE", "CONSOL", $D$3,"TOT_Entity","Aggregated","Budget_Working",[1]Setup!C9,"PERIODIC",$B121,"TOPFLOW","TOP","TOP","20",$C121,"top3","Open_Acute_DIV1","TOP5","TOP6","REPORTED","TOP8")</f>
        <v>0</v>
      </c>
      <c r="BC121" s="45">
        <f t="shared" si="283"/>
        <v>0</v>
      </c>
      <c r="BD121" s="40">
        <f t="shared" si="284"/>
        <v>0</v>
      </c>
      <c r="BF121" s="45">
        <f>_xll.OneStreamExcelAddIn.XFFunctions.XFGetCell("TRUE", "CONSOL", $D$3,"TOT_Entity","USD","Actual",[1]Setup!C10,"PERIODIC",$B121,"TOPFLOW","TOP","TOP","20",$C121,"top3","Open_Acute_DIV1","TOP5","TOP6","REPORTED","TOP8")</f>
        <v>0</v>
      </c>
      <c r="BG121" s="45">
        <f>_xll.OneStreamExcelAddIn.XFFunctions.XFGetCell("TRUE", "CONSOL", $D$3,"TOT_Entity","Aggregated","Budget_Working",[1]Setup!C10,"PERIODIC",$B121,"TOPFLOW","TOP","TOP","20",$C121,"top3","Open_Acute_DIV1","TOP5","TOP6","REPORTED","TOP8")</f>
        <v>0</v>
      </c>
      <c r="BH121" s="45">
        <f t="shared" si="285"/>
        <v>0</v>
      </c>
      <c r="BI121" s="40">
        <f t="shared" si="286"/>
        <v>0</v>
      </c>
      <c r="BK121" s="45">
        <f>_xll.OneStreamExcelAddIn.XFFunctions.XFGetCell("TRUE", "CONSOL", $D$3,"TOT_Entity","USD","Actual",[1]Setup!C11,"PERIODIC",$B121,"TOPFLOW","TOP","TOP","20",$C121,"top3","Open_Acute_DIV1","TOP5","TOP6","REPORTED","TOP8")</f>
        <v>0</v>
      </c>
      <c r="BL121" s="45">
        <f>_xll.OneStreamExcelAddIn.XFFunctions.XFGetCell("TRUE", "CONSOL", $D$3,"TOT_Entity","Aggregated","Budget_Working",[1]Setup!C11,"PERIODIC",$B121,"TOPFLOW","TOP","TOP","20",$C121,"top3","Open_Acute_DIV1","TOP5","TOP6","REPORTED","TOP8")</f>
        <v>0</v>
      </c>
      <c r="BM121" s="45">
        <f t="shared" si="287"/>
        <v>0</v>
      </c>
      <c r="BN121" s="40">
        <f t="shared" si="288"/>
        <v>0</v>
      </c>
      <c r="BP121" s="45">
        <f>_xll.OneStreamExcelAddIn.XFFunctions.XFGetCell("TRUE", "CONSOL", $D$3,"TOT_Entity","USD","Actual",[1]Setup!C12,"PERIODIC",$B121,"TOPFLOW","TOP","TOP","20",$C121,"top3","Open_Acute_DIV1","TOP5","TOP6","REPORTED","TOP8")</f>
        <v>0</v>
      </c>
      <c r="BQ121" s="45">
        <f>_xll.OneStreamExcelAddIn.XFFunctions.XFGetCell("TRUE", "CONSOL", $D$3,"TOT_Entity","Aggregated","Budget_Working",[1]Setup!C12,"PERIODIC",$B121,"TOPFLOW","TOP","TOP","20",$C121,"top3","Open_Acute_DIV1","TOP5","TOP6","REPORTED","TOP8")</f>
        <v>0</v>
      </c>
      <c r="BR121" s="45">
        <f t="shared" si="289"/>
        <v>0</v>
      </c>
      <c r="BS121" s="40">
        <f t="shared" si="290"/>
        <v>0</v>
      </c>
      <c r="BU121" s="45">
        <f>_xll.OneStreamExcelAddIn.XFFunctions.XFGetCell("TRUE", "CONSOL", $D$3,"TOT_Entity","USD","Actual",[1]Setup!C13,"PERIODIC",$B121,"TOPFLOW","TOP","TOP","20",$C121,"top3","Open_Acute_DIV1","TOP5","TOP6","REPORTED","TOP8")</f>
        <v>0</v>
      </c>
      <c r="BV121" s="45">
        <f>_xll.OneStreamExcelAddIn.XFFunctions.XFGetCell("TRUE", "CONSOL", $D$3,"TOT_Entity","Aggregated","Budget_Working",[1]Setup!C13,"PERIODIC",$B121,"TOPFLOW","TOP","TOP","20",$C121,"top3","Open_Acute_DIV1","TOP5","TOP6","REPORTED","TOP8")</f>
        <v>0</v>
      </c>
      <c r="BW121" s="45">
        <f t="shared" si="291"/>
        <v>0</v>
      </c>
      <c r="BX121" s="40">
        <f t="shared" si="292"/>
        <v>0</v>
      </c>
      <c r="BZ121" s="45">
        <f>_xll.OneStreamExcelAddIn.XFFunctions.XFGetCell("TRUE", "CONSOL", $D$3,"TOT_Entity","USD","Actual",[1]Setup!C14,"PERIODIC",$B121,"TOPFLOW","TOP","TOP","20",$C121,"top3","Open_Acute_DIV1","TOP5","TOP6","REPORTED","TOP8")</f>
        <v>0</v>
      </c>
      <c r="CA121" s="45">
        <f>_xll.OneStreamExcelAddIn.XFFunctions.XFGetCell("TRUE", "CONSOL", $D$3,"TOT_Entity","Aggregated","Budget_Working",[1]Setup!C14,"PERIODIC",$B121,"TOPFLOW","TOP","TOP","20",$C121,"top3","Open_Acute_DIV1","TOP5","TOP6","REPORTED","TOP8")</f>
        <v>0</v>
      </c>
      <c r="CB121" s="45">
        <f t="shared" si="293"/>
        <v>0</v>
      </c>
      <c r="CC121" s="40">
        <f t="shared" si="294"/>
        <v>0</v>
      </c>
      <c r="CE121" s="45">
        <f>_xll.OneStreamExcelAddIn.XFFunctions.XFGetCell("TRUE", "CONSOL", $D$3,"TOT_Entity","USD","Actual",[1]Setup!C15,"PERIODIC",$B121,"TOPFLOW","TOP","TOP","20",$C121,"top3","Open_Acute_DIV1","TOP5","TOP6","REPORTED","TOP8")</f>
        <v>0</v>
      </c>
      <c r="CF121" s="45">
        <f>_xll.OneStreamExcelAddIn.XFFunctions.XFGetCell("TRUE", "CONSOL", $D$3,"TOT_Entity","Aggregated","Budget_Working",[1]Setup!C15,"PERIODIC",$B121,"TOPFLOW","TOP","TOP","20",$C121,"top3","Open_Acute_DIV1","TOP5","TOP6","REPORTED","TOP8")</f>
        <v>0</v>
      </c>
      <c r="CG121" s="45">
        <f t="shared" si="295"/>
        <v>0</v>
      </c>
      <c r="CH121" s="40">
        <f t="shared" si="296"/>
        <v>0</v>
      </c>
      <c r="CI121" s="45"/>
      <c r="CJ121" s="45">
        <f>_xll.OneStreamExcelAddIn.XFFunctions.XFGetCell("TRUE", "CONSOL", $D$3,"TOT_Entity","USD","Actual",[1]Setup!C4,"PERIODIC",$B121,"TOPFLOW","TOP","TOP","20",$C121,"top3","Open_Acute_DIV1","TOP5","TOP6","REPORTED","TOP8")</f>
        <v>0</v>
      </c>
      <c r="CK121" s="45">
        <f>_xll.OneStreamExcelAddIn.XFFunctions.XFGetCell("TRUE", "CONSOL", $D$3,"TOT_Entity","USD","Actual",[1]Setup!C5,"PERIODIC",$B121,"TOPFLOW","TOP","TOP","20",$C121,"top3","Open_Acute_DIV1","TOP5","TOP6","REPORTED","TOP8")</f>
        <v>0</v>
      </c>
      <c r="CL121" s="45">
        <f>_xll.OneStreamExcelAddIn.XFFunctions.XFGetCell("TRUE", "CONSOL", $D$3,"TOT_Entity","USD","Actual",[1]Setup!C6,"PERIODIC",$B121,"TOPFLOW","TOP","TOP","20",$C121,"top3","Open_Acute_DIV1","TOP5","TOP6","REPORTED","TOP8")</f>
        <v>0</v>
      </c>
      <c r="CM121" s="45">
        <f>_xll.OneStreamExcelAddIn.XFFunctions.XFGetCell("TRUE", "CONSOL", $D$3,"TOT_Entity","USD","Actual",[1]Setup!C7,"PERIODIC",$B121,"TOPFLOW","TOP","TOP","20",$C121,"top3","Open_Acute_DIV1","TOP5","TOP6","REPORTED","TOP8")</f>
        <v>0</v>
      </c>
      <c r="CN121" s="45">
        <f>_xll.OneStreamExcelAddIn.XFFunctions.XFGetCell("TRUE", "CONSOL", $D$3,"TOT_Entity","USD","Actual",[1]Setup!C8,"PERIODIC",$B121,"TOPFLOW","TOP","TOP","20",$C121,"top3","Open_Acute_DIV1","TOP5","TOP6","REPORTED","TOP8")</f>
        <v>0</v>
      </c>
      <c r="CO121" s="45">
        <f>_xll.OneStreamExcelAddIn.XFFunctions.XFGetCell("TRUE", "CONSOL", $D$3,"TOT_Entity","USD","Actual",[1]Setup!C9,"PERIODIC",$B121,"TOPFLOW","TOP","TOP","20",$C121,"top3","Open_Acute_DIV1","TOP5","TOP6","REPORTED","TOP8")</f>
        <v>0</v>
      </c>
      <c r="CP121" s="45">
        <f>_xll.OneStreamExcelAddIn.XFFunctions.XFGetCell("TRUE", "CONSOL", $D$3,"TOT_Entity","USD","Actual",[1]Setup!C10,"PERIODIC",$B121,"TOPFLOW","TOP","TOP","20",$C121,"top3","Open_Acute_DIV1","TOP5","TOP6","REPORTED","TOP8")</f>
        <v>0</v>
      </c>
      <c r="CQ121" s="45">
        <f>_xll.OneStreamExcelAddIn.XFFunctions.XFGetCell("TRUE", "CONSOL", $D$3,"TOT_Entity","USD","Actual",[1]Setup!C11,"PERIODIC",$B121,"TOPFLOW","TOP","TOP","20",$C121,"top3","Open_Acute_DIV1","TOP5","TOP6","REPORTED","TOP8")</f>
        <v>0</v>
      </c>
      <c r="CR121" s="45">
        <f>_xll.OneStreamExcelAddIn.XFFunctions.XFGetCell("TRUE", "CONSOL", $D$3,"TOT_Entity","USD","Actual",[1]Setup!C12,"PERIODIC",$B121,"TOPFLOW","TOP","TOP","20",$C121,"top3","Open_Acute_DIV1","TOP5","TOP6","REPORTED","TOP8")</f>
        <v>0</v>
      </c>
      <c r="CS121" s="45">
        <f>_xll.OneStreamExcelAddIn.XFFunctions.XFGetCell("TRUE", "CONSOL", $D$3,"TOT_Entity","USD","Actual",[1]Setup!C13,"PERIODIC",$B121,"TOPFLOW","TOP","TOP","20",$C121,"top3","Open_Acute_DIV1","TOP5","TOP6","REPORTED","TOP8")</f>
        <v>0</v>
      </c>
      <c r="CT121" s="45">
        <f>_xll.OneStreamExcelAddIn.XFFunctions.XFGetCell("TRUE", "CONSOL", $D$3,"TOT_Entity","USD","Actual",[1]Setup!C14,"PERIODIC",$B121,"TOPFLOW","TOP","TOP","20",$C121,"top3","Open_Acute_DIV1","TOP5","TOP6","REPORTED","TOP8")</f>
        <v>0</v>
      </c>
      <c r="CU121" s="45">
        <f>_xll.OneStreamExcelAddIn.XFFunctions.XFGetCell("TRUE", "CONSOL", $D$3,"TOT_Entity","USD","Actual",[1]Setup!C15,"PERIODIC",$B121,"TOPFLOW","TOP","TOP","20",$C121,"top3","Open_Acute_DIV1","TOP5","TOP6","REPORTED","TOP8")</f>
        <v>0</v>
      </c>
      <c r="CV121" s="45"/>
      <c r="CW121" s="45">
        <f>_xll.OneStreamExcelAddIn.XFFunctions.XFGetCell("TRUE", "CONSOL", $D$3,"TOT_Entity","USD","Actual",[1]Setup!C17,"PERIODIC",$B121,"TOPFLOW","TOP","TOP","20",$C121,"top3","Open_Acute_DIV1","TOP5","TOP6","REPORTED","TOP8")</f>
        <v>0</v>
      </c>
      <c r="CX121" s="45">
        <f>_xll.OneStreamExcelAddIn.XFFunctions.XFGetCell("TRUE", "CONSOL", $D$3,"TOT_Entity","USD","Actual",[1]Setup!C18,"PERIODIC",$B121,"TOPFLOW","TOP","TOP","20",$C121,"top3","Open_Acute_DIV1","TOP5","TOP6","REPORTED","TOP8")</f>
        <v>0</v>
      </c>
      <c r="CY121" s="45">
        <f>_xll.OneStreamExcelAddIn.XFFunctions.XFGetCell("TRUE", "CONSOL", $D$3,"TOT_Entity","USD","Actual",[1]Setup!C19,"PERIODIC",$B121,"TOPFLOW","TOP","TOP","20",$C121,"top3","Open_Acute_DIV1","TOP5","TOP6","REPORTED","TOP8")</f>
        <v>0</v>
      </c>
      <c r="CZ121" s="45">
        <f>_xll.OneStreamExcelAddIn.XFFunctions.XFGetCell("TRUE", "CONSOL", $D$3,"TOT_Entity","USD","Actual",[1]Setup!C20,"PERIODIC",$B121,"TOPFLOW","TOP","TOP","20",$C121,"top3","Open_Acute_DIV1","TOP5","TOP6","REPORTED","TOP8")</f>
        <v>0</v>
      </c>
      <c r="DA121" s="45">
        <f>_xll.OneStreamExcelAddIn.XFFunctions.XFGetCell("TRUE", "CONSOL", $D$3,"TOT_Entity","USD","Actual",[1]Setup!C21,"PERIODIC",$B121,"TOPFLOW","TOP","TOP","20",$C121,"top3","Open_Acute_DIV1","TOP5","TOP6","REPORTED","TOP8")</f>
        <v>0</v>
      </c>
      <c r="DB121" s="45">
        <f>_xll.OneStreamExcelAddIn.XFFunctions.XFGetCell("TRUE", "CONSOL", $D$3,"TOT_Entity","USD","Actual",[1]Setup!C22,"PERIODIC",$B121,"TOPFLOW","TOP","TOP","20",$C121,"top3","Open_Acute_DIV1","TOP5","TOP6","REPORTED","TOP8")</f>
        <v>0</v>
      </c>
      <c r="DC121" s="45">
        <f>_xll.OneStreamExcelAddIn.XFFunctions.XFGetCell("TRUE", "CONSOL", $D$3,"TOT_Entity","USD","Actual",[1]Setup!C23,"PERIODIC",$B121,"TOPFLOW","TOP","TOP","20",$C121,"top3","Open_Acute_DIV1","TOP5","TOP6","REPORTED","TOP8")</f>
        <v>0</v>
      </c>
      <c r="DD121" s="45">
        <f>_xll.OneStreamExcelAddIn.XFFunctions.XFGetCell("TRUE", "CONSOL", $D$3,"TOT_Entity","USD","Actual",[1]Setup!C24,"PERIODIC",$B121,"TOPFLOW","TOP","TOP","20",$C121,"top3","Open_Acute_DIV1","TOP5","TOP6","REPORTED","TOP8")</f>
        <v>0</v>
      </c>
      <c r="DE121" s="45">
        <f>_xll.OneStreamExcelAddIn.XFFunctions.XFGetCell("TRUE", "CONSOL", $D$3,"TOT_Entity","USD","Actual",[1]Setup!C25,"PERIODIC",$B121,"TOPFLOW","TOP","TOP","20",$C121,"top3","Open_Acute_DIV1","TOP5","TOP6","REPORTED","TOP8")</f>
        <v>0</v>
      </c>
      <c r="DF121" s="45">
        <f>_xll.OneStreamExcelAddIn.XFFunctions.XFGetCell("TRUE", "CONSOL", $D$3,"TOT_Entity","USD","Actual",[1]Setup!C26,"PERIODIC",$B121,"TOPFLOW","TOP","TOP","20",$C121,"top3","Open_Acute_DIV1","TOP5","TOP6","REPORTED","TOP8")</f>
        <v>0</v>
      </c>
      <c r="DG121" s="45">
        <f>_xll.OneStreamExcelAddIn.XFFunctions.XFGetCell("TRUE", "CONSOL", $D$3,"TOT_Entity","USD","Actual",[1]Setup!C27,"PERIODIC",$B121,"TOPFLOW","TOP","TOP","20",$C121,"top3","Open_Acute_DIV1","TOP5","TOP6","REPORTED","TOP8")</f>
        <v>0</v>
      </c>
      <c r="DH121" s="45">
        <f>_xll.OneStreamExcelAddIn.XFFunctions.XFGetCell("TRUE", "CONSOL", $D$3,"TOT_Entity","USD","Actual",[1]Setup!C28,"PERIODIC",$B121,"TOPFLOW","TOP","TOP","20",$C121,"top3","Open_Acute_DIV1","TOP5","TOP6","REPORTED","TOP8")</f>
        <v>0</v>
      </c>
      <c r="DI121" s="45"/>
      <c r="DJ121" s="45">
        <f>_xll.OneStreamExcelAddIn.XFFunctions.XFGetCell("TRUE", "CONSOL", $D$3,"TOT_Entity","Aggregated","Budget_Working",[1]Setup!C4,"PERIODIC",$B121,"TOPFLOW","TOP","TOP","20",$C121,"top3","Open_Acute_DIV1","TOP5","TOP6","REPORTED","TOP8")</f>
        <v>0</v>
      </c>
      <c r="DK121" s="45">
        <f>_xll.OneStreamExcelAddIn.XFFunctions.XFGetCell("TRUE", "CONSOL", $D$3,"TOT_Entity","Aggregated","Budget_Working",[1]Setup!C5,"PERIODIC",$B121,"TOPFLOW","TOP","TOP","20",$C121,"top3","Open_Acute_DIV1","TOP5","TOP6","REPORTED","TOP8")</f>
        <v>0</v>
      </c>
      <c r="DL121" s="45">
        <f>_xll.OneStreamExcelAddIn.XFFunctions.XFGetCell("TRUE", "CONSOL", $D$3,"TOT_Entity","Aggregated","Budget_Working",[1]Setup!C6,"PERIODIC",$B121,"TOPFLOW","TOP","TOP","20",$C121,"top3","Open_Acute_DIV1","TOP5","TOP6","REPORTED","TOP8")</f>
        <v>0</v>
      </c>
      <c r="DM121" s="45">
        <f>_xll.OneStreamExcelAddIn.XFFunctions.XFGetCell("TRUE", "CONSOL", $D$3,"TOT_Entity","Aggregated","Budget_Working",[1]Setup!C7,"PERIODIC",$B121,"TOPFLOW","TOP","TOP","20",$C121,"top3","Open_Acute_DIV1","TOP5","TOP6","REPORTED","TOP8")</f>
        <v>0</v>
      </c>
      <c r="DN121" s="45">
        <f>_xll.OneStreamExcelAddIn.XFFunctions.XFGetCell("TRUE", "CONSOL", $D$3,"TOT_Entity","Aggregated","Budget_Working",[1]Setup!C8,"PERIODIC",$B121,"TOPFLOW","TOP","TOP","20",$C121,"top3","Open_Acute_DIV1","TOP5","TOP6","REPORTED","TOP8")</f>
        <v>0</v>
      </c>
      <c r="DO121" s="45">
        <f>_xll.OneStreamExcelAddIn.XFFunctions.XFGetCell("TRUE", "CONSOL", $D$3,"TOT_Entity","Aggregated","Budget_Working",[1]Setup!C9,"PERIODIC",$B121,"TOPFLOW","TOP","TOP","20",$C121,"top3","Open_Acute_DIV1","TOP5","TOP6","REPORTED","TOP8")</f>
        <v>0</v>
      </c>
      <c r="DP121" s="45">
        <f>_xll.OneStreamExcelAddIn.XFFunctions.XFGetCell("TRUE", "CONSOL", $D$3,"TOT_Entity","Aggregated","Budget_Working",[1]Setup!C10,"PERIODIC",$B121,"TOPFLOW","TOP","TOP","20",$C121,"top3","Open_Acute_DIV1","TOP5","TOP6","REPORTED","TOP8")</f>
        <v>0</v>
      </c>
      <c r="DQ121" s="45">
        <f>_xll.OneStreamExcelAddIn.XFFunctions.XFGetCell("TRUE", "CONSOL", $D$3,"TOT_Entity","Aggregated","Budget_Working",[1]Setup!C11,"PERIODIC",$B121,"TOPFLOW","TOP","TOP","20",$C121,"top3","Open_Acute_DIV1","TOP5","TOP6","REPORTED","TOP8")</f>
        <v>0</v>
      </c>
      <c r="DR121" s="45">
        <f>_xll.OneStreamExcelAddIn.XFFunctions.XFGetCell("TRUE", "CONSOL", $D$3,"TOT_Entity","Aggregated","Budget_Working",[1]Setup!C12,"PERIODIC",$B121,"TOPFLOW","TOP","TOP","20",$C121,"top3","Open_Acute_DIV1","TOP5","TOP6","REPORTED","TOP8")</f>
        <v>0</v>
      </c>
      <c r="DS121" s="45">
        <f>_xll.OneStreamExcelAddIn.XFFunctions.XFGetCell("TRUE", "CONSOL", $D$3,"TOT_Entity","Aggregated","Budget_Working",[1]Setup!C13,"PERIODIC",$B121,"TOPFLOW","TOP","TOP","20",$C121,"top3","Open_Acute_DIV1","TOP5","TOP6","REPORTED","TOP8")</f>
        <v>0</v>
      </c>
      <c r="DT121" s="45">
        <f>_xll.OneStreamExcelAddIn.XFFunctions.XFGetCell("TRUE", "CONSOL", $D$3,"TOT_Entity","Aggregated","Budget_Working",[1]Setup!C14,"PERIODIC",$B121,"TOPFLOW","TOP","TOP","20",$C121,"top3","Open_Acute_DIV1","TOP5","TOP6","REPORTED","TOP8")</f>
        <v>0</v>
      </c>
      <c r="DU121" s="45">
        <f>_xll.OneStreamExcelAddIn.XFFunctions.XFGetCell("TRUE", "CONSOL", $D$3,"TOT_Entity","Aggregated","Budget_Working",[1]Setup!C15,"PERIODIC",$B121,"TOPFLOW","TOP","TOP","20",$C121,"top3","Open_Acute_DIV1","TOP5","TOP6","REPORTED","TOP8")</f>
        <v>0</v>
      </c>
      <c r="DV121" s="45"/>
      <c r="DW121" s="45">
        <f>_xll.OneStreamExcelAddIn.XFFunctions.XFGetCell("TRUE", "CONSOL", $D$3,"TOT_Entity","USD","Budget_Final",[1]Setup!C17,"PERIODIC",$B121,"TOPFLOW","TOP","TOP","20",$C121,"top3","Open_Acute_DIV1","TOP5","TOP6","REPORTED","TOP8")</f>
        <v>0</v>
      </c>
      <c r="DX121" s="45">
        <f>_xll.OneStreamExcelAddIn.XFFunctions.XFGetCell("TRUE", "CONSOL", $D$3,"TOT_Entity","USD","Budget_Final",[1]Setup!C18,"PERIODIC",$B121,"TOPFLOW","TOP","TOP","20",$C121,"top3","Open_Acute_DIV1","TOP5","TOP6","REPORTED","TOP8")</f>
        <v>0</v>
      </c>
      <c r="DY121" s="45">
        <f>_xll.OneStreamExcelAddIn.XFFunctions.XFGetCell("TRUE", "CONSOL", $D$3,"TOT_Entity","USD","Budget_Final",[1]Setup!C19,"PERIODIC",$B121,"TOPFLOW","TOP","TOP","20",$C121,"top3","Open_Acute_DIV1","TOP5","TOP6","REPORTED","TOP8")</f>
        <v>0</v>
      </c>
      <c r="DZ121" s="45">
        <f>_xll.OneStreamExcelAddIn.XFFunctions.XFGetCell("TRUE", "CONSOL", $D$3,"TOT_Entity","USD","Budget_Final",[1]Setup!C20,"PERIODIC",$B121,"TOPFLOW","TOP","TOP","20",$C121,"top3","Open_Acute_DIV1","TOP5","TOP6","REPORTED","TOP8")</f>
        <v>0</v>
      </c>
      <c r="EA121" s="45">
        <f>_xll.OneStreamExcelAddIn.XFFunctions.XFGetCell("TRUE", "CONSOL", $D$3,"TOT_Entity","USD","Budget_Final",[1]Setup!C21,"PERIODIC",$B121,"TOPFLOW","TOP","TOP","20",$C121,"top3","Open_Acute_DIV1","TOP5","TOP6","REPORTED","TOP8")</f>
        <v>0</v>
      </c>
      <c r="EB121" s="45">
        <f>_xll.OneStreamExcelAddIn.XFFunctions.XFGetCell("TRUE", "CONSOL", $D$3,"TOT_Entity","USD","Budget_Final",[1]Setup!C22,"PERIODIC",$B121,"TOPFLOW","TOP","TOP","20",$C121,"top3","Open_Acute_DIV1","TOP5","TOP6","REPORTED","TOP8")</f>
        <v>0</v>
      </c>
      <c r="EC121" s="45">
        <f>_xll.OneStreamExcelAddIn.XFFunctions.XFGetCell("TRUE", "CONSOL", $D$3,"TOT_Entity","USD","Budget_Final",[1]Setup!C23,"PERIODIC",$B121,"TOPFLOW","TOP","TOP","20",$C121,"top3","Open_Acute_DIV1","TOP5","TOP6","REPORTED","TOP8")</f>
        <v>0</v>
      </c>
      <c r="ED121" s="45">
        <f>_xll.OneStreamExcelAddIn.XFFunctions.XFGetCell("TRUE", "CONSOL", $D$3,"TOT_Entity","USD","Budget_Final",[1]Setup!C24,"PERIODIC",$B121,"TOPFLOW","TOP","TOP","20",$C121,"top3","Open_Acute_DIV1","TOP5","TOP6","REPORTED","TOP8")</f>
        <v>0</v>
      </c>
      <c r="EE121" s="45">
        <f>_xll.OneStreamExcelAddIn.XFFunctions.XFGetCell("TRUE", "CONSOL", $D$3,"TOT_Entity","USD","Budget_Final",[1]Setup!C25,"PERIODIC",$B121,"TOPFLOW","TOP","TOP","20",$C121,"top3","Open_Acute_DIV1","TOP5","TOP6","REPORTED","TOP8")</f>
        <v>0</v>
      </c>
      <c r="EF121" s="45">
        <f>_xll.OneStreamExcelAddIn.XFFunctions.XFGetCell("TRUE", "CONSOL", $D$3,"TOT_Entity","USD","Budget_Final",[1]Setup!C26,"PERIODIC",$B121,"TOPFLOW","TOP","TOP","20",$C121,"top3","Open_Acute_DIV1","TOP5","TOP6","REPORTED","TOP8")</f>
        <v>0</v>
      </c>
      <c r="EG121" s="45">
        <f>_xll.OneStreamExcelAddIn.XFFunctions.XFGetCell("TRUE", "CONSOL", $D$3,"TOT_Entity","USD","Budget_Final",[1]Setup!C27,"PERIODIC",$B121,"TOPFLOW","TOP","TOP","20",$C121,"top3","Open_Acute_DIV1","TOP5","TOP6","REPORTED","TOP8")</f>
        <v>0</v>
      </c>
      <c r="EH121" s="45">
        <f>_xll.OneStreamExcelAddIn.XFFunctions.XFGetCell("TRUE", "CONSOL", $D$3,"TOT_Entity","USD","Budget_Final",[1]Setup!C28,"PERIODIC",$B121,"TOPFLOW","TOP","TOP","20",$C121,"top3","Open_Acute_DIV1","TOP5","TOP6","REPORTED","TOP8")</f>
        <v>0</v>
      </c>
    </row>
    <row r="122" spans="2:138" outlineLevel="1" x14ac:dyDescent="0.25">
      <c r="B122" s="51">
        <v>92108</v>
      </c>
      <c r="C122" s="51"/>
      <c r="D122" t="s">
        <v>173</v>
      </c>
      <c r="E122" s="45">
        <f>_xll.OneStreamExcelAddIn.XFFunctions.XFGetCell("TRUE", "CONSOL", $D$3,"TOT_Entity","USD","Actual",$E$3,"PERIODIC",$B122,"TOPFLOW","TOP","TOP","20",$C122,"top3","Open_Acute_DIV1","TOP5","TOP6","REPORTED","TOP8")</f>
        <v>0</v>
      </c>
      <c r="F122" s="45">
        <f>_xll.OneStreamExcelAddIn.XFFunctions.XFGetCell("TRUE", "CONSOL", $D$3,"TOT_Entity","Aggregated","Budget_Working",$E$3,"PERIODIC",$B122,"TOPFLOW","TOP","TOP","20",$C122,"top3","Open_Acute_DIV1","TOP5","TOP6","REPORTED","TOP8")</f>
        <v>0</v>
      </c>
      <c r="G122" s="45">
        <f t="shared" si="268"/>
        <v>0</v>
      </c>
      <c r="H122" s="55">
        <f>IFERROR(G122/F122,0)</f>
        <v>0</v>
      </c>
      <c r="I122" s="41"/>
      <c r="J122" s="45">
        <f>_xll.OneStreamExcelAddIn.XFFunctions.XFGetCell("TRUE", "CONSOL", $D$3,"TOT_Entity","USD","Actual",$E$3,"YTD",$B122,"TOPFLOW","TOP","TOP","20",$C122,"top3","Open_Acute_DIV1","TOP5","TOP6","REPORTED","TOP8")</f>
        <v>0</v>
      </c>
      <c r="K122" s="45">
        <f>_xll.OneStreamExcelAddIn.XFFunctions.XFGetCell("TRUE", "CONSOL", $D$3,"TOT_Entity","Aggregated","Budget_Working",$E$3,"YTD",$B122,"TOPFLOW","TOP","TOP","20",$C122,"top3","Open_Acute_DIV1","TOP5","TOP6","REPORTED","TOP8")</f>
        <v>0</v>
      </c>
      <c r="L122" s="45">
        <f t="shared" si="269"/>
        <v>0</v>
      </c>
      <c r="M122" s="40">
        <f>IFERROR(L122/K122,0)</f>
        <v>0</v>
      </c>
      <c r="N122" s="41"/>
      <c r="O122" s="45">
        <f>_xll.OneStreamExcelAddIn.XFFunctions.XFGetCell("TRUE", "CONSOL", $D$3,"TOT_Entity","USD","Actual",$F$3,"YTD",$B122,"TOPFLOW","TOP","TOP","20",$C122,"top3","Open_Acute_DIV1","TOP5","TOP6","REPORTED","TOP8")</f>
        <v>0</v>
      </c>
      <c r="P122" s="45">
        <f>J122-O122</f>
        <v>0</v>
      </c>
      <c r="Q122" s="40">
        <f t="shared" si="270"/>
        <v>0</v>
      </c>
      <c r="R122" s="41"/>
      <c r="S122" s="45">
        <f>_xll.OneStreamExcelAddIn.XFFunctions.XFGetCell("TRUE", "CONSOL", $D$3,"TOT_Entity","USD","MIDFCST",$E$3,"MTD",$B122,"TOPFLOW","TOP","TOP","20",$C122,"top3","Open_Acute_DIV1","TOP5","TOP6","REPORTED","TOP8")</f>
        <v>0</v>
      </c>
      <c r="T122" s="45">
        <f t="shared" si="271"/>
        <v>0</v>
      </c>
      <c r="U122" s="40">
        <f t="shared" si="272"/>
        <v>0</v>
      </c>
      <c r="V122" s="41"/>
      <c r="W122" s="42"/>
      <c r="X122" s="43"/>
      <c r="Y122" s="42"/>
      <c r="Z122" s="44"/>
      <c r="AB122" s="45">
        <f>_xll.OneStreamExcelAddIn.XFFunctions.XFGetCell("TRUE", "CONSOL", $D$3,"TOT_Entity","USD","Actual",[1]Setup!C4,"PERIODIC",$B122,"TOPFLOW","TOP","TOP","20",$C122,"top3","Open_Acute_DIV1","TOP5","TOP6","REPORTED","TOP8")</f>
        <v>0</v>
      </c>
      <c r="AC122" s="45">
        <f>_xll.OneStreamExcelAddIn.XFFunctions.XFGetCell("TRUE", "CONSOL", $D$3,"TOT_Entity","Aggregated","Budget_Working",[1]Setup!C4,"PERIODIC",$B122,"TOPFLOW","TOP","TOP","20",$C122,"top3","Open_Acute_DIV1","TOP5","TOP6","REPORTED","TOP8")</f>
        <v>0</v>
      </c>
      <c r="AD122" s="45">
        <f t="shared" si="273"/>
        <v>0</v>
      </c>
      <c r="AE122" s="40">
        <f t="shared" si="274"/>
        <v>0</v>
      </c>
      <c r="AG122" s="45">
        <f>_xll.OneStreamExcelAddIn.XFFunctions.XFGetCell("TRUE", "CONSOL", $D$3,"TOT_Entity","USD","Actual",[1]Setup!C5,"PERIODIC",$B122,"TOPFLOW","TOP","TOP","20",$C122,"top3","Open_Acute_DIV1","TOP5","TOP6","REPORTED","TOP8")</f>
        <v>0</v>
      </c>
      <c r="AH122" s="45">
        <f>_xll.OneStreamExcelAddIn.XFFunctions.XFGetCell("TRUE", "CONSOL", $D$3,"TOT_Entity","Aggregated","Budget_Working",[1]Setup!C5,"PERIODIC",$B122,"TOPFLOW","TOP","TOP","20",$C122,"top3","Open_Acute_DIV1","TOP5","TOP6","REPORTED","TOP8")</f>
        <v>0</v>
      </c>
      <c r="AI122" s="45">
        <f t="shared" si="275"/>
        <v>0</v>
      </c>
      <c r="AJ122" s="40">
        <f t="shared" si="276"/>
        <v>0</v>
      </c>
      <c r="AL122" s="45">
        <f>_xll.OneStreamExcelAddIn.XFFunctions.XFGetCell("TRUE", "CONSOL", $D$3,"TOT_Entity","USD","Actual",[1]Setup!C6,"PERIODIC",$B122,"TOPFLOW","TOP","TOP","20",$C122,"top3","Open_Acute_DIV1","TOP5","TOP6","REPORTED","TOP8")</f>
        <v>0</v>
      </c>
      <c r="AM122" s="45">
        <f>_xll.OneStreamExcelAddIn.XFFunctions.XFGetCell("TRUE", "CONSOL", $D$3,"TOT_Entity","Aggregated","Budget_Working",[1]Setup!C6,"PERIODIC",$B122,"TOPFLOW","TOP","TOP","20",$C122,"top3","Open_Acute_DIV1","TOP5","TOP6","REPORTED","TOP8")</f>
        <v>0</v>
      </c>
      <c r="AN122" s="45">
        <f t="shared" si="277"/>
        <v>0</v>
      </c>
      <c r="AO122" s="40">
        <f t="shared" si="278"/>
        <v>0</v>
      </c>
      <c r="AQ122" s="45">
        <f>_xll.OneStreamExcelAddIn.XFFunctions.XFGetCell("TRUE", "CONSOL", $D$3,"TOT_Entity","USD","Actual",[1]Setup!C7,"PERIODIC",$B122,"TOPFLOW","TOP","TOP","20",$C122,"top3","Open_Acute_DIV1","TOP5","TOP6","REPORTED","TOP8")</f>
        <v>0</v>
      </c>
      <c r="AR122" s="45">
        <f>_xll.OneStreamExcelAddIn.XFFunctions.XFGetCell("TRUE", "CONSOL", $D$3,"TOT_Entity","Aggregated","Budget_Working",[1]Setup!C7,"PERIODIC",$B122,"TOPFLOW","TOP","TOP","20",$C122,"top3","Open_Acute_DIV1","TOP5","TOP6","REPORTED","TOP8")</f>
        <v>0</v>
      </c>
      <c r="AS122" s="45">
        <f t="shared" si="279"/>
        <v>0</v>
      </c>
      <c r="AT122" s="40">
        <f t="shared" si="280"/>
        <v>0</v>
      </c>
      <c r="AV122" s="45">
        <f>_xll.OneStreamExcelAddIn.XFFunctions.XFGetCell("TRUE", "CONSOL", $D$3,"TOT_Entity","USD","Actual",[1]Setup!C8,"PERIODIC",$B122,"TOPFLOW","TOP","TOP","20",$C122,"top3","Open_Acute_DIV1","TOP5","TOP6","REPORTED","TOP8")</f>
        <v>0</v>
      </c>
      <c r="AW122" s="45">
        <f>_xll.OneStreamExcelAddIn.XFFunctions.XFGetCell("TRUE", "CONSOL", $D$3,"TOT_Entity","Aggregated","Budget_Working",[1]Setup!C8,"PERIODIC",$B122,"TOPFLOW","TOP","TOP","20",$C122,"top3","Open_Acute_DIV1","TOP5","TOP6","REPORTED","TOP8")</f>
        <v>0</v>
      </c>
      <c r="AX122" s="45">
        <f t="shared" si="281"/>
        <v>0</v>
      </c>
      <c r="AY122" s="40">
        <f t="shared" si="282"/>
        <v>0</v>
      </c>
      <c r="BA122" s="45">
        <f>_xll.OneStreamExcelAddIn.XFFunctions.XFGetCell("TRUE", "CONSOL", $D$3,"TOT_Entity","USD","Actual",[1]Setup!C9,"PERIODIC",$B122,"TOPFLOW","TOP","TOP","20",$C122,"top3","Open_Acute_DIV1","TOP5","TOP6","REPORTED","TOP8")</f>
        <v>0</v>
      </c>
      <c r="BB122" s="45">
        <f>_xll.OneStreamExcelAddIn.XFFunctions.XFGetCell("TRUE", "CONSOL", $D$3,"TOT_Entity","Aggregated","Budget_Working",[1]Setup!C9,"PERIODIC",$B122,"TOPFLOW","TOP","TOP","20",$C122,"top3","Open_Acute_DIV1","TOP5","TOP6","REPORTED","TOP8")</f>
        <v>0</v>
      </c>
      <c r="BC122" s="45">
        <f t="shared" si="283"/>
        <v>0</v>
      </c>
      <c r="BD122" s="40">
        <f t="shared" si="284"/>
        <v>0</v>
      </c>
      <c r="BF122" s="45">
        <f>_xll.OneStreamExcelAddIn.XFFunctions.XFGetCell("TRUE", "CONSOL", $D$3,"TOT_Entity","USD","Actual",[1]Setup!C10,"PERIODIC",$B122,"TOPFLOW","TOP","TOP","20",$C122,"top3","Open_Acute_DIV1","TOP5","TOP6","REPORTED","TOP8")</f>
        <v>0</v>
      </c>
      <c r="BG122" s="45">
        <f>_xll.OneStreamExcelAddIn.XFFunctions.XFGetCell("TRUE", "CONSOL", $D$3,"TOT_Entity","Aggregated","Budget_Working",[1]Setup!C10,"PERIODIC",$B122,"TOPFLOW","TOP","TOP","20",$C122,"top3","Open_Acute_DIV1","TOP5","TOP6","REPORTED","TOP8")</f>
        <v>0</v>
      </c>
      <c r="BH122" s="45">
        <f t="shared" si="285"/>
        <v>0</v>
      </c>
      <c r="BI122" s="40">
        <f t="shared" si="286"/>
        <v>0</v>
      </c>
      <c r="BK122" s="45">
        <f>_xll.OneStreamExcelAddIn.XFFunctions.XFGetCell("TRUE", "CONSOL", $D$3,"TOT_Entity","USD","Actual",[1]Setup!C11,"PERIODIC",$B122,"TOPFLOW","TOP","TOP","20",$C122,"top3","Open_Acute_DIV1","TOP5","TOP6","REPORTED","TOP8")</f>
        <v>0</v>
      </c>
      <c r="BL122" s="45">
        <f>_xll.OneStreamExcelAddIn.XFFunctions.XFGetCell("TRUE", "CONSOL", $D$3,"TOT_Entity","Aggregated","Budget_Working",[1]Setup!C11,"PERIODIC",$B122,"TOPFLOW","TOP","TOP","20",$C122,"top3","Open_Acute_DIV1","TOP5","TOP6","REPORTED","TOP8")</f>
        <v>0</v>
      </c>
      <c r="BM122" s="45">
        <f t="shared" si="287"/>
        <v>0</v>
      </c>
      <c r="BN122" s="40">
        <f t="shared" si="288"/>
        <v>0</v>
      </c>
      <c r="BP122" s="45">
        <f>_xll.OneStreamExcelAddIn.XFFunctions.XFGetCell("TRUE", "CONSOL", $D$3,"TOT_Entity","USD","Actual",[1]Setup!C12,"PERIODIC",$B122,"TOPFLOW","TOP","TOP","20",$C122,"top3","Open_Acute_DIV1","TOP5","TOP6","REPORTED","TOP8")</f>
        <v>0</v>
      </c>
      <c r="BQ122" s="45">
        <f>_xll.OneStreamExcelAddIn.XFFunctions.XFGetCell("TRUE", "CONSOL", $D$3,"TOT_Entity","Aggregated","Budget_Working",[1]Setup!C12,"PERIODIC",$B122,"TOPFLOW","TOP","TOP","20",$C122,"top3","Open_Acute_DIV1","TOP5","TOP6","REPORTED","TOP8")</f>
        <v>0</v>
      </c>
      <c r="BR122" s="45">
        <f t="shared" si="289"/>
        <v>0</v>
      </c>
      <c r="BS122" s="40">
        <f t="shared" si="290"/>
        <v>0</v>
      </c>
      <c r="BU122" s="45">
        <f>_xll.OneStreamExcelAddIn.XFFunctions.XFGetCell("TRUE", "CONSOL", $D$3,"TOT_Entity","USD","Actual",[1]Setup!C13,"PERIODIC",$B122,"TOPFLOW","TOP","TOP","20",$C122,"top3","Open_Acute_DIV1","TOP5","TOP6","REPORTED","TOP8")</f>
        <v>0</v>
      </c>
      <c r="BV122" s="45">
        <f>_xll.OneStreamExcelAddIn.XFFunctions.XFGetCell("TRUE", "CONSOL", $D$3,"TOT_Entity","Aggregated","Budget_Working",[1]Setup!C13,"PERIODIC",$B122,"TOPFLOW","TOP","TOP","20",$C122,"top3","Open_Acute_DIV1","TOP5","TOP6","REPORTED","TOP8")</f>
        <v>0</v>
      </c>
      <c r="BW122" s="45">
        <f t="shared" si="291"/>
        <v>0</v>
      </c>
      <c r="BX122" s="40">
        <f t="shared" si="292"/>
        <v>0</v>
      </c>
      <c r="BZ122" s="45">
        <f>_xll.OneStreamExcelAddIn.XFFunctions.XFGetCell("TRUE", "CONSOL", $D$3,"TOT_Entity","USD","Actual",[1]Setup!C14,"PERIODIC",$B122,"TOPFLOW","TOP","TOP","20",$C122,"top3","Open_Acute_DIV1","TOP5","TOP6","REPORTED","TOP8")</f>
        <v>0</v>
      </c>
      <c r="CA122" s="45">
        <f>_xll.OneStreamExcelAddIn.XFFunctions.XFGetCell("TRUE", "CONSOL", $D$3,"TOT_Entity","Aggregated","Budget_Working",[1]Setup!C14,"PERIODIC",$B122,"TOPFLOW","TOP","TOP","20",$C122,"top3","Open_Acute_DIV1","TOP5","TOP6","REPORTED","TOP8")</f>
        <v>0</v>
      </c>
      <c r="CB122" s="45">
        <f t="shared" si="293"/>
        <v>0</v>
      </c>
      <c r="CC122" s="40">
        <f t="shared" si="294"/>
        <v>0</v>
      </c>
      <c r="CE122" s="45">
        <f>_xll.OneStreamExcelAddIn.XFFunctions.XFGetCell("TRUE", "CONSOL", $D$3,"TOT_Entity","USD","Actual",[1]Setup!C15,"PERIODIC",$B122,"TOPFLOW","TOP","TOP","20",$C122,"top3","Open_Acute_DIV1","TOP5","TOP6","REPORTED","TOP8")</f>
        <v>0</v>
      </c>
      <c r="CF122" s="45">
        <f>_xll.OneStreamExcelAddIn.XFFunctions.XFGetCell("TRUE", "CONSOL", $D$3,"TOT_Entity","Aggregated","Budget_Working",[1]Setup!C15,"PERIODIC",$B122,"TOPFLOW","TOP","TOP","20",$C122,"top3","Open_Acute_DIV1","TOP5","TOP6","REPORTED","TOP8")</f>
        <v>0</v>
      </c>
      <c r="CG122" s="45">
        <f t="shared" si="295"/>
        <v>0</v>
      </c>
      <c r="CH122" s="40">
        <f t="shared" si="296"/>
        <v>0</v>
      </c>
      <c r="CI122" s="45"/>
      <c r="CJ122" s="45">
        <f>_xll.OneStreamExcelAddIn.XFFunctions.XFGetCell("TRUE", "CONSOL", $D$3,"TOT_Entity","USD","Actual",[1]Setup!C4,"PERIODIC",$B122,"TOPFLOW","TOP","TOP","20",$C122,"top3","Open_Acute_DIV1","TOP5","TOP6","REPORTED","TOP8")</f>
        <v>0</v>
      </c>
      <c r="CK122" s="45">
        <f>_xll.OneStreamExcelAddIn.XFFunctions.XFGetCell("TRUE", "CONSOL", $D$3,"TOT_Entity","USD","Actual",[1]Setup!C5,"PERIODIC",$B122,"TOPFLOW","TOP","TOP","20",$C122,"top3","Open_Acute_DIV1","TOP5","TOP6","REPORTED","TOP8")</f>
        <v>0</v>
      </c>
      <c r="CL122" s="45">
        <f>_xll.OneStreamExcelAddIn.XFFunctions.XFGetCell("TRUE", "CONSOL", $D$3,"TOT_Entity","USD","Actual",[1]Setup!C6,"PERIODIC",$B122,"TOPFLOW","TOP","TOP","20",$C122,"top3","Open_Acute_DIV1","TOP5","TOP6","REPORTED","TOP8")</f>
        <v>0</v>
      </c>
      <c r="CM122" s="45">
        <f>_xll.OneStreamExcelAddIn.XFFunctions.XFGetCell("TRUE", "CONSOL", $D$3,"TOT_Entity","USD","Actual",[1]Setup!C7,"PERIODIC",$B122,"TOPFLOW","TOP","TOP","20",$C122,"top3","Open_Acute_DIV1","TOP5","TOP6","REPORTED","TOP8")</f>
        <v>0</v>
      </c>
      <c r="CN122" s="45">
        <f>_xll.OneStreamExcelAddIn.XFFunctions.XFGetCell("TRUE", "CONSOL", $D$3,"TOT_Entity","USD","Actual",[1]Setup!C8,"PERIODIC",$B122,"TOPFLOW","TOP","TOP","20",$C122,"top3","Open_Acute_DIV1","TOP5","TOP6","REPORTED","TOP8")</f>
        <v>0</v>
      </c>
      <c r="CO122" s="45">
        <f>_xll.OneStreamExcelAddIn.XFFunctions.XFGetCell("TRUE", "CONSOL", $D$3,"TOT_Entity","USD","Actual",[1]Setup!C9,"PERIODIC",$B122,"TOPFLOW","TOP","TOP","20",$C122,"top3","Open_Acute_DIV1","TOP5","TOP6","REPORTED","TOP8")</f>
        <v>0</v>
      </c>
      <c r="CP122" s="45">
        <f>_xll.OneStreamExcelAddIn.XFFunctions.XFGetCell("TRUE", "CONSOL", $D$3,"TOT_Entity","USD","Actual",[1]Setup!C10,"PERIODIC",$B122,"TOPFLOW","TOP","TOP","20",$C122,"top3","Open_Acute_DIV1","TOP5","TOP6","REPORTED","TOP8")</f>
        <v>0</v>
      </c>
      <c r="CQ122" s="45">
        <f>_xll.OneStreamExcelAddIn.XFFunctions.XFGetCell("TRUE", "CONSOL", $D$3,"TOT_Entity","USD","Actual",[1]Setup!C11,"PERIODIC",$B122,"TOPFLOW","TOP","TOP","20",$C122,"top3","Open_Acute_DIV1","TOP5","TOP6","REPORTED","TOP8")</f>
        <v>0</v>
      </c>
      <c r="CR122" s="45">
        <f>_xll.OneStreamExcelAddIn.XFFunctions.XFGetCell("TRUE", "CONSOL", $D$3,"TOT_Entity","USD","Actual",[1]Setup!C12,"PERIODIC",$B122,"TOPFLOW","TOP","TOP","20",$C122,"top3","Open_Acute_DIV1","TOP5","TOP6","REPORTED","TOP8")</f>
        <v>0</v>
      </c>
      <c r="CS122" s="45">
        <f>_xll.OneStreamExcelAddIn.XFFunctions.XFGetCell("TRUE", "CONSOL", $D$3,"TOT_Entity","USD","Actual",[1]Setup!C13,"PERIODIC",$B122,"TOPFLOW","TOP","TOP","20",$C122,"top3","Open_Acute_DIV1","TOP5","TOP6","REPORTED","TOP8")</f>
        <v>0</v>
      </c>
      <c r="CT122" s="45">
        <f>_xll.OneStreamExcelAddIn.XFFunctions.XFGetCell("TRUE", "CONSOL", $D$3,"TOT_Entity","USD","Actual",[1]Setup!C14,"PERIODIC",$B122,"TOPFLOW","TOP","TOP","20",$C122,"top3","Open_Acute_DIV1","TOP5","TOP6","REPORTED","TOP8")</f>
        <v>0</v>
      </c>
      <c r="CU122" s="45">
        <f>_xll.OneStreamExcelAddIn.XFFunctions.XFGetCell("TRUE", "CONSOL", $D$3,"TOT_Entity","USD","Actual",[1]Setup!C15,"PERIODIC",$B122,"TOPFLOW","TOP","TOP","20",$C122,"top3","Open_Acute_DIV1","TOP5","TOP6","REPORTED","TOP8")</f>
        <v>0</v>
      </c>
      <c r="CV122" s="45"/>
      <c r="CW122" s="45">
        <f>_xll.OneStreamExcelAddIn.XFFunctions.XFGetCell("TRUE", "CONSOL", $D$3,"TOT_Entity","USD","Actual",[1]Setup!C17,"PERIODIC",$B122,"TOPFLOW","TOP","TOP","20",$C122,"top3","Open_Acute_DIV1","TOP5","TOP6","REPORTED","TOP8")</f>
        <v>0</v>
      </c>
      <c r="CX122" s="45">
        <f>_xll.OneStreamExcelAddIn.XFFunctions.XFGetCell("TRUE", "CONSOL", $D$3,"TOT_Entity","USD","Actual",[1]Setup!C18,"PERIODIC",$B122,"TOPFLOW","TOP","TOP","20",$C122,"top3","Open_Acute_DIV1","TOP5","TOP6","REPORTED","TOP8")</f>
        <v>0</v>
      </c>
      <c r="CY122" s="45">
        <f>_xll.OneStreamExcelAddIn.XFFunctions.XFGetCell("TRUE", "CONSOL", $D$3,"TOT_Entity","USD","Actual",[1]Setup!C19,"PERIODIC",$B122,"TOPFLOW","TOP","TOP","20",$C122,"top3","Open_Acute_DIV1","TOP5","TOP6","REPORTED","TOP8")</f>
        <v>0</v>
      </c>
      <c r="CZ122" s="45">
        <f>_xll.OneStreamExcelAddIn.XFFunctions.XFGetCell("TRUE", "CONSOL", $D$3,"TOT_Entity","USD","Actual",[1]Setup!C20,"PERIODIC",$B122,"TOPFLOW","TOP","TOP","20",$C122,"top3","Open_Acute_DIV1","TOP5","TOP6","REPORTED","TOP8")</f>
        <v>0</v>
      </c>
      <c r="DA122" s="45">
        <f>_xll.OneStreamExcelAddIn.XFFunctions.XFGetCell("TRUE", "CONSOL", $D$3,"TOT_Entity","USD","Actual",[1]Setup!C21,"PERIODIC",$B122,"TOPFLOW","TOP","TOP","20",$C122,"top3","Open_Acute_DIV1","TOP5","TOP6","REPORTED","TOP8")</f>
        <v>0</v>
      </c>
      <c r="DB122" s="45">
        <f>_xll.OneStreamExcelAddIn.XFFunctions.XFGetCell("TRUE", "CONSOL", $D$3,"TOT_Entity","USD","Actual",[1]Setup!C22,"PERIODIC",$B122,"TOPFLOW","TOP","TOP","20",$C122,"top3","Open_Acute_DIV1","TOP5","TOP6","REPORTED","TOP8")</f>
        <v>0</v>
      </c>
      <c r="DC122" s="45">
        <f>_xll.OneStreamExcelAddIn.XFFunctions.XFGetCell("TRUE", "CONSOL", $D$3,"TOT_Entity","USD","Actual",[1]Setup!C23,"PERIODIC",$B122,"TOPFLOW","TOP","TOP","20",$C122,"top3","Open_Acute_DIV1","TOP5","TOP6","REPORTED","TOP8")</f>
        <v>0</v>
      </c>
      <c r="DD122" s="45">
        <f>_xll.OneStreamExcelAddIn.XFFunctions.XFGetCell("TRUE", "CONSOL", $D$3,"TOT_Entity","USD","Actual",[1]Setup!C24,"PERIODIC",$B122,"TOPFLOW","TOP","TOP","20",$C122,"top3","Open_Acute_DIV1","TOP5","TOP6","REPORTED","TOP8")</f>
        <v>0</v>
      </c>
      <c r="DE122" s="45">
        <f>_xll.OneStreamExcelAddIn.XFFunctions.XFGetCell("TRUE", "CONSOL", $D$3,"TOT_Entity","USD","Actual",[1]Setup!C25,"PERIODIC",$B122,"TOPFLOW","TOP","TOP","20",$C122,"top3","Open_Acute_DIV1","TOP5","TOP6","REPORTED","TOP8")</f>
        <v>0</v>
      </c>
      <c r="DF122" s="45">
        <f>_xll.OneStreamExcelAddIn.XFFunctions.XFGetCell("TRUE", "CONSOL", $D$3,"TOT_Entity","USD","Actual",[1]Setup!C26,"PERIODIC",$B122,"TOPFLOW","TOP","TOP","20",$C122,"top3","Open_Acute_DIV1","TOP5","TOP6","REPORTED","TOP8")</f>
        <v>0</v>
      </c>
      <c r="DG122" s="45">
        <f>_xll.OneStreamExcelAddIn.XFFunctions.XFGetCell("TRUE", "CONSOL", $D$3,"TOT_Entity","USD","Actual",[1]Setup!C27,"PERIODIC",$B122,"TOPFLOW","TOP","TOP","20",$C122,"top3","Open_Acute_DIV1","TOP5","TOP6","REPORTED","TOP8")</f>
        <v>0</v>
      </c>
      <c r="DH122" s="45">
        <f>_xll.OneStreamExcelAddIn.XFFunctions.XFGetCell("TRUE", "CONSOL", $D$3,"TOT_Entity","USD","Actual",[1]Setup!C28,"PERIODIC",$B122,"TOPFLOW","TOP","TOP","20",$C122,"top3","Open_Acute_DIV1","TOP5","TOP6","REPORTED","TOP8")</f>
        <v>0</v>
      </c>
      <c r="DI122" s="45"/>
      <c r="DJ122" s="45">
        <f>_xll.OneStreamExcelAddIn.XFFunctions.XFGetCell("TRUE", "CONSOL", $D$3,"TOT_Entity","Aggregated","Budget_Working",[1]Setup!C4,"PERIODIC",$B122,"TOPFLOW","TOP","TOP","20",$C122,"top3","Open_Acute_DIV1","TOP5","TOP6","REPORTED","TOP8")</f>
        <v>0</v>
      </c>
      <c r="DK122" s="45">
        <f>_xll.OneStreamExcelAddIn.XFFunctions.XFGetCell("TRUE", "CONSOL", $D$3,"TOT_Entity","Aggregated","Budget_Working",[1]Setup!C5,"PERIODIC",$B122,"TOPFLOW","TOP","TOP","20",$C122,"top3","Open_Acute_DIV1","TOP5","TOP6","REPORTED","TOP8")</f>
        <v>0</v>
      </c>
      <c r="DL122" s="45">
        <f>_xll.OneStreamExcelAddIn.XFFunctions.XFGetCell("TRUE", "CONSOL", $D$3,"TOT_Entity","Aggregated","Budget_Working",[1]Setup!C6,"PERIODIC",$B122,"TOPFLOW","TOP","TOP","20",$C122,"top3","Open_Acute_DIV1","TOP5","TOP6","REPORTED","TOP8")</f>
        <v>0</v>
      </c>
      <c r="DM122" s="45">
        <f>_xll.OneStreamExcelAddIn.XFFunctions.XFGetCell("TRUE", "CONSOL", $D$3,"TOT_Entity","Aggregated","Budget_Working",[1]Setup!C7,"PERIODIC",$B122,"TOPFLOW","TOP","TOP","20",$C122,"top3","Open_Acute_DIV1","TOP5","TOP6","REPORTED","TOP8")</f>
        <v>0</v>
      </c>
      <c r="DN122" s="45">
        <f>_xll.OneStreamExcelAddIn.XFFunctions.XFGetCell("TRUE", "CONSOL", $D$3,"TOT_Entity","Aggregated","Budget_Working",[1]Setup!C8,"PERIODIC",$B122,"TOPFLOW","TOP","TOP","20",$C122,"top3","Open_Acute_DIV1","TOP5","TOP6","REPORTED","TOP8")</f>
        <v>0</v>
      </c>
      <c r="DO122" s="45">
        <f>_xll.OneStreamExcelAddIn.XFFunctions.XFGetCell("TRUE", "CONSOL", $D$3,"TOT_Entity","Aggregated","Budget_Working",[1]Setup!C9,"PERIODIC",$B122,"TOPFLOW","TOP","TOP","20",$C122,"top3","Open_Acute_DIV1","TOP5","TOP6","REPORTED","TOP8")</f>
        <v>0</v>
      </c>
      <c r="DP122" s="45">
        <f>_xll.OneStreamExcelAddIn.XFFunctions.XFGetCell("TRUE", "CONSOL", $D$3,"TOT_Entity","Aggregated","Budget_Working",[1]Setup!C10,"PERIODIC",$B122,"TOPFLOW","TOP","TOP","20",$C122,"top3","Open_Acute_DIV1","TOP5","TOP6","REPORTED","TOP8")</f>
        <v>0</v>
      </c>
      <c r="DQ122" s="45">
        <f>_xll.OneStreamExcelAddIn.XFFunctions.XFGetCell("TRUE", "CONSOL", $D$3,"TOT_Entity","Aggregated","Budget_Working",[1]Setup!C11,"PERIODIC",$B122,"TOPFLOW","TOP","TOP","20",$C122,"top3","Open_Acute_DIV1","TOP5","TOP6","REPORTED","TOP8")</f>
        <v>0</v>
      </c>
      <c r="DR122" s="45">
        <f>_xll.OneStreamExcelAddIn.XFFunctions.XFGetCell("TRUE", "CONSOL", $D$3,"TOT_Entity","Aggregated","Budget_Working",[1]Setup!C12,"PERIODIC",$B122,"TOPFLOW","TOP","TOP","20",$C122,"top3","Open_Acute_DIV1","TOP5","TOP6","REPORTED","TOP8")</f>
        <v>0</v>
      </c>
      <c r="DS122" s="45">
        <f>_xll.OneStreamExcelAddIn.XFFunctions.XFGetCell("TRUE", "CONSOL", $D$3,"TOT_Entity","Aggregated","Budget_Working",[1]Setup!C13,"PERIODIC",$B122,"TOPFLOW","TOP","TOP","20",$C122,"top3","Open_Acute_DIV1","TOP5","TOP6","REPORTED","TOP8")</f>
        <v>0</v>
      </c>
      <c r="DT122" s="45">
        <f>_xll.OneStreamExcelAddIn.XFFunctions.XFGetCell("TRUE", "CONSOL", $D$3,"TOT_Entity","Aggregated","Budget_Working",[1]Setup!C14,"PERIODIC",$B122,"TOPFLOW","TOP","TOP","20",$C122,"top3","Open_Acute_DIV1","TOP5","TOP6","REPORTED","TOP8")</f>
        <v>0</v>
      </c>
      <c r="DU122" s="45">
        <f>_xll.OneStreamExcelAddIn.XFFunctions.XFGetCell("TRUE", "CONSOL", $D$3,"TOT_Entity","Aggregated","Budget_Working",[1]Setup!C15,"PERIODIC",$B122,"TOPFLOW","TOP","TOP","20",$C122,"top3","Open_Acute_DIV1","TOP5","TOP6","REPORTED","TOP8")</f>
        <v>0</v>
      </c>
      <c r="DV122" s="45"/>
      <c r="DW122" s="45">
        <f>_xll.OneStreamExcelAddIn.XFFunctions.XFGetCell("TRUE", "CONSOL", $D$3,"TOT_Entity","USD","Budget_Final",[1]Setup!C17,"PERIODIC",$B122,"TOPFLOW","TOP","TOP","20",$C122,"top3","Open_Acute_DIV1","TOP5","TOP6","REPORTED","TOP8")</f>
        <v>0</v>
      </c>
      <c r="DX122" s="45">
        <f>_xll.OneStreamExcelAddIn.XFFunctions.XFGetCell("TRUE", "CONSOL", $D$3,"TOT_Entity","USD","Budget_Final",[1]Setup!C18,"PERIODIC",$B122,"TOPFLOW","TOP","TOP","20",$C122,"top3","Open_Acute_DIV1","TOP5","TOP6","REPORTED","TOP8")</f>
        <v>0</v>
      </c>
      <c r="DY122" s="45">
        <f>_xll.OneStreamExcelAddIn.XFFunctions.XFGetCell("TRUE", "CONSOL", $D$3,"TOT_Entity","USD","Budget_Final",[1]Setup!C19,"PERIODIC",$B122,"TOPFLOW","TOP","TOP","20",$C122,"top3","Open_Acute_DIV1","TOP5","TOP6","REPORTED","TOP8")</f>
        <v>0</v>
      </c>
      <c r="DZ122" s="45">
        <f>_xll.OneStreamExcelAddIn.XFFunctions.XFGetCell("TRUE", "CONSOL", $D$3,"TOT_Entity","USD","Budget_Final",[1]Setup!C20,"PERIODIC",$B122,"TOPFLOW","TOP","TOP","20",$C122,"top3","Open_Acute_DIV1","TOP5","TOP6","REPORTED","TOP8")</f>
        <v>0</v>
      </c>
      <c r="EA122" s="45">
        <f>_xll.OneStreamExcelAddIn.XFFunctions.XFGetCell("TRUE", "CONSOL", $D$3,"TOT_Entity","USD","Budget_Final",[1]Setup!C21,"PERIODIC",$B122,"TOPFLOW","TOP","TOP","20",$C122,"top3","Open_Acute_DIV1","TOP5","TOP6","REPORTED","TOP8")</f>
        <v>0</v>
      </c>
      <c r="EB122" s="45">
        <f>_xll.OneStreamExcelAddIn.XFFunctions.XFGetCell("TRUE", "CONSOL", $D$3,"TOT_Entity","USD","Budget_Final",[1]Setup!C22,"PERIODIC",$B122,"TOPFLOW","TOP","TOP","20",$C122,"top3","Open_Acute_DIV1","TOP5","TOP6","REPORTED","TOP8")</f>
        <v>0</v>
      </c>
      <c r="EC122" s="45">
        <f>_xll.OneStreamExcelAddIn.XFFunctions.XFGetCell("TRUE", "CONSOL", $D$3,"TOT_Entity","USD","Budget_Final",[1]Setup!C23,"PERIODIC",$B122,"TOPFLOW","TOP","TOP","20",$C122,"top3","Open_Acute_DIV1","TOP5","TOP6","REPORTED","TOP8")</f>
        <v>0</v>
      </c>
      <c r="ED122" s="45">
        <f>_xll.OneStreamExcelAddIn.XFFunctions.XFGetCell("TRUE", "CONSOL", $D$3,"TOT_Entity","USD","Budget_Final",[1]Setup!C24,"PERIODIC",$B122,"TOPFLOW","TOP","TOP","20",$C122,"top3","Open_Acute_DIV1","TOP5","TOP6","REPORTED","TOP8")</f>
        <v>0</v>
      </c>
      <c r="EE122" s="45">
        <f>_xll.OneStreamExcelAddIn.XFFunctions.XFGetCell("TRUE", "CONSOL", $D$3,"TOT_Entity","USD","Budget_Final",[1]Setup!C25,"PERIODIC",$B122,"TOPFLOW","TOP","TOP","20",$C122,"top3","Open_Acute_DIV1","TOP5","TOP6","REPORTED","TOP8")</f>
        <v>0</v>
      </c>
      <c r="EF122" s="45">
        <f>_xll.OneStreamExcelAddIn.XFFunctions.XFGetCell("TRUE", "CONSOL", $D$3,"TOT_Entity","USD","Budget_Final",[1]Setup!C26,"PERIODIC",$B122,"TOPFLOW","TOP","TOP","20",$C122,"top3","Open_Acute_DIV1","TOP5","TOP6","REPORTED","TOP8")</f>
        <v>0</v>
      </c>
      <c r="EG122" s="45">
        <f>_xll.OneStreamExcelAddIn.XFFunctions.XFGetCell("TRUE", "CONSOL", $D$3,"TOT_Entity","USD","Budget_Final",[1]Setup!C27,"PERIODIC",$B122,"TOPFLOW","TOP","TOP","20",$C122,"top3","Open_Acute_DIV1","TOP5","TOP6","REPORTED","TOP8")</f>
        <v>0</v>
      </c>
      <c r="EH122" s="45">
        <f>_xll.OneStreamExcelAddIn.XFFunctions.XFGetCell("TRUE", "CONSOL", $D$3,"TOT_Entity","USD","Budget_Final",[1]Setup!C28,"PERIODIC",$B122,"TOPFLOW","TOP","TOP","20",$C122,"top3","Open_Acute_DIV1","TOP5","TOP6","REPORTED","TOP8")</f>
        <v>0</v>
      </c>
    </row>
    <row r="123" spans="2:138" s="132" customFormat="1" outlineLevel="1" x14ac:dyDescent="0.25">
      <c r="B123" s="124" t="s">
        <v>44</v>
      </c>
      <c r="C123" s="124" t="s">
        <v>37</v>
      </c>
      <c r="D123" t="s">
        <v>174</v>
      </c>
      <c r="E123" s="125">
        <f>IFERROR(_xll.OneStreamExcelAddIn.XFFunctions.XFGetCell("TRUE", "CONSOL", $D$3,"TOT_Entity","USD","Actual",$E$3,"PERIODIC",$B123,"TOPFLOW","TOP","TOP","20",$C123,"top3","Open_Acute_DIV1","TOP5","TOP6","REPORTED","TOP8")/E120,0)</f>
        <v>0</v>
      </c>
      <c r="F123" s="125">
        <f>IFERROR(_xll.OneStreamExcelAddIn.XFFunctions.XFGetCell("TRUE", "CONSOL", $D$3,"TOT_Entity","Aggregated","Budget_Working",$E$3,"PERIODIC",$B123,"TOPFLOW","TOP","TOP","20",$C123,"top3","Open_Acute_DIV1","TOP5","TOP6","REPORTED","TOP8")/F120,0)</f>
        <v>0</v>
      </c>
      <c r="G123" s="125">
        <f t="shared" si="268"/>
        <v>0</v>
      </c>
      <c r="H123" s="55">
        <f t="shared" ref="H123" si="297">IFERROR(G123/F123,0)</f>
        <v>0</v>
      </c>
      <c r="I123" s="41"/>
      <c r="J123" s="126">
        <f>IFERROR(_xll.OneStreamExcelAddIn.XFFunctions.XFGetCell("TRUE", "CONSOL", $D$3,"TOT_Entity","USD","Actual",$E$3,"YTD",$B123,"TOPFLOW","TOP","TOP","20",$C123,"top3","Open_Acute_DIV1","TOP5","TOP6","REPORTED","TOP8")/J120,0)</f>
        <v>0</v>
      </c>
      <c r="K123" s="126">
        <f>IFERROR(_xll.OneStreamExcelAddIn.XFFunctions.XFGetCell("TRUE", "CONSOL", $D$3,"TOT_Entity","Aggregated","Budget_Working",$E$3,"YTD",$B123,"TOPFLOW","TOP","TOP","20",$C123,"top3","Open_Acute_DIV1","TOP5","TOP6","REPORTED","TOP8")/K120,0)</f>
        <v>0</v>
      </c>
      <c r="L123" s="127">
        <f t="shared" si="269"/>
        <v>0</v>
      </c>
      <c r="M123" s="40">
        <f t="shared" ref="M123" si="298">IFERROR(L123/K123,0)</f>
        <v>0</v>
      </c>
      <c r="N123" s="41"/>
      <c r="O123" s="127">
        <f>IFERROR(_xll.OneStreamExcelAddIn.XFFunctions.XFGetCell("TRUE", "CONSOL", $D$3,"TOT_Entity","USD","Actual",$F$3,"YTD",$B123,"TOPFLOW","TOP","TOP","20",$C123,"top3","Open_Acute_DIV1","TOP5","TOP6","REPORTED","TOP8")/O120,0)</f>
        <v>0</v>
      </c>
      <c r="P123" s="127">
        <f>J123-O123</f>
        <v>0</v>
      </c>
      <c r="Q123" s="40">
        <f t="shared" si="270"/>
        <v>0</v>
      </c>
      <c r="R123" s="41"/>
      <c r="S123" s="127">
        <f>IFERROR(_xll.OneStreamExcelAddIn.XFFunctions.XFGetCell("TRUE", "CONSOL", $D$3,"TOT_Entity","USD","MIDFCST",$E$3,"MTD",$B123,"TOPFLOW","TOP","TOP","20",$C123,"top3","Open_Acute_DIV1","TOP5","TOP6","REPORTED","TOP8")/S120,0)</f>
        <v>0</v>
      </c>
      <c r="T123" s="6">
        <f t="shared" si="271"/>
        <v>0</v>
      </c>
      <c r="U123" s="40">
        <f t="shared" si="272"/>
        <v>0</v>
      </c>
      <c r="V123" s="41"/>
      <c r="W123" s="128"/>
      <c r="X123" s="129"/>
      <c r="Y123" s="128"/>
      <c r="Z123" s="130"/>
      <c r="AA123" s="131"/>
      <c r="AB123" s="127">
        <f>IFERROR(_xll.OneStreamExcelAddIn.XFFunctions.XFGetCell("TRUE", "CONSOL", $D$3,"TOT_Entity","USD","Actual",[1]Setup!C4,"PERIODIC",$B123,"TOPFLOW","TOP","TOP","20",$C123,"top3","Open_Acute_DIV1","TOP5","TOP6","REPORTED","TOP8")/AB120,0)</f>
        <v>0</v>
      </c>
      <c r="AC123" s="127">
        <f>IFERROR(_xll.OneStreamExcelAddIn.XFFunctions.XFGetCell("TRUE", "CONSOL", $D$3,"TOT_Entity","Aggregated","Budget_Working",[1]Setup!C4,"PERIODIC",$B123,"TOPFLOW","TOP","TOP","20",$C123,"top3","Open_Acute_DIV1","TOP5","TOP6","REPORTED","TOP8")/AC120,0)</f>
        <v>0</v>
      </c>
      <c r="AD123" s="127">
        <f t="shared" si="273"/>
        <v>0</v>
      </c>
      <c r="AE123" s="40">
        <f t="shared" si="274"/>
        <v>0</v>
      </c>
      <c r="AG123" s="127">
        <f>IFERROR(_xll.OneStreamExcelAddIn.XFFunctions.XFGetCell("TRUE", "CONSOL", $D$3,"TOT_Entity","USD","Actual",[1]Setup!C5,"PERIODIC",$B123,"TOPFLOW","TOP","TOP","20",$C123,"top3","Open_Acute_DIV1","TOP5","TOP6","REPORTED","TOP8")/AG120,0)</f>
        <v>0</v>
      </c>
      <c r="AH123" s="127">
        <f>IFERROR(_xll.OneStreamExcelAddIn.XFFunctions.XFGetCell("TRUE", "CONSOL", $D$3,"TOT_Entity","Aggregated","Budget_Working",[1]Setup!C5,"PERIODIC",$B123,"TOPFLOW","TOP","TOP","20",$C123,"top3","Open_Acute_DIV1","TOP5","TOP6","REPORTED","TOP8")/AH120,0)</f>
        <v>0</v>
      </c>
      <c r="AI123" s="127">
        <f t="shared" si="275"/>
        <v>0</v>
      </c>
      <c r="AJ123" s="40">
        <f t="shared" si="276"/>
        <v>0</v>
      </c>
      <c r="AL123" s="127">
        <f>IFERROR(_xll.OneStreamExcelAddIn.XFFunctions.XFGetCell("TRUE", "CONSOL", $D$3,"TOT_Entity","USD","Actual",[1]Setup!C6,"PERIODIC",$B123,"TOPFLOW","TOP","TOP","20",$C123,"top3","Open_Acute_DIV1","TOP5","TOP6","REPORTED","TOP8")/AL120,0)</f>
        <v>0</v>
      </c>
      <c r="AM123" s="127">
        <f>IFERROR(_xll.OneStreamExcelAddIn.XFFunctions.XFGetCell("TRUE", "CONSOL", $D$3,"TOT_Entity","Aggregated","Budget_Working",[1]Setup!C6,"PERIODIC",$B123,"TOPFLOW","TOP","TOP","20",$C123,"top3","Open_Acute_DIV1","TOP5","TOP6","REPORTED","TOP8")/AM120,0)</f>
        <v>0</v>
      </c>
      <c r="AN123" s="127">
        <f t="shared" si="277"/>
        <v>0</v>
      </c>
      <c r="AO123" s="40">
        <f t="shared" si="278"/>
        <v>0</v>
      </c>
      <c r="AQ123" s="127">
        <f>IFERROR(_xll.OneStreamExcelAddIn.XFFunctions.XFGetCell("TRUE", "CONSOL", $D$3,"TOT_Entity","USD","Actual",[1]Setup!C7,"PERIODIC",$B123,"TOPFLOW","TOP","TOP","20",$C123,"top3","Open_Acute_DIV1","TOP5","TOP6","REPORTED","TOP8")/AQ120,0)</f>
        <v>0</v>
      </c>
      <c r="AR123" s="127">
        <f>IFERROR(_xll.OneStreamExcelAddIn.XFFunctions.XFGetCell("TRUE", "CONSOL", $D$3,"TOT_Entity","Aggregated","Budget_Working",[1]Setup!C7,"PERIODIC",$B123,"TOPFLOW","TOP","TOP","20",$C123,"top3","Open_Acute_DIV1","TOP5","TOP6","REPORTED","TOP8")/AR120,0)</f>
        <v>0</v>
      </c>
      <c r="AS123" s="127">
        <f t="shared" si="279"/>
        <v>0</v>
      </c>
      <c r="AT123" s="40">
        <f t="shared" si="280"/>
        <v>0</v>
      </c>
      <c r="AV123" s="127">
        <f>IFERROR(_xll.OneStreamExcelAddIn.XFFunctions.XFGetCell("TRUE", "CONSOL", $D$3,"TOT_Entity","USD","Actual",[1]Setup!C8,"PERIODIC",$B123,"TOPFLOW","TOP","TOP","20",$C123,"top3","Open_Acute_DIV1","TOP5","TOP6","REPORTED","TOP8")/AV120,0)</f>
        <v>0</v>
      </c>
      <c r="AW123" s="127">
        <f>IFERROR(_xll.OneStreamExcelAddIn.XFFunctions.XFGetCell("TRUE", "CONSOL", $D$3,"TOT_Entity","Aggregated","Budget_Working",[1]Setup!C8,"PERIODIC",$B123,"TOPFLOW","TOP","TOP","20",$C123,"top3","Open_Acute_DIV1","TOP5","TOP6","REPORTED","TOP8")/AW120,0)</f>
        <v>0</v>
      </c>
      <c r="AX123" s="127">
        <f t="shared" si="281"/>
        <v>0</v>
      </c>
      <c r="AY123" s="40">
        <f t="shared" si="282"/>
        <v>0</v>
      </c>
      <c r="BA123" s="127">
        <f>IFERROR(_xll.OneStreamExcelAddIn.XFFunctions.XFGetCell("TRUE", "CONSOL", $D$3,"TOT_Entity","USD","Actual",[1]Setup!C9,"PERIODIC",$B123,"TOPFLOW","TOP","TOP","20",$C123,"top3","Open_Acute_DIV1","TOP5","TOP6","REPORTED","TOP8")/BA120,0)</f>
        <v>0</v>
      </c>
      <c r="BB123" s="127">
        <f>IFERROR(_xll.OneStreamExcelAddIn.XFFunctions.XFGetCell("TRUE", "CONSOL", $D$3,"TOT_Entity","Aggregated","Budget_Working",[1]Setup!C9,"PERIODIC",$B123,"TOPFLOW","TOP","TOP","20",$C123,"top3","Open_Acute_DIV1","TOP5","TOP6","REPORTED","TOP8")/BB120,0)</f>
        <v>0</v>
      </c>
      <c r="BC123" s="127">
        <f t="shared" si="283"/>
        <v>0</v>
      </c>
      <c r="BD123" s="40">
        <f t="shared" si="284"/>
        <v>0</v>
      </c>
      <c r="BF123" s="127">
        <f>IFERROR(_xll.OneStreamExcelAddIn.XFFunctions.XFGetCell("TRUE", "CONSOL", $D$3,"TOT_Entity","USD","Actual",[1]Setup!C10,"PERIODIC",$B123,"TOPFLOW","TOP","TOP","20",$C123,"top3","Open_Acute_DIV1","TOP5","TOP6","REPORTED","TOP8")/BF120,0)</f>
        <v>0</v>
      </c>
      <c r="BG123" s="127">
        <f>IFERROR(_xll.OneStreamExcelAddIn.XFFunctions.XFGetCell("TRUE", "CONSOL", $D$3,"TOT_Entity","Aggregated","Budget_Working",[1]Setup!C10,"PERIODIC",$B123,"TOPFLOW","TOP","TOP","20",$C123,"top3","Open_Acute_DIV1","TOP5","TOP6","REPORTED","TOP8")/BG120,0)</f>
        <v>0</v>
      </c>
      <c r="BH123" s="127">
        <f t="shared" si="285"/>
        <v>0</v>
      </c>
      <c r="BI123" s="40">
        <f t="shared" si="286"/>
        <v>0</v>
      </c>
      <c r="BK123" s="127">
        <f>IFERROR(_xll.OneStreamExcelAddIn.XFFunctions.XFGetCell("TRUE", "CONSOL", $D$3,"TOT_Entity","USD","Actual",[1]Setup!C11,"PERIODIC",$B123,"TOPFLOW","TOP","TOP","20",$C123,"top3","Open_Acute_DIV1","TOP5","TOP6","REPORTED","TOP8")/BK120,0)</f>
        <v>0</v>
      </c>
      <c r="BL123" s="127">
        <f>IFERROR(_xll.OneStreamExcelAddIn.XFFunctions.XFGetCell("TRUE", "CONSOL", $D$3,"TOT_Entity","Aggregated","Budget_Working",[1]Setup!C11,"PERIODIC",$B123,"TOPFLOW","TOP","TOP","20",$C123,"top3","Open_Acute_DIV1","TOP5","TOP6","REPORTED","TOP8")/BL120,0)</f>
        <v>0</v>
      </c>
      <c r="BM123" s="127">
        <f t="shared" si="287"/>
        <v>0</v>
      </c>
      <c r="BN123" s="40">
        <f t="shared" si="288"/>
        <v>0</v>
      </c>
      <c r="BP123" s="127">
        <f>IFERROR(_xll.OneStreamExcelAddIn.XFFunctions.XFGetCell("TRUE", "CONSOL", $D$3,"TOT_Entity","USD","Actual",[1]Setup!C12,"PERIODIC",$B123,"TOPFLOW","TOP","TOP","20",$C123,"top3","Open_Acute_DIV1","TOP5","TOP6","REPORTED","TOP8")/BP120,0)</f>
        <v>0</v>
      </c>
      <c r="BQ123" s="127">
        <f>IFERROR(_xll.OneStreamExcelAddIn.XFFunctions.XFGetCell("TRUE", "CONSOL", $D$3,"TOT_Entity","Aggregated","Budget_Working",[1]Setup!C12,"PERIODIC",$B123,"TOPFLOW","TOP","TOP","20",$C123,"top3","Open_Acute_DIV1","TOP5","TOP6","REPORTED","TOP8")/BQ120,0)</f>
        <v>0</v>
      </c>
      <c r="BR123" s="127">
        <f t="shared" si="289"/>
        <v>0</v>
      </c>
      <c r="BS123" s="40">
        <f t="shared" si="290"/>
        <v>0</v>
      </c>
      <c r="BU123" s="127">
        <f>IFERROR(_xll.OneStreamExcelAddIn.XFFunctions.XFGetCell("TRUE", "CONSOL", $D$3,"TOT_Entity","USD","Actual",[1]Setup!C13,"PERIODIC",$B123,"TOPFLOW","TOP","TOP","20",$C123,"top3","Open_Acute_DIV1","TOP5","TOP6","REPORTED","TOP8")/BU120,0)</f>
        <v>0</v>
      </c>
      <c r="BV123" s="127">
        <f>IFERROR(_xll.OneStreamExcelAddIn.XFFunctions.XFGetCell("TRUE", "CONSOL", $D$3,"TOT_Entity","Aggregated","Budget_Working",[1]Setup!C13,"PERIODIC",$B123,"TOPFLOW","TOP","TOP","20",$C123,"top3","Open_Acute_DIV1","TOP5","TOP6","REPORTED","TOP8")/BV120,0)</f>
        <v>0</v>
      </c>
      <c r="BW123" s="127">
        <f t="shared" si="291"/>
        <v>0</v>
      </c>
      <c r="BX123" s="40">
        <f t="shared" si="292"/>
        <v>0</v>
      </c>
      <c r="BZ123" s="127">
        <f>IFERROR(_xll.OneStreamExcelAddIn.XFFunctions.XFGetCell("TRUE", "CONSOL", $D$3,"TOT_Entity","USD","Actual",[1]Setup!C14,"PERIODIC",$B123,"TOPFLOW","TOP","TOP","20",$C123,"top3","Open_Acute_DIV1","TOP5","TOP6","REPORTED","TOP8")/BZ120,0)</f>
        <v>0</v>
      </c>
      <c r="CA123" s="127">
        <f>IFERROR(_xll.OneStreamExcelAddIn.XFFunctions.XFGetCell("TRUE", "CONSOL", $D$3,"TOT_Entity","Aggregated","Budget_Working",[1]Setup!C14,"PERIODIC",$B123,"TOPFLOW","TOP","TOP","20",$C123,"top3","Open_Acute_DIV1","TOP5","TOP6","REPORTED","TOP8")/CA120,0)</f>
        <v>0</v>
      </c>
      <c r="CB123" s="127">
        <f t="shared" si="293"/>
        <v>0</v>
      </c>
      <c r="CC123" s="40">
        <f t="shared" si="294"/>
        <v>0</v>
      </c>
      <c r="CE123" s="127">
        <f>IFERROR(_xll.OneStreamExcelAddIn.XFFunctions.XFGetCell("TRUE", "CONSOL", $D$3,"TOT_Entity","USD","Actual",[1]Setup!C15,"PERIODIC",$B123,"TOPFLOW","TOP","TOP","20",$C123,"top3","Open_Acute_DIV1","TOP5","TOP6","REPORTED","TOP8")/CE120,0)</f>
        <v>0</v>
      </c>
      <c r="CF123" s="127">
        <f>IFERROR(_xll.OneStreamExcelAddIn.XFFunctions.XFGetCell("TRUE", "CONSOL", $D$3,"TOT_Entity","Aggregated","Budget_Working",[1]Setup!C15,"PERIODIC",$B123,"TOPFLOW","TOP","TOP","20",$C123,"top3","Open_Acute_DIV1","TOP5","TOP6","REPORTED","TOP8")/CF120,0)</f>
        <v>0</v>
      </c>
      <c r="CG123" s="127">
        <f t="shared" si="295"/>
        <v>0</v>
      </c>
      <c r="CH123" s="40">
        <f t="shared" si="296"/>
        <v>0</v>
      </c>
      <c r="CI123" s="133"/>
      <c r="CJ123" s="127">
        <f>IFERROR(_xll.OneStreamExcelAddIn.XFFunctions.XFGetCell("TRUE", "CONSOL", $D$3,"TOT_Entity","USD","Actual",[1]Setup!C4,"PERIODIC",$B123,"TOPFLOW","TOP","TOP","20",$C123,"top3","Open_Acute_DIV1","TOP5","TOP6","REPORTED","TOP8")/CJ120,0)</f>
        <v>0</v>
      </c>
      <c r="CK123" s="127">
        <f>IFERROR(_xll.OneStreamExcelAddIn.XFFunctions.XFGetCell("TRUE", "CONSOL", $D$3,"TOT_Entity","USD","Actual",[1]Setup!C5,"PERIODIC",$B123,"TOPFLOW","TOP","TOP","20",$C123,"top3","Open_Acute_DIV1","TOP5","TOP6","REPORTED","TOP8")/CK120,0)</f>
        <v>0</v>
      </c>
      <c r="CL123" s="127">
        <f>IFERROR(_xll.OneStreamExcelAddIn.XFFunctions.XFGetCell("TRUE", "CONSOL", $D$3,"TOT_Entity","USD","Actual",[1]Setup!C6,"PERIODIC",$B123,"TOPFLOW","TOP","TOP","20",$C123,"top3","Open_Acute_DIV1","TOP5","TOP6","REPORTED","TOP8")/CL120,0)</f>
        <v>0</v>
      </c>
      <c r="CM123" s="127">
        <f>IFERROR(_xll.OneStreamExcelAddIn.XFFunctions.XFGetCell("TRUE", "CONSOL", $D$3,"TOT_Entity","USD","Actual",[1]Setup!C7,"PERIODIC",$B123,"TOPFLOW","TOP","TOP","20",$C123,"top3","Open_Acute_DIV1","TOP5","TOP6","REPORTED","TOP8")/CM120,0)</f>
        <v>0</v>
      </c>
      <c r="CN123" s="127">
        <f>IFERROR(_xll.OneStreamExcelAddIn.XFFunctions.XFGetCell("TRUE", "CONSOL", $D$3,"TOT_Entity","USD","Actual",[1]Setup!C8,"PERIODIC",$B123,"TOPFLOW","TOP","TOP","20",$C123,"top3","Open_Acute_DIV1","TOP5","TOP6","REPORTED","TOP8")/CN120,0)</f>
        <v>0</v>
      </c>
      <c r="CO123" s="127">
        <f>IFERROR(_xll.OneStreamExcelAddIn.XFFunctions.XFGetCell("TRUE", "CONSOL", $D$3,"TOT_Entity","USD","Actual",[1]Setup!C9,"PERIODIC",$B123,"TOPFLOW","TOP","TOP","20",$C123,"top3","Open_Acute_DIV1","TOP5","TOP6","REPORTED","TOP8")/CO120,0)</f>
        <v>0</v>
      </c>
      <c r="CP123" s="127">
        <f>IFERROR(_xll.OneStreamExcelAddIn.XFFunctions.XFGetCell("TRUE", "CONSOL", $D$3,"TOT_Entity","USD","Actual",[1]Setup!C10,"PERIODIC",$B123,"TOPFLOW","TOP","TOP","20",$C123,"top3","Open_Acute_DIV1","TOP5","TOP6","REPORTED","TOP8")/CP120,0)</f>
        <v>0</v>
      </c>
      <c r="CQ123" s="127">
        <f>IFERROR(_xll.OneStreamExcelAddIn.XFFunctions.XFGetCell("TRUE", "CONSOL", $D$3,"TOT_Entity","USD","Actual",[1]Setup!C11,"PERIODIC",$B123,"TOPFLOW","TOP","TOP","20",$C123,"top3","Open_Acute_DIV1","TOP5","TOP6","REPORTED","TOP8")/CQ120,0)</f>
        <v>0</v>
      </c>
      <c r="CR123" s="127">
        <f>IFERROR(_xll.OneStreamExcelAddIn.XFFunctions.XFGetCell("TRUE", "CONSOL", $D$3,"TOT_Entity","USD","Actual",[1]Setup!C12,"PERIODIC",$B123,"TOPFLOW","TOP","TOP","20",$C123,"top3","Open_Acute_DIV1","TOP5","TOP6","REPORTED","TOP8")/CR120,0)</f>
        <v>0</v>
      </c>
      <c r="CS123" s="127">
        <f>IFERROR(_xll.OneStreamExcelAddIn.XFFunctions.XFGetCell("TRUE", "CONSOL", $D$3,"TOT_Entity","USD","Actual",[1]Setup!C13,"PERIODIC",$B123,"TOPFLOW","TOP","TOP","20",$C123,"top3","Open_Acute_DIV1","TOP5","TOP6","REPORTED","TOP8")/CS120,0)</f>
        <v>0</v>
      </c>
      <c r="CT123" s="127">
        <f>IFERROR(_xll.OneStreamExcelAddIn.XFFunctions.XFGetCell("TRUE", "CONSOL", $D$3,"TOT_Entity","USD","Actual",[1]Setup!C14,"PERIODIC",$B123,"TOPFLOW","TOP","TOP","20",$C123,"top3","Open_Acute_DIV1","TOP5","TOP6","REPORTED","TOP8")/CT120,0)</f>
        <v>0</v>
      </c>
      <c r="CU123" s="127">
        <f>IFERROR(_xll.OneStreamExcelAddIn.XFFunctions.XFGetCell("TRUE", "CONSOL", $D$3,"TOT_Entity","USD","Actual",[1]Setup!C15,"PERIODIC",$B123,"TOPFLOW","TOP","TOP","20",$C123,"top3","Open_Acute_DIV1","TOP5","TOP6","REPORTED","TOP8")/CU120,0)</f>
        <v>0</v>
      </c>
      <c r="CV123" s="133"/>
      <c r="CW123" s="127">
        <f>IFERROR(_xll.OneStreamExcelAddIn.XFFunctions.XFGetCell("TRUE", "CONSOL", $D$3,"TOT_Entity","USD","Actual",[1]Setup!C17,"PERIODIC",$B123,"TOPFLOW","TOP","TOP","20",$C123,"top3","Open_Acute_DIV1","TOP5","TOP6","REPORTED","TOP8")/CW120,0)</f>
        <v>0</v>
      </c>
      <c r="CX123" s="127">
        <f>IFERROR(_xll.OneStreamExcelAddIn.XFFunctions.XFGetCell("TRUE", "CONSOL", $D$3,"TOT_Entity","USD","Actual",[1]Setup!C18,"PERIODIC",$B123,"TOPFLOW","TOP","TOP","20",$C123,"top3","Open_Acute_DIV1","TOP5","TOP6","REPORTED","TOP8")/CX120,0)</f>
        <v>0</v>
      </c>
      <c r="CY123" s="127">
        <f>IFERROR(_xll.OneStreamExcelAddIn.XFFunctions.XFGetCell("TRUE", "CONSOL", $D$3,"TOT_Entity","USD","Actual",[1]Setup!C19,"PERIODIC",$B123,"TOPFLOW","TOP","TOP","20",$C123,"top3","Open_Acute_DIV1","TOP5","TOP6","REPORTED","TOP8")/CY120,0)</f>
        <v>0</v>
      </c>
      <c r="CZ123" s="127">
        <f>IFERROR(_xll.OneStreamExcelAddIn.XFFunctions.XFGetCell("TRUE", "CONSOL", $D$3,"TOT_Entity","USD","Actual",[1]Setup!C20,"PERIODIC",$B123,"TOPFLOW","TOP","TOP","20",$C123,"top3","Open_Acute_DIV1","TOP5","TOP6","REPORTED","TOP8")/CZ120,0)</f>
        <v>0</v>
      </c>
      <c r="DA123" s="127">
        <f>IFERROR(_xll.OneStreamExcelAddIn.XFFunctions.XFGetCell("TRUE", "CONSOL", $D$3,"TOT_Entity","USD","Actual",[1]Setup!C21,"PERIODIC",$B123,"TOPFLOW","TOP","TOP","20",$C123,"top3","Open_Acute_DIV1","TOP5","TOP6","REPORTED","TOP8")/DA120,0)</f>
        <v>0</v>
      </c>
      <c r="DB123" s="127">
        <f>IFERROR(_xll.OneStreamExcelAddIn.XFFunctions.XFGetCell("TRUE", "CONSOL", $D$3,"TOT_Entity","USD","Actual",[1]Setup!C22,"PERIODIC",$B123,"TOPFLOW","TOP","TOP","20",$C123,"top3","Open_Acute_DIV1","TOP5","TOP6","REPORTED","TOP8")/DB120,0)</f>
        <v>0</v>
      </c>
      <c r="DC123" s="127">
        <f>IFERROR(_xll.OneStreamExcelAddIn.XFFunctions.XFGetCell("TRUE", "CONSOL", $D$3,"TOT_Entity","USD","Actual",[1]Setup!C23,"PERIODIC",$B123,"TOPFLOW","TOP","TOP","20",$C123,"top3","Open_Acute_DIV1","TOP5","TOP6","REPORTED","TOP8")/DC120,0)</f>
        <v>0</v>
      </c>
      <c r="DD123" s="127">
        <f>IFERROR(_xll.OneStreamExcelAddIn.XFFunctions.XFGetCell("TRUE", "CONSOL", $D$3,"TOT_Entity","USD","Actual",[1]Setup!C24,"PERIODIC",$B123,"TOPFLOW","TOP","TOP","20",$C123,"top3","Open_Acute_DIV1","TOP5","TOP6","REPORTED","TOP8")/DD120,0)</f>
        <v>0</v>
      </c>
      <c r="DE123" s="127">
        <f>IFERROR(_xll.OneStreamExcelAddIn.XFFunctions.XFGetCell("TRUE", "CONSOL", $D$3,"TOT_Entity","USD","Actual",[1]Setup!C25,"PERIODIC",$B123,"TOPFLOW","TOP","TOP","20",$C123,"top3","Open_Acute_DIV1","TOP5","TOP6","REPORTED","TOP8")/DE120,0)</f>
        <v>0</v>
      </c>
      <c r="DF123" s="127">
        <f>IFERROR(_xll.OneStreamExcelAddIn.XFFunctions.XFGetCell("TRUE", "CONSOL", $D$3,"TOT_Entity","USD","Actual",[1]Setup!C26,"PERIODIC",$B123,"TOPFLOW","TOP","TOP","20",$C123,"top3","Open_Acute_DIV1","TOP5","TOP6","REPORTED","TOP8")/DF120,0)</f>
        <v>0</v>
      </c>
      <c r="DG123" s="127">
        <f>IFERROR(_xll.OneStreamExcelAddIn.XFFunctions.XFGetCell("TRUE", "CONSOL", $D$3,"TOT_Entity","USD","Actual",[1]Setup!C27,"PERIODIC",$B123,"TOPFLOW","TOP","TOP","20",$C123,"top3","Open_Acute_DIV1","TOP5","TOP6","REPORTED","TOP8")/DG120,0)</f>
        <v>0</v>
      </c>
      <c r="DH123" s="127">
        <f>IFERROR(_xll.OneStreamExcelAddIn.XFFunctions.XFGetCell("TRUE", "CONSOL", $D$3,"TOT_Entity","USD","Actual",[1]Setup!C28,"PERIODIC",$B123,"TOPFLOW","TOP","TOP","20",$C123,"top3","Open_Acute_DIV1","TOP5","TOP6","REPORTED","TOP8")/DH120,0)</f>
        <v>0</v>
      </c>
      <c r="DI123" s="134"/>
      <c r="DJ123" s="127">
        <f>IFERROR(_xll.OneStreamExcelAddIn.XFFunctions.XFGetCell("TRUE", "CONSOL", $D$3,"TOT_Entity","Aggregated","Budget_Working",[1]Setup!C4,"PERIODIC",$B123,"TOPFLOW","TOP","TOP","20",$C123,"top3","Open_Acute_DIV1","TOP5","TOP6","REPORTED","TOP8")/DJ120,0)</f>
        <v>0</v>
      </c>
      <c r="DK123" s="127">
        <f>IFERROR(_xll.OneStreamExcelAddIn.XFFunctions.XFGetCell("TRUE", "CONSOL", $D$3,"TOT_Entity","Aggregated","Budget_Working",[1]Setup!C5,"PERIODIC",$B123,"TOPFLOW","TOP","TOP","20",$C123,"top3","Open_Acute_DIV1","TOP5","TOP6","REPORTED","TOP8")/DK120,0)</f>
        <v>0</v>
      </c>
      <c r="DL123" s="127">
        <f>IFERROR(_xll.OneStreamExcelAddIn.XFFunctions.XFGetCell("TRUE", "CONSOL", $D$3,"TOT_Entity","Aggregated","Budget_Working",[1]Setup!C6,"PERIODIC",$B123,"TOPFLOW","TOP","TOP","20",$C123,"top3","Open_Acute_DIV1","TOP5","TOP6","REPORTED","TOP8")/DL120,0)</f>
        <v>0</v>
      </c>
      <c r="DM123" s="127">
        <f>IFERROR(_xll.OneStreamExcelAddIn.XFFunctions.XFGetCell("TRUE", "CONSOL", $D$3,"TOT_Entity","Aggregated","Budget_Working",[1]Setup!C7,"PERIODIC",$B123,"TOPFLOW","TOP","TOP","20",$C123,"top3","Open_Acute_DIV1","TOP5","TOP6","REPORTED","TOP8")/DM120,0)</f>
        <v>0</v>
      </c>
      <c r="DN123" s="127">
        <f>IFERROR(_xll.OneStreamExcelAddIn.XFFunctions.XFGetCell("TRUE", "CONSOL", $D$3,"TOT_Entity","Aggregated","Budget_Working",[1]Setup!C8,"PERIODIC",$B123,"TOPFLOW","TOP","TOP","20",$C123,"top3","Open_Acute_DIV1","TOP5","TOP6","REPORTED","TOP8")/DN120,0)</f>
        <v>0</v>
      </c>
      <c r="DO123" s="127">
        <f>IFERROR(_xll.OneStreamExcelAddIn.XFFunctions.XFGetCell("TRUE", "CONSOL", $D$3,"TOT_Entity","Aggregated","Budget_Working",[1]Setup!C9,"PERIODIC",$B123,"TOPFLOW","TOP","TOP","20",$C123,"top3","Open_Acute_DIV1","TOP5","TOP6","REPORTED","TOP8")/DO120,0)</f>
        <v>0</v>
      </c>
      <c r="DP123" s="127">
        <f>IFERROR(_xll.OneStreamExcelAddIn.XFFunctions.XFGetCell("TRUE", "CONSOL", $D$3,"TOT_Entity","Aggregated","Budget_Working",[1]Setup!C10,"PERIODIC",$B123,"TOPFLOW","TOP","TOP","20",$C123,"top3","Open_Acute_DIV1","TOP5","TOP6","REPORTED","TOP8")/DP120,0)</f>
        <v>0</v>
      </c>
      <c r="DQ123" s="127">
        <f>IFERROR(_xll.OneStreamExcelAddIn.XFFunctions.XFGetCell("TRUE", "CONSOL", $D$3,"TOT_Entity","Aggregated","Budget_Working",[1]Setup!C11,"PERIODIC",$B123,"TOPFLOW","TOP","TOP","20",$C123,"top3","Open_Acute_DIV1","TOP5","TOP6","REPORTED","TOP8")/DQ120,0)</f>
        <v>0</v>
      </c>
      <c r="DR123" s="127">
        <f>IFERROR(_xll.OneStreamExcelAddIn.XFFunctions.XFGetCell("TRUE", "CONSOL", $D$3,"TOT_Entity","Aggregated","Budget_Working",[1]Setup!C12,"PERIODIC",$B123,"TOPFLOW","TOP","TOP","20",$C123,"top3","Open_Acute_DIV1","TOP5","TOP6","REPORTED","TOP8")/DR120,0)</f>
        <v>0</v>
      </c>
      <c r="DS123" s="127">
        <f>IFERROR(_xll.OneStreamExcelAddIn.XFFunctions.XFGetCell("TRUE", "CONSOL", $D$3,"TOT_Entity","Aggregated","Budget_Working",[1]Setup!C13,"PERIODIC",$B123,"TOPFLOW","TOP","TOP","20",$C123,"top3","Open_Acute_DIV1","TOP5","TOP6","REPORTED","TOP8")/DS120,0)</f>
        <v>0</v>
      </c>
      <c r="DT123" s="127">
        <f>IFERROR(_xll.OneStreamExcelAddIn.XFFunctions.XFGetCell("TRUE", "CONSOL", $D$3,"TOT_Entity","Aggregated","Budget_Working",[1]Setup!C14,"PERIODIC",$B123,"TOPFLOW","TOP","TOP","20",$C123,"top3","Open_Acute_DIV1","TOP5","TOP6","REPORTED","TOP8")/DT120,0)</f>
        <v>0</v>
      </c>
      <c r="DU123" s="127">
        <f>IFERROR(_xll.OneStreamExcelAddIn.XFFunctions.XFGetCell("TRUE", "CONSOL", $D$3,"TOT_Entity","Aggregated","Budget_Working",[1]Setup!C15,"PERIODIC",$B123,"TOPFLOW","TOP","TOP","20",$C123,"top3","Open_Acute_DIV1","TOP5","TOP6","REPORTED","TOP8")/DU120,0)</f>
        <v>0</v>
      </c>
      <c r="DV123" s="134"/>
      <c r="DW123" s="127">
        <f>IFERROR(_xll.OneStreamExcelAddIn.XFFunctions.XFGetCell("TRUE", "CONSOL", $D$3,"TOT_Entity","USD","Budget_Final",[1]Setup!C17,"PERIODIC",$B123,"TOPFLOW","TOP","TOP","20",$C123,"top3","Open_Acute_DIV1","TOP5","TOP6","REPORTED","TOP8")/DW120,0)</f>
        <v>0</v>
      </c>
      <c r="DX123" s="127">
        <f>IFERROR(_xll.OneStreamExcelAddIn.XFFunctions.XFGetCell("TRUE", "CONSOL", $D$3,"TOT_Entity","USD","Budget_Final",[1]Setup!C18,"PERIODIC",$B123,"TOPFLOW","TOP","TOP","20",$C123,"top3","Open_Acute_DIV1","TOP5","TOP6","REPORTED","TOP8")/DX120,0)</f>
        <v>0</v>
      </c>
      <c r="DY123" s="127">
        <f>IFERROR(_xll.OneStreamExcelAddIn.XFFunctions.XFGetCell("TRUE", "CONSOL", $D$3,"TOT_Entity","USD","Budget_Final",[1]Setup!C19,"PERIODIC",$B123,"TOPFLOW","TOP","TOP","20",$C123,"top3","Open_Acute_DIV1","TOP5","TOP6","REPORTED","TOP8")/DY120,0)</f>
        <v>0</v>
      </c>
      <c r="DZ123" s="127">
        <f>IFERROR(_xll.OneStreamExcelAddIn.XFFunctions.XFGetCell("TRUE", "CONSOL", $D$3,"TOT_Entity","USD","Budget_Final",[1]Setup!C20,"PERIODIC",$B123,"TOPFLOW","TOP","TOP","20",$C123,"top3","Open_Acute_DIV1","TOP5","TOP6","REPORTED","TOP8")/DZ120,0)</f>
        <v>0</v>
      </c>
      <c r="EA123" s="127">
        <f>IFERROR(_xll.OneStreamExcelAddIn.XFFunctions.XFGetCell("TRUE", "CONSOL", $D$3,"TOT_Entity","USD","Budget_Final",[1]Setup!C21,"PERIODIC",$B123,"TOPFLOW","TOP","TOP","20",$C123,"top3","Open_Acute_DIV1","TOP5","TOP6","REPORTED","TOP8")/EA120,0)</f>
        <v>0</v>
      </c>
      <c r="EB123" s="127">
        <f>IFERROR(_xll.OneStreamExcelAddIn.XFFunctions.XFGetCell("TRUE", "CONSOL", $D$3,"TOT_Entity","USD","Budget_Final",[1]Setup!C22,"PERIODIC",$B123,"TOPFLOW","TOP","TOP","20",$C123,"top3","Open_Acute_DIV1","TOP5","TOP6","REPORTED","TOP8")/EB120,0)</f>
        <v>0</v>
      </c>
      <c r="EC123" s="127">
        <f>IFERROR(_xll.OneStreamExcelAddIn.XFFunctions.XFGetCell("TRUE", "CONSOL", $D$3,"TOT_Entity","USD","Budget_Final",[1]Setup!C23,"PERIODIC",$B123,"TOPFLOW","TOP","TOP","20",$C123,"top3","Open_Acute_DIV1","TOP5","TOP6","REPORTED","TOP8")/EC120,0)</f>
        <v>0</v>
      </c>
      <c r="ED123" s="127">
        <f>IFERROR(_xll.OneStreamExcelAddIn.XFFunctions.XFGetCell("TRUE", "CONSOL", $D$3,"TOT_Entity","USD","Budget_Final",[1]Setup!C24,"PERIODIC",$B123,"TOPFLOW","TOP","TOP","20",$C123,"top3","Open_Acute_DIV1","TOP5","TOP6","REPORTED","TOP8")/ED120,0)</f>
        <v>0</v>
      </c>
      <c r="EE123" s="127">
        <f>IFERROR(_xll.OneStreamExcelAddIn.XFFunctions.XFGetCell("TRUE", "CONSOL", $D$3,"TOT_Entity","USD","Budget_Final",[1]Setup!C25,"PERIODIC",$B123,"TOPFLOW","TOP","TOP","20",$C123,"top3","Open_Acute_DIV1","TOP5","TOP6","REPORTED","TOP8")/EE120,0)</f>
        <v>0</v>
      </c>
      <c r="EF123" s="127">
        <f>IFERROR(_xll.OneStreamExcelAddIn.XFFunctions.XFGetCell("TRUE", "CONSOL", $D$3,"TOT_Entity","USD","Budget_Final",[1]Setup!C26,"PERIODIC",$B123,"TOPFLOW","TOP","TOP","20",$C123,"top3","Open_Acute_DIV1","TOP5","TOP6","REPORTED","TOP8")/EF120,0)</f>
        <v>0</v>
      </c>
      <c r="EG123" s="127">
        <f>IFERROR(_xll.OneStreamExcelAddIn.XFFunctions.XFGetCell("TRUE", "CONSOL", $D$3,"TOT_Entity","USD","Budget_Final",[1]Setup!C27,"PERIODIC",$B123,"TOPFLOW","TOP","TOP","20",$C123,"top3","Open_Acute_DIV1","TOP5","TOP6","REPORTED","TOP8")/EG120,0)</f>
        <v>0</v>
      </c>
      <c r="EH123" s="127">
        <f>IFERROR(_xll.OneStreamExcelAddIn.XFFunctions.XFGetCell("TRUE", "CONSOL", $D$3,"TOT_Entity","USD","Budget_Final",[1]Setup!C28,"PERIODIC",$B123,"TOPFLOW","TOP","TOP","20",$C123,"top3","Open_Acute_DIV1","TOP5","TOP6","REPORTED","TOP8")/EH120,0)</f>
        <v>0</v>
      </c>
    </row>
    <row r="124" spans="2:138" outlineLevel="1" x14ac:dyDescent="0.25">
      <c r="B124" s="51"/>
      <c r="C124" s="51"/>
      <c r="D124" t="s">
        <v>175</v>
      </c>
      <c r="E124" s="55">
        <f>IFERROR(E121/E118,0)</f>
        <v>0</v>
      </c>
      <c r="F124" s="55">
        <f>IFERROR(F121/F118,0)</f>
        <v>0</v>
      </c>
      <c r="H124" s="55">
        <f>E124-F124</f>
        <v>0</v>
      </c>
      <c r="I124" s="41"/>
      <c r="J124" s="40">
        <f>IFERROR(J121/J118,0)</f>
        <v>0</v>
      </c>
      <c r="K124" s="40">
        <f>IFERROR(K121/K118,0)</f>
        <v>0</v>
      </c>
      <c r="M124" s="40">
        <f>J124-K124</f>
        <v>0</v>
      </c>
      <c r="N124" s="41"/>
      <c r="O124" s="40">
        <f>IFERROR(O121/O118,0)</f>
        <v>0</v>
      </c>
      <c r="Q124" s="40">
        <f>J124-O124</f>
        <v>0</v>
      </c>
      <c r="R124" s="41"/>
      <c r="S124" s="40">
        <f>IFERROR(S121/S118,0)</f>
        <v>0</v>
      </c>
      <c r="T124" s="40"/>
      <c r="U124" s="40">
        <f>N124-S124</f>
        <v>0</v>
      </c>
      <c r="V124" s="41"/>
      <c r="W124" s="42"/>
      <c r="X124" s="43"/>
      <c r="Y124" s="42"/>
      <c r="Z124" s="44"/>
      <c r="AB124" s="40">
        <f>IFERROR(AB121/AB118,0)</f>
        <v>0</v>
      </c>
      <c r="AC124" s="40">
        <f>IFERROR(AC121/AC118,0)</f>
        <v>0</v>
      </c>
      <c r="AD124" s="40">
        <f t="shared" si="273"/>
        <v>0</v>
      </c>
      <c r="AE124" s="40">
        <f t="shared" si="274"/>
        <v>0</v>
      </c>
      <c r="AG124" s="40">
        <f>IFERROR(AG121/AG118,0)</f>
        <v>0</v>
      </c>
      <c r="AH124" s="40">
        <f>IFERROR(AH121/AH118,0)</f>
        <v>0</v>
      </c>
      <c r="AI124" s="40">
        <f t="shared" si="275"/>
        <v>0</v>
      </c>
      <c r="AJ124" s="40">
        <f t="shared" si="276"/>
        <v>0</v>
      </c>
      <c r="AL124" s="40">
        <f>IFERROR(AL121/AL118,0)</f>
        <v>0</v>
      </c>
      <c r="AM124" s="40">
        <f>IFERROR(AM121/AM118,0)</f>
        <v>0</v>
      </c>
      <c r="AN124" s="40">
        <f t="shared" si="277"/>
        <v>0</v>
      </c>
      <c r="AO124" s="40">
        <f t="shared" si="278"/>
        <v>0</v>
      </c>
      <c r="AQ124" s="40">
        <f>IFERROR(AQ121/AQ118,0)</f>
        <v>0</v>
      </c>
      <c r="AR124" s="40">
        <f>IFERROR(AR121/AR118,0)</f>
        <v>0</v>
      </c>
      <c r="AS124" s="40">
        <f t="shared" si="279"/>
        <v>0</v>
      </c>
      <c r="AT124" s="40">
        <f t="shared" si="280"/>
        <v>0</v>
      </c>
      <c r="AV124" s="40">
        <f>IFERROR(AV121/AV118,0)</f>
        <v>0</v>
      </c>
      <c r="AW124" s="40">
        <f>IFERROR(AW121/AW118,0)</f>
        <v>0</v>
      </c>
      <c r="AX124" s="40">
        <f t="shared" si="281"/>
        <v>0</v>
      </c>
      <c r="AY124" s="40">
        <f t="shared" si="282"/>
        <v>0</v>
      </c>
      <c r="BA124" s="40">
        <f>IFERROR(BA121/BA118,0)</f>
        <v>0</v>
      </c>
      <c r="BB124" s="40">
        <f>IFERROR(BB121/BB118,0)</f>
        <v>0</v>
      </c>
      <c r="BC124" s="40">
        <f t="shared" si="283"/>
        <v>0</v>
      </c>
      <c r="BD124" s="40">
        <f t="shared" si="284"/>
        <v>0</v>
      </c>
      <c r="BF124" s="40">
        <f>IFERROR(BF121/BF118,0)</f>
        <v>0</v>
      </c>
      <c r="BG124" s="40">
        <f>IFERROR(BG121/BG118,0)</f>
        <v>0</v>
      </c>
      <c r="BH124" s="40">
        <f t="shared" si="285"/>
        <v>0</v>
      </c>
      <c r="BI124" s="40">
        <f t="shared" si="286"/>
        <v>0</v>
      </c>
      <c r="BK124" s="40">
        <f>IFERROR(BK121/BK118,0)</f>
        <v>0</v>
      </c>
      <c r="BL124" s="40">
        <f>IFERROR(BL121/BL118,0)</f>
        <v>0</v>
      </c>
      <c r="BM124" s="40">
        <f t="shared" si="287"/>
        <v>0</v>
      </c>
      <c r="BN124" s="40">
        <f t="shared" si="288"/>
        <v>0</v>
      </c>
      <c r="BP124" s="40">
        <f>IFERROR(BP121/BP118,0)</f>
        <v>0</v>
      </c>
      <c r="BQ124" s="40">
        <f>IFERROR(BQ121/BQ118,0)</f>
        <v>0</v>
      </c>
      <c r="BR124" s="40">
        <f t="shared" si="289"/>
        <v>0</v>
      </c>
      <c r="BS124" s="40">
        <f t="shared" si="290"/>
        <v>0</v>
      </c>
      <c r="BU124" s="40">
        <f>IFERROR(BU121/BU118,0)</f>
        <v>0</v>
      </c>
      <c r="BV124" s="40">
        <f>IFERROR(BV121/BV118,0)</f>
        <v>0</v>
      </c>
      <c r="BW124" s="40">
        <f t="shared" si="291"/>
        <v>0</v>
      </c>
      <c r="BX124" s="40">
        <f t="shared" si="292"/>
        <v>0</v>
      </c>
      <c r="BZ124" s="40">
        <f>IFERROR(BZ121/BZ118,0)</f>
        <v>0</v>
      </c>
      <c r="CA124" s="40">
        <f>IFERROR(CA121/CA118,0)</f>
        <v>0</v>
      </c>
      <c r="CB124" s="40">
        <f t="shared" si="293"/>
        <v>0</v>
      </c>
      <c r="CC124" s="40">
        <f t="shared" si="294"/>
        <v>0</v>
      </c>
      <c r="CE124" s="40">
        <f>IFERROR(CE121/CE118,0)</f>
        <v>0</v>
      </c>
      <c r="CF124" s="40">
        <f>IFERROR(CF121/CF118,0)</f>
        <v>0</v>
      </c>
      <c r="CG124" s="40">
        <f t="shared" si="295"/>
        <v>0</v>
      </c>
      <c r="CH124" s="40">
        <f t="shared" si="296"/>
        <v>0</v>
      </c>
      <c r="CI124" s="40"/>
      <c r="CJ124" s="40">
        <f t="shared" ref="CJ124:CU124" si="299">IFERROR(CJ121/CJ118,0)</f>
        <v>0</v>
      </c>
      <c r="CK124" s="40">
        <f t="shared" si="299"/>
        <v>0</v>
      </c>
      <c r="CL124" s="40">
        <f t="shared" si="299"/>
        <v>0</v>
      </c>
      <c r="CM124" s="40">
        <f t="shared" si="299"/>
        <v>0</v>
      </c>
      <c r="CN124" s="40">
        <f t="shared" si="299"/>
        <v>0</v>
      </c>
      <c r="CO124" s="40">
        <f t="shared" si="299"/>
        <v>0</v>
      </c>
      <c r="CP124" s="40">
        <f t="shared" si="299"/>
        <v>0</v>
      </c>
      <c r="CQ124" s="40">
        <f t="shared" si="299"/>
        <v>0</v>
      </c>
      <c r="CR124" s="40">
        <f t="shared" si="299"/>
        <v>0</v>
      </c>
      <c r="CS124" s="40">
        <f t="shared" si="299"/>
        <v>0</v>
      </c>
      <c r="CT124" s="40">
        <f t="shared" si="299"/>
        <v>0</v>
      </c>
      <c r="CU124" s="40">
        <f t="shared" si="299"/>
        <v>0</v>
      </c>
      <c r="CV124" s="40"/>
      <c r="CW124" s="40">
        <f t="shared" ref="CW124:DH124" si="300">IFERROR(CW121/CW118,0)</f>
        <v>0</v>
      </c>
      <c r="CX124" s="40">
        <f t="shared" si="300"/>
        <v>0</v>
      </c>
      <c r="CY124" s="40">
        <f t="shared" si="300"/>
        <v>0</v>
      </c>
      <c r="CZ124" s="40">
        <f t="shared" si="300"/>
        <v>0</v>
      </c>
      <c r="DA124" s="40">
        <f t="shared" si="300"/>
        <v>0</v>
      </c>
      <c r="DB124" s="40">
        <f t="shared" si="300"/>
        <v>0</v>
      </c>
      <c r="DC124" s="40">
        <f t="shared" si="300"/>
        <v>0</v>
      </c>
      <c r="DD124" s="40">
        <f t="shared" si="300"/>
        <v>0</v>
      </c>
      <c r="DE124" s="40">
        <f t="shared" si="300"/>
        <v>0</v>
      </c>
      <c r="DF124" s="40">
        <f t="shared" si="300"/>
        <v>0</v>
      </c>
      <c r="DG124" s="40">
        <f t="shared" si="300"/>
        <v>0</v>
      </c>
      <c r="DH124" s="40">
        <f t="shared" si="300"/>
        <v>0</v>
      </c>
      <c r="DI124" s="82"/>
      <c r="DJ124" s="40">
        <f t="shared" ref="DJ124:DU124" si="301">IFERROR(DJ121/DJ118,0)</f>
        <v>0</v>
      </c>
      <c r="DK124" s="40">
        <f t="shared" si="301"/>
        <v>0</v>
      </c>
      <c r="DL124" s="40">
        <f t="shared" si="301"/>
        <v>0</v>
      </c>
      <c r="DM124" s="40">
        <f t="shared" si="301"/>
        <v>0</v>
      </c>
      <c r="DN124" s="40">
        <f t="shared" si="301"/>
        <v>0</v>
      </c>
      <c r="DO124" s="40">
        <f t="shared" si="301"/>
        <v>0</v>
      </c>
      <c r="DP124" s="40">
        <f t="shared" si="301"/>
        <v>0</v>
      </c>
      <c r="DQ124" s="40">
        <f t="shared" si="301"/>
        <v>0</v>
      </c>
      <c r="DR124" s="40">
        <f t="shared" si="301"/>
        <v>0</v>
      </c>
      <c r="DS124" s="40">
        <f t="shared" si="301"/>
        <v>0</v>
      </c>
      <c r="DT124" s="40">
        <f t="shared" si="301"/>
        <v>0</v>
      </c>
      <c r="DU124" s="40">
        <f t="shared" si="301"/>
        <v>0</v>
      </c>
      <c r="DV124" s="82"/>
      <c r="DW124" s="40">
        <f t="shared" ref="DW124:EH124" si="302">IFERROR(DW121/DW118,0)</f>
        <v>0</v>
      </c>
      <c r="DX124" s="40">
        <f t="shared" si="302"/>
        <v>0</v>
      </c>
      <c r="DY124" s="40">
        <f t="shared" si="302"/>
        <v>0</v>
      </c>
      <c r="DZ124" s="40">
        <f t="shared" si="302"/>
        <v>0</v>
      </c>
      <c r="EA124" s="40">
        <f t="shared" si="302"/>
        <v>0</v>
      </c>
      <c r="EB124" s="40">
        <f t="shared" si="302"/>
        <v>0</v>
      </c>
      <c r="EC124" s="40">
        <f t="shared" si="302"/>
        <v>0</v>
      </c>
      <c r="ED124" s="40">
        <f t="shared" si="302"/>
        <v>0</v>
      </c>
      <c r="EE124" s="40">
        <f t="shared" si="302"/>
        <v>0</v>
      </c>
      <c r="EF124" s="40">
        <f t="shared" si="302"/>
        <v>0</v>
      </c>
      <c r="EG124" s="40">
        <f t="shared" si="302"/>
        <v>0</v>
      </c>
      <c r="EH124" s="40">
        <f t="shared" si="302"/>
        <v>0</v>
      </c>
    </row>
    <row r="125" spans="2:138" outlineLevel="1" x14ac:dyDescent="0.25">
      <c r="B125" s="51"/>
      <c r="C125" s="51"/>
      <c r="D125" t="s">
        <v>176</v>
      </c>
      <c r="E125" s="55">
        <f>IFERROR(E120/E$86,0)</f>
        <v>0</v>
      </c>
      <c r="F125" s="55">
        <f>IFERROR(F120/F$86,0)</f>
        <v>0</v>
      </c>
      <c r="H125" s="55">
        <f>E125-F125</f>
        <v>0</v>
      </c>
      <c r="I125" s="41"/>
      <c r="J125" s="40">
        <f>IFERROR(J120/J$86,0)</f>
        <v>0</v>
      </c>
      <c r="K125" s="40">
        <f>IFERROR(K120/K$86,0)</f>
        <v>0</v>
      </c>
      <c r="M125" s="40">
        <f>J125-K125</f>
        <v>0</v>
      </c>
      <c r="N125" s="41"/>
      <c r="O125" s="40">
        <f>IFERROR(O120/O$86,0)</f>
        <v>0</v>
      </c>
      <c r="Q125" s="40">
        <f>J125-O125</f>
        <v>0</v>
      </c>
      <c r="R125" s="41"/>
      <c r="S125" s="40">
        <f>IFERROR(S120/S$86,0)</f>
        <v>0</v>
      </c>
      <c r="T125" s="40"/>
      <c r="U125" s="40">
        <f>N125-S125</f>
        <v>0</v>
      </c>
      <c r="V125" s="41"/>
      <c r="W125" s="42"/>
      <c r="X125" s="43"/>
      <c r="Y125" s="42"/>
      <c r="Z125" s="44"/>
      <c r="AB125" s="40">
        <f>IFERROR(AB120/AB$86,0)</f>
        <v>0</v>
      </c>
      <c r="AC125" s="40">
        <f>IFERROR(AC120/AC$86,0)</f>
        <v>0</v>
      </c>
      <c r="AD125" s="40">
        <f t="shared" si="273"/>
        <v>0</v>
      </c>
      <c r="AE125" s="40">
        <f t="shared" si="274"/>
        <v>0</v>
      </c>
      <c r="AG125" s="40">
        <f>IFERROR(AG120/AG$86,0)</f>
        <v>0</v>
      </c>
      <c r="AH125" s="40">
        <f>IFERROR(AH120/AH$86,0)</f>
        <v>0</v>
      </c>
      <c r="AI125" s="40">
        <f t="shared" si="275"/>
        <v>0</v>
      </c>
      <c r="AJ125" s="40">
        <f t="shared" si="276"/>
        <v>0</v>
      </c>
      <c r="AL125" s="40">
        <f>IFERROR(AL120/AL$86,0)</f>
        <v>0</v>
      </c>
      <c r="AM125" s="40">
        <f>IFERROR(AM120/AM$86,0)</f>
        <v>0</v>
      </c>
      <c r="AN125" s="40">
        <f t="shared" si="277"/>
        <v>0</v>
      </c>
      <c r="AO125" s="40">
        <f t="shared" si="278"/>
        <v>0</v>
      </c>
      <c r="AQ125" s="40">
        <f>IFERROR(AQ120/AQ$86,0)</f>
        <v>0</v>
      </c>
      <c r="AR125" s="40">
        <f>IFERROR(AR120/AR$86,0)</f>
        <v>0</v>
      </c>
      <c r="AS125" s="40">
        <f t="shared" si="279"/>
        <v>0</v>
      </c>
      <c r="AT125" s="40">
        <f t="shared" si="280"/>
        <v>0</v>
      </c>
      <c r="AV125" s="40">
        <f>IFERROR(AV120/AV$86,0)</f>
        <v>0</v>
      </c>
      <c r="AW125" s="40">
        <f>IFERROR(AW120/AW$86,0)</f>
        <v>0</v>
      </c>
      <c r="AX125" s="40">
        <f t="shared" si="281"/>
        <v>0</v>
      </c>
      <c r="AY125" s="40">
        <f t="shared" si="282"/>
        <v>0</v>
      </c>
      <c r="BA125" s="40">
        <f>IFERROR(BA120/BA$86,0)</f>
        <v>0</v>
      </c>
      <c r="BB125" s="40">
        <f>IFERROR(BB120/BB$86,0)</f>
        <v>0</v>
      </c>
      <c r="BC125" s="40">
        <f t="shared" si="283"/>
        <v>0</v>
      </c>
      <c r="BD125" s="40">
        <f t="shared" si="284"/>
        <v>0</v>
      </c>
      <c r="BF125" s="40">
        <f>IFERROR(BF120/BF$86,0)</f>
        <v>0</v>
      </c>
      <c r="BG125" s="40">
        <f>IFERROR(BG120/BG$86,0)</f>
        <v>0</v>
      </c>
      <c r="BH125" s="40">
        <f t="shared" si="285"/>
        <v>0</v>
      </c>
      <c r="BI125" s="40">
        <f t="shared" si="286"/>
        <v>0</v>
      </c>
      <c r="BK125" s="40">
        <f>IFERROR(BK120/BK$86,0)</f>
        <v>0</v>
      </c>
      <c r="BL125" s="40">
        <f>IFERROR(BL120/BL$86,0)</f>
        <v>0</v>
      </c>
      <c r="BM125" s="40">
        <f t="shared" si="287"/>
        <v>0</v>
      </c>
      <c r="BN125" s="40">
        <f t="shared" si="288"/>
        <v>0</v>
      </c>
      <c r="BP125" s="40">
        <f>IFERROR(BP120/BP$86,0)</f>
        <v>0</v>
      </c>
      <c r="BQ125" s="40">
        <f>IFERROR(BQ120/BQ$86,0)</f>
        <v>0</v>
      </c>
      <c r="BR125" s="40">
        <f t="shared" si="289"/>
        <v>0</v>
      </c>
      <c r="BS125" s="40">
        <f t="shared" si="290"/>
        <v>0</v>
      </c>
      <c r="BU125" s="40">
        <f>IFERROR(BU120/BU$86,0)</f>
        <v>0</v>
      </c>
      <c r="BV125" s="40">
        <f>IFERROR(BV120/BV$86,0)</f>
        <v>0</v>
      </c>
      <c r="BW125" s="40">
        <f t="shared" si="291"/>
        <v>0</v>
      </c>
      <c r="BX125" s="40">
        <f t="shared" si="292"/>
        <v>0</v>
      </c>
      <c r="BZ125" s="40">
        <f>IFERROR(BZ120/BZ$86,0)</f>
        <v>0</v>
      </c>
      <c r="CA125" s="40">
        <f>IFERROR(CA120/CA$86,0)</f>
        <v>0</v>
      </c>
      <c r="CB125" s="40">
        <f t="shared" si="293"/>
        <v>0</v>
      </c>
      <c r="CC125" s="40">
        <f t="shared" si="294"/>
        <v>0</v>
      </c>
      <c r="CE125" s="40">
        <f>IFERROR(CE120/CE$86,0)</f>
        <v>0</v>
      </c>
      <c r="CF125" s="40">
        <f>IFERROR(CF120/CF$86,0)</f>
        <v>0</v>
      </c>
      <c r="CG125" s="40">
        <f t="shared" si="295"/>
        <v>0</v>
      </c>
      <c r="CH125" s="40">
        <f t="shared" si="296"/>
        <v>0</v>
      </c>
      <c r="CI125" s="40"/>
      <c r="CJ125" s="40">
        <f t="shared" ref="CJ125:CU125" si="303">IFERROR(CJ120/CJ$86,0)</f>
        <v>0</v>
      </c>
      <c r="CK125" s="40">
        <f t="shared" si="303"/>
        <v>0</v>
      </c>
      <c r="CL125" s="40">
        <f t="shared" si="303"/>
        <v>0</v>
      </c>
      <c r="CM125" s="40">
        <f t="shared" si="303"/>
        <v>0</v>
      </c>
      <c r="CN125" s="40">
        <f t="shared" si="303"/>
        <v>0</v>
      </c>
      <c r="CO125" s="40">
        <f t="shared" si="303"/>
        <v>0</v>
      </c>
      <c r="CP125" s="40">
        <f t="shared" si="303"/>
        <v>0</v>
      </c>
      <c r="CQ125" s="40">
        <f t="shared" si="303"/>
        <v>0</v>
      </c>
      <c r="CR125" s="40">
        <f t="shared" si="303"/>
        <v>0</v>
      </c>
      <c r="CS125" s="40">
        <f t="shared" si="303"/>
        <v>0</v>
      </c>
      <c r="CT125" s="40">
        <f t="shared" si="303"/>
        <v>0</v>
      </c>
      <c r="CU125" s="40">
        <f t="shared" si="303"/>
        <v>0</v>
      </c>
      <c r="CV125" s="40"/>
      <c r="CW125" s="40">
        <f t="shared" ref="CW125:DH125" si="304">IFERROR(CW120/CW$86,0)</f>
        <v>0</v>
      </c>
      <c r="CX125" s="40">
        <f t="shared" si="304"/>
        <v>0</v>
      </c>
      <c r="CY125" s="40">
        <f t="shared" si="304"/>
        <v>0</v>
      </c>
      <c r="CZ125" s="40">
        <f t="shared" si="304"/>
        <v>0</v>
      </c>
      <c r="DA125" s="40">
        <f t="shared" si="304"/>
        <v>0</v>
      </c>
      <c r="DB125" s="40">
        <f t="shared" si="304"/>
        <v>0</v>
      </c>
      <c r="DC125" s="40">
        <f t="shared" si="304"/>
        <v>0</v>
      </c>
      <c r="DD125" s="40">
        <f t="shared" si="304"/>
        <v>0</v>
      </c>
      <c r="DE125" s="40">
        <f t="shared" si="304"/>
        <v>0</v>
      </c>
      <c r="DF125" s="40">
        <f t="shared" si="304"/>
        <v>0</v>
      </c>
      <c r="DG125" s="40">
        <f t="shared" si="304"/>
        <v>0</v>
      </c>
      <c r="DH125" s="40">
        <f t="shared" si="304"/>
        <v>0</v>
      </c>
      <c r="DI125" s="82"/>
      <c r="DJ125" s="40">
        <f t="shared" ref="DJ125:DU125" si="305">IFERROR(DJ120/DJ$86,0)</f>
        <v>0</v>
      </c>
      <c r="DK125" s="40">
        <f t="shared" si="305"/>
        <v>0</v>
      </c>
      <c r="DL125" s="40">
        <f t="shared" si="305"/>
        <v>0</v>
      </c>
      <c r="DM125" s="40">
        <f t="shared" si="305"/>
        <v>0</v>
      </c>
      <c r="DN125" s="40">
        <f t="shared" si="305"/>
        <v>0</v>
      </c>
      <c r="DO125" s="40">
        <f t="shared" si="305"/>
        <v>0</v>
      </c>
      <c r="DP125" s="40">
        <f t="shared" si="305"/>
        <v>0</v>
      </c>
      <c r="DQ125" s="40">
        <f t="shared" si="305"/>
        <v>0</v>
      </c>
      <c r="DR125" s="40">
        <f t="shared" si="305"/>
        <v>0</v>
      </c>
      <c r="DS125" s="40">
        <f t="shared" si="305"/>
        <v>0</v>
      </c>
      <c r="DT125" s="40">
        <f t="shared" si="305"/>
        <v>0</v>
      </c>
      <c r="DU125" s="40">
        <f t="shared" si="305"/>
        <v>0</v>
      </c>
      <c r="DV125" s="82"/>
      <c r="DW125" s="40">
        <f t="shared" ref="DW125:EH125" si="306">IFERROR(DW120/DW$86,0)</f>
        <v>0</v>
      </c>
      <c r="DX125" s="40">
        <f t="shared" si="306"/>
        <v>0</v>
      </c>
      <c r="DY125" s="40">
        <f t="shared" si="306"/>
        <v>0</v>
      </c>
      <c r="DZ125" s="40">
        <f t="shared" si="306"/>
        <v>0</v>
      </c>
      <c r="EA125" s="40">
        <f t="shared" si="306"/>
        <v>0</v>
      </c>
      <c r="EB125" s="40">
        <f t="shared" si="306"/>
        <v>0</v>
      </c>
      <c r="EC125" s="40">
        <f t="shared" si="306"/>
        <v>0</v>
      </c>
      <c r="ED125" s="40">
        <f t="shared" si="306"/>
        <v>0</v>
      </c>
      <c r="EE125" s="40">
        <f t="shared" si="306"/>
        <v>0</v>
      </c>
      <c r="EF125" s="40">
        <f t="shared" si="306"/>
        <v>0</v>
      </c>
      <c r="EG125" s="40">
        <f t="shared" si="306"/>
        <v>0</v>
      </c>
      <c r="EH125" s="40">
        <f t="shared" si="306"/>
        <v>0</v>
      </c>
    </row>
    <row r="126" spans="2:138" ht="15.75" outlineLevel="1" x14ac:dyDescent="0.25">
      <c r="B126" s="51"/>
      <c r="C126" s="51"/>
      <c r="D126" s="95"/>
      <c r="H126" s="111"/>
      <c r="I126" s="41"/>
      <c r="M126" s="88"/>
      <c r="N126" s="41"/>
      <c r="Q126" s="88"/>
      <c r="R126" s="41"/>
      <c r="U126" s="88"/>
      <c r="V126" s="41"/>
      <c r="W126" s="112"/>
      <c r="X126" s="113"/>
      <c r="Y126" s="112"/>
      <c r="Z126" s="114"/>
      <c r="AA126" s="88"/>
      <c r="AB126" s="88"/>
      <c r="AC126" s="88"/>
      <c r="AD126" s="88"/>
      <c r="AE126" s="88"/>
      <c r="AJ126" s="88"/>
      <c r="AO126" s="88"/>
      <c r="AT126" s="88"/>
      <c r="AY126" s="88"/>
      <c r="BD126" s="88"/>
      <c r="BI126" s="88"/>
      <c r="BN126" s="88"/>
      <c r="BS126" s="88"/>
      <c r="BX126" s="88"/>
      <c r="CC126" s="88"/>
      <c r="CH126" s="88"/>
    </row>
    <row r="127" spans="2:138" outlineLevel="1" x14ac:dyDescent="0.25">
      <c r="B127" s="51">
        <v>91102</v>
      </c>
      <c r="C127" s="51">
        <v>9800</v>
      </c>
      <c r="D127" t="s">
        <v>177</v>
      </c>
      <c r="E127" s="15">
        <f>_xll.OneStreamExcelAddIn.XFFunctions.XFGetCell("TRUE", "CONSOL", $D$3,"TOT_Entity","USD","Actual",$E$3,"PERIODIC",$B127,"TOPFLOW","TOP","TOP","30",$C127,"top3","Open_Acute_DIV1","TOP5","TOP6","REPORTED","TOP8")</f>
        <v>0</v>
      </c>
      <c r="F127" s="15">
        <f>_xll.OneStreamExcelAddIn.XFFunctions.XFGetCell("TRUE", "CONSOL", $D$3,"TOT_Entity","Aggregated","Budget_Working",$E$3,"PERIODIC",$B127,"TOPFLOW","TOP","TOP","30",$C127,"top3","Open_Acute_DIV1","TOP5","TOP6","REPORTED","TOP8")</f>
        <v>16</v>
      </c>
      <c r="G127" s="15">
        <f t="shared" ref="G127:G132" si="307">E127-F127</f>
        <v>-16</v>
      </c>
      <c r="H127" s="55">
        <f>IFERROR(G127/F127,0)</f>
        <v>-1</v>
      </c>
      <c r="I127" s="41"/>
      <c r="J127" s="15">
        <f>_xll.OneStreamExcelAddIn.XFFunctions.XFGetCell("TRUE", "CONSOL", $D$3,"TOT_Entity","USD","Actual",$E$3,"YTD",$B127,"TOPFLOW","TOP","TOP","30",$C127,"top3","Open_Acute_DIV1","TOP5","TOP6","REPORTED","TOP8")</f>
        <v>0</v>
      </c>
      <c r="K127" s="15">
        <f>_xll.OneStreamExcelAddIn.XFFunctions.XFGetCell("TRUE", "CONSOL", $D$3,"TOT_Entity","Aggregated","Budget_Working",$E$3,"YTD",$B127,"TOPFLOW","TOP","TOP","30",$C127,"top3","Open_Acute_DIV1","TOP5","TOP6","REPORTED","TOP8")</f>
        <v>16</v>
      </c>
      <c r="L127" s="15">
        <f t="shared" ref="L127:L132" si="308">J127-K127</f>
        <v>-16</v>
      </c>
      <c r="M127" s="40">
        <f>IFERROR(L127/K127,0)</f>
        <v>-1</v>
      </c>
      <c r="N127" s="41"/>
      <c r="O127" s="15">
        <f>_xll.OneStreamExcelAddIn.XFFunctions.XFGetCell("TRUE", "CONSOL", $D$3,"TOT_Entity","USD","Actual",$F$3,"YTD",$B127,"TOPFLOW","TOP","TOP","30",$C127,"top3","Open_Acute_DIV1","TOP5","TOP6","REPORTED","TOP8")</f>
        <v>16</v>
      </c>
      <c r="P127" s="15">
        <f>_xll.OneStreamExcelAddIn.XFFunctions.XFGetCell("TRUE", "CONSOL", $D$3,"TOT_Entity","USD","Actual",$E$3,"YTD",$B127,"TOPFLOW","TOP","TOP","30",$C127,"top3","Open_Acute_DIV1","TOP5","TOP6","REPORTED","VAR_BW_PY_Actual")</f>
        <v>-16</v>
      </c>
      <c r="Q127" s="40">
        <f t="shared" ref="Q127:Q132" si="309">IFERROR(P127/O127,0)</f>
        <v>-1</v>
      </c>
      <c r="R127" s="41"/>
      <c r="S127" s="15">
        <f>_xll.OneStreamExcelAddIn.XFFunctions.XFGetCell("TRUE", "CONSOL", $D$3,"TOT_Entity","USD","MIDFCST",$E$3,"MTD",$B127,"TOPFLOW","TOP","TOP","30",$C127,"top3","Open_Acute_DIV1","TOP5","TOP6","REPORTED","TOP8")</f>
        <v>0</v>
      </c>
      <c r="T127" s="15">
        <f t="shared" ref="T127:T132" si="310">E127-S127</f>
        <v>0</v>
      </c>
      <c r="U127" s="40">
        <f t="shared" ref="U127:U132" si="311">IFERROR(T127/S127,0)</f>
        <v>0</v>
      </c>
      <c r="V127" s="41"/>
      <c r="W127" s="42"/>
      <c r="X127" s="43"/>
      <c r="Y127" s="42"/>
      <c r="Z127" s="44"/>
      <c r="AB127" s="15">
        <f>_xll.OneStreamExcelAddIn.XFFunctions.XFGetCell("TRUE", "CONSOL", $D$3,"TOT_Entity","USD","Actual",[1]Setup!C4,"PERIODIC",$B127,"TOPFLOW","TOP","TOP","30",$C127,"top3","Open_Acute_DIV1","TOP5","TOP6","REPORTED","TOP8")</f>
        <v>0</v>
      </c>
      <c r="AC127" s="15">
        <f>_xll.OneStreamExcelAddIn.XFFunctions.XFGetCell("TRUE", "CONSOL", $D$3,"TOT_Entity","Aggregated","Budget_Working",[1]Setup!C4,"PERIODIC",$B127,"TOPFLOW","TOP","TOP","30",$C127,"top3","Open_Acute_DIV1","TOP5","TOP6","REPORTED","TOP8")</f>
        <v>16</v>
      </c>
      <c r="AD127" s="15">
        <f t="shared" ref="AD127:AD134" si="312">AB127-AC127</f>
        <v>-16</v>
      </c>
      <c r="AE127" s="40">
        <f t="shared" ref="AE127:AE134" si="313">IFERROR(AD127/AC127,0)</f>
        <v>-1</v>
      </c>
      <c r="AG127" s="15">
        <f>_xll.OneStreamExcelAddIn.XFFunctions.XFGetCell("TRUE", "CONSOL", $D$3,"TOT_Entity","USD","Actual",[1]Setup!C5,"PERIODIC",$B127,"TOPFLOW","TOP","TOP","30",$C127,"top3","Open_Acute_DIV1","TOP5","TOP6","REPORTED","TOP8")</f>
        <v>0</v>
      </c>
      <c r="AH127" s="15">
        <f>_xll.OneStreamExcelAddIn.XFFunctions.XFGetCell("TRUE", "CONSOL", $D$3,"TOT_Entity","Aggregated","Budget_Working",[1]Setup!C5,"PERIODIC",$B127,"TOPFLOW","TOP","TOP","30",$C127,"top3","Open_Acute_DIV1","TOP5","TOP6","REPORTED","TOP8")</f>
        <v>16</v>
      </c>
      <c r="AI127" s="15">
        <f t="shared" ref="AI127:AI134" si="314">AG127-AH127</f>
        <v>-16</v>
      </c>
      <c r="AJ127" s="40">
        <f t="shared" ref="AJ127:AJ134" si="315">IFERROR(AI127/AH127,0)</f>
        <v>-1</v>
      </c>
      <c r="AL127" s="15">
        <f>_xll.OneStreamExcelAddIn.XFFunctions.XFGetCell("TRUE", "CONSOL", $D$3,"TOT_Entity","USD","Actual",[1]Setup!C6,"PERIODIC",$B127,"TOPFLOW","TOP","TOP","30",$C127,"top3","Open_Acute_DIV1","TOP5","TOP6","REPORTED","TOP8")</f>
        <v>138</v>
      </c>
      <c r="AM127" s="15">
        <f>_xll.OneStreamExcelAddIn.XFFunctions.XFGetCell("TRUE", "CONSOL", $D$3,"TOT_Entity","Aggregated","Budget_Working",[1]Setup!C6,"PERIODIC",$B127,"TOPFLOW","TOP","TOP","30",$C127,"top3","Open_Acute_DIV1","TOP5","TOP6","REPORTED","TOP8")</f>
        <v>16</v>
      </c>
      <c r="AN127" s="15">
        <f t="shared" ref="AN127:AN134" si="316">AL127-AM127</f>
        <v>122</v>
      </c>
      <c r="AO127" s="40">
        <f t="shared" ref="AO127:AO134" si="317">IFERROR((AL127/AM127)-1,0)</f>
        <v>7.625</v>
      </c>
      <c r="AQ127" s="15">
        <f>_xll.OneStreamExcelAddIn.XFFunctions.XFGetCell("TRUE", "CONSOL", $D$3,"TOT_Entity","USD","Actual",[1]Setup!C7,"PERIODIC",$B127,"TOPFLOW","TOP","TOP","30",$C127,"top3","Open_Acute_DIV1","TOP5","TOP6","REPORTED","TOP8")</f>
        <v>0</v>
      </c>
      <c r="AR127" s="15">
        <f>_xll.OneStreamExcelAddIn.XFFunctions.XFGetCell("TRUE", "CONSOL", $D$3,"TOT_Entity","Aggregated","Budget_Working",[1]Setup!C7,"PERIODIC",$B127,"TOPFLOW","TOP","TOP","30",$C127,"top3","Open_Acute_DIV1","TOP5","TOP6","REPORTED","TOP8")</f>
        <v>16</v>
      </c>
      <c r="AS127" s="15">
        <f t="shared" ref="AS127:AS134" si="318">AQ127-AR127</f>
        <v>-16</v>
      </c>
      <c r="AT127" s="40">
        <f t="shared" ref="AT127:AT134" si="319">IFERROR((AQ127/AR127)-1,0)</f>
        <v>-1</v>
      </c>
      <c r="AV127" s="15">
        <f>_xll.OneStreamExcelAddIn.XFFunctions.XFGetCell("TRUE", "CONSOL", $D$3,"TOT_Entity","USD","Actual",[1]Setup!C8,"PERIODIC",$B127,"TOPFLOW","TOP","TOP","30",$C127,"top3","Open_Acute_DIV1","TOP5","TOP6","REPORTED","TOP8")</f>
        <v>0</v>
      </c>
      <c r="AW127" s="15">
        <f>_xll.OneStreamExcelAddIn.XFFunctions.XFGetCell("TRUE", "CONSOL", $D$3,"TOT_Entity","Aggregated","Budget_Working",[1]Setup!C8,"PERIODIC",$B127,"TOPFLOW","TOP","TOP","30",$C127,"top3","Open_Acute_DIV1","TOP5","TOP6","REPORTED","TOP8")</f>
        <v>16</v>
      </c>
      <c r="AX127" s="15">
        <f t="shared" ref="AX127:AX134" si="320">AV127-AW127</f>
        <v>-16</v>
      </c>
      <c r="AY127" s="40">
        <f t="shared" ref="AY127:AY134" si="321">IFERROR((AV127/AW127)-1,0)</f>
        <v>-1</v>
      </c>
      <c r="BA127" s="15">
        <f>_xll.OneStreamExcelAddIn.XFFunctions.XFGetCell("TRUE", "CONSOL", $D$3,"TOT_Entity","USD","Actual",[1]Setup!C9,"PERIODIC",$B127,"TOPFLOW","TOP","TOP","30",$C127,"top3","Open_Acute_DIV1","TOP5","TOP6","REPORTED","TOP8")</f>
        <v>0</v>
      </c>
      <c r="BB127" s="15">
        <f>_xll.OneStreamExcelAddIn.XFFunctions.XFGetCell("TRUE", "CONSOL", $D$3,"TOT_Entity","Aggregated","Budget_Working",[1]Setup!C9,"PERIODIC",$B127,"TOPFLOW","TOP","TOP","30",$C127,"top3","Open_Acute_DIV1","TOP5","TOP6","REPORTED","TOP8")</f>
        <v>16</v>
      </c>
      <c r="BC127" s="15">
        <f t="shared" ref="BC127:BC134" si="322">BA127-BB127</f>
        <v>-16</v>
      </c>
      <c r="BD127" s="40">
        <f t="shared" ref="BD127:BD134" si="323">IFERROR((BA127/BB127)-1,0)</f>
        <v>-1</v>
      </c>
      <c r="BF127" s="15">
        <f>_xll.OneStreamExcelAddIn.XFFunctions.XFGetCell("TRUE", "CONSOL", $D$3,"TOT_Entity","USD","Actual",[1]Setup!C10,"PERIODIC",$B127,"TOPFLOW","TOP","TOP","30",$C127,"top3","Open_Acute_DIV1","TOP5","TOP6","REPORTED","TOP8")</f>
        <v>0</v>
      </c>
      <c r="BG127" s="15">
        <f>_xll.OneStreamExcelAddIn.XFFunctions.XFGetCell("TRUE", "CONSOL", $D$3,"TOT_Entity","Aggregated","Budget_Working",[1]Setup!C10,"PERIODIC",$B127,"TOPFLOW","TOP","TOP","30",$C127,"top3","Open_Acute_DIV1","TOP5","TOP6","REPORTED","TOP8")</f>
        <v>16</v>
      </c>
      <c r="BH127" s="15">
        <f t="shared" ref="BH127:BH134" si="324">BF127-BG127</f>
        <v>-16</v>
      </c>
      <c r="BI127" s="40">
        <f t="shared" ref="BI127:BI134" si="325">IFERROR((BF127/BG127)-1,0)</f>
        <v>-1</v>
      </c>
      <c r="BK127" s="15">
        <f>_xll.OneStreamExcelAddIn.XFFunctions.XFGetCell("TRUE", "CONSOL", $D$3,"TOT_Entity","USD","Actual",[1]Setup!C11,"PERIODIC",$B127,"TOPFLOW","TOP","TOP","30",$C127,"top3","Open_Acute_DIV1","TOP5","TOP6","REPORTED","TOP8")</f>
        <v>0</v>
      </c>
      <c r="BL127" s="15">
        <f>_xll.OneStreamExcelAddIn.XFFunctions.XFGetCell("TRUE", "CONSOL", $D$3,"TOT_Entity","Aggregated","Budget_Working",[1]Setup!C11,"PERIODIC",$B127,"TOPFLOW","TOP","TOP","30",$C127,"top3","Open_Acute_DIV1","TOP5","TOP6","REPORTED","TOP8")</f>
        <v>16</v>
      </c>
      <c r="BM127" s="15">
        <f t="shared" ref="BM127:BM134" si="326">BK127-BL127</f>
        <v>-16</v>
      </c>
      <c r="BN127" s="40">
        <f t="shared" ref="BN127:BN134" si="327">IFERROR((BK127/BL127)-1,0)</f>
        <v>-1</v>
      </c>
      <c r="BP127" s="15">
        <f>_xll.OneStreamExcelAddIn.XFFunctions.XFGetCell("TRUE", "CONSOL", $D$3,"TOT_Entity","USD","Actual",[1]Setup!C12,"PERIODIC",$B127,"TOPFLOW","TOP","TOP","30",$C127,"top3","Open_Acute_DIV1","TOP5","TOP6","REPORTED","TOP8")</f>
        <v>0</v>
      </c>
      <c r="BQ127" s="15">
        <f>_xll.OneStreamExcelAddIn.XFFunctions.XFGetCell("TRUE", "CONSOL", $D$3,"TOT_Entity","Aggregated","Budget_Working",[1]Setup!C12,"PERIODIC",$B127,"TOPFLOW","TOP","TOP","30",$C127,"top3","Open_Acute_DIV1","TOP5","TOP6","REPORTED","TOP8")</f>
        <v>16</v>
      </c>
      <c r="BR127" s="15">
        <f t="shared" ref="BR127:BR134" si="328">BP127-BQ127</f>
        <v>-16</v>
      </c>
      <c r="BS127" s="40">
        <f t="shared" ref="BS127:BS134" si="329">IFERROR((BP127/BQ127)-1,0)</f>
        <v>-1</v>
      </c>
      <c r="BU127" s="15">
        <f>_xll.OneStreamExcelAddIn.XFFunctions.XFGetCell("TRUE", "CONSOL", $D$3,"TOT_Entity","USD","Actual",[1]Setup!C13,"PERIODIC",$B127,"TOPFLOW","TOP","TOP","30",$C127,"top3","Open_Acute_DIV1","TOP5","TOP6","REPORTED","TOP8")</f>
        <v>0</v>
      </c>
      <c r="BV127" s="15">
        <f>_xll.OneStreamExcelAddIn.XFFunctions.XFGetCell("TRUE", "CONSOL", $D$3,"TOT_Entity","Aggregated","Budget_Working",[1]Setup!C13,"PERIODIC",$B127,"TOPFLOW","TOP","TOP","30",$C127,"top3","Open_Acute_DIV1","TOP5","TOP6","REPORTED","TOP8")</f>
        <v>16</v>
      </c>
      <c r="BW127" s="15">
        <f t="shared" ref="BW127:BW134" si="330">BU127-BV127</f>
        <v>-16</v>
      </c>
      <c r="BX127" s="40">
        <f t="shared" ref="BX127:BX134" si="331">IFERROR((BU127/BV127)-1,0)</f>
        <v>-1</v>
      </c>
      <c r="BZ127" s="15">
        <f>_xll.OneStreamExcelAddIn.XFFunctions.XFGetCell("TRUE", "CONSOL", $D$3,"TOT_Entity","USD","Actual",[1]Setup!C14,"PERIODIC",$B127,"TOPFLOW","TOP","TOP","30",$C127,"top3","Open_Acute_DIV1","TOP5","TOP6","REPORTED","TOP8")</f>
        <v>0</v>
      </c>
      <c r="CA127" s="15">
        <f>_xll.OneStreamExcelAddIn.XFFunctions.XFGetCell("TRUE", "CONSOL", $D$3,"TOT_Entity","Aggregated","Budget_Working",[1]Setup!C14,"PERIODIC",$B127,"TOPFLOW","TOP","TOP","30",$C127,"top3","Open_Acute_DIV1","TOP5","TOP6","REPORTED","TOP8")</f>
        <v>16</v>
      </c>
      <c r="CB127" s="15">
        <f t="shared" ref="CB127:CB134" si="332">BZ127-CA127</f>
        <v>-16</v>
      </c>
      <c r="CC127" s="40">
        <f t="shared" ref="CC127:CC134" si="333">IFERROR((BZ127/CA127)-1,0)</f>
        <v>-1</v>
      </c>
      <c r="CE127" s="15">
        <f>_xll.OneStreamExcelAddIn.XFFunctions.XFGetCell("TRUE", "CONSOL", $D$3,"TOT_Entity","USD","Actual",[1]Setup!C15,"PERIODIC",$B127,"TOPFLOW","TOP","TOP","30",$C127,"top3","Open_Acute_DIV1","TOP5","TOP6","REPORTED","TOP8")</f>
        <v>0</v>
      </c>
      <c r="CF127" s="15">
        <f>_xll.OneStreamExcelAddIn.XFFunctions.XFGetCell("TRUE", "CONSOL", $D$3,"TOT_Entity","Aggregated","Budget_Working",[1]Setup!C15,"PERIODIC",$B127,"TOPFLOW","TOP","TOP","30",$C127,"top3","Open_Acute_DIV1","TOP5","TOP6","REPORTED","TOP8")</f>
        <v>16</v>
      </c>
      <c r="CG127" s="15">
        <f t="shared" ref="CG127:CG134" si="334">CE127-CF127</f>
        <v>-16</v>
      </c>
      <c r="CH127" s="40">
        <f t="shared" ref="CH127:CH134" si="335">IFERROR((CE127/CF127)-1,0)</f>
        <v>-1</v>
      </c>
      <c r="CI127" s="15"/>
      <c r="CJ127" s="15">
        <f>_xll.OneStreamExcelAddIn.XFFunctions.XFGetCell("TRUE", "CONSOL", $D$3,"TOT_Entity","USD","Actual",[1]Setup!C4,"PERIODIC",$B127,"TOPFLOW","TOP","TOP","30",$C127,"top3","Open_Acute_DIV1","TOP5","TOP6","REPORTED","TOP8")</f>
        <v>0</v>
      </c>
      <c r="CK127" s="15">
        <f>_xll.OneStreamExcelAddIn.XFFunctions.XFGetCell("TRUE", "CONSOL", $D$3,"TOT_Entity","USD","Actual",[1]Setup!C5,"PERIODIC",$B127,"TOPFLOW","TOP","TOP","30",$C127,"top3","Open_Acute_DIV1","TOP5","TOP6","REPORTED","TOP8")</f>
        <v>0</v>
      </c>
      <c r="CL127" s="15">
        <f>_xll.OneStreamExcelAddIn.XFFunctions.XFGetCell("TRUE", "CONSOL", $D$3,"TOT_Entity","USD","Actual",[1]Setup!C6,"PERIODIC",$B127,"TOPFLOW","TOP","TOP","30",$C127,"top3","Open_Acute_DIV1","TOP5","TOP6","REPORTED","TOP8")</f>
        <v>138</v>
      </c>
      <c r="CM127" s="15">
        <f>_xll.OneStreamExcelAddIn.XFFunctions.XFGetCell("TRUE", "CONSOL", $D$3,"TOT_Entity","USD","Actual",[1]Setup!C7,"PERIODIC",$B127,"TOPFLOW","TOP","TOP","30",$C127,"top3","Open_Acute_DIV1","TOP5","TOP6","REPORTED","TOP8")</f>
        <v>0</v>
      </c>
      <c r="CN127" s="15">
        <f>_xll.OneStreamExcelAddIn.XFFunctions.XFGetCell("TRUE", "CONSOL", $D$3,"TOT_Entity","USD","Actual",[1]Setup!C8,"PERIODIC",$B127,"TOPFLOW","TOP","TOP","30",$C127,"top3","Open_Acute_DIV1","TOP5","TOP6","REPORTED","TOP8")</f>
        <v>0</v>
      </c>
      <c r="CO127" s="15">
        <f>_xll.OneStreamExcelAddIn.XFFunctions.XFGetCell("TRUE", "CONSOL", $D$3,"TOT_Entity","USD","Actual",[1]Setup!C9,"PERIODIC",$B127,"TOPFLOW","TOP","TOP","30",$C127,"top3","Open_Acute_DIV1","TOP5","TOP6","REPORTED","TOP8")</f>
        <v>0</v>
      </c>
      <c r="CP127" s="15">
        <f>_xll.OneStreamExcelAddIn.XFFunctions.XFGetCell("TRUE", "CONSOL", $D$3,"TOT_Entity","USD","Actual",[1]Setup!C10,"PERIODIC",$B127,"TOPFLOW","TOP","TOP","30",$C127,"top3","Open_Acute_DIV1","TOP5","TOP6","REPORTED","TOP8")</f>
        <v>0</v>
      </c>
      <c r="CQ127" s="15">
        <f>_xll.OneStreamExcelAddIn.XFFunctions.XFGetCell("TRUE", "CONSOL", $D$3,"TOT_Entity","USD","Actual",[1]Setup!C11,"PERIODIC",$B127,"TOPFLOW","TOP","TOP","30",$C127,"top3","Open_Acute_DIV1","TOP5","TOP6","REPORTED","TOP8")</f>
        <v>0</v>
      </c>
      <c r="CR127" s="15">
        <f>_xll.OneStreamExcelAddIn.XFFunctions.XFGetCell("TRUE", "CONSOL", $D$3,"TOT_Entity","USD","Actual",[1]Setup!C12,"PERIODIC",$B127,"TOPFLOW","TOP","TOP","30",$C127,"top3","Open_Acute_DIV1","TOP5","TOP6","REPORTED","TOP8")</f>
        <v>0</v>
      </c>
      <c r="CS127" s="15">
        <f>_xll.OneStreamExcelAddIn.XFFunctions.XFGetCell("TRUE", "CONSOL", $D$3,"TOT_Entity","USD","Actual",[1]Setup!C13,"PERIODIC",$B127,"TOPFLOW","TOP","TOP","30",$C127,"top3","Open_Acute_DIV1","TOP5","TOP6","REPORTED","TOP8")</f>
        <v>0</v>
      </c>
      <c r="CT127" s="15">
        <f>_xll.OneStreamExcelAddIn.XFFunctions.XFGetCell("TRUE", "CONSOL", $D$3,"TOT_Entity","USD","Actual",[1]Setup!C14,"PERIODIC",$B127,"TOPFLOW","TOP","TOP","30",$C127,"top3","Open_Acute_DIV1","TOP5","TOP6","REPORTED","TOP8")</f>
        <v>0</v>
      </c>
      <c r="CU127" s="15">
        <f>_xll.OneStreamExcelAddIn.XFFunctions.XFGetCell("TRUE", "CONSOL", $D$3,"TOT_Entity","USD","Actual",[1]Setup!C15,"PERIODIC",$B127,"TOPFLOW","TOP","TOP","30",$C127,"top3","Open_Acute_DIV1","TOP5","TOP6","REPORTED","TOP8")</f>
        <v>0</v>
      </c>
      <c r="CV127" s="15"/>
      <c r="CW127" s="15">
        <f>_xll.OneStreamExcelAddIn.XFFunctions.XFGetCell("TRUE", "CONSOL", $D$3,"TOT_Entity","USD","Actual",[1]Setup!C17,"PERIODIC",$B127,"TOPFLOW","TOP","TOP","30",$C127,"top3","Open_Acute_DIV1","TOP5","TOP6","REPORTED","TOP8")</f>
        <v>16</v>
      </c>
      <c r="CX127" s="15">
        <f>_xll.OneStreamExcelAddIn.XFFunctions.XFGetCell("TRUE", "CONSOL", $D$3,"TOT_Entity","USD","Actual",[1]Setup!C18,"PERIODIC",$B127,"TOPFLOW","TOP","TOP","30",$C127,"top3","Open_Acute_DIV1","TOP5","TOP6","REPORTED","TOP8")</f>
        <v>16</v>
      </c>
      <c r="CY127" s="15">
        <f>_xll.OneStreamExcelAddIn.XFFunctions.XFGetCell("TRUE", "CONSOL", $D$3,"TOT_Entity","USD","Actual",[1]Setup!C19,"PERIODIC",$B127,"TOPFLOW","TOP","TOP","30",$C127,"top3","Open_Acute_DIV1","TOP5","TOP6","REPORTED","TOP8")</f>
        <v>16</v>
      </c>
      <c r="CZ127" s="15">
        <f>_xll.OneStreamExcelAddIn.XFFunctions.XFGetCell("TRUE", "CONSOL", $D$3,"TOT_Entity","USD","Actual",[1]Setup!C20,"PERIODIC",$B127,"TOPFLOW","TOP","TOP","30",$C127,"top3","Open_Acute_DIV1","TOP5","TOP6","REPORTED","TOP8")</f>
        <v>16</v>
      </c>
      <c r="DA127" s="15">
        <f>_xll.OneStreamExcelAddIn.XFFunctions.XFGetCell("TRUE", "CONSOL", $D$3,"TOT_Entity","USD","Actual",[1]Setup!C21,"PERIODIC",$B127,"TOPFLOW","TOP","TOP","30",$C127,"top3","Open_Acute_DIV1","TOP5","TOP6","REPORTED","TOP8")</f>
        <v>16</v>
      </c>
      <c r="DB127" s="15">
        <f>_xll.OneStreamExcelAddIn.XFFunctions.XFGetCell("TRUE", "CONSOL", $D$3,"TOT_Entity","USD","Actual",[1]Setup!C22,"PERIODIC",$B127,"TOPFLOW","TOP","TOP","30",$C127,"top3","Open_Acute_DIV1","TOP5","TOP6","REPORTED","TOP8")</f>
        <v>16</v>
      </c>
      <c r="DC127" s="15">
        <f>_xll.OneStreamExcelAddIn.XFFunctions.XFGetCell("TRUE", "CONSOL", $D$3,"TOT_Entity","USD","Actual",[1]Setup!C23,"PERIODIC",$B127,"TOPFLOW","TOP","TOP","30",$C127,"top3","Open_Acute_DIV1","TOP5","TOP6","REPORTED","TOP8")</f>
        <v>16</v>
      </c>
      <c r="DD127" s="15">
        <f>_xll.OneStreamExcelAddIn.XFFunctions.XFGetCell("TRUE", "CONSOL", $D$3,"TOT_Entity","USD","Actual",[1]Setup!C24,"PERIODIC",$B127,"TOPFLOW","TOP","TOP","30",$C127,"top3","Open_Acute_DIV1","TOP5","TOP6","REPORTED","TOP8")</f>
        <v>16</v>
      </c>
      <c r="DE127" s="15">
        <f>_xll.OneStreamExcelAddIn.XFFunctions.XFGetCell("TRUE", "CONSOL", $D$3,"TOT_Entity","USD","Actual",[1]Setup!C25,"PERIODIC",$B127,"TOPFLOW","TOP","TOP","30",$C127,"top3","Open_Acute_DIV1","TOP5","TOP6","REPORTED","TOP8")</f>
        <v>16</v>
      </c>
      <c r="DF127" s="15">
        <f>_xll.OneStreamExcelAddIn.XFFunctions.XFGetCell("TRUE", "CONSOL", $D$3,"TOT_Entity","USD","Actual",[1]Setup!C26,"PERIODIC",$B127,"TOPFLOW","TOP","TOP","30",$C127,"top3","Open_Acute_DIV1","TOP5","TOP6","REPORTED","TOP8")</f>
        <v>40</v>
      </c>
      <c r="DG127" s="15">
        <f>_xll.OneStreamExcelAddIn.XFFunctions.XFGetCell("TRUE", "CONSOL", $D$3,"TOT_Entity","USD","Actual",[1]Setup!C27,"PERIODIC",$B127,"TOPFLOW","TOP","TOP","30",$C127,"top3","Open_Acute_DIV1","TOP5","TOP6","REPORTED","TOP8")</f>
        <v>40</v>
      </c>
      <c r="DH127" s="15">
        <f>_xll.OneStreamExcelAddIn.XFFunctions.XFGetCell("TRUE", "CONSOL", $D$3,"TOT_Entity","USD","Actual",[1]Setup!C28,"PERIODIC",$B127,"TOPFLOW","TOP","TOP","30",$C127,"top3","Open_Acute_DIV1","TOP5","TOP6","REPORTED","TOP8")</f>
        <v>40</v>
      </c>
      <c r="DI127" s="15"/>
      <c r="DJ127" s="15">
        <f>_xll.OneStreamExcelAddIn.XFFunctions.XFGetCell("TRUE", "CONSOL", $D$3,"TOT_Entity","Aggregated","Budget_Working",[1]Setup!C4,"PERIODIC",$B127,"TOPFLOW","TOP","TOP","30",$C127,"top3","Open_Acute_DIV1","TOP5","TOP6","REPORTED","TOP8")</f>
        <v>16</v>
      </c>
      <c r="DK127" s="15">
        <f>_xll.OneStreamExcelAddIn.XFFunctions.XFGetCell("TRUE", "CONSOL", $D$3,"TOT_Entity","Aggregated","Budget_Working",[1]Setup!C5,"PERIODIC",$B127,"TOPFLOW","TOP","TOP","30",$C127,"top3","Open_Acute_DIV1","TOP5","TOP6","REPORTED","TOP8")</f>
        <v>16</v>
      </c>
      <c r="DL127" s="15">
        <f>_xll.OneStreamExcelAddIn.XFFunctions.XFGetCell("TRUE", "CONSOL", $D$3,"TOT_Entity","Aggregated","Budget_Working",[1]Setup!C6,"PERIODIC",$B127,"TOPFLOW","TOP","TOP","30",$C127,"top3","Open_Acute_DIV1","TOP5","TOP6","REPORTED","TOP8")</f>
        <v>16</v>
      </c>
      <c r="DM127" s="15">
        <f>_xll.OneStreamExcelAddIn.XFFunctions.XFGetCell("TRUE", "CONSOL", $D$3,"TOT_Entity","Aggregated","Budget_Working",[1]Setup!C7,"PERIODIC",$B127,"TOPFLOW","TOP","TOP","30",$C127,"top3","Open_Acute_DIV1","TOP5","TOP6","REPORTED","TOP8")</f>
        <v>16</v>
      </c>
      <c r="DN127" s="15">
        <f>_xll.OneStreamExcelAddIn.XFFunctions.XFGetCell("TRUE", "CONSOL", $D$3,"TOT_Entity","Aggregated","Budget_Working",[1]Setup!C8,"PERIODIC",$B127,"TOPFLOW","TOP","TOP","30",$C127,"top3","Open_Acute_DIV1","TOP5","TOP6","REPORTED","TOP8")</f>
        <v>16</v>
      </c>
      <c r="DO127" s="15">
        <f>_xll.OneStreamExcelAddIn.XFFunctions.XFGetCell("TRUE", "CONSOL", $D$3,"TOT_Entity","Aggregated","Budget_Working",[1]Setup!C9,"PERIODIC",$B127,"TOPFLOW","TOP","TOP","30",$C127,"top3","Open_Acute_DIV1","TOP5","TOP6","REPORTED","TOP8")</f>
        <v>16</v>
      </c>
      <c r="DP127" s="15">
        <f>_xll.OneStreamExcelAddIn.XFFunctions.XFGetCell("TRUE", "CONSOL", $D$3,"TOT_Entity","Aggregated","Budget_Working",[1]Setup!C10,"PERIODIC",$B127,"TOPFLOW","TOP","TOP","30",$C127,"top3","Open_Acute_DIV1","TOP5","TOP6","REPORTED","TOP8")</f>
        <v>16</v>
      </c>
      <c r="DQ127" s="15">
        <f>_xll.OneStreamExcelAddIn.XFFunctions.XFGetCell("TRUE", "CONSOL", $D$3,"TOT_Entity","Aggregated","Budget_Working",[1]Setup!C11,"PERIODIC",$B127,"TOPFLOW","TOP","TOP","30",$C127,"top3","Open_Acute_DIV1","TOP5","TOP6","REPORTED","TOP8")</f>
        <v>16</v>
      </c>
      <c r="DR127" s="15">
        <f>_xll.OneStreamExcelAddIn.XFFunctions.XFGetCell("TRUE", "CONSOL", $D$3,"TOT_Entity","Aggregated","Budget_Working",[1]Setup!C12,"PERIODIC",$B127,"TOPFLOW","TOP","TOP","30",$C127,"top3","Open_Acute_DIV1","TOP5","TOP6","REPORTED","TOP8")</f>
        <v>16</v>
      </c>
      <c r="DS127" s="15">
        <f>_xll.OneStreamExcelAddIn.XFFunctions.XFGetCell("TRUE", "CONSOL", $D$3,"TOT_Entity","Aggregated","Budget_Working",[1]Setup!C13,"PERIODIC",$B127,"TOPFLOW","TOP","TOP","30",$C127,"top3","Open_Acute_DIV1","TOP5","TOP6","REPORTED","TOP8")</f>
        <v>16</v>
      </c>
      <c r="DT127" s="15">
        <f>_xll.OneStreamExcelAddIn.XFFunctions.XFGetCell("TRUE", "CONSOL", $D$3,"TOT_Entity","Aggregated","Budget_Working",[1]Setup!C14,"PERIODIC",$B127,"TOPFLOW","TOP","TOP","30",$C127,"top3","Open_Acute_DIV1","TOP5","TOP6","REPORTED","TOP8")</f>
        <v>16</v>
      </c>
      <c r="DU127" s="15">
        <f>_xll.OneStreamExcelAddIn.XFFunctions.XFGetCell("TRUE", "CONSOL", $D$3,"TOT_Entity","Aggregated","Budget_Working",[1]Setup!C15,"PERIODIC",$B127,"TOPFLOW","TOP","TOP","30",$C127,"top3","Open_Acute_DIV1","TOP5","TOP6","REPORTED","TOP8")</f>
        <v>16</v>
      </c>
      <c r="DV127" s="15"/>
      <c r="DW127" s="15">
        <f>_xll.OneStreamExcelAddIn.XFFunctions.XFGetCell("TRUE", "CONSOL", $D$3,"TOT_Entity","USD","Budget_Final",[1]Setup!C17,"PERIODIC",$B127,"TOPFLOW","TOP","TOP","30",$C127,"top3","Open_Acute_DIV1","TOP5","TOP6","REPORTED","TOP8")</f>
        <v>16</v>
      </c>
      <c r="DX127" s="15">
        <f>_xll.OneStreamExcelAddIn.XFFunctions.XFGetCell("TRUE", "CONSOL", $D$3,"TOT_Entity","USD","Budget_Final",[1]Setup!C18,"PERIODIC",$B127,"TOPFLOW","TOP","TOP","30",$C127,"top3","Open_Acute_DIV1","TOP5","TOP6","REPORTED","TOP8")</f>
        <v>16</v>
      </c>
      <c r="DY127" s="15">
        <f>_xll.OneStreamExcelAddIn.XFFunctions.XFGetCell("TRUE", "CONSOL", $D$3,"TOT_Entity","USD","Budget_Final",[1]Setup!C19,"PERIODIC",$B127,"TOPFLOW","TOP","TOP","30",$C127,"top3","Open_Acute_DIV1","TOP5","TOP6","REPORTED","TOP8")</f>
        <v>16</v>
      </c>
      <c r="DZ127" s="15">
        <f>_xll.OneStreamExcelAddIn.XFFunctions.XFGetCell("TRUE", "CONSOL", $D$3,"TOT_Entity","USD","Budget_Final",[1]Setup!C20,"PERIODIC",$B127,"TOPFLOW","TOP","TOP","30",$C127,"top3","Open_Acute_DIV1","TOP5","TOP6","REPORTED","TOP8")</f>
        <v>16</v>
      </c>
      <c r="EA127" s="15">
        <f>_xll.OneStreamExcelAddIn.XFFunctions.XFGetCell("TRUE", "CONSOL", $D$3,"TOT_Entity","USD","Budget_Final",[1]Setup!C21,"PERIODIC",$B127,"TOPFLOW","TOP","TOP","30",$C127,"top3","Open_Acute_DIV1","TOP5","TOP6","REPORTED","TOP8")</f>
        <v>16</v>
      </c>
      <c r="EB127" s="15">
        <f>_xll.OneStreamExcelAddIn.XFFunctions.XFGetCell("TRUE", "CONSOL", $D$3,"TOT_Entity","USD","Budget_Final",[1]Setup!C22,"PERIODIC",$B127,"TOPFLOW","TOP","TOP","30",$C127,"top3","Open_Acute_DIV1","TOP5","TOP6","REPORTED","TOP8")</f>
        <v>16</v>
      </c>
      <c r="EC127" s="15">
        <f>_xll.OneStreamExcelAddIn.XFFunctions.XFGetCell("TRUE", "CONSOL", $D$3,"TOT_Entity","USD","Budget_Final",[1]Setup!C23,"PERIODIC",$B127,"TOPFLOW","TOP","TOP","30",$C127,"top3","Open_Acute_DIV1","TOP5","TOP6","REPORTED","TOP8")</f>
        <v>16</v>
      </c>
      <c r="ED127" s="15">
        <f>_xll.OneStreamExcelAddIn.XFFunctions.XFGetCell("TRUE", "CONSOL", $D$3,"TOT_Entity","USD","Budget_Final",[1]Setup!C24,"PERIODIC",$B127,"TOPFLOW","TOP","TOP","30",$C127,"top3","Open_Acute_DIV1","TOP5","TOP6","REPORTED","TOP8")</f>
        <v>16</v>
      </c>
      <c r="EE127" s="15">
        <f>_xll.OneStreamExcelAddIn.XFFunctions.XFGetCell("TRUE", "CONSOL", $D$3,"TOT_Entity","USD","Budget_Final",[1]Setup!C25,"PERIODIC",$B127,"TOPFLOW","TOP","TOP","30",$C127,"top3","Open_Acute_DIV1","TOP5","TOP6","REPORTED","TOP8")</f>
        <v>16</v>
      </c>
      <c r="EF127" s="15">
        <f>_xll.OneStreamExcelAddIn.XFFunctions.XFGetCell("TRUE", "CONSOL", $D$3,"TOT_Entity","USD","Budget_Final",[1]Setup!C26,"PERIODIC",$B127,"TOPFLOW","TOP","TOP","30",$C127,"top3","Open_Acute_DIV1","TOP5","TOP6","REPORTED","TOP8")</f>
        <v>16</v>
      </c>
      <c r="EG127" s="15">
        <f>_xll.OneStreamExcelAddIn.XFFunctions.XFGetCell("TRUE", "CONSOL", $D$3,"TOT_Entity","USD","Budget_Final",[1]Setup!C27,"PERIODIC",$B127,"TOPFLOW","TOP","TOP","30",$C127,"top3","Open_Acute_DIV1","TOP5","TOP6","REPORTED","TOP8")</f>
        <v>16</v>
      </c>
      <c r="EH127" s="15">
        <f>_xll.OneStreamExcelAddIn.XFFunctions.XFGetCell("TRUE", "CONSOL", $D$3,"TOT_Entity","USD","Budget_Final",[1]Setup!C28,"PERIODIC",$B127,"TOPFLOW","TOP","TOP","30",$C127,"top3","Open_Acute_DIV1","TOP5","TOP6","REPORTED","TOP8")</f>
        <v>16</v>
      </c>
    </row>
    <row r="128" spans="2:138" outlineLevel="1" x14ac:dyDescent="0.25">
      <c r="B128" s="51">
        <v>91005</v>
      </c>
      <c r="C128" s="51"/>
      <c r="D128" t="s">
        <v>178</v>
      </c>
      <c r="E128" s="15">
        <f>_xll.OneStreamExcelAddIn.XFFunctions.XFGetCell("TRUE", "CONSOL", $D$3,"TOT_Entity","USD","Actual",$E$3,"PERIODIC",$B128,"TOPFLOW","TOP","TOP","30",$C128,"top3","Open_Acute_DIV1","TOP5","TOP6","REPORTED","TOP8")</f>
        <v>31</v>
      </c>
      <c r="F128" s="15">
        <f>_xll.OneStreamExcelAddIn.XFFunctions.XFGetCell("TRUE", "CONSOL", $D$3,"TOT_Entity","Aggregated","Budget_Working",$E$3,"PERIODIC",$B128,"TOPFLOW","TOP","TOP","30",$C128,"top3","Open_Acute_DIV1","TOP5","TOP6","REPORTED","TOP8")</f>
        <v>40.813705237999997</v>
      </c>
      <c r="G128" s="15">
        <f t="shared" si="307"/>
        <v>-9.8137052379999972</v>
      </c>
      <c r="H128" s="55">
        <f>IFERROR(G128/F128,0)</f>
        <v>-0.24045122050969417</v>
      </c>
      <c r="I128" s="41"/>
      <c r="J128" s="15">
        <f>_xll.OneStreamExcelAddIn.XFFunctions.XFGetCell("TRUE", "CONSOL", $D$3,"TOT_Entity","USD","Actual",$E$3,"YTD",$B128,"TOPFLOW","TOP","TOP","30",$C128,"top3","Open_Acute_DIV1","TOP5","TOP6","REPORTED","TOP8")</f>
        <v>152</v>
      </c>
      <c r="K128" s="15">
        <f>_xll.OneStreamExcelAddIn.XFFunctions.XFGetCell("TRUE", "CONSOL", $D$3,"TOT_Entity","Aggregated","Budget_Working",$E$3,"YTD",$B128,"TOPFLOW","TOP","TOP","30",$C128,"top3","Open_Acute_DIV1","TOP5","TOP6","REPORTED","TOP8")</f>
        <v>140.75023420400001</v>
      </c>
      <c r="L128" s="15">
        <f t="shared" si="308"/>
        <v>11.249765795999991</v>
      </c>
      <c r="M128" s="40">
        <f>IFERROR(L128/K128,0)</f>
        <v>7.992715507453331E-2</v>
      </c>
      <c r="N128" s="41"/>
      <c r="O128" s="15">
        <f>_xll.OneStreamExcelAddIn.XFFunctions.XFGetCell("TRUE", "CONSOL", $D$3,"TOT_Entity","USD","Actual",$F$3,"YTD",$B128,"TOPFLOW","TOP","TOP","30",$C128,"top3","Open_Acute_DIV1","TOP5","TOP6","REPORTED","TOP8")</f>
        <v>128</v>
      </c>
      <c r="P128" s="46">
        <f>_xll.OneStreamExcelAddIn.XFFunctions.XFGetCell("TRUE", "CONSOL", $D$3,"TOT_Entity","USD","Actual",$E$3,"YTD",$B128,"TOPFLOW","TOP","TOP","30",$C128,"top3","Open_Acute_DIV1","TOP5","TOP6","REPORTED","VAR_BW_PY_Actual")</f>
        <v>24</v>
      </c>
      <c r="Q128" s="40">
        <f t="shared" si="309"/>
        <v>0.1875</v>
      </c>
      <c r="R128" s="41"/>
      <c r="S128" s="15">
        <f>_xll.OneStreamExcelAddIn.XFFunctions.XFGetCell("TRUE", "CONSOL", $D$3,"TOT_Entity","USD","MIDFCST",$E$3,"MTD",$B128,"TOPFLOW","TOP","TOP","30",$C128,"top3","Open_Acute_DIV1","TOP5","TOP6","REPORTED","TOP8")</f>
        <v>0</v>
      </c>
      <c r="T128" s="15">
        <f t="shared" si="310"/>
        <v>31</v>
      </c>
      <c r="U128" s="40">
        <f t="shared" si="311"/>
        <v>0</v>
      </c>
      <c r="V128" s="41"/>
      <c r="W128" s="42"/>
      <c r="X128" s="43"/>
      <c r="Y128" s="42"/>
      <c r="Z128" s="44"/>
      <c r="AB128" s="15">
        <f>_xll.OneStreamExcelAddIn.XFFunctions.XFGetCell("TRUE", "CONSOL", $D$3,"TOT_Entity","USD","Actual",[1]Setup!C4,"PERIODIC",$B128,"TOPFLOW","TOP","TOP","30",$C128,"top3","Open_Acute_DIV1","TOP5","TOP6","REPORTED","TOP8")</f>
        <v>42</v>
      </c>
      <c r="AC128" s="15">
        <f>_xll.OneStreamExcelAddIn.XFFunctions.XFGetCell("TRUE", "CONSOL", $D$3,"TOT_Entity","Aggregated","Budget_Working",[1]Setup!C4,"PERIODIC",$B128,"TOPFLOW","TOP","TOP","30",$C128,"top3","Open_Acute_DIV1","TOP5","TOP6","REPORTED","TOP8")</f>
        <v>26.8</v>
      </c>
      <c r="AD128" s="15">
        <f t="shared" si="312"/>
        <v>15.2</v>
      </c>
      <c r="AE128" s="40">
        <f t="shared" si="313"/>
        <v>0.56716417910447758</v>
      </c>
      <c r="AG128" s="15">
        <f>_xll.OneStreamExcelAddIn.XFFunctions.XFGetCell("TRUE", "CONSOL", $D$3,"TOT_Entity","USD","Actual",[1]Setup!C5,"PERIODIC",$B128,"TOPFLOW","TOP","TOP","30",$C128,"top3","Open_Acute_DIV1","TOP5","TOP6","REPORTED","TOP8")</f>
        <v>36</v>
      </c>
      <c r="AH128" s="15">
        <f>_xll.OneStreamExcelAddIn.XFFunctions.XFGetCell("TRUE", "CONSOL", $D$3,"TOT_Entity","Aggregated","Budget_Working",[1]Setup!C5,"PERIODIC",$B128,"TOPFLOW","TOP","TOP","30",$C128,"top3","Open_Acute_DIV1","TOP5","TOP6","REPORTED","TOP8")</f>
        <v>32.752981650000002</v>
      </c>
      <c r="AI128" s="15">
        <f t="shared" si="314"/>
        <v>3.2470183499999976</v>
      </c>
      <c r="AJ128" s="40">
        <f t="shared" si="315"/>
        <v>9.91365728072576E-2</v>
      </c>
      <c r="AL128" s="15">
        <f>_xll.OneStreamExcelAddIn.XFFunctions.XFGetCell("TRUE", "CONSOL", $D$3,"TOT_Entity","USD","Actual",[1]Setup!C6,"PERIODIC",$B128,"TOPFLOW","TOP","TOP","30",$C128,"top3","Open_Acute_DIV1","TOP5","TOP6","REPORTED","TOP8")</f>
        <v>43</v>
      </c>
      <c r="AM128" s="15">
        <f>_xll.OneStreamExcelAddIn.XFFunctions.XFGetCell("TRUE", "CONSOL", $D$3,"TOT_Entity","Aggregated","Budget_Working",[1]Setup!C6,"PERIODIC",$B128,"TOPFLOW","TOP","TOP","30",$C128,"top3","Open_Acute_DIV1","TOP5","TOP6","REPORTED","TOP8")</f>
        <v>40.383547315999998</v>
      </c>
      <c r="AN128" s="15">
        <f t="shared" si="316"/>
        <v>2.6164526840000022</v>
      </c>
      <c r="AO128" s="40">
        <f t="shared" si="317"/>
        <v>6.4790065704885658E-2</v>
      </c>
      <c r="AQ128" s="15">
        <f>_xll.OneStreamExcelAddIn.XFFunctions.XFGetCell("TRUE", "CONSOL", $D$3,"TOT_Entity","USD","Actual",[1]Setup!C7,"PERIODIC",$B128,"TOPFLOW","TOP","TOP","30",$C128,"top3","Open_Acute_DIV1","TOP5","TOP6","REPORTED","TOP8")</f>
        <v>31</v>
      </c>
      <c r="AR128" s="15">
        <f>_xll.OneStreamExcelAddIn.XFFunctions.XFGetCell("TRUE", "CONSOL", $D$3,"TOT_Entity","Aggregated","Budget_Working",[1]Setup!C7,"PERIODIC",$B128,"TOPFLOW","TOP","TOP","30",$C128,"top3","Open_Acute_DIV1","TOP5","TOP6","REPORTED","TOP8")</f>
        <v>40.813705237999997</v>
      </c>
      <c r="AS128" s="15">
        <f t="shared" si="318"/>
        <v>-9.8137052379999972</v>
      </c>
      <c r="AT128" s="40">
        <f t="shared" si="319"/>
        <v>-0.24045122050969414</v>
      </c>
      <c r="AV128" s="15">
        <f>_xll.OneStreamExcelAddIn.XFFunctions.XFGetCell("TRUE", "CONSOL", $D$3,"TOT_Entity","USD","Actual",[1]Setup!C8,"PERIODIC",$B128,"TOPFLOW","TOP","TOP","30",$C128,"top3","Open_Acute_DIV1","TOP5","TOP6","REPORTED","TOP8")</f>
        <v>-152</v>
      </c>
      <c r="AW128" s="15">
        <f>_xll.OneStreamExcelAddIn.XFFunctions.XFGetCell("TRUE", "CONSOL", $D$3,"TOT_Entity","Aggregated","Budget_Working",[1]Setup!C8,"PERIODIC",$B128,"TOPFLOW","TOP","TOP","30",$C128,"top3","Open_Acute_DIV1","TOP5","TOP6","REPORTED","TOP8")</f>
        <v>56.077941174999999</v>
      </c>
      <c r="AX128" s="15">
        <f t="shared" si="320"/>
        <v>-208.07794117500001</v>
      </c>
      <c r="AY128" s="40">
        <f t="shared" si="321"/>
        <v>-3.7105132038578268</v>
      </c>
      <c r="BA128" s="15">
        <f>_xll.OneStreamExcelAddIn.XFFunctions.XFGetCell("TRUE", "CONSOL", $D$3,"TOT_Entity","USD","Actual",[1]Setup!C9,"PERIODIC",$B128,"TOPFLOW","TOP","TOP","30",$C128,"top3","Open_Acute_DIV1","TOP5","TOP6","REPORTED","TOP8")</f>
        <v>0</v>
      </c>
      <c r="BB128" s="15">
        <f>_xll.OneStreamExcelAddIn.XFFunctions.XFGetCell("TRUE", "CONSOL", $D$3,"TOT_Entity","Aggregated","Budget_Working",[1]Setup!C9,"PERIODIC",$B128,"TOPFLOW","TOP","TOP","30",$C128,"top3","Open_Acute_DIV1","TOP5","TOP6","REPORTED","TOP8")</f>
        <v>59.919460188999999</v>
      </c>
      <c r="BC128" s="15">
        <f t="shared" si="322"/>
        <v>-59.919460188999999</v>
      </c>
      <c r="BD128" s="40">
        <f t="shared" si="323"/>
        <v>-1</v>
      </c>
      <c r="BF128" s="15">
        <f>_xll.OneStreamExcelAddIn.XFFunctions.XFGetCell("TRUE", "CONSOL", $D$3,"TOT_Entity","USD","Actual",[1]Setup!C10,"PERIODIC",$B128,"TOPFLOW","TOP","TOP","30",$C128,"top3","Open_Acute_DIV1","TOP5","TOP6","REPORTED","TOP8")</f>
        <v>0</v>
      </c>
      <c r="BG128" s="15">
        <f>_xll.OneStreamExcelAddIn.XFFunctions.XFGetCell("TRUE", "CONSOL", $D$3,"TOT_Entity","Aggregated","Budget_Working",[1]Setup!C10,"PERIODIC",$B128,"TOPFLOW","TOP","TOP","30",$C128,"top3","Open_Acute_DIV1","TOP5","TOP6","REPORTED","TOP8")</f>
        <v>60.937560883000003</v>
      </c>
      <c r="BH128" s="15">
        <f t="shared" si="324"/>
        <v>-60.937560883000003</v>
      </c>
      <c r="BI128" s="40">
        <f t="shared" si="325"/>
        <v>-1</v>
      </c>
      <c r="BK128" s="15">
        <f>_xll.OneStreamExcelAddIn.XFFunctions.XFGetCell("TRUE", "CONSOL", $D$3,"TOT_Entity","USD","Actual",[1]Setup!C11,"PERIODIC",$B128,"TOPFLOW","TOP","TOP","30",$C128,"top3","Open_Acute_DIV1","TOP5","TOP6","REPORTED","TOP8")</f>
        <v>0</v>
      </c>
      <c r="BL128" s="15">
        <f>_xll.OneStreamExcelAddIn.XFFunctions.XFGetCell("TRUE", "CONSOL", $D$3,"TOT_Entity","Aggregated","Budget_Working",[1]Setup!C11,"PERIODIC",$B128,"TOPFLOW","TOP","TOP","30",$C128,"top3","Open_Acute_DIV1","TOP5","TOP6","REPORTED","TOP8")</f>
        <v>35.032499999999999</v>
      </c>
      <c r="BM128" s="15">
        <f t="shared" si="326"/>
        <v>-35.032499999999999</v>
      </c>
      <c r="BN128" s="40">
        <f t="shared" si="327"/>
        <v>-1</v>
      </c>
      <c r="BP128" s="15">
        <f>_xll.OneStreamExcelAddIn.XFFunctions.XFGetCell("TRUE", "CONSOL", $D$3,"TOT_Entity","USD","Actual",[1]Setup!C12,"PERIODIC",$B128,"TOPFLOW","TOP","TOP","30",$C128,"top3","Open_Acute_DIV1","TOP5","TOP6","REPORTED","TOP8")</f>
        <v>0</v>
      </c>
      <c r="BQ128" s="15">
        <f>_xll.OneStreamExcelAddIn.XFFunctions.XFGetCell("TRUE", "CONSOL", $D$3,"TOT_Entity","Aggregated","Budget_Working",[1]Setup!C12,"PERIODIC",$B128,"TOPFLOW","TOP","TOP","30",$C128,"top3","Open_Acute_DIV1","TOP5","TOP6","REPORTED","TOP8")</f>
        <v>37.631999999999998</v>
      </c>
      <c r="BR128" s="15">
        <f t="shared" si="328"/>
        <v>-37.631999999999998</v>
      </c>
      <c r="BS128" s="40">
        <f t="shared" si="329"/>
        <v>-1</v>
      </c>
      <c r="BU128" s="15">
        <f>_xll.OneStreamExcelAddIn.XFFunctions.XFGetCell("TRUE", "CONSOL", $D$3,"TOT_Entity","USD","Actual",[1]Setup!C13,"PERIODIC",$B128,"TOPFLOW","TOP","TOP","30",$C128,"top3","Open_Acute_DIV1","TOP5","TOP6","REPORTED","TOP8")</f>
        <v>0</v>
      </c>
      <c r="BV128" s="15">
        <f>_xll.OneStreamExcelAddIn.XFFunctions.XFGetCell("TRUE", "CONSOL", $D$3,"TOT_Entity","Aggregated","Budget_Working",[1]Setup!C13,"PERIODIC",$B128,"TOPFLOW","TOP","TOP","30",$C128,"top3","Open_Acute_DIV1","TOP5","TOP6","REPORTED","TOP8")</f>
        <v>38.200000000000003</v>
      </c>
      <c r="BW128" s="15">
        <f t="shared" si="330"/>
        <v>-38.200000000000003</v>
      </c>
      <c r="BX128" s="40">
        <f t="shared" si="331"/>
        <v>-1</v>
      </c>
      <c r="BZ128" s="15">
        <f>_xll.OneStreamExcelAddIn.XFFunctions.XFGetCell("TRUE", "CONSOL", $D$3,"TOT_Entity","USD","Actual",[1]Setup!C14,"PERIODIC",$B128,"TOPFLOW","TOP","TOP","30",$C128,"top3","Open_Acute_DIV1","TOP5","TOP6","REPORTED","TOP8")</f>
        <v>0</v>
      </c>
      <c r="CA128" s="15">
        <f>_xll.OneStreamExcelAddIn.XFFunctions.XFGetCell("TRUE", "CONSOL", $D$3,"TOT_Entity","Aggregated","Budget_Working",[1]Setup!C14,"PERIODIC",$B128,"TOPFLOW","TOP","TOP","30",$C128,"top3","Open_Acute_DIV1","TOP5","TOP6","REPORTED","TOP8")</f>
        <v>0</v>
      </c>
      <c r="CB128" s="15">
        <f t="shared" si="332"/>
        <v>0</v>
      </c>
      <c r="CC128" s="40">
        <f t="shared" si="333"/>
        <v>0</v>
      </c>
      <c r="CE128" s="15">
        <f>_xll.OneStreamExcelAddIn.XFFunctions.XFGetCell("TRUE", "CONSOL", $D$3,"TOT_Entity","USD","Actual",[1]Setup!C15,"PERIODIC",$B128,"TOPFLOW","TOP","TOP","30",$C128,"top3","Open_Acute_DIV1","TOP5","TOP6","REPORTED","TOP8")</f>
        <v>0</v>
      </c>
      <c r="CF128" s="15">
        <f>_xll.OneStreamExcelAddIn.XFFunctions.XFGetCell("TRUE", "CONSOL", $D$3,"TOT_Entity","Aggregated","Budget_Working",[1]Setup!C15,"PERIODIC",$B128,"TOPFLOW","TOP","TOP","30",$C128,"top3","Open_Acute_DIV1","TOP5","TOP6","REPORTED","TOP8")</f>
        <v>0</v>
      </c>
      <c r="CG128" s="15">
        <f t="shared" si="334"/>
        <v>0</v>
      </c>
      <c r="CH128" s="40">
        <f t="shared" si="335"/>
        <v>0</v>
      </c>
      <c r="CI128" s="15"/>
      <c r="CJ128" s="15">
        <f>_xll.OneStreamExcelAddIn.XFFunctions.XFGetCell("TRUE", "CONSOL", $D$3,"TOT_Entity","USD","Actual",[1]Setup!C4,"PERIODIC",$B128,"TOPFLOW","TOP","TOP","30",$C128,"top3","Open_Acute_DIV1","TOP5","TOP6","REPORTED","TOP8")</f>
        <v>42</v>
      </c>
      <c r="CK128" s="15">
        <f>_xll.OneStreamExcelAddIn.XFFunctions.XFGetCell("TRUE", "CONSOL", $D$3,"TOT_Entity","USD","Actual",[1]Setup!C5,"PERIODIC",$B128,"TOPFLOW","TOP","TOP","30",$C128,"top3","Open_Acute_DIV1","TOP5","TOP6","REPORTED","TOP8")</f>
        <v>36</v>
      </c>
      <c r="CL128" s="15">
        <f>_xll.OneStreamExcelAddIn.XFFunctions.XFGetCell("TRUE", "CONSOL", $D$3,"TOT_Entity","USD","Actual",[1]Setup!C6,"PERIODIC",$B128,"TOPFLOW","TOP","TOP","30",$C128,"top3","Open_Acute_DIV1","TOP5","TOP6","REPORTED","TOP8")</f>
        <v>43</v>
      </c>
      <c r="CM128" s="15">
        <f>_xll.OneStreamExcelAddIn.XFFunctions.XFGetCell("TRUE", "CONSOL", $D$3,"TOT_Entity","USD","Actual",[1]Setup!C7,"PERIODIC",$B128,"TOPFLOW","TOP","TOP","30",$C128,"top3","Open_Acute_DIV1","TOP5","TOP6","REPORTED","TOP8")</f>
        <v>31</v>
      </c>
      <c r="CN128" s="15">
        <f>_xll.OneStreamExcelAddIn.XFFunctions.XFGetCell("TRUE", "CONSOL", $D$3,"TOT_Entity","USD","Actual",[1]Setup!C8,"PERIODIC",$B128,"TOPFLOW","TOP","TOP","30",$C128,"top3","Open_Acute_DIV1","TOP5","TOP6","REPORTED","TOP8")</f>
        <v>-152</v>
      </c>
      <c r="CO128" s="15">
        <f>_xll.OneStreamExcelAddIn.XFFunctions.XFGetCell("TRUE", "CONSOL", $D$3,"TOT_Entity","USD","Actual",[1]Setup!C9,"PERIODIC",$B128,"TOPFLOW","TOP","TOP","30",$C128,"top3","Open_Acute_DIV1","TOP5","TOP6","REPORTED","TOP8")</f>
        <v>0</v>
      </c>
      <c r="CP128" s="15">
        <f>_xll.OneStreamExcelAddIn.XFFunctions.XFGetCell("TRUE", "CONSOL", $D$3,"TOT_Entity","USD","Actual",[1]Setup!C10,"PERIODIC",$B128,"TOPFLOW","TOP","TOP","30",$C128,"top3","Open_Acute_DIV1","TOP5","TOP6","REPORTED","TOP8")</f>
        <v>0</v>
      </c>
      <c r="CQ128" s="15">
        <f>_xll.OneStreamExcelAddIn.XFFunctions.XFGetCell("TRUE", "CONSOL", $D$3,"TOT_Entity","USD","Actual",[1]Setup!C11,"PERIODIC",$B128,"TOPFLOW","TOP","TOP","30",$C128,"top3","Open_Acute_DIV1","TOP5","TOP6","REPORTED","TOP8")</f>
        <v>0</v>
      </c>
      <c r="CR128" s="15">
        <f>_xll.OneStreamExcelAddIn.XFFunctions.XFGetCell("TRUE", "CONSOL", $D$3,"TOT_Entity","USD","Actual",[1]Setup!C12,"PERIODIC",$B128,"TOPFLOW","TOP","TOP","30",$C128,"top3","Open_Acute_DIV1","TOP5","TOP6","REPORTED","TOP8")</f>
        <v>0</v>
      </c>
      <c r="CS128" s="15">
        <f>_xll.OneStreamExcelAddIn.XFFunctions.XFGetCell("TRUE", "CONSOL", $D$3,"TOT_Entity","USD","Actual",[1]Setup!C13,"PERIODIC",$B128,"TOPFLOW","TOP","TOP","30",$C128,"top3","Open_Acute_DIV1","TOP5","TOP6","REPORTED","TOP8")</f>
        <v>0</v>
      </c>
      <c r="CT128" s="15">
        <f>_xll.OneStreamExcelAddIn.XFFunctions.XFGetCell("TRUE", "CONSOL", $D$3,"TOT_Entity","USD","Actual",[1]Setup!C14,"PERIODIC",$B128,"TOPFLOW","TOP","TOP","30",$C128,"top3","Open_Acute_DIV1","TOP5","TOP6","REPORTED","TOP8")</f>
        <v>0</v>
      </c>
      <c r="CU128" s="15">
        <f>_xll.OneStreamExcelAddIn.XFFunctions.XFGetCell("TRUE", "CONSOL", $D$3,"TOT_Entity","USD","Actual",[1]Setup!C15,"PERIODIC",$B128,"TOPFLOW","TOP","TOP","30",$C128,"top3","Open_Acute_DIV1","TOP5","TOP6","REPORTED","TOP8")</f>
        <v>0</v>
      </c>
      <c r="CV128" s="15"/>
      <c r="CW128" s="15">
        <f>_xll.OneStreamExcelAddIn.XFFunctions.XFGetCell("TRUE", "CONSOL", $D$3,"TOT_Entity","USD","Actual",[1]Setup!C17,"PERIODIC",$B128,"TOPFLOW","TOP","TOP","30",$C128,"top3","Open_Acute_DIV1","TOP5","TOP6","REPORTED","TOP8")</f>
        <v>24</v>
      </c>
      <c r="CX128" s="15">
        <f>_xll.OneStreamExcelAddIn.XFFunctions.XFGetCell("TRUE", "CONSOL", $D$3,"TOT_Entity","USD","Actual",[1]Setup!C18,"PERIODIC",$B128,"TOPFLOW","TOP","TOP","30",$C128,"top3","Open_Acute_DIV1","TOP5","TOP6","REPORTED","TOP8")</f>
        <v>30</v>
      </c>
      <c r="CY128" s="15">
        <f>_xll.OneStreamExcelAddIn.XFFunctions.XFGetCell("TRUE", "CONSOL", $D$3,"TOT_Entity","USD","Actual",[1]Setup!C19,"PERIODIC",$B128,"TOPFLOW","TOP","TOP","30",$C128,"top3","Open_Acute_DIV1","TOP5","TOP6","REPORTED","TOP8")</f>
        <v>37</v>
      </c>
      <c r="CZ128" s="15">
        <f>_xll.OneStreamExcelAddIn.XFFunctions.XFGetCell("TRUE", "CONSOL", $D$3,"TOT_Entity","USD","Actual",[1]Setup!C20,"PERIODIC",$B128,"TOPFLOW","TOP","TOP","30",$C128,"top3","Open_Acute_DIV1","TOP5","TOP6","REPORTED","TOP8")</f>
        <v>37</v>
      </c>
      <c r="DA128" s="15">
        <f>_xll.OneStreamExcelAddIn.XFFunctions.XFGetCell("TRUE", "CONSOL", $D$3,"TOT_Entity","USD","Actual",[1]Setup!C21,"PERIODIC",$B128,"TOPFLOW","TOP","TOP","30",$C128,"top3","Open_Acute_DIV1","TOP5","TOP6","REPORTED","TOP8")</f>
        <v>52</v>
      </c>
      <c r="DB128" s="15">
        <f>_xll.OneStreamExcelAddIn.XFFunctions.XFGetCell("TRUE", "CONSOL", $D$3,"TOT_Entity","USD","Actual",[1]Setup!C22,"PERIODIC",$B128,"TOPFLOW","TOP","TOP","30",$C128,"top3","Open_Acute_DIV1","TOP5","TOP6","REPORTED","TOP8")</f>
        <v>55</v>
      </c>
      <c r="DC128" s="15">
        <f>_xll.OneStreamExcelAddIn.XFFunctions.XFGetCell("TRUE", "CONSOL", $D$3,"TOT_Entity","USD","Actual",[1]Setup!C23,"PERIODIC",$B128,"TOPFLOW","TOP","TOP","30",$C128,"top3","Open_Acute_DIV1","TOP5","TOP6","REPORTED","TOP8")</f>
        <v>63</v>
      </c>
      <c r="DD128" s="15">
        <f>_xll.OneStreamExcelAddIn.XFFunctions.XFGetCell("TRUE", "CONSOL", $D$3,"TOT_Entity","USD","Actual",[1]Setup!C24,"PERIODIC",$B128,"TOPFLOW","TOP","TOP","30",$C128,"top3","Open_Acute_DIV1","TOP5","TOP6","REPORTED","TOP8")</f>
        <v>46</v>
      </c>
      <c r="DE128" s="15">
        <f>_xll.OneStreamExcelAddIn.XFFunctions.XFGetCell("TRUE", "CONSOL", $D$3,"TOT_Entity","USD","Actual",[1]Setup!C25,"PERIODIC",$B128,"TOPFLOW","TOP","TOP","30",$C128,"top3","Open_Acute_DIV1","TOP5","TOP6","REPORTED","TOP8")</f>
        <v>40</v>
      </c>
      <c r="DF128" s="15">
        <f>_xll.OneStreamExcelAddIn.XFFunctions.XFGetCell("TRUE", "CONSOL", $D$3,"TOT_Entity","USD","Actual",[1]Setup!C26,"PERIODIC",$B128,"TOPFLOW","TOP","TOP","30",$C128,"top3","Open_Acute_DIV1","TOP5","TOP6","REPORTED","TOP8")</f>
        <v>41</v>
      </c>
      <c r="DG128" s="15">
        <f>_xll.OneStreamExcelAddIn.XFFunctions.XFGetCell("TRUE", "CONSOL", $D$3,"TOT_Entity","USD","Actual",[1]Setup!C27,"PERIODIC",$B128,"TOPFLOW","TOP","TOP","30",$C128,"top3","Open_Acute_DIV1","TOP5","TOP6","REPORTED","TOP8")</f>
        <v>31</v>
      </c>
      <c r="DH128" s="15">
        <f>_xll.OneStreamExcelAddIn.XFFunctions.XFGetCell("TRUE", "CONSOL", $D$3,"TOT_Entity","USD","Actual",[1]Setup!C28,"PERIODIC",$B128,"TOPFLOW","TOP","TOP","30",$C128,"top3","Open_Acute_DIV1","TOP5","TOP6","REPORTED","TOP8")</f>
        <v>33</v>
      </c>
      <c r="DI128" s="15"/>
      <c r="DJ128" s="15">
        <f>_xll.OneStreamExcelAddIn.XFFunctions.XFGetCell("TRUE", "CONSOL", $D$3,"TOT_Entity","Aggregated","Budget_Working",[1]Setup!C4,"PERIODIC",$B128,"TOPFLOW","TOP","TOP","30",$C128,"top3","Open_Acute_DIV1","TOP5","TOP6","REPORTED","TOP8")</f>
        <v>26.8</v>
      </c>
      <c r="DK128" s="15">
        <f>_xll.OneStreamExcelAddIn.XFFunctions.XFGetCell("TRUE", "CONSOL", $D$3,"TOT_Entity","Aggregated","Budget_Working",[1]Setup!C5,"PERIODIC",$B128,"TOPFLOW","TOP","TOP","30",$C128,"top3","Open_Acute_DIV1","TOP5","TOP6","REPORTED","TOP8")</f>
        <v>32.752981650000002</v>
      </c>
      <c r="DL128" s="15">
        <f>_xll.OneStreamExcelAddIn.XFFunctions.XFGetCell("TRUE", "CONSOL", $D$3,"TOT_Entity","Aggregated","Budget_Working",[1]Setup!C6,"PERIODIC",$B128,"TOPFLOW","TOP","TOP","30",$C128,"top3","Open_Acute_DIV1","TOP5","TOP6","REPORTED","TOP8")</f>
        <v>40.383547315999998</v>
      </c>
      <c r="DM128" s="15">
        <f>_xll.OneStreamExcelAddIn.XFFunctions.XFGetCell("TRUE", "CONSOL", $D$3,"TOT_Entity","Aggregated","Budget_Working",[1]Setup!C7,"PERIODIC",$B128,"TOPFLOW","TOP","TOP","30",$C128,"top3","Open_Acute_DIV1","TOP5","TOP6","REPORTED","TOP8")</f>
        <v>40.813705237999997</v>
      </c>
      <c r="DN128" s="15">
        <f>_xll.OneStreamExcelAddIn.XFFunctions.XFGetCell("TRUE", "CONSOL", $D$3,"TOT_Entity","Aggregated","Budget_Working",[1]Setup!C8,"PERIODIC",$B128,"TOPFLOW","TOP","TOP","30",$C128,"top3","Open_Acute_DIV1","TOP5","TOP6","REPORTED","TOP8")</f>
        <v>56.077941174999999</v>
      </c>
      <c r="DO128" s="15">
        <f>_xll.OneStreamExcelAddIn.XFFunctions.XFGetCell("TRUE", "CONSOL", $D$3,"TOT_Entity","Aggregated","Budget_Working",[1]Setup!C9,"PERIODIC",$B128,"TOPFLOW","TOP","TOP","30",$C128,"top3","Open_Acute_DIV1","TOP5","TOP6","REPORTED","TOP8")</f>
        <v>59.919460188999999</v>
      </c>
      <c r="DP128" s="15">
        <f>_xll.OneStreamExcelAddIn.XFFunctions.XFGetCell("TRUE", "CONSOL", $D$3,"TOT_Entity","Aggregated","Budget_Working",[1]Setup!C10,"PERIODIC",$B128,"TOPFLOW","TOP","TOP","30",$C128,"top3","Open_Acute_DIV1","TOP5","TOP6","REPORTED","TOP8")</f>
        <v>60.937560883000003</v>
      </c>
      <c r="DQ128" s="15">
        <f>_xll.OneStreamExcelAddIn.XFFunctions.XFGetCell("TRUE", "CONSOL", $D$3,"TOT_Entity","Aggregated","Budget_Working",[1]Setup!C11,"PERIODIC",$B128,"TOPFLOW","TOP","TOP","30",$C128,"top3","Open_Acute_DIV1","TOP5","TOP6","REPORTED","TOP8")</f>
        <v>35.032499999999999</v>
      </c>
      <c r="DR128" s="15">
        <f>_xll.OneStreamExcelAddIn.XFFunctions.XFGetCell("TRUE", "CONSOL", $D$3,"TOT_Entity","Aggregated","Budget_Working",[1]Setup!C12,"PERIODIC",$B128,"TOPFLOW","TOP","TOP","30",$C128,"top3","Open_Acute_DIV1","TOP5","TOP6","REPORTED","TOP8")</f>
        <v>37.631999999999998</v>
      </c>
      <c r="DS128" s="15">
        <f>_xll.OneStreamExcelAddIn.XFFunctions.XFGetCell("TRUE", "CONSOL", $D$3,"TOT_Entity","Aggregated","Budget_Working",[1]Setup!C13,"PERIODIC",$B128,"TOPFLOW","TOP","TOP","30",$C128,"top3","Open_Acute_DIV1","TOP5","TOP6","REPORTED","TOP8")</f>
        <v>38.200000000000003</v>
      </c>
      <c r="DT128" s="15">
        <f>_xll.OneStreamExcelAddIn.XFFunctions.XFGetCell("TRUE", "CONSOL", $D$3,"TOT_Entity","Aggregated","Budget_Working",[1]Setup!C14,"PERIODIC",$B128,"TOPFLOW","TOP","TOP","30",$C128,"top3","Open_Acute_DIV1","TOP5","TOP6","REPORTED","TOP8")</f>
        <v>0</v>
      </c>
      <c r="DU128" s="15">
        <f>_xll.OneStreamExcelAddIn.XFFunctions.XFGetCell("TRUE", "CONSOL", $D$3,"TOT_Entity","Aggregated","Budget_Working",[1]Setup!C15,"PERIODIC",$B128,"TOPFLOW","TOP","TOP","30",$C128,"top3","Open_Acute_DIV1","TOP5","TOP6","REPORTED","TOP8")</f>
        <v>0</v>
      </c>
      <c r="DV128" s="15"/>
      <c r="DW128" s="15">
        <f>_xll.OneStreamExcelAddIn.XFFunctions.XFGetCell("TRUE", "CONSOL", $D$3,"TOT_Entity","USD","Budget_Final",[1]Setup!C17,"PERIODIC",$B128,"TOPFLOW","TOP","TOP","30",$C128,"top3","Open_Acute_DIV1","TOP5","TOP6","REPORTED","TOP8")</f>
        <v>61</v>
      </c>
      <c r="DX128" s="15">
        <f>_xll.OneStreamExcelAddIn.XFFunctions.XFGetCell("TRUE", "CONSOL", $D$3,"TOT_Entity","USD","Budget_Final",[1]Setup!C18,"PERIODIC",$B128,"TOPFLOW","TOP","TOP","30",$C128,"top3","Open_Acute_DIV1","TOP5","TOP6","REPORTED","TOP8")</f>
        <v>55</v>
      </c>
      <c r="DY128" s="15">
        <f>_xll.OneStreamExcelAddIn.XFFunctions.XFGetCell("TRUE", "CONSOL", $D$3,"TOT_Entity","USD","Budget_Final",[1]Setup!C19,"PERIODIC",$B128,"TOPFLOW","TOP","TOP","30",$C128,"top3","Open_Acute_DIV1","TOP5","TOP6","REPORTED","TOP8")</f>
        <v>61</v>
      </c>
      <c r="DZ128" s="15">
        <f>_xll.OneStreamExcelAddIn.XFFunctions.XFGetCell("TRUE", "CONSOL", $D$3,"TOT_Entity","USD","Budget_Final",[1]Setup!C20,"PERIODIC",$B128,"TOPFLOW","TOP","TOP","30",$C128,"top3","Open_Acute_DIV1","TOP5","TOP6","REPORTED","TOP8")</f>
        <v>59</v>
      </c>
      <c r="EA128" s="15">
        <f>_xll.OneStreamExcelAddIn.XFFunctions.XFGetCell("TRUE", "CONSOL", $D$3,"TOT_Entity","USD","Budget_Final",[1]Setup!C21,"PERIODIC",$B128,"TOPFLOW","TOP","TOP","30",$C128,"top3","Open_Acute_DIV1","TOP5","TOP6","REPORTED","TOP8")</f>
        <v>61</v>
      </c>
      <c r="EB128" s="15">
        <f>_xll.OneStreamExcelAddIn.XFFunctions.XFGetCell("TRUE", "CONSOL", $D$3,"TOT_Entity","USD","Budget_Final",[1]Setup!C22,"PERIODIC",$B128,"TOPFLOW","TOP","TOP","30",$C128,"top3","Open_Acute_DIV1","TOP5","TOP6","REPORTED","TOP8")</f>
        <v>59</v>
      </c>
      <c r="EC128" s="15">
        <f>_xll.OneStreamExcelAddIn.XFFunctions.XFGetCell("TRUE", "CONSOL", $D$3,"TOT_Entity","USD","Budget_Final",[1]Setup!C23,"PERIODIC",$B128,"TOPFLOW","TOP","TOP","30",$C128,"top3","Open_Acute_DIV1","TOP5","TOP6","REPORTED","TOP8")</f>
        <v>61</v>
      </c>
      <c r="ED128" s="15">
        <f>_xll.OneStreamExcelAddIn.XFFunctions.XFGetCell("TRUE", "CONSOL", $D$3,"TOT_Entity","USD","Budget_Final",[1]Setup!C24,"PERIODIC",$B128,"TOPFLOW","TOP","TOP","30",$C128,"top3","Open_Acute_DIV1","TOP5","TOP6","REPORTED","TOP8")</f>
        <v>62</v>
      </c>
      <c r="EE128" s="15">
        <f>_xll.OneStreamExcelAddIn.XFFunctions.XFGetCell("TRUE", "CONSOL", $D$3,"TOT_Entity","USD","Budget_Final",[1]Setup!C25,"PERIODIC",$B128,"TOPFLOW","TOP","TOP","30",$C128,"top3","Open_Acute_DIV1","TOP5","TOP6","REPORTED","TOP8")</f>
        <v>59</v>
      </c>
      <c r="EF128" s="15">
        <f>_xll.OneStreamExcelAddIn.XFFunctions.XFGetCell("TRUE", "CONSOL", $D$3,"TOT_Entity","USD","Budget_Final",[1]Setup!C26,"PERIODIC",$B128,"TOPFLOW","TOP","TOP","30",$C128,"top3","Open_Acute_DIV1","TOP5","TOP6","REPORTED","TOP8")</f>
        <v>61</v>
      </c>
      <c r="EG128" s="15">
        <f>_xll.OneStreamExcelAddIn.XFFunctions.XFGetCell("TRUE", "CONSOL", $D$3,"TOT_Entity","USD","Budget_Final",[1]Setup!C27,"PERIODIC",$B128,"TOPFLOW","TOP","TOP","30",$C128,"top3","Open_Acute_DIV1","TOP5","TOP6","REPORTED","TOP8")</f>
        <v>59</v>
      </c>
      <c r="EH128" s="15">
        <f>_xll.OneStreamExcelAddIn.XFFunctions.XFGetCell("TRUE", "CONSOL", $D$3,"TOT_Entity","USD","Budget_Final",[1]Setup!C28,"PERIODIC",$B128,"TOPFLOW","TOP","TOP","30",$C128,"top3","Open_Acute_DIV1","TOP5","TOP6","REPORTED","TOP8")</f>
        <v>61</v>
      </c>
    </row>
    <row r="129" spans="2:138" outlineLevel="1" x14ac:dyDescent="0.25">
      <c r="B129" s="51">
        <v>91001</v>
      </c>
      <c r="C129" s="51"/>
      <c r="D129" t="s">
        <v>179</v>
      </c>
      <c r="E129" s="15">
        <f>_xll.OneStreamExcelAddIn.XFFunctions.XFGetCell("TRUE", "CONSOL", $D$3,"TOT_Entity","USD","Actual",$E$3,"PERIODIC",$B129,"TOPFLOW","TOP","TOP","30",$C129,"top3","Open_Acute_DIV1","TOP5","TOP6","REPORTED","TOP8")</f>
        <v>101</v>
      </c>
      <c r="F129" s="15">
        <f>_xll.OneStreamExcelAddIn.XFFunctions.XFGetCell("TRUE", "CONSOL", $D$3,"TOT_Entity","Aggregated","Budget_Working",$E$3,"PERIODIC",$B129,"TOPFLOW","TOP","TOP","30",$C129,"top3","Open_Acute_DIV1","TOP5","TOP6","REPORTED","TOP8")</f>
        <v>145</v>
      </c>
      <c r="G129" s="15">
        <f t="shared" si="307"/>
        <v>-44</v>
      </c>
      <c r="H129" s="55">
        <f>IFERROR(G129/F129,0)</f>
        <v>-0.30344827586206896</v>
      </c>
      <c r="I129" s="41"/>
      <c r="J129" s="15">
        <f>_xll.OneStreamExcelAddIn.XFFunctions.XFGetCell("TRUE", "CONSOL", $D$3,"TOT_Entity","USD","Actual",$E$3,"YTD",$B129,"TOPFLOW","TOP","TOP","30",$C129,"top3","Open_Acute_DIV1","TOP5","TOP6","REPORTED","TOP8")</f>
        <v>468</v>
      </c>
      <c r="K129" s="15">
        <f>_xll.OneStreamExcelAddIn.XFFunctions.XFGetCell("TRUE", "CONSOL", $D$3,"TOT_Entity","Aggregated","Budget_Working",$E$3,"YTD",$B129,"TOPFLOW","TOP","TOP","30",$C129,"top3","Open_Acute_DIV1","TOP5","TOP6","REPORTED","TOP8")</f>
        <v>527</v>
      </c>
      <c r="L129" s="15">
        <f t="shared" si="308"/>
        <v>-59</v>
      </c>
      <c r="M129" s="40">
        <f>IFERROR(L129/K129,0)</f>
        <v>-0.11195445920303605</v>
      </c>
      <c r="N129" s="41"/>
      <c r="O129" s="15">
        <f>_xll.OneStreamExcelAddIn.XFFunctions.XFGetCell("TRUE", "CONSOL", $D$3,"TOT_Entity","USD","Actual",$F$3,"YTD",$B129,"TOPFLOW","TOP","TOP","30",$C129,"top3","Open_Acute_DIV1","TOP5","TOP6","REPORTED","TOP8")</f>
        <v>480</v>
      </c>
      <c r="P129" s="46">
        <f>_xll.OneStreamExcelAddIn.XFFunctions.XFGetCell("TRUE", "CONSOL", $D$3,"TOT_Entity","USD","Actual",$E$3,"YTD",$B129,"TOPFLOW","TOP","TOP","30",$C129,"top3","Open_Acute_DIV1","TOP5","TOP6","REPORTED","VAR_BW_PY_Actual")</f>
        <v>-12</v>
      </c>
      <c r="Q129" s="40">
        <f t="shared" si="309"/>
        <v>-2.5000000000000001E-2</v>
      </c>
      <c r="R129" s="41"/>
      <c r="S129" s="15">
        <f>_xll.OneStreamExcelAddIn.XFFunctions.XFGetCell("TRUE", "CONSOL", $D$3,"TOT_Entity","USD","MIDFCST",$E$3,"MTD",$B129,"TOPFLOW","TOP","TOP","30",$C129,"top3","Open_Acute_DIV1","TOP5","TOP6","REPORTED","TOP8")</f>
        <v>0</v>
      </c>
      <c r="T129" s="15">
        <f t="shared" si="310"/>
        <v>101</v>
      </c>
      <c r="U129" s="40">
        <f t="shared" si="311"/>
        <v>0</v>
      </c>
      <c r="V129" s="41"/>
      <c r="W129" s="42"/>
      <c r="X129" s="43"/>
      <c r="Y129" s="42"/>
      <c r="Z129" s="44"/>
      <c r="AB129" s="15">
        <f>_xll.OneStreamExcelAddIn.XFFunctions.XFGetCell("TRUE", "CONSOL", $D$3,"TOT_Entity","USD","Actual",[1]Setup!C4,"PERIODIC",$B129,"TOPFLOW","TOP","TOP","30",$C129,"top3","Open_Acute_DIV1","TOP5","TOP6","REPORTED","TOP8")</f>
        <v>124</v>
      </c>
      <c r="AC129" s="15">
        <f>_xll.OneStreamExcelAddIn.XFFunctions.XFGetCell("TRUE", "CONSOL", $D$3,"TOT_Entity","Aggregated","Budget_Working",[1]Setup!C4,"PERIODIC",$B129,"TOPFLOW","TOP","TOP","30",$C129,"top3","Open_Acute_DIV1","TOP5","TOP6","REPORTED","TOP8")</f>
        <v>67</v>
      </c>
      <c r="AD129" s="15">
        <f t="shared" si="312"/>
        <v>57</v>
      </c>
      <c r="AE129" s="40">
        <f t="shared" si="313"/>
        <v>0.85074626865671643</v>
      </c>
      <c r="AG129" s="15">
        <f>_xll.OneStreamExcelAddIn.XFFunctions.XFGetCell("TRUE", "CONSOL", $D$3,"TOT_Entity","USD","Actual",[1]Setup!C5,"PERIODIC",$B129,"TOPFLOW","TOP","TOP","30",$C129,"top3","Open_Acute_DIV1","TOP5","TOP6","REPORTED","TOP8")</f>
        <v>116</v>
      </c>
      <c r="AH129" s="15">
        <f>_xll.OneStreamExcelAddIn.XFFunctions.XFGetCell("TRUE", "CONSOL", $D$3,"TOT_Entity","Aggregated","Budget_Working",[1]Setup!C5,"PERIODIC",$B129,"TOPFLOW","TOP","TOP","30",$C129,"top3","Open_Acute_DIV1","TOP5","TOP6","REPORTED","TOP8")</f>
        <v>129</v>
      </c>
      <c r="AI129" s="15">
        <f t="shared" si="314"/>
        <v>-13</v>
      </c>
      <c r="AJ129" s="40">
        <f t="shared" si="315"/>
        <v>-0.10077519379844961</v>
      </c>
      <c r="AL129" s="15">
        <f>_xll.OneStreamExcelAddIn.XFFunctions.XFGetCell("TRUE", "CONSOL", $D$3,"TOT_Entity","USD","Actual",[1]Setup!C6,"PERIODIC",$B129,"TOPFLOW","TOP","TOP","30",$C129,"top3","Open_Acute_DIV1","TOP5","TOP6","REPORTED","TOP8")</f>
        <v>127</v>
      </c>
      <c r="AM129" s="15">
        <f>_xll.OneStreamExcelAddIn.XFFunctions.XFGetCell("TRUE", "CONSOL", $D$3,"TOT_Entity","Aggregated","Budget_Working",[1]Setup!C6,"PERIODIC",$B129,"TOPFLOW","TOP","TOP","30",$C129,"top3","Open_Acute_DIV1","TOP5","TOP6","REPORTED","TOP8")</f>
        <v>186</v>
      </c>
      <c r="AN129" s="15">
        <f t="shared" si="316"/>
        <v>-59</v>
      </c>
      <c r="AO129" s="40">
        <f t="shared" si="317"/>
        <v>-0.31720430107526887</v>
      </c>
      <c r="AQ129" s="15">
        <f>_xll.OneStreamExcelAddIn.XFFunctions.XFGetCell("TRUE", "CONSOL", $D$3,"TOT_Entity","USD","Actual",[1]Setup!C7,"PERIODIC",$B129,"TOPFLOW","TOP","TOP","30",$C129,"top3","Open_Acute_DIV1","TOP5","TOP6","REPORTED","TOP8")</f>
        <v>101</v>
      </c>
      <c r="AR129" s="15">
        <f>_xll.OneStreamExcelAddIn.XFFunctions.XFGetCell("TRUE", "CONSOL", $D$3,"TOT_Entity","Aggregated","Budget_Working",[1]Setup!C7,"PERIODIC",$B129,"TOPFLOW","TOP","TOP","30",$C129,"top3","Open_Acute_DIV1","TOP5","TOP6","REPORTED","TOP8")</f>
        <v>145</v>
      </c>
      <c r="AS129" s="15">
        <f t="shared" si="318"/>
        <v>-44</v>
      </c>
      <c r="AT129" s="40">
        <f t="shared" si="319"/>
        <v>-0.30344827586206902</v>
      </c>
      <c r="AV129" s="15">
        <f>_xll.OneStreamExcelAddIn.XFFunctions.XFGetCell("TRUE", "CONSOL", $D$3,"TOT_Entity","USD","Actual",[1]Setup!C8,"PERIODIC",$B129,"TOPFLOW","TOP","TOP","30",$C129,"top3","Open_Acute_DIV1","TOP5","TOP6","REPORTED","TOP8")</f>
        <v>-468</v>
      </c>
      <c r="AW129" s="15">
        <f>_xll.OneStreamExcelAddIn.XFFunctions.XFGetCell("TRUE", "CONSOL", $D$3,"TOT_Entity","Aggregated","Budget_Working",[1]Setup!C8,"PERIODIC",$B129,"TOPFLOW","TOP","TOP","30",$C129,"top3","Open_Acute_DIV1","TOP5","TOP6","REPORTED","TOP8")</f>
        <v>180</v>
      </c>
      <c r="AX129" s="15">
        <f t="shared" si="320"/>
        <v>-648</v>
      </c>
      <c r="AY129" s="40">
        <f t="shared" si="321"/>
        <v>-3.6</v>
      </c>
      <c r="BA129" s="15">
        <f>_xll.OneStreamExcelAddIn.XFFunctions.XFGetCell("TRUE", "CONSOL", $D$3,"TOT_Entity","USD","Actual",[1]Setup!C9,"PERIODIC",$B129,"TOPFLOW","TOP","TOP","30",$C129,"top3","Open_Acute_DIV1","TOP5","TOP6","REPORTED","TOP8")</f>
        <v>0</v>
      </c>
      <c r="BB129" s="15">
        <f>_xll.OneStreamExcelAddIn.XFFunctions.XFGetCell("TRUE", "CONSOL", $D$3,"TOT_Entity","Aggregated","Budget_Working",[1]Setup!C9,"PERIODIC",$B129,"TOPFLOW","TOP","TOP","30",$C129,"top3","Open_Acute_DIV1","TOP5","TOP6","REPORTED","TOP8")</f>
        <v>208</v>
      </c>
      <c r="BC129" s="15">
        <f t="shared" si="322"/>
        <v>-208</v>
      </c>
      <c r="BD129" s="40">
        <f t="shared" si="323"/>
        <v>-1</v>
      </c>
      <c r="BF129" s="15">
        <f>_xll.OneStreamExcelAddIn.XFFunctions.XFGetCell("TRUE", "CONSOL", $D$3,"TOT_Entity","USD","Actual",[1]Setup!C10,"PERIODIC",$B129,"TOPFLOW","TOP","TOP","30",$C129,"top3","Open_Acute_DIV1","TOP5","TOP6","REPORTED","TOP8")</f>
        <v>0</v>
      </c>
      <c r="BG129" s="15">
        <f>_xll.OneStreamExcelAddIn.XFFunctions.XFGetCell("TRUE", "CONSOL", $D$3,"TOT_Entity","Aggregated","Budget_Working",[1]Setup!C10,"PERIODIC",$B129,"TOPFLOW","TOP","TOP","30",$C129,"top3","Open_Acute_DIV1","TOP5","TOP6","REPORTED","TOP8")</f>
        <v>233</v>
      </c>
      <c r="BH129" s="15">
        <f t="shared" si="324"/>
        <v>-233</v>
      </c>
      <c r="BI129" s="40">
        <f t="shared" si="325"/>
        <v>-1</v>
      </c>
      <c r="BK129" s="15">
        <f>_xll.OneStreamExcelAddIn.XFFunctions.XFGetCell("TRUE", "CONSOL", $D$3,"TOT_Entity","USD","Actual",[1]Setup!C11,"PERIODIC",$B129,"TOPFLOW","TOP","TOP","30",$C129,"top3","Open_Acute_DIV1","TOP5","TOP6","REPORTED","TOP8")</f>
        <v>0</v>
      </c>
      <c r="BL129" s="15">
        <f>_xll.OneStreamExcelAddIn.XFFunctions.XFGetCell("TRUE", "CONSOL", $D$3,"TOT_Entity","Aggregated","Budget_Working",[1]Setup!C11,"PERIODIC",$B129,"TOPFLOW","TOP","TOP","30",$C129,"top3","Open_Acute_DIV1","TOP5","TOP6","REPORTED","TOP8")</f>
        <v>173</v>
      </c>
      <c r="BM129" s="15">
        <f t="shared" si="326"/>
        <v>-173</v>
      </c>
      <c r="BN129" s="40">
        <f t="shared" si="327"/>
        <v>-1</v>
      </c>
      <c r="BP129" s="15">
        <f>_xll.OneStreamExcelAddIn.XFFunctions.XFGetCell("TRUE", "CONSOL", $D$3,"TOT_Entity","USD","Actual",[1]Setup!C12,"PERIODIC",$B129,"TOPFLOW","TOP","TOP","30",$C129,"top3","Open_Acute_DIV1","TOP5","TOP6","REPORTED","TOP8")</f>
        <v>0</v>
      </c>
      <c r="BQ129" s="15">
        <f>_xll.OneStreamExcelAddIn.XFFunctions.XFGetCell("TRUE", "CONSOL", $D$3,"TOT_Entity","Aggregated","Budget_Working",[1]Setup!C12,"PERIODIC",$B129,"TOPFLOW","TOP","TOP","30",$C129,"top3","Open_Acute_DIV1","TOP5","TOP6","REPORTED","TOP8")</f>
        <v>196</v>
      </c>
      <c r="BR129" s="15">
        <f t="shared" si="328"/>
        <v>-196</v>
      </c>
      <c r="BS129" s="40">
        <f t="shared" si="329"/>
        <v>-1</v>
      </c>
      <c r="BU129" s="15">
        <f>_xll.OneStreamExcelAddIn.XFFunctions.XFGetCell("TRUE", "CONSOL", $D$3,"TOT_Entity","USD","Actual",[1]Setup!C13,"PERIODIC",$B129,"TOPFLOW","TOP","TOP","30",$C129,"top3","Open_Acute_DIV1","TOP5","TOP6","REPORTED","TOP8")</f>
        <v>0</v>
      </c>
      <c r="BV129" s="15">
        <f>_xll.OneStreamExcelAddIn.XFFunctions.XFGetCell("TRUE", "CONSOL", $D$3,"TOT_Entity","Aggregated","Budget_Working",[1]Setup!C13,"PERIODIC",$B129,"TOPFLOW","TOP","TOP","30",$C129,"top3","Open_Acute_DIV1","TOP5","TOP6","REPORTED","TOP8")</f>
        <v>191</v>
      </c>
      <c r="BW129" s="15">
        <f t="shared" si="330"/>
        <v>-191</v>
      </c>
      <c r="BX129" s="40">
        <f t="shared" si="331"/>
        <v>-1</v>
      </c>
      <c r="BZ129" s="15">
        <f>_xll.OneStreamExcelAddIn.XFFunctions.XFGetCell("TRUE", "CONSOL", $D$3,"TOT_Entity","USD","Actual",[1]Setup!C14,"PERIODIC",$B129,"TOPFLOW","TOP","TOP","30",$C129,"top3","Open_Acute_DIV1","TOP5","TOP6","REPORTED","TOP8")</f>
        <v>0</v>
      </c>
      <c r="CA129" s="15">
        <f>_xll.OneStreamExcelAddIn.XFFunctions.XFGetCell("TRUE", "CONSOL", $D$3,"TOT_Entity","Aggregated","Budget_Working",[1]Setup!C14,"PERIODIC",$B129,"TOPFLOW","TOP","TOP","30",$C129,"top3","Open_Acute_DIV1","TOP5","TOP6","REPORTED","TOP8")</f>
        <v>127</v>
      </c>
      <c r="CB129" s="15">
        <f t="shared" si="332"/>
        <v>-127</v>
      </c>
      <c r="CC129" s="40">
        <f t="shared" si="333"/>
        <v>-1</v>
      </c>
      <c r="CE129" s="15">
        <f>_xll.OneStreamExcelAddIn.XFFunctions.XFGetCell("TRUE", "CONSOL", $D$3,"TOT_Entity","USD","Actual",[1]Setup!C15,"PERIODIC",$B129,"TOPFLOW","TOP","TOP","30",$C129,"top3","Open_Acute_DIV1","TOP5","TOP6","REPORTED","TOP8")</f>
        <v>0</v>
      </c>
      <c r="CF129" s="15">
        <f>_xll.OneStreamExcelAddIn.XFFunctions.XFGetCell("TRUE", "CONSOL", $D$3,"TOT_Entity","Aggregated","Budget_Working",[1]Setup!C15,"PERIODIC",$B129,"TOPFLOW","TOP","TOP","30",$C129,"top3","Open_Acute_DIV1","TOP5","TOP6","REPORTED","TOP8")</f>
        <v>120</v>
      </c>
      <c r="CG129" s="15">
        <f t="shared" si="334"/>
        <v>-120</v>
      </c>
      <c r="CH129" s="40">
        <f t="shared" si="335"/>
        <v>-1</v>
      </c>
      <c r="CI129" s="15"/>
      <c r="CJ129" s="15">
        <f>_xll.OneStreamExcelAddIn.XFFunctions.XFGetCell("TRUE", "CONSOL", $D$3,"TOT_Entity","USD","Actual",[1]Setup!C4,"PERIODIC",$B129,"TOPFLOW","TOP","TOP","30",$C129,"top3","Open_Acute_DIV1","TOP5","TOP6","REPORTED","TOP8")</f>
        <v>124</v>
      </c>
      <c r="CK129" s="15">
        <f>_xll.OneStreamExcelAddIn.XFFunctions.XFGetCell("TRUE", "CONSOL", $D$3,"TOT_Entity","USD","Actual",[1]Setup!C5,"PERIODIC",$B129,"TOPFLOW","TOP","TOP","30",$C129,"top3","Open_Acute_DIV1","TOP5","TOP6","REPORTED","TOP8")</f>
        <v>116</v>
      </c>
      <c r="CL129" s="15">
        <f>_xll.OneStreamExcelAddIn.XFFunctions.XFGetCell("TRUE", "CONSOL", $D$3,"TOT_Entity","USD","Actual",[1]Setup!C6,"PERIODIC",$B129,"TOPFLOW","TOP","TOP","30",$C129,"top3","Open_Acute_DIV1","TOP5","TOP6","REPORTED","TOP8")</f>
        <v>127</v>
      </c>
      <c r="CM129" s="15">
        <f>_xll.OneStreamExcelAddIn.XFFunctions.XFGetCell("TRUE", "CONSOL", $D$3,"TOT_Entity","USD","Actual",[1]Setup!C7,"PERIODIC",$B129,"TOPFLOW","TOP","TOP","30",$C129,"top3","Open_Acute_DIV1","TOP5","TOP6","REPORTED","TOP8")</f>
        <v>101</v>
      </c>
      <c r="CN129" s="15">
        <f>_xll.OneStreamExcelAddIn.XFFunctions.XFGetCell("TRUE", "CONSOL", $D$3,"TOT_Entity","USD","Actual",[1]Setup!C8,"PERIODIC",$B129,"TOPFLOW","TOP","TOP","30",$C129,"top3","Open_Acute_DIV1","TOP5","TOP6","REPORTED","TOP8")</f>
        <v>-468</v>
      </c>
      <c r="CO129" s="15">
        <f>_xll.OneStreamExcelAddIn.XFFunctions.XFGetCell("TRUE", "CONSOL", $D$3,"TOT_Entity","USD","Actual",[1]Setup!C9,"PERIODIC",$B129,"TOPFLOW","TOP","TOP","30",$C129,"top3","Open_Acute_DIV1","TOP5","TOP6","REPORTED","TOP8")</f>
        <v>0</v>
      </c>
      <c r="CP129" s="15">
        <f>_xll.OneStreamExcelAddIn.XFFunctions.XFGetCell("TRUE", "CONSOL", $D$3,"TOT_Entity","USD","Actual",[1]Setup!C10,"PERIODIC",$B129,"TOPFLOW","TOP","TOP","30",$C129,"top3","Open_Acute_DIV1","TOP5","TOP6","REPORTED","TOP8")</f>
        <v>0</v>
      </c>
      <c r="CQ129" s="15">
        <f>_xll.OneStreamExcelAddIn.XFFunctions.XFGetCell("TRUE", "CONSOL", $D$3,"TOT_Entity","USD","Actual",[1]Setup!C11,"PERIODIC",$B129,"TOPFLOW","TOP","TOP","30",$C129,"top3","Open_Acute_DIV1","TOP5","TOP6","REPORTED","TOP8")</f>
        <v>0</v>
      </c>
      <c r="CR129" s="15">
        <f>_xll.OneStreamExcelAddIn.XFFunctions.XFGetCell("TRUE", "CONSOL", $D$3,"TOT_Entity","USD","Actual",[1]Setup!C12,"PERIODIC",$B129,"TOPFLOW","TOP","TOP","30",$C129,"top3","Open_Acute_DIV1","TOP5","TOP6","REPORTED","TOP8")</f>
        <v>0</v>
      </c>
      <c r="CS129" s="15">
        <f>_xll.OneStreamExcelAddIn.XFFunctions.XFGetCell("TRUE", "CONSOL", $D$3,"TOT_Entity","USD","Actual",[1]Setup!C13,"PERIODIC",$B129,"TOPFLOW","TOP","TOP","30",$C129,"top3","Open_Acute_DIV1","TOP5","TOP6","REPORTED","TOP8")</f>
        <v>0</v>
      </c>
      <c r="CT129" s="15">
        <f>_xll.OneStreamExcelAddIn.XFFunctions.XFGetCell("TRUE", "CONSOL", $D$3,"TOT_Entity","USD","Actual",[1]Setup!C14,"PERIODIC",$B129,"TOPFLOW","TOP","TOP","30",$C129,"top3","Open_Acute_DIV1","TOP5","TOP6","REPORTED","TOP8")</f>
        <v>0</v>
      </c>
      <c r="CU129" s="15">
        <f>_xll.OneStreamExcelAddIn.XFFunctions.XFGetCell("TRUE", "CONSOL", $D$3,"TOT_Entity","USD","Actual",[1]Setup!C15,"PERIODIC",$B129,"TOPFLOW","TOP","TOP","30",$C129,"top3","Open_Acute_DIV1","TOP5","TOP6","REPORTED","TOP8")</f>
        <v>0</v>
      </c>
      <c r="CV129" s="15"/>
      <c r="CW129" s="15">
        <f>_xll.OneStreamExcelAddIn.XFFunctions.XFGetCell("TRUE", "CONSOL", $D$3,"TOT_Entity","USD","Actual",[1]Setup!C17,"PERIODIC",$B129,"TOPFLOW","TOP","TOP","30",$C129,"top3","Open_Acute_DIV1","TOP5","TOP6","REPORTED","TOP8")</f>
        <v>60</v>
      </c>
      <c r="CX129" s="15">
        <f>_xll.OneStreamExcelAddIn.XFFunctions.XFGetCell("TRUE", "CONSOL", $D$3,"TOT_Entity","USD","Actual",[1]Setup!C18,"PERIODIC",$B129,"TOPFLOW","TOP","TOP","30",$C129,"top3","Open_Acute_DIV1","TOP5","TOP6","REPORTED","TOP8")</f>
        <v>117</v>
      </c>
      <c r="CY129" s="15">
        <f>_xll.OneStreamExcelAddIn.XFFunctions.XFGetCell("TRUE", "CONSOL", $D$3,"TOT_Entity","USD","Actual",[1]Setup!C19,"PERIODIC",$B129,"TOPFLOW","TOP","TOP","30",$C129,"top3","Open_Acute_DIV1","TOP5","TOP6","REPORTED","TOP8")</f>
        <v>170</v>
      </c>
      <c r="CZ129" s="15">
        <f>_xll.OneStreamExcelAddIn.XFFunctions.XFGetCell("TRUE", "CONSOL", $D$3,"TOT_Entity","USD","Actual",[1]Setup!C20,"PERIODIC",$B129,"TOPFLOW","TOP","TOP","30",$C129,"top3","Open_Acute_DIV1","TOP5","TOP6","REPORTED","TOP8")</f>
        <v>133</v>
      </c>
      <c r="DA129" s="15">
        <f>_xll.OneStreamExcelAddIn.XFFunctions.XFGetCell("TRUE", "CONSOL", $D$3,"TOT_Entity","USD","Actual",[1]Setup!C21,"PERIODIC",$B129,"TOPFLOW","TOP","TOP","30",$C129,"top3","Open_Acute_DIV1","TOP5","TOP6","REPORTED","TOP8")</f>
        <v>165</v>
      </c>
      <c r="DB129" s="15">
        <f>_xll.OneStreamExcelAddIn.XFFunctions.XFGetCell("TRUE", "CONSOL", $D$3,"TOT_Entity","USD","Actual",[1]Setup!C22,"PERIODIC",$B129,"TOPFLOW","TOP","TOP","30",$C129,"top3","Open_Acute_DIV1","TOP5","TOP6","REPORTED","TOP8")</f>
        <v>191</v>
      </c>
      <c r="DC129" s="15">
        <f>_xll.OneStreamExcelAddIn.XFFunctions.XFGetCell("TRUE", "CONSOL", $D$3,"TOT_Entity","USD","Actual",[1]Setup!C23,"PERIODIC",$B129,"TOPFLOW","TOP","TOP","30",$C129,"top3","Open_Acute_DIV1","TOP5","TOP6","REPORTED","TOP8")</f>
        <v>213</v>
      </c>
      <c r="DD129" s="15">
        <f>_xll.OneStreamExcelAddIn.XFFunctions.XFGetCell("TRUE", "CONSOL", $D$3,"TOT_Entity","USD","Actual",[1]Setup!C24,"PERIODIC",$B129,"TOPFLOW","TOP","TOP","30",$C129,"top3","Open_Acute_DIV1","TOP5","TOP6","REPORTED","TOP8")</f>
        <v>159</v>
      </c>
      <c r="DE129" s="15">
        <f>_xll.OneStreamExcelAddIn.XFFunctions.XFGetCell("TRUE", "CONSOL", $D$3,"TOT_Entity","USD","Actual",[1]Setup!C25,"PERIODIC",$B129,"TOPFLOW","TOP","TOP","30",$C129,"top3","Open_Acute_DIV1","TOP5","TOP6","REPORTED","TOP8")</f>
        <v>156</v>
      </c>
      <c r="DF129" s="15">
        <f>_xll.OneStreamExcelAddIn.XFFunctions.XFGetCell("TRUE", "CONSOL", $D$3,"TOT_Entity","USD","Actual",[1]Setup!C26,"PERIODIC",$B129,"TOPFLOW","TOP","TOP","30",$C129,"top3","Open_Acute_DIV1","TOP5","TOP6","REPORTED","TOP8")</f>
        <v>157</v>
      </c>
      <c r="DG129" s="15">
        <f>_xll.OneStreamExcelAddIn.XFFunctions.XFGetCell("TRUE", "CONSOL", $D$3,"TOT_Entity","USD","Actual",[1]Setup!C27,"PERIODIC",$B129,"TOPFLOW","TOP","TOP","30",$C129,"top3","Open_Acute_DIV1","TOP5","TOP6","REPORTED","TOP8")</f>
        <v>119</v>
      </c>
      <c r="DH129" s="15">
        <f>_xll.OneStreamExcelAddIn.XFFunctions.XFGetCell("TRUE", "CONSOL", $D$3,"TOT_Entity","USD","Actual",[1]Setup!C28,"PERIODIC",$B129,"TOPFLOW","TOP","TOP","30",$C129,"top3","Open_Acute_DIV1","TOP5","TOP6","REPORTED","TOP8")</f>
        <v>116</v>
      </c>
      <c r="DI129" s="15"/>
      <c r="DJ129" s="15">
        <f>_xll.OneStreamExcelAddIn.XFFunctions.XFGetCell("TRUE", "CONSOL", $D$3,"TOT_Entity","Aggregated","Budget_Working",[1]Setup!C4,"PERIODIC",$B129,"TOPFLOW","TOP","TOP","30",$C129,"top3","Open_Acute_DIV1","TOP5","TOP6","REPORTED","TOP8")</f>
        <v>67</v>
      </c>
      <c r="DK129" s="15">
        <f>_xll.OneStreamExcelAddIn.XFFunctions.XFGetCell("TRUE", "CONSOL", $D$3,"TOT_Entity","Aggregated","Budget_Working",[1]Setup!C5,"PERIODIC",$B129,"TOPFLOW","TOP","TOP","30",$C129,"top3","Open_Acute_DIV1","TOP5","TOP6","REPORTED","TOP8")</f>
        <v>129</v>
      </c>
      <c r="DL129" s="15">
        <f>_xll.OneStreamExcelAddIn.XFFunctions.XFGetCell("TRUE", "CONSOL", $D$3,"TOT_Entity","Aggregated","Budget_Working",[1]Setup!C6,"PERIODIC",$B129,"TOPFLOW","TOP","TOP","30",$C129,"top3","Open_Acute_DIV1","TOP5","TOP6","REPORTED","TOP8")</f>
        <v>186</v>
      </c>
      <c r="DM129" s="15">
        <f>_xll.OneStreamExcelAddIn.XFFunctions.XFGetCell("TRUE", "CONSOL", $D$3,"TOT_Entity","Aggregated","Budget_Working",[1]Setup!C7,"PERIODIC",$B129,"TOPFLOW","TOP","TOP","30",$C129,"top3","Open_Acute_DIV1","TOP5","TOP6","REPORTED","TOP8")</f>
        <v>145</v>
      </c>
      <c r="DN129" s="15">
        <f>_xll.OneStreamExcelAddIn.XFFunctions.XFGetCell("TRUE", "CONSOL", $D$3,"TOT_Entity","Aggregated","Budget_Working",[1]Setup!C8,"PERIODIC",$B129,"TOPFLOW","TOP","TOP","30",$C129,"top3","Open_Acute_DIV1","TOP5","TOP6","REPORTED","TOP8")</f>
        <v>180</v>
      </c>
      <c r="DO129" s="15">
        <f>_xll.OneStreamExcelAddIn.XFFunctions.XFGetCell("TRUE", "CONSOL", $D$3,"TOT_Entity","Aggregated","Budget_Working",[1]Setup!C9,"PERIODIC",$B129,"TOPFLOW","TOP","TOP","30",$C129,"top3","Open_Acute_DIV1","TOP5","TOP6","REPORTED","TOP8")</f>
        <v>208</v>
      </c>
      <c r="DP129" s="15">
        <f>_xll.OneStreamExcelAddIn.XFFunctions.XFGetCell("TRUE", "CONSOL", $D$3,"TOT_Entity","Aggregated","Budget_Working",[1]Setup!C10,"PERIODIC",$B129,"TOPFLOW","TOP","TOP","30",$C129,"top3","Open_Acute_DIV1","TOP5","TOP6","REPORTED","TOP8")</f>
        <v>233</v>
      </c>
      <c r="DQ129" s="15">
        <f>_xll.OneStreamExcelAddIn.XFFunctions.XFGetCell("TRUE", "CONSOL", $D$3,"TOT_Entity","Aggregated","Budget_Working",[1]Setup!C11,"PERIODIC",$B129,"TOPFLOW","TOP","TOP","30",$C129,"top3","Open_Acute_DIV1","TOP5","TOP6","REPORTED","TOP8")</f>
        <v>173</v>
      </c>
      <c r="DR129" s="15">
        <f>_xll.OneStreamExcelAddIn.XFFunctions.XFGetCell("TRUE", "CONSOL", $D$3,"TOT_Entity","Aggregated","Budget_Working",[1]Setup!C12,"PERIODIC",$B129,"TOPFLOW","TOP","TOP","30",$C129,"top3","Open_Acute_DIV1","TOP5","TOP6","REPORTED","TOP8")</f>
        <v>196</v>
      </c>
      <c r="DS129" s="15">
        <f>_xll.OneStreamExcelAddIn.XFFunctions.XFGetCell("TRUE", "CONSOL", $D$3,"TOT_Entity","Aggregated","Budget_Working",[1]Setup!C13,"PERIODIC",$B129,"TOPFLOW","TOP","TOP","30",$C129,"top3","Open_Acute_DIV1","TOP5","TOP6","REPORTED","TOP8")</f>
        <v>191</v>
      </c>
      <c r="DT129" s="15">
        <f>_xll.OneStreamExcelAddIn.XFFunctions.XFGetCell("TRUE", "CONSOL", $D$3,"TOT_Entity","Aggregated","Budget_Working",[1]Setup!C14,"PERIODIC",$B129,"TOPFLOW","TOP","TOP","30",$C129,"top3","Open_Acute_DIV1","TOP5","TOP6","REPORTED","TOP8")</f>
        <v>127</v>
      </c>
      <c r="DU129" s="15">
        <f>_xll.OneStreamExcelAddIn.XFFunctions.XFGetCell("TRUE", "CONSOL", $D$3,"TOT_Entity","Aggregated","Budget_Working",[1]Setup!C15,"PERIODIC",$B129,"TOPFLOW","TOP","TOP","30",$C129,"top3","Open_Acute_DIV1","TOP5","TOP6","REPORTED","TOP8")</f>
        <v>120</v>
      </c>
      <c r="DV129" s="15"/>
      <c r="DW129" s="15">
        <f>_xll.OneStreamExcelAddIn.XFFunctions.XFGetCell("TRUE", "CONSOL", $D$3,"TOT_Entity","USD","Budget_Final",[1]Setup!C17,"PERIODIC",$B129,"TOPFLOW","TOP","TOP","30",$C129,"top3","Open_Acute_DIV1","TOP5","TOP6","REPORTED","TOP8")</f>
        <v>248</v>
      </c>
      <c r="DX129" s="15">
        <f>_xll.OneStreamExcelAddIn.XFFunctions.XFGetCell("TRUE", "CONSOL", $D$3,"TOT_Entity","USD","Budget_Final",[1]Setup!C18,"PERIODIC",$B129,"TOPFLOW","TOP","TOP","30",$C129,"top3","Open_Acute_DIV1","TOP5","TOP6","REPORTED","TOP8")</f>
        <v>223</v>
      </c>
      <c r="DY129" s="15">
        <f>_xll.OneStreamExcelAddIn.XFFunctions.XFGetCell("TRUE", "CONSOL", $D$3,"TOT_Entity","USD","Budget_Final",[1]Setup!C19,"PERIODIC",$B129,"TOPFLOW","TOP","TOP","30",$C129,"top3","Open_Acute_DIV1","TOP5","TOP6","REPORTED","TOP8")</f>
        <v>247</v>
      </c>
      <c r="DZ129" s="15">
        <f>_xll.OneStreamExcelAddIn.XFFunctions.XFGetCell("TRUE", "CONSOL", $D$3,"TOT_Entity","USD","Budget_Final",[1]Setup!C20,"PERIODIC",$B129,"TOPFLOW","TOP","TOP","30",$C129,"top3","Open_Acute_DIV1","TOP5","TOP6","REPORTED","TOP8")</f>
        <v>240</v>
      </c>
      <c r="EA129" s="15">
        <f>_xll.OneStreamExcelAddIn.XFFunctions.XFGetCell("TRUE", "CONSOL", $D$3,"TOT_Entity","USD","Budget_Final",[1]Setup!C21,"PERIODIC",$B129,"TOPFLOW","TOP","TOP","30",$C129,"top3","Open_Acute_DIV1","TOP5","TOP6","REPORTED","TOP8")</f>
        <v>248</v>
      </c>
      <c r="EB129" s="15">
        <f>_xll.OneStreamExcelAddIn.XFFunctions.XFGetCell("TRUE", "CONSOL", $D$3,"TOT_Entity","USD","Budget_Final",[1]Setup!C22,"PERIODIC",$B129,"TOPFLOW","TOP","TOP","30",$C129,"top3","Open_Acute_DIV1","TOP5","TOP6","REPORTED","TOP8")</f>
        <v>240</v>
      </c>
      <c r="EC129" s="15">
        <f>_xll.OneStreamExcelAddIn.XFFunctions.XFGetCell("TRUE", "CONSOL", $D$3,"TOT_Entity","USD","Budget_Final",[1]Setup!C23,"PERIODIC",$B129,"TOPFLOW","TOP","TOP","30",$C129,"top3","Open_Acute_DIV1","TOP5","TOP6","REPORTED","TOP8")</f>
        <v>246</v>
      </c>
      <c r="ED129" s="15">
        <f>_xll.OneStreamExcelAddIn.XFFunctions.XFGetCell("TRUE", "CONSOL", $D$3,"TOT_Entity","USD","Budget_Final",[1]Setup!C24,"PERIODIC",$B129,"TOPFLOW","TOP","TOP","30",$C129,"top3","Open_Acute_DIV1","TOP5","TOP6","REPORTED","TOP8")</f>
        <v>251</v>
      </c>
      <c r="EE129" s="15">
        <f>_xll.OneStreamExcelAddIn.XFFunctions.XFGetCell("TRUE", "CONSOL", $D$3,"TOT_Entity","USD","Budget_Final",[1]Setup!C25,"PERIODIC",$B129,"TOPFLOW","TOP","TOP","30",$C129,"top3","Open_Acute_DIV1","TOP5","TOP6","REPORTED","TOP8")</f>
        <v>240</v>
      </c>
      <c r="EF129" s="15">
        <f>_xll.OneStreamExcelAddIn.XFFunctions.XFGetCell("TRUE", "CONSOL", $D$3,"TOT_Entity","USD","Budget_Final",[1]Setup!C26,"PERIODIC",$B129,"TOPFLOW","TOP","TOP","30",$C129,"top3","Open_Acute_DIV1","TOP5","TOP6","REPORTED","TOP8")</f>
        <v>247</v>
      </c>
      <c r="EG129" s="15">
        <f>_xll.OneStreamExcelAddIn.XFFunctions.XFGetCell("TRUE", "CONSOL", $D$3,"TOT_Entity","USD","Budget_Final",[1]Setup!C27,"PERIODIC",$B129,"TOPFLOW","TOP","TOP","30",$C129,"top3","Open_Acute_DIV1","TOP5","TOP6","REPORTED","TOP8")</f>
        <v>239</v>
      </c>
      <c r="EH129" s="15">
        <f>_xll.OneStreamExcelAddIn.XFFunctions.XFGetCell("TRUE", "CONSOL", $D$3,"TOT_Entity","USD","Budget_Final",[1]Setup!C28,"PERIODIC",$B129,"TOPFLOW","TOP","TOP","30",$C129,"top3","Open_Acute_DIV1","TOP5","TOP6","REPORTED","TOP8")</f>
        <v>247</v>
      </c>
    </row>
    <row r="130" spans="2:138" outlineLevel="1" x14ac:dyDescent="0.25">
      <c r="B130" s="51">
        <v>92106</v>
      </c>
      <c r="C130" s="51"/>
      <c r="D130" t="s">
        <v>180</v>
      </c>
      <c r="E130" s="45">
        <f>_xll.OneStreamExcelAddIn.XFFunctions.XFGetCell("TRUE", "CONSOL", $D$3,"TOT_Entity","USD","Actual",$E$3,"PERIODIC",$B130,"TOPFLOW","TOP","TOP","30",$C130,"top3","Open_Acute_DIV1","TOP5","TOP6","REPORTED","TOP8")</f>
        <v>3.3666666666666698</v>
      </c>
      <c r="F130" s="45">
        <f>_xll.OneStreamExcelAddIn.XFFunctions.XFGetCell("TRUE", "CONSOL", $D$3,"TOT_Entity","Aggregated","Budget_Working",$E$3,"PERIODIC",$B130,"TOPFLOW","TOP","TOP","30",$C130,"top3","Open_Acute_DIV1","TOP5","TOP6","REPORTED","TOP8")</f>
        <v>4.8333333333333304</v>
      </c>
      <c r="G130" s="45">
        <f t="shared" si="307"/>
        <v>-1.4666666666666606</v>
      </c>
      <c r="H130" s="55">
        <f>IFERROR(G130/F130,0)</f>
        <v>-0.30344827586206791</v>
      </c>
      <c r="I130" s="41"/>
      <c r="J130" s="45">
        <f>_xll.OneStreamExcelAddIn.XFFunctions.XFGetCell("TRUE", "CONSOL", $D$3,"TOT_Entity","USD","Actual",$E$3,"YTD",$B130,"TOPFLOW","TOP","TOP","30",$C130,"top3","Open_Acute_DIV1","TOP5","TOP6","REPORTED","TOP8")</f>
        <v>3.9</v>
      </c>
      <c r="K130" s="45">
        <f>_xll.OneStreamExcelAddIn.XFFunctions.XFGetCell("TRUE", "CONSOL", $D$3,"TOT_Entity","Aggregated","Budget_Working",$E$3,"YTD",$B130,"TOPFLOW","TOP","TOP","30",$C130,"top3","Open_Acute_DIV1","TOP5","TOP6","REPORTED","TOP8")</f>
        <v>4.3916666666666702</v>
      </c>
      <c r="L130" s="45">
        <f t="shared" si="308"/>
        <v>-0.49166666666667025</v>
      </c>
      <c r="M130" s="40">
        <f>IFERROR(L130/K130,0)</f>
        <v>-0.11195445920303677</v>
      </c>
      <c r="N130" s="41"/>
      <c r="O130" s="45">
        <f>_xll.OneStreamExcelAddIn.XFFunctions.XFGetCell("TRUE", "CONSOL", $D$3,"TOT_Entity","USD","Actual",$F$3,"YTD",$B130,"TOPFLOW","TOP","TOP","30",$C130,"top3","Open_Acute_DIV1","TOP5","TOP6","REPORTED","TOP8")</f>
        <v>4</v>
      </c>
      <c r="P130" s="135">
        <f>_xll.OneStreamExcelAddIn.XFFunctions.XFGetCell("TRUE", "CONSOL", $D$3,"TOT_Entity","USD","Actual",$E$3,"YTD",$B130,"TOPFLOW","TOP","TOP","30",$C130,"top3","Open_Acute_DIV1","TOP5","TOP6","REPORTED","VAR_BW_PY_Actual")</f>
        <v>-0.1</v>
      </c>
      <c r="Q130" s="40">
        <f t="shared" si="309"/>
        <v>-2.5000000000000001E-2</v>
      </c>
      <c r="R130" s="41"/>
      <c r="S130" s="45">
        <f>_xll.OneStreamExcelAddIn.XFFunctions.XFGetCell("TRUE", "CONSOL", $D$3,"TOT_Entity","USD","MIDFCST",$E$3,"MTD",$B130,"TOPFLOW","TOP","TOP","30",$C130,"top3","Open_Acute_DIV1","TOP5","TOP6","REPORTED","TOP8")</f>
        <v>0</v>
      </c>
      <c r="T130" s="45">
        <f t="shared" si="310"/>
        <v>3.3666666666666698</v>
      </c>
      <c r="U130" s="40">
        <f t="shared" si="311"/>
        <v>0</v>
      </c>
      <c r="V130" s="41"/>
      <c r="W130" s="42"/>
      <c r="X130" s="43"/>
      <c r="Y130" s="42"/>
      <c r="Z130" s="44"/>
      <c r="AB130" s="45">
        <f>_xll.OneStreamExcelAddIn.XFFunctions.XFGetCell("TRUE", "CONSOL", $D$3,"TOT_Entity","USD","Actual",[1]Setup!C4,"PERIODIC",$B130,"TOPFLOW","TOP","TOP","30",$C130,"top3","Open_Acute_DIV1","TOP5","TOP6","REPORTED","TOP8")</f>
        <v>4</v>
      </c>
      <c r="AC130" s="45">
        <f>_xll.OneStreamExcelAddIn.XFFunctions.XFGetCell("TRUE", "CONSOL", $D$3,"TOT_Entity","Aggregated","Budget_Working",[1]Setup!C4,"PERIODIC",$B130,"TOPFLOW","TOP","TOP","30",$C130,"top3","Open_Acute_DIV1","TOP5","TOP6","REPORTED","TOP8")</f>
        <v>2.1612903225806401</v>
      </c>
      <c r="AD130" s="45">
        <f t="shared" si="312"/>
        <v>1.8387096774193599</v>
      </c>
      <c r="AE130" s="40">
        <f t="shared" si="313"/>
        <v>0.85074626865672076</v>
      </c>
      <c r="AG130" s="45">
        <f>_xll.OneStreamExcelAddIn.XFFunctions.XFGetCell("TRUE", "CONSOL", $D$3,"TOT_Entity","USD","Actual",[1]Setup!C5,"PERIODIC",$B130,"TOPFLOW","TOP","TOP","30",$C130,"top3","Open_Acute_DIV1","TOP5","TOP6","REPORTED","TOP8")</f>
        <v>4.1428571428571397</v>
      </c>
      <c r="AH130" s="45">
        <f>_xll.OneStreamExcelAddIn.XFFunctions.XFGetCell("TRUE", "CONSOL", $D$3,"TOT_Entity","Aggregated","Budget_Working",[1]Setup!C5,"PERIODIC",$B130,"TOPFLOW","TOP","TOP","30",$C130,"top3","Open_Acute_DIV1","TOP5","TOP6","REPORTED","TOP8")</f>
        <v>4.6071428571428603</v>
      </c>
      <c r="AI130" s="45">
        <f t="shared" si="314"/>
        <v>-0.46428571428572063</v>
      </c>
      <c r="AJ130" s="40">
        <f t="shared" si="315"/>
        <v>-0.10077519379845092</v>
      </c>
      <c r="AL130" s="45">
        <f>_xll.OneStreamExcelAddIn.XFFunctions.XFGetCell("TRUE", "CONSOL", $D$3,"TOT_Entity","USD","Actual",[1]Setup!C6,"PERIODIC",$B130,"TOPFLOW","TOP","TOP","30",$C130,"top3","Open_Acute_DIV1","TOP5","TOP6","REPORTED","TOP8")</f>
        <v>4.0967741935483897</v>
      </c>
      <c r="AM130" s="45">
        <f>_xll.OneStreamExcelAddIn.XFFunctions.XFGetCell("TRUE", "CONSOL", $D$3,"TOT_Entity","Aggregated","Budget_Working",[1]Setup!C6,"PERIODIC",$B130,"TOPFLOW","TOP","TOP","30",$C130,"top3","Open_Acute_DIV1","TOP5","TOP6","REPORTED","TOP8")</f>
        <v>6</v>
      </c>
      <c r="AN130" s="45">
        <f t="shared" si="316"/>
        <v>-1.9032258064516103</v>
      </c>
      <c r="AO130" s="40">
        <f t="shared" si="317"/>
        <v>-0.31720430107526842</v>
      </c>
      <c r="AQ130" s="45">
        <f>_xll.OneStreamExcelAddIn.XFFunctions.XFGetCell("TRUE", "CONSOL", $D$3,"TOT_Entity","USD","Actual",[1]Setup!C7,"PERIODIC",$B130,"TOPFLOW","TOP","TOP","30",$C130,"top3","Open_Acute_DIV1","TOP5","TOP6","REPORTED","TOP8")</f>
        <v>3.3666666666666698</v>
      </c>
      <c r="AR130" s="45">
        <f>_xll.OneStreamExcelAddIn.XFFunctions.XFGetCell("TRUE", "CONSOL", $D$3,"TOT_Entity","Aggregated","Budget_Working",[1]Setup!C7,"PERIODIC",$B130,"TOPFLOW","TOP","TOP","30",$C130,"top3","Open_Acute_DIV1","TOP5","TOP6","REPORTED","TOP8")</f>
        <v>4.8333333333333304</v>
      </c>
      <c r="AS130" s="45">
        <f t="shared" si="318"/>
        <v>-1.4666666666666606</v>
      </c>
      <c r="AT130" s="40">
        <f t="shared" si="319"/>
        <v>-0.30344827586206791</v>
      </c>
      <c r="AV130" s="45">
        <f>_xll.OneStreamExcelAddIn.XFFunctions.XFGetCell("TRUE", "CONSOL", $D$3,"TOT_Entity","USD","Actual",[1]Setup!C8,"PERIODIC",$B130,"TOPFLOW","TOP","TOP","30",$C130,"top3","Open_Acute_DIV1","TOP5","TOP6","REPORTED","TOP8")</f>
        <v>-15.0967741935484</v>
      </c>
      <c r="AW130" s="45">
        <f>_xll.OneStreamExcelAddIn.XFFunctions.XFGetCell("TRUE", "CONSOL", $D$3,"TOT_Entity","Aggregated","Budget_Working",[1]Setup!C8,"PERIODIC",$B130,"TOPFLOW","TOP","TOP","30",$C130,"top3","Open_Acute_DIV1","TOP5","TOP6","REPORTED","TOP8")</f>
        <v>5.8064516129032304</v>
      </c>
      <c r="AX130" s="45">
        <f t="shared" si="320"/>
        <v>-20.90322580645163</v>
      </c>
      <c r="AY130" s="40">
        <f t="shared" si="321"/>
        <v>-3.6</v>
      </c>
      <c r="BA130" s="45">
        <f>_xll.OneStreamExcelAddIn.XFFunctions.XFGetCell("TRUE", "CONSOL", $D$3,"TOT_Entity","USD","Actual",[1]Setup!C9,"PERIODIC",$B130,"TOPFLOW","TOP","TOP","30",$C130,"top3","Open_Acute_DIV1","TOP5","TOP6","REPORTED","TOP8")</f>
        <v>0</v>
      </c>
      <c r="BB130" s="45">
        <f>_xll.OneStreamExcelAddIn.XFFunctions.XFGetCell("TRUE", "CONSOL", $D$3,"TOT_Entity","Aggregated","Budget_Working",[1]Setup!C9,"PERIODIC",$B130,"TOPFLOW","TOP","TOP","30",$C130,"top3","Open_Acute_DIV1","TOP5","TOP6","REPORTED","TOP8")</f>
        <v>6.93333333333333</v>
      </c>
      <c r="BC130" s="45">
        <f t="shared" si="322"/>
        <v>-6.93333333333333</v>
      </c>
      <c r="BD130" s="40">
        <f t="shared" si="323"/>
        <v>-1</v>
      </c>
      <c r="BF130" s="45">
        <f>_xll.OneStreamExcelAddIn.XFFunctions.XFGetCell("TRUE", "CONSOL", $D$3,"TOT_Entity","USD","Actual",[1]Setup!C10,"PERIODIC",$B130,"TOPFLOW","TOP","TOP","30",$C130,"top3","Open_Acute_DIV1","TOP5","TOP6","REPORTED","TOP8")</f>
        <v>0</v>
      </c>
      <c r="BG130" s="45">
        <f>_xll.OneStreamExcelAddIn.XFFunctions.XFGetCell("TRUE", "CONSOL", $D$3,"TOT_Entity","Aggregated","Budget_Working",[1]Setup!C10,"PERIODIC",$B130,"TOPFLOW","TOP","TOP","30",$C130,"top3","Open_Acute_DIV1","TOP5","TOP6","REPORTED","TOP8")</f>
        <v>7.5161290322580596</v>
      </c>
      <c r="BH130" s="45">
        <f t="shared" si="324"/>
        <v>-7.5161290322580596</v>
      </c>
      <c r="BI130" s="40">
        <f t="shared" si="325"/>
        <v>-1</v>
      </c>
      <c r="BK130" s="45">
        <f>_xll.OneStreamExcelAddIn.XFFunctions.XFGetCell("TRUE", "CONSOL", $D$3,"TOT_Entity","USD","Actual",[1]Setup!C11,"PERIODIC",$B130,"TOPFLOW","TOP","TOP","30",$C130,"top3","Open_Acute_DIV1","TOP5","TOP6","REPORTED","TOP8")</f>
        <v>0</v>
      </c>
      <c r="BL130" s="45">
        <f>_xll.OneStreamExcelAddIn.XFFunctions.XFGetCell("TRUE", "CONSOL", $D$3,"TOT_Entity","Aggregated","Budget_Working",[1]Setup!C11,"PERIODIC",$B130,"TOPFLOW","TOP","TOP","30",$C130,"top3","Open_Acute_DIV1","TOP5","TOP6","REPORTED","TOP8")</f>
        <v>5.5806451612903203</v>
      </c>
      <c r="BM130" s="45">
        <f t="shared" si="326"/>
        <v>-5.5806451612903203</v>
      </c>
      <c r="BN130" s="40">
        <f t="shared" si="327"/>
        <v>-1</v>
      </c>
      <c r="BP130" s="45">
        <f>_xll.OneStreamExcelAddIn.XFFunctions.XFGetCell("TRUE", "CONSOL", $D$3,"TOT_Entity","USD","Actual",[1]Setup!C12,"PERIODIC",$B130,"TOPFLOW","TOP","TOP","30",$C130,"top3","Open_Acute_DIV1","TOP5","TOP6","REPORTED","TOP8")</f>
        <v>0</v>
      </c>
      <c r="BQ130" s="45">
        <f>_xll.OneStreamExcelAddIn.XFFunctions.XFGetCell("TRUE", "CONSOL", $D$3,"TOT_Entity","Aggregated","Budget_Working",[1]Setup!C12,"PERIODIC",$B130,"TOPFLOW","TOP","TOP","30",$C130,"top3","Open_Acute_DIV1","TOP5","TOP6","REPORTED","TOP8")</f>
        <v>6.5333333333333297</v>
      </c>
      <c r="BR130" s="45">
        <f t="shared" si="328"/>
        <v>-6.5333333333333297</v>
      </c>
      <c r="BS130" s="40">
        <f t="shared" si="329"/>
        <v>-1</v>
      </c>
      <c r="BU130" s="45">
        <f>_xll.OneStreamExcelAddIn.XFFunctions.XFGetCell("TRUE", "CONSOL", $D$3,"TOT_Entity","USD","Actual",[1]Setup!C13,"PERIODIC",$B130,"TOPFLOW","TOP","TOP","30",$C130,"top3","Open_Acute_DIV1","TOP5","TOP6","REPORTED","TOP8")</f>
        <v>0</v>
      </c>
      <c r="BV130" s="45">
        <f>_xll.OneStreamExcelAddIn.XFFunctions.XFGetCell("TRUE", "CONSOL", $D$3,"TOT_Entity","Aggregated","Budget_Working",[1]Setup!C13,"PERIODIC",$B130,"TOPFLOW","TOP","TOP","30",$C130,"top3","Open_Acute_DIV1","TOP5","TOP6","REPORTED","TOP8")</f>
        <v>6.1612903225806503</v>
      </c>
      <c r="BW130" s="45">
        <f t="shared" si="330"/>
        <v>-6.1612903225806503</v>
      </c>
      <c r="BX130" s="40">
        <f t="shared" si="331"/>
        <v>-1</v>
      </c>
      <c r="BZ130" s="45">
        <f>_xll.OneStreamExcelAddIn.XFFunctions.XFGetCell("TRUE", "CONSOL", $D$3,"TOT_Entity","USD","Actual",[1]Setup!C14,"PERIODIC",$B130,"TOPFLOW","TOP","TOP","30",$C130,"top3","Open_Acute_DIV1","TOP5","TOP6","REPORTED","TOP8")</f>
        <v>0</v>
      </c>
      <c r="CA130" s="45">
        <f>_xll.OneStreamExcelAddIn.XFFunctions.XFGetCell("TRUE", "CONSOL", $D$3,"TOT_Entity","Aggregated","Budget_Working",[1]Setup!C14,"PERIODIC",$B130,"TOPFLOW","TOP","TOP","30",$C130,"top3","Open_Acute_DIV1","TOP5","TOP6","REPORTED","TOP8")</f>
        <v>4.2333333333333298</v>
      </c>
      <c r="CB130" s="45">
        <f t="shared" si="332"/>
        <v>-4.2333333333333298</v>
      </c>
      <c r="CC130" s="40">
        <f t="shared" si="333"/>
        <v>-1</v>
      </c>
      <c r="CE130" s="45">
        <f>_xll.OneStreamExcelAddIn.XFFunctions.XFGetCell("TRUE", "CONSOL", $D$3,"TOT_Entity","USD","Actual",[1]Setup!C15,"PERIODIC",$B130,"TOPFLOW","TOP","TOP","30",$C130,"top3","Open_Acute_DIV1","TOP5","TOP6","REPORTED","TOP8")</f>
        <v>0</v>
      </c>
      <c r="CF130" s="45">
        <f>_xll.OneStreamExcelAddIn.XFFunctions.XFGetCell("TRUE", "CONSOL", $D$3,"TOT_Entity","Aggregated","Budget_Working",[1]Setup!C15,"PERIODIC",$B130,"TOPFLOW","TOP","TOP","30",$C130,"top3","Open_Acute_DIV1","TOP5","TOP6","REPORTED","TOP8")</f>
        <v>3.87096774193548</v>
      </c>
      <c r="CG130" s="45">
        <f t="shared" si="334"/>
        <v>-3.87096774193548</v>
      </c>
      <c r="CH130" s="40">
        <f t="shared" si="335"/>
        <v>-1</v>
      </c>
      <c r="CI130" s="45"/>
      <c r="CJ130" s="45">
        <f>_xll.OneStreamExcelAddIn.XFFunctions.XFGetCell("TRUE", "CONSOL", $D$3,"TOT_Entity","USD","Actual",[1]Setup!C4,"PERIODIC",$B130,"TOPFLOW","TOP","TOP","30",$C130,"top3","Open_Acute_DIV1","TOP5","TOP6","REPORTED","TOP8")</f>
        <v>4</v>
      </c>
      <c r="CK130" s="45">
        <f>_xll.OneStreamExcelAddIn.XFFunctions.XFGetCell("TRUE", "CONSOL", $D$3,"TOT_Entity","USD","Actual",[1]Setup!C5,"PERIODIC",$B130,"TOPFLOW","TOP","TOP","30",$C130,"top3","Open_Acute_DIV1","TOP5","TOP6","REPORTED","TOP8")</f>
        <v>4.1428571428571397</v>
      </c>
      <c r="CL130" s="45">
        <f>_xll.OneStreamExcelAddIn.XFFunctions.XFGetCell("TRUE", "CONSOL", $D$3,"TOT_Entity","USD","Actual",[1]Setup!C6,"PERIODIC",$B130,"TOPFLOW","TOP","TOP","30",$C130,"top3","Open_Acute_DIV1","TOP5","TOP6","REPORTED","TOP8")</f>
        <v>4.0967741935483897</v>
      </c>
      <c r="CM130" s="45">
        <f>_xll.OneStreamExcelAddIn.XFFunctions.XFGetCell("TRUE", "CONSOL", $D$3,"TOT_Entity","USD","Actual",[1]Setup!C7,"PERIODIC",$B130,"TOPFLOW","TOP","TOP","30",$C130,"top3","Open_Acute_DIV1","TOP5","TOP6","REPORTED","TOP8")</f>
        <v>3.3666666666666698</v>
      </c>
      <c r="CN130" s="45">
        <f>_xll.OneStreamExcelAddIn.XFFunctions.XFGetCell("TRUE", "CONSOL", $D$3,"TOT_Entity","USD","Actual",[1]Setup!C8,"PERIODIC",$B130,"TOPFLOW","TOP","TOP","30",$C130,"top3","Open_Acute_DIV1","TOP5","TOP6","REPORTED","TOP8")</f>
        <v>-15.0967741935484</v>
      </c>
      <c r="CO130" s="45">
        <f>_xll.OneStreamExcelAddIn.XFFunctions.XFGetCell("TRUE", "CONSOL", $D$3,"TOT_Entity","USD","Actual",[1]Setup!C9,"PERIODIC",$B130,"TOPFLOW","TOP","TOP","30",$C130,"top3","Open_Acute_DIV1","TOP5","TOP6","REPORTED","TOP8")</f>
        <v>0</v>
      </c>
      <c r="CP130" s="45">
        <f>_xll.OneStreamExcelAddIn.XFFunctions.XFGetCell("TRUE", "CONSOL", $D$3,"TOT_Entity","USD","Actual",[1]Setup!C10,"PERIODIC",$B130,"TOPFLOW","TOP","TOP","30",$C130,"top3","Open_Acute_DIV1","TOP5","TOP6","REPORTED","TOP8")</f>
        <v>0</v>
      </c>
      <c r="CQ130" s="45">
        <f>_xll.OneStreamExcelAddIn.XFFunctions.XFGetCell("TRUE", "CONSOL", $D$3,"TOT_Entity","USD","Actual",[1]Setup!C11,"PERIODIC",$B130,"TOPFLOW","TOP","TOP","30",$C130,"top3","Open_Acute_DIV1","TOP5","TOP6","REPORTED","TOP8")</f>
        <v>0</v>
      </c>
      <c r="CR130" s="45">
        <f>_xll.OneStreamExcelAddIn.XFFunctions.XFGetCell("TRUE", "CONSOL", $D$3,"TOT_Entity","USD","Actual",[1]Setup!C12,"PERIODIC",$B130,"TOPFLOW","TOP","TOP","30",$C130,"top3","Open_Acute_DIV1","TOP5","TOP6","REPORTED","TOP8")</f>
        <v>0</v>
      </c>
      <c r="CS130" s="45">
        <f>_xll.OneStreamExcelAddIn.XFFunctions.XFGetCell("TRUE", "CONSOL", $D$3,"TOT_Entity","USD","Actual",[1]Setup!C13,"PERIODIC",$B130,"TOPFLOW","TOP","TOP","30",$C130,"top3","Open_Acute_DIV1","TOP5","TOP6","REPORTED","TOP8")</f>
        <v>0</v>
      </c>
      <c r="CT130" s="45">
        <f>_xll.OneStreamExcelAddIn.XFFunctions.XFGetCell("TRUE", "CONSOL", $D$3,"TOT_Entity","USD","Actual",[1]Setup!C14,"PERIODIC",$B130,"TOPFLOW","TOP","TOP","30",$C130,"top3","Open_Acute_DIV1","TOP5","TOP6","REPORTED","TOP8")</f>
        <v>0</v>
      </c>
      <c r="CU130" s="45">
        <f>_xll.OneStreamExcelAddIn.XFFunctions.XFGetCell("TRUE", "CONSOL", $D$3,"TOT_Entity","USD","Actual",[1]Setup!C15,"PERIODIC",$B130,"TOPFLOW","TOP","TOP","30",$C130,"top3","Open_Acute_DIV1","TOP5","TOP6","REPORTED","TOP8")</f>
        <v>0</v>
      </c>
      <c r="CV130" s="45"/>
      <c r="CW130" s="45">
        <f>_xll.OneStreamExcelAddIn.XFFunctions.XFGetCell("TRUE", "CONSOL", $D$3,"TOT_Entity","USD","Actual",[1]Setup!C17,"PERIODIC",$B130,"TOPFLOW","TOP","TOP","30",$C130,"top3","Open_Acute_DIV1","TOP5","TOP6","REPORTED","TOP8")</f>
        <v>1.93548387096774</v>
      </c>
      <c r="CX130" s="45">
        <f>_xll.OneStreamExcelAddIn.XFFunctions.XFGetCell("TRUE", "CONSOL", $D$3,"TOT_Entity","USD","Actual",[1]Setup!C18,"PERIODIC",$B130,"TOPFLOW","TOP","TOP","30",$C130,"top3","Open_Acute_DIV1","TOP5","TOP6","REPORTED","TOP8")</f>
        <v>4.1785714285714297</v>
      </c>
      <c r="CY130" s="45">
        <f>_xll.OneStreamExcelAddIn.XFFunctions.XFGetCell("TRUE", "CONSOL", $D$3,"TOT_Entity","USD","Actual",[1]Setup!C19,"PERIODIC",$B130,"TOPFLOW","TOP","TOP","30",$C130,"top3","Open_Acute_DIV1","TOP5","TOP6","REPORTED","TOP8")</f>
        <v>5.4838709677419404</v>
      </c>
      <c r="CZ130" s="45">
        <f>_xll.OneStreamExcelAddIn.XFFunctions.XFGetCell("TRUE", "CONSOL", $D$3,"TOT_Entity","USD","Actual",[1]Setup!C20,"PERIODIC",$B130,"TOPFLOW","TOP","TOP","30",$C130,"top3","Open_Acute_DIV1","TOP5","TOP6","REPORTED","TOP8")</f>
        <v>4.43333333333333</v>
      </c>
      <c r="DA130" s="45">
        <f>_xll.OneStreamExcelAddIn.XFFunctions.XFGetCell("TRUE", "CONSOL", $D$3,"TOT_Entity","USD","Actual",[1]Setup!C21,"PERIODIC",$B130,"TOPFLOW","TOP","TOP","30",$C130,"top3","Open_Acute_DIV1","TOP5","TOP6","REPORTED","TOP8")</f>
        <v>5.32258064516129</v>
      </c>
      <c r="DB130" s="45">
        <f>_xll.OneStreamExcelAddIn.XFFunctions.XFGetCell("TRUE", "CONSOL", $D$3,"TOT_Entity","USD","Actual",[1]Setup!C22,"PERIODIC",$B130,"TOPFLOW","TOP","TOP","30",$C130,"top3","Open_Acute_DIV1","TOP5","TOP6","REPORTED","TOP8")</f>
        <v>6.3666666666666698</v>
      </c>
      <c r="DC130" s="45">
        <f>_xll.OneStreamExcelAddIn.XFFunctions.XFGetCell("TRUE", "CONSOL", $D$3,"TOT_Entity","USD","Actual",[1]Setup!C23,"PERIODIC",$B130,"TOPFLOW","TOP","TOP","30",$C130,"top3","Open_Acute_DIV1","TOP5","TOP6","REPORTED","TOP8")</f>
        <v>6.8709677419354804</v>
      </c>
      <c r="DD130" s="45">
        <f>_xll.OneStreamExcelAddIn.XFFunctions.XFGetCell("TRUE", "CONSOL", $D$3,"TOT_Entity","USD","Actual",[1]Setup!C24,"PERIODIC",$B130,"TOPFLOW","TOP","TOP","30",$C130,"top3","Open_Acute_DIV1","TOP5","TOP6","REPORTED","TOP8")</f>
        <v>5.1290322580645196</v>
      </c>
      <c r="DE130" s="45">
        <f>_xll.OneStreamExcelAddIn.XFFunctions.XFGetCell("TRUE", "CONSOL", $D$3,"TOT_Entity","USD","Actual",[1]Setup!C25,"PERIODIC",$B130,"TOPFLOW","TOP","TOP","30",$C130,"top3","Open_Acute_DIV1","TOP5","TOP6","REPORTED","TOP8")</f>
        <v>5.2</v>
      </c>
      <c r="DF130" s="45">
        <f>_xll.OneStreamExcelAddIn.XFFunctions.XFGetCell("TRUE", "CONSOL", $D$3,"TOT_Entity","USD","Actual",[1]Setup!C26,"PERIODIC",$B130,"TOPFLOW","TOP","TOP","30",$C130,"top3","Open_Acute_DIV1","TOP5","TOP6","REPORTED","TOP8")</f>
        <v>5.0645161290322598</v>
      </c>
      <c r="DG130" s="45">
        <f>_xll.OneStreamExcelAddIn.XFFunctions.XFGetCell("TRUE", "CONSOL", $D$3,"TOT_Entity","USD","Actual",[1]Setup!C27,"PERIODIC",$B130,"TOPFLOW","TOP","TOP","30",$C130,"top3","Open_Acute_DIV1","TOP5","TOP6","REPORTED","TOP8")</f>
        <v>3.9666666666666699</v>
      </c>
      <c r="DH130" s="45">
        <f>_xll.OneStreamExcelAddIn.XFFunctions.XFGetCell("TRUE", "CONSOL", $D$3,"TOT_Entity","USD","Actual",[1]Setup!C28,"PERIODIC",$B130,"TOPFLOW","TOP","TOP","30",$C130,"top3","Open_Acute_DIV1","TOP5","TOP6","REPORTED","TOP8")</f>
        <v>3.7419354838709702</v>
      </c>
      <c r="DI130" s="45"/>
      <c r="DJ130" s="45">
        <f>_xll.OneStreamExcelAddIn.XFFunctions.XFGetCell("TRUE", "CONSOL", $D$3,"TOT_Entity","Aggregated","Budget_Working",[1]Setup!C4,"PERIODIC",$B130,"TOPFLOW","TOP","TOP","30",$C130,"top3","Open_Acute_DIV1","TOP5","TOP6","REPORTED","TOP8")</f>
        <v>2.1612903225806401</v>
      </c>
      <c r="DK130" s="45">
        <f>_xll.OneStreamExcelAddIn.XFFunctions.XFGetCell("TRUE", "CONSOL", $D$3,"TOT_Entity","Aggregated","Budget_Working",[1]Setup!C5,"PERIODIC",$B130,"TOPFLOW","TOP","TOP","30",$C130,"top3","Open_Acute_DIV1","TOP5","TOP6","REPORTED","TOP8")</f>
        <v>4.6071428571428603</v>
      </c>
      <c r="DL130" s="45">
        <f>_xll.OneStreamExcelAddIn.XFFunctions.XFGetCell("TRUE", "CONSOL", $D$3,"TOT_Entity","Aggregated","Budget_Working",[1]Setup!C6,"PERIODIC",$B130,"TOPFLOW","TOP","TOP","30",$C130,"top3","Open_Acute_DIV1","TOP5","TOP6","REPORTED","TOP8")</f>
        <v>6</v>
      </c>
      <c r="DM130" s="45">
        <f>_xll.OneStreamExcelAddIn.XFFunctions.XFGetCell("TRUE", "CONSOL", $D$3,"TOT_Entity","Aggregated","Budget_Working",[1]Setup!C7,"PERIODIC",$B130,"TOPFLOW","TOP","TOP","30",$C130,"top3","Open_Acute_DIV1","TOP5","TOP6","REPORTED","TOP8")</f>
        <v>4.8333333333333304</v>
      </c>
      <c r="DN130" s="45">
        <f>_xll.OneStreamExcelAddIn.XFFunctions.XFGetCell("TRUE", "CONSOL", $D$3,"TOT_Entity","Aggregated","Budget_Working",[1]Setup!C8,"PERIODIC",$B130,"TOPFLOW","TOP","TOP","30",$C130,"top3","Open_Acute_DIV1","TOP5","TOP6","REPORTED","TOP8")</f>
        <v>5.8064516129032304</v>
      </c>
      <c r="DO130" s="45">
        <f>_xll.OneStreamExcelAddIn.XFFunctions.XFGetCell("TRUE", "CONSOL", $D$3,"TOT_Entity","Aggregated","Budget_Working",[1]Setup!C9,"PERIODIC",$B130,"TOPFLOW","TOP","TOP","30",$C130,"top3","Open_Acute_DIV1","TOP5","TOP6","REPORTED","TOP8")</f>
        <v>6.93333333333333</v>
      </c>
      <c r="DP130" s="45">
        <f>_xll.OneStreamExcelAddIn.XFFunctions.XFGetCell("TRUE", "CONSOL", $D$3,"TOT_Entity","Aggregated","Budget_Working",[1]Setup!C10,"PERIODIC",$B130,"TOPFLOW","TOP","TOP","30",$C130,"top3","Open_Acute_DIV1","TOP5","TOP6","REPORTED","TOP8")</f>
        <v>7.5161290322580596</v>
      </c>
      <c r="DQ130" s="45">
        <f>_xll.OneStreamExcelAddIn.XFFunctions.XFGetCell("TRUE", "CONSOL", $D$3,"TOT_Entity","Aggregated","Budget_Working",[1]Setup!C11,"PERIODIC",$B130,"TOPFLOW","TOP","TOP","30",$C130,"top3","Open_Acute_DIV1","TOP5","TOP6","REPORTED","TOP8")</f>
        <v>5.5806451612903203</v>
      </c>
      <c r="DR130" s="45">
        <f>_xll.OneStreamExcelAddIn.XFFunctions.XFGetCell("TRUE", "CONSOL", $D$3,"TOT_Entity","Aggregated","Budget_Working",[1]Setup!C12,"PERIODIC",$B130,"TOPFLOW","TOP","TOP","30",$C130,"top3","Open_Acute_DIV1","TOP5","TOP6","REPORTED","TOP8")</f>
        <v>6.5333333333333297</v>
      </c>
      <c r="DS130" s="45">
        <f>_xll.OneStreamExcelAddIn.XFFunctions.XFGetCell("TRUE", "CONSOL", $D$3,"TOT_Entity","Aggregated","Budget_Working",[1]Setup!C13,"PERIODIC",$B130,"TOPFLOW","TOP","TOP","30",$C130,"top3","Open_Acute_DIV1","TOP5","TOP6","REPORTED","TOP8")</f>
        <v>6.1612903225806503</v>
      </c>
      <c r="DT130" s="45">
        <f>_xll.OneStreamExcelAddIn.XFFunctions.XFGetCell("TRUE", "CONSOL", $D$3,"TOT_Entity","Aggregated","Budget_Working",[1]Setup!C14,"PERIODIC",$B130,"TOPFLOW","TOP","TOP","30",$C130,"top3","Open_Acute_DIV1","TOP5","TOP6","REPORTED","TOP8")</f>
        <v>4.2333333333333298</v>
      </c>
      <c r="DU130" s="45">
        <f>_xll.OneStreamExcelAddIn.XFFunctions.XFGetCell("TRUE", "CONSOL", $D$3,"TOT_Entity","Aggregated","Budget_Working",[1]Setup!C15,"PERIODIC",$B130,"TOPFLOW","TOP","TOP","30",$C130,"top3","Open_Acute_DIV1","TOP5","TOP6","REPORTED","TOP8")</f>
        <v>3.87096774193548</v>
      </c>
      <c r="DV130" s="45"/>
      <c r="DW130" s="45">
        <f>_xll.OneStreamExcelAddIn.XFFunctions.XFGetCell("TRUE", "CONSOL", $D$3,"TOT_Entity","USD","Budget_Final",[1]Setup!C17,"PERIODIC",$B130,"TOPFLOW","TOP","TOP","30",$C130,"top3","Open_Acute_DIV1","TOP5","TOP6","REPORTED","TOP8")</f>
        <v>8</v>
      </c>
      <c r="DX130" s="45">
        <f>_xll.OneStreamExcelAddIn.XFFunctions.XFGetCell("TRUE", "CONSOL", $D$3,"TOT_Entity","USD","Budget_Final",[1]Setup!C18,"PERIODIC",$B130,"TOPFLOW","TOP","TOP","30",$C130,"top3","Open_Acute_DIV1","TOP5","TOP6","REPORTED","TOP8")</f>
        <v>7.96428571428571</v>
      </c>
      <c r="DY130" s="45">
        <f>_xll.OneStreamExcelAddIn.XFFunctions.XFGetCell("TRUE", "CONSOL", $D$3,"TOT_Entity","USD","Budget_Final",[1]Setup!C19,"PERIODIC",$B130,"TOPFLOW","TOP","TOP","30",$C130,"top3","Open_Acute_DIV1","TOP5","TOP6","REPORTED","TOP8")</f>
        <v>7.9677419354838701</v>
      </c>
      <c r="DZ130" s="45">
        <f>_xll.OneStreamExcelAddIn.XFFunctions.XFGetCell("TRUE", "CONSOL", $D$3,"TOT_Entity","USD","Budget_Final",[1]Setup!C20,"PERIODIC",$B130,"TOPFLOW","TOP","TOP","30",$C130,"top3","Open_Acute_DIV1","TOP5","TOP6","REPORTED","TOP8")</f>
        <v>8</v>
      </c>
      <c r="EA130" s="45">
        <f>_xll.OneStreamExcelAddIn.XFFunctions.XFGetCell("TRUE", "CONSOL", $D$3,"TOT_Entity","USD","Budget_Final",[1]Setup!C21,"PERIODIC",$B130,"TOPFLOW","TOP","TOP","30",$C130,"top3","Open_Acute_DIV1","TOP5","TOP6","REPORTED","TOP8")</f>
        <v>8</v>
      </c>
      <c r="EB130" s="45">
        <f>_xll.OneStreamExcelAddIn.XFFunctions.XFGetCell("TRUE", "CONSOL", $D$3,"TOT_Entity","USD","Budget_Final",[1]Setup!C22,"PERIODIC",$B130,"TOPFLOW","TOP","TOP","30",$C130,"top3","Open_Acute_DIV1","TOP5","TOP6","REPORTED","TOP8")</f>
        <v>8</v>
      </c>
      <c r="EC130" s="45">
        <f>_xll.OneStreamExcelAddIn.XFFunctions.XFGetCell("TRUE", "CONSOL", $D$3,"TOT_Entity","USD","Budget_Final",[1]Setup!C23,"PERIODIC",$B130,"TOPFLOW","TOP","TOP","30",$C130,"top3","Open_Acute_DIV1","TOP5","TOP6","REPORTED","TOP8")</f>
        <v>7.9354838709677402</v>
      </c>
      <c r="ED130" s="45">
        <f>_xll.OneStreamExcelAddIn.XFFunctions.XFGetCell("TRUE", "CONSOL", $D$3,"TOT_Entity","USD","Budget_Final",[1]Setup!C24,"PERIODIC",$B130,"TOPFLOW","TOP","TOP","30",$C130,"top3","Open_Acute_DIV1","TOP5","TOP6","REPORTED","TOP8")</f>
        <v>8.0967741935483897</v>
      </c>
      <c r="EE130" s="45">
        <f>_xll.OneStreamExcelAddIn.XFFunctions.XFGetCell("TRUE", "CONSOL", $D$3,"TOT_Entity","USD","Budget_Final",[1]Setup!C25,"PERIODIC",$B130,"TOPFLOW","TOP","TOP","30",$C130,"top3","Open_Acute_DIV1","TOP5","TOP6","REPORTED","TOP8")</f>
        <v>8</v>
      </c>
      <c r="EF130" s="45">
        <f>_xll.OneStreamExcelAddIn.XFFunctions.XFGetCell("TRUE", "CONSOL", $D$3,"TOT_Entity","USD","Budget_Final",[1]Setup!C26,"PERIODIC",$B130,"TOPFLOW","TOP","TOP","30",$C130,"top3","Open_Acute_DIV1","TOP5","TOP6","REPORTED","TOP8")</f>
        <v>7.9677419354838701</v>
      </c>
      <c r="EG130" s="45">
        <f>_xll.OneStreamExcelAddIn.XFFunctions.XFGetCell("TRUE", "CONSOL", $D$3,"TOT_Entity","USD","Budget_Final",[1]Setup!C27,"PERIODIC",$B130,"TOPFLOW","TOP","TOP","30",$C130,"top3","Open_Acute_DIV1","TOP5","TOP6","REPORTED","TOP8")</f>
        <v>7.9666666666666703</v>
      </c>
      <c r="EH130" s="45">
        <f>_xll.OneStreamExcelAddIn.XFFunctions.XFGetCell("TRUE", "CONSOL", $D$3,"TOT_Entity","USD","Budget_Final",[1]Setup!C28,"PERIODIC",$B130,"TOPFLOW","TOP","TOP","30",$C130,"top3","Open_Acute_DIV1","TOP5","TOP6","REPORTED","TOP8")</f>
        <v>7.9677419354838701</v>
      </c>
    </row>
    <row r="131" spans="2:138" outlineLevel="1" x14ac:dyDescent="0.25">
      <c r="B131" s="51">
        <v>92108</v>
      </c>
      <c r="C131" s="51"/>
      <c r="D131" t="s">
        <v>181</v>
      </c>
      <c r="E131" s="45">
        <f>_xll.OneStreamExcelAddIn.XFFunctions.XFGetCell("TRUE", "CONSOL", $D$3,"TOT_Entity","USD","Actual",$E$3,"PERIODIC",$B131,"TOPFLOW","TOP","TOP","30",$C131,"top3","Open_Acute_DIV1","TOP5","TOP6","REPORTED","TOP8")</f>
        <v>3.2580645161290298</v>
      </c>
      <c r="F131" s="45">
        <f>_xll.OneStreamExcelAddIn.XFFunctions.XFGetCell("TRUE", "CONSOL", $D$3,"TOT_Entity","Aggregated","Budget_Working",$E$3,"PERIODIC",$B131,"TOPFLOW","TOP","TOP","30",$C131,"top3","Open_Acute_DIV1","TOP5","TOP6","REPORTED","TOP8")</f>
        <v>3.5527281621320799</v>
      </c>
      <c r="G131" s="45">
        <f t="shared" si="307"/>
        <v>-0.29466364600305006</v>
      </c>
      <c r="H131" s="55">
        <f>IFERROR(G131/F131,0)</f>
        <v>-8.2940104774640325E-2</v>
      </c>
      <c r="I131" s="41"/>
      <c r="J131" s="45">
        <f>_xll.OneStreamExcelAddIn.XFFunctions.XFGetCell("TRUE", "CONSOL", $D$3,"TOT_Entity","USD","Actual",$E$3,"YTD",$B131,"TOPFLOW","TOP","TOP","30",$C131,"top3","Open_Acute_DIV1","TOP5","TOP6","REPORTED","TOP8")</f>
        <v>3.07894736842105</v>
      </c>
      <c r="K131" s="45">
        <f>_xll.OneStreamExcelAddIn.XFFunctions.XFGetCell("TRUE", "CONSOL", $D$3,"TOT_Entity","Aggregated","Budget_Working",$E$3,"YTD",$B131,"TOPFLOW","TOP","TOP","30",$C131,"top3","Open_Acute_DIV1","TOP5","TOP6","REPORTED","TOP8")</f>
        <v>3.7442211231860498</v>
      </c>
      <c r="L131" s="45">
        <f t="shared" si="308"/>
        <v>-0.66527375476499984</v>
      </c>
      <c r="M131" s="40">
        <f>IFERROR(L131/K131,0)</f>
        <v>-0.17768014571716909</v>
      </c>
      <c r="N131" s="41"/>
      <c r="O131" s="45">
        <f>_xll.OneStreamExcelAddIn.XFFunctions.XFGetCell("TRUE", "CONSOL", $D$3,"TOT_Entity","USD","Actual",$F$3,"YTD",$B131,"TOPFLOW","TOP","TOP","30",$C131,"top3","Open_Acute_DIV1","TOP5","TOP6","REPORTED","TOP8")</f>
        <v>3.75</v>
      </c>
      <c r="P131" s="45">
        <f>J131-O131</f>
        <v>-0.67105263157895001</v>
      </c>
      <c r="Q131" s="40">
        <f t="shared" si="309"/>
        <v>-0.17894736842105333</v>
      </c>
      <c r="R131" s="41"/>
      <c r="S131" s="45">
        <f>_xll.OneStreamExcelAddIn.XFFunctions.XFGetCell("TRUE", "CONSOL", $D$3,"TOT_Entity","USD","MIDFCST",$E$3,"MTD",$B131,"TOPFLOW","TOP","TOP","30",$C131,"top3","Open_Acute_DIV1","TOP5","TOP6","REPORTED","TOP8")</f>
        <v>0</v>
      </c>
      <c r="T131" s="45">
        <f t="shared" si="310"/>
        <v>3.2580645161290298</v>
      </c>
      <c r="U131" s="40">
        <f t="shared" si="311"/>
        <v>0</v>
      </c>
      <c r="V131" s="41"/>
      <c r="W131" s="42"/>
      <c r="X131" s="43"/>
      <c r="Y131" s="42"/>
      <c r="Z131" s="44"/>
      <c r="AB131" s="45">
        <f>_xll.OneStreamExcelAddIn.XFFunctions.XFGetCell("TRUE", "CONSOL", $D$3,"TOT_Entity","USD","Actual",[1]Setup!C4,"PERIODIC",$B131,"TOPFLOW","TOP","TOP","30",$C131,"top3","Open_Acute_DIV1","TOP5","TOP6","REPORTED","TOP8")</f>
        <v>2.9523809523809499</v>
      </c>
      <c r="AC131" s="45">
        <f>_xll.OneStreamExcelAddIn.XFFunctions.XFGetCell("TRUE", "CONSOL", $D$3,"TOT_Entity","Aggregated","Budget_Working",[1]Setup!C4,"PERIODIC",$B131,"TOPFLOW","TOP","TOP","30",$C131,"top3","Open_Acute_DIV1","TOP5","TOP6","REPORTED","TOP8")</f>
        <v>2.5</v>
      </c>
      <c r="AD131" s="45">
        <f t="shared" si="312"/>
        <v>0.45238095238094989</v>
      </c>
      <c r="AE131" s="40">
        <f t="shared" si="313"/>
        <v>0.18095238095237995</v>
      </c>
      <c r="AG131" s="45">
        <f>_xll.OneStreamExcelAddIn.XFFunctions.XFGetCell("TRUE", "CONSOL", $D$3,"TOT_Entity","USD","Actual",[1]Setup!C5,"PERIODIC",$B131,"TOPFLOW","TOP","TOP","30",$C131,"top3","Open_Acute_DIV1","TOP5","TOP6","REPORTED","TOP8")</f>
        <v>3.2222222222222201</v>
      </c>
      <c r="AH131" s="45">
        <f>_xll.OneStreamExcelAddIn.XFFunctions.XFGetCell("TRUE", "CONSOL", $D$3,"TOT_Entity","Aggregated","Budget_Working",[1]Setup!C5,"PERIODIC",$B131,"TOPFLOW","TOP","TOP","30",$C131,"top3","Open_Acute_DIV1","TOP5","TOP6","REPORTED","TOP8")</f>
        <v>3.93857271922601</v>
      </c>
      <c r="AI131" s="45">
        <f t="shared" si="314"/>
        <v>-0.71635049700378994</v>
      </c>
      <c r="AJ131" s="40">
        <f t="shared" si="315"/>
        <v>-0.18188073397932938</v>
      </c>
      <c r="AL131" s="45">
        <f>_xll.OneStreamExcelAddIn.XFFunctions.XFGetCell("TRUE", "CONSOL", $D$3,"TOT_Entity","USD","Actual",[1]Setup!C6,"PERIODIC",$B131,"TOPFLOW","TOP","TOP","30",$C131,"top3","Open_Acute_DIV1","TOP5","TOP6","REPORTED","TOP8")</f>
        <v>2.9534883720930201</v>
      </c>
      <c r="AM131" s="45">
        <f>_xll.OneStreamExcelAddIn.XFFunctions.XFGetCell("TRUE", "CONSOL", $D$3,"TOT_Entity","Aggregated","Budget_Working",[1]Setup!C6,"PERIODIC",$B131,"TOPFLOW","TOP","TOP","30",$C131,"top3","Open_Acute_DIV1","TOP5","TOP6","REPORTED","TOP8")</f>
        <v>4.6058360981653204</v>
      </c>
      <c r="AN131" s="45">
        <f t="shared" si="316"/>
        <v>-1.6523477260723003</v>
      </c>
      <c r="AO131" s="40">
        <f t="shared" si="317"/>
        <v>-0.35875087407702011</v>
      </c>
      <c r="AQ131" s="45">
        <f>_xll.OneStreamExcelAddIn.XFFunctions.XFGetCell("TRUE", "CONSOL", $D$3,"TOT_Entity","USD","Actual",[1]Setup!C7,"PERIODIC",$B131,"TOPFLOW","TOP","TOP","30",$C131,"top3","Open_Acute_DIV1","TOP5","TOP6","REPORTED","TOP8")</f>
        <v>3.2580645161290298</v>
      </c>
      <c r="AR131" s="45">
        <f>_xll.OneStreamExcelAddIn.XFFunctions.XFGetCell("TRUE", "CONSOL", $D$3,"TOT_Entity","Aggregated","Budget_Working",[1]Setup!C7,"PERIODIC",$B131,"TOPFLOW","TOP","TOP","30",$C131,"top3","Open_Acute_DIV1","TOP5","TOP6","REPORTED","TOP8")</f>
        <v>3.5527281621320799</v>
      </c>
      <c r="AS131" s="45">
        <f t="shared" si="318"/>
        <v>-0.29466364600305006</v>
      </c>
      <c r="AT131" s="40">
        <f t="shared" si="319"/>
        <v>-8.2940104774640311E-2</v>
      </c>
      <c r="AV131" s="45">
        <f>_xll.OneStreamExcelAddIn.XFFunctions.XFGetCell("TRUE", "CONSOL", $D$3,"TOT_Entity","USD","Actual",[1]Setup!C8,"PERIODIC",$B131,"TOPFLOW","TOP","TOP","30",$C131,"top3","Open_Acute_DIV1","TOP5","TOP6","REPORTED","TOP8")</f>
        <v>3.07894736842105</v>
      </c>
      <c r="AW131" s="45">
        <f>_xll.OneStreamExcelAddIn.XFFunctions.XFGetCell("TRUE", "CONSOL", $D$3,"TOT_Entity","Aggregated","Budget_Working",[1]Setup!C8,"PERIODIC",$B131,"TOPFLOW","TOP","TOP","30",$C131,"top3","Open_Acute_DIV1","TOP5","TOP6","REPORTED","TOP8")</f>
        <v>3.2098182677263698</v>
      </c>
      <c r="AX131" s="45">
        <f t="shared" si="320"/>
        <v>-0.13087089930531981</v>
      </c>
      <c r="AY131" s="40">
        <f t="shared" si="321"/>
        <v>-4.0772058848683845E-2</v>
      </c>
      <c r="BA131" s="45">
        <f>_xll.OneStreamExcelAddIn.XFFunctions.XFGetCell("TRUE", "CONSOL", $D$3,"TOT_Entity","USD","Actual",[1]Setup!C9,"PERIODIC",$B131,"TOPFLOW","TOP","TOP","30",$C131,"top3","Open_Acute_DIV1","TOP5","TOP6","REPORTED","TOP8")</f>
        <v>0</v>
      </c>
      <c r="BB131" s="45">
        <f>_xll.OneStreamExcelAddIn.XFFunctions.XFGetCell("TRUE", "CONSOL", $D$3,"TOT_Entity","Aggregated","Budget_Working",[1]Setup!C9,"PERIODIC",$B131,"TOPFLOW","TOP","TOP","30",$C131,"top3","Open_Acute_DIV1","TOP5","TOP6","REPORTED","TOP8")</f>
        <v>3.47132633277936</v>
      </c>
      <c r="BC131" s="45">
        <f t="shared" si="322"/>
        <v>-3.47132633277936</v>
      </c>
      <c r="BD131" s="40">
        <f t="shared" si="323"/>
        <v>-1</v>
      </c>
      <c r="BF131" s="45">
        <f>_xll.OneStreamExcelAddIn.XFFunctions.XFGetCell("TRUE", "CONSOL", $D$3,"TOT_Entity","USD","Actual",[1]Setup!C10,"PERIODIC",$B131,"TOPFLOW","TOP","TOP","30",$C131,"top3","Open_Acute_DIV1","TOP5","TOP6","REPORTED","TOP8")</f>
        <v>0</v>
      </c>
      <c r="BG131" s="45">
        <f>_xll.OneStreamExcelAddIn.XFFunctions.XFGetCell("TRUE", "CONSOL", $D$3,"TOT_Entity","Aggregated","Budget_Working",[1]Setup!C10,"PERIODIC",$B131,"TOPFLOW","TOP","TOP","30",$C131,"top3","Open_Acute_DIV1","TOP5","TOP6","REPORTED","TOP8")</f>
        <v>3.8235859234234799</v>
      </c>
      <c r="BH131" s="45">
        <f t="shared" si="324"/>
        <v>-3.8235859234234799</v>
      </c>
      <c r="BI131" s="40">
        <f t="shared" si="325"/>
        <v>-1</v>
      </c>
      <c r="BK131" s="45">
        <f>_xll.OneStreamExcelAddIn.XFFunctions.XFGetCell("TRUE", "CONSOL", $D$3,"TOT_Entity","USD","Actual",[1]Setup!C11,"PERIODIC",$B131,"TOPFLOW","TOP","TOP","30",$C131,"top3","Open_Acute_DIV1","TOP5","TOP6","REPORTED","TOP8")</f>
        <v>0</v>
      </c>
      <c r="BL131" s="45">
        <f>_xll.OneStreamExcelAddIn.XFFunctions.XFGetCell("TRUE", "CONSOL", $D$3,"TOT_Entity","Aggregated","Budget_Working",[1]Setup!C11,"PERIODIC",$B131,"TOPFLOW","TOP","TOP","30",$C131,"top3","Open_Acute_DIV1","TOP5","TOP6","REPORTED","TOP8")</f>
        <v>4.9382716049382704</v>
      </c>
      <c r="BM131" s="45">
        <f t="shared" si="326"/>
        <v>-4.9382716049382704</v>
      </c>
      <c r="BN131" s="40">
        <f t="shared" si="327"/>
        <v>-1</v>
      </c>
      <c r="BP131" s="45">
        <f>_xll.OneStreamExcelAddIn.XFFunctions.XFGetCell("TRUE", "CONSOL", $D$3,"TOT_Entity","USD","Actual",[1]Setup!C12,"PERIODIC",$B131,"TOPFLOW","TOP","TOP","30",$C131,"top3","Open_Acute_DIV1","TOP5","TOP6","REPORTED","TOP8")</f>
        <v>0</v>
      </c>
      <c r="BQ131" s="45">
        <f>_xll.OneStreamExcelAddIn.XFFunctions.XFGetCell("TRUE", "CONSOL", $D$3,"TOT_Entity","Aggregated","Budget_Working",[1]Setup!C12,"PERIODIC",$B131,"TOPFLOW","TOP","TOP","30",$C131,"top3","Open_Acute_DIV1","TOP5","TOP6","REPORTED","TOP8")</f>
        <v>5.2083333333333304</v>
      </c>
      <c r="BR131" s="45">
        <f t="shared" si="328"/>
        <v>-5.2083333333333304</v>
      </c>
      <c r="BS131" s="40">
        <f t="shared" si="329"/>
        <v>-1</v>
      </c>
      <c r="BU131" s="45">
        <f>_xll.OneStreamExcelAddIn.XFFunctions.XFGetCell("TRUE", "CONSOL", $D$3,"TOT_Entity","USD","Actual",[1]Setup!C13,"PERIODIC",$B131,"TOPFLOW","TOP","TOP","30",$C131,"top3","Open_Acute_DIV1","TOP5","TOP6","REPORTED","TOP8")</f>
        <v>0</v>
      </c>
      <c r="BV131" s="45">
        <f>_xll.OneStreamExcelAddIn.XFFunctions.XFGetCell("TRUE", "CONSOL", $D$3,"TOT_Entity","Aggregated","Budget_Working",[1]Setup!C13,"PERIODIC",$B131,"TOPFLOW","TOP","TOP","30",$C131,"top3","Open_Acute_DIV1","TOP5","TOP6","REPORTED","TOP8")</f>
        <v>5</v>
      </c>
      <c r="BW131" s="45">
        <f t="shared" si="330"/>
        <v>-5</v>
      </c>
      <c r="BX131" s="40">
        <f t="shared" si="331"/>
        <v>-1</v>
      </c>
      <c r="BZ131" s="45">
        <f>_xll.OneStreamExcelAddIn.XFFunctions.XFGetCell("TRUE", "CONSOL", $D$3,"TOT_Entity","USD","Actual",[1]Setup!C14,"PERIODIC",$B131,"TOPFLOW","TOP","TOP","30",$C131,"top3","Open_Acute_DIV1","TOP5","TOP6","REPORTED","TOP8")</f>
        <v>0</v>
      </c>
      <c r="CA131" s="45">
        <f>_xll.OneStreamExcelAddIn.XFFunctions.XFGetCell("TRUE", "CONSOL", $D$3,"TOT_Entity","Aggregated","Budget_Working",[1]Setup!C14,"PERIODIC",$B131,"TOPFLOW","TOP","TOP","30",$C131,"top3","Open_Acute_DIV1","TOP5","TOP6","REPORTED","TOP8")</f>
        <v>0</v>
      </c>
      <c r="CB131" s="45">
        <f t="shared" si="332"/>
        <v>0</v>
      </c>
      <c r="CC131" s="40">
        <f t="shared" si="333"/>
        <v>0</v>
      </c>
      <c r="CE131" s="45">
        <f>_xll.OneStreamExcelAddIn.XFFunctions.XFGetCell("TRUE", "CONSOL", $D$3,"TOT_Entity","USD","Actual",[1]Setup!C15,"PERIODIC",$B131,"TOPFLOW","TOP","TOP","30",$C131,"top3","Open_Acute_DIV1","TOP5","TOP6","REPORTED","TOP8")</f>
        <v>0</v>
      </c>
      <c r="CF131" s="45">
        <f>_xll.OneStreamExcelAddIn.XFFunctions.XFGetCell("TRUE", "CONSOL", $D$3,"TOT_Entity","Aggregated","Budget_Working",[1]Setup!C15,"PERIODIC",$B131,"TOPFLOW","TOP","TOP","30",$C131,"top3","Open_Acute_DIV1","TOP5","TOP6","REPORTED","TOP8")</f>
        <v>0</v>
      </c>
      <c r="CG131" s="45">
        <f t="shared" si="334"/>
        <v>0</v>
      </c>
      <c r="CH131" s="40">
        <f t="shared" si="335"/>
        <v>0</v>
      </c>
      <c r="CI131" s="45"/>
      <c r="CJ131" s="45">
        <f>_xll.OneStreamExcelAddIn.XFFunctions.XFGetCell("TRUE", "CONSOL", $D$3,"TOT_Entity","USD","Actual",[1]Setup!C4,"PERIODIC",$B131,"TOPFLOW","TOP","TOP","30",$C131,"top3","Open_Acute_DIV1","TOP5","TOP6","REPORTED","TOP8")</f>
        <v>2.9523809523809499</v>
      </c>
      <c r="CK131" s="45">
        <f>_xll.OneStreamExcelAddIn.XFFunctions.XFGetCell("TRUE", "CONSOL", $D$3,"TOT_Entity","USD","Actual",[1]Setup!C5,"PERIODIC",$B131,"TOPFLOW","TOP","TOP","30",$C131,"top3","Open_Acute_DIV1","TOP5","TOP6","REPORTED","TOP8")</f>
        <v>3.2222222222222201</v>
      </c>
      <c r="CL131" s="45">
        <f>_xll.OneStreamExcelAddIn.XFFunctions.XFGetCell("TRUE", "CONSOL", $D$3,"TOT_Entity","USD","Actual",[1]Setup!C6,"PERIODIC",$B131,"TOPFLOW","TOP","TOP","30",$C131,"top3","Open_Acute_DIV1","TOP5","TOP6","REPORTED","TOP8")</f>
        <v>2.9534883720930201</v>
      </c>
      <c r="CM131" s="45">
        <f>_xll.OneStreamExcelAddIn.XFFunctions.XFGetCell("TRUE", "CONSOL", $D$3,"TOT_Entity","USD","Actual",[1]Setup!C7,"PERIODIC",$B131,"TOPFLOW","TOP","TOP","30",$C131,"top3","Open_Acute_DIV1","TOP5","TOP6","REPORTED","TOP8")</f>
        <v>3.2580645161290298</v>
      </c>
      <c r="CN131" s="45">
        <f>_xll.OneStreamExcelAddIn.XFFunctions.XFGetCell("TRUE", "CONSOL", $D$3,"TOT_Entity","USD","Actual",[1]Setup!C8,"PERIODIC",$B131,"TOPFLOW","TOP","TOP","30",$C131,"top3","Open_Acute_DIV1","TOP5","TOP6","REPORTED","TOP8")</f>
        <v>3.07894736842105</v>
      </c>
      <c r="CO131" s="45">
        <f>_xll.OneStreamExcelAddIn.XFFunctions.XFGetCell("TRUE", "CONSOL", $D$3,"TOT_Entity","USD","Actual",[1]Setup!C9,"PERIODIC",$B131,"TOPFLOW","TOP","TOP","30",$C131,"top3","Open_Acute_DIV1","TOP5","TOP6","REPORTED","TOP8")</f>
        <v>0</v>
      </c>
      <c r="CP131" s="45">
        <f>_xll.OneStreamExcelAddIn.XFFunctions.XFGetCell("TRUE", "CONSOL", $D$3,"TOT_Entity","USD","Actual",[1]Setup!C10,"PERIODIC",$B131,"TOPFLOW","TOP","TOP","30",$C131,"top3","Open_Acute_DIV1","TOP5","TOP6","REPORTED","TOP8")</f>
        <v>0</v>
      </c>
      <c r="CQ131" s="45">
        <f>_xll.OneStreamExcelAddIn.XFFunctions.XFGetCell("TRUE", "CONSOL", $D$3,"TOT_Entity","USD","Actual",[1]Setup!C11,"PERIODIC",$B131,"TOPFLOW","TOP","TOP","30",$C131,"top3","Open_Acute_DIV1","TOP5","TOP6","REPORTED","TOP8")</f>
        <v>0</v>
      </c>
      <c r="CR131" s="45">
        <f>_xll.OneStreamExcelAddIn.XFFunctions.XFGetCell("TRUE", "CONSOL", $D$3,"TOT_Entity","USD","Actual",[1]Setup!C12,"PERIODIC",$B131,"TOPFLOW","TOP","TOP","30",$C131,"top3","Open_Acute_DIV1","TOP5","TOP6","REPORTED","TOP8")</f>
        <v>0</v>
      </c>
      <c r="CS131" s="45">
        <f>_xll.OneStreamExcelAddIn.XFFunctions.XFGetCell("TRUE", "CONSOL", $D$3,"TOT_Entity","USD","Actual",[1]Setup!C13,"PERIODIC",$B131,"TOPFLOW","TOP","TOP","30",$C131,"top3","Open_Acute_DIV1","TOP5","TOP6","REPORTED","TOP8")</f>
        <v>0</v>
      </c>
      <c r="CT131" s="45">
        <f>_xll.OneStreamExcelAddIn.XFFunctions.XFGetCell("TRUE", "CONSOL", $D$3,"TOT_Entity","USD","Actual",[1]Setup!C14,"PERIODIC",$B131,"TOPFLOW","TOP","TOP","30",$C131,"top3","Open_Acute_DIV1","TOP5","TOP6","REPORTED","TOP8")</f>
        <v>0</v>
      </c>
      <c r="CU131" s="45">
        <f>_xll.OneStreamExcelAddIn.XFFunctions.XFGetCell("TRUE", "CONSOL", $D$3,"TOT_Entity","USD","Actual",[1]Setup!C15,"PERIODIC",$B131,"TOPFLOW","TOP","TOP","30",$C131,"top3","Open_Acute_DIV1","TOP5","TOP6","REPORTED","TOP8")</f>
        <v>0</v>
      </c>
      <c r="CV131" s="45"/>
      <c r="CW131" s="45">
        <f>_xll.OneStreamExcelAddIn.XFFunctions.XFGetCell("TRUE", "CONSOL", $D$3,"TOT_Entity","USD","Actual",[1]Setup!C17,"PERIODIC",$B131,"TOPFLOW","TOP","TOP","30",$C131,"top3","Open_Acute_DIV1","TOP5","TOP6","REPORTED","TOP8")</f>
        <v>2.5</v>
      </c>
      <c r="CX131" s="45">
        <f>_xll.OneStreamExcelAddIn.XFFunctions.XFGetCell("TRUE", "CONSOL", $D$3,"TOT_Entity","USD","Actual",[1]Setup!C18,"PERIODIC",$B131,"TOPFLOW","TOP","TOP","30",$C131,"top3","Open_Acute_DIV1","TOP5","TOP6","REPORTED","TOP8")</f>
        <v>3.9</v>
      </c>
      <c r="CY131" s="45">
        <f>_xll.OneStreamExcelAddIn.XFFunctions.XFGetCell("TRUE", "CONSOL", $D$3,"TOT_Entity","USD","Actual",[1]Setup!C19,"PERIODIC",$B131,"TOPFLOW","TOP","TOP","30",$C131,"top3","Open_Acute_DIV1","TOP5","TOP6","REPORTED","TOP8")</f>
        <v>4.5945945945946001</v>
      </c>
      <c r="CZ131" s="45">
        <f>_xll.OneStreamExcelAddIn.XFFunctions.XFGetCell("TRUE", "CONSOL", $D$3,"TOT_Entity","USD","Actual",[1]Setup!C20,"PERIODIC",$B131,"TOPFLOW","TOP","TOP","30",$C131,"top3","Open_Acute_DIV1","TOP5","TOP6","REPORTED","TOP8")</f>
        <v>3.5945945945946001</v>
      </c>
      <c r="DA131" s="45">
        <f>_xll.OneStreamExcelAddIn.XFFunctions.XFGetCell("TRUE", "CONSOL", $D$3,"TOT_Entity","USD","Actual",[1]Setup!C21,"PERIODIC",$B131,"TOPFLOW","TOP","TOP","30",$C131,"top3","Open_Acute_DIV1","TOP5","TOP6","REPORTED","TOP8")</f>
        <v>3.1730769230769198</v>
      </c>
      <c r="DB131" s="45">
        <f>_xll.OneStreamExcelAddIn.XFFunctions.XFGetCell("TRUE", "CONSOL", $D$3,"TOT_Entity","USD","Actual",[1]Setup!C22,"PERIODIC",$B131,"TOPFLOW","TOP","TOP","30",$C131,"top3","Open_Acute_DIV1","TOP5","TOP6","REPORTED","TOP8")</f>
        <v>3.47272727272727</v>
      </c>
      <c r="DC131" s="45">
        <f>_xll.OneStreamExcelAddIn.XFFunctions.XFGetCell("TRUE", "CONSOL", $D$3,"TOT_Entity","USD","Actual",[1]Setup!C23,"PERIODIC",$B131,"TOPFLOW","TOP","TOP","30",$C131,"top3","Open_Acute_DIV1","TOP5","TOP6","REPORTED","TOP8")</f>
        <v>3.38095238095238</v>
      </c>
      <c r="DD131" s="45">
        <f>_xll.OneStreamExcelAddIn.XFFunctions.XFGetCell("TRUE", "CONSOL", $D$3,"TOT_Entity","USD","Actual",[1]Setup!C24,"PERIODIC",$B131,"TOPFLOW","TOP","TOP","30",$C131,"top3","Open_Acute_DIV1","TOP5","TOP6","REPORTED","TOP8")</f>
        <v>3.4565217391304399</v>
      </c>
      <c r="DE131" s="45">
        <f>_xll.OneStreamExcelAddIn.XFFunctions.XFGetCell("TRUE", "CONSOL", $D$3,"TOT_Entity","USD","Actual",[1]Setup!C25,"PERIODIC",$B131,"TOPFLOW","TOP","TOP","30",$C131,"top3","Open_Acute_DIV1","TOP5","TOP6","REPORTED","TOP8")</f>
        <v>3.9</v>
      </c>
      <c r="DF131" s="45">
        <f>_xll.OneStreamExcelAddIn.XFFunctions.XFGetCell("TRUE", "CONSOL", $D$3,"TOT_Entity","USD","Actual",[1]Setup!C26,"PERIODIC",$B131,"TOPFLOW","TOP","TOP","30",$C131,"top3","Open_Acute_DIV1","TOP5","TOP6","REPORTED","TOP8")</f>
        <v>3.8292682926829298</v>
      </c>
      <c r="DG131" s="45">
        <f>_xll.OneStreamExcelAddIn.XFFunctions.XFGetCell("TRUE", "CONSOL", $D$3,"TOT_Entity","USD","Actual",[1]Setup!C27,"PERIODIC",$B131,"TOPFLOW","TOP","TOP","30",$C131,"top3","Open_Acute_DIV1","TOP5","TOP6","REPORTED","TOP8")</f>
        <v>3.8387096774193599</v>
      </c>
      <c r="DH131" s="45">
        <f>_xll.OneStreamExcelAddIn.XFFunctions.XFGetCell("TRUE", "CONSOL", $D$3,"TOT_Entity","USD","Actual",[1]Setup!C28,"PERIODIC",$B131,"TOPFLOW","TOP","TOP","30",$C131,"top3","Open_Acute_DIV1","TOP5","TOP6","REPORTED","TOP8")</f>
        <v>3.51515151515152</v>
      </c>
      <c r="DI131" s="45"/>
      <c r="DJ131" s="45">
        <f>_xll.OneStreamExcelAddIn.XFFunctions.XFGetCell("TRUE", "CONSOL", $D$3,"TOT_Entity","Aggregated","Budget_Working",[1]Setup!C4,"PERIODIC",$B131,"TOPFLOW","TOP","TOP","30",$C131,"top3","Open_Acute_DIV1","TOP5","TOP6","REPORTED","TOP8")</f>
        <v>2.5</v>
      </c>
      <c r="DK131" s="45">
        <f>_xll.OneStreamExcelAddIn.XFFunctions.XFGetCell("TRUE", "CONSOL", $D$3,"TOT_Entity","Aggregated","Budget_Working",[1]Setup!C5,"PERIODIC",$B131,"TOPFLOW","TOP","TOP","30",$C131,"top3","Open_Acute_DIV1","TOP5","TOP6","REPORTED","TOP8")</f>
        <v>3.93857271922601</v>
      </c>
      <c r="DL131" s="45">
        <f>_xll.OneStreamExcelAddIn.XFFunctions.XFGetCell("TRUE", "CONSOL", $D$3,"TOT_Entity","Aggregated","Budget_Working",[1]Setup!C6,"PERIODIC",$B131,"TOPFLOW","TOP","TOP","30",$C131,"top3","Open_Acute_DIV1","TOP5","TOP6","REPORTED","TOP8")</f>
        <v>4.6058360981653204</v>
      </c>
      <c r="DM131" s="45">
        <f>_xll.OneStreamExcelAddIn.XFFunctions.XFGetCell("TRUE", "CONSOL", $D$3,"TOT_Entity","Aggregated","Budget_Working",[1]Setup!C7,"PERIODIC",$B131,"TOPFLOW","TOP","TOP","30",$C131,"top3","Open_Acute_DIV1","TOP5","TOP6","REPORTED","TOP8")</f>
        <v>3.5527281621320799</v>
      </c>
      <c r="DN131" s="45">
        <f>_xll.OneStreamExcelAddIn.XFFunctions.XFGetCell("TRUE", "CONSOL", $D$3,"TOT_Entity","Aggregated","Budget_Working",[1]Setup!C8,"PERIODIC",$B131,"TOPFLOW","TOP","TOP","30",$C131,"top3","Open_Acute_DIV1","TOP5","TOP6","REPORTED","TOP8")</f>
        <v>3.2098182677263698</v>
      </c>
      <c r="DO131" s="45">
        <f>_xll.OneStreamExcelAddIn.XFFunctions.XFGetCell("TRUE", "CONSOL", $D$3,"TOT_Entity","Aggregated","Budget_Working",[1]Setup!C9,"PERIODIC",$B131,"TOPFLOW","TOP","TOP","30",$C131,"top3","Open_Acute_DIV1","TOP5","TOP6","REPORTED","TOP8")</f>
        <v>3.47132633277936</v>
      </c>
      <c r="DP131" s="45">
        <f>_xll.OneStreamExcelAddIn.XFFunctions.XFGetCell("TRUE", "CONSOL", $D$3,"TOT_Entity","Aggregated","Budget_Working",[1]Setup!C10,"PERIODIC",$B131,"TOPFLOW","TOP","TOP","30",$C131,"top3","Open_Acute_DIV1","TOP5","TOP6","REPORTED","TOP8")</f>
        <v>3.8235859234234799</v>
      </c>
      <c r="DQ131" s="45">
        <f>_xll.OneStreamExcelAddIn.XFFunctions.XFGetCell("TRUE", "CONSOL", $D$3,"TOT_Entity","Aggregated","Budget_Working",[1]Setup!C11,"PERIODIC",$B131,"TOPFLOW","TOP","TOP","30",$C131,"top3","Open_Acute_DIV1","TOP5","TOP6","REPORTED","TOP8")</f>
        <v>4.9382716049382704</v>
      </c>
      <c r="DR131" s="45">
        <f>_xll.OneStreamExcelAddIn.XFFunctions.XFGetCell("TRUE", "CONSOL", $D$3,"TOT_Entity","Aggregated","Budget_Working",[1]Setup!C12,"PERIODIC",$B131,"TOPFLOW","TOP","TOP","30",$C131,"top3","Open_Acute_DIV1","TOP5","TOP6","REPORTED","TOP8")</f>
        <v>5.2083333333333304</v>
      </c>
      <c r="DS131" s="45">
        <f>_xll.OneStreamExcelAddIn.XFFunctions.XFGetCell("TRUE", "CONSOL", $D$3,"TOT_Entity","Aggregated","Budget_Working",[1]Setup!C13,"PERIODIC",$B131,"TOPFLOW","TOP","TOP","30",$C131,"top3","Open_Acute_DIV1","TOP5","TOP6","REPORTED","TOP8")</f>
        <v>5</v>
      </c>
      <c r="DT131" s="45">
        <f>_xll.OneStreamExcelAddIn.XFFunctions.XFGetCell("TRUE", "CONSOL", $D$3,"TOT_Entity","Aggregated","Budget_Working",[1]Setup!C14,"PERIODIC",$B131,"TOPFLOW","TOP","TOP","30",$C131,"top3","Open_Acute_DIV1","TOP5","TOP6","REPORTED","TOP8")</f>
        <v>0</v>
      </c>
      <c r="DU131" s="45">
        <f>_xll.OneStreamExcelAddIn.XFFunctions.XFGetCell("TRUE", "CONSOL", $D$3,"TOT_Entity","Aggregated","Budget_Working",[1]Setup!C15,"PERIODIC",$B131,"TOPFLOW","TOP","TOP","30",$C131,"top3","Open_Acute_DIV1","TOP5","TOP6","REPORTED","TOP8")</f>
        <v>0</v>
      </c>
      <c r="DV131" s="45"/>
      <c r="DW131" s="45">
        <f>_xll.OneStreamExcelAddIn.XFFunctions.XFGetCell("TRUE", "CONSOL", $D$3,"TOT_Entity","USD","Budget_Final",[1]Setup!C17,"PERIODIC",$B131,"TOPFLOW","TOP","TOP","30",$C131,"top3","Open_Acute_DIV1","TOP5","TOP6","REPORTED","TOP8")</f>
        <v>4.0655737704917998</v>
      </c>
      <c r="DX131" s="45">
        <f>_xll.OneStreamExcelAddIn.XFFunctions.XFGetCell("TRUE", "CONSOL", $D$3,"TOT_Entity","USD","Budget_Final",[1]Setup!C18,"PERIODIC",$B131,"TOPFLOW","TOP","TOP","30",$C131,"top3","Open_Acute_DIV1","TOP5","TOP6","REPORTED","TOP8")</f>
        <v>4.0545454545454502</v>
      </c>
      <c r="DY131" s="45">
        <f>_xll.OneStreamExcelAddIn.XFFunctions.XFGetCell("TRUE", "CONSOL", $D$3,"TOT_Entity","USD","Budget_Final",[1]Setup!C19,"PERIODIC",$B131,"TOPFLOW","TOP","TOP","30",$C131,"top3","Open_Acute_DIV1","TOP5","TOP6","REPORTED","TOP8")</f>
        <v>4.0491803278688501</v>
      </c>
      <c r="DZ131" s="45">
        <f>_xll.OneStreamExcelAddIn.XFFunctions.XFGetCell("TRUE", "CONSOL", $D$3,"TOT_Entity","USD","Budget_Final",[1]Setup!C20,"PERIODIC",$B131,"TOPFLOW","TOP","TOP","30",$C131,"top3","Open_Acute_DIV1","TOP5","TOP6","REPORTED","TOP8")</f>
        <v>4.0677966101694896</v>
      </c>
      <c r="EA131" s="45">
        <f>_xll.OneStreamExcelAddIn.XFFunctions.XFGetCell("TRUE", "CONSOL", $D$3,"TOT_Entity","USD","Budget_Final",[1]Setup!C21,"PERIODIC",$B131,"TOPFLOW","TOP","TOP","30",$C131,"top3","Open_Acute_DIV1","TOP5","TOP6","REPORTED","TOP8")</f>
        <v>4.0655737704917998</v>
      </c>
      <c r="EB131" s="45">
        <f>_xll.OneStreamExcelAddIn.XFFunctions.XFGetCell("TRUE", "CONSOL", $D$3,"TOT_Entity","USD","Budget_Final",[1]Setup!C22,"PERIODIC",$B131,"TOPFLOW","TOP","TOP","30",$C131,"top3","Open_Acute_DIV1","TOP5","TOP6","REPORTED","TOP8")</f>
        <v>4.0677966101694896</v>
      </c>
      <c r="EC131" s="45">
        <f>_xll.OneStreamExcelAddIn.XFFunctions.XFGetCell("TRUE", "CONSOL", $D$3,"TOT_Entity","USD","Budget_Final",[1]Setup!C23,"PERIODIC",$B131,"TOPFLOW","TOP","TOP","30",$C131,"top3","Open_Acute_DIV1","TOP5","TOP6","REPORTED","TOP8")</f>
        <v>4.0327868852459003</v>
      </c>
      <c r="ED131" s="45">
        <f>_xll.OneStreamExcelAddIn.XFFunctions.XFGetCell("TRUE", "CONSOL", $D$3,"TOT_Entity","USD","Budget_Final",[1]Setup!C24,"PERIODIC",$B131,"TOPFLOW","TOP","TOP","30",$C131,"top3","Open_Acute_DIV1","TOP5","TOP6","REPORTED","TOP8")</f>
        <v>4.0483870967741904</v>
      </c>
      <c r="EE131" s="45">
        <f>_xll.OneStreamExcelAddIn.XFFunctions.XFGetCell("TRUE", "CONSOL", $D$3,"TOT_Entity","USD","Budget_Final",[1]Setup!C25,"PERIODIC",$B131,"TOPFLOW","TOP","TOP","30",$C131,"top3","Open_Acute_DIV1","TOP5","TOP6","REPORTED","TOP8")</f>
        <v>4.0677966101694896</v>
      </c>
      <c r="EF131" s="45">
        <f>_xll.OneStreamExcelAddIn.XFFunctions.XFGetCell("TRUE", "CONSOL", $D$3,"TOT_Entity","USD","Budget_Final",[1]Setup!C26,"PERIODIC",$B131,"TOPFLOW","TOP","TOP","30",$C131,"top3","Open_Acute_DIV1","TOP5","TOP6","REPORTED","TOP8")</f>
        <v>4.0491803278688501</v>
      </c>
      <c r="EG131" s="45">
        <f>_xll.OneStreamExcelAddIn.XFFunctions.XFGetCell("TRUE", "CONSOL", $D$3,"TOT_Entity","USD","Budget_Final",[1]Setup!C27,"PERIODIC",$B131,"TOPFLOW","TOP","TOP","30",$C131,"top3","Open_Acute_DIV1","TOP5","TOP6","REPORTED","TOP8")</f>
        <v>4.0508474576271203</v>
      </c>
      <c r="EH131" s="45">
        <f>_xll.OneStreamExcelAddIn.XFFunctions.XFGetCell("TRUE", "CONSOL", $D$3,"TOT_Entity","USD","Budget_Final",[1]Setup!C28,"PERIODIC",$B131,"TOPFLOW","TOP","TOP","30",$C131,"top3","Open_Acute_DIV1","TOP5","TOP6","REPORTED","TOP8")</f>
        <v>4.0491803278688501</v>
      </c>
    </row>
    <row r="132" spans="2:138" s="132" customFormat="1" outlineLevel="1" x14ac:dyDescent="0.25">
      <c r="B132" s="124" t="s">
        <v>44</v>
      </c>
      <c r="C132" s="124" t="s">
        <v>37</v>
      </c>
      <c r="D132" t="s">
        <v>182</v>
      </c>
      <c r="E132" s="125">
        <f>IFERROR(_xll.OneStreamExcelAddIn.XFFunctions.XFGetCell("TRUE", "CONSOL", $D$3,"TOT_Entity","USD","Actual",$E$3,"PERIODIC",$B132,"TOPFLOW","TOP","TOP","30",$C132,"top3","Open_Acute_DIV1","TOP5","TOP6","REPORTED","TOP8")/E129,0)</f>
        <v>1054.6001980198018</v>
      </c>
      <c r="F132" s="125">
        <f>IFERROR(_xll.OneStreamExcelAddIn.XFFunctions.XFGetCell("TRUE", "CONSOL", $D$3,"TOT_Entity","Aggregated","Budget_Working",$E$3,"PERIODIC",$B132,"TOPFLOW","TOP","TOP","30",$C132,"top3","Open_Acute_DIV1","TOP5","TOP6","REPORTED","TOP8")/F129,0)</f>
        <v>568.33958999989659</v>
      </c>
      <c r="G132" s="125">
        <f t="shared" si="307"/>
        <v>486.26060801990525</v>
      </c>
      <c r="H132" s="55">
        <f t="shared" ref="H132" si="336">IFERROR(G132/F132,0)</f>
        <v>0.85558109372601288</v>
      </c>
      <c r="I132" s="41"/>
      <c r="J132" s="126">
        <f>IFERROR(_xll.OneStreamExcelAddIn.XFFunctions.XFGetCell("TRUE", "CONSOL", $D$3,"TOT_Entity","USD","Actual",$E$3,"YTD",$B132,"TOPFLOW","TOP","TOP","30",$C132,"top3","Open_Acute_DIV1","TOP5","TOP6","REPORTED","TOP8")/J129,0)</f>
        <v>899.41230769230776</v>
      </c>
      <c r="K132" s="126">
        <f>IFERROR(_xll.OneStreamExcelAddIn.XFFunctions.XFGetCell("TRUE", "CONSOL", $D$3,"TOT_Entity","Aggregated","Budget_Working",$E$3,"YTD",$B132,"TOPFLOW","TOP","TOP","30",$C132,"top3","Open_Acute_DIV1","TOP5","TOP6","REPORTED","TOP8")/K129,0)</f>
        <v>577.67636982912143</v>
      </c>
      <c r="L132" s="127">
        <f t="shared" si="308"/>
        <v>321.73593786318634</v>
      </c>
      <c r="M132" s="40">
        <f t="shared" ref="M132" si="337">IFERROR(L132/K132,0)</f>
        <v>0.55694841379500581</v>
      </c>
      <c r="N132" s="41"/>
      <c r="O132" s="127">
        <f>IFERROR(_xll.OneStreamExcelAddIn.XFFunctions.XFGetCell("TRUE", "CONSOL", $D$3,"TOT_Entity","USD","Actual",$F$3,"YTD",$B132,"TOPFLOW","TOP","TOP","30",$C132,"top3","Open_Acute_DIV1","TOP5","TOP6","REPORTED","TOP8")/O129,0)</f>
        <v>501.23641666666668</v>
      </c>
      <c r="P132" s="127">
        <f>J132-O132</f>
        <v>398.17589102564108</v>
      </c>
      <c r="Q132" s="40">
        <f t="shared" si="309"/>
        <v>0.79438739442277373</v>
      </c>
      <c r="R132" s="41"/>
      <c r="S132" s="127">
        <f>IFERROR(_xll.OneStreamExcelAddIn.XFFunctions.XFGetCell("TRUE", "CONSOL", $D$3,"TOT_Entity","USD","MIDFCST",$E$3,"MTD",$B132,"TOPFLOW","TOP","TOP","30",$C132,"top3","Open_Acute_DIV1","TOP5","TOP6","REPORTED","TOP8")/S129,0)</f>
        <v>0</v>
      </c>
      <c r="T132" s="6">
        <f t="shared" si="310"/>
        <v>1054.6001980198018</v>
      </c>
      <c r="U132" s="40">
        <f t="shared" si="311"/>
        <v>0</v>
      </c>
      <c r="V132" s="41"/>
      <c r="W132" s="128"/>
      <c r="X132" s="129"/>
      <c r="Y132" s="128"/>
      <c r="Z132" s="130"/>
      <c r="AA132" s="131"/>
      <c r="AB132" s="127">
        <f>IFERROR(_xll.OneStreamExcelAddIn.XFFunctions.XFGetCell("TRUE", "CONSOL", $D$3,"TOT_Entity","USD","Actual",[1]Setup!C4,"PERIODIC",$B132,"TOPFLOW","TOP","TOP","30",$C132,"top3","Open_Acute_DIV1","TOP5","TOP6","REPORTED","TOP8")/AB129,0)</f>
        <v>735.55403225806447</v>
      </c>
      <c r="AC132" s="127">
        <f>IFERROR(_xll.OneStreamExcelAddIn.XFFunctions.XFGetCell("TRUE", "CONSOL", $D$3,"TOT_Entity","Aggregated","Budget_Working",[1]Setup!C4,"PERIODIC",$B132,"TOPFLOW","TOP","TOP","30",$C132,"top3","Open_Acute_DIV1","TOP5","TOP6","REPORTED","TOP8")/AC129,0)</f>
        <v>616.3949999998955</v>
      </c>
      <c r="AD132" s="127">
        <f t="shared" si="312"/>
        <v>119.15903225816896</v>
      </c>
      <c r="AE132" s="40">
        <f t="shared" si="313"/>
        <v>0.19331602666827141</v>
      </c>
      <c r="AG132" s="127">
        <f>IFERROR(_xll.OneStreamExcelAddIn.XFFunctions.XFGetCell("TRUE", "CONSOL", $D$3,"TOT_Entity","USD","Actual",[1]Setup!C5,"PERIODIC",$B132,"TOPFLOW","TOP","TOP","30",$C132,"top3","Open_Acute_DIV1","TOP5","TOP6","REPORTED","TOP8")/AG129,0)</f>
        <v>890.81887931034487</v>
      </c>
      <c r="AH132" s="127">
        <f>IFERROR(_xll.OneStreamExcelAddIn.XFFunctions.XFGetCell("TRUE", "CONSOL", $D$3,"TOT_Entity","Aggregated","Budget_Working",[1]Setup!C5,"PERIODIC",$B132,"TOPFLOW","TOP","TOP","30",$C132,"top3","Open_Acute_DIV1","TOP5","TOP6","REPORTED","TOP8")/AH129,0)</f>
        <v>595.50776999989148</v>
      </c>
      <c r="AI132" s="127">
        <f t="shared" si="314"/>
        <v>295.31110931045339</v>
      </c>
      <c r="AJ132" s="40">
        <f t="shared" si="315"/>
        <v>0.49589799526966238</v>
      </c>
      <c r="AL132" s="127">
        <f>IFERROR(_xll.OneStreamExcelAddIn.XFFunctions.XFGetCell("TRUE", "CONSOL", $D$3,"TOT_Entity","USD","Actual",[1]Setup!C6,"PERIODIC",$B132,"TOPFLOW","TOP","TOP","30",$C132,"top3","Open_Acute_DIV1","TOP5","TOP6","REPORTED","TOP8")/AL129,0)</f>
        <v>943.83188976377949</v>
      </c>
      <c r="AM132" s="127">
        <f>IFERROR(_xll.OneStreamExcelAddIn.XFFunctions.XFGetCell("TRUE", "CONSOL", $D$3,"TOT_Entity","Aggregated","Budget_Working",[1]Setup!C6,"PERIODIC",$B132,"TOPFLOW","TOP","TOP","30",$C132,"top3","Open_Acute_DIV1","TOP5","TOP6","REPORTED","TOP8")/AM129,0)</f>
        <v>558.64106999990861</v>
      </c>
      <c r="AN132" s="127">
        <f t="shared" si="316"/>
        <v>385.19081976387088</v>
      </c>
      <c r="AO132" s="40">
        <f t="shared" si="317"/>
        <v>0.68951396603177395</v>
      </c>
      <c r="AQ132" s="127">
        <f>IFERROR(_xll.OneStreamExcelAddIn.XFFunctions.XFGetCell("TRUE", "CONSOL", $D$3,"TOT_Entity","USD","Actual",[1]Setup!C7,"PERIODIC",$B132,"TOPFLOW","TOP","TOP","30",$C132,"top3","Open_Acute_DIV1","TOP5","TOP6","REPORTED","TOP8")/AQ129,0)</f>
        <v>1054.6001980198018</v>
      </c>
      <c r="AR132" s="127">
        <f>IFERROR(_xll.OneStreamExcelAddIn.XFFunctions.XFGetCell("TRUE", "CONSOL", $D$3,"TOT_Entity","Aggregated","Budget_Working",[1]Setup!C7,"PERIODIC",$B132,"TOPFLOW","TOP","TOP","30",$C132,"top3","Open_Acute_DIV1","TOP5","TOP6","REPORTED","TOP8")/AR129,0)</f>
        <v>568.33958999989659</v>
      </c>
      <c r="AS132" s="127">
        <f t="shared" si="318"/>
        <v>486.26060801990525</v>
      </c>
      <c r="AT132" s="40">
        <f t="shared" si="319"/>
        <v>0.85558109372601288</v>
      </c>
      <c r="AV132" s="127">
        <f>IFERROR(_xll.OneStreamExcelAddIn.XFFunctions.XFGetCell("TRUE", "CONSOL", $D$3,"TOT_Entity","USD","Actual",[1]Setup!C8,"PERIODIC",$B132,"TOPFLOW","TOP","TOP","30",$C132,"top3","Open_Acute_DIV1","TOP5","TOP6","REPORTED","TOP8")/AV129,0)</f>
        <v>899.41230769230776</v>
      </c>
      <c r="AW132" s="127">
        <f>IFERROR(_xll.OneStreamExcelAddIn.XFFunctions.XFGetCell("TRUE", "CONSOL", $D$3,"TOT_Entity","Aggregated","Budget_Working",[1]Setup!C8,"PERIODIC",$B132,"TOPFLOW","TOP","TOP","30",$C132,"top3","Open_Acute_DIV1","TOP5","TOP6","REPORTED","TOP8")/AW129,0)</f>
        <v>542.54459999990547</v>
      </c>
      <c r="AX132" s="127">
        <f t="shared" si="320"/>
        <v>356.86770769240229</v>
      </c>
      <c r="AY132" s="40">
        <f t="shared" si="321"/>
        <v>0.65776658304674762</v>
      </c>
      <c r="BA132" s="127">
        <f>IFERROR(_xll.OneStreamExcelAddIn.XFFunctions.XFGetCell("TRUE", "CONSOL", $D$3,"TOT_Entity","USD","Actual",[1]Setup!C9,"PERIODIC",$B132,"TOPFLOW","TOP","TOP","30",$C132,"top3","Open_Acute_DIV1","TOP5","TOP6","REPORTED","TOP8")/BA129,0)</f>
        <v>0</v>
      </c>
      <c r="BB132" s="127">
        <f>IFERROR(_xll.OneStreamExcelAddIn.XFFunctions.XFGetCell("TRUE", "CONSOL", $D$3,"TOT_Entity","Aggregated","Budget_Working",[1]Setup!C9,"PERIODIC",$B132,"TOPFLOW","TOP","TOP","30",$C132,"top3","Open_Acute_DIV1","TOP5","TOP6","REPORTED","TOP8")/BB129,0)</f>
        <v>542.4275999999038</v>
      </c>
      <c r="BC132" s="127">
        <f t="shared" si="322"/>
        <v>-542.4275999999038</v>
      </c>
      <c r="BD132" s="40">
        <f t="shared" si="323"/>
        <v>-1</v>
      </c>
      <c r="BF132" s="127">
        <f>IFERROR(_xll.OneStreamExcelAddIn.XFFunctions.XFGetCell("TRUE", "CONSOL", $D$3,"TOT_Entity","USD","Actual",[1]Setup!C10,"PERIODIC",$B132,"TOPFLOW","TOP","TOP","30",$C132,"top3","Open_Acute_DIV1","TOP5","TOP6","REPORTED","TOP8")/BF129,0)</f>
        <v>0</v>
      </c>
      <c r="BG132" s="127">
        <f>IFERROR(_xll.OneStreamExcelAddIn.XFFunctions.XFGetCell("TRUE", "CONSOL", $D$3,"TOT_Entity","Aggregated","Budget_Working",[1]Setup!C10,"PERIODIC",$B132,"TOPFLOW","TOP","TOP","30",$C132,"top3","Open_Acute_DIV1","TOP5","TOP6","REPORTED","TOP8")/BG129,0)</f>
        <v>617.768189999897</v>
      </c>
      <c r="BH132" s="127">
        <f t="shared" si="324"/>
        <v>-617.768189999897</v>
      </c>
      <c r="BI132" s="40">
        <f t="shared" si="325"/>
        <v>-1</v>
      </c>
      <c r="BK132" s="127">
        <f>IFERROR(_xll.OneStreamExcelAddIn.XFFunctions.XFGetCell("TRUE", "CONSOL", $D$3,"TOT_Entity","USD","Actual",[1]Setup!C11,"PERIODIC",$B132,"TOPFLOW","TOP","TOP","30",$C132,"top3","Open_Acute_DIV1","TOP5","TOP6","REPORTED","TOP8")/BK129,0)</f>
        <v>0</v>
      </c>
      <c r="BL132" s="127">
        <f>IFERROR(_xll.OneStreamExcelAddIn.XFFunctions.XFGetCell("TRUE", "CONSOL", $D$3,"TOT_Entity","Aggregated","Budget_Working",[1]Setup!C11,"PERIODIC",$B132,"TOPFLOW","TOP","TOP","30",$C132,"top3","Open_Acute_DIV1","TOP5","TOP6","REPORTED","TOP8")/BL129,0)</f>
        <v>622.67594999989592</v>
      </c>
      <c r="BM132" s="127">
        <f t="shared" si="326"/>
        <v>-622.67594999989592</v>
      </c>
      <c r="BN132" s="40">
        <f t="shared" si="327"/>
        <v>-1</v>
      </c>
      <c r="BP132" s="127">
        <f>IFERROR(_xll.OneStreamExcelAddIn.XFFunctions.XFGetCell("TRUE", "CONSOL", $D$3,"TOT_Entity","USD","Actual",[1]Setup!C12,"PERIODIC",$B132,"TOPFLOW","TOP","TOP","30",$C132,"top3","Open_Acute_DIV1","TOP5","TOP6","REPORTED","TOP8")/BP129,0)</f>
        <v>0</v>
      </c>
      <c r="BQ132" s="127">
        <f>IFERROR(_xll.OneStreamExcelAddIn.XFFunctions.XFGetCell("TRUE", "CONSOL", $D$3,"TOT_Entity","Aggregated","Budget_Working",[1]Setup!C12,"PERIODIC",$B132,"TOPFLOW","TOP","TOP","30",$C132,"top3","Open_Acute_DIV1","TOP5","TOP6","REPORTED","TOP8")/BQ129,0)</f>
        <v>511.60784999990307</v>
      </c>
      <c r="BR132" s="127">
        <f t="shared" si="328"/>
        <v>-511.60784999990307</v>
      </c>
      <c r="BS132" s="40">
        <f t="shared" si="329"/>
        <v>-1</v>
      </c>
      <c r="BU132" s="127">
        <f>IFERROR(_xll.OneStreamExcelAddIn.XFFunctions.XFGetCell("TRUE", "CONSOL", $D$3,"TOT_Entity","USD","Actual",[1]Setup!C13,"PERIODIC",$B132,"TOPFLOW","TOP","TOP","30",$C132,"top3","Open_Acute_DIV1","TOP5","TOP6","REPORTED","TOP8")/BU129,0)</f>
        <v>0</v>
      </c>
      <c r="BV132" s="127">
        <f>IFERROR(_xll.OneStreamExcelAddIn.XFFunctions.XFGetCell("TRUE", "CONSOL", $D$3,"TOT_Entity","Aggregated","Budget_Working",[1]Setup!C13,"PERIODIC",$B132,"TOPFLOW","TOP","TOP","30",$C132,"top3","Open_Acute_DIV1","TOP5","TOP6","REPORTED","TOP8")/BV129,0)</f>
        <v>573.24734999990051</v>
      </c>
      <c r="BW132" s="127">
        <f t="shared" si="330"/>
        <v>-573.24734999990051</v>
      </c>
      <c r="BX132" s="40">
        <f t="shared" si="331"/>
        <v>-1</v>
      </c>
      <c r="BZ132" s="127">
        <f>IFERROR(_xll.OneStreamExcelAddIn.XFFunctions.XFGetCell("TRUE", "CONSOL", $D$3,"TOT_Entity","USD","Actual",[1]Setup!C14,"PERIODIC",$B132,"TOPFLOW","TOP","TOP","30",$C132,"top3","Open_Acute_DIV1","TOP5","TOP6","REPORTED","TOP8")/BZ129,0)</f>
        <v>0</v>
      </c>
      <c r="CA132" s="127">
        <f>IFERROR(_xll.OneStreamExcelAddIn.XFFunctions.XFGetCell("TRUE", "CONSOL", $D$3,"TOT_Entity","Aggregated","Budget_Working",[1]Setup!C14,"PERIODIC",$B132,"TOPFLOW","TOP","TOP","30",$C132,"top3","Open_Acute_DIV1","TOP5","TOP6","REPORTED","TOP8")/CA129,0)</f>
        <v>0</v>
      </c>
      <c r="CB132" s="127">
        <f t="shared" si="332"/>
        <v>0</v>
      </c>
      <c r="CC132" s="40">
        <f t="shared" si="333"/>
        <v>0</v>
      </c>
      <c r="CE132" s="127">
        <f>IFERROR(_xll.OneStreamExcelAddIn.XFFunctions.XFGetCell("TRUE", "CONSOL", $D$3,"TOT_Entity","USD","Actual",[1]Setup!C15,"PERIODIC",$B132,"TOPFLOW","TOP","TOP","30",$C132,"top3","Open_Acute_DIV1","TOP5","TOP6","REPORTED","TOP8")/CE129,0)</f>
        <v>0</v>
      </c>
      <c r="CF132" s="127">
        <f>IFERROR(_xll.OneStreamExcelAddIn.XFFunctions.XFGetCell("TRUE", "CONSOL", $D$3,"TOT_Entity","Aggregated","Budget_Working",[1]Setup!C15,"PERIODIC",$B132,"TOPFLOW","TOP","TOP","30",$C132,"top3","Open_Acute_DIV1","TOP5","TOP6","REPORTED","TOP8")/CF129,0)</f>
        <v>0</v>
      </c>
      <c r="CG132" s="127">
        <f t="shared" si="334"/>
        <v>0</v>
      </c>
      <c r="CH132" s="40">
        <f t="shared" si="335"/>
        <v>0</v>
      </c>
      <c r="CI132" s="133"/>
      <c r="CJ132" s="127">
        <f>IFERROR(_xll.OneStreamExcelAddIn.XFFunctions.XFGetCell("TRUE", "CONSOL", $D$3,"TOT_Entity","USD","Actual",[1]Setup!C4,"PERIODIC",$B132,"TOPFLOW","TOP","TOP","30",$C132,"top3","Open_Acute_DIV1","TOP5","TOP6","REPORTED","TOP8")/CJ129,0)</f>
        <v>735.55403225806447</v>
      </c>
      <c r="CK132" s="127">
        <f>IFERROR(_xll.OneStreamExcelAddIn.XFFunctions.XFGetCell("TRUE", "CONSOL", $D$3,"TOT_Entity","USD","Actual",[1]Setup!C5,"PERIODIC",$B132,"TOPFLOW","TOP","TOP","30",$C132,"top3","Open_Acute_DIV1","TOP5","TOP6","REPORTED","TOP8")/CK129,0)</f>
        <v>890.81887931034487</v>
      </c>
      <c r="CL132" s="127">
        <f>IFERROR(_xll.OneStreamExcelAddIn.XFFunctions.XFGetCell("TRUE", "CONSOL", $D$3,"TOT_Entity","USD","Actual",[1]Setup!C6,"PERIODIC",$B132,"TOPFLOW","TOP","TOP","30",$C132,"top3","Open_Acute_DIV1","TOP5","TOP6","REPORTED","TOP8")/CL129,0)</f>
        <v>943.83188976377949</v>
      </c>
      <c r="CM132" s="127">
        <f>IFERROR(_xll.OneStreamExcelAddIn.XFFunctions.XFGetCell("TRUE", "CONSOL", $D$3,"TOT_Entity","USD","Actual",[1]Setup!C7,"PERIODIC",$B132,"TOPFLOW","TOP","TOP","30",$C132,"top3","Open_Acute_DIV1","TOP5","TOP6","REPORTED","TOP8")/CM129,0)</f>
        <v>1054.6001980198018</v>
      </c>
      <c r="CN132" s="127">
        <f>IFERROR(_xll.OneStreamExcelAddIn.XFFunctions.XFGetCell("TRUE", "CONSOL", $D$3,"TOT_Entity","USD","Actual",[1]Setup!C8,"PERIODIC",$B132,"TOPFLOW","TOP","TOP","30",$C132,"top3","Open_Acute_DIV1","TOP5","TOP6","REPORTED","TOP8")/CN129,0)</f>
        <v>899.41230769230776</v>
      </c>
      <c r="CO132" s="127">
        <f>IFERROR(_xll.OneStreamExcelAddIn.XFFunctions.XFGetCell("TRUE", "CONSOL", $D$3,"TOT_Entity","USD","Actual",[1]Setup!C9,"PERIODIC",$B132,"TOPFLOW","TOP","TOP","30",$C132,"top3","Open_Acute_DIV1","TOP5","TOP6","REPORTED","TOP8")/CO129,0)</f>
        <v>0</v>
      </c>
      <c r="CP132" s="127">
        <f>IFERROR(_xll.OneStreamExcelAddIn.XFFunctions.XFGetCell("TRUE", "CONSOL", $D$3,"TOT_Entity","USD","Actual",[1]Setup!C10,"PERIODIC",$B132,"TOPFLOW","TOP","TOP","30",$C132,"top3","Open_Acute_DIV1","TOP5","TOP6","REPORTED","TOP8")/CP129,0)</f>
        <v>0</v>
      </c>
      <c r="CQ132" s="127">
        <f>IFERROR(_xll.OneStreamExcelAddIn.XFFunctions.XFGetCell("TRUE", "CONSOL", $D$3,"TOT_Entity","USD","Actual",[1]Setup!C11,"PERIODIC",$B132,"TOPFLOW","TOP","TOP","30",$C132,"top3","Open_Acute_DIV1","TOP5","TOP6","REPORTED","TOP8")/CQ129,0)</f>
        <v>0</v>
      </c>
      <c r="CR132" s="127">
        <f>IFERROR(_xll.OneStreamExcelAddIn.XFFunctions.XFGetCell("TRUE", "CONSOL", $D$3,"TOT_Entity","USD","Actual",[1]Setup!C12,"PERIODIC",$B132,"TOPFLOW","TOP","TOP","30",$C132,"top3","Open_Acute_DIV1","TOP5","TOP6","REPORTED","TOP8")/CR129,0)</f>
        <v>0</v>
      </c>
      <c r="CS132" s="127">
        <f>IFERROR(_xll.OneStreamExcelAddIn.XFFunctions.XFGetCell("TRUE", "CONSOL", $D$3,"TOT_Entity","USD","Actual",[1]Setup!C13,"PERIODIC",$B132,"TOPFLOW","TOP","TOP","30",$C132,"top3","Open_Acute_DIV1","TOP5","TOP6","REPORTED","TOP8")/CS129,0)</f>
        <v>0</v>
      </c>
      <c r="CT132" s="127">
        <f>IFERROR(_xll.OneStreamExcelAddIn.XFFunctions.XFGetCell("TRUE", "CONSOL", $D$3,"TOT_Entity","USD","Actual",[1]Setup!C14,"PERIODIC",$B132,"TOPFLOW","TOP","TOP","30",$C132,"top3","Open_Acute_DIV1","TOP5","TOP6","REPORTED","TOP8")/CT129,0)</f>
        <v>0</v>
      </c>
      <c r="CU132" s="127">
        <f>IFERROR(_xll.OneStreamExcelAddIn.XFFunctions.XFGetCell("TRUE", "CONSOL", $D$3,"TOT_Entity","USD","Actual",[1]Setup!C15,"PERIODIC",$B132,"TOPFLOW","TOP","TOP","30",$C132,"top3","Open_Acute_DIV1","TOP5","TOP6","REPORTED","TOP8")/CU129,0)</f>
        <v>0</v>
      </c>
      <c r="CV132" s="133"/>
      <c r="CW132" s="127">
        <f>IFERROR(_xll.OneStreamExcelAddIn.XFFunctions.XFGetCell("TRUE", "CONSOL", $D$3,"TOT_Entity","USD","Actual",[1]Setup!C17,"PERIODIC",$B132,"TOPFLOW","TOP","TOP","30",$C132,"top3","Open_Acute_DIV1","TOP5","TOP6","REPORTED","TOP8")/CW129,0)</f>
        <v>806.2</v>
      </c>
      <c r="CX132" s="127">
        <f>IFERROR(_xll.OneStreamExcelAddIn.XFFunctions.XFGetCell("TRUE", "CONSOL", $D$3,"TOT_Entity","USD","Actual",[1]Setup!C18,"PERIODIC",$B132,"TOPFLOW","TOP","TOP","30",$C132,"top3","Open_Acute_DIV1","TOP5","TOP6","REPORTED","TOP8")/CX129,0)</f>
        <v>614.0512820512821</v>
      </c>
      <c r="CY132" s="127">
        <f>IFERROR(_xll.OneStreamExcelAddIn.XFFunctions.XFGetCell("TRUE", "CONSOL", $D$3,"TOT_Entity","USD","Actual",[1]Setup!C19,"PERIODIC",$B132,"TOPFLOW","TOP","TOP","30",$C132,"top3","Open_Acute_DIV1","TOP5","TOP6","REPORTED","TOP8")/CY129,0)</f>
        <v>624.20294117647063</v>
      </c>
      <c r="CZ132" s="127">
        <f>IFERROR(_xll.OneStreamExcelAddIn.XFFunctions.XFGetCell("TRUE", "CONSOL", $D$3,"TOT_Entity","USD","Actual",[1]Setup!C20,"PERIODIC",$B132,"TOPFLOW","TOP","TOP","30",$C132,"top3","Open_Acute_DIV1","TOP5","TOP6","REPORTED","TOP8")/CZ129,0)</f>
        <v>107.24045112781954</v>
      </c>
      <c r="DA132" s="127">
        <f>IFERROR(_xll.OneStreamExcelAddIn.XFFunctions.XFGetCell("TRUE", "CONSOL", $D$3,"TOT_Entity","USD","Actual",[1]Setup!C21,"PERIODIC",$B132,"TOPFLOW","TOP","TOP","30",$C132,"top3","Open_Acute_DIV1","TOP5","TOP6","REPORTED","TOP8")/DA129,0)</f>
        <v>503.42284848484849</v>
      </c>
      <c r="DB132" s="127">
        <f>IFERROR(_xll.OneStreamExcelAddIn.XFFunctions.XFGetCell("TRUE", "CONSOL", $D$3,"TOT_Entity","USD","Actual",[1]Setup!C22,"PERIODIC",$B132,"TOPFLOW","TOP","TOP","30",$C132,"top3","Open_Acute_DIV1","TOP5","TOP6","REPORTED","TOP8")/DB129,0)</f>
        <v>120.85570680628271</v>
      </c>
      <c r="DC132" s="127">
        <f>IFERROR(_xll.OneStreamExcelAddIn.XFFunctions.XFGetCell("TRUE", "CONSOL", $D$3,"TOT_Entity","USD","Actual",[1]Setup!C23,"PERIODIC",$B132,"TOPFLOW","TOP","TOP","30",$C132,"top3","Open_Acute_DIV1","TOP5","TOP6","REPORTED","TOP8")/DC129,0)</f>
        <v>765.05309859154931</v>
      </c>
      <c r="DD132" s="127">
        <f>IFERROR(_xll.OneStreamExcelAddIn.XFFunctions.XFGetCell("TRUE", "CONSOL", $D$3,"TOT_Entity","USD","Actual",[1]Setup!C24,"PERIODIC",$B132,"TOPFLOW","TOP","TOP","30",$C132,"top3","Open_Acute_DIV1","TOP5","TOP6","REPORTED","TOP8")/DD129,0)</f>
        <v>80.328679245283027</v>
      </c>
      <c r="DE132" s="127">
        <f>IFERROR(_xll.OneStreamExcelAddIn.XFFunctions.XFGetCell("TRUE", "CONSOL", $D$3,"TOT_Entity","USD","Actual",[1]Setup!C25,"PERIODIC",$B132,"TOPFLOW","TOP","TOP","30",$C132,"top3","Open_Acute_DIV1","TOP5","TOP6","REPORTED","TOP8")/DE129,0)</f>
        <v>-156.79666666666665</v>
      </c>
      <c r="DF132" s="127">
        <f>IFERROR(_xll.OneStreamExcelAddIn.XFFunctions.XFGetCell("TRUE", "CONSOL", $D$3,"TOT_Entity","USD","Actual",[1]Setup!C26,"PERIODIC",$B132,"TOPFLOW","TOP","TOP","30",$C132,"top3","Open_Acute_DIV1","TOP5","TOP6","REPORTED","TOP8")/DF129,0)</f>
        <v>-180.96</v>
      </c>
      <c r="DG132" s="127">
        <f>IFERROR(_xll.OneStreamExcelAddIn.XFFunctions.XFGetCell("TRUE", "CONSOL", $D$3,"TOT_Entity","USD","Actual",[1]Setup!C27,"PERIODIC",$B132,"TOPFLOW","TOP","TOP","30",$C132,"top3","Open_Acute_DIV1","TOP5","TOP6","REPORTED","TOP8")/DG129,0)</f>
        <v>535.71747899159664</v>
      </c>
      <c r="DH132" s="127">
        <f>IFERROR(_xll.OneStreamExcelAddIn.XFFunctions.XFGetCell("TRUE", "CONSOL", $D$3,"TOT_Entity","USD","Actual",[1]Setup!C28,"PERIODIC",$B132,"TOPFLOW","TOP","TOP","30",$C132,"top3","Open_Acute_DIV1","TOP5","TOP6","REPORTED","TOP8")/DH129,0)</f>
        <v>1097.5996551724138</v>
      </c>
      <c r="DI132" s="134"/>
      <c r="DJ132" s="127">
        <f>IFERROR(_xll.OneStreamExcelAddIn.XFFunctions.XFGetCell("TRUE", "CONSOL", $D$3,"TOT_Entity","Aggregated","Budget_Working",[1]Setup!C4,"PERIODIC",$B132,"TOPFLOW","TOP","TOP","30",$C132,"top3","Open_Acute_DIV1","TOP5","TOP6","REPORTED","TOP8")/DJ129,0)</f>
        <v>616.3949999998955</v>
      </c>
      <c r="DK132" s="127">
        <f>IFERROR(_xll.OneStreamExcelAddIn.XFFunctions.XFGetCell("TRUE", "CONSOL", $D$3,"TOT_Entity","Aggregated","Budget_Working",[1]Setup!C5,"PERIODIC",$B132,"TOPFLOW","TOP","TOP","30",$C132,"top3","Open_Acute_DIV1","TOP5","TOP6","REPORTED","TOP8")/DK129,0)</f>
        <v>595.50776999989148</v>
      </c>
      <c r="DL132" s="127">
        <f>IFERROR(_xll.OneStreamExcelAddIn.XFFunctions.XFGetCell("TRUE", "CONSOL", $D$3,"TOT_Entity","Aggregated","Budget_Working",[1]Setup!C6,"PERIODIC",$B132,"TOPFLOW","TOP","TOP","30",$C132,"top3","Open_Acute_DIV1","TOP5","TOP6","REPORTED","TOP8")/DL129,0)</f>
        <v>558.64106999990861</v>
      </c>
      <c r="DM132" s="127">
        <f>IFERROR(_xll.OneStreamExcelAddIn.XFFunctions.XFGetCell("TRUE", "CONSOL", $D$3,"TOT_Entity","Aggregated","Budget_Working",[1]Setup!C7,"PERIODIC",$B132,"TOPFLOW","TOP","TOP","30",$C132,"top3","Open_Acute_DIV1","TOP5","TOP6","REPORTED","TOP8")/DM129,0)</f>
        <v>568.33958999989659</v>
      </c>
      <c r="DN132" s="127">
        <f>IFERROR(_xll.OneStreamExcelAddIn.XFFunctions.XFGetCell("TRUE", "CONSOL", $D$3,"TOT_Entity","Aggregated","Budget_Working",[1]Setup!C8,"PERIODIC",$B132,"TOPFLOW","TOP","TOP","30",$C132,"top3","Open_Acute_DIV1","TOP5","TOP6","REPORTED","TOP8")/DN129,0)</f>
        <v>542.54459999990547</v>
      </c>
      <c r="DO132" s="127">
        <f>IFERROR(_xll.OneStreamExcelAddIn.XFFunctions.XFGetCell("TRUE", "CONSOL", $D$3,"TOT_Entity","Aggregated","Budget_Working",[1]Setup!C9,"PERIODIC",$B132,"TOPFLOW","TOP","TOP","30",$C132,"top3","Open_Acute_DIV1","TOP5","TOP6","REPORTED","TOP8")/DO129,0)</f>
        <v>542.4275999999038</v>
      </c>
      <c r="DP132" s="127">
        <f>IFERROR(_xll.OneStreamExcelAddIn.XFFunctions.XFGetCell("TRUE", "CONSOL", $D$3,"TOT_Entity","Aggregated","Budget_Working",[1]Setup!C10,"PERIODIC",$B132,"TOPFLOW","TOP","TOP","30",$C132,"top3","Open_Acute_DIV1","TOP5","TOP6","REPORTED","TOP8")/DP129,0)</f>
        <v>617.768189999897</v>
      </c>
      <c r="DQ132" s="127">
        <f>IFERROR(_xll.OneStreamExcelAddIn.XFFunctions.XFGetCell("TRUE", "CONSOL", $D$3,"TOT_Entity","Aggregated","Budget_Working",[1]Setup!C11,"PERIODIC",$B132,"TOPFLOW","TOP","TOP","30",$C132,"top3","Open_Acute_DIV1","TOP5","TOP6","REPORTED","TOP8")/DQ129,0)</f>
        <v>622.67594999989592</v>
      </c>
      <c r="DR132" s="127">
        <f>IFERROR(_xll.OneStreamExcelAddIn.XFFunctions.XFGetCell("TRUE", "CONSOL", $D$3,"TOT_Entity","Aggregated","Budget_Working",[1]Setup!C12,"PERIODIC",$B132,"TOPFLOW","TOP","TOP","30",$C132,"top3","Open_Acute_DIV1","TOP5","TOP6","REPORTED","TOP8")/DR129,0)</f>
        <v>511.60784999990307</v>
      </c>
      <c r="DS132" s="127">
        <f>IFERROR(_xll.OneStreamExcelAddIn.XFFunctions.XFGetCell("TRUE", "CONSOL", $D$3,"TOT_Entity","Aggregated","Budget_Working",[1]Setup!C13,"PERIODIC",$B132,"TOPFLOW","TOP","TOP","30",$C132,"top3","Open_Acute_DIV1","TOP5","TOP6","REPORTED","TOP8")/DS129,0)</f>
        <v>573.24734999990051</v>
      </c>
      <c r="DT132" s="127">
        <f>IFERROR(_xll.OneStreamExcelAddIn.XFFunctions.XFGetCell("TRUE", "CONSOL", $D$3,"TOT_Entity","Aggregated","Budget_Working",[1]Setup!C14,"PERIODIC",$B132,"TOPFLOW","TOP","TOP","30",$C132,"top3","Open_Acute_DIV1","TOP5","TOP6","REPORTED","TOP8")/DT129,0)</f>
        <v>0</v>
      </c>
      <c r="DU132" s="127">
        <f>IFERROR(_xll.OneStreamExcelAddIn.XFFunctions.XFGetCell("TRUE", "CONSOL", $D$3,"TOT_Entity","Aggregated","Budget_Working",[1]Setup!C15,"PERIODIC",$B132,"TOPFLOW","TOP","TOP","30",$C132,"top3","Open_Acute_DIV1","TOP5","TOP6","REPORTED","TOP8")/DU129,0)</f>
        <v>0</v>
      </c>
      <c r="DV132" s="134"/>
      <c r="DW132" s="127">
        <f>IFERROR(_xll.OneStreamExcelAddIn.XFFunctions.XFGetCell("TRUE", "CONSOL", $D$3,"TOT_Entity","USD","Budget_Final",[1]Setup!C17,"PERIODIC",$B132,"TOPFLOW","TOP","TOP","30",$C132,"top3","Open_Acute_DIV1","TOP5","TOP6","REPORTED","TOP8")/DW129,0)</f>
        <v>600.39051960000006</v>
      </c>
      <c r="DX132" s="127">
        <f>IFERROR(_xll.OneStreamExcelAddIn.XFFunctions.XFGetCell("TRUE", "CONSOL", $D$3,"TOT_Entity","USD","Budget_Final",[1]Setup!C18,"PERIODIC",$B132,"TOPFLOW","TOP","TOP","30",$C132,"top3","Open_Acute_DIV1","TOP5","TOP6","REPORTED","TOP8")/DX129,0)</f>
        <v>600.39051959999995</v>
      </c>
      <c r="DY132" s="127">
        <f>IFERROR(_xll.OneStreamExcelAddIn.XFFunctions.XFGetCell("TRUE", "CONSOL", $D$3,"TOT_Entity","USD","Budget_Final",[1]Setup!C19,"PERIODIC",$B132,"TOPFLOW","TOP","TOP","30",$C132,"top3","Open_Acute_DIV1","TOP5","TOP6","REPORTED","TOP8")/DY129,0)</f>
        <v>600.39051959999995</v>
      </c>
      <c r="DZ132" s="127">
        <f>IFERROR(_xll.OneStreamExcelAddIn.XFFunctions.XFGetCell("TRUE", "CONSOL", $D$3,"TOT_Entity","USD","Budget_Final",[1]Setup!C20,"PERIODIC",$B132,"TOPFLOW","TOP","TOP","30",$C132,"top3","Open_Acute_DIV1","TOP5","TOP6","REPORTED","TOP8")/DZ129,0)</f>
        <v>600.39051959999995</v>
      </c>
      <c r="EA132" s="127">
        <f>IFERROR(_xll.OneStreamExcelAddIn.XFFunctions.XFGetCell("TRUE", "CONSOL", $D$3,"TOT_Entity","USD","Budget_Final",[1]Setup!C21,"PERIODIC",$B132,"TOPFLOW","TOP","TOP","30",$C132,"top3","Open_Acute_DIV1","TOP5","TOP6","REPORTED","TOP8")/EA129,0)</f>
        <v>600.39051960000006</v>
      </c>
      <c r="EB132" s="127">
        <f>IFERROR(_xll.OneStreamExcelAddIn.XFFunctions.XFGetCell("TRUE", "CONSOL", $D$3,"TOT_Entity","USD","Budget_Final",[1]Setup!C22,"PERIODIC",$B132,"TOPFLOW","TOP","TOP","30",$C132,"top3","Open_Acute_DIV1","TOP5","TOP6","REPORTED","TOP8")/EB129,0)</f>
        <v>600.39051959999995</v>
      </c>
      <c r="EC132" s="127">
        <f>IFERROR(_xll.OneStreamExcelAddIn.XFFunctions.XFGetCell("TRUE", "CONSOL", $D$3,"TOT_Entity","USD","Budget_Final",[1]Setup!C23,"PERIODIC",$B132,"TOPFLOW","TOP","TOP","30",$C132,"top3","Open_Acute_DIV1","TOP5","TOP6","REPORTED","TOP8")/EC129,0)</f>
        <v>600.39051960000006</v>
      </c>
      <c r="ED132" s="127">
        <f>IFERROR(_xll.OneStreamExcelAddIn.XFFunctions.XFGetCell("TRUE", "CONSOL", $D$3,"TOT_Entity","USD","Budget_Final",[1]Setup!C24,"PERIODIC",$B132,"TOPFLOW","TOP","TOP","30",$C132,"top3","Open_Acute_DIV1","TOP5","TOP6","REPORTED","TOP8")/ED129,0)</f>
        <v>600.39051960000006</v>
      </c>
      <c r="EE132" s="127">
        <f>IFERROR(_xll.OneStreamExcelAddIn.XFFunctions.XFGetCell("TRUE", "CONSOL", $D$3,"TOT_Entity","USD","Budget_Final",[1]Setup!C25,"PERIODIC",$B132,"TOPFLOW","TOP","TOP","30",$C132,"top3","Open_Acute_DIV1","TOP5","TOP6","REPORTED","TOP8")/EE129,0)</f>
        <v>600.39051959999995</v>
      </c>
      <c r="EF132" s="127">
        <f>IFERROR(_xll.OneStreamExcelAddIn.XFFunctions.XFGetCell("TRUE", "CONSOL", $D$3,"TOT_Entity","USD","Budget_Final",[1]Setup!C26,"PERIODIC",$B132,"TOPFLOW","TOP","TOP","30",$C132,"top3","Open_Acute_DIV1","TOP5","TOP6","REPORTED","TOP8")/EF129,0)</f>
        <v>600.38437020000003</v>
      </c>
      <c r="EG132" s="127">
        <f>IFERROR(_xll.OneStreamExcelAddIn.XFFunctions.XFGetCell("TRUE", "CONSOL", $D$3,"TOT_Entity","USD","Budget_Final",[1]Setup!C27,"PERIODIC",$B132,"TOPFLOW","TOP","TOP","30",$C132,"top3","Open_Acute_DIV1","TOP5","TOP6","REPORTED","TOP8")/EG129,0)</f>
        <v>600.38437020000003</v>
      </c>
      <c r="EH132" s="127">
        <f>IFERROR(_xll.OneStreamExcelAddIn.XFFunctions.XFGetCell("TRUE", "CONSOL", $D$3,"TOT_Entity","USD","Budget_Final",[1]Setup!C28,"PERIODIC",$B132,"TOPFLOW","TOP","TOP","30",$C132,"top3","Open_Acute_DIV1","TOP5","TOP6","REPORTED","TOP8")/EH129,0)</f>
        <v>599.27135399999997</v>
      </c>
    </row>
    <row r="133" spans="2:138" outlineLevel="1" x14ac:dyDescent="0.25">
      <c r="B133" s="51"/>
      <c r="C133" s="51"/>
      <c r="D133" t="s">
        <v>183</v>
      </c>
      <c r="E133" s="55">
        <f>IFERROR(E130/E127,0)</f>
        <v>0</v>
      </c>
      <c r="F133" s="55">
        <f>IFERROR(F130/F127,0)</f>
        <v>0.30208333333333315</v>
      </c>
      <c r="H133" s="55">
        <f>E133-F133</f>
        <v>-0.30208333333333315</v>
      </c>
      <c r="I133" s="41"/>
      <c r="J133" s="40">
        <f>IFERROR(J130/J127,0)</f>
        <v>0</v>
      </c>
      <c r="K133" s="40">
        <f>IFERROR(K130/K127,0)</f>
        <v>0.27447916666666689</v>
      </c>
      <c r="M133" s="40">
        <f>J133-K133</f>
        <v>-0.27447916666666689</v>
      </c>
      <c r="N133" s="41"/>
      <c r="O133" s="40">
        <f>IFERROR(O130/O127,0)</f>
        <v>0.25</v>
      </c>
      <c r="P133" s="40"/>
      <c r="Q133" s="40">
        <f>J133-O133</f>
        <v>-0.25</v>
      </c>
      <c r="R133" s="41"/>
      <c r="S133" s="40">
        <f>IFERROR(S130/S127,0)</f>
        <v>0</v>
      </c>
      <c r="T133" s="40"/>
      <c r="U133" s="40">
        <f>N133-S133</f>
        <v>0</v>
      </c>
      <c r="V133" s="41"/>
      <c r="W133" s="42"/>
      <c r="X133" s="43"/>
      <c r="Y133" s="42"/>
      <c r="Z133" s="44"/>
      <c r="AB133" s="40">
        <f>IFERROR(AB130/AB127,0)</f>
        <v>0</v>
      </c>
      <c r="AC133" s="40">
        <f>IFERROR(AC130/AC127,0)</f>
        <v>0.13508064516129001</v>
      </c>
      <c r="AD133">
        <f t="shared" si="312"/>
        <v>-0.13508064516129001</v>
      </c>
      <c r="AE133" s="40">
        <f t="shared" si="313"/>
        <v>-1</v>
      </c>
      <c r="AG133" s="40">
        <f>IFERROR(AG130/AG127,0)</f>
        <v>0</v>
      </c>
      <c r="AH133" s="40">
        <f>IFERROR(AH130/AH127,0)</f>
        <v>0.28794642857142877</v>
      </c>
      <c r="AI133">
        <f t="shared" si="314"/>
        <v>-0.28794642857142877</v>
      </c>
      <c r="AJ133" s="40">
        <f t="shared" si="315"/>
        <v>-1</v>
      </c>
      <c r="AL133" s="40">
        <f>IFERROR(AL130/AL127,0)</f>
        <v>2.9686769518466591E-2</v>
      </c>
      <c r="AM133" s="40">
        <f>IFERROR(AM130/AM127,0)</f>
        <v>0.375</v>
      </c>
      <c r="AN133" s="40">
        <f t="shared" si="316"/>
        <v>-0.3453132304815334</v>
      </c>
      <c r="AO133" s="40">
        <f t="shared" si="317"/>
        <v>-0.92083528128408909</v>
      </c>
      <c r="AQ133" s="40">
        <f>IFERROR(AQ130/AQ127,0)</f>
        <v>0</v>
      </c>
      <c r="AR133" s="40">
        <f>IFERROR(AR130/AR127,0)</f>
        <v>0.30208333333333315</v>
      </c>
      <c r="AS133" s="40">
        <f t="shared" si="318"/>
        <v>-0.30208333333333315</v>
      </c>
      <c r="AT133" s="40">
        <f t="shared" si="319"/>
        <v>-1</v>
      </c>
      <c r="AU133" s="40"/>
      <c r="AV133" s="40">
        <f>IFERROR(AV130/AV127,0)</f>
        <v>0</v>
      </c>
      <c r="AW133" s="40">
        <f>IFERROR(AW130/AW127,0)</f>
        <v>0.3629032258064519</v>
      </c>
      <c r="AX133" s="40">
        <f t="shared" si="320"/>
        <v>-0.3629032258064519</v>
      </c>
      <c r="AY133" s="40">
        <f t="shared" si="321"/>
        <v>-1</v>
      </c>
      <c r="AZ133" s="40"/>
      <c r="BA133" s="40">
        <f>IFERROR(BA130/BA127,0)</f>
        <v>0</v>
      </c>
      <c r="BB133" s="40">
        <f>IFERROR(BB130/BB127,0)</f>
        <v>0.43333333333333313</v>
      </c>
      <c r="BC133" s="40">
        <f t="shared" si="322"/>
        <v>-0.43333333333333313</v>
      </c>
      <c r="BD133" s="40">
        <f t="shared" si="323"/>
        <v>-1</v>
      </c>
      <c r="BE133" s="40"/>
      <c r="BF133" s="40">
        <f>IFERROR(BF130/BF127,0)</f>
        <v>0</v>
      </c>
      <c r="BG133" s="40">
        <f>IFERROR(BG130/BG127,0)</f>
        <v>0.46975806451612873</v>
      </c>
      <c r="BH133" s="40">
        <f t="shared" si="324"/>
        <v>-0.46975806451612873</v>
      </c>
      <c r="BI133" s="40">
        <f t="shared" si="325"/>
        <v>-1</v>
      </c>
      <c r="BJ133" s="40"/>
      <c r="BK133" s="40">
        <f>IFERROR(BK130/BK127,0)</f>
        <v>0</v>
      </c>
      <c r="BL133" s="40">
        <f>IFERROR(BL130/BL127,0)</f>
        <v>0.34879032258064502</v>
      </c>
      <c r="BM133" s="40">
        <f t="shared" si="326"/>
        <v>-0.34879032258064502</v>
      </c>
      <c r="BN133" s="40">
        <f t="shared" si="327"/>
        <v>-1</v>
      </c>
      <c r="BO133" s="40"/>
      <c r="BP133" s="40">
        <f>IFERROR(BP130/BP127,0)</f>
        <v>0</v>
      </c>
      <c r="BQ133" s="40">
        <f>IFERROR(BQ130/BQ127,0)</f>
        <v>0.4083333333333331</v>
      </c>
      <c r="BR133" s="40">
        <f t="shared" si="328"/>
        <v>-0.4083333333333331</v>
      </c>
      <c r="BS133" s="40">
        <f t="shared" si="329"/>
        <v>-1</v>
      </c>
      <c r="BT133" s="40"/>
      <c r="BU133" s="40">
        <f>IFERROR(BU130/BU127,0)</f>
        <v>0</v>
      </c>
      <c r="BV133" s="40">
        <f>IFERROR(BV130/BV127,0)</f>
        <v>0.38508064516129065</v>
      </c>
      <c r="BW133" s="40">
        <f t="shared" si="330"/>
        <v>-0.38508064516129065</v>
      </c>
      <c r="BX133" s="40">
        <f t="shared" si="331"/>
        <v>-1</v>
      </c>
      <c r="BY133" s="40"/>
      <c r="BZ133" s="40">
        <f>IFERROR(BZ130/BZ127,0)</f>
        <v>0</v>
      </c>
      <c r="CA133" s="40">
        <f>IFERROR(CA130/CA127,0)</f>
        <v>0.26458333333333311</v>
      </c>
      <c r="CB133" s="40">
        <f t="shared" si="332"/>
        <v>-0.26458333333333311</v>
      </c>
      <c r="CC133" s="40">
        <f t="shared" si="333"/>
        <v>-1</v>
      </c>
      <c r="CD133" s="40"/>
      <c r="CE133" s="40">
        <f>IFERROR(CE130/CE127,0)</f>
        <v>0</v>
      </c>
      <c r="CF133" s="40">
        <f>IFERROR(CF130/CF127,0)</f>
        <v>0.2419354838709675</v>
      </c>
      <c r="CG133" s="40">
        <f t="shared" si="334"/>
        <v>-0.2419354838709675</v>
      </c>
      <c r="CH133" s="40">
        <f t="shared" si="335"/>
        <v>-1</v>
      </c>
      <c r="CI133" s="40"/>
      <c r="CJ133" s="40">
        <f t="shared" ref="CJ133:CU133" si="338">IFERROR(CJ130/CJ127,0)</f>
        <v>0</v>
      </c>
      <c r="CK133" s="40">
        <f t="shared" si="338"/>
        <v>0</v>
      </c>
      <c r="CL133" s="40">
        <f t="shared" si="338"/>
        <v>2.9686769518466591E-2</v>
      </c>
      <c r="CM133" s="40">
        <f t="shared" si="338"/>
        <v>0</v>
      </c>
      <c r="CN133" s="40">
        <f t="shared" si="338"/>
        <v>0</v>
      </c>
      <c r="CO133" s="40">
        <f t="shared" si="338"/>
        <v>0</v>
      </c>
      <c r="CP133" s="40">
        <f t="shared" si="338"/>
        <v>0</v>
      </c>
      <c r="CQ133" s="40">
        <f t="shared" si="338"/>
        <v>0</v>
      </c>
      <c r="CR133" s="40">
        <f t="shared" si="338"/>
        <v>0</v>
      </c>
      <c r="CS133" s="40">
        <f t="shared" si="338"/>
        <v>0</v>
      </c>
      <c r="CT133" s="40">
        <f t="shared" si="338"/>
        <v>0</v>
      </c>
      <c r="CU133" s="40">
        <f t="shared" si="338"/>
        <v>0</v>
      </c>
      <c r="CV133" s="40"/>
      <c r="CW133" s="40">
        <f t="shared" ref="CW133:DH133" si="339">IFERROR(CW130/CW127,0)</f>
        <v>0.12096774193548375</v>
      </c>
      <c r="CX133" s="40">
        <f t="shared" si="339"/>
        <v>0.26116071428571436</v>
      </c>
      <c r="CY133" s="40">
        <f t="shared" si="339"/>
        <v>0.34274193548387127</v>
      </c>
      <c r="CZ133" s="40">
        <f t="shared" si="339"/>
        <v>0.27708333333333313</v>
      </c>
      <c r="DA133" s="40">
        <f t="shared" si="339"/>
        <v>0.33266129032258063</v>
      </c>
      <c r="DB133" s="40">
        <f t="shared" si="339"/>
        <v>0.39791666666666686</v>
      </c>
      <c r="DC133" s="40">
        <f t="shared" si="339"/>
        <v>0.42943548387096753</v>
      </c>
      <c r="DD133" s="40">
        <f t="shared" si="339"/>
        <v>0.32056451612903247</v>
      </c>
      <c r="DE133" s="40">
        <f t="shared" si="339"/>
        <v>0.32500000000000001</v>
      </c>
      <c r="DF133" s="40">
        <f t="shared" si="339"/>
        <v>0.12661290322580648</v>
      </c>
      <c r="DG133" s="40">
        <f t="shared" si="339"/>
        <v>9.916666666666675E-2</v>
      </c>
      <c r="DH133" s="40">
        <f t="shared" si="339"/>
        <v>9.3548387096774252E-2</v>
      </c>
      <c r="DI133" s="40"/>
      <c r="DJ133" s="40">
        <f t="shared" ref="DJ133:DU133" si="340">IFERROR(DJ130/DJ127,0)</f>
        <v>0.13508064516129001</v>
      </c>
      <c r="DK133" s="40">
        <f t="shared" si="340"/>
        <v>0.28794642857142877</v>
      </c>
      <c r="DL133" s="40">
        <f t="shared" si="340"/>
        <v>0.375</v>
      </c>
      <c r="DM133" s="40">
        <f t="shared" si="340"/>
        <v>0.30208333333333315</v>
      </c>
      <c r="DN133" s="40">
        <f t="shared" si="340"/>
        <v>0.3629032258064519</v>
      </c>
      <c r="DO133" s="40">
        <f t="shared" si="340"/>
        <v>0.43333333333333313</v>
      </c>
      <c r="DP133" s="40">
        <f t="shared" si="340"/>
        <v>0.46975806451612873</v>
      </c>
      <c r="DQ133" s="40">
        <f t="shared" si="340"/>
        <v>0.34879032258064502</v>
      </c>
      <c r="DR133" s="40">
        <f t="shared" si="340"/>
        <v>0.4083333333333331</v>
      </c>
      <c r="DS133" s="40">
        <f t="shared" si="340"/>
        <v>0.38508064516129065</v>
      </c>
      <c r="DT133" s="40">
        <f t="shared" si="340"/>
        <v>0.26458333333333311</v>
      </c>
      <c r="DU133" s="40">
        <f t="shared" si="340"/>
        <v>0.2419354838709675</v>
      </c>
      <c r="DV133" s="40"/>
      <c r="DW133" s="40">
        <f t="shared" ref="DW133:EH133" si="341">IFERROR(DW130/DW127,0)</f>
        <v>0.5</v>
      </c>
      <c r="DX133" s="40">
        <f t="shared" si="341"/>
        <v>0.49776785714285687</v>
      </c>
      <c r="DY133" s="40">
        <f t="shared" si="341"/>
        <v>0.49798387096774188</v>
      </c>
      <c r="DZ133" s="40">
        <f t="shared" si="341"/>
        <v>0.5</v>
      </c>
      <c r="EA133" s="40">
        <f t="shared" si="341"/>
        <v>0.5</v>
      </c>
      <c r="EB133" s="40">
        <f t="shared" si="341"/>
        <v>0.5</v>
      </c>
      <c r="EC133" s="40">
        <f t="shared" si="341"/>
        <v>0.49596774193548376</v>
      </c>
      <c r="ED133" s="40">
        <f t="shared" si="341"/>
        <v>0.50604838709677435</v>
      </c>
      <c r="EE133" s="40">
        <f t="shared" si="341"/>
        <v>0.5</v>
      </c>
      <c r="EF133" s="40">
        <f t="shared" si="341"/>
        <v>0.49798387096774188</v>
      </c>
      <c r="EG133" s="40">
        <f t="shared" si="341"/>
        <v>0.4979166666666669</v>
      </c>
      <c r="EH133" s="40">
        <f t="shared" si="341"/>
        <v>0.49798387096774188</v>
      </c>
    </row>
    <row r="134" spans="2:138" outlineLevel="1" x14ac:dyDescent="0.25">
      <c r="B134" s="51"/>
      <c r="C134" s="51"/>
      <c r="D134" t="s">
        <v>184</v>
      </c>
      <c r="E134" s="55">
        <f>IFERROR(E129/E$86,0)</f>
        <v>3.9530332681017612E-2</v>
      </c>
      <c r="F134" s="55">
        <f>IFERROR(F129/F$86,0)</f>
        <v>5.07703081232493E-2</v>
      </c>
      <c r="H134" s="55">
        <f>E134-F134</f>
        <v>-1.1239975442231688E-2</v>
      </c>
      <c r="I134" s="41"/>
      <c r="J134" s="40">
        <f>IFERROR(J129/J$86,0)</f>
        <v>4.5078019649393182E-2</v>
      </c>
      <c r="K134" s="40">
        <f>IFERROR(K129/K$86,0)</f>
        <v>4.7421938270494013E-2</v>
      </c>
      <c r="M134" s="40">
        <f>J134-K134</f>
        <v>-2.3439186211008309E-3</v>
      </c>
      <c r="N134" s="41"/>
      <c r="O134" s="40">
        <f>IFERROR(O129/O$86,0)</f>
        <v>3.6672014668805868E-2</v>
      </c>
      <c r="P134" s="40"/>
      <c r="Q134" s="40">
        <f>J134-O134</f>
        <v>8.4060049805873144E-3</v>
      </c>
      <c r="R134" s="41"/>
      <c r="S134" s="40">
        <f>IFERROR(S129/S$86,0)</f>
        <v>0</v>
      </c>
      <c r="T134" s="40"/>
      <c r="U134" s="40">
        <f>N134-S134</f>
        <v>0</v>
      </c>
      <c r="V134" s="41"/>
      <c r="W134" s="42"/>
      <c r="X134" s="43"/>
      <c r="Y134" s="42"/>
      <c r="Z134" s="44"/>
      <c r="AB134" s="40">
        <f>IFERROR(AB129/AB$86,0)</f>
        <v>4.9779205138498595E-2</v>
      </c>
      <c r="AC134" s="40">
        <f>IFERROR(AC129/AC$86,0)</f>
        <v>2.426657008330315E-2</v>
      </c>
      <c r="AD134" s="40">
        <f t="shared" si="312"/>
        <v>2.5512635055195444E-2</v>
      </c>
      <c r="AE134" s="40">
        <f t="shared" si="313"/>
        <v>1.0513490356327555</v>
      </c>
      <c r="AG134" s="40">
        <f>IFERROR(AG129/AG$86,0)</f>
        <v>4.5922406967537611E-2</v>
      </c>
      <c r="AH134" s="40">
        <f>IFERROR(AH129/AH$86,0)</f>
        <v>4.9161585365853661E-2</v>
      </c>
      <c r="AI134" s="40">
        <f t="shared" si="314"/>
        <v>-3.2391783983160491E-3</v>
      </c>
      <c r="AJ134" s="40">
        <f t="shared" si="315"/>
        <v>-6.5888404009157464E-2</v>
      </c>
      <c r="AL134" s="40">
        <f>IFERROR(AL129/AL$86,0)</f>
        <v>4.5195729537366551E-2</v>
      </c>
      <c r="AM134" s="40">
        <f>IFERROR(AM129/AM$86,0)</f>
        <v>6.4763231197771581E-2</v>
      </c>
      <c r="AN134" s="40">
        <f t="shared" si="316"/>
        <v>-1.956750166040503E-2</v>
      </c>
      <c r="AO134" s="40">
        <f t="shared" si="317"/>
        <v>-0.30213905789614648</v>
      </c>
      <c r="AQ134" s="40">
        <f>IFERROR(AQ129/AQ$86,0)</f>
        <v>3.9530332681017612E-2</v>
      </c>
      <c r="AR134" s="40">
        <f>IFERROR(AR129/AR$86,0)</f>
        <v>5.07703081232493E-2</v>
      </c>
      <c r="AS134" s="40">
        <f t="shared" si="318"/>
        <v>-1.1239975442231688E-2</v>
      </c>
      <c r="AT134" s="40">
        <f t="shared" si="319"/>
        <v>-0.22138875767595656</v>
      </c>
      <c r="AU134" s="40"/>
      <c r="AV134" s="40">
        <f>IFERROR(AV129/AV$86,0)</f>
        <v>4.5078019649393182E-2</v>
      </c>
      <c r="AW134" s="40">
        <f>IFERROR(AW129/AW$86,0)</f>
        <v>6.2090375991721285E-2</v>
      </c>
      <c r="AX134" s="40">
        <f t="shared" si="320"/>
        <v>-1.7012356342328103E-2</v>
      </c>
      <c r="AY134" s="40">
        <f t="shared" si="321"/>
        <v>-0.27399345020227317</v>
      </c>
      <c r="AZ134" s="40"/>
      <c r="BA134" s="40">
        <f>IFERROR(BA129/BA$86,0)</f>
        <v>0</v>
      </c>
      <c r="BB134" s="40">
        <f>IFERROR(BB129/BB$86,0)</f>
        <v>7.2956857243072604E-2</v>
      </c>
      <c r="BC134" s="40">
        <f t="shared" si="322"/>
        <v>-7.2956857243072604E-2</v>
      </c>
      <c r="BD134" s="40">
        <f t="shared" si="323"/>
        <v>-1</v>
      </c>
      <c r="BE134" s="40"/>
      <c r="BF134" s="40">
        <f>IFERROR(BF129/BF$86,0)</f>
        <v>0</v>
      </c>
      <c r="BG134" s="40">
        <f>IFERROR(BG129/BG$86,0)</f>
        <v>8.067867036011081E-2</v>
      </c>
      <c r="BH134" s="40">
        <f t="shared" si="324"/>
        <v>-8.067867036011081E-2</v>
      </c>
      <c r="BI134" s="40">
        <f t="shared" si="325"/>
        <v>-1</v>
      </c>
      <c r="BJ134" s="40"/>
      <c r="BK134" s="40">
        <f>IFERROR(BK129/BK$86,0)</f>
        <v>0</v>
      </c>
      <c r="BL134" s="40">
        <f>IFERROR(BL129/BL$86,0)</f>
        <v>6.2096195262024409E-2</v>
      </c>
      <c r="BM134" s="40">
        <f t="shared" si="326"/>
        <v>-6.2096195262024409E-2</v>
      </c>
      <c r="BN134" s="40">
        <f t="shared" si="327"/>
        <v>-1</v>
      </c>
      <c r="BO134" s="40"/>
      <c r="BP134" s="40">
        <f>IFERROR(BP129/BP$86,0)</f>
        <v>0</v>
      </c>
      <c r="BQ134" s="40">
        <f>IFERROR(BQ129/BQ$86,0)</f>
        <v>6.9528201489890029E-2</v>
      </c>
      <c r="BR134" s="40">
        <f t="shared" si="328"/>
        <v>-6.9528201489890029E-2</v>
      </c>
      <c r="BS134" s="40">
        <f t="shared" si="329"/>
        <v>-1</v>
      </c>
      <c r="BT134" s="40"/>
      <c r="BU134" s="40">
        <f>IFERROR(BU129/BU$86,0)</f>
        <v>0</v>
      </c>
      <c r="BV134" s="40">
        <f>IFERROR(BV129/BV$86,0)</f>
        <v>6.4855687606112059E-2</v>
      </c>
      <c r="BW134" s="40">
        <f t="shared" si="330"/>
        <v>-6.4855687606112059E-2</v>
      </c>
      <c r="BX134" s="40">
        <f t="shared" si="331"/>
        <v>-1</v>
      </c>
      <c r="BY134" s="40"/>
      <c r="BZ134" s="40">
        <f>IFERROR(BZ129/BZ$86,0)</f>
        <v>0</v>
      </c>
      <c r="CA134" s="40">
        <f>IFERROR(CA129/CA$86,0)</f>
        <v>4.579877389109268E-2</v>
      </c>
      <c r="CB134" s="40">
        <f t="shared" si="332"/>
        <v>-4.579877389109268E-2</v>
      </c>
      <c r="CC134" s="40">
        <f t="shared" si="333"/>
        <v>-1</v>
      </c>
      <c r="CD134" s="40"/>
      <c r="CE134" s="40">
        <f>IFERROR(CE129/CE$86,0)</f>
        <v>0</v>
      </c>
      <c r="CF134" s="40">
        <f>IFERROR(CF129/CF$86,0)</f>
        <v>4.21792618629174E-2</v>
      </c>
      <c r="CG134" s="40">
        <f t="shared" si="334"/>
        <v>-4.21792618629174E-2</v>
      </c>
      <c r="CH134" s="40">
        <f t="shared" si="335"/>
        <v>-1</v>
      </c>
      <c r="CI134" s="40"/>
      <c r="CJ134" s="40">
        <f t="shared" ref="CJ134:CU134" si="342">IFERROR(CJ129/CJ$86,0)</f>
        <v>4.9779205138498595E-2</v>
      </c>
      <c r="CK134" s="40">
        <f t="shared" si="342"/>
        <v>4.5922406967537611E-2</v>
      </c>
      <c r="CL134" s="40">
        <f t="shared" si="342"/>
        <v>4.5195729537366551E-2</v>
      </c>
      <c r="CM134" s="40">
        <f t="shared" si="342"/>
        <v>3.9530332681017612E-2</v>
      </c>
      <c r="CN134" s="40">
        <f t="shared" si="342"/>
        <v>4.5078019649393182E-2</v>
      </c>
      <c r="CO134" s="40">
        <f t="shared" si="342"/>
        <v>0</v>
      </c>
      <c r="CP134" s="40">
        <f t="shared" si="342"/>
        <v>0</v>
      </c>
      <c r="CQ134" s="40">
        <f t="shared" si="342"/>
        <v>0</v>
      </c>
      <c r="CR134" s="40">
        <f t="shared" si="342"/>
        <v>0</v>
      </c>
      <c r="CS134" s="40">
        <f t="shared" si="342"/>
        <v>0</v>
      </c>
      <c r="CT134" s="40">
        <f t="shared" si="342"/>
        <v>0</v>
      </c>
      <c r="CU134" s="40">
        <f t="shared" si="342"/>
        <v>0</v>
      </c>
      <c r="CV134" s="40"/>
      <c r="CW134" s="40">
        <f t="shared" ref="CW134:DH134" si="343">IFERROR(CW129/CW$86,0)</f>
        <v>1.921229586935639E-2</v>
      </c>
      <c r="CX134" s="40">
        <f t="shared" si="343"/>
        <v>3.8310412573673867E-2</v>
      </c>
      <c r="CY134" s="40">
        <f t="shared" si="343"/>
        <v>4.8254328697133128E-2</v>
      </c>
      <c r="CZ134" s="40">
        <f t="shared" si="343"/>
        <v>3.9244614930658013E-2</v>
      </c>
      <c r="DA134" s="40">
        <f t="shared" si="343"/>
        <v>4.8147067405894368E-2</v>
      </c>
      <c r="DB134" s="40">
        <f t="shared" si="343"/>
        <v>6.084740363172985E-2</v>
      </c>
      <c r="DC134" s="40">
        <f t="shared" si="343"/>
        <v>7.0413223140495862E-2</v>
      </c>
      <c r="DD134" s="40">
        <f t="shared" si="343"/>
        <v>5.8736608792020688E-2</v>
      </c>
      <c r="DE134" s="40">
        <f t="shared" si="343"/>
        <v>5.6934306569343063E-2</v>
      </c>
      <c r="DF134" s="40">
        <f t="shared" si="343"/>
        <v>5.3933356234970802E-2</v>
      </c>
      <c r="DG134" s="40">
        <f t="shared" si="343"/>
        <v>4.4990548204158792E-2</v>
      </c>
      <c r="DH134" s="40">
        <f t="shared" si="343"/>
        <v>5.2064631956912029E-2</v>
      </c>
      <c r="DI134" s="40"/>
      <c r="DJ134" s="40">
        <f t="shared" ref="DJ134:DU134" si="344">IFERROR(DJ129/DJ$86,0)</f>
        <v>2.426657008330315E-2</v>
      </c>
      <c r="DK134" s="40">
        <f t="shared" si="344"/>
        <v>4.9161585365853661E-2</v>
      </c>
      <c r="DL134" s="40">
        <f t="shared" si="344"/>
        <v>6.4763231197771581E-2</v>
      </c>
      <c r="DM134" s="40">
        <f t="shared" si="344"/>
        <v>5.07703081232493E-2</v>
      </c>
      <c r="DN134" s="40">
        <f t="shared" si="344"/>
        <v>6.2090375991721285E-2</v>
      </c>
      <c r="DO134" s="40">
        <f t="shared" si="344"/>
        <v>7.2956857243072604E-2</v>
      </c>
      <c r="DP134" s="40">
        <f t="shared" si="344"/>
        <v>8.067867036011081E-2</v>
      </c>
      <c r="DQ134" s="40">
        <f t="shared" si="344"/>
        <v>6.2096195262024409E-2</v>
      </c>
      <c r="DR134" s="40">
        <f t="shared" si="344"/>
        <v>6.9528201489890029E-2</v>
      </c>
      <c r="DS134" s="40">
        <f t="shared" si="344"/>
        <v>6.4855687606112059E-2</v>
      </c>
      <c r="DT134" s="40">
        <f t="shared" si="344"/>
        <v>4.579877389109268E-2</v>
      </c>
      <c r="DU134" s="40">
        <f t="shared" si="344"/>
        <v>4.21792618629174E-2</v>
      </c>
      <c r="DV134" s="40"/>
      <c r="DW134" s="40">
        <f t="shared" ref="DW134:EH134" si="345">IFERROR(DW129/DW$86,0)</f>
        <v>7.7186430127606592E-2</v>
      </c>
      <c r="DX134" s="40">
        <f t="shared" si="345"/>
        <v>7.3234811165845654E-2</v>
      </c>
      <c r="DY134" s="40">
        <f t="shared" si="345"/>
        <v>7.2370348666861997E-2</v>
      </c>
      <c r="DZ134" s="40">
        <f t="shared" si="345"/>
        <v>7.0838252656434481E-2</v>
      </c>
      <c r="EA134" s="40">
        <f t="shared" si="345"/>
        <v>7.1100917431192664E-2</v>
      </c>
      <c r="EB134" s="40">
        <f t="shared" si="345"/>
        <v>7.2551390568319232E-2</v>
      </c>
      <c r="EC134" s="40">
        <f t="shared" si="345"/>
        <v>7.0689655172413796E-2</v>
      </c>
      <c r="ED134" s="40">
        <f t="shared" si="345"/>
        <v>7.1981646114138223E-2</v>
      </c>
      <c r="EE134" s="40">
        <f t="shared" si="345"/>
        <v>6.9064748201438847E-2</v>
      </c>
      <c r="EF134" s="40">
        <f t="shared" si="345"/>
        <v>7.1325440369621712E-2</v>
      </c>
      <c r="EG134" s="40">
        <f t="shared" si="345"/>
        <v>7.3493234932349327E-2</v>
      </c>
      <c r="EH134" s="40">
        <f t="shared" si="345"/>
        <v>7.4532287266143638E-2</v>
      </c>
    </row>
    <row r="135" spans="2:138" ht="15.75" outlineLevel="1" x14ac:dyDescent="0.25">
      <c r="B135" s="51"/>
      <c r="C135" s="51"/>
      <c r="D135" s="95"/>
      <c r="H135" s="111"/>
      <c r="I135" s="41"/>
      <c r="M135" s="88"/>
      <c r="N135" s="41"/>
      <c r="Q135" s="88"/>
      <c r="R135" s="41"/>
      <c r="U135" s="88"/>
      <c r="V135" s="41"/>
      <c r="AA135" s="136"/>
      <c r="AB135" s="136"/>
      <c r="AC135" s="136"/>
      <c r="AE135" s="88"/>
      <c r="AJ135" s="88"/>
      <c r="AO135" s="88"/>
      <c r="AT135" s="88"/>
      <c r="AY135" s="88"/>
      <c r="BD135" s="88"/>
      <c r="BI135" s="88"/>
      <c r="BN135" s="88"/>
      <c r="BS135" s="88"/>
      <c r="BX135" s="88"/>
      <c r="CC135" s="88"/>
      <c r="CH135" s="88"/>
    </row>
    <row r="136" spans="2:138" x14ac:dyDescent="0.25">
      <c r="B136" s="51"/>
      <c r="C136" s="51"/>
      <c r="D136" s="137" t="s">
        <v>80</v>
      </c>
      <c r="H136" s="138"/>
      <c r="I136" s="41"/>
      <c r="N136" s="41"/>
      <c r="R136" s="41"/>
      <c r="U136" s="7"/>
      <c r="V136" s="41"/>
      <c r="W136" s="74"/>
      <c r="X136" s="75"/>
      <c r="Y136" s="74"/>
      <c r="Z136" s="76"/>
      <c r="AA136" s="40"/>
      <c r="AB136" s="40"/>
      <c r="AC136" s="40"/>
      <c r="AE136" s="7"/>
      <c r="AJ136" s="7"/>
      <c r="AO136" s="7"/>
      <c r="AT136" s="7"/>
      <c r="AY136" s="7"/>
      <c r="BD136" s="7"/>
      <c r="BI136" s="7"/>
      <c r="BN136" s="7"/>
      <c r="BS136" s="7"/>
      <c r="BX136" s="7"/>
      <c r="CC136" s="7"/>
      <c r="CH136" s="7"/>
    </row>
    <row r="137" spans="2:138" s="140" customFormat="1" x14ac:dyDescent="0.25">
      <c r="B137" s="139"/>
      <c r="C137" s="139"/>
      <c r="D137" s="140" t="s">
        <v>185</v>
      </c>
      <c r="E137" s="53">
        <f>E16</f>
        <v>5575683.9299999997</v>
      </c>
      <c r="F137" s="53">
        <f>F16</f>
        <v>5774201.214273327</v>
      </c>
      <c r="G137" s="141">
        <f t="shared" ref="G137:G140" si="346">E137-F137</f>
        <v>-198517.28427332733</v>
      </c>
      <c r="H137" s="55">
        <f>IFERROR(G137/F137,0)</f>
        <v>-3.4380042694495946E-2</v>
      </c>
      <c r="I137" s="41"/>
      <c r="J137" s="5">
        <f>J16</f>
        <v>20065253.43</v>
      </c>
      <c r="K137" s="5">
        <f>K16</f>
        <v>23258969.690993767</v>
      </c>
      <c r="L137" s="142">
        <f t="shared" ref="L137:L140" si="347">J137-K137</f>
        <v>-3193716.2609937675</v>
      </c>
      <c r="M137" s="40">
        <f>IFERROR(L137/K137,0)</f>
        <v>-0.13731116654880993</v>
      </c>
      <c r="N137" s="41"/>
      <c r="O137" s="53">
        <f>O16</f>
        <v>14482141.029999999</v>
      </c>
      <c r="P137" s="53">
        <f>J137-O137</f>
        <v>5583112.4000000004</v>
      </c>
      <c r="Q137" s="40">
        <f>IFERROR(P137/O137,0)</f>
        <v>0.38551705776338518</v>
      </c>
      <c r="R137" s="41"/>
      <c r="S137" s="53">
        <f>S16</f>
        <v>0</v>
      </c>
      <c r="T137" s="53">
        <f>E137-S137</f>
        <v>5575683.9299999997</v>
      </c>
      <c r="U137" s="40">
        <f>IFERROR(T137/S137,0)</f>
        <v>0</v>
      </c>
      <c r="V137" s="41"/>
      <c r="W137" s="143"/>
      <c r="X137" s="144"/>
      <c r="Y137" s="143"/>
      <c r="Z137" s="145"/>
      <c r="AB137" s="53">
        <f>AB16</f>
        <v>5510045.0699999994</v>
      </c>
      <c r="AC137" s="53">
        <f>AC16</f>
        <v>5636866.0703562554</v>
      </c>
      <c r="AD137" s="53">
        <f>AB137-AC137</f>
        <v>-126821.00035625603</v>
      </c>
      <c r="AE137" s="40">
        <f t="shared" ref="AE137:AE143" si="348">IFERROR(AD137/AC137,0)</f>
        <v>-2.2498494513324641E-2</v>
      </c>
      <c r="AG137" s="53">
        <f>AG16</f>
        <v>5780244.7000000002</v>
      </c>
      <c r="AH137" s="53">
        <f>AH16</f>
        <v>5646766.6465076143</v>
      </c>
      <c r="AI137" s="53">
        <f>AG137-AH137</f>
        <v>133478.05349238589</v>
      </c>
      <c r="AJ137" s="40">
        <f t="shared" ref="AJ137:AJ143" si="349">IFERROR(AI137/AH137,0)</f>
        <v>2.3637961659871101E-2</v>
      </c>
      <c r="AL137" s="53">
        <f>AL16</f>
        <v>3199279.73</v>
      </c>
      <c r="AM137" s="53">
        <f>AM16</f>
        <v>6201135.7598565714</v>
      </c>
      <c r="AN137" s="53">
        <f t="shared" ref="AN137:AN143" si="350">AL137-AM137</f>
        <v>-3001856.0298565715</v>
      </c>
      <c r="AO137" s="40">
        <f t="shared" ref="AO137:AO143" si="351">IFERROR((AL137/AM137)-1,0)</f>
        <v>-0.48408164989537383</v>
      </c>
      <c r="AQ137" s="53">
        <f>AQ16</f>
        <v>5575683.9299999997</v>
      </c>
      <c r="AR137" s="53">
        <f>AR16</f>
        <v>5774201.214273327</v>
      </c>
      <c r="AS137" s="53">
        <f t="shared" ref="AS137:AS143" si="352">AQ137-AR137</f>
        <v>-198517.28427332733</v>
      </c>
      <c r="AT137" s="40">
        <f t="shared" ref="AT137:AT143" si="353">IFERROR((AQ137/AR137)-1,0)</f>
        <v>-3.4380042694495905E-2</v>
      </c>
      <c r="AV137" s="53">
        <f>AV16</f>
        <v>-20065253.43</v>
      </c>
      <c r="AW137" s="53">
        <f>AW16</f>
        <v>5744335.9431804586</v>
      </c>
      <c r="AX137" s="53">
        <f t="shared" ref="AX137:AX143" si="354">AV137-AW137</f>
        <v>-25809589.373180456</v>
      </c>
      <c r="AY137" s="40">
        <f t="shared" ref="AY137:AY143" si="355">IFERROR((AV137/AW137)-1,0)</f>
        <v>-4.4930501329437389</v>
      </c>
      <c r="BA137" s="53">
        <f>BA16</f>
        <v>0</v>
      </c>
      <c r="BB137" s="53">
        <f>BB16</f>
        <v>5944728.7624039017</v>
      </c>
      <c r="BC137" s="53">
        <f t="shared" ref="BC137:BC143" si="356">BA137-BB137</f>
        <v>-5944728.7624039017</v>
      </c>
      <c r="BD137" s="40">
        <f t="shared" ref="BD137:BD143" si="357">IFERROR((BA137/BB137)-1,0)</f>
        <v>-1</v>
      </c>
      <c r="BF137" s="53">
        <f>BF16</f>
        <v>0</v>
      </c>
      <c r="BG137" s="53">
        <f>BG16</f>
        <v>6151458.5110332603</v>
      </c>
      <c r="BH137" s="53">
        <f t="shared" ref="BH137:BH143" si="358">BF137-BG137</f>
        <v>-6151458.5110332603</v>
      </c>
      <c r="BI137" s="40">
        <f t="shared" ref="BI137:BI143" si="359">IFERROR((BF137/BG137)-1,0)</f>
        <v>-1</v>
      </c>
      <c r="BK137" s="53">
        <f>BK16</f>
        <v>0</v>
      </c>
      <c r="BL137" s="53">
        <f>BL16</f>
        <v>5766655.4669070328</v>
      </c>
      <c r="BM137" s="53">
        <f t="shared" ref="BM137:BM143" si="360">BK137-BL137</f>
        <v>-5766655.4669070328</v>
      </c>
      <c r="BN137" s="40">
        <f t="shared" ref="BN137:BN143" si="361">IFERROR((BK137/BL137)-1,0)</f>
        <v>-1</v>
      </c>
      <c r="BP137" s="53">
        <f>BP16</f>
        <v>0</v>
      </c>
      <c r="BQ137" s="53">
        <f>BQ16</f>
        <v>5757955.3958242126</v>
      </c>
      <c r="BR137" s="53">
        <f t="shared" ref="BR137:BR143" si="362">BP137-BQ137</f>
        <v>-5757955.3958242126</v>
      </c>
      <c r="BS137" s="40">
        <f t="shared" ref="BS137:BS143" si="363">IFERROR((BP137/BQ137)-1,0)</f>
        <v>-1</v>
      </c>
      <c r="BU137" s="53">
        <f>BU16</f>
        <v>0</v>
      </c>
      <c r="BV137" s="53">
        <f>BV16</f>
        <v>5919745.4210528499</v>
      </c>
      <c r="BW137" s="53">
        <f t="shared" ref="BW137:BW143" si="364">BU137-BV137</f>
        <v>-5919745.4210528499</v>
      </c>
      <c r="BX137" s="40">
        <f t="shared" ref="BX137:BX143" si="365">IFERROR((BU137/BV137)-1,0)</f>
        <v>-1</v>
      </c>
      <c r="BZ137" s="53">
        <f>BZ16</f>
        <v>0</v>
      </c>
      <c r="CA137" s="53">
        <f>CA16</f>
        <v>5542683.5785009377</v>
      </c>
      <c r="CB137" s="53">
        <f t="shared" ref="CB137:CB143" si="366">BZ137-CA137</f>
        <v>-5542683.5785009377</v>
      </c>
      <c r="CC137" s="40">
        <f t="shared" ref="CC137:CC143" si="367">IFERROR((BZ137/CA137)-1,0)</f>
        <v>-1</v>
      </c>
      <c r="CE137" s="53">
        <f>CE16</f>
        <v>0</v>
      </c>
      <c r="CF137" s="53">
        <f>CF16</f>
        <v>5992889.0739288889</v>
      </c>
      <c r="CG137" s="53">
        <f t="shared" ref="CG137:CG143" si="368">CE137-CF137</f>
        <v>-5992889.0739288889</v>
      </c>
      <c r="CH137" s="40">
        <f t="shared" ref="CH137:CH143" si="369">IFERROR((CE137/CF137)-1,0)</f>
        <v>-1</v>
      </c>
      <c r="CJ137" s="53">
        <f t="shared" ref="CJ137:CU137" si="370">CJ16</f>
        <v>5510045.0699999994</v>
      </c>
      <c r="CK137" s="53">
        <f t="shared" si="370"/>
        <v>5780244.7000000002</v>
      </c>
      <c r="CL137" s="53">
        <f t="shared" si="370"/>
        <v>3199279.73</v>
      </c>
      <c r="CM137" s="53">
        <f t="shared" si="370"/>
        <v>5575683.9299999997</v>
      </c>
      <c r="CN137" s="53">
        <f t="shared" si="370"/>
        <v>-20065253.43</v>
      </c>
      <c r="CO137" s="53">
        <f t="shared" si="370"/>
        <v>0</v>
      </c>
      <c r="CP137" s="53">
        <f t="shared" si="370"/>
        <v>0</v>
      </c>
      <c r="CQ137" s="53">
        <f t="shared" si="370"/>
        <v>0</v>
      </c>
      <c r="CR137" s="53">
        <f t="shared" si="370"/>
        <v>0</v>
      </c>
      <c r="CS137" s="53">
        <f t="shared" si="370"/>
        <v>0</v>
      </c>
      <c r="CT137" s="53">
        <f t="shared" si="370"/>
        <v>0</v>
      </c>
      <c r="CU137" s="53">
        <f t="shared" si="370"/>
        <v>0</v>
      </c>
      <c r="CW137" s="53">
        <f t="shared" ref="CW137:DH137" si="371">CW16</f>
        <v>3248180.16</v>
      </c>
      <c r="CX137" s="53">
        <f t="shared" si="371"/>
        <v>3637609.02</v>
      </c>
      <c r="CY137" s="53">
        <f t="shared" si="371"/>
        <v>3958065.54</v>
      </c>
      <c r="CZ137" s="53">
        <f t="shared" si="371"/>
        <v>3638286.31</v>
      </c>
      <c r="DA137" s="53">
        <f t="shared" si="371"/>
        <v>4484222.7699999996</v>
      </c>
      <c r="DB137" s="53">
        <f t="shared" si="371"/>
        <v>32553218.910000004</v>
      </c>
      <c r="DC137" s="53">
        <f t="shared" si="371"/>
        <v>5659828.6600000001</v>
      </c>
      <c r="DD137" s="53">
        <f t="shared" si="371"/>
        <v>5599829.1899999995</v>
      </c>
      <c r="DE137" s="53">
        <f t="shared" si="371"/>
        <v>5770946.2200000007</v>
      </c>
      <c r="DF137" s="53">
        <f t="shared" si="371"/>
        <v>5784502.9800000004</v>
      </c>
      <c r="DG137" s="53">
        <f t="shared" si="371"/>
        <v>4733169.41</v>
      </c>
      <c r="DH137" s="53">
        <f t="shared" si="371"/>
        <v>5616585.7299999995</v>
      </c>
      <c r="DJ137" s="53">
        <f t="shared" ref="DJ137:DU137" si="372">DJ16</f>
        <v>5636866.0703562554</v>
      </c>
      <c r="DK137" s="53">
        <f t="shared" si="372"/>
        <v>5646766.6465076143</v>
      </c>
      <c r="DL137" s="53">
        <f t="shared" si="372"/>
        <v>6201135.7598565714</v>
      </c>
      <c r="DM137" s="53">
        <f t="shared" si="372"/>
        <v>5774201.214273327</v>
      </c>
      <c r="DN137" s="53">
        <f t="shared" si="372"/>
        <v>5744335.9431804586</v>
      </c>
      <c r="DO137" s="53">
        <f t="shared" si="372"/>
        <v>5944728.7624039017</v>
      </c>
      <c r="DP137" s="53">
        <f t="shared" si="372"/>
        <v>6151458.5110332603</v>
      </c>
      <c r="DQ137" s="53">
        <f t="shared" si="372"/>
        <v>5766655.4669070328</v>
      </c>
      <c r="DR137" s="53">
        <f t="shared" si="372"/>
        <v>5757955.3958242126</v>
      </c>
      <c r="DS137" s="53">
        <f t="shared" si="372"/>
        <v>5919745.4210528499</v>
      </c>
      <c r="DT137" s="53">
        <f t="shared" si="372"/>
        <v>5542683.5785009377</v>
      </c>
      <c r="DU137" s="53">
        <f t="shared" si="372"/>
        <v>5992889.0739288889</v>
      </c>
      <c r="DW137" s="53">
        <f t="shared" ref="DW137:EH137" si="373">DW16</f>
        <v>3641713.783854547</v>
      </c>
      <c r="DX137" s="53">
        <f t="shared" si="373"/>
        <v>3480622.0971855689</v>
      </c>
      <c r="DY137" s="53">
        <f t="shared" si="373"/>
        <v>3869291.354241753</v>
      </c>
      <c r="DZ137" s="53">
        <f t="shared" si="373"/>
        <v>4001198.6027219752</v>
      </c>
      <c r="EA137" s="53">
        <f t="shared" si="373"/>
        <v>3982169.2284207726</v>
      </c>
      <c r="EB137" s="53">
        <f t="shared" si="373"/>
        <v>3723769.9168068189</v>
      </c>
      <c r="EC137" s="53">
        <f t="shared" si="373"/>
        <v>3877855.5062443051</v>
      </c>
      <c r="ED137" s="53">
        <f t="shared" si="373"/>
        <v>3878807.0223537497</v>
      </c>
      <c r="EE137" s="53">
        <f t="shared" si="373"/>
        <v>3906009.9166940688</v>
      </c>
      <c r="EF137" s="53">
        <f t="shared" si="373"/>
        <v>3947844.4702245691</v>
      </c>
      <c r="EG137" s="53">
        <f t="shared" si="373"/>
        <v>3761047.0968472669</v>
      </c>
      <c r="EH137" s="53">
        <f t="shared" si="373"/>
        <v>3747671.2286003847</v>
      </c>
    </row>
    <row r="138" spans="2:138" s="140" customFormat="1" x14ac:dyDescent="0.25">
      <c r="B138" s="139"/>
      <c r="C138" s="139"/>
      <c r="D138" s="140" t="s">
        <v>186</v>
      </c>
      <c r="E138" s="53">
        <f>IFERROR(E10-E11,0)</f>
        <v>3401269.2</v>
      </c>
      <c r="F138" s="53">
        <f>IFERROR(F10-F11,0)</f>
        <v>3550224.7216233592</v>
      </c>
      <c r="G138" s="141">
        <f t="shared" si="346"/>
        <v>-148955.52162335906</v>
      </c>
      <c r="H138" s="55">
        <f>IFERROR(G138/F138,0)</f>
        <v>-4.1956645931767483E-2</v>
      </c>
      <c r="I138" s="41"/>
      <c r="J138" s="5">
        <f>IFERROR(J10-J11,0)</f>
        <v>14287124.629999999</v>
      </c>
      <c r="K138" s="5">
        <f>IFERROR(K10-K11,0)</f>
        <v>14366120.316855595</v>
      </c>
      <c r="L138" s="142">
        <f t="shared" si="347"/>
        <v>-78995.686855595559</v>
      </c>
      <c r="M138" s="40">
        <f>IFERROR(L138/K138,0)</f>
        <v>-5.4987488001830859E-3</v>
      </c>
      <c r="N138" s="41"/>
      <c r="O138" s="53">
        <f>IFERROR(O10-O11,0)</f>
        <v>14842066.59</v>
      </c>
      <c r="P138" s="53">
        <f>J138-O138</f>
        <v>-554941.96000000089</v>
      </c>
      <c r="Q138" s="40">
        <f>IFERROR(P138/O138,0)</f>
        <v>-3.7389803949127873E-2</v>
      </c>
      <c r="R138" s="41"/>
      <c r="S138" s="53">
        <f>IFERROR(S10-S11,0)</f>
        <v>0</v>
      </c>
      <c r="T138" s="53">
        <f>E138-S138</f>
        <v>3401269.2</v>
      </c>
      <c r="U138" s="40">
        <f>IFERROR(T138/S138,0)</f>
        <v>0</v>
      </c>
      <c r="V138" s="41"/>
      <c r="W138" s="143"/>
      <c r="X138" s="144"/>
      <c r="Y138" s="143"/>
      <c r="Z138" s="145"/>
      <c r="AB138" s="53">
        <f>IFERROR(AB10-AB11,0)</f>
        <v>3358654.3</v>
      </c>
      <c r="AC138" s="53">
        <f>IFERROR(AC10-AC11,0)</f>
        <v>3410300.9886462111</v>
      </c>
      <c r="AD138" s="53">
        <f>AB138-AC138</f>
        <v>-51646.688646211289</v>
      </c>
      <c r="AE138" s="40">
        <f t="shared" si="348"/>
        <v>-1.5144319758917673E-2</v>
      </c>
      <c r="AG138" s="53">
        <f>IFERROR(AG10-AG11,0)</f>
        <v>3578460.57</v>
      </c>
      <c r="AH138" s="53">
        <f>IFERROR(AH10-AH11,0)</f>
        <v>3420388.1777968574</v>
      </c>
      <c r="AI138" s="53">
        <f>AG138-AH138</f>
        <v>158072.3922031424</v>
      </c>
      <c r="AJ138" s="40">
        <f t="shared" si="349"/>
        <v>4.6214752240478184E-2</v>
      </c>
      <c r="AL138" s="53">
        <f>IFERROR(AL10-AL11,0)</f>
        <v>3948740.5600000005</v>
      </c>
      <c r="AM138" s="53">
        <f>IFERROR(AM10-AM11,0)</f>
        <v>3985206.4287891695</v>
      </c>
      <c r="AN138" s="53">
        <f t="shared" si="350"/>
        <v>-36465.868789169006</v>
      </c>
      <c r="AO138" s="40">
        <f t="shared" si="351"/>
        <v>-9.1503086328826866E-3</v>
      </c>
      <c r="AQ138" s="53">
        <f>IFERROR(AQ10-AQ11,0)</f>
        <v>3401269.2</v>
      </c>
      <c r="AR138" s="53">
        <f>IFERROR(AR10-AR11,0)</f>
        <v>3550224.7216233592</v>
      </c>
      <c r="AS138" s="53">
        <f t="shared" si="352"/>
        <v>-148955.52162335906</v>
      </c>
      <c r="AT138" s="40">
        <f t="shared" si="353"/>
        <v>-4.1956645931767511E-2</v>
      </c>
      <c r="AV138" s="53">
        <f>IFERROR(AV10-AV11,0)</f>
        <v>-14287124.629999999</v>
      </c>
      <c r="AW138" s="53">
        <f>IFERROR(AW10-AW11,0)</f>
        <v>3519796.5289663374</v>
      </c>
      <c r="AX138" s="53">
        <f t="shared" si="354"/>
        <v>-17806921.158966336</v>
      </c>
      <c r="AY138" s="40">
        <f t="shared" si="355"/>
        <v>-5.0590768564101385</v>
      </c>
      <c r="BA138" s="53">
        <f>IFERROR(BA10-BA11,0)</f>
        <v>0</v>
      </c>
      <c r="BB138" s="53">
        <f>IFERROR(BB10-BB11,0)</f>
        <v>3723966.4925154373</v>
      </c>
      <c r="BC138" s="53">
        <f t="shared" si="356"/>
        <v>-3723966.4925154373</v>
      </c>
      <c r="BD138" s="40">
        <f t="shared" si="357"/>
        <v>-1</v>
      </c>
      <c r="BF138" s="53">
        <f>IFERROR(BF10-BF11,0)</f>
        <v>0</v>
      </c>
      <c r="BG138" s="53">
        <f>IFERROR(BG10-BG11,0)</f>
        <v>3934592.8283578809</v>
      </c>
      <c r="BH138" s="53">
        <f t="shared" si="358"/>
        <v>-3934592.8283578809</v>
      </c>
      <c r="BI138" s="40">
        <f t="shared" si="359"/>
        <v>-1</v>
      </c>
      <c r="BK138" s="53">
        <f>IFERROR(BK10-BK11,0)</f>
        <v>0</v>
      </c>
      <c r="BL138" s="53">
        <f>IFERROR(BL10-BL11,0)</f>
        <v>3542536.7467213785</v>
      </c>
      <c r="BM138" s="53">
        <f t="shared" si="360"/>
        <v>-3542536.7467213785</v>
      </c>
      <c r="BN138" s="40">
        <f t="shared" si="361"/>
        <v>-1</v>
      </c>
      <c r="BP138" s="53">
        <f>IFERROR(BP10-BP11,0)</f>
        <v>0</v>
      </c>
      <c r="BQ138" s="53">
        <f>IFERROR(BQ10-BQ11,0)</f>
        <v>3533672.6906003179</v>
      </c>
      <c r="BR138" s="53">
        <f t="shared" si="362"/>
        <v>-3533672.6906003179</v>
      </c>
      <c r="BS138" s="40">
        <f t="shared" si="363"/>
        <v>-1</v>
      </c>
      <c r="BU138" s="53">
        <f>IFERROR(BU10-BU11,0)</f>
        <v>0</v>
      </c>
      <c r="BV138" s="53">
        <f>IFERROR(BV10-BV11,0)</f>
        <v>3698512.2476340821</v>
      </c>
      <c r="BW138" s="53">
        <f t="shared" si="364"/>
        <v>-3698512.2476340821</v>
      </c>
      <c r="BX138" s="40">
        <f t="shared" si="365"/>
        <v>-1</v>
      </c>
      <c r="BZ138" s="53">
        <f>IFERROR(BZ10-BZ11,0)</f>
        <v>0</v>
      </c>
      <c r="CA138" s="53">
        <f>IFERROR(CA10-CA11,0)</f>
        <v>3314343.279165498</v>
      </c>
      <c r="CB138" s="53">
        <f t="shared" si="366"/>
        <v>-3314343.279165498</v>
      </c>
      <c r="CC138" s="40">
        <f t="shared" si="367"/>
        <v>-1</v>
      </c>
      <c r="CE138" s="53">
        <f>IFERROR(CE10-CE11,0)</f>
        <v>0</v>
      </c>
      <c r="CF138" s="53">
        <f>IFERROR(CF10-CF11,0)</f>
        <v>3773034.5633508805</v>
      </c>
      <c r="CG138" s="53">
        <f t="shared" si="368"/>
        <v>-3773034.5633508805</v>
      </c>
      <c r="CH138" s="40">
        <f t="shared" si="369"/>
        <v>-1</v>
      </c>
      <c r="CJ138" s="53">
        <f t="shared" ref="CJ138:CU138" si="374">IFERROR(CJ10-CJ11,0)</f>
        <v>3358654.3</v>
      </c>
      <c r="CK138" s="53">
        <f t="shared" si="374"/>
        <v>3578460.57</v>
      </c>
      <c r="CL138" s="53">
        <f>IFERROR(#REF!-CL10,0)</f>
        <v>0</v>
      </c>
      <c r="CM138" s="53">
        <f t="shared" si="374"/>
        <v>3401269.2</v>
      </c>
      <c r="CN138" s="53">
        <f t="shared" si="374"/>
        <v>-14287124.629999999</v>
      </c>
      <c r="CO138" s="53">
        <f t="shared" si="374"/>
        <v>0</v>
      </c>
      <c r="CP138" s="53">
        <f t="shared" si="374"/>
        <v>0</v>
      </c>
      <c r="CQ138" s="53">
        <f t="shared" si="374"/>
        <v>0</v>
      </c>
      <c r="CR138" s="53">
        <f t="shared" si="374"/>
        <v>0</v>
      </c>
      <c r="CS138" s="53">
        <f t="shared" si="374"/>
        <v>0</v>
      </c>
      <c r="CT138" s="53">
        <f t="shared" si="374"/>
        <v>0</v>
      </c>
      <c r="CU138" s="53">
        <f t="shared" si="374"/>
        <v>0</v>
      </c>
      <c r="CW138" s="53">
        <f t="shared" ref="CW138:DH138" si="375">IFERROR(CW10-CW11,0)</f>
        <v>3355921.34</v>
      </c>
      <c r="CX138" s="53">
        <f t="shared" si="375"/>
        <v>3695367.5799999996</v>
      </c>
      <c r="CY138" s="53">
        <f t="shared" si="375"/>
        <v>4089568.2200000007</v>
      </c>
      <c r="CZ138" s="53">
        <f t="shared" si="375"/>
        <v>3701209.45</v>
      </c>
      <c r="DA138" s="53">
        <f t="shared" si="375"/>
        <v>4599006.72</v>
      </c>
      <c r="DB138" s="53">
        <f t="shared" si="375"/>
        <v>4076578.58</v>
      </c>
      <c r="DC138" s="53">
        <f t="shared" si="375"/>
        <v>3529966.3500000006</v>
      </c>
      <c r="DD138" s="53">
        <f t="shared" si="375"/>
        <v>3362204.8200000003</v>
      </c>
      <c r="DE138" s="53">
        <f t="shared" si="375"/>
        <v>3598980.4300000006</v>
      </c>
      <c r="DF138" s="53">
        <f t="shared" si="375"/>
        <v>3594457.33</v>
      </c>
      <c r="DG138" s="53">
        <f t="shared" si="375"/>
        <v>3193547.3099999996</v>
      </c>
      <c r="DH138" s="53">
        <f t="shared" si="375"/>
        <v>3453030.09</v>
      </c>
      <c r="DJ138" s="53">
        <f t="shared" ref="DJ138:DU138" si="376">IFERROR(DJ10-DJ11,0)</f>
        <v>3410300.9886462111</v>
      </c>
      <c r="DK138" s="53">
        <f t="shared" si="376"/>
        <v>3420388.1777968574</v>
      </c>
      <c r="DL138" s="53">
        <f t="shared" si="376"/>
        <v>3985206.4287891695</v>
      </c>
      <c r="DM138" s="53">
        <f t="shared" si="376"/>
        <v>3550224.7216233592</v>
      </c>
      <c r="DN138" s="53">
        <f t="shared" si="376"/>
        <v>3519796.5289663374</v>
      </c>
      <c r="DO138" s="53">
        <f t="shared" si="376"/>
        <v>3723966.4925154373</v>
      </c>
      <c r="DP138" s="53">
        <f t="shared" si="376"/>
        <v>3934592.8283578809</v>
      </c>
      <c r="DQ138" s="53">
        <f t="shared" si="376"/>
        <v>3542536.7467213785</v>
      </c>
      <c r="DR138" s="53">
        <f t="shared" si="376"/>
        <v>3533672.6906003179</v>
      </c>
      <c r="DS138" s="53">
        <f t="shared" si="376"/>
        <v>3698512.2476340821</v>
      </c>
      <c r="DT138" s="53">
        <f t="shared" si="376"/>
        <v>3314343.279165498</v>
      </c>
      <c r="DU138" s="53">
        <f t="shared" si="376"/>
        <v>3773034.5633508805</v>
      </c>
      <c r="DW138" s="53">
        <f t="shared" ref="DW138:EH138" si="377">IFERROR(DW10-DW11,0)</f>
        <v>3729964.7498356616</v>
      </c>
      <c r="DX138" s="53">
        <f t="shared" si="377"/>
        <v>3564969.2701165285</v>
      </c>
      <c r="DY138" s="53">
        <f t="shared" si="377"/>
        <v>3963057.2897164477</v>
      </c>
      <c r="DZ138" s="53">
        <f t="shared" si="377"/>
        <v>4098161.0942110047</v>
      </c>
      <c r="EA138" s="53">
        <f t="shared" si="377"/>
        <v>4078670.5742064994</v>
      </c>
      <c r="EB138" s="53">
        <f t="shared" si="377"/>
        <v>3814009.3787070299</v>
      </c>
      <c r="EC138" s="53">
        <f t="shared" si="377"/>
        <v>3971828.9799089469</v>
      </c>
      <c r="ED138" s="53">
        <f t="shared" si="377"/>
        <v>3972803.5544520803</v>
      </c>
      <c r="EE138" s="53">
        <f t="shared" si="377"/>
        <v>4000665.6663601482</v>
      </c>
      <c r="EF138" s="53">
        <f t="shared" si="377"/>
        <v>4043555.4271860709</v>
      </c>
      <c r="EG138" s="53">
        <f t="shared" si="377"/>
        <v>3852229.3659390397</v>
      </c>
      <c r="EH138" s="53">
        <f t="shared" si="377"/>
        <v>3838529.2151223281</v>
      </c>
    </row>
    <row r="139" spans="2:138" s="132" customFormat="1" x14ac:dyDescent="0.25">
      <c r="B139" s="124"/>
      <c r="C139" s="124"/>
      <c r="D139" s="131" t="s">
        <v>187</v>
      </c>
      <c r="E139" s="125">
        <f>IFERROR(E137/E$6,0)</f>
        <v>2182.2637690802349</v>
      </c>
      <c r="F139" s="125">
        <f>IFERROR(F137/F$6,0)</f>
        <v>2021.7791366503245</v>
      </c>
      <c r="G139" s="125">
        <f t="shared" si="346"/>
        <v>160.48463242991033</v>
      </c>
      <c r="H139" s="55">
        <f>IFERROR(G139/F139,0)</f>
        <v>7.9377924878481346E-2</v>
      </c>
      <c r="I139" s="41"/>
      <c r="J139" s="126">
        <f>IFERROR(J137/J$6,0)</f>
        <v>1932.6963427085341</v>
      </c>
      <c r="K139" s="126">
        <f>IFERROR(K137/K$6,0)</f>
        <v>2092.9514704394642</v>
      </c>
      <c r="L139" s="127">
        <f t="shared" si="347"/>
        <v>-160.2551277309301</v>
      </c>
      <c r="M139" s="40">
        <f>IFERROR(L139/K139,0)</f>
        <v>-7.6568964925536845E-2</v>
      </c>
      <c r="N139" s="41"/>
      <c r="O139" s="127">
        <f>IFERROR(O137/O$6,0)</f>
        <v>1106.4360172664069</v>
      </c>
      <c r="P139" s="127">
        <f>J139-O139</f>
        <v>826.26032544212717</v>
      </c>
      <c r="Q139" s="40">
        <f>IFERROR(P139/O139,0)</f>
        <v>0.74677641774850212</v>
      </c>
      <c r="R139" s="41"/>
      <c r="S139" s="127">
        <f>IFERROR(S137/S$6,0)</f>
        <v>0</v>
      </c>
      <c r="T139" s="6">
        <f>E139-S139</f>
        <v>2182.2637690802349</v>
      </c>
      <c r="U139" s="40">
        <f>IFERROR(T139/S139,0)</f>
        <v>0</v>
      </c>
      <c r="V139" s="41"/>
      <c r="W139" s="128"/>
      <c r="X139" s="129"/>
      <c r="Y139" s="128"/>
      <c r="Z139" s="130"/>
      <c r="AA139" s="131"/>
      <c r="AB139" s="127">
        <f>IFERROR(AB137/AB$6,0)</f>
        <v>2211.9811601766355</v>
      </c>
      <c r="AC139" s="127">
        <f>IFERROR(AC137/AC$6,0)</f>
        <v>2041.6030678581149</v>
      </c>
      <c r="AD139" s="127">
        <f>AB139-AC139</f>
        <v>170.37809231852066</v>
      </c>
      <c r="AE139" s="40">
        <f t="shared" si="348"/>
        <v>8.3453093797154015E-2</v>
      </c>
      <c r="AG139" s="127">
        <f>IFERROR(AG137/AG$6,0)</f>
        <v>2288.2995645288997</v>
      </c>
      <c r="AH139" s="127">
        <f>IFERROR(AH137/AH$6,0)</f>
        <v>2151.9689963824749</v>
      </c>
      <c r="AI139" s="127">
        <f>AG139-AH139</f>
        <v>136.33056814642487</v>
      </c>
      <c r="AJ139" s="40">
        <f t="shared" si="349"/>
        <v>6.3351548454276374E-2</v>
      </c>
      <c r="AL139" s="127">
        <f>IFERROR(AL137/AL$6,0)</f>
        <v>1138.5337117437723</v>
      </c>
      <c r="AM139" s="127">
        <f>IFERROR(AM137/AM$6,0)</f>
        <v>2159.1698328191405</v>
      </c>
      <c r="AN139" s="127">
        <f t="shared" si="350"/>
        <v>-1020.6361210753682</v>
      </c>
      <c r="AO139" s="40">
        <f t="shared" si="351"/>
        <v>-0.47269839804253144</v>
      </c>
      <c r="AQ139" s="127">
        <f>IFERROR(AQ137/AQ$6,0)</f>
        <v>2182.2637690802349</v>
      </c>
      <c r="AR139" s="127">
        <f>IFERROR(AR137/AR$6,0)</f>
        <v>2021.7791366503245</v>
      </c>
      <c r="AS139" s="127">
        <f t="shared" si="352"/>
        <v>160.48463242991033</v>
      </c>
      <c r="AT139" s="40">
        <f t="shared" si="353"/>
        <v>7.9377924878481387E-2</v>
      </c>
      <c r="AV139" s="127">
        <f>IFERROR(AV137/AV$6,0)</f>
        <v>1932.6963427085341</v>
      </c>
      <c r="AW139" s="127">
        <f>IFERROR(AW137/AW$6,0)</f>
        <v>1981.4887696379644</v>
      </c>
      <c r="AX139" s="127">
        <f t="shared" si="354"/>
        <v>-48.792426929430349</v>
      </c>
      <c r="AY139" s="40">
        <f t="shared" si="355"/>
        <v>-2.4624124888855792E-2</v>
      </c>
      <c r="BA139" s="127">
        <f>IFERROR(BA137/BA$6,0)</f>
        <v>0</v>
      </c>
      <c r="BB139" s="127">
        <f>IFERROR(BB137/BB$6,0)</f>
        <v>2085.1381137860053</v>
      </c>
      <c r="BC139" s="127">
        <f t="shared" si="356"/>
        <v>-2085.1381137860053</v>
      </c>
      <c r="BD139" s="40">
        <f t="shared" si="357"/>
        <v>-1</v>
      </c>
      <c r="BF139" s="127">
        <f>IFERROR(BF137/BF$6,0)</f>
        <v>0</v>
      </c>
      <c r="BG139" s="127">
        <f>IFERROR(BG137/BG$6,0)</f>
        <v>2130.0064096375554</v>
      </c>
      <c r="BH139" s="127">
        <f t="shared" si="358"/>
        <v>-2130.0064096375554</v>
      </c>
      <c r="BI139" s="40">
        <f t="shared" si="359"/>
        <v>-1</v>
      </c>
      <c r="BK139" s="127">
        <f>IFERROR(BK137/BK$6,0)</f>
        <v>0</v>
      </c>
      <c r="BL139" s="127">
        <f>IFERROR(BL137/BL$6,0)</f>
        <v>2069.8691553865874</v>
      </c>
      <c r="BM139" s="127">
        <f t="shared" si="360"/>
        <v>-2069.8691553865874</v>
      </c>
      <c r="BN139" s="40">
        <f t="shared" si="361"/>
        <v>-1</v>
      </c>
      <c r="BP139" s="127">
        <f>IFERROR(BP137/BP$6,0)</f>
        <v>0</v>
      </c>
      <c r="BQ139" s="127">
        <f>IFERROR(BQ137/BQ$6,0)</f>
        <v>2042.5524639319663</v>
      </c>
      <c r="BR139" s="127">
        <f t="shared" si="362"/>
        <v>-2042.5524639319663</v>
      </c>
      <c r="BS139" s="40">
        <f t="shared" si="363"/>
        <v>-1</v>
      </c>
      <c r="BU139" s="127">
        <f>IFERROR(BU137/BU$6,0)</f>
        <v>0</v>
      </c>
      <c r="BV139" s="127">
        <f>IFERROR(BV137/BV$6,0)</f>
        <v>2010.100312751392</v>
      </c>
      <c r="BW139" s="127">
        <f t="shared" si="364"/>
        <v>-2010.100312751392</v>
      </c>
      <c r="BX139" s="40">
        <f t="shared" si="365"/>
        <v>-1</v>
      </c>
      <c r="BZ139" s="127">
        <f>IFERROR(BZ137/BZ$6,0)</f>
        <v>0</v>
      </c>
      <c r="CA139" s="127">
        <f>IFERROR(CA137/CA$6,0)</f>
        <v>1998.8040311939912</v>
      </c>
      <c r="CB139" s="127">
        <f t="shared" si="366"/>
        <v>-1998.8040311939912</v>
      </c>
      <c r="CC139" s="40">
        <f t="shared" si="367"/>
        <v>-1</v>
      </c>
      <c r="CE139" s="127">
        <f>IFERROR(CE137/CE$6,0)</f>
        <v>0</v>
      </c>
      <c r="CF139" s="127">
        <f>IFERROR(CF137/CF$6,0)</f>
        <v>2106.4636463721931</v>
      </c>
      <c r="CG139" s="127">
        <f t="shared" si="368"/>
        <v>-2106.4636463721931</v>
      </c>
      <c r="CH139" s="40">
        <f t="shared" si="369"/>
        <v>-1</v>
      </c>
      <c r="CI139" s="133"/>
      <c r="CJ139" s="127">
        <f t="shared" ref="CJ139:CU140" si="378">IFERROR(CJ137/CJ$6,0)</f>
        <v>2211.9811601766355</v>
      </c>
      <c r="CK139" s="127">
        <f t="shared" si="378"/>
        <v>2288.2995645288997</v>
      </c>
      <c r="CL139" s="127">
        <f t="shared" si="378"/>
        <v>1138.5337117437723</v>
      </c>
      <c r="CM139" s="127">
        <f t="shared" si="378"/>
        <v>2182.2637690802349</v>
      </c>
      <c r="CN139" s="127">
        <f t="shared" si="378"/>
        <v>1932.6963427085341</v>
      </c>
      <c r="CO139" s="127">
        <f t="shared" si="378"/>
        <v>0</v>
      </c>
      <c r="CP139" s="127">
        <f t="shared" si="378"/>
        <v>0</v>
      </c>
      <c r="CQ139" s="127">
        <f t="shared" si="378"/>
        <v>0</v>
      </c>
      <c r="CR139" s="127">
        <f t="shared" si="378"/>
        <v>0</v>
      </c>
      <c r="CS139" s="127">
        <f t="shared" si="378"/>
        <v>0</v>
      </c>
      <c r="CT139" s="127">
        <f t="shared" si="378"/>
        <v>0</v>
      </c>
      <c r="CU139" s="127">
        <f t="shared" si="378"/>
        <v>0</v>
      </c>
      <c r="CV139" s="133"/>
      <c r="CW139" s="127">
        <f t="shared" ref="CW139:DH140" si="379">IFERROR(CW137/CW$6,0)</f>
        <v>1040.0833045148895</v>
      </c>
      <c r="CX139" s="127">
        <f t="shared" si="379"/>
        <v>1191.0966011787818</v>
      </c>
      <c r="CY139" s="127">
        <f t="shared" si="379"/>
        <v>1123.4929151291512</v>
      </c>
      <c r="CZ139" s="127">
        <f t="shared" si="379"/>
        <v>1073.5574830333433</v>
      </c>
      <c r="DA139" s="127">
        <f t="shared" si="379"/>
        <v>1308.4980361832506</v>
      </c>
      <c r="DB139" s="127">
        <f t="shared" si="379"/>
        <v>10370.569898056707</v>
      </c>
      <c r="DC139" s="127">
        <f t="shared" si="379"/>
        <v>1871.0177388429752</v>
      </c>
      <c r="DD139" s="127">
        <f t="shared" si="379"/>
        <v>2068.6476505356482</v>
      </c>
      <c r="DE139" s="127">
        <f t="shared" si="379"/>
        <v>2106.1847518248178</v>
      </c>
      <c r="DF139" s="127">
        <f t="shared" si="379"/>
        <v>1987.118852627963</v>
      </c>
      <c r="DG139" s="127">
        <f t="shared" si="379"/>
        <v>1789.4780378071835</v>
      </c>
      <c r="DH139" s="127">
        <f t="shared" si="379"/>
        <v>2520.9092145421901</v>
      </c>
      <c r="DI139" s="134"/>
      <c r="DJ139" s="127">
        <f t="shared" ref="DJ139:DU140" si="380">IFERROR(DJ137/DJ$6,0)</f>
        <v>2041.6030678581149</v>
      </c>
      <c r="DK139" s="127">
        <f t="shared" si="380"/>
        <v>2151.9689963824749</v>
      </c>
      <c r="DL139" s="127">
        <f t="shared" si="380"/>
        <v>2159.1698328191405</v>
      </c>
      <c r="DM139" s="127">
        <f t="shared" si="380"/>
        <v>2021.7791366503245</v>
      </c>
      <c r="DN139" s="127">
        <f t="shared" si="380"/>
        <v>1981.4887696379644</v>
      </c>
      <c r="DO139" s="127">
        <f t="shared" si="380"/>
        <v>2085.1381137860053</v>
      </c>
      <c r="DP139" s="127">
        <f t="shared" si="380"/>
        <v>2130.0064096375554</v>
      </c>
      <c r="DQ139" s="127">
        <f t="shared" si="380"/>
        <v>2069.8691553865874</v>
      </c>
      <c r="DR139" s="127">
        <f t="shared" si="380"/>
        <v>2042.5524639319663</v>
      </c>
      <c r="DS139" s="127">
        <f t="shared" si="380"/>
        <v>2010.100312751392</v>
      </c>
      <c r="DT139" s="127">
        <f t="shared" si="380"/>
        <v>1998.8040311939912</v>
      </c>
      <c r="DU139" s="127">
        <f t="shared" si="380"/>
        <v>2106.4636463721931</v>
      </c>
      <c r="DV139" s="134"/>
      <c r="DW139" s="127">
        <f t="shared" ref="DW139:EH140" si="381">IFERROR(DW137/DW$6,0)</f>
        <v>1133.4309940412534</v>
      </c>
      <c r="DX139" s="127">
        <f t="shared" si="381"/>
        <v>1143.0614440675104</v>
      </c>
      <c r="DY139" s="127">
        <f t="shared" si="381"/>
        <v>1133.6921635633616</v>
      </c>
      <c r="DZ139" s="127">
        <f t="shared" si="381"/>
        <v>1180.9913231174662</v>
      </c>
      <c r="EA139" s="127">
        <f t="shared" si="381"/>
        <v>1141.6769576894417</v>
      </c>
      <c r="EB139" s="127">
        <f t="shared" si="381"/>
        <v>1125.6861900867045</v>
      </c>
      <c r="EC139" s="127">
        <f t="shared" si="381"/>
        <v>1114.3262948977888</v>
      </c>
      <c r="ED139" s="127">
        <f t="shared" si="381"/>
        <v>1112.3622088768998</v>
      </c>
      <c r="EE139" s="127">
        <f t="shared" si="381"/>
        <v>1124.0316307033293</v>
      </c>
      <c r="EF139" s="127">
        <f t="shared" si="381"/>
        <v>1140.0070661924831</v>
      </c>
      <c r="EG139" s="127">
        <f t="shared" si="381"/>
        <v>1156.5335476160108</v>
      </c>
      <c r="EH139" s="127">
        <f t="shared" si="381"/>
        <v>1130.8603586603454</v>
      </c>
    </row>
    <row r="140" spans="2:138" s="132" customFormat="1" x14ac:dyDescent="0.25">
      <c r="B140" s="124"/>
      <c r="C140" s="124"/>
      <c r="D140" s="131" t="s">
        <v>188</v>
      </c>
      <c r="E140" s="125">
        <f>IFERROR(E138/E$6,0)</f>
        <v>1331.2208219178083</v>
      </c>
      <c r="F140" s="125">
        <f>IFERROR(F138/F$6,0)</f>
        <v>1243.0758829213444</v>
      </c>
      <c r="G140" s="125">
        <f t="shared" si="346"/>
        <v>88.144938996463907</v>
      </c>
      <c r="H140" s="55">
        <f>IFERROR(G140/F140,0)</f>
        <v>7.0908735506407763E-2</v>
      </c>
      <c r="I140" s="41"/>
      <c r="J140" s="126">
        <f>IFERROR(J138/J$6,0)</f>
        <v>1376.1437709497206</v>
      </c>
      <c r="K140" s="126">
        <f>IFERROR(K138/K$6,0)</f>
        <v>1292.7310642360833</v>
      </c>
      <c r="L140" s="127">
        <f t="shared" si="347"/>
        <v>83.412706713637363</v>
      </c>
      <c r="M140" s="40">
        <f>IFERROR(L140/K140,0)</f>
        <v>6.4524408070079628E-2</v>
      </c>
      <c r="N140" s="41"/>
      <c r="O140" s="127">
        <f>IFERROR(O138/O$6,0)</f>
        <v>1133.9343410497363</v>
      </c>
      <c r="P140" s="127">
        <f>J140-O140</f>
        <v>242.20942989998434</v>
      </c>
      <c r="Q140" s="40">
        <f>IFERROR(P140/O140,0)</f>
        <v>0.21360093008185968</v>
      </c>
      <c r="R140" s="41"/>
      <c r="S140" s="127">
        <f>IFERROR(S138/S$6,0)</f>
        <v>0</v>
      </c>
      <c r="T140" s="6">
        <f>E140-S140</f>
        <v>1331.2208219178083</v>
      </c>
      <c r="U140" s="40">
        <f>IFERROR(T140/S140,0)</f>
        <v>0</v>
      </c>
      <c r="V140" s="41"/>
      <c r="W140" s="128"/>
      <c r="X140" s="129"/>
      <c r="Y140" s="128"/>
      <c r="Z140" s="130"/>
      <c r="AA140" s="131"/>
      <c r="AB140" s="127">
        <f>IFERROR(AB138/AB$6,0)</f>
        <v>1348.3156563629063</v>
      </c>
      <c r="AC140" s="127">
        <f>IFERROR(AC138/AC$6,0)</f>
        <v>1235.1687753155418</v>
      </c>
      <c r="AD140" s="127">
        <f>AB140-AC140</f>
        <v>113.14688104736456</v>
      </c>
      <c r="AE140" s="40">
        <f t="shared" si="348"/>
        <v>9.160438905886327E-2</v>
      </c>
      <c r="AG140" s="127">
        <f>IFERROR(AG138/AG$6,0)</f>
        <v>1416.6510570071259</v>
      </c>
      <c r="AH140" s="127">
        <f>IFERROR(AH138/AH$6,0)</f>
        <v>1303.5015921481927</v>
      </c>
      <c r="AI140" s="127">
        <f>AG140-AH140</f>
        <v>113.14946485893324</v>
      </c>
      <c r="AJ140" s="40">
        <f t="shared" si="349"/>
        <v>8.6804239857092166E-2</v>
      </c>
      <c r="AL140" s="127">
        <f>IFERROR(AL138/AL$6,0)</f>
        <v>1405.2457508896798</v>
      </c>
      <c r="AM140" s="127">
        <f>IFERROR(AM138/AM$6,0)</f>
        <v>1387.6066952608528</v>
      </c>
      <c r="AN140" s="127">
        <f t="shared" si="350"/>
        <v>17.639055628827009</v>
      </c>
      <c r="AO140" s="40">
        <f t="shared" si="351"/>
        <v>1.2711855375929115E-2</v>
      </c>
      <c r="AQ140" s="127">
        <f>IFERROR(AQ138/AQ$6,0)</f>
        <v>1331.2208219178083</v>
      </c>
      <c r="AR140" s="127">
        <f>IFERROR(AR138/AR$6,0)</f>
        <v>1243.0758829213444</v>
      </c>
      <c r="AS140" s="127">
        <f t="shared" si="352"/>
        <v>88.144938996463907</v>
      </c>
      <c r="AT140" s="40">
        <f t="shared" si="353"/>
        <v>7.090873550640775E-2</v>
      </c>
      <c r="AV140" s="127">
        <f>IFERROR(AV138/AV$6,0)</f>
        <v>1376.1437709497206</v>
      </c>
      <c r="AW140" s="127">
        <f>IFERROR(AW138/AW$6,0)</f>
        <v>1214.1416105437522</v>
      </c>
      <c r="AX140" s="127">
        <f t="shared" si="354"/>
        <v>162.00216040596843</v>
      </c>
      <c r="AY140" s="40">
        <f t="shared" si="355"/>
        <v>0.13342937841774138</v>
      </c>
      <c r="BA140" s="127">
        <f>IFERROR(BA138/BA$6,0)</f>
        <v>0</v>
      </c>
      <c r="BB140" s="127">
        <f>IFERROR(BB138/BB$6,0)</f>
        <v>1306.1965950597817</v>
      </c>
      <c r="BC140" s="127">
        <f t="shared" si="356"/>
        <v>-1306.1965950597817</v>
      </c>
      <c r="BD140" s="40">
        <f t="shared" si="357"/>
        <v>-1</v>
      </c>
      <c r="BF140" s="127">
        <f>IFERROR(BF138/BF$6,0)</f>
        <v>0</v>
      </c>
      <c r="BG140" s="127">
        <f>IFERROR(BG138/BG$6,0)</f>
        <v>1362.3936386280752</v>
      </c>
      <c r="BH140" s="127">
        <f t="shared" si="358"/>
        <v>-1362.3936386280752</v>
      </c>
      <c r="BI140" s="40">
        <f t="shared" si="359"/>
        <v>-1</v>
      </c>
      <c r="BK140" s="127">
        <f>IFERROR(BK138/BK$6,0)</f>
        <v>0</v>
      </c>
      <c r="BL140" s="127">
        <f>IFERROR(BL138/BL$6,0)</f>
        <v>1271.549442469985</v>
      </c>
      <c r="BM140" s="127">
        <f t="shared" si="360"/>
        <v>-1271.549442469985</v>
      </c>
      <c r="BN140" s="40">
        <f t="shared" si="361"/>
        <v>-1</v>
      </c>
      <c r="BP140" s="127">
        <f>IFERROR(BP138/BP$6,0)</f>
        <v>0</v>
      </c>
      <c r="BQ140" s="127">
        <f>IFERROR(BQ138/BQ$6,0)</f>
        <v>1253.5199328131671</v>
      </c>
      <c r="BR140" s="127">
        <f t="shared" si="362"/>
        <v>-1253.5199328131671</v>
      </c>
      <c r="BS140" s="40">
        <f t="shared" si="363"/>
        <v>-1</v>
      </c>
      <c r="BU140" s="127">
        <f>IFERROR(BU138/BU$6,0)</f>
        <v>0</v>
      </c>
      <c r="BV140" s="127">
        <f>IFERROR(BV138/BV$6,0)</f>
        <v>1255.8615441881434</v>
      </c>
      <c r="BW140" s="127">
        <f t="shared" si="364"/>
        <v>-1255.8615441881434</v>
      </c>
      <c r="BX140" s="40">
        <f t="shared" si="365"/>
        <v>-1</v>
      </c>
      <c r="BZ140" s="127">
        <f>IFERROR(BZ138/BZ$6,0)</f>
        <v>0</v>
      </c>
      <c r="CA140" s="127">
        <f>IFERROR(CA138/CA$6,0)</f>
        <v>1195.2193577949868</v>
      </c>
      <c r="CB140" s="127">
        <f t="shared" si="366"/>
        <v>-1195.2193577949868</v>
      </c>
      <c r="CC140" s="40">
        <f t="shared" si="367"/>
        <v>-1</v>
      </c>
      <c r="CE140" s="127">
        <f>IFERROR(CE138/CE$6,0)</f>
        <v>0</v>
      </c>
      <c r="CF140" s="127">
        <f>IFERROR(CF138/CF$6,0)</f>
        <v>1326.1984405451249</v>
      </c>
      <c r="CG140" s="127">
        <f t="shared" si="368"/>
        <v>-1326.1984405451249</v>
      </c>
      <c r="CH140" s="40">
        <f t="shared" si="369"/>
        <v>-1</v>
      </c>
      <c r="CI140" s="133"/>
      <c r="CJ140" s="127">
        <f t="shared" si="378"/>
        <v>1348.3156563629063</v>
      </c>
      <c r="CK140" s="127">
        <f t="shared" si="378"/>
        <v>1416.6510570071259</v>
      </c>
      <c r="CL140" s="127">
        <f t="shared" si="378"/>
        <v>0</v>
      </c>
      <c r="CM140" s="127">
        <f t="shared" si="378"/>
        <v>1331.2208219178083</v>
      </c>
      <c r="CN140" s="127">
        <f t="shared" si="378"/>
        <v>1376.1437709497206</v>
      </c>
      <c r="CO140" s="127">
        <f t="shared" si="378"/>
        <v>0</v>
      </c>
      <c r="CP140" s="127">
        <f t="shared" si="378"/>
        <v>0</v>
      </c>
      <c r="CQ140" s="127">
        <f t="shared" si="378"/>
        <v>0</v>
      </c>
      <c r="CR140" s="127">
        <f t="shared" si="378"/>
        <v>0</v>
      </c>
      <c r="CS140" s="127">
        <f t="shared" si="378"/>
        <v>0</v>
      </c>
      <c r="CT140" s="127">
        <f t="shared" si="378"/>
        <v>0</v>
      </c>
      <c r="CU140" s="127">
        <f t="shared" si="378"/>
        <v>0</v>
      </c>
      <c r="CV140" s="133"/>
      <c r="CW140" s="127">
        <f t="shared" si="379"/>
        <v>1074.5825616394493</v>
      </c>
      <c r="CX140" s="127">
        <f t="shared" si="379"/>
        <v>1210.0090307793057</v>
      </c>
      <c r="CY140" s="127">
        <f t="shared" si="379"/>
        <v>1160.8198183366451</v>
      </c>
      <c r="CZ140" s="127">
        <f t="shared" si="379"/>
        <v>1092.1243582177633</v>
      </c>
      <c r="DA140" s="127">
        <f t="shared" si="379"/>
        <v>1341.9920396848554</v>
      </c>
      <c r="DB140" s="127">
        <f t="shared" si="379"/>
        <v>1298.687027715833</v>
      </c>
      <c r="DC140" s="127">
        <f t="shared" si="379"/>
        <v>1166.9310247933886</v>
      </c>
      <c r="DD140" s="127">
        <f t="shared" si="379"/>
        <v>1242.0409383080903</v>
      </c>
      <c r="DE140" s="127">
        <f t="shared" si="379"/>
        <v>1313.4965072992702</v>
      </c>
      <c r="DF140" s="127">
        <f t="shared" si="379"/>
        <v>1234.7843799381656</v>
      </c>
      <c r="DG140" s="127">
        <f t="shared" si="379"/>
        <v>1207.3902873345935</v>
      </c>
      <c r="DH140" s="127">
        <f t="shared" si="379"/>
        <v>1549.8339721723519</v>
      </c>
      <c r="DI140" s="134"/>
      <c r="DJ140" s="127">
        <f t="shared" si="380"/>
        <v>1235.1687753155418</v>
      </c>
      <c r="DK140" s="127">
        <f t="shared" si="380"/>
        <v>1303.5015921481927</v>
      </c>
      <c r="DL140" s="127">
        <f t="shared" si="380"/>
        <v>1387.6066952608528</v>
      </c>
      <c r="DM140" s="127">
        <f t="shared" si="380"/>
        <v>1243.0758829213444</v>
      </c>
      <c r="DN140" s="127">
        <f t="shared" si="380"/>
        <v>1214.1416105437522</v>
      </c>
      <c r="DO140" s="127">
        <f t="shared" si="380"/>
        <v>1306.1965950597817</v>
      </c>
      <c r="DP140" s="127">
        <f t="shared" si="380"/>
        <v>1362.3936386280752</v>
      </c>
      <c r="DQ140" s="127">
        <f t="shared" si="380"/>
        <v>1271.549442469985</v>
      </c>
      <c r="DR140" s="127">
        <f t="shared" si="380"/>
        <v>1253.5199328131671</v>
      </c>
      <c r="DS140" s="127">
        <f t="shared" si="380"/>
        <v>1255.8615441881434</v>
      </c>
      <c r="DT140" s="127">
        <f t="shared" si="380"/>
        <v>1195.2193577949868</v>
      </c>
      <c r="DU140" s="127">
        <f t="shared" si="380"/>
        <v>1326.1984405451249</v>
      </c>
      <c r="DV140" s="134"/>
      <c r="DW140" s="127">
        <f t="shared" si="381"/>
        <v>1160.8978368613948</v>
      </c>
      <c r="DX140" s="127">
        <f t="shared" si="381"/>
        <v>1170.7616650628993</v>
      </c>
      <c r="DY140" s="127">
        <f t="shared" si="381"/>
        <v>1161.1653353989007</v>
      </c>
      <c r="DZ140" s="127">
        <f t="shared" si="381"/>
        <v>1209.6107125770379</v>
      </c>
      <c r="EA140" s="127">
        <f t="shared" si="381"/>
        <v>1169.3436279261753</v>
      </c>
      <c r="EB140" s="127">
        <f t="shared" si="381"/>
        <v>1152.9653502741928</v>
      </c>
      <c r="EC140" s="127">
        <f t="shared" si="381"/>
        <v>1141.3301666405021</v>
      </c>
      <c r="ED140" s="127">
        <f t="shared" si="381"/>
        <v>1139.3184842133869</v>
      </c>
      <c r="EE140" s="127">
        <f t="shared" si="381"/>
        <v>1151.2706953554384</v>
      </c>
      <c r="EF140" s="127">
        <f t="shared" si="381"/>
        <v>1167.6452287571674</v>
      </c>
      <c r="EG140" s="127">
        <f t="shared" si="381"/>
        <v>1184.5723757500123</v>
      </c>
      <c r="EH140" s="127">
        <f t="shared" si="381"/>
        <v>1158.2767698015475</v>
      </c>
    </row>
    <row r="141" spans="2:138" s="40" customFormat="1" x14ac:dyDescent="0.25">
      <c r="B141" s="106"/>
      <c r="C141" s="106"/>
      <c r="D141" s="146" t="s">
        <v>189</v>
      </c>
      <c r="E141" s="55">
        <f t="shared" ref="E141:F143" si="382">IFERROR(E13/E$138,0)</f>
        <v>-1.2795223618289314E-3</v>
      </c>
      <c r="F141" s="55">
        <f t="shared" si="382"/>
        <v>9.9999999999989876E-4</v>
      </c>
      <c r="G141" s="55"/>
      <c r="H141" s="55">
        <f>F141-E141</f>
        <v>2.2795223618288299E-3</v>
      </c>
      <c r="I141" s="41"/>
      <c r="J141" s="40">
        <f t="shared" ref="J141:K143" si="383">IFERROR(J13/J$138,0)</f>
        <v>-3.0816557663079615E-3</v>
      </c>
      <c r="K141" s="40">
        <f t="shared" si="383"/>
        <v>9.999999999999586E-4</v>
      </c>
      <c r="M141" s="40">
        <f>K141-J141</f>
        <v>4.0816557663079199E-3</v>
      </c>
      <c r="N141" s="41"/>
      <c r="O141" s="40">
        <f>IFERROR(O13/O$138,0)</f>
        <v>8.8680103408699223E-4</v>
      </c>
      <c r="Q141" s="40">
        <f>J141-O141</f>
        <v>-3.9684568003949539E-3</v>
      </c>
      <c r="R141" s="41"/>
      <c r="S141" s="40">
        <f>IFERROR(S13/S$138,0)</f>
        <v>0</v>
      </c>
      <c r="U141" s="40">
        <f>E141-S141</f>
        <v>-1.2795223618289314E-3</v>
      </c>
      <c r="V141" s="41"/>
      <c r="W141" s="108"/>
      <c r="X141" s="109"/>
      <c r="Y141" s="108"/>
      <c r="Z141" s="110"/>
      <c r="AA141" s="147"/>
      <c r="AB141" s="40">
        <f t="shared" ref="AB141:AC143" si="384">IFERROR(AB13/AB$138,0)</f>
        <v>0</v>
      </c>
      <c r="AC141" s="40">
        <f t="shared" si="384"/>
        <v>0</v>
      </c>
      <c r="AD141" s="40">
        <f>AC141-AB141</f>
        <v>0</v>
      </c>
      <c r="AE141" s="40">
        <f t="shared" si="348"/>
        <v>0</v>
      </c>
      <c r="AG141" s="40">
        <f t="shared" ref="AG141:AH143" si="385">IFERROR(AG13/AG$138,0)</f>
        <v>0</v>
      </c>
      <c r="AH141" s="40">
        <f t="shared" si="385"/>
        <v>1.0000000000000417E-3</v>
      </c>
      <c r="AI141" s="40">
        <f>AH141-AG141</f>
        <v>1.0000000000000417E-3</v>
      </c>
      <c r="AJ141" s="40">
        <f t="shared" si="349"/>
        <v>1</v>
      </c>
      <c r="AL141" s="40">
        <f t="shared" ref="AL141:AM143" si="386">IFERROR(AL13/AL$138,0)</f>
        <v>-1.0047760645991895E-2</v>
      </c>
      <c r="AM141" s="40">
        <f t="shared" si="386"/>
        <v>9.999999999999573E-4</v>
      </c>
      <c r="AN141" s="40">
        <f t="shared" si="350"/>
        <v>-1.1047760645991852E-2</v>
      </c>
      <c r="AO141" s="40">
        <f t="shared" si="351"/>
        <v>-11.047760645992323</v>
      </c>
      <c r="AQ141" s="40">
        <f t="shared" ref="AQ141:AR143" si="387">IFERROR(AQ13/AQ$138,0)</f>
        <v>-1.2795223618289314E-3</v>
      </c>
      <c r="AR141" s="40">
        <f t="shared" si="387"/>
        <v>9.9999999999989876E-4</v>
      </c>
      <c r="AS141" s="40">
        <f t="shared" si="352"/>
        <v>-2.2795223618288299E-3</v>
      </c>
      <c r="AT141" s="40">
        <f t="shared" si="353"/>
        <v>-2.279522361829061</v>
      </c>
      <c r="AV141" s="40">
        <f t="shared" ref="AV141:AW143" si="388">IFERROR(AV13/AV$138,0)</f>
        <v>-3.0816557663079615E-3</v>
      </c>
      <c r="AW141" s="40">
        <f t="shared" si="388"/>
        <v>9.9999999999990418E-4</v>
      </c>
      <c r="AX141" s="40">
        <f t="shared" si="354"/>
        <v>-4.0816557663078661E-3</v>
      </c>
      <c r="AY141" s="40">
        <f t="shared" si="355"/>
        <v>-4.0816557663082573</v>
      </c>
      <c r="BA141" s="40">
        <f t="shared" ref="BA141:BB143" si="389">IFERROR(BA13/BA$138,0)</f>
        <v>0</v>
      </c>
      <c r="BB141" s="40">
        <f t="shared" si="389"/>
        <v>1.0000000000001512E-3</v>
      </c>
      <c r="BC141" s="40">
        <f t="shared" si="356"/>
        <v>-1.0000000000001512E-3</v>
      </c>
      <c r="BD141" s="40">
        <f t="shared" si="357"/>
        <v>-1</v>
      </c>
      <c r="BF141" s="40">
        <f t="shared" ref="BF141:BG143" si="390">IFERROR(BF13/BF$138,0)</f>
        <v>0</v>
      </c>
      <c r="BG141" s="40">
        <f t="shared" si="390"/>
        <v>1.0000000000000304E-3</v>
      </c>
      <c r="BH141" s="40">
        <f t="shared" si="358"/>
        <v>-1.0000000000000304E-3</v>
      </c>
      <c r="BI141" s="40">
        <f t="shared" si="359"/>
        <v>-1</v>
      </c>
      <c r="BK141" s="40">
        <f t="shared" ref="BK141:BL143" si="391">IFERROR(BK13/BK$138,0)</f>
        <v>0</v>
      </c>
      <c r="BL141" s="40">
        <f t="shared" si="391"/>
        <v>9.9999999999989312E-4</v>
      </c>
      <c r="BM141" s="40">
        <f t="shared" si="360"/>
        <v>-9.9999999999989312E-4</v>
      </c>
      <c r="BN141" s="40">
        <f t="shared" si="361"/>
        <v>-1</v>
      </c>
      <c r="BP141" s="40">
        <f t="shared" ref="BP141:BQ143" si="392">IFERROR(BP13/BP$138,0)</f>
        <v>0</v>
      </c>
      <c r="BQ141" s="40">
        <f t="shared" si="392"/>
        <v>9.9999999999991003E-4</v>
      </c>
      <c r="BR141" s="40">
        <f t="shared" si="362"/>
        <v>-9.9999999999991003E-4</v>
      </c>
      <c r="BS141" s="40">
        <f t="shared" si="363"/>
        <v>-1</v>
      </c>
      <c r="BU141" s="40">
        <f t="shared" ref="BU141:BV143" si="393">IFERROR(BU13/BU$138,0)</f>
        <v>0</v>
      </c>
      <c r="BV141" s="40">
        <f t="shared" si="393"/>
        <v>9.9999999999970729E-4</v>
      </c>
      <c r="BW141" s="40">
        <f t="shared" si="364"/>
        <v>-9.9999999999970729E-4</v>
      </c>
      <c r="BX141" s="40">
        <f t="shared" si="365"/>
        <v>-1</v>
      </c>
      <c r="BZ141" s="40">
        <f t="shared" ref="BZ141:CA143" si="394">IFERROR(BZ13/BZ$138,0)</f>
        <v>0</v>
      </c>
      <c r="CA141" s="40">
        <f t="shared" si="394"/>
        <v>9.9999999999984975E-4</v>
      </c>
      <c r="CB141" s="40">
        <f t="shared" si="366"/>
        <v>-9.9999999999984975E-4</v>
      </c>
      <c r="CC141" s="40">
        <f t="shared" si="367"/>
        <v>-1</v>
      </c>
      <c r="CE141" s="40">
        <f t="shared" ref="CE141:CF143" si="395">IFERROR(CE13/CE$138,0)</f>
        <v>0</v>
      </c>
      <c r="CF141" s="40">
        <f t="shared" si="395"/>
        <v>9.999999999997667E-4</v>
      </c>
      <c r="CG141" s="40">
        <f t="shared" si="368"/>
        <v>-9.999999999997667E-4</v>
      </c>
      <c r="CH141" s="40">
        <f t="shared" si="369"/>
        <v>-1</v>
      </c>
      <c r="CJ141" s="40">
        <f t="shared" ref="CJ141:CU143" si="396">IFERROR(CJ13/CJ$138,0)</f>
        <v>0</v>
      </c>
      <c r="CK141" s="40">
        <f t="shared" si="396"/>
        <v>0</v>
      </c>
      <c r="CL141" s="40">
        <f t="shared" si="396"/>
        <v>0</v>
      </c>
      <c r="CM141" s="40">
        <f t="shared" si="396"/>
        <v>-1.2795223618289314E-3</v>
      </c>
      <c r="CN141" s="40">
        <f t="shared" si="396"/>
        <v>-3.0816557663079615E-3</v>
      </c>
      <c r="CO141" s="40">
        <f t="shared" si="396"/>
        <v>0</v>
      </c>
      <c r="CP141" s="40">
        <f t="shared" si="396"/>
        <v>0</v>
      </c>
      <c r="CQ141" s="40">
        <f t="shared" si="396"/>
        <v>0</v>
      </c>
      <c r="CR141" s="40">
        <f t="shared" si="396"/>
        <v>0</v>
      </c>
      <c r="CS141" s="40">
        <f t="shared" si="396"/>
        <v>0</v>
      </c>
      <c r="CT141" s="40">
        <f t="shared" si="396"/>
        <v>0</v>
      </c>
      <c r="CU141" s="40">
        <f t="shared" si="396"/>
        <v>0</v>
      </c>
      <c r="CW141" s="40">
        <f t="shared" ref="CW141:DH143" si="397">IFERROR(CW13/CW$138,0)</f>
        <v>0</v>
      </c>
      <c r="CX141" s="40">
        <f t="shared" si="397"/>
        <v>0</v>
      </c>
      <c r="CY141" s="40">
        <f t="shared" si="397"/>
        <v>3.046668824123442E-3</v>
      </c>
      <c r="CZ141" s="40">
        <f t="shared" si="397"/>
        <v>1.8977580423069543E-4</v>
      </c>
      <c r="DA141" s="40">
        <f t="shared" si="397"/>
        <v>0</v>
      </c>
      <c r="DB141" s="40">
        <f t="shared" si="397"/>
        <v>0</v>
      </c>
      <c r="DC141" s="40">
        <f t="shared" si="397"/>
        <v>0</v>
      </c>
      <c r="DD141" s="40">
        <f t="shared" si="397"/>
        <v>0</v>
      </c>
      <c r="DE141" s="40">
        <f t="shared" si="397"/>
        <v>0</v>
      </c>
      <c r="DF141" s="40">
        <f t="shared" si="397"/>
        <v>0</v>
      </c>
      <c r="DG141" s="40">
        <f t="shared" si="397"/>
        <v>0</v>
      </c>
      <c r="DH141" s="40">
        <f t="shared" si="397"/>
        <v>0</v>
      </c>
      <c r="DI141" s="82"/>
      <c r="DJ141" s="40">
        <f t="shared" ref="DJ141:DU143" si="398">IFERROR(DJ13/DJ$138,0)</f>
        <v>9.99999999999938E-4</v>
      </c>
      <c r="DK141" s="40">
        <f t="shared" si="398"/>
        <v>1.0000000000000417E-3</v>
      </c>
      <c r="DL141" s="40">
        <f t="shared" si="398"/>
        <v>9.999999999999573E-4</v>
      </c>
      <c r="DM141" s="40">
        <f t="shared" si="398"/>
        <v>9.9999999999989876E-4</v>
      </c>
      <c r="DN141" s="40">
        <f t="shared" si="398"/>
        <v>9.9999999999990418E-4</v>
      </c>
      <c r="DO141" s="40">
        <f t="shared" si="398"/>
        <v>1.0000000000001512E-3</v>
      </c>
      <c r="DP141" s="40">
        <f t="shared" si="398"/>
        <v>1.0000000000000304E-3</v>
      </c>
      <c r="DQ141" s="40">
        <f t="shared" si="398"/>
        <v>9.9999999999989312E-4</v>
      </c>
      <c r="DR141" s="40">
        <f t="shared" si="398"/>
        <v>9.9999999999991003E-4</v>
      </c>
      <c r="DS141" s="40">
        <f t="shared" si="398"/>
        <v>9.9999999999970729E-4</v>
      </c>
      <c r="DT141" s="40">
        <f t="shared" si="398"/>
        <v>9.9999999999984975E-4</v>
      </c>
      <c r="DU141" s="40">
        <f t="shared" si="398"/>
        <v>9.999999999997667E-4</v>
      </c>
      <c r="DV141" s="82"/>
      <c r="DW141" s="40">
        <f t="shared" ref="DW141:EH143" si="399">IFERROR(DW13/DW$138,0)</f>
        <v>2.5999999999939087E-4</v>
      </c>
      <c r="DX141" s="40">
        <f t="shared" si="399"/>
        <v>2.6000000000019709E-4</v>
      </c>
      <c r="DY141" s="40">
        <f t="shared" si="399"/>
        <v>2.6000000000043496E-4</v>
      </c>
      <c r="DZ141" s="40">
        <f t="shared" si="399"/>
        <v>2.5999999999978986E-4</v>
      </c>
      <c r="EA141" s="40">
        <f t="shared" si="399"/>
        <v>2.6000000000007603E-4</v>
      </c>
      <c r="EB141" s="40">
        <f t="shared" si="399"/>
        <v>2.6000000000030735E-4</v>
      </c>
      <c r="EC141" s="40">
        <f t="shared" si="399"/>
        <v>2.5999999999991785E-4</v>
      </c>
      <c r="ED141" s="40">
        <f t="shared" si="399"/>
        <v>2.5999999999885701E-4</v>
      </c>
      <c r="EE141" s="40">
        <f t="shared" si="399"/>
        <v>2.6000000000009035E-4</v>
      </c>
      <c r="EF141" s="40">
        <f t="shared" si="399"/>
        <v>2.7000000000117739E-4</v>
      </c>
      <c r="EG141" s="40">
        <f t="shared" si="399"/>
        <v>2.699999999998596E-4</v>
      </c>
      <c r="EH141" s="40">
        <f t="shared" si="399"/>
        <v>2.7000000000051359E-4</v>
      </c>
    </row>
    <row r="142" spans="2:138" s="40" customFormat="1" x14ac:dyDescent="0.25">
      <c r="B142" s="106"/>
      <c r="C142" s="106"/>
      <c r="D142" s="146" t="s">
        <v>190</v>
      </c>
      <c r="E142" s="55">
        <f t="shared" si="382"/>
        <v>2.3480940585355606E-2</v>
      </c>
      <c r="F142" s="55">
        <f t="shared" si="382"/>
        <v>7.500000000000227E-3</v>
      </c>
      <c r="G142" s="55"/>
      <c r="H142" s="55">
        <f>F142-E142</f>
        <v>-1.5980940585355381E-2</v>
      </c>
      <c r="I142" s="41"/>
      <c r="J142" s="40">
        <f t="shared" si="383"/>
        <v>1.5066782545453305E-2</v>
      </c>
      <c r="K142" s="40">
        <f t="shared" si="383"/>
        <v>7.5000000000001428E-3</v>
      </c>
      <c r="M142" s="40">
        <f>K142-J142</f>
        <v>-7.566782545453162E-3</v>
      </c>
      <c r="N142" s="41"/>
      <c r="O142" s="40">
        <f>IFERROR(O14/O$138,0)</f>
        <v>7.2207714033709911E-3</v>
      </c>
      <c r="Q142" s="40">
        <f>J142-O142</f>
        <v>7.8460111420823146E-3</v>
      </c>
      <c r="R142" s="41"/>
      <c r="S142" s="40">
        <f>IFERROR(S14/S$138,0)</f>
        <v>0</v>
      </c>
      <c r="U142" s="40">
        <f>E142-S142</f>
        <v>2.3480940585355606E-2</v>
      </c>
      <c r="V142" s="41"/>
      <c r="W142" s="108"/>
      <c r="X142" s="109"/>
      <c r="Y142" s="108"/>
      <c r="Z142" s="110"/>
      <c r="AA142" s="147"/>
      <c r="AB142" s="40">
        <f t="shared" si="384"/>
        <v>0</v>
      </c>
      <c r="AC142" s="40">
        <f t="shared" si="384"/>
        <v>0</v>
      </c>
      <c r="AD142" s="40">
        <f>AC142-AB142</f>
        <v>0</v>
      </c>
      <c r="AE142" s="40">
        <f t="shared" si="348"/>
        <v>0</v>
      </c>
      <c r="AG142" s="40">
        <f t="shared" si="385"/>
        <v>1.2695962163417104E-2</v>
      </c>
      <c r="AH142" s="40">
        <f t="shared" si="385"/>
        <v>7.5000000000004594E-3</v>
      </c>
      <c r="AI142" s="40">
        <f>AH142-AG142</f>
        <v>-5.1959621634166449E-3</v>
      </c>
      <c r="AJ142" s="40">
        <f t="shared" si="349"/>
        <v>-0.69279495512217693</v>
      </c>
      <c r="AL142" s="40">
        <f t="shared" si="386"/>
        <v>1.812324687140246E-2</v>
      </c>
      <c r="AM142" s="40">
        <f t="shared" si="386"/>
        <v>7.500000000000057E-3</v>
      </c>
      <c r="AN142" s="40">
        <f t="shared" si="350"/>
        <v>1.0623246871402403E-2</v>
      </c>
      <c r="AO142" s="40">
        <f t="shared" si="351"/>
        <v>1.4164329161869764</v>
      </c>
      <c r="AQ142" s="40">
        <f t="shared" si="387"/>
        <v>2.3480940585355606E-2</v>
      </c>
      <c r="AR142" s="40">
        <f t="shared" si="387"/>
        <v>7.500000000000227E-3</v>
      </c>
      <c r="AS142" s="40">
        <f t="shared" si="352"/>
        <v>1.5980940585355381E-2</v>
      </c>
      <c r="AT142" s="40">
        <f t="shared" si="353"/>
        <v>2.1307920780473193</v>
      </c>
      <c r="AV142" s="40">
        <f t="shared" si="388"/>
        <v>1.5066782545453305E-2</v>
      </c>
      <c r="AW142" s="40">
        <f t="shared" si="388"/>
        <v>7.5000000000001333E-3</v>
      </c>
      <c r="AX142" s="40">
        <f t="shared" si="354"/>
        <v>7.5667825454531715E-3</v>
      </c>
      <c r="AY142" s="40">
        <f t="shared" si="355"/>
        <v>1.0089043393937382</v>
      </c>
      <c r="BA142" s="40">
        <f t="shared" si="389"/>
        <v>0</v>
      </c>
      <c r="BB142" s="40">
        <f t="shared" si="389"/>
        <v>7.5000000000000596E-3</v>
      </c>
      <c r="BC142" s="40">
        <f t="shared" si="356"/>
        <v>-7.5000000000000596E-3</v>
      </c>
      <c r="BD142" s="40">
        <f t="shared" si="357"/>
        <v>-1</v>
      </c>
      <c r="BF142" s="40">
        <f t="shared" si="390"/>
        <v>0</v>
      </c>
      <c r="BG142" s="40">
        <f t="shared" si="390"/>
        <v>7.4999999999999728E-3</v>
      </c>
      <c r="BH142" s="40">
        <f t="shared" si="358"/>
        <v>-7.4999999999999728E-3</v>
      </c>
      <c r="BI142" s="40">
        <f t="shared" si="359"/>
        <v>-1</v>
      </c>
      <c r="BK142" s="40">
        <f t="shared" si="391"/>
        <v>0</v>
      </c>
      <c r="BL142" s="40">
        <f t="shared" si="391"/>
        <v>7.4999999999999043E-3</v>
      </c>
      <c r="BM142" s="40">
        <f t="shared" si="360"/>
        <v>-7.4999999999999043E-3</v>
      </c>
      <c r="BN142" s="40">
        <f t="shared" si="361"/>
        <v>-1</v>
      </c>
      <c r="BP142" s="40">
        <f t="shared" si="392"/>
        <v>0</v>
      </c>
      <c r="BQ142" s="40">
        <f t="shared" si="392"/>
        <v>7.4999999999998922E-3</v>
      </c>
      <c r="BR142" s="40">
        <f t="shared" si="362"/>
        <v>-7.4999999999998922E-3</v>
      </c>
      <c r="BS142" s="40">
        <f t="shared" si="363"/>
        <v>-1</v>
      </c>
      <c r="BU142" s="40">
        <f t="shared" si="393"/>
        <v>0</v>
      </c>
      <c r="BV142" s="40">
        <f t="shared" si="393"/>
        <v>7.5000000000003744E-3</v>
      </c>
      <c r="BW142" s="40">
        <f t="shared" si="364"/>
        <v>-7.5000000000003744E-3</v>
      </c>
      <c r="BX142" s="40">
        <f t="shared" si="365"/>
        <v>-1</v>
      </c>
      <c r="BZ142" s="40">
        <f t="shared" si="394"/>
        <v>0</v>
      </c>
      <c r="CA142" s="40">
        <f t="shared" si="394"/>
        <v>7.4999999999996268E-3</v>
      </c>
      <c r="CB142" s="40">
        <f t="shared" si="366"/>
        <v>-7.4999999999996268E-3</v>
      </c>
      <c r="CC142" s="40">
        <f t="shared" si="367"/>
        <v>-1</v>
      </c>
      <c r="CE142" s="40">
        <f t="shared" si="395"/>
        <v>0</v>
      </c>
      <c r="CF142" s="40">
        <f t="shared" si="395"/>
        <v>7.5000000000003701E-3</v>
      </c>
      <c r="CG142" s="40">
        <f t="shared" si="368"/>
        <v>-7.5000000000003701E-3</v>
      </c>
      <c r="CH142" s="40">
        <f t="shared" si="369"/>
        <v>-1</v>
      </c>
      <c r="CJ142" s="40">
        <f t="shared" si="396"/>
        <v>5.4783846018329431E-3</v>
      </c>
      <c r="CK142" s="40">
        <f t="shared" si="396"/>
        <v>1.2695962163417104E-2</v>
      </c>
      <c r="CL142" s="40">
        <f t="shared" si="396"/>
        <v>0</v>
      </c>
      <c r="CM142" s="40">
        <f t="shared" si="396"/>
        <v>2.3480940585355606E-2</v>
      </c>
      <c r="CN142" s="40">
        <f t="shared" si="396"/>
        <v>1.5066782545453305E-2</v>
      </c>
      <c r="CO142" s="40">
        <f t="shared" si="396"/>
        <v>0</v>
      </c>
      <c r="CP142" s="40">
        <f t="shared" si="396"/>
        <v>0</v>
      </c>
      <c r="CQ142" s="40">
        <f t="shared" si="396"/>
        <v>0</v>
      </c>
      <c r="CR142" s="40">
        <f t="shared" si="396"/>
        <v>0</v>
      </c>
      <c r="CS142" s="40">
        <f t="shared" si="396"/>
        <v>0</v>
      </c>
      <c r="CT142" s="40">
        <f t="shared" si="396"/>
        <v>0</v>
      </c>
      <c r="CU142" s="40">
        <f t="shared" si="396"/>
        <v>0</v>
      </c>
      <c r="CW142" s="40">
        <f t="shared" si="397"/>
        <v>1.529475658091557E-2</v>
      </c>
      <c r="CX142" s="40">
        <f t="shared" si="397"/>
        <v>6.0832919901299782E-4</v>
      </c>
      <c r="CY142" s="40">
        <f t="shared" si="397"/>
        <v>5.9567046420367564E-3</v>
      </c>
      <c r="CZ142" s="40">
        <f t="shared" si="397"/>
        <v>7.8987207816623283E-3</v>
      </c>
      <c r="DA142" s="40">
        <f t="shared" si="397"/>
        <v>2.0882744002600633E-2</v>
      </c>
      <c r="DB142" s="40">
        <f t="shared" si="397"/>
        <v>9.9840636458429308E-3</v>
      </c>
      <c r="DC142" s="40">
        <f t="shared" si="397"/>
        <v>3.25317237089243E-2</v>
      </c>
      <c r="DD142" s="40">
        <f t="shared" si="397"/>
        <v>6.5362288071432835E-3</v>
      </c>
      <c r="DE142" s="40">
        <f t="shared" si="397"/>
        <v>1.8234330882427163E-2</v>
      </c>
      <c r="DF142" s="40">
        <f t="shared" si="397"/>
        <v>9.9864866110401154E-3</v>
      </c>
      <c r="DG142" s="40">
        <f t="shared" si="397"/>
        <v>9.9650942700454329E-3</v>
      </c>
      <c r="DH142" s="40">
        <f t="shared" si="397"/>
        <v>3.5620888551249206E-4</v>
      </c>
      <c r="DI142" s="82"/>
      <c r="DJ142" s="40">
        <f t="shared" si="398"/>
        <v>7.4999999999998289E-3</v>
      </c>
      <c r="DK142" s="40">
        <f t="shared" si="398"/>
        <v>7.5000000000004594E-3</v>
      </c>
      <c r="DL142" s="40">
        <f t="shared" si="398"/>
        <v>7.500000000000057E-3</v>
      </c>
      <c r="DM142" s="40">
        <f t="shared" si="398"/>
        <v>7.500000000000227E-3</v>
      </c>
      <c r="DN142" s="40">
        <f t="shared" si="398"/>
        <v>7.5000000000001333E-3</v>
      </c>
      <c r="DO142" s="40">
        <f t="shared" si="398"/>
        <v>7.5000000000000596E-3</v>
      </c>
      <c r="DP142" s="40">
        <f t="shared" si="398"/>
        <v>7.4999999999999728E-3</v>
      </c>
      <c r="DQ142" s="40">
        <f t="shared" si="398"/>
        <v>7.4999999999999043E-3</v>
      </c>
      <c r="DR142" s="40">
        <f t="shared" si="398"/>
        <v>7.4999999999998922E-3</v>
      </c>
      <c r="DS142" s="40">
        <f t="shared" si="398"/>
        <v>7.5000000000003744E-3</v>
      </c>
      <c r="DT142" s="40">
        <f t="shared" si="398"/>
        <v>7.4999999999996268E-3</v>
      </c>
      <c r="DU142" s="40">
        <f t="shared" si="398"/>
        <v>7.5000000000003701E-3</v>
      </c>
      <c r="DV142" s="82"/>
      <c r="DW142" s="40">
        <f t="shared" si="399"/>
        <v>1.3400000000000573E-2</v>
      </c>
      <c r="DX142" s="40">
        <f t="shared" si="399"/>
        <v>1.3399999999999865E-2</v>
      </c>
      <c r="DY142" s="40">
        <f t="shared" si="399"/>
        <v>1.3399999999999898E-2</v>
      </c>
      <c r="DZ142" s="40">
        <f t="shared" si="399"/>
        <v>1.3399999999999643E-2</v>
      </c>
      <c r="EA142" s="40">
        <f t="shared" si="399"/>
        <v>1.3399999999999487E-2</v>
      </c>
      <c r="EB142" s="40">
        <f t="shared" si="399"/>
        <v>1.3399999999999948E-2</v>
      </c>
      <c r="EC142" s="40">
        <f t="shared" si="399"/>
        <v>1.3399999999999525E-2</v>
      </c>
      <c r="ED142" s="40">
        <f t="shared" si="399"/>
        <v>1.339999999999978E-2</v>
      </c>
      <c r="EE142" s="40">
        <f t="shared" si="399"/>
        <v>1.3399999999999752E-2</v>
      </c>
      <c r="EF142" s="40">
        <f t="shared" si="399"/>
        <v>1.3400000000000654E-2</v>
      </c>
      <c r="EG142" s="40">
        <f t="shared" si="399"/>
        <v>1.3399999999999706E-2</v>
      </c>
      <c r="EH142" s="40">
        <f t="shared" si="399"/>
        <v>1.3399999999999428E-2</v>
      </c>
    </row>
    <row r="143" spans="2:138" s="40" customFormat="1" x14ac:dyDescent="0.25">
      <c r="B143" s="106"/>
      <c r="C143" s="106"/>
      <c r="D143" s="146" t="s">
        <v>191</v>
      </c>
      <c r="E143" s="55">
        <f t="shared" si="382"/>
        <v>1.1680322157387599E-2</v>
      </c>
      <c r="F143" s="55">
        <f t="shared" si="382"/>
        <v>9.9999999999998337E-3</v>
      </c>
      <c r="G143" s="55"/>
      <c r="H143" s="55">
        <f>F143-E143</f>
        <v>-1.6803221573877657E-3</v>
      </c>
      <c r="I143" s="41"/>
      <c r="J143" s="40">
        <f t="shared" si="383"/>
        <v>1.8841602279772374E-2</v>
      </c>
      <c r="K143" s="40">
        <f t="shared" si="383"/>
        <v>9.9999999999999326E-3</v>
      </c>
      <c r="M143" s="40">
        <f>K143-J143</f>
        <v>-8.8416022797724418E-3</v>
      </c>
      <c r="N143" s="41"/>
      <c r="O143" s="40">
        <f>IFERROR(O15/O$138,0)</f>
        <v>1.6142794438169947E-2</v>
      </c>
      <c r="Q143" s="40">
        <f>J143-O143</f>
        <v>2.6988078416024276E-3</v>
      </c>
      <c r="R143" s="41"/>
      <c r="S143" s="40">
        <f>IFERROR(S15/S$138,0)</f>
        <v>0</v>
      </c>
      <c r="U143" s="40">
        <f>E143-S143</f>
        <v>1.1680322157387599E-2</v>
      </c>
      <c r="V143" s="41"/>
      <c r="W143" s="108"/>
      <c r="X143" s="109"/>
      <c r="Y143" s="108"/>
      <c r="Z143" s="110"/>
      <c r="AA143" s="147"/>
      <c r="AB143" s="40">
        <f t="shared" si="384"/>
        <v>0</v>
      </c>
      <c r="AC143" s="40">
        <f t="shared" si="384"/>
        <v>0</v>
      </c>
      <c r="AD143" s="40">
        <f>AC143-AB143</f>
        <v>0</v>
      </c>
      <c r="AE143" s="40">
        <f t="shared" si="348"/>
        <v>0</v>
      </c>
      <c r="AG143" s="40">
        <f t="shared" si="385"/>
        <v>1.1859714301672465E-2</v>
      </c>
      <c r="AH143" s="40">
        <f t="shared" si="385"/>
        <v>9.9999999999998337E-3</v>
      </c>
      <c r="AI143" s="40">
        <f>AH143-AG143</f>
        <v>-1.8597143016726315E-3</v>
      </c>
      <c r="AJ143" s="40">
        <f t="shared" si="349"/>
        <v>-0.18597143016726625</v>
      </c>
      <c r="AL143" s="40">
        <f t="shared" si="386"/>
        <v>1.700795455652827E-2</v>
      </c>
      <c r="AM143" s="40">
        <f t="shared" si="386"/>
        <v>9.999999999999825E-3</v>
      </c>
      <c r="AN143" s="40">
        <f t="shared" si="350"/>
        <v>7.0079545565284451E-3</v>
      </c>
      <c r="AO143" s="40">
        <f t="shared" si="351"/>
        <v>0.70079545565285684</v>
      </c>
      <c r="AQ143" s="40">
        <f t="shared" si="387"/>
        <v>1.1680322157387599E-2</v>
      </c>
      <c r="AR143" s="40">
        <f t="shared" si="387"/>
        <v>9.9999999999998337E-3</v>
      </c>
      <c r="AS143" s="40">
        <f t="shared" si="352"/>
        <v>1.6803221573877657E-3</v>
      </c>
      <c r="AT143" s="40">
        <f t="shared" si="353"/>
        <v>0.16803221573877947</v>
      </c>
      <c r="AV143" s="40">
        <f t="shared" si="388"/>
        <v>1.8841602279772374E-2</v>
      </c>
      <c r="AW143" s="40">
        <f t="shared" si="388"/>
        <v>1.0000000000000177E-2</v>
      </c>
      <c r="AX143" s="40">
        <f t="shared" si="354"/>
        <v>8.8416022797721972E-3</v>
      </c>
      <c r="AY143" s="40">
        <f t="shared" si="355"/>
        <v>0.88416022797720406</v>
      </c>
      <c r="BA143" s="40">
        <f t="shared" si="389"/>
        <v>0</v>
      </c>
      <c r="BB143" s="40">
        <f t="shared" si="389"/>
        <v>9.9999999999998996E-3</v>
      </c>
      <c r="BC143" s="40">
        <f t="shared" si="356"/>
        <v>-9.9999999999998996E-3</v>
      </c>
      <c r="BD143" s="40">
        <f t="shared" si="357"/>
        <v>-1</v>
      </c>
      <c r="BF143" s="40">
        <f t="shared" si="390"/>
        <v>0</v>
      </c>
      <c r="BG143" s="40">
        <f t="shared" si="390"/>
        <v>1.0000000000000049E-2</v>
      </c>
      <c r="BH143" s="40">
        <f t="shared" si="358"/>
        <v>-1.0000000000000049E-2</v>
      </c>
      <c r="BI143" s="40">
        <f t="shared" si="359"/>
        <v>-1</v>
      </c>
      <c r="BK143" s="40">
        <f t="shared" si="391"/>
        <v>0</v>
      </c>
      <c r="BL143" s="40">
        <f t="shared" si="391"/>
        <v>1.0000000000000059E-2</v>
      </c>
      <c r="BM143" s="40">
        <f t="shared" si="360"/>
        <v>-1.0000000000000059E-2</v>
      </c>
      <c r="BN143" s="40">
        <f t="shared" si="361"/>
        <v>-1</v>
      </c>
      <c r="BP143" s="40">
        <f t="shared" si="392"/>
        <v>0</v>
      </c>
      <c r="BQ143" s="40">
        <f t="shared" si="392"/>
        <v>1.0000000000000231E-2</v>
      </c>
      <c r="BR143" s="40">
        <f t="shared" si="362"/>
        <v>-1.0000000000000231E-2</v>
      </c>
      <c r="BS143" s="40">
        <f t="shared" si="363"/>
        <v>-1</v>
      </c>
      <c r="BU143" s="40">
        <f t="shared" si="393"/>
        <v>0</v>
      </c>
      <c r="BV143" s="40">
        <f t="shared" si="393"/>
        <v>1.0000000000000319E-2</v>
      </c>
      <c r="BW143" s="40">
        <f t="shared" si="364"/>
        <v>-1.0000000000000319E-2</v>
      </c>
      <c r="BX143" s="40">
        <f t="shared" si="365"/>
        <v>-1</v>
      </c>
      <c r="BZ143" s="40">
        <f t="shared" si="394"/>
        <v>0</v>
      </c>
      <c r="CA143" s="40">
        <f t="shared" si="394"/>
        <v>1.0000000000000007E-2</v>
      </c>
      <c r="CB143" s="40">
        <f t="shared" si="366"/>
        <v>-1.0000000000000007E-2</v>
      </c>
      <c r="CC143" s="40">
        <f t="shared" si="367"/>
        <v>-1</v>
      </c>
      <c r="CE143" s="40">
        <f t="shared" si="395"/>
        <v>0</v>
      </c>
      <c r="CF143" s="40">
        <f t="shared" si="395"/>
        <v>1.0000000000000052E-2</v>
      </c>
      <c r="CG143" s="40">
        <f t="shared" si="368"/>
        <v>-1.0000000000000052E-2</v>
      </c>
      <c r="CH143" s="40">
        <f t="shared" si="369"/>
        <v>-1</v>
      </c>
      <c r="CJ143" s="40">
        <f t="shared" si="396"/>
        <v>3.5688364831117037E-2</v>
      </c>
      <c r="CK143" s="40">
        <f t="shared" si="396"/>
        <v>1.1859714301672465E-2</v>
      </c>
      <c r="CL143" s="40">
        <f t="shared" si="396"/>
        <v>0</v>
      </c>
      <c r="CM143" s="40">
        <f t="shared" si="396"/>
        <v>1.1680322157387599E-2</v>
      </c>
      <c r="CN143" s="40">
        <f t="shared" si="396"/>
        <v>1.8841602279772374E-2</v>
      </c>
      <c r="CO143" s="40">
        <f t="shared" si="396"/>
        <v>0</v>
      </c>
      <c r="CP143" s="40">
        <f t="shared" si="396"/>
        <v>0</v>
      </c>
      <c r="CQ143" s="40">
        <f t="shared" si="396"/>
        <v>0</v>
      </c>
      <c r="CR143" s="40">
        <f t="shared" si="396"/>
        <v>0</v>
      </c>
      <c r="CS143" s="40">
        <f t="shared" si="396"/>
        <v>0</v>
      </c>
      <c r="CT143" s="40">
        <f t="shared" si="396"/>
        <v>0</v>
      </c>
      <c r="CU143" s="40">
        <f t="shared" si="396"/>
        <v>0</v>
      </c>
      <c r="CW143" s="40">
        <f t="shared" si="397"/>
        <v>1.6810042395093802E-2</v>
      </c>
      <c r="CX143" s="40">
        <f t="shared" si="397"/>
        <v>1.5021661255143664E-2</v>
      </c>
      <c r="CY143" s="40">
        <f t="shared" si="397"/>
        <v>2.3152265693222741E-2</v>
      </c>
      <c r="CZ143" s="40">
        <f t="shared" si="397"/>
        <v>8.9122003079290732E-3</v>
      </c>
      <c r="DA143" s="40">
        <f t="shared" si="397"/>
        <v>4.0756778889855594E-3</v>
      </c>
      <c r="DB143" s="40">
        <f t="shared" si="397"/>
        <v>2.5353331960057544E-2</v>
      </c>
      <c r="DC143" s="40">
        <f t="shared" si="397"/>
        <v>1.2735942936113255E-2</v>
      </c>
      <c r="DD143" s="40">
        <f t="shared" si="397"/>
        <v>8.9391163266490103E-3</v>
      </c>
      <c r="DE143" s="40">
        <f t="shared" si="397"/>
        <v>1.4466558241329473E-2</v>
      </c>
      <c r="DF143" s="40">
        <f t="shared" si="397"/>
        <v>1.7725624246038831E-2</v>
      </c>
      <c r="DG143" s="40">
        <f t="shared" si="397"/>
        <v>9.0156798084196858E-3</v>
      </c>
      <c r="DH143" s="40">
        <f t="shared" si="397"/>
        <v>3.616244479352336E-2</v>
      </c>
      <c r="DI143" s="82"/>
      <c r="DJ143" s="40">
        <f t="shared" si="398"/>
        <v>1.000000000000026E-2</v>
      </c>
      <c r="DK143" s="40">
        <f t="shared" si="398"/>
        <v>9.9999999999998337E-3</v>
      </c>
      <c r="DL143" s="40">
        <f t="shared" si="398"/>
        <v>9.999999999999825E-3</v>
      </c>
      <c r="DM143" s="40">
        <f t="shared" si="398"/>
        <v>9.9999999999998337E-3</v>
      </c>
      <c r="DN143" s="40">
        <f t="shared" si="398"/>
        <v>1.0000000000000177E-2</v>
      </c>
      <c r="DO143" s="40">
        <f t="shared" si="398"/>
        <v>9.9999999999998996E-3</v>
      </c>
      <c r="DP143" s="40">
        <f t="shared" si="398"/>
        <v>1.0000000000000049E-2</v>
      </c>
      <c r="DQ143" s="40">
        <f t="shared" si="398"/>
        <v>1.0000000000000059E-2</v>
      </c>
      <c r="DR143" s="40">
        <f t="shared" si="398"/>
        <v>1.0000000000000231E-2</v>
      </c>
      <c r="DS143" s="40">
        <f t="shared" si="398"/>
        <v>1.0000000000000319E-2</v>
      </c>
      <c r="DT143" s="40">
        <f t="shared" si="398"/>
        <v>1.0000000000000007E-2</v>
      </c>
      <c r="DU143" s="40">
        <f t="shared" si="398"/>
        <v>1.0000000000000052E-2</v>
      </c>
      <c r="DV143" s="82"/>
      <c r="DW143" s="40">
        <f t="shared" si="399"/>
        <v>1.000000000000064E-2</v>
      </c>
      <c r="DX143" s="40">
        <f t="shared" si="399"/>
        <v>1.0000000000000762E-2</v>
      </c>
      <c r="DY143" s="40">
        <f t="shared" si="399"/>
        <v>1.0000000000000637E-2</v>
      </c>
      <c r="DZ143" s="40">
        <f t="shared" si="399"/>
        <v>9.9999999999997452E-3</v>
      </c>
      <c r="EA143" s="40">
        <f t="shared" si="399"/>
        <v>1.0000000000000493E-2</v>
      </c>
      <c r="EB143" s="40">
        <f t="shared" si="399"/>
        <v>1.0000000000000446E-2</v>
      </c>
      <c r="EC143" s="40">
        <f t="shared" si="399"/>
        <v>9.9999999999996307E-3</v>
      </c>
      <c r="ED143" s="40">
        <f t="shared" si="399"/>
        <v>9.9999999999997972E-3</v>
      </c>
      <c r="EE143" s="40">
        <f t="shared" si="399"/>
        <v>9.999999999999629E-3</v>
      </c>
      <c r="EF143" s="40">
        <f t="shared" si="399"/>
        <v>1.0000000000000071E-2</v>
      </c>
      <c r="EG143" s="40">
        <f t="shared" si="399"/>
        <v>9.9999999999993774E-3</v>
      </c>
      <c r="EH143" s="40">
        <f t="shared" si="399"/>
        <v>9.9999999999994052E-3</v>
      </c>
    </row>
    <row r="144" spans="2:138" ht="15.75" x14ac:dyDescent="0.25">
      <c r="B144" s="51"/>
      <c r="C144" s="51"/>
      <c r="D144" s="95"/>
      <c r="H144" s="111"/>
      <c r="I144" s="41"/>
      <c r="M144" s="88"/>
      <c r="N144" s="41"/>
      <c r="Q144" s="88"/>
      <c r="R144" s="41"/>
      <c r="U144" s="88"/>
      <c r="V144" s="41"/>
      <c r="W144" s="9"/>
      <c r="X144" s="10"/>
      <c r="Y144" s="9"/>
      <c r="Z144" s="11"/>
      <c r="AC144" s="88"/>
      <c r="AE144" s="88"/>
      <c r="AJ144" s="88"/>
      <c r="AO144" s="88"/>
      <c r="AT144" s="88"/>
      <c r="AY144" s="88"/>
      <c r="BD144" s="88"/>
      <c r="BI144" s="88"/>
      <c r="BN144" s="88"/>
      <c r="BS144" s="88"/>
      <c r="BX144" s="88"/>
      <c r="CC144" s="88"/>
      <c r="CH144" s="88"/>
    </row>
    <row r="145" spans="2:138" x14ac:dyDescent="0.25">
      <c r="B145" s="51"/>
      <c r="C145" s="51"/>
      <c r="D145" t="s">
        <v>192</v>
      </c>
      <c r="E145" s="53">
        <f>E23</f>
        <v>0</v>
      </c>
      <c r="F145" s="53">
        <f>F23</f>
        <v>0</v>
      </c>
      <c r="G145" s="141">
        <f t="shared" ref="G145:G148" si="400">E145-F145</f>
        <v>0</v>
      </c>
      <c r="H145" s="55">
        <f>IFERROR(G145/F145,0)</f>
        <v>0</v>
      </c>
      <c r="I145" s="41"/>
      <c r="J145" s="5">
        <f>J23</f>
        <v>0</v>
      </c>
      <c r="K145" s="5">
        <f>K23</f>
        <v>0</v>
      </c>
      <c r="L145" s="142">
        <f t="shared" ref="L145:L148" si="401">J145-K145</f>
        <v>0</v>
      </c>
      <c r="M145" s="40">
        <f>IFERROR(L145/K145,0)</f>
        <v>0</v>
      </c>
      <c r="N145" s="41"/>
      <c r="O145" s="53">
        <f>O23</f>
        <v>0</v>
      </c>
      <c r="P145" s="53">
        <f>J145-O145</f>
        <v>0</v>
      </c>
      <c r="Q145" s="40">
        <f>IFERROR(P145/O145,0)</f>
        <v>0</v>
      </c>
      <c r="R145" s="41"/>
      <c r="S145" s="53">
        <f>S23</f>
        <v>0</v>
      </c>
      <c r="T145" s="53">
        <f>E145-S145</f>
        <v>0</v>
      </c>
      <c r="U145" s="40">
        <f>IFERROR(T145/S145,0)</f>
        <v>0</v>
      </c>
      <c r="V145" s="41"/>
      <c r="W145" s="148"/>
      <c r="X145" s="149"/>
      <c r="Y145" s="148"/>
      <c r="Z145" s="150"/>
      <c r="AB145" s="53">
        <f>AB23</f>
        <v>0</v>
      </c>
      <c r="AC145" s="53">
        <f>AC23</f>
        <v>0</v>
      </c>
      <c r="AD145" s="53">
        <f>AB145-AC145</f>
        <v>0</v>
      </c>
      <c r="AE145" s="40">
        <f t="shared" ref="AE145:AE151" si="402">IFERROR(AD145/AC145,0)</f>
        <v>0</v>
      </c>
      <c r="AG145" s="53">
        <f>AG23</f>
        <v>0</v>
      </c>
      <c r="AH145" s="53">
        <f>AH23</f>
        <v>0</v>
      </c>
      <c r="AI145" s="53">
        <f>AG145-AH145</f>
        <v>0</v>
      </c>
      <c r="AJ145" s="40">
        <f t="shared" ref="AJ145:AJ151" si="403">IFERROR(AI145/AH145,0)</f>
        <v>0</v>
      </c>
      <c r="AL145" s="53">
        <f>AL23</f>
        <v>0</v>
      </c>
      <c r="AM145" s="53">
        <f>AM23</f>
        <v>0</v>
      </c>
      <c r="AN145" s="53">
        <f t="shared" ref="AN145:AN151" si="404">AL145-AM145</f>
        <v>0</v>
      </c>
      <c r="AO145" s="40">
        <f t="shared" ref="AO145:AO151" si="405">IFERROR((AL145/AM145)-1,0)</f>
        <v>0</v>
      </c>
      <c r="AQ145" s="53">
        <f>AQ23</f>
        <v>0</v>
      </c>
      <c r="AR145" s="53">
        <f>AR23</f>
        <v>0</v>
      </c>
      <c r="AS145" s="53">
        <f t="shared" ref="AS145:AS151" si="406">AQ145-AR145</f>
        <v>0</v>
      </c>
      <c r="AT145" s="40">
        <f t="shared" ref="AT145:AT151" si="407">IFERROR((AQ145/AR145)-1,0)</f>
        <v>0</v>
      </c>
      <c r="AV145" s="53">
        <f>AV23</f>
        <v>0</v>
      </c>
      <c r="AW145" s="53">
        <f>AW23</f>
        <v>0</v>
      </c>
      <c r="AX145" s="53">
        <f t="shared" ref="AX145:AX151" si="408">AV145-AW145</f>
        <v>0</v>
      </c>
      <c r="AY145" s="40">
        <f t="shared" ref="AY145:AY151" si="409">IFERROR((AV145/AW145)-1,0)</f>
        <v>0</v>
      </c>
      <c r="BA145" s="53">
        <f>BA23</f>
        <v>0</v>
      </c>
      <c r="BB145" s="53">
        <f>BB23</f>
        <v>0</v>
      </c>
      <c r="BC145" s="53">
        <f t="shared" ref="BC145:BC151" si="410">BA145-BB145</f>
        <v>0</v>
      </c>
      <c r="BD145" s="40">
        <f t="shared" ref="BD145:BD151" si="411">IFERROR((BA145/BB145)-1,0)</f>
        <v>0</v>
      </c>
      <c r="BF145" s="53">
        <f>BF23</f>
        <v>0</v>
      </c>
      <c r="BG145" s="53">
        <f>BG23</f>
        <v>0</v>
      </c>
      <c r="BH145" s="53">
        <f t="shared" ref="BH145:BH151" si="412">BF145-BG145</f>
        <v>0</v>
      </c>
      <c r="BI145" s="40">
        <f t="shared" ref="BI145:BI151" si="413">IFERROR((BF145/BG145)-1,0)</f>
        <v>0</v>
      </c>
      <c r="BK145" s="53">
        <f>BK23</f>
        <v>0</v>
      </c>
      <c r="BL145" s="53">
        <f>BL23</f>
        <v>0</v>
      </c>
      <c r="BM145" s="53">
        <f t="shared" ref="BM145:BM151" si="414">BK145-BL145</f>
        <v>0</v>
      </c>
      <c r="BN145" s="40">
        <f t="shared" ref="BN145:BN151" si="415">IFERROR((BK145/BL145)-1,0)</f>
        <v>0</v>
      </c>
      <c r="BP145" s="53">
        <f>BP23</f>
        <v>0</v>
      </c>
      <c r="BQ145" s="53">
        <f>BQ23</f>
        <v>0</v>
      </c>
      <c r="BR145" s="53">
        <f t="shared" ref="BR145:BR151" si="416">BP145-BQ145</f>
        <v>0</v>
      </c>
      <c r="BS145" s="40">
        <f t="shared" ref="BS145:BS151" si="417">IFERROR((BP145/BQ145)-1,0)</f>
        <v>0</v>
      </c>
      <c r="BU145" s="53">
        <f>BU23</f>
        <v>0</v>
      </c>
      <c r="BV145" s="53">
        <f>BV23</f>
        <v>0</v>
      </c>
      <c r="BW145" s="53">
        <f t="shared" ref="BW145:BW151" si="418">BU145-BV145</f>
        <v>0</v>
      </c>
      <c r="BX145" s="40">
        <f t="shared" ref="BX145:BX151" si="419">IFERROR((BU145/BV145)-1,0)</f>
        <v>0</v>
      </c>
      <c r="BZ145" s="53">
        <f>BZ23</f>
        <v>0</v>
      </c>
      <c r="CA145" s="53">
        <f>CA23</f>
        <v>0</v>
      </c>
      <c r="CB145" s="53">
        <f t="shared" ref="CB145:CB151" si="420">BZ145-CA145</f>
        <v>0</v>
      </c>
      <c r="CC145" s="40">
        <f t="shared" ref="CC145:CC151" si="421">IFERROR((BZ145/CA145)-1,0)</f>
        <v>0</v>
      </c>
      <c r="CE145" s="53">
        <f>CE23</f>
        <v>0</v>
      </c>
      <c r="CF145" s="53">
        <f>CF23</f>
        <v>0</v>
      </c>
      <c r="CG145" s="53">
        <f t="shared" ref="CG145:CG151" si="422">CE145-CF145</f>
        <v>0</v>
      </c>
      <c r="CH145" s="40">
        <f t="shared" ref="CH145:CH151" si="423">IFERROR((CE145/CF145)-1,0)</f>
        <v>0</v>
      </c>
      <c r="CI145" s="7"/>
      <c r="CJ145" s="53">
        <f t="shared" ref="CJ145:CU145" si="424">CJ23</f>
        <v>0</v>
      </c>
      <c r="CK145" s="53">
        <f t="shared" si="424"/>
        <v>0</v>
      </c>
      <c r="CL145" s="53">
        <f t="shared" si="424"/>
        <v>0</v>
      </c>
      <c r="CM145" s="53">
        <f t="shared" si="424"/>
        <v>0</v>
      </c>
      <c r="CN145" s="53">
        <f t="shared" si="424"/>
        <v>0</v>
      </c>
      <c r="CO145" s="53">
        <f t="shared" si="424"/>
        <v>0</v>
      </c>
      <c r="CP145" s="53">
        <f t="shared" si="424"/>
        <v>0</v>
      </c>
      <c r="CQ145" s="53">
        <f t="shared" si="424"/>
        <v>0</v>
      </c>
      <c r="CR145" s="53">
        <f t="shared" si="424"/>
        <v>0</v>
      </c>
      <c r="CS145" s="53">
        <f t="shared" si="424"/>
        <v>0</v>
      </c>
      <c r="CT145" s="53">
        <f t="shared" si="424"/>
        <v>0</v>
      </c>
      <c r="CU145" s="53">
        <f t="shared" si="424"/>
        <v>0</v>
      </c>
      <c r="CV145" s="7"/>
      <c r="CW145" s="53">
        <f t="shared" ref="CW145:DH145" si="425">CW23</f>
        <v>0</v>
      </c>
      <c r="CX145" s="53">
        <f t="shared" si="425"/>
        <v>0</v>
      </c>
      <c r="CY145" s="53">
        <f t="shared" si="425"/>
        <v>0</v>
      </c>
      <c r="CZ145" s="53">
        <f t="shared" si="425"/>
        <v>0</v>
      </c>
      <c r="DA145" s="53">
        <f t="shared" si="425"/>
        <v>0</v>
      </c>
      <c r="DB145" s="53">
        <f t="shared" si="425"/>
        <v>0</v>
      </c>
      <c r="DC145" s="53">
        <f t="shared" si="425"/>
        <v>0</v>
      </c>
      <c r="DD145" s="53">
        <f t="shared" si="425"/>
        <v>0</v>
      </c>
      <c r="DE145" s="53">
        <f t="shared" si="425"/>
        <v>0</v>
      </c>
      <c r="DF145" s="53">
        <f t="shared" si="425"/>
        <v>0</v>
      </c>
      <c r="DG145" s="53">
        <f t="shared" si="425"/>
        <v>0</v>
      </c>
      <c r="DH145" s="53">
        <f t="shared" si="425"/>
        <v>0</v>
      </c>
      <c r="DI145" s="15"/>
      <c r="DJ145" s="53">
        <f t="shared" ref="DJ145:DU145" si="426">DJ23</f>
        <v>0</v>
      </c>
      <c r="DK145" s="53">
        <f t="shared" si="426"/>
        <v>0</v>
      </c>
      <c r="DL145" s="53">
        <f t="shared" si="426"/>
        <v>0</v>
      </c>
      <c r="DM145" s="53">
        <f t="shared" si="426"/>
        <v>0</v>
      </c>
      <c r="DN145" s="53">
        <f t="shared" si="426"/>
        <v>0</v>
      </c>
      <c r="DO145" s="53">
        <f t="shared" si="426"/>
        <v>0</v>
      </c>
      <c r="DP145" s="53">
        <f t="shared" si="426"/>
        <v>0</v>
      </c>
      <c r="DQ145" s="53">
        <f t="shared" si="426"/>
        <v>0</v>
      </c>
      <c r="DR145" s="53">
        <f t="shared" si="426"/>
        <v>0</v>
      </c>
      <c r="DS145" s="53">
        <f t="shared" si="426"/>
        <v>0</v>
      </c>
      <c r="DT145" s="53">
        <f t="shared" si="426"/>
        <v>0</v>
      </c>
      <c r="DU145" s="53">
        <f t="shared" si="426"/>
        <v>0</v>
      </c>
      <c r="DV145" s="15"/>
      <c r="DW145" s="53">
        <f t="shared" ref="DW145:EH145" si="427">DW23</f>
        <v>0</v>
      </c>
      <c r="DX145" s="53">
        <f t="shared" si="427"/>
        <v>0</v>
      </c>
      <c r="DY145" s="53">
        <f t="shared" si="427"/>
        <v>0</v>
      </c>
      <c r="DZ145" s="53">
        <f t="shared" si="427"/>
        <v>0</v>
      </c>
      <c r="EA145" s="53">
        <f t="shared" si="427"/>
        <v>0</v>
      </c>
      <c r="EB145" s="53">
        <f t="shared" si="427"/>
        <v>0</v>
      </c>
      <c r="EC145" s="53">
        <f t="shared" si="427"/>
        <v>0</v>
      </c>
      <c r="ED145" s="53">
        <f t="shared" si="427"/>
        <v>0</v>
      </c>
      <c r="EE145" s="53">
        <f t="shared" si="427"/>
        <v>0</v>
      </c>
      <c r="EF145" s="53">
        <f t="shared" si="427"/>
        <v>0</v>
      </c>
      <c r="EG145" s="53">
        <f t="shared" si="427"/>
        <v>0</v>
      </c>
      <c r="EH145" s="53">
        <f t="shared" si="427"/>
        <v>0</v>
      </c>
    </row>
    <row r="146" spans="2:138" x14ac:dyDescent="0.25">
      <c r="B146" s="51"/>
      <c r="C146" s="51"/>
      <c r="D146" t="s">
        <v>193</v>
      </c>
      <c r="E146" s="53">
        <f>E17-E18</f>
        <v>0</v>
      </c>
      <c r="F146" s="53">
        <f>F17-F18</f>
        <v>0</v>
      </c>
      <c r="G146" s="141">
        <f t="shared" si="400"/>
        <v>0</v>
      </c>
      <c r="H146" s="55">
        <f>IFERROR(G146/F146,0)</f>
        <v>0</v>
      </c>
      <c r="I146" s="41"/>
      <c r="J146" s="5">
        <f>J17-J18</f>
        <v>0</v>
      </c>
      <c r="K146" s="5">
        <f>K17-K18</f>
        <v>0</v>
      </c>
      <c r="L146" s="142">
        <f t="shared" si="401"/>
        <v>0</v>
      </c>
      <c r="M146" s="40">
        <f>IFERROR(L146/K146,0)</f>
        <v>0</v>
      </c>
      <c r="N146" s="41"/>
      <c r="O146" s="53">
        <f>O17-O18</f>
        <v>0</v>
      </c>
      <c r="P146" s="53">
        <f>J146-O146</f>
        <v>0</v>
      </c>
      <c r="Q146" s="40">
        <f>IFERROR(P146/O146,0)</f>
        <v>0</v>
      </c>
      <c r="R146" s="41"/>
      <c r="S146" s="53">
        <f>S17-S18</f>
        <v>0</v>
      </c>
      <c r="T146" s="53">
        <f>E146-S146</f>
        <v>0</v>
      </c>
      <c r="U146" s="40">
        <f>IFERROR(T146/S146,0)</f>
        <v>0</v>
      </c>
      <c r="V146" s="41"/>
      <c r="W146" s="148"/>
      <c r="X146" s="149"/>
      <c r="Y146" s="148"/>
      <c r="Z146" s="150"/>
      <c r="AB146" s="53">
        <f>AB17-AB18</f>
        <v>0</v>
      </c>
      <c r="AC146" s="53">
        <f>AC17-AC18</f>
        <v>0</v>
      </c>
      <c r="AD146" s="53">
        <f>AB146-AC146</f>
        <v>0</v>
      </c>
      <c r="AE146" s="40">
        <f t="shared" si="402"/>
        <v>0</v>
      </c>
      <c r="AG146" s="53">
        <f>AG17-AG18</f>
        <v>0</v>
      </c>
      <c r="AH146" s="53">
        <f>AH17-AH18</f>
        <v>0</v>
      </c>
      <c r="AI146" s="53">
        <f>AG146-AH146</f>
        <v>0</v>
      </c>
      <c r="AJ146" s="40">
        <f t="shared" si="403"/>
        <v>0</v>
      </c>
      <c r="AL146" s="53">
        <f>AL17-AL18</f>
        <v>0</v>
      </c>
      <c r="AM146" s="53">
        <f>AM17-AM18</f>
        <v>0</v>
      </c>
      <c r="AN146" s="53">
        <f t="shared" si="404"/>
        <v>0</v>
      </c>
      <c r="AO146" s="40">
        <f t="shared" si="405"/>
        <v>0</v>
      </c>
      <c r="AQ146" s="53">
        <f>AQ17-AQ18</f>
        <v>0</v>
      </c>
      <c r="AR146" s="53">
        <f>AR17-AR18</f>
        <v>0</v>
      </c>
      <c r="AS146" s="53">
        <f t="shared" si="406"/>
        <v>0</v>
      </c>
      <c r="AT146" s="40">
        <f t="shared" si="407"/>
        <v>0</v>
      </c>
      <c r="AV146" s="53">
        <f>AV17-AV18</f>
        <v>0</v>
      </c>
      <c r="AW146" s="53">
        <f>AW17-AW18</f>
        <v>0</v>
      </c>
      <c r="AX146" s="53">
        <f t="shared" si="408"/>
        <v>0</v>
      </c>
      <c r="AY146" s="40">
        <f t="shared" si="409"/>
        <v>0</v>
      </c>
      <c r="BA146" s="53">
        <f>BA17-BA18</f>
        <v>0</v>
      </c>
      <c r="BB146" s="53">
        <f>BB17-BB18</f>
        <v>0</v>
      </c>
      <c r="BC146" s="53">
        <f t="shared" si="410"/>
        <v>0</v>
      </c>
      <c r="BD146" s="40">
        <f t="shared" si="411"/>
        <v>0</v>
      </c>
      <c r="BF146" s="53">
        <f>BF17-BF18</f>
        <v>0</v>
      </c>
      <c r="BG146" s="53">
        <f>BG17-BG18</f>
        <v>0</v>
      </c>
      <c r="BH146" s="53">
        <f t="shared" si="412"/>
        <v>0</v>
      </c>
      <c r="BI146" s="40">
        <f t="shared" si="413"/>
        <v>0</v>
      </c>
      <c r="BK146" s="53">
        <f>BK17-BK18</f>
        <v>0</v>
      </c>
      <c r="BL146" s="53">
        <f>BL17-BL18</f>
        <v>0</v>
      </c>
      <c r="BM146" s="53">
        <f t="shared" si="414"/>
        <v>0</v>
      </c>
      <c r="BN146" s="40">
        <f t="shared" si="415"/>
        <v>0</v>
      </c>
      <c r="BP146" s="53">
        <f>BP17-BP18</f>
        <v>0</v>
      </c>
      <c r="BQ146" s="53">
        <f>BQ17-BQ18</f>
        <v>0</v>
      </c>
      <c r="BR146" s="53">
        <f t="shared" si="416"/>
        <v>0</v>
      </c>
      <c r="BS146" s="40">
        <f t="shared" si="417"/>
        <v>0</v>
      </c>
      <c r="BU146" s="53">
        <f>BU17-BU18</f>
        <v>0</v>
      </c>
      <c r="BV146" s="53">
        <f>BV17-BV18</f>
        <v>0</v>
      </c>
      <c r="BW146" s="53">
        <f t="shared" si="418"/>
        <v>0</v>
      </c>
      <c r="BX146" s="40">
        <f t="shared" si="419"/>
        <v>0</v>
      </c>
      <c r="BZ146" s="53">
        <f>BZ17-BZ18</f>
        <v>0</v>
      </c>
      <c r="CA146" s="53">
        <f>CA17-CA18</f>
        <v>0</v>
      </c>
      <c r="CB146" s="53">
        <f t="shared" si="420"/>
        <v>0</v>
      </c>
      <c r="CC146" s="40">
        <f t="shared" si="421"/>
        <v>0</v>
      </c>
      <c r="CE146" s="53">
        <f>CE17-CE18</f>
        <v>0</v>
      </c>
      <c r="CF146" s="53">
        <f>CF17-CF18</f>
        <v>0</v>
      </c>
      <c r="CG146" s="53">
        <f t="shared" si="422"/>
        <v>0</v>
      </c>
      <c r="CH146" s="40">
        <f t="shared" si="423"/>
        <v>0</v>
      </c>
      <c r="CI146" s="7"/>
      <c r="CJ146" s="53">
        <f t="shared" ref="CJ146:CU146" si="428">CJ17-CJ18</f>
        <v>0</v>
      </c>
      <c r="CK146" s="53">
        <f t="shared" si="428"/>
        <v>0</v>
      </c>
      <c r="CL146" s="53">
        <f t="shared" si="428"/>
        <v>0</v>
      </c>
      <c r="CM146" s="53">
        <f t="shared" si="428"/>
        <v>0</v>
      </c>
      <c r="CN146" s="53">
        <f t="shared" si="428"/>
        <v>0</v>
      </c>
      <c r="CO146" s="53">
        <f t="shared" si="428"/>
        <v>0</v>
      </c>
      <c r="CP146" s="53">
        <f t="shared" si="428"/>
        <v>0</v>
      </c>
      <c r="CQ146" s="53">
        <f t="shared" si="428"/>
        <v>0</v>
      </c>
      <c r="CR146" s="53">
        <f t="shared" si="428"/>
        <v>0</v>
      </c>
      <c r="CS146" s="53">
        <f t="shared" si="428"/>
        <v>0</v>
      </c>
      <c r="CT146" s="53">
        <f t="shared" si="428"/>
        <v>0</v>
      </c>
      <c r="CU146" s="53">
        <f t="shared" si="428"/>
        <v>0</v>
      </c>
      <c r="CV146" s="7"/>
      <c r="CW146" s="53">
        <f t="shared" ref="CW146:DH146" si="429">CW17-CW18</f>
        <v>0</v>
      </c>
      <c r="CX146" s="53">
        <f t="shared" si="429"/>
        <v>0</v>
      </c>
      <c r="CY146" s="53">
        <f t="shared" si="429"/>
        <v>0</v>
      </c>
      <c r="CZ146" s="53">
        <f t="shared" si="429"/>
        <v>0</v>
      </c>
      <c r="DA146" s="53">
        <f t="shared" si="429"/>
        <v>0</v>
      </c>
      <c r="DB146" s="53">
        <f t="shared" si="429"/>
        <v>0</v>
      </c>
      <c r="DC146" s="53">
        <f t="shared" si="429"/>
        <v>0</v>
      </c>
      <c r="DD146" s="53">
        <f t="shared" si="429"/>
        <v>0</v>
      </c>
      <c r="DE146" s="53">
        <f t="shared" si="429"/>
        <v>0</v>
      </c>
      <c r="DF146" s="53">
        <f t="shared" si="429"/>
        <v>0</v>
      </c>
      <c r="DG146" s="53">
        <f t="shared" si="429"/>
        <v>0</v>
      </c>
      <c r="DH146" s="53">
        <f t="shared" si="429"/>
        <v>0</v>
      </c>
      <c r="DI146" s="15"/>
      <c r="DJ146" s="53">
        <f t="shared" ref="DJ146:DU146" si="430">DJ17-DJ18</f>
        <v>0</v>
      </c>
      <c r="DK146" s="53">
        <f t="shared" si="430"/>
        <v>0</v>
      </c>
      <c r="DL146" s="53">
        <f t="shared" si="430"/>
        <v>0</v>
      </c>
      <c r="DM146" s="53">
        <f t="shared" si="430"/>
        <v>0</v>
      </c>
      <c r="DN146" s="53">
        <f t="shared" si="430"/>
        <v>0</v>
      </c>
      <c r="DO146" s="53">
        <f t="shared" si="430"/>
        <v>0</v>
      </c>
      <c r="DP146" s="53">
        <f t="shared" si="430"/>
        <v>0</v>
      </c>
      <c r="DQ146" s="53">
        <f t="shared" si="430"/>
        <v>0</v>
      </c>
      <c r="DR146" s="53">
        <f t="shared" si="430"/>
        <v>0</v>
      </c>
      <c r="DS146" s="53">
        <f t="shared" si="430"/>
        <v>0</v>
      </c>
      <c r="DT146" s="53">
        <f t="shared" si="430"/>
        <v>0</v>
      </c>
      <c r="DU146" s="53">
        <f t="shared" si="430"/>
        <v>0</v>
      </c>
      <c r="DV146" s="15"/>
      <c r="DW146" s="53">
        <f t="shared" ref="DW146:EH146" si="431">DW17-DW18</f>
        <v>0</v>
      </c>
      <c r="DX146" s="53">
        <f t="shared" si="431"/>
        <v>0</v>
      </c>
      <c r="DY146" s="53">
        <f t="shared" si="431"/>
        <v>0</v>
      </c>
      <c r="DZ146" s="53">
        <f t="shared" si="431"/>
        <v>0</v>
      </c>
      <c r="EA146" s="53">
        <f t="shared" si="431"/>
        <v>0</v>
      </c>
      <c r="EB146" s="53">
        <f t="shared" si="431"/>
        <v>0</v>
      </c>
      <c r="EC146" s="53">
        <f t="shared" si="431"/>
        <v>0</v>
      </c>
      <c r="ED146" s="53">
        <f t="shared" si="431"/>
        <v>0</v>
      </c>
      <c r="EE146" s="53">
        <f t="shared" si="431"/>
        <v>0</v>
      </c>
      <c r="EF146" s="53">
        <f t="shared" si="431"/>
        <v>0</v>
      </c>
      <c r="EG146" s="53">
        <f t="shared" si="431"/>
        <v>0</v>
      </c>
      <c r="EH146" s="53">
        <f t="shared" si="431"/>
        <v>0</v>
      </c>
    </row>
    <row r="147" spans="2:138" x14ac:dyDescent="0.25">
      <c r="B147" s="51"/>
      <c r="C147" s="51"/>
      <c r="D147" s="151" t="s">
        <v>194</v>
      </c>
      <c r="E147" s="125">
        <f>IFERROR(E145/E$98,0)</f>
        <v>0</v>
      </c>
      <c r="F147" s="125">
        <f>IFERROR(F145/F$98,0)</f>
        <v>0</v>
      </c>
      <c r="G147" s="125">
        <f t="shared" si="400"/>
        <v>0</v>
      </c>
      <c r="H147" s="55">
        <f>IFERROR(G147/F147,0)</f>
        <v>0</v>
      </c>
      <c r="I147" s="41"/>
      <c r="J147" s="126">
        <f>IFERROR(J145/J$98,0)</f>
        <v>0</v>
      </c>
      <c r="K147" s="126">
        <f>IFERROR(K145/K$98,0)</f>
        <v>0</v>
      </c>
      <c r="L147" s="127">
        <f t="shared" si="401"/>
        <v>0</v>
      </c>
      <c r="M147" s="40">
        <f>IFERROR(L147/K147,0)</f>
        <v>0</v>
      </c>
      <c r="N147" s="41"/>
      <c r="O147" s="127">
        <f>IFERROR(O145/O$98,0)</f>
        <v>0</v>
      </c>
      <c r="P147" s="127">
        <f>J147-O147</f>
        <v>0</v>
      </c>
      <c r="Q147" s="40">
        <f>IFERROR(P147/O147,0)</f>
        <v>0</v>
      </c>
      <c r="R147" s="41"/>
      <c r="S147" s="127">
        <f>IFERROR(S145/S$98,0)</f>
        <v>0</v>
      </c>
      <c r="T147" s="6">
        <f>E147-S147</f>
        <v>0</v>
      </c>
      <c r="U147" s="40">
        <f>IFERROR(T147/S147,0)</f>
        <v>0</v>
      </c>
      <c r="V147" s="41"/>
      <c r="W147" s="42"/>
      <c r="X147" s="43"/>
      <c r="Y147" s="42"/>
      <c r="Z147" s="44"/>
      <c r="AA147" s="151"/>
      <c r="AB147" s="127">
        <f>IFERROR(AB145/AB$98,0)</f>
        <v>0</v>
      </c>
      <c r="AC147" s="127">
        <f>IFERROR(AC145/AC$98,0)</f>
        <v>0</v>
      </c>
      <c r="AD147" s="127">
        <f>AB147-AC147</f>
        <v>0</v>
      </c>
      <c r="AE147" s="40">
        <f t="shared" si="402"/>
        <v>0</v>
      </c>
      <c r="AG147" s="127">
        <f>IFERROR(AG145/AG$98,0)</f>
        <v>0</v>
      </c>
      <c r="AH147" s="127">
        <f>IFERROR(AH145/AH$98,0)</f>
        <v>0</v>
      </c>
      <c r="AI147" s="127">
        <f>AG147-AH147</f>
        <v>0</v>
      </c>
      <c r="AJ147" s="40">
        <f t="shared" si="403"/>
        <v>0</v>
      </c>
      <c r="AL147" s="127">
        <f>IFERROR(AL145/AL$98,0)</f>
        <v>0</v>
      </c>
      <c r="AM147" s="127">
        <f>IFERROR(AM145/AM$98,0)</f>
        <v>0</v>
      </c>
      <c r="AN147" s="127">
        <f t="shared" si="404"/>
        <v>0</v>
      </c>
      <c r="AO147" s="40">
        <f t="shared" si="405"/>
        <v>0</v>
      </c>
      <c r="AQ147" s="127">
        <f>IFERROR(AQ145/AQ$98,0)</f>
        <v>0</v>
      </c>
      <c r="AR147" s="127">
        <f>IFERROR(AR145/AR$98,0)</f>
        <v>0</v>
      </c>
      <c r="AS147" s="127">
        <f t="shared" si="406"/>
        <v>0</v>
      </c>
      <c r="AT147" s="40">
        <f t="shared" si="407"/>
        <v>0</v>
      </c>
      <c r="AV147" s="127">
        <f>IFERROR(AV145/AV$98,0)</f>
        <v>0</v>
      </c>
      <c r="AW147" s="127">
        <f>IFERROR(AW145/AW$98,0)</f>
        <v>0</v>
      </c>
      <c r="AX147" s="127">
        <f t="shared" si="408"/>
        <v>0</v>
      </c>
      <c r="AY147" s="40">
        <f t="shared" si="409"/>
        <v>0</v>
      </c>
      <c r="BA147" s="127">
        <f>IFERROR(BA145/BA$98,0)</f>
        <v>0</v>
      </c>
      <c r="BB147" s="127">
        <f>IFERROR(BB145/BB$98,0)</f>
        <v>0</v>
      </c>
      <c r="BC147" s="127">
        <f t="shared" si="410"/>
        <v>0</v>
      </c>
      <c r="BD147" s="40">
        <f t="shared" si="411"/>
        <v>0</v>
      </c>
      <c r="BF147" s="127">
        <f>IFERROR(BF145/BF$98,0)</f>
        <v>0</v>
      </c>
      <c r="BG147" s="127">
        <f>IFERROR(BG145/BG$98,0)</f>
        <v>0</v>
      </c>
      <c r="BH147" s="127">
        <f t="shared" si="412"/>
        <v>0</v>
      </c>
      <c r="BI147" s="40">
        <f t="shared" si="413"/>
        <v>0</v>
      </c>
      <c r="BK147" s="127">
        <f>IFERROR(BK145/BK$98,0)</f>
        <v>0</v>
      </c>
      <c r="BL147" s="127">
        <f>IFERROR(BL145/BL$98,0)</f>
        <v>0</v>
      </c>
      <c r="BM147" s="127">
        <f t="shared" si="414"/>
        <v>0</v>
      </c>
      <c r="BN147" s="40">
        <f t="shared" si="415"/>
        <v>0</v>
      </c>
      <c r="BP147" s="127">
        <f>IFERROR(BP145/BP$98,0)</f>
        <v>0</v>
      </c>
      <c r="BQ147" s="127">
        <f>IFERROR(BQ145/BQ$98,0)</f>
        <v>0</v>
      </c>
      <c r="BR147" s="127">
        <f t="shared" si="416"/>
        <v>0</v>
      </c>
      <c r="BS147" s="40">
        <f t="shared" si="417"/>
        <v>0</v>
      </c>
      <c r="BU147" s="127">
        <f>IFERROR(BU145/BU$98,0)</f>
        <v>0</v>
      </c>
      <c r="BV147" s="127">
        <f>IFERROR(BV145/BV$98,0)</f>
        <v>0</v>
      </c>
      <c r="BW147" s="127">
        <f t="shared" si="418"/>
        <v>0</v>
      </c>
      <c r="BX147" s="40">
        <f t="shared" si="419"/>
        <v>0</v>
      </c>
      <c r="BZ147" s="127">
        <f>IFERROR(BZ145/BZ$98,0)</f>
        <v>0</v>
      </c>
      <c r="CA147" s="127">
        <f>IFERROR(CA145/CA$98,0)</f>
        <v>0</v>
      </c>
      <c r="CB147" s="127">
        <f t="shared" si="420"/>
        <v>0</v>
      </c>
      <c r="CC147" s="40">
        <f t="shared" si="421"/>
        <v>0</v>
      </c>
      <c r="CE147" s="127">
        <f>IFERROR(CE145/CE$98,0)</f>
        <v>0</v>
      </c>
      <c r="CF147" s="127">
        <f>IFERROR(CF145/CF$98,0)</f>
        <v>0</v>
      </c>
      <c r="CG147" s="127">
        <f t="shared" si="422"/>
        <v>0</v>
      </c>
      <c r="CH147" s="40">
        <f t="shared" si="423"/>
        <v>0</v>
      </c>
      <c r="CI147" s="7"/>
      <c r="CJ147" s="127">
        <f t="shared" ref="CJ147:CU148" si="432">IFERROR(CJ145/CJ$98,0)</f>
        <v>0</v>
      </c>
      <c r="CK147" s="127">
        <f t="shared" si="432"/>
        <v>0</v>
      </c>
      <c r="CL147" s="127">
        <f t="shared" si="432"/>
        <v>0</v>
      </c>
      <c r="CM147" s="127">
        <f t="shared" si="432"/>
        <v>0</v>
      </c>
      <c r="CN147" s="127">
        <f t="shared" si="432"/>
        <v>0</v>
      </c>
      <c r="CO147" s="127">
        <f t="shared" si="432"/>
        <v>0</v>
      </c>
      <c r="CP147" s="127">
        <f t="shared" si="432"/>
        <v>0</v>
      </c>
      <c r="CQ147" s="127">
        <f t="shared" si="432"/>
        <v>0</v>
      </c>
      <c r="CR147" s="127">
        <f t="shared" si="432"/>
        <v>0</v>
      </c>
      <c r="CS147" s="127">
        <f t="shared" si="432"/>
        <v>0</v>
      </c>
      <c r="CT147" s="127">
        <f t="shared" si="432"/>
        <v>0</v>
      </c>
      <c r="CU147" s="127">
        <f t="shared" si="432"/>
        <v>0</v>
      </c>
      <c r="CV147" s="7"/>
      <c r="CW147" s="127">
        <f t="shared" ref="CW147:DH148" si="433">IFERROR(CW145/CW$98,0)</f>
        <v>0</v>
      </c>
      <c r="CX147" s="127">
        <f t="shared" si="433"/>
        <v>0</v>
      </c>
      <c r="CY147" s="127">
        <f t="shared" si="433"/>
        <v>0</v>
      </c>
      <c r="CZ147" s="127">
        <f t="shared" si="433"/>
        <v>0</v>
      </c>
      <c r="DA147" s="127">
        <f t="shared" si="433"/>
        <v>0</v>
      </c>
      <c r="DB147" s="127">
        <f t="shared" si="433"/>
        <v>0</v>
      </c>
      <c r="DC147" s="127">
        <f t="shared" si="433"/>
        <v>0</v>
      </c>
      <c r="DD147" s="127">
        <f t="shared" si="433"/>
        <v>0</v>
      </c>
      <c r="DE147" s="127">
        <f t="shared" si="433"/>
        <v>0</v>
      </c>
      <c r="DF147" s="127">
        <f t="shared" si="433"/>
        <v>0</v>
      </c>
      <c r="DG147" s="127">
        <f t="shared" si="433"/>
        <v>0</v>
      </c>
      <c r="DH147" s="127">
        <f t="shared" si="433"/>
        <v>0</v>
      </c>
      <c r="DI147" s="15"/>
      <c r="DJ147" s="127">
        <f t="shared" ref="DJ147:DU148" si="434">IFERROR(DJ145/DJ$98,0)</f>
        <v>0</v>
      </c>
      <c r="DK147" s="127">
        <f t="shared" si="434"/>
        <v>0</v>
      </c>
      <c r="DL147" s="127">
        <f t="shared" si="434"/>
        <v>0</v>
      </c>
      <c r="DM147" s="127">
        <f t="shared" si="434"/>
        <v>0</v>
      </c>
      <c r="DN147" s="127">
        <f t="shared" si="434"/>
        <v>0</v>
      </c>
      <c r="DO147" s="127">
        <f t="shared" si="434"/>
        <v>0</v>
      </c>
      <c r="DP147" s="127">
        <f t="shared" si="434"/>
        <v>0</v>
      </c>
      <c r="DQ147" s="127">
        <f t="shared" si="434"/>
        <v>0</v>
      </c>
      <c r="DR147" s="127">
        <f t="shared" si="434"/>
        <v>0</v>
      </c>
      <c r="DS147" s="127">
        <f t="shared" si="434"/>
        <v>0</v>
      </c>
      <c r="DT147" s="127">
        <f t="shared" si="434"/>
        <v>0</v>
      </c>
      <c r="DU147" s="127">
        <f t="shared" si="434"/>
        <v>0</v>
      </c>
      <c r="DV147" s="15"/>
      <c r="DW147" s="127">
        <f t="shared" ref="DW147:EH148" si="435">IFERROR(DW145/DW$98,0)</f>
        <v>0</v>
      </c>
      <c r="DX147" s="127">
        <f t="shared" si="435"/>
        <v>0</v>
      </c>
      <c r="DY147" s="127">
        <f t="shared" si="435"/>
        <v>0</v>
      </c>
      <c r="DZ147" s="127">
        <f t="shared" si="435"/>
        <v>0</v>
      </c>
      <c r="EA147" s="127">
        <f t="shared" si="435"/>
        <v>0</v>
      </c>
      <c r="EB147" s="127">
        <f t="shared" si="435"/>
        <v>0</v>
      </c>
      <c r="EC147" s="127">
        <f t="shared" si="435"/>
        <v>0</v>
      </c>
      <c r="ED147" s="127">
        <f t="shared" si="435"/>
        <v>0</v>
      </c>
      <c r="EE147" s="127">
        <f t="shared" si="435"/>
        <v>0</v>
      </c>
      <c r="EF147" s="127">
        <f t="shared" si="435"/>
        <v>0</v>
      </c>
      <c r="EG147" s="127">
        <f t="shared" si="435"/>
        <v>0</v>
      </c>
      <c r="EH147" s="127">
        <f t="shared" si="435"/>
        <v>0</v>
      </c>
    </row>
    <row r="148" spans="2:138" x14ac:dyDescent="0.25">
      <c r="B148" s="51"/>
      <c r="C148" s="51"/>
      <c r="D148" s="151" t="s">
        <v>195</v>
      </c>
      <c r="E148" s="125">
        <f>IFERROR(E146/E$98,0)</f>
        <v>0</v>
      </c>
      <c r="F148" s="125">
        <f>IFERROR(F146/F$98,0)</f>
        <v>0</v>
      </c>
      <c r="G148" s="125">
        <f t="shared" si="400"/>
        <v>0</v>
      </c>
      <c r="H148" s="55">
        <f>IFERROR(G148/F148,0)</f>
        <v>0</v>
      </c>
      <c r="I148" s="41"/>
      <c r="J148" s="126">
        <f>IFERROR(J146/J$98,0)</f>
        <v>0</v>
      </c>
      <c r="K148" s="126">
        <f>IFERROR(K146/K$98,0)</f>
        <v>0</v>
      </c>
      <c r="L148" s="127">
        <f t="shared" si="401"/>
        <v>0</v>
      </c>
      <c r="M148" s="40">
        <f>IFERROR(L148/K148,0)</f>
        <v>0</v>
      </c>
      <c r="N148" s="41"/>
      <c r="O148" s="127">
        <f>IFERROR(O146/O$98,0)</f>
        <v>0</v>
      </c>
      <c r="P148" s="127">
        <f>J148-O148</f>
        <v>0</v>
      </c>
      <c r="Q148" s="40">
        <f>IFERROR(P148/O148,0)</f>
        <v>0</v>
      </c>
      <c r="R148" s="41"/>
      <c r="S148" s="127">
        <f>IFERROR(S146/S$98,0)</f>
        <v>0</v>
      </c>
      <c r="T148" s="6">
        <f>E148-S148</f>
        <v>0</v>
      </c>
      <c r="U148" s="40">
        <f>IFERROR(T148/S148,0)</f>
        <v>0</v>
      </c>
      <c r="V148" s="41"/>
      <c r="W148" s="42"/>
      <c r="X148" s="43"/>
      <c r="Y148" s="42"/>
      <c r="Z148" s="44"/>
      <c r="AA148" s="151"/>
      <c r="AB148" s="127">
        <f>IFERROR(AB146/AB$98,0)</f>
        <v>0</v>
      </c>
      <c r="AC148" s="127">
        <f>IFERROR(AC146/AC$98,0)</f>
        <v>0</v>
      </c>
      <c r="AD148" s="127">
        <f>AB148-AC148</f>
        <v>0</v>
      </c>
      <c r="AE148" s="40">
        <f t="shared" si="402"/>
        <v>0</v>
      </c>
      <c r="AG148" s="127">
        <f>IFERROR(AG146/AG$98,0)</f>
        <v>0</v>
      </c>
      <c r="AH148" s="127">
        <f>IFERROR(AH146/AH$98,0)</f>
        <v>0</v>
      </c>
      <c r="AI148" s="127">
        <f>AG148-AH148</f>
        <v>0</v>
      </c>
      <c r="AJ148" s="40">
        <f t="shared" si="403"/>
        <v>0</v>
      </c>
      <c r="AL148" s="127">
        <f>IFERROR(AL146/AL$98,0)</f>
        <v>0</v>
      </c>
      <c r="AM148" s="127">
        <f>IFERROR(AM146/AM$98,0)</f>
        <v>0</v>
      </c>
      <c r="AN148" s="127">
        <f t="shared" si="404"/>
        <v>0</v>
      </c>
      <c r="AO148" s="40">
        <f t="shared" si="405"/>
        <v>0</v>
      </c>
      <c r="AQ148" s="127">
        <f>IFERROR(AQ146/AQ$98,0)</f>
        <v>0</v>
      </c>
      <c r="AR148" s="127">
        <f>IFERROR(AR146/AR$98,0)</f>
        <v>0</v>
      </c>
      <c r="AS148" s="127">
        <f t="shared" si="406"/>
        <v>0</v>
      </c>
      <c r="AT148" s="40">
        <f t="shared" si="407"/>
        <v>0</v>
      </c>
      <c r="AV148" s="127">
        <f>IFERROR(AV146/AV$98,0)</f>
        <v>0</v>
      </c>
      <c r="AW148" s="127">
        <f>IFERROR(AW146/AW$98,0)</f>
        <v>0</v>
      </c>
      <c r="AX148" s="127">
        <f t="shared" si="408"/>
        <v>0</v>
      </c>
      <c r="AY148" s="40">
        <f t="shared" si="409"/>
        <v>0</v>
      </c>
      <c r="BA148" s="127">
        <f>IFERROR(BA146/BA$98,0)</f>
        <v>0</v>
      </c>
      <c r="BB148" s="127">
        <f>IFERROR(BB146/BB$98,0)</f>
        <v>0</v>
      </c>
      <c r="BC148" s="127">
        <f t="shared" si="410"/>
        <v>0</v>
      </c>
      <c r="BD148" s="40">
        <f t="shared" si="411"/>
        <v>0</v>
      </c>
      <c r="BF148" s="127">
        <f>IFERROR(BF146/BF$98,0)</f>
        <v>0</v>
      </c>
      <c r="BG148" s="127">
        <f>IFERROR(BG146/BG$98,0)</f>
        <v>0</v>
      </c>
      <c r="BH148" s="127">
        <f t="shared" si="412"/>
        <v>0</v>
      </c>
      <c r="BI148" s="40">
        <f t="shared" si="413"/>
        <v>0</v>
      </c>
      <c r="BK148" s="127">
        <f>IFERROR(BK146/BK$98,0)</f>
        <v>0</v>
      </c>
      <c r="BL148" s="127">
        <f>IFERROR(BL146/BL$98,0)</f>
        <v>0</v>
      </c>
      <c r="BM148" s="127">
        <f t="shared" si="414"/>
        <v>0</v>
      </c>
      <c r="BN148" s="40">
        <f t="shared" si="415"/>
        <v>0</v>
      </c>
      <c r="BP148" s="127">
        <f>IFERROR(BP146/BP$98,0)</f>
        <v>0</v>
      </c>
      <c r="BQ148" s="127">
        <f>IFERROR(BQ146/BQ$98,0)</f>
        <v>0</v>
      </c>
      <c r="BR148" s="127">
        <f t="shared" si="416"/>
        <v>0</v>
      </c>
      <c r="BS148" s="40">
        <f t="shared" si="417"/>
        <v>0</v>
      </c>
      <c r="BU148" s="127">
        <f>IFERROR(BU146/BU$98,0)</f>
        <v>0</v>
      </c>
      <c r="BV148" s="127">
        <f>IFERROR(BV146/BV$98,0)</f>
        <v>0</v>
      </c>
      <c r="BW148" s="127">
        <f t="shared" si="418"/>
        <v>0</v>
      </c>
      <c r="BX148" s="40">
        <f t="shared" si="419"/>
        <v>0</v>
      </c>
      <c r="BZ148" s="127">
        <f>IFERROR(BZ146/BZ$98,0)</f>
        <v>0</v>
      </c>
      <c r="CA148" s="127">
        <f>IFERROR(CA146/CA$98,0)</f>
        <v>0</v>
      </c>
      <c r="CB148" s="127">
        <f t="shared" si="420"/>
        <v>0</v>
      </c>
      <c r="CC148" s="40">
        <f t="shared" si="421"/>
        <v>0</v>
      </c>
      <c r="CE148" s="127">
        <f>IFERROR(CE146/CE$98,0)</f>
        <v>0</v>
      </c>
      <c r="CF148" s="127">
        <f>IFERROR(CF146/CF$98,0)</f>
        <v>0</v>
      </c>
      <c r="CG148" s="127">
        <f t="shared" si="422"/>
        <v>0</v>
      </c>
      <c r="CH148" s="40">
        <f t="shared" si="423"/>
        <v>0</v>
      </c>
      <c r="CI148" s="7"/>
      <c r="CJ148" s="127">
        <f t="shared" si="432"/>
        <v>0</v>
      </c>
      <c r="CK148" s="127">
        <f t="shared" si="432"/>
        <v>0</v>
      </c>
      <c r="CL148" s="127">
        <f t="shared" si="432"/>
        <v>0</v>
      </c>
      <c r="CM148" s="127">
        <f t="shared" si="432"/>
        <v>0</v>
      </c>
      <c r="CN148" s="127">
        <f t="shared" si="432"/>
        <v>0</v>
      </c>
      <c r="CO148" s="127">
        <f t="shared" si="432"/>
        <v>0</v>
      </c>
      <c r="CP148" s="127">
        <f t="shared" si="432"/>
        <v>0</v>
      </c>
      <c r="CQ148" s="127">
        <f t="shared" si="432"/>
        <v>0</v>
      </c>
      <c r="CR148" s="127">
        <f t="shared" si="432"/>
        <v>0</v>
      </c>
      <c r="CS148" s="127">
        <f t="shared" si="432"/>
        <v>0</v>
      </c>
      <c r="CT148" s="127">
        <f t="shared" si="432"/>
        <v>0</v>
      </c>
      <c r="CU148" s="127">
        <f t="shared" si="432"/>
        <v>0</v>
      </c>
      <c r="CV148" s="7"/>
      <c r="CW148" s="127">
        <f t="shared" si="433"/>
        <v>0</v>
      </c>
      <c r="CX148" s="127">
        <f t="shared" si="433"/>
        <v>0</v>
      </c>
      <c r="CY148" s="127">
        <f t="shared" si="433"/>
        <v>0</v>
      </c>
      <c r="CZ148" s="127">
        <f t="shared" si="433"/>
        <v>0</v>
      </c>
      <c r="DA148" s="127">
        <f t="shared" si="433"/>
        <v>0</v>
      </c>
      <c r="DB148" s="127">
        <f t="shared" si="433"/>
        <v>0</v>
      </c>
      <c r="DC148" s="127">
        <f t="shared" si="433"/>
        <v>0</v>
      </c>
      <c r="DD148" s="127">
        <f t="shared" si="433"/>
        <v>0</v>
      </c>
      <c r="DE148" s="127">
        <f t="shared" si="433"/>
        <v>0</v>
      </c>
      <c r="DF148" s="127">
        <f t="shared" si="433"/>
        <v>0</v>
      </c>
      <c r="DG148" s="127">
        <f t="shared" si="433"/>
        <v>0</v>
      </c>
      <c r="DH148" s="127">
        <f t="shared" si="433"/>
        <v>0</v>
      </c>
      <c r="DI148" s="15"/>
      <c r="DJ148" s="127">
        <f t="shared" si="434"/>
        <v>0</v>
      </c>
      <c r="DK148" s="127">
        <f t="shared" si="434"/>
        <v>0</v>
      </c>
      <c r="DL148" s="127">
        <f t="shared" si="434"/>
        <v>0</v>
      </c>
      <c r="DM148" s="127">
        <f t="shared" si="434"/>
        <v>0</v>
      </c>
      <c r="DN148" s="127">
        <f t="shared" si="434"/>
        <v>0</v>
      </c>
      <c r="DO148" s="127">
        <f t="shared" si="434"/>
        <v>0</v>
      </c>
      <c r="DP148" s="127">
        <f t="shared" si="434"/>
        <v>0</v>
      </c>
      <c r="DQ148" s="127">
        <f t="shared" si="434"/>
        <v>0</v>
      </c>
      <c r="DR148" s="127">
        <f t="shared" si="434"/>
        <v>0</v>
      </c>
      <c r="DS148" s="127">
        <f t="shared" si="434"/>
        <v>0</v>
      </c>
      <c r="DT148" s="127">
        <f t="shared" si="434"/>
        <v>0</v>
      </c>
      <c r="DU148" s="127">
        <f t="shared" si="434"/>
        <v>0</v>
      </c>
      <c r="DV148" s="15"/>
      <c r="DW148" s="127">
        <f t="shared" si="435"/>
        <v>0</v>
      </c>
      <c r="DX148" s="127">
        <f t="shared" si="435"/>
        <v>0</v>
      </c>
      <c r="DY148" s="127">
        <f t="shared" si="435"/>
        <v>0</v>
      </c>
      <c r="DZ148" s="127">
        <f t="shared" si="435"/>
        <v>0</v>
      </c>
      <c r="EA148" s="127">
        <f t="shared" si="435"/>
        <v>0</v>
      </c>
      <c r="EB148" s="127">
        <f t="shared" si="435"/>
        <v>0</v>
      </c>
      <c r="EC148" s="127">
        <f t="shared" si="435"/>
        <v>0</v>
      </c>
      <c r="ED148" s="127">
        <f t="shared" si="435"/>
        <v>0</v>
      </c>
      <c r="EE148" s="127">
        <f t="shared" si="435"/>
        <v>0</v>
      </c>
      <c r="EF148" s="127">
        <f t="shared" si="435"/>
        <v>0</v>
      </c>
      <c r="EG148" s="127">
        <f t="shared" si="435"/>
        <v>0</v>
      </c>
      <c r="EH148" s="127">
        <f t="shared" si="435"/>
        <v>0</v>
      </c>
    </row>
    <row r="149" spans="2:138" s="40" customFormat="1" x14ac:dyDescent="0.25">
      <c r="B149" s="51"/>
      <c r="C149" s="51"/>
      <c r="D149" s="146" t="s">
        <v>196</v>
      </c>
      <c r="E149" s="55">
        <f t="shared" ref="E149:F151" si="436">IFERROR(E20/E$146,0)</f>
        <v>0</v>
      </c>
      <c r="F149" s="55">
        <f t="shared" si="436"/>
        <v>0</v>
      </c>
      <c r="G149" s="55"/>
      <c r="H149" s="55">
        <f>F149-E149</f>
        <v>0</v>
      </c>
      <c r="I149" s="41"/>
      <c r="J149" s="40">
        <f t="shared" ref="J149:K151" si="437">IFERROR(J20/J$146,0)</f>
        <v>0</v>
      </c>
      <c r="K149" s="40">
        <f t="shared" si="437"/>
        <v>0</v>
      </c>
      <c r="M149" s="40">
        <f>K149-J149</f>
        <v>0</v>
      </c>
      <c r="N149" s="41"/>
      <c r="O149" s="40">
        <f>IFERROR(O20/O$146,0)</f>
        <v>0</v>
      </c>
      <c r="Q149" s="40">
        <f>O149-J149</f>
        <v>0</v>
      </c>
      <c r="R149" s="41"/>
      <c r="S149" s="40">
        <f>IFERROR(S20/S$146,0)</f>
        <v>0</v>
      </c>
      <c r="U149" s="40">
        <f>E149-S149</f>
        <v>0</v>
      </c>
      <c r="V149" s="41"/>
      <c r="W149" s="42"/>
      <c r="X149" s="43"/>
      <c r="Y149" s="42"/>
      <c r="Z149" s="44"/>
      <c r="AA149" s="147"/>
      <c r="AB149" s="40">
        <f t="shared" ref="AB149:AC151" si="438">IFERROR(AB20/AB$146,0)</f>
        <v>0</v>
      </c>
      <c r="AC149" s="40">
        <f t="shared" si="438"/>
        <v>0</v>
      </c>
      <c r="AD149" s="40">
        <f>AC149-AB149</f>
        <v>0</v>
      </c>
      <c r="AE149" s="40">
        <f t="shared" si="402"/>
        <v>0</v>
      </c>
      <c r="AG149" s="40">
        <f t="shared" ref="AG149:AH151" si="439">IFERROR(AG20/AG$146,0)</f>
        <v>0</v>
      </c>
      <c r="AH149" s="40">
        <f t="shared" si="439"/>
        <v>0</v>
      </c>
      <c r="AI149" s="40">
        <f>AH149-AG149</f>
        <v>0</v>
      </c>
      <c r="AJ149" s="40">
        <f t="shared" si="403"/>
        <v>0</v>
      </c>
      <c r="AL149" s="40">
        <f t="shared" ref="AL149:AM151" si="440">IFERROR(AL20/AL$146,0)</f>
        <v>0</v>
      </c>
      <c r="AM149" s="40">
        <f t="shared" si="440"/>
        <v>0</v>
      </c>
      <c r="AN149" s="40">
        <f t="shared" si="404"/>
        <v>0</v>
      </c>
      <c r="AO149" s="40">
        <f t="shared" si="405"/>
        <v>0</v>
      </c>
      <c r="AQ149" s="40">
        <f t="shared" ref="AQ149:AR151" si="441">IFERROR(AQ20/AQ$146,0)</f>
        <v>0</v>
      </c>
      <c r="AR149" s="40">
        <f t="shared" si="441"/>
        <v>0</v>
      </c>
      <c r="AS149" s="40">
        <f t="shared" si="406"/>
        <v>0</v>
      </c>
      <c r="AT149" s="40">
        <f t="shared" si="407"/>
        <v>0</v>
      </c>
      <c r="AV149" s="40">
        <f t="shared" ref="AV149:AW151" si="442">IFERROR(AV20/AV$146,0)</f>
        <v>0</v>
      </c>
      <c r="AW149" s="40">
        <f t="shared" si="442"/>
        <v>0</v>
      </c>
      <c r="AX149" s="40">
        <f t="shared" si="408"/>
        <v>0</v>
      </c>
      <c r="AY149" s="40">
        <f t="shared" si="409"/>
        <v>0</v>
      </c>
      <c r="BA149" s="40">
        <f t="shared" ref="BA149:BB151" si="443">IFERROR(BA20/BA$146,0)</f>
        <v>0</v>
      </c>
      <c r="BB149" s="40">
        <f t="shared" si="443"/>
        <v>0</v>
      </c>
      <c r="BC149" s="40">
        <f t="shared" si="410"/>
        <v>0</v>
      </c>
      <c r="BD149" s="40">
        <f t="shared" si="411"/>
        <v>0</v>
      </c>
      <c r="BF149" s="40">
        <f t="shared" ref="BF149:BG151" si="444">IFERROR(BF20/BF$146,0)</f>
        <v>0</v>
      </c>
      <c r="BG149" s="40">
        <f t="shared" si="444"/>
        <v>0</v>
      </c>
      <c r="BH149" s="40">
        <f t="shared" si="412"/>
        <v>0</v>
      </c>
      <c r="BI149" s="40">
        <f t="shared" si="413"/>
        <v>0</v>
      </c>
      <c r="BK149" s="40">
        <f t="shared" ref="BK149:BL151" si="445">IFERROR(BK20/BK$146,0)</f>
        <v>0</v>
      </c>
      <c r="BL149" s="40">
        <f t="shared" si="445"/>
        <v>0</v>
      </c>
      <c r="BM149" s="40">
        <f t="shared" si="414"/>
        <v>0</v>
      </c>
      <c r="BN149" s="40">
        <f t="shared" si="415"/>
        <v>0</v>
      </c>
      <c r="BP149" s="40">
        <f t="shared" ref="BP149:BQ151" si="446">IFERROR(BP20/BP$146,0)</f>
        <v>0</v>
      </c>
      <c r="BQ149" s="40">
        <f t="shared" si="446"/>
        <v>0</v>
      </c>
      <c r="BR149" s="40">
        <f t="shared" si="416"/>
        <v>0</v>
      </c>
      <c r="BS149" s="40">
        <f t="shared" si="417"/>
        <v>0</v>
      </c>
      <c r="BU149" s="40">
        <f t="shared" ref="BU149:BV151" si="447">IFERROR(BU20/BU$146,0)</f>
        <v>0</v>
      </c>
      <c r="BV149" s="40">
        <f t="shared" si="447"/>
        <v>0</v>
      </c>
      <c r="BW149" s="40">
        <f t="shared" si="418"/>
        <v>0</v>
      </c>
      <c r="BX149" s="40">
        <f t="shared" si="419"/>
        <v>0</v>
      </c>
      <c r="BZ149" s="40">
        <f t="shared" ref="BZ149:CA151" si="448">IFERROR(BZ20/BZ$146,0)</f>
        <v>0</v>
      </c>
      <c r="CA149" s="40">
        <f t="shared" si="448"/>
        <v>0</v>
      </c>
      <c r="CB149" s="40">
        <f t="shared" si="420"/>
        <v>0</v>
      </c>
      <c r="CC149" s="40">
        <f t="shared" si="421"/>
        <v>0</v>
      </c>
      <c r="CE149" s="40">
        <f t="shared" ref="CE149:CF151" si="449">IFERROR(CE20/CE$146,0)</f>
        <v>0</v>
      </c>
      <c r="CF149" s="40">
        <f t="shared" si="449"/>
        <v>0</v>
      </c>
      <c r="CG149" s="40">
        <f t="shared" si="422"/>
        <v>0</v>
      </c>
      <c r="CH149" s="40">
        <f t="shared" si="423"/>
        <v>0</v>
      </c>
      <c r="CJ149" s="40">
        <f t="shared" ref="CJ149:CU151" si="450">IFERROR(CJ20/CJ$146,0)</f>
        <v>0</v>
      </c>
      <c r="CK149" s="40">
        <f t="shared" si="450"/>
        <v>0</v>
      </c>
      <c r="CL149" s="40">
        <f t="shared" si="450"/>
        <v>0</v>
      </c>
      <c r="CM149" s="40">
        <f t="shared" si="450"/>
        <v>0</v>
      </c>
      <c r="CN149" s="40">
        <f t="shared" si="450"/>
        <v>0</v>
      </c>
      <c r="CO149" s="40">
        <f t="shared" si="450"/>
        <v>0</v>
      </c>
      <c r="CP149" s="40">
        <f t="shared" si="450"/>
        <v>0</v>
      </c>
      <c r="CQ149" s="40">
        <f t="shared" si="450"/>
        <v>0</v>
      </c>
      <c r="CR149" s="40">
        <f t="shared" si="450"/>
        <v>0</v>
      </c>
      <c r="CS149" s="40">
        <f t="shared" si="450"/>
        <v>0</v>
      </c>
      <c r="CT149" s="40">
        <f t="shared" si="450"/>
        <v>0</v>
      </c>
      <c r="CU149" s="40">
        <f t="shared" si="450"/>
        <v>0</v>
      </c>
      <c r="CW149" s="40">
        <f t="shared" ref="CW149:DH151" si="451">IFERROR(CW20/CW$146,0)</f>
        <v>0</v>
      </c>
      <c r="CX149" s="40">
        <f t="shared" si="451"/>
        <v>0</v>
      </c>
      <c r="CY149" s="40">
        <f t="shared" si="451"/>
        <v>0</v>
      </c>
      <c r="CZ149" s="40">
        <f t="shared" si="451"/>
        <v>0</v>
      </c>
      <c r="DA149" s="40">
        <f t="shared" si="451"/>
        <v>0</v>
      </c>
      <c r="DB149" s="40">
        <f t="shared" si="451"/>
        <v>0</v>
      </c>
      <c r="DC149" s="40">
        <f t="shared" si="451"/>
        <v>0</v>
      </c>
      <c r="DD149" s="40">
        <f t="shared" si="451"/>
        <v>0</v>
      </c>
      <c r="DE149" s="40">
        <f t="shared" si="451"/>
        <v>0</v>
      </c>
      <c r="DF149" s="40">
        <f t="shared" si="451"/>
        <v>0</v>
      </c>
      <c r="DG149" s="40">
        <f t="shared" si="451"/>
        <v>0</v>
      </c>
      <c r="DH149" s="40">
        <f t="shared" si="451"/>
        <v>0</v>
      </c>
      <c r="DI149" s="82"/>
      <c r="DJ149" s="40">
        <f t="shared" ref="DJ149:DU151" si="452">IFERROR(DJ20/DJ$146,0)</f>
        <v>0</v>
      </c>
      <c r="DK149" s="40">
        <f t="shared" si="452"/>
        <v>0</v>
      </c>
      <c r="DL149" s="40">
        <f t="shared" si="452"/>
        <v>0</v>
      </c>
      <c r="DM149" s="40">
        <f t="shared" si="452"/>
        <v>0</v>
      </c>
      <c r="DN149" s="40">
        <f t="shared" si="452"/>
        <v>0</v>
      </c>
      <c r="DO149" s="40">
        <f t="shared" si="452"/>
        <v>0</v>
      </c>
      <c r="DP149" s="40">
        <f t="shared" si="452"/>
        <v>0</v>
      </c>
      <c r="DQ149" s="40">
        <f t="shared" si="452"/>
        <v>0</v>
      </c>
      <c r="DR149" s="40">
        <f t="shared" si="452"/>
        <v>0</v>
      </c>
      <c r="DS149" s="40">
        <f t="shared" si="452"/>
        <v>0</v>
      </c>
      <c r="DT149" s="40">
        <f t="shared" si="452"/>
        <v>0</v>
      </c>
      <c r="DU149" s="40">
        <f t="shared" si="452"/>
        <v>0</v>
      </c>
      <c r="DV149" s="82"/>
      <c r="DW149" s="40">
        <f t="shared" ref="DW149:EH151" si="453">IFERROR(DW20/DW$146,0)</f>
        <v>0</v>
      </c>
      <c r="DX149" s="40">
        <f t="shared" si="453"/>
        <v>0</v>
      </c>
      <c r="DY149" s="40">
        <f t="shared" si="453"/>
        <v>0</v>
      </c>
      <c r="DZ149" s="40">
        <f t="shared" si="453"/>
        <v>0</v>
      </c>
      <c r="EA149" s="40">
        <f t="shared" si="453"/>
        <v>0</v>
      </c>
      <c r="EB149" s="40">
        <f t="shared" si="453"/>
        <v>0</v>
      </c>
      <c r="EC149" s="40">
        <f t="shared" si="453"/>
        <v>0</v>
      </c>
      <c r="ED149" s="40">
        <f t="shared" si="453"/>
        <v>0</v>
      </c>
      <c r="EE149" s="40">
        <f t="shared" si="453"/>
        <v>0</v>
      </c>
      <c r="EF149" s="40">
        <f t="shared" si="453"/>
        <v>0</v>
      </c>
      <c r="EG149" s="40">
        <f t="shared" si="453"/>
        <v>0</v>
      </c>
      <c r="EH149" s="40">
        <f t="shared" si="453"/>
        <v>0</v>
      </c>
    </row>
    <row r="150" spans="2:138" s="40" customFormat="1" x14ac:dyDescent="0.25">
      <c r="B150" s="51"/>
      <c r="C150" s="51"/>
      <c r="D150" s="146" t="s">
        <v>197</v>
      </c>
      <c r="E150" s="55">
        <f t="shared" si="436"/>
        <v>0</v>
      </c>
      <c r="F150" s="55">
        <f t="shared" si="436"/>
        <v>0</v>
      </c>
      <c r="G150" s="55"/>
      <c r="H150" s="55">
        <f>F150-E150</f>
        <v>0</v>
      </c>
      <c r="I150" s="41"/>
      <c r="J150" s="40">
        <f t="shared" si="437"/>
        <v>0</v>
      </c>
      <c r="K150" s="40">
        <f t="shared" si="437"/>
        <v>0</v>
      </c>
      <c r="M150" s="40">
        <f>K150-J150</f>
        <v>0</v>
      </c>
      <c r="N150" s="41"/>
      <c r="O150" s="40">
        <f>IFERROR(O21/O$146,0)</f>
        <v>0</v>
      </c>
      <c r="Q150" s="40">
        <f>O150-J150</f>
        <v>0</v>
      </c>
      <c r="R150" s="41"/>
      <c r="S150" s="40">
        <f>IFERROR(S21/S$146,0)</f>
        <v>0</v>
      </c>
      <c r="U150" s="40">
        <f>E150-S150</f>
        <v>0</v>
      </c>
      <c r="V150" s="41"/>
      <c r="W150" s="42"/>
      <c r="X150" s="43"/>
      <c r="Y150" s="42"/>
      <c r="Z150" s="44"/>
      <c r="AA150" s="147"/>
      <c r="AB150" s="40">
        <f t="shared" si="438"/>
        <v>0</v>
      </c>
      <c r="AC150" s="40">
        <f t="shared" si="438"/>
        <v>0</v>
      </c>
      <c r="AD150" s="40">
        <f>AC150-AB150</f>
        <v>0</v>
      </c>
      <c r="AE150" s="40">
        <f t="shared" si="402"/>
        <v>0</v>
      </c>
      <c r="AG150" s="40">
        <f t="shared" si="439"/>
        <v>0</v>
      </c>
      <c r="AH150" s="40">
        <f t="shared" si="439"/>
        <v>0</v>
      </c>
      <c r="AI150" s="40">
        <f>AH150-AG150</f>
        <v>0</v>
      </c>
      <c r="AJ150" s="40">
        <f t="shared" si="403"/>
        <v>0</v>
      </c>
      <c r="AL150" s="40">
        <f t="shared" si="440"/>
        <v>0</v>
      </c>
      <c r="AM150" s="40">
        <f t="shared" si="440"/>
        <v>0</v>
      </c>
      <c r="AN150" s="40">
        <f t="shared" si="404"/>
        <v>0</v>
      </c>
      <c r="AO150" s="40">
        <f t="shared" si="405"/>
        <v>0</v>
      </c>
      <c r="AQ150" s="40">
        <f t="shared" si="441"/>
        <v>0</v>
      </c>
      <c r="AR150" s="40">
        <f t="shared" si="441"/>
        <v>0</v>
      </c>
      <c r="AS150" s="40">
        <f t="shared" si="406"/>
        <v>0</v>
      </c>
      <c r="AT150" s="40">
        <f t="shared" si="407"/>
        <v>0</v>
      </c>
      <c r="AV150" s="40">
        <f t="shared" si="442"/>
        <v>0</v>
      </c>
      <c r="AW150" s="40">
        <f t="shared" si="442"/>
        <v>0</v>
      </c>
      <c r="AX150" s="40">
        <f t="shared" si="408"/>
        <v>0</v>
      </c>
      <c r="AY150" s="40">
        <f t="shared" si="409"/>
        <v>0</v>
      </c>
      <c r="BA150" s="40">
        <f t="shared" si="443"/>
        <v>0</v>
      </c>
      <c r="BB150" s="40">
        <f t="shared" si="443"/>
        <v>0</v>
      </c>
      <c r="BC150" s="40">
        <f t="shared" si="410"/>
        <v>0</v>
      </c>
      <c r="BD150" s="40">
        <f t="shared" si="411"/>
        <v>0</v>
      </c>
      <c r="BF150" s="40">
        <f t="shared" si="444"/>
        <v>0</v>
      </c>
      <c r="BG150" s="40">
        <f t="shared" si="444"/>
        <v>0</v>
      </c>
      <c r="BH150" s="40">
        <f t="shared" si="412"/>
        <v>0</v>
      </c>
      <c r="BI150" s="40">
        <f t="shared" si="413"/>
        <v>0</v>
      </c>
      <c r="BK150" s="40">
        <f t="shared" si="445"/>
        <v>0</v>
      </c>
      <c r="BL150" s="40">
        <f t="shared" si="445"/>
        <v>0</v>
      </c>
      <c r="BM150" s="40">
        <f t="shared" si="414"/>
        <v>0</v>
      </c>
      <c r="BN150" s="40">
        <f t="shared" si="415"/>
        <v>0</v>
      </c>
      <c r="BP150" s="40">
        <f t="shared" si="446"/>
        <v>0</v>
      </c>
      <c r="BQ150" s="40">
        <f t="shared" si="446"/>
        <v>0</v>
      </c>
      <c r="BR150" s="40">
        <f t="shared" si="416"/>
        <v>0</v>
      </c>
      <c r="BS150" s="40">
        <f t="shared" si="417"/>
        <v>0</v>
      </c>
      <c r="BU150" s="40">
        <f t="shared" si="447"/>
        <v>0</v>
      </c>
      <c r="BV150" s="40">
        <f t="shared" si="447"/>
        <v>0</v>
      </c>
      <c r="BW150" s="40">
        <f t="shared" si="418"/>
        <v>0</v>
      </c>
      <c r="BX150" s="40">
        <f t="shared" si="419"/>
        <v>0</v>
      </c>
      <c r="BZ150" s="40">
        <f t="shared" si="448"/>
        <v>0</v>
      </c>
      <c r="CA150" s="40">
        <f t="shared" si="448"/>
        <v>0</v>
      </c>
      <c r="CB150" s="40">
        <f t="shared" si="420"/>
        <v>0</v>
      </c>
      <c r="CC150" s="40">
        <f t="shared" si="421"/>
        <v>0</v>
      </c>
      <c r="CE150" s="40">
        <f t="shared" si="449"/>
        <v>0</v>
      </c>
      <c r="CF150" s="40">
        <f t="shared" si="449"/>
        <v>0</v>
      </c>
      <c r="CG150" s="40">
        <f t="shared" si="422"/>
        <v>0</v>
      </c>
      <c r="CH150" s="40">
        <f t="shared" si="423"/>
        <v>0</v>
      </c>
      <c r="CJ150" s="40">
        <f t="shared" si="450"/>
        <v>0</v>
      </c>
      <c r="CK150" s="40">
        <f t="shared" si="450"/>
        <v>0</v>
      </c>
      <c r="CL150" s="40">
        <f t="shared" si="450"/>
        <v>0</v>
      </c>
      <c r="CM150" s="40">
        <f t="shared" si="450"/>
        <v>0</v>
      </c>
      <c r="CN150" s="40">
        <f t="shared" si="450"/>
        <v>0</v>
      </c>
      <c r="CO150" s="40">
        <f t="shared" si="450"/>
        <v>0</v>
      </c>
      <c r="CP150" s="40">
        <f t="shared" si="450"/>
        <v>0</v>
      </c>
      <c r="CQ150" s="40">
        <f t="shared" si="450"/>
        <v>0</v>
      </c>
      <c r="CR150" s="40">
        <f t="shared" si="450"/>
        <v>0</v>
      </c>
      <c r="CS150" s="40">
        <f t="shared" si="450"/>
        <v>0</v>
      </c>
      <c r="CT150" s="40">
        <f t="shared" si="450"/>
        <v>0</v>
      </c>
      <c r="CU150" s="40">
        <f t="shared" si="450"/>
        <v>0</v>
      </c>
      <c r="CW150" s="40">
        <f t="shared" si="451"/>
        <v>0</v>
      </c>
      <c r="CX150" s="40">
        <f t="shared" si="451"/>
        <v>0</v>
      </c>
      <c r="CY150" s="40">
        <f t="shared" si="451"/>
        <v>0</v>
      </c>
      <c r="CZ150" s="40">
        <f t="shared" si="451"/>
        <v>0</v>
      </c>
      <c r="DA150" s="40">
        <f t="shared" si="451"/>
        <v>0</v>
      </c>
      <c r="DB150" s="40">
        <f t="shared" si="451"/>
        <v>0</v>
      </c>
      <c r="DC150" s="40">
        <f t="shared" si="451"/>
        <v>0</v>
      </c>
      <c r="DD150" s="40">
        <f t="shared" si="451"/>
        <v>0</v>
      </c>
      <c r="DE150" s="40">
        <f t="shared" si="451"/>
        <v>0</v>
      </c>
      <c r="DF150" s="40">
        <f t="shared" si="451"/>
        <v>0</v>
      </c>
      <c r="DG150" s="40">
        <f t="shared" si="451"/>
        <v>0</v>
      </c>
      <c r="DH150" s="40">
        <f t="shared" si="451"/>
        <v>0</v>
      </c>
      <c r="DI150" s="82"/>
      <c r="DJ150" s="40">
        <f t="shared" si="452"/>
        <v>0</v>
      </c>
      <c r="DK150" s="40">
        <f t="shared" si="452"/>
        <v>0</v>
      </c>
      <c r="DL150" s="40">
        <f t="shared" si="452"/>
        <v>0</v>
      </c>
      <c r="DM150" s="40">
        <f t="shared" si="452"/>
        <v>0</v>
      </c>
      <c r="DN150" s="40">
        <f t="shared" si="452"/>
        <v>0</v>
      </c>
      <c r="DO150" s="40">
        <f t="shared" si="452"/>
        <v>0</v>
      </c>
      <c r="DP150" s="40">
        <f t="shared" si="452"/>
        <v>0</v>
      </c>
      <c r="DQ150" s="40">
        <f t="shared" si="452"/>
        <v>0</v>
      </c>
      <c r="DR150" s="40">
        <f t="shared" si="452"/>
        <v>0</v>
      </c>
      <c r="DS150" s="40">
        <f t="shared" si="452"/>
        <v>0</v>
      </c>
      <c r="DT150" s="40">
        <f t="shared" si="452"/>
        <v>0</v>
      </c>
      <c r="DU150" s="40">
        <f t="shared" si="452"/>
        <v>0</v>
      </c>
      <c r="DV150" s="82"/>
      <c r="DW150" s="40">
        <f t="shared" si="453"/>
        <v>0</v>
      </c>
      <c r="DX150" s="40">
        <f t="shared" si="453"/>
        <v>0</v>
      </c>
      <c r="DY150" s="40">
        <f t="shared" si="453"/>
        <v>0</v>
      </c>
      <c r="DZ150" s="40">
        <f t="shared" si="453"/>
        <v>0</v>
      </c>
      <c r="EA150" s="40">
        <f t="shared" si="453"/>
        <v>0</v>
      </c>
      <c r="EB150" s="40">
        <f t="shared" si="453"/>
        <v>0</v>
      </c>
      <c r="EC150" s="40">
        <f t="shared" si="453"/>
        <v>0</v>
      </c>
      <c r="ED150" s="40">
        <f t="shared" si="453"/>
        <v>0</v>
      </c>
      <c r="EE150" s="40">
        <f t="shared" si="453"/>
        <v>0</v>
      </c>
      <c r="EF150" s="40">
        <f t="shared" si="453"/>
        <v>0</v>
      </c>
      <c r="EG150" s="40">
        <f t="shared" si="453"/>
        <v>0</v>
      </c>
      <c r="EH150" s="40">
        <f t="shared" si="453"/>
        <v>0</v>
      </c>
    </row>
    <row r="151" spans="2:138" s="40" customFormat="1" x14ac:dyDescent="0.25">
      <c r="B151" s="51"/>
      <c r="C151" s="51"/>
      <c r="D151" s="146" t="s">
        <v>198</v>
      </c>
      <c r="E151" s="55">
        <f t="shared" si="436"/>
        <v>0</v>
      </c>
      <c r="F151" s="55">
        <f t="shared" si="436"/>
        <v>0</v>
      </c>
      <c r="G151" s="55"/>
      <c r="H151" s="55">
        <f>F151-E151</f>
        <v>0</v>
      </c>
      <c r="I151" s="41"/>
      <c r="J151" s="40">
        <f t="shared" si="437"/>
        <v>0</v>
      </c>
      <c r="K151" s="40">
        <f t="shared" si="437"/>
        <v>0</v>
      </c>
      <c r="M151" s="40">
        <f>K151-J151</f>
        <v>0</v>
      </c>
      <c r="N151" s="41"/>
      <c r="O151" s="40">
        <f>IFERROR(O22/O$146,0)</f>
        <v>0</v>
      </c>
      <c r="Q151" s="40">
        <f>O151-J151</f>
        <v>0</v>
      </c>
      <c r="R151" s="41"/>
      <c r="S151" s="40">
        <f>IFERROR(S22/S$146,0)</f>
        <v>0</v>
      </c>
      <c r="U151" s="40">
        <f>E151-S151</f>
        <v>0</v>
      </c>
      <c r="V151" s="41"/>
      <c r="W151" s="42"/>
      <c r="X151" s="43"/>
      <c r="Y151" s="42"/>
      <c r="Z151" s="44"/>
      <c r="AA151" s="147"/>
      <c r="AB151" s="40">
        <f t="shared" si="438"/>
        <v>0</v>
      </c>
      <c r="AC151" s="40">
        <f t="shared" si="438"/>
        <v>0</v>
      </c>
      <c r="AD151" s="40">
        <f>AC151-AB151</f>
        <v>0</v>
      </c>
      <c r="AE151" s="40">
        <f t="shared" si="402"/>
        <v>0</v>
      </c>
      <c r="AG151" s="40">
        <f t="shared" si="439"/>
        <v>0</v>
      </c>
      <c r="AH151" s="40">
        <f t="shared" si="439"/>
        <v>0</v>
      </c>
      <c r="AI151" s="40">
        <f>AH151-AG151</f>
        <v>0</v>
      </c>
      <c r="AJ151" s="40">
        <f t="shared" si="403"/>
        <v>0</v>
      </c>
      <c r="AL151" s="40">
        <f t="shared" si="440"/>
        <v>0</v>
      </c>
      <c r="AM151" s="40">
        <f t="shared" si="440"/>
        <v>0</v>
      </c>
      <c r="AN151" s="40">
        <f t="shared" si="404"/>
        <v>0</v>
      </c>
      <c r="AO151" s="40">
        <f t="shared" si="405"/>
        <v>0</v>
      </c>
      <c r="AQ151" s="40">
        <f t="shared" si="441"/>
        <v>0</v>
      </c>
      <c r="AR151" s="40">
        <f t="shared" si="441"/>
        <v>0</v>
      </c>
      <c r="AS151" s="40">
        <f t="shared" si="406"/>
        <v>0</v>
      </c>
      <c r="AT151" s="40">
        <f t="shared" si="407"/>
        <v>0</v>
      </c>
      <c r="AV151" s="40">
        <f t="shared" si="442"/>
        <v>0</v>
      </c>
      <c r="AW151" s="40">
        <f t="shared" si="442"/>
        <v>0</v>
      </c>
      <c r="AX151" s="40">
        <f t="shared" si="408"/>
        <v>0</v>
      </c>
      <c r="AY151" s="40">
        <f t="shared" si="409"/>
        <v>0</v>
      </c>
      <c r="BA151" s="40">
        <f t="shared" si="443"/>
        <v>0</v>
      </c>
      <c r="BB151" s="40">
        <f t="shared" si="443"/>
        <v>0</v>
      </c>
      <c r="BC151" s="40">
        <f t="shared" si="410"/>
        <v>0</v>
      </c>
      <c r="BD151" s="40">
        <f t="shared" si="411"/>
        <v>0</v>
      </c>
      <c r="BF151" s="40">
        <f t="shared" si="444"/>
        <v>0</v>
      </c>
      <c r="BG151" s="40">
        <f t="shared" si="444"/>
        <v>0</v>
      </c>
      <c r="BH151" s="40">
        <f t="shared" si="412"/>
        <v>0</v>
      </c>
      <c r="BI151" s="40">
        <f t="shared" si="413"/>
        <v>0</v>
      </c>
      <c r="BK151" s="40">
        <f t="shared" si="445"/>
        <v>0</v>
      </c>
      <c r="BL151" s="40">
        <f t="shared" si="445"/>
        <v>0</v>
      </c>
      <c r="BM151" s="40">
        <f t="shared" si="414"/>
        <v>0</v>
      </c>
      <c r="BN151" s="40">
        <f t="shared" si="415"/>
        <v>0</v>
      </c>
      <c r="BP151" s="40">
        <f t="shared" si="446"/>
        <v>0</v>
      </c>
      <c r="BQ151" s="40">
        <f t="shared" si="446"/>
        <v>0</v>
      </c>
      <c r="BR151" s="40">
        <f t="shared" si="416"/>
        <v>0</v>
      </c>
      <c r="BS151" s="40">
        <f t="shared" si="417"/>
        <v>0</v>
      </c>
      <c r="BU151" s="40">
        <f t="shared" si="447"/>
        <v>0</v>
      </c>
      <c r="BV151" s="40">
        <f t="shared" si="447"/>
        <v>0</v>
      </c>
      <c r="BW151" s="40">
        <f t="shared" si="418"/>
        <v>0</v>
      </c>
      <c r="BX151" s="40">
        <f t="shared" si="419"/>
        <v>0</v>
      </c>
      <c r="BZ151" s="40">
        <f t="shared" si="448"/>
        <v>0</v>
      </c>
      <c r="CA151" s="40">
        <f t="shared" si="448"/>
        <v>0</v>
      </c>
      <c r="CB151" s="40">
        <f t="shared" si="420"/>
        <v>0</v>
      </c>
      <c r="CC151" s="40">
        <f t="shared" si="421"/>
        <v>0</v>
      </c>
      <c r="CE151" s="40">
        <f t="shared" si="449"/>
        <v>0</v>
      </c>
      <c r="CF151" s="40">
        <f t="shared" si="449"/>
        <v>0</v>
      </c>
      <c r="CG151" s="40">
        <f t="shared" si="422"/>
        <v>0</v>
      </c>
      <c r="CH151" s="40">
        <f t="shared" si="423"/>
        <v>0</v>
      </c>
      <c r="CJ151" s="40">
        <f t="shared" si="450"/>
        <v>0</v>
      </c>
      <c r="CK151" s="40">
        <f t="shared" si="450"/>
        <v>0</v>
      </c>
      <c r="CL151" s="40">
        <f t="shared" si="450"/>
        <v>0</v>
      </c>
      <c r="CM151" s="40">
        <f t="shared" si="450"/>
        <v>0</v>
      </c>
      <c r="CN151" s="40">
        <f t="shared" si="450"/>
        <v>0</v>
      </c>
      <c r="CO151" s="40">
        <f t="shared" si="450"/>
        <v>0</v>
      </c>
      <c r="CP151" s="40">
        <f t="shared" si="450"/>
        <v>0</v>
      </c>
      <c r="CQ151" s="40">
        <f t="shared" si="450"/>
        <v>0</v>
      </c>
      <c r="CR151" s="40">
        <f t="shared" si="450"/>
        <v>0</v>
      </c>
      <c r="CS151" s="40">
        <f t="shared" si="450"/>
        <v>0</v>
      </c>
      <c r="CT151" s="40">
        <f t="shared" si="450"/>
        <v>0</v>
      </c>
      <c r="CU151" s="40">
        <f t="shared" si="450"/>
        <v>0</v>
      </c>
      <c r="CW151" s="40">
        <f t="shared" si="451"/>
        <v>0</v>
      </c>
      <c r="CX151" s="40">
        <f t="shared" si="451"/>
        <v>0</v>
      </c>
      <c r="CY151" s="40">
        <f t="shared" si="451"/>
        <v>0</v>
      </c>
      <c r="CZ151" s="40">
        <f t="shared" si="451"/>
        <v>0</v>
      </c>
      <c r="DA151" s="40">
        <f t="shared" si="451"/>
        <v>0</v>
      </c>
      <c r="DB151" s="40">
        <f t="shared" si="451"/>
        <v>0</v>
      </c>
      <c r="DC151" s="40">
        <f t="shared" si="451"/>
        <v>0</v>
      </c>
      <c r="DD151" s="40">
        <f t="shared" si="451"/>
        <v>0</v>
      </c>
      <c r="DE151" s="40">
        <f t="shared" si="451"/>
        <v>0</v>
      </c>
      <c r="DF151" s="40">
        <f t="shared" si="451"/>
        <v>0</v>
      </c>
      <c r="DG151" s="40">
        <f t="shared" si="451"/>
        <v>0</v>
      </c>
      <c r="DH151" s="40">
        <f t="shared" si="451"/>
        <v>0</v>
      </c>
      <c r="DI151" s="82"/>
      <c r="DJ151" s="40">
        <f t="shared" si="452"/>
        <v>0</v>
      </c>
      <c r="DK151" s="40">
        <f t="shared" si="452"/>
        <v>0</v>
      </c>
      <c r="DL151" s="40">
        <f t="shared" si="452"/>
        <v>0</v>
      </c>
      <c r="DM151" s="40">
        <f t="shared" si="452"/>
        <v>0</v>
      </c>
      <c r="DN151" s="40">
        <f t="shared" si="452"/>
        <v>0</v>
      </c>
      <c r="DO151" s="40">
        <f t="shared" si="452"/>
        <v>0</v>
      </c>
      <c r="DP151" s="40">
        <f t="shared" si="452"/>
        <v>0</v>
      </c>
      <c r="DQ151" s="40">
        <f t="shared" si="452"/>
        <v>0</v>
      </c>
      <c r="DR151" s="40">
        <f t="shared" si="452"/>
        <v>0</v>
      </c>
      <c r="DS151" s="40">
        <f t="shared" si="452"/>
        <v>0</v>
      </c>
      <c r="DT151" s="40">
        <f t="shared" si="452"/>
        <v>0</v>
      </c>
      <c r="DU151" s="40">
        <f t="shared" si="452"/>
        <v>0</v>
      </c>
      <c r="DV151" s="82"/>
      <c r="DW151" s="40">
        <f t="shared" si="453"/>
        <v>0</v>
      </c>
      <c r="DX151" s="40">
        <f t="shared" si="453"/>
        <v>0</v>
      </c>
      <c r="DY151" s="40">
        <f t="shared" si="453"/>
        <v>0</v>
      </c>
      <c r="DZ151" s="40">
        <f t="shared" si="453"/>
        <v>0</v>
      </c>
      <c r="EA151" s="40">
        <f t="shared" si="453"/>
        <v>0</v>
      </c>
      <c r="EB151" s="40">
        <f t="shared" si="453"/>
        <v>0</v>
      </c>
      <c r="EC151" s="40">
        <f t="shared" si="453"/>
        <v>0</v>
      </c>
      <c r="ED151" s="40">
        <f t="shared" si="453"/>
        <v>0</v>
      </c>
      <c r="EE151" s="40">
        <f t="shared" si="453"/>
        <v>0</v>
      </c>
      <c r="EF151" s="40">
        <f t="shared" si="453"/>
        <v>0</v>
      </c>
      <c r="EG151" s="40">
        <f t="shared" si="453"/>
        <v>0</v>
      </c>
      <c r="EH151" s="40">
        <f t="shared" si="453"/>
        <v>0</v>
      </c>
    </row>
    <row r="152" spans="2:138" x14ac:dyDescent="0.25">
      <c r="B152" s="51"/>
      <c r="C152" s="51"/>
      <c r="E152" s="15"/>
      <c r="F152" s="15"/>
      <c r="G152" s="15"/>
      <c r="H152" s="138"/>
      <c r="I152" s="41"/>
      <c r="J152" s="15"/>
      <c r="K152" s="15"/>
      <c r="L152" s="15"/>
      <c r="N152" s="41"/>
      <c r="O152" s="15"/>
      <c r="P152" s="15"/>
      <c r="R152" s="41"/>
      <c r="S152" s="15"/>
      <c r="T152" s="15"/>
      <c r="U152" s="15"/>
      <c r="V152" s="41"/>
      <c r="W152" s="152"/>
      <c r="X152" s="153"/>
      <c r="Y152" s="152"/>
      <c r="Z152" s="63"/>
      <c r="AA152" s="15"/>
      <c r="AB152" s="15"/>
      <c r="AC152" s="15"/>
      <c r="AD152" s="15"/>
      <c r="AE152" s="15"/>
      <c r="AF152" s="15"/>
      <c r="AG152" s="15"/>
      <c r="AH152" s="15"/>
      <c r="AI152" s="15"/>
      <c r="AJ152" s="7"/>
      <c r="AL152" s="15"/>
      <c r="AM152" s="15"/>
      <c r="AN152" s="15"/>
      <c r="AO152" s="7"/>
      <c r="AQ152" s="15"/>
      <c r="AR152" s="15"/>
      <c r="AS152" s="15"/>
      <c r="AT152" s="7"/>
      <c r="AV152" s="15"/>
      <c r="AW152" s="15"/>
      <c r="AX152" s="15"/>
      <c r="AY152" s="7"/>
      <c r="BA152" s="15"/>
      <c r="BB152" s="15"/>
      <c r="BC152" s="15"/>
      <c r="BD152" s="7"/>
      <c r="BF152" s="15"/>
      <c r="BG152" s="15"/>
      <c r="BH152" s="15"/>
      <c r="BI152" s="7"/>
      <c r="BK152" s="15"/>
      <c r="BL152" s="15"/>
      <c r="BM152" s="15"/>
      <c r="BN152" s="7"/>
      <c r="BP152" s="15"/>
      <c r="BQ152" s="15"/>
      <c r="BR152" s="15"/>
      <c r="BS152" s="7"/>
      <c r="BU152" s="15"/>
      <c r="BV152" s="15"/>
      <c r="BW152" s="15"/>
      <c r="BX152" s="7"/>
      <c r="BZ152" s="15"/>
      <c r="CA152" s="15"/>
      <c r="CB152" s="15"/>
      <c r="CC152" s="7"/>
      <c r="CE152" s="15"/>
      <c r="CF152" s="15"/>
      <c r="CG152" s="15"/>
      <c r="CH152" s="7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</row>
    <row r="153" spans="2:138" x14ac:dyDescent="0.25">
      <c r="B153" s="51"/>
      <c r="C153" s="51"/>
      <c r="D153" t="s">
        <v>199</v>
      </c>
      <c r="E153" s="53">
        <f>E29</f>
        <v>101182.64</v>
      </c>
      <c r="F153" s="53">
        <f>F29</f>
        <v>114199.4</v>
      </c>
      <c r="G153" s="141">
        <f t="shared" ref="G153:G155" si="454">E153-F153</f>
        <v>-13016.759999999995</v>
      </c>
      <c r="H153" s="55">
        <f>IFERROR(G153/F153,0)</f>
        <v>-0.11398273546095684</v>
      </c>
      <c r="I153" s="41"/>
      <c r="J153" s="53">
        <f>J29</f>
        <v>408004.82</v>
      </c>
      <c r="K153" s="53">
        <f>K29</f>
        <v>478563.1</v>
      </c>
      <c r="L153" s="142">
        <f t="shared" ref="L153:L155" si="455">J153-K153</f>
        <v>-70558.27999999997</v>
      </c>
      <c r="M153" s="40">
        <f>IFERROR(L153/K153,0)</f>
        <v>-0.14743777779774489</v>
      </c>
      <c r="N153" s="41"/>
      <c r="O153" s="53">
        <f>O29</f>
        <v>589530.05000000005</v>
      </c>
      <c r="P153" s="53">
        <f>J153-O153</f>
        <v>-181525.23000000004</v>
      </c>
      <c r="Q153" s="40">
        <f>IFERROR(P153/O153,0)</f>
        <v>-0.30791514359615768</v>
      </c>
      <c r="R153" s="41"/>
      <c r="S153" s="53">
        <f>S29</f>
        <v>0</v>
      </c>
      <c r="T153" s="53">
        <f>E153-S153</f>
        <v>101182.64</v>
      </c>
      <c r="U153" s="40">
        <f>IFERROR(T153/S153,0)</f>
        <v>0</v>
      </c>
      <c r="V153" s="41"/>
      <c r="W153" s="148"/>
      <c r="X153" s="149"/>
      <c r="Y153" s="148"/>
      <c r="Z153" s="150"/>
      <c r="AB153" s="53">
        <f>AB29</f>
        <v>100279.66</v>
      </c>
      <c r="AC153" s="53">
        <f>AC29</f>
        <v>129360</v>
      </c>
      <c r="AD153" s="53">
        <f>AB153-AC153</f>
        <v>-29080.339999999997</v>
      </c>
      <c r="AE153" s="40">
        <f t="shared" ref="AE153:AE159" si="456">IFERROR(AD153/AC153,0)</f>
        <v>-0.2248016388373531</v>
      </c>
      <c r="AG153" s="53">
        <f>AG29</f>
        <v>105313.82</v>
      </c>
      <c r="AH153" s="53">
        <f>AH29</f>
        <v>120674.4</v>
      </c>
      <c r="AI153" s="53">
        <f>AG153-AH153</f>
        <v>-15360.579999999987</v>
      </c>
      <c r="AJ153" s="40">
        <f t="shared" ref="AJ153:AJ159" si="457">IFERROR(AI153/AH153,0)</f>
        <v>-0.12728946653142661</v>
      </c>
      <c r="AL153" s="53">
        <f>AL29</f>
        <v>101228.7</v>
      </c>
      <c r="AM153" s="53">
        <f>AM29</f>
        <v>114329.3</v>
      </c>
      <c r="AN153" s="53">
        <f t="shared" ref="AN153:AN159" si="458">AL153-AM153</f>
        <v>-13100.600000000006</v>
      </c>
      <c r="AO153" s="40">
        <f t="shared" ref="AO153:AO159" si="459">IFERROR((AL153/AM153)-1,0)</f>
        <v>-0.11458654955466363</v>
      </c>
      <c r="AQ153" s="53">
        <f>AQ29</f>
        <v>101182.64</v>
      </c>
      <c r="AR153" s="53">
        <f>AR29</f>
        <v>114199.4</v>
      </c>
      <c r="AS153" s="53">
        <f t="shared" ref="AS153:AS159" si="460">AQ153-AR153</f>
        <v>-13016.759999999995</v>
      </c>
      <c r="AT153" s="40">
        <f t="shared" ref="AT153:AT159" si="461">IFERROR((AQ153/AR153)-1,0)</f>
        <v>-0.11398273546095683</v>
      </c>
      <c r="AV153" s="53">
        <f>AV29</f>
        <v>-408004.82</v>
      </c>
      <c r="AW153" s="53">
        <f>AW29</f>
        <v>153269.20000000001</v>
      </c>
      <c r="AX153" s="53">
        <f t="shared" ref="AX153:AX159" si="462">AV153-AW153</f>
        <v>-561274.02</v>
      </c>
      <c r="AY153" s="40">
        <f t="shared" ref="AY153:AY159" si="463">IFERROR((AV153/AW153)-1,0)</f>
        <v>-3.6620144164646256</v>
      </c>
      <c r="BA153" s="53">
        <f>BA29</f>
        <v>0</v>
      </c>
      <c r="BB153" s="53">
        <f>BB29</f>
        <v>113778</v>
      </c>
      <c r="BC153" s="53">
        <f t="shared" ref="BC153:BC159" si="464">BA153-BB153</f>
        <v>-113778</v>
      </c>
      <c r="BD153" s="40">
        <f t="shared" ref="BD153:BD159" si="465">IFERROR((BA153/BB153)-1,0)</f>
        <v>-1</v>
      </c>
      <c r="BF153" s="53">
        <f>BF29</f>
        <v>0</v>
      </c>
      <c r="BG153" s="53">
        <f>BG29</f>
        <v>168600</v>
      </c>
      <c r="BH153" s="53">
        <f t="shared" ref="BH153:BH159" si="466">BF153-BG153</f>
        <v>-168600</v>
      </c>
      <c r="BI153" s="40">
        <f t="shared" ref="BI153:BI159" si="467">IFERROR((BF153/BG153)-1,0)</f>
        <v>-1</v>
      </c>
      <c r="BK153" s="53">
        <f>BK29</f>
        <v>0</v>
      </c>
      <c r="BL153" s="53">
        <f>BL29</f>
        <v>116487</v>
      </c>
      <c r="BM153" s="53">
        <f t="shared" ref="BM153:BM159" si="468">BK153-BL153</f>
        <v>-116487</v>
      </c>
      <c r="BN153" s="40">
        <f t="shared" ref="BN153:BN159" si="469">IFERROR((BK153/BL153)-1,0)</f>
        <v>-1</v>
      </c>
      <c r="BP153" s="53">
        <f>BP29</f>
        <v>0</v>
      </c>
      <c r="BQ153" s="53">
        <f>BQ29</f>
        <v>132404.1</v>
      </c>
      <c r="BR153" s="53">
        <f t="shared" ref="BR153:BR159" si="470">BP153-BQ153</f>
        <v>-132404.1</v>
      </c>
      <c r="BS153" s="40">
        <f t="shared" ref="BS153:BS159" si="471">IFERROR((BP153/BQ153)-1,0)</f>
        <v>-1</v>
      </c>
      <c r="BU153" s="53">
        <f>BU29</f>
        <v>0</v>
      </c>
      <c r="BV153" s="53">
        <f>BV29</f>
        <v>139791.6</v>
      </c>
      <c r="BW153" s="53">
        <f t="shared" ref="BW153:BW159" si="472">BU153-BV153</f>
        <v>-139791.6</v>
      </c>
      <c r="BX153" s="40">
        <f t="shared" ref="BX153:BX159" si="473">IFERROR((BU153/BV153)-1,0)</f>
        <v>-1</v>
      </c>
      <c r="BZ153" s="53">
        <f>BZ29</f>
        <v>0</v>
      </c>
      <c r="CA153" s="53">
        <f>CA29</f>
        <v>108520.8</v>
      </c>
      <c r="CB153" s="53">
        <f t="shared" ref="CB153:CB159" si="474">BZ153-CA153</f>
        <v>-108520.8</v>
      </c>
      <c r="CC153" s="40">
        <f t="shared" ref="CC153:CC159" si="475">IFERROR((BZ153/CA153)-1,0)</f>
        <v>-1</v>
      </c>
      <c r="CE153" s="53">
        <f>CE29</f>
        <v>0</v>
      </c>
      <c r="CF153" s="53">
        <f>CF29</f>
        <v>134691.1</v>
      </c>
      <c r="CG153" s="53">
        <f t="shared" ref="CG153:CG159" si="476">CE153-CF153</f>
        <v>-134691.1</v>
      </c>
      <c r="CH153" s="40">
        <f t="shared" ref="CH153:CH159" si="477">IFERROR((CE153/CF153)-1,0)</f>
        <v>-1</v>
      </c>
      <c r="CI153" s="7"/>
      <c r="CJ153" s="53">
        <f t="shared" ref="CJ153:CU153" si="478">CJ29</f>
        <v>100279.66</v>
      </c>
      <c r="CK153" s="53">
        <f t="shared" si="478"/>
        <v>105313.82</v>
      </c>
      <c r="CL153" s="53">
        <f t="shared" si="478"/>
        <v>101228.7</v>
      </c>
      <c r="CM153" s="53">
        <f t="shared" si="478"/>
        <v>101182.64</v>
      </c>
      <c r="CN153" s="53">
        <f t="shared" si="478"/>
        <v>-408004.82</v>
      </c>
      <c r="CO153" s="53">
        <f t="shared" si="478"/>
        <v>0</v>
      </c>
      <c r="CP153" s="53">
        <f t="shared" si="478"/>
        <v>0</v>
      </c>
      <c r="CQ153" s="53">
        <f t="shared" si="478"/>
        <v>0</v>
      </c>
      <c r="CR153" s="53">
        <f t="shared" si="478"/>
        <v>0</v>
      </c>
      <c r="CS153" s="53">
        <f t="shared" si="478"/>
        <v>0</v>
      </c>
      <c r="CT153" s="53">
        <f t="shared" si="478"/>
        <v>0</v>
      </c>
      <c r="CU153" s="53">
        <f t="shared" si="478"/>
        <v>0</v>
      </c>
      <c r="CV153" s="7"/>
      <c r="CW153" s="53">
        <f t="shared" ref="CW153:DH153" si="479">CW29</f>
        <v>148605.32</v>
      </c>
      <c r="CX153" s="53">
        <f t="shared" si="479"/>
        <v>152096.64000000001</v>
      </c>
      <c r="CY153" s="53">
        <f t="shared" si="479"/>
        <v>151579.70000000001</v>
      </c>
      <c r="CZ153" s="53">
        <f t="shared" si="479"/>
        <v>137248.39000000001</v>
      </c>
      <c r="DA153" s="53">
        <f t="shared" si="479"/>
        <v>68521.27</v>
      </c>
      <c r="DB153" s="53">
        <f t="shared" si="479"/>
        <v>81068.09</v>
      </c>
      <c r="DC153" s="53">
        <f t="shared" si="479"/>
        <v>154800.75</v>
      </c>
      <c r="DD153" s="53">
        <f t="shared" si="479"/>
        <v>17385.53</v>
      </c>
      <c r="DE153" s="53">
        <f t="shared" si="479"/>
        <v>86066.23</v>
      </c>
      <c r="DF153" s="53">
        <f t="shared" si="479"/>
        <v>88739.45</v>
      </c>
      <c r="DG153" s="53">
        <f t="shared" si="479"/>
        <v>99409.45</v>
      </c>
      <c r="DH153" s="53">
        <f t="shared" si="479"/>
        <v>71537.850000000006</v>
      </c>
      <c r="DI153" s="15"/>
      <c r="DJ153" s="53">
        <f t="shared" ref="DJ153:DU153" si="480">DJ29</f>
        <v>129360</v>
      </c>
      <c r="DK153" s="53">
        <f t="shared" si="480"/>
        <v>120674.4</v>
      </c>
      <c r="DL153" s="53">
        <f t="shared" si="480"/>
        <v>114329.3</v>
      </c>
      <c r="DM153" s="53">
        <f t="shared" si="480"/>
        <v>114199.4</v>
      </c>
      <c r="DN153" s="53">
        <f t="shared" si="480"/>
        <v>153269.20000000001</v>
      </c>
      <c r="DO153" s="53">
        <f t="shared" si="480"/>
        <v>113778</v>
      </c>
      <c r="DP153" s="53">
        <f t="shared" si="480"/>
        <v>168600</v>
      </c>
      <c r="DQ153" s="53">
        <f t="shared" si="480"/>
        <v>116487</v>
      </c>
      <c r="DR153" s="53">
        <f t="shared" si="480"/>
        <v>132404.1</v>
      </c>
      <c r="DS153" s="53">
        <f t="shared" si="480"/>
        <v>139791.6</v>
      </c>
      <c r="DT153" s="53">
        <f t="shared" si="480"/>
        <v>108520.8</v>
      </c>
      <c r="DU153" s="53">
        <f t="shared" si="480"/>
        <v>134691.1</v>
      </c>
      <c r="DV153" s="15"/>
      <c r="DW153" s="53">
        <f t="shared" ref="DW153:EH153" si="481">DW29</f>
        <v>60074.200140979003</v>
      </c>
      <c r="DX153" s="53">
        <f t="shared" si="481"/>
        <v>61392.259200000997</v>
      </c>
      <c r="DY153" s="53">
        <f t="shared" si="481"/>
        <v>62563.867262565</v>
      </c>
      <c r="DZ153" s="53">
        <f t="shared" si="481"/>
        <v>66664.495200000994</v>
      </c>
      <c r="EA153" s="53">
        <f t="shared" si="481"/>
        <v>64467.730199999001</v>
      </c>
      <c r="EB153" s="53">
        <f t="shared" si="481"/>
        <v>63794.055600000996</v>
      </c>
      <c r="EC153" s="53">
        <f t="shared" si="481"/>
        <v>63383.992800000997</v>
      </c>
      <c r="ED153" s="53">
        <f t="shared" si="481"/>
        <v>65434.306734566002</v>
      </c>
      <c r="EE153" s="53">
        <f t="shared" si="481"/>
        <v>63794.055663794003</v>
      </c>
      <c r="EF153" s="53">
        <f t="shared" si="481"/>
        <v>65345.766944050003</v>
      </c>
      <c r="EG153" s="53">
        <f t="shared" si="481"/>
        <v>63705.532488753001</v>
      </c>
      <c r="EH153" s="53">
        <f t="shared" si="481"/>
        <v>62680.386028966997</v>
      </c>
    </row>
    <row r="154" spans="2:138" x14ac:dyDescent="0.25">
      <c r="B154" s="51"/>
      <c r="C154" s="51"/>
      <c r="D154" t="s">
        <v>200</v>
      </c>
      <c r="E154" s="53">
        <f>E24-E25</f>
        <v>101182.64000000001</v>
      </c>
      <c r="F154" s="53">
        <f>F24-F25</f>
        <v>114199.4</v>
      </c>
      <c r="G154" s="141">
        <f t="shared" si="454"/>
        <v>-13016.75999999998</v>
      </c>
      <c r="H154" s="55">
        <f>IFERROR(G154/F154,0)</f>
        <v>-0.11398273546095672</v>
      </c>
      <c r="I154" s="41"/>
      <c r="J154" s="53">
        <f>J24-J25</f>
        <v>408004.81999999995</v>
      </c>
      <c r="K154" s="53">
        <f>K24-K25</f>
        <v>478563.10000000009</v>
      </c>
      <c r="L154" s="142">
        <f t="shared" si="455"/>
        <v>-70558.280000000144</v>
      </c>
      <c r="M154" s="40">
        <f>IFERROR(L154/K154,0)</f>
        <v>-0.14743777779774522</v>
      </c>
      <c r="N154" s="41"/>
      <c r="O154" s="53">
        <f>O24-O25</f>
        <v>589530.05000000005</v>
      </c>
      <c r="P154" s="53">
        <f>J154-O154</f>
        <v>-181525.2300000001</v>
      </c>
      <c r="Q154" s="40">
        <f>IFERROR(P154/O154,0)</f>
        <v>-0.30791514359615779</v>
      </c>
      <c r="R154" s="41"/>
      <c r="S154" s="53">
        <f>S24-S25</f>
        <v>0</v>
      </c>
      <c r="T154" s="53">
        <f>E154-S154</f>
        <v>101182.64000000001</v>
      </c>
      <c r="U154" s="40">
        <f>IFERROR(T154/S154,0)</f>
        <v>0</v>
      </c>
      <c r="V154" s="41"/>
      <c r="W154" s="148"/>
      <c r="X154" s="149"/>
      <c r="Y154" s="148"/>
      <c r="Z154" s="150"/>
      <c r="AB154" s="53">
        <f>AB24-AB25</f>
        <v>100279.66</v>
      </c>
      <c r="AC154" s="53">
        <f>AC26-AC27</f>
        <v>0</v>
      </c>
      <c r="AD154" s="53">
        <f>AB154-AC154</f>
        <v>100279.66</v>
      </c>
      <c r="AE154" s="40">
        <f t="shared" si="456"/>
        <v>0</v>
      </c>
      <c r="AG154" s="53">
        <f>AG24-AG25</f>
        <v>105313.82</v>
      </c>
      <c r="AH154" s="53">
        <f>AH26-AH27</f>
        <v>0</v>
      </c>
      <c r="AI154" s="53">
        <f>AG154-AH154</f>
        <v>105313.82</v>
      </c>
      <c r="AJ154" s="40">
        <f t="shared" si="457"/>
        <v>0</v>
      </c>
      <c r="AL154" s="53">
        <f>AL24-AL25</f>
        <v>101228.70000000001</v>
      </c>
      <c r="AM154" s="53">
        <f>AM26-AM27</f>
        <v>0</v>
      </c>
      <c r="AN154" s="53">
        <f t="shared" si="458"/>
        <v>101228.70000000001</v>
      </c>
      <c r="AO154" s="40">
        <f t="shared" si="459"/>
        <v>0</v>
      </c>
      <c r="AQ154" s="53">
        <f>AQ24-AQ25</f>
        <v>101182.64000000001</v>
      </c>
      <c r="AR154" s="53">
        <f>AR26-AR27</f>
        <v>0</v>
      </c>
      <c r="AS154" s="53">
        <f t="shared" si="460"/>
        <v>101182.64000000001</v>
      </c>
      <c r="AT154" s="40">
        <f t="shared" si="461"/>
        <v>0</v>
      </c>
      <c r="AV154" s="53">
        <f>AV24-AV25</f>
        <v>-408004.81999999995</v>
      </c>
      <c r="AW154" s="53">
        <f>AW26-AW27</f>
        <v>0</v>
      </c>
      <c r="AX154" s="53">
        <f t="shared" si="462"/>
        <v>-408004.81999999995</v>
      </c>
      <c r="AY154" s="40">
        <f t="shared" si="463"/>
        <v>0</v>
      </c>
      <c r="BA154" s="53">
        <f>BA24-BA25</f>
        <v>0</v>
      </c>
      <c r="BB154" s="53">
        <f>BB26-BB27</f>
        <v>0</v>
      </c>
      <c r="BC154" s="53">
        <f t="shared" si="464"/>
        <v>0</v>
      </c>
      <c r="BD154" s="40">
        <f t="shared" si="465"/>
        <v>0</v>
      </c>
      <c r="BF154" s="53">
        <f>BF24-BF25</f>
        <v>0</v>
      </c>
      <c r="BG154" s="53">
        <f>BG26-BG27</f>
        <v>0</v>
      </c>
      <c r="BH154" s="53">
        <f t="shared" si="466"/>
        <v>0</v>
      </c>
      <c r="BI154" s="40">
        <f t="shared" si="467"/>
        <v>0</v>
      </c>
      <c r="BK154" s="53">
        <f>BK24-BK25</f>
        <v>0</v>
      </c>
      <c r="BL154" s="53">
        <f>BL26-BL27</f>
        <v>0</v>
      </c>
      <c r="BM154" s="53">
        <f t="shared" si="468"/>
        <v>0</v>
      </c>
      <c r="BN154" s="40">
        <f t="shared" si="469"/>
        <v>0</v>
      </c>
      <c r="BP154" s="53">
        <f>BP24-BP25</f>
        <v>0</v>
      </c>
      <c r="BQ154" s="53">
        <f>BQ26-BQ27</f>
        <v>0</v>
      </c>
      <c r="BR154" s="53">
        <f t="shared" si="470"/>
        <v>0</v>
      </c>
      <c r="BS154" s="40">
        <f t="shared" si="471"/>
        <v>0</v>
      </c>
      <c r="BU154" s="53">
        <f>BU24-BU25</f>
        <v>0</v>
      </c>
      <c r="BV154" s="53">
        <f>BV26-BV27</f>
        <v>0</v>
      </c>
      <c r="BW154" s="53">
        <f t="shared" si="472"/>
        <v>0</v>
      </c>
      <c r="BX154" s="40">
        <f t="shared" si="473"/>
        <v>0</v>
      </c>
      <c r="BZ154" s="53">
        <f>BZ24-BZ25</f>
        <v>0</v>
      </c>
      <c r="CA154" s="53">
        <f>CA26-CA27</f>
        <v>0</v>
      </c>
      <c r="CB154" s="53">
        <f t="shared" si="474"/>
        <v>0</v>
      </c>
      <c r="CC154" s="40">
        <f t="shared" si="475"/>
        <v>0</v>
      </c>
      <c r="CE154" s="53">
        <f>CE24-CE25</f>
        <v>0</v>
      </c>
      <c r="CF154" s="53">
        <f>CF26-CF27</f>
        <v>0</v>
      </c>
      <c r="CG154" s="53">
        <f t="shared" si="476"/>
        <v>0</v>
      </c>
      <c r="CH154" s="40">
        <f t="shared" si="477"/>
        <v>0</v>
      </c>
      <c r="CI154" s="7"/>
      <c r="CJ154" s="53">
        <f t="shared" ref="CJ154:CU154" si="482">CJ24-CJ25</f>
        <v>100279.66</v>
      </c>
      <c r="CK154" s="53">
        <f t="shared" si="482"/>
        <v>105313.82</v>
      </c>
      <c r="CL154" s="53">
        <f t="shared" si="482"/>
        <v>101228.70000000001</v>
      </c>
      <c r="CM154" s="53">
        <f t="shared" si="482"/>
        <v>101182.64000000001</v>
      </c>
      <c r="CN154" s="53">
        <f t="shared" si="482"/>
        <v>-408004.81999999995</v>
      </c>
      <c r="CO154" s="53">
        <f t="shared" si="482"/>
        <v>0</v>
      </c>
      <c r="CP154" s="53">
        <f t="shared" si="482"/>
        <v>0</v>
      </c>
      <c r="CQ154" s="53">
        <f t="shared" si="482"/>
        <v>0</v>
      </c>
      <c r="CR154" s="53">
        <f t="shared" si="482"/>
        <v>0</v>
      </c>
      <c r="CS154" s="53">
        <f t="shared" si="482"/>
        <v>0</v>
      </c>
      <c r="CT154" s="53">
        <f t="shared" si="482"/>
        <v>0</v>
      </c>
      <c r="CU154" s="53">
        <f t="shared" si="482"/>
        <v>0</v>
      </c>
      <c r="CV154" s="7"/>
      <c r="CW154" s="53">
        <f t="shared" ref="CW154:DH154" si="483">CW24-CW25</f>
        <v>148605.32</v>
      </c>
      <c r="CX154" s="53">
        <f t="shared" si="483"/>
        <v>152096.64000000001</v>
      </c>
      <c r="CY154" s="53">
        <f t="shared" si="483"/>
        <v>151579.70000000001</v>
      </c>
      <c r="CZ154" s="53">
        <f t="shared" si="483"/>
        <v>137248.39000000001</v>
      </c>
      <c r="DA154" s="53">
        <f t="shared" si="483"/>
        <v>68521.270000000019</v>
      </c>
      <c r="DB154" s="53">
        <f t="shared" si="483"/>
        <v>81068.09</v>
      </c>
      <c r="DC154" s="53">
        <f t="shared" si="483"/>
        <v>154800.75</v>
      </c>
      <c r="DD154" s="53">
        <f t="shared" si="483"/>
        <v>17385.53</v>
      </c>
      <c r="DE154" s="53">
        <f t="shared" si="483"/>
        <v>86066.23000000001</v>
      </c>
      <c r="DF154" s="53">
        <f t="shared" si="483"/>
        <v>88739.450000000012</v>
      </c>
      <c r="DG154" s="53">
        <f t="shared" si="483"/>
        <v>99409.450000000012</v>
      </c>
      <c r="DH154" s="53">
        <f t="shared" si="483"/>
        <v>71537.850000000006</v>
      </c>
      <c r="DI154" s="15"/>
      <c r="DJ154" s="53">
        <f t="shared" ref="DJ154:DU154" si="484">DJ24-DJ25</f>
        <v>129360</v>
      </c>
      <c r="DK154" s="53">
        <f t="shared" si="484"/>
        <v>120674.4</v>
      </c>
      <c r="DL154" s="53">
        <f t="shared" si="484"/>
        <v>114329.29999999999</v>
      </c>
      <c r="DM154" s="53">
        <f t="shared" si="484"/>
        <v>114199.4</v>
      </c>
      <c r="DN154" s="53">
        <f t="shared" si="484"/>
        <v>153269.19999999998</v>
      </c>
      <c r="DO154" s="53">
        <f t="shared" si="484"/>
        <v>113778</v>
      </c>
      <c r="DP154" s="53">
        <f t="shared" si="484"/>
        <v>168600</v>
      </c>
      <c r="DQ154" s="53">
        <f t="shared" si="484"/>
        <v>116487</v>
      </c>
      <c r="DR154" s="53">
        <f t="shared" si="484"/>
        <v>132404.1</v>
      </c>
      <c r="DS154" s="53">
        <f t="shared" si="484"/>
        <v>139791.6</v>
      </c>
      <c r="DT154" s="53">
        <f t="shared" si="484"/>
        <v>108520.80000000002</v>
      </c>
      <c r="DU154" s="53">
        <f t="shared" si="484"/>
        <v>134691.09999999998</v>
      </c>
      <c r="DV154" s="15"/>
      <c r="DW154" s="53">
        <f t="shared" ref="DW154:EH154" si="485">DW24-DW25</f>
        <v>61529.999939550005</v>
      </c>
      <c r="DX154" s="53">
        <f t="shared" si="485"/>
        <v>62880</v>
      </c>
      <c r="DY154" s="53">
        <f t="shared" si="485"/>
        <v>64080.000064080028</v>
      </c>
      <c r="DZ154" s="53">
        <f t="shared" si="485"/>
        <v>68280</v>
      </c>
      <c r="EA154" s="53">
        <f t="shared" si="485"/>
        <v>66030</v>
      </c>
      <c r="EB154" s="53">
        <f t="shared" si="485"/>
        <v>65340</v>
      </c>
      <c r="EC154" s="53">
        <f t="shared" si="485"/>
        <v>64920</v>
      </c>
      <c r="ED154" s="53">
        <f t="shared" si="485"/>
        <v>67019.99993297999</v>
      </c>
      <c r="EE154" s="53">
        <f t="shared" si="485"/>
        <v>65340.000065339962</v>
      </c>
      <c r="EF154" s="53">
        <f t="shared" si="485"/>
        <v>66930.000045119959</v>
      </c>
      <c r="EG154" s="53">
        <f t="shared" si="485"/>
        <v>65249.999988480005</v>
      </c>
      <c r="EH154" s="53">
        <f t="shared" si="485"/>
        <v>64200.000029670016</v>
      </c>
    </row>
    <row r="155" spans="2:138" x14ac:dyDescent="0.25">
      <c r="B155" s="51"/>
      <c r="C155" s="51"/>
      <c r="D155" s="151" t="s">
        <v>201</v>
      </c>
      <c r="E155" s="125">
        <f>IFERROR(E153/E$105,0)</f>
        <v>45.231399195350917</v>
      </c>
      <c r="F155" s="125">
        <f>IFERROR(F153/F$105,0)</f>
        <v>60.199999999999996</v>
      </c>
      <c r="G155" s="125">
        <f t="shared" si="454"/>
        <v>-14.968600804649078</v>
      </c>
      <c r="H155" s="55">
        <f>IFERROR(G155/F155,0)</f>
        <v>-0.24864785389782523</v>
      </c>
      <c r="I155" s="41"/>
      <c r="J155" s="125">
        <f>IFERROR(J153/J$105,0)</f>
        <v>49.750618217290572</v>
      </c>
      <c r="K155" s="125">
        <f>IFERROR(K153/K$105,0)</f>
        <v>60.893637867413155</v>
      </c>
      <c r="L155" s="127">
        <f t="shared" si="455"/>
        <v>-11.143019650122582</v>
      </c>
      <c r="M155" s="40">
        <f>IFERROR(L155/K155,0)</f>
        <v>-0.18299152490092399</v>
      </c>
      <c r="N155" s="41"/>
      <c r="O155" s="125">
        <f>IFERROR(O153/O$105,0)</f>
        <v>75.01336684056497</v>
      </c>
      <c r="P155" s="127">
        <f>J155-O155</f>
        <v>-25.262748623274398</v>
      </c>
      <c r="Q155" s="40">
        <f>IFERROR(P155/O155,0)</f>
        <v>-0.33677662645070161</v>
      </c>
      <c r="R155" s="41"/>
      <c r="S155" s="125">
        <f>IFERROR(S153/S$105,0)</f>
        <v>0</v>
      </c>
      <c r="T155" s="6">
        <f>E155-S155</f>
        <v>45.231399195350917</v>
      </c>
      <c r="U155" s="40">
        <f>IFERROR(T155/S155,0)</f>
        <v>0</v>
      </c>
      <c r="V155" s="41"/>
      <c r="W155" s="42"/>
      <c r="X155" s="43"/>
      <c r="Y155" s="42"/>
      <c r="Z155" s="44"/>
      <c r="AA155" s="151"/>
      <c r="AB155" s="127">
        <f>IFERROR(AB153/AB$98,0)</f>
        <v>0</v>
      </c>
      <c r="AC155" s="127">
        <f>IFERROR(AC153/AC$98,0)</f>
        <v>0</v>
      </c>
      <c r="AD155" s="127">
        <f>AB155-AC155</f>
        <v>0</v>
      </c>
      <c r="AE155" s="40">
        <f t="shared" si="456"/>
        <v>0</v>
      </c>
      <c r="AG155" s="127">
        <f>IFERROR(AG153/AG$98,0)</f>
        <v>0</v>
      </c>
      <c r="AH155" s="127">
        <f>IFERROR(AH153/AH$98,0)</f>
        <v>0</v>
      </c>
      <c r="AI155" s="127">
        <f>AG155-AH155</f>
        <v>0</v>
      </c>
      <c r="AJ155" s="40">
        <f t="shared" si="457"/>
        <v>0</v>
      </c>
      <c r="AL155" s="127">
        <f>IFERROR(AL153/AL$98,0)</f>
        <v>0</v>
      </c>
      <c r="AM155" s="127">
        <f>IFERROR(AM153/AM$98,0)</f>
        <v>0</v>
      </c>
      <c r="AN155" s="127">
        <f t="shared" si="458"/>
        <v>0</v>
      </c>
      <c r="AO155" s="40">
        <f t="shared" si="459"/>
        <v>0</v>
      </c>
      <c r="AQ155" s="127">
        <f>IFERROR(AQ153/AQ$98,0)</f>
        <v>0</v>
      </c>
      <c r="AR155" s="127">
        <f>IFERROR(AR153/AR$98,0)</f>
        <v>0</v>
      </c>
      <c r="AS155" s="127">
        <f t="shared" si="460"/>
        <v>0</v>
      </c>
      <c r="AT155" s="40">
        <f t="shared" si="461"/>
        <v>0</v>
      </c>
      <c r="AV155" s="127">
        <f>IFERROR(AV153/AV$98,0)</f>
        <v>0</v>
      </c>
      <c r="AW155" s="127">
        <f>IFERROR(AW153/AW$98,0)</f>
        <v>0</v>
      </c>
      <c r="AX155" s="127">
        <f t="shared" si="462"/>
        <v>0</v>
      </c>
      <c r="AY155" s="40">
        <f t="shared" si="463"/>
        <v>0</v>
      </c>
      <c r="BA155" s="127">
        <f>IFERROR(BA153/BA$98,0)</f>
        <v>0</v>
      </c>
      <c r="BB155" s="127">
        <f>IFERROR(BB153/BB$98,0)</f>
        <v>0</v>
      </c>
      <c r="BC155" s="127">
        <f t="shared" si="464"/>
        <v>0</v>
      </c>
      <c r="BD155" s="40">
        <f t="shared" si="465"/>
        <v>0</v>
      </c>
      <c r="BF155" s="127">
        <f>IFERROR(BF153/BF$98,0)</f>
        <v>0</v>
      </c>
      <c r="BG155" s="127">
        <f>IFERROR(BG153/BG$98,0)</f>
        <v>0</v>
      </c>
      <c r="BH155" s="127">
        <f t="shared" si="466"/>
        <v>0</v>
      </c>
      <c r="BI155" s="40">
        <f t="shared" si="467"/>
        <v>0</v>
      </c>
      <c r="BK155" s="127">
        <f>IFERROR(BK153/BK$98,0)</f>
        <v>0</v>
      </c>
      <c r="BL155" s="127">
        <f>IFERROR(BL153/BL$98,0)</f>
        <v>0</v>
      </c>
      <c r="BM155" s="127">
        <f t="shared" si="468"/>
        <v>0</v>
      </c>
      <c r="BN155" s="40">
        <f t="shared" si="469"/>
        <v>0</v>
      </c>
      <c r="BP155" s="127">
        <f>IFERROR(BP153/BP$98,0)</f>
        <v>0</v>
      </c>
      <c r="BQ155" s="127">
        <f>IFERROR(BQ153/BQ$98,0)</f>
        <v>0</v>
      </c>
      <c r="BR155" s="127">
        <f t="shared" si="470"/>
        <v>0</v>
      </c>
      <c r="BS155" s="40">
        <f t="shared" si="471"/>
        <v>0</v>
      </c>
      <c r="BU155" s="127">
        <f>IFERROR(BU153/BU$98,0)</f>
        <v>0</v>
      </c>
      <c r="BV155" s="127">
        <f>IFERROR(BV153/BV$98,0)</f>
        <v>0</v>
      </c>
      <c r="BW155" s="127">
        <f t="shared" si="472"/>
        <v>0</v>
      </c>
      <c r="BX155" s="40">
        <f t="shared" si="473"/>
        <v>0</v>
      </c>
      <c r="BZ155" s="127">
        <f>IFERROR(BZ153/BZ$98,0)</f>
        <v>0</v>
      </c>
      <c r="CA155" s="127">
        <f>IFERROR(CA153/CA$98,0)</f>
        <v>0</v>
      </c>
      <c r="CB155" s="127">
        <f t="shared" si="474"/>
        <v>0</v>
      </c>
      <c r="CC155" s="40">
        <f t="shared" si="475"/>
        <v>0</v>
      </c>
      <c r="CE155" s="127">
        <f>IFERROR(CE153/CE$98,0)</f>
        <v>0</v>
      </c>
      <c r="CF155" s="127">
        <f>IFERROR(CF153/CF$98,0)</f>
        <v>0</v>
      </c>
      <c r="CG155" s="127">
        <f t="shared" si="476"/>
        <v>0</v>
      </c>
      <c r="CH155" s="40">
        <f t="shared" si="477"/>
        <v>0</v>
      </c>
      <c r="CI155" s="7"/>
      <c r="CJ155" s="127">
        <f t="shared" ref="CJ155:CU156" si="486">IFERROR(CJ153/CJ$98,0)</f>
        <v>0</v>
      </c>
      <c r="CK155" s="127">
        <f t="shared" si="486"/>
        <v>0</v>
      </c>
      <c r="CL155" s="127">
        <f t="shared" si="486"/>
        <v>0</v>
      </c>
      <c r="CM155" s="127">
        <f t="shared" si="486"/>
        <v>0</v>
      </c>
      <c r="CN155" s="127">
        <f t="shared" si="486"/>
        <v>0</v>
      </c>
      <c r="CO155" s="127">
        <f t="shared" si="486"/>
        <v>0</v>
      </c>
      <c r="CP155" s="127">
        <f t="shared" si="486"/>
        <v>0</v>
      </c>
      <c r="CQ155" s="127">
        <f t="shared" si="486"/>
        <v>0</v>
      </c>
      <c r="CR155" s="127">
        <f t="shared" si="486"/>
        <v>0</v>
      </c>
      <c r="CS155" s="127">
        <f t="shared" si="486"/>
        <v>0</v>
      </c>
      <c r="CT155" s="127">
        <f t="shared" si="486"/>
        <v>0</v>
      </c>
      <c r="CU155" s="127">
        <f t="shared" si="486"/>
        <v>0</v>
      </c>
      <c r="CV155" s="7"/>
      <c r="CW155" s="127">
        <f t="shared" ref="CW155:DH156" si="487">IFERROR(CW153/CW$98,0)</f>
        <v>0</v>
      </c>
      <c r="CX155" s="127">
        <f t="shared" si="487"/>
        <v>0</v>
      </c>
      <c r="CY155" s="127">
        <f t="shared" si="487"/>
        <v>0</v>
      </c>
      <c r="CZ155" s="127">
        <f t="shared" si="487"/>
        <v>0</v>
      </c>
      <c r="DA155" s="127">
        <f t="shared" si="487"/>
        <v>0</v>
      </c>
      <c r="DB155" s="127">
        <f t="shared" si="487"/>
        <v>0</v>
      </c>
      <c r="DC155" s="127">
        <f t="shared" si="487"/>
        <v>0</v>
      </c>
      <c r="DD155" s="127">
        <f t="shared" si="487"/>
        <v>0</v>
      </c>
      <c r="DE155" s="127">
        <f t="shared" si="487"/>
        <v>0</v>
      </c>
      <c r="DF155" s="127">
        <f t="shared" si="487"/>
        <v>0</v>
      </c>
      <c r="DG155" s="127">
        <f t="shared" si="487"/>
        <v>0</v>
      </c>
      <c r="DH155" s="127">
        <f t="shared" si="487"/>
        <v>0</v>
      </c>
      <c r="DI155" s="15"/>
      <c r="DJ155" s="127">
        <f t="shared" ref="DJ155:DU156" si="488">IFERROR(DJ153/DJ$98,0)</f>
        <v>0</v>
      </c>
      <c r="DK155" s="127">
        <f t="shared" si="488"/>
        <v>0</v>
      </c>
      <c r="DL155" s="127">
        <f t="shared" si="488"/>
        <v>0</v>
      </c>
      <c r="DM155" s="127">
        <f t="shared" si="488"/>
        <v>0</v>
      </c>
      <c r="DN155" s="127">
        <f t="shared" si="488"/>
        <v>0</v>
      </c>
      <c r="DO155" s="127">
        <f t="shared" si="488"/>
        <v>0</v>
      </c>
      <c r="DP155" s="127">
        <f t="shared" si="488"/>
        <v>0</v>
      </c>
      <c r="DQ155" s="127">
        <f t="shared" si="488"/>
        <v>0</v>
      </c>
      <c r="DR155" s="127">
        <f t="shared" si="488"/>
        <v>0</v>
      </c>
      <c r="DS155" s="127">
        <f t="shared" si="488"/>
        <v>0</v>
      </c>
      <c r="DT155" s="127">
        <f t="shared" si="488"/>
        <v>0</v>
      </c>
      <c r="DU155" s="127">
        <f t="shared" si="488"/>
        <v>0</v>
      </c>
      <c r="DV155" s="15"/>
      <c r="DW155" s="127">
        <f t="shared" ref="DW155:EH156" si="489">IFERROR(DW153/DW$98,0)</f>
        <v>0</v>
      </c>
      <c r="DX155" s="127">
        <f t="shared" si="489"/>
        <v>0</v>
      </c>
      <c r="DY155" s="127">
        <f t="shared" si="489"/>
        <v>0</v>
      </c>
      <c r="DZ155" s="127">
        <f t="shared" si="489"/>
        <v>0</v>
      </c>
      <c r="EA155" s="127">
        <f t="shared" si="489"/>
        <v>0</v>
      </c>
      <c r="EB155" s="127">
        <f t="shared" si="489"/>
        <v>0</v>
      </c>
      <c r="EC155" s="127">
        <f t="shared" si="489"/>
        <v>0</v>
      </c>
      <c r="ED155" s="127">
        <f t="shared" si="489"/>
        <v>0</v>
      </c>
      <c r="EE155" s="127">
        <f t="shared" si="489"/>
        <v>0</v>
      </c>
      <c r="EF155" s="127">
        <f t="shared" si="489"/>
        <v>0</v>
      </c>
      <c r="EG155" s="127">
        <f t="shared" si="489"/>
        <v>0</v>
      </c>
      <c r="EH155" s="127">
        <f t="shared" si="489"/>
        <v>0</v>
      </c>
    </row>
    <row r="156" spans="2:138" x14ac:dyDescent="0.25">
      <c r="B156" s="51"/>
      <c r="C156" s="51"/>
      <c r="D156" s="151" t="s">
        <v>202</v>
      </c>
      <c r="E156" s="125">
        <f>IFERROR(E154/E$105,0)</f>
        <v>45.231399195350924</v>
      </c>
      <c r="F156" s="125">
        <f>IFERROR(F154/F$105,0)</f>
        <v>60.199999999999996</v>
      </c>
      <c r="G156" s="125">
        <f>E156-F156</f>
        <v>-14.968600804649071</v>
      </c>
      <c r="H156" s="55">
        <f>IFERROR(G156/F156,0)</f>
        <v>-0.24864785389782512</v>
      </c>
      <c r="I156" s="41"/>
      <c r="J156" s="125">
        <f>IFERROR(J154/J$105,0)</f>
        <v>49.750618217290565</v>
      </c>
      <c r="K156" s="125">
        <f>IFERROR(K154/K$105,0)</f>
        <v>60.893637867413169</v>
      </c>
      <c r="L156" s="127">
        <f>J156-K156</f>
        <v>-11.143019650122604</v>
      </c>
      <c r="M156" s="40">
        <f>IFERROR(L156/K156,0)</f>
        <v>-0.1829915249009243</v>
      </c>
      <c r="N156" s="41"/>
      <c r="O156" s="125">
        <f>IFERROR(O154/O$105,0)</f>
        <v>75.01336684056497</v>
      </c>
      <c r="P156" s="127">
        <f>J156-O156</f>
        <v>-25.262748623274405</v>
      </c>
      <c r="Q156" s="40">
        <f>IFERROR(P156/O156,0)</f>
        <v>-0.33677662645070172</v>
      </c>
      <c r="R156" s="41"/>
      <c r="S156" s="125">
        <f>IFERROR(S154/S$105,0)</f>
        <v>0</v>
      </c>
      <c r="T156" s="6">
        <f>E156-S156</f>
        <v>45.231399195350924</v>
      </c>
      <c r="U156" s="40">
        <f>IFERROR(T156/S156,0)</f>
        <v>0</v>
      </c>
      <c r="V156" s="41"/>
      <c r="W156" s="42"/>
      <c r="X156" s="43"/>
      <c r="Y156" s="42"/>
      <c r="Z156" s="44"/>
      <c r="AA156" s="151"/>
      <c r="AB156" s="127">
        <f>IFERROR(AB154/AB$98,0)</f>
        <v>0</v>
      </c>
      <c r="AC156" s="127">
        <f>IFERROR(AC154/AC$98,0)</f>
        <v>0</v>
      </c>
      <c r="AD156" s="127">
        <f>AB156-AC156</f>
        <v>0</v>
      </c>
      <c r="AE156" s="40">
        <f t="shared" si="456"/>
        <v>0</v>
      </c>
      <c r="AG156" s="127">
        <f>IFERROR(AG154/AG$98,0)</f>
        <v>0</v>
      </c>
      <c r="AH156" s="127">
        <f>IFERROR(AH154/AH$98,0)</f>
        <v>0</v>
      </c>
      <c r="AI156" s="127">
        <f>AG156-AH156</f>
        <v>0</v>
      </c>
      <c r="AJ156" s="40">
        <f t="shared" si="457"/>
        <v>0</v>
      </c>
      <c r="AL156" s="127">
        <f>IFERROR(AL154/AL$98,0)</f>
        <v>0</v>
      </c>
      <c r="AM156" s="127">
        <f>IFERROR(AM154/AM$98,0)</f>
        <v>0</v>
      </c>
      <c r="AN156" s="127">
        <f t="shared" si="458"/>
        <v>0</v>
      </c>
      <c r="AO156" s="40">
        <f t="shared" si="459"/>
        <v>0</v>
      </c>
      <c r="AQ156" s="127">
        <f>IFERROR(AQ154/AQ$98,0)</f>
        <v>0</v>
      </c>
      <c r="AR156" s="127">
        <f>IFERROR(AR154/AR$98,0)</f>
        <v>0</v>
      </c>
      <c r="AS156" s="127">
        <f t="shared" si="460"/>
        <v>0</v>
      </c>
      <c r="AT156" s="40">
        <f t="shared" si="461"/>
        <v>0</v>
      </c>
      <c r="AV156" s="127">
        <f>IFERROR(AV154/AV$98,0)</f>
        <v>0</v>
      </c>
      <c r="AW156" s="127">
        <f>IFERROR(AW154/AW$98,0)</f>
        <v>0</v>
      </c>
      <c r="AX156" s="127">
        <f t="shared" si="462"/>
        <v>0</v>
      </c>
      <c r="AY156" s="40">
        <f t="shared" si="463"/>
        <v>0</v>
      </c>
      <c r="BA156" s="127">
        <f>IFERROR(BA154/BA$98,0)</f>
        <v>0</v>
      </c>
      <c r="BB156" s="127">
        <f>IFERROR(BB154/BB$98,0)</f>
        <v>0</v>
      </c>
      <c r="BC156" s="127">
        <f t="shared" si="464"/>
        <v>0</v>
      </c>
      <c r="BD156" s="40">
        <f t="shared" si="465"/>
        <v>0</v>
      </c>
      <c r="BF156" s="127">
        <f>IFERROR(BF154/BF$98,0)</f>
        <v>0</v>
      </c>
      <c r="BG156" s="127">
        <f>IFERROR(BG154/BG$98,0)</f>
        <v>0</v>
      </c>
      <c r="BH156" s="127">
        <f t="shared" si="466"/>
        <v>0</v>
      </c>
      <c r="BI156" s="40">
        <f t="shared" si="467"/>
        <v>0</v>
      </c>
      <c r="BK156" s="127">
        <f>IFERROR(BK154/BK$98,0)</f>
        <v>0</v>
      </c>
      <c r="BL156" s="127">
        <f>IFERROR(BL154/BL$98,0)</f>
        <v>0</v>
      </c>
      <c r="BM156" s="127">
        <f t="shared" si="468"/>
        <v>0</v>
      </c>
      <c r="BN156" s="40">
        <f t="shared" si="469"/>
        <v>0</v>
      </c>
      <c r="BP156" s="127">
        <f>IFERROR(BP154/BP$98,0)</f>
        <v>0</v>
      </c>
      <c r="BQ156" s="127">
        <f>IFERROR(BQ154/BQ$98,0)</f>
        <v>0</v>
      </c>
      <c r="BR156" s="127">
        <f t="shared" si="470"/>
        <v>0</v>
      </c>
      <c r="BS156" s="40">
        <f t="shared" si="471"/>
        <v>0</v>
      </c>
      <c r="BU156" s="127">
        <f>IFERROR(BU154/BU$98,0)</f>
        <v>0</v>
      </c>
      <c r="BV156" s="127">
        <f>IFERROR(BV154/BV$98,0)</f>
        <v>0</v>
      </c>
      <c r="BW156" s="127">
        <f t="shared" si="472"/>
        <v>0</v>
      </c>
      <c r="BX156" s="40">
        <f t="shared" si="473"/>
        <v>0</v>
      </c>
      <c r="BZ156" s="127">
        <f>IFERROR(BZ154/BZ$98,0)</f>
        <v>0</v>
      </c>
      <c r="CA156" s="127">
        <f>IFERROR(CA154/CA$98,0)</f>
        <v>0</v>
      </c>
      <c r="CB156" s="127">
        <f t="shared" si="474"/>
        <v>0</v>
      </c>
      <c r="CC156" s="40">
        <f t="shared" si="475"/>
        <v>0</v>
      </c>
      <c r="CE156" s="127">
        <f>IFERROR(CE154/CE$98,0)</f>
        <v>0</v>
      </c>
      <c r="CF156" s="127">
        <f>IFERROR(CF154/CF$98,0)</f>
        <v>0</v>
      </c>
      <c r="CG156" s="127">
        <f t="shared" si="476"/>
        <v>0</v>
      </c>
      <c r="CH156" s="40">
        <f t="shared" si="477"/>
        <v>0</v>
      </c>
      <c r="CI156" s="7"/>
      <c r="CJ156" s="127">
        <f t="shared" si="486"/>
        <v>0</v>
      </c>
      <c r="CK156" s="127">
        <f t="shared" si="486"/>
        <v>0</v>
      </c>
      <c r="CL156" s="127">
        <f t="shared" si="486"/>
        <v>0</v>
      </c>
      <c r="CM156" s="127">
        <f t="shared" si="486"/>
        <v>0</v>
      </c>
      <c r="CN156" s="127">
        <f t="shared" si="486"/>
        <v>0</v>
      </c>
      <c r="CO156" s="127">
        <f t="shared" si="486"/>
        <v>0</v>
      </c>
      <c r="CP156" s="127">
        <f t="shared" si="486"/>
        <v>0</v>
      </c>
      <c r="CQ156" s="127">
        <f t="shared" si="486"/>
        <v>0</v>
      </c>
      <c r="CR156" s="127">
        <f t="shared" si="486"/>
        <v>0</v>
      </c>
      <c r="CS156" s="127">
        <f t="shared" si="486"/>
        <v>0</v>
      </c>
      <c r="CT156" s="127">
        <f t="shared" si="486"/>
        <v>0</v>
      </c>
      <c r="CU156" s="127">
        <f t="shared" si="486"/>
        <v>0</v>
      </c>
      <c r="CV156" s="7"/>
      <c r="CW156" s="127">
        <f t="shared" si="487"/>
        <v>0</v>
      </c>
      <c r="CX156" s="127">
        <f t="shared" si="487"/>
        <v>0</v>
      </c>
      <c r="CY156" s="127">
        <f t="shared" si="487"/>
        <v>0</v>
      </c>
      <c r="CZ156" s="127">
        <f t="shared" si="487"/>
        <v>0</v>
      </c>
      <c r="DA156" s="127">
        <f t="shared" si="487"/>
        <v>0</v>
      </c>
      <c r="DB156" s="127">
        <f t="shared" si="487"/>
        <v>0</v>
      </c>
      <c r="DC156" s="127">
        <f t="shared" si="487"/>
        <v>0</v>
      </c>
      <c r="DD156" s="127">
        <f t="shared" si="487"/>
        <v>0</v>
      </c>
      <c r="DE156" s="127">
        <f t="shared" si="487"/>
        <v>0</v>
      </c>
      <c r="DF156" s="127">
        <f t="shared" si="487"/>
        <v>0</v>
      </c>
      <c r="DG156" s="127">
        <f t="shared" si="487"/>
        <v>0</v>
      </c>
      <c r="DH156" s="127">
        <f t="shared" si="487"/>
        <v>0</v>
      </c>
      <c r="DI156" s="15"/>
      <c r="DJ156" s="127">
        <f t="shared" si="488"/>
        <v>0</v>
      </c>
      <c r="DK156" s="127">
        <f t="shared" si="488"/>
        <v>0</v>
      </c>
      <c r="DL156" s="127">
        <f t="shared" si="488"/>
        <v>0</v>
      </c>
      <c r="DM156" s="127">
        <f t="shared" si="488"/>
        <v>0</v>
      </c>
      <c r="DN156" s="127">
        <f t="shared" si="488"/>
        <v>0</v>
      </c>
      <c r="DO156" s="127">
        <f t="shared" si="488"/>
        <v>0</v>
      </c>
      <c r="DP156" s="127">
        <f t="shared" si="488"/>
        <v>0</v>
      </c>
      <c r="DQ156" s="127">
        <f t="shared" si="488"/>
        <v>0</v>
      </c>
      <c r="DR156" s="127">
        <f t="shared" si="488"/>
        <v>0</v>
      </c>
      <c r="DS156" s="127">
        <f t="shared" si="488"/>
        <v>0</v>
      </c>
      <c r="DT156" s="127">
        <f t="shared" si="488"/>
        <v>0</v>
      </c>
      <c r="DU156" s="127">
        <f t="shared" si="488"/>
        <v>0</v>
      </c>
      <c r="DV156" s="15"/>
      <c r="DW156" s="127">
        <f t="shared" si="489"/>
        <v>0</v>
      </c>
      <c r="DX156" s="127">
        <f t="shared" si="489"/>
        <v>0</v>
      </c>
      <c r="DY156" s="127">
        <f t="shared" si="489"/>
        <v>0</v>
      </c>
      <c r="DZ156" s="127">
        <f t="shared" si="489"/>
        <v>0</v>
      </c>
      <c r="EA156" s="127">
        <f t="shared" si="489"/>
        <v>0</v>
      </c>
      <c r="EB156" s="127">
        <f t="shared" si="489"/>
        <v>0</v>
      </c>
      <c r="EC156" s="127">
        <f t="shared" si="489"/>
        <v>0</v>
      </c>
      <c r="ED156" s="127">
        <f t="shared" si="489"/>
        <v>0</v>
      </c>
      <c r="EE156" s="127">
        <f t="shared" si="489"/>
        <v>0</v>
      </c>
      <c r="EF156" s="127">
        <f t="shared" si="489"/>
        <v>0</v>
      </c>
      <c r="EG156" s="127">
        <f t="shared" si="489"/>
        <v>0</v>
      </c>
      <c r="EH156" s="127">
        <f t="shared" si="489"/>
        <v>0</v>
      </c>
    </row>
    <row r="157" spans="2:138" s="40" customFormat="1" x14ac:dyDescent="0.25">
      <c r="B157" s="51"/>
      <c r="C157" s="51"/>
      <c r="D157" s="146" t="s">
        <v>203</v>
      </c>
      <c r="E157" s="55">
        <f t="shared" ref="E157:F159" si="490">IFERROR(E26/E$154,0)</f>
        <v>0</v>
      </c>
      <c r="F157" s="55">
        <f t="shared" si="490"/>
        <v>0</v>
      </c>
      <c r="G157" s="55"/>
      <c r="H157" s="55">
        <f>IFERROR(F157-E157,0)</f>
        <v>0</v>
      </c>
      <c r="I157" s="41"/>
      <c r="J157" s="55">
        <f t="shared" ref="J157:K159" si="491">IFERROR(J26/J$154,0)</f>
        <v>0</v>
      </c>
      <c r="K157" s="55">
        <f t="shared" si="491"/>
        <v>0</v>
      </c>
      <c r="M157" s="40">
        <f>IFERROR(K157-J157,0)</f>
        <v>0</v>
      </c>
      <c r="N157" s="41"/>
      <c r="O157" s="55">
        <f>IFERROR(O26/O$154,0)</f>
        <v>0</v>
      </c>
      <c r="Q157" s="40">
        <f>IFERROR(O157-J157,0)</f>
        <v>0</v>
      </c>
      <c r="R157" s="41"/>
      <c r="S157" s="55">
        <f>IFERROR(S26/S$154,0)</f>
        <v>0</v>
      </c>
      <c r="U157" s="40">
        <f>E157-S157</f>
        <v>0</v>
      </c>
      <c r="V157" s="41"/>
      <c r="W157" s="42"/>
      <c r="X157" s="43"/>
      <c r="Y157" s="42"/>
      <c r="Z157" s="44"/>
      <c r="AA157" s="147"/>
      <c r="AB157" s="40">
        <f t="shared" ref="AB157:AC159" si="492">IFERROR(AB28/AB$146,0)</f>
        <v>0</v>
      </c>
      <c r="AC157" s="40">
        <f t="shared" si="492"/>
        <v>0</v>
      </c>
      <c r="AD157" s="40">
        <f>AC157-AB157</f>
        <v>0</v>
      </c>
      <c r="AE157" s="40">
        <f t="shared" si="456"/>
        <v>0</v>
      </c>
      <c r="AG157" s="40">
        <f t="shared" ref="AG157:AH159" si="493">IFERROR(AG28/AG$146,0)</f>
        <v>0</v>
      </c>
      <c r="AH157" s="40">
        <f t="shared" si="493"/>
        <v>0</v>
      </c>
      <c r="AI157" s="40">
        <f>AH157-AG157</f>
        <v>0</v>
      </c>
      <c r="AJ157" s="40">
        <f t="shared" si="457"/>
        <v>0</v>
      </c>
      <c r="AL157" s="40">
        <f t="shared" ref="AL157:AM159" si="494">IFERROR(AL28/AL$146,0)</f>
        <v>0</v>
      </c>
      <c r="AM157" s="40">
        <f t="shared" si="494"/>
        <v>0</v>
      </c>
      <c r="AN157" s="40">
        <f t="shared" si="458"/>
        <v>0</v>
      </c>
      <c r="AO157" s="40">
        <f t="shared" si="459"/>
        <v>0</v>
      </c>
      <c r="AQ157" s="40">
        <f t="shared" ref="AQ157:AR159" si="495">IFERROR(AQ28/AQ$146,0)</f>
        <v>0</v>
      </c>
      <c r="AR157" s="40">
        <f t="shared" si="495"/>
        <v>0</v>
      </c>
      <c r="AS157" s="40">
        <f t="shared" si="460"/>
        <v>0</v>
      </c>
      <c r="AT157" s="40">
        <f t="shared" si="461"/>
        <v>0</v>
      </c>
      <c r="AV157" s="40">
        <f t="shared" ref="AV157:AW159" si="496">IFERROR(AV28/AV$146,0)</f>
        <v>0</v>
      </c>
      <c r="AW157" s="40">
        <f t="shared" si="496"/>
        <v>0</v>
      </c>
      <c r="AX157" s="40">
        <f t="shared" si="462"/>
        <v>0</v>
      </c>
      <c r="AY157" s="40">
        <f t="shared" si="463"/>
        <v>0</v>
      </c>
      <c r="BA157" s="40">
        <f t="shared" ref="BA157:BB159" si="497">IFERROR(BA28/BA$146,0)</f>
        <v>0</v>
      </c>
      <c r="BB157" s="40">
        <f t="shared" si="497"/>
        <v>0</v>
      </c>
      <c r="BC157" s="40">
        <f t="shared" si="464"/>
        <v>0</v>
      </c>
      <c r="BD157" s="40">
        <f t="shared" si="465"/>
        <v>0</v>
      </c>
      <c r="BF157" s="40">
        <f t="shared" ref="BF157:BG159" si="498">IFERROR(BF28/BF$146,0)</f>
        <v>0</v>
      </c>
      <c r="BG157" s="40">
        <f t="shared" si="498"/>
        <v>0</v>
      </c>
      <c r="BH157" s="40">
        <f t="shared" si="466"/>
        <v>0</v>
      </c>
      <c r="BI157" s="40">
        <f t="shared" si="467"/>
        <v>0</v>
      </c>
      <c r="BK157" s="40">
        <f t="shared" ref="BK157:BL159" si="499">IFERROR(BK28/BK$146,0)</f>
        <v>0</v>
      </c>
      <c r="BL157" s="40">
        <f t="shared" si="499"/>
        <v>0</v>
      </c>
      <c r="BM157" s="40">
        <f t="shared" si="468"/>
        <v>0</v>
      </c>
      <c r="BN157" s="40">
        <f t="shared" si="469"/>
        <v>0</v>
      </c>
      <c r="BP157" s="40">
        <f t="shared" ref="BP157:BQ159" si="500">IFERROR(BP28/BP$146,0)</f>
        <v>0</v>
      </c>
      <c r="BQ157" s="40">
        <f t="shared" si="500"/>
        <v>0</v>
      </c>
      <c r="BR157" s="40">
        <f t="shared" si="470"/>
        <v>0</v>
      </c>
      <c r="BS157" s="40">
        <f t="shared" si="471"/>
        <v>0</v>
      </c>
      <c r="BU157" s="40">
        <f t="shared" ref="BU157:BV159" si="501">IFERROR(BU28/BU$146,0)</f>
        <v>0</v>
      </c>
      <c r="BV157" s="40">
        <f t="shared" si="501"/>
        <v>0</v>
      </c>
      <c r="BW157" s="40">
        <f t="shared" si="472"/>
        <v>0</v>
      </c>
      <c r="BX157" s="40">
        <f t="shared" si="473"/>
        <v>0</v>
      </c>
      <c r="BZ157" s="40">
        <f t="shared" ref="BZ157:CA159" si="502">IFERROR(BZ28/BZ$146,0)</f>
        <v>0</v>
      </c>
      <c r="CA157" s="40">
        <f t="shared" si="502"/>
        <v>0</v>
      </c>
      <c r="CB157" s="40">
        <f t="shared" si="474"/>
        <v>0</v>
      </c>
      <c r="CC157" s="40">
        <f t="shared" si="475"/>
        <v>0</v>
      </c>
      <c r="CE157" s="40">
        <f t="shared" ref="CE157:CF159" si="503">IFERROR(CE28/CE$146,0)</f>
        <v>0</v>
      </c>
      <c r="CF157" s="40">
        <f t="shared" si="503"/>
        <v>0</v>
      </c>
      <c r="CG157" s="40">
        <f t="shared" si="476"/>
        <v>0</v>
      </c>
      <c r="CH157" s="40">
        <f t="shared" si="477"/>
        <v>0</v>
      </c>
      <c r="CJ157" s="40">
        <f t="shared" ref="CJ157:CU159" si="504">IFERROR(CJ28/CJ$146,0)</f>
        <v>0</v>
      </c>
      <c r="CK157" s="40">
        <f t="shared" si="504"/>
        <v>0</v>
      </c>
      <c r="CL157" s="40">
        <f t="shared" si="504"/>
        <v>0</v>
      </c>
      <c r="CM157" s="40">
        <f t="shared" si="504"/>
        <v>0</v>
      </c>
      <c r="CN157" s="40">
        <f t="shared" si="504"/>
        <v>0</v>
      </c>
      <c r="CO157" s="40">
        <f t="shared" si="504"/>
        <v>0</v>
      </c>
      <c r="CP157" s="40">
        <f t="shared" si="504"/>
        <v>0</v>
      </c>
      <c r="CQ157" s="40">
        <f t="shared" si="504"/>
        <v>0</v>
      </c>
      <c r="CR157" s="40">
        <f t="shared" si="504"/>
        <v>0</v>
      </c>
      <c r="CS157" s="40">
        <f t="shared" si="504"/>
        <v>0</v>
      </c>
      <c r="CT157" s="40">
        <f t="shared" si="504"/>
        <v>0</v>
      </c>
      <c r="CU157" s="40">
        <f t="shared" si="504"/>
        <v>0</v>
      </c>
      <c r="CW157" s="40">
        <f t="shared" ref="CW157:DH159" si="505">IFERROR(CW28/CW$146,0)</f>
        <v>0</v>
      </c>
      <c r="CX157" s="40">
        <f t="shared" si="505"/>
        <v>0</v>
      </c>
      <c r="CY157" s="40">
        <f t="shared" si="505"/>
        <v>0</v>
      </c>
      <c r="CZ157" s="40">
        <f t="shared" si="505"/>
        <v>0</v>
      </c>
      <c r="DA157" s="40">
        <f t="shared" si="505"/>
        <v>0</v>
      </c>
      <c r="DB157" s="40">
        <f t="shared" si="505"/>
        <v>0</v>
      </c>
      <c r="DC157" s="40">
        <f t="shared" si="505"/>
        <v>0</v>
      </c>
      <c r="DD157" s="40">
        <f t="shared" si="505"/>
        <v>0</v>
      </c>
      <c r="DE157" s="40">
        <f t="shared" si="505"/>
        <v>0</v>
      </c>
      <c r="DF157" s="40">
        <f t="shared" si="505"/>
        <v>0</v>
      </c>
      <c r="DG157" s="40">
        <f t="shared" si="505"/>
        <v>0</v>
      </c>
      <c r="DH157" s="40">
        <f t="shared" si="505"/>
        <v>0</v>
      </c>
      <c r="DI157" s="82"/>
      <c r="DJ157" s="40">
        <f t="shared" ref="DJ157:DU159" si="506">IFERROR(DJ28/DJ$146,0)</f>
        <v>0</v>
      </c>
      <c r="DK157" s="40">
        <f t="shared" si="506"/>
        <v>0</v>
      </c>
      <c r="DL157" s="40">
        <f t="shared" si="506"/>
        <v>0</v>
      </c>
      <c r="DM157" s="40">
        <f t="shared" si="506"/>
        <v>0</v>
      </c>
      <c r="DN157" s="40">
        <f t="shared" si="506"/>
        <v>0</v>
      </c>
      <c r="DO157" s="40">
        <f t="shared" si="506"/>
        <v>0</v>
      </c>
      <c r="DP157" s="40">
        <f t="shared" si="506"/>
        <v>0</v>
      </c>
      <c r="DQ157" s="40">
        <f t="shared" si="506"/>
        <v>0</v>
      </c>
      <c r="DR157" s="40">
        <f t="shared" si="506"/>
        <v>0</v>
      </c>
      <c r="DS157" s="40">
        <f t="shared" si="506"/>
        <v>0</v>
      </c>
      <c r="DT157" s="40">
        <f t="shared" si="506"/>
        <v>0</v>
      </c>
      <c r="DU157" s="40">
        <f t="shared" si="506"/>
        <v>0</v>
      </c>
      <c r="DV157" s="82"/>
      <c r="DW157" s="40">
        <f t="shared" ref="DW157:EH159" si="507">IFERROR(DW28/DW$146,0)</f>
        <v>0</v>
      </c>
      <c r="DX157" s="40">
        <f t="shared" si="507"/>
        <v>0</v>
      </c>
      <c r="DY157" s="40">
        <f t="shared" si="507"/>
        <v>0</v>
      </c>
      <c r="DZ157" s="40">
        <f t="shared" si="507"/>
        <v>0</v>
      </c>
      <c r="EA157" s="40">
        <f t="shared" si="507"/>
        <v>0</v>
      </c>
      <c r="EB157" s="40">
        <f t="shared" si="507"/>
        <v>0</v>
      </c>
      <c r="EC157" s="40">
        <f t="shared" si="507"/>
        <v>0</v>
      </c>
      <c r="ED157" s="40">
        <f t="shared" si="507"/>
        <v>0</v>
      </c>
      <c r="EE157" s="40">
        <f t="shared" si="507"/>
        <v>0</v>
      </c>
      <c r="EF157" s="40">
        <f t="shared" si="507"/>
        <v>0</v>
      </c>
      <c r="EG157" s="40">
        <f t="shared" si="507"/>
        <v>0</v>
      </c>
      <c r="EH157" s="40">
        <f t="shared" si="507"/>
        <v>0</v>
      </c>
    </row>
    <row r="158" spans="2:138" s="40" customFormat="1" x14ac:dyDescent="0.25">
      <c r="B158" s="51"/>
      <c r="C158" s="51"/>
      <c r="D158" s="146" t="s">
        <v>204</v>
      </c>
      <c r="E158" s="55">
        <f t="shared" si="490"/>
        <v>0</v>
      </c>
      <c r="F158" s="55">
        <f t="shared" si="490"/>
        <v>0</v>
      </c>
      <c r="G158" s="55"/>
      <c r="H158" s="55">
        <f>IFERROR(F158-E158,0)</f>
        <v>0</v>
      </c>
      <c r="I158" s="41"/>
      <c r="J158" s="55">
        <f t="shared" si="491"/>
        <v>0</v>
      </c>
      <c r="K158" s="55">
        <f t="shared" si="491"/>
        <v>0</v>
      </c>
      <c r="M158" s="40">
        <f>IFERROR(K158-J158,0)</f>
        <v>0</v>
      </c>
      <c r="N158" s="41"/>
      <c r="O158" s="55">
        <f>IFERROR(O27/O$154,0)</f>
        <v>0</v>
      </c>
      <c r="Q158" s="40">
        <f>IFERROR(O158-J158,0)</f>
        <v>0</v>
      </c>
      <c r="R158" s="41"/>
      <c r="S158" s="55">
        <f>IFERROR(S27/S$154,0)</f>
        <v>0</v>
      </c>
      <c r="U158" s="40">
        <f>E158-S158</f>
        <v>0</v>
      </c>
      <c r="V158" s="41"/>
      <c r="W158" s="42"/>
      <c r="X158" s="43"/>
      <c r="Y158" s="42"/>
      <c r="Z158" s="44"/>
      <c r="AA158" s="147"/>
      <c r="AB158" s="40">
        <f t="shared" si="492"/>
        <v>0</v>
      </c>
      <c r="AC158" s="40">
        <f t="shared" si="492"/>
        <v>0</v>
      </c>
      <c r="AD158" s="40">
        <f>AC158-AB158</f>
        <v>0</v>
      </c>
      <c r="AE158" s="40">
        <f t="shared" si="456"/>
        <v>0</v>
      </c>
      <c r="AG158" s="40">
        <f t="shared" si="493"/>
        <v>0</v>
      </c>
      <c r="AH158" s="40">
        <f t="shared" si="493"/>
        <v>0</v>
      </c>
      <c r="AI158" s="40">
        <f>AH158-AG158</f>
        <v>0</v>
      </c>
      <c r="AJ158" s="40">
        <f t="shared" si="457"/>
        <v>0</v>
      </c>
      <c r="AL158" s="40">
        <f t="shared" si="494"/>
        <v>0</v>
      </c>
      <c r="AM158" s="40">
        <f t="shared" si="494"/>
        <v>0</v>
      </c>
      <c r="AN158" s="40">
        <f t="shared" si="458"/>
        <v>0</v>
      </c>
      <c r="AO158" s="40">
        <f t="shared" si="459"/>
        <v>0</v>
      </c>
      <c r="AQ158" s="40">
        <f t="shared" si="495"/>
        <v>0</v>
      </c>
      <c r="AR158" s="40">
        <f t="shared" si="495"/>
        <v>0</v>
      </c>
      <c r="AS158" s="40">
        <f t="shared" si="460"/>
        <v>0</v>
      </c>
      <c r="AT158" s="40">
        <f t="shared" si="461"/>
        <v>0</v>
      </c>
      <c r="AV158" s="40">
        <f t="shared" si="496"/>
        <v>0</v>
      </c>
      <c r="AW158" s="40">
        <f t="shared" si="496"/>
        <v>0</v>
      </c>
      <c r="AX158" s="40">
        <f t="shared" si="462"/>
        <v>0</v>
      </c>
      <c r="AY158" s="40">
        <f t="shared" si="463"/>
        <v>0</v>
      </c>
      <c r="BA158" s="40">
        <f t="shared" si="497"/>
        <v>0</v>
      </c>
      <c r="BB158" s="40">
        <f t="shared" si="497"/>
        <v>0</v>
      </c>
      <c r="BC158" s="40">
        <f t="shared" si="464"/>
        <v>0</v>
      </c>
      <c r="BD158" s="40">
        <f t="shared" si="465"/>
        <v>0</v>
      </c>
      <c r="BF158" s="40">
        <f t="shared" si="498"/>
        <v>0</v>
      </c>
      <c r="BG158" s="40">
        <f t="shared" si="498"/>
        <v>0</v>
      </c>
      <c r="BH158" s="40">
        <f t="shared" si="466"/>
        <v>0</v>
      </c>
      <c r="BI158" s="40">
        <f t="shared" si="467"/>
        <v>0</v>
      </c>
      <c r="BK158" s="40">
        <f t="shared" si="499"/>
        <v>0</v>
      </c>
      <c r="BL158" s="40">
        <f t="shared" si="499"/>
        <v>0</v>
      </c>
      <c r="BM158" s="40">
        <f t="shared" si="468"/>
        <v>0</v>
      </c>
      <c r="BN158" s="40">
        <f t="shared" si="469"/>
        <v>0</v>
      </c>
      <c r="BP158" s="40">
        <f t="shared" si="500"/>
        <v>0</v>
      </c>
      <c r="BQ158" s="40">
        <f t="shared" si="500"/>
        <v>0</v>
      </c>
      <c r="BR158" s="40">
        <f t="shared" si="470"/>
        <v>0</v>
      </c>
      <c r="BS158" s="40">
        <f t="shared" si="471"/>
        <v>0</v>
      </c>
      <c r="BU158" s="40">
        <f t="shared" si="501"/>
        <v>0</v>
      </c>
      <c r="BV158" s="40">
        <f t="shared" si="501"/>
        <v>0</v>
      </c>
      <c r="BW158" s="40">
        <f t="shared" si="472"/>
        <v>0</v>
      </c>
      <c r="BX158" s="40">
        <f t="shared" si="473"/>
        <v>0</v>
      </c>
      <c r="BZ158" s="40">
        <f t="shared" si="502"/>
        <v>0</v>
      </c>
      <c r="CA158" s="40">
        <f t="shared" si="502"/>
        <v>0</v>
      </c>
      <c r="CB158" s="40">
        <f t="shared" si="474"/>
        <v>0</v>
      </c>
      <c r="CC158" s="40">
        <f t="shared" si="475"/>
        <v>0</v>
      </c>
      <c r="CE158" s="40">
        <f t="shared" si="503"/>
        <v>0</v>
      </c>
      <c r="CF158" s="40">
        <f t="shared" si="503"/>
        <v>0</v>
      </c>
      <c r="CG158" s="40">
        <f t="shared" si="476"/>
        <v>0</v>
      </c>
      <c r="CH158" s="40">
        <f t="shared" si="477"/>
        <v>0</v>
      </c>
      <c r="CJ158" s="40">
        <f t="shared" si="504"/>
        <v>0</v>
      </c>
      <c r="CK158" s="40">
        <f t="shared" si="504"/>
        <v>0</v>
      </c>
      <c r="CL158" s="40">
        <f t="shared" si="504"/>
        <v>0</v>
      </c>
      <c r="CM158" s="40">
        <f t="shared" si="504"/>
        <v>0</v>
      </c>
      <c r="CN158" s="40">
        <f t="shared" si="504"/>
        <v>0</v>
      </c>
      <c r="CO158" s="40">
        <f t="shared" si="504"/>
        <v>0</v>
      </c>
      <c r="CP158" s="40">
        <f t="shared" si="504"/>
        <v>0</v>
      </c>
      <c r="CQ158" s="40">
        <f t="shared" si="504"/>
        <v>0</v>
      </c>
      <c r="CR158" s="40">
        <f t="shared" si="504"/>
        <v>0</v>
      </c>
      <c r="CS158" s="40">
        <f t="shared" si="504"/>
        <v>0</v>
      </c>
      <c r="CT158" s="40">
        <f t="shared" si="504"/>
        <v>0</v>
      </c>
      <c r="CU158" s="40">
        <f t="shared" si="504"/>
        <v>0</v>
      </c>
      <c r="CW158" s="40">
        <f t="shared" si="505"/>
        <v>0</v>
      </c>
      <c r="CX158" s="40">
        <f t="shared" si="505"/>
        <v>0</v>
      </c>
      <c r="CY158" s="40">
        <f t="shared" si="505"/>
        <v>0</v>
      </c>
      <c r="CZ158" s="40">
        <f t="shared" si="505"/>
        <v>0</v>
      </c>
      <c r="DA158" s="40">
        <f t="shared" si="505"/>
        <v>0</v>
      </c>
      <c r="DB158" s="40">
        <f t="shared" si="505"/>
        <v>0</v>
      </c>
      <c r="DC158" s="40">
        <f t="shared" si="505"/>
        <v>0</v>
      </c>
      <c r="DD158" s="40">
        <f t="shared" si="505"/>
        <v>0</v>
      </c>
      <c r="DE158" s="40">
        <f t="shared" si="505"/>
        <v>0</v>
      </c>
      <c r="DF158" s="40">
        <f t="shared" si="505"/>
        <v>0</v>
      </c>
      <c r="DG158" s="40">
        <f t="shared" si="505"/>
        <v>0</v>
      </c>
      <c r="DH158" s="40">
        <f t="shared" si="505"/>
        <v>0</v>
      </c>
      <c r="DI158" s="82"/>
      <c r="DJ158" s="40">
        <f t="shared" si="506"/>
        <v>0</v>
      </c>
      <c r="DK158" s="40">
        <f t="shared" si="506"/>
        <v>0</v>
      </c>
      <c r="DL158" s="40">
        <f t="shared" si="506"/>
        <v>0</v>
      </c>
      <c r="DM158" s="40">
        <f t="shared" si="506"/>
        <v>0</v>
      </c>
      <c r="DN158" s="40">
        <f t="shared" si="506"/>
        <v>0</v>
      </c>
      <c r="DO158" s="40">
        <f t="shared" si="506"/>
        <v>0</v>
      </c>
      <c r="DP158" s="40">
        <f t="shared" si="506"/>
        <v>0</v>
      </c>
      <c r="DQ158" s="40">
        <f t="shared" si="506"/>
        <v>0</v>
      </c>
      <c r="DR158" s="40">
        <f t="shared" si="506"/>
        <v>0</v>
      </c>
      <c r="DS158" s="40">
        <f t="shared" si="506"/>
        <v>0</v>
      </c>
      <c r="DT158" s="40">
        <f t="shared" si="506"/>
        <v>0</v>
      </c>
      <c r="DU158" s="40">
        <f t="shared" si="506"/>
        <v>0</v>
      </c>
      <c r="DV158" s="82"/>
      <c r="DW158" s="40">
        <f t="shared" si="507"/>
        <v>0</v>
      </c>
      <c r="DX158" s="40">
        <f t="shared" si="507"/>
        <v>0</v>
      </c>
      <c r="DY158" s="40">
        <f t="shared" si="507"/>
        <v>0</v>
      </c>
      <c r="DZ158" s="40">
        <f t="shared" si="507"/>
        <v>0</v>
      </c>
      <c r="EA158" s="40">
        <f t="shared" si="507"/>
        <v>0</v>
      </c>
      <c r="EB158" s="40">
        <f t="shared" si="507"/>
        <v>0</v>
      </c>
      <c r="EC158" s="40">
        <f t="shared" si="507"/>
        <v>0</v>
      </c>
      <c r="ED158" s="40">
        <f t="shared" si="507"/>
        <v>0</v>
      </c>
      <c r="EE158" s="40">
        <f t="shared" si="507"/>
        <v>0</v>
      </c>
      <c r="EF158" s="40">
        <f t="shared" si="507"/>
        <v>0</v>
      </c>
      <c r="EG158" s="40">
        <f t="shared" si="507"/>
        <v>0</v>
      </c>
      <c r="EH158" s="40">
        <f t="shared" si="507"/>
        <v>0</v>
      </c>
    </row>
    <row r="159" spans="2:138" s="40" customFormat="1" x14ac:dyDescent="0.25">
      <c r="B159" s="51"/>
      <c r="C159" s="51"/>
      <c r="D159" s="146" t="s">
        <v>205</v>
      </c>
      <c r="E159" s="55">
        <f t="shared" si="490"/>
        <v>0</v>
      </c>
      <c r="F159" s="55">
        <f t="shared" si="490"/>
        <v>0</v>
      </c>
      <c r="G159" s="55"/>
      <c r="H159" s="55">
        <f>IFERROR(F159-E159,0)</f>
        <v>0</v>
      </c>
      <c r="I159" s="41"/>
      <c r="J159" s="55">
        <f t="shared" si="491"/>
        <v>0</v>
      </c>
      <c r="K159" s="55">
        <f t="shared" si="491"/>
        <v>0</v>
      </c>
      <c r="M159" s="40">
        <f>IFERROR(K159-J159,0)</f>
        <v>0</v>
      </c>
      <c r="N159" s="41"/>
      <c r="O159" s="55">
        <f>IFERROR(O28/O$154,0)</f>
        <v>0</v>
      </c>
      <c r="Q159" s="40">
        <f>IFERROR(O159-J159,0)</f>
        <v>0</v>
      </c>
      <c r="R159" s="41"/>
      <c r="S159" s="55">
        <f>IFERROR(S28/S$154,0)</f>
        <v>0</v>
      </c>
      <c r="U159" s="40">
        <f>E159-S159</f>
        <v>0</v>
      </c>
      <c r="V159" s="41"/>
      <c r="W159" s="42"/>
      <c r="X159" s="43"/>
      <c r="Y159" s="42"/>
      <c r="Z159" s="44"/>
      <c r="AA159" s="147"/>
      <c r="AB159" s="40">
        <f t="shared" si="492"/>
        <v>0</v>
      </c>
      <c r="AC159" s="40">
        <f t="shared" si="492"/>
        <v>0</v>
      </c>
      <c r="AD159" s="40">
        <f>AC159-AB159</f>
        <v>0</v>
      </c>
      <c r="AE159" s="40">
        <f t="shared" si="456"/>
        <v>0</v>
      </c>
      <c r="AG159" s="40">
        <f t="shared" si="493"/>
        <v>0</v>
      </c>
      <c r="AH159" s="40">
        <f t="shared" si="493"/>
        <v>0</v>
      </c>
      <c r="AI159" s="40">
        <f>AH159-AG159</f>
        <v>0</v>
      </c>
      <c r="AJ159" s="40">
        <f t="shared" si="457"/>
        <v>0</v>
      </c>
      <c r="AL159" s="40">
        <f t="shared" si="494"/>
        <v>0</v>
      </c>
      <c r="AM159" s="40">
        <f t="shared" si="494"/>
        <v>0</v>
      </c>
      <c r="AN159" s="40">
        <f t="shared" si="458"/>
        <v>0</v>
      </c>
      <c r="AO159" s="40">
        <f t="shared" si="459"/>
        <v>0</v>
      </c>
      <c r="AQ159" s="40">
        <f t="shared" si="495"/>
        <v>0</v>
      </c>
      <c r="AR159" s="40">
        <f t="shared" si="495"/>
        <v>0</v>
      </c>
      <c r="AS159" s="40">
        <f t="shared" si="460"/>
        <v>0</v>
      </c>
      <c r="AT159" s="40">
        <f t="shared" si="461"/>
        <v>0</v>
      </c>
      <c r="AV159" s="40">
        <f t="shared" si="496"/>
        <v>0</v>
      </c>
      <c r="AW159" s="40">
        <f t="shared" si="496"/>
        <v>0</v>
      </c>
      <c r="AX159" s="40">
        <f t="shared" si="462"/>
        <v>0</v>
      </c>
      <c r="AY159" s="40">
        <f t="shared" si="463"/>
        <v>0</v>
      </c>
      <c r="BA159" s="40">
        <f t="shared" si="497"/>
        <v>0</v>
      </c>
      <c r="BB159" s="40">
        <f t="shared" si="497"/>
        <v>0</v>
      </c>
      <c r="BC159" s="40">
        <f t="shared" si="464"/>
        <v>0</v>
      </c>
      <c r="BD159" s="40">
        <f t="shared" si="465"/>
        <v>0</v>
      </c>
      <c r="BF159" s="40">
        <f t="shared" si="498"/>
        <v>0</v>
      </c>
      <c r="BG159" s="40">
        <f t="shared" si="498"/>
        <v>0</v>
      </c>
      <c r="BH159" s="40">
        <f t="shared" si="466"/>
        <v>0</v>
      </c>
      <c r="BI159" s="40">
        <f t="shared" si="467"/>
        <v>0</v>
      </c>
      <c r="BK159" s="40">
        <f t="shared" si="499"/>
        <v>0</v>
      </c>
      <c r="BL159" s="40">
        <f t="shared" si="499"/>
        <v>0</v>
      </c>
      <c r="BM159" s="40">
        <f t="shared" si="468"/>
        <v>0</v>
      </c>
      <c r="BN159" s="40">
        <f t="shared" si="469"/>
        <v>0</v>
      </c>
      <c r="BP159" s="40">
        <f t="shared" si="500"/>
        <v>0</v>
      </c>
      <c r="BQ159" s="40">
        <f t="shared" si="500"/>
        <v>0</v>
      </c>
      <c r="BR159" s="40">
        <f t="shared" si="470"/>
        <v>0</v>
      </c>
      <c r="BS159" s="40">
        <f t="shared" si="471"/>
        <v>0</v>
      </c>
      <c r="BU159" s="40">
        <f t="shared" si="501"/>
        <v>0</v>
      </c>
      <c r="BV159" s="40">
        <f t="shared" si="501"/>
        <v>0</v>
      </c>
      <c r="BW159" s="40">
        <f t="shared" si="472"/>
        <v>0</v>
      </c>
      <c r="BX159" s="40">
        <f t="shared" si="473"/>
        <v>0</v>
      </c>
      <c r="BZ159" s="40">
        <f t="shared" si="502"/>
        <v>0</v>
      </c>
      <c r="CA159" s="40">
        <f t="shared" si="502"/>
        <v>0</v>
      </c>
      <c r="CB159" s="40">
        <f t="shared" si="474"/>
        <v>0</v>
      </c>
      <c r="CC159" s="40">
        <f t="shared" si="475"/>
        <v>0</v>
      </c>
      <c r="CE159" s="40">
        <f t="shared" si="503"/>
        <v>0</v>
      </c>
      <c r="CF159" s="40">
        <f t="shared" si="503"/>
        <v>0</v>
      </c>
      <c r="CG159" s="40">
        <f t="shared" si="476"/>
        <v>0</v>
      </c>
      <c r="CH159" s="40">
        <f t="shared" si="477"/>
        <v>0</v>
      </c>
      <c r="CJ159" s="40">
        <f t="shared" si="504"/>
        <v>0</v>
      </c>
      <c r="CK159" s="40">
        <f t="shared" si="504"/>
        <v>0</v>
      </c>
      <c r="CL159" s="40">
        <f t="shared" si="504"/>
        <v>0</v>
      </c>
      <c r="CM159" s="40">
        <f t="shared" si="504"/>
        <v>0</v>
      </c>
      <c r="CN159" s="40">
        <f t="shared" si="504"/>
        <v>0</v>
      </c>
      <c r="CO159" s="40">
        <f t="shared" si="504"/>
        <v>0</v>
      </c>
      <c r="CP159" s="40">
        <f t="shared" si="504"/>
        <v>0</v>
      </c>
      <c r="CQ159" s="40">
        <f t="shared" si="504"/>
        <v>0</v>
      </c>
      <c r="CR159" s="40">
        <f t="shared" si="504"/>
        <v>0</v>
      </c>
      <c r="CS159" s="40">
        <f t="shared" si="504"/>
        <v>0</v>
      </c>
      <c r="CT159" s="40">
        <f t="shared" si="504"/>
        <v>0</v>
      </c>
      <c r="CU159" s="40">
        <f t="shared" si="504"/>
        <v>0</v>
      </c>
      <c r="CW159" s="40">
        <f t="shared" si="505"/>
        <v>0</v>
      </c>
      <c r="CX159" s="40">
        <f t="shared" si="505"/>
        <v>0</v>
      </c>
      <c r="CY159" s="40">
        <f t="shared" si="505"/>
        <v>0</v>
      </c>
      <c r="CZ159" s="40">
        <f t="shared" si="505"/>
        <v>0</v>
      </c>
      <c r="DA159" s="40">
        <f t="shared" si="505"/>
        <v>0</v>
      </c>
      <c r="DB159" s="40">
        <f t="shared" si="505"/>
        <v>0</v>
      </c>
      <c r="DC159" s="40">
        <f t="shared" si="505"/>
        <v>0</v>
      </c>
      <c r="DD159" s="40">
        <f t="shared" si="505"/>
        <v>0</v>
      </c>
      <c r="DE159" s="40">
        <f t="shared" si="505"/>
        <v>0</v>
      </c>
      <c r="DF159" s="40">
        <f t="shared" si="505"/>
        <v>0</v>
      </c>
      <c r="DG159" s="40">
        <f t="shared" si="505"/>
        <v>0</v>
      </c>
      <c r="DH159" s="40">
        <f t="shared" si="505"/>
        <v>0</v>
      </c>
      <c r="DI159" s="82"/>
      <c r="DJ159" s="40">
        <f t="shared" si="506"/>
        <v>0</v>
      </c>
      <c r="DK159" s="40">
        <f t="shared" si="506"/>
        <v>0</v>
      </c>
      <c r="DL159" s="40">
        <f t="shared" si="506"/>
        <v>0</v>
      </c>
      <c r="DM159" s="40">
        <f t="shared" si="506"/>
        <v>0</v>
      </c>
      <c r="DN159" s="40">
        <f t="shared" si="506"/>
        <v>0</v>
      </c>
      <c r="DO159" s="40">
        <f t="shared" si="506"/>
        <v>0</v>
      </c>
      <c r="DP159" s="40">
        <f t="shared" si="506"/>
        <v>0</v>
      </c>
      <c r="DQ159" s="40">
        <f t="shared" si="506"/>
        <v>0</v>
      </c>
      <c r="DR159" s="40">
        <f t="shared" si="506"/>
        <v>0</v>
      </c>
      <c r="DS159" s="40">
        <f t="shared" si="506"/>
        <v>0</v>
      </c>
      <c r="DT159" s="40">
        <f t="shared" si="506"/>
        <v>0</v>
      </c>
      <c r="DU159" s="40">
        <f t="shared" si="506"/>
        <v>0</v>
      </c>
      <c r="DV159" s="82"/>
      <c r="DW159" s="40">
        <f t="shared" si="507"/>
        <v>0</v>
      </c>
      <c r="DX159" s="40">
        <f t="shared" si="507"/>
        <v>0</v>
      </c>
      <c r="DY159" s="40">
        <f t="shared" si="507"/>
        <v>0</v>
      </c>
      <c r="DZ159" s="40">
        <f t="shared" si="507"/>
        <v>0</v>
      </c>
      <c r="EA159" s="40">
        <f t="shared" si="507"/>
        <v>0</v>
      </c>
      <c r="EB159" s="40">
        <f t="shared" si="507"/>
        <v>0</v>
      </c>
      <c r="EC159" s="40">
        <f t="shared" si="507"/>
        <v>0</v>
      </c>
      <c r="ED159" s="40">
        <f t="shared" si="507"/>
        <v>0</v>
      </c>
      <c r="EE159" s="40">
        <f t="shared" si="507"/>
        <v>0</v>
      </c>
      <c r="EF159" s="40">
        <f t="shared" si="507"/>
        <v>0</v>
      </c>
      <c r="EG159" s="40">
        <f t="shared" si="507"/>
        <v>0</v>
      </c>
      <c r="EH159" s="40">
        <f t="shared" si="507"/>
        <v>0</v>
      </c>
    </row>
    <row r="160" spans="2:138" x14ac:dyDescent="0.25">
      <c r="B160" s="51"/>
      <c r="C160" s="51"/>
      <c r="E160" s="15"/>
      <c r="F160" s="15"/>
      <c r="G160" s="15"/>
      <c r="H160" s="138"/>
      <c r="I160" s="41"/>
      <c r="J160" s="15"/>
      <c r="K160" s="15"/>
      <c r="L160" s="15"/>
      <c r="N160" s="41"/>
      <c r="O160" s="15"/>
      <c r="P160" s="15"/>
      <c r="R160" s="41"/>
      <c r="S160" s="15"/>
      <c r="T160" s="15"/>
      <c r="U160" s="7"/>
      <c r="V160" s="41"/>
      <c r="W160" s="48"/>
      <c r="X160" s="49"/>
      <c r="Y160" s="48"/>
      <c r="Z160" s="50"/>
      <c r="AA160" s="7"/>
      <c r="AB160" s="7"/>
      <c r="AC160" s="7"/>
      <c r="AD160" s="7"/>
      <c r="AE160" s="7"/>
      <c r="AG160" s="15"/>
      <c r="AH160" s="15"/>
      <c r="AI160" s="15"/>
      <c r="AJ160" s="7"/>
      <c r="AL160" s="15"/>
      <c r="AM160" s="15"/>
      <c r="AN160" s="15"/>
      <c r="AO160" s="7"/>
      <c r="AQ160" s="15"/>
      <c r="AR160" s="15"/>
      <c r="AS160" s="15"/>
      <c r="AT160" s="7"/>
      <c r="AV160" s="15"/>
      <c r="AW160" s="15"/>
      <c r="AX160" s="15"/>
      <c r="AY160" s="7"/>
      <c r="BA160" s="15"/>
      <c r="BB160" s="15"/>
      <c r="BC160" s="15"/>
      <c r="BD160" s="7"/>
      <c r="BF160" s="15"/>
      <c r="BG160" s="15"/>
      <c r="BH160" s="15"/>
      <c r="BI160" s="7"/>
      <c r="BK160" s="15"/>
      <c r="BL160" s="15"/>
      <c r="BM160" s="15"/>
      <c r="BN160" s="7"/>
      <c r="BP160" s="15"/>
      <c r="BQ160" s="15"/>
      <c r="BR160" s="15"/>
      <c r="BS160" s="7"/>
      <c r="BU160" s="15"/>
      <c r="BV160" s="15"/>
      <c r="BW160" s="15"/>
      <c r="BX160" s="7"/>
      <c r="BZ160" s="15"/>
      <c r="CA160" s="15"/>
      <c r="CB160" s="15"/>
      <c r="CC160" s="7"/>
      <c r="CE160" s="15"/>
      <c r="CF160" s="15"/>
      <c r="CG160" s="15"/>
      <c r="CH160" s="7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</row>
    <row r="161" spans="2:138" s="156" customFormat="1" x14ac:dyDescent="0.25">
      <c r="B161" s="51"/>
      <c r="C161" s="51"/>
      <c r="D161" s="154" t="s">
        <v>206</v>
      </c>
      <c r="E161" s="55">
        <f>IFERROR(E31/(E35),0)</f>
        <v>-6.3329452105417905E-2</v>
      </c>
      <c r="F161" s="55">
        <f>IFERROR(F31/(F35),0)</f>
        <v>3.2869467904648106E-2</v>
      </c>
      <c r="G161" s="55"/>
      <c r="H161" s="55">
        <f>F161-E161</f>
        <v>9.6198920010066011E-2</v>
      </c>
      <c r="I161" s="155"/>
      <c r="J161" s="40">
        <f>IFERROR(J31/(J35),0)</f>
        <v>-1.5453740037971108E-2</v>
      </c>
      <c r="K161" s="40">
        <f>IFERROR(K31/(K35),0)</f>
        <v>3.2721095627331873E-2</v>
      </c>
      <c r="L161" s="40"/>
      <c r="M161" s="40">
        <f>K161-J161</f>
        <v>4.8174835665302979E-2</v>
      </c>
      <c r="N161" s="155"/>
      <c r="O161" s="40">
        <f>IFERROR(O31/(O35),0)</f>
        <v>2.930819142216054E-2</v>
      </c>
      <c r="P161" s="40"/>
      <c r="Q161" s="40">
        <f>O161-J161</f>
        <v>4.4761931460131646E-2</v>
      </c>
      <c r="R161" s="155"/>
      <c r="S161" s="40">
        <f>IFERROR(S31/(S35),0)</f>
        <v>0</v>
      </c>
      <c r="T161" s="40"/>
      <c r="U161" s="40">
        <f>S161-N161</f>
        <v>0</v>
      </c>
      <c r="V161" s="155"/>
      <c r="W161" s="42"/>
      <c r="X161" s="43"/>
      <c r="Y161" s="42"/>
      <c r="Z161" s="44"/>
      <c r="AB161" s="40">
        <f>IFERROR(AB31/(AB35),0)</f>
        <v>0</v>
      </c>
      <c r="AC161" s="40">
        <f>IFERROR(AC31/(AC35),0)</f>
        <v>3.3097347274959152E-2</v>
      </c>
      <c r="AD161" s="40">
        <f>AC161-AB161</f>
        <v>3.3097347274959152E-2</v>
      </c>
      <c r="AE161" s="40">
        <f>IFERROR(AD161/AC161,0)</f>
        <v>1</v>
      </c>
      <c r="AG161" s="40">
        <f>IFERROR(AG31/(AG35),0)</f>
        <v>-2.6757562089951017E-3</v>
      </c>
      <c r="AH161" s="40">
        <f>IFERROR(AH31/(AH35),0)</f>
        <v>3.4418660181255563E-2</v>
      </c>
      <c r="AI161" s="40">
        <f>AH161-AG161</f>
        <v>3.7094416390250663E-2</v>
      </c>
      <c r="AJ161" s="40">
        <f>IFERROR(AI161/AH161,0)</f>
        <v>1.0777414401055716</v>
      </c>
      <c r="AL161" s="40">
        <f>IFERROR(AL31/(AL35),0)</f>
        <v>-3.8188995093082968E-2</v>
      </c>
      <c r="AM161" s="40">
        <f>IFERROR(AM31/(AM35),0)</f>
        <v>3.036794631834212E-2</v>
      </c>
      <c r="AN161" s="40">
        <f>AL161-AM161</f>
        <v>-6.8556941411425085E-2</v>
      </c>
      <c r="AO161" s="40">
        <f>IFERROR((AL161/AM161)-1,0)</f>
        <v>-2.2575428938379334</v>
      </c>
      <c r="AQ161" s="40">
        <f>IFERROR(AQ31/(AQ35),0)</f>
        <v>-6.3329452105417905E-2</v>
      </c>
      <c r="AR161" s="40">
        <f>IFERROR(AR31/(AR35),0)</f>
        <v>3.2869467904648106E-2</v>
      </c>
      <c r="AS161" s="40">
        <f>AQ161-AR161</f>
        <v>-9.6198920010066011E-2</v>
      </c>
      <c r="AT161" s="40">
        <f>IFERROR((AQ161/AR161)-1,0)</f>
        <v>-2.92669538457793</v>
      </c>
      <c r="AV161" s="40">
        <f>IFERROR(AV31/(AV35),0)</f>
        <v>-1.5453740037971108E-2</v>
      </c>
      <c r="AW161" s="40">
        <f>IFERROR(AW31/(AW35),0)</f>
        <v>3.2509158929912026E-2</v>
      </c>
      <c r="AX161" s="40">
        <f>AV161-AW161</f>
        <v>-4.7962898967883132E-2</v>
      </c>
      <c r="AY161" s="40">
        <f>IFERROR((AV161/AW161)-1,0)</f>
        <v>-1.475365729125399</v>
      </c>
      <c r="BA161" s="40">
        <f>IFERROR(BA31/(BA35),0)</f>
        <v>0</v>
      </c>
      <c r="BB161" s="40">
        <f>IFERROR(BB31/(BB35),0)</f>
        <v>3.0347014173647477E-2</v>
      </c>
      <c r="BC161" s="40">
        <f>BA161-BB161</f>
        <v>-3.0347014173647477E-2</v>
      </c>
      <c r="BD161" s="40">
        <f>IFERROR((BA161/BB161)-1,0)</f>
        <v>-1</v>
      </c>
      <c r="BF161" s="40">
        <f>IFERROR(BF31/(BF35),0)</f>
        <v>0</v>
      </c>
      <c r="BG161" s="40">
        <f>IFERROR(BG31/(BG35),0)</f>
        <v>3.0108294440257234E-2</v>
      </c>
      <c r="BH161" s="40">
        <f>BF161-BG161</f>
        <v>-3.0108294440257234E-2</v>
      </c>
      <c r="BI161" s="40">
        <f>IFERROR((BF161/BG161)-1,0)</f>
        <v>-1</v>
      </c>
      <c r="BK161" s="40">
        <f>IFERROR(BK31/(BK35),0)</f>
        <v>0</v>
      </c>
      <c r="BL161" s="40">
        <f>IFERROR(BL31/(BL35),0)</f>
        <v>3.0315459821486136E-2</v>
      </c>
      <c r="BM161" s="40">
        <f>BK161-BL161</f>
        <v>-3.0315459821486136E-2</v>
      </c>
      <c r="BN161" s="40">
        <f>IFERROR((BK161/BL161)-1,0)</f>
        <v>-1</v>
      </c>
      <c r="BP161" s="40">
        <f>IFERROR(BP31/(BP35),0)</f>
        <v>0</v>
      </c>
      <c r="BQ161" s="40">
        <f>IFERROR(BQ31/(BQ35),0)</f>
        <v>3.2765377250343487E-2</v>
      </c>
      <c r="BR161" s="40">
        <f>BP161-BQ161</f>
        <v>-3.2765377250343487E-2</v>
      </c>
      <c r="BS161" s="40">
        <f>IFERROR((BP161/BQ161)-1,0)</f>
        <v>-1</v>
      </c>
      <c r="BU161" s="40">
        <f>IFERROR(BU31/(BU35),0)</f>
        <v>0</v>
      </c>
      <c r="BV161" s="40">
        <f>IFERROR(BV31/(BV35),0)</f>
        <v>3.2791349247382674E-2</v>
      </c>
      <c r="BW161" s="40">
        <f>BU161-BV161</f>
        <v>-3.2791349247382674E-2</v>
      </c>
      <c r="BX161" s="40">
        <f>IFERROR((BU161/BV161)-1,0)</f>
        <v>-1</v>
      </c>
      <c r="BZ161" s="40">
        <f>IFERROR(BZ31/(BZ35),0)</f>
        <v>0</v>
      </c>
      <c r="CA161" s="40">
        <f>IFERROR(CA31/(CA35),0)</f>
        <v>3.3131819015297194E-2</v>
      </c>
      <c r="CB161" s="40">
        <f>BZ161-CA161</f>
        <v>-3.3131819015297194E-2</v>
      </c>
      <c r="CC161" s="40">
        <f>IFERROR((BZ161/CA161)-1,0)</f>
        <v>-1</v>
      </c>
      <c r="CE161" s="40">
        <f>IFERROR(CE31/(CE35),0)</f>
        <v>0</v>
      </c>
      <c r="CF161" s="40">
        <f>IFERROR(CF31/(CF35),0)</f>
        <v>3.7466475055190275E-2</v>
      </c>
      <c r="CG161" s="40">
        <f>CE161-CF161</f>
        <v>-3.7466475055190275E-2</v>
      </c>
      <c r="CH161" s="40">
        <f>IFERROR((CE161/CF161)-1,0)</f>
        <v>-1</v>
      </c>
      <c r="CJ161" s="40">
        <f t="shared" ref="CJ161:CU161" si="508">IFERROR(CJ31/(CJ35),0)</f>
        <v>3.6685302204346223E-2</v>
      </c>
      <c r="CK161" s="40">
        <f t="shared" si="508"/>
        <v>-2.6757562089951017E-3</v>
      </c>
      <c r="CL161" s="40">
        <f t="shared" si="508"/>
        <v>-3.8188995093082968E-2</v>
      </c>
      <c r="CM161" s="40">
        <f t="shared" si="508"/>
        <v>-6.3329452105417905E-2</v>
      </c>
      <c r="CN161" s="40">
        <f t="shared" si="508"/>
        <v>-1.5453740037971108E-2</v>
      </c>
      <c r="CO161" s="40">
        <f t="shared" si="508"/>
        <v>0</v>
      </c>
      <c r="CP161" s="40">
        <f t="shared" si="508"/>
        <v>0</v>
      </c>
      <c r="CQ161" s="40">
        <f t="shared" si="508"/>
        <v>0</v>
      </c>
      <c r="CR161" s="40">
        <f t="shared" si="508"/>
        <v>0</v>
      </c>
      <c r="CS161" s="40">
        <f t="shared" si="508"/>
        <v>0</v>
      </c>
      <c r="CT161" s="40">
        <f t="shared" si="508"/>
        <v>0</v>
      </c>
      <c r="CU161" s="40">
        <f t="shared" si="508"/>
        <v>0</v>
      </c>
      <c r="CW161" s="40">
        <f t="shared" ref="CW161:DH161" si="509">IFERROR(CW31/(CW35),0)</f>
        <v>3.8306061466752792E-2</v>
      </c>
      <c r="CX161" s="40">
        <f t="shared" si="509"/>
        <v>2.9170242677367033E-2</v>
      </c>
      <c r="CY161" s="40">
        <f t="shared" si="509"/>
        <v>4.4290089788773995E-2</v>
      </c>
      <c r="CZ161" s="40">
        <f t="shared" si="509"/>
        <v>5.8929170744518545E-3</v>
      </c>
      <c r="DA161" s="40">
        <f t="shared" si="509"/>
        <v>9.0742216680234702E-3</v>
      </c>
      <c r="DB161" s="40">
        <f t="shared" si="509"/>
        <v>1.9567099270387735E-3</v>
      </c>
      <c r="DC161" s="40">
        <f t="shared" si="509"/>
        <v>1.953114309802053E-2</v>
      </c>
      <c r="DD161" s="40">
        <f t="shared" si="509"/>
        <v>2.9980967258730586E-2</v>
      </c>
      <c r="DE161" s="40">
        <f t="shared" si="509"/>
        <v>0.44877734482277132</v>
      </c>
      <c r="DF161" s="40">
        <f t="shared" si="509"/>
        <v>8.1254116542219409E-2</v>
      </c>
      <c r="DG161" s="40">
        <f t="shared" si="509"/>
        <v>-3.2920993248890466E-2</v>
      </c>
      <c r="DH161" s="40">
        <f t="shared" si="509"/>
        <v>9.5098748229710067E-2</v>
      </c>
      <c r="DI161" s="157"/>
      <c r="DJ161" s="40">
        <f t="shared" ref="DJ161:DU161" si="510">IFERROR(DJ31/(DJ35),0)</f>
        <v>3.3458662359653793E-2</v>
      </c>
      <c r="DK161" s="40">
        <f t="shared" si="510"/>
        <v>3.4418660181255563E-2</v>
      </c>
      <c r="DL161" s="40">
        <f t="shared" si="510"/>
        <v>3.036794631834212E-2</v>
      </c>
      <c r="DM161" s="40">
        <f t="shared" si="510"/>
        <v>3.2869467904648106E-2</v>
      </c>
      <c r="DN161" s="40">
        <f t="shared" si="510"/>
        <v>3.2509158929912026E-2</v>
      </c>
      <c r="DO161" s="40">
        <f t="shared" si="510"/>
        <v>3.0347014173647477E-2</v>
      </c>
      <c r="DP161" s="40">
        <f t="shared" si="510"/>
        <v>3.0108294440257234E-2</v>
      </c>
      <c r="DQ161" s="40">
        <f t="shared" si="510"/>
        <v>3.0315459821486136E-2</v>
      </c>
      <c r="DR161" s="40">
        <f t="shared" si="510"/>
        <v>3.2765377250343487E-2</v>
      </c>
      <c r="DS161" s="40">
        <f t="shared" si="510"/>
        <v>3.2791349247382674E-2</v>
      </c>
      <c r="DT161" s="40">
        <f t="shared" si="510"/>
        <v>3.3131819015297194E-2</v>
      </c>
      <c r="DU161" s="40">
        <f t="shared" si="510"/>
        <v>3.7466475055190275E-2</v>
      </c>
      <c r="DV161" s="157"/>
      <c r="DW161" s="40">
        <f t="shared" ref="DW161:EH161" si="511">IFERROR(DW31/(DW35),0)</f>
        <v>3.0486961308391018E-2</v>
      </c>
      <c r="DX161" s="40">
        <f t="shared" si="511"/>
        <v>3.0448744276845779E-2</v>
      </c>
      <c r="DY161" s="40">
        <f t="shared" si="511"/>
        <v>2.4495814635301733E-2</v>
      </c>
      <c r="DZ161" s="40">
        <f t="shared" si="511"/>
        <v>3.0474344116956559E-2</v>
      </c>
      <c r="EA161" s="40">
        <f t="shared" si="511"/>
        <v>2.5482003985294467E-2</v>
      </c>
      <c r="EB161" s="40">
        <f t="shared" si="511"/>
        <v>2.051861113270283E-2</v>
      </c>
      <c r="EC161" s="40">
        <f t="shared" si="511"/>
        <v>1.7577388033446613E-2</v>
      </c>
      <c r="ED161" s="40">
        <f t="shared" si="511"/>
        <v>1.7579576119582538E-2</v>
      </c>
      <c r="EE161" s="40">
        <f t="shared" si="511"/>
        <v>1.7559927214229339E-2</v>
      </c>
      <c r="EF161" s="40">
        <f t="shared" si="511"/>
        <v>1.7566058033174164E-2</v>
      </c>
      <c r="EG161" s="40">
        <f t="shared" si="511"/>
        <v>1.7568056187743795E-2</v>
      </c>
      <c r="EH161" s="40">
        <f t="shared" si="511"/>
        <v>1.5350509537051114E-2</v>
      </c>
    </row>
    <row r="162" spans="2:138" s="156" customFormat="1" x14ac:dyDescent="0.25">
      <c r="B162" s="51"/>
      <c r="C162" s="51"/>
      <c r="D162" s="154"/>
      <c r="E162" s="154"/>
      <c r="F162" s="154"/>
      <c r="G162" s="154"/>
      <c r="H162" s="138"/>
      <c r="I162" s="41"/>
      <c r="M162" s="7"/>
      <c r="N162" s="41"/>
      <c r="Q162" s="7"/>
      <c r="R162" s="41"/>
      <c r="U162" s="7"/>
      <c r="V162" s="41"/>
      <c r="W162" s="48"/>
      <c r="X162" s="49"/>
      <c r="Y162" s="48"/>
      <c r="Z162" s="50"/>
      <c r="AA162" s="7"/>
      <c r="AB162" s="7"/>
      <c r="AC162" s="7"/>
      <c r="AE162" s="7"/>
      <c r="AJ162" s="7"/>
      <c r="AO162" s="7"/>
      <c r="AT162" s="7"/>
      <c r="AY162" s="7"/>
      <c r="BD162" s="7"/>
      <c r="BI162" s="7"/>
      <c r="BN162" s="7"/>
      <c r="BS162" s="7"/>
      <c r="BX162" s="7"/>
      <c r="CC162" s="7"/>
      <c r="CH162" s="7"/>
      <c r="DI162" s="157"/>
      <c r="DV162" s="157"/>
    </row>
    <row r="163" spans="2:138" s="156" customFormat="1" ht="15.75" x14ac:dyDescent="0.25">
      <c r="B163" s="51"/>
      <c r="C163" s="51"/>
      <c r="D163" s="95" t="s">
        <v>207</v>
      </c>
      <c r="E163" s="6">
        <f>IFERROR(E46/E6,0)</f>
        <v>2313.8556947162424</v>
      </c>
      <c r="F163" s="6">
        <f>IFERROR(F46/F6,0)</f>
        <v>1996.9217538106188</v>
      </c>
      <c r="G163" s="158">
        <f>E163-F163</f>
        <v>316.93394090562356</v>
      </c>
      <c r="H163" s="55">
        <f>IFERROR(G163/F163,0)</f>
        <v>0.15871124659783764</v>
      </c>
      <c r="I163" s="41"/>
      <c r="J163" s="6">
        <f>IFERROR(J46/J6,0)</f>
        <v>1989.6076613369291</v>
      </c>
      <c r="K163" s="6">
        <f>IFERROR(K46/K6,0)</f>
        <v>2069.2003885607805</v>
      </c>
      <c r="L163" s="126">
        <f>J163-K163</f>
        <v>-79.592727223851398</v>
      </c>
      <c r="M163" s="40">
        <f>IFERROR(L163/K163,0)</f>
        <v>-3.8465451516376155E-2</v>
      </c>
      <c r="N163" s="41"/>
      <c r="O163" s="6">
        <f>IFERROR(O46/O6,0)</f>
        <v>1120.9751592940636</v>
      </c>
      <c r="P163" s="126">
        <f>N163-O163</f>
        <v>-1120.9751592940636</v>
      </c>
      <c r="Q163" s="40">
        <f>IFERROR(P163/O163,0)</f>
        <v>-1</v>
      </c>
      <c r="R163" s="41"/>
      <c r="S163" s="6">
        <f>IFERROR(S46/S6,0)</f>
        <v>0</v>
      </c>
      <c r="T163" s="126">
        <f>E163-S163</f>
        <v>2313.8556947162424</v>
      </c>
      <c r="U163" s="40">
        <f>IFERROR(T163/S163,0)</f>
        <v>0</v>
      </c>
      <c r="V163" s="41"/>
      <c r="W163" s="159"/>
      <c r="X163" s="160"/>
      <c r="Y163" s="159"/>
      <c r="Z163" s="161"/>
      <c r="AB163" s="6">
        <f>IFERROR(AB46/AB6,0)</f>
        <v>2208.6361220393414</v>
      </c>
      <c r="AC163" s="6">
        <f>IFERROR(AC46/AC6,0)</f>
        <v>2021.7441625713752</v>
      </c>
      <c r="AD163" s="126">
        <f>AB163-AC163</f>
        <v>186.89195946796622</v>
      </c>
      <c r="AE163" s="40">
        <f>IFERROR(AD163/AC163,0)</f>
        <v>9.2440954166162076E-2</v>
      </c>
      <c r="AG163" s="6">
        <f>IFERROR(AG46/AG6,0)</f>
        <v>2298.8130166270785</v>
      </c>
      <c r="AH163" s="6">
        <f>IFERROR(AH46/AH6,0)</f>
        <v>2125.583046692982</v>
      </c>
      <c r="AI163" s="126">
        <f>AG163-AH163</f>
        <v>173.22996993409652</v>
      </c>
      <c r="AJ163" s="40">
        <f>IFERROR(AI163/AH163,0)</f>
        <v>8.1497624947475297E-2</v>
      </c>
      <c r="AL163" s="6">
        <f>IFERROR(AL46/AL6,0)</f>
        <v>1222.6659003558721</v>
      </c>
      <c r="AM163" s="6">
        <f>IFERROR(AM46/AM6,0)</f>
        <v>2135.1844853101929</v>
      </c>
      <c r="AN163" s="126">
        <f>AL163-AM163</f>
        <v>-912.51858495432089</v>
      </c>
      <c r="AO163" s="40">
        <f>IFERROR((AL163/AM163)-1,0)</f>
        <v>-0.42737224405307206</v>
      </c>
      <c r="AQ163" s="6">
        <f>IFERROR(AQ46/AQ6,0)</f>
        <v>2313.8556947162424</v>
      </c>
      <c r="AR163" s="6">
        <f>IFERROR(AR46/AR6,0)</f>
        <v>1996.9217538106188</v>
      </c>
      <c r="AS163" s="126">
        <f>AQ163-AR163</f>
        <v>316.93394090562356</v>
      </c>
      <c r="AT163" s="40">
        <f>IFERROR((AQ163/AR163)-1,0)</f>
        <v>0.15871124659783775</v>
      </c>
      <c r="AV163" s="6">
        <f>IFERROR(AV46/AV6,0)</f>
        <v>1989.6076613369291</v>
      </c>
      <c r="AW163" s="6">
        <f>IFERROR(AW46/AW6,0)</f>
        <v>1970.9248026681771</v>
      </c>
      <c r="AX163" s="126">
        <f>AV163-AW163</f>
        <v>18.682858668752033</v>
      </c>
      <c r="AY163" s="40">
        <f>IFERROR((AV163/AW163)-1,0)</f>
        <v>9.4792346432799324E-3</v>
      </c>
      <c r="BA163" s="6">
        <f>IFERROR(BA46/BA6,0)</f>
        <v>0</v>
      </c>
      <c r="BB163" s="6">
        <f>IFERROR(BB46/BB6,0)</f>
        <v>2063.4865988361221</v>
      </c>
      <c r="BC163" s="126">
        <f>BA163-BB163</f>
        <v>-2063.4865988361221</v>
      </c>
      <c r="BD163" s="40">
        <f>IFERROR((BA163/BB163)-1,0)</f>
        <v>-1</v>
      </c>
      <c r="BF163" s="6">
        <f>IFERROR(BF46/BF6,0)</f>
        <v>0</v>
      </c>
      <c r="BG163" s="6">
        <f>IFERROR(BG46/BG6,0)</f>
        <v>2124.5088259876256</v>
      </c>
      <c r="BH163" s="126">
        <f>BF163-BG163</f>
        <v>-2124.5088259876256</v>
      </c>
      <c r="BI163" s="40">
        <f>IFERROR((BF163/BG163)-1,0)</f>
        <v>-1</v>
      </c>
      <c r="BK163" s="6">
        <f>IFERROR(BK46/BK6,0)</f>
        <v>0</v>
      </c>
      <c r="BL163" s="6">
        <f>IFERROR(BL46/BL6,0)</f>
        <v>2050.57319693102</v>
      </c>
      <c r="BM163" s="126">
        <f>BK163-BL163</f>
        <v>-2050.57319693102</v>
      </c>
      <c r="BN163" s="40">
        <f>IFERROR((BK163/BL163)-1,0)</f>
        <v>-1</v>
      </c>
      <c r="BP163" s="6">
        <f>IFERROR(BP46/BP6,0)</f>
        <v>0</v>
      </c>
      <c r="BQ163" s="6">
        <f>IFERROR(BQ46/BQ6,0)</f>
        <v>2024.0813629838542</v>
      </c>
      <c r="BR163" s="126">
        <f>BP163-BQ163</f>
        <v>-2024.0813629838542</v>
      </c>
      <c r="BS163" s="40">
        <f>IFERROR((BP163/BQ163)-1,0)</f>
        <v>-1</v>
      </c>
      <c r="BU163" s="6">
        <f>IFERROR(BU46/BU6,0)</f>
        <v>0</v>
      </c>
      <c r="BV163" s="6">
        <f>IFERROR(BV46/BV6,0)</f>
        <v>1992.982528043214</v>
      </c>
      <c r="BW163" s="126">
        <f>BU163-BV163</f>
        <v>-1992.982528043214</v>
      </c>
      <c r="BX163" s="40">
        <f>IFERROR((BU163/BV163)-1,0)</f>
        <v>-1</v>
      </c>
      <c r="BZ163" s="6">
        <f>IFERROR(BZ46/BZ6,0)</f>
        <v>0</v>
      </c>
      <c r="CA163" s="6">
        <f>IFERROR(CA46/CA6,0)</f>
        <v>1973.7005766938007</v>
      </c>
      <c r="CB163" s="126">
        <f>BZ163-CA163</f>
        <v>-1973.7005766938007</v>
      </c>
      <c r="CC163" s="40">
        <f>IFERROR((BZ163/CA163)-1,0)</f>
        <v>-1</v>
      </c>
      <c r="CE163" s="6">
        <f>IFERROR(CE46/CE6,0)</f>
        <v>0</v>
      </c>
      <c r="CF163" s="6">
        <f>IFERROR(CF46/CF6,0)</f>
        <v>2076.8527765022923</v>
      </c>
      <c r="CG163" s="126">
        <f>CE163-CF163</f>
        <v>-2076.8527765022923</v>
      </c>
      <c r="CH163" s="40">
        <f>IFERROR((CE163/CF163)-1,0)</f>
        <v>-1</v>
      </c>
      <c r="CJ163" s="6">
        <f t="shared" ref="CJ163:CU163" si="512">IFERROR(CJ46/CJ6,0)</f>
        <v>2208.6361220393414</v>
      </c>
      <c r="CK163" s="6">
        <f t="shared" si="512"/>
        <v>2298.8130166270785</v>
      </c>
      <c r="CL163" s="6">
        <f t="shared" si="512"/>
        <v>1222.6659003558721</v>
      </c>
      <c r="CM163" s="6">
        <f t="shared" si="512"/>
        <v>2313.8556947162424</v>
      </c>
      <c r="CN163" s="6">
        <f t="shared" si="512"/>
        <v>1989.6076613369291</v>
      </c>
      <c r="CO163" s="6">
        <f t="shared" si="512"/>
        <v>0</v>
      </c>
      <c r="CP163" s="6">
        <f t="shared" si="512"/>
        <v>0</v>
      </c>
      <c r="CQ163" s="6">
        <f t="shared" si="512"/>
        <v>0</v>
      </c>
      <c r="CR163" s="6">
        <f t="shared" si="512"/>
        <v>0</v>
      </c>
      <c r="CS163" s="6">
        <f t="shared" si="512"/>
        <v>0</v>
      </c>
      <c r="CT163" s="6">
        <f t="shared" si="512"/>
        <v>0</v>
      </c>
      <c r="CU163" s="6">
        <f t="shared" si="512"/>
        <v>0</v>
      </c>
      <c r="CW163" s="6">
        <f t="shared" ref="CW163:DH163" si="513">IFERROR(CW46/CW6,0)</f>
        <v>1048.7676689081011</v>
      </c>
      <c r="CX163" s="6">
        <f t="shared" si="513"/>
        <v>1207.0675245579569</v>
      </c>
      <c r="CY163" s="6">
        <f t="shared" si="513"/>
        <v>1122.6766477434005</v>
      </c>
      <c r="CZ163" s="6">
        <f t="shared" si="513"/>
        <v>1108.164172322219</v>
      </c>
      <c r="DA163" s="6">
        <f t="shared" si="513"/>
        <v>1321.4278494309892</v>
      </c>
      <c r="DB163" s="6">
        <f t="shared" si="513"/>
        <v>10376.283921631091</v>
      </c>
      <c r="DC163" s="6">
        <f t="shared" si="513"/>
        <v>1885.8721785123967</v>
      </c>
      <c r="DD163" s="6">
        <f t="shared" si="513"/>
        <v>2015.1178795714811</v>
      </c>
      <c r="DE163" s="6">
        <f t="shared" si="513"/>
        <v>1411.1160729927008</v>
      </c>
      <c r="DF163" s="6">
        <f t="shared" si="513"/>
        <v>1868.5941635176914</v>
      </c>
      <c r="DG163" s="6">
        <f t="shared" si="513"/>
        <v>1914.4001625708884</v>
      </c>
      <c r="DH163" s="6">
        <f t="shared" si="513"/>
        <v>2342.2679174147215</v>
      </c>
      <c r="DI163" s="157"/>
      <c r="DJ163" s="6">
        <f t="shared" ref="DJ163:DU163" si="514">IFERROR(DJ46/DJ6,0)</f>
        <v>2021.7441625713752</v>
      </c>
      <c r="DK163" s="6">
        <f t="shared" si="514"/>
        <v>2125.583046692982</v>
      </c>
      <c r="DL163" s="6">
        <f t="shared" si="514"/>
        <v>2135.1844853101929</v>
      </c>
      <c r="DM163" s="6">
        <f t="shared" si="514"/>
        <v>1996.9217538106188</v>
      </c>
      <c r="DN163" s="6">
        <f t="shared" si="514"/>
        <v>1970.9248026681771</v>
      </c>
      <c r="DO163" s="6">
        <f t="shared" si="514"/>
        <v>2063.4865988361221</v>
      </c>
      <c r="DP163" s="6">
        <f t="shared" si="514"/>
        <v>2124.5088259876256</v>
      </c>
      <c r="DQ163" s="6">
        <f t="shared" si="514"/>
        <v>2050.57319693102</v>
      </c>
      <c r="DR163" s="6">
        <f t="shared" si="514"/>
        <v>2024.0813629838542</v>
      </c>
      <c r="DS163" s="6">
        <f t="shared" si="514"/>
        <v>1992.982528043214</v>
      </c>
      <c r="DT163" s="6">
        <f t="shared" si="514"/>
        <v>1973.7005766938007</v>
      </c>
      <c r="DU163" s="6">
        <f t="shared" si="514"/>
        <v>2076.8527765022923</v>
      </c>
      <c r="DV163" s="157"/>
      <c r="DW163" s="6">
        <f t="shared" ref="DW163:EH163" si="515">IFERROR(DW46/DW6,0)</f>
        <v>1120.2838861566754</v>
      </c>
      <c r="DX163" s="6">
        <f t="shared" si="515"/>
        <v>1131.2059541670212</v>
      </c>
      <c r="DY163" s="6">
        <f t="shared" si="515"/>
        <v>1126.5687531698907</v>
      </c>
      <c r="DZ163" s="6">
        <f t="shared" si="515"/>
        <v>1167.240771306565</v>
      </c>
      <c r="EA163" s="6">
        <f t="shared" si="515"/>
        <v>1133.4364178918693</v>
      </c>
      <c r="EB163" s="6">
        <f t="shared" si="515"/>
        <v>1124.2477246569435</v>
      </c>
      <c r="EC163" s="6">
        <f t="shared" si="515"/>
        <v>1115.2048913709311</v>
      </c>
      <c r="ED163" s="6">
        <f t="shared" si="515"/>
        <v>1113.8019110005193</v>
      </c>
      <c r="EE163" s="6">
        <f t="shared" si="515"/>
        <v>1124.90518774878</v>
      </c>
      <c r="EF163" s="6">
        <f t="shared" si="515"/>
        <v>1141.102680895372</v>
      </c>
      <c r="EG163" s="6">
        <f t="shared" si="515"/>
        <v>1158.200640599945</v>
      </c>
      <c r="EH163" s="6">
        <f t="shared" si="515"/>
        <v>1134.7482100904535</v>
      </c>
    </row>
    <row r="164" spans="2:138" s="156" customFormat="1" x14ac:dyDescent="0.25">
      <c r="B164" s="51"/>
      <c r="C164" s="51"/>
      <c r="D164" s="154"/>
      <c r="E164" s="154"/>
      <c r="F164" s="154"/>
      <c r="G164" s="154"/>
      <c r="H164" s="138"/>
      <c r="I164" s="41"/>
      <c r="M164" s="7"/>
      <c r="N164" s="41"/>
      <c r="Q164" s="7"/>
      <c r="R164" s="41"/>
      <c r="U164" s="7"/>
      <c r="V164" s="41"/>
      <c r="W164" s="162"/>
      <c r="X164" s="163"/>
      <c r="Y164" s="162"/>
      <c r="Z164" s="164"/>
      <c r="AA164" s="165"/>
      <c r="AE164" s="7"/>
      <c r="AJ164" s="7"/>
      <c r="AO164" s="7"/>
      <c r="AT164" s="7"/>
      <c r="AY164" s="7"/>
      <c r="BD164" s="7"/>
      <c r="BI164" s="7"/>
      <c r="BN164" s="7"/>
      <c r="BS164" s="7"/>
      <c r="BX164" s="7"/>
      <c r="CC164" s="7"/>
      <c r="CH164" s="7"/>
      <c r="DI164" s="157"/>
      <c r="DV164" s="157"/>
    </row>
    <row r="165" spans="2:138" s="156" customFormat="1" x14ac:dyDescent="0.25">
      <c r="B165" s="51"/>
      <c r="C165" s="51"/>
      <c r="D165" s="137" t="s">
        <v>208</v>
      </c>
      <c r="E165" s="154"/>
      <c r="F165" s="154"/>
      <c r="G165" s="154"/>
      <c r="H165" s="138"/>
      <c r="I165" s="41"/>
      <c r="M165" s="7"/>
      <c r="N165" s="41"/>
      <c r="Q165" s="7"/>
      <c r="R165" s="41"/>
      <c r="U165" s="7"/>
      <c r="V165" s="41"/>
      <c r="W165" s="162"/>
      <c r="X165" s="163"/>
      <c r="Y165" s="162"/>
      <c r="Z165" s="164"/>
      <c r="AA165" s="165"/>
      <c r="AE165" s="7"/>
      <c r="AJ165" s="7"/>
      <c r="AO165" s="7"/>
      <c r="AT165" s="7"/>
      <c r="AY165" s="7"/>
      <c r="BD165" s="7"/>
      <c r="BI165" s="7"/>
      <c r="BN165" s="7"/>
      <c r="BS165" s="7"/>
      <c r="BX165" s="7"/>
      <c r="CC165" s="7"/>
      <c r="CH165" s="7"/>
      <c r="DI165" s="157"/>
      <c r="DV165" s="157"/>
    </row>
    <row r="166" spans="2:138" s="156" customFormat="1" x14ac:dyDescent="0.25">
      <c r="B166" s="51"/>
      <c r="C166" s="51"/>
      <c r="D166" s="154"/>
      <c r="E166" s="154"/>
      <c r="F166" s="154"/>
      <c r="G166" s="154"/>
      <c r="H166" s="138"/>
      <c r="I166" s="41"/>
      <c r="M166" s="7"/>
      <c r="N166" s="41"/>
      <c r="Q166" s="7"/>
      <c r="R166" s="41"/>
      <c r="U166" s="7"/>
      <c r="V166" s="41"/>
      <c r="W166" s="162"/>
      <c r="X166" s="163"/>
      <c r="Y166" s="162"/>
      <c r="Z166" s="164"/>
      <c r="AA166" s="165"/>
      <c r="AE166" s="7"/>
      <c r="AJ166" s="7"/>
      <c r="AO166" s="7"/>
      <c r="AT166" s="7"/>
      <c r="AY166" s="7"/>
      <c r="BD166" s="7"/>
      <c r="BI166" s="7"/>
      <c r="BN166" s="7"/>
      <c r="BS166" s="7"/>
      <c r="BX166" s="7"/>
      <c r="CC166" s="7"/>
      <c r="CH166" s="7"/>
      <c r="DI166" s="157"/>
      <c r="DV166" s="157"/>
    </row>
    <row r="167" spans="2:138" s="156" customFormat="1" x14ac:dyDescent="0.25">
      <c r="B167" s="51"/>
      <c r="C167" s="51"/>
      <c r="D167" s="151" t="s">
        <v>209</v>
      </c>
      <c r="E167" s="141">
        <f>G86*(F16/F86)</f>
        <v>-608555.5201317477</v>
      </c>
      <c r="F167" s="141"/>
      <c r="G167" s="141"/>
      <c r="H167" s="141"/>
      <c r="I167" s="166"/>
      <c r="J167" s="142">
        <f>L86*(K16/K86)</f>
        <v>-1529947.5248912482</v>
      </c>
      <c r="K167" s="142"/>
      <c r="L167" s="142"/>
      <c r="M167" s="142"/>
      <c r="N167" s="166"/>
      <c r="O167" s="142">
        <f>P86*(O16/O86)</f>
        <v>-2995122.2987401634</v>
      </c>
      <c r="P167" s="142"/>
      <c r="Q167" s="142"/>
      <c r="R167" s="166"/>
      <c r="S167" s="142" t="e">
        <f>T86*(S16/S86)</f>
        <v>#DIV/0!</v>
      </c>
      <c r="T167" s="167"/>
      <c r="U167" s="167"/>
      <c r="V167" s="166"/>
      <c r="W167" s="42"/>
      <c r="X167" s="43"/>
      <c r="Y167" s="42"/>
      <c r="Z167" s="44"/>
      <c r="AE167" s="7"/>
      <c r="AJ167" s="7"/>
      <c r="AO167" s="7"/>
      <c r="AT167" s="7"/>
      <c r="AY167" s="7"/>
      <c r="BD167" s="7"/>
      <c r="BI167" s="7"/>
      <c r="BN167" s="7"/>
      <c r="BS167" s="7"/>
      <c r="BX167" s="7"/>
      <c r="CC167" s="7"/>
      <c r="CH167" s="7"/>
      <c r="DI167" s="157"/>
      <c r="DV167" s="157"/>
    </row>
    <row r="168" spans="2:138" s="156" customFormat="1" x14ac:dyDescent="0.25">
      <c r="B168" s="51"/>
      <c r="C168" s="51"/>
      <c r="D168" s="151" t="s">
        <v>210</v>
      </c>
      <c r="E168" s="141">
        <f>G139*E86</f>
        <v>410038.2358584209</v>
      </c>
      <c r="F168" s="141"/>
      <c r="G168" s="141"/>
      <c r="H168" s="141"/>
      <c r="I168" s="166"/>
      <c r="J168" s="142">
        <f>L139*J86</f>
        <v>-1663768.7361025163</v>
      </c>
      <c r="K168" s="142"/>
      <c r="L168" s="142"/>
      <c r="M168" s="142"/>
      <c r="N168" s="166"/>
      <c r="O168" s="142">
        <f>P139*J6</f>
        <v>8578234.6987401638</v>
      </c>
      <c r="P168" s="142"/>
      <c r="Q168" s="142"/>
      <c r="R168" s="166"/>
      <c r="S168" s="142">
        <f>T139*E6</f>
        <v>5575683.9299999997</v>
      </c>
      <c r="T168" s="167"/>
      <c r="U168" s="167"/>
      <c r="V168" s="166"/>
      <c r="W168" s="42"/>
      <c r="X168" s="43"/>
      <c r="Y168" s="42"/>
      <c r="Z168" s="44"/>
      <c r="AE168" s="7"/>
      <c r="AJ168" s="7"/>
      <c r="AO168" s="7"/>
      <c r="AT168" s="7"/>
      <c r="AY168" s="7"/>
      <c r="BD168" s="7"/>
      <c r="BI168" s="7"/>
      <c r="BN168" s="7"/>
      <c r="BS168" s="7"/>
      <c r="BX168" s="7"/>
      <c r="CC168" s="7"/>
      <c r="CH168" s="7"/>
      <c r="DI168" s="157"/>
      <c r="DV168" s="157"/>
    </row>
    <row r="169" spans="2:138" s="156" customFormat="1" x14ac:dyDescent="0.25">
      <c r="B169" s="51"/>
      <c r="C169" s="51"/>
      <c r="D169" s="151" t="s">
        <v>211</v>
      </c>
      <c r="E169" s="141">
        <f>G8*F147</f>
        <v>0</v>
      </c>
      <c r="F169" s="141"/>
      <c r="G169" s="141"/>
      <c r="H169" s="141"/>
      <c r="I169" s="166"/>
      <c r="J169" s="142">
        <f>L8*K147</f>
        <v>0</v>
      </c>
      <c r="K169" s="142"/>
      <c r="L169" s="142"/>
      <c r="M169" s="142"/>
      <c r="N169" s="166"/>
      <c r="O169" s="142">
        <f>P8*O147</f>
        <v>0</v>
      </c>
      <c r="P169" s="142"/>
      <c r="Q169" s="142"/>
      <c r="R169" s="166"/>
      <c r="S169" s="142">
        <f>T8*S147</f>
        <v>0</v>
      </c>
      <c r="T169" s="167"/>
      <c r="U169" s="167"/>
      <c r="V169" s="166"/>
      <c r="W169" s="42"/>
      <c r="X169" s="43"/>
      <c r="Y169" s="42"/>
      <c r="Z169" s="44"/>
      <c r="AE169" s="7"/>
      <c r="AJ169" s="7"/>
      <c r="AO169" s="7"/>
      <c r="AT169" s="7"/>
      <c r="AY169" s="7"/>
      <c r="BD169" s="7"/>
      <c r="BI169" s="7"/>
      <c r="BN169" s="7"/>
      <c r="BS169" s="7"/>
      <c r="BX169" s="7"/>
      <c r="CC169" s="7"/>
      <c r="CH169" s="7"/>
      <c r="DI169" s="157"/>
      <c r="DV169" s="157"/>
    </row>
    <row r="170" spans="2:138" s="156" customFormat="1" x14ac:dyDescent="0.25">
      <c r="B170" s="51"/>
      <c r="C170" s="51"/>
      <c r="D170" s="151" t="s">
        <v>212</v>
      </c>
      <c r="E170" s="141">
        <f>G147*E8</f>
        <v>0</v>
      </c>
      <c r="F170" s="141"/>
      <c r="G170" s="141"/>
      <c r="H170" s="141"/>
      <c r="I170" s="166"/>
      <c r="J170" s="142">
        <f>L147*J8</f>
        <v>0</v>
      </c>
      <c r="K170" s="142"/>
      <c r="L170" s="142"/>
      <c r="M170" s="142"/>
      <c r="N170" s="166"/>
      <c r="O170" s="142">
        <f>P147*J8</f>
        <v>0</v>
      </c>
      <c r="P170" s="142"/>
      <c r="Q170" s="142"/>
      <c r="R170" s="166"/>
      <c r="S170" s="142">
        <f>T147*E8</f>
        <v>0</v>
      </c>
      <c r="T170" s="167"/>
      <c r="U170" s="167"/>
      <c r="V170" s="166"/>
      <c r="W170" s="42"/>
      <c r="X170" s="43"/>
      <c r="Y170" s="42"/>
      <c r="Z170" s="44"/>
      <c r="AE170" s="7"/>
      <c r="AJ170" s="7"/>
      <c r="AO170" s="7"/>
      <c r="AT170" s="7"/>
      <c r="AY170" s="7"/>
      <c r="BD170" s="7"/>
      <c r="BI170" s="7"/>
      <c r="BN170" s="7"/>
      <c r="BS170" s="7"/>
      <c r="BX170" s="7"/>
      <c r="CC170" s="7"/>
      <c r="CH170" s="7"/>
      <c r="DI170" s="157"/>
      <c r="DV170" s="157"/>
    </row>
    <row r="171" spans="2:138" s="156" customFormat="1" x14ac:dyDescent="0.25">
      <c r="B171" s="51"/>
      <c r="C171" s="51"/>
      <c r="D171" s="151" t="s">
        <v>213</v>
      </c>
      <c r="E171" s="141">
        <f>IFERROR(G105*(F29/F105),0)</f>
        <v>20468</v>
      </c>
      <c r="F171" s="141"/>
      <c r="G171" s="141"/>
      <c r="H171" s="141"/>
      <c r="I171" s="166"/>
      <c r="J171" s="142">
        <f>IFERROR(L105*(K29/K105),0)</f>
        <v>20825.624150655298</v>
      </c>
      <c r="K171" s="142"/>
      <c r="L171" s="142"/>
      <c r="M171" s="142"/>
      <c r="N171" s="166"/>
      <c r="O171" s="142">
        <f>IFERROR(P105*(O29/O105),0)</f>
        <v>25654.57145947322</v>
      </c>
      <c r="P171" s="142"/>
      <c r="Q171" s="142"/>
      <c r="R171" s="166"/>
      <c r="S171" s="142">
        <f>IFERROR(T105*(S29/S105),0)</f>
        <v>0</v>
      </c>
      <c r="T171" s="167"/>
      <c r="U171" s="167"/>
      <c r="V171" s="166"/>
      <c r="W171" s="42"/>
      <c r="X171" s="43"/>
      <c r="Y171" s="42"/>
      <c r="Z171" s="44"/>
      <c r="AE171" s="7"/>
      <c r="AJ171" s="7"/>
      <c r="AO171" s="7"/>
      <c r="AT171" s="7"/>
      <c r="AY171" s="7"/>
      <c r="BD171" s="7"/>
      <c r="BI171" s="7"/>
      <c r="BN171" s="7"/>
      <c r="BS171" s="7"/>
      <c r="BX171" s="7"/>
      <c r="CC171" s="7"/>
      <c r="CH171" s="7"/>
      <c r="DI171" s="157"/>
      <c r="DV171" s="157"/>
    </row>
    <row r="172" spans="2:138" s="156" customFormat="1" x14ac:dyDescent="0.25">
      <c r="B172" s="51"/>
      <c r="C172" s="51"/>
      <c r="D172" s="151" t="s">
        <v>214</v>
      </c>
      <c r="E172" s="141">
        <f>IFERROR(((E29/E105)-(F29/F105))*E105,0)</f>
        <v>-33484.759999999987</v>
      </c>
      <c r="F172" s="141"/>
      <c r="G172" s="141"/>
      <c r="H172" s="141"/>
      <c r="I172" s="166"/>
      <c r="J172" s="142">
        <f>IFERROR(((J29/J105)-(K29/K105))*J105,0)</f>
        <v>-91383.904150655304</v>
      </c>
      <c r="K172" s="142"/>
      <c r="L172" s="142"/>
      <c r="M172" s="142"/>
      <c r="N172" s="166"/>
      <c r="O172" s="142">
        <f>IFERROR(((J29/J105)-(O29/O105))*J105,0)</f>
        <v>-207179.80145947332</v>
      </c>
      <c r="P172" s="142"/>
      <c r="Q172" s="142"/>
      <c r="R172" s="166"/>
      <c r="S172" s="142">
        <f>IFERROR(((E29/E105)-(S29/S105))*E105,0)</f>
        <v>0</v>
      </c>
      <c r="T172" s="167"/>
      <c r="U172" s="167"/>
      <c r="V172" s="166"/>
      <c r="W172" s="42"/>
      <c r="X172" s="43"/>
      <c r="Y172" s="42"/>
      <c r="Z172" s="44"/>
      <c r="AE172" s="7"/>
      <c r="AJ172" s="7"/>
      <c r="AO172" s="7"/>
      <c r="AT172" s="7"/>
      <c r="AY172" s="7"/>
      <c r="BD172" s="7"/>
      <c r="BI172" s="7"/>
      <c r="BN172" s="7"/>
      <c r="BS172" s="7"/>
      <c r="BX172" s="7"/>
      <c r="CC172" s="7"/>
      <c r="CH172" s="7"/>
      <c r="DI172" s="157"/>
      <c r="DV172" s="157"/>
    </row>
    <row r="173" spans="2:138" s="156" customFormat="1" x14ac:dyDescent="0.25">
      <c r="B173" s="51"/>
      <c r="C173" s="51"/>
      <c r="D173" s="151" t="s">
        <v>215</v>
      </c>
      <c r="E173" s="141">
        <f>G34</f>
        <v>592994.84914019902</v>
      </c>
      <c r="F173" s="141"/>
      <c r="G173" s="141"/>
      <c r="H173" s="141"/>
      <c r="I173" s="166"/>
      <c r="J173" s="142">
        <f>L34</f>
        <v>1109109.5979178129</v>
      </c>
      <c r="K173" s="142"/>
      <c r="L173" s="142"/>
      <c r="M173" s="142"/>
      <c r="N173" s="166"/>
      <c r="O173" s="142">
        <f>P34</f>
        <v>770751.72</v>
      </c>
      <c r="P173" s="142"/>
      <c r="Q173" s="142"/>
      <c r="R173" s="166"/>
      <c r="S173" s="142">
        <f>T34</f>
        <v>401554.03</v>
      </c>
      <c r="T173" s="167"/>
      <c r="U173" s="167"/>
      <c r="V173" s="166"/>
      <c r="W173" s="42"/>
      <c r="X173" s="43"/>
      <c r="Y173" s="42"/>
      <c r="Z173" s="44"/>
      <c r="AE173" s="7"/>
      <c r="AJ173" s="7"/>
      <c r="AO173" s="7"/>
      <c r="AT173" s="7"/>
      <c r="AY173" s="7"/>
      <c r="BD173" s="7"/>
      <c r="BI173" s="7"/>
      <c r="BN173" s="7"/>
      <c r="BS173" s="7"/>
      <c r="BX173" s="7"/>
      <c r="CC173" s="7"/>
      <c r="CH173" s="7"/>
      <c r="DI173" s="157"/>
      <c r="DV173" s="157"/>
    </row>
    <row r="174" spans="2:138" s="156" customFormat="1" x14ac:dyDescent="0.25">
      <c r="B174" s="51"/>
      <c r="C174" s="51"/>
      <c r="D174" s="151" t="s">
        <v>216</v>
      </c>
      <c r="E174" s="141">
        <f>G45</f>
        <v>-2872.7337500000003</v>
      </c>
      <c r="F174" s="141"/>
      <c r="G174" s="141"/>
      <c r="H174" s="141"/>
      <c r="I174" s="166"/>
      <c r="J174" s="142">
        <f>L45</f>
        <v>-13856.935000000001</v>
      </c>
      <c r="K174" s="142"/>
      <c r="L174" s="142"/>
      <c r="M174" s="142"/>
      <c r="N174" s="166"/>
      <c r="O174" s="142">
        <f>P45</f>
        <v>-18780.71</v>
      </c>
      <c r="P174" s="142"/>
      <c r="Q174" s="142"/>
      <c r="R174" s="166"/>
      <c r="S174" s="142">
        <f>T45</f>
        <v>3376</v>
      </c>
      <c r="T174" s="167"/>
      <c r="U174" s="167"/>
      <c r="V174" s="166"/>
      <c r="W174" s="42"/>
      <c r="X174" s="43"/>
      <c r="Y174" s="42"/>
      <c r="Z174" s="44"/>
      <c r="AE174" s="7"/>
      <c r="AJ174" s="7"/>
      <c r="AO174" s="7"/>
      <c r="AT174" s="7"/>
      <c r="AY174" s="7"/>
      <c r="BD174" s="7"/>
      <c r="BI174" s="7"/>
      <c r="BN174" s="7"/>
      <c r="BS174" s="7"/>
      <c r="BX174" s="7"/>
      <c r="CC174" s="7"/>
      <c r="CH174" s="7"/>
      <c r="DI174" s="157"/>
      <c r="DV174" s="157"/>
    </row>
    <row r="175" spans="2:138" s="156" customFormat="1" x14ac:dyDescent="0.25">
      <c r="B175" s="51"/>
      <c r="C175" s="51"/>
      <c r="D175" s="4" t="s">
        <v>217</v>
      </c>
      <c r="E175" s="141">
        <f>SUM(E167:E174)</f>
        <v>378588.07111687225</v>
      </c>
      <c r="F175" s="141"/>
      <c r="G175" s="141"/>
      <c r="H175" s="141"/>
      <c r="I175" s="166"/>
      <c r="J175" s="142">
        <f>SUM(J167:J174)</f>
        <v>-2169021.8780759522</v>
      </c>
      <c r="K175" s="142"/>
      <c r="L175" s="142"/>
      <c r="M175" s="142"/>
      <c r="N175" s="166"/>
      <c r="O175" s="142">
        <f>SUM(O167:O174)</f>
        <v>6153558.1799999997</v>
      </c>
      <c r="P175" s="142"/>
      <c r="Q175" s="142"/>
      <c r="R175" s="166"/>
      <c r="S175" s="142" t="e">
        <f>SUM(S167:S174)</f>
        <v>#DIV/0!</v>
      </c>
      <c r="T175" s="167"/>
      <c r="U175" s="167"/>
      <c r="V175" s="166"/>
      <c r="W175" s="42"/>
      <c r="X175" s="43"/>
      <c r="Y175" s="42"/>
      <c r="Z175" s="44"/>
      <c r="AE175" s="7"/>
      <c r="AJ175" s="7"/>
      <c r="AO175" s="7"/>
      <c r="AT175" s="7"/>
      <c r="AY175" s="7"/>
      <c r="BD175" s="7"/>
      <c r="BI175" s="7"/>
      <c r="BN175" s="7"/>
      <c r="BS175" s="7"/>
      <c r="BX175" s="7"/>
      <c r="CC175" s="7"/>
      <c r="CH175" s="7"/>
      <c r="DI175" s="157"/>
      <c r="DV175" s="157"/>
    </row>
    <row r="176" spans="2:138" s="156" customFormat="1" outlineLevel="1" x14ac:dyDescent="0.25">
      <c r="B176" s="51"/>
      <c r="C176" s="51"/>
      <c r="D176" s="168" t="s">
        <v>218</v>
      </c>
      <c r="E176" s="169">
        <f>E175-G46</f>
        <v>169895.29999999993</v>
      </c>
      <c r="F176" s="169"/>
      <c r="G176" s="169"/>
      <c r="H176" s="169"/>
      <c r="I176" s="170"/>
      <c r="J176" s="171">
        <f>J175-L46</f>
        <v>169895.30000000587</v>
      </c>
      <c r="K176" s="171"/>
      <c r="L176" s="171"/>
      <c r="M176" s="171"/>
      <c r="N176" s="170"/>
      <c r="O176" s="171">
        <f>O175-P46</f>
        <v>169895.29999999981</v>
      </c>
      <c r="P176" s="171"/>
      <c r="Q176" s="171"/>
      <c r="R176" s="170"/>
      <c r="S176" s="171" t="e">
        <f>S175-T46</f>
        <v>#DIV/0!</v>
      </c>
      <c r="T176" s="167"/>
      <c r="U176" s="167"/>
      <c r="V176" s="170"/>
      <c r="W176" s="172"/>
      <c r="X176" s="173"/>
      <c r="Y176" s="172"/>
      <c r="Z176" s="174"/>
      <c r="AA176" s="167"/>
      <c r="AB176" s="167"/>
      <c r="AE176" s="7"/>
      <c r="AJ176" s="7"/>
      <c r="AO176" s="7"/>
      <c r="AT176" s="7"/>
      <c r="AY176" s="7"/>
      <c r="BD176" s="7"/>
      <c r="BI176" s="7"/>
      <c r="BN176" s="7"/>
      <c r="BS176" s="7"/>
      <c r="BX176" s="7"/>
      <c r="CC176" s="7"/>
      <c r="CH176" s="7"/>
      <c r="DI176" s="157"/>
      <c r="DV176" s="157"/>
    </row>
    <row r="177" spans="2:138" s="156" customFormat="1" x14ac:dyDescent="0.25">
      <c r="B177" s="51"/>
      <c r="C177" s="51"/>
      <c r="D177" s="154"/>
      <c r="E177" s="141"/>
      <c r="F177" s="141"/>
      <c r="G177" s="141"/>
      <c r="H177" s="141"/>
      <c r="I177" s="166"/>
      <c r="J177" s="142"/>
      <c r="K177" s="142"/>
      <c r="L177" s="142"/>
      <c r="M177" s="142"/>
      <c r="N177" s="166"/>
      <c r="O177" s="142"/>
      <c r="P177" s="142"/>
      <c r="Q177" s="142"/>
      <c r="R177" s="166"/>
      <c r="S177" s="142"/>
      <c r="T177" s="167"/>
      <c r="U177" s="167"/>
      <c r="V177" s="166"/>
      <c r="W177" s="172"/>
      <c r="X177" s="173"/>
      <c r="Y177" s="172"/>
      <c r="Z177" s="174"/>
      <c r="AA177" s="167"/>
      <c r="AB177" s="167"/>
      <c r="AE177" s="7"/>
      <c r="AJ177" s="7"/>
      <c r="AO177" s="7"/>
      <c r="AT177" s="7"/>
      <c r="AY177" s="7"/>
      <c r="BD177" s="7"/>
      <c r="BI177" s="7"/>
      <c r="BN177" s="7"/>
      <c r="BS177" s="7"/>
      <c r="BX177" s="7"/>
      <c r="CC177" s="7"/>
      <c r="CH177" s="7"/>
      <c r="DI177" s="157"/>
      <c r="DV177" s="157"/>
    </row>
    <row r="178" spans="2:138" s="156" customFormat="1" x14ac:dyDescent="0.25">
      <c r="B178" s="51"/>
      <c r="C178" s="51"/>
      <c r="D178" s="151" t="s">
        <v>219</v>
      </c>
      <c r="E178" s="141">
        <f>-G6*F289</f>
        <v>299400.52434644685</v>
      </c>
      <c r="F178" s="141"/>
      <c r="G178" s="141"/>
      <c r="H178" s="141"/>
      <c r="I178" s="166"/>
      <c r="J178" s="142">
        <f>-L6*K289</f>
        <v>732182.0546725298</v>
      </c>
      <c r="K178" s="142"/>
      <c r="L178" s="142"/>
      <c r="M178" s="142"/>
      <c r="N178" s="166"/>
      <c r="O178" s="142">
        <f>-P6*O289</f>
        <v>2077484.0229589732</v>
      </c>
      <c r="P178" s="142"/>
      <c r="Q178" s="142"/>
      <c r="R178" s="166"/>
      <c r="S178" s="142">
        <f>-T6*S289</f>
        <v>0</v>
      </c>
      <c r="T178" s="167"/>
      <c r="U178" s="167"/>
      <c r="V178" s="166"/>
      <c r="W178" s="42"/>
      <c r="X178" s="43"/>
      <c r="Y178" s="42"/>
      <c r="Z178" s="44"/>
      <c r="AE178" s="7"/>
      <c r="AJ178" s="7"/>
      <c r="AO178" s="7"/>
      <c r="AT178" s="7"/>
      <c r="AY178" s="7"/>
      <c r="BD178" s="7"/>
      <c r="BI178" s="7"/>
      <c r="BN178" s="7"/>
      <c r="BS178" s="7"/>
      <c r="BX178" s="7"/>
      <c r="CC178" s="7"/>
      <c r="CH178" s="7"/>
      <c r="DI178" s="157"/>
      <c r="DV178" s="157"/>
    </row>
    <row r="179" spans="2:138" s="156" customFormat="1" x14ac:dyDescent="0.25">
      <c r="B179" s="51"/>
      <c r="C179" s="51"/>
      <c r="D179" s="151" t="s">
        <v>220</v>
      </c>
      <c r="E179" s="141">
        <f>-G289*-E6</f>
        <v>-252307.27450109055</v>
      </c>
      <c r="F179" s="141"/>
      <c r="G179" s="141"/>
      <c r="H179" s="141"/>
      <c r="I179" s="166"/>
      <c r="J179" s="142">
        <f>-L289*-J6</f>
        <v>-512254.6229819344</v>
      </c>
      <c r="K179" s="142"/>
      <c r="L179" s="142"/>
      <c r="M179" s="142"/>
      <c r="N179" s="166"/>
      <c r="O179" s="142">
        <f>-P289*-J6</f>
        <v>-2943388.8029589714</v>
      </c>
      <c r="P179" s="142"/>
      <c r="Q179" s="142"/>
      <c r="R179" s="166"/>
      <c r="S179" s="142">
        <f>-T289*-E6</f>
        <v>-2793730.33</v>
      </c>
      <c r="T179" s="167"/>
      <c r="U179" s="167"/>
      <c r="V179" s="166"/>
      <c r="W179" s="42"/>
      <c r="X179" s="43"/>
      <c r="Y179" s="42"/>
      <c r="Z179" s="44"/>
      <c r="AE179" s="7"/>
      <c r="AJ179" s="7"/>
      <c r="AO179" s="7"/>
      <c r="AT179" s="7"/>
      <c r="AY179" s="7"/>
      <c r="BD179" s="7"/>
      <c r="BI179" s="7"/>
      <c r="BN179" s="7"/>
      <c r="BS179" s="7"/>
      <c r="BX179" s="7"/>
      <c r="CC179" s="7"/>
      <c r="CH179" s="7"/>
      <c r="DI179" s="157"/>
      <c r="DV179" s="157"/>
    </row>
    <row r="180" spans="2:138" s="156" customFormat="1" x14ac:dyDescent="0.25">
      <c r="B180" s="51"/>
      <c r="C180" s="51"/>
      <c r="D180" s="4" t="s">
        <v>221</v>
      </c>
      <c r="E180" s="141">
        <f>SUM(E178:E179)</f>
        <v>47093.249845356302</v>
      </c>
      <c r="F180" s="141"/>
      <c r="G180" s="141"/>
      <c r="H180" s="141"/>
      <c r="I180" s="166"/>
      <c r="J180" s="142">
        <f>SUM(J178:J179)</f>
        <v>219927.4316905954</v>
      </c>
      <c r="K180" s="142"/>
      <c r="L180" s="142"/>
      <c r="M180" s="142"/>
      <c r="N180" s="166"/>
      <c r="O180" s="142">
        <f>SUM(O178:O179)</f>
        <v>-865904.77999999817</v>
      </c>
      <c r="P180" s="142"/>
      <c r="Q180" s="142"/>
      <c r="R180" s="166"/>
      <c r="S180" s="142">
        <f>SUM(S178:S179)</f>
        <v>-2793730.33</v>
      </c>
      <c r="T180" s="167"/>
      <c r="U180" s="167"/>
      <c r="V180" s="166"/>
      <c r="W180" s="42"/>
      <c r="X180" s="43"/>
      <c r="Y180" s="42"/>
      <c r="Z180" s="44"/>
      <c r="AE180" s="7"/>
      <c r="AJ180" s="7"/>
      <c r="AO180" s="7"/>
      <c r="AT180" s="7"/>
      <c r="AY180" s="7"/>
      <c r="BD180" s="7"/>
      <c r="BI180" s="7"/>
      <c r="BN180" s="7"/>
      <c r="BS180" s="7"/>
      <c r="BX180" s="7"/>
      <c r="CC180" s="7"/>
      <c r="CH180" s="7"/>
      <c r="DI180" s="157"/>
      <c r="DV180" s="157"/>
    </row>
    <row r="181" spans="2:138" s="156" customFormat="1" x14ac:dyDescent="0.25">
      <c r="B181" s="51"/>
      <c r="C181" s="51"/>
      <c r="D181" s="154"/>
      <c r="E181" s="141"/>
      <c r="F181" s="141"/>
      <c r="G181" s="141"/>
      <c r="H181" s="141"/>
      <c r="I181" s="166"/>
      <c r="J181" s="142"/>
      <c r="K181" s="142"/>
      <c r="L181" s="142"/>
      <c r="M181" s="142"/>
      <c r="N181" s="166"/>
      <c r="O181" s="142"/>
      <c r="P181" s="142"/>
      <c r="Q181" s="142"/>
      <c r="R181" s="166"/>
      <c r="S181" s="142"/>
      <c r="T181" s="167"/>
      <c r="U181" s="167"/>
      <c r="V181" s="166"/>
      <c r="W181" s="172"/>
      <c r="X181" s="173"/>
      <c r="Y181" s="172"/>
      <c r="Z181" s="174"/>
      <c r="AA181" s="167"/>
      <c r="AB181" s="167"/>
      <c r="AE181" s="7"/>
      <c r="AJ181" s="7"/>
      <c r="AO181" s="7"/>
      <c r="AT181" s="7"/>
      <c r="AY181" s="7"/>
      <c r="BD181" s="7"/>
      <c r="BI181" s="7"/>
      <c r="BN181" s="7"/>
      <c r="BS181" s="7"/>
      <c r="BX181" s="7"/>
      <c r="CC181" s="7"/>
      <c r="CH181" s="7"/>
      <c r="DI181" s="157"/>
      <c r="DV181" s="157"/>
    </row>
    <row r="182" spans="2:138" s="156" customFormat="1" ht="15.75" x14ac:dyDescent="0.25">
      <c r="B182" s="51"/>
      <c r="C182" s="51"/>
      <c r="D182" s="95" t="s">
        <v>222</v>
      </c>
      <c r="E182" s="141">
        <f>E175+E180</f>
        <v>425681.32096222858</v>
      </c>
      <c r="F182" s="141"/>
      <c r="G182" s="141"/>
      <c r="H182" s="141"/>
      <c r="I182" s="166"/>
      <c r="J182" s="142">
        <f>J175+J180</f>
        <v>-1949094.4463853568</v>
      </c>
      <c r="K182" s="142"/>
      <c r="L182" s="142"/>
      <c r="M182" s="142"/>
      <c r="N182" s="166"/>
      <c r="O182" s="142">
        <f>O175+O180</f>
        <v>5287653.4000000013</v>
      </c>
      <c r="P182" s="142"/>
      <c r="Q182" s="142"/>
      <c r="R182" s="166"/>
      <c r="S182" s="142" t="e">
        <f>S175+S180</f>
        <v>#DIV/0!</v>
      </c>
      <c r="T182" s="167"/>
      <c r="U182" s="167"/>
      <c r="V182" s="166"/>
      <c r="W182" s="42"/>
      <c r="X182" s="43"/>
      <c r="Y182" s="42"/>
      <c r="Z182" s="44"/>
      <c r="AE182" s="7"/>
      <c r="AJ182" s="7"/>
      <c r="AO182" s="7"/>
      <c r="AT182" s="7"/>
      <c r="AY182" s="7"/>
      <c r="BD182" s="7"/>
      <c r="BI182" s="7"/>
      <c r="BN182" s="7"/>
      <c r="BS182" s="7"/>
      <c r="BX182" s="7"/>
      <c r="CC182" s="7"/>
      <c r="CH182" s="7"/>
      <c r="DI182" s="157"/>
      <c r="DV182" s="157"/>
    </row>
    <row r="183" spans="2:138" s="156" customFormat="1" outlineLevel="1" x14ac:dyDescent="0.25">
      <c r="B183" s="51"/>
      <c r="C183" s="51"/>
      <c r="D183" s="168" t="s">
        <v>218</v>
      </c>
      <c r="E183" s="169">
        <f>E182-G66</f>
        <v>169895.30000000051</v>
      </c>
      <c r="F183" s="169"/>
      <c r="G183" s="169"/>
      <c r="H183" s="169"/>
      <c r="I183" s="170"/>
      <c r="J183" s="171">
        <f>J182-L66</f>
        <v>169895.30000000517</v>
      </c>
      <c r="K183" s="171"/>
      <c r="L183" s="171"/>
      <c r="M183" s="171"/>
      <c r="N183" s="170"/>
      <c r="O183" s="171">
        <f>O182-P66</f>
        <v>169895.30000000168</v>
      </c>
      <c r="P183" s="171"/>
      <c r="Q183" s="171"/>
      <c r="R183" s="170"/>
      <c r="S183" s="171" t="e">
        <f>S182-T66</f>
        <v>#DIV/0!</v>
      </c>
      <c r="T183" s="167"/>
      <c r="U183" s="167"/>
      <c r="V183" s="170"/>
      <c r="W183" s="172"/>
      <c r="X183" s="173"/>
      <c r="Y183" s="172"/>
      <c r="Z183" s="174"/>
      <c r="AA183" s="167"/>
      <c r="AB183" s="167"/>
      <c r="AE183" s="7"/>
      <c r="AJ183" s="7"/>
      <c r="AO183" s="7"/>
      <c r="AT183" s="7"/>
      <c r="AY183" s="7"/>
      <c r="BD183" s="7"/>
      <c r="BI183" s="7"/>
      <c r="BN183" s="7"/>
      <c r="BS183" s="7"/>
      <c r="BX183" s="7"/>
      <c r="CC183" s="7"/>
      <c r="CH183" s="7"/>
      <c r="DI183" s="157"/>
      <c r="DV183" s="157"/>
    </row>
    <row r="184" spans="2:138" s="156" customFormat="1" x14ac:dyDescent="0.25">
      <c r="B184" s="51"/>
      <c r="C184" s="51"/>
      <c r="D184" s="154"/>
      <c r="E184" s="175"/>
      <c r="F184" s="175"/>
      <c r="G184" s="175"/>
      <c r="H184" s="175"/>
      <c r="I184" s="176"/>
      <c r="J184" s="167"/>
      <c r="K184" s="167"/>
      <c r="L184" s="167"/>
      <c r="M184" s="167"/>
      <c r="N184" s="176"/>
      <c r="O184" s="167"/>
      <c r="P184" s="167"/>
      <c r="Q184" s="167"/>
      <c r="R184" s="176"/>
      <c r="S184" s="167"/>
      <c r="T184" s="167"/>
      <c r="U184" s="167"/>
      <c r="V184" s="176"/>
      <c r="W184" s="172"/>
      <c r="X184" s="173"/>
      <c r="Y184" s="172"/>
      <c r="Z184" s="174"/>
      <c r="AA184" s="167"/>
      <c r="AB184" s="167"/>
      <c r="AE184" s="7"/>
      <c r="AJ184" s="7"/>
      <c r="AO184" s="7"/>
      <c r="AT184" s="7"/>
      <c r="AY184" s="7"/>
      <c r="BD184" s="7"/>
      <c r="BI184" s="7"/>
      <c r="BN184" s="7"/>
      <c r="BS184" s="7"/>
      <c r="BX184" s="7"/>
      <c r="CC184" s="7"/>
      <c r="CH184" s="7"/>
      <c r="DI184" s="157"/>
      <c r="DV184" s="157"/>
    </row>
    <row r="185" spans="2:138" x14ac:dyDescent="0.25">
      <c r="B185" s="51"/>
      <c r="C185" s="51"/>
      <c r="D185" t="s">
        <v>223</v>
      </c>
      <c r="E185" s="141">
        <f>IFERROR(F140*G6,0)</f>
        <v>-374165.84075932467</v>
      </c>
      <c r="F185" s="177"/>
      <c r="G185" s="177"/>
      <c r="H185" s="138"/>
      <c r="I185" s="41"/>
      <c r="J185" s="142">
        <f>IFERROR(K140*L6,0)</f>
        <v>-944986.40795657691</v>
      </c>
      <c r="K185" s="8"/>
      <c r="L185" s="8"/>
      <c r="N185" s="41"/>
      <c r="O185" s="142">
        <f>O140*P6</f>
        <v>-3069560.2612216361</v>
      </c>
      <c r="P185" s="8"/>
      <c r="R185" s="41"/>
      <c r="S185" s="142">
        <f>S140*T6</f>
        <v>0</v>
      </c>
      <c r="T185" s="8"/>
      <c r="U185" s="7"/>
      <c r="V185" s="41"/>
      <c r="W185" s="42"/>
      <c r="X185" s="43"/>
      <c r="Y185" s="42"/>
      <c r="Z185" s="44"/>
      <c r="AB185" s="142">
        <f>AC140*AD6</f>
        <v>-333495.56933519628</v>
      </c>
      <c r="AC185" s="8"/>
      <c r="AD185" s="8"/>
      <c r="AE185" s="7"/>
      <c r="AG185" s="142">
        <f>AH140*AI6</f>
        <v>-127743.15603052288</v>
      </c>
      <c r="AH185" s="8"/>
      <c r="AI185" s="8"/>
      <c r="AJ185" s="7"/>
      <c r="AL185" s="142">
        <f>AM140*AN6</f>
        <v>-86031.615106172874</v>
      </c>
      <c r="AM185" s="8"/>
      <c r="AN185" s="8"/>
      <c r="AO185" s="7"/>
      <c r="AQ185" s="142">
        <f>AR140*AS6</f>
        <v>-374165.84075932467</v>
      </c>
      <c r="AR185" s="8"/>
      <c r="AS185" s="8"/>
      <c r="AT185" s="7"/>
      <c r="AV185" s="142">
        <f>AW140*AX6</f>
        <v>-16125014.729631573</v>
      </c>
      <c r="AW185" s="8"/>
      <c r="AX185" s="8"/>
      <c r="AY185" s="7"/>
      <c r="BA185" s="142">
        <f>BB140*BC6</f>
        <v>-3723966.4925154373</v>
      </c>
      <c r="BB185" s="8"/>
      <c r="BC185" s="8"/>
      <c r="BD185" s="7"/>
      <c r="BF185" s="142">
        <f>BG140*BH6</f>
        <v>-3934592.8283578814</v>
      </c>
      <c r="BG185" s="8"/>
      <c r="BH185" s="8"/>
      <c r="BI185" s="7"/>
      <c r="BK185" s="142">
        <f>BL140*BM6</f>
        <v>-3542536.7467213781</v>
      </c>
      <c r="BL185" s="8"/>
      <c r="BM185" s="8"/>
      <c r="BN185" s="7"/>
      <c r="BP185" s="142">
        <f>BQ140*BR6</f>
        <v>-3533672.6906003179</v>
      </c>
      <c r="BQ185" s="8"/>
      <c r="BR185" s="8"/>
      <c r="BS185" s="7"/>
      <c r="BU185" s="142">
        <f>BV140*BW6</f>
        <v>-3698512.2476340821</v>
      </c>
      <c r="BV185" s="8"/>
      <c r="BW185" s="8"/>
      <c r="BX185" s="7"/>
      <c r="BZ185" s="142">
        <f>CA140*CB6</f>
        <v>-3314343.2791654984</v>
      </c>
      <c r="CA185" s="8"/>
      <c r="CB185" s="8"/>
      <c r="CC185" s="7"/>
      <c r="CE185" s="142">
        <f>CF140*CG6</f>
        <v>-3773034.5633508801</v>
      </c>
      <c r="CF185" s="8"/>
      <c r="CG185" s="8"/>
      <c r="CH185" s="7"/>
      <c r="CI185" s="8"/>
      <c r="CJ185" s="142">
        <f t="shared" ref="CJ185:CU185" si="516">CK140*CL6</f>
        <v>3980789.470190024</v>
      </c>
      <c r="CK185" s="142">
        <f t="shared" si="516"/>
        <v>0</v>
      </c>
      <c r="CL185" s="142">
        <f t="shared" si="516"/>
        <v>-13820734.573150685</v>
      </c>
      <c r="CM185" s="142">
        <f t="shared" si="516"/>
        <v>0</v>
      </c>
      <c r="CN185" s="142">
        <f t="shared" si="516"/>
        <v>0</v>
      </c>
      <c r="CO185" s="142">
        <f t="shared" si="516"/>
        <v>0</v>
      </c>
      <c r="CP185" s="142">
        <f t="shared" si="516"/>
        <v>0</v>
      </c>
      <c r="CQ185" s="142">
        <f t="shared" si="516"/>
        <v>0</v>
      </c>
      <c r="CR185" s="142">
        <f t="shared" si="516"/>
        <v>0</v>
      </c>
      <c r="CS185" s="142">
        <f t="shared" si="516"/>
        <v>0</v>
      </c>
      <c r="CT185" s="142">
        <f t="shared" si="516"/>
        <v>0</v>
      </c>
      <c r="CU185" s="142">
        <f t="shared" si="516"/>
        <v>0</v>
      </c>
      <c r="CV185" s="8"/>
      <c r="CW185" s="142">
        <f t="shared" ref="CW185:DH185" si="517">CX140*CY6</f>
        <v>4262861.8154354943</v>
      </c>
      <c r="CX185" s="142">
        <f t="shared" si="517"/>
        <v>3934018.3643428902</v>
      </c>
      <c r="CY185" s="142">
        <f t="shared" si="517"/>
        <v>3742710.175612275</v>
      </c>
      <c r="CZ185" s="142">
        <f t="shared" si="517"/>
        <v>4212513.0125707611</v>
      </c>
      <c r="DA185" s="142">
        <f t="shared" si="517"/>
        <v>3928528.2588403947</v>
      </c>
      <c r="DB185" s="142">
        <f t="shared" si="517"/>
        <v>3158882.2841157028</v>
      </c>
      <c r="DC185" s="142">
        <f t="shared" si="517"/>
        <v>3403192.1709641675</v>
      </c>
      <c r="DD185" s="142">
        <f t="shared" si="517"/>
        <v>3823588.3327481756</v>
      </c>
      <c r="DE185" s="142">
        <f t="shared" si="517"/>
        <v>3266004.684936448</v>
      </c>
      <c r="DF185" s="142">
        <f t="shared" si="517"/>
        <v>2690065.5601814743</v>
      </c>
      <c r="DG185" s="142">
        <f t="shared" si="517"/>
        <v>0</v>
      </c>
      <c r="DH185" s="142">
        <f t="shared" si="517"/>
        <v>0</v>
      </c>
      <c r="DI185" s="178"/>
      <c r="DJ185" s="142">
        <f t="shared" ref="DJ185:DU185" si="518">DK140*DL6</f>
        <v>3743656.5726496093</v>
      </c>
      <c r="DK185" s="142">
        <f t="shared" si="518"/>
        <v>3963004.7216649954</v>
      </c>
      <c r="DL185" s="142">
        <f t="shared" si="518"/>
        <v>3603676.9845889774</v>
      </c>
      <c r="DM185" s="142">
        <f t="shared" si="518"/>
        <v>3461517.7316602375</v>
      </c>
      <c r="DN185" s="142">
        <f t="shared" si="518"/>
        <v>3772295.7665326493</v>
      </c>
      <c r="DO185" s="142">
        <f t="shared" si="518"/>
        <v>3795628.6772178174</v>
      </c>
      <c r="DP185" s="142">
        <f t="shared" si="518"/>
        <v>3584497.8783228877</v>
      </c>
      <c r="DQ185" s="142">
        <f t="shared" si="518"/>
        <v>3691616.2021347769</v>
      </c>
      <c r="DR185" s="142">
        <f t="shared" si="518"/>
        <v>3482504.0620337217</v>
      </c>
      <c r="DS185" s="142">
        <f t="shared" si="518"/>
        <v>3400399.0729267374</v>
      </c>
      <c r="DT185" s="142">
        <f t="shared" si="518"/>
        <v>0</v>
      </c>
      <c r="DU185" s="142">
        <f t="shared" si="518"/>
        <v>0</v>
      </c>
      <c r="DV185" s="178"/>
      <c r="DW185" s="142">
        <f t="shared" ref="DW185:EH185" si="519">DX140*DY6</f>
        <v>3995809.5628596754</v>
      </c>
      <c r="DX185" s="142">
        <f t="shared" si="519"/>
        <v>3934028.1563314754</v>
      </c>
      <c r="DY185" s="142">
        <f t="shared" si="519"/>
        <v>4219122.1654687086</v>
      </c>
      <c r="DZ185" s="142">
        <f t="shared" si="519"/>
        <v>3868188.7211797875</v>
      </c>
      <c r="EA185" s="142">
        <f t="shared" si="519"/>
        <v>4012319.4189541908</v>
      </c>
      <c r="EB185" s="142">
        <f t="shared" si="519"/>
        <v>3979818.2910754308</v>
      </c>
      <c r="EC185" s="142">
        <f t="shared" si="519"/>
        <v>3959131.7326415195</v>
      </c>
      <c r="ED185" s="142">
        <f t="shared" si="519"/>
        <v>3986850.4180158833</v>
      </c>
      <c r="EE185" s="142">
        <f t="shared" si="519"/>
        <v>3797182.2839183086</v>
      </c>
      <c r="EF185" s="142">
        <f t="shared" si="519"/>
        <v>3925672.8532355404</v>
      </c>
      <c r="EG185" s="142">
        <f t="shared" si="519"/>
        <v>0</v>
      </c>
      <c r="EH185" s="142">
        <f t="shared" si="519"/>
        <v>0</v>
      </c>
    </row>
    <row r="186" spans="2:138" x14ac:dyDescent="0.25">
      <c r="B186" s="51"/>
      <c r="C186" s="51"/>
      <c r="D186" t="s">
        <v>224</v>
      </c>
      <c r="E186" s="141">
        <f>IFERROR(G140*E6,0)</f>
        <v>225210.31913596528</v>
      </c>
      <c r="F186" s="177"/>
      <c r="G186" s="177"/>
      <c r="H186" s="138"/>
      <c r="I186" s="41"/>
      <c r="J186" s="142">
        <f>IFERROR(L140*J6,0)</f>
        <v>865990.72110098309</v>
      </c>
      <c r="K186" s="8"/>
      <c r="L186" s="8"/>
      <c r="N186" s="41"/>
      <c r="O186" s="142">
        <f>P140*J6</f>
        <v>2514618.3012216375</v>
      </c>
      <c r="P186" s="8"/>
      <c r="R186" s="41"/>
      <c r="S186" s="142">
        <f>T140*E6</f>
        <v>3401269.2</v>
      </c>
      <c r="T186" s="8"/>
      <c r="U186" s="7"/>
      <c r="V186" s="41"/>
      <c r="W186" s="42"/>
      <c r="X186" s="43"/>
      <c r="Y186" s="42"/>
      <c r="Z186" s="44"/>
      <c r="AB186" s="142">
        <f>AD140*AB6</f>
        <v>281848.88068898511</v>
      </c>
      <c r="AC186" s="8"/>
      <c r="AD186" s="8"/>
      <c r="AE186" s="7"/>
      <c r="AG186" s="142">
        <f>AI140*AG6</f>
        <v>285815.54823366535</v>
      </c>
      <c r="AH186" s="8"/>
      <c r="AI186" s="8"/>
      <c r="AJ186" s="7"/>
      <c r="AL186" s="142">
        <f>AN140*AL6</f>
        <v>49565.746317003897</v>
      </c>
      <c r="AM186" s="8"/>
      <c r="AN186" s="8"/>
      <c r="AO186" s="7"/>
      <c r="AQ186" s="142">
        <f>AS140*AQ6</f>
        <v>225210.31913596528</v>
      </c>
      <c r="AR186" s="8"/>
      <c r="AS186" s="8"/>
      <c r="AT186" s="7"/>
      <c r="AV186" s="142">
        <f>AX140*AV6</f>
        <v>-1681906.4293347641</v>
      </c>
      <c r="AW186" s="8"/>
      <c r="AX186" s="8"/>
      <c r="AY186" s="7"/>
      <c r="BA186" s="142">
        <f>BC140*BA6</f>
        <v>0</v>
      </c>
      <c r="BB186" s="8"/>
      <c r="BC186" s="8"/>
      <c r="BD186" s="7"/>
      <c r="BF186" s="142">
        <f>BH140*BF6</f>
        <v>0</v>
      </c>
      <c r="BG186" s="8"/>
      <c r="BH186" s="8"/>
      <c r="BI186" s="7"/>
      <c r="BK186" s="142">
        <f>BM140*BK6</f>
        <v>0</v>
      </c>
      <c r="BL186" s="8"/>
      <c r="BM186" s="8"/>
      <c r="BN186" s="7"/>
      <c r="BP186" s="142">
        <f>BR140*BP6</f>
        <v>0</v>
      </c>
      <c r="BQ186" s="8"/>
      <c r="BR186" s="8"/>
      <c r="BS186" s="7"/>
      <c r="BU186" s="142">
        <f>BW140*BU6</f>
        <v>0</v>
      </c>
      <c r="BV186" s="8"/>
      <c r="BW186" s="8"/>
      <c r="BX186" s="7"/>
      <c r="BZ186" s="142">
        <f>CB140*BZ6</f>
        <v>0</v>
      </c>
      <c r="CA186" s="8"/>
      <c r="CB186" s="8"/>
      <c r="CC186" s="7"/>
      <c r="CE186" s="142">
        <f>CG140*CE6</f>
        <v>0</v>
      </c>
      <c r="CF186" s="8"/>
      <c r="CG186" s="8"/>
      <c r="CH186" s="7"/>
      <c r="CI186" s="8"/>
      <c r="CJ186" s="142">
        <f t="shared" ref="CJ186:CU186" si="520">CL140*CJ6</f>
        <v>0</v>
      </c>
      <c r="CK186" s="142">
        <f t="shared" si="520"/>
        <v>3362663.7961643836</v>
      </c>
      <c r="CL186" s="142">
        <f t="shared" si="520"/>
        <v>3866963.9963687151</v>
      </c>
      <c r="CM186" s="142">
        <f t="shared" si="520"/>
        <v>0</v>
      </c>
      <c r="CN186" s="142">
        <f t="shared" si="520"/>
        <v>0</v>
      </c>
      <c r="CO186" s="142">
        <f t="shared" si="520"/>
        <v>0</v>
      </c>
      <c r="CP186" s="142">
        <f t="shared" si="520"/>
        <v>0</v>
      </c>
      <c r="CQ186" s="142">
        <f t="shared" si="520"/>
        <v>0</v>
      </c>
      <c r="CR186" s="142">
        <f t="shared" si="520"/>
        <v>0</v>
      </c>
      <c r="CS186" s="142">
        <f t="shared" si="520"/>
        <v>0</v>
      </c>
      <c r="CT186" s="142">
        <f t="shared" si="520"/>
        <v>0</v>
      </c>
      <c r="CU186" s="142">
        <f t="shared" si="520"/>
        <v>0</v>
      </c>
      <c r="CV186" s="8"/>
      <c r="CW186" s="142">
        <f t="shared" ref="CW186:DH186" si="521">CY140*CW6</f>
        <v>3625240.2926653428</v>
      </c>
      <c r="CX186" s="142">
        <f t="shared" si="521"/>
        <v>3335347.7899970491</v>
      </c>
      <c r="CY186" s="142">
        <f t="shared" si="521"/>
        <v>4727837.9558097459</v>
      </c>
      <c r="CZ186" s="142">
        <f t="shared" si="521"/>
        <v>4401250.3369289581</v>
      </c>
      <c r="DA186" s="142">
        <f t="shared" si="521"/>
        <v>3999072.6219669427</v>
      </c>
      <c r="DB186" s="142">
        <f t="shared" si="521"/>
        <v>3898766.5053490954</v>
      </c>
      <c r="DC186" s="142">
        <f t="shared" si="521"/>
        <v>3973326.9345802926</v>
      </c>
      <c r="DD186" s="142">
        <f t="shared" si="521"/>
        <v>3342561.3164926143</v>
      </c>
      <c r="DE186" s="142">
        <f t="shared" si="521"/>
        <v>3308249.3872967861</v>
      </c>
      <c r="DF186" s="142">
        <f t="shared" si="521"/>
        <v>4511566.6929937163</v>
      </c>
      <c r="DG186" s="142">
        <f t="shared" si="521"/>
        <v>0</v>
      </c>
      <c r="DH186" s="142">
        <f t="shared" si="521"/>
        <v>2751956.031403027</v>
      </c>
      <c r="DI186" s="178"/>
      <c r="DJ186" s="142">
        <f t="shared" ref="DJ186:DU186" si="522">DL140*DJ6</f>
        <v>3831182.0856152144</v>
      </c>
      <c r="DK186" s="142">
        <f t="shared" si="522"/>
        <v>3261831.1167856078</v>
      </c>
      <c r="DL186" s="142">
        <f t="shared" si="522"/>
        <v>3487014.7054816564</v>
      </c>
      <c r="DM186" s="142">
        <f t="shared" si="522"/>
        <v>3730497.4754907363</v>
      </c>
      <c r="DN186" s="142">
        <f t="shared" si="522"/>
        <v>3949579.1583827902</v>
      </c>
      <c r="DO186" s="142">
        <f t="shared" si="522"/>
        <v>3625187.4604819273</v>
      </c>
      <c r="DP186" s="142">
        <f t="shared" si="522"/>
        <v>3620165.5659644264</v>
      </c>
      <c r="DQ186" s="142">
        <f t="shared" si="522"/>
        <v>3498830.2621081676</v>
      </c>
      <c r="DR186" s="142">
        <f t="shared" si="522"/>
        <v>3369323.3696240676</v>
      </c>
      <c r="DS186" s="142">
        <f t="shared" si="522"/>
        <v>3905654.4074053927</v>
      </c>
      <c r="DT186" s="142">
        <f t="shared" si="522"/>
        <v>0</v>
      </c>
      <c r="DU186" s="142">
        <f t="shared" si="522"/>
        <v>3302754.3458706681</v>
      </c>
      <c r="DV186" s="178"/>
      <c r="DW186" s="142">
        <f t="shared" ref="DW186:EH186" si="523">DY140*DW6</f>
        <v>3730824.222636668</v>
      </c>
      <c r="DX186" s="142">
        <f t="shared" si="523"/>
        <v>3683264.6197970803</v>
      </c>
      <c r="DY186" s="142">
        <f t="shared" si="523"/>
        <v>3990969.8021120364</v>
      </c>
      <c r="DZ186" s="142">
        <f t="shared" si="523"/>
        <v>3906246.6067289654</v>
      </c>
      <c r="EA186" s="142">
        <f t="shared" si="523"/>
        <v>3980959.621242071</v>
      </c>
      <c r="EB186" s="142">
        <f t="shared" si="523"/>
        <v>3768865.5457778838</v>
      </c>
      <c r="EC186" s="142">
        <f t="shared" si="523"/>
        <v>4006422.0198369259</v>
      </c>
      <c r="ED186" s="142">
        <f t="shared" si="523"/>
        <v>4071578.9126762426</v>
      </c>
      <c r="EE186" s="142">
        <f t="shared" si="523"/>
        <v>4116389.0057312925</v>
      </c>
      <c r="EF186" s="142">
        <f t="shared" si="523"/>
        <v>4011112.453822759</v>
      </c>
      <c r="EG186" s="142">
        <f t="shared" si="523"/>
        <v>0</v>
      </c>
      <c r="EH186" s="142">
        <f t="shared" si="523"/>
        <v>0</v>
      </c>
    </row>
    <row r="187" spans="2:138" x14ac:dyDescent="0.25">
      <c r="B187" s="51"/>
      <c r="C187" s="51"/>
      <c r="D187" t="s">
        <v>225</v>
      </c>
      <c r="E187" s="141">
        <f>SUM(E185:E186)</f>
        <v>-148955.52162335938</v>
      </c>
      <c r="F187" s="177"/>
      <c r="G187" s="177"/>
      <c r="H187" s="138"/>
      <c r="I187" s="41"/>
      <c r="J187" s="142">
        <f>SUM(J185:J186)</f>
        <v>-78995.686855593813</v>
      </c>
      <c r="K187" s="8"/>
      <c r="L187" s="8"/>
      <c r="N187" s="41"/>
      <c r="O187" s="142">
        <f>SUM(O185:O186)</f>
        <v>-554941.95999999857</v>
      </c>
      <c r="P187" s="8"/>
      <c r="R187" s="41"/>
      <c r="S187" s="142">
        <f>SUM(S185:S186)</f>
        <v>3401269.2</v>
      </c>
      <c r="T187" s="8"/>
      <c r="U187" s="7"/>
      <c r="V187" s="41"/>
      <c r="W187" s="42"/>
      <c r="X187" s="43"/>
      <c r="Y187" s="42"/>
      <c r="Z187" s="44"/>
      <c r="AB187" s="142">
        <f>SUM(AB185:AB186)</f>
        <v>-51646.688646211172</v>
      </c>
      <c r="AC187" s="8"/>
      <c r="AD187" s="8"/>
      <c r="AE187" s="7"/>
      <c r="AG187" s="142">
        <f>SUM(AG185:AG186)</f>
        <v>158072.39220314246</v>
      </c>
      <c r="AH187" s="8"/>
      <c r="AI187" s="8"/>
      <c r="AJ187" s="7"/>
      <c r="AL187" s="142">
        <f>SUM(AL185:AL186)</f>
        <v>-36465.868789168977</v>
      </c>
      <c r="AM187" s="8"/>
      <c r="AN187" s="8"/>
      <c r="AO187" s="7"/>
      <c r="AQ187" s="142">
        <f>SUM(AQ185:AQ186)</f>
        <v>-148955.52162335938</v>
      </c>
      <c r="AR187" s="8"/>
      <c r="AS187" s="8"/>
      <c r="AT187" s="7"/>
      <c r="AV187" s="142">
        <f>SUM(AV185:AV186)</f>
        <v>-17806921.158966336</v>
      </c>
      <c r="AW187" s="8"/>
      <c r="AX187" s="8"/>
      <c r="AY187" s="7"/>
      <c r="BA187" s="142">
        <f>SUM(BA185:BA186)</f>
        <v>-3723966.4925154373</v>
      </c>
      <c r="BB187" s="8"/>
      <c r="BC187" s="8"/>
      <c r="BD187" s="7"/>
      <c r="BF187" s="142">
        <f>SUM(BF185:BF186)</f>
        <v>-3934592.8283578814</v>
      </c>
      <c r="BG187" s="8"/>
      <c r="BH187" s="8"/>
      <c r="BI187" s="7"/>
      <c r="BK187" s="142">
        <f>SUM(BK185:BK186)</f>
        <v>-3542536.7467213781</v>
      </c>
      <c r="BL187" s="8"/>
      <c r="BM187" s="8"/>
      <c r="BN187" s="7"/>
      <c r="BP187" s="142">
        <f>SUM(BP185:BP186)</f>
        <v>-3533672.6906003179</v>
      </c>
      <c r="BQ187" s="8"/>
      <c r="BR187" s="8"/>
      <c r="BS187" s="7"/>
      <c r="BU187" s="142">
        <f>SUM(BU185:BU186)</f>
        <v>-3698512.2476340821</v>
      </c>
      <c r="BV187" s="8"/>
      <c r="BW187" s="8"/>
      <c r="BX187" s="7"/>
      <c r="BZ187" s="142">
        <f>SUM(BZ185:BZ186)</f>
        <v>-3314343.2791654984</v>
      </c>
      <c r="CA187" s="8"/>
      <c r="CB187" s="8"/>
      <c r="CC187" s="7"/>
      <c r="CE187" s="142">
        <f>SUM(CE185:CE186)</f>
        <v>-3773034.5633508801</v>
      </c>
      <c r="CF187" s="8"/>
      <c r="CG187" s="8"/>
      <c r="CH187" s="7"/>
      <c r="CI187" s="8"/>
      <c r="CJ187" s="142">
        <f t="shared" ref="CJ187:CU187" si="524">SUM(CJ185:CJ186)</f>
        <v>3980789.470190024</v>
      </c>
      <c r="CK187" s="142">
        <f t="shared" si="524"/>
        <v>3362663.7961643836</v>
      </c>
      <c r="CL187" s="142">
        <f t="shared" si="524"/>
        <v>-9953770.5767819695</v>
      </c>
      <c r="CM187" s="142">
        <f t="shared" si="524"/>
        <v>0</v>
      </c>
      <c r="CN187" s="142">
        <f t="shared" si="524"/>
        <v>0</v>
      </c>
      <c r="CO187" s="142">
        <f t="shared" si="524"/>
        <v>0</v>
      </c>
      <c r="CP187" s="142">
        <f t="shared" si="524"/>
        <v>0</v>
      </c>
      <c r="CQ187" s="142">
        <f t="shared" si="524"/>
        <v>0</v>
      </c>
      <c r="CR187" s="142">
        <f t="shared" si="524"/>
        <v>0</v>
      </c>
      <c r="CS187" s="142">
        <f t="shared" si="524"/>
        <v>0</v>
      </c>
      <c r="CT187" s="142">
        <f t="shared" si="524"/>
        <v>0</v>
      </c>
      <c r="CU187" s="142">
        <f t="shared" si="524"/>
        <v>0</v>
      </c>
      <c r="CV187" s="8"/>
      <c r="CW187" s="142">
        <f t="shared" ref="CW187:DH187" si="525">SUM(CW185:CW186)</f>
        <v>7888102.1081008371</v>
      </c>
      <c r="CX187" s="142">
        <f t="shared" si="525"/>
        <v>7269366.1543399394</v>
      </c>
      <c r="CY187" s="142">
        <f t="shared" si="525"/>
        <v>8470548.1314220205</v>
      </c>
      <c r="CZ187" s="142">
        <f t="shared" si="525"/>
        <v>8613763.3494997192</v>
      </c>
      <c r="DA187" s="142">
        <f t="shared" si="525"/>
        <v>7927600.8808073374</v>
      </c>
      <c r="DB187" s="142">
        <f t="shared" si="525"/>
        <v>7057648.7894647978</v>
      </c>
      <c r="DC187" s="142">
        <f t="shared" si="525"/>
        <v>7376519.10554446</v>
      </c>
      <c r="DD187" s="142">
        <f t="shared" si="525"/>
        <v>7166149.6492407899</v>
      </c>
      <c r="DE187" s="142">
        <f t="shared" si="525"/>
        <v>6574254.0722332336</v>
      </c>
      <c r="DF187" s="142">
        <f t="shared" si="525"/>
        <v>7201632.2531751906</v>
      </c>
      <c r="DG187" s="142">
        <f t="shared" si="525"/>
        <v>0</v>
      </c>
      <c r="DH187" s="142">
        <f t="shared" si="525"/>
        <v>2751956.031403027</v>
      </c>
      <c r="DI187" s="178"/>
      <c r="DJ187" s="142">
        <f t="shared" ref="DJ187:DU187" si="526">SUM(DJ185:DJ186)</f>
        <v>7574838.6582648233</v>
      </c>
      <c r="DK187" s="142">
        <f t="shared" si="526"/>
        <v>7224835.8384506032</v>
      </c>
      <c r="DL187" s="142">
        <f t="shared" si="526"/>
        <v>7090691.6900706338</v>
      </c>
      <c r="DM187" s="142">
        <f t="shared" si="526"/>
        <v>7192015.2071509734</v>
      </c>
      <c r="DN187" s="142">
        <f t="shared" si="526"/>
        <v>7721874.9249154394</v>
      </c>
      <c r="DO187" s="142">
        <f t="shared" si="526"/>
        <v>7420816.1376997447</v>
      </c>
      <c r="DP187" s="142">
        <f t="shared" si="526"/>
        <v>7204663.4442873141</v>
      </c>
      <c r="DQ187" s="142">
        <f t="shared" si="526"/>
        <v>7190446.4642429445</v>
      </c>
      <c r="DR187" s="142">
        <f t="shared" si="526"/>
        <v>6851827.4316577893</v>
      </c>
      <c r="DS187" s="142">
        <f t="shared" si="526"/>
        <v>7306053.4803321306</v>
      </c>
      <c r="DT187" s="142">
        <f t="shared" si="526"/>
        <v>0</v>
      </c>
      <c r="DU187" s="142">
        <f t="shared" si="526"/>
        <v>3302754.3458706681</v>
      </c>
      <c r="DV187" s="178"/>
      <c r="DW187" s="142">
        <f t="shared" ref="DW187:EH187" si="527">SUM(DW185:DW186)</f>
        <v>7726633.7854963429</v>
      </c>
      <c r="DX187" s="142">
        <f t="shared" si="527"/>
        <v>7617292.7761285556</v>
      </c>
      <c r="DY187" s="142">
        <f t="shared" si="527"/>
        <v>8210091.967580745</v>
      </c>
      <c r="DZ187" s="142">
        <f t="shared" si="527"/>
        <v>7774435.3279087525</v>
      </c>
      <c r="EA187" s="142">
        <f t="shared" si="527"/>
        <v>7993279.0401962623</v>
      </c>
      <c r="EB187" s="142">
        <f t="shared" si="527"/>
        <v>7748683.8368533142</v>
      </c>
      <c r="EC187" s="142">
        <f t="shared" si="527"/>
        <v>7965553.7524784449</v>
      </c>
      <c r="ED187" s="142">
        <f t="shared" si="527"/>
        <v>8058429.3306921255</v>
      </c>
      <c r="EE187" s="142">
        <f t="shared" si="527"/>
        <v>7913571.2896496011</v>
      </c>
      <c r="EF187" s="142">
        <f t="shared" si="527"/>
        <v>7936785.307058299</v>
      </c>
      <c r="EG187" s="142">
        <f t="shared" si="527"/>
        <v>0</v>
      </c>
      <c r="EH187" s="142">
        <f t="shared" si="527"/>
        <v>0</v>
      </c>
    </row>
    <row r="188" spans="2:138" s="156" customFormat="1" x14ac:dyDescent="0.25">
      <c r="B188" s="51"/>
      <c r="C188" s="51"/>
      <c r="D188"/>
      <c r="E188" s="179"/>
      <c r="F188" s="154"/>
      <c r="G188" s="154"/>
      <c r="H188" s="138"/>
      <c r="I188" s="41"/>
      <c r="J188" s="180"/>
      <c r="M188" s="7"/>
      <c r="N188" s="41"/>
      <c r="O188" s="180"/>
      <c r="Q188" s="7"/>
      <c r="R188" s="41"/>
      <c r="S188" s="180"/>
      <c r="U188" s="7"/>
      <c r="V188" s="41"/>
      <c r="W188" s="48"/>
      <c r="X188" s="49"/>
      <c r="Y188" s="48"/>
      <c r="Z188" s="50"/>
      <c r="AA188" s="7"/>
      <c r="AB188" s="7"/>
      <c r="AE188" s="7"/>
      <c r="AG188" s="180"/>
      <c r="AJ188" s="7"/>
      <c r="AL188" s="180"/>
      <c r="AO188" s="7"/>
      <c r="AQ188" s="180"/>
      <c r="AT188" s="7"/>
      <c r="AV188" s="180"/>
      <c r="AY188" s="7"/>
      <c r="BA188" s="180"/>
      <c r="BD188" s="7"/>
      <c r="BF188" s="180"/>
      <c r="BI188" s="7"/>
      <c r="BK188" s="180"/>
      <c r="BN188" s="7"/>
      <c r="BP188" s="180"/>
      <c r="BS188" s="7"/>
      <c r="BU188" s="180"/>
      <c r="BX188" s="7"/>
      <c r="BZ188" s="180"/>
      <c r="CC188" s="7"/>
      <c r="CE188" s="180"/>
      <c r="CH188" s="7"/>
      <c r="CJ188" s="180"/>
      <c r="CK188" s="180"/>
      <c r="CL188" s="180"/>
      <c r="CM188" s="180"/>
      <c r="CN188" s="180"/>
      <c r="CO188" s="180"/>
      <c r="CP188" s="180"/>
      <c r="CQ188" s="180"/>
      <c r="CR188" s="180"/>
      <c r="CS188" s="180"/>
      <c r="CT188" s="180"/>
      <c r="CU188" s="180"/>
      <c r="CW188" s="180"/>
      <c r="CX188" s="180"/>
      <c r="CY188" s="180"/>
      <c r="CZ188" s="180"/>
      <c r="DA188" s="180"/>
      <c r="DB188" s="180"/>
      <c r="DC188" s="180"/>
      <c r="DD188" s="180"/>
      <c r="DE188" s="180"/>
      <c r="DF188" s="180"/>
      <c r="DG188" s="180"/>
      <c r="DH188" s="180"/>
      <c r="DI188" s="157"/>
      <c r="DJ188" s="180"/>
      <c r="DK188" s="180"/>
      <c r="DL188" s="180"/>
      <c r="DM188" s="180"/>
      <c r="DN188" s="180"/>
      <c r="DO188" s="180"/>
      <c r="DP188" s="180"/>
      <c r="DQ188" s="180"/>
      <c r="DR188" s="180"/>
      <c r="DS188" s="180"/>
      <c r="DT188" s="180"/>
      <c r="DU188" s="180"/>
      <c r="DV188" s="157"/>
      <c r="DW188" s="180"/>
      <c r="DX188" s="180"/>
      <c r="DY188" s="180"/>
      <c r="DZ188" s="180"/>
      <c r="EA188" s="180"/>
      <c r="EB188" s="180"/>
      <c r="EC188" s="180"/>
      <c r="ED188" s="180"/>
      <c r="EE188" s="180"/>
      <c r="EF188" s="180"/>
      <c r="EG188" s="180"/>
      <c r="EH188" s="180"/>
    </row>
    <row r="189" spans="2:138" x14ac:dyDescent="0.25">
      <c r="B189" s="51"/>
      <c r="C189" s="51"/>
      <c r="D189" t="s">
        <v>226</v>
      </c>
      <c r="E189" s="141">
        <f>IFERROR(F148*G8,0)</f>
        <v>0</v>
      </c>
      <c r="F189" s="177"/>
      <c r="G189" s="177"/>
      <c r="H189" s="138"/>
      <c r="I189" s="41"/>
      <c r="J189" s="142">
        <f>IFERROR(K148*L8,0)</f>
        <v>0</v>
      </c>
      <c r="K189" s="8"/>
      <c r="L189" s="8"/>
      <c r="N189" s="41"/>
      <c r="O189" s="142">
        <f>P8*O148</f>
        <v>0</v>
      </c>
      <c r="P189" s="8"/>
      <c r="R189" s="41"/>
      <c r="S189" s="142">
        <f>T8*S148</f>
        <v>0</v>
      </c>
      <c r="T189" s="8"/>
      <c r="U189" s="7"/>
      <c r="V189" s="41"/>
      <c r="W189" s="42"/>
      <c r="X189" s="43"/>
      <c r="Y189" s="42"/>
      <c r="Z189" s="44"/>
      <c r="AB189" s="142">
        <f>AC148*AD98</f>
        <v>0</v>
      </c>
      <c r="AC189" s="8"/>
      <c r="AD189" s="8"/>
      <c r="AE189" s="7"/>
      <c r="AG189" s="142">
        <f>AH148*AI98</f>
        <v>0</v>
      </c>
      <c r="AH189" s="8"/>
      <c r="AI189" s="8"/>
      <c r="AJ189" s="7"/>
      <c r="AL189" s="142">
        <f>AM148*AN98</f>
        <v>0</v>
      </c>
      <c r="AM189" s="8"/>
      <c r="AN189" s="8"/>
      <c r="AO189" s="7"/>
      <c r="AQ189" s="142">
        <f>AR148*AS98</f>
        <v>0</v>
      </c>
      <c r="AR189" s="8"/>
      <c r="AS189" s="8"/>
      <c r="AT189" s="7"/>
      <c r="AV189" s="142">
        <f>AW148*AX98</f>
        <v>0</v>
      </c>
      <c r="AW189" s="8"/>
      <c r="AX189" s="8"/>
      <c r="AY189" s="7"/>
      <c r="BA189" s="142">
        <f>BB148*BC98</f>
        <v>0</v>
      </c>
      <c r="BB189" s="8"/>
      <c r="BC189" s="8"/>
      <c r="BD189" s="7"/>
      <c r="BF189" s="142">
        <f>BG148*BH98</f>
        <v>0</v>
      </c>
      <c r="BG189" s="8"/>
      <c r="BH189" s="8"/>
      <c r="BI189" s="7"/>
      <c r="BK189" s="142">
        <f>BL148*BM98</f>
        <v>0</v>
      </c>
      <c r="BL189" s="8"/>
      <c r="BM189" s="8"/>
      <c r="BN189" s="7"/>
      <c r="BP189" s="142">
        <f>BQ148*BR98</f>
        <v>0</v>
      </c>
      <c r="BQ189" s="8"/>
      <c r="BR189" s="8"/>
      <c r="BS189" s="7"/>
      <c r="BU189" s="142">
        <f>BV148*BW98</f>
        <v>0</v>
      </c>
      <c r="BV189" s="8"/>
      <c r="BW189" s="8"/>
      <c r="BX189" s="7"/>
      <c r="BZ189" s="142">
        <f>CA148*CB98</f>
        <v>0</v>
      </c>
      <c r="CA189" s="8"/>
      <c r="CB189" s="8"/>
      <c r="CC189" s="7"/>
      <c r="CE189" s="142">
        <f>CF148*CG98</f>
        <v>0</v>
      </c>
      <c r="CF189" s="8"/>
      <c r="CG189" s="8"/>
      <c r="CH189" s="7"/>
      <c r="CI189" s="8"/>
      <c r="CJ189" s="142">
        <f t="shared" ref="CJ189:CU189" si="528">CK148*CL98</f>
        <v>0</v>
      </c>
      <c r="CK189" s="142">
        <f t="shared" si="528"/>
        <v>0</v>
      </c>
      <c r="CL189" s="142">
        <f t="shared" si="528"/>
        <v>0</v>
      </c>
      <c r="CM189" s="142">
        <f t="shared" si="528"/>
        <v>0</v>
      </c>
      <c r="CN189" s="142">
        <f t="shared" si="528"/>
        <v>0</v>
      </c>
      <c r="CO189" s="142">
        <f t="shared" si="528"/>
        <v>0</v>
      </c>
      <c r="CP189" s="142">
        <f t="shared" si="528"/>
        <v>0</v>
      </c>
      <c r="CQ189" s="142">
        <f t="shared" si="528"/>
        <v>0</v>
      </c>
      <c r="CR189" s="142">
        <f t="shared" si="528"/>
        <v>0</v>
      </c>
      <c r="CS189" s="142">
        <f t="shared" si="528"/>
        <v>0</v>
      </c>
      <c r="CT189" s="142">
        <f t="shared" si="528"/>
        <v>0</v>
      </c>
      <c r="CU189" s="142">
        <f t="shared" si="528"/>
        <v>0</v>
      </c>
      <c r="CV189" s="8"/>
      <c r="CW189" s="142">
        <f t="shared" ref="CW189:DH189" si="529">CX148*CY98</f>
        <v>0</v>
      </c>
      <c r="CX189" s="142">
        <f t="shared" si="529"/>
        <v>0</v>
      </c>
      <c r="CY189" s="142">
        <f t="shared" si="529"/>
        <v>0</v>
      </c>
      <c r="CZ189" s="142">
        <f t="shared" si="529"/>
        <v>0</v>
      </c>
      <c r="DA189" s="142">
        <f t="shared" si="529"/>
        <v>0</v>
      </c>
      <c r="DB189" s="142">
        <f t="shared" si="529"/>
        <v>0</v>
      </c>
      <c r="DC189" s="142">
        <f t="shared" si="529"/>
        <v>0</v>
      </c>
      <c r="DD189" s="142">
        <f t="shared" si="529"/>
        <v>0</v>
      </c>
      <c r="DE189" s="142">
        <f t="shared" si="529"/>
        <v>0</v>
      </c>
      <c r="DF189" s="142">
        <f t="shared" si="529"/>
        <v>0</v>
      </c>
      <c r="DG189" s="142">
        <f t="shared" si="529"/>
        <v>0</v>
      </c>
      <c r="DH189" s="142">
        <f t="shared" si="529"/>
        <v>0</v>
      </c>
      <c r="DI189" s="178"/>
      <c r="DJ189" s="142">
        <f t="shared" ref="DJ189:DU189" si="530">DK148*DL98</f>
        <v>0</v>
      </c>
      <c r="DK189" s="142">
        <f t="shared" si="530"/>
        <v>0</v>
      </c>
      <c r="DL189" s="142">
        <f t="shared" si="530"/>
        <v>0</v>
      </c>
      <c r="DM189" s="142">
        <f t="shared" si="530"/>
        <v>0</v>
      </c>
      <c r="DN189" s="142">
        <f t="shared" si="530"/>
        <v>0</v>
      </c>
      <c r="DO189" s="142">
        <f t="shared" si="530"/>
        <v>0</v>
      </c>
      <c r="DP189" s="142">
        <f t="shared" si="530"/>
        <v>0</v>
      </c>
      <c r="DQ189" s="142">
        <f t="shared" si="530"/>
        <v>0</v>
      </c>
      <c r="DR189" s="142">
        <f t="shared" si="530"/>
        <v>0</v>
      </c>
      <c r="DS189" s="142">
        <f t="shared" si="530"/>
        <v>0</v>
      </c>
      <c r="DT189" s="142">
        <f t="shared" si="530"/>
        <v>0</v>
      </c>
      <c r="DU189" s="142">
        <f t="shared" si="530"/>
        <v>0</v>
      </c>
      <c r="DV189" s="178"/>
      <c r="DW189" s="142">
        <f t="shared" ref="DW189:EH189" si="531">DX148*DY98</f>
        <v>0</v>
      </c>
      <c r="DX189" s="142">
        <f t="shared" si="531"/>
        <v>0</v>
      </c>
      <c r="DY189" s="142">
        <f t="shared" si="531"/>
        <v>0</v>
      </c>
      <c r="DZ189" s="142">
        <f t="shared" si="531"/>
        <v>0</v>
      </c>
      <c r="EA189" s="142">
        <f t="shared" si="531"/>
        <v>0</v>
      </c>
      <c r="EB189" s="142">
        <f t="shared" si="531"/>
        <v>0</v>
      </c>
      <c r="EC189" s="142">
        <f t="shared" si="531"/>
        <v>0</v>
      </c>
      <c r="ED189" s="142">
        <f t="shared" si="531"/>
        <v>0</v>
      </c>
      <c r="EE189" s="142">
        <f t="shared" si="531"/>
        <v>0</v>
      </c>
      <c r="EF189" s="142">
        <f t="shared" si="531"/>
        <v>0</v>
      </c>
      <c r="EG189" s="142">
        <f t="shared" si="531"/>
        <v>0</v>
      </c>
      <c r="EH189" s="142">
        <f t="shared" si="531"/>
        <v>0</v>
      </c>
    </row>
    <row r="190" spans="2:138" x14ac:dyDescent="0.25">
      <c r="B190" s="51"/>
      <c r="C190" s="51"/>
      <c r="D190" t="s">
        <v>227</v>
      </c>
      <c r="E190" s="141">
        <f>IFERROR(G148*E8,0)</f>
        <v>0</v>
      </c>
      <c r="F190" s="177"/>
      <c r="G190" s="177"/>
      <c r="H190" s="138"/>
      <c r="I190" s="41"/>
      <c r="J190" s="142">
        <f>IFERROR(L148*J8,0)</f>
        <v>0</v>
      </c>
      <c r="K190" s="8"/>
      <c r="L190" s="8"/>
      <c r="N190" s="41"/>
      <c r="O190" s="142">
        <f>P148*J8</f>
        <v>0</v>
      </c>
      <c r="P190" s="8"/>
      <c r="R190" s="41"/>
      <c r="S190" s="142">
        <f>T148*E8</f>
        <v>0</v>
      </c>
      <c r="T190" s="8"/>
      <c r="U190" s="7"/>
      <c r="V190" s="41"/>
      <c r="W190" s="42"/>
      <c r="X190" s="43"/>
      <c r="Y190" s="42"/>
      <c r="Z190" s="44"/>
      <c r="AB190" s="142">
        <f>AD148*AB98</f>
        <v>0</v>
      </c>
      <c r="AC190" s="8"/>
      <c r="AD190" s="8"/>
      <c r="AE190" s="7"/>
      <c r="AG190" s="142">
        <f>AI148*AG98</f>
        <v>0</v>
      </c>
      <c r="AH190" s="8"/>
      <c r="AI190" s="8"/>
      <c r="AJ190" s="7"/>
      <c r="AL190" s="142">
        <f>AN148*AL98</f>
        <v>0</v>
      </c>
      <c r="AM190" s="8"/>
      <c r="AN190" s="8"/>
      <c r="AO190" s="7"/>
      <c r="AQ190" s="142">
        <f>AS148*AQ98</f>
        <v>0</v>
      </c>
      <c r="AR190" s="8"/>
      <c r="AS190" s="8"/>
      <c r="AT190" s="7"/>
      <c r="AV190" s="142">
        <f>AX148*AV98</f>
        <v>0</v>
      </c>
      <c r="AW190" s="8"/>
      <c r="AX190" s="8"/>
      <c r="AY190" s="7"/>
      <c r="BA190" s="142">
        <f>BC148*BA98</f>
        <v>0</v>
      </c>
      <c r="BB190" s="8"/>
      <c r="BC190" s="8"/>
      <c r="BD190" s="7"/>
      <c r="BF190" s="142">
        <f>BH148*BF98</f>
        <v>0</v>
      </c>
      <c r="BG190" s="8"/>
      <c r="BH190" s="8"/>
      <c r="BI190" s="7"/>
      <c r="BK190" s="142">
        <f>BM148*BK98</f>
        <v>0</v>
      </c>
      <c r="BL190" s="8"/>
      <c r="BM190" s="8"/>
      <c r="BN190" s="7"/>
      <c r="BP190" s="142">
        <f>BR148*BP98</f>
        <v>0</v>
      </c>
      <c r="BQ190" s="8"/>
      <c r="BR190" s="8"/>
      <c r="BS190" s="7"/>
      <c r="BU190" s="142">
        <f>BW148*BU98</f>
        <v>0</v>
      </c>
      <c r="BV190" s="8"/>
      <c r="BW190" s="8"/>
      <c r="BX190" s="7"/>
      <c r="BZ190" s="142">
        <f>CB148*BZ98</f>
        <v>0</v>
      </c>
      <c r="CA190" s="8"/>
      <c r="CB190" s="8"/>
      <c r="CC190" s="7"/>
      <c r="CE190" s="142">
        <f>CG148*CE98</f>
        <v>0</v>
      </c>
      <c r="CF190" s="8"/>
      <c r="CG190" s="8"/>
      <c r="CH190" s="7"/>
      <c r="CI190" s="8"/>
      <c r="CJ190" s="142">
        <f t="shared" ref="CJ190:CU190" si="532">CL148*CJ98</f>
        <v>0</v>
      </c>
      <c r="CK190" s="142">
        <f t="shared" si="532"/>
        <v>0</v>
      </c>
      <c r="CL190" s="142">
        <f t="shared" si="532"/>
        <v>0</v>
      </c>
      <c r="CM190" s="142">
        <f t="shared" si="532"/>
        <v>0</v>
      </c>
      <c r="CN190" s="142">
        <f t="shared" si="532"/>
        <v>0</v>
      </c>
      <c r="CO190" s="142">
        <f t="shared" si="532"/>
        <v>0</v>
      </c>
      <c r="CP190" s="142">
        <f t="shared" si="532"/>
        <v>0</v>
      </c>
      <c r="CQ190" s="142">
        <f t="shared" si="532"/>
        <v>0</v>
      </c>
      <c r="CR190" s="142">
        <f t="shared" si="532"/>
        <v>0</v>
      </c>
      <c r="CS190" s="142">
        <f t="shared" si="532"/>
        <v>0</v>
      </c>
      <c r="CT190" s="142">
        <f t="shared" si="532"/>
        <v>0</v>
      </c>
      <c r="CU190" s="142">
        <f t="shared" si="532"/>
        <v>0</v>
      </c>
      <c r="CV190" s="8"/>
      <c r="CW190" s="142">
        <f t="shared" ref="CW190:DH190" si="533">CY148*CW98</f>
        <v>0</v>
      </c>
      <c r="CX190" s="142">
        <f t="shared" si="533"/>
        <v>0</v>
      </c>
      <c r="CY190" s="142">
        <f t="shared" si="533"/>
        <v>0</v>
      </c>
      <c r="CZ190" s="142">
        <f t="shared" si="533"/>
        <v>0</v>
      </c>
      <c r="DA190" s="142">
        <f t="shared" si="533"/>
        <v>0</v>
      </c>
      <c r="DB190" s="142">
        <f t="shared" si="533"/>
        <v>0</v>
      </c>
      <c r="DC190" s="142">
        <f t="shared" si="533"/>
        <v>0</v>
      </c>
      <c r="DD190" s="142">
        <f t="shared" si="533"/>
        <v>0</v>
      </c>
      <c r="DE190" s="142">
        <f t="shared" si="533"/>
        <v>0</v>
      </c>
      <c r="DF190" s="142">
        <f t="shared" si="533"/>
        <v>0</v>
      </c>
      <c r="DG190" s="142">
        <f t="shared" si="533"/>
        <v>0</v>
      </c>
      <c r="DH190" s="142">
        <f t="shared" si="533"/>
        <v>0</v>
      </c>
      <c r="DI190" s="178"/>
      <c r="DJ190" s="142">
        <f t="shared" ref="DJ190:DU190" si="534">DL148*DJ98</f>
        <v>0</v>
      </c>
      <c r="DK190" s="142">
        <f t="shared" si="534"/>
        <v>0</v>
      </c>
      <c r="DL190" s="142">
        <f t="shared" si="534"/>
        <v>0</v>
      </c>
      <c r="DM190" s="142">
        <f t="shared" si="534"/>
        <v>0</v>
      </c>
      <c r="DN190" s="142">
        <f t="shared" si="534"/>
        <v>0</v>
      </c>
      <c r="DO190" s="142">
        <f t="shared" si="534"/>
        <v>0</v>
      </c>
      <c r="DP190" s="142">
        <f t="shared" si="534"/>
        <v>0</v>
      </c>
      <c r="DQ190" s="142">
        <f t="shared" si="534"/>
        <v>0</v>
      </c>
      <c r="DR190" s="142">
        <f t="shared" si="534"/>
        <v>0</v>
      </c>
      <c r="DS190" s="142">
        <f t="shared" si="534"/>
        <v>0</v>
      </c>
      <c r="DT190" s="142">
        <f t="shared" si="534"/>
        <v>0</v>
      </c>
      <c r="DU190" s="142">
        <f t="shared" si="534"/>
        <v>0</v>
      </c>
      <c r="DV190" s="178"/>
      <c r="DW190" s="142">
        <f t="shared" ref="DW190:EH190" si="535">DY148*DW98</f>
        <v>0</v>
      </c>
      <c r="DX190" s="142">
        <f t="shared" si="535"/>
        <v>0</v>
      </c>
      <c r="DY190" s="142">
        <f t="shared" si="535"/>
        <v>0</v>
      </c>
      <c r="DZ190" s="142">
        <f t="shared" si="535"/>
        <v>0</v>
      </c>
      <c r="EA190" s="142">
        <f t="shared" si="535"/>
        <v>0</v>
      </c>
      <c r="EB190" s="142">
        <f t="shared" si="535"/>
        <v>0</v>
      </c>
      <c r="EC190" s="142">
        <f t="shared" si="535"/>
        <v>0</v>
      </c>
      <c r="ED190" s="142">
        <f t="shared" si="535"/>
        <v>0</v>
      </c>
      <c r="EE190" s="142">
        <f t="shared" si="535"/>
        <v>0</v>
      </c>
      <c r="EF190" s="142">
        <f t="shared" si="535"/>
        <v>0</v>
      </c>
      <c r="EG190" s="142">
        <f t="shared" si="535"/>
        <v>0</v>
      </c>
      <c r="EH190" s="142">
        <f t="shared" si="535"/>
        <v>0</v>
      </c>
    </row>
    <row r="191" spans="2:138" x14ac:dyDescent="0.25">
      <c r="B191" s="51"/>
      <c r="C191" s="51"/>
      <c r="D191" t="s">
        <v>228</v>
      </c>
      <c r="E191" s="141">
        <f>SUM(E189:E190)</f>
        <v>0</v>
      </c>
      <c r="F191" s="177"/>
      <c r="G191" s="177"/>
      <c r="H191" s="138"/>
      <c r="I191" s="41"/>
      <c r="J191" s="142">
        <f>SUM(J189:J190)</f>
        <v>0</v>
      </c>
      <c r="K191" s="8"/>
      <c r="L191" s="8"/>
      <c r="N191" s="41"/>
      <c r="O191" s="142">
        <f>SUM(O189:O190)</f>
        <v>0</v>
      </c>
      <c r="P191" s="8"/>
      <c r="R191" s="41"/>
      <c r="S191" s="142">
        <f>SUM(S189:S190)</f>
        <v>0</v>
      </c>
      <c r="T191" s="8"/>
      <c r="U191" s="7"/>
      <c r="V191" s="41"/>
      <c r="W191" s="42"/>
      <c r="X191" s="43"/>
      <c r="Y191" s="42"/>
      <c r="Z191" s="44"/>
      <c r="AB191" s="142">
        <f>SUM(AB189:AB190)</f>
        <v>0</v>
      </c>
      <c r="AC191" s="8"/>
      <c r="AD191" s="8"/>
      <c r="AE191" s="7"/>
      <c r="AG191" s="142">
        <f>SUM(AG189:AG190)</f>
        <v>0</v>
      </c>
      <c r="AH191" s="8"/>
      <c r="AI191" s="8"/>
      <c r="AJ191" s="7"/>
      <c r="AL191" s="142">
        <f>SUM(AL189:AL190)</f>
        <v>0</v>
      </c>
      <c r="AM191" s="8"/>
      <c r="AN191" s="8"/>
      <c r="AO191" s="7"/>
      <c r="AQ191" s="142">
        <f>SUM(AQ189:AQ190)</f>
        <v>0</v>
      </c>
      <c r="AR191" s="8"/>
      <c r="AS191" s="8"/>
      <c r="AT191" s="7"/>
      <c r="AV191" s="142">
        <f>SUM(AV189:AV190)</f>
        <v>0</v>
      </c>
      <c r="AW191" s="8"/>
      <c r="AX191" s="8"/>
      <c r="AY191" s="7"/>
      <c r="BA191" s="142">
        <f>SUM(BA189:BA190)</f>
        <v>0</v>
      </c>
      <c r="BB191" s="8"/>
      <c r="BC191" s="8"/>
      <c r="BD191" s="7"/>
      <c r="BF191" s="142">
        <f>SUM(BF189:BF190)</f>
        <v>0</v>
      </c>
      <c r="BG191" s="8"/>
      <c r="BH191" s="8"/>
      <c r="BI191" s="7"/>
      <c r="BK191" s="142">
        <f>SUM(BK189:BK190)</f>
        <v>0</v>
      </c>
      <c r="BL191" s="8"/>
      <c r="BM191" s="8"/>
      <c r="BN191" s="7"/>
      <c r="BP191" s="142">
        <f>SUM(BP189:BP190)</f>
        <v>0</v>
      </c>
      <c r="BQ191" s="8"/>
      <c r="BR191" s="8"/>
      <c r="BS191" s="7"/>
      <c r="BU191" s="142">
        <f>SUM(BU189:BU190)</f>
        <v>0</v>
      </c>
      <c r="BV191" s="8"/>
      <c r="BW191" s="8"/>
      <c r="BX191" s="7"/>
      <c r="BZ191" s="142">
        <f>SUM(BZ189:BZ190)</f>
        <v>0</v>
      </c>
      <c r="CA191" s="8"/>
      <c r="CB191" s="8"/>
      <c r="CC191" s="7"/>
      <c r="CE191" s="142">
        <f>SUM(CE189:CE190)</f>
        <v>0</v>
      </c>
      <c r="CF191" s="8"/>
      <c r="CG191" s="8"/>
      <c r="CH191" s="7"/>
      <c r="CI191" s="8"/>
      <c r="CJ191" s="142">
        <f t="shared" ref="CJ191:CU191" si="536">SUM(CJ189:CJ190)</f>
        <v>0</v>
      </c>
      <c r="CK191" s="142">
        <f t="shared" si="536"/>
        <v>0</v>
      </c>
      <c r="CL191" s="142">
        <f t="shared" si="536"/>
        <v>0</v>
      </c>
      <c r="CM191" s="142">
        <f t="shared" si="536"/>
        <v>0</v>
      </c>
      <c r="CN191" s="142">
        <f t="shared" si="536"/>
        <v>0</v>
      </c>
      <c r="CO191" s="142">
        <f t="shared" si="536"/>
        <v>0</v>
      </c>
      <c r="CP191" s="142">
        <f t="shared" si="536"/>
        <v>0</v>
      </c>
      <c r="CQ191" s="142">
        <f t="shared" si="536"/>
        <v>0</v>
      </c>
      <c r="CR191" s="142">
        <f t="shared" si="536"/>
        <v>0</v>
      </c>
      <c r="CS191" s="142">
        <f t="shared" si="536"/>
        <v>0</v>
      </c>
      <c r="CT191" s="142">
        <f t="shared" si="536"/>
        <v>0</v>
      </c>
      <c r="CU191" s="142">
        <f t="shared" si="536"/>
        <v>0</v>
      </c>
      <c r="CV191" s="8"/>
      <c r="CW191" s="142">
        <f t="shared" ref="CW191:DH191" si="537">SUM(CW189:CW190)</f>
        <v>0</v>
      </c>
      <c r="CX191" s="142">
        <f t="shared" si="537"/>
        <v>0</v>
      </c>
      <c r="CY191" s="142">
        <f t="shared" si="537"/>
        <v>0</v>
      </c>
      <c r="CZ191" s="142">
        <f t="shared" si="537"/>
        <v>0</v>
      </c>
      <c r="DA191" s="142">
        <f t="shared" si="537"/>
        <v>0</v>
      </c>
      <c r="DB191" s="142">
        <f t="shared" si="537"/>
        <v>0</v>
      </c>
      <c r="DC191" s="142">
        <f t="shared" si="537"/>
        <v>0</v>
      </c>
      <c r="DD191" s="142">
        <f t="shared" si="537"/>
        <v>0</v>
      </c>
      <c r="DE191" s="142">
        <f t="shared" si="537"/>
        <v>0</v>
      </c>
      <c r="DF191" s="142">
        <f t="shared" si="537"/>
        <v>0</v>
      </c>
      <c r="DG191" s="142">
        <f t="shared" si="537"/>
        <v>0</v>
      </c>
      <c r="DH191" s="142">
        <f t="shared" si="537"/>
        <v>0</v>
      </c>
      <c r="DI191" s="178"/>
      <c r="DJ191" s="142">
        <f t="shared" ref="DJ191:DU191" si="538">SUM(DJ189:DJ190)</f>
        <v>0</v>
      </c>
      <c r="DK191" s="142">
        <f t="shared" si="538"/>
        <v>0</v>
      </c>
      <c r="DL191" s="142">
        <f t="shared" si="538"/>
        <v>0</v>
      </c>
      <c r="DM191" s="142">
        <f t="shared" si="538"/>
        <v>0</v>
      </c>
      <c r="DN191" s="142">
        <f t="shared" si="538"/>
        <v>0</v>
      </c>
      <c r="DO191" s="142">
        <f t="shared" si="538"/>
        <v>0</v>
      </c>
      <c r="DP191" s="142">
        <f t="shared" si="538"/>
        <v>0</v>
      </c>
      <c r="DQ191" s="142">
        <f t="shared" si="538"/>
        <v>0</v>
      </c>
      <c r="DR191" s="142">
        <f t="shared" si="538"/>
        <v>0</v>
      </c>
      <c r="DS191" s="142">
        <f t="shared" si="538"/>
        <v>0</v>
      </c>
      <c r="DT191" s="142">
        <f t="shared" si="538"/>
        <v>0</v>
      </c>
      <c r="DU191" s="142">
        <f t="shared" si="538"/>
        <v>0</v>
      </c>
      <c r="DV191" s="178"/>
      <c r="DW191" s="142">
        <f t="shared" ref="DW191:EH191" si="539">SUM(DW189:DW190)</f>
        <v>0</v>
      </c>
      <c r="DX191" s="142">
        <f t="shared" si="539"/>
        <v>0</v>
      </c>
      <c r="DY191" s="142">
        <f t="shared" si="539"/>
        <v>0</v>
      </c>
      <c r="DZ191" s="142">
        <f t="shared" si="539"/>
        <v>0</v>
      </c>
      <c r="EA191" s="142">
        <f t="shared" si="539"/>
        <v>0</v>
      </c>
      <c r="EB191" s="142">
        <f t="shared" si="539"/>
        <v>0</v>
      </c>
      <c r="EC191" s="142">
        <f t="shared" si="539"/>
        <v>0</v>
      </c>
      <c r="ED191" s="142">
        <f t="shared" si="539"/>
        <v>0</v>
      </c>
      <c r="EE191" s="142">
        <f t="shared" si="539"/>
        <v>0</v>
      </c>
      <c r="EF191" s="142">
        <f t="shared" si="539"/>
        <v>0</v>
      </c>
      <c r="EG191" s="142">
        <f t="shared" si="539"/>
        <v>0</v>
      </c>
      <c r="EH191" s="142">
        <f t="shared" si="539"/>
        <v>0</v>
      </c>
    </row>
    <row r="192" spans="2:138" x14ac:dyDescent="0.25">
      <c r="B192" s="51"/>
      <c r="C192" s="51"/>
      <c r="H192" s="111"/>
      <c r="I192" s="41"/>
      <c r="M192" s="88"/>
      <c r="N192" s="41"/>
      <c r="Q192" s="88"/>
      <c r="R192" s="41"/>
      <c r="U192" s="88"/>
      <c r="V192" s="41"/>
      <c r="W192" s="112"/>
      <c r="X192" s="113"/>
      <c r="Y192" s="112"/>
      <c r="Z192" s="114"/>
      <c r="AA192" s="88"/>
      <c r="AB192" s="88"/>
      <c r="AC192" s="88"/>
      <c r="AE192" s="88"/>
      <c r="AJ192" s="88"/>
      <c r="AO192" s="88"/>
      <c r="AT192" s="88"/>
      <c r="AY192" s="88"/>
      <c r="BD192" s="88"/>
      <c r="BI192" s="88"/>
      <c r="BN192" s="88"/>
      <c r="BS192" s="88"/>
      <c r="BX192" s="88"/>
      <c r="CC192" s="88"/>
      <c r="CH192" s="88"/>
    </row>
    <row r="193" spans="2:138" x14ac:dyDescent="0.25">
      <c r="B193" s="51"/>
      <c r="C193" s="51"/>
      <c r="D193" s="137" t="s">
        <v>229</v>
      </c>
      <c r="E193" s="55"/>
      <c r="H193" s="138"/>
      <c r="I193" s="41"/>
      <c r="J193" s="40"/>
      <c r="N193" s="41"/>
      <c r="O193" s="40"/>
      <c r="R193" s="41"/>
      <c r="S193" s="40"/>
      <c r="U193" s="7"/>
      <c r="V193" s="41"/>
      <c r="W193" s="48"/>
      <c r="X193" s="49"/>
      <c r="Y193" s="48"/>
      <c r="Z193" s="50"/>
      <c r="AA193" s="7"/>
      <c r="AB193" s="7"/>
      <c r="AC193" s="7"/>
      <c r="AE193" s="7"/>
      <c r="AG193" s="40"/>
      <c r="AJ193" s="7"/>
      <c r="AL193" s="40"/>
      <c r="AO193" s="7"/>
      <c r="AQ193" s="40"/>
      <c r="AT193" s="7"/>
      <c r="AV193" s="40"/>
      <c r="AY193" s="7"/>
      <c r="BA193" s="40"/>
      <c r="BD193" s="7"/>
      <c r="BF193" s="40"/>
      <c r="BI193" s="7"/>
      <c r="BK193" s="40"/>
      <c r="BN193" s="7"/>
      <c r="BP193" s="40"/>
      <c r="BS193" s="7"/>
      <c r="BU193" s="40"/>
      <c r="BX193" s="7"/>
      <c r="BZ193" s="40"/>
      <c r="CC193" s="7"/>
      <c r="CE193" s="40"/>
      <c r="CH193" s="7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W193" s="40"/>
      <c r="DX193" s="40"/>
      <c r="DY193" s="40"/>
      <c r="DZ193" s="40"/>
      <c r="EA193" s="40"/>
      <c r="EB193" s="40"/>
      <c r="EC193" s="40"/>
      <c r="ED193" s="40"/>
      <c r="EE193" s="40"/>
      <c r="EF193" s="40"/>
      <c r="EG193" s="40"/>
      <c r="EH193" s="40"/>
    </row>
    <row r="194" spans="2:138" x14ac:dyDescent="0.25">
      <c r="B194" s="51">
        <v>98001</v>
      </c>
      <c r="C194" s="51"/>
      <c r="D194" t="s">
        <v>230</v>
      </c>
      <c r="E194" s="53">
        <f>_xll.OneStreamExcelAddIn.XFFunctions.XFGetCell("TRUE", "CONSOL", $D$3,"TOT_Entity","USD","Actual",$E$3,"PERIODIC",$B194,"TOPFLOW","TOP","TOP","top1",$C194,"top3","Open_Acute_DIV1","TOP5","TOP6","REPORTED","TOP8")</f>
        <v>3463244.98</v>
      </c>
      <c r="F194" s="53">
        <f>_xll.OneStreamExcelAddIn.XFFunctions.XFGetCell("TRUE", "CONSOL", $D$3,"TOT_Entity","Aggregated","Budget_Working",$E$3,"PERIODIC",$B194,"TOPFLOW","TOP","TOP","top1",$C194,"top3","Open_Acute_DIV1","TOP5","TOP6","REPORTED","TOP8")</f>
        <v>0</v>
      </c>
      <c r="G194" s="53">
        <f>_xll.OneStreamExcelAddIn.XFFunctions.XFGetCell("TRUE", "CONSOL", $D$3,"TOT_Entity","USD","Actual",$E$3,"YTD",$B194,"TOPFLOW","TOP","TOP","top1",$C194,"top3","Open_Acute_DIV1","TOP5","TOP6","REPORTED","VAR_bw_Budget")</f>
        <v>15019131.470000001</v>
      </c>
      <c r="H194" s="55">
        <f>IFERROR(G194/F194,0)</f>
        <v>0</v>
      </c>
      <c r="I194" s="41"/>
      <c r="J194" s="53">
        <f>_xll.OneStreamExcelAddIn.XFFunctions.XFGetCell("TRUE", "CONSOL", $D$3,"TOT_Entity","USD","Actual",$E$3,"YTD",$B194,"TOPFLOW","TOP","TOP","top1",$C194,"TOP3","Open_Acute_DIV1","TOP5","TOP6","REPORTED","TOP8")</f>
        <v>15019131.470000001</v>
      </c>
      <c r="K194" s="53">
        <f>_xll.OneStreamExcelAddIn.XFFunctions.XFGetCell("TRUE", "CONSOL", $D$3,"TOT_Entity","Aggregated","Budget_Working",$E$3,"YTD",$B194,"TOPFLOW","TOP","TOP","top1",$C194,"TOP3","Open_Acute_DIV1","TOP5","TOP6","REPORTED","TOP8")</f>
        <v>0</v>
      </c>
      <c r="L194" s="53">
        <f>_xll.OneStreamExcelAddIn.XFFunctions.XFGetCell("TRUE", "CONSOL", $D$3,"TOT_Entity","USD","Actual",$E$3,"YTD",$B194,"TOPFLOW","TOP","TOP","top1",$C194,"top3","Open_Acute_DIV1","TOP5","TOP6","REPORTED","VAR_bw_Budget")</f>
        <v>15019131.470000001</v>
      </c>
      <c r="M194" s="55">
        <f>IFERROR(L194/K194,0)</f>
        <v>0</v>
      </c>
      <c r="N194" s="41"/>
      <c r="O194" s="53">
        <f>_xll.OneStreamExcelAddIn.XFFunctions.XFGetCell("TRUE", "CONSOL", $D$3,"TOT_Entity","USD","Actual",$F$3,"YTD",$B194,"TOPFLOW","TOP","TOP","top1",$C194,"TOP3","Open_Acute_DIV1","TOP5","TOP6","REPORTED","TOP8")</f>
        <v>12141707.169999979</v>
      </c>
      <c r="P194" s="53">
        <f>O194-J194</f>
        <v>-2877424.3000000212</v>
      </c>
      <c r="Q194" s="55">
        <f>IFERROR(O194-J194,0)</f>
        <v>-2877424.3000000212</v>
      </c>
      <c r="R194" s="41"/>
      <c r="S194" s="53">
        <f>_xll.OneStreamExcelAddIn.XFFunctions.XFGetCell("TRUE", "CONSOL", $D$3,"TOT_Entity","USD","MIDFCST",$E$3,"MTD",$B194,"TOPFLOW","TOP","TOP","top1",$C194,"TOP3","Open_Acute_DIV1","TOP5","TOP6","REPORTED","TOP8")</f>
        <v>0</v>
      </c>
      <c r="T194" s="53">
        <f>S194-E194</f>
        <v>-3463244.98</v>
      </c>
      <c r="U194" s="55">
        <f>IFERROR(S194-N194,0)</f>
        <v>0</v>
      </c>
      <c r="V194" s="41"/>
      <c r="W194" s="42"/>
      <c r="X194" s="43"/>
      <c r="Y194" s="42"/>
      <c r="Z194" s="44"/>
      <c r="AB194" s="53">
        <f>_xll.OneStreamExcelAddIn.XFFunctions.XFGetCell("TRUE", "CONSOL", $D$3,"TOT_Entity","USD","Actual",[1]Setup!C4,"PERIODIC",$B194,"TOPFLOW","TOP","TOP","top1",$C194,"top3","Open_Acute_DIV1","TOP5","TOP6","REPORTED","TOP8")</f>
        <v>2077792.88</v>
      </c>
      <c r="AC194" s="53">
        <f>_xll.OneStreamExcelAddIn.XFFunctions.XFGetCell("TRUE", "CONSOL", $D$3,"TOT_Entity","Aggregated","Budget_Working",[1]Setup!C4,"PERIODIC",$B194,"TOPFLOW","TOP","TOP","top1",$C194,"top3","Open_Acute_DIV1","TOP5","TOP6","REPORTED","TOP8")</f>
        <v>0</v>
      </c>
      <c r="AD194" s="53"/>
      <c r="AE194" s="55"/>
      <c r="AG194" s="53">
        <f>_xll.OneStreamExcelAddIn.XFFunctions.XFGetCell("TRUE", "CONSOL", $D$3,"TOT_Entity","USD","Actual",[1]Setup!C5,"PERIODIC",$B194,"TOPFLOW","TOP","TOP","top1",$C194,"top3","Open_Acute_DIV1","TOP5","TOP6","REPORTED","TOP8")</f>
        <v>4984562.24</v>
      </c>
      <c r="AH194" s="53">
        <f>_xll.OneStreamExcelAddIn.XFFunctions.XFGetCell("TRUE", "CONSOL", $D$3,"TOT_Entity","Aggregated","Budget_Working",[1]Setup!C5,"PERIODIC",$B194,"TOPFLOW","TOP","TOP","top1",$C194,"top3","Open_Acute_DIV1","TOP5","TOP6","REPORTED","TOP8")</f>
        <v>0</v>
      </c>
      <c r="AI194" s="53"/>
      <c r="AJ194" s="55"/>
      <c r="AL194" s="53">
        <f>_xll.OneStreamExcelAddIn.XFFunctions.XFGetCell("TRUE", "CONSOL", $D$3,"TOT_Entity","USD","Actual",[1]Setup!C6,"PERIODIC",$B194,"TOPFLOW","TOP","TOP","top1",$C194,"top3","Open_Acute_DIV1","TOP5","TOP6","REPORTED","TOP8")</f>
        <v>4493531.37</v>
      </c>
      <c r="AM194" s="53">
        <f>_xll.OneStreamExcelAddIn.XFFunctions.XFGetCell("TRUE", "CONSOL", $D$3,"TOT_Entity","Aggregated","Budget_Working",[1]Setup!C6,"PERIODIC",$B194,"TOPFLOW","TOP","TOP","top1",$C194,"top3","Open_Acute_DIV1","TOP5","TOP6","REPORTED","TOP8")</f>
        <v>0</v>
      </c>
      <c r="AN194" s="53">
        <f>AL194-AM194</f>
        <v>4493531.37</v>
      </c>
      <c r="AO194" s="55">
        <f>IFERROR((AL194/AM194)-1,0)</f>
        <v>0</v>
      </c>
      <c r="AQ194" s="53">
        <f>_xll.OneStreamExcelAddIn.XFFunctions.XFGetCell("TRUE", "CONSOL", $D$3,"TOT_Entity","USD","Actual",[1]Setup!C7,"PERIODIC",$B194,"TOPFLOW","TOP","TOP","top1",$C194,"top3","Open_Acute_DIV1","TOP5","TOP6","REPORTED","TOP8")</f>
        <v>3463244.98</v>
      </c>
      <c r="AR194" s="53">
        <f>_xll.OneStreamExcelAddIn.XFFunctions.XFGetCell("TRUE", "CONSOL", $D$3,"TOT_Entity","Aggregated","Budget_Working",[1]Setup!C7,"PERIODIC",$B194,"TOPFLOW","TOP","TOP","top1",$C194,"top3","Open_Acute_DIV1","TOP5","TOP6","REPORTED","TOP8")</f>
        <v>0</v>
      </c>
      <c r="AS194" s="53">
        <f>AQ194-AR194</f>
        <v>3463244.98</v>
      </c>
      <c r="AT194" s="55">
        <f>IFERROR((AQ194/AR194)-1,0)</f>
        <v>0</v>
      </c>
      <c r="AV194" s="53">
        <f>_xll.OneStreamExcelAddIn.XFFunctions.XFGetCell("TRUE", "CONSOL", $D$3,"TOT_Entity","USD","Actual",[1]Setup!C8,"PERIODIC",$B194,"TOPFLOW","TOP","TOP","top1",$C194,"top3","Open_Acute_DIV1","TOP5","TOP6","REPORTED","TOP8")</f>
        <v>-15019131.470000001</v>
      </c>
      <c r="AW194" s="53">
        <f>_xll.OneStreamExcelAddIn.XFFunctions.XFGetCell("TRUE", "CONSOL", $D$3,"TOT_Entity","Aggregated","Budget_Working",[1]Setup!C8,"PERIODIC",$B194,"TOPFLOW","TOP","TOP","top1",$C194,"top3","Open_Acute_DIV1","TOP5","TOP6","REPORTED","TOP8")</f>
        <v>0</v>
      </c>
      <c r="AX194" s="53">
        <f>AV194-AW194</f>
        <v>-15019131.470000001</v>
      </c>
      <c r="AY194" s="55">
        <f>IFERROR((AV194/AW194)-1,0)</f>
        <v>0</v>
      </c>
      <c r="BA194" s="53">
        <f>_xll.OneStreamExcelAddIn.XFFunctions.XFGetCell("TRUE", "CONSOL", $D$3,"TOT_Entity","USD","Actual",[1]Setup!C9,"PERIODIC",$B194,"TOPFLOW","TOP","TOP","top1",$C194,"top3","Open_Acute_DIV1","TOP5","TOP6","REPORTED","TOP8")</f>
        <v>0</v>
      </c>
      <c r="BB194" s="53">
        <f>_xll.OneStreamExcelAddIn.XFFunctions.XFGetCell("TRUE", "CONSOL", $D$3,"TOT_Entity","Aggregated","Budget_Working",[1]Setup!C9,"PERIODIC",$B194,"TOPFLOW","TOP","TOP","top1",$C194,"top3","Open_Acute_DIV1","TOP5","TOP6","REPORTED","TOP8")</f>
        <v>0</v>
      </c>
      <c r="BC194" s="53">
        <f>BA194-BB194</f>
        <v>0</v>
      </c>
      <c r="BD194" s="55">
        <f>IFERROR((BA194/BB194)-1,0)</f>
        <v>0</v>
      </c>
      <c r="BF194" s="53">
        <f>_xll.OneStreamExcelAddIn.XFFunctions.XFGetCell("TRUE", "CONSOL", $D$3,"TOT_Entity","USD","Actual",[1]Setup!C10,"PERIODIC",$B194,"TOPFLOW","TOP","TOP","top1",$C194,"top3","Open_Acute_DIV1","TOP5","TOP6","REPORTED","TOP8")</f>
        <v>0</v>
      </c>
      <c r="BG194" s="53">
        <f>_xll.OneStreamExcelAddIn.XFFunctions.XFGetCell("TRUE", "CONSOL", $D$3,"TOT_Entity","Aggregated","Budget_Working",[1]Setup!C10,"PERIODIC",$B194,"TOPFLOW","TOP","TOP","top1",$C194,"top3","Open_Acute_DIV1","TOP5","TOP6","REPORTED","TOP8")</f>
        <v>0</v>
      </c>
      <c r="BH194" s="53">
        <f>BF194-BG194</f>
        <v>0</v>
      </c>
      <c r="BI194" s="55">
        <f>IFERROR((BF194/BG194)-1,0)</f>
        <v>0</v>
      </c>
      <c r="BK194" s="53">
        <f>_xll.OneStreamExcelAddIn.XFFunctions.XFGetCell("TRUE", "CONSOL", $D$3,"TOT_Entity","USD","Actual",[1]Setup!C11,"PERIODIC",$B194,"TOPFLOW","TOP","TOP","top1",$C194,"top3","Open_Acute_DIV1","TOP5","TOP6","REPORTED","TOP8")</f>
        <v>0</v>
      </c>
      <c r="BL194" s="53">
        <f>_xll.OneStreamExcelAddIn.XFFunctions.XFGetCell("TRUE", "CONSOL", $D$3,"TOT_Entity","Aggregated","Budget_Working",[1]Setup!C11,"PERIODIC",$B194,"TOPFLOW","TOP","TOP","top1",$C194,"top3","Open_Acute_DIV1","TOP5","TOP6","REPORTED","TOP8")</f>
        <v>0</v>
      </c>
      <c r="BM194" s="53">
        <f>BK194-BL194</f>
        <v>0</v>
      </c>
      <c r="BN194" s="55">
        <f>IFERROR((BK194/BL194)-1,0)</f>
        <v>0</v>
      </c>
      <c r="BP194" s="53">
        <f>_xll.OneStreamExcelAddIn.XFFunctions.XFGetCell("TRUE", "CONSOL", $D$3,"TOT_Entity","USD","Actual",[1]Setup!C12,"PERIODIC",$B194,"TOPFLOW","TOP","TOP","top1",$C194,"top3","Open_Acute_DIV1","TOP5","TOP6","REPORTED","TOP8")</f>
        <v>0</v>
      </c>
      <c r="BQ194" s="53">
        <f>_xll.OneStreamExcelAddIn.XFFunctions.XFGetCell("TRUE", "CONSOL", $D$3,"TOT_Entity","Aggregated","Budget_Working",[1]Setup!C12,"PERIODIC",$B194,"TOPFLOW","TOP","TOP","top1",$C194,"top3","Open_Acute_DIV1","TOP5","TOP6","REPORTED","TOP8")</f>
        <v>0</v>
      </c>
      <c r="BR194" s="53">
        <f>BP194-BQ194</f>
        <v>0</v>
      </c>
      <c r="BS194" s="55">
        <f>IFERROR((BP194/BQ194)-1,0)</f>
        <v>0</v>
      </c>
      <c r="BU194" s="53">
        <f>_xll.OneStreamExcelAddIn.XFFunctions.XFGetCell("TRUE", "CONSOL", $D$3,"TOT_Entity","USD","Actual",[1]Setup!C13,"PERIODIC",$B194,"TOPFLOW","TOP","TOP","top1",$C194,"top3","Open_Acute_DIV1","TOP5","TOP6","REPORTED","TOP8")</f>
        <v>0</v>
      </c>
      <c r="BV194" s="53">
        <f>_xll.OneStreamExcelAddIn.XFFunctions.XFGetCell("TRUE", "CONSOL", $D$3,"TOT_Entity","Aggregated","Budget_Working",[1]Setup!C13,"PERIODIC",$B194,"TOPFLOW","TOP","TOP","top1",$C194,"top3","Open_Acute_DIV1","TOP5","TOP6","REPORTED","TOP8")</f>
        <v>0</v>
      </c>
      <c r="BW194" s="53">
        <f>BU194-BV194</f>
        <v>0</v>
      </c>
      <c r="BX194" s="55">
        <f>IFERROR((BU194/BV194)-1,0)</f>
        <v>0</v>
      </c>
      <c r="BZ194" s="53">
        <f>_xll.OneStreamExcelAddIn.XFFunctions.XFGetCell("TRUE", "CONSOL", $D$3,"TOT_Entity","USD","Actual",[1]Setup!C14,"PERIODIC",$B194,"TOPFLOW","TOP","TOP","top1",$C194,"top3","Open_Acute_DIV1","TOP5","TOP6","REPORTED","TOP8")</f>
        <v>0</v>
      </c>
      <c r="CA194" s="53">
        <f>_xll.OneStreamExcelAddIn.XFFunctions.XFGetCell("TRUE", "CONSOL", $D$3,"TOT_Entity","Aggregated","Budget_Working",[1]Setup!C14,"PERIODIC",$B194,"TOPFLOW","TOP","TOP","top1",$C194,"top3","Open_Acute_DIV1","TOP5","TOP6","REPORTED","TOP8")</f>
        <v>0</v>
      </c>
      <c r="CB194" s="53">
        <f>BZ194-CA194</f>
        <v>0</v>
      </c>
      <c r="CC194" s="55">
        <f>IFERROR((BZ194/CA194)-1,0)</f>
        <v>0</v>
      </c>
      <c r="CE194" s="53">
        <f>_xll.OneStreamExcelAddIn.XFFunctions.XFGetCell("TRUE", "CONSOL", $D$3,"TOT_Entity","USD","Actual",[1]Setup!C15,"PERIODIC",$B194,"TOPFLOW","TOP","TOP","top1",$C194,"top3","Open_Acute_DIV1","TOP5","TOP6","REPORTED","TOP8")</f>
        <v>0</v>
      </c>
      <c r="CF194" s="53">
        <f>_xll.OneStreamExcelAddIn.XFFunctions.XFGetCell("TRUE", "CONSOL", $D$3,"TOT_Entity","Aggregated","Budget_Working",[1]Setup!C15,"PERIODIC",$B194,"TOPFLOW","TOP","TOP","top1",$C194,"top3","Open_Acute_DIV1","TOP5","TOP6","REPORTED","TOP8")</f>
        <v>0</v>
      </c>
      <c r="CG194" s="53">
        <f>CE194-CF194</f>
        <v>0</v>
      </c>
      <c r="CH194" s="55">
        <f>IFERROR((CE194/CF194)-1,0)</f>
        <v>0</v>
      </c>
      <c r="CI194" s="181"/>
      <c r="CJ194" s="53">
        <f>_xll.OneStreamExcelAddIn.XFFunctions.XFGetCell("TRUE", "CONSOL", $D$3,"TOT_Entity","USD","Actual",[1]Setup!C4,"PERIODIC",$B194,"TOPFLOW","TOP","TOP","top1",$C194,"top3","Open_Acute_DIV1","TOP5","TOP6","REPORTED","TOP8")</f>
        <v>2077792.88</v>
      </c>
      <c r="CK194" s="53">
        <f>_xll.OneStreamExcelAddIn.XFFunctions.XFGetCell("TRUE", "CONSOL", $D$3,"TOT_Entity","USD","Actual",[1]Setup!C5,"PERIODIC",$B194,"TOPFLOW","TOP","TOP","top1",$C194,"top3","Open_Acute_DIV1","TOP5","TOP6","REPORTED","TOP8")</f>
        <v>4984562.24</v>
      </c>
      <c r="CL194" s="53">
        <f>_xll.OneStreamExcelAddIn.XFFunctions.XFGetCell("TRUE", "CONSOL", $D$3,"TOT_Entity","USD","Actual",[1]Setup!C6,"PERIODIC",$B194,"TOPFLOW","TOP","TOP","top1",$C194,"top3","Open_Acute_DIV1","TOP5","TOP6","REPORTED","TOP8")</f>
        <v>4493531.37</v>
      </c>
      <c r="CM194" s="53">
        <f>_xll.OneStreamExcelAddIn.XFFunctions.XFGetCell("TRUE", "CONSOL", $D$3,"TOT_Entity","USD","Actual",[1]Setup!C7,"PERIODIC",$B194,"TOPFLOW","TOP","TOP","top1",$C194,"top3","Open_Acute_DIV1","TOP5","TOP6","REPORTED","TOP8")</f>
        <v>3463244.98</v>
      </c>
      <c r="CN194" s="53">
        <f>_xll.OneStreamExcelAddIn.XFFunctions.XFGetCell("TRUE", "CONSOL", $D$3,"TOT_Entity","USD","Actual",[1]Setup!C8,"PERIODIC",$B194,"TOPFLOW","TOP","TOP","top1",$C194,"top3","Open_Acute_DIV1","TOP5","TOP6","REPORTED","TOP8")</f>
        <v>-15019131.470000001</v>
      </c>
      <c r="CO194" s="53">
        <f>_xll.OneStreamExcelAddIn.XFFunctions.XFGetCell("TRUE", "CONSOL", $D$3,"TOT_Entity","USD","Actual",[1]Setup!C9,"PERIODIC",$B194,"TOPFLOW","TOP","TOP","top1",$C194,"top3","Open_Acute_DIV1","TOP5","TOP6","REPORTED","TOP8")</f>
        <v>0</v>
      </c>
      <c r="CP194" s="53">
        <f>_xll.OneStreamExcelAddIn.XFFunctions.XFGetCell("TRUE", "CONSOL", $D$3,"TOT_Entity","USD","Actual",[1]Setup!C10,"PERIODIC",$B194,"TOPFLOW","TOP","TOP","top1",$C194,"top3","Open_Acute_DIV1","TOP5","TOP6","REPORTED","TOP8")</f>
        <v>0</v>
      </c>
      <c r="CQ194" s="53">
        <f>_xll.OneStreamExcelAddIn.XFFunctions.XFGetCell("TRUE", "CONSOL", $D$3,"TOT_Entity","USD","Actual",[1]Setup!C11,"PERIODIC",$B194,"TOPFLOW","TOP","TOP","top1",$C194,"top3","Open_Acute_DIV1","TOP5","TOP6","REPORTED","TOP8")</f>
        <v>0</v>
      </c>
      <c r="CR194" s="53">
        <f>_xll.OneStreamExcelAddIn.XFFunctions.XFGetCell("TRUE", "CONSOL", $D$3,"TOT_Entity","USD","Actual",[1]Setup!C12,"PERIODIC",$B194,"TOPFLOW","TOP","TOP","top1",$C194,"top3","Open_Acute_DIV1","TOP5","TOP6","REPORTED","TOP8")</f>
        <v>0</v>
      </c>
      <c r="CS194" s="53">
        <f>_xll.OneStreamExcelAddIn.XFFunctions.XFGetCell("TRUE", "CONSOL", $D$3,"TOT_Entity","USD","Actual",[1]Setup!C13,"PERIODIC",$B194,"TOPFLOW","TOP","TOP","top1",$C194,"top3","Open_Acute_DIV1","TOP5","TOP6","REPORTED","TOP8")</f>
        <v>0</v>
      </c>
      <c r="CT194" s="53">
        <f>_xll.OneStreamExcelAddIn.XFFunctions.XFGetCell("TRUE", "CONSOL", $D$3,"TOT_Entity","USD","Actual",[1]Setup!C14,"PERIODIC",$B194,"TOPFLOW","TOP","TOP","top1",$C194,"top3","Open_Acute_DIV1","TOP5","TOP6","REPORTED","TOP8")</f>
        <v>0</v>
      </c>
      <c r="CU194" s="53">
        <f>_xll.OneStreamExcelAddIn.XFFunctions.XFGetCell("TRUE", "CONSOL", $D$3,"TOT_Entity","USD","Actual",[1]Setup!C15,"PERIODIC",$B194,"TOPFLOW","TOP","TOP","top1",$C194,"top3","Open_Acute_DIV1","TOP5","TOP6","REPORTED","TOP8")</f>
        <v>0</v>
      </c>
      <c r="CV194" s="181"/>
      <c r="CW194" s="53">
        <f>_xll.OneStreamExcelAddIn.XFFunctions.XFGetCell("TRUE", "CONSOL", $D$3,"TOT_Entity","USD","Actual",[1]Setup!C17,"PERIODIC",$B194,"TOPFLOW","TOP","TOP","top1",$C194,"top3","Open_Acute_DIV1","TOP5","TOP6","REPORTED","TOP8")</f>
        <v>2189327.1199999801</v>
      </c>
      <c r="CX194" s="53">
        <f>_xll.OneStreamExcelAddIn.XFFunctions.XFGetCell("TRUE", "CONSOL", $D$3,"TOT_Entity","USD","Actual",[1]Setup!C18,"PERIODIC",$B194,"TOPFLOW","TOP","TOP","top1",$C194,"top3","Open_Acute_DIV1","TOP5","TOP6","REPORTED","TOP8")</f>
        <v>2719626.49</v>
      </c>
      <c r="CY194" s="53">
        <f>_xll.OneStreamExcelAddIn.XFFunctions.XFGetCell("TRUE", "CONSOL", $D$3,"TOT_Entity","USD","Actual",[1]Setup!C19,"PERIODIC",$B194,"TOPFLOW","TOP","TOP","top1",$C194,"top3","Open_Acute_DIV1","TOP5","TOP6","REPORTED","TOP8")</f>
        <v>3572198.28</v>
      </c>
      <c r="CZ194" s="53">
        <f>_xll.OneStreamExcelAddIn.XFFunctions.XFGetCell("TRUE", "CONSOL", $D$3,"TOT_Entity","USD","Actual",[1]Setup!C20,"PERIODIC",$B194,"TOPFLOW","TOP","TOP","top1",$C194,"top3","Open_Acute_DIV1","TOP5","TOP6","REPORTED","TOP8")</f>
        <v>3660555.2800000003</v>
      </c>
      <c r="DA194" s="53">
        <f>_xll.OneStreamExcelAddIn.XFFunctions.XFGetCell("TRUE", "CONSOL", $D$3,"TOT_Entity","USD","Actual",[1]Setup!C21,"PERIODIC",$B194,"TOPFLOW","TOP","TOP","top1",$C194,"top3","Open_Acute_DIV1","TOP5","TOP6","REPORTED","TOP8")</f>
        <v>4471401.5599999996</v>
      </c>
      <c r="DB194" s="53">
        <f>_xll.OneStreamExcelAddIn.XFFunctions.XFGetCell("TRUE", "CONSOL", $D$3,"TOT_Entity","USD","Actual",[1]Setup!C22,"PERIODIC",$B194,"TOPFLOW","TOP","TOP","top1",$C194,"top3","Open_Acute_DIV1","TOP5","TOP6","REPORTED","TOP8")</f>
        <v>4388202.5499999803</v>
      </c>
      <c r="DC194" s="53">
        <f>_xll.OneStreamExcelAddIn.XFFunctions.XFGetCell("TRUE", "CONSOL", $D$3,"TOT_Entity","USD","Actual",[1]Setup!C23,"PERIODIC",$B194,"TOPFLOW","TOP","TOP","top1",$C194,"top3","Open_Acute_DIV1","TOP5","TOP6","REPORTED","TOP8")</f>
        <v>3972484.25</v>
      </c>
      <c r="DD194" s="53">
        <f>_xll.OneStreamExcelAddIn.XFFunctions.XFGetCell("TRUE", "CONSOL", $D$3,"TOT_Entity","USD","Actual",[1]Setup!C24,"PERIODIC",$B194,"TOPFLOW","TOP","TOP","top1",$C194,"top3","Open_Acute_DIV1","TOP5","TOP6","REPORTED","TOP8")</f>
        <v>2806447.25</v>
      </c>
      <c r="DE194" s="53">
        <f>_xll.OneStreamExcelAddIn.XFFunctions.XFGetCell("TRUE", "CONSOL", $D$3,"TOT_Entity","USD","Actual",[1]Setup!C25,"PERIODIC",$B194,"TOPFLOW","TOP","TOP","top1",$C194,"top3","Open_Acute_DIV1","TOP5","TOP6","REPORTED","TOP8")</f>
        <v>3913826.3800000702</v>
      </c>
      <c r="DF194" s="53">
        <f>_xll.OneStreamExcelAddIn.XFFunctions.XFGetCell("TRUE", "CONSOL", $D$3,"TOT_Entity","USD","Actual",[1]Setup!C26,"PERIODIC",$B194,"TOPFLOW","TOP","TOP","top1",$C194,"top3","Open_Acute_DIV1","TOP5","TOP6","REPORTED","TOP8")</f>
        <v>4722367.99</v>
      </c>
      <c r="DG194" s="53">
        <f>_xll.OneStreamExcelAddIn.XFFunctions.XFGetCell("TRUE", "CONSOL", $D$3,"TOT_Entity","USD","Actual",[1]Setup!C27,"PERIODIC",$B194,"TOPFLOW","TOP","TOP","top1",$C194,"top3","Open_Acute_DIV1","TOP5","TOP6","REPORTED","TOP8")</f>
        <v>4210052.21</v>
      </c>
      <c r="DH194" s="53">
        <f>_xll.OneStreamExcelAddIn.XFFunctions.XFGetCell("TRUE", "CONSOL", $D$3,"TOT_Entity","USD","Actual",[1]Setup!C28,"PERIODIC",$B194,"TOPFLOW","TOP","TOP","top1",$C194,"top3","Open_Acute_DIV1","TOP5","TOP6","REPORTED","TOP8")</f>
        <v>2190680.56</v>
      </c>
      <c r="DI194" s="181"/>
      <c r="DJ194" s="53">
        <f>_xll.OneStreamExcelAddIn.XFFunctions.XFGetCell("TRUE", "CONSOL", $D$3,"TOT_Entity","Aggregated","Budget_Working",[1]Setup!C4,"PERIODIC",$B194,"TOPFLOW","TOP","TOP","top1",$C194,"top3","Open_Acute_DIV1","TOP5","TOP6","REPORTED","TOP8")</f>
        <v>0</v>
      </c>
      <c r="DK194" s="53">
        <f>_xll.OneStreamExcelAddIn.XFFunctions.XFGetCell("TRUE", "CONSOL", $D$3,"TOT_Entity","Aggregated","Budget_Working",[1]Setup!C5,"PERIODIC",$B194,"TOPFLOW","TOP","TOP","top1",$C194,"top3","Open_Acute_DIV1","TOP5","TOP6","REPORTED","TOP8")</f>
        <v>0</v>
      </c>
      <c r="DL194" s="53">
        <f>_xll.OneStreamExcelAddIn.XFFunctions.XFGetCell("TRUE", "CONSOL", $D$3,"TOT_Entity","Aggregated","Budget_Working",[1]Setup!C6,"PERIODIC",$B194,"TOPFLOW","TOP","TOP","top1",$C194,"top3","Open_Acute_DIV1","TOP5","TOP6","REPORTED","TOP8")</f>
        <v>0</v>
      </c>
      <c r="DM194" s="53">
        <f>_xll.OneStreamExcelAddIn.XFFunctions.XFGetCell("TRUE", "CONSOL", $D$3,"TOT_Entity","Aggregated","Budget_Working",[1]Setup!C7,"PERIODIC",$B194,"TOPFLOW","TOP","TOP","top1",$C194,"top3","Open_Acute_DIV1","TOP5","TOP6","REPORTED","TOP8")</f>
        <v>0</v>
      </c>
      <c r="DN194" s="53">
        <f>_xll.OneStreamExcelAddIn.XFFunctions.XFGetCell("TRUE", "CONSOL", $D$3,"TOT_Entity","Aggregated","Budget_Working",[1]Setup!C8,"PERIODIC",$B194,"TOPFLOW","TOP","TOP","top1",$C194,"top3","Open_Acute_DIV1","TOP5","TOP6","REPORTED","TOP8")</f>
        <v>0</v>
      </c>
      <c r="DO194" s="53">
        <f>_xll.OneStreamExcelAddIn.XFFunctions.XFGetCell("TRUE", "CONSOL", $D$3,"TOT_Entity","Aggregated","Budget_Working",[1]Setup!C9,"PERIODIC",$B194,"TOPFLOW","TOP","TOP","top1",$C194,"top3","Open_Acute_DIV1","TOP5","TOP6","REPORTED","TOP8")</f>
        <v>0</v>
      </c>
      <c r="DP194" s="53">
        <f>_xll.OneStreamExcelAddIn.XFFunctions.XFGetCell("TRUE", "CONSOL", $D$3,"TOT_Entity","Aggregated","Budget_Working",[1]Setup!C10,"PERIODIC",$B194,"TOPFLOW","TOP","TOP","top1",$C194,"top3","Open_Acute_DIV1","TOP5","TOP6","REPORTED","TOP8")</f>
        <v>0</v>
      </c>
      <c r="DQ194" s="53">
        <f>_xll.OneStreamExcelAddIn.XFFunctions.XFGetCell("TRUE", "CONSOL", $D$3,"TOT_Entity","Aggregated","Budget_Working",[1]Setup!C11,"PERIODIC",$B194,"TOPFLOW","TOP","TOP","top1",$C194,"top3","Open_Acute_DIV1","TOP5","TOP6","REPORTED","TOP8")</f>
        <v>0</v>
      </c>
      <c r="DR194" s="53">
        <f>_xll.OneStreamExcelAddIn.XFFunctions.XFGetCell("TRUE", "CONSOL", $D$3,"TOT_Entity","Aggregated","Budget_Working",[1]Setup!C12,"PERIODIC",$B194,"TOPFLOW","TOP","TOP","top1",$C194,"top3","Open_Acute_DIV1","TOP5","TOP6","REPORTED","TOP8")</f>
        <v>0</v>
      </c>
      <c r="DS194" s="53">
        <f>_xll.OneStreamExcelAddIn.XFFunctions.XFGetCell("TRUE", "CONSOL", $D$3,"TOT_Entity","Aggregated","Budget_Working",[1]Setup!C13,"PERIODIC",$B194,"TOPFLOW","TOP","TOP","top1",$C194,"top3","Open_Acute_DIV1","TOP5","TOP6","REPORTED","TOP8")</f>
        <v>0</v>
      </c>
      <c r="DT194" s="53">
        <f>_xll.OneStreamExcelAddIn.XFFunctions.XFGetCell("TRUE", "CONSOL", $D$3,"TOT_Entity","Aggregated","Budget_Working",[1]Setup!C14,"PERIODIC",$B194,"TOPFLOW","TOP","TOP","top1",$C194,"top3","Open_Acute_DIV1","TOP5","TOP6","REPORTED","TOP8")</f>
        <v>0</v>
      </c>
      <c r="DU194" s="53">
        <f>_xll.OneStreamExcelAddIn.XFFunctions.XFGetCell("TRUE", "CONSOL", $D$3,"TOT_Entity","Aggregated","Budget_Working",[1]Setup!C15,"PERIODIC",$B194,"TOPFLOW","TOP","TOP","top1",$C194,"top3","Open_Acute_DIV1","TOP5","TOP6","REPORTED","TOP8")</f>
        <v>0</v>
      </c>
      <c r="DV194" s="181"/>
      <c r="DW194" s="53">
        <f>_xll.OneStreamExcelAddIn.XFFunctions.XFGetCell("TRUE", "CONSOL", $D$3,"TOT_Entity","USD","Budget_Final",[1]Setup!C17,"PERIODIC",$B194,"TOPFLOW","TOP","TOP","top1",$C194,"top3","Open_Acute_DIV1","TOP5","TOP6","REPORTED","TOP8")</f>
        <v>0</v>
      </c>
      <c r="DX194" s="53">
        <f>_xll.OneStreamExcelAddIn.XFFunctions.XFGetCell("TRUE", "CONSOL", $D$3,"TOT_Entity","USD","Budget_Final",[1]Setup!C18,"PERIODIC",$B194,"TOPFLOW","TOP","TOP","top1",$C194,"top3","Open_Acute_DIV1","TOP5","TOP6","REPORTED","TOP8")</f>
        <v>0</v>
      </c>
      <c r="DY194" s="53">
        <f>_xll.OneStreamExcelAddIn.XFFunctions.XFGetCell("TRUE", "CONSOL", $D$3,"TOT_Entity","USD","Budget_Final",[1]Setup!C19,"PERIODIC",$B194,"TOPFLOW","TOP","TOP","top1",$C194,"top3","Open_Acute_DIV1","TOP5","TOP6","REPORTED","TOP8")</f>
        <v>0</v>
      </c>
      <c r="DZ194" s="53">
        <f>_xll.OneStreamExcelAddIn.XFFunctions.XFGetCell("TRUE", "CONSOL", $D$3,"TOT_Entity","USD","Budget_Final",[1]Setup!C20,"PERIODIC",$B194,"TOPFLOW","TOP","TOP","top1",$C194,"top3","Open_Acute_DIV1","TOP5","TOP6","REPORTED","TOP8")</f>
        <v>0</v>
      </c>
      <c r="EA194" s="53">
        <f>_xll.OneStreamExcelAddIn.XFFunctions.XFGetCell("TRUE", "CONSOL", $D$3,"TOT_Entity","USD","Budget_Final",[1]Setup!C21,"PERIODIC",$B194,"TOPFLOW","TOP","TOP","top1",$C194,"top3","Open_Acute_DIV1","TOP5","TOP6","REPORTED","TOP8")</f>
        <v>0</v>
      </c>
      <c r="EB194" s="53">
        <f>_xll.OneStreamExcelAddIn.XFFunctions.XFGetCell("TRUE", "CONSOL", $D$3,"TOT_Entity","USD","Budget_Final",[1]Setup!C22,"PERIODIC",$B194,"TOPFLOW","TOP","TOP","top1",$C194,"top3","Open_Acute_DIV1","TOP5","TOP6","REPORTED","TOP8")</f>
        <v>0</v>
      </c>
      <c r="EC194" s="53">
        <f>_xll.OneStreamExcelAddIn.XFFunctions.XFGetCell("TRUE", "CONSOL", $D$3,"TOT_Entity","USD","Budget_Final",[1]Setup!C23,"PERIODIC",$B194,"TOPFLOW","TOP","TOP","top1",$C194,"top3","Open_Acute_DIV1","TOP5","TOP6","REPORTED","TOP8")</f>
        <v>0</v>
      </c>
      <c r="ED194" s="53">
        <f>_xll.OneStreamExcelAddIn.XFFunctions.XFGetCell("TRUE", "CONSOL", $D$3,"TOT_Entity","USD","Budget_Final",[1]Setup!C24,"PERIODIC",$B194,"TOPFLOW","TOP","TOP","top1",$C194,"top3","Open_Acute_DIV1","TOP5","TOP6","REPORTED","TOP8")</f>
        <v>0</v>
      </c>
      <c r="EE194" s="53">
        <f>_xll.OneStreamExcelAddIn.XFFunctions.XFGetCell("TRUE", "CONSOL", $D$3,"TOT_Entity","USD","Budget_Final",[1]Setup!C25,"PERIODIC",$B194,"TOPFLOW","TOP","TOP","top1",$C194,"top3","Open_Acute_DIV1","TOP5","TOP6","REPORTED","TOP8")</f>
        <v>0</v>
      </c>
      <c r="EF194" s="53">
        <f>_xll.OneStreamExcelAddIn.XFFunctions.XFGetCell("TRUE", "CONSOL", $D$3,"TOT_Entity","USD","Budget_Final",[1]Setup!C26,"PERIODIC",$B194,"TOPFLOW","TOP","TOP","top1",$C194,"top3","Open_Acute_DIV1","TOP5","TOP6","REPORTED","TOP8")</f>
        <v>0</v>
      </c>
      <c r="EG194" s="53">
        <f>_xll.OneStreamExcelAddIn.XFFunctions.XFGetCell("TRUE", "CONSOL", $D$3,"TOT_Entity","USD","Budget_Final",[1]Setup!C27,"PERIODIC",$B194,"TOPFLOW","TOP","TOP","top1",$C194,"top3","Open_Acute_DIV1","TOP5","TOP6","REPORTED","TOP8")</f>
        <v>0</v>
      </c>
      <c r="EH194" s="53">
        <f>_xll.OneStreamExcelAddIn.XFFunctions.XFGetCell("TRUE", "CONSOL", $D$3,"TOT_Entity","USD","Budget_Final",[1]Setup!C28,"PERIODIC",$B194,"TOPFLOW","TOP","TOP","top1",$C194,"top3","Open_Acute_DIV1","TOP5","TOP6","REPORTED","TOP8")</f>
        <v>0</v>
      </c>
    </row>
    <row r="195" spans="2:138" x14ac:dyDescent="0.25">
      <c r="B195" s="51">
        <v>98002</v>
      </c>
      <c r="C195" s="51"/>
      <c r="D195" s="181" t="s">
        <v>231</v>
      </c>
      <c r="E195" s="53">
        <f>_xll.OneStreamExcelAddIn.XFFunctions.XFGetCell("TRUE", "CONSOL", $D$3,"TOT_Entity","USD","Actual",$E$3,"PERIODIC",$B195,"TOPFLOW","TOP","TOP","top1",$C195,"top3","Open_Acute_DIV1","TOP5","TOP6","REPORTED","TOP8")</f>
        <v>3680642.9789743596</v>
      </c>
      <c r="F195" s="53">
        <f>_xll.OneStreamExcelAddIn.XFFunctions.XFGetCell("TRUE", "CONSOL", $D$3,"TOT_Entity","Aggregated","Budget_Working",$E$3,"PERIODIC",$B195,"TOPFLOW","TOP","TOP","top1",$C195,"top3","Open_Acute_DIV1","TOP5","TOP6","REPORTED","TOP8")</f>
        <v>0</v>
      </c>
      <c r="G195" s="53">
        <f>_xll.OneStreamExcelAddIn.XFFunctions.XFGetCell("TRUE", "CONSOL", $D$3,"TOT_Entity","USD","Actual",$E$3,"YTD",$B195,"TOPFLOW","TOP","TOP","top1",$C195,"top3","Open_Acute_DIV1","TOP5","TOP6","REPORTED","VAR_bw_Budget")</f>
        <v>13313925.73268388</v>
      </c>
      <c r="H195" s="55">
        <f>IFERROR(G195/F195,0)</f>
        <v>0</v>
      </c>
      <c r="I195" s="41"/>
      <c r="J195" s="53">
        <f>_xll.OneStreamExcelAddIn.XFFunctions.XFGetCell("TRUE", "CONSOL", $D$3,"TOT_Entity","USD","Actual",$E$3,"YTD",$B195,"TOPFLOW","TOP","TOP","top1",$C195,"TOP3","Open_Acute_DIV1","TOP5","TOP6","REPORTED","TOP8")</f>
        <v>13313925.73268388</v>
      </c>
      <c r="K195" s="53">
        <f>_xll.OneStreamExcelAddIn.XFFunctions.XFGetCell("TRUE", "CONSOL", $D$3,"TOT_Entity","Aggregated","Budget_Working",$E$3,"YTD",$B195,"TOPFLOW","TOP","TOP","top1",$C195,"TOP3","Open_Acute_DIV1","TOP5","TOP6","REPORTED","TOP8")</f>
        <v>0</v>
      </c>
      <c r="L195" s="53">
        <f>_xll.OneStreamExcelAddIn.XFFunctions.XFGetCell("TRUE", "CONSOL", $D$3,"TOT_Entity","USD","Actual",$E$3,"YTD",$B195,"TOPFLOW","TOP","TOP","top1",$C195,"top3","Open_Acute_DIV1","TOP5","TOP6","REPORTED","VAR_bw_Budget")</f>
        <v>13313925.73268388</v>
      </c>
      <c r="M195" s="55">
        <f>IFERROR(L195/K195,0)</f>
        <v>0</v>
      </c>
      <c r="N195" s="41"/>
      <c r="O195" s="53">
        <f>_xll.OneStreamExcelAddIn.XFFunctions.XFGetCell("TRUE", "CONSOL", $D$3,"TOT_Entity","USD","Actual",$F$3,"YTD",$B195,"TOPFLOW","TOP","TOP","top1",$C195,"TOP3","Open_Acute_DIV1","TOP5","TOP6","REPORTED","TOP8")</f>
        <v>14566698.5637</v>
      </c>
      <c r="P195" s="53">
        <f>O195-J195</f>
        <v>1252772.8310161196</v>
      </c>
      <c r="Q195" s="55">
        <f>IFERROR(O195-J195,0)</f>
        <v>1252772.8310161196</v>
      </c>
      <c r="R195" s="41"/>
      <c r="S195" s="53">
        <f>_xll.OneStreamExcelAddIn.XFFunctions.XFGetCell("TRUE", "CONSOL", $D$3,"TOT_Entity","USD","MIDFCST",$E$3,"MTD",$B195,"TOPFLOW","TOP","TOP","top1",$C195,"TOP3","Open_Acute_DIV1","TOP5","TOP6","REPORTED","TOP8")</f>
        <v>0</v>
      </c>
      <c r="T195" s="53">
        <f>S195-E195</f>
        <v>-3680642.9789743596</v>
      </c>
      <c r="U195" s="55">
        <f>IFERROR(S195-N195,0)</f>
        <v>0</v>
      </c>
      <c r="V195" s="41"/>
      <c r="W195" s="42"/>
      <c r="X195" s="43"/>
      <c r="Y195" s="42"/>
      <c r="Z195" s="44"/>
      <c r="AA195" s="181"/>
      <c r="AB195" s="53">
        <f>_xll.OneStreamExcelAddIn.XFFunctions.XFGetCell("TRUE", "CONSOL", $D$3,"TOT_Entity","USD","Actual",[1]Setup!C4,"PERIODIC",$B195,"TOPFLOW","TOP","TOP","top1",$C195,"top3","Open_Acute_DIV1","TOP5","TOP6","REPORTED","TOP8")</f>
        <v>3273639.2184333298</v>
      </c>
      <c r="AC195" s="53">
        <f>_xll.OneStreamExcelAddIn.XFFunctions.XFGetCell("TRUE", "CONSOL", $D$3,"TOT_Entity","Aggregated","Budget_Working",[1]Setup!C4,"PERIODIC",$B195,"TOPFLOW","TOP","TOP","top1",$C195,"top3","Open_Acute_DIV1","TOP5","TOP6","REPORTED","TOP8")</f>
        <v>0</v>
      </c>
      <c r="AD195" s="53"/>
      <c r="AE195" s="55"/>
      <c r="AG195" s="53">
        <f>_xll.OneStreamExcelAddIn.XFFunctions.XFGetCell("TRUE", "CONSOL", $D$3,"TOT_Entity","USD","Actual",[1]Setup!C5,"PERIODIC",$B195,"TOPFLOW","TOP","TOP","top1",$C195,"top3","Open_Acute_DIV1","TOP5","TOP6","REPORTED","TOP8")</f>
        <v>3295582.67146667</v>
      </c>
      <c r="AH195" s="53">
        <f>_xll.OneStreamExcelAddIn.XFFunctions.XFGetCell("TRUE", "CONSOL", $D$3,"TOT_Entity","Aggregated","Budget_Working",[1]Setup!C5,"PERIODIC",$B195,"TOPFLOW","TOP","TOP","top1",$C195,"top3","Open_Acute_DIV1","TOP5","TOP6","REPORTED","TOP8")</f>
        <v>0</v>
      </c>
      <c r="AI195" s="53"/>
      <c r="AJ195" s="55"/>
      <c r="AL195" s="53">
        <f>_xll.OneStreamExcelAddIn.XFFunctions.XFGetCell("TRUE", "CONSOL", $D$3,"TOT_Entity","USD","Actual",[1]Setup!C6,"PERIODIC",$B195,"TOPFLOW","TOP","TOP","top1",$C195,"top3","Open_Acute_DIV1","TOP5","TOP6","REPORTED","TOP8")</f>
        <v>3064060.8638095199</v>
      </c>
      <c r="AM195" s="53">
        <f>_xll.OneStreamExcelAddIn.XFFunctions.XFGetCell("TRUE", "CONSOL", $D$3,"TOT_Entity","Aggregated","Budget_Working",[1]Setup!C6,"PERIODIC",$B195,"TOPFLOW","TOP","TOP","top1",$C195,"top3","Open_Acute_DIV1","TOP5","TOP6","REPORTED","TOP8")</f>
        <v>0</v>
      </c>
      <c r="AN195" s="53">
        <f>AL195-AM195</f>
        <v>3064060.8638095199</v>
      </c>
      <c r="AO195" s="55">
        <f>IFERROR((AL195/AM195)-1,0)</f>
        <v>0</v>
      </c>
      <c r="AQ195" s="53">
        <f>_xll.OneStreamExcelAddIn.XFFunctions.XFGetCell("TRUE", "CONSOL", $D$3,"TOT_Entity","USD","Actual",[1]Setup!C7,"PERIODIC",$B195,"TOPFLOW","TOP","TOP","top1",$C195,"top3","Open_Acute_DIV1","TOP5","TOP6","REPORTED","TOP8")</f>
        <v>3680642.9789743596</v>
      </c>
      <c r="AR195" s="53">
        <f>_xll.OneStreamExcelAddIn.XFFunctions.XFGetCell("TRUE", "CONSOL", $D$3,"TOT_Entity","Aggregated","Budget_Working",[1]Setup!C7,"PERIODIC",$B195,"TOPFLOW","TOP","TOP","top1",$C195,"top3","Open_Acute_DIV1","TOP5","TOP6","REPORTED","TOP8")</f>
        <v>0</v>
      </c>
      <c r="AS195" s="53">
        <f>AQ195-AR195</f>
        <v>3680642.9789743596</v>
      </c>
      <c r="AT195" s="55">
        <f>IFERROR((AQ195/AR195)-1,0)</f>
        <v>0</v>
      </c>
      <c r="AV195" s="53">
        <f>_xll.OneStreamExcelAddIn.XFFunctions.XFGetCell("TRUE", "CONSOL", $D$3,"TOT_Entity","USD","Actual",[1]Setup!C8,"PERIODIC",$B195,"TOPFLOW","TOP","TOP","top1",$C195,"top3","Open_Acute_DIV1","TOP5","TOP6","REPORTED","TOP8")</f>
        <v>-13313925.73268388</v>
      </c>
      <c r="AW195" s="53">
        <f>_xll.OneStreamExcelAddIn.XFFunctions.XFGetCell("TRUE", "CONSOL", $D$3,"TOT_Entity","Aggregated","Budget_Working",[1]Setup!C8,"PERIODIC",$B195,"TOPFLOW","TOP","TOP","top1",$C195,"top3","Open_Acute_DIV1","TOP5","TOP6","REPORTED","TOP8")</f>
        <v>0</v>
      </c>
      <c r="AX195" s="53">
        <f>AV195-AW195</f>
        <v>-13313925.73268388</v>
      </c>
      <c r="AY195" s="55">
        <f>IFERROR((AV195/AW195)-1,0)</f>
        <v>0</v>
      </c>
      <c r="BA195" s="53">
        <f>_xll.OneStreamExcelAddIn.XFFunctions.XFGetCell("TRUE", "CONSOL", $D$3,"TOT_Entity","USD","Actual",[1]Setup!C9,"PERIODIC",$B195,"TOPFLOW","TOP","TOP","top1",$C195,"top3","Open_Acute_DIV1","TOP5","TOP6","REPORTED","TOP8")</f>
        <v>0</v>
      </c>
      <c r="BB195" s="53">
        <f>_xll.OneStreamExcelAddIn.XFFunctions.XFGetCell("TRUE", "CONSOL", $D$3,"TOT_Entity","Aggregated","Budget_Working",[1]Setup!C9,"PERIODIC",$B195,"TOPFLOW","TOP","TOP","top1",$C195,"top3","Open_Acute_DIV1","TOP5","TOP6","REPORTED","TOP8")</f>
        <v>0</v>
      </c>
      <c r="BC195" s="53">
        <f>BA195-BB195</f>
        <v>0</v>
      </c>
      <c r="BD195" s="55">
        <f>IFERROR((BA195/BB195)-1,0)</f>
        <v>0</v>
      </c>
      <c r="BF195" s="53">
        <f>_xll.OneStreamExcelAddIn.XFFunctions.XFGetCell("TRUE", "CONSOL", $D$3,"TOT_Entity","USD","Actual",[1]Setup!C10,"PERIODIC",$B195,"TOPFLOW","TOP","TOP","top1",$C195,"top3","Open_Acute_DIV1","TOP5","TOP6","REPORTED","TOP8")</f>
        <v>0</v>
      </c>
      <c r="BG195" s="53">
        <f>_xll.OneStreamExcelAddIn.XFFunctions.XFGetCell("TRUE", "CONSOL", $D$3,"TOT_Entity","Aggregated","Budget_Working",[1]Setup!C10,"PERIODIC",$B195,"TOPFLOW","TOP","TOP","top1",$C195,"top3","Open_Acute_DIV1","TOP5","TOP6","REPORTED","TOP8")</f>
        <v>0</v>
      </c>
      <c r="BH195" s="53">
        <f>BF195-BG195</f>
        <v>0</v>
      </c>
      <c r="BI195" s="55">
        <f>IFERROR((BF195/BG195)-1,0)</f>
        <v>0</v>
      </c>
      <c r="BK195" s="53">
        <f>_xll.OneStreamExcelAddIn.XFFunctions.XFGetCell("TRUE", "CONSOL", $D$3,"TOT_Entity","USD","Actual",[1]Setup!C11,"PERIODIC",$B195,"TOPFLOW","TOP","TOP","top1",$C195,"top3","Open_Acute_DIV1","TOP5","TOP6","REPORTED","TOP8")</f>
        <v>0</v>
      </c>
      <c r="BL195" s="53">
        <f>_xll.OneStreamExcelAddIn.XFFunctions.XFGetCell("TRUE", "CONSOL", $D$3,"TOT_Entity","Aggregated","Budget_Working",[1]Setup!C11,"PERIODIC",$B195,"TOPFLOW","TOP","TOP","top1",$C195,"top3","Open_Acute_DIV1","TOP5","TOP6","REPORTED","TOP8")</f>
        <v>0</v>
      </c>
      <c r="BM195" s="53">
        <f>BK195-BL195</f>
        <v>0</v>
      </c>
      <c r="BN195" s="55">
        <f>IFERROR((BK195/BL195)-1,0)</f>
        <v>0</v>
      </c>
      <c r="BP195" s="53">
        <f>_xll.OneStreamExcelAddIn.XFFunctions.XFGetCell("TRUE", "CONSOL", $D$3,"TOT_Entity","USD","Actual",[1]Setup!C12,"PERIODIC",$B195,"TOPFLOW","TOP","TOP","top1",$C195,"top3","Open_Acute_DIV1","TOP5","TOP6","REPORTED","TOP8")</f>
        <v>0</v>
      </c>
      <c r="BQ195" s="53">
        <f>_xll.OneStreamExcelAddIn.XFFunctions.XFGetCell("TRUE", "CONSOL", $D$3,"TOT_Entity","Aggregated","Budget_Working",[1]Setup!C12,"PERIODIC",$B195,"TOPFLOW","TOP","TOP","top1",$C195,"top3","Open_Acute_DIV1","TOP5","TOP6","REPORTED","TOP8")</f>
        <v>0</v>
      </c>
      <c r="BR195" s="53">
        <f>BP195-BQ195</f>
        <v>0</v>
      </c>
      <c r="BS195" s="55">
        <f>IFERROR((BP195/BQ195)-1,0)</f>
        <v>0</v>
      </c>
      <c r="BU195" s="53">
        <f>_xll.OneStreamExcelAddIn.XFFunctions.XFGetCell("TRUE", "CONSOL", $D$3,"TOT_Entity","USD","Actual",[1]Setup!C13,"PERIODIC",$B195,"TOPFLOW","TOP","TOP","top1",$C195,"top3","Open_Acute_DIV1","TOP5","TOP6","REPORTED","TOP8")</f>
        <v>0</v>
      </c>
      <c r="BV195" s="53">
        <f>_xll.OneStreamExcelAddIn.XFFunctions.XFGetCell("TRUE", "CONSOL", $D$3,"TOT_Entity","Aggregated","Budget_Working",[1]Setup!C13,"PERIODIC",$B195,"TOPFLOW","TOP","TOP","top1",$C195,"top3","Open_Acute_DIV1","TOP5","TOP6","REPORTED","TOP8")</f>
        <v>0</v>
      </c>
      <c r="BW195" s="53">
        <f>BU195-BV195</f>
        <v>0</v>
      </c>
      <c r="BX195" s="55">
        <f>IFERROR((BU195/BV195)-1,0)</f>
        <v>0</v>
      </c>
      <c r="BZ195" s="53">
        <f>_xll.OneStreamExcelAddIn.XFFunctions.XFGetCell("TRUE", "CONSOL", $D$3,"TOT_Entity","USD","Actual",[1]Setup!C14,"PERIODIC",$B195,"TOPFLOW","TOP","TOP","top1",$C195,"top3","Open_Acute_DIV1","TOP5","TOP6","REPORTED","TOP8")</f>
        <v>0</v>
      </c>
      <c r="CA195" s="53">
        <f>_xll.OneStreamExcelAddIn.XFFunctions.XFGetCell("TRUE", "CONSOL", $D$3,"TOT_Entity","Aggregated","Budget_Working",[1]Setup!C14,"PERIODIC",$B195,"TOPFLOW","TOP","TOP","top1",$C195,"top3","Open_Acute_DIV1","TOP5","TOP6","REPORTED","TOP8")</f>
        <v>0</v>
      </c>
      <c r="CB195" s="53">
        <f>BZ195-CA195</f>
        <v>0</v>
      </c>
      <c r="CC195" s="55">
        <f>IFERROR((BZ195/CA195)-1,0)</f>
        <v>0</v>
      </c>
      <c r="CE195" s="53">
        <f>_xll.OneStreamExcelAddIn.XFFunctions.XFGetCell("TRUE", "CONSOL", $D$3,"TOT_Entity","USD","Actual",[1]Setup!C15,"PERIODIC",$B195,"TOPFLOW","TOP","TOP","top1",$C195,"top3","Open_Acute_DIV1","TOP5","TOP6","REPORTED","TOP8")</f>
        <v>0</v>
      </c>
      <c r="CF195" s="53">
        <f>_xll.OneStreamExcelAddIn.XFFunctions.XFGetCell("TRUE", "CONSOL", $D$3,"TOT_Entity","Aggregated","Budget_Working",[1]Setup!C15,"PERIODIC",$B195,"TOPFLOW","TOP","TOP","top1",$C195,"top3","Open_Acute_DIV1","TOP5","TOP6","REPORTED","TOP8")</f>
        <v>0</v>
      </c>
      <c r="CG195" s="53">
        <f>CE195-CF195</f>
        <v>0</v>
      </c>
      <c r="CH195" s="55">
        <f>IFERROR((CE195/CF195)-1,0)</f>
        <v>0</v>
      </c>
      <c r="CI195" s="181"/>
      <c r="CJ195" s="53">
        <f>_xll.OneStreamExcelAddIn.XFFunctions.XFGetCell("TRUE", "CONSOL", $D$3,"TOT_Entity","USD","Actual",[1]Setup!C4,"PERIODIC",$B195,"TOPFLOW","TOP","TOP","top1",$C195,"top3","Open_Acute_DIV1","TOP5","TOP6","REPORTED","TOP8")</f>
        <v>3273639.2184333298</v>
      </c>
      <c r="CK195" s="53">
        <f>_xll.OneStreamExcelAddIn.XFFunctions.XFGetCell("TRUE", "CONSOL", $D$3,"TOT_Entity","USD","Actual",[1]Setup!C5,"PERIODIC",$B195,"TOPFLOW","TOP","TOP","top1",$C195,"top3","Open_Acute_DIV1","TOP5","TOP6","REPORTED","TOP8")</f>
        <v>3295582.67146667</v>
      </c>
      <c r="CL195" s="53">
        <f>_xll.OneStreamExcelAddIn.XFFunctions.XFGetCell("TRUE", "CONSOL", $D$3,"TOT_Entity","USD","Actual",[1]Setup!C6,"PERIODIC",$B195,"TOPFLOW","TOP","TOP","top1",$C195,"top3","Open_Acute_DIV1","TOP5","TOP6","REPORTED","TOP8")</f>
        <v>3064060.8638095199</v>
      </c>
      <c r="CM195" s="53">
        <f>_xll.OneStreamExcelAddIn.XFFunctions.XFGetCell("TRUE", "CONSOL", $D$3,"TOT_Entity","USD","Actual",[1]Setup!C7,"PERIODIC",$B195,"TOPFLOW","TOP","TOP","top1",$C195,"top3","Open_Acute_DIV1","TOP5","TOP6","REPORTED","TOP8")</f>
        <v>3680642.9789743596</v>
      </c>
      <c r="CN195" s="53">
        <f>_xll.OneStreamExcelAddIn.XFFunctions.XFGetCell("TRUE", "CONSOL", $D$3,"TOT_Entity","USD","Actual",[1]Setup!C8,"PERIODIC",$B195,"TOPFLOW","TOP","TOP","top1",$C195,"top3","Open_Acute_DIV1","TOP5","TOP6","REPORTED","TOP8")</f>
        <v>-13313925.73268388</v>
      </c>
      <c r="CO195" s="53">
        <f>_xll.OneStreamExcelAddIn.XFFunctions.XFGetCell("TRUE", "CONSOL", $D$3,"TOT_Entity","USD","Actual",[1]Setup!C9,"PERIODIC",$B195,"TOPFLOW","TOP","TOP","top1",$C195,"top3","Open_Acute_DIV1","TOP5","TOP6","REPORTED","TOP8")</f>
        <v>0</v>
      </c>
      <c r="CP195" s="53">
        <f>_xll.OneStreamExcelAddIn.XFFunctions.XFGetCell("TRUE", "CONSOL", $D$3,"TOT_Entity","USD","Actual",[1]Setup!C10,"PERIODIC",$B195,"TOPFLOW","TOP","TOP","top1",$C195,"top3","Open_Acute_DIV1","TOP5","TOP6","REPORTED","TOP8")</f>
        <v>0</v>
      </c>
      <c r="CQ195" s="53">
        <f>_xll.OneStreamExcelAddIn.XFFunctions.XFGetCell("TRUE", "CONSOL", $D$3,"TOT_Entity","USD","Actual",[1]Setup!C11,"PERIODIC",$B195,"TOPFLOW","TOP","TOP","top1",$C195,"top3","Open_Acute_DIV1","TOP5","TOP6","REPORTED","TOP8")</f>
        <v>0</v>
      </c>
      <c r="CR195" s="53">
        <f>_xll.OneStreamExcelAddIn.XFFunctions.XFGetCell("TRUE", "CONSOL", $D$3,"TOT_Entity","USD","Actual",[1]Setup!C12,"PERIODIC",$B195,"TOPFLOW","TOP","TOP","top1",$C195,"top3","Open_Acute_DIV1","TOP5","TOP6","REPORTED","TOP8")</f>
        <v>0</v>
      </c>
      <c r="CS195" s="53">
        <f>_xll.OneStreamExcelAddIn.XFFunctions.XFGetCell("TRUE", "CONSOL", $D$3,"TOT_Entity","USD","Actual",[1]Setup!C13,"PERIODIC",$B195,"TOPFLOW","TOP","TOP","top1",$C195,"top3","Open_Acute_DIV1","TOP5","TOP6","REPORTED","TOP8")</f>
        <v>0</v>
      </c>
      <c r="CT195" s="53">
        <f>_xll.OneStreamExcelAddIn.XFFunctions.XFGetCell("TRUE", "CONSOL", $D$3,"TOT_Entity","USD","Actual",[1]Setup!C14,"PERIODIC",$B195,"TOPFLOW","TOP","TOP","top1",$C195,"top3","Open_Acute_DIV1","TOP5","TOP6","REPORTED","TOP8")</f>
        <v>0</v>
      </c>
      <c r="CU195" s="53">
        <f>_xll.OneStreamExcelAddIn.XFFunctions.XFGetCell("TRUE", "CONSOL", $D$3,"TOT_Entity","USD","Actual",[1]Setup!C15,"PERIODIC",$B195,"TOPFLOW","TOP","TOP","top1",$C195,"top3","Open_Acute_DIV1","TOP5","TOP6","REPORTED","TOP8")</f>
        <v>0</v>
      </c>
      <c r="CV195" s="181"/>
      <c r="CW195" s="53">
        <f>_xll.OneStreamExcelAddIn.XFFunctions.XFGetCell("TRUE", "CONSOL", $D$3,"TOT_Entity","USD","Actual",[1]Setup!C17,"PERIODIC",$B195,"TOPFLOW","TOP","TOP","top1",$C195,"top3","Open_Acute_DIV1","TOP5","TOP6","REPORTED","TOP8")</f>
        <v>3626639.2219333299</v>
      </c>
      <c r="CX195" s="53">
        <f>_xll.OneStreamExcelAddIn.XFFunctions.XFGetCell("TRUE", "CONSOL", $D$3,"TOT_Entity","USD","Actual",[1]Setup!C18,"PERIODIC",$B195,"TOPFLOW","TOP","TOP","top1",$C195,"top3","Open_Acute_DIV1","TOP5","TOP6","REPORTED","TOP8")</f>
        <v>3564782.1255999999</v>
      </c>
      <c r="CY195" s="53">
        <f>_xll.OneStreamExcelAddIn.XFFunctions.XFGetCell("TRUE", "CONSOL", $D$3,"TOT_Entity","USD","Actual",[1]Setup!C19,"PERIODIC",$B195,"TOPFLOW","TOP","TOP","top1",$C195,"top3","Open_Acute_DIV1","TOP5","TOP6","REPORTED","TOP8")</f>
        <v>3636683.1192999999</v>
      </c>
      <c r="CZ195" s="53">
        <f>_xll.OneStreamExcelAddIn.XFFunctions.XFGetCell("TRUE", "CONSOL", $D$3,"TOT_Entity","USD","Actual",[1]Setup!C20,"PERIODIC",$B195,"TOPFLOW","TOP","TOP","top1",$C195,"top3","Open_Acute_DIV1","TOP5","TOP6","REPORTED","TOP8")</f>
        <v>3738594.0968666701</v>
      </c>
      <c r="DA195" s="53">
        <f>_xll.OneStreamExcelAddIn.XFFunctions.XFGetCell("TRUE", "CONSOL", $D$3,"TOT_Entity","USD","Actual",[1]Setup!C21,"PERIODIC",$B195,"TOPFLOW","TOP","TOP","top1",$C195,"top3","Open_Acute_DIV1","TOP5","TOP6","REPORTED","TOP8")</f>
        <v>3904062.8140666699</v>
      </c>
      <c r="DB195" s="53">
        <f>_xll.OneStreamExcelAddIn.XFFunctions.XFGetCell("TRUE", "CONSOL", $D$3,"TOT_Entity","USD","Actual",[1]Setup!C22,"PERIODIC",$B195,"TOPFLOW","TOP","TOP","top1",$C195,"top3","Open_Acute_DIV1","TOP5","TOP6","REPORTED","TOP8")</f>
        <v>4188861.4671333297</v>
      </c>
      <c r="DC195" s="53">
        <f>_xll.OneStreamExcelAddIn.XFFunctions.XFGetCell("TRUE", "CONSOL", $D$3,"TOT_Entity","USD","Actual",[1]Setup!C23,"PERIODIC",$B195,"TOPFLOW","TOP","TOP","top1",$C195,"top3","Open_Acute_DIV1","TOP5","TOP6","REPORTED","TOP8")</f>
        <v>4193843.7693999996</v>
      </c>
      <c r="DD195" s="53">
        <f>_xll.OneStreamExcelAddIn.XFFunctions.XFGetCell("TRUE", "CONSOL", $D$3,"TOT_Entity","USD","Actual",[1]Setup!C24,"PERIODIC",$B195,"TOPFLOW","TOP","TOP","top1",$C195,"top3","Open_Acute_DIV1","TOP5","TOP6","REPORTED","TOP8")</f>
        <v>4077167.72466667</v>
      </c>
      <c r="DE195" s="53">
        <f>_xll.OneStreamExcelAddIn.XFFunctions.XFGetCell("TRUE", "CONSOL", $D$3,"TOT_Entity","USD","Actual",[1]Setup!C25,"PERIODIC",$B195,"TOPFLOW","TOP","TOP","top1",$C195,"top3","Open_Acute_DIV1","TOP5","TOP6","REPORTED","TOP8")</f>
        <v>3614439.7817666703</v>
      </c>
      <c r="DF195" s="53">
        <f>_xll.OneStreamExcelAddIn.XFFunctions.XFGetCell("TRUE", "CONSOL", $D$3,"TOT_Entity","USD","Actual",[1]Setup!C26,"PERIODIC",$B195,"TOPFLOW","TOP","TOP","top1",$C195,"top3","Open_Acute_DIV1","TOP5","TOP6","REPORTED","TOP8")</f>
        <v>2799523.4032666697</v>
      </c>
      <c r="DG195" s="53">
        <f>_xll.OneStreamExcelAddIn.XFFunctions.XFGetCell("TRUE", "CONSOL", $D$3,"TOT_Entity","USD","Actual",[1]Setup!C27,"PERIODIC",$B195,"TOPFLOW","TOP","TOP","top1",$C195,"top3","Open_Acute_DIV1","TOP5","TOP6","REPORTED","TOP8")</f>
        <v>2707493.2363</v>
      </c>
      <c r="DH195" s="53">
        <f>_xll.OneStreamExcelAddIn.XFFunctions.XFGetCell("TRUE", "CONSOL", $D$3,"TOT_Entity","USD","Actual",[1]Setup!C28,"PERIODIC",$B195,"TOPFLOW","TOP","TOP","top1",$C195,"top3","Open_Acute_DIV1","TOP5","TOP6","REPORTED","TOP8")</f>
        <v>2810211.2497666702</v>
      </c>
      <c r="DI195" s="181"/>
      <c r="DJ195" s="53">
        <f>_xll.OneStreamExcelAddIn.XFFunctions.XFGetCell("TRUE", "CONSOL", $D$3,"TOT_Entity","Aggregated","Budget_Working",[1]Setup!C4,"PERIODIC",$B195,"TOPFLOW","TOP","TOP","top1",$C195,"top3","Open_Acute_DIV1","TOP5","TOP6","REPORTED","TOP8")</f>
        <v>0</v>
      </c>
      <c r="DK195" s="53">
        <f>_xll.OneStreamExcelAddIn.XFFunctions.XFGetCell("TRUE", "CONSOL", $D$3,"TOT_Entity","Aggregated","Budget_Working",[1]Setup!C5,"PERIODIC",$B195,"TOPFLOW","TOP","TOP","top1",$C195,"top3","Open_Acute_DIV1","TOP5","TOP6","REPORTED","TOP8")</f>
        <v>0</v>
      </c>
      <c r="DL195" s="53">
        <f>_xll.OneStreamExcelAddIn.XFFunctions.XFGetCell("TRUE", "CONSOL", $D$3,"TOT_Entity","Aggregated","Budget_Working",[1]Setup!C6,"PERIODIC",$B195,"TOPFLOW","TOP","TOP","top1",$C195,"top3","Open_Acute_DIV1","TOP5","TOP6","REPORTED","TOP8")</f>
        <v>0</v>
      </c>
      <c r="DM195" s="53">
        <f>_xll.OneStreamExcelAddIn.XFFunctions.XFGetCell("TRUE", "CONSOL", $D$3,"TOT_Entity","Aggregated","Budget_Working",[1]Setup!C7,"PERIODIC",$B195,"TOPFLOW","TOP","TOP","top1",$C195,"top3","Open_Acute_DIV1","TOP5","TOP6","REPORTED","TOP8")</f>
        <v>0</v>
      </c>
      <c r="DN195" s="53">
        <f>_xll.OneStreamExcelAddIn.XFFunctions.XFGetCell("TRUE", "CONSOL", $D$3,"TOT_Entity","Aggregated","Budget_Working",[1]Setup!C8,"PERIODIC",$B195,"TOPFLOW","TOP","TOP","top1",$C195,"top3","Open_Acute_DIV1","TOP5","TOP6","REPORTED","TOP8")</f>
        <v>0</v>
      </c>
      <c r="DO195" s="53">
        <f>_xll.OneStreamExcelAddIn.XFFunctions.XFGetCell("TRUE", "CONSOL", $D$3,"TOT_Entity","Aggregated","Budget_Working",[1]Setup!C9,"PERIODIC",$B195,"TOPFLOW","TOP","TOP","top1",$C195,"top3","Open_Acute_DIV1","TOP5","TOP6","REPORTED","TOP8")</f>
        <v>0</v>
      </c>
      <c r="DP195" s="53">
        <f>_xll.OneStreamExcelAddIn.XFFunctions.XFGetCell("TRUE", "CONSOL", $D$3,"TOT_Entity","Aggregated","Budget_Working",[1]Setup!C10,"PERIODIC",$B195,"TOPFLOW","TOP","TOP","top1",$C195,"top3","Open_Acute_DIV1","TOP5","TOP6","REPORTED","TOP8")</f>
        <v>0</v>
      </c>
      <c r="DQ195" s="53">
        <f>_xll.OneStreamExcelAddIn.XFFunctions.XFGetCell("TRUE", "CONSOL", $D$3,"TOT_Entity","Aggregated","Budget_Working",[1]Setup!C11,"PERIODIC",$B195,"TOPFLOW","TOP","TOP","top1",$C195,"top3","Open_Acute_DIV1","TOP5","TOP6","REPORTED","TOP8")</f>
        <v>0</v>
      </c>
      <c r="DR195" s="53">
        <f>_xll.OneStreamExcelAddIn.XFFunctions.XFGetCell("TRUE", "CONSOL", $D$3,"TOT_Entity","Aggregated","Budget_Working",[1]Setup!C12,"PERIODIC",$B195,"TOPFLOW","TOP","TOP","top1",$C195,"top3","Open_Acute_DIV1","TOP5","TOP6","REPORTED","TOP8")</f>
        <v>0</v>
      </c>
      <c r="DS195" s="53">
        <f>_xll.OneStreamExcelAddIn.XFFunctions.XFGetCell("TRUE", "CONSOL", $D$3,"TOT_Entity","Aggregated","Budget_Working",[1]Setup!C13,"PERIODIC",$B195,"TOPFLOW","TOP","TOP","top1",$C195,"top3","Open_Acute_DIV1","TOP5","TOP6","REPORTED","TOP8")</f>
        <v>0</v>
      </c>
      <c r="DT195" s="53">
        <f>_xll.OneStreamExcelAddIn.XFFunctions.XFGetCell("TRUE", "CONSOL", $D$3,"TOT_Entity","Aggregated","Budget_Working",[1]Setup!C14,"PERIODIC",$B195,"TOPFLOW","TOP","TOP","top1",$C195,"top3","Open_Acute_DIV1","TOP5","TOP6","REPORTED","TOP8")</f>
        <v>0</v>
      </c>
      <c r="DU195" s="53">
        <f>_xll.OneStreamExcelAddIn.XFFunctions.XFGetCell("TRUE", "CONSOL", $D$3,"TOT_Entity","Aggregated","Budget_Working",[1]Setup!C15,"PERIODIC",$B195,"TOPFLOW","TOP","TOP","top1",$C195,"top3","Open_Acute_DIV1","TOP5","TOP6","REPORTED","TOP8")</f>
        <v>0</v>
      </c>
      <c r="DV195" s="181"/>
      <c r="DW195" s="53">
        <f>_xll.OneStreamExcelAddIn.XFFunctions.XFGetCell("TRUE", "CONSOL", $D$3,"TOT_Entity","USD","Budget_Final",[1]Setup!C17,"PERIODIC",$B195,"TOPFLOW","TOP","TOP","top1",$C195,"top3","Open_Acute_DIV1","TOP5","TOP6","REPORTED","TOP8")</f>
        <v>0</v>
      </c>
      <c r="DX195" s="53">
        <f>_xll.OneStreamExcelAddIn.XFFunctions.XFGetCell("TRUE", "CONSOL", $D$3,"TOT_Entity","USD","Budget_Final",[1]Setup!C18,"PERIODIC",$B195,"TOPFLOW","TOP","TOP","top1",$C195,"top3","Open_Acute_DIV1","TOP5","TOP6","REPORTED","TOP8")</f>
        <v>0</v>
      </c>
      <c r="DY195" s="53">
        <f>_xll.OneStreamExcelAddIn.XFFunctions.XFGetCell("TRUE", "CONSOL", $D$3,"TOT_Entity","USD","Budget_Final",[1]Setup!C19,"PERIODIC",$B195,"TOPFLOW","TOP","TOP","top1",$C195,"top3","Open_Acute_DIV1","TOP5","TOP6","REPORTED","TOP8")</f>
        <v>0</v>
      </c>
      <c r="DZ195" s="53">
        <f>_xll.OneStreamExcelAddIn.XFFunctions.XFGetCell("TRUE", "CONSOL", $D$3,"TOT_Entity","USD","Budget_Final",[1]Setup!C20,"PERIODIC",$B195,"TOPFLOW","TOP","TOP","top1",$C195,"top3","Open_Acute_DIV1","TOP5","TOP6","REPORTED","TOP8")</f>
        <v>0</v>
      </c>
      <c r="EA195" s="53">
        <f>_xll.OneStreamExcelAddIn.XFFunctions.XFGetCell("TRUE", "CONSOL", $D$3,"TOT_Entity","USD","Budget_Final",[1]Setup!C21,"PERIODIC",$B195,"TOPFLOW","TOP","TOP","top1",$C195,"top3","Open_Acute_DIV1","TOP5","TOP6","REPORTED","TOP8")</f>
        <v>0</v>
      </c>
      <c r="EB195" s="53">
        <f>_xll.OneStreamExcelAddIn.XFFunctions.XFGetCell("TRUE", "CONSOL", $D$3,"TOT_Entity","USD","Budget_Final",[1]Setup!C22,"PERIODIC",$B195,"TOPFLOW","TOP","TOP","top1",$C195,"top3","Open_Acute_DIV1","TOP5","TOP6","REPORTED","TOP8")</f>
        <v>0</v>
      </c>
      <c r="EC195" s="53">
        <f>_xll.OneStreamExcelAddIn.XFFunctions.XFGetCell("TRUE", "CONSOL", $D$3,"TOT_Entity","USD","Budget_Final",[1]Setup!C23,"PERIODIC",$B195,"TOPFLOW","TOP","TOP","top1",$C195,"top3","Open_Acute_DIV1","TOP5","TOP6","REPORTED","TOP8")</f>
        <v>0</v>
      </c>
      <c r="ED195" s="53">
        <f>_xll.OneStreamExcelAddIn.XFFunctions.XFGetCell("TRUE", "CONSOL", $D$3,"TOT_Entity","USD","Budget_Final",[1]Setup!C24,"PERIODIC",$B195,"TOPFLOW","TOP","TOP","top1",$C195,"top3","Open_Acute_DIV1","TOP5","TOP6","REPORTED","TOP8")</f>
        <v>0</v>
      </c>
      <c r="EE195" s="53">
        <f>_xll.OneStreamExcelAddIn.XFFunctions.XFGetCell("TRUE", "CONSOL", $D$3,"TOT_Entity","USD","Budget_Final",[1]Setup!C25,"PERIODIC",$B195,"TOPFLOW","TOP","TOP","top1",$C195,"top3","Open_Acute_DIV1","TOP5","TOP6","REPORTED","TOP8")</f>
        <v>0</v>
      </c>
      <c r="EF195" s="53">
        <f>_xll.OneStreamExcelAddIn.XFFunctions.XFGetCell("TRUE", "CONSOL", $D$3,"TOT_Entity","USD","Budget_Final",[1]Setup!C26,"PERIODIC",$B195,"TOPFLOW","TOP","TOP","top1",$C195,"top3","Open_Acute_DIV1","TOP5","TOP6","REPORTED","TOP8")</f>
        <v>0</v>
      </c>
      <c r="EG195" s="53">
        <f>_xll.OneStreamExcelAddIn.XFFunctions.XFGetCell("TRUE", "CONSOL", $D$3,"TOT_Entity","USD","Budget_Final",[1]Setup!C27,"PERIODIC",$B195,"TOPFLOW","TOP","TOP","top1",$C195,"top3","Open_Acute_DIV1","TOP5","TOP6","REPORTED","TOP8")</f>
        <v>0</v>
      </c>
      <c r="EH195" s="53">
        <f>_xll.OneStreamExcelAddIn.XFFunctions.XFGetCell("TRUE", "CONSOL", $D$3,"TOT_Entity","USD","Budget_Final",[1]Setup!C28,"PERIODIC",$B195,"TOPFLOW","TOP","TOP","top1",$C195,"top3","Open_Acute_DIV1","TOP5","TOP6","REPORTED","TOP8")</f>
        <v>0</v>
      </c>
    </row>
    <row r="196" spans="2:138" x14ac:dyDescent="0.25">
      <c r="B196" s="51"/>
      <c r="C196" s="51"/>
      <c r="D196" s="181" t="s">
        <v>232</v>
      </c>
      <c r="E196" s="55">
        <f>IFERROR(E194/E46,0)</f>
        <v>0.58580899853656221</v>
      </c>
      <c r="F196" s="55">
        <f>F194/F46</f>
        <v>0</v>
      </c>
      <c r="H196" s="55">
        <f>F196-E196</f>
        <v>-0.58580899853656221</v>
      </c>
      <c r="I196" s="41"/>
      <c r="J196" s="40">
        <f>IFERROR(J194/J46,0)</f>
        <v>0.72710369185476054</v>
      </c>
      <c r="K196" s="40">
        <f>K194/K46</f>
        <v>0</v>
      </c>
      <c r="M196" s="40">
        <f>K196-J196</f>
        <v>-0.72710369185476054</v>
      </c>
      <c r="N196" s="41"/>
      <c r="O196" s="40">
        <f>IFERROR(O194/O46,0)</f>
        <v>0.82751771183127087</v>
      </c>
      <c r="Q196" s="55">
        <f>IFERROR(O196-J196,0)</f>
        <v>0.10041401997651034</v>
      </c>
      <c r="R196" s="41"/>
      <c r="S196" s="40">
        <f>IFERROR(S194/S46,0)</f>
        <v>0</v>
      </c>
      <c r="U196" s="55">
        <f>IFERROR(S196-N196,0)</f>
        <v>0</v>
      </c>
      <c r="V196" s="41"/>
      <c r="W196" s="42"/>
      <c r="X196" s="43"/>
      <c r="Y196" s="42"/>
      <c r="Z196" s="44"/>
      <c r="AA196" s="181"/>
      <c r="AB196" s="40">
        <f>IFERROR(AB194/AB46,0)</f>
        <v>0.37766292764061482</v>
      </c>
      <c r="AC196" s="40">
        <f>IFERROR(AC194/AC46,0)</f>
        <v>0</v>
      </c>
      <c r="AE196" s="40"/>
      <c r="AG196" s="40">
        <f>IFERROR(AG194/AG46,0)</f>
        <v>0.8584006333758587</v>
      </c>
      <c r="AH196" s="40">
        <f>IFERROR(AH194/AH46,0)</f>
        <v>0</v>
      </c>
      <c r="AJ196" s="40"/>
      <c r="AL196" s="40">
        <f>IFERROR(AL194/AL46,0)</f>
        <v>1.3078973442543227</v>
      </c>
      <c r="AM196" s="40">
        <f>IFERROR(AM194/AM46,0)</f>
        <v>0</v>
      </c>
      <c r="AO196" s="40"/>
      <c r="AQ196" s="40">
        <f>IFERROR(AQ194/AQ46,0)</f>
        <v>0.58580899853656221</v>
      </c>
      <c r="AR196" s="40">
        <f>IFERROR(AR194/AR46,0)</f>
        <v>0</v>
      </c>
      <c r="AT196" s="40"/>
      <c r="AV196" s="40">
        <f>IFERROR(AV194/AV46,0)</f>
        <v>0.72710369185476054</v>
      </c>
      <c r="AW196" s="40">
        <f>IFERROR(AW194/AW46,0)</f>
        <v>0</v>
      </c>
      <c r="AY196" s="40"/>
      <c r="BA196" s="40">
        <f>IFERROR(BA194/BA46,0)</f>
        <v>0</v>
      </c>
      <c r="BB196" s="40">
        <f>IFERROR(BB194/BB46,0)</f>
        <v>0</v>
      </c>
      <c r="BD196" s="40"/>
      <c r="BF196" s="40">
        <f>IFERROR(BF194/BF46,0)</f>
        <v>0</v>
      </c>
      <c r="BG196" s="40">
        <f>IFERROR(BG194/BG46,0)</f>
        <v>0</v>
      </c>
      <c r="BI196" s="40"/>
      <c r="BK196" s="40">
        <f>IFERROR(BK194/BK46,0)</f>
        <v>0</v>
      </c>
      <c r="BL196" s="40">
        <f>IFERROR(BL194/BL46,0)</f>
        <v>0</v>
      </c>
      <c r="BN196" s="40"/>
      <c r="BP196" s="40">
        <f>IFERROR(BP194/BP46,0)</f>
        <v>0</v>
      </c>
      <c r="BQ196" s="40">
        <f>IFERROR(BQ194/BQ46,0)</f>
        <v>0</v>
      </c>
      <c r="BS196" s="40"/>
      <c r="BU196" s="40">
        <f>IFERROR(BU194/BU46,0)</f>
        <v>0</v>
      </c>
      <c r="BV196" s="40">
        <f>IFERROR(BV194/BV46,0)</f>
        <v>0</v>
      </c>
      <c r="BX196" s="40"/>
      <c r="BZ196" s="40">
        <f>IFERROR(BZ194/BZ46,0)</f>
        <v>0</v>
      </c>
      <c r="CA196" s="40">
        <f>IFERROR(CA194/CA46,0)</f>
        <v>0</v>
      </c>
      <c r="CC196" s="40"/>
      <c r="CE196" s="40">
        <f>IFERROR(CE194/CE46,0)</f>
        <v>0</v>
      </c>
      <c r="CF196" s="40">
        <f>IFERROR(CF194/CF46,0)</f>
        <v>0</v>
      </c>
      <c r="CH196" s="40"/>
      <c r="CI196" s="181"/>
      <c r="CJ196" s="40">
        <f t="shared" ref="CJ196:CU196" si="540">IFERROR(CJ194/CJ46,0)</f>
        <v>0.37766292764061482</v>
      </c>
      <c r="CK196" s="40">
        <f t="shared" si="540"/>
        <v>0.8584006333758587</v>
      </c>
      <c r="CL196" s="40">
        <f t="shared" si="540"/>
        <v>1.3078973442543227</v>
      </c>
      <c r="CM196" s="40">
        <f t="shared" si="540"/>
        <v>0.58580899853656221</v>
      </c>
      <c r="CN196" s="40">
        <f t="shared" si="540"/>
        <v>0.72710369185476054</v>
      </c>
      <c r="CO196" s="40">
        <f t="shared" si="540"/>
        <v>0</v>
      </c>
      <c r="CP196" s="40">
        <f t="shared" si="540"/>
        <v>0</v>
      </c>
      <c r="CQ196" s="40">
        <f t="shared" si="540"/>
        <v>0</v>
      </c>
      <c r="CR196" s="40">
        <f t="shared" si="540"/>
        <v>0</v>
      </c>
      <c r="CS196" s="40">
        <f t="shared" si="540"/>
        <v>0</v>
      </c>
      <c r="CT196" s="40">
        <f t="shared" si="540"/>
        <v>0</v>
      </c>
      <c r="CU196" s="40">
        <f t="shared" si="540"/>
        <v>0</v>
      </c>
      <c r="CV196" s="40"/>
      <c r="CW196" s="40">
        <f t="shared" ref="CW196:DH196" si="541">IFERROR(CW194/CW46,0)</f>
        <v>0.66843530795270356</v>
      </c>
      <c r="CX196" s="40">
        <f t="shared" si="541"/>
        <v>0.7377490591580278</v>
      </c>
      <c r="CY196" s="40">
        <f t="shared" si="541"/>
        <v>0.90316734051675085</v>
      </c>
      <c r="CZ196" s="40">
        <f t="shared" si="541"/>
        <v>0.97470074023788655</v>
      </c>
      <c r="DA196" s="40">
        <f t="shared" si="541"/>
        <v>0.98738406522108235</v>
      </c>
      <c r="DB196" s="40">
        <f t="shared" si="541"/>
        <v>0.134726647520263</v>
      </c>
      <c r="DC196" s="40">
        <f t="shared" si="541"/>
        <v>0.69634514409146375</v>
      </c>
      <c r="DD196" s="40">
        <f t="shared" si="541"/>
        <v>0.51447961484926985</v>
      </c>
      <c r="DE196" s="40">
        <f t="shared" si="541"/>
        <v>1.0122510937685154</v>
      </c>
      <c r="DF196" s="40">
        <f t="shared" si="541"/>
        <v>0.86816571895035355</v>
      </c>
      <c r="DG196" s="40">
        <f t="shared" si="541"/>
        <v>0.8314364937436276</v>
      </c>
      <c r="DH196" s="40">
        <f t="shared" si="541"/>
        <v>0.41978536921545978</v>
      </c>
      <c r="DI196" s="40"/>
      <c r="DJ196" s="40">
        <f t="shared" ref="DJ196:EH196" si="542">IFERROR(DJ194/DJ46,0)</f>
        <v>0</v>
      </c>
      <c r="DK196" s="40">
        <f t="shared" si="542"/>
        <v>0</v>
      </c>
      <c r="DL196" s="40">
        <f t="shared" si="542"/>
        <v>0</v>
      </c>
      <c r="DM196" s="40">
        <f t="shared" si="542"/>
        <v>0</v>
      </c>
      <c r="DN196" s="40">
        <f t="shared" si="542"/>
        <v>0</v>
      </c>
      <c r="DO196" s="40">
        <f t="shared" si="542"/>
        <v>0</v>
      </c>
      <c r="DP196" s="40">
        <f t="shared" si="542"/>
        <v>0</v>
      </c>
      <c r="DQ196" s="40">
        <f t="shared" si="542"/>
        <v>0</v>
      </c>
      <c r="DR196" s="40">
        <f t="shared" si="542"/>
        <v>0</v>
      </c>
      <c r="DS196" s="40">
        <f t="shared" si="542"/>
        <v>0</v>
      </c>
      <c r="DT196" s="40">
        <f t="shared" si="542"/>
        <v>0</v>
      </c>
      <c r="DU196" s="40">
        <f t="shared" si="542"/>
        <v>0</v>
      </c>
      <c r="DV196" s="40">
        <f t="shared" si="542"/>
        <v>0</v>
      </c>
      <c r="DW196" s="40">
        <f t="shared" si="542"/>
        <v>0</v>
      </c>
      <c r="DX196" s="40">
        <f t="shared" si="542"/>
        <v>0</v>
      </c>
      <c r="DY196" s="40">
        <f t="shared" si="542"/>
        <v>0</v>
      </c>
      <c r="DZ196" s="40">
        <f t="shared" si="542"/>
        <v>0</v>
      </c>
      <c r="EA196" s="40">
        <f t="shared" si="542"/>
        <v>0</v>
      </c>
      <c r="EB196" s="40">
        <f t="shared" si="542"/>
        <v>0</v>
      </c>
      <c r="EC196" s="40">
        <f t="shared" si="542"/>
        <v>0</v>
      </c>
      <c r="ED196" s="40">
        <f t="shared" si="542"/>
        <v>0</v>
      </c>
      <c r="EE196" s="40">
        <f t="shared" si="542"/>
        <v>0</v>
      </c>
      <c r="EF196" s="40">
        <f t="shared" si="542"/>
        <v>0</v>
      </c>
      <c r="EG196" s="40">
        <f t="shared" si="542"/>
        <v>0</v>
      </c>
      <c r="EH196" s="40">
        <f t="shared" si="542"/>
        <v>0</v>
      </c>
    </row>
    <row r="197" spans="2:138" s="40" customFormat="1" x14ac:dyDescent="0.25">
      <c r="B197" s="51"/>
      <c r="C197" s="51"/>
      <c r="D197" s="55" t="s">
        <v>233</v>
      </c>
      <c r="E197" s="55">
        <f>IFERROR(E194/E195,0)</f>
        <v>0.94093477682670024</v>
      </c>
      <c r="F197" s="55"/>
      <c r="G197" s="55"/>
      <c r="H197" s="138"/>
      <c r="I197" s="41"/>
      <c r="J197" s="40">
        <f>IFERROR(J194/J195,0)</f>
        <v>1.1280768551329734</v>
      </c>
      <c r="M197" s="138"/>
      <c r="N197" s="41"/>
      <c r="O197" s="40">
        <f>IFERROR(O194/O195,0)</f>
        <v>0.83352498281641774</v>
      </c>
      <c r="Q197" s="138"/>
      <c r="R197" s="41"/>
      <c r="S197" s="40">
        <f>IFERROR(S194/S195,0)</f>
        <v>0</v>
      </c>
      <c r="U197" s="138"/>
      <c r="V197" s="41"/>
      <c r="W197" s="42"/>
      <c r="X197" s="43"/>
      <c r="Y197" s="42"/>
      <c r="Z197" s="44"/>
      <c r="AB197" s="40">
        <f>IFERROR(AB194/AB195,0)</f>
        <v>0.63470429737653622</v>
      </c>
      <c r="AE197" s="138"/>
      <c r="AG197" s="40">
        <f>IFERROR(AG194/AG195,0)</f>
        <v>1.5124980123110263</v>
      </c>
      <c r="AJ197" s="138"/>
      <c r="AL197" s="40">
        <f>IFERROR(AL194/AL195,0)</f>
        <v>1.4665281042796363</v>
      </c>
      <c r="AN197" s="40">
        <f>AL197-AM197</f>
        <v>1.4665281042796363</v>
      </c>
      <c r="AO197" s="138">
        <f>IFERROR((AL197/AM197)-1,0)</f>
        <v>0</v>
      </c>
      <c r="AQ197" s="40">
        <f>IFERROR(AQ194/AQ195,0)</f>
        <v>0.94093477682670024</v>
      </c>
      <c r="AS197" s="40">
        <f>AQ197-AR197</f>
        <v>0.94093477682670024</v>
      </c>
      <c r="AT197" s="138">
        <f>IFERROR((AQ197/AR197)-1,0)</f>
        <v>0</v>
      </c>
      <c r="AV197" s="40">
        <f>IFERROR(AV194/AV195,0)</f>
        <v>1.1280768551329734</v>
      </c>
      <c r="AX197" s="40">
        <f>AV197-AW197</f>
        <v>1.1280768551329734</v>
      </c>
      <c r="AY197" s="138">
        <f>IFERROR((AV197/AW197)-1,0)</f>
        <v>0</v>
      </c>
      <c r="BA197" s="40">
        <f>IFERROR(BA194/BA195,0)</f>
        <v>0</v>
      </c>
      <c r="BC197" s="40">
        <f>BA197-BB197</f>
        <v>0</v>
      </c>
      <c r="BD197" s="138">
        <f>IFERROR((BA197/BB197)-1,0)</f>
        <v>0</v>
      </c>
      <c r="BF197" s="40">
        <f>IFERROR(BF194/BF195,0)</f>
        <v>0</v>
      </c>
      <c r="BH197" s="40">
        <f>BF197-BG197</f>
        <v>0</v>
      </c>
      <c r="BI197" s="138">
        <f>IFERROR((BF197/BG197)-1,0)</f>
        <v>0</v>
      </c>
      <c r="BK197" s="40">
        <f>IFERROR(BK194/BK195,0)</f>
        <v>0</v>
      </c>
      <c r="BM197" s="40">
        <f>BK197-BL197</f>
        <v>0</v>
      </c>
      <c r="BN197" s="138">
        <f>IFERROR((BK197/BL197)-1,0)</f>
        <v>0</v>
      </c>
      <c r="BP197" s="40">
        <f>IFERROR(BP194/BP195,0)</f>
        <v>0</v>
      </c>
      <c r="BR197" s="40">
        <f>BP197-BQ197</f>
        <v>0</v>
      </c>
      <c r="BS197" s="138">
        <f>IFERROR((BP197/BQ197)-1,0)</f>
        <v>0</v>
      </c>
      <c r="BU197" s="40">
        <f>IFERROR(BU194/BU195,0)</f>
        <v>0</v>
      </c>
      <c r="BW197" s="40">
        <f>BU197-BV197</f>
        <v>0</v>
      </c>
      <c r="BX197" s="138">
        <f>IFERROR((BU197/BV197)-1,0)</f>
        <v>0</v>
      </c>
      <c r="BZ197" s="40">
        <f>IFERROR(BZ194/BZ195,0)</f>
        <v>0</v>
      </c>
      <c r="CB197" s="40">
        <f>BZ197-CA197</f>
        <v>0</v>
      </c>
      <c r="CC197" s="138">
        <f>IFERROR((BZ197/CA197)-1,0)</f>
        <v>0</v>
      </c>
      <c r="CE197" s="40">
        <f>IFERROR(CE194/CE195,0)</f>
        <v>0</v>
      </c>
      <c r="CG197" s="40">
        <f>CE197-CF197</f>
        <v>0</v>
      </c>
      <c r="CH197" s="138">
        <f>IFERROR((CE197/CF197)-1,0)</f>
        <v>0</v>
      </c>
      <c r="CJ197" s="40">
        <f t="shared" ref="CJ197:CU197" si="543">IFERROR(CJ194/CJ195,0)</f>
        <v>0.63470429737653622</v>
      </c>
      <c r="CK197" s="40">
        <f t="shared" si="543"/>
        <v>1.5124980123110263</v>
      </c>
      <c r="CL197" s="40">
        <f t="shared" si="543"/>
        <v>1.4665281042796363</v>
      </c>
      <c r="CM197" s="40">
        <f t="shared" si="543"/>
        <v>0.94093477682670024</v>
      </c>
      <c r="CN197" s="40">
        <f t="shared" si="543"/>
        <v>1.1280768551329734</v>
      </c>
      <c r="CO197" s="40">
        <f t="shared" si="543"/>
        <v>0</v>
      </c>
      <c r="CP197" s="40">
        <f t="shared" si="543"/>
        <v>0</v>
      </c>
      <c r="CQ197" s="40">
        <f t="shared" si="543"/>
        <v>0</v>
      </c>
      <c r="CR197" s="40">
        <f t="shared" si="543"/>
        <v>0</v>
      </c>
      <c r="CS197" s="40">
        <f t="shared" si="543"/>
        <v>0</v>
      </c>
      <c r="CT197" s="40">
        <f t="shared" si="543"/>
        <v>0</v>
      </c>
      <c r="CU197" s="40">
        <f t="shared" si="543"/>
        <v>0</v>
      </c>
      <c r="CW197" s="40">
        <f t="shared" ref="CW197:DH197" si="544">IFERROR(CW194/CW195,0)</f>
        <v>0.60367932568513638</v>
      </c>
      <c r="CX197" s="40">
        <f t="shared" si="544"/>
        <v>0.76291520608493046</v>
      </c>
      <c r="CY197" s="40">
        <f t="shared" si="544"/>
        <v>0.98226822706719297</v>
      </c>
      <c r="CZ197" s="40">
        <f t="shared" si="544"/>
        <v>0.97912615950148896</v>
      </c>
      <c r="DA197" s="40">
        <f t="shared" si="544"/>
        <v>1.1453200865234954</v>
      </c>
      <c r="DB197" s="40">
        <f t="shared" si="544"/>
        <v>1.0475883684458704</v>
      </c>
      <c r="DC197" s="40">
        <f t="shared" si="544"/>
        <v>0.94721798627427911</v>
      </c>
      <c r="DD197" s="40">
        <f t="shared" si="544"/>
        <v>0.68833254835731383</v>
      </c>
      <c r="DE197" s="40">
        <f t="shared" si="544"/>
        <v>1.0828307058105324</v>
      </c>
      <c r="DF197" s="40">
        <f t="shared" si="544"/>
        <v>1.6868471199382109</v>
      </c>
      <c r="DG197" s="40">
        <f t="shared" si="544"/>
        <v>1.5549631495121901</v>
      </c>
      <c r="DH197" s="40">
        <f t="shared" si="544"/>
        <v>0.77954301840542795</v>
      </c>
      <c r="DI197" s="82"/>
      <c r="DJ197" s="40">
        <f t="shared" ref="DJ197:DU197" si="545">IFERROR(DJ194/DJ195,0)</f>
        <v>0</v>
      </c>
      <c r="DK197" s="40">
        <f t="shared" si="545"/>
        <v>0</v>
      </c>
      <c r="DL197" s="40">
        <f t="shared" si="545"/>
        <v>0</v>
      </c>
      <c r="DM197" s="40">
        <f t="shared" si="545"/>
        <v>0</v>
      </c>
      <c r="DN197" s="40">
        <f t="shared" si="545"/>
        <v>0</v>
      </c>
      <c r="DO197" s="40">
        <f t="shared" si="545"/>
        <v>0</v>
      </c>
      <c r="DP197" s="40">
        <f t="shared" si="545"/>
        <v>0</v>
      </c>
      <c r="DQ197" s="40">
        <f t="shared" si="545"/>
        <v>0</v>
      </c>
      <c r="DR197" s="40">
        <f t="shared" si="545"/>
        <v>0</v>
      </c>
      <c r="DS197" s="40">
        <f t="shared" si="545"/>
        <v>0</v>
      </c>
      <c r="DT197" s="40">
        <f t="shared" si="545"/>
        <v>0</v>
      </c>
      <c r="DU197" s="40">
        <f t="shared" si="545"/>
        <v>0</v>
      </c>
      <c r="DV197" s="82"/>
      <c r="DW197" s="40">
        <f t="shared" ref="DW197:EH197" si="546">IFERROR(DW194/DW195,0)</f>
        <v>0</v>
      </c>
      <c r="DX197" s="40">
        <f t="shared" si="546"/>
        <v>0</v>
      </c>
      <c r="DY197" s="40">
        <f t="shared" si="546"/>
        <v>0</v>
      </c>
      <c r="DZ197" s="40">
        <f t="shared" si="546"/>
        <v>0</v>
      </c>
      <c r="EA197" s="40">
        <f t="shared" si="546"/>
        <v>0</v>
      </c>
      <c r="EB197" s="40">
        <f t="shared" si="546"/>
        <v>0</v>
      </c>
      <c r="EC197" s="40">
        <f t="shared" si="546"/>
        <v>0</v>
      </c>
      <c r="ED197" s="40">
        <f t="shared" si="546"/>
        <v>0</v>
      </c>
      <c r="EE197" s="40">
        <f t="shared" si="546"/>
        <v>0</v>
      </c>
      <c r="EF197" s="40">
        <f t="shared" si="546"/>
        <v>0</v>
      </c>
      <c r="EG197" s="40">
        <f t="shared" si="546"/>
        <v>0</v>
      </c>
      <c r="EH197" s="40">
        <f t="shared" si="546"/>
        <v>0</v>
      </c>
    </row>
    <row r="198" spans="2:138" x14ac:dyDescent="0.25">
      <c r="B198" s="51"/>
      <c r="C198" s="51"/>
      <c r="D198" t="s">
        <v>234</v>
      </c>
      <c r="E198" s="53">
        <f>(E196-0.98)*E46</f>
        <v>-2330418.2939999998</v>
      </c>
      <c r="F198" s="181"/>
      <c r="G198" s="181"/>
      <c r="H198" s="138"/>
      <c r="I198" s="41"/>
      <c r="J198" s="53">
        <f>(J196-0.98)*J46</f>
        <v>-5223853.1351999966</v>
      </c>
      <c r="K198" s="181"/>
      <c r="L198" s="181"/>
      <c r="M198" s="138"/>
      <c r="N198" s="41"/>
      <c r="O198" s="53">
        <f>(O196-0.98)*O46</f>
        <v>-2237287.81280002</v>
      </c>
      <c r="P198" s="181"/>
      <c r="Q198" s="138"/>
      <c r="R198" s="41"/>
      <c r="S198" s="53">
        <f>(S196-0.98)*S46</f>
        <v>0</v>
      </c>
      <c r="T198" s="181"/>
      <c r="U198" s="138"/>
      <c r="V198" s="41"/>
      <c r="W198" s="42"/>
      <c r="X198" s="43"/>
      <c r="Y198" s="42"/>
      <c r="Z198" s="44"/>
      <c r="AB198" s="53">
        <f>(AB196-0.98)*AB46</f>
        <v>-3313885.4483999992</v>
      </c>
      <c r="AC198" s="181"/>
      <c r="AD198" s="181"/>
      <c r="AE198" s="138"/>
      <c r="AG198" s="53">
        <f>(AG196-0.98)*AG46</f>
        <v>-706103.40639999951</v>
      </c>
      <c r="AH198" s="181"/>
      <c r="AI198" s="181"/>
      <c r="AJ198" s="138"/>
      <c r="AL198" s="53">
        <f>(AL196-0.98)*AL46</f>
        <v>1126554.0136000002</v>
      </c>
      <c r="AM198" s="181"/>
      <c r="AN198" s="181"/>
      <c r="AO198" s="138"/>
      <c r="AQ198" s="53">
        <f>(AQ196-0.98)*AQ46</f>
        <v>-2330418.2939999998</v>
      </c>
      <c r="AR198" s="181"/>
      <c r="AS198" s="181"/>
      <c r="AT198" s="138"/>
      <c r="AV198" s="53">
        <f>(AV196-0.98)*AV46</f>
        <v>5223853.1351999966</v>
      </c>
      <c r="AW198" s="181"/>
      <c r="AX198" s="181"/>
      <c r="AY198" s="138"/>
      <c r="BA198" s="53">
        <f>(BA196-0.98)*BA46</f>
        <v>0</v>
      </c>
      <c r="BB198" s="181"/>
      <c r="BC198" s="181"/>
      <c r="BD198" s="138"/>
      <c r="BF198" s="53">
        <f>(BF196-0.98)*BF46</f>
        <v>0</v>
      </c>
      <c r="BG198" s="181"/>
      <c r="BH198" s="181"/>
      <c r="BI198" s="138"/>
      <c r="BK198" s="53">
        <f>(BK196-0.98)*BK46</f>
        <v>0</v>
      </c>
      <c r="BL198" s="181"/>
      <c r="BM198" s="181"/>
      <c r="BN198" s="138"/>
      <c r="BP198" s="53">
        <f>(BP196-0.98)*BP46</f>
        <v>0</v>
      </c>
      <c r="BQ198" s="181"/>
      <c r="BR198" s="181"/>
      <c r="BS198" s="138"/>
      <c r="BU198" s="53">
        <f>(BU196-0.98)*BU46</f>
        <v>0</v>
      </c>
      <c r="BV198" s="181"/>
      <c r="BW198" s="181"/>
      <c r="BX198" s="138"/>
      <c r="BZ198" s="53">
        <f>(BZ196-0.98)*BZ46</f>
        <v>0</v>
      </c>
      <c r="CA198" s="181"/>
      <c r="CB198" s="181"/>
      <c r="CC198" s="138"/>
      <c r="CE198" s="53">
        <f>(CE196-0.98)*CE46</f>
        <v>0</v>
      </c>
      <c r="CF198" s="181"/>
      <c r="CG198" s="181"/>
      <c r="CH198" s="138"/>
      <c r="CI198" s="181"/>
      <c r="CJ198" s="53">
        <f t="shared" ref="CJ198:CU198" si="547">(CJ196-0.98)*CJ46</f>
        <v>-3313885.4483999992</v>
      </c>
      <c r="CK198" s="53">
        <f t="shared" si="547"/>
        <v>-706103.40639999951</v>
      </c>
      <c r="CL198" s="53">
        <f t="shared" si="547"/>
        <v>1126554.0136000002</v>
      </c>
      <c r="CM198" s="53">
        <f t="shared" si="547"/>
        <v>-2330418.2939999998</v>
      </c>
      <c r="CN198" s="53">
        <f t="shared" si="547"/>
        <v>5223853.1351999966</v>
      </c>
      <c r="CO198" s="53">
        <f t="shared" si="547"/>
        <v>0</v>
      </c>
      <c r="CP198" s="53">
        <f t="shared" si="547"/>
        <v>0</v>
      </c>
      <c r="CQ198" s="53">
        <f t="shared" si="547"/>
        <v>0</v>
      </c>
      <c r="CR198" s="53">
        <f t="shared" si="547"/>
        <v>0</v>
      </c>
      <c r="CS198" s="53">
        <f t="shared" si="547"/>
        <v>0</v>
      </c>
      <c r="CT198" s="53">
        <f t="shared" si="547"/>
        <v>0</v>
      </c>
      <c r="CU198" s="53">
        <f t="shared" si="547"/>
        <v>0</v>
      </c>
      <c r="CV198" s="181"/>
      <c r="CW198" s="53">
        <f t="shared" ref="CW198:DH198" si="548">(CW196-0.98)*CW46</f>
        <v>-1020468.2814000195</v>
      </c>
      <c r="CX198" s="53">
        <f t="shared" si="548"/>
        <v>-893030.04559999984</v>
      </c>
      <c r="CY198" s="53">
        <f t="shared" si="548"/>
        <v>-303887.75340000005</v>
      </c>
      <c r="CZ198" s="53">
        <f t="shared" si="548"/>
        <v>-19901.732399999513</v>
      </c>
      <c r="DA198" s="53">
        <f t="shared" si="548"/>
        <v>33438.98479999946</v>
      </c>
      <c r="DB198" s="53">
        <f t="shared" si="548"/>
        <v>-27531529.575400017</v>
      </c>
      <c r="DC198" s="53">
        <f t="shared" si="548"/>
        <v>-1618183.8231999998</v>
      </c>
      <c r="DD198" s="53">
        <f t="shared" si="548"/>
        <v>-2539378.3679999998</v>
      </c>
      <c r="DE198" s="53">
        <f t="shared" si="548"/>
        <v>124697.50080007037</v>
      </c>
      <c r="DF198" s="53">
        <f t="shared" si="548"/>
        <v>-608320.06779999903</v>
      </c>
      <c r="DG198" s="53">
        <f t="shared" si="548"/>
        <v>-752264.45139999979</v>
      </c>
      <c r="DH198" s="53">
        <f t="shared" si="548"/>
        <v>-2923520.9015999995</v>
      </c>
      <c r="DI198" s="181"/>
      <c r="DJ198" s="53">
        <f t="shared" ref="DJ198:DU198" si="549">(DJ196-0.98)*DJ46</f>
        <v>-5470394.9202023754</v>
      </c>
      <c r="DK198" s="53">
        <f t="shared" si="549"/>
        <v>-5465979.3162319371</v>
      </c>
      <c r="DL198" s="53">
        <f t="shared" si="549"/>
        <v>-6009604.8449746566</v>
      </c>
      <c r="DM198" s="53">
        <f t="shared" si="549"/>
        <v>-5589144.3583054645</v>
      </c>
      <c r="DN198" s="53">
        <f t="shared" si="549"/>
        <v>-5599436.7828763444</v>
      </c>
      <c r="DO198" s="53">
        <f t="shared" si="549"/>
        <v>-5765340.2874161489</v>
      </c>
      <c r="DP198" s="53">
        <f t="shared" si="549"/>
        <v>-6012869.8596632183</v>
      </c>
      <c r="DQ198" s="53">
        <f t="shared" si="549"/>
        <v>-5598638.988116825</v>
      </c>
      <c r="DR198" s="53">
        <f t="shared" si="549"/>
        <v>-5591767.6550064553</v>
      </c>
      <c r="DS198" s="53">
        <f t="shared" si="549"/>
        <v>-5751946.8741855193</v>
      </c>
      <c r="DT198" s="53">
        <f t="shared" si="549"/>
        <v>-5363610.2651884705</v>
      </c>
      <c r="DU198" s="53">
        <f t="shared" si="549"/>
        <v>-5790473.2261660416</v>
      </c>
      <c r="DV198" s="181"/>
      <c r="DW198" s="53">
        <f t="shared" ref="DW198:EH198" si="550">(DW196-0.98)*DW46</f>
        <v>-3527482.6836969703</v>
      </c>
      <c r="DX198" s="53">
        <f t="shared" si="550"/>
        <v>-3375631.6878298079</v>
      </c>
      <c r="DY198" s="53">
        <f t="shared" si="550"/>
        <v>-3768079.5714774602</v>
      </c>
      <c r="DZ198" s="53">
        <f t="shared" si="550"/>
        <v>-3875519.4985229094</v>
      </c>
      <c r="EA198" s="53">
        <f t="shared" si="550"/>
        <v>-3874357.7010947033</v>
      </c>
      <c r="EB198" s="53">
        <f t="shared" si="550"/>
        <v>-3644631.2437018654</v>
      </c>
      <c r="EC198" s="53">
        <f t="shared" si="550"/>
        <v>-3803294.7615314238</v>
      </c>
      <c r="ED198" s="53">
        <f t="shared" si="550"/>
        <v>-3806150.7183856345</v>
      </c>
      <c r="EE198" s="53">
        <f t="shared" si="550"/>
        <v>-3830864.6168784699</v>
      </c>
      <c r="EF198" s="53">
        <f t="shared" si="550"/>
        <v>-3872605.8122618599</v>
      </c>
      <c r="EG198" s="53">
        <f t="shared" si="550"/>
        <v>-3691139.1135664005</v>
      </c>
      <c r="EH198" s="53">
        <f t="shared" si="550"/>
        <v>-3685344.4568749676</v>
      </c>
    </row>
    <row r="199" spans="2:138" x14ac:dyDescent="0.25">
      <c r="B199" s="51">
        <v>98003</v>
      </c>
      <c r="C199" s="51"/>
      <c r="D199" s="181" t="s">
        <v>235</v>
      </c>
      <c r="E199" s="53">
        <f>_xll.OneStreamExcelAddIn.XFFunctions.XFGetCell("TRUE", "CONSOL", $D$3,"TOT_Entity","USD","Actual",$E$3,"PERIODIC",$B199,"TOPFLOW","TOP","TOP","top1",$C199,"top3","Open_Acute_DIV1","TOP5","TOP6","REPORTED","TOP8")</f>
        <v>0</v>
      </c>
      <c r="F199" s="53">
        <f>_xll.OneStreamExcelAddIn.XFFunctions.XFGetCell("TRUE", "CONSOL", $D$3,"TOT_Entity","Aggregated","Budget_Working",$E$3,"PERIODIC",$B199,"TOPFLOW","TOP","TOP","top1",$C199,"top3","Open_Acute_DIV1","TOP5","TOP6","REPORTED","TOP8")</f>
        <v>0</v>
      </c>
      <c r="G199" s="53">
        <f>_xll.OneStreamExcelAddIn.XFFunctions.XFGetCell("TRUE", "CONSOL", $D$3,"TOT_Entity","USD","Actual",$E$3,"YTD",$B199,"TOPFLOW","TOP","TOP","top1",$C199,"top3","Open_Acute_DIV1","TOP5","TOP6","REPORTED","VAR_bw_Budget")</f>
        <v>0</v>
      </c>
      <c r="H199" s="55">
        <f>IFERROR(G199/F199,0)</f>
        <v>0</v>
      </c>
      <c r="I199" s="41"/>
      <c r="J199" s="53">
        <f>_xll.OneStreamExcelAddIn.XFFunctions.XFGetCell("TRUE", "CONSOL", $D$3,"TOT_Entity","USD","Actual",$E$3,"YTD",$B199,"TOPFLOW","TOP","TOP","top1",$C199,"TOP3","Open_Acute_DIV1","TOP5","TOP6","REPORTED","TOP8")</f>
        <v>0</v>
      </c>
      <c r="K199" s="53">
        <f>_xll.OneStreamExcelAddIn.XFFunctions.XFGetCell("TRUE", "CONSOL", $D$3,"TOT_Entity","Aggregated","Budget_Working",$E$3,"YTD",$B199,"TOPFLOW","TOP","TOP","top1",$C199,"TOP3","Open_Acute_DIV1","TOP5","TOP6","REPORTED","TOP8")</f>
        <v>0</v>
      </c>
      <c r="L199" s="53">
        <f>_xll.OneStreamExcelAddIn.XFFunctions.XFGetCell("TRUE", "CONSOL", $D$3,"TOT_Entity","USD","Actual",$E$3,"YTD",$B199,"TOPFLOW","TOP","TOP","top1",$C199,"top3","Open_Acute_DIV1","TOP5","TOP6","REPORTED","VAR_bw_Budget")</f>
        <v>0</v>
      </c>
      <c r="M199" s="55">
        <f>IFERROR(L199/K199,0)</f>
        <v>0</v>
      </c>
      <c r="N199" s="41"/>
      <c r="O199" s="53">
        <f>_xll.OneStreamExcelAddIn.XFFunctions.XFGetCell("TRUE", "CONSOL", $D$3,"TOT_Entity","USD","Actual",$F$3,"YTD",$B199,"TOPFLOW","TOP","TOP","top1",$C199,"TOP3","Open_Acute_DIV1","TOP5","TOP6","REPORTED","TOP8")</f>
        <v>100</v>
      </c>
      <c r="P199" s="53">
        <f>_xll.OneStreamExcelAddIn.XFFunctions.XFGetCell("TRUE", "CONSOL", $D$3,"TOT_Entity","USD","Actual",$E$3,"YTD",$B199,"TOPFLOW","TOP","TOP","top1",$C199,"top3","Open_Acute_DIV1","TOP5","TOP6","REPORTED","VAR_BW_PY_Actual")</f>
        <v>-100</v>
      </c>
      <c r="Q199" s="55">
        <f>IFERROR(O199-J199,0)</f>
        <v>100</v>
      </c>
      <c r="R199" s="41"/>
      <c r="S199" s="53">
        <f>_xll.OneStreamExcelAddIn.XFFunctions.XFGetCell("TRUE", "CONSOL", $D$3,"TOT_Entity","USD","MIDFCST",$E$3,"MTD",$B199,"TOPFLOW","TOP","TOP","top1",$C199,"TOP3","Open_Acute_DIV1","TOP5","TOP6","REPORTED","TOP8")</f>
        <v>0</v>
      </c>
      <c r="T199" s="53">
        <f>S199-E199</f>
        <v>0</v>
      </c>
      <c r="U199" s="55">
        <f>IFERROR(S199-N199,0)</f>
        <v>0</v>
      </c>
      <c r="V199" s="41"/>
      <c r="W199" s="42"/>
      <c r="X199" s="43"/>
      <c r="Y199" s="42"/>
      <c r="Z199" s="44"/>
      <c r="AA199" s="181"/>
      <c r="AB199" s="53">
        <f>_xll.OneStreamExcelAddIn.XFFunctions.XFGetCell("TRUE", "CONSOL", $D$3,"TOT_Entity","USD","Actual",[1]Setup!C4,"PERIODIC",$B199,"TOPFLOW","TOP","TOP","top1",$C199,"top3","Open_Acute_DIV1","TOP5","TOP6","REPORTED","TOP8")</f>
        <v>0</v>
      </c>
      <c r="AC199" s="53">
        <f>_xll.OneStreamExcelAddIn.XFFunctions.XFGetCell("TRUE", "CONSOL", $D$3,"TOT_Entity","Aggregated","Budget_Working",[1]Setup!C4,"PERIODIC",$B199,"TOPFLOW","TOP","TOP","top1",$C199,"top3","Open_Acute_DIV1","TOP5","TOP6","REPORTED","TOP8")</f>
        <v>0</v>
      </c>
      <c r="AD199" s="53"/>
      <c r="AE199" s="55"/>
      <c r="AG199" s="53">
        <f>_xll.OneStreamExcelAddIn.XFFunctions.XFGetCell("TRUE", "CONSOL", $D$3,"TOT_Entity","USD","Actual",[1]Setup!C5,"PERIODIC",$B199,"TOPFLOW","TOP","TOP","top1",$C199,"top3","Open_Acute_DIV1","TOP5","TOP6","REPORTED","TOP8")</f>
        <v>0</v>
      </c>
      <c r="AH199" s="53">
        <f>_xll.OneStreamExcelAddIn.XFFunctions.XFGetCell("TRUE", "CONSOL", $D$3,"TOT_Entity","Aggregated","Budget_Working",[1]Setup!C5,"PERIODIC",$B199,"TOPFLOW","TOP","TOP","top1",$C199,"top3","Open_Acute_DIV1","TOP5","TOP6","REPORTED","TOP8")</f>
        <v>0</v>
      </c>
      <c r="AI199" s="53"/>
      <c r="AJ199" s="55"/>
      <c r="AL199" s="53">
        <f>_xll.OneStreamExcelAddIn.XFFunctions.XFGetCell("TRUE", "CONSOL", $D$3,"TOT_Entity","USD","Actual",[1]Setup!C6,"PERIODIC",$B199,"TOPFLOW","TOP","TOP","top1",$C199,"top3","Open_Acute_DIV1","TOP5","TOP6","REPORTED","TOP8")</f>
        <v>0</v>
      </c>
      <c r="AM199" s="53">
        <f>_xll.OneStreamExcelAddIn.XFFunctions.XFGetCell("TRUE", "CONSOL", $D$3,"TOT_Entity","Aggregated","Budget_Working",[1]Setup!C6,"PERIODIC",$B199,"TOPFLOW","TOP","TOP","top1",$C199,"top3","Open_Acute_DIV1","TOP5","TOP6","REPORTED","TOP8")</f>
        <v>0</v>
      </c>
      <c r="AN199" s="53">
        <f>AL199-AM199</f>
        <v>0</v>
      </c>
      <c r="AO199" s="55">
        <f>IFERROR((AL199/AM199)-1,0)</f>
        <v>0</v>
      </c>
      <c r="AQ199" s="53">
        <f>_xll.OneStreamExcelAddIn.XFFunctions.XFGetCell("TRUE", "CONSOL", $D$3,"TOT_Entity","USD","Actual",[1]Setup!C7,"PERIODIC",$B199,"TOPFLOW","TOP","TOP","top1",$C199,"top3","Open_Acute_DIV1","TOP5","TOP6","REPORTED","TOP8")</f>
        <v>0</v>
      </c>
      <c r="AR199" s="53">
        <f>_xll.OneStreamExcelAddIn.XFFunctions.XFGetCell("TRUE", "CONSOL", $D$3,"TOT_Entity","Aggregated","Budget_Working",[1]Setup!C7,"PERIODIC",$B199,"TOPFLOW","TOP","TOP","top1",$C199,"top3","Open_Acute_DIV1","TOP5","TOP6","REPORTED","TOP8")</f>
        <v>0</v>
      </c>
      <c r="AS199" s="53">
        <f>AQ199-AR199</f>
        <v>0</v>
      </c>
      <c r="AT199" s="55">
        <f>IFERROR((AQ199/AR199)-1,0)</f>
        <v>0</v>
      </c>
      <c r="AV199" s="53">
        <f>_xll.OneStreamExcelAddIn.XFFunctions.XFGetCell("TRUE", "CONSOL", $D$3,"TOT_Entity","USD","Actual",[1]Setup!C8,"PERIODIC",$B199,"TOPFLOW","TOP","TOP","top1",$C199,"top3","Open_Acute_DIV1","TOP5","TOP6","REPORTED","TOP8")</f>
        <v>0</v>
      </c>
      <c r="AW199" s="53">
        <f>_xll.OneStreamExcelAddIn.XFFunctions.XFGetCell("TRUE", "CONSOL", $D$3,"TOT_Entity","Aggregated","Budget_Working",[1]Setup!C8,"PERIODIC",$B199,"TOPFLOW","TOP","TOP","top1",$C199,"top3","Open_Acute_DIV1","TOP5","TOP6","REPORTED","TOP8")</f>
        <v>0</v>
      </c>
      <c r="AX199" s="53">
        <f>AV199-AW199</f>
        <v>0</v>
      </c>
      <c r="AY199" s="55">
        <f>IFERROR((AV199/AW199)-1,0)</f>
        <v>0</v>
      </c>
      <c r="BA199" s="53">
        <f>_xll.OneStreamExcelAddIn.XFFunctions.XFGetCell("TRUE", "CONSOL", $D$3,"TOT_Entity","USD","Actual",[1]Setup!C9,"PERIODIC",$B199,"TOPFLOW","TOP","TOP","top1",$C199,"top3","Open_Acute_DIV1","TOP5","TOP6","REPORTED","TOP8")</f>
        <v>0</v>
      </c>
      <c r="BB199" s="53">
        <f>_xll.OneStreamExcelAddIn.XFFunctions.XFGetCell("TRUE", "CONSOL", $D$3,"TOT_Entity","Aggregated","Budget_Working",[1]Setup!C9,"PERIODIC",$B199,"TOPFLOW","TOP","TOP","top1",$C199,"top3","Open_Acute_DIV1","TOP5","TOP6","REPORTED","TOP8")</f>
        <v>0</v>
      </c>
      <c r="BC199" s="53">
        <f>BA199-BB199</f>
        <v>0</v>
      </c>
      <c r="BD199" s="55">
        <f>IFERROR((BA199/BB199)-1,0)</f>
        <v>0</v>
      </c>
      <c r="BF199" s="53">
        <f>_xll.OneStreamExcelAddIn.XFFunctions.XFGetCell("TRUE", "CONSOL", $D$3,"TOT_Entity","USD","Actual",[1]Setup!C10,"PERIODIC",$B199,"TOPFLOW","TOP","TOP","top1",$C199,"top3","Open_Acute_DIV1","TOP5","TOP6","REPORTED","TOP8")</f>
        <v>0</v>
      </c>
      <c r="BG199" s="53">
        <f>_xll.OneStreamExcelAddIn.XFFunctions.XFGetCell("TRUE", "CONSOL", $D$3,"TOT_Entity","Aggregated","Budget_Working",[1]Setup!C10,"PERIODIC",$B199,"TOPFLOW","TOP","TOP","top1",$C199,"top3","Open_Acute_DIV1","TOP5","TOP6","REPORTED","TOP8")</f>
        <v>0</v>
      </c>
      <c r="BH199" s="53">
        <f>BF199-BG199</f>
        <v>0</v>
      </c>
      <c r="BI199" s="55">
        <f>IFERROR((BF199/BG199)-1,0)</f>
        <v>0</v>
      </c>
      <c r="BK199" s="53">
        <f>_xll.OneStreamExcelAddIn.XFFunctions.XFGetCell("TRUE", "CONSOL", $D$3,"TOT_Entity","USD","Actual",[1]Setup!C11,"PERIODIC",$B199,"TOPFLOW","TOP","TOP","top1",$C199,"top3","Open_Acute_DIV1","TOP5","TOP6","REPORTED","TOP8")</f>
        <v>0</v>
      </c>
      <c r="BL199" s="53">
        <f>_xll.OneStreamExcelAddIn.XFFunctions.XFGetCell("TRUE", "CONSOL", $D$3,"TOT_Entity","Aggregated","Budget_Working",[1]Setup!C11,"PERIODIC",$B199,"TOPFLOW","TOP","TOP","top1",$C199,"top3","Open_Acute_DIV1","TOP5","TOP6","REPORTED","TOP8")</f>
        <v>0</v>
      </c>
      <c r="BM199" s="53">
        <f>BK199-BL199</f>
        <v>0</v>
      </c>
      <c r="BN199" s="55">
        <f>IFERROR((BK199/BL199)-1,0)</f>
        <v>0</v>
      </c>
      <c r="BP199" s="53">
        <f>_xll.OneStreamExcelAddIn.XFFunctions.XFGetCell("TRUE", "CONSOL", $D$3,"TOT_Entity","USD","Actual",[1]Setup!C12,"PERIODIC",$B199,"TOPFLOW","TOP","TOP","top1",$C199,"top3","Open_Acute_DIV1","TOP5","TOP6","REPORTED","TOP8")</f>
        <v>0</v>
      </c>
      <c r="BQ199" s="53">
        <f>_xll.OneStreamExcelAddIn.XFFunctions.XFGetCell("TRUE", "CONSOL", $D$3,"TOT_Entity","Aggregated","Budget_Working",[1]Setup!C12,"PERIODIC",$B199,"TOPFLOW","TOP","TOP","top1",$C199,"top3","Open_Acute_DIV1","TOP5","TOP6","REPORTED","TOP8")</f>
        <v>0</v>
      </c>
      <c r="BR199" s="53">
        <f>BP199-BQ199</f>
        <v>0</v>
      </c>
      <c r="BS199" s="55">
        <f>IFERROR((BP199/BQ199)-1,0)</f>
        <v>0</v>
      </c>
      <c r="BU199" s="53">
        <f>_xll.OneStreamExcelAddIn.XFFunctions.XFGetCell("TRUE", "CONSOL", $D$3,"TOT_Entity","USD","Actual",[1]Setup!C13,"PERIODIC",$B199,"TOPFLOW","TOP","TOP","top1",$C199,"top3","Open_Acute_DIV1","TOP5","TOP6","REPORTED","TOP8")</f>
        <v>0</v>
      </c>
      <c r="BV199" s="53">
        <f>_xll.OneStreamExcelAddIn.XFFunctions.XFGetCell("TRUE", "CONSOL", $D$3,"TOT_Entity","Aggregated","Budget_Working",[1]Setup!C13,"PERIODIC",$B199,"TOPFLOW","TOP","TOP","top1",$C199,"top3","Open_Acute_DIV1","TOP5","TOP6","REPORTED","TOP8")</f>
        <v>0</v>
      </c>
      <c r="BW199" s="53">
        <f>BU199-BV199</f>
        <v>0</v>
      </c>
      <c r="BX199" s="55">
        <f>IFERROR((BU199/BV199)-1,0)</f>
        <v>0</v>
      </c>
      <c r="BZ199" s="53">
        <f>_xll.OneStreamExcelAddIn.XFFunctions.XFGetCell("TRUE", "CONSOL", $D$3,"TOT_Entity","USD","Actual",[1]Setup!C14,"PERIODIC",$B199,"TOPFLOW","TOP","TOP","top1",$C199,"top3","Open_Acute_DIV1","TOP5","TOP6","REPORTED","TOP8")</f>
        <v>0</v>
      </c>
      <c r="CA199" s="53">
        <f>_xll.OneStreamExcelAddIn.XFFunctions.XFGetCell("TRUE", "CONSOL", $D$3,"TOT_Entity","Aggregated","Budget_Working",[1]Setup!C14,"PERIODIC",$B199,"TOPFLOW","TOP","TOP","top1",$C199,"top3","Open_Acute_DIV1","TOP5","TOP6","REPORTED","TOP8")</f>
        <v>0</v>
      </c>
      <c r="CB199" s="53">
        <f>BZ199-CA199</f>
        <v>0</v>
      </c>
      <c r="CC199" s="55">
        <f>IFERROR((BZ199/CA199)-1,0)</f>
        <v>0</v>
      </c>
      <c r="CE199" s="53">
        <f>_xll.OneStreamExcelAddIn.XFFunctions.XFGetCell("TRUE", "CONSOL", $D$3,"TOT_Entity","USD","Actual",[1]Setup!C15,"PERIODIC",$B199,"TOPFLOW","TOP","TOP","top1",$C199,"top3","Open_Acute_DIV1","TOP5","TOP6","REPORTED","TOP8")</f>
        <v>0</v>
      </c>
      <c r="CF199" s="53">
        <f>_xll.OneStreamExcelAddIn.XFFunctions.XFGetCell("TRUE", "CONSOL", $D$3,"TOT_Entity","Aggregated","Budget_Working",[1]Setup!C15,"PERIODIC",$B199,"TOPFLOW","TOP","TOP","top1",$C199,"top3","Open_Acute_DIV1","TOP5","TOP6","REPORTED","TOP8")</f>
        <v>0</v>
      </c>
      <c r="CG199" s="53">
        <f>CE199-CF199</f>
        <v>0</v>
      </c>
      <c r="CH199" s="55">
        <f>IFERROR((CE199/CF199)-1,0)</f>
        <v>0</v>
      </c>
      <c r="CI199" s="181"/>
      <c r="CJ199" s="53">
        <f>_xll.OneStreamExcelAddIn.XFFunctions.XFGetCell("TRUE", "CONSOL", $D$3,"TOT_Entity","USD","Actual",[1]Setup!C4,"PERIODIC",$B199,"TOPFLOW","TOP","TOP","top1",$C199,"top3","Open_Acute_DIV1","TOP5","TOP6","REPORTED","TOP8")</f>
        <v>0</v>
      </c>
      <c r="CK199" s="53">
        <f>_xll.OneStreamExcelAddIn.XFFunctions.XFGetCell("TRUE", "CONSOL", $D$3,"TOT_Entity","USD","Actual",[1]Setup!C5,"PERIODIC",$B199,"TOPFLOW","TOP","TOP","top1",$C199,"top3","Open_Acute_DIV1","TOP5","TOP6","REPORTED","TOP8")</f>
        <v>0</v>
      </c>
      <c r="CL199" s="53">
        <f>_xll.OneStreamExcelAddIn.XFFunctions.XFGetCell("TRUE", "CONSOL", $D$3,"TOT_Entity","USD","Actual",[1]Setup!C6,"PERIODIC",$B199,"TOPFLOW","TOP","TOP","top1",$C199,"top3","Open_Acute_DIV1","TOP5","TOP6","REPORTED","TOP8")</f>
        <v>0</v>
      </c>
      <c r="CM199" s="53">
        <f>_xll.OneStreamExcelAddIn.XFFunctions.XFGetCell("TRUE", "CONSOL", $D$3,"TOT_Entity","USD","Actual",[1]Setup!C7,"PERIODIC",$B199,"TOPFLOW","TOP","TOP","top1",$C199,"top3","Open_Acute_DIV1","TOP5","TOP6","REPORTED","TOP8")</f>
        <v>0</v>
      </c>
      <c r="CN199" s="53">
        <f>_xll.OneStreamExcelAddIn.XFFunctions.XFGetCell("TRUE", "CONSOL", $D$3,"TOT_Entity","USD","Actual",[1]Setup!C8,"PERIODIC",$B199,"TOPFLOW","TOP","TOP","top1",$C199,"top3","Open_Acute_DIV1","TOP5","TOP6","REPORTED","TOP8")</f>
        <v>0</v>
      </c>
      <c r="CO199" s="53">
        <f>_xll.OneStreamExcelAddIn.XFFunctions.XFGetCell("TRUE", "CONSOL", $D$3,"TOT_Entity","USD","Actual",[1]Setup!C9,"PERIODIC",$B199,"TOPFLOW","TOP","TOP","top1",$C199,"top3","Open_Acute_DIV1","TOP5","TOP6","REPORTED","TOP8")</f>
        <v>0</v>
      </c>
      <c r="CP199" s="53">
        <f>_xll.OneStreamExcelAddIn.XFFunctions.XFGetCell("TRUE", "CONSOL", $D$3,"TOT_Entity","USD","Actual",[1]Setup!C10,"PERIODIC",$B199,"TOPFLOW","TOP","TOP","top1",$C199,"top3","Open_Acute_DIV1","TOP5","TOP6","REPORTED","TOP8")</f>
        <v>0</v>
      </c>
      <c r="CQ199" s="53">
        <f>_xll.OneStreamExcelAddIn.XFFunctions.XFGetCell("TRUE", "CONSOL", $D$3,"TOT_Entity","USD","Actual",[1]Setup!C11,"PERIODIC",$B199,"TOPFLOW","TOP","TOP","top1",$C199,"top3","Open_Acute_DIV1","TOP5","TOP6","REPORTED","TOP8")</f>
        <v>0</v>
      </c>
      <c r="CR199" s="53">
        <f>_xll.OneStreamExcelAddIn.XFFunctions.XFGetCell("TRUE", "CONSOL", $D$3,"TOT_Entity","USD","Actual",[1]Setup!C12,"PERIODIC",$B199,"TOPFLOW","TOP","TOP","top1",$C199,"top3","Open_Acute_DIV1","TOP5","TOP6","REPORTED","TOP8")</f>
        <v>0</v>
      </c>
      <c r="CS199" s="53">
        <f>_xll.OneStreamExcelAddIn.XFFunctions.XFGetCell("TRUE", "CONSOL", $D$3,"TOT_Entity","USD","Actual",[1]Setup!C13,"PERIODIC",$B199,"TOPFLOW","TOP","TOP","top1",$C199,"top3","Open_Acute_DIV1","TOP5","TOP6","REPORTED","TOP8")</f>
        <v>0</v>
      </c>
      <c r="CT199" s="53">
        <f>_xll.OneStreamExcelAddIn.XFFunctions.XFGetCell("TRUE", "CONSOL", $D$3,"TOT_Entity","USD","Actual",[1]Setup!C14,"PERIODIC",$B199,"TOPFLOW","TOP","TOP","top1",$C199,"top3","Open_Acute_DIV1","TOP5","TOP6","REPORTED","TOP8")</f>
        <v>0</v>
      </c>
      <c r="CU199" s="53">
        <f>_xll.OneStreamExcelAddIn.XFFunctions.XFGetCell("TRUE", "CONSOL", $D$3,"TOT_Entity","USD","Actual",[1]Setup!C15,"PERIODIC",$B199,"TOPFLOW","TOP","TOP","top1",$C199,"top3","Open_Acute_DIV1","TOP5","TOP6","REPORTED","TOP8")</f>
        <v>0</v>
      </c>
      <c r="CV199" s="181"/>
      <c r="CW199" s="53">
        <f>_xll.OneStreamExcelAddIn.XFFunctions.XFGetCell("TRUE", "CONSOL", $D$3,"TOT_Entity","USD","Actual",[1]Setup!C17,"PERIODIC",$B199,"TOPFLOW","TOP","TOP","top1",$C199,"top3","Open_Acute_DIV1","TOP5","TOP6","REPORTED","TOP8")</f>
        <v>0</v>
      </c>
      <c r="CX199" s="53">
        <f>_xll.OneStreamExcelAddIn.XFFunctions.XFGetCell("TRUE", "CONSOL", $D$3,"TOT_Entity","USD","Actual",[1]Setup!C18,"PERIODIC",$B199,"TOPFLOW","TOP","TOP","top1",$C199,"top3","Open_Acute_DIV1","TOP5","TOP6","REPORTED","TOP8")</f>
        <v>0</v>
      </c>
      <c r="CY199" s="53">
        <f>_xll.OneStreamExcelAddIn.XFFunctions.XFGetCell("TRUE", "CONSOL", $D$3,"TOT_Entity","USD","Actual",[1]Setup!C19,"PERIODIC",$B199,"TOPFLOW","TOP","TOP","top1",$C199,"top3","Open_Acute_DIV1","TOP5","TOP6","REPORTED","TOP8")</f>
        <v>0</v>
      </c>
      <c r="CZ199" s="53">
        <f>_xll.OneStreamExcelAddIn.XFFunctions.XFGetCell("TRUE", "CONSOL", $D$3,"TOT_Entity","USD","Actual",[1]Setup!C20,"PERIODIC",$B199,"TOPFLOW","TOP","TOP","top1",$C199,"top3","Open_Acute_DIV1","TOP5","TOP6","REPORTED","TOP8")</f>
        <v>100</v>
      </c>
      <c r="DA199" s="53">
        <f>_xll.OneStreamExcelAddIn.XFFunctions.XFGetCell("TRUE", "CONSOL", $D$3,"TOT_Entity","USD","Actual",[1]Setup!C21,"PERIODIC",$B199,"TOPFLOW","TOP","TOP","top1",$C199,"top3","Open_Acute_DIV1","TOP5","TOP6","REPORTED","TOP8")</f>
        <v>200</v>
      </c>
      <c r="DB199" s="53">
        <f>_xll.OneStreamExcelAddIn.XFFunctions.XFGetCell("TRUE", "CONSOL", $D$3,"TOT_Entity","USD","Actual",[1]Setup!C22,"PERIODIC",$B199,"TOPFLOW","TOP","TOP","top1",$C199,"top3","Open_Acute_DIV1","TOP5","TOP6","REPORTED","TOP8")</f>
        <v>1512</v>
      </c>
      <c r="DC199" s="53">
        <f>_xll.OneStreamExcelAddIn.XFFunctions.XFGetCell("TRUE", "CONSOL", $D$3,"TOT_Entity","USD","Actual",[1]Setup!C23,"PERIODIC",$B199,"TOPFLOW","TOP","TOP","top1",$C199,"top3","Open_Acute_DIV1","TOP5","TOP6","REPORTED","TOP8")</f>
        <v>2000</v>
      </c>
      <c r="DD199" s="53">
        <f>_xll.OneStreamExcelAddIn.XFFunctions.XFGetCell("TRUE", "CONSOL", $D$3,"TOT_Entity","USD","Actual",[1]Setup!C24,"PERIODIC",$B199,"TOPFLOW","TOP","TOP","top1",$C199,"top3","Open_Acute_DIV1","TOP5","TOP6","REPORTED","TOP8")</f>
        <v>0</v>
      </c>
      <c r="DE199" s="53">
        <f>_xll.OneStreamExcelAddIn.XFFunctions.XFGetCell("TRUE", "CONSOL", $D$3,"TOT_Entity","USD","Actual",[1]Setup!C25,"PERIODIC",$B199,"TOPFLOW","TOP","TOP","top1",$C199,"top3","Open_Acute_DIV1","TOP5","TOP6","REPORTED","TOP8")</f>
        <v>0</v>
      </c>
      <c r="DF199" s="53">
        <f>_xll.OneStreamExcelAddIn.XFFunctions.XFGetCell("TRUE", "CONSOL", $D$3,"TOT_Entity","USD","Actual",[1]Setup!C26,"PERIODIC",$B199,"TOPFLOW","TOP","TOP","top1",$C199,"top3","Open_Acute_DIV1","TOP5","TOP6","REPORTED","TOP8")</f>
        <v>0</v>
      </c>
      <c r="DG199" s="53">
        <f>_xll.OneStreamExcelAddIn.XFFunctions.XFGetCell("TRUE", "CONSOL", $D$3,"TOT_Entity","USD","Actual",[1]Setup!C27,"PERIODIC",$B199,"TOPFLOW","TOP","TOP","top1",$C199,"top3","Open_Acute_DIV1","TOP5","TOP6","REPORTED","TOP8")</f>
        <v>0</v>
      </c>
      <c r="DH199" s="53">
        <f>_xll.OneStreamExcelAddIn.XFFunctions.XFGetCell("TRUE", "CONSOL", $D$3,"TOT_Entity","USD","Actual",[1]Setup!C28,"PERIODIC",$B199,"TOPFLOW","TOP","TOP","top1",$C199,"top3","Open_Acute_DIV1","TOP5","TOP6","REPORTED","TOP8")</f>
        <v>0</v>
      </c>
      <c r="DI199" s="181"/>
      <c r="DJ199" s="53">
        <f>_xll.OneStreamExcelAddIn.XFFunctions.XFGetCell("TRUE", "CONSOL", $D$3,"TOT_Entity","Aggregated","Budget_Working",[1]Setup!C4,"PERIODIC",$B199,"TOPFLOW","TOP","TOP","top1",$C199,"top3","Open_Acute_DIV1","TOP5","TOP6","REPORTED","TOP8")</f>
        <v>0</v>
      </c>
      <c r="DK199" s="53">
        <f>_xll.OneStreamExcelAddIn.XFFunctions.XFGetCell("TRUE", "CONSOL", $D$3,"TOT_Entity","Aggregated","Budget_Working",[1]Setup!C5,"PERIODIC",$B199,"TOPFLOW","TOP","TOP","top1",$C199,"top3","Open_Acute_DIV1","TOP5","TOP6","REPORTED","TOP8")</f>
        <v>0</v>
      </c>
      <c r="DL199" s="53">
        <f>_xll.OneStreamExcelAddIn.XFFunctions.XFGetCell("TRUE", "CONSOL", $D$3,"TOT_Entity","Aggregated","Budget_Working",[1]Setup!C6,"PERIODIC",$B199,"TOPFLOW","TOP","TOP","top1",$C199,"top3","Open_Acute_DIV1","TOP5","TOP6","REPORTED","TOP8")</f>
        <v>0</v>
      </c>
      <c r="DM199" s="53">
        <f>_xll.OneStreamExcelAddIn.XFFunctions.XFGetCell("TRUE", "CONSOL", $D$3,"TOT_Entity","Aggregated","Budget_Working",[1]Setup!C7,"PERIODIC",$B199,"TOPFLOW","TOP","TOP","top1",$C199,"top3","Open_Acute_DIV1","TOP5","TOP6","REPORTED","TOP8")</f>
        <v>0</v>
      </c>
      <c r="DN199" s="53">
        <f>_xll.OneStreamExcelAddIn.XFFunctions.XFGetCell("TRUE", "CONSOL", $D$3,"TOT_Entity","Aggregated","Budget_Working",[1]Setup!C8,"PERIODIC",$B199,"TOPFLOW","TOP","TOP","top1",$C199,"top3","Open_Acute_DIV1","TOP5","TOP6","REPORTED","TOP8")</f>
        <v>0</v>
      </c>
      <c r="DO199" s="53">
        <f>_xll.OneStreamExcelAddIn.XFFunctions.XFGetCell("TRUE", "CONSOL", $D$3,"TOT_Entity","Aggregated","Budget_Working",[1]Setup!C9,"PERIODIC",$B199,"TOPFLOW","TOP","TOP","top1",$C199,"top3","Open_Acute_DIV1","TOP5","TOP6","REPORTED","TOP8")</f>
        <v>0</v>
      </c>
      <c r="DP199" s="53">
        <f>_xll.OneStreamExcelAddIn.XFFunctions.XFGetCell("TRUE", "CONSOL", $D$3,"TOT_Entity","Aggregated","Budget_Working",[1]Setup!C10,"PERIODIC",$B199,"TOPFLOW","TOP","TOP","top1",$C199,"top3","Open_Acute_DIV1","TOP5","TOP6","REPORTED","TOP8")</f>
        <v>0</v>
      </c>
      <c r="DQ199" s="53">
        <f>_xll.OneStreamExcelAddIn.XFFunctions.XFGetCell("TRUE", "CONSOL", $D$3,"TOT_Entity","Aggregated","Budget_Working",[1]Setup!C11,"PERIODIC",$B199,"TOPFLOW","TOP","TOP","top1",$C199,"top3","Open_Acute_DIV1","TOP5","TOP6","REPORTED","TOP8")</f>
        <v>0</v>
      </c>
      <c r="DR199" s="53">
        <f>_xll.OneStreamExcelAddIn.XFFunctions.XFGetCell("TRUE", "CONSOL", $D$3,"TOT_Entity","Aggregated","Budget_Working",[1]Setup!C12,"PERIODIC",$B199,"TOPFLOW","TOP","TOP","top1",$C199,"top3","Open_Acute_DIV1","TOP5","TOP6","REPORTED","TOP8")</f>
        <v>0</v>
      </c>
      <c r="DS199" s="53">
        <f>_xll.OneStreamExcelAddIn.XFFunctions.XFGetCell("TRUE", "CONSOL", $D$3,"TOT_Entity","Aggregated","Budget_Working",[1]Setup!C13,"PERIODIC",$B199,"TOPFLOW","TOP","TOP","top1",$C199,"top3","Open_Acute_DIV1","TOP5","TOP6","REPORTED","TOP8")</f>
        <v>0</v>
      </c>
      <c r="DT199" s="53">
        <f>_xll.OneStreamExcelAddIn.XFFunctions.XFGetCell("TRUE", "CONSOL", $D$3,"TOT_Entity","Aggregated","Budget_Working",[1]Setup!C14,"PERIODIC",$B199,"TOPFLOW","TOP","TOP","top1",$C199,"top3","Open_Acute_DIV1","TOP5","TOP6","REPORTED","TOP8")</f>
        <v>0</v>
      </c>
      <c r="DU199" s="53">
        <f>_xll.OneStreamExcelAddIn.XFFunctions.XFGetCell("TRUE", "CONSOL", $D$3,"TOT_Entity","Aggregated","Budget_Working",[1]Setup!C15,"PERIODIC",$B199,"TOPFLOW","TOP","TOP","top1",$C199,"top3","Open_Acute_DIV1","TOP5","TOP6","REPORTED","TOP8")</f>
        <v>0</v>
      </c>
      <c r="DV199" s="181"/>
      <c r="DW199" s="53">
        <f>_xll.OneStreamExcelAddIn.XFFunctions.XFGetCell("TRUE", "CONSOL", $D$3,"TOT_Entity","USD","Budget_Final",[1]Setup!C17,"PERIODIC",$B199,"TOPFLOW","TOP","TOP","top1",$C199,"top3","Open_Acute_DIV1","TOP5","TOP6","REPORTED","TOP8")</f>
        <v>0</v>
      </c>
      <c r="DX199" s="53">
        <f>_xll.OneStreamExcelAddIn.XFFunctions.XFGetCell("TRUE", "CONSOL", $D$3,"TOT_Entity","USD","Budget_Final",[1]Setup!C18,"PERIODIC",$B199,"TOPFLOW","TOP","TOP","top1",$C199,"top3","Open_Acute_DIV1","TOP5","TOP6","REPORTED","TOP8")</f>
        <v>0</v>
      </c>
      <c r="DY199" s="53">
        <f>_xll.OneStreamExcelAddIn.XFFunctions.XFGetCell("TRUE", "CONSOL", $D$3,"TOT_Entity","USD","Budget_Final",[1]Setup!C19,"PERIODIC",$B199,"TOPFLOW","TOP","TOP","top1",$C199,"top3","Open_Acute_DIV1","TOP5","TOP6","REPORTED","TOP8")</f>
        <v>0</v>
      </c>
      <c r="DZ199" s="53">
        <f>_xll.OneStreamExcelAddIn.XFFunctions.XFGetCell("TRUE", "CONSOL", $D$3,"TOT_Entity","USD","Budget_Final",[1]Setup!C20,"PERIODIC",$B199,"TOPFLOW","TOP","TOP","top1",$C199,"top3","Open_Acute_DIV1","TOP5","TOP6","REPORTED","TOP8")</f>
        <v>0</v>
      </c>
      <c r="EA199" s="53">
        <f>_xll.OneStreamExcelAddIn.XFFunctions.XFGetCell("TRUE", "CONSOL", $D$3,"TOT_Entity","USD","Budget_Final",[1]Setup!C21,"PERIODIC",$B199,"TOPFLOW","TOP","TOP","top1",$C199,"top3","Open_Acute_DIV1","TOP5","TOP6","REPORTED","TOP8")</f>
        <v>0</v>
      </c>
      <c r="EB199" s="53">
        <f>_xll.OneStreamExcelAddIn.XFFunctions.XFGetCell("TRUE", "CONSOL", $D$3,"TOT_Entity","USD","Budget_Final",[1]Setup!C22,"PERIODIC",$B199,"TOPFLOW","TOP","TOP","top1",$C199,"top3","Open_Acute_DIV1","TOP5","TOP6","REPORTED","TOP8")</f>
        <v>0</v>
      </c>
      <c r="EC199" s="53">
        <f>_xll.OneStreamExcelAddIn.XFFunctions.XFGetCell("TRUE", "CONSOL", $D$3,"TOT_Entity","USD","Budget_Final",[1]Setup!C23,"PERIODIC",$B199,"TOPFLOW","TOP","TOP","top1",$C199,"top3","Open_Acute_DIV1","TOP5","TOP6","REPORTED","TOP8")</f>
        <v>0</v>
      </c>
      <c r="ED199" s="53">
        <f>_xll.OneStreamExcelAddIn.XFFunctions.XFGetCell("TRUE", "CONSOL", $D$3,"TOT_Entity","USD","Budget_Final",[1]Setup!C24,"PERIODIC",$B199,"TOPFLOW","TOP","TOP","top1",$C199,"top3","Open_Acute_DIV1","TOP5","TOP6","REPORTED","TOP8")</f>
        <v>0</v>
      </c>
      <c r="EE199" s="53">
        <f>_xll.OneStreamExcelAddIn.XFFunctions.XFGetCell("TRUE", "CONSOL", $D$3,"TOT_Entity","USD","Budget_Final",[1]Setup!C25,"PERIODIC",$B199,"TOPFLOW","TOP","TOP","top1",$C199,"top3","Open_Acute_DIV1","TOP5","TOP6","REPORTED","TOP8")</f>
        <v>0</v>
      </c>
      <c r="EF199" s="53">
        <f>_xll.OneStreamExcelAddIn.XFFunctions.XFGetCell("TRUE", "CONSOL", $D$3,"TOT_Entity","USD","Budget_Final",[1]Setup!C26,"PERIODIC",$B199,"TOPFLOW","TOP","TOP","top1",$C199,"top3","Open_Acute_DIV1","TOP5","TOP6","REPORTED","TOP8")</f>
        <v>0</v>
      </c>
      <c r="EG199" s="53">
        <f>_xll.OneStreamExcelAddIn.XFFunctions.XFGetCell("TRUE", "CONSOL", $D$3,"TOT_Entity","USD","Budget_Final",[1]Setup!C27,"PERIODIC",$B199,"TOPFLOW","TOP","TOP","top1",$C199,"top3","Open_Acute_DIV1","TOP5","TOP6","REPORTED","TOP8")</f>
        <v>0</v>
      </c>
      <c r="EH199" s="53">
        <f>_xll.OneStreamExcelAddIn.XFFunctions.XFGetCell("TRUE", "CONSOL", $D$3,"TOT_Entity","USD","Budget_Final",[1]Setup!C28,"PERIODIC",$B199,"TOPFLOW","TOP","TOP","top1",$C199,"top3","Open_Acute_DIV1","TOP5","TOP6","REPORTED","TOP8")</f>
        <v>0</v>
      </c>
    </row>
    <row r="200" spans="2:138" x14ac:dyDescent="0.25">
      <c r="B200" s="51"/>
      <c r="C200" s="51"/>
      <c r="D200" s="181" t="s">
        <v>236</v>
      </c>
      <c r="E200" s="55">
        <f>IF(E199=0,0,E199/E194)</f>
        <v>0</v>
      </c>
      <c r="F200" s="181"/>
      <c r="G200" s="181"/>
      <c r="H200" s="138"/>
      <c r="I200" s="41"/>
      <c r="J200" s="40">
        <f>IF(J199=0,0,J199/J194)</f>
        <v>0</v>
      </c>
      <c r="K200" s="181"/>
      <c r="L200" s="181"/>
      <c r="M200" s="138"/>
      <c r="N200" s="41"/>
      <c r="O200" s="40">
        <f>IF(O199=0,0,O199/O194)</f>
        <v>8.2360741039021583E-6</v>
      </c>
      <c r="P200" s="181"/>
      <c r="Q200" s="138"/>
      <c r="R200" s="41"/>
      <c r="S200" s="40">
        <f>IF(S199=0,0,S199/S194)</f>
        <v>0</v>
      </c>
      <c r="T200" s="181"/>
      <c r="U200" s="138"/>
      <c r="V200" s="41"/>
      <c r="W200" s="42"/>
      <c r="X200" s="43"/>
      <c r="Y200" s="42"/>
      <c r="Z200" s="44"/>
      <c r="AA200" s="181"/>
      <c r="AB200" s="40">
        <f>IF(AB199=0,0,AB199/AB194)</f>
        <v>0</v>
      </c>
      <c r="AC200" s="181"/>
      <c r="AD200" s="181"/>
      <c r="AE200" s="138"/>
      <c r="AG200" s="40">
        <f>IF(AG199=0,0,AG199/AG194)</f>
        <v>0</v>
      </c>
      <c r="AH200" s="181"/>
      <c r="AI200" s="181"/>
      <c r="AJ200" s="138"/>
      <c r="AL200" s="40">
        <f>IF(AL199=0,0,AL199/AL194)</f>
        <v>0</v>
      </c>
      <c r="AM200" s="181"/>
      <c r="AN200" s="181">
        <f>AL200-AM200</f>
        <v>0</v>
      </c>
      <c r="AO200" s="138">
        <f>IFERROR((AL200/AM200)-1,0)</f>
        <v>0</v>
      </c>
      <c r="AQ200" s="40">
        <f>IF(AQ199=0,0,AQ199/AQ194)</f>
        <v>0</v>
      </c>
      <c r="AR200" s="181"/>
      <c r="AS200" s="181">
        <f>AQ200-AR200</f>
        <v>0</v>
      </c>
      <c r="AT200" s="138">
        <f>IFERROR((AQ200/AR200)-1,0)</f>
        <v>0</v>
      </c>
      <c r="AV200" s="40">
        <f>IF(AV199=0,0,AV199/AV194)</f>
        <v>0</v>
      </c>
      <c r="AW200" s="181"/>
      <c r="AX200" s="181">
        <f>AV200-AW200</f>
        <v>0</v>
      </c>
      <c r="AY200" s="138">
        <f>IFERROR((AV200/AW200)-1,0)</f>
        <v>0</v>
      </c>
      <c r="BA200" s="40">
        <f>IF(BA199=0,0,BA199/BA194)</f>
        <v>0</v>
      </c>
      <c r="BB200" s="181"/>
      <c r="BC200" s="181">
        <f>BA200-BB200</f>
        <v>0</v>
      </c>
      <c r="BD200" s="138">
        <f>IFERROR((BA200/BB200)-1,0)</f>
        <v>0</v>
      </c>
      <c r="BF200" s="40">
        <f>IF(BF199=0,0,BF199/BF194)</f>
        <v>0</v>
      </c>
      <c r="BG200" s="181"/>
      <c r="BH200" s="181">
        <f>BF200-BG200</f>
        <v>0</v>
      </c>
      <c r="BI200" s="138">
        <f>IFERROR((BF200/BG200)-1,0)</f>
        <v>0</v>
      </c>
      <c r="BK200" s="40">
        <f>IF(BK199=0,0,BK199/BK194)</f>
        <v>0</v>
      </c>
      <c r="BL200" s="181"/>
      <c r="BM200" s="181">
        <f>BK200-BL200</f>
        <v>0</v>
      </c>
      <c r="BN200" s="138">
        <f>IFERROR((BK200/BL200)-1,0)</f>
        <v>0</v>
      </c>
      <c r="BP200" s="40">
        <f>IF(BP199=0,0,BP199/BP194)</f>
        <v>0</v>
      </c>
      <c r="BQ200" s="181"/>
      <c r="BR200" s="181">
        <f>BP200-BQ200</f>
        <v>0</v>
      </c>
      <c r="BS200" s="138">
        <f>IFERROR((BP200/BQ200)-1,0)</f>
        <v>0</v>
      </c>
      <c r="BU200" s="40">
        <f>IF(BU199=0,0,BU199/BU194)</f>
        <v>0</v>
      </c>
      <c r="BV200" s="181"/>
      <c r="BW200" s="181">
        <f>BU200-BV200</f>
        <v>0</v>
      </c>
      <c r="BX200" s="138">
        <f>IFERROR((BU200/BV200)-1,0)</f>
        <v>0</v>
      </c>
      <c r="BZ200" s="40">
        <f>IF(BZ199=0,0,BZ199/BZ194)</f>
        <v>0</v>
      </c>
      <c r="CA200" s="181"/>
      <c r="CB200" s="181">
        <f>BZ200-CA200</f>
        <v>0</v>
      </c>
      <c r="CC200" s="138">
        <f>IFERROR((BZ200/CA200)-1,0)</f>
        <v>0</v>
      </c>
      <c r="CE200" s="40">
        <f>IF(CE199=0,0,CE199/CE194)</f>
        <v>0</v>
      </c>
      <c r="CF200" s="181"/>
      <c r="CG200" s="181">
        <f>CE200-CF200</f>
        <v>0</v>
      </c>
      <c r="CH200" s="138">
        <f>IFERROR((CE200/CF200)-1,0)</f>
        <v>0</v>
      </c>
      <c r="CI200" s="181"/>
      <c r="CJ200" s="40">
        <f t="shared" ref="CJ200:CU200" si="551">IF(CJ199=0,0,CJ199/CJ194)</f>
        <v>0</v>
      </c>
      <c r="CK200" s="40">
        <f t="shared" si="551"/>
        <v>0</v>
      </c>
      <c r="CL200" s="40">
        <f t="shared" si="551"/>
        <v>0</v>
      </c>
      <c r="CM200" s="40">
        <f t="shared" si="551"/>
        <v>0</v>
      </c>
      <c r="CN200" s="40">
        <f t="shared" si="551"/>
        <v>0</v>
      </c>
      <c r="CO200" s="40">
        <f t="shared" si="551"/>
        <v>0</v>
      </c>
      <c r="CP200" s="40">
        <f t="shared" si="551"/>
        <v>0</v>
      </c>
      <c r="CQ200" s="40">
        <f t="shared" si="551"/>
        <v>0</v>
      </c>
      <c r="CR200" s="40">
        <f t="shared" si="551"/>
        <v>0</v>
      </c>
      <c r="CS200" s="40">
        <f t="shared" si="551"/>
        <v>0</v>
      </c>
      <c r="CT200" s="40">
        <f t="shared" si="551"/>
        <v>0</v>
      </c>
      <c r="CU200" s="40">
        <f t="shared" si="551"/>
        <v>0</v>
      </c>
      <c r="CV200" s="181"/>
      <c r="CW200" s="40">
        <f t="shared" ref="CW200:DH200" si="552">IF(CW199=0,0,CW199/CW194)</f>
        <v>0</v>
      </c>
      <c r="CX200" s="40">
        <f t="shared" si="552"/>
        <v>0</v>
      </c>
      <c r="CY200" s="40">
        <f t="shared" si="552"/>
        <v>0</v>
      </c>
      <c r="CZ200" s="40">
        <f t="shared" si="552"/>
        <v>2.7318259758666994E-5</v>
      </c>
      <c r="DA200" s="40">
        <f t="shared" si="552"/>
        <v>4.4728704706181663E-5</v>
      </c>
      <c r="DB200" s="40">
        <f t="shared" si="552"/>
        <v>3.4456021178876686E-4</v>
      </c>
      <c r="DC200" s="40">
        <f t="shared" si="552"/>
        <v>5.034632925228086E-4</v>
      </c>
      <c r="DD200" s="40">
        <f t="shared" si="552"/>
        <v>0</v>
      </c>
      <c r="DE200" s="40">
        <f t="shared" si="552"/>
        <v>0</v>
      </c>
      <c r="DF200" s="40">
        <f t="shared" si="552"/>
        <v>0</v>
      </c>
      <c r="DG200" s="40">
        <f t="shared" si="552"/>
        <v>0</v>
      </c>
      <c r="DH200" s="40">
        <f t="shared" si="552"/>
        <v>0</v>
      </c>
      <c r="DI200" s="181"/>
      <c r="DJ200" s="40">
        <f t="shared" ref="DJ200:DU200" si="553">IF(DJ199=0,0,DJ199/DJ194)</f>
        <v>0</v>
      </c>
      <c r="DK200" s="40">
        <f t="shared" si="553"/>
        <v>0</v>
      </c>
      <c r="DL200" s="40">
        <f t="shared" si="553"/>
        <v>0</v>
      </c>
      <c r="DM200" s="40">
        <f t="shared" si="553"/>
        <v>0</v>
      </c>
      <c r="DN200" s="40">
        <f t="shared" si="553"/>
        <v>0</v>
      </c>
      <c r="DO200" s="40">
        <f t="shared" si="553"/>
        <v>0</v>
      </c>
      <c r="DP200" s="40">
        <f t="shared" si="553"/>
        <v>0</v>
      </c>
      <c r="DQ200" s="40">
        <f t="shared" si="553"/>
        <v>0</v>
      </c>
      <c r="DR200" s="40">
        <f t="shared" si="553"/>
        <v>0</v>
      </c>
      <c r="DS200" s="40">
        <f t="shared" si="553"/>
        <v>0</v>
      </c>
      <c r="DT200" s="40">
        <f t="shared" si="553"/>
        <v>0</v>
      </c>
      <c r="DU200" s="40">
        <f t="shared" si="553"/>
        <v>0</v>
      </c>
      <c r="DV200" s="181"/>
      <c r="DW200" s="40">
        <f t="shared" ref="DW200:EH200" si="554">IF(DW199=0,0,DW199/DW194)</f>
        <v>0</v>
      </c>
      <c r="DX200" s="40">
        <f t="shared" si="554"/>
        <v>0</v>
      </c>
      <c r="DY200" s="40">
        <f t="shared" si="554"/>
        <v>0</v>
      </c>
      <c r="DZ200" s="40">
        <f t="shared" si="554"/>
        <v>0</v>
      </c>
      <c r="EA200" s="40">
        <f t="shared" si="554"/>
        <v>0</v>
      </c>
      <c r="EB200" s="40">
        <f t="shared" si="554"/>
        <v>0</v>
      </c>
      <c r="EC200" s="40">
        <f t="shared" si="554"/>
        <v>0</v>
      </c>
      <c r="ED200" s="40">
        <f t="shared" si="554"/>
        <v>0</v>
      </c>
      <c r="EE200" s="40">
        <f t="shared" si="554"/>
        <v>0</v>
      </c>
      <c r="EF200" s="40">
        <f t="shared" si="554"/>
        <v>0</v>
      </c>
      <c r="EG200" s="40">
        <f t="shared" si="554"/>
        <v>0</v>
      </c>
      <c r="EH200" s="40">
        <f t="shared" si="554"/>
        <v>0</v>
      </c>
    </row>
    <row r="201" spans="2:138" x14ac:dyDescent="0.25">
      <c r="B201" s="51">
        <v>98501</v>
      </c>
      <c r="C201" s="51"/>
      <c r="D201" s="181" t="s">
        <v>237</v>
      </c>
      <c r="E201" s="53">
        <f>_xll.OneStreamExcelAddIn.XFFunctions.XFGetCell("TRUE", "CONSOL", $D$3,"TOT_Entity","USD","Actual",$E$3,"PERIODIC",$B201,"TOPFLOW","TOP","TOP","top1",$C201,"top3","Open_Acute_DIV1","TOP5","TOP6","REPORTED","TOP8")</f>
        <v>19863727.07</v>
      </c>
      <c r="F201" s="181"/>
      <c r="G201" s="181"/>
      <c r="H201" s="138"/>
      <c r="I201" s="41"/>
      <c r="J201" s="53">
        <f>_xll.OneStreamExcelAddIn.XFFunctions.XFGetCell("TRUE", "CONSOL", $D$3,"TOT_Entity","USD","Actual",$E$3,"YTD",$B201,"TOPFLOW","TOP","TOP","top1",$C201,"TOP3","Open_Acute_DIV1","TOP5","TOP6","REPORTED","TOP8")</f>
        <v>19863727.07</v>
      </c>
      <c r="K201" s="181"/>
      <c r="L201" s="181"/>
      <c r="M201" s="138"/>
      <c r="N201" s="41"/>
      <c r="O201" s="53">
        <f>_xll.OneStreamExcelAddIn.XFFunctions.XFGetCell("TRUE", "CONSOL", $D$3,"TOT_Entity","USD","Actual",$F$3,"YTD",$B201,"TOPFLOW","TOP","TOP","top1",$C201,"TOP3","Open_Acute_DIV1","TOP5","TOP6","REPORTED","TOP8")</f>
        <v>0</v>
      </c>
      <c r="P201" s="181"/>
      <c r="Q201" s="138"/>
      <c r="R201" s="41"/>
      <c r="S201" s="53">
        <f>_xll.OneStreamExcelAddIn.XFFunctions.XFGetCell("TRUE", "CONSOL", $D$3,"TOT_Entity","USD","MIDFCST",$E$3,"MTD",$B201,"TOPFLOW","TOP","TOP","top1",$C201,"TOP3","Open_Acute_DIV1","TOP5","TOP6","REPORTED","TOP8")</f>
        <v>0</v>
      </c>
      <c r="T201" s="181"/>
      <c r="U201" s="138"/>
      <c r="V201" s="41"/>
      <c r="W201" s="42"/>
      <c r="X201" s="43"/>
      <c r="Y201" s="42"/>
      <c r="Z201" s="44"/>
      <c r="AA201" s="181"/>
      <c r="AB201" s="53">
        <f>_xll.OneStreamExcelAddIn.XFFunctions.XFGetCell("TRUE", "CONSOL", $D$3,"TOT_Entity","USD","Actual",[1]Setup!C4,"PERIODIC",$B201,"TOPFLOW","TOP","TOP","top1",$C201,"top3","Open_Acute_DIV1","TOP5","TOP6","REPORTED","TOP8")</f>
        <v>4140997.6300000004</v>
      </c>
      <c r="AC201" s="181"/>
      <c r="AD201" s="181"/>
      <c r="AE201" s="138"/>
      <c r="AG201" s="53">
        <f>_xll.OneStreamExcelAddIn.XFFunctions.XFGetCell("TRUE", "CONSOL", $D$3,"TOT_Entity","USD","Actual",[1]Setup!C5,"PERIODIC",$B201,"TOPFLOW","TOP","TOP","top1",$C201,"top3","Open_Acute_DIV1","TOP5","TOP6","REPORTED","TOP8")</f>
        <v>9097275.4199999999</v>
      </c>
      <c r="AH201" s="181"/>
      <c r="AI201" s="181"/>
      <c r="AJ201" s="138"/>
      <c r="AL201" s="53">
        <f>_xll.OneStreamExcelAddIn.XFFunctions.XFGetCell("TRUE", "CONSOL", $D$3,"TOT_Entity","USD","Actual",[1]Setup!C6,"PERIODIC",$B201,"TOPFLOW","TOP","TOP","top1",$C201,"top3","Open_Acute_DIV1","TOP5","TOP6","REPORTED","TOP8")</f>
        <v>14596912.17</v>
      </c>
      <c r="AM201" s="181"/>
      <c r="AN201" s="181"/>
      <c r="AO201" s="138"/>
      <c r="AQ201" s="53">
        <f>_xll.OneStreamExcelAddIn.XFFunctions.XFGetCell("TRUE", "CONSOL", $D$3,"TOT_Entity","USD","Actual",[1]Setup!C7,"PERIODIC",$B201,"TOPFLOW","TOP","TOP","top1",$C201,"top3","Open_Acute_DIV1","TOP5","TOP6","REPORTED","TOP8")</f>
        <v>19863727.07</v>
      </c>
      <c r="AR201" s="181"/>
      <c r="AS201" s="181"/>
      <c r="AT201" s="138"/>
      <c r="AV201" s="53">
        <f>_xll.OneStreamExcelAddIn.XFFunctions.XFGetCell("TRUE", "CONSOL", $D$3,"TOT_Entity","USD","Actual",[1]Setup!C8,"PERIODIC",$B201,"TOPFLOW","TOP","TOP","top1",$C201,"top3","Open_Acute_DIV1","TOP5","TOP6","REPORTED","TOP8")</f>
        <v>0</v>
      </c>
      <c r="AW201" s="181"/>
      <c r="AX201" s="181"/>
      <c r="AY201" s="138"/>
      <c r="AZ201" s="53"/>
      <c r="BA201" s="53">
        <f>_xll.OneStreamExcelAddIn.XFFunctions.XFGetCell("TRUE", "CONSOL", $D$3,"TOT_Entity","USD","Actual",[1]Setup!C9,"PERIODIC",$B201,"TOPFLOW","TOP","TOP","top1",$C201,"top3","Open_Acute_DIV1","TOP5","TOP6","REPORTED","TOP8")</f>
        <v>0</v>
      </c>
      <c r="BB201" s="181"/>
      <c r="BC201" s="181"/>
      <c r="BD201" s="138"/>
      <c r="BE201" s="53"/>
      <c r="BF201" s="53">
        <f>_xll.OneStreamExcelAddIn.XFFunctions.XFGetCell("TRUE", "CONSOL", $D$3,"TOT_Entity","USD","Actual",[1]Setup!C10,"PERIODIC",$B201,"TOPFLOW","TOP","TOP","top1",$C201,"top3","Open_Acute_DIV1","TOP5","TOP6","REPORTED","TOP8")</f>
        <v>0</v>
      </c>
      <c r="BG201" s="181"/>
      <c r="BH201" s="181"/>
      <c r="BI201" s="138"/>
      <c r="BJ201" s="53"/>
      <c r="BK201" s="53">
        <f>_xll.OneStreamExcelAddIn.XFFunctions.XFGetCell("TRUE", "CONSOL", $D$3,"TOT_Entity","USD","Actual",[1]Setup!C11,"PERIODIC",$B201,"TOPFLOW","TOP","TOP","top1",$C201,"top3","Open_Acute_DIV1","TOP5","TOP6","REPORTED","TOP8")</f>
        <v>0</v>
      </c>
      <c r="BL201" s="181"/>
      <c r="BM201" s="181"/>
      <c r="BN201" s="138"/>
      <c r="BO201" s="53"/>
      <c r="BP201" s="53">
        <f>_xll.OneStreamExcelAddIn.XFFunctions.XFGetCell("TRUE", "CONSOL", $D$3,"TOT_Entity","USD","Actual",[1]Setup!C12,"PERIODIC",$B201,"TOPFLOW","TOP","TOP","top1",$C201,"top3","Open_Acute_DIV1","TOP5","TOP6","REPORTED","TOP8")</f>
        <v>0</v>
      </c>
      <c r="BQ201" s="181"/>
      <c r="BR201" s="181"/>
      <c r="BS201" s="138"/>
      <c r="BT201" s="53"/>
      <c r="BU201" s="53">
        <f>_xll.OneStreamExcelAddIn.XFFunctions.XFGetCell("TRUE", "CONSOL", $D$3,"TOT_Entity","USD","Actual",[1]Setup!C13,"PERIODIC",$B201,"TOPFLOW","TOP","TOP","top1",$C201,"top3","Open_Acute_DIV1","TOP5","TOP6","REPORTED","TOP8")</f>
        <v>0</v>
      </c>
      <c r="BV201" s="181"/>
      <c r="BW201" s="181"/>
      <c r="BX201" s="138"/>
      <c r="BY201" s="53"/>
      <c r="BZ201" s="53">
        <f>_xll.OneStreamExcelAddIn.XFFunctions.XFGetCell("TRUE", "CONSOL", $D$3,"TOT_Entity","USD","Actual",[1]Setup!C14,"PERIODIC",$B201,"TOPFLOW","TOP","TOP","top1",$C201,"top3","Open_Acute_DIV1","TOP5","TOP6","REPORTED","TOP8")</f>
        <v>0</v>
      </c>
      <c r="CA201" s="181"/>
      <c r="CB201" s="181"/>
      <c r="CC201" s="138"/>
      <c r="CD201" s="53"/>
      <c r="CE201" s="53">
        <f>_xll.OneStreamExcelAddIn.XFFunctions.XFGetCell("TRUE", "CONSOL", $D$3,"TOT_Entity","USD","Actual",[1]Setup!C15,"PERIODIC",$B201,"TOPFLOW","TOP","TOP","top1",$C201,"top3","Open_Acute_DIV1","TOP5","TOP6","REPORTED","TOP8")</f>
        <v>0</v>
      </c>
      <c r="CF201" s="181"/>
      <c r="CG201" s="181"/>
      <c r="CH201" s="138"/>
      <c r="CI201" s="181"/>
      <c r="CJ201" s="53">
        <f>_xll.OneStreamExcelAddIn.XFFunctions.XFGetCell("TRUE", "CONSOL", $D$3,"TOT_Entity","USD","Actual",[1]Setup!C4,"PERIODIC",$B201,"TOPFLOW","TOP","TOP","top1",$C201,"top3","Open_Acute_DIV1","TOP5","TOP6","REPORTED","TOP8")</f>
        <v>4140997.6300000004</v>
      </c>
      <c r="CK201" s="53">
        <f>_xll.OneStreamExcelAddIn.XFFunctions.XFGetCell("TRUE", "CONSOL", $D$3,"TOT_Entity","USD","Actual",[1]Setup!C5,"PERIODIC",$B201,"TOPFLOW","TOP","TOP","top1",$C201,"top3","Open_Acute_DIV1","TOP5","TOP6","REPORTED","TOP8")</f>
        <v>9097275.4199999999</v>
      </c>
      <c r="CL201" s="53">
        <f>_xll.OneStreamExcelAddIn.XFFunctions.XFGetCell("TRUE", "CONSOL", $D$3,"TOT_Entity","USD","Actual",[1]Setup!C6,"PERIODIC",$B201,"TOPFLOW","TOP","TOP","top1",$C201,"top3","Open_Acute_DIV1","TOP5","TOP6","REPORTED","TOP8")</f>
        <v>14596912.17</v>
      </c>
      <c r="CM201" s="53">
        <f>_xll.OneStreamExcelAddIn.XFFunctions.XFGetCell("TRUE", "CONSOL", $D$3,"TOT_Entity","USD","Actual",[1]Setup!C7,"PERIODIC",$B201,"TOPFLOW","TOP","TOP","top1",$C201,"top3","Open_Acute_DIV1","TOP5","TOP6","REPORTED","TOP8")</f>
        <v>19863727.07</v>
      </c>
      <c r="CN201" s="53">
        <f>_xll.OneStreamExcelAddIn.XFFunctions.XFGetCell("TRUE", "CONSOL", $D$3,"TOT_Entity","USD","Actual",[1]Setup!C8,"PERIODIC",$B201,"TOPFLOW","TOP","TOP","top1",$C201,"top3","Open_Acute_DIV1","TOP5","TOP6","REPORTED","TOP8")</f>
        <v>0</v>
      </c>
      <c r="CO201" s="53">
        <f>_xll.OneStreamExcelAddIn.XFFunctions.XFGetCell("TRUE", "CONSOL", $D$3,"TOT_Entity","USD","Actual",[1]Setup!C9,"PERIODIC",$B201,"TOPFLOW","TOP","TOP","top1",$C201,"top3","Open_Acute_DIV1","TOP5","TOP6","REPORTED","TOP8")</f>
        <v>0</v>
      </c>
      <c r="CP201" s="53">
        <f>_xll.OneStreamExcelAddIn.XFFunctions.XFGetCell("TRUE", "CONSOL", $D$3,"TOT_Entity","USD","Actual",[1]Setup!C10,"PERIODIC",$B201,"TOPFLOW","TOP","TOP","top1",$C201,"top3","Open_Acute_DIV1","TOP5","TOP6","REPORTED","TOP8")</f>
        <v>0</v>
      </c>
      <c r="CQ201" s="53">
        <f>_xll.OneStreamExcelAddIn.XFFunctions.XFGetCell("TRUE", "CONSOL", $D$3,"TOT_Entity","USD","Actual",[1]Setup!C11,"PERIODIC",$B201,"TOPFLOW","TOP","TOP","top1",$C201,"top3","Open_Acute_DIV1","TOP5","TOP6","REPORTED","TOP8")</f>
        <v>0</v>
      </c>
      <c r="CR201" s="53">
        <f>_xll.OneStreamExcelAddIn.XFFunctions.XFGetCell("TRUE", "CONSOL", $D$3,"TOT_Entity","USD","Actual",[1]Setup!C12,"PERIODIC",$B201,"TOPFLOW","TOP","TOP","top1",$C201,"top3","Open_Acute_DIV1","TOP5","TOP6","REPORTED","TOP8")</f>
        <v>0</v>
      </c>
      <c r="CS201" s="53">
        <f>_xll.OneStreamExcelAddIn.XFFunctions.XFGetCell("TRUE", "CONSOL", $D$3,"TOT_Entity","USD","Actual",[1]Setup!C13,"PERIODIC",$B201,"TOPFLOW","TOP","TOP","top1",$C201,"top3","Open_Acute_DIV1","TOP5","TOP6","REPORTED","TOP8")</f>
        <v>0</v>
      </c>
      <c r="CT201" s="53">
        <f>_xll.OneStreamExcelAddIn.XFFunctions.XFGetCell("TRUE", "CONSOL", $D$3,"TOT_Entity","USD","Actual",[1]Setup!C14,"PERIODIC",$B201,"TOPFLOW","TOP","TOP","top1",$C201,"top3","Open_Acute_DIV1","TOP5","TOP6","REPORTED","TOP8")</f>
        <v>0</v>
      </c>
      <c r="CU201" s="53">
        <f>_xll.OneStreamExcelAddIn.XFFunctions.XFGetCell("TRUE", "CONSOL", $D$3,"TOT_Entity","USD","Actual",[1]Setup!C15,"PERIODIC",$B201,"TOPFLOW","TOP","TOP","top1",$C201,"top3","Open_Acute_DIV1","TOP5","TOP6","REPORTED","TOP8")</f>
        <v>0</v>
      </c>
      <c r="CV201" s="181"/>
      <c r="CW201" s="53">
        <f>_xll.OneStreamExcelAddIn.XFFunctions.XFGetCell("TRUE", "CONSOL", $D$3,"TOT_Entity","USD","Actual",[1]Setup!C17,"PERIODIC",$B201,"TOPFLOW","TOP","TOP","top1",$C201,"top3","Open_Acute_DIV1","TOP5","TOP6","REPORTED","TOP8")</f>
        <v>0</v>
      </c>
      <c r="CX201" s="53">
        <f>_xll.OneStreamExcelAddIn.XFFunctions.XFGetCell("TRUE", "CONSOL", $D$3,"TOT_Entity","USD","Actual",[1]Setup!C18,"PERIODIC",$B201,"TOPFLOW","TOP","TOP","top1",$C201,"top3","Open_Acute_DIV1","TOP5","TOP6","REPORTED","TOP8")</f>
        <v>0</v>
      </c>
      <c r="CY201" s="53">
        <f>_xll.OneStreamExcelAddIn.XFFunctions.XFGetCell("TRUE", "CONSOL", $D$3,"TOT_Entity","USD","Actual",[1]Setup!C19,"PERIODIC",$B201,"TOPFLOW","TOP","TOP","top1",$C201,"top3","Open_Acute_DIV1","TOP5","TOP6","REPORTED","TOP8")</f>
        <v>0</v>
      </c>
      <c r="CZ201" s="53">
        <f>_xll.OneStreamExcelAddIn.XFFunctions.XFGetCell("TRUE", "CONSOL", $D$3,"TOT_Entity","USD","Actual",[1]Setup!C20,"PERIODIC",$B201,"TOPFLOW","TOP","TOP","top1",$C201,"top3","Open_Acute_DIV1","TOP5","TOP6","REPORTED","TOP8")</f>
        <v>0</v>
      </c>
      <c r="DA201" s="53">
        <f>_xll.OneStreamExcelAddIn.XFFunctions.XFGetCell("TRUE", "CONSOL", $D$3,"TOT_Entity","USD","Actual",[1]Setup!C21,"PERIODIC",$B201,"TOPFLOW","TOP","TOP","top1",$C201,"top3","Open_Acute_DIV1","TOP5","TOP6","REPORTED","TOP8")</f>
        <v>0</v>
      </c>
      <c r="DB201" s="53">
        <f>_xll.OneStreamExcelAddIn.XFFunctions.XFGetCell("TRUE", "CONSOL", $D$3,"TOT_Entity","USD","Actual",[1]Setup!C22,"PERIODIC",$B201,"TOPFLOW","TOP","TOP","top1",$C201,"top3","Open_Acute_DIV1","TOP5","TOP6","REPORTED","TOP8")</f>
        <v>0</v>
      </c>
      <c r="DC201" s="53">
        <f>_xll.OneStreamExcelAddIn.XFFunctions.XFGetCell("TRUE", "CONSOL", $D$3,"TOT_Entity","USD","Actual",[1]Setup!C23,"PERIODIC",$B201,"TOPFLOW","TOP","TOP","top1",$C201,"top3","Open_Acute_DIV1","TOP5","TOP6","REPORTED","TOP8")</f>
        <v>6414042.5899999999</v>
      </c>
      <c r="DD201" s="53">
        <f>_xll.OneStreamExcelAddIn.XFFunctions.XFGetCell("TRUE", "CONSOL", $D$3,"TOT_Entity","USD","Actual",[1]Setup!C24,"PERIODIC",$B201,"TOPFLOW","TOP","TOP","top1",$C201,"top3","Open_Acute_DIV1","TOP5","TOP6","REPORTED","TOP8")</f>
        <v>12665510.620000001</v>
      </c>
      <c r="DE201" s="53">
        <f>_xll.OneStreamExcelAddIn.XFFunctions.XFGetCell("TRUE", "CONSOL", $D$3,"TOT_Entity","USD","Actual",[1]Setup!C25,"PERIODIC",$B201,"TOPFLOW","TOP","TOP","top1",$C201,"top3","Open_Acute_DIV1","TOP5","TOP6","REPORTED","TOP8")</f>
        <v>18863892.489999998</v>
      </c>
      <c r="DF201" s="53">
        <f>_xll.OneStreamExcelAddIn.XFFunctions.XFGetCell("TRUE", "CONSOL", $D$3,"TOT_Entity","USD","Actual",[1]Setup!C26,"PERIODIC",$B201,"TOPFLOW","TOP","TOP","top1",$C201,"top3","Open_Acute_DIV1","TOP5","TOP6","REPORTED","TOP8")</f>
        <v>24500814.350000001</v>
      </c>
      <c r="DG201" s="53">
        <f>_xll.OneStreamExcelAddIn.XFFunctions.XFGetCell("TRUE", "CONSOL", $D$3,"TOT_Entity","USD","Actual",[1]Setup!C27,"PERIODIC",$B201,"TOPFLOW","TOP","TOP","top1",$C201,"top3","Open_Acute_DIV1","TOP5","TOP6","REPORTED","TOP8")</f>
        <v>30354748.329999998</v>
      </c>
      <c r="DH201" s="53">
        <f>_xll.OneStreamExcelAddIn.XFFunctions.XFGetCell("TRUE", "CONSOL", $D$3,"TOT_Entity","USD","Actual",[1]Setup!C28,"PERIODIC",$B201,"TOPFLOW","TOP","TOP","top1",$C201,"top3","Open_Acute_DIV1","TOP5","TOP6","REPORTED","TOP8")</f>
        <v>34735269.909999996</v>
      </c>
      <c r="DI201" s="181"/>
      <c r="DJ201" s="53"/>
      <c r="DK201" s="53"/>
      <c r="DL201" s="53"/>
      <c r="DM201" s="53"/>
      <c r="DN201" s="53"/>
      <c r="DO201" s="53"/>
      <c r="DP201" s="53"/>
      <c r="DQ201" s="53"/>
      <c r="DR201" s="53"/>
      <c r="DS201" s="53"/>
      <c r="DT201" s="53"/>
      <c r="DU201" s="53"/>
      <c r="DV201" s="53"/>
      <c r="DW201" s="53"/>
      <c r="DX201" s="53"/>
      <c r="DY201" s="53"/>
      <c r="DZ201" s="53"/>
      <c r="EA201" s="53"/>
      <c r="EB201" s="53"/>
      <c r="EC201" s="53"/>
      <c r="ED201" s="53"/>
      <c r="EE201" s="53"/>
      <c r="EF201" s="53"/>
      <c r="EG201" s="53"/>
      <c r="EH201" s="53"/>
    </row>
    <row r="202" spans="2:138" x14ac:dyDescent="0.25">
      <c r="B202" s="51">
        <v>98502</v>
      </c>
      <c r="C202" s="51"/>
      <c r="D202" s="181" t="s">
        <v>238</v>
      </c>
      <c r="E202" s="53">
        <f>_xll.OneStreamExcelAddIn.XFFunctions.XFGetCell("TRUE", "CONSOL", $D$3,"TOT_Entity","USD","Actual",$E$3,"PERIODIC",$B202,"TOPFLOW","TOP","TOP","top1",$C202,"top3","Open_Acute_DIV1","TOP5","TOP6","REPORTED","TOP8")</f>
        <v>3863477.46</v>
      </c>
      <c r="F202" s="181"/>
      <c r="G202" s="181"/>
      <c r="H202" s="138"/>
      <c r="I202" s="41"/>
      <c r="J202" s="53">
        <f>_xll.OneStreamExcelAddIn.XFFunctions.XFGetCell("TRUE", "CONSOL", $D$3,"TOT_Entity","USD","Actual",$E$3,"YTD",$B202,"TOPFLOW","TOP","TOP","top1",$C202,"TOP3","Open_Acute_DIV1","TOP5","TOP6","REPORTED","TOP8")</f>
        <v>3863477.46</v>
      </c>
      <c r="K202" s="181"/>
      <c r="L202" s="181"/>
      <c r="M202" s="138"/>
      <c r="N202" s="41"/>
      <c r="O202" s="53">
        <f>_xll.OneStreamExcelAddIn.XFFunctions.XFGetCell("TRUE", "CONSOL", $D$3,"TOT_Entity","USD","Actual",$F$3,"YTD",$B202,"TOPFLOW","TOP","TOP","top1",$C202,"TOP3","Open_Acute_DIV1","TOP5","TOP6","REPORTED","TOP8")</f>
        <v>0</v>
      </c>
      <c r="P202" s="181"/>
      <c r="Q202" s="138"/>
      <c r="R202" s="41"/>
      <c r="S202" s="53">
        <f>_xll.OneStreamExcelAddIn.XFFunctions.XFGetCell("TRUE", "CONSOL", $D$3,"TOT_Entity","USD","MIDFCST",$E$3,"MTD",$B202,"TOPFLOW","TOP","TOP","top1",$C202,"TOP3","Open_Acute_DIV1","TOP5","TOP6","REPORTED","TOP8")</f>
        <v>0</v>
      </c>
      <c r="T202" s="181"/>
      <c r="U202" s="138"/>
      <c r="V202" s="41"/>
      <c r="W202" s="42"/>
      <c r="X202" s="43"/>
      <c r="Y202" s="42"/>
      <c r="Z202" s="44"/>
      <c r="AA202" s="181"/>
      <c r="AB202" s="53">
        <f>_xll.OneStreamExcelAddIn.XFFunctions.XFGetCell("TRUE", "CONSOL", $D$3,"TOT_Entity","USD","Actual",[1]Setup!C4,"PERIODIC",$B202,"TOPFLOW","TOP","TOP","top1",$C202,"top3","Open_Acute_DIV1","TOP5","TOP6","REPORTED","TOP8")</f>
        <v>1375120.1199999999</v>
      </c>
      <c r="AC202" s="181"/>
      <c r="AD202" s="181"/>
      <c r="AE202" s="138"/>
      <c r="AG202" s="53">
        <f>_xll.OneStreamExcelAddIn.XFFunctions.XFGetCell("TRUE", "CONSOL", $D$3,"TOT_Entity","USD","Actual",[1]Setup!C5,"PERIODIC",$B202,"TOPFLOW","TOP","TOP","top1",$C202,"top3","Open_Acute_DIV1","TOP5","TOP6","REPORTED","TOP8")</f>
        <v>2125575.8199999998</v>
      </c>
      <c r="AH202" s="181"/>
      <c r="AI202" s="181"/>
      <c r="AJ202" s="138"/>
      <c r="AL202" s="53">
        <f>_xll.OneStreamExcelAddIn.XFFunctions.XFGetCell("TRUE", "CONSOL", $D$3,"TOT_Entity","USD","Actual",[1]Setup!C6,"PERIODIC",$B202,"TOPFLOW","TOP","TOP","top1",$C202,"top3","Open_Acute_DIV1","TOP5","TOP6","REPORTED","TOP8")</f>
        <v>2969551.16</v>
      </c>
      <c r="AM202" s="181"/>
      <c r="AN202" s="181"/>
      <c r="AO202" s="138"/>
      <c r="AQ202" s="53">
        <f>_xll.OneStreamExcelAddIn.XFFunctions.XFGetCell("TRUE", "CONSOL", $D$3,"TOT_Entity","USD","Actual",[1]Setup!C7,"PERIODIC",$B202,"TOPFLOW","TOP","TOP","top1",$C202,"top3","Open_Acute_DIV1","TOP5","TOP6","REPORTED","TOP8")</f>
        <v>3863477.46</v>
      </c>
      <c r="AR202" s="181"/>
      <c r="AS202" s="181"/>
      <c r="AT202" s="138"/>
      <c r="AV202" s="53">
        <f>_xll.OneStreamExcelAddIn.XFFunctions.XFGetCell("TRUE", "CONSOL", $D$3,"TOT_Entity","USD","Actual",[1]Setup!C8,"PERIODIC",$B202,"TOPFLOW","TOP","TOP","top1",$C202,"top3","Open_Acute_DIV1","TOP5","TOP6","REPORTED","TOP8")</f>
        <v>0</v>
      </c>
      <c r="AW202" s="181"/>
      <c r="AX202" s="181"/>
      <c r="AY202" s="138"/>
      <c r="BA202" s="53">
        <f>_xll.OneStreamExcelAddIn.XFFunctions.XFGetCell("TRUE", "CONSOL", $D$3,"TOT_Entity","USD","Actual",[1]Setup!C9,"PERIODIC",$B202,"TOPFLOW","TOP","TOP","top1",$C202,"top3","Open_Acute_DIV1","TOP5","TOP6","REPORTED","TOP8")</f>
        <v>0</v>
      </c>
      <c r="BB202" s="181"/>
      <c r="BC202" s="181"/>
      <c r="BD202" s="138"/>
      <c r="BF202" s="53">
        <f>_xll.OneStreamExcelAddIn.XFFunctions.XFGetCell("TRUE", "CONSOL", $D$3,"TOT_Entity","USD","Actual",[1]Setup!C10,"PERIODIC",$B202,"TOPFLOW","TOP","TOP","top1",$C202,"top3","Open_Acute_DIV1","TOP5","TOP6","REPORTED","TOP8")</f>
        <v>0</v>
      </c>
      <c r="BG202" s="181"/>
      <c r="BH202" s="181"/>
      <c r="BI202" s="138"/>
      <c r="BK202" s="53">
        <f>_xll.OneStreamExcelAddIn.XFFunctions.XFGetCell("TRUE", "CONSOL", $D$3,"TOT_Entity","USD","Actual",[1]Setup!C11,"PERIODIC",$B202,"TOPFLOW","TOP","TOP","top1",$C202,"top3","Open_Acute_DIV1","TOP5","TOP6","REPORTED","TOP8")</f>
        <v>0</v>
      </c>
      <c r="BL202" s="181"/>
      <c r="BM202" s="181"/>
      <c r="BN202" s="138"/>
      <c r="BP202" s="53">
        <f>_xll.OneStreamExcelAddIn.XFFunctions.XFGetCell("TRUE", "CONSOL", $D$3,"TOT_Entity","USD","Actual",[1]Setup!C12,"PERIODIC",$B202,"TOPFLOW","TOP","TOP","top1",$C202,"top3","Open_Acute_DIV1","TOP5","TOP6","REPORTED","TOP8")</f>
        <v>0</v>
      </c>
      <c r="BQ202" s="181"/>
      <c r="BR202" s="181"/>
      <c r="BS202" s="138"/>
      <c r="BU202" s="53">
        <f>_xll.OneStreamExcelAddIn.XFFunctions.XFGetCell("TRUE", "CONSOL", $D$3,"TOT_Entity","USD","Actual",[1]Setup!C13,"PERIODIC",$B202,"TOPFLOW","TOP","TOP","top1",$C202,"top3","Open_Acute_DIV1","TOP5","TOP6","REPORTED","TOP8")</f>
        <v>0</v>
      </c>
      <c r="BV202" s="181"/>
      <c r="BW202" s="181"/>
      <c r="BX202" s="138"/>
      <c r="BZ202" s="53">
        <f>_xll.OneStreamExcelAddIn.XFFunctions.XFGetCell("TRUE", "CONSOL", $D$3,"TOT_Entity","USD","Actual",[1]Setup!C14,"PERIODIC",$B202,"TOPFLOW","TOP","TOP","top1",$C202,"top3","Open_Acute_DIV1","TOP5","TOP6","REPORTED","TOP8")</f>
        <v>0</v>
      </c>
      <c r="CA202" s="181"/>
      <c r="CB202" s="181"/>
      <c r="CC202" s="138"/>
      <c r="CE202" s="53">
        <f>_xll.OneStreamExcelAddIn.XFFunctions.XFGetCell("TRUE", "CONSOL", $D$3,"TOT_Entity","USD","Actual",[1]Setup!C15,"PERIODIC",$B202,"TOPFLOW","TOP","TOP","top1",$C202,"top3","Open_Acute_DIV1","TOP5","TOP6","REPORTED","TOP8")</f>
        <v>0</v>
      </c>
      <c r="CF202" s="181"/>
      <c r="CG202" s="181"/>
      <c r="CH202" s="138"/>
      <c r="CI202" s="181"/>
      <c r="CJ202" s="53">
        <f>_xll.OneStreamExcelAddIn.XFFunctions.XFGetCell("TRUE", "CONSOL", $D$3,"TOT_Entity","USD","Actual",[1]Setup!C4,"PERIODIC",$B202,"TOPFLOW","TOP","TOP","top1",$C202,"top3","Open_Acute_DIV1","TOP5","TOP6","REPORTED","TOP8")</f>
        <v>1375120.1199999999</v>
      </c>
      <c r="CK202" s="53">
        <f>_xll.OneStreamExcelAddIn.XFFunctions.XFGetCell("TRUE", "CONSOL", $D$3,"TOT_Entity","USD","Actual",[1]Setup!C5,"PERIODIC",$B202,"TOPFLOW","TOP","TOP","top1",$C202,"top3","Open_Acute_DIV1","TOP5","TOP6","REPORTED","TOP8")</f>
        <v>2125575.8199999998</v>
      </c>
      <c r="CL202" s="53">
        <f>_xll.OneStreamExcelAddIn.XFFunctions.XFGetCell("TRUE", "CONSOL", $D$3,"TOT_Entity","USD","Actual",[1]Setup!C6,"PERIODIC",$B202,"TOPFLOW","TOP","TOP","top1",$C202,"top3","Open_Acute_DIV1","TOP5","TOP6","REPORTED","TOP8")</f>
        <v>2969551.16</v>
      </c>
      <c r="CM202" s="53">
        <f>_xll.OneStreamExcelAddIn.XFFunctions.XFGetCell("TRUE", "CONSOL", $D$3,"TOT_Entity","USD","Actual",[1]Setup!C7,"PERIODIC",$B202,"TOPFLOW","TOP","TOP","top1",$C202,"top3","Open_Acute_DIV1","TOP5","TOP6","REPORTED","TOP8")</f>
        <v>3863477.46</v>
      </c>
      <c r="CN202" s="53">
        <f>_xll.OneStreamExcelAddIn.XFFunctions.XFGetCell("TRUE", "CONSOL", $D$3,"TOT_Entity","USD","Actual",[1]Setup!C8,"PERIODIC",$B202,"TOPFLOW","TOP","TOP","top1",$C202,"top3","Open_Acute_DIV1","TOP5","TOP6","REPORTED","TOP8")</f>
        <v>0</v>
      </c>
      <c r="CO202" s="53">
        <f>_xll.OneStreamExcelAddIn.XFFunctions.XFGetCell("TRUE", "CONSOL", $D$3,"TOT_Entity","USD","Actual",[1]Setup!C9,"PERIODIC",$B202,"TOPFLOW","TOP","TOP","top1",$C202,"top3","Open_Acute_DIV1","TOP5","TOP6","REPORTED","TOP8")</f>
        <v>0</v>
      </c>
      <c r="CP202" s="53">
        <f>_xll.OneStreamExcelAddIn.XFFunctions.XFGetCell("TRUE", "CONSOL", $D$3,"TOT_Entity","USD","Actual",[1]Setup!C10,"PERIODIC",$B202,"TOPFLOW","TOP","TOP","top1",$C202,"top3","Open_Acute_DIV1","TOP5","TOP6","REPORTED","TOP8")</f>
        <v>0</v>
      </c>
      <c r="CQ202" s="53">
        <f>_xll.OneStreamExcelAddIn.XFFunctions.XFGetCell("TRUE", "CONSOL", $D$3,"TOT_Entity","USD","Actual",[1]Setup!C11,"PERIODIC",$B202,"TOPFLOW","TOP","TOP","top1",$C202,"top3","Open_Acute_DIV1","TOP5","TOP6","REPORTED","TOP8")</f>
        <v>0</v>
      </c>
      <c r="CR202" s="53">
        <f>_xll.OneStreamExcelAddIn.XFFunctions.XFGetCell("TRUE", "CONSOL", $D$3,"TOT_Entity","USD","Actual",[1]Setup!C12,"PERIODIC",$B202,"TOPFLOW","TOP","TOP","top1",$C202,"top3","Open_Acute_DIV1","TOP5","TOP6","REPORTED","TOP8")</f>
        <v>0</v>
      </c>
      <c r="CS202" s="53">
        <f>_xll.OneStreamExcelAddIn.XFFunctions.XFGetCell("TRUE", "CONSOL", $D$3,"TOT_Entity","USD","Actual",[1]Setup!C13,"PERIODIC",$B202,"TOPFLOW","TOP","TOP","top1",$C202,"top3","Open_Acute_DIV1","TOP5","TOP6","REPORTED","TOP8")</f>
        <v>0</v>
      </c>
      <c r="CT202" s="53">
        <f>_xll.OneStreamExcelAddIn.XFFunctions.XFGetCell("TRUE", "CONSOL", $D$3,"TOT_Entity","USD","Actual",[1]Setup!C14,"PERIODIC",$B202,"TOPFLOW","TOP","TOP","top1",$C202,"top3","Open_Acute_DIV1","TOP5","TOP6","REPORTED","TOP8")</f>
        <v>0</v>
      </c>
      <c r="CU202" s="53">
        <f>_xll.OneStreamExcelAddIn.XFFunctions.XFGetCell("TRUE", "CONSOL", $D$3,"TOT_Entity","USD","Actual",[1]Setup!C15,"PERIODIC",$B202,"TOPFLOW","TOP","TOP","top1",$C202,"top3","Open_Acute_DIV1","TOP5","TOP6","REPORTED","TOP8")</f>
        <v>0</v>
      </c>
      <c r="CV202" s="181"/>
      <c r="CW202" s="53">
        <f>_xll.OneStreamExcelAddIn.XFFunctions.XFGetCell("TRUE", "CONSOL", $D$3,"TOT_Entity","USD","Actual",[1]Setup!C17,"PERIODIC",$B202,"TOPFLOW","TOP","TOP","top1",$C202,"top3","Open_Acute_DIV1","TOP5","TOP6","REPORTED","TOP8")</f>
        <v>0</v>
      </c>
      <c r="CX202" s="53">
        <f>_xll.OneStreamExcelAddIn.XFFunctions.XFGetCell("TRUE", "CONSOL", $D$3,"TOT_Entity","USD","Actual",[1]Setup!C18,"PERIODIC",$B202,"TOPFLOW","TOP","TOP","top1",$C202,"top3","Open_Acute_DIV1","TOP5","TOP6","REPORTED","TOP8")</f>
        <v>0</v>
      </c>
      <c r="CY202" s="53">
        <f>_xll.OneStreamExcelAddIn.XFFunctions.XFGetCell("TRUE", "CONSOL", $D$3,"TOT_Entity","USD","Actual",[1]Setup!C19,"PERIODIC",$B202,"TOPFLOW","TOP","TOP","top1",$C202,"top3","Open_Acute_DIV1","TOP5","TOP6","REPORTED","TOP8")</f>
        <v>0</v>
      </c>
      <c r="CZ202" s="53">
        <f>_xll.OneStreamExcelAddIn.XFFunctions.XFGetCell("TRUE", "CONSOL", $D$3,"TOT_Entity","USD","Actual",[1]Setup!C20,"PERIODIC",$B202,"TOPFLOW","TOP","TOP","top1",$C202,"top3","Open_Acute_DIV1","TOP5","TOP6","REPORTED","TOP8")</f>
        <v>0</v>
      </c>
      <c r="DA202" s="53">
        <f>_xll.OneStreamExcelAddIn.XFFunctions.XFGetCell("TRUE", "CONSOL", $D$3,"TOT_Entity","USD","Actual",[1]Setup!C21,"PERIODIC",$B202,"TOPFLOW","TOP","TOP","top1",$C202,"top3","Open_Acute_DIV1","TOP5","TOP6","REPORTED","TOP8")</f>
        <v>0</v>
      </c>
      <c r="DB202" s="53">
        <f>_xll.OneStreamExcelAddIn.XFFunctions.XFGetCell("TRUE", "CONSOL", $D$3,"TOT_Entity","USD","Actual",[1]Setup!C22,"PERIODIC",$B202,"TOPFLOW","TOP","TOP","top1",$C202,"top3","Open_Acute_DIV1","TOP5","TOP6","REPORTED","TOP8")</f>
        <v>0</v>
      </c>
      <c r="DC202" s="53">
        <f>_xll.OneStreamExcelAddIn.XFFunctions.XFGetCell("TRUE", "CONSOL", $D$3,"TOT_Entity","USD","Actual",[1]Setup!C23,"PERIODIC",$B202,"TOPFLOW","TOP","TOP","top1",$C202,"top3","Open_Acute_DIV1","TOP5","TOP6","REPORTED","TOP8")</f>
        <v>1165730.02</v>
      </c>
      <c r="DD202" s="53">
        <f>_xll.OneStreamExcelAddIn.XFFunctions.XFGetCell("TRUE", "CONSOL", $D$3,"TOT_Entity","USD","Actual",[1]Setup!C24,"PERIODIC",$B202,"TOPFLOW","TOP","TOP","top1",$C202,"top3","Open_Acute_DIV1","TOP5","TOP6","REPORTED","TOP8")</f>
        <v>2529133.62</v>
      </c>
      <c r="DE202" s="53">
        <f>_xll.OneStreamExcelAddIn.XFFunctions.XFGetCell("TRUE", "CONSOL", $D$3,"TOT_Entity","USD","Actual",[1]Setup!C25,"PERIODIC",$B202,"TOPFLOW","TOP","TOP","top1",$C202,"top3","Open_Acute_DIV1","TOP5","TOP6","REPORTED","TOP8")</f>
        <v>4065515.61</v>
      </c>
      <c r="DF202" s="53">
        <f>_xll.OneStreamExcelAddIn.XFFunctions.XFGetCell("TRUE", "CONSOL", $D$3,"TOT_Entity","USD","Actual",[1]Setup!C26,"PERIODIC",$B202,"TOPFLOW","TOP","TOP","top1",$C202,"top3","Open_Acute_DIV1","TOP5","TOP6","REPORTED","TOP8")</f>
        <v>5194343.9300000006</v>
      </c>
      <c r="DG202" s="53">
        <f>_xll.OneStreamExcelAddIn.XFFunctions.XFGetCell("TRUE", "CONSOL", $D$3,"TOT_Entity","USD","Actual",[1]Setup!C27,"PERIODIC",$B202,"TOPFLOW","TOP","TOP","top1",$C202,"top3","Open_Acute_DIV1","TOP5","TOP6","REPORTED","TOP8")</f>
        <v>5963852.0499999998</v>
      </c>
      <c r="DH202" s="53">
        <f>_xll.OneStreamExcelAddIn.XFFunctions.XFGetCell("TRUE", "CONSOL", $D$3,"TOT_Entity","USD","Actual",[1]Setup!C28,"PERIODIC",$B202,"TOPFLOW","TOP","TOP","top1",$C202,"top3","Open_Acute_DIV1","TOP5","TOP6","REPORTED","TOP8")</f>
        <v>8142312.2299999995</v>
      </c>
      <c r="DI202" s="181"/>
      <c r="DJ202" s="53"/>
      <c r="DK202" s="53"/>
      <c r="DL202" s="53"/>
      <c r="DM202" s="53"/>
      <c r="DN202" s="53"/>
      <c r="DO202" s="53"/>
      <c r="DP202" s="53"/>
      <c r="DQ202" s="53"/>
      <c r="DR202" s="53"/>
      <c r="DS202" s="53"/>
      <c r="DT202" s="53"/>
      <c r="DU202" s="53"/>
      <c r="DV202" s="53"/>
      <c r="DW202" s="53"/>
      <c r="DX202" s="53"/>
      <c r="DY202" s="53"/>
      <c r="DZ202" s="53"/>
      <c r="EA202" s="53"/>
      <c r="EB202" s="53"/>
      <c r="EC202" s="53"/>
      <c r="ED202" s="53"/>
      <c r="EE202" s="53"/>
      <c r="EF202" s="53"/>
      <c r="EG202" s="53"/>
      <c r="EH202" s="53"/>
    </row>
    <row r="203" spans="2:138" x14ac:dyDescent="0.25">
      <c r="B203" s="51">
        <v>98503</v>
      </c>
      <c r="C203" s="51"/>
      <c r="D203" s="181" t="s">
        <v>239</v>
      </c>
      <c r="E203" s="53">
        <f>_xll.OneStreamExcelAddIn.XFFunctions.XFGetCell("TRUE", "CONSOL", $D$3,"TOT_Entity","USD","Actual",$E$3,"PERIODIC",$B203,"TOPFLOW","TOP","TOP","top1",$C203,"top3","Open_Acute_DIV1","TOP5","TOP6","REPORTED","TOP8")</f>
        <v>3318628.45</v>
      </c>
      <c r="F203" s="181"/>
      <c r="G203" s="181"/>
      <c r="H203" s="138"/>
      <c r="I203" s="41"/>
      <c r="J203" s="53">
        <f>_xll.OneStreamExcelAddIn.XFFunctions.XFGetCell("TRUE", "CONSOL", $D$3,"TOT_Entity","USD","Actual",$E$3,"YTD",$B203,"TOPFLOW","TOP","TOP","top1",$C203,"TOP3","Open_Acute_DIV1","TOP5","TOP6","REPORTED","TOP8")</f>
        <v>3318628.45</v>
      </c>
      <c r="K203" s="181"/>
      <c r="L203" s="181"/>
      <c r="M203" s="138"/>
      <c r="N203" s="41"/>
      <c r="O203" s="53">
        <f>_xll.OneStreamExcelAddIn.XFFunctions.XFGetCell("TRUE", "CONSOL", $D$3,"TOT_Entity","USD","Actual",$F$3,"YTD",$B203,"TOPFLOW","TOP","TOP","top1",$C203,"TOP3","Open_Acute_DIV1","TOP5","TOP6","REPORTED","TOP8")</f>
        <v>0</v>
      </c>
      <c r="P203" s="181"/>
      <c r="Q203" s="138"/>
      <c r="R203" s="41"/>
      <c r="S203" s="53">
        <f>_xll.OneStreamExcelAddIn.XFFunctions.XFGetCell("TRUE", "CONSOL", $D$3,"TOT_Entity","USD","MIDFCST",$E$3,"MTD",$B203,"TOPFLOW","TOP","TOP","top1",$C203,"TOP3","Open_Acute_DIV1","TOP5","TOP6","REPORTED","TOP8")</f>
        <v>0</v>
      </c>
      <c r="T203" s="181"/>
      <c r="U203" s="138"/>
      <c r="V203" s="41"/>
      <c r="W203" s="42"/>
      <c r="X203" s="43"/>
      <c r="Y203" s="42"/>
      <c r="Z203" s="44"/>
      <c r="AA203" s="181"/>
      <c r="AB203" s="53">
        <f>_xll.OneStreamExcelAddIn.XFFunctions.XFGetCell("TRUE", "CONSOL", $D$3,"TOT_Entity","USD","Actual",[1]Setup!C4,"PERIODIC",$B203,"TOPFLOW","TOP","TOP","top1",$C203,"top3","Open_Acute_DIV1","TOP5","TOP6","REPORTED","TOP8")</f>
        <v>1820000.04</v>
      </c>
      <c r="AC203" s="181"/>
      <c r="AD203" s="181"/>
      <c r="AE203" s="138"/>
      <c r="AG203" s="53">
        <f>_xll.OneStreamExcelAddIn.XFFunctions.XFGetCell("TRUE", "CONSOL", $D$3,"TOT_Entity","USD","Actual",[1]Setup!C5,"PERIODIC",$B203,"TOPFLOW","TOP","TOP","top1",$C203,"top3","Open_Acute_DIV1","TOP5","TOP6","REPORTED","TOP8")</f>
        <v>2517501.86</v>
      </c>
      <c r="AH203" s="181"/>
      <c r="AI203" s="181"/>
      <c r="AJ203" s="138"/>
      <c r="AL203" s="53">
        <f>_xll.OneStreamExcelAddIn.XFFunctions.XFGetCell("TRUE", "CONSOL", $D$3,"TOT_Entity","USD","Actual",[1]Setup!C6,"PERIODIC",$B203,"TOPFLOW","TOP","TOP","top1",$C203,"top3","Open_Acute_DIV1","TOP5","TOP6","REPORTED","TOP8")</f>
        <v>2858463.87</v>
      </c>
      <c r="AM203" s="181"/>
      <c r="AN203" s="181"/>
      <c r="AO203" s="138"/>
      <c r="AQ203" s="53">
        <f>_xll.OneStreamExcelAddIn.XFFunctions.XFGetCell("TRUE", "CONSOL", $D$3,"TOT_Entity","USD","Actual",[1]Setup!C7,"PERIODIC",$B203,"TOPFLOW","TOP","TOP","top1",$C203,"top3","Open_Acute_DIV1","TOP5","TOP6","REPORTED","TOP8")</f>
        <v>3318628.45</v>
      </c>
      <c r="AR203" s="181"/>
      <c r="AS203" s="181"/>
      <c r="AT203" s="138"/>
      <c r="AV203" s="53">
        <f>_xll.OneStreamExcelAddIn.XFFunctions.XFGetCell("TRUE", "CONSOL", $D$3,"TOT_Entity","USD","Actual",[1]Setup!C8,"PERIODIC",$B203,"TOPFLOW","TOP","TOP","top1",$C203,"top3","Open_Acute_DIV1","TOP5","TOP6","REPORTED","TOP8")</f>
        <v>0</v>
      </c>
      <c r="AW203" s="181"/>
      <c r="AX203" s="181"/>
      <c r="AY203" s="138"/>
      <c r="BA203" s="53">
        <f>_xll.OneStreamExcelAddIn.XFFunctions.XFGetCell("TRUE", "CONSOL", $D$3,"TOT_Entity","USD","Actual",[1]Setup!C9,"PERIODIC",$B203,"TOPFLOW","TOP","TOP","top1",$C203,"top3","Open_Acute_DIV1","TOP5","TOP6","REPORTED","TOP8")</f>
        <v>0</v>
      </c>
      <c r="BB203" s="181"/>
      <c r="BC203" s="181"/>
      <c r="BD203" s="138"/>
      <c r="BF203" s="53">
        <f>_xll.OneStreamExcelAddIn.XFFunctions.XFGetCell("TRUE", "CONSOL", $D$3,"TOT_Entity","USD","Actual",[1]Setup!C10,"PERIODIC",$B203,"TOPFLOW","TOP","TOP","top1",$C203,"top3","Open_Acute_DIV1","TOP5","TOP6","REPORTED","TOP8")</f>
        <v>0</v>
      </c>
      <c r="BG203" s="181"/>
      <c r="BH203" s="181"/>
      <c r="BI203" s="138"/>
      <c r="BK203" s="53">
        <f>_xll.OneStreamExcelAddIn.XFFunctions.XFGetCell("TRUE", "CONSOL", $D$3,"TOT_Entity","USD","Actual",[1]Setup!C11,"PERIODIC",$B203,"TOPFLOW","TOP","TOP","top1",$C203,"top3","Open_Acute_DIV1","TOP5","TOP6","REPORTED","TOP8")</f>
        <v>0</v>
      </c>
      <c r="BL203" s="181"/>
      <c r="BM203" s="181"/>
      <c r="BN203" s="138"/>
      <c r="BP203" s="53">
        <f>_xll.OneStreamExcelAddIn.XFFunctions.XFGetCell("TRUE", "CONSOL", $D$3,"TOT_Entity","USD","Actual",[1]Setup!C12,"PERIODIC",$B203,"TOPFLOW","TOP","TOP","top1",$C203,"top3","Open_Acute_DIV1","TOP5","TOP6","REPORTED","TOP8")</f>
        <v>0</v>
      </c>
      <c r="BQ203" s="181"/>
      <c r="BR203" s="181"/>
      <c r="BS203" s="138"/>
      <c r="BU203" s="53">
        <f>_xll.OneStreamExcelAddIn.XFFunctions.XFGetCell("TRUE", "CONSOL", $D$3,"TOT_Entity","USD","Actual",[1]Setup!C13,"PERIODIC",$B203,"TOPFLOW","TOP","TOP","top1",$C203,"top3","Open_Acute_DIV1","TOP5","TOP6","REPORTED","TOP8")</f>
        <v>0</v>
      </c>
      <c r="BV203" s="181"/>
      <c r="BW203" s="181"/>
      <c r="BX203" s="138"/>
      <c r="BZ203" s="53">
        <f>_xll.OneStreamExcelAddIn.XFFunctions.XFGetCell("TRUE", "CONSOL", $D$3,"TOT_Entity","USD","Actual",[1]Setup!C14,"PERIODIC",$B203,"TOPFLOW","TOP","TOP","top1",$C203,"top3","Open_Acute_DIV1","TOP5","TOP6","REPORTED","TOP8")</f>
        <v>0</v>
      </c>
      <c r="CA203" s="181"/>
      <c r="CB203" s="181"/>
      <c r="CC203" s="138"/>
      <c r="CE203" s="53">
        <f>_xll.OneStreamExcelAddIn.XFFunctions.XFGetCell("TRUE", "CONSOL", $D$3,"TOT_Entity","USD","Actual",[1]Setup!C15,"PERIODIC",$B203,"TOPFLOW","TOP","TOP","top1",$C203,"top3","Open_Acute_DIV1","TOP5","TOP6","REPORTED","TOP8")</f>
        <v>0</v>
      </c>
      <c r="CF203" s="181"/>
      <c r="CG203" s="181"/>
      <c r="CH203" s="138"/>
      <c r="CI203" s="181"/>
      <c r="CJ203" s="53">
        <f>_xll.OneStreamExcelAddIn.XFFunctions.XFGetCell("TRUE", "CONSOL", $D$3,"TOT_Entity","USD","Actual",[1]Setup!C4,"PERIODIC",$B203,"TOPFLOW","TOP","TOP","top1",$C203,"top3","Open_Acute_DIV1","TOP5","TOP6","REPORTED","TOP8")</f>
        <v>1820000.04</v>
      </c>
      <c r="CK203" s="53">
        <f>_xll.OneStreamExcelAddIn.XFFunctions.XFGetCell("TRUE", "CONSOL", $D$3,"TOT_Entity","USD","Actual",[1]Setup!C5,"PERIODIC",$B203,"TOPFLOW","TOP","TOP","top1",$C203,"top3","Open_Acute_DIV1","TOP5","TOP6","REPORTED","TOP8")</f>
        <v>2517501.86</v>
      </c>
      <c r="CL203" s="53">
        <f>_xll.OneStreamExcelAddIn.XFFunctions.XFGetCell("TRUE", "CONSOL", $D$3,"TOT_Entity","USD","Actual",[1]Setup!C6,"PERIODIC",$B203,"TOPFLOW","TOP","TOP","top1",$C203,"top3","Open_Acute_DIV1","TOP5","TOP6","REPORTED","TOP8")</f>
        <v>2858463.87</v>
      </c>
      <c r="CM203" s="53">
        <f>_xll.OneStreamExcelAddIn.XFFunctions.XFGetCell("TRUE", "CONSOL", $D$3,"TOT_Entity","USD","Actual",[1]Setup!C7,"PERIODIC",$B203,"TOPFLOW","TOP","TOP","top1",$C203,"top3","Open_Acute_DIV1","TOP5","TOP6","REPORTED","TOP8")</f>
        <v>3318628.45</v>
      </c>
      <c r="CN203" s="53">
        <f>_xll.OneStreamExcelAddIn.XFFunctions.XFGetCell("TRUE", "CONSOL", $D$3,"TOT_Entity","USD","Actual",[1]Setup!C8,"PERIODIC",$B203,"TOPFLOW","TOP","TOP","top1",$C203,"top3","Open_Acute_DIV1","TOP5","TOP6","REPORTED","TOP8")</f>
        <v>0</v>
      </c>
      <c r="CO203" s="53">
        <f>_xll.OneStreamExcelAddIn.XFFunctions.XFGetCell("TRUE", "CONSOL", $D$3,"TOT_Entity","USD","Actual",[1]Setup!C9,"PERIODIC",$B203,"TOPFLOW","TOP","TOP","top1",$C203,"top3","Open_Acute_DIV1","TOP5","TOP6","REPORTED","TOP8")</f>
        <v>0</v>
      </c>
      <c r="CP203" s="53">
        <f>_xll.OneStreamExcelAddIn.XFFunctions.XFGetCell("TRUE", "CONSOL", $D$3,"TOT_Entity","USD","Actual",[1]Setup!C10,"PERIODIC",$B203,"TOPFLOW","TOP","TOP","top1",$C203,"top3","Open_Acute_DIV1","TOP5","TOP6","REPORTED","TOP8")</f>
        <v>0</v>
      </c>
      <c r="CQ203" s="53">
        <f>_xll.OneStreamExcelAddIn.XFFunctions.XFGetCell("TRUE", "CONSOL", $D$3,"TOT_Entity","USD","Actual",[1]Setup!C11,"PERIODIC",$B203,"TOPFLOW","TOP","TOP","top1",$C203,"top3","Open_Acute_DIV1","TOP5","TOP6","REPORTED","TOP8")</f>
        <v>0</v>
      </c>
      <c r="CR203" s="53">
        <f>_xll.OneStreamExcelAddIn.XFFunctions.XFGetCell("TRUE", "CONSOL", $D$3,"TOT_Entity","USD","Actual",[1]Setup!C12,"PERIODIC",$B203,"TOPFLOW","TOP","TOP","top1",$C203,"top3","Open_Acute_DIV1","TOP5","TOP6","REPORTED","TOP8")</f>
        <v>0</v>
      </c>
      <c r="CS203" s="53">
        <f>_xll.OneStreamExcelAddIn.XFFunctions.XFGetCell("TRUE", "CONSOL", $D$3,"TOT_Entity","USD","Actual",[1]Setup!C13,"PERIODIC",$B203,"TOPFLOW","TOP","TOP","top1",$C203,"top3","Open_Acute_DIV1","TOP5","TOP6","REPORTED","TOP8")</f>
        <v>0</v>
      </c>
      <c r="CT203" s="53">
        <f>_xll.OneStreamExcelAddIn.XFFunctions.XFGetCell("TRUE", "CONSOL", $D$3,"TOT_Entity","USD","Actual",[1]Setup!C14,"PERIODIC",$B203,"TOPFLOW","TOP","TOP","top1",$C203,"top3","Open_Acute_DIV1","TOP5","TOP6","REPORTED","TOP8")</f>
        <v>0</v>
      </c>
      <c r="CU203" s="53">
        <f>_xll.OneStreamExcelAddIn.XFFunctions.XFGetCell("TRUE", "CONSOL", $D$3,"TOT_Entity","USD","Actual",[1]Setup!C15,"PERIODIC",$B203,"TOPFLOW","TOP","TOP","top1",$C203,"top3","Open_Acute_DIV1","TOP5","TOP6","REPORTED","TOP8")</f>
        <v>0</v>
      </c>
      <c r="CV203" s="181"/>
      <c r="CW203" s="53">
        <f>_xll.OneStreamExcelAddIn.XFFunctions.XFGetCell("TRUE", "CONSOL", $D$3,"TOT_Entity","USD","Actual",[1]Setup!C17,"PERIODIC",$B203,"TOPFLOW","TOP","TOP","top1",$C203,"top3","Open_Acute_DIV1","TOP5","TOP6","REPORTED","TOP8")</f>
        <v>0</v>
      </c>
      <c r="CX203" s="53">
        <f>_xll.OneStreamExcelAddIn.XFFunctions.XFGetCell("TRUE", "CONSOL", $D$3,"TOT_Entity","USD","Actual",[1]Setup!C18,"PERIODIC",$B203,"TOPFLOW","TOP","TOP","top1",$C203,"top3","Open_Acute_DIV1","TOP5","TOP6","REPORTED","TOP8")</f>
        <v>0</v>
      </c>
      <c r="CY203" s="53">
        <f>_xll.OneStreamExcelAddIn.XFFunctions.XFGetCell("TRUE", "CONSOL", $D$3,"TOT_Entity","USD","Actual",[1]Setup!C19,"PERIODIC",$B203,"TOPFLOW","TOP","TOP","top1",$C203,"top3","Open_Acute_DIV1","TOP5","TOP6","REPORTED","TOP8")</f>
        <v>0</v>
      </c>
      <c r="CZ203" s="53">
        <f>_xll.OneStreamExcelAddIn.XFFunctions.XFGetCell("TRUE", "CONSOL", $D$3,"TOT_Entity","USD","Actual",[1]Setup!C20,"PERIODIC",$B203,"TOPFLOW","TOP","TOP","top1",$C203,"top3","Open_Acute_DIV1","TOP5","TOP6","REPORTED","TOP8")</f>
        <v>0</v>
      </c>
      <c r="DA203" s="53">
        <f>_xll.OneStreamExcelAddIn.XFFunctions.XFGetCell("TRUE", "CONSOL", $D$3,"TOT_Entity","USD","Actual",[1]Setup!C21,"PERIODIC",$B203,"TOPFLOW","TOP","TOP","top1",$C203,"top3","Open_Acute_DIV1","TOP5","TOP6","REPORTED","TOP8")</f>
        <v>0</v>
      </c>
      <c r="DB203" s="53">
        <f>_xll.OneStreamExcelAddIn.XFFunctions.XFGetCell("TRUE", "CONSOL", $D$3,"TOT_Entity","USD","Actual",[1]Setup!C22,"PERIODIC",$B203,"TOPFLOW","TOP","TOP","top1",$C203,"top3","Open_Acute_DIV1","TOP5","TOP6","REPORTED","TOP8")</f>
        <v>0</v>
      </c>
      <c r="DC203" s="53">
        <f>_xll.OneStreamExcelAddIn.XFFunctions.XFGetCell("TRUE", "CONSOL", $D$3,"TOT_Entity","USD","Actual",[1]Setup!C23,"PERIODIC",$B203,"TOPFLOW","TOP","TOP","top1",$C203,"top3","Open_Acute_DIV1","TOP5","TOP6","REPORTED","TOP8")</f>
        <v>728977.4</v>
      </c>
      <c r="DD203" s="53">
        <f>_xll.OneStreamExcelAddIn.XFFunctions.XFGetCell("TRUE", "CONSOL", $D$3,"TOT_Entity","USD","Actual",[1]Setup!C24,"PERIODIC",$B203,"TOPFLOW","TOP","TOP","top1",$C203,"top3","Open_Acute_DIV1","TOP5","TOP6","REPORTED","TOP8")</f>
        <v>1807201.63</v>
      </c>
      <c r="DE203" s="53">
        <f>_xll.OneStreamExcelAddIn.XFFunctions.XFGetCell("TRUE", "CONSOL", $D$3,"TOT_Entity","USD","Actual",[1]Setup!C25,"PERIODIC",$B203,"TOPFLOW","TOP","TOP","top1",$C203,"top3","Open_Acute_DIV1","TOP5","TOP6","REPORTED","TOP8")</f>
        <v>2925074.46</v>
      </c>
      <c r="DF203" s="53">
        <f>_xll.OneStreamExcelAddIn.XFFunctions.XFGetCell("TRUE", "CONSOL", $D$3,"TOT_Entity","USD","Actual",[1]Setup!C26,"PERIODIC",$B203,"TOPFLOW","TOP","TOP","top1",$C203,"top3","Open_Acute_DIV1","TOP5","TOP6","REPORTED","TOP8")</f>
        <v>4147247.2499999995</v>
      </c>
      <c r="DG203" s="53">
        <f>_xll.OneStreamExcelAddIn.XFFunctions.XFGetCell("TRUE", "CONSOL", $D$3,"TOT_Entity","USD","Actual",[1]Setup!C27,"PERIODIC",$B203,"TOPFLOW","TOP","TOP","top1",$C203,"top3","Open_Acute_DIV1","TOP5","TOP6","REPORTED","TOP8")</f>
        <v>5106094.79</v>
      </c>
      <c r="DH203" s="53">
        <f>_xll.OneStreamExcelAddIn.XFFunctions.XFGetCell("TRUE", "CONSOL", $D$3,"TOT_Entity","USD","Actual",[1]Setup!C28,"PERIODIC",$B203,"TOPFLOW","TOP","TOP","top1",$C203,"top3","Open_Acute_DIV1","TOP5","TOP6","REPORTED","TOP8")</f>
        <v>5788662.6100000003</v>
      </c>
      <c r="DI203" s="181"/>
      <c r="DJ203" s="53"/>
      <c r="DK203" s="53"/>
      <c r="DL203" s="53"/>
      <c r="DM203" s="53"/>
      <c r="DN203" s="53"/>
      <c r="DO203" s="53"/>
      <c r="DP203" s="53"/>
      <c r="DQ203" s="53"/>
      <c r="DR203" s="53"/>
      <c r="DS203" s="53"/>
      <c r="DT203" s="53"/>
      <c r="DU203" s="53"/>
      <c r="DV203" s="53"/>
      <c r="DW203" s="53"/>
      <c r="DX203" s="53"/>
      <c r="DY203" s="53"/>
      <c r="DZ203" s="53"/>
      <c r="EA203" s="53"/>
      <c r="EB203" s="53"/>
      <c r="EC203" s="53"/>
      <c r="ED203" s="53"/>
      <c r="EE203" s="53"/>
      <c r="EF203" s="53"/>
      <c r="EG203" s="53"/>
      <c r="EH203" s="53"/>
    </row>
    <row r="204" spans="2:138" x14ac:dyDescent="0.25">
      <c r="B204" s="51">
        <v>98504</v>
      </c>
      <c r="C204" s="51"/>
      <c r="D204" s="181" t="s">
        <v>240</v>
      </c>
      <c r="E204" s="53">
        <f>_xll.OneStreamExcelAddIn.XFFunctions.XFGetCell("TRUE", "CONSOL", $D$3,"TOT_Entity","USD","Actual",$E$3,"PERIODIC",$B204,"TOPFLOW","TOP","TOP","top1",$C204,"top3","Open_Acute_DIV1","TOP5","TOP6","REPORTED","TOP8")</f>
        <v>2624962.6999999997</v>
      </c>
      <c r="F204" s="181"/>
      <c r="G204" s="181"/>
      <c r="H204" s="138"/>
      <c r="I204" s="41"/>
      <c r="J204" s="53">
        <f>_xll.OneStreamExcelAddIn.XFFunctions.XFGetCell("TRUE", "CONSOL", $D$3,"TOT_Entity","USD","Actual",$E$3,"YTD",$B204,"TOPFLOW","TOP","TOP","top1",$C204,"TOP3","Open_Acute_DIV1","TOP5","TOP6","REPORTED","TOP8")</f>
        <v>2624962.6999999997</v>
      </c>
      <c r="K204" s="181"/>
      <c r="L204" s="181"/>
      <c r="M204" s="138"/>
      <c r="N204" s="41"/>
      <c r="O204" s="53">
        <f>_xll.OneStreamExcelAddIn.XFFunctions.XFGetCell("TRUE", "CONSOL", $D$3,"TOT_Entity","USD","Actual",$F$3,"YTD",$B204,"TOPFLOW","TOP","TOP","top1",$C204,"TOP3","Open_Acute_DIV1","TOP5","TOP6","REPORTED","TOP8")</f>
        <v>0</v>
      </c>
      <c r="P204" s="181"/>
      <c r="Q204" s="138"/>
      <c r="R204" s="41"/>
      <c r="S204" s="53">
        <f>_xll.OneStreamExcelAddIn.XFFunctions.XFGetCell("TRUE", "CONSOL", $D$3,"TOT_Entity","USD","MIDFCST",$E$3,"MTD",$B204,"TOPFLOW","TOP","TOP","top1",$C204,"TOP3","Open_Acute_DIV1","TOP5","TOP6","REPORTED","TOP8")</f>
        <v>0</v>
      </c>
      <c r="T204" s="181"/>
      <c r="U204" s="138"/>
      <c r="V204" s="41"/>
      <c r="W204" s="42"/>
      <c r="X204" s="43"/>
      <c r="Y204" s="42"/>
      <c r="Z204" s="44"/>
      <c r="AA204" s="181"/>
      <c r="AB204" s="53">
        <f>_xll.OneStreamExcelAddIn.XFFunctions.XFGetCell("TRUE", "CONSOL", $D$3,"TOT_Entity","USD","Actual",[1]Setup!C4,"PERIODIC",$B204,"TOPFLOW","TOP","TOP","top1",$C204,"top3","Open_Acute_DIV1","TOP5","TOP6","REPORTED","TOP8")</f>
        <v>657177.71</v>
      </c>
      <c r="AC204" s="181"/>
      <c r="AD204" s="181"/>
      <c r="AE204" s="138"/>
      <c r="AG204" s="53">
        <f>_xll.OneStreamExcelAddIn.XFFunctions.XFGetCell("TRUE", "CONSOL", $D$3,"TOT_Entity","USD","Actual",[1]Setup!C5,"PERIODIC",$B204,"TOPFLOW","TOP","TOP","top1",$C204,"top3","Open_Acute_DIV1","TOP5","TOP6","REPORTED","TOP8")</f>
        <v>2122862.86</v>
      </c>
      <c r="AH204" s="181"/>
      <c r="AI204" s="181"/>
      <c r="AJ204" s="138"/>
      <c r="AL204" s="53">
        <f>_xll.OneStreamExcelAddIn.XFFunctions.XFGetCell("TRUE", "CONSOL", $D$3,"TOT_Entity","USD","Actual",[1]Setup!C6,"PERIODIC",$B204,"TOPFLOW","TOP","TOP","top1",$C204,"top3","Open_Acute_DIV1","TOP5","TOP6","REPORTED","TOP8")</f>
        <v>2405452.2800000003</v>
      </c>
      <c r="AM204" s="181"/>
      <c r="AN204" s="181"/>
      <c r="AO204" s="138"/>
      <c r="AQ204" s="53">
        <f>_xll.OneStreamExcelAddIn.XFFunctions.XFGetCell("TRUE", "CONSOL", $D$3,"TOT_Entity","USD","Actual",[1]Setup!C7,"PERIODIC",$B204,"TOPFLOW","TOP","TOP","top1",$C204,"top3","Open_Acute_DIV1","TOP5","TOP6","REPORTED","TOP8")</f>
        <v>2624962.6999999997</v>
      </c>
      <c r="AR204" s="181"/>
      <c r="AS204" s="181"/>
      <c r="AT204" s="138"/>
      <c r="AV204" s="53">
        <f>_xll.OneStreamExcelAddIn.XFFunctions.XFGetCell("TRUE", "CONSOL", $D$3,"TOT_Entity","USD","Actual",[1]Setup!C8,"PERIODIC",$B204,"TOPFLOW","TOP","TOP","top1",$C204,"top3","Open_Acute_DIV1","TOP5","TOP6","REPORTED","TOP8")</f>
        <v>0</v>
      </c>
      <c r="AW204" s="181"/>
      <c r="AX204" s="181"/>
      <c r="AY204" s="138"/>
      <c r="BA204" s="53">
        <f>_xll.OneStreamExcelAddIn.XFFunctions.XFGetCell("TRUE", "CONSOL", $D$3,"TOT_Entity","USD","Actual",[1]Setup!C9,"PERIODIC",$B204,"TOPFLOW","TOP","TOP","top1",$C204,"top3","Open_Acute_DIV1","TOP5","TOP6","REPORTED","TOP8")</f>
        <v>0</v>
      </c>
      <c r="BB204" s="181"/>
      <c r="BC204" s="181"/>
      <c r="BD204" s="138"/>
      <c r="BF204" s="53">
        <f>_xll.OneStreamExcelAddIn.XFFunctions.XFGetCell("TRUE", "CONSOL", $D$3,"TOT_Entity","USD","Actual",[1]Setup!C10,"PERIODIC",$B204,"TOPFLOW","TOP","TOP","top1",$C204,"top3","Open_Acute_DIV1","TOP5","TOP6","REPORTED","TOP8")</f>
        <v>0</v>
      </c>
      <c r="BG204" s="181"/>
      <c r="BH204" s="181"/>
      <c r="BI204" s="138"/>
      <c r="BK204" s="53">
        <f>_xll.OneStreamExcelAddIn.XFFunctions.XFGetCell("TRUE", "CONSOL", $D$3,"TOT_Entity","USD","Actual",[1]Setup!C11,"PERIODIC",$B204,"TOPFLOW","TOP","TOP","top1",$C204,"top3","Open_Acute_DIV1","TOP5","TOP6","REPORTED","TOP8")</f>
        <v>0</v>
      </c>
      <c r="BL204" s="181"/>
      <c r="BM204" s="181"/>
      <c r="BN204" s="138"/>
      <c r="BP204" s="53">
        <f>_xll.OneStreamExcelAddIn.XFFunctions.XFGetCell("TRUE", "CONSOL", $D$3,"TOT_Entity","USD","Actual",[1]Setup!C12,"PERIODIC",$B204,"TOPFLOW","TOP","TOP","top1",$C204,"top3","Open_Acute_DIV1","TOP5","TOP6","REPORTED","TOP8")</f>
        <v>0</v>
      </c>
      <c r="BQ204" s="181"/>
      <c r="BR204" s="181"/>
      <c r="BS204" s="138"/>
      <c r="BU204" s="53">
        <f>_xll.OneStreamExcelAddIn.XFFunctions.XFGetCell("TRUE", "CONSOL", $D$3,"TOT_Entity","USD","Actual",[1]Setup!C13,"PERIODIC",$B204,"TOPFLOW","TOP","TOP","top1",$C204,"top3","Open_Acute_DIV1","TOP5","TOP6","REPORTED","TOP8")</f>
        <v>0</v>
      </c>
      <c r="BV204" s="181"/>
      <c r="BW204" s="181"/>
      <c r="BX204" s="138"/>
      <c r="BZ204" s="53">
        <f>_xll.OneStreamExcelAddIn.XFFunctions.XFGetCell("TRUE", "CONSOL", $D$3,"TOT_Entity","USD","Actual",[1]Setup!C14,"PERIODIC",$B204,"TOPFLOW","TOP","TOP","top1",$C204,"top3","Open_Acute_DIV1","TOP5","TOP6","REPORTED","TOP8")</f>
        <v>0</v>
      </c>
      <c r="CA204" s="181"/>
      <c r="CB204" s="181"/>
      <c r="CC204" s="138"/>
      <c r="CE204" s="53">
        <f>_xll.OneStreamExcelAddIn.XFFunctions.XFGetCell("TRUE", "CONSOL", $D$3,"TOT_Entity","USD","Actual",[1]Setup!C15,"PERIODIC",$B204,"TOPFLOW","TOP","TOP","top1",$C204,"top3","Open_Acute_DIV1","TOP5","TOP6","REPORTED","TOP8")</f>
        <v>0</v>
      </c>
      <c r="CF204" s="181"/>
      <c r="CG204" s="181"/>
      <c r="CH204" s="138"/>
      <c r="CI204" s="181"/>
      <c r="CJ204" s="53">
        <f>_xll.OneStreamExcelAddIn.XFFunctions.XFGetCell("TRUE", "CONSOL", $D$3,"TOT_Entity","USD","Actual",[1]Setup!C4,"PERIODIC",$B204,"TOPFLOW","TOP","TOP","top1",$C204,"top3","Open_Acute_DIV1","TOP5","TOP6","REPORTED","TOP8")</f>
        <v>657177.71</v>
      </c>
      <c r="CK204" s="53">
        <f>_xll.OneStreamExcelAddIn.XFFunctions.XFGetCell("TRUE", "CONSOL", $D$3,"TOT_Entity","USD","Actual",[1]Setup!C5,"PERIODIC",$B204,"TOPFLOW","TOP","TOP","top1",$C204,"top3","Open_Acute_DIV1","TOP5","TOP6","REPORTED","TOP8")</f>
        <v>2122862.86</v>
      </c>
      <c r="CL204" s="53">
        <f>_xll.OneStreamExcelAddIn.XFFunctions.XFGetCell("TRUE", "CONSOL", $D$3,"TOT_Entity","USD","Actual",[1]Setup!C6,"PERIODIC",$B204,"TOPFLOW","TOP","TOP","top1",$C204,"top3","Open_Acute_DIV1","TOP5","TOP6","REPORTED","TOP8")</f>
        <v>2405452.2800000003</v>
      </c>
      <c r="CM204" s="53">
        <f>_xll.OneStreamExcelAddIn.XFFunctions.XFGetCell("TRUE", "CONSOL", $D$3,"TOT_Entity","USD","Actual",[1]Setup!C7,"PERIODIC",$B204,"TOPFLOW","TOP","TOP","top1",$C204,"top3","Open_Acute_DIV1","TOP5","TOP6","REPORTED","TOP8")</f>
        <v>2624962.6999999997</v>
      </c>
      <c r="CN204" s="53">
        <f>_xll.OneStreamExcelAddIn.XFFunctions.XFGetCell("TRUE", "CONSOL", $D$3,"TOT_Entity","USD","Actual",[1]Setup!C8,"PERIODIC",$B204,"TOPFLOW","TOP","TOP","top1",$C204,"top3","Open_Acute_DIV1","TOP5","TOP6","REPORTED","TOP8")</f>
        <v>0</v>
      </c>
      <c r="CO204" s="53">
        <f>_xll.OneStreamExcelAddIn.XFFunctions.XFGetCell("TRUE", "CONSOL", $D$3,"TOT_Entity","USD","Actual",[1]Setup!C9,"PERIODIC",$B204,"TOPFLOW","TOP","TOP","top1",$C204,"top3","Open_Acute_DIV1","TOP5","TOP6","REPORTED","TOP8")</f>
        <v>0</v>
      </c>
      <c r="CP204" s="53">
        <f>_xll.OneStreamExcelAddIn.XFFunctions.XFGetCell("TRUE", "CONSOL", $D$3,"TOT_Entity","USD","Actual",[1]Setup!C10,"PERIODIC",$B204,"TOPFLOW","TOP","TOP","top1",$C204,"top3","Open_Acute_DIV1","TOP5","TOP6","REPORTED","TOP8")</f>
        <v>0</v>
      </c>
      <c r="CQ204" s="53">
        <f>_xll.OneStreamExcelAddIn.XFFunctions.XFGetCell("TRUE", "CONSOL", $D$3,"TOT_Entity","USD","Actual",[1]Setup!C11,"PERIODIC",$B204,"TOPFLOW","TOP","TOP","top1",$C204,"top3","Open_Acute_DIV1","TOP5","TOP6","REPORTED","TOP8")</f>
        <v>0</v>
      </c>
      <c r="CR204" s="53">
        <f>_xll.OneStreamExcelAddIn.XFFunctions.XFGetCell("TRUE", "CONSOL", $D$3,"TOT_Entity","USD","Actual",[1]Setup!C12,"PERIODIC",$B204,"TOPFLOW","TOP","TOP","top1",$C204,"top3","Open_Acute_DIV1","TOP5","TOP6","REPORTED","TOP8")</f>
        <v>0</v>
      </c>
      <c r="CS204" s="53">
        <f>_xll.OneStreamExcelAddIn.XFFunctions.XFGetCell("TRUE", "CONSOL", $D$3,"TOT_Entity","USD","Actual",[1]Setup!C13,"PERIODIC",$B204,"TOPFLOW","TOP","TOP","top1",$C204,"top3","Open_Acute_DIV1","TOP5","TOP6","REPORTED","TOP8")</f>
        <v>0</v>
      </c>
      <c r="CT204" s="53">
        <f>_xll.OneStreamExcelAddIn.XFFunctions.XFGetCell("TRUE", "CONSOL", $D$3,"TOT_Entity","USD","Actual",[1]Setup!C14,"PERIODIC",$B204,"TOPFLOW","TOP","TOP","top1",$C204,"top3","Open_Acute_DIV1","TOP5","TOP6","REPORTED","TOP8")</f>
        <v>0</v>
      </c>
      <c r="CU204" s="53">
        <f>_xll.OneStreamExcelAddIn.XFFunctions.XFGetCell("TRUE", "CONSOL", $D$3,"TOT_Entity","USD","Actual",[1]Setup!C15,"PERIODIC",$B204,"TOPFLOW","TOP","TOP","top1",$C204,"top3","Open_Acute_DIV1","TOP5","TOP6","REPORTED","TOP8")</f>
        <v>0</v>
      </c>
      <c r="CV204" s="181"/>
      <c r="CW204" s="53">
        <f>_xll.OneStreamExcelAddIn.XFFunctions.XFGetCell("TRUE", "CONSOL", $D$3,"TOT_Entity","USD","Actual",[1]Setup!C17,"PERIODIC",$B204,"TOPFLOW","TOP","TOP","top1",$C204,"top3","Open_Acute_DIV1","TOP5","TOP6","REPORTED","TOP8")</f>
        <v>0</v>
      </c>
      <c r="CX204" s="53">
        <f>_xll.OneStreamExcelAddIn.XFFunctions.XFGetCell("TRUE", "CONSOL", $D$3,"TOT_Entity","USD","Actual",[1]Setup!C18,"PERIODIC",$B204,"TOPFLOW","TOP","TOP","top1",$C204,"top3","Open_Acute_DIV1","TOP5","TOP6","REPORTED","TOP8")</f>
        <v>0</v>
      </c>
      <c r="CY204" s="53">
        <f>_xll.OneStreamExcelAddIn.XFFunctions.XFGetCell("TRUE", "CONSOL", $D$3,"TOT_Entity","USD","Actual",[1]Setup!C19,"PERIODIC",$B204,"TOPFLOW","TOP","TOP","top1",$C204,"top3","Open_Acute_DIV1","TOP5","TOP6","REPORTED","TOP8")</f>
        <v>0</v>
      </c>
      <c r="CZ204" s="53">
        <f>_xll.OneStreamExcelAddIn.XFFunctions.XFGetCell("TRUE", "CONSOL", $D$3,"TOT_Entity","USD","Actual",[1]Setup!C20,"PERIODIC",$B204,"TOPFLOW","TOP","TOP","top1",$C204,"top3","Open_Acute_DIV1","TOP5","TOP6","REPORTED","TOP8")</f>
        <v>0</v>
      </c>
      <c r="DA204" s="53">
        <f>_xll.OneStreamExcelAddIn.XFFunctions.XFGetCell("TRUE", "CONSOL", $D$3,"TOT_Entity","USD","Actual",[1]Setup!C21,"PERIODIC",$B204,"TOPFLOW","TOP","TOP","top1",$C204,"top3","Open_Acute_DIV1","TOP5","TOP6","REPORTED","TOP8")</f>
        <v>0</v>
      </c>
      <c r="DB204" s="53">
        <f>_xll.OneStreamExcelAddIn.XFFunctions.XFGetCell("TRUE", "CONSOL", $D$3,"TOT_Entity","USD","Actual",[1]Setup!C22,"PERIODIC",$B204,"TOPFLOW","TOP","TOP","top1",$C204,"top3","Open_Acute_DIV1","TOP5","TOP6","REPORTED","TOP8")</f>
        <v>0</v>
      </c>
      <c r="DC204" s="53">
        <f>_xll.OneStreamExcelAddIn.XFFunctions.XFGetCell("TRUE", "CONSOL", $D$3,"TOT_Entity","USD","Actual",[1]Setup!C23,"PERIODIC",$B204,"TOPFLOW","TOP","TOP","top1",$C204,"top3","Open_Acute_DIV1","TOP5","TOP6","REPORTED","TOP8")</f>
        <v>520046.07</v>
      </c>
      <c r="DD204" s="53">
        <f>_xll.OneStreamExcelAddIn.XFFunctions.XFGetCell("TRUE", "CONSOL", $D$3,"TOT_Entity","USD","Actual",[1]Setup!C24,"PERIODIC",$B204,"TOPFLOW","TOP","TOP","top1",$C204,"top3","Open_Acute_DIV1","TOP5","TOP6","REPORTED","TOP8")</f>
        <v>1066070.01</v>
      </c>
      <c r="DE204" s="53">
        <f>_xll.OneStreamExcelAddIn.XFFunctions.XFGetCell("TRUE", "CONSOL", $D$3,"TOT_Entity","USD","Actual",[1]Setup!C25,"PERIODIC",$B204,"TOPFLOW","TOP","TOP","top1",$C204,"top3","Open_Acute_DIV1","TOP5","TOP6","REPORTED","TOP8")</f>
        <v>1986661.7699999998</v>
      </c>
      <c r="DF204" s="53">
        <f>_xll.OneStreamExcelAddIn.XFFunctions.XFGetCell("TRUE", "CONSOL", $D$3,"TOT_Entity","USD","Actual",[1]Setup!C26,"PERIODIC",$B204,"TOPFLOW","TOP","TOP","top1",$C204,"top3","Open_Acute_DIV1","TOP5","TOP6","REPORTED","TOP8")</f>
        <v>2921853.89</v>
      </c>
      <c r="DG204" s="53">
        <f>_xll.OneStreamExcelAddIn.XFFunctions.XFGetCell("TRUE", "CONSOL", $D$3,"TOT_Entity","USD","Actual",[1]Setup!C27,"PERIODIC",$B204,"TOPFLOW","TOP","TOP","top1",$C204,"top3","Open_Acute_DIV1","TOP5","TOP6","REPORTED","TOP8")</f>
        <v>3969680.8299999996</v>
      </c>
      <c r="DH204" s="53">
        <f>_xll.OneStreamExcelAddIn.XFFunctions.XFGetCell("TRUE", "CONSOL", $D$3,"TOT_Entity","USD","Actual",[1]Setup!C28,"PERIODIC",$B204,"TOPFLOW","TOP","TOP","top1",$C204,"top3","Open_Acute_DIV1","TOP5","TOP6","REPORTED","TOP8")</f>
        <v>4872697.55</v>
      </c>
      <c r="DI204" s="181"/>
      <c r="DJ204" s="53"/>
      <c r="DK204" s="53"/>
      <c r="DL204" s="53"/>
      <c r="DM204" s="53"/>
      <c r="DN204" s="53"/>
      <c r="DO204" s="53"/>
      <c r="DP204" s="53"/>
      <c r="DQ204" s="53"/>
      <c r="DR204" s="53"/>
      <c r="DS204" s="53"/>
      <c r="DT204" s="53"/>
      <c r="DU204" s="53"/>
      <c r="DV204" s="53"/>
      <c r="DW204" s="53"/>
      <c r="DX204" s="53"/>
      <c r="DY204" s="53"/>
      <c r="DZ204" s="53"/>
      <c r="EA204" s="53"/>
      <c r="EB204" s="53"/>
      <c r="EC204" s="53"/>
      <c r="ED204" s="53"/>
      <c r="EE204" s="53"/>
      <c r="EF204" s="53"/>
      <c r="EG204" s="53"/>
      <c r="EH204" s="53"/>
    </row>
    <row r="205" spans="2:138" x14ac:dyDescent="0.25">
      <c r="B205" s="51">
        <v>98505</v>
      </c>
      <c r="C205" s="51"/>
      <c r="D205" s="181" t="s">
        <v>241</v>
      </c>
      <c r="E205" s="53">
        <f>_xll.OneStreamExcelAddIn.XFFunctions.XFGetCell("TRUE", "CONSOL", $D$3,"TOT_Entity","USD","Actual",$E$3,"PERIODIC",$B205,"TOPFLOW","TOP","TOP","top1",$C205,"top3","Open_Acute_DIV1","TOP5","TOP6","REPORTED","TOP8")</f>
        <v>2486359.2599999998</v>
      </c>
      <c r="F205" s="181"/>
      <c r="G205" s="181"/>
      <c r="H205" s="138"/>
      <c r="I205" s="41"/>
      <c r="J205" s="53">
        <f>_xll.OneStreamExcelAddIn.XFFunctions.XFGetCell("TRUE", "CONSOL", $D$3,"TOT_Entity","USD","Actual",$E$3,"YTD",$B205,"TOPFLOW","TOP","TOP","top1",$C205,"TOP3","Open_Acute_DIV1","TOP5","TOP6","REPORTED","TOP8")</f>
        <v>2486359.2599999998</v>
      </c>
      <c r="K205" s="181"/>
      <c r="L205" s="181"/>
      <c r="M205" s="138"/>
      <c r="N205" s="41"/>
      <c r="O205" s="53">
        <f>_xll.OneStreamExcelAddIn.XFFunctions.XFGetCell("TRUE", "CONSOL", $D$3,"TOT_Entity","USD","Actual",$F$3,"YTD",$B205,"TOPFLOW","TOP","TOP","top1",$C205,"TOP3","Open_Acute_DIV1","TOP5","TOP6","REPORTED","TOP8")</f>
        <v>0</v>
      </c>
      <c r="P205" s="181"/>
      <c r="Q205" s="138"/>
      <c r="R205" s="41"/>
      <c r="S205" s="53">
        <f>_xll.OneStreamExcelAddIn.XFFunctions.XFGetCell("TRUE", "CONSOL", $D$3,"TOT_Entity","USD","MIDFCST",$E$3,"MTD",$B205,"TOPFLOW","TOP","TOP","top1",$C205,"TOP3","Open_Acute_DIV1","TOP5","TOP6","REPORTED","TOP8")</f>
        <v>0</v>
      </c>
      <c r="T205" s="181"/>
      <c r="U205" s="138"/>
      <c r="V205" s="41"/>
      <c r="W205" s="42"/>
      <c r="X205" s="43"/>
      <c r="Y205" s="42"/>
      <c r="Z205" s="44"/>
      <c r="AA205" s="181"/>
      <c r="AB205" s="53">
        <f>_xll.OneStreamExcelAddIn.XFFunctions.XFGetCell("TRUE", "CONSOL", $D$3,"TOT_Entity","USD","Actual",[1]Setup!C4,"PERIODIC",$B205,"TOPFLOW","TOP","TOP","top1",$C205,"top3","Open_Acute_DIV1","TOP5","TOP6","REPORTED","TOP8")</f>
        <v>797480.42</v>
      </c>
      <c r="AC205" s="181"/>
      <c r="AD205" s="181"/>
      <c r="AE205" s="138"/>
      <c r="AG205" s="53">
        <f>_xll.OneStreamExcelAddIn.XFFunctions.XFGetCell("TRUE", "CONSOL", $D$3,"TOT_Entity","USD","Actual",[1]Setup!C5,"PERIODIC",$B205,"TOPFLOW","TOP","TOP","top1",$C205,"top3","Open_Acute_DIV1","TOP5","TOP6","REPORTED","TOP8")</f>
        <v>1180201.71</v>
      </c>
      <c r="AH205" s="181"/>
      <c r="AI205" s="181"/>
      <c r="AJ205" s="138"/>
      <c r="AL205" s="53">
        <f>_xll.OneStreamExcelAddIn.XFFunctions.XFGetCell("TRUE", "CONSOL", $D$3,"TOT_Entity","USD","Actual",[1]Setup!C6,"PERIODIC",$B205,"TOPFLOW","TOP","TOP","top1",$C205,"top3","Open_Acute_DIV1","TOP5","TOP6","REPORTED","TOP8")</f>
        <v>2275425.84</v>
      </c>
      <c r="AM205" s="181"/>
      <c r="AN205" s="181"/>
      <c r="AO205" s="138"/>
      <c r="AQ205" s="53">
        <f>_xll.OneStreamExcelAddIn.XFFunctions.XFGetCell("TRUE", "CONSOL", $D$3,"TOT_Entity","USD","Actual",[1]Setup!C7,"PERIODIC",$B205,"TOPFLOW","TOP","TOP","top1",$C205,"top3","Open_Acute_DIV1","TOP5","TOP6","REPORTED","TOP8")</f>
        <v>2486359.2599999998</v>
      </c>
      <c r="AR205" s="181"/>
      <c r="AS205" s="181"/>
      <c r="AT205" s="138"/>
      <c r="AV205" s="53">
        <f>_xll.OneStreamExcelAddIn.XFFunctions.XFGetCell("TRUE", "CONSOL", $D$3,"TOT_Entity","USD","Actual",[1]Setup!C8,"PERIODIC",$B205,"TOPFLOW","TOP","TOP","top1",$C205,"top3","Open_Acute_DIV1","TOP5","TOP6","REPORTED","TOP8")</f>
        <v>0</v>
      </c>
      <c r="AW205" s="181"/>
      <c r="AX205" s="181"/>
      <c r="AY205" s="138"/>
      <c r="BA205" s="53">
        <f>_xll.OneStreamExcelAddIn.XFFunctions.XFGetCell("TRUE", "CONSOL", $D$3,"TOT_Entity","USD","Actual",[1]Setup!C9,"PERIODIC",$B205,"TOPFLOW","TOP","TOP","top1",$C205,"top3","Open_Acute_DIV1","TOP5","TOP6","REPORTED","TOP8")</f>
        <v>0</v>
      </c>
      <c r="BB205" s="181"/>
      <c r="BC205" s="181"/>
      <c r="BD205" s="138"/>
      <c r="BF205" s="53">
        <f>_xll.OneStreamExcelAddIn.XFFunctions.XFGetCell("TRUE", "CONSOL", $D$3,"TOT_Entity","USD","Actual",[1]Setup!C10,"PERIODIC",$B205,"TOPFLOW","TOP","TOP","top1",$C205,"top3","Open_Acute_DIV1","TOP5","TOP6","REPORTED","TOP8")</f>
        <v>0</v>
      </c>
      <c r="BG205" s="181"/>
      <c r="BH205" s="181"/>
      <c r="BI205" s="138"/>
      <c r="BK205" s="53">
        <f>_xll.OneStreamExcelAddIn.XFFunctions.XFGetCell("TRUE", "CONSOL", $D$3,"TOT_Entity","USD","Actual",[1]Setup!C11,"PERIODIC",$B205,"TOPFLOW","TOP","TOP","top1",$C205,"top3","Open_Acute_DIV1","TOP5","TOP6","REPORTED","TOP8")</f>
        <v>0</v>
      </c>
      <c r="BL205" s="181"/>
      <c r="BM205" s="181"/>
      <c r="BN205" s="138"/>
      <c r="BP205" s="53">
        <f>_xll.OneStreamExcelAddIn.XFFunctions.XFGetCell("TRUE", "CONSOL", $D$3,"TOT_Entity","USD","Actual",[1]Setup!C12,"PERIODIC",$B205,"TOPFLOW","TOP","TOP","top1",$C205,"top3","Open_Acute_DIV1","TOP5","TOP6","REPORTED","TOP8")</f>
        <v>0</v>
      </c>
      <c r="BQ205" s="181"/>
      <c r="BR205" s="181"/>
      <c r="BS205" s="138"/>
      <c r="BU205" s="53">
        <f>_xll.OneStreamExcelAddIn.XFFunctions.XFGetCell("TRUE", "CONSOL", $D$3,"TOT_Entity","USD","Actual",[1]Setup!C13,"PERIODIC",$B205,"TOPFLOW","TOP","TOP","top1",$C205,"top3","Open_Acute_DIV1","TOP5","TOP6","REPORTED","TOP8")</f>
        <v>0</v>
      </c>
      <c r="BV205" s="181"/>
      <c r="BW205" s="181"/>
      <c r="BX205" s="138"/>
      <c r="BZ205" s="53">
        <f>_xll.OneStreamExcelAddIn.XFFunctions.XFGetCell("TRUE", "CONSOL", $D$3,"TOT_Entity","USD","Actual",[1]Setup!C14,"PERIODIC",$B205,"TOPFLOW","TOP","TOP","top1",$C205,"top3","Open_Acute_DIV1","TOP5","TOP6","REPORTED","TOP8")</f>
        <v>0</v>
      </c>
      <c r="CA205" s="181"/>
      <c r="CB205" s="181"/>
      <c r="CC205" s="138"/>
      <c r="CE205" s="53">
        <f>_xll.OneStreamExcelAddIn.XFFunctions.XFGetCell("TRUE", "CONSOL", $D$3,"TOT_Entity","USD","Actual",[1]Setup!C15,"PERIODIC",$B205,"TOPFLOW","TOP","TOP","top1",$C205,"top3","Open_Acute_DIV1","TOP5","TOP6","REPORTED","TOP8")</f>
        <v>0</v>
      </c>
      <c r="CF205" s="181"/>
      <c r="CG205" s="181"/>
      <c r="CH205" s="138"/>
      <c r="CI205" s="181"/>
      <c r="CJ205" s="53">
        <f>_xll.OneStreamExcelAddIn.XFFunctions.XFGetCell("TRUE", "CONSOL", $D$3,"TOT_Entity","USD","Actual",[1]Setup!C4,"PERIODIC",$B205,"TOPFLOW","TOP","TOP","top1",$C205,"top3","Open_Acute_DIV1","TOP5","TOP6","REPORTED","TOP8")</f>
        <v>797480.42</v>
      </c>
      <c r="CK205" s="53">
        <f>_xll.OneStreamExcelAddIn.XFFunctions.XFGetCell("TRUE", "CONSOL", $D$3,"TOT_Entity","USD","Actual",[1]Setup!C5,"PERIODIC",$B205,"TOPFLOW","TOP","TOP","top1",$C205,"top3","Open_Acute_DIV1","TOP5","TOP6","REPORTED","TOP8")</f>
        <v>1180201.71</v>
      </c>
      <c r="CL205" s="53">
        <f>_xll.OneStreamExcelAddIn.XFFunctions.XFGetCell("TRUE", "CONSOL", $D$3,"TOT_Entity","USD","Actual",[1]Setup!C6,"PERIODIC",$B205,"TOPFLOW","TOP","TOP","top1",$C205,"top3","Open_Acute_DIV1","TOP5","TOP6","REPORTED","TOP8")</f>
        <v>2275425.84</v>
      </c>
      <c r="CM205" s="53">
        <f>_xll.OneStreamExcelAddIn.XFFunctions.XFGetCell("TRUE", "CONSOL", $D$3,"TOT_Entity","USD","Actual",[1]Setup!C7,"PERIODIC",$B205,"TOPFLOW","TOP","TOP","top1",$C205,"top3","Open_Acute_DIV1","TOP5","TOP6","REPORTED","TOP8")</f>
        <v>2486359.2599999998</v>
      </c>
      <c r="CN205" s="53">
        <f>_xll.OneStreamExcelAddIn.XFFunctions.XFGetCell("TRUE", "CONSOL", $D$3,"TOT_Entity","USD","Actual",[1]Setup!C8,"PERIODIC",$B205,"TOPFLOW","TOP","TOP","top1",$C205,"top3","Open_Acute_DIV1","TOP5","TOP6","REPORTED","TOP8")</f>
        <v>0</v>
      </c>
      <c r="CO205" s="53">
        <f>_xll.OneStreamExcelAddIn.XFFunctions.XFGetCell("TRUE", "CONSOL", $D$3,"TOT_Entity","USD","Actual",[1]Setup!C9,"PERIODIC",$B205,"TOPFLOW","TOP","TOP","top1",$C205,"top3","Open_Acute_DIV1","TOP5","TOP6","REPORTED","TOP8")</f>
        <v>0</v>
      </c>
      <c r="CP205" s="53">
        <f>_xll.OneStreamExcelAddIn.XFFunctions.XFGetCell("TRUE", "CONSOL", $D$3,"TOT_Entity","USD","Actual",[1]Setup!C10,"PERIODIC",$B205,"TOPFLOW","TOP","TOP","top1",$C205,"top3","Open_Acute_DIV1","TOP5","TOP6","REPORTED","TOP8")</f>
        <v>0</v>
      </c>
      <c r="CQ205" s="53">
        <f>_xll.OneStreamExcelAddIn.XFFunctions.XFGetCell("TRUE", "CONSOL", $D$3,"TOT_Entity","USD","Actual",[1]Setup!C11,"PERIODIC",$B205,"TOPFLOW","TOP","TOP","top1",$C205,"top3","Open_Acute_DIV1","TOP5","TOP6","REPORTED","TOP8")</f>
        <v>0</v>
      </c>
      <c r="CR205" s="53">
        <f>_xll.OneStreamExcelAddIn.XFFunctions.XFGetCell("TRUE", "CONSOL", $D$3,"TOT_Entity","USD","Actual",[1]Setup!C12,"PERIODIC",$B205,"TOPFLOW","TOP","TOP","top1",$C205,"top3","Open_Acute_DIV1","TOP5","TOP6","REPORTED","TOP8")</f>
        <v>0</v>
      </c>
      <c r="CS205" s="53">
        <f>_xll.OneStreamExcelAddIn.XFFunctions.XFGetCell("TRUE", "CONSOL", $D$3,"TOT_Entity","USD","Actual",[1]Setup!C13,"PERIODIC",$B205,"TOPFLOW","TOP","TOP","top1",$C205,"top3","Open_Acute_DIV1","TOP5","TOP6","REPORTED","TOP8")</f>
        <v>0</v>
      </c>
      <c r="CT205" s="53">
        <f>_xll.OneStreamExcelAddIn.XFFunctions.XFGetCell("TRUE", "CONSOL", $D$3,"TOT_Entity","USD","Actual",[1]Setup!C14,"PERIODIC",$B205,"TOPFLOW","TOP","TOP","top1",$C205,"top3","Open_Acute_DIV1","TOP5","TOP6","REPORTED","TOP8")</f>
        <v>0</v>
      </c>
      <c r="CU205" s="53">
        <f>_xll.OneStreamExcelAddIn.XFFunctions.XFGetCell("TRUE", "CONSOL", $D$3,"TOT_Entity","USD","Actual",[1]Setup!C15,"PERIODIC",$B205,"TOPFLOW","TOP","TOP","top1",$C205,"top3","Open_Acute_DIV1","TOP5","TOP6","REPORTED","TOP8")</f>
        <v>0</v>
      </c>
      <c r="CV205" s="181"/>
      <c r="CW205" s="53">
        <f>_xll.OneStreamExcelAddIn.XFFunctions.XFGetCell("TRUE", "CONSOL", $D$3,"TOT_Entity","USD","Actual",[1]Setup!C17,"PERIODIC",$B205,"TOPFLOW","TOP","TOP","top1",$C205,"top3","Open_Acute_DIV1","TOP5","TOP6","REPORTED","TOP8")</f>
        <v>0</v>
      </c>
      <c r="CX205" s="53">
        <f>_xll.OneStreamExcelAddIn.XFFunctions.XFGetCell("TRUE", "CONSOL", $D$3,"TOT_Entity","USD","Actual",[1]Setup!C18,"PERIODIC",$B205,"TOPFLOW","TOP","TOP","top1",$C205,"top3","Open_Acute_DIV1","TOP5","TOP6","REPORTED","TOP8")</f>
        <v>0</v>
      </c>
      <c r="CY205" s="53">
        <f>_xll.OneStreamExcelAddIn.XFFunctions.XFGetCell("TRUE", "CONSOL", $D$3,"TOT_Entity","USD","Actual",[1]Setup!C19,"PERIODIC",$B205,"TOPFLOW","TOP","TOP","top1",$C205,"top3","Open_Acute_DIV1","TOP5","TOP6","REPORTED","TOP8")</f>
        <v>0</v>
      </c>
      <c r="CZ205" s="53">
        <f>_xll.OneStreamExcelAddIn.XFFunctions.XFGetCell("TRUE", "CONSOL", $D$3,"TOT_Entity","USD","Actual",[1]Setup!C20,"PERIODIC",$B205,"TOPFLOW","TOP","TOP","top1",$C205,"top3","Open_Acute_DIV1","TOP5","TOP6","REPORTED","TOP8")</f>
        <v>0</v>
      </c>
      <c r="DA205" s="53">
        <f>_xll.OneStreamExcelAddIn.XFFunctions.XFGetCell("TRUE", "CONSOL", $D$3,"TOT_Entity","USD","Actual",[1]Setup!C21,"PERIODIC",$B205,"TOPFLOW","TOP","TOP","top1",$C205,"top3","Open_Acute_DIV1","TOP5","TOP6","REPORTED","TOP8")</f>
        <v>0</v>
      </c>
      <c r="DB205" s="53">
        <f>_xll.OneStreamExcelAddIn.XFFunctions.XFGetCell("TRUE", "CONSOL", $D$3,"TOT_Entity","USD","Actual",[1]Setup!C22,"PERIODIC",$B205,"TOPFLOW","TOP","TOP","top1",$C205,"top3","Open_Acute_DIV1","TOP5","TOP6","REPORTED","TOP8")</f>
        <v>0</v>
      </c>
      <c r="DC205" s="53">
        <f>_xll.OneStreamExcelAddIn.XFFunctions.XFGetCell("TRUE", "CONSOL", $D$3,"TOT_Entity","USD","Actual",[1]Setup!C23,"PERIODIC",$B205,"TOPFLOW","TOP","TOP","top1",$C205,"top3","Open_Acute_DIV1","TOP5","TOP6","REPORTED","TOP8")</f>
        <v>435083.22</v>
      </c>
      <c r="DD205" s="53">
        <f>_xll.OneStreamExcelAddIn.XFFunctions.XFGetCell("TRUE", "CONSOL", $D$3,"TOT_Entity","USD","Actual",[1]Setup!C24,"PERIODIC",$B205,"TOPFLOW","TOP","TOP","top1",$C205,"top3","Open_Acute_DIV1","TOP5","TOP6","REPORTED","TOP8")</f>
        <v>1045792.43</v>
      </c>
      <c r="DE205" s="53">
        <f>_xll.OneStreamExcelAddIn.XFFunctions.XFGetCell("TRUE", "CONSOL", $D$3,"TOT_Entity","USD","Actual",[1]Setup!C25,"PERIODIC",$B205,"TOPFLOW","TOP","TOP","top1",$C205,"top3","Open_Acute_DIV1","TOP5","TOP6","REPORTED","TOP8")</f>
        <v>1588302.76</v>
      </c>
      <c r="DF205" s="53">
        <f>_xll.OneStreamExcelAddIn.XFFunctions.XFGetCell("TRUE", "CONSOL", $D$3,"TOT_Entity","USD","Actual",[1]Setup!C26,"PERIODIC",$B205,"TOPFLOW","TOP","TOP","top1",$C205,"top3","Open_Acute_DIV1","TOP5","TOP6","REPORTED","TOP8")</f>
        <v>2363082.48</v>
      </c>
      <c r="DG205" s="53">
        <f>_xll.OneStreamExcelAddIn.XFFunctions.XFGetCell("TRUE", "CONSOL", $D$3,"TOT_Entity","USD","Actual",[1]Setup!C27,"PERIODIC",$B205,"TOPFLOW","TOP","TOP","top1",$C205,"top3","Open_Acute_DIV1","TOP5","TOP6","REPORTED","TOP8")</f>
        <v>2963242.54</v>
      </c>
      <c r="DH205" s="53">
        <f>_xll.OneStreamExcelAddIn.XFFunctions.XFGetCell("TRUE", "CONSOL", $D$3,"TOT_Entity","USD","Actual",[1]Setup!C28,"PERIODIC",$B205,"TOPFLOW","TOP","TOP","top1",$C205,"top3","Open_Acute_DIV1","TOP5","TOP6","REPORTED","TOP8")</f>
        <v>3874749.02</v>
      </c>
      <c r="DI205" s="181"/>
      <c r="DJ205" s="53"/>
      <c r="DK205" s="53"/>
      <c r="DL205" s="53"/>
      <c r="DM205" s="53"/>
      <c r="DN205" s="53"/>
      <c r="DO205" s="53"/>
      <c r="DP205" s="53"/>
      <c r="DQ205" s="53"/>
      <c r="DR205" s="53"/>
      <c r="DS205" s="53"/>
      <c r="DT205" s="53"/>
      <c r="DU205" s="53"/>
      <c r="DV205" s="53"/>
      <c r="DW205" s="53"/>
      <c r="DX205" s="53"/>
      <c r="DY205" s="53"/>
      <c r="DZ205" s="53"/>
      <c r="EA205" s="53"/>
      <c r="EB205" s="53"/>
      <c r="EC205" s="53"/>
      <c r="ED205" s="53"/>
      <c r="EE205" s="53"/>
      <c r="EF205" s="53"/>
      <c r="EG205" s="53"/>
      <c r="EH205" s="53"/>
    </row>
    <row r="206" spans="2:138" x14ac:dyDescent="0.25">
      <c r="B206" s="51">
        <v>98506</v>
      </c>
      <c r="C206" s="51"/>
      <c r="D206" s="181" t="s">
        <v>242</v>
      </c>
      <c r="E206" s="53">
        <f>_xll.OneStreamExcelAddIn.XFFunctions.XFGetCell("TRUE", "CONSOL", $D$3,"TOT_Entity","USD","Actual",$E$3,"PERIODIC",$B206,"TOPFLOW","TOP","TOP","top1",$C206,"top3","Open_Acute_DIV1","TOP5","TOP6","REPORTED","TOP8")</f>
        <v>2901119.31</v>
      </c>
      <c r="F206" s="181"/>
      <c r="G206" s="181"/>
      <c r="H206" s="138"/>
      <c r="I206" s="41"/>
      <c r="J206" s="53">
        <f>_xll.OneStreamExcelAddIn.XFFunctions.XFGetCell("TRUE", "CONSOL", $D$3,"TOT_Entity","USD","Actual",$E$3,"YTD",$B206,"TOPFLOW","TOP","TOP","top1",$C206,"TOP3","Open_Acute_DIV1","TOP5","TOP6","REPORTED","TOP8")</f>
        <v>2901119.31</v>
      </c>
      <c r="K206" s="181"/>
      <c r="L206" s="181"/>
      <c r="M206" s="138"/>
      <c r="N206" s="41"/>
      <c r="O206" s="53">
        <f>_xll.OneStreamExcelAddIn.XFFunctions.XFGetCell("TRUE", "CONSOL", $D$3,"TOT_Entity","USD","Actual",$F$3,"YTD",$B206,"TOPFLOW","TOP","TOP","top1",$C206,"TOP3","Open_Acute_DIV1","TOP5","TOP6","REPORTED","TOP8")</f>
        <v>0</v>
      </c>
      <c r="P206" s="181"/>
      <c r="Q206" s="138"/>
      <c r="R206" s="41"/>
      <c r="S206" s="53">
        <f>_xll.OneStreamExcelAddIn.XFFunctions.XFGetCell("TRUE", "CONSOL", $D$3,"TOT_Entity","USD","MIDFCST",$E$3,"MTD",$B206,"TOPFLOW","TOP","TOP","top1",$C206,"TOP3","Open_Acute_DIV1","TOP5","TOP6","REPORTED","TOP8")</f>
        <v>0</v>
      </c>
      <c r="T206" s="181"/>
      <c r="U206" s="138"/>
      <c r="V206" s="41"/>
      <c r="W206" s="42"/>
      <c r="X206" s="43"/>
      <c r="Y206" s="42"/>
      <c r="Z206" s="44"/>
      <c r="AA206" s="181"/>
      <c r="AB206" s="53">
        <f>_xll.OneStreamExcelAddIn.XFFunctions.XFGetCell("TRUE", "CONSOL", $D$3,"TOT_Entity","USD","Actual",[1]Setup!C4,"PERIODIC",$B206,"TOPFLOW","TOP","TOP","top1",$C206,"top3","Open_Acute_DIV1","TOP5","TOP6","REPORTED","TOP8")</f>
        <v>902828.87</v>
      </c>
      <c r="AC206" s="181"/>
      <c r="AD206" s="181"/>
      <c r="AE206" s="138"/>
      <c r="AG206" s="53">
        <f>_xll.OneStreamExcelAddIn.XFFunctions.XFGetCell("TRUE", "CONSOL", $D$3,"TOT_Entity","USD","Actual",[1]Setup!C5,"PERIODIC",$B206,"TOPFLOW","TOP","TOP","top1",$C206,"top3","Open_Acute_DIV1","TOP5","TOP6","REPORTED","TOP8")</f>
        <v>1632716.24</v>
      </c>
      <c r="AH206" s="181"/>
      <c r="AI206" s="181"/>
      <c r="AJ206" s="138"/>
      <c r="AL206" s="53">
        <f>_xll.OneStreamExcelAddIn.XFFunctions.XFGetCell("TRUE", "CONSOL", $D$3,"TOT_Entity","USD","Actual",[1]Setup!C6,"PERIODIC",$B206,"TOPFLOW","TOP","TOP","top1",$C206,"top3","Open_Acute_DIV1","TOP5","TOP6","REPORTED","TOP8")</f>
        <v>1864893.78</v>
      </c>
      <c r="AM206" s="181"/>
      <c r="AN206" s="181"/>
      <c r="AO206" s="138"/>
      <c r="AQ206" s="53">
        <f>_xll.OneStreamExcelAddIn.XFFunctions.XFGetCell("TRUE", "CONSOL", $D$3,"TOT_Entity","USD","Actual",[1]Setup!C7,"PERIODIC",$B206,"TOPFLOW","TOP","TOP","top1",$C206,"top3","Open_Acute_DIV1","TOP5","TOP6","REPORTED","TOP8")</f>
        <v>2901119.31</v>
      </c>
      <c r="AR206" s="181"/>
      <c r="AS206" s="181"/>
      <c r="AT206" s="138"/>
      <c r="AV206" s="53">
        <f>_xll.OneStreamExcelAddIn.XFFunctions.XFGetCell("TRUE", "CONSOL", $D$3,"TOT_Entity","USD","Actual",[1]Setup!C8,"PERIODIC",$B206,"TOPFLOW","TOP","TOP","top1",$C206,"top3","Open_Acute_DIV1","TOP5","TOP6","REPORTED","TOP8")</f>
        <v>0</v>
      </c>
      <c r="AW206" s="181"/>
      <c r="AX206" s="181"/>
      <c r="AY206" s="138"/>
      <c r="BA206" s="53">
        <f>_xll.OneStreamExcelAddIn.XFFunctions.XFGetCell("TRUE", "CONSOL", $D$3,"TOT_Entity","USD","Actual",[1]Setup!C9,"PERIODIC",$B206,"TOPFLOW","TOP","TOP","top1",$C206,"top3","Open_Acute_DIV1","TOP5","TOP6","REPORTED","TOP8")</f>
        <v>0</v>
      </c>
      <c r="BB206" s="181"/>
      <c r="BC206" s="181"/>
      <c r="BD206" s="138"/>
      <c r="BF206" s="53">
        <f>_xll.OneStreamExcelAddIn.XFFunctions.XFGetCell("TRUE", "CONSOL", $D$3,"TOT_Entity","USD","Actual",[1]Setup!C10,"PERIODIC",$B206,"TOPFLOW","TOP","TOP","top1",$C206,"top3","Open_Acute_DIV1","TOP5","TOP6","REPORTED","TOP8")</f>
        <v>0</v>
      </c>
      <c r="BG206" s="181"/>
      <c r="BH206" s="181"/>
      <c r="BI206" s="138"/>
      <c r="BK206" s="53">
        <f>_xll.OneStreamExcelAddIn.XFFunctions.XFGetCell("TRUE", "CONSOL", $D$3,"TOT_Entity","USD","Actual",[1]Setup!C11,"PERIODIC",$B206,"TOPFLOW","TOP","TOP","top1",$C206,"top3","Open_Acute_DIV1","TOP5","TOP6","REPORTED","TOP8")</f>
        <v>0</v>
      </c>
      <c r="BL206" s="181"/>
      <c r="BM206" s="181"/>
      <c r="BN206" s="138"/>
      <c r="BP206" s="53">
        <f>_xll.OneStreamExcelAddIn.XFFunctions.XFGetCell("TRUE", "CONSOL", $D$3,"TOT_Entity","USD","Actual",[1]Setup!C12,"PERIODIC",$B206,"TOPFLOW","TOP","TOP","top1",$C206,"top3","Open_Acute_DIV1","TOP5","TOP6","REPORTED","TOP8")</f>
        <v>0</v>
      </c>
      <c r="BQ206" s="181"/>
      <c r="BR206" s="181"/>
      <c r="BS206" s="138"/>
      <c r="BU206" s="53">
        <f>_xll.OneStreamExcelAddIn.XFFunctions.XFGetCell("TRUE", "CONSOL", $D$3,"TOT_Entity","USD","Actual",[1]Setup!C13,"PERIODIC",$B206,"TOPFLOW","TOP","TOP","top1",$C206,"top3","Open_Acute_DIV1","TOP5","TOP6","REPORTED","TOP8")</f>
        <v>0</v>
      </c>
      <c r="BV206" s="181"/>
      <c r="BW206" s="181"/>
      <c r="BX206" s="138"/>
      <c r="BZ206" s="53">
        <f>_xll.OneStreamExcelAddIn.XFFunctions.XFGetCell("TRUE", "CONSOL", $D$3,"TOT_Entity","USD","Actual",[1]Setup!C14,"PERIODIC",$B206,"TOPFLOW","TOP","TOP","top1",$C206,"top3","Open_Acute_DIV1","TOP5","TOP6","REPORTED","TOP8")</f>
        <v>0</v>
      </c>
      <c r="CA206" s="181"/>
      <c r="CB206" s="181"/>
      <c r="CC206" s="138"/>
      <c r="CE206" s="53">
        <f>_xll.OneStreamExcelAddIn.XFFunctions.XFGetCell("TRUE", "CONSOL", $D$3,"TOT_Entity","USD","Actual",[1]Setup!C15,"PERIODIC",$B206,"TOPFLOW","TOP","TOP","top1",$C206,"top3","Open_Acute_DIV1","TOP5","TOP6","REPORTED","TOP8")</f>
        <v>0</v>
      </c>
      <c r="CF206" s="181"/>
      <c r="CG206" s="181"/>
      <c r="CH206" s="138"/>
      <c r="CI206" s="181"/>
      <c r="CJ206" s="53">
        <f>_xll.OneStreamExcelAddIn.XFFunctions.XFGetCell("TRUE", "CONSOL", $D$3,"TOT_Entity","USD","Actual",[1]Setup!C4,"PERIODIC",$B206,"TOPFLOW","TOP","TOP","top1",$C206,"top3","Open_Acute_DIV1","TOP5","TOP6","REPORTED","TOP8")</f>
        <v>902828.87</v>
      </c>
      <c r="CK206" s="53">
        <f>_xll.OneStreamExcelAddIn.XFFunctions.XFGetCell("TRUE", "CONSOL", $D$3,"TOT_Entity","USD","Actual",[1]Setup!C5,"PERIODIC",$B206,"TOPFLOW","TOP","TOP","top1",$C206,"top3","Open_Acute_DIV1","TOP5","TOP6","REPORTED","TOP8")</f>
        <v>1632716.24</v>
      </c>
      <c r="CL206" s="53">
        <f>_xll.OneStreamExcelAddIn.XFFunctions.XFGetCell("TRUE", "CONSOL", $D$3,"TOT_Entity","USD","Actual",[1]Setup!C6,"PERIODIC",$B206,"TOPFLOW","TOP","TOP","top1",$C206,"top3","Open_Acute_DIV1","TOP5","TOP6","REPORTED","TOP8")</f>
        <v>1864893.78</v>
      </c>
      <c r="CM206" s="53">
        <f>_xll.OneStreamExcelAddIn.XFFunctions.XFGetCell("TRUE", "CONSOL", $D$3,"TOT_Entity","USD","Actual",[1]Setup!C7,"PERIODIC",$B206,"TOPFLOW","TOP","TOP","top1",$C206,"top3","Open_Acute_DIV1","TOP5","TOP6","REPORTED","TOP8")</f>
        <v>2901119.31</v>
      </c>
      <c r="CN206" s="53">
        <f>_xll.OneStreamExcelAddIn.XFFunctions.XFGetCell("TRUE", "CONSOL", $D$3,"TOT_Entity","USD","Actual",[1]Setup!C8,"PERIODIC",$B206,"TOPFLOW","TOP","TOP","top1",$C206,"top3","Open_Acute_DIV1","TOP5","TOP6","REPORTED","TOP8")</f>
        <v>0</v>
      </c>
      <c r="CO206" s="53">
        <f>_xll.OneStreamExcelAddIn.XFFunctions.XFGetCell("TRUE", "CONSOL", $D$3,"TOT_Entity","USD","Actual",[1]Setup!C9,"PERIODIC",$B206,"TOPFLOW","TOP","TOP","top1",$C206,"top3","Open_Acute_DIV1","TOP5","TOP6","REPORTED","TOP8")</f>
        <v>0</v>
      </c>
      <c r="CP206" s="53">
        <f>_xll.OneStreamExcelAddIn.XFFunctions.XFGetCell("TRUE", "CONSOL", $D$3,"TOT_Entity","USD","Actual",[1]Setup!C10,"PERIODIC",$B206,"TOPFLOW","TOP","TOP","top1",$C206,"top3","Open_Acute_DIV1","TOP5","TOP6","REPORTED","TOP8")</f>
        <v>0</v>
      </c>
      <c r="CQ206" s="53">
        <f>_xll.OneStreamExcelAddIn.XFFunctions.XFGetCell("TRUE", "CONSOL", $D$3,"TOT_Entity","USD","Actual",[1]Setup!C11,"PERIODIC",$B206,"TOPFLOW","TOP","TOP","top1",$C206,"top3","Open_Acute_DIV1","TOP5","TOP6","REPORTED","TOP8")</f>
        <v>0</v>
      </c>
      <c r="CR206" s="53">
        <f>_xll.OneStreamExcelAddIn.XFFunctions.XFGetCell("TRUE", "CONSOL", $D$3,"TOT_Entity","USD","Actual",[1]Setup!C12,"PERIODIC",$B206,"TOPFLOW","TOP","TOP","top1",$C206,"top3","Open_Acute_DIV1","TOP5","TOP6","REPORTED","TOP8")</f>
        <v>0</v>
      </c>
      <c r="CS206" s="53">
        <f>_xll.OneStreamExcelAddIn.XFFunctions.XFGetCell("TRUE", "CONSOL", $D$3,"TOT_Entity","USD","Actual",[1]Setup!C13,"PERIODIC",$B206,"TOPFLOW","TOP","TOP","top1",$C206,"top3","Open_Acute_DIV1","TOP5","TOP6","REPORTED","TOP8")</f>
        <v>0</v>
      </c>
      <c r="CT206" s="53">
        <f>_xll.OneStreamExcelAddIn.XFFunctions.XFGetCell("TRUE", "CONSOL", $D$3,"TOT_Entity","USD","Actual",[1]Setup!C14,"PERIODIC",$B206,"TOPFLOW","TOP","TOP","top1",$C206,"top3","Open_Acute_DIV1","TOP5","TOP6","REPORTED","TOP8")</f>
        <v>0</v>
      </c>
      <c r="CU206" s="53">
        <f>_xll.OneStreamExcelAddIn.XFFunctions.XFGetCell("TRUE", "CONSOL", $D$3,"TOT_Entity","USD","Actual",[1]Setup!C15,"PERIODIC",$B206,"TOPFLOW","TOP","TOP","top1",$C206,"top3","Open_Acute_DIV1","TOP5","TOP6","REPORTED","TOP8")</f>
        <v>0</v>
      </c>
      <c r="CV206" s="181"/>
      <c r="CW206" s="53">
        <f>_xll.OneStreamExcelAddIn.XFFunctions.XFGetCell("TRUE", "CONSOL", $D$3,"TOT_Entity","USD","Actual",[1]Setup!C17,"PERIODIC",$B206,"TOPFLOW","TOP","TOP","top1",$C206,"top3","Open_Acute_DIV1","TOP5","TOP6","REPORTED","TOP8")</f>
        <v>0</v>
      </c>
      <c r="CX206" s="53">
        <f>_xll.OneStreamExcelAddIn.XFFunctions.XFGetCell("TRUE", "CONSOL", $D$3,"TOT_Entity","USD","Actual",[1]Setup!C18,"PERIODIC",$B206,"TOPFLOW","TOP","TOP","top1",$C206,"top3","Open_Acute_DIV1","TOP5","TOP6","REPORTED","TOP8")</f>
        <v>0</v>
      </c>
      <c r="CY206" s="53">
        <f>_xll.OneStreamExcelAddIn.XFFunctions.XFGetCell("TRUE", "CONSOL", $D$3,"TOT_Entity","USD","Actual",[1]Setup!C19,"PERIODIC",$B206,"TOPFLOW","TOP","TOP","top1",$C206,"top3","Open_Acute_DIV1","TOP5","TOP6","REPORTED","TOP8")</f>
        <v>0</v>
      </c>
      <c r="CZ206" s="53">
        <f>_xll.OneStreamExcelAddIn.XFFunctions.XFGetCell("TRUE", "CONSOL", $D$3,"TOT_Entity","USD","Actual",[1]Setup!C20,"PERIODIC",$B206,"TOPFLOW","TOP","TOP","top1",$C206,"top3","Open_Acute_DIV1","TOP5","TOP6","REPORTED","TOP8")</f>
        <v>0</v>
      </c>
      <c r="DA206" s="53">
        <f>_xll.OneStreamExcelAddIn.XFFunctions.XFGetCell("TRUE", "CONSOL", $D$3,"TOT_Entity","USD","Actual",[1]Setup!C21,"PERIODIC",$B206,"TOPFLOW","TOP","TOP","top1",$C206,"top3","Open_Acute_DIV1","TOP5","TOP6","REPORTED","TOP8")</f>
        <v>0</v>
      </c>
      <c r="DB206" s="53">
        <f>_xll.OneStreamExcelAddIn.XFFunctions.XFGetCell("TRUE", "CONSOL", $D$3,"TOT_Entity","USD","Actual",[1]Setup!C22,"PERIODIC",$B206,"TOPFLOW","TOP","TOP","top1",$C206,"top3","Open_Acute_DIV1","TOP5","TOP6","REPORTED","TOP8")</f>
        <v>0</v>
      </c>
      <c r="DC206" s="53">
        <f>_xll.OneStreamExcelAddIn.XFFunctions.XFGetCell("TRUE", "CONSOL", $D$3,"TOT_Entity","USD","Actual",[1]Setup!C23,"PERIODIC",$B206,"TOPFLOW","TOP","TOP","top1",$C206,"top3","Open_Acute_DIV1","TOP5","TOP6","REPORTED","TOP8")</f>
        <v>236877.12</v>
      </c>
      <c r="DD206" s="53">
        <f>_xll.OneStreamExcelAddIn.XFFunctions.XFGetCell("TRUE", "CONSOL", $D$3,"TOT_Entity","USD","Actual",[1]Setup!C24,"PERIODIC",$B206,"TOPFLOW","TOP","TOP","top1",$C206,"top3","Open_Acute_DIV1","TOP5","TOP6","REPORTED","TOP8")</f>
        <v>642672.16</v>
      </c>
      <c r="DE206" s="53">
        <f>_xll.OneStreamExcelAddIn.XFFunctions.XFGetCell("TRUE", "CONSOL", $D$3,"TOT_Entity","USD","Actual",[1]Setup!C25,"PERIODIC",$B206,"TOPFLOW","TOP","TOP","top1",$C206,"top3","Open_Acute_DIV1","TOP5","TOP6","REPORTED","TOP8")</f>
        <v>1228479.73</v>
      </c>
      <c r="DF206" s="53">
        <f>_xll.OneStreamExcelAddIn.XFFunctions.XFGetCell("TRUE", "CONSOL", $D$3,"TOT_Entity","USD","Actual",[1]Setup!C26,"PERIODIC",$B206,"TOPFLOW","TOP","TOP","top1",$C206,"top3","Open_Acute_DIV1","TOP5","TOP6","REPORTED","TOP8")</f>
        <v>1710674.26</v>
      </c>
      <c r="DG206" s="53">
        <f>_xll.OneStreamExcelAddIn.XFFunctions.XFGetCell("TRUE", "CONSOL", $D$3,"TOT_Entity","USD","Actual",[1]Setup!C27,"PERIODIC",$B206,"TOPFLOW","TOP","TOP","top1",$C206,"top3","Open_Acute_DIV1","TOP5","TOP6","REPORTED","TOP8")</f>
        <v>2232699.81</v>
      </c>
      <c r="DH206" s="53">
        <f>_xll.OneStreamExcelAddIn.XFFunctions.XFGetCell("TRUE", "CONSOL", $D$3,"TOT_Entity","USD","Actual",[1]Setup!C28,"PERIODIC",$B206,"TOPFLOW","TOP","TOP","top1",$C206,"top3","Open_Acute_DIV1","TOP5","TOP6","REPORTED","TOP8")</f>
        <v>2727353.77</v>
      </c>
      <c r="DI206" s="181"/>
      <c r="DJ206" s="53"/>
      <c r="DK206" s="53"/>
      <c r="DL206" s="53"/>
      <c r="DM206" s="53"/>
      <c r="DN206" s="53"/>
      <c r="DO206" s="53"/>
      <c r="DP206" s="53"/>
      <c r="DQ206" s="53"/>
      <c r="DR206" s="53"/>
      <c r="DS206" s="53"/>
      <c r="DT206" s="53"/>
      <c r="DU206" s="53"/>
      <c r="DV206" s="53"/>
      <c r="DW206" s="53"/>
      <c r="DX206" s="53"/>
      <c r="DY206" s="53"/>
      <c r="DZ206" s="53"/>
      <c r="EA206" s="53"/>
      <c r="EB206" s="53"/>
      <c r="EC206" s="53"/>
      <c r="ED206" s="53"/>
      <c r="EE206" s="53"/>
      <c r="EF206" s="53"/>
      <c r="EG206" s="53"/>
      <c r="EH206" s="53"/>
    </row>
    <row r="207" spans="2:138" x14ac:dyDescent="0.25">
      <c r="B207" s="51">
        <v>98507</v>
      </c>
      <c r="C207" s="51"/>
      <c r="D207" s="181" t="s">
        <v>243</v>
      </c>
      <c r="E207" s="53">
        <f>_xll.OneStreamExcelAddIn.XFFunctions.XFGetCell("TRUE", "CONSOL", $D$3,"TOT_Entity","USD","Actual",$E$3,"PERIODIC",$B207,"TOPFLOW","TOP","TOP","top1",$C207,"top3","Open_Acute_DIV1","TOP5","TOP6","REPORTED","TOP8")</f>
        <v>2013978.1400000001</v>
      </c>
      <c r="F207" s="181"/>
      <c r="G207" s="181"/>
      <c r="H207" s="138"/>
      <c r="I207" s="41"/>
      <c r="J207" s="53">
        <f>_xll.OneStreamExcelAddIn.XFFunctions.XFGetCell("TRUE", "CONSOL", $D$3,"TOT_Entity","USD","Actual",$E$3,"YTD",$B207,"TOPFLOW","TOP","TOP","top1",$C207,"TOP3","Open_Acute_DIV1","TOP5","TOP6","REPORTED","TOP8")</f>
        <v>2013978.1400000001</v>
      </c>
      <c r="K207" s="181"/>
      <c r="L207" s="181"/>
      <c r="M207" s="138"/>
      <c r="N207" s="41"/>
      <c r="O207" s="53">
        <f>_xll.OneStreamExcelAddIn.XFFunctions.XFGetCell("TRUE", "CONSOL", $D$3,"TOT_Entity","USD","Actual",$F$3,"YTD",$B207,"TOPFLOW","TOP","TOP","top1",$C207,"TOP3","Open_Acute_DIV1","TOP5","TOP6","REPORTED","TOP8")</f>
        <v>0</v>
      </c>
      <c r="P207" s="181"/>
      <c r="Q207" s="138"/>
      <c r="R207" s="41"/>
      <c r="S207" s="53">
        <f>_xll.OneStreamExcelAddIn.XFFunctions.XFGetCell("TRUE", "CONSOL", $D$3,"TOT_Entity","USD","MIDFCST",$E$3,"MTD",$B207,"TOPFLOW","TOP","TOP","top1",$C207,"TOP3","Open_Acute_DIV1","TOP5","TOP6","REPORTED","TOP8")</f>
        <v>0</v>
      </c>
      <c r="T207" s="181"/>
      <c r="U207" s="138"/>
      <c r="V207" s="41"/>
      <c r="W207" s="42"/>
      <c r="X207" s="43"/>
      <c r="Y207" s="42"/>
      <c r="Z207" s="44"/>
      <c r="AA207" s="181"/>
      <c r="AB207" s="53">
        <f>_xll.OneStreamExcelAddIn.XFFunctions.XFGetCell("TRUE", "CONSOL", $D$3,"TOT_Entity","USD","Actual",[1]Setup!C4,"PERIODIC",$B207,"TOPFLOW","TOP","TOP","top1",$C207,"top3","Open_Acute_DIV1","TOP5","TOP6","REPORTED","TOP8")</f>
        <v>450108.62</v>
      </c>
      <c r="AC207" s="181"/>
      <c r="AD207" s="181"/>
      <c r="AE207" s="138"/>
      <c r="AG207" s="53">
        <f>_xll.OneStreamExcelAddIn.XFFunctions.XFGetCell("TRUE", "CONSOL", $D$3,"TOT_Entity","USD","Actual",[1]Setup!C5,"PERIODIC",$B207,"TOPFLOW","TOP","TOP","top1",$C207,"top3","Open_Acute_DIV1","TOP5","TOP6","REPORTED","TOP8")</f>
        <v>1151507.6100000001</v>
      </c>
      <c r="AH207" s="181"/>
      <c r="AI207" s="181"/>
      <c r="AJ207" s="138"/>
      <c r="AL207" s="53">
        <f>_xll.OneStreamExcelAddIn.XFFunctions.XFGetCell("TRUE", "CONSOL", $D$3,"TOT_Entity","USD","Actual",[1]Setup!C6,"PERIODIC",$B207,"TOPFLOW","TOP","TOP","top1",$C207,"top3","Open_Acute_DIV1","TOP5","TOP6","REPORTED","TOP8")</f>
        <v>1806273.8199999998</v>
      </c>
      <c r="AM207" s="181"/>
      <c r="AN207" s="181"/>
      <c r="AO207" s="138"/>
      <c r="AQ207" s="53">
        <f>_xll.OneStreamExcelAddIn.XFFunctions.XFGetCell("TRUE", "CONSOL", $D$3,"TOT_Entity","USD","Actual",[1]Setup!C7,"PERIODIC",$B207,"TOPFLOW","TOP","TOP","top1",$C207,"top3","Open_Acute_DIV1","TOP5","TOP6","REPORTED","TOP8")</f>
        <v>2013978.1400000001</v>
      </c>
      <c r="AR207" s="181"/>
      <c r="AS207" s="181"/>
      <c r="AT207" s="138"/>
      <c r="AV207" s="53">
        <f>_xll.OneStreamExcelAddIn.XFFunctions.XFGetCell("TRUE", "CONSOL", $D$3,"TOT_Entity","USD","Actual",[1]Setup!C8,"PERIODIC",$B207,"TOPFLOW","TOP","TOP","top1",$C207,"top3","Open_Acute_DIV1","TOP5","TOP6","REPORTED","TOP8")</f>
        <v>0</v>
      </c>
      <c r="AW207" s="181"/>
      <c r="AX207" s="181"/>
      <c r="AY207" s="138"/>
      <c r="BA207" s="53">
        <f>_xll.OneStreamExcelAddIn.XFFunctions.XFGetCell("TRUE", "CONSOL", $D$3,"TOT_Entity","USD","Actual",[1]Setup!C9,"PERIODIC",$B207,"TOPFLOW","TOP","TOP","top1",$C207,"top3","Open_Acute_DIV1","TOP5","TOP6","REPORTED","TOP8")</f>
        <v>0</v>
      </c>
      <c r="BB207" s="181"/>
      <c r="BC207" s="181"/>
      <c r="BD207" s="138"/>
      <c r="BF207" s="53">
        <f>_xll.OneStreamExcelAddIn.XFFunctions.XFGetCell("TRUE", "CONSOL", $D$3,"TOT_Entity","USD","Actual",[1]Setup!C10,"PERIODIC",$B207,"TOPFLOW","TOP","TOP","top1",$C207,"top3","Open_Acute_DIV1","TOP5","TOP6","REPORTED","TOP8")</f>
        <v>0</v>
      </c>
      <c r="BG207" s="181"/>
      <c r="BH207" s="181"/>
      <c r="BI207" s="138"/>
      <c r="BK207" s="53">
        <f>_xll.OneStreamExcelAddIn.XFFunctions.XFGetCell("TRUE", "CONSOL", $D$3,"TOT_Entity","USD","Actual",[1]Setup!C11,"PERIODIC",$B207,"TOPFLOW","TOP","TOP","top1",$C207,"top3","Open_Acute_DIV1","TOP5","TOP6","REPORTED","TOP8")</f>
        <v>0</v>
      </c>
      <c r="BL207" s="181"/>
      <c r="BM207" s="181"/>
      <c r="BN207" s="138"/>
      <c r="BP207" s="53">
        <f>_xll.OneStreamExcelAddIn.XFFunctions.XFGetCell("TRUE", "CONSOL", $D$3,"TOT_Entity","USD","Actual",[1]Setup!C12,"PERIODIC",$B207,"TOPFLOW","TOP","TOP","top1",$C207,"top3","Open_Acute_DIV1","TOP5","TOP6","REPORTED","TOP8")</f>
        <v>0</v>
      </c>
      <c r="BQ207" s="181"/>
      <c r="BR207" s="181"/>
      <c r="BS207" s="138"/>
      <c r="BU207" s="53">
        <f>_xll.OneStreamExcelAddIn.XFFunctions.XFGetCell("TRUE", "CONSOL", $D$3,"TOT_Entity","USD","Actual",[1]Setup!C13,"PERIODIC",$B207,"TOPFLOW","TOP","TOP","top1",$C207,"top3","Open_Acute_DIV1","TOP5","TOP6","REPORTED","TOP8")</f>
        <v>0</v>
      </c>
      <c r="BV207" s="181"/>
      <c r="BW207" s="181"/>
      <c r="BX207" s="138"/>
      <c r="BZ207" s="53">
        <f>_xll.OneStreamExcelAddIn.XFFunctions.XFGetCell("TRUE", "CONSOL", $D$3,"TOT_Entity","USD","Actual",[1]Setup!C14,"PERIODIC",$B207,"TOPFLOW","TOP","TOP","top1",$C207,"top3","Open_Acute_DIV1","TOP5","TOP6","REPORTED","TOP8")</f>
        <v>0</v>
      </c>
      <c r="CA207" s="181"/>
      <c r="CB207" s="181"/>
      <c r="CC207" s="138"/>
      <c r="CE207" s="53">
        <f>_xll.OneStreamExcelAddIn.XFFunctions.XFGetCell("TRUE", "CONSOL", $D$3,"TOT_Entity","USD","Actual",[1]Setup!C15,"PERIODIC",$B207,"TOPFLOW","TOP","TOP","top1",$C207,"top3","Open_Acute_DIV1","TOP5","TOP6","REPORTED","TOP8")</f>
        <v>0</v>
      </c>
      <c r="CF207" s="181"/>
      <c r="CG207" s="181"/>
      <c r="CH207" s="138"/>
      <c r="CI207" s="181"/>
      <c r="CJ207" s="53">
        <f>_xll.OneStreamExcelAddIn.XFFunctions.XFGetCell("TRUE", "CONSOL", $D$3,"TOT_Entity","USD","Actual",[1]Setup!C4,"PERIODIC",$B207,"TOPFLOW","TOP","TOP","top1",$C207,"top3","Open_Acute_DIV1","TOP5","TOP6","REPORTED","TOP8")</f>
        <v>450108.62</v>
      </c>
      <c r="CK207" s="53">
        <f>_xll.OneStreamExcelAddIn.XFFunctions.XFGetCell("TRUE", "CONSOL", $D$3,"TOT_Entity","USD","Actual",[1]Setup!C5,"PERIODIC",$B207,"TOPFLOW","TOP","TOP","top1",$C207,"top3","Open_Acute_DIV1","TOP5","TOP6","REPORTED","TOP8")</f>
        <v>1151507.6100000001</v>
      </c>
      <c r="CL207" s="53">
        <f>_xll.OneStreamExcelAddIn.XFFunctions.XFGetCell("TRUE", "CONSOL", $D$3,"TOT_Entity","USD","Actual",[1]Setup!C6,"PERIODIC",$B207,"TOPFLOW","TOP","TOP","top1",$C207,"top3","Open_Acute_DIV1","TOP5","TOP6","REPORTED","TOP8")</f>
        <v>1806273.8199999998</v>
      </c>
      <c r="CM207" s="53">
        <f>_xll.OneStreamExcelAddIn.XFFunctions.XFGetCell("TRUE", "CONSOL", $D$3,"TOT_Entity","USD","Actual",[1]Setup!C7,"PERIODIC",$B207,"TOPFLOW","TOP","TOP","top1",$C207,"top3","Open_Acute_DIV1","TOP5","TOP6","REPORTED","TOP8")</f>
        <v>2013978.1400000001</v>
      </c>
      <c r="CN207" s="53">
        <f>_xll.OneStreamExcelAddIn.XFFunctions.XFGetCell("TRUE", "CONSOL", $D$3,"TOT_Entity","USD","Actual",[1]Setup!C8,"PERIODIC",$B207,"TOPFLOW","TOP","TOP","top1",$C207,"top3","Open_Acute_DIV1","TOP5","TOP6","REPORTED","TOP8")</f>
        <v>0</v>
      </c>
      <c r="CO207" s="53">
        <f>_xll.OneStreamExcelAddIn.XFFunctions.XFGetCell("TRUE", "CONSOL", $D$3,"TOT_Entity","USD","Actual",[1]Setup!C9,"PERIODIC",$B207,"TOPFLOW","TOP","TOP","top1",$C207,"top3","Open_Acute_DIV1","TOP5","TOP6","REPORTED","TOP8")</f>
        <v>0</v>
      </c>
      <c r="CP207" s="53">
        <f>_xll.OneStreamExcelAddIn.XFFunctions.XFGetCell("TRUE", "CONSOL", $D$3,"TOT_Entity","USD","Actual",[1]Setup!C10,"PERIODIC",$B207,"TOPFLOW","TOP","TOP","top1",$C207,"top3","Open_Acute_DIV1","TOP5","TOP6","REPORTED","TOP8")</f>
        <v>0</v>
      </c>
      <c r="CQ207" s="53">
        <f>_xll.OneStreamExcelAddIn.XFFunctions.XFGetCell("TRUE", "CONSOL", $D$3,"TOT_Entity","USD","Actual",[1]Setup!C11,"PERIODIC",$B207,"TOPFLOW","TOP","TOP","top1",$C207,"top3","Open_Acute_DIV1","TOP5","TOP6","REPORTED","TOP8")</f>
        <v>0</v>
      </c>
      <c r="CR207" s="53">
        <f>_xll.OneStreamExcelAddIn.XFFunctions.XFGetCell("TRUE", "CONSOL", $D$3,"TOT_Entity","USD","Actual",[1]Setup!C12,"PERIODIC",$B207,"TOPFLOW","TOP","TOP","top1",$C207,"top3","Open_Acute_DIV1","TOP5","TOP6","REPORTED","TOP8")</f>
        <v>0</v>
      </c>
      <c r="CS207" s="53">
        <f>_xll.OneStreamExcelAddIn.XFFunctions.XFGetCell("TRUE", "CONSOL", $D$3,"TOT_Entity","USD","Actual",[1]Setup!C13,"PERIODIC",$B207,"TOPFLOW","TOP","TOP","top1",$C207,"top3","Open_Acute_DIV1","TOP5","TOP6","REPORTED","TOP8")</f>
        <v>0</v>
      </c>
      <c r="CT207" s="53">
        <f>_xll.OneStreamExcelAddIn.XFFunctions.XFGetCell("TRUE", "CONSOL", $D$3,"TOT_Entity","USD","Actual",[1]Setup!C14,"PERIODIC",$B207,"TOPFLOW","TOP","TOP","top1",$C207,"top3","Open_Acute_DIV1","TOP5","TOP6","REPORTED","TOP8")</f>
        <v>0</v>
      </c>
      <c r="CU207" s="53">
        <f>_xll.OneStreamExcelAddIn.XFFunctions.XFGetCell("TRUE", "CONSOL", $D$3,"TOT_Entity","USD","Actual",[1]Setup!C15,"PERIODIC",$B207,"TOPFLOW","TOP","TOP","top1",$C207,"top3","Open_Acute_DIV1","TOP5","TOP6","REPORTED","TOP8")</f>
        <v>0</v>
      </c>
      <c r="CV207" s="181"/>
      <c r="CW207" s="53">
        <f>_xll.OneStreamExcelAddIn.XFFunctions.XFGetCell("TRUE", "CONSOL", $D$3,"TOT_Entity","USD","Actual",[1]Setup!C17,"PERIODIC",$B207,"TOPFLOW","TOP","TOP","top1",$C207,"top3","Open_Acute_DIV1","TOP5","TOP6","REPORTED","TOP8")</f>
        <v>0</v>
      </c>
      <c r="CX207" s="53">
        <f>_xll.OneStreamExcelAddIn.XFFunctions.XFGetCell("TRUE", "CONSOL", $D$3,"TOT_Entity","USD","Actual",[1]Setup!C18,"PERIODIC",$B207,"TOPFLOW","TOP","TOP","top1",$C207,"top3","Open_Acute_DIV1","TOP5","TOP6","REPORTED","TOP8")</f>
        <v>0</v>
      </c>
      <c r="CY207" s="53">
        <f>_xll.OneStreamExcelAddIn.XFFunctions.XFGetCell("TRUE", "CONSOL", $D$3,"TOT_Entity","USD","Actual",[1]Setup!C19,"PERIODIC",$B207,"TOPFLOW","TOP","TOP","top1",$C207,"top3","Open_Acute_DIV1","TOP5","TOP6","REPORTED","TOP8")</f>
        <v>0</v>
      </c>
      <c r="CZ207" s="53">
        <f>_xll.OneStreamExcelAddIn.XFFunctions.XFGetCell("TRUE", "CONSOL", $D$3,"TOT_Entity","USD","Actual",[1]Setup!C20,"PERIODIC",$B207,"TOPFLOW","TOP","TOP","top1",$C207,"top3","Open_Acute_DIV1","TOP5","TOP6","REPORTED","TOP8")</f>
        <v>0</v>
      </c>
      <c r="DA207" s="53">
        <f>_xll.OneStreamExcelAddIn.XFFunctions.XFGetCell("TRUE", "CONSOL", $D$3,"TOT_Entity","USD","Actual",[1]Setup!C21,"PERIODIC",$B207,"TOPFLOW","TOP","TOP","top1",$C207,"top3","Open_Acute_DIV1","TOP5","TOP6","REPORTED","TOP8")</f>
        <v>0</v>
      </c>
      <c r="DB207" s="53">
        <f>_xll.OneStreamExcelAddIn.XFFunctions.XFGetCell("TRUE", "CONSOL", $D$3,"TOT_Entity","USD","Actual",[1]Setup!C22,"PERIODIC",$B207,"TOPFLOW","TOP","TOP","top1",$C207,"top3","Open_Acute_DIV1","TOP5","TOP6","REPORTED","TOP8")</f>
        <v>0</v>
      </c>
      <c r="DC207" s="53">
        <f>_xll.OneStreamExcelAddIn.XFFunctions.XFGetCell("TRUE", "CONSOL", $D$3,"TOT_Entity","USD","Actual",[1]Setup!C23,"PERIODIC",$B207,"TOPFLOW","TOP","TOP","top1",$C207,"top3","Open_Acute_DIV1","TOP5","TOP6","REPORTED","TOP8")</f>
        <v>350476.92</v>
      </c>
      <c r="DD207" s="53">
        <f>_xll.OneStreamExcelAddIn.XFFunctions.XFGetCell("TRUE", "CONSOL", $D$3,"TOT_Entity","USD","Actual",[1]Setup!C24,"PERIODIC",$B207,"TOPFLOW","TOP","TOP","top1",$C207,"top3","Open_Acute_DIV1","TOP5","TOP6","REPORTED","TOP8")</f>
        <v>558549.56000000006</v>
      </c>
      <c r="DE207" s="53">
        <f>_xll.OneStreamExcelAddIn.XFFunctions.XFGetCell("TRUE", "CONSOL", $D$3,"TOT_Entity","USD","Actual",[1]Setup!C25,"PERIODIC",$B207,"TOPFLOW","TOP","TOP","top1",$C207,"top3","Open_Acute_DIV1","TOP5","TOP6","REPORTED","TOP8")</f>
        <v>967711.6</v>
      </c>
      <c r="DF207" s="53">
        <f>_xll.OneStreamExcelAddIn.XFFunctions.XFGetCell("TRUE", "CONSOL", $D$3,"TOT_Entity","USD","Actual",[1]Setup!C26,"PERIODIC",$B207,"TOPFLOW","TOP","TOP","top1",$C207,"top3","Open_Acute_DIV1","TOP5","TOP6","REPORTED","TOP8")</f>
        <v>1524969.3699999999</v>
      </c>
      <c r="DG207" s="53">
        <f>_xll.OneStreamExcelAddIn.XFFunctions.XFGetCell("TRUE", "CONSOL", $D$3,"TOT_Entity","USD","Actual",[1]Setup!C27,"PERIODIC",$B207,"TOPFLOW","TOP","TOP","top1",$C207,"top3","Open_Acute_DIV1","TOP5","TOP6","REPORTED","TOP8")</f>
        <v>1925678.9</v>
      </c>
      <c r="DH207" s="53">
        <f>_xll.OneStreamExcelAddIn.XFFunctions.XFGetCell("TRUE", "CONSOL", $D$3,"TOT_Entity","USD","Actual",[1]Setup!C28,"PERIODIC",$B207,"TOPFLOW","TOP","TOP","top1",$C207,"top3","Open_Acute_DIV1","TOP5","TOP6","REPORTED","TOP8")</f>
        <v>2437991.59</v>
      </c>
      <c r="DI207" s="181"/>
      <c r="DJ207" s="53"/>
      <c r="DK207" s="53"/>
      <c r="DL207" s="53"/>
      <c r="DM207" s="53"/>
      <c r="DN207" s="53"/>
      <c r="DO207" s="53"/>
      <c r="DP207" s="53"/>
      <c r="DQ207" s="53"/>
      <c r="DR207" s="53"/>
      <c r="DS207" s="53"/>
      <c r="DT207" s="53"/>
      <c r="DU207" s="53"/>
      <c r="DV207" s="53"/>
      <c r="DW207" s="53"/>
      <c r="DX207" s="53"/>
      <c r="DY207" s="53"/>
      <c r="DZ207" s="53"/>
      <c r="EA207" s="53"/>
      <c r="EB207" s="53"/>
      <c r="EC207" s="53"/>
      <c r="ED207" s="53"/>
      <c r="EE207" s="53"/>
      <c r="EF207" s="53"/>
      <c r="EG207" s="53"/>
      <c r="EH207" s="53"/>
    </row>
    <row r="208" spans="2:138" outlineLevel="1" x14ac:dyDescent="0.25">
      <c r="B208" s="51"/>
      <c r="C208" s="51"/>
      <c r="D208" s="181" t="s">
        <v>244</v>
      </c>
      <c r="E208" s="138"/>
      <c r="F208" s="181"/>
      <c r="G208" s="181"/>
      <c r="H208" s="138"/>
      <c r="I208" s="3"/>
      <c r="J208" s="181"/>
      <c r="K208" s="181"/>
      <c r="L208" s="181"/>
      <c r="M208" s="138"/>
      <c r="N208" s="3"/>
      <c r="O208" s="181"/>
      <c r="P208" s="181"/>
      <c r="Q208" s="138"/>
      <c r="R208" s="3"/>
      <c r="S208" s="181"/>
      <c r="T208" s="181"/>
      <c r="U208" s="138"/>
      <c r="V208" s="3"/>
      <c r="W208" s="42"/>
      <c r="X208" s="43"/>
      <c r="Y208" s="42"/>
      <c r="Z208" s="44"/>
      <c r="AA208" s="138"/>
      <c r="AB208" s="138"/>
      <c r="AC208" s="181"/>
      <c r="AD208" s="181"/>
      <c r="AE208" s="138"/>
      <c r="AG208" s="138"/>
      <c r="AH208" s="181"/>
      <c r="AI208" s="181"/>
      <c r="AJ208" s="138"/>
      <c r="AL208" s="138"/>
      <c r="AM208" s="181"/>
      <c r="AN208" s="181">
        <f>AL208-AM208</f>
        <v>0</v>
      </c>
      <c r="AO208" s="138">
        <f>IFERROR((AL208/AM208)-1,0)</f>
        <v>0</v>
      </c>
      <c r="AQ208" s="138"/>
      <c r="AR208" s="181"/>
      <c r="AS208" s="181">
        <f>AQ208-AR208</f>
        <v>0</v>
      </c>
      <c r="AT208" s="138">
        <f>IFERROR((AQ208/AR208)-1,0)</f>
        <v>0</v>
      </c>
      <c r="AV208" s="138"/>
      <c r="AW208" s="181"/>
      <c r="AX208" s="181">
        <f>AV208-AW208</f>
        <v>0</v>
      </c>
      <c r="AY208" s="138">
        <f>IFERROR((AV208/AW208)-1,0)</f>
        <v>0</v>
      </c>
      <c r="BA208" s="138"/>
      <c r="BB208" s="181"/>
      <c r="BC208" s="181">
        <f>BA208-BB208</f>
        <v>0</v>
      </c>
      <c r="BD208" s="138">
        <f>IFERROR((BA208/BB208)-1,0)</f>
        <v>0</v>
      </c>
      <c r="BF208" s="138"/>
      <c r="BG208" s="181"/>
      <c r="BH208" s="181">
        <f>BF208-BG208</f>
        <v>0</v>
      </c>
      <c r="BI208" s="138">
        <f>IFERROR((BF208/BG208)-1,0)</f>
        <v>0</v>
      </c>
      <c r="BK208" s="138"/>
      <c r="BL208" s="181"/>
      <c r="BM208" s="181">
        <f>BK208-BL208</f>
        <v>0</v>
      </c>
      <c r="BN208" s="138">
        <f>IFERROR((BK208/BL208)-1,0)</f>
        <v>0</v>
      </c>
      <c r="BP208" s="138"/>
      <c r="BQ208" s="181"/>
      <c r="BR208" s="181">
        <f>BP208-BQ208</f>
        <v>0</v>
      </c>
      <c r="BS208" s="138">
        <f>IFERROR((BP208/BQ208)-1,0)</f>
        <v>0</v>
      </c>
      <c r="BU208" s="138"/>
      <c r="BV208" s="181"/>
      <c r="BW208" s="181">
        <f>BU208-BV208</f>
        <v>0</v>
      </c>
      <c r="BX208" s="138">
        <f>IFERROR((BU208/BV208)-1,0)</f>
        <v>0</v>
      </c>
      <c r="BZ208" s="138"/>
      <c r="CA208" s="181"/>
      <c r="CB208" s="181">
        <f>BZ208-CA208</f>
        <v>0</v>
      </c>
      <c r="CC208" s="138">
        <f>IFERROR((BZ208/CA208)-1,0)</f>
        <v>0</v>
      </c>
      <c r="CE208" s="138"/>
      <c r="CF208" s="181"/>
      <c r="CG208" s="181">
        <f>CE208-CF208</f>
        <v>0</v>
      </c>
      <c r="CH208" s="138">
        <f>IFERROR((CE208/CF208)-1,0)</f>
        <v>0</v>
      </c>
      <c r="CI208" s="181"/>
      <c r="CJ208" s="138"/>
      <c r="CK208" s="138"/>
      <c r="CL208" s="138"/>
      <c r="CM208" s="138"/>
      <c r="CN208" s="138"/>
      <c r="CO208" s="138"/>
      <c r="CP208" s="138"/>
      <c r="CQ208" s="138"/>
      <c r="CR208" s="138"/>
      <c r="CS208" s="138"/>
      <c r="CT208" s="138"/>
      <c r="CU208" s="138"/>
      <c r="CV208" s="181"/>
      <c r="CW208" s="138"/>
      <c r="CX208" s="138"/>
      <c r="CY208" s="138"/>
      <c r="CZ208" s="138"/>
      <c r="DA208" s="138"/>
      <c r="DB208" s="138"/>
      <c r="DC208" s="138"/>
      <c r="DD208" s="138"/>
      <c r="DE208" s="138"/>
      <c r="DF208" s="138"/>
      <c r="DG208" s="138"/>
      <c r="DH208" s="138"/>
      <c r="DI208" s="181"/>
      <c r="DJ208" s="138"/>
      <c r="DK208" s="138"/>
      <c r="DL208" s="138"/>
      <c r="DM208" s="138"/>
      <c r="DN208" s="138"/>
      <c r="DO208" s="138"/>
      <c r="DP208" s="138"/>
      <c r="DQ208" s="138"/>
      <c r="DR208" s="138"/>
      <c r="DS208" s="138"/>
      <c r="DT208" s="138"/>
      <c r="DU208" s="138"/>
      <c r="DV208" s="181"/>
      <c r="DW208" s="138"/>
      <c r="DX208" s="138"/>
      <c r="DY208" s="138"/>
      <c r="DZ208" s="138"/>
      <c r="EA208" s="138"/>
      <c r="EB208" s="138"/>
      <c r="EC208" s="138"/>
      <c r="ED208" s="138"/>
      <c r="EE208" s="138"/>
      <c r="EF208" s="138"/>
      <c r="EG208" s="138"/>
      <c r="EH208" s="138"/>
    </row>
    <row r="209" spans="2:138" x14ac:dyDescent="0.25">
      <c r="B209" s="51"/>
      <c r="C209" s="51"/>
      <c r="D209" s="181"/>
      <c r="E209" s="138"/>
      <c r="F209" s="181"/>
      <c r="G209" s="181"/>
      <c r="H209" s="138"/>
      <c r="I209" s="41"/>
      <c r="J209" s="181"/>
      <c r="K209" s="181"/>
      <c r="L209" s="181"/>
      <c r="M209" s="138"/>
      <c r="N209" s="41"/>
      <c r="O209" s="181"/>
      <c r="P209" s="181"/>
      <c r="Q209" s="138"/>
      <c r="R209" s="41"/>
      <c r="S209" s="181"/>
      <c r="T209" s="181"/>
      <c r="U209" s="138"/>
      <c r="V209" s="41"/>
      <c r="W209" s="48"/>
      <c r="X209" s="49"/>
      <c r="Y209" s="48"/>
      <c r="Z209" s="50"/>
      <c r="AA209" s="138"/>
      <c r="AB209" s="138"/>
      <c r="AC209" s="181"/>
      <c r="AD209" s="181"/>
      <c r="AE209" s="138"/>
      <c r="AG209" s="138"/>
      <c r="AH209" s="181"/>
      <c r="AI209" s="181"/>
      <c r="AJ209" s="138"/>
      <c r="AL209" s="138"/>
      <c r="AM209" s="181"/>
      <c r="AN209" s="181"/>
      <c r="AO209" s="138"/>
      <c r="AQ209" s="138"/>
      <c r="AR209" s="181"/>
      <c r="AS209" s="181"/>
      <c r="AT209" s="138"/>
      <c r="AV209" s="138"/>
      <c r="AW209" s="181"/>
      <c r="AX209" s="181"/>
      <c r="AY209" s="138"/>
      <c r="BA209" s="138"/>
      <c r="BB209" s="181"/>
      <c r="BC209" s="181"/>
      <c r="BD209" s="138"/>
      <c r="BF209" s="138"/>
      <c r="BG209" s="181"/>
      <c r="BH209" s="181"/>
      <c r="BI209" s="138"/>
      <c r="BK209" s="138"/>
      <c r="BL209" s="181"/>
      <c r="BM209" s="181"/>
      <c r="BN209" s="138"/>
      <c r="BP209" s="138"/>
      <c r="BQ209" s="181"/>
      <c r="BR209" s="181"/>
      <c r="BS209" s="138"/>
      <c r="BU209" s="138"/>
      <c r="BV209" s="181"/>
      <c r="BW209" s="181"/>
      <c r="BX209" s="138"/>
      <c r="BZ209" s="138"/>
      <c r="CA209" s="181"/>
      <c r="CB209" s="181"/>
      <c r="CC209" s="138"/>
      <c r="CE209" s="138"/>
      <c r="CF209" s="181"/>
      <c r="CG209" s="181"/>
      <c r="CH209" s="138"/>
      <c r="CI209" s="181"/>
      <c r="CJ209" s="138"/>
      <c r="CK209" s="138"/>
      <c r="CL209" s="138"/>
      <c r="CM209" s="138"/>
      <c r="CN209" s="138"/>
      <c r="CO209" s="138"/>
      <c r="CP209" s="138"/>
      <c r="CQ209" s="138"/>
      <c r="CR209" s="138"/>
      <c r="CS209" s="138"/>
      <c r="CT209" s="138"/>
      <c r="CU209" s="138"/>
      <c r="CV209" s="181"/>
      <c r="CW209" s="138"/>
      <c r="CX209" s="138"/>
      <c r="CY209" s="138"/>
      <c r="CZ209" s="138"/>
      <c r="DA209" s="138"/>
      <c r="DB209" s="138"/>
      <c r="DC209" s="138"/>
      <c r="DD209" s="138"/>
      <c r="DE209" s="138"/>
      <c r="DF209" s="138"/>
      <c r="DG209" s="138"/>
      <c r="DH209" s="138"/>
      <c r="DI209" s="181"/>
      <c r="DJ209" s="138"/>
      <c r="DK209" s="138"/>
      <c r="DL209" s="138"/>
      <c r="DM209" s="138"/>
      <c r="DN209" s="138"/>
      <c r="DO209" s="138"/>
      <c r="DP209" s="138"/>
      <c r="DQ209" s="138"/>
      <c r="DR209" s="138"/>
      <c r="DS209" s="138"/>
      <c r="DT209" s="138"/>
      <c r="DU209" s="138"/>
      <c r="DV209" s="181"/>
      <c r="DW209" s="138"/>
      <c r="DX209" s="138"/>
      <c r="DY209" s="138"/>
      <c r="DZ209" s="138"/>
      <c r="EA209" s="138"/>
      <c r="EB209" s="138"/>
      <c r="EC209" s="138"/>
      <c r="ED209" s="138"/>
      <c r="EE209" s="138"/>
      <c r="EF209" s="138"/>
      <c r="EG209" s="138"/>
      <c r="EH209" s="138"/>
    </row>
    <row r="210" spans="2:138" x14ac:dyDescent="0.25">
      <c r="B210" s="51"/>
      <c r="C210" s="51"/>
      <c r="D210" s="137" t="s">
        <v>245</v>
      </c>
      <c r="H210" s="138"/>
      <c r="I210" s="41"/>
      <c r="N210" s="41"/>
      <c r="R210" s="41"/>
      <c r="U210" s="7"/>
      <c r="V210" s="41"/>
      <c r="W210" s="48"/>
      <c r="X210" s="49"/>
      <c r="Y210" s="48"/>
      <c r="Z210" s="50"/>
      <c r="AA210" s="7"/>
      <c r="AE210" s="7"/>
      <c r="AJ210" s="7"/>
      <c r="AO210" s="7"/>
      <c r="AT210" s="7"/>
      <c r="AY210" s="7"/>
      <c r="BD210" s="7"/>
      <c r="BI210" s="7"/>
      <c r="BN210" s="7"/>
      <c r="BS210" s="7"/>
      <c r="BX210" s="7"/>
      <c r="CC210" s="7"/>
      <c r="CH210" s="7"/>
    </row>
    <row r="211" spans="2:138" x14ac:dyDescent="0.25">
      <c r="B211" s="51"/>
      <c r="C211" s="51"/>
      <c r="D211" t="s">
        <v>246</v>
      </c>
      <c r="E211" s="55">
        <f t="shared" ref="E211:F225" si="555">IFERROR(E788/E$6,0)</f>
        <v>6.3796477495107626E-2</v>
      </c>
      <c r="F211" s="55">
        <f t="shared" si="555"/>
        <v>7.7507002801120453E-2</v>
      </c>
      <c r="H211" s="55">
        <f t="shared" ref="H211:H225" si="556">E211-F211</f>
        <v>-1.3710525306012827E-2</v>
      </c>
      <c r="I211" s="41"/>
      <c r="J211" s="40">
        <f t="shared" ref="J211:K225" si="557">IFERROR(J788/J$6,0)</f>
        <v>5.9044500096320555E-2</v>
      </c>
      <c r="K211" s="40">
        <f t="shared" si="557"/>
        <v>4.6967515522361204E-2</v>
      </c>
      <c r="M211" s="40">
        <f t="shared" ref="M211:M225" si="558">J211-K211</f>
        <v>1.2076984573959351E-2</v>
      </c>
      <c r="N211" s="41"/>
      <c r="O211" s="40">
        <f t="shared" ref="O211:O225" si="559">IFERROR(O788/O$6,0)</f>
        <v>4.3471617388646952E-2</v>
      </c>
      <c r="Q211" s="40">
        <f>J211-O211</f>
        <v>1.5572882707673603E-2</v>
      </c>
      <c r="R211" s="41"/>
      <c r="S211" s="40">
        <f t="shared" ref="S211:S225" si="560">IFERROR(S788/S$6,0)</f>
        <v>0</v>
      </c>
      <c r="U211" s="40">
        <f>E211-S211</f>
        <v>6.3796477495107626E-2</v>
      </c>
      <c r="V211" s="41"/>
      <c r="W211" s="42"/>
      <c r="X211" s="43"/>
      <c r="Y211" s="42"/>
      <c r="Z211" s="44"/>
      <c r="AB211" s="40">
        <f t="shared" ref="AB211:AC225" si="561">IFERROR(AB788/AB$6,0)</f>
        <v>5.9012444801284626E-2</v>
      </c>
      <c r="AC211" s="40">
        <f t="shared" si="561"/>
        <v>1.4110829409634191E-2</v>
      </c>
      <c r="AE211" s="40">
        <f t="shared" ref="AE211:AE225" si="562">AB211-AC211</f>
        <v>4.4901615391650433E-2</v>
      </c>
      <c r="AG211" s="40">
        <f t="shared" ref="AG211:AH225" si="563">IFERROR(AG788/AG$6,0)</f>
        <v>5.4235946159936661E-2</v>
      </c>
      <c r="AH211" s="40">
        <f t="shared" si="563"/>
        <v>3.439405487804878E-2</v>
      </c>
      <c r="AJ211" s="40">
        <f t="shared" ref="AJ211:AJ225" si="564">AG211-AH211</f>
        <v>1.9841891281887881E-2</v>
      </c>
      <c r="AL211" s="40">
        <f t="shared" ref="AL211:AM225" si="565">IFERROR(AL788/AL$6,0)</f>
        <v>5.9074733096085408E-2</v>
      </c>
      <c r="AM211" s="40">
        <f t="shared" si="565"/>
        <v>5.9672701949860719E-2</v>
      </c>
      <c r="AO211" s="40">
        <f t="shared" ref="AO211:AO225" si="566">AL211-AM211</f>
        <v>-5.9796885377531167E-4</v>
      </c>
      <c r="AQ211" s="40">
        <f t="shared" ref="AQ211:AR225" si="567">IFERROR(AQ788/AQ$6,0)</f>
        <v>6.3796477495107626E-2</v>
      </c>
      <c r="AR211" s="40">
        <f t="shared" si="567"/>
        <v>7.7507002801120453E-2</v>
      </c>
      <c r="AT211" s="40">
        <f t="shared" ref="AT211:AT225" si="568">AQ211-AR211</f>
        <v>-1.3710525306012827E-2</v>
      </c>
      <c r="AV211" s="40">
        <f t="shared" ref="AV211:AW225" si="569">IFERROR(AV788/AV$6,0)</f>
        <v>5.9044500096320555E-2</v>
      </c>
      <c r="AW211" s="40">
        <f t="shared" si="569"/>
        <v>7.5746809244567087E-2</v>
      </c>
      <c r="AY211" s="40">
        <f t="shared" ref="AY211:AY225" si="570">AV211-AW211</f>
        <v>-1.6702309148246532E-2</v>
      </c>
      <c r="BA211" s="40">
        <f t="shared" ref="BA211:BB225" si="571">IFERROR(BA788/BA$6,0)</f>
        <v>0</v>
      </c>
      <c r="BB211" s="40">
        <f t="shared" si="571"/>
        <v>5.3111189056471407E-2</v>
      </c>
      <c r="BD211" s="40">
        <f t="shared" ref="BD211:BD225" si="572">BA211-BB211</f>
        <v>-5.3111189056471407E-2</v>
      </c>
      <c r="BF211" s="40">
        <f t="shared" ref="BF211:BG225" si="573">IFERROR(BF788/BF$6,0)</f>
        <v>0</v>
      </c>
      <c r="BG211" s="40">
        <f t="shared" si="573"/>
        <v>5.8216759002770083E-2</v>
      </c>
      <c r="BI211" s="40">
        <f t="shared" ref="BI211:BI225" si="574">BF211-BG211</f>
        <v>-5.8216759002770083E-2</v>
      </c>
      <c r="BK211" s="40">
        <f t="shared" ref="BK211:BL225" si="575">IFERROR(BK788/BK$6,0)</f>
        <v>0</v>
      </c>
      <c r="BL211" s="40">
        <f t="shared" si="575"/>
        <v>5.4587221823402733E-2</v>
      </c>
      <c r="BN211" s="40">
        <f t="shared" ref="BN211:BN225" si="576">BK211-BL211</f>
        <v>-5.4587221823402733E-2</v>
      </c>
      <c r="BP211" s="40">
        <f t="shared" ref="BP211:BQ225" si="577">IFERROR(BP788/BP$6,0)</f>
        <v>0</v>
      </c>
      <c r="BQ211" s="40">
        <f t="shared" si="577"/>
        <v>4.8488825824760551E-2</v>
      </c>
      <c r="BS211" s="40">
        <f t="shared" ref="BS211:BS225" si="578">BP211-BQ211</f>
        <v>-4.8488825824760551E-2</v>
      </c>
      <c r="BU211" s="40">
        <f t="shared" ref="BU211:BV225" si="579">IFERROR(BU788/BU$6,0)</f>
        <v>0</v>
      </c>
      <c r="BV211" s="40">
        <f t="shared" si="579"/>
        <v>8.4685908319185058E-2</v>
      </c>
      <c r="BX211" s="40">
        <f t="shared" ref="BX211:BX225" si="580">BU211-BV211</f>
        <v>-8.4685908319185058E-2</v>
      </c>
      <c r="BZ211" s="40">
        <f t="shared" ref="BZ211:CA225" si="581">IFERROR(BZ788/BZ$6,0)</f>
        <v>0</v>
      </c>
      <c r="CA211" s="40">
        <f t="shared" si="581"/>
        <v>8.1103498016588532E-2</v>
      </c>
      <c r="CC211" s="40">
        <f t="shared" ref="CC211:CC225" si="582">BZ211-CA211</f>
        <v>-8.1103498016588532E-2</v>
      </c>
      <c r="CE211" s="40">
        <f t="shared" ref="CE211:CF225" si="583">IFERROR(CE788/CE$6,0)</f>
        <v>0</v>
      </c>
      <c r="CF211" s="40">
        <f t="shared" si="583"/>
        <v>4.2049209138840069E-2</v>
      </c>
      <c r="CH211" s="40">
        <f t="shared" ref="CH211:CH225" si="584">CE211-CF211</f>
        <v>-4.2049209138840069E-2</v>
      </c>
      <c r="CI211" s="40"/>
      <c r="CJ211" s="40">
        <f t="shared" ref="CJ211:CU225" si="585">IFERROR(CJ788/CJ$6,0)</f>
        <v>5.9012444801284626E-2</v>
      </c>
      <c r="CK211" s="40">
        <f t="shared" si="585"/>
        <v>5.4235946159936661E-2</v>
      </c>
      <c r="CL211" s="40">
        <f t="shared" si="585"/>
        <v>5.9074733096085408E-2</v>
      </c>
      <c r="CM211" s="40">
        <f t="shared" si="585"/>
        <v>6.3796477495107626E-2</v>
      </c>
      <c r="CN211" s="40">
        <f t="shared" si="585"/>
        <v>5.9044500096320555E-2</v>
      </c>
      <c r="CO211" s="40">
        <f t="shared" si="585"/>
        <v>0</v>
      </c>
      <c r="CP211" s="40">
        <f t="shared" si="585"/>
        <v>0</v>
      </c>
      <c r="CQ211" s="40">
        <f t="shared" si="585"/>
        <v>0</v>
      </c>
      <c r="CR211" s="40">
        <f t="shared" si="585"/>
        <v>0</v>
      </c>
      <c r="CS211" s="40">
        <f t="shared" si="585"/>
        <v>0</v>
      </c>
      <c r="CT211" s="40">
        <f t="shared" si="585"/>
        <v>0</v>
      </c>
      <c r="CU211" s="40">
        <f t="shared" si="585"/>
        <v>0</v>
      </c>
      <c r="CV211" s="40"/>
      <c r="CW211" s="40">
        <f t="shared" ref="CW211:DH225" si="586">IFERROR(CW788/CW$6,0)</f>
        <v>2.8498238872878643E-2</v>
      </c>
      <c r="CX211" s="40">
        <f t="shared" si="586"/>
        <v>3.0779305828421741E-2</v>
      </c>
      <c r="CY211" s="40">
        <f t="shared" si="586"/>
        <v>4.4564291796764119E-2</v>
      </c>
      <c r="CZ211" s="40">
        <f t="shared" si="586"/>
        <v>6.7571555030982597E-2</v>
      </c>
      <c r="DA211" s="40">
        <f t="shared" si="586"/>
        <v>7.0323898453457837E-2</v>
      </c>
      <c r="DB211" s="40">
        <f t="shared" si="586"/>
        <v>4.9378783051927368E-2</v>
      </c>
      <c r="DC211" s="40">
        <f t="shared" si="586"/>
        <v>5.3223140495867766E-2</v>
      </c>
      <c r="DD211" s="40">
        <f t="shared" si="586"/>
        <v>5.0978943479867013E-2</v>
      </c>
      <c r="DE211" s="40">
        <f t="shared" si="586"/>
        <v>7.0802919708029197E-2</v>
      </c>
      <c r="DF211" s="40">
        <f t="shared" si="586"/>
        <v>7.3857780831329434E-2</v>
      </c>
      <c r="DG211" s="40">
        <f t="shared" si="586"/>
        <v>5.0283553875236295E-2</v>
      </c>
      <c r="DH211" s="40">
        <f t="shared" si="586"/>
        <v>7.2262118491921004E-2</v>
      </c>
      <c r="DI211" s="82"/>
      <c r="DJ211" s="40">
        <f t="shared" ref="DJ211:DU225" si="587">IFERROR(DJ788/DJ$6,0)</f>
        <v>1.4110829409634191E-2</v>
      </c>
      <c r="DK211" s="40">
        <f t="shared" si="587"/>
        <v>3.439405487804878E-2</v>
      </c>
      <c r="DL211" s="40">
        <f t="shared" si="587"/>
        <v>5.9672701949860719E-2</v>
      </c>
      <c r="DM211" s="40">
        <f t="shared" si="587"/>
        <v>7.7507002801120453E-2</v>
      </c>
      <c r="DN211" s="40">
        <f t="shared" si="587"/>
        <v>7.5746809244567087E-2</v>
      </c>
      <c r="DO211" s="40">
        <f t="shared" si="587"/>
        <v>5.3111189056471407E-2</v>
      </c>
      <c r="DP211" s="40">
        <f t="shared" si="587"/>
        <v>5.8216759002770083E-2</v>
      </c>
      <c r="DQ211" s="40">
        <f t="shared" si="587"/>
        <v>5.4587221823402733E-2</v>
      </c>
      <c r="DR211" s="40">
        <f t="shared" si="587"/>
        <v>4.8488825824760551E-2</v>
      </c>
      <c r="DS211" s="40">
        <f t="shared" si="587"/>
        <v>8.4685908319185058E-2</v>
      </c>
      <c r="DT211" s="40">
        <f t="shared" si="587"/>
        <v>8.1103498016588532E-2</v>
      </c>
      <c r="DU211" s="40">
        <f t="shared" si="587"/>
        <v>4.2049209138840069E-2</v>
      </c>
      <c r="DV211" s="82"/>
      <c r="DW211" s="40">
        <f t="shared" ref="DW211:EH225" si="588">IFERROR(DW788/DW$6,0)</f>
        <v>3.6252723426081546E-2</v>
      </c>
      <c r="DX211" s="40">
        <f t="shared" si="588"/>
        <v>4.3753694581280783E-2</v>
      </c>
      <c r="DY211" s="40">
        <f t="shared" si="588"/>
        <v>5.1705244689715796E-2</v>
      </c>
      <c r="DZ211" s="40">
        <f t="shared" si="588"/>
        <v>5.3837072157024796E-2</v>
      </c>
      <c r="EA211" s="40">
        <f t="shared" si="588"/>
        <v>4.801605515682339E-2</v>
      </c>
      <c r="EB211" s="40">
        <f t="shared" si="588"/>
        <v>3.1257557283857318E-2</v>
      </c>
      <c r="EC211" s="40">
        <f t="shared" si="588"/>
        <v>3.3465517163505751E-2</v>
      </c>
      <c r="ED211" s="40">
        <f t="shared" si="588"/>
        <v>3.9435044416117004E-2</v>
      </c>
      <c r="EE211" s="40">
        <f t="shared" si="588"/>
        <v>5.5366906544460436E-2</v>
      </c>
      <c r="EF211" s="40">
        <f t="shared" si="588"/>
        <v>6.3086919011261913E-2</v>
      </c>
      <c r="EG211" s="40">
        <f t="shared" si="588"/>
        <v>5.9468019646371467E-2</v>
      </c>
      <c r="EH211" s="40">
        <f t="shared" si="588"/>
        <v>5.7030778601086303E-2</v>
      </c>
    </row>
    <row r="212" spans="2:138" x14ac:dyDescent="0.25">
      <c r="B212" s="51"/>
      <c r="C212" s="51"/>
      <c r="D212" t="s">
        <v>247</v>
      </c>
      <c r="E212" s="55">
        <f t="shared" si="555"/>
        <v>0.19099804305283757</v>
      </c>
      <c r="F212" s="55">
        <f t="shared" si="555"/>
        <v>0.19173319327731095</v>
      </c>
      <c r="H212" s="55">
        <f t="shared" si="556"/>
        <v>-7.351502244733743E-4</v>
      </c>
      <c r="I212" s="41"/>
      <c r="J212" s="40">
        <f t="shared" si="557"/>
        <v>0.16904257368522443</v>
      </c>
      <c r="K212" s="40">
        <f t="shared" si="557"/>
        <v>0.17537478628633132</v>
      </c>
      <c r="M212" s="40">
        <f t="shared" si="558"/>
        <v>-6.3322126011068902E-3</v>
      </c>
      <c r="N212" s="41"/>
      <c r="O212" s="40">
        <f t="shared" si="559"/>
        <v>0.14943845977538392</v>
      </c>
      <c r="Q212" s="40">
        <f t="shared" ref="Q212:Q225" si="589">J212-O212</f>
        <v>1.9604113909840515E-2</v>
      </c>
      <c r="R212" s="41"/>
      <c r="S212" s="40">
        <f t="shared" si="560"/>
        <v>0</v>
      </c>
      <c r="U212" s="40">
        <f t="shared" ref="U212:U226" si="590">E212-S212</f>
        <v>0.19099804305283757</v>
      </c>
      <c r="V212" s="41"/>
      <c r="W212" s="42"/>
      <c r="X212" s="43"/>
      <c r="Y212" s="42"/>
      <c r="Z212" s="44"/>
      <c r="AB212" s="40">
        <f t="shared" si="561"/>
        <v>0.15094339622641509</v>
      </c>
      <c r="AC212" s="40">
        <f t="shared" si="561"/>
        <v>0.12414342629482071</v>
      </c>
      <c r="AE212" s="40">
        <f t="shared" si="562"/>
        <v>2.6799969931594378E-2</v>
      </c>
      <c r="AG212" s="40">
        <f t="shared" si="563"/>
        <v>0.1547901821060966</v>
      </c>
      <c r="AH212" s="40">
        <f t="shared" si="563"/>
        <v>0.18026295731707317</v>
      </c>
      <c r="AJ212" s="40">
        <f t="shared" si="564"/>
        <v>-2.5472775210976573E-2</v>
      </c>
      <c r="AL212" s="40">
        <f t="shared" si="565"/>
        <v>0.17793594306049823</v>
      </c>
      <c r="AM212" s="40">
        <f t="shared" si="565"/>
        <v>0.20389275766016715</v>
      </c>
      <c r="AO212" s="40">
        <f t="shared" si="566"/>
        <v>-2.595681459966892E-2</v>
      </c>
      <c r="AQ212" s="40">
        <f t="shared" si="567"/>
        <v>0.19099804305283757</v>
      </c>
      <c r="AR212" s="40">
        <f t="shared" si="567"/>
        <v>0.19173319327731095</v>
      </c>
      <c r="AT212" s="40">
        <f t="shared" si="568"/>
        <v>-7.351502244733743E-4</v>
      </c>
      <c r="AV212" s="40">
        <f t="shared" si="569"/>
        <v>0.16904257368522443</v>
      </c>
      <c r="AW212" s="40">
        <f t="shared" si="569"/>
        <v>0.19090031045187994</v>
      </c>
      <c r="AY212" s="40">
        <f t="shared" si="570"/>
        <v>-2.1857736766655506E-2</v>
      </c>
      <c r="BA212" s="40">
        <f t="shared" si="571"/>
        <v>0</v>
      </c>
      <c r="BB212" s="40">
        <f t="shared" si="571"/>
        <v>0.16652051911609961</v>
      </c>
      <c r="BD212" s="40">
        <f t="shared" si="572"/>
        <v>-0.16652051911609961</v>
      </c>
      <c r="BF212" s="40">
        <f t="shared" si="573"/>
        <v>0</v>
      </c>
      <c r="BG212" s="40">
        <f t="shared" si="573"/>
        <v>0.19319598337950139</v>
      </c>
      <c r="BI212" s="40">
        <f t="shared" si="574"/>
        <v>-0.19319598337950139</v>
      </c>
      <c r="BK212" s="40">
        <f t="shared" si="575"/>
        <v>0</v>
      </c>
      <c r="BL212" s="40">
        <f t="shared" si="575"/>
        <v>0.19362167982770995</v>
      </c>
      <c r="BN212" s="40">
        <f t="shared" si="576"/>
        <v>-0.19362167982770995</v>
      </c>
      <c r="BP212" s="40">
        <f t="shared" si="577"/>
        <v>0</v>
      </c>
      <c r="BQ212" s="40">
        <f t="shared" si="577"/>
        <v>0.16696346222064562</v>
      </c>
      <c r="BS212" s="40">
        <f t="shared" si="578"/>
        <v>-0.16696346222064562</v>
      </c>
      <c r="BU212" s="40">
        <f t="shared" si="579"/>
        <v>0</v>
      </c>
      <c r="BV212" s="40">
        <f t="shared" si="579"/>
        <v>0.16956876061120543</v>
      </c>
      <c r="BX212" s="40">
        <f t="shared" si="580"/>
        <v>-0.16956876061120543</v>
      </c>
      <c r="BZ212" s="40">
        <f t="shared" si="581"/>
        <v>0</v>
      </c>
      <c r="CA212" s="40">
        <f t="shared" si="581"/>
        <v>0.15637576631806707</v>
      </c>
      <c r="CC212" s="40">
        <f t="shared" si="582"/>
        <v>-0.15637576631806707</v>
      </c>
      <c r="CE212" s="40">
        <f t="shared" si="583"/>
        <v>0</v>
      </c>
      <c r="CF212" s="40">
        <f t="shared" si="583"/>
        <v>0.142713532513181</v>
      </c>
      <c r="CH212" s="40">
        <f t="shared" si="584"/>
        <v>-0.142713532513181</v>
      </c>
      <c r="CI212" s="40"/>
      <c r="CJ212" s="40">
        <f t="shared" si="585"/>
        <v>0.15094339622641509</v>
      </c>
      <c r="CK212" s="40">
        <f t="shared" si="585"/>
        <v>0.1547901821060966</v>
      </c>
      <c r="CL212" s="40">
        <f t="shared" si="585"/>
        <v>0.17793594306049823</v>
      </c>
      <c r="CM212" s="40">
        <f t="shared" si="585"/>
        <v>0.19099804305283757</v>
      </c>
      <c r="CN212" s="40">
        <f t="shared" si="585"/>
        <v>0.16904257368522443</v>
      </c>
      <c r="CO212" s="40">
        <f t="shared" si="585"/>
        <v>0</v>
      </c>
      <c r="CP212" s="40">
        <f t="shared" si="585"/>
        <v>0</v>
      </c>
      <c r="CQ212" s="40">
        <f t="shared" si="585"/>
        <v>0</v>
      </c>
      <c r="CR212" s="40">
        <f t="shared" si="585"/>
        <v>0</v>
      </c>
      <c r="CS212" s="40">
        <f t="shared" si="585"/>
        <v>0</v>
      </c>
      <c r="CT212" s="40">
        <f t="shared" si="585"/>
        <v>0</v>
      </c>
      <c r="CU212" s="40">
        <f t="shared" si="585"/>
        <v>0</v>
      </c>
      <c r="CV212" s="40"/>
      <c r="CW212" s="40">
        <f t="shared" si="586"/>
        <v>0.13544668587896252</v>
      </c>
      <c r="CX212" s="40">
        <f t="shared" si="586"/>
        <v>0.14702030124426982</v>
      </c>
      <c r="CY212" s="40">
        <f t="shared" si="586"/>
        <v>0.15782003973885891</v>
      </c>
      <c r="CZ212" s="40">
        <f t="shared" si="586"/>
        <v>0.15579817055178519</v>
      </c>
      <c r="DA212" s="40">
        <f t="shared" si="586"/>
        <v>0.16049022468631455</v>
      </c>
      <c r="DB212" s="40">
        <f t="shared" si="586"/>
        <v>0.1474992035680153</v>
      </c>
      <c r="DC212" s="40">
        <f t="shared" si="586"/>
        <v>0.18247933884297521</v>
      </c>
      <c r="DD212" s="40">
        <f t="shared" si="586"/>
        <v>0.18396749168821575</v>
      </c>
      <c r="DE212" s="40">
        <f t="shared" si="586"/>
        <v>0.12773722627737227</v>
      </c>
      <c r="DF212" s="40">
        <f t="shared" si="586"/>
        <v>0.12504294057025078</v>
      </c>
      <c r="DG212" s="40">
        <f t="shared" si="586"/>
        <v>0.14480151228733459</v>
      </c>
      <c r="DH212" s="40">
        <f t="shared" si="586"/>
        <v>0.19524236983842011</v>
      </c>
      <c r="DI212" s="82"/>
      <c r="DJ212" s="40">
        <f t="shared" si="587"/>
        <v>0.12414342629482071</v>
      </c>
      <c r="DK212" s="40">
        <f t="shared" si="587"/>
        <v>0.18026295731707317</v>
      </c>
      <c r="DL212" s="40">
        <f t="shared" si="587"/>
        <v>0.20389275766016715</v>
      </c>
      <c r="DM212" s="40">
        <f t="shared" si="587"/>
        <v>0.19173319327731095</v>
      </c>
      <c r="DN212" s="40">
        <f t="shared" si="587"/>
        <v>0.19090031045187994</v>
      </c>
      <c r="DO212" s="40">
        <f t="shared" si="587"/>
        <v>0.16652051911609961</v>
      </c>
      <c r="DP212" s="40">
        <f t="shared" si="587"/>
        <v>0.19319598337950139</v>
      </c>
      <c r="DQ212" s="40">
        <f t="shared" si="587"/>
        <v>0.19362167982770995</v>
      </c>
      <c r="DR212" s="40">
        <f t="shared" si="587"/>
        <v>0.16696346222064562</v>
      </c>
      <c r="DS212" s="40">
        <f t="shared" si="587"/>
        <v>0.16956876061120543</v>
      </c>
      <c r="DT212" s="40">
        <f t="shared" si="587"/>
        <v>0.15637576631806707</v>
      </c>
      <c r="DU212" s="40">
        <f t="shared" si="587"/>
        <v>0.142713532513181</v>
      </c>
      <c r="DV212" s="82"/>
      <c r="DW212" s="40">
        <f t="shared" si="588"/>
        <v>0.11048863977777779</v>
      </c>
      <c r="DX212" s="40">
        <f t="shared" si="588"/>
        <v>0.12216748777569787</v>
      </c>
      <c r="DY212" s="40">
        <f t="shared" si="588"/>
        <v>0.10723703496073836</v>
      </c>
      <c r="DZ212" s="40">
        <f t="shared" si="588"/>
        <v>0.12160566704102715</v>
      </c>
      <c r="EA212" s="40">
        <f t="shared" si="588"/>
        <v>0.1138188075834289</v>
      </c>
      <c r="EB212" s="40">
        <f t="shared" si="588"/>
        <v>0.1360338573461306</v>
      </c>
      <c r="EC212" s="40">
        <f t="shared" si="588"/>
        <v>0.19166666660114942</v>
      </c>
      <c r="ED212" s="40">
        <f t="shared" si="588"/>
        <v>0.16260395743275022</v>
      </c>
      <c r="EE212" s="40">
        <f t="shared" si="588"/>
        <v>0.13496402863424461</v>
      </c>
      <c r="EF212" s="40">
        <f t="shared" si="588"/>
        <v>0.11030898070603522</v>
      </c>
      <c r="EG212" s="40">
        <f t="shared" si="588"/>
        <v>0.11039360385024601</v>
      </c>
      <c r="EH212" s="40">
        <f t="shared" si="588"/>
        <v>0.10802655406216052</v>
      </c>
    </row>
    <row r="213" spans="2:138" x14ac:dyDescent="0.25">
      <c r="B213" s="51"/>
      <c r="C213" s="51"/>
      <c r="D213" t="s">
        <v>248</v>
      </c>
      <c r="E213" s="55">
        <f t="shared" si="555"/>
        <v>0</v>
      </c>
      <c r="F213" s="55">
        <f t="shared" si="555"/>
        <v>4.0091036414565823E-3</v>
      </c>
      <c r="H213" s="55">
        <f t="shared" si="556"/>
        <v>-4.0091036414565823E-3</v>
      </c>
      <c r="I213" s="41"/>
      <c r="J213" s="40">
        <f t="shared" si="557"/>
        <v>0</v>
      </c>
      <c r="K213" s="40">
        <f t="shared" si="557"/>
        <v>1.8509853324934762E-3</v>
      </c>
      <c r="M213" s="40">
        <f t="shared" si="558"/>
        <v>-1.8509853324934762E-3</v>
      </c>
      <c r="N213" s="41"/>
      <c r="O213" s="40">
        <f t="shared" si="559"/>
        <v>1.2224004889601957E-3</v>
      </c>
      <c r="Q213" s="40">
        <f t="shared" si="589"/>
        <v>-1.2224004889601957E-3</v>
      </c>
      <c r="R213" s="41"/>
      <c r="S213" s="40">
        <f t="shared" si="560"/>
        <v>0</v>
      </c>
      <c r="U213" s="40">
        <f t="shared" si="590"/>
        <v>0</v>
      </c>
      <c r="V213" s="41"/>
      <c r="W213" s="42"/>
      <c r="X213" s="43"/>
      <c r="Y213" s="42"/>
      <c r="Z213" s="44"/>
      <c r="AB213" s="40">
        <f t="shared" si="561"/>
        <v>0</v>
      </c>
      <c r="AC213" s="40">
        <f t="shared" si="561"/>
        <v>0</v>
      </c>
      <c r="AE213" s="40">
        <f t="shared" si="562"/>
        <v>0</v>
      </c>
      <c r="AG213" s="40">
        <f t="shared" si="563"/>
        <v>0</v>
      </c>
      <c r="AH213" s="40">
        <f t="shared" si="563"/>
        <v>3.4756097560975606E-3</v>
      </c>
      <c r="AJ213" s="40">
        <f t="shared" si="564"/>
        <v>-3.4756097560975606E-3</v>
      </c>
      <c r="AL213" s="40">
        <f t="shared" si="565"/>
        <v>0</v>
      </c>
      <c r="AM213" s="40">
        <f t="shared" si="565"/>
        <v>0</v>
      </c>
      <c r="AO213" s="40">
        <f t="shared" si="566"/>
        <v>0</v>
      </c>
      <c r="AQ213" s="40">
        <f t="shared" si="567"/>
        <v>0</v>
      </c>
      <c r="AR213" s="40">
        <f t="shared" si="567"/>
        <v>4.0091036414565823E-3</v>
      </c>
      <c r="AT213" s="40">
        <f t="shared" si="568"/>
        <v>-4.0091036414565823E-3</v>
      </c>
      <c r="AV213" s="40">
        <f t="shared" si="569"/>
        <v>0</v>
      </c>
      <c r="AW213" s="40">
        <f t="shared" si="569"/>
        <v>0</v>
      </c>
      <c r="AY213" s="40">
        <f t="shared" si="570"/>
        <v>0</v>
      </c>
      <c r="BA213" s="40">
        <f t="shared" si="571"/>
        <v>0</v>
      </c>
      <c r="BB213" s="40">
        <f t="shared" si="571"/>
        <v>0</v>
      </c>
      <c r="BD213" s="40">
        <f t="shared" si="572"/>
        <v>0</v>
      </c>
      <c r="BF213" s="40">
        <f t="shared" si="573"/>
        <v>0</v>
      </c>
      <c r="BG213" s="40">
        <f t="shared" si="573"/>
        <v>3.7049861495844871E-3</v>
      </c>
      <c r="BI213" s="40">
        <f t="shared" si="574"/>
        <v>-3.7049861495844871E-3</v>
      </c>
      <c r="BK213" s="40">
        <f t="shared" si="575"/>
        <v>0</v>
      </c>
      <c r="BL213" s="40">
        <f t="shared" si="575"/>
        <v>0</v>
      </c>
      <c r="BN213" s="40">
        <f t="shared" si="576"/>
        <v>0</v>
      </c>
      <c r="BP213" s="40">
        <f t="shared" si="577"/>
        <v>0</v>
      </c>
      <c r="BQ213" s="40">
        <f t="shared" si="577"/>
        <v>0</v>
      </c>
      <c r="BS213" s="40">
        <f t="shared" si="578"/>
        <v>0</v>
      </c>
      <c r="BU213" s="40">
        <f t="shared" si="579"/>
        <v>0</v>
      </c>
      <c r="BV213" s="40">
        <f t="shared" si="579"/>
        <v>5.5585738539898136E-3</v>
      </c>
      <c r="BX213" s="40">
        <f t="shared" si="580"/>
        <v>-5.5585738539898136E-3</v>
      </c>
      <c r="BZ213" s="40">
        <f t="shared" si="581"/>
        <v>0</v>
      </c>
      <c r="CA213" s="40">
        <f t="shared" si="581"/>
        <v>0</v>
      </c>
      <c r="CC213" s="40">
        <f t="shared" si="582"/>
        <v>0</v>
      </c>
      <c r="CE213" s="40">
        <f t="shared" si="583"/>
        <v>0</v>
      </c>
      <c r="CF213" s="40">
        <f t="shared" si="583"/>
        <v>0</v>
      </c>
      <c r="CH213" s="40">
        <f t="shared" si="584"/>
        <v>0</v>
      </c>
      <c r="CI213" s="40"/>
      <c r="CJ213" s="40">
        <f t="shared" si="585"/>
        <v>0</v>
      </c>
      <c r="CK213" s="40">
        <f t="shared" si="585"/>
        <v>0</v>
      </c>
      <c r="CL213" s="40">
        <f t="shared" si="585"/>
        <v>0</v>
      </c>
      <c r="CM213" s="40">
        <f t="shared" si="585"/>
        <v>0</v>
      </c>
      <c r="CN213" s="40">
        <f t="shared" si="585"/>
        <v>0</v>
      </c>
      <c r="CO213" s="40">
        <f t="shared" si="585"/>
        <v>0</v>
      </c>
      <c r="CP213" s="40">
        <f t="shared" si="585"/>
        <v>0</v>
      </c>
      <c r="CQ213" s="40">
        <f t="shared" si="585"/>
        <v>0</v>
      </c>
      <c r="CR213" s="40">
        <f t="shared" si="585"/>
        <v>0</v>
      </c>
      <c r="CS213" s="40">
        <f t="shared" si="585"/>
        <v>0</v>
      </c>
      <c r="CT213" s="40">
        <f t="shared" si="585"/>
        <v>0</v>
      </c>
      <c r="CU213" s="40">
        <f t="shared" si="585"/>
        <v>0</v>
      </c>
      <c r="CV213" s="40"/>
      <c r="CW213" s="40">
        <f t="shared" si="586"/>
        <v>0</v>
      </c>
      <c r="CX213" s="40">
        <f t="shared" si="586"/>
        <v>3.2743942370661427E-3</v>
      </c>
      <c r="CY213" s="40">
        <f t="shared" si="586"/>
        <v>0</v>
      </c>
      <c r="CZ213" s="40">
        <f t="shared" si="586"/>
        <v>1.7704337562702863E-3</v>
      </c>
      <c r="DA213" s="40">
        <f t="shared" si="586"/>
        <v>0</v>
      </c>
      <c r="DB213" s="40">
        <f t="shared" si="586"/>
        <v>0</v>
      </c>
      <c r="DC213" s="40">
        <f t="shared" si="586"/>
        <v>2.3140495867768596E-3</v>
      </c>
      <c r="DD213" s="40">
        <f t="shared" si="586"/>
        <v>1.8470631695603991E-3</v>
      </c>
      <c r="DE213" s="40">
        <f t="shared" si="586"/>
        <v>0</v>
      </c>
      <c r="DF213" s="40">
        <f t="shared" si="586"/>
        <v>0</v>
      </c>
      <c r="DG213" s="40">
        <f t="shared" si="586"/>
        <v>2.268431001890359E-3</v>
      </c>
      <c r="DH213" s="40">
        <f t="shared" si="586"/>
        <v>5.8348294434470375E-3</v>
      </c>
      <c r="DI213" s="82"/>
      <c r="DJ213" s="40">
        <f t="shared" si="587"/>
        <v>0</v>
      </c>
      <c r="DK213" s="40">
        <f t="shared" si="587"/>
        <v>3.4756097560975606E-3</v>
      </c>
      <c r="DL213" s="40">
        <f t="shared" si="587"/>
        <v>0</v>
      </c>
      <c r="DM213" s="40">
        <f t="shared" si="587"/>
        <v>4.0091036414565823E-3</v>
      </c>
      <c r="DN213" s="40">
        <f t="shared" si="587"/>
        <v>0</v>
      </c>
      <c r="DO213" s="40">
        <f t="shared" si="587"/>
        <v>0</v>
      </c>
      <c r="DP213" s="40">
        <f t="shared" si="587"/>
        <v>3.7049861495844871E-3</v>
      </c>
      <c r="DQ213" s="40">
        <f t="shared" si="587"/>
        <v>0</v>
      </c>
      <c r="DR213" s="40">
        <f t="shared" si="587"/>
        <v>0</v>
      </c>
      <c r="DS213" s="40">
        <f t="shared" si="587"/>
        <v>5.5585738539898136E-3</v>
      </c>
      <c r="DT213" s="40">
        <f t="shared" si="587"/>
        <v>0</v>
      </c>
      <c r="DU213" s="40">
        <f t="shared" si="587"/>
        <v>0</v>
      </c>
      <c r="DV213" s="82"/>
      <c r="DW213" s="40">
        <f t="shared" si="588"/>
        <v>5.6022408496732021E-3</v>
      </c>
      <c r="DX213" s="40">
        <f t="shared" si="588"/>
        <v>3.9408867500821017E-3</v>
      </c>
      <c r="DY213" s="40">
        <f t="shared" si="588"/>
        <v>4.1019630202168179E-3</v>
      </c>
      <c r="DZ213" s="40">
        <f t="shared" si="588"/>
        <v>4.4273908801652894E-3</v>
      </c>
      <c r="EA213" s="40">
        <f t="shared" si="588"/>
        <v>3.4403670068807336E-3</v>
      </c>
      <c r="EB213" s="40">
        <f t="shared" si="588"/>
        <v>1.209189869407497E-3</v>
      </c>
      <c r="EC213" s="40">
        <f t="shared" si="588"/>
        <v>1.1494252704022988E-3</v>
      </c>
      <c r="ED213" s="40">
        <f t="shared" si="588"/>
        <v>5.1620303521651848E-3</v>
      </c>
      <c r="EE213" s="40">
        <f t="shared" si="588"/>
        <v>3.7410072253237412E-3</v>
      </c>
      <c r="EF213" s="40">
        <f t="shared" si="588"/>
        <v>4.5047646510539996E-2</v>
      </c>
      <c r="EG213" s="40">
        <f t="shared" si="588"/>
        <v>4.4895448961869616E-2</v>
      </c>
      <c r="EH213" s="40">
        <f t="shared" si="588"/>
        <v>4.4055522116475558E-2</v>
      </c>
    </row>
    <row r="214" spans="2:138" x14ac:dyDescent="0.25">
      <c r="B214" s="51"/>
      <c r="C214" s="51"/>
      <c r="D214" t="s">
        <v>249</v>
      </c>
      <c r="E214" s="55">
        <f t="shared" si="555"/>
        <v>0</v>
      </c>
      <c r="F214" s="55">
        <f t="shared" si="555"/>
        <v>0</v>
      </c>
      <c r="H214" s="55">
        <f t="shared" si="556"/>
        <v>0</v>
      </c>
      <c r="I214" s="41"/>
      <c r="J214" s="40">
        <f t="shared" si="557"/>
        <v>0</v>
      </c>
      <c r="K214" s="40">
        <f t="shared" si="557"/>
        <v>0</v>
      </c>
      <c r="M214" s="40">
        <f t="shared" si="558"/>
        <v>0</v>
      </c>
      <c r="N214" s="41"/>
      <c r="O214" s="40">
        <f t="shared" si="559"/>
        <v>0</v>
      </c>
      <c r="Q214" s="40">
        <f t="shared" si="589"/>
        <v>0</v>
      </c>
      <c r="R214" s="41"/>
      <c r="S214" s="40">
        <f t="shared" si="560"/>
        <v>0</v>
      </c>
      <c r="U214" s="40">
        <f t="shared" si="590"/>
        <v>0</v>
      </c>
      <c r="V214" s="41"/>
      <c r="W214" s="42"/>
      <c r="X214" s="43"/>
      <c r="Y214" s="42"/>
      <c r="Z214" s="44"/>
      <c r="AB214" s="40">
        <f t="shared" si="561"/>
        <v>0</v>
      </c>
      <c r="AC214" s="40">
        <f t="shared" si="561"/>
        <v>0</v>
      </c>
      <c r="AE214" s="40">
        <f t="shared" si="562"/>
        <v>0</v>
      </c>
      <c r="AG214" s="40">
        <f t="shared" si="563"/>
        <v>0</v>
      </c>
      <c r="AH214" s="40">
        <f t="shared" si="563"/>
        <v>0</v>
      </c>
      <c r="AJ214" s="40">
        <f t="shared" si="564"/>
        <v>0</v>
      </c>
      <c r="AL214" s="40">
        <f t="shared" si="565"/>
        <v>0</v>
      </c>
      <c r="AM214" s="40">
        <f t="shared" si="565"/>
        <v>0</v>
      </c>
      <c r="AO214" s="40">
        <f t="shared" si="566"/>
        <v>0</v>
      </c>
      <c r="AQ214" s="40">
        <f t="shared" si="567"/>
        <v>0</v>
      </c>
      <c r="AR214" s="40">
        <f t="shared" si="567"/>
        <v>0</v>
      </c>
      <c r="AT214" s="40">
        <f t="shared" si="568"/>
        <v>0</v>
      </c>
      <c r="AV214" s="40">
        <f t="shared" si="569"/>
        <v>0</v>
      </c>
      <c r="AW214" s="40">
        <f t="shared" si="569"/>
        <v>0</v>
      </c>
      <c r="AY214" s="40">
        <f t="shared" si="570"/>
        <v>0</v>
      </c>
      <c r="BA214" s="40">
        <f t="shared" si="571"/>
        <v>0</v>
      </c>
      <c r="BB214" s="40">
        <f t="shared" si="571"/>
        <v>0</v>
      </c>
      <c r="BD214" s="40">
        <f t="shared" si="572"/>
        <v>0</v>
      </c>
      <c r="BF214" s="40">
        <f t="shared" si="573"/>
        <v>0</v>
      </c>
      <c r="BG214" s="40">
        <f t="shared" si="573"/>
        <v>0</v>
      </c>
      <c r="BI214" s="40">
        <f t="shared" si="574"/>
        <v>0</v>
      </c>
      <c r="BK214" s="40">
        <f t="shared" si="575"/>
        <v>0</v>
      </c>
      <c r="BL214" s="40">
        <f t="shared" si="575"/>
        <v>0</v>
      </c>
      <c r="BN214" s="40">
        <f t="shared" si="576"/>
        <v>0</v>
      </c>
      <c r="BP214" s="40">
        <f t="shared" si="577"/>
        <v>0</v>
      </c>
      <c r="BQ214" s="40">
        <f t="shared" si="577"/>
        <v>0</v>
      </c>
      <c r="BS214" s="40">
        <f t="shared" si="578"/>
        <v>0</v>
      </c>
      <c r="BU214" s="40">
        <f t="shared" si="579"/>
        <v>0</v>
      </c>
      <c r="BV214" s="40">
        <f t="shared" si="579"/>
        <v>0</v>
      </c>
      <c r="BX214" s="40">
        <f t="shared" si="580"/>
        <v>0</v>
      </c>
      <c r="BZ214" s="40">
        <f t="shared" si="581"/>
        <v>0</v>
      </c>
      <c r="CA214" s="40">
        <f t="shared" si="581"/>
        <v>0</v>
      </c>
      <c r="CC214" s="40">
        <f t="shared" si="582"/>
        <v>0</v>
      </c>
      <c r="CE214" s="40">
        <f t="shared" si="583"/>
        <v>0</v>
      </c>
      <c r="CF214" s="40">
        <f t="shared" si="583"/>
        <v>0</v>
      </c>
      <c r="CH214" s="40">
        <f t="shared" si="584"/>
        <v>0</v>
      </c>
      <c r="CI214" s="40"/>
      <c r="CJ214" s="40">
        <f t="shared" si="585"/>
        <v>0</v>
      </c>
      <c r="CK214" s="40">
        <f t="shared" si="585"/>
        <v>0</v>
      </c>
      <c r="CL214" s="40">
        <f t="shared" si="585"/>
        <v>0</v>
      </c>
      <c r="CM214" s="40">
        <f t="shared" si="585"/>
        <v>0</v>
      </c>
      <c r="CN214" s="40">
        <f t="shared" si="585"/>
        <v>0</v>
      </c>
      <c r="CO214" s="40">
        <f t="shared" si="585"/>
        <v>0</v>
      </c>
      <c r="CP214" s="40">
        <f t="shared" si="585"/>
        <v>0</v>
      </c>
      <c r="CQ214" s="40">
        <f t="shared" si="585"/>
        <v>0</v>
      </c>
      <c r="CR214" s="40">
        <f t="shared" si="585"/>
        <v>0</v>
      </c>
      <c r="CS214" s="40">
        <f t="shared" si="585"/>
        <v>0</v>
      </c>
      <c r="CT214" s="40">
        <f t="shared" si="585"/>
        <v>0</v>
      </c>
      <c r="CU214" s="40">
        <f t="shared" si="585"/>
        <v>0</v>
      </c>
      <c r="CV214" s="40"/>
      <c r="CW214" s="40">
        <f t="shared" si="586"/>
        <v>0</v>
      </c>
      <c r="CX214" s="40">
        <f t="shared" si="586"/>
        <v>0</v>
      </c>
      <c r="CY214" s="40">
        <f t="shared" si="586"/>
        <v>0</v>
      </c>
      <c r="CZ214" s="40">
        <f t="shared" si="586"/>
        <v>0</v>
      </c>
      <c r="DA214" s="40">
        <f t="shared" si="586"/>
        <v>0</v>
      </c>
      <c r="DB214" s="40">
        <f t="shared" si="586"/>
        <v>0</v>
      </c>
      <c r="DC214" s="40">
        <f t="shared" si="586"/>
        <v>0</v>
      </c>
      <c r="DD214" s="40">
        <f t="shared" si="586"/>
        <v>0</v>
      </c>
      <c r="DE214" s="40">
        <f t="shared" si="586"/>
        <v>0</v>
      </c>
      <c r="DF214" s="40">
        <f t="shared" si="586"/>
        <v>0</v>
      </c>
      <c r="DG214" s="40">
        <f t="shared" si="586"/>
        <v>0</v>
      </c>
      <c r="DH214" s="40">
        <f t="shared" si="586"/>
        <v>0</v>
      </c>
      <c r="DI214" s="82"/>
      <c r="DJ214" s="40">
        <f t="shared" si="587"/>
        <v>0</v>
      </c>
      <c r="DK214" s="40">
        <f t="shared" si="587"/>
        <v>0</v>
      </c>
      <c r="DL214" s="40">
        <f t="shared" si="587"/>
        <v>0</v>
      </c>
      <c r="DM214" s="40">
        <f t="shared" si="587"/>
        <v>0</v>
      </c>
      <c r="DN214" s="40">
        <f t="shared" si="587"/>
        <v>0</v>
      </c>
      <c r="DO214" s="40">
        <f t="shared" si="587"/>
        <v>0</v>
      </c>
      <c r="DP214" s="40">
        <f t="shared" si="587"/>
        <v>0</v>
      </c>
      <c r="DQ214" s="40">
        <f t="shared" si="587"/>
        <v>0</v>
      </c>
      <c r="DR214" s="40">
        <f t="shared" si="587"/>
        <v>0</v>
      </c>
      <c r="DS214" s="40">
        <f t="shared" si="587"/>
        <v>0</v>
      </c>
      <c r="DT214" s="40">
        <f t="shared" si="587"/>
        <v>0</v>
      </c>
      <c r="DU214" s="40">
        <f t="shared" si="587"/>
        <v>0</v>
      </c>
      <c r="DV214" s="82"/>
      <c r="DW214" s="40">
        <f t="shared" si="588"/>
        <v>0</v>
      </c>
      <c r="DX214" s="40">
        <f t="shared" si="588"/>
        <v>0</v>
      </c>
      <c r="DY214" s="40">
        <f t="shared" si="588"/>
        <v>0</v>
      </c>
      <c r="DZ214" s="40">
        <f t="shared" si="588"/>
        <v>0</v>
      </c>
      <c r="EA214" s="40">
        <f t="shared" si="588"/>
        <v>4.0137614965596331E-3</v>
      </c>
      <c r="EB214" s="40">
        <f t="shared" si="588"/>
        <v>0</v>
      </c>
      <c r="EC214" s="40">
        <f t="shared" si="588"/>
        <v>0</v>
      </c>
      <c r="ED214" s="40">
        <f t="shared" si="588"/>
        <v>0</v>
      </c>
      <c r="EE214" s="40">
        <f t="shared" si="588"/>
        <v>0</v>
      </c>
      <c r="EF214" s="40">
        <f t="shared" si="588"/>
        <v>0</v>
      </c>
      <c r="EG214" s="40">
        <f t="shared" si="588"/>
        <v>0</v>
      </c>
      <c r="EH214" s="40">
        <f t="shared" si="588"/>
        <v>0</v>
      </c>
    </row>
    <row r="215" spans="2:138" x14ac:dyDescent="0.25">
      <c r="B215" s="51"/>
      <c r="C215" s="51"/>
      <c r="D215" t="s">
        <v>250</v>
      </c>
      <c r="E215" s="55">
        <f t="shared" si="555"/>
        <v>4.3052837573385521E-3</v>
      </c>
      <c r="F215" s="55">
        <f t="shared" si="555"/>
        <v>4.0091036414565823E-3</v>
      </c>
      <c r="H215" s="55">
        <f t="shared" si="556"/>
        <v>2.9618011588196987E-4</v>
      </c>
      <c r="I215" s="41"/>
      <c r="J215" s="40">
        <f t="shared" si="557"/>
        <v>5.875553843190137E-3</v>
      </c>
      <c r="K215" s="40">
        <f t="shared" si="557"/>
        <v>1.9067758481058222E-3</v>
      </c>
      <c r="M215" s="40">
        <f t="shared" si="558"/>
        <v>3.968777995084315E-3</v>
      </c>
      <c r="N215" s="41"/>
      <c r="O215" s="40">
        <f t="shared" si="559"/>
        <v>3.4380013752005499E-3</v>
      </c>
      <c r="Q215" s="40">
        <f t="shared" si="589"/>
        <v>2.4375524679895871E-3</v>
      </c>
      <c r="R215" s="41"/>
      <c r="S215" s="40">
        <f t="shared" si="560"/>
        <v>0</v>
      </c>
      <c r="U215" s="40">
        <f t="shared" si="590"/>
        <v>4.3052837573385521E-3</v>
      </c>
      <c r="V215" s="41"/>
      <c r="W215" s="42"/>
      <c r="X215" s="43"/>
      <c r="Y215" s="42"/>
      <c r="Z215" s="44"/>
      <c r="AB215" s="40">
        <f t="shared" si="561"/>
        <v>7.2260136491368926E-3</v>
      </c>
      <c r="AC215" s="40">
        <f t="shared" si="561"/>
        <v>3.5277073524085478E-3</v>
      </c>
      <c r="AE215" s="40">
        <f t="shared" si="562"/>
        <v>3.6983062967283447E-3</v>
      </c>
      <c r="AG215" s="40">
        <f t="shared" si="563"/>
        <v>8.7094220110847196E-3</v>
      </c>
      <c r="AH215" s="40">
        <f t="shared" si="563"/>
        <v>0</v>
      </c>
      <c r="AJ215" s="40">
        <f t="shared" si="564"/>
        <v>8.7094220110847196E-3</v>
      </c>
      <c r="AL215" s="40">
        <f t="shared" si="565"/>
        <v>3.5587188612099642E-3</v>
      </c>
      <c r="AM215" s="40">
        <f t="shared" si="565"/>
        <v>0</v>
      </c>
      <c r="AO215" s="40">
        <f t="shared" si="566"/>
        <v>3.5587188612099642E-3</v>
      </c>
      <c r="AQ215" s="40">
        <f t="shared" si="567"/>
        <v>4.3052837573385521E-3</v>
      </c>
      <c r="AR215" s="40">
        <f t="shared" si="567"/>
        <v>4.0091036414565823E-3</v>
      </c>
      <c r="AT215" s="40">
        <f t="shared" si="568"/>
        <v>2.9618011588196987E-4</v>
      </c>
      <c r="AV215" s="40">
        <f t="shared" si="569"/>
        <v>5.875553843190137E-3</v>
      </c>
      <c r="AW215" s="40">
        <f t="shared" si="569"/>
        <v>4.2911348740945149E-3</v>
      </c>
      <c r="AY215" s="40">
        <f t="shared" si="570"/>
        <v>1.5844189690956221E-3</v>
      </c>
      <c r="BA215" s="40">
        <f t="shared" si="571"/>
        <v>0</v>
      </c>
      <c r="BB215" s="40">
        <f t="shared" si="571"/>
        <v>3.2058926692388637E-3</v>
      </c>
      <c r="BD215" s="40">
        <f t="shared" si="572"/>
        <v>-3.2058926692388637E-3</v>
      </c>
      <c r="BF215" s="40">
        <f t="shared" si="573"/>
        <v>0</v>
      </c>
      <c r="BG215" s="40">
        <f t="shared" si="573"/>
        <v>0</v>
      </c>
      <c r="BI215" s="40">
        <f t="shared" si="574"/>
        <v>0</v>
      </c>
      <c r="BK215" s="40">
        <f t="shared" si="575"/>
        <v>0</v>
      </c>
      <c r="BL215" s="40">
        <f t="shared" si="575"/>
        <v>9.3790380473797556E-3</v>
      </c>
      <c r="BN215" s="40">
        <f t="shared" si="576"/>
        <v>-9.3790380473797556E-3</v>
      </c>
      <c r="BP215" s="40">
        <f t="shared" si="577"/>
        <v>0</v>
      </c>
      <c r="BQ215" s="40">
        <f t="shared" si="577"/>
        <v>9.3047179851011002E-3</v>
      </c>
      <c r="BS215" s="40">
        <f t="shared" si="578"/>
        <v>-9.3047179851011002E-3</v>
      </c>
      <c r="BU215" s="40">
        <f t="shared" si="579"/>
        <v>0</v>
      </c>
      <c r="BV215" s="40">
        <f t="shared" si="579"/>
        <v>7.5857385398981321E-3</v>
      </c>
      <c r="BX215" s="40">
        <f t="shared" si="580"/>
        <v>-7.5857385398981321E-3</v>
      </c>
      <c r="BZ215" s="40">
        <f t="shared" si="581"/>
        <v>0</v>
      </c>
      <c r="CA215" s="40">
        <f t="shared" si="581"/>
        <v>0</v>
      </c>
      <c r="CC215" s="40">
        <f t="shared" si="582"/>
        <v>0</v>
      </c>
      <c r="CE215" s="40">
        <f t="shared" si="583"/>
        <v>0</v>
      </c>
      <c r="CF215" s="40">
        <f t="shared" si="583"/>
        <v>6.6572934973637967E-3</v>
      </c>
      <c r="CH215" s="40">
        <f t="shared" si="584"/>
        <v>-6.6572934973637967E-3</v>
      </c>
      <c r="CI215" s="40"/>
      <c r="CJ215" s="40">
        <f t="shared" si="585"/>
        <v>7.2260136491368926E-3</v>
      </c>
      <c r="CK215" s="40">
        <f t="shared" si="585"/>
        <v>8.7094220110847196E-3</v>
      </c>
      <c r="CL215" s="40">
        <f t="shared" si="585"/>
        <v>3.5587188612099642E-3</v>
      </c>
      <c r="CM215" s="40">
        <f t="shared" si="585"/>
        <v>4.3052837573385521E-3</v>
      </c>
      <c r="CN215" s="40">
        <f t="shared" si="585"/>
        <v>5.875553843190137E-3</v>
      </c>
      <c r="CO215" s="40">
        <f t="shared" si="585"/>
        <v>0</v>
      </c>
      <c r="CP215" s="40">
        <f t="shared" si="585"/>
        <v>0</v>
      </c>
      <c r="CQ215" s="40">
        <f t="shared" si="585"/>
        <v>0</v>
      </c>
      <c r="CR215" s="40">
        <f t="shared" si="585"/>
        <v>0</v>
      </c>
      <c r="CS215" s="40">
        <f t="shared" si="585"/>
        <v>0</v>
      </c>
      <c r="CT215" s="40">
        <f t="shared" si="585"/>
        <v>0</v>
      </c>
      <c r="CU215" s="40">
        <f t="shared" si="585"/>
        <v>0</v>
      </c>
      <c r="CV215" s="40"/>
      <c r="CW215" s="40">
        <f t="shared" si="586"/>
        <v>7.684918347742555E-3</v>
      </c>
      <c r="CX215" s="40">
        <f t="shared" si="586"/>
        <v>9.8231827111984276E-4</v>
      </c>
      <c r="CY215" s="40">
        <f t="shared" si="586"/>
        <v>1.419244961680386E-3</v>
      </c>
      <c r="CZ215" s="40">
        <f t="shared" si="586"/>
        <v>3.8359398052522867E-3</v>
      </c>
      <c r="DA215" s="40">
        <f t="shared" si="586"/>
        <v>2.9180040852057193E-3</v>
      </c>
      <c r="DB215" s="40">
        <f t="shared" si="586"/>
        <v>4.4600191143676334E-3</v>
      </c>
      <c r="DC215" s="40">
        <f t="shared" si="586"/>
        <v>3.3057851239669424E-4</v>
      </c>
      <c r="DD215" s="40">
        <f t="shared" si="586"/>
        <v>9.6047284817140748E-3</v>
      </c>
      <c r="DE215" s="40">
        <f t="shared" si="586"/>
        <v>0</v>
      </c>
      <c r="DF215" s="40">
        <f t="shared" si="586"/>
        <v>1.2710408794228788E-2</v>
      </c>
      <c r="DG215" s="40">
        <f t="shared" si="586"/>
        <v>3.2136105860113423E-2</v>
      </c>
      <c r="DH215" s="40">
        <f t="shared" si="586"/>
        <v>1.9299820466786355E-2</v>
      </c>
      <c r="DI215" s="82"/>
      <c r="DJ215" s="40">
        <f t="shared" si="587"/>
        <v>3.5277073524085478E-3</v>
      </c>
      <c r="DK215" s="40">
        <f t="shared" si="587"/>
        <v>0</v>
      </c>
      <c r="DL215" s="40">
        <f t="shared" si="587"/>
        <v>0</v>
      </c>
      <c r="DM215" s="40">
        <f t="shared" si="587"/>
        <v>4.0091036414565823E-3</v>
      </c>
      <c r="DN215" s="40">
        <f t="shared" si="587"/>
        <v>4.2911348740945149E-3</v>
      </c>
      <c r="DO215" s="40">
        <f t="shared" si="587"/>
        <v>3.2058926692388637E-3</v>
      </c>
      <c r="DP215" s="40">
        <f t="shared" si="587"/>
        <v>0</v>
      </c>
      <c r="DQ215" s="40">
        <f t="shared" si="587"/>
        <v>9.3790380473797556E-3</v>
      </c>
      <c r="DR215" s="40">
        <f t="shared" si="587"/>
        <v>9.3047179851011002E-3</v>
      </c>
      <c r="DS215" s="40">
        <f t="shared" si="587"/>
        <v>7.5857385398981321E-3</v>
      </c>
      <c r="DT215" s="40">
        <f t="shared" si="587"/>
        <v>0</v>
      </c>
      <c r="DU215" s="40">
        <f t="shared" si="587"/>
        <v>6.6572934973637967E-3</v>
      </c>
      <c r="DV215" s="82"/>
      <c r="DW215" s="40">
        <f t="shared" si="588"/>
        <v>1.8674136022408963E-3</v>
      </c>
      <c r="DX215" s="40">
        <f t="shared" si="588"/>
        <v>2.6272577290640392E-3</v>
      </c>
      <c r="DY215" s="40">
        <f t="shared" si="588"/>
        <v>3.5159682625256375E-3</v>
      </c>
      <c r="DZ215" s="40">
        <f t="shared" si="588"/>
        <v>8.5596221077331759E-3</v>
      </c>
      <c r="EA215" s="40">
        <f t="shared" si="588"/>
        <v>2.5802753520642202E-3</v>
      </c>
      <c r="EB215" s="40">
        <f t="shared" si="588"/>
        <v>1.8137847681378477E-3</v>
      </c>
      <c r="EC215" s="40">
        <f t="shared" si="588"/>
        <v>0</v>
      </c>
      <c r="ED215" s="40">
        <f t="shared" si="588"/>
        <v>0</v>
      </c>
      <c r="EE215" s="40">
        <f t="shared" si="588"/>
        <v>4.8920862633093521E-3</v>
      </c>
      <c r="EF215" s="40">
        <f t="shared" si="588"/>
        <v>2.5989027045913949E-3</v>
      </c>
      <c r="EG215" s="40">
        <f t="shared" si="588"/>
        <v>2.7675276974169745E-3</v>
      </c>
      <c r="EH215" s="40">
        <f t="shared" si="588"/>
        <v>2.7157513841279419E-3</v>
      </c>
    </row>
    <row r="216" spans="2:138" x14ac:dyDescent="0.25">
      <c r="B216" s="51"/>
      <c r="C216" s="51"/>
      <c r="D216" t="s">
        <v>251</v>
      </c>
      <c r="E216" s="55">
        <f t="shared" si="555"/>
        <v>0</v>
      </c>
      <c r="F216" s="55">
        <f t="shared" si="555"/>
        <v>0</v>
      </c>
      <c r="H216" s="55">
        <f t="shared" si="556"/>
        <v>0</v>
      </c>
      <c r="I216" s="41"/>
      <c r="J216" s="40">
        <f t="shared" si="557"/>
        <v>0</v>
      </c>
      <c r="K216" s="40">
        <f t="shared" si="557"/>
        <v>0</v>
      </c>
      <c r="M216" s="40">
        <f t="shared" si="558"/>
        <v>0</v>
      </c>
      <c r="N216" s="41"/>
      <c r="O216" s="40">
        <f t="shared" si="559"/>
        <v>0</v>
      </c>
      <c r="Q216" s="40">
        <f t="shared" si="589"/>
        <v>0</v>
      </c>
      <c r="R216" s="41"/>
      <c r="S216" s="40">
        <f t="shared" si="560"/>
        <v>0</v>
      </c>
      <c r="U216" s="40">
        <f t="shared" si="590"/>
        <v>0</v>
      </c>
      <c r="V216" s="41"/>
      <c r="W216" s="42"/>
      <c r="X216" s="43"/>
      <c r="Y216" s="42"/>
      <c r="Z216" s="44"/>
      <c r="AB216" s="40">
        <f t="shared" si="561"/>
        <v>0</v>
      </c>
      <c r="AC216" s="40">
        <f t="shared" si="561"/>
        <v>0</v>
      </c>
      <c r="AE216" s="40">
        <f t="shared" si="562"/>
        <v>0</v>
      </c>
      <c r="AG216" s="40">
        <f t="shared" si="563"/>
        <v>0</v>
      </c>
      <c r="AH216" s="40">
        <f t="shared" si="563"/>
        <v>0</v>
      </c>
      <c r="AJ216" s="40">
        <f t="shared" si="564"/>
        <v>0</v>
      </c>
      <c r="AL216" s="40">
        <f t="shared" si="565"/>
        <v>0</v>
      </c>
      <c r="AM216" s="40">
        <f t="shared" si="565"/>
        <v>0</v>
      </c>
      <c r="AO216" s="40">
        <f t="shared" si="566"/>
        <v>0</v>
      </c>
      <c r="AQ216" s="40">
        <f t="shared" si="567"/>
        <v>0</v>
      </c>
      <c r="AR216" s="40">
        <f t="shared" si="567"/>
        <v>0</v>
      </c>
      <c r="AT216" s="40">
        <f t="shared" si="568"/>
        <v>0</v>
      </c>
      <c r="AV216" s="40">
        <f t="shared" si="569"/>
        <v>0</v>
      </c>
      <c r="AW216" s="40">
        <f t="shared" si="569"/>
        <v>0</v>
      </c>
      <c r="AY216" s="40">
        <f t="shared" si="570"/>
        <v>0</v>
      </c>
      <c r="BA216" s="40">
        <f t="shared" si="571"/>
        <v>0</v>
      </c>
      <c r="BB216" s="40">
        <f t="shared" si="571"/>
        <v>0</v>
      </c>
      <c r="BD216" s="40">
        <f t="shared" si="572"/>
        <v>0</v>
      </c>
      <c r="BF216" s="40">
        <f t="shared" si="573"/>
        <v>0</v>
      </c>
      <c r="BG216" s="40">
        <f t="shared" si="573"/>
        <v>0</v>
      </c>
      <c r="BI216" s="40">
        <f t="shared" si="574"/>
        <v>0</v>
      </c>
      <c r="BK216" s="40">
        <f t="shared" si="575"/>
        <v>0</v>
      </c>
      <c r="BL216" s="40">
        <f t="shared" si="575"/>
        <v>0</v>
      </c>
      <c r="BN216" s="40">
        <f t="shared" si="576"/>
        <v>0</v>
      </c>
      <c r="BP216" s="40">
        <f t="shared" si="577"/>
        <v>0</v>
      </c>
      <c r="BQ216" s="40">
        <f t="shared" si="577"/>
        <v>0</v>
      </c>
      <c r="BS216" s="40">
        <f t="shared" si="578"/>
        <v>0</v>
      </c>
      <c r="BU216" s="40">
        <f t="shared" si="579"/>
        <v>0</v>
      </c>
      <c r="BV216" s="40">
        <f t="shared" si="579"/>
        <v>0</v>
      </c>
      <c r="BX216" s="40">
        <f t="shared" si="580"/>
        <v>0</v>
      </c>
      <c r="BZ216" s="40">
        <f t="shared" si="581"/>
        <v>0</v>
      </c>
      <c r="CA216" s="40">
        <f t="shared" si="581"/>
        <v>0</v>
      </c>
      <c r="CC216" s="40">
        <f t="shared" si="582"/>
        <v>0</v>
      </c>
      <c r="CE216" s="40">
        <f t="shared" si="583"/>
        <v>0</v>
      </c>
      <c r="CF216" s="40">
        <f t="shared" si="583"/>
        <v>0</v>
      </c>
      <c r="CH216" s="40">
        <f t="shared" si="584"/>
        <v>0</v>
      </c>
      <c r="CI216" s="40"/>
      <c r="CJ216" s="40">
        <f t="shared" si="585"/>
        <v>0</v>
      </c>
      <c r="CK216" s="40">
        <f t="shared" si="585"/>
        <v>0</v>
      </c>
      <c r="CL216" s="40">
        <f t="shared" si="585"/>
        <v>0</v>
      </c>
      <c r="CM216" s="40">
        <f t="shared" si="585"/>
        <v>0</v>
      </c>
      <c r="CN216" s="40">
        <f t="shared" si="585"/>
        <v>0</v>
      </c>
      <c r="CO216" s="40">
        <f t="shared" si="585"/>
        <v>0</v>
      </c>
      <c r="CP216" s="40">
        <f t="shared" si="585"/>
        <v>0</v>
      </c>
      <c r="CQ216" s="40">
        <f t="shared" si="585"/>
        <v>0</v>
      </c>
      <c r="CR216" s="40">
        <f t="shared" si="585"/>
        <v>0</v>
      </c>
      <c r="CS216" s="40">
        <f t="shared" si="585"/>
        <v>0</v>
      </c>
      <c r="CT216" s="40">
        <f t="shared" si="585"/>
        <v>0</v>
      </c>
      <c r="CU216" s="40">
        <f t="shared" si="585"/>
        <v>0</v>
      </c>
      <c r="CV216" s="40"/>
      <c r="CW216" s="40">
        <f t="shared" si="586"/>
        <v>0</v>
      </c>
      <c r="CX216" s="40">
        <f t="shared" si="586"/>
        <v>0</v>
      </c>
      <c r="CY216" s="40">
        <f t="shared" si="586"/>
        <v>0</v>
      </c>
      <c r="CZ216" s="40">
        <f t="shared" si="586"/>
        <v>0</v>
      </c>
      <c r="DA216" s="40">
        <f t="shared" si="586"/>
        <v>0</v>
      </c>
      <c r="DB216" s="40">
        <f t="shared" si="586"/>
        <v>0</v>
      </c>
      <c r="DC216" s="40">
        <f t="shared" si="586"/>
        <v>0</v>
      </c>
      <c r="DD216" s="40">
        <f t="shared" si="586"/>
        <v>0</v>
      </c>
      <c r="DE216" s="40">
        <f t="shared" si="586"/>
        <v>0</v>
      </c>
      <c r="DF216" s="40">
        <f t="shared" si="586"/>
        <v>0</v>
      </c>
      <c r="DG216" s="40">
        <f t="shared" si="586"/>
        <v>0</v>
      </c>
      <c r="DH216" s="40">
        <f t="shared" si="586"/>
        <v>0</v>
      </c>
      <c r="DI216" s="82"/>
      <c r="DJ216" s="40">
        <f t="shared" si="587"/>
        <v>0</v>
      </c>
      <c r="DK216" s="40">
        <f t="shared" si="587"/>
        <v>0</v>
      </c>
      <c r="DL216" s="40">
        <f t="shared" si="587"/>
        <v>0</v>
      </c>
      <c r="DM216" s="40">
        <f t="shared" si="587"/>
        <v>0</v>
      </c>
      <c r="DN216" s="40">
        <f t="shared" si="587"/>
        <v>0</v>
      </c>
      <c r="DO216" s="40">
        <f t="shared" si="587"/>
        <v>0</v>
      </c>
      <c r="DP216" s="40">
        <f t="shared" si="587"/>
        <v>0</v>
      </c>
      <c r="DQ216" s="40">
        <f t="shared" si="587"/>
        <v>0</v>
      </c>
      <c r="DR216" s="40">
        <f t="shared" si="587"/>
        <v>0</v>
      </c>
      <c r="DS216" s="40">
        <f t="shared" si="587"/>
        <v>0</v>
      </c>
      <c r="DT216" s="40">
        <f t="shared" si="587"/>
        <v>0</v>
      </c>
      <c r="DU216" s="40">
        <f t="shared" si="587"/>
        <v>0</v>
      </c>
      <c r="DV216" s="82"/>
      <c r="DW216" s="40">
        <f t="shared" si="588"/>
        <v>0</v>
      </c>
      <c r="DX216" s="40">
        <f t="shared" si="588"/>
        <v>0</v>
      </c>
      <c r="DY216" s="40">
        <f t="shared" si="588"/>
        <v>0</v>
      </c>
      <c r="DZ216" s="40">
        <f t="shared" si="588"/>
        <v>0</v>
      </c>
      <c r="EA216" s="40">
        <f t="shared" si="588"/>
        <v>0</v>
      </c>
      <c r="EB216" s="40">
        <f t="shared" si="588"/>
        <v>0</v>
      </c>
      <c r="EC216" s="40">
        <f t="shared" si="588"/>
        <v>0</v>
      </c>
      <c r="ED216" s="40">
        <f t="shared" si="588"/>
        <v>0</v>
      </c>
      <c r="EE216" s="40">
        <f t="shared" si="588"/>
        <v>0</v>
      </c>
      <c r="EF216" s="40">
        <f t="shared" si="588"/>
        <v>0</v>
      </c>
      <c r="EG216" s="40">
        <f t="shared" si="588"/>
        <v>0</v>
      </c>
      <c r="EH216" s="40">
        <f t="shared" si="588"/>
        <v>0</v>
      </c>
    </row>
    <row r="217" spans="2:138" x14ac:dyDescent="0.25">
      <c r="B217" s="51"/>
      <c r="C217" s="51"/>
      <c r="D217" t="s">
        <v>252</v>
      </c>
      <c r="E217" s="55">
        <f t="shared" si="555"/>
        <v>4.5009784735812131E-2</v>
      </c>
      <c r="F217" s="55">
        <f t="shared" si="555"/>
        <v>5.8427871148459383E-2</v>
      </c>
      <c r="H217" s="55">
        <f t="shared" si="556"/>
        <v>-1.3418086412647252E-2</v>
      </c>
      <c r="I217" s="41"/>
      <c r="J217" s="40">
        <f t="shared" si="557"/>
        <v>3.6312849162011177E-2</v>
      </c>
      <c r="K217" s="40">
        <f t="shared" si="557"/>
        <v>6.6969315216413208E-2</v>
      </c>
      <c r="M217" s="40">
        <f t="shared" si="558"/>
        <v>-3.0656466054402032E-2</v>
      </c>
      <c r="N217" s="41"/>
      <c r="O217" s="40">
        <f t="shared" si="559"/>
        <v>4.8514019405607761E-2</v>
      </c>
      <c r="Q217" s="40">
        <f t="shared" si="589"/>
        <v>-1.2201170243596585E-2</v>
      </c>
      <c r="R217" s="41"/>
      <c r="S217" s="40">
        <f t="shared" si="560"/>
        <v>0</v>
      </c>
      <c r="U217" s="40">
        <f t="shared" si="590"/>
        <v>4.5009784735812131E-2</v>
      </c>
      <c r="V217" s="41"/>
      <c r="W217" s="42"/>
      <c r="X217" s="43"/>
      <c r="Y217" s="42"/>
      <c r="Z217" s="44"/>
      <c r="AB217" s="40">
        <f t="shared" si="561"/>
        <v>3.5327177840224808E-2</v>
      </c>
      <c r="AC217" s="40">
        <f t="shared" si="561"/>
        <v>8.2636725823976825E-2</v>
      </c>
      <c r="AE217" s="40">
        <f t="shared" si="562"/>
        <v>-4.7309547983752018E-2</v>
      </c>
      <c r="AG217" s="40">
        <f t="shared" si="563"/>
        <v>3.0878859857482184E-2</v>
      </c>
      <c r="AH217" s="40">
        <f t="shared" si="563"/>
        <v>6.0327743902439029E-2</v>
      </c>
      <c r="AJ217" s="40">
        <f t="shared" si="564"/>
        <v>-2.9448884044956845E-2</v>
      </c>
      <c r="AL217" s="40">
        <f t="shared" si="565"/>
        <v>3.4163701067615661E-2</v>
      </c>
      <c r="AM217" s="40">
        <f t="shared" si="565"/>
        <v>6.6469359331476324E-2</v>
      </c>
      <c r="AO217" s="40">
        <f t="shared" si="566"/>
        <v>-3.2305658263860663E-2</v>
      </c>
      <c r="AQ217" s="40">
        <f t="shared" si="567"/>
        <v>4.5009784735812131E-2</v>
      </c>
      <c r="AR217" s="40">
        <f t="shared" si="567"/>
        <v>5.8427871148459383E-2</v>
      </c>
      <c r="AT217" s="40">
        <f t="shared" si="568"/>
        <v>-1.3418086412647252E-2</v>
      </c>
      <c r="AV217" s="40">
        <f t="shared" si="569"/>
        <v>3.6312849162011177E-2</v>
      </c>
      <c r="AW217" s="40">
        <f t="shared" si="569"/>
        <v>4.2604346326319424E-2</v>
      </c>
      <c r="AY217" s="40">
        <f t="shared" si="570"/>
        <v>-6.2914971643082476E-3</v>
      </c>
      <c r="BA217" s="40">
        <f t="shared" si="571"/>
        <v>0</v>
      </c>
      <c r="BB217" s="40">
        <f t="shared" si="571"/>
        <v>4.0287618379515958E-2</v>
      </c>
      <c r="BD217" s="40">
        <f t="shared" si="572"/>
        <v>-4.0287618379515958E-2</v>
      </c>
      <c r="BF217" s="40">
        <f t="shared" si="573"/>
        <v>0</v>
      </c>
      <c r="BG217" s="40">
        <f t="shared" si="573"/>
        <v>2.5657894736842102E-2</v>
      </c>
      <c r="BI217" s="40">
        <f t="shared" si="574"/>
        <v>-2.5657894736842102E-2</v>
      </c>
      <c r="BK217" s="40">
        <f t="shared" si="575"/>
        <v>0</v>
      </c>
      <c r="BL217" s="40">
        <f t="shared" si="575"/>
        <v>1.8758076094759511E-2</v>
      </c>
      <c r="BN217" s="40">
        <f t="shared" si="576"/>
        <v>-1.8758076094759511E-2</v>
      </c>
      <c r="BP217" s="40">
        <f t="shared" si="577"/>
        <v>0</v>
      </c>
      <c r="BQ217" s="40">
        <f t="shared" si="577"/>
        <v>8.3221000354735716E-2</v>
      </c>
      <c r="BS217" s="40">
        <f t="shared" si="578"/>
        <v>-8.3221000354735716E-2</v>
      </c>
      <c r="BU217" s="40">
        <f t="shared" si="579"/>
        <v>0</v>
      </c>
      <c r="BV217" s="40">
        <f t="shared" si="579"/>
        <v>7.4550084889643473E-2</v>
      </c>
      <c r="BX217" s="40">
        <f t="shared" si="580"/>
        <v>-7.4550084889643473E-2</v>
      </c>
      <c r="BZ217" s="40">
        <f t="shared" si="581"/>
        <v>0</v>
      </c>
      <c r="CA217" s="40">
        <f t="shared" si="581"/>
        <v>5.8351965380454382E-2</v>
      </c>
      <c r="CC217" s="40">
        <f t="shared" si="582"/>
        <v>-5.8351965380454382E-2</v>
      </c>
      <c r="CE217" s="40">
        <f t="shared" si="583"/>
        <v>0</v>
      </c>
      <c r="CF217" s="40">
        <f t="shared" si="583"/>
        <v>8.4035149384885766E-2</v>
      </c>
      <c r="CH217" s="40">
        <f t="shared" si="584"/>
        <v>-8.4035149384885766E-2</v>
      </c>
      <c r="CI217" s="40"/>
      <c r="CJ217" s="40">
        <f t="shared" si="585"/>
        <v>3.5327177840224808E-2</v>
      </c>
      <c r="CK217" s="40">
        <f t="shared" si="585"/>
        <v>3.0878859857482184E-2</v>
      </c>
      <c r="CL217" s="40">
        <f t="shared" si="585"/>
        <v>3.4163701067615661E-2</v>
      </c>
      <c r="CM217" s="40">
        <f t="shared" si="585"/>
        <v>4.5009784735812131E-2</v>
      </c>
      <c r="CN217" s="40">
        <f t="shared" si="585"/>
        <v>3.6312849162011177E-2</v>
      </c>
      <c r="CO217" s="40">
        <f t="shared" si="585"/>
        <v>0</v>
      </c>
      <c r="CP217" s="40">
        <f t="shared" si="585"/>
        <v>0</v>
      </c>
      <c r="CQ217" s="40">
        <f t="shared" si="585"/>
        <v>0</v>
      </c>
      <c r="CR217" s="40">
        <f t="shared" si="585"/>
        <v>0</v>
      </c>
      <c r="CS217" s="40">
        <f t="shared" si="585"/>
        <v>0</v>
      </c>
      <c r="CT217" s="40">
        <f t="shared" si="585"/>
        <v>0</v>
      </c>
      <c r="CU217" s="40">
        <f t="shared" si="585"/>
        <v>0</v>
      </c>
      <c r="CV217" s="40"/>
      <c r="CW217" s="40">
        <f t="shared" si="586"/>
        <v>4.9951969260326606E-2</v>
      </c>
      <c r="CX217" s="40">
        <f t="shared" si="586"/>
        <v>4.7806155861165683E-2</v>
      </c>
      <c r="CY217" s="40">
        <f t="shared" si="586"/>
        <v>4.7686630712460973E-2</v>
      </c>
      <c r="CZ217" s="40">
        <f t="shared" si="586"/>
        <v>4.8686928297432874E-2</v>
      </c>
      <c r="DA217" s="40">
        <f t="shared" si="586"/>
        <v>3.6183250656550918E-2</v>
      </c>
      <c r="DB217" s="40">
        <f t="shared" si="586"/>
        <v>3.3450143357757249E-2</v>
      </c>
      <c r="DC217" s="40">
        <f t="shared" si="586"/>
        <v>2.181818181818182E-2</v>
      </c>
      <c r="DD217" s="40">
        <f t="shared" si="586"/>
        <v>1.5515330624307351E-2</v>
      </c>
      <c r="DE217" s="40">
        <f t="shared" si="586"/>
        <v>3.7956204379562042E-2</v>
      </c>
      <c r="DF217" s="40">
        <f t="shared" si="586"/>
        <v>4.7062864994847131E-2</v>
      </c>
      <c r="DG217" s="40">
        <f t="shared" si="586"/>
        <v>5.4064272211720228E-2</v>
      </c>
      <c r="DH217" s="40">
        <f t="shared" si="586"/>
        <v>6.0143626570915619E-2</v>
      </c>
      <c r="DI217" s="82"/>
      <c r="DJ217" s="40">
        <f t="shared" si="587"/>
        <v>8.2636725823976825E-2</v>
      </c>
      <c r="DK217" s="40">
        <f t="shared" si="587"/>
        <v>6.0327743902439029E-2</v>
      </c>
      <c r="DL217" s="40">
        <f t="shared" si="587"/>
        <v>6.6469359331476324E-2</v>
      </c>
      <c r="DM217" s="40">
        <f t="shared" si="587"/>
        <v>5.8427871148459383E-2</v>
      </c>
      <c r="DN217" s="40">
        <f t="shared" si="587"/>
        <v>4.2604346326319424E-2</v>
      </c>
      <c r="DO217" s="40">
        <f t="shared" si="587"/>
        <v>4.0287618379515958E-2</v>
      </c>
      <c r="DP217" s="40">
        <f t="shared" si="587"/>
        <v>2.5657894736842102E-2</v>
      </c>
      <c r="DQ217" s="40">
        <f t="shared" si="587"/>
        <v>1.8758076094759511E-2</v>
      </c>
      <c r="DR217" s="40">
        <f t="shared" si="587"/>
        <v>8.3221000354735716E-2</v>
      </c>
      <c r="DS217" s="40">
        <f t="shared" si="587"/>
        <v>7.4550084889643473E-2</v>
      </c>
      <c r="DT217" s="40">
        <f t="shared" si="587"/>
        <v>5.8351965380454382E-2</v>
      </c>
      <c r="DU217" s="40">
        <f t="shared" si="587"/>
        <v>8.4035149384885766E-2</v>
      </c>
      <c r="DV217" s="82"/>
      <c r="DW217" s="40">
        <f t="shared" si="588"/>
        <v>4.2639277959539368E-2</v>
      </c>
      <c r="DX217" s="40">
        <f t="shared" si="588"/>
        <v>3.6453202075862071E-2</v>
      </c>
      <c r="DY217" s="40">
        <f t="shared" si="588"/>
        <v>3.5745678320246117E-2</v>
      </c>
      <c r="DZ217" s="40">
        <f t="shared" si="588"/>
        <v>3.0696576260330576E-2</v>
      </c>
      <c r="EA217" s="40">
        <f t="shared" si="588"/>
        <v>4.5871559730504594E-2</v>
      </c>
      <c r="EB217" s="40">
        <f t="shared" si="588"/>
        <v>3.2950423247883914E-2</v>
      </c>
      <c r="EC217" s="40">
        <f t="shared" si="588"/>
        <v>1.3793103474425287E-2</v>
      </c>
      <c r="ED217" s="40">
        <f t="shared" si="588"/>
        <v>3.5847433341554345E-2</v>
      </c>
      <c r="EE217" s="40">
        <f t="shared" si="588"/>
        <v>3.8273381406618699E-2</v>
      </c>
      <c r="EF217" s="40">
        <f t="shared" si="588"/>
        <v>3.1764366219462895E-2</v>
      </c>
      <c r="EG217" s="40">
        <f t="shared" si="588"/>
        <v>3.198031976875769E-2</v>
      </c>
      <c r="EH217" s="40">
        <f t="shared" si="588"/>
        <v>3.1985516038925771E-2</v>
      </c>
    </row>
    <row r="218" spans="2:138" x14ac:dyDescent="0.25">
      <c r="B218" s="51"/>
      <c r="C218" s="51"/>
      <c r="D218" t="s">
        <v>253</v>
      </c>
      <c r="E218" s="55">
        <f t="shared" si="555"/>
        <v>8.5714285714285715E-2</v>
      </c>
      <c r="F218" s="55">
        <f t="shared" si="555"/>
        <v>5.0409663865546218E-2</v>
      </c>
      <c r="H218" s="55">
        <f t="shared" si="556"/>
        <v>3.5304621848739497E-2</v>
      </c>
      <c r="I218" s="41"/>
      <c r="J218" s="40">
        <f t="shared" si="557"/>
        <v>6.1934116740512427E-2</v>
      </c>
      <c r="K218" s="40">
        <f t="shared" si="557"/>
        <v>6.3250247457932146E-2</v>
      </c>
      <c r="M218" s="40">
        <f t="shared" si="558"/>
        <v>-1.3161307174197195E-3</v>
      </c>
      <c r="N218" s="41"/>
      <c r="O218" s="40">
        <f t="shared" si="559"/>
        <v>4.6909618763847506E-2</v>
      </c>
      <c r="Q218" s="40">
        <f t="shared" si="589"/>
        <v>1.502449797666492E-2</v>
      </c>
      <c r="R218" s="41"/>
      <c r="S218" s="40">
        <f t="shared" si="560"/>
        <v>0</v>
      </c>
      <c r="U218" s="40">
        <f t="shared" si="590"/>
        <v>8.5714285714285715E-2</v>
      </c>
      <c r="V218" s="41"/>
      <c r="W218" s="42"/>
      <c r="X218" s="43"/>
      <c r="Y218" s="42"/>
      <c r="Z218" s="44"/>
      <c r="AB218" s="40">
        <f t="shared" si="561"/>
        <v>5.1384985949417906E-2</v>
      </c>
      <c r="AC218" s="40">
        <f t="shared" si="561"/>
        <v>7.0177471930459978E-2</v>
      </c>
      <c r="AE218" s="40">
        <f t="shared" si="562"/>
        <v>-1.8792485981042072E-2</v>
      </c>
      <c r="AG218" s="40">
        <f t="shared" si="563"/>
        <v>5.1068883610451303E-2</v>
      </c>
      <c r="AH218" s="40">
        <f t="shared" si="563"/>
        <v>7.8426067073170735E-2</v>
      </c>
      <c r="AJ218" s="40">
        <f t="shared" si="564"/>
        <v>-2.7357183462719432E-2</v>
      </c>
      <c r="AL218" s="40">
        <f t="shared" si="565"/>
        <v>5.9430604982206404E-2</v>
      </c>
      <c r="AM218" s="40">
        <f t="shared" si="565"/>
        <v>5.5494428969359327E-2</v>
      </c>
      <c r="AO218" s="40">
        <f t="shared" si="566"/>
        <v>3.9361760128470771E-3</v>
      </c>
      <c r="AQ218" s="40">
        <f t="shared" si="567"/>
        <v>8.5714285714285715E-2</v>
      </c>
      <c r="AR218" s="40">
        <f t="shared" si="567"/>
        <v>5.0409663865546218E-2</v>
      </c>
      <c r="AT218" s="40">
        <f t="shared" si="568"/>
        <v>3.5304621848739497E-2</v>
      </c>
      <c r="AV218" s="40">
        <f t="shared" si="569"/>
        <v>6.1934116740512427E-2</v>
      </c>
      <c r="AW218" s="40">
        <f t="shared" si="569"/>
        <v>0.10476371162469816</v>
      </c>
      <c r="AY218" s="40">
        <f t="shared" si="570"/>
        <v>-4.2829594884185737E-2</v>
      </c>
      <c r="BA218" s="40">
        <f t="shared" si="571"/>
        <v>0</v>
      </c>
      <c r="BB218" s="40">
        <f t="shared" si="571"/>
        <v>8.9498421606453868E-2</v>
      </c>
      <c r="BD218" s="40">
        <f t="shared" si="572"/>
        <v>-8.9498421606453868E-2</v>
      </c>
      <c r="BF218" s="40">
        <f t="shared" si="573"/>
        <v>0</v>
      </c>
      <c r="BG218" s="40">
        <f t="shared" si="573"/>
        <v>7.3407202216066489E-2</v>
      </c>
      <c r="BI218" s="40">
        <f t="shared" si="574"/>
        <v>-7.3407202216066489E-2</v>
      </c>
      <c r="BK218" s="40">
        <f t="shared" si="575"/>
        <v>0</v>
      </c>
      <c r="BL218" s="40">
        <f t="shared" si="575"/>
        <v>6.8991385498923197E-2</v>
      </c>
      <c r="BN218" s="40">
        <f t="shared" si="576"/>
        <v>-6.8991385498923197E-2</v>
      </c>
      <c r="BP218" s="40">
        <f t="shared" si="577"/>
        <v>0</v>
      </c>
      <c r="BQ218" s="40">
        <f t="shared" si="577"/>
        <v>5.5480666903157151E-2</v>
      </c>
      <c r="BS218" s="40">
        <f t="shared" si="578"/>
        <v>-5.5480666903157151E-2</v>
      </c>
      <c r="BU218" s="40">
        <f t="shared" si="579"/>
        <v>0</v>
      </c>
      <c r="BV218" s="40">
        <f t="shared" si="579"/>
        <v>3.8910016977928695E-2</v>
      </c>
      <c r="BX218" s="40">
        <f t="shared" si="580"/>
        <v>-3.8910016977928695E-2</v>
      </c>
      <c r="BZ218" s="40">
        <f t="shared" si="581"/>
        <v>0</v>
      </c>
      <c r="CA218" s="40">
        <f t="shared" si="581"/>
        <v>5.3649477100613061E-2</v>
      </c>
      <c r="CC218" s="40">
        <f t="shared" si="582"/>
        <v>-5.3649477100613061E-2</v>
      </c>
      <c r="CE218" s="40">
        <f t="shared" si="583"/>
        <v>0</v>
      </c>
      <c r="CF218" s="40">
        <f t="shared" si="583"/>
        <v>3.9943760984182779E-2</v>
      </c>
      <c r="CH218" s="40">
        <f t="shared" si="584"/>
        <v>-3.9943760984182779E-2</v>
      </c>
      <c r="CI218" s="40"/>
      <c r="CJ218" s="40">
        <f t="shared" si="585"/>
        <v>5.1384985949417906E-2</v>
      </c>
      <c r="CK218" s="40">
        <f t="shared" si="585"/>
        <v>5.1068883610451303E-2</v>
      </c>
      <c r="CL218" s="40">
        <f t="shared" si="585"/>
        <v>5.9430604982206404E-2</v>
      </c>
      <c r="CM218" s="40">
        <f t="shared" si="585"/>
        <v>8.5714285714285715E-2</v>
      </c>
      <c r="CN218" s="40">
        <f t="shared" si="585"/>
        <v>6.1934116740512427E-2</v>
      </c>
      <c r="CO218" s="40">
        <f t="shared" si="585"/>
        <v>0</v>
      </c>
      <c r="CP218" s="40">
        <f t="shared" si="585"/>
        <v>0</v>
      </c>
      <c r="CQ218" s="40">
        <f t="shared" si="585"/>
        <v>0</v>
      </c>
      <c r="CR218" s="40">
        <f t="shared" si="585"/>
        <v>0</v>
      </c>
      <c r="CS218" s="40">
        <f t="shared" si="585"/>
        <v>0</v>
      </c>
      <c r="CT218" s="40">
        <f t="shared" si="585"/>
        <v>0</v>
      </c>
      <c r="CU218" s="40">
        <f t="shared" si="585"/>
        <v>0</v>
      </c>
      <c r="CV218" s="40"/>
      <c r="CW218" s="40">
        <f t="shared" si="586"/>
        <v>4.4188280499519693E-2</v>
      </c>
      <c r="CX218" s="40">
        <f t="shared" si="586"/>
        <v>6.0576293385723644E-2</v>
      </c>
      <c r="CY218" s="40">
        <f t="shared" si="586"/>
        <v>4.3145046835083738E-2</v>
      </c>
      <c r="CZ218" s="40">
        <f t="shared" si="586"/>
        <v>4.1015048686928297E-2</v>
      </c>
      <c r="DA218" s="40">
        <f t="shared" si="586"/>
        <v>8.9582725415815578E-2</v>
      </c>
      <c r="DB218" s="40">
        <f t="shared" si="586"/>
        <v>7.8050334501433574E-2</v>
      </c>
      <c r="DC218" s="40">
        <f t="shared" si="586"/>
        <v>6.7107438016528922E-2</v>
      </c>
      <c r="DD218" s="40">
        <f t="shared" si="586"/>
        <v>6.6124861470262281E-2</v>
      </c>
      <c r="DE218" s="40">
        <f t="shared" si="586"/>
        <v>6.4233576642335768E-2</v>
      </c>
      <c r="DF218" s="40">
        <f t="shared" si="586"/>
        <v>6.4582617657162486E-2</v>
      </c>
      <c r="DG218" s="40">
        <f t="shared" si="586"/>
        <v>9.4139886578449905E-2</v>
      </c>
      <c r="DH218" s="40">
        <f t="shared" si="586"/>
        <v>6.0143626570915619E-2</v>
      </c>
      <c r="DI218" s="82"/>
      <c r="DJ218" s="40">
        <f t="shared" si="587"/>
        <v>7.0177471930459978E-2</v>
      </c>
      <c r="DK218" s="40">
        <f t="shared" si="587"/>
        <v>7.8426067073170735E-2</v>
      </c>
      <c r="DL218" s="40">
        <f t="shared" si="587"/>
        <v>5.5494428969359327E-2</v>
      </c>
      <c r="DM218" s="40">
        <f t="shared" si="587"/>
        <v>5.0409663865546218E-2</v>
      </c>
      <c r="DN218" s="40">
        <f t="shared" si="587"/>
        <v>0.10476371162469816</v>
      </c>
      <c r="DO218" s="40">
        <f t="shared" si="587"/>
        <v>8.9498421606453868E-2</v>
      </c>
      <c r="DP218" s="40">
        <f t="shared" si="587"/>
        <v>7.3407202216066489E-2</v>
      </c>
      <c r="DQ218" s="40">
        <f t="shared" si="587"/>
        <v>6.8991385498923197E-2</v>
      </c>
      <c r="DR218" s="40">
        <f t="shared" si="587"/>
        <v>5.5480666903157151E-2</v>
      </c>
      <c r="DS218" s="40">
        <f t="shared" si="587"/>
        <v>3.8910016977928695E-2</v>
      </c>
      <c r="DT218" s="40">
        <f t="shared" si="587"/>
        <v>5.3649477100613061E-2</v>
      </c>
      <c r="DU218" s="40">
        <f t="shared" si="587"/>
        <v>3.9943760984182779E-2</v>
      </c>
      <c r="DV218" s="82"/>
      <c r="DW218" s="40">
        <f t="shared" si="588"/>
        <v>2.1786492399004046E-2</v>
      </c>
      <c r="DX218" s="40">
        <f t="shared" si="588"/>
        <v>2.5287356441050901E-2</v>
      </c>
      <c r="DY218" s="40">
        <f t="shared" si="588"/>
        <v>2.4025783924699676E-2</v>
      </c>
      <c r="DZ218" s="40">
        <f t="shared" si="588"/>
        <v>2.1841794545454544E-2</v>
      </c>
      <c r="EA218" s="40">
        <f t="shared" si="588"/>
        <v>3.1536697329128442E-2</v>
      </c>
      <c r="EB218" s="40">
        <f t="shared" si="588"/>
        <v>4.2019347071039902E-2</v>
      </c>
      <c r="EC218" s="40">
        <f t="shared" si="588"/>
        <v>3.6781609316379311E-2</v>
      </c>
      <c r="ED218" s="40">
        <f t="shared" si="588"/>
        <v>3.5273874352165183E-2</v>
      </c>
      <c r="EE218" s="40">
        <f t="shared" si="588"/>
        <v>2.2158273293525179E-2</v>
      </c>
      <c r="EF218" s="40">
        <f t="shared" si="588"/>
        <v>2.4545191979208777E-2</v>
      </c>
      <c r="EG218" s="40">
        <f t="shared" si="588"/>
        <v>2.4600246049507994E-2</v>
      </c>
      <c r="EH218" s="40">
        <f t="shared" si="588"/>
        <v>2.4441762160229329E-2</v>
      </c>
    </row>
    <row r="219" spans="2:138" x14ac:dyDescent="0.25">
      <c r="B219" s="51"/>
      <c r="C219" s="51"/>
      <c r="D219" t="s">
        <v>254</v>
      </c>
      <c r="E219" s="55">
        <f t="shared" si="555"/>
        <v>1.4090019569471625E-2</v>
      </c>
      <c r="F219" s="55">
        <f t="shared" si="555"/>
        <v>3.0049019607843133E-2</v>
      </c>
      <c r="H219" s="55">
        <f t="shared" si="556"/>
        <v>-1.5959000038371508E-2</v>
      </c>
      <c r="I219" s="41"/>
      <c r="J219" s="40">
        <f t="shared" si="557"/>
        <v>1.2906954344057022E-2</v>
      </c>
      <c r="K219" s="40">
        <f t="shared" si="557"/>
        <v>5.8517951948168806E-2</v>
      </c>
      <c r="M219" s="40">
        <f t="shared" si="558"/>
        <v>-4.5610997604111782E-2</v>
      </c>
      <c r="N219" s="41"/>
      <c r="O219" s="40">
        <f t="shared" si="559"/>
        <v>5.3174421269768506E-2</v>
      </c>
      <c r="Q219" s="40">
        <f t="shared" si="589"/>
        <v>-4.0267466925711481E-2</v>
      </c>
      <c r="R219" s="41"/>
      <c r="S219" s="40">
        <f t="shared" si="560"/>
        <v>0</v>
      </c>
      <c r="U219" s="40">
        <f t="shared" si="590"/>
        <v>1.4090019569471625E-2</v>
      </c>
      <c r="V219" s="41"/>
      <c r="W219" s="42"/>
      <c r="X219" s="43"/>
      <c r="Y219" s="42"/>
      <c r="Z219" s="44"/>
      <c r="AB219" s="40">
        <f t="shared" si="561"/>
        <v>7.2260136491368926E-3</v>
      </c>
      <c r="AC219" s="40">
        <f t="shared" si="561"/>
        <v>1.4110829409634191E-2</v>
      </c>
      <c r="AE219" s="40">
        <f t="shared" si="562"/>
        <v>-6.8848157604972987E-3</v>
      </c>
      <c r="AG219" s="40">
        <f t="shared" si="563"/>
        <v>8.3135391923990498E-3</v>
      </c>
      <c r="AH219" s="40">
        <f t="shared" si="563"/>
        <v>0.10390624999999999</v>
      </c>
      <c r="AJ219" s="40">
        <f t="shared" si="564"/>
        <v>-9.5592710807600942E-2</v>
      </c>
      <c r="AL219" s="40">
        <f t="shared" si="565"/>
        <v>2.099644128113879E-2</v>
      </c>
      <c r="AM219" s="40">
        <f t="shared" si="565"/>
        <v>8.8050139275766021E-2</v>
      </c>
      <c r="AO219" s="40">
        <f t="shared" si="566"/>
        <v>-6.7053697994627237E-2</v>
      </c>
      <c r="AQ219" s="40">
        <f t="shared" si="567"/>
        <v>1.4090019569471625E-2</v>
      </c>
      <c r="AR219" s="40">
        <f t="shared" si="567"/>
        <v>3.0049019607843133E-2</v>
      </c>
      <c r="AT219" s="40">
        <f t="shared" si="568"/>
        <v>-1.5959000038371508E-2</v>
      </c>
      <c r="AV219" s="40">
        <f t="shared" si="569"/>
        <v>1.2906954344057022E-2</v>
      </c>
      <c r="AW219" s="40">
        <f t="shared" si="569"/>
        <v>4.6867885477750948E-2</v>
      </c>
      <c r="AY219" s="40">
        <f t="shared" si="570"/>
        <v>-3.3960931133693924E-2</v>
      </c>
      <c r="BA219" s="40">
        <f t="shared" si="571"/>
        <v>0</v>
      </c>
      <c r="BB219" s="40">
        <f t="shared" si="571"/>
        <v>3.8312872676253946E-2</v>
      </c>
      <c r="BD219" s="40">
        <f t="shared" si="572"/>
        <v>-3.8312872676253946E-2</v>
      </c>
      <c r="BF219" s="40">
        <f t="shared" si="573"/>
        <v>0</v>
      </c>
      <c r="BG219" s="40">
        <f t="shared" si="573"/>
        <v>6.2569252077562323E-2</v>
      </c>
      <c r="BI219" s="40">
        <f t="shared" si="574"/>
        <v>-6.2569252077562323E-2</v>
      </c>
      <c r="BK219" s="40">
        <f t="shared" si="575"/>
        <v>0</v>
      </c>
      <c r="BL219" s="40">
        <f t="shared" si="575"/>
        <v>6.2110552763819091E-2</v>
      </c>
      <c r="BN219" s="40">
        <f t="shared" si="576"/>
        <v>-6.2110552763819091E-2</v>
      </c>
      <c r="BP219" s="40">
        <f t="shared" si="577"/>
        <v>0</v>
      </c>
      <c r="BQ219" s="40">
        <f t="shared" si="577"/>
        <v>5.3944661227385594E-2</v>
      </c>
      <c r="BS219" s="40">
        <f t="shared" si="578"/>
        <v>-5.3944661227385594E-2</v>
      </c>
      <c r="BU219" s="40">
        <f t="shared" si="579"/>
        <v>0</v>
      </c>
      <c r="BV219" s="40">
        <f t="shared" si="579"/>
        <v>5.6855687606112051E-2</v>
      </c>
      <c r="BX219" s="40">
        <f t="shared" si="580"/>
        <v>-5.6855687606112051E-2</v>
      </c>
      <c r="BZ219" s="40">
        <f t="shared" si="581"/>
        <v>0</v>
      </c>
      <c r="CA219" s="40">
        <f t="shared" si="581"/>
        <v>2.141363144608727E-2</v>
      </c>
      <c r="CC219" s="40">
        <f t="shared" si="582"/>
        <v>-2.141363144608727E-2</v>
      </c>
      <c r="CE219" s="40">
        <f t="shared" si="583"/>
        <v>0</v>
      </c>
      <c r="CF219" s="40">
        <f t="shared" si="583"/>
        <v>5.5848857644991208E-2</v>
      </c>
      <c r="CH219" s="40">
        <f t="shared" si="584"/>
        <v>-5.5848857644991208E-2</v>
      </c>
      <c r="CI219" s="40"/>
      <c r="CJ219" s="40">
        <f t="shared" si="585"/>
        <v>7.2260136491368926E-3</v>
      </c>
      <c r="CK219" s="40">
        <f t="shared" si="585"/>
        <v>8.3135391923990498E-3</v>
      </c>
      <c r="CL219" s="40">
        <f t="shared" si="585"/>
        <v>2.099644128113879E-2</v>
      </c>
      <c r="CM219" s="40">
        <f t="shared" si="585"/>
        <v>1.4090019569471625E-2</v>
      </c>
      <c r="CN219" s="40">
        <f t="shared" si="585"/>
        <v>1.2906954344057022E-2</v>
      </c>
      <c r="CO219" s="40">
        <f t="shared" si="585"/>
        <v>0</v>
      </c>
      <c r="CP219" s="40">
        <f t="shared" si="585"/>
        <v>0</v>
      </c>
      <c r="CQ219" s="40">
        <f t="shared" si="585"/>
        <v>0</v>
      </c>
      <c r="CR219" s="40">
        <f t="shared" si="585"/>
        <v>0</v>
      </c>
      <c r="CS219" s="40">
        <f t="shared" si="585"/>
        <v>0</v>
      </c>
      <c r="CT219" s="40">
        <f t="shared" si="585"/>
        <v>0</v>
      </c>
      <c r="CU219" s="40">
        <f t="shared" si="585"/>
        <v>0</v>
      </c>
      <c r="CV219" s="40"/>
      <c r="CW219" s="40">
        <f t="shared" si="586"/>
        <v>3.3621517771373677E-2</v>
      </c>
      <c r="CX219" s="40">
        <f t="shared" si="586"/>
        <v>8.5134250163719713E-2</v>
      </c>
      <c r="CY219" s="40">
        <f t="shared" si="586"/>
        <v>7.0394550099347142E-2</v>
      </c>
      <c r="CZ219" s="40">
        <f t="shared" si="586"/>
        <v>2.4491000295072292E-2</v>
      </c>
      <c r="DA219" s="40">
        <f t="shared" si="586"/>
        <v>3.9684855558797784E-2</v>
      </c>
      <c r="DB219" s="40">
        <f t="shared" si="586"/>
        <v>3.5361580121057661E-2</v>
      </c>
      <c r="DC219" s="40">
        <f t="shared" si="586"/>
        <v>5.7851239669421489E-2</v>
      </c>
      <c r="DD219" s="40">
        <f t="shared" si="586"/>
        <v>6.2061322497229406E-2</v>
      </c>
      <c r="DE219" s="40">
        <f t="shared" si="586"/>
        <v>2.3722627737226276E-2</v>
      </c>
      <c r="DF219" s="40">
        <f t="shared" si="586"/>
        <v>2.4390243902439025E-2</v>
      </c>
      <c r="DG219" s="40">
        <f t="shared" si="586"/>
        <v>2.7977315689981096E-2</v>
      </c>
      <c r="DH219" s="40">
        <f t="shared" si="586"/>
        <v>9.8743267504488325E-3</v>
      </c>
      <c r="DI219" s="82"/>
      <c r="DJ219" s="40">
        <f t="shared" si="587"/>
        <v>1.4110829409634191E-2</v>
      </c>
      <c r="DK219" s="40">
        <f t="shared" si="587"/>
        <v>0.10390624999999999</v>
      </c>
      <c r="DL219" s="40">
        <f t="shared" si="587"/>
        <v>8.8050139275766021E-2</v>
      </c>
      <c r="DM219" s="40">
        <f t="shared" si="587"/>
        <v>3.0049019607843133E-2</v>
      </c>
      <c r="DN219" s="40">
        <f t="shared" si="587"/>
        <v>4.6867885477750948E-2</v>
      </c>
      <c r="DO219" s="40">
        <f t="shared" si="587"/>
        <v>3.8312872676253946E-2</v>
      </c>
      <c r="DP219" s="40">
        <f t="shared" si="587"/>
        <v>6.2569252077562323E-2</v>
      </c>
      <c r="DQ219" s="40">
        <f t="shared" si="587"/>
        <v>6.2110552763819091E-2</v>
      </c>
      <c r="DR219" s="40">
        <f t="shared" si="587"/>
        <v>5.3944661227385594E-2</v>
      </c>
      <c r="DS219" s="40">
        <f t="shared" si="587"/>
        <v>5.6855687606112051E-2</v>
      </c>
      <c r="DT219" s="40">
        <f t="shared" si="587"/>
        <v>2.141363144608727E-2</v>
      </c>
      <c r="DU219" s="40">
        <f t="shared" si="587"/>
        <v>5.5848857644991208E-2</v>
      </c>
      <c r="DV219" s="82"/>
      <c r="DW219" s="40">
        <f t="shared" si="588"/>
        <v>0.12911297830718954</v>
      </c>
      <c r="DX219" s="40">
        <f t="shared" si="588"/>
        <v>9.1901477904105092E-2</v>
      </c>
      <c r="DY219" s="40">
        <f t="shared" si="588"/>
        <v>6.5268092580720777E-2</v>
      </c>
      <c r="DZ219" s="40">
        <f t="shared" si="588"/>
        <v>5.8205431047520663E-2</v>
      </c>
      <c r="EA219" s="40">
        <f t="shared" si="588"/>
        <v>9.2557339373566513E-2</v>
      </c>
      <c r="EB219" s="40">
        <f t="shared" si="588"/>
        <v>0.11039903258675936</v>
      </c>
      <c r="EC219" s="40">
        <f t="shared" si="588"/>
        <v>8.3241379370977003E-2</v>
      </c>
      <c r="ED219" s="40">
        <f t="shared" si="588"/>
        <v>8.6056782300544879E-2</v>
      </c>
      <c r="EE219" s="40">
        <f t="shared" si="588"/>
        <v>6.3366906532086334E-2</v>
      </c>
      <c r="EF219" s="40">
        <f t="shared" si="588"/>
        <v>6.3170661241409187E-2</v>
      </c>
      <c r="EG219" s="40">
        <f t="shared" si="588"/>
        <v>7.1685116999077494E-2</v>
      </c>
      <c r="EH219" s="40">
        <f t="shared" si="588"/>
        <v>6.8726614588412796E-2</v>
      </c>
    </row>
    <row r="220" spans="2:138" x14ac:dyDescent="0.25">
      <c r="B220" s="51"/>
      <c r="C220" s="51"/>
      <c r="D220" t="s">
        <v>255</v>
      </c>
      <c r="E220" s="55">
        <f t="shared" si="555"/>
        <v>0.57964774951076325</v>
      </c>
      <c r="F220" s="55">
        <f t="shared" si="555"/>
        <v>0.57334733893557421</v>
      </c>
      <c r="H220" s="55">
        <f t="shared" si="556"/>
        <v>6.3004105751890416E-3</v>
      </c>
      <c r="I220" s="41"/>
      <c r="J220" s="40">
        <f t="shared" si="557"/>
        <v>0.6393758428048546</v>
      </c>
      <c r="K220" s="40">
        <f t="shared" si="557"/>
        <v>0.57321695311796994</v>
      </c>
      <c r="M220" s="40">
        <f t="shared" si="558"/>
        <v>6.6158889686884659E-2</v>
      </c>
      <c r="N220" s="41"/>
      <c r="O220" s="40">
        <f t="shared" si="559"/>
        <v>0.64550385820154332</v>
      </c>
      <c r="Q220" s="40">
        <f t="shared" si="589"/>
        <v>-6.1280153966887241E-3</v>
      </c>
      <c r="R220" s="41"/>
      <c r="S220" s="40">
        <f t="shared" si="560"/>
        <v>0</v>
      </c>
      <c r="U220" s="40">
        <f t="shared" si="590"/>
        <v>0.57964774951076325</v>
      </c>
      <c r="V220" s="41"/>
      <c r="W220" s="42"/>
      <c r="X220" s="43"/>
      <c r="Y220" s="42"/>
      <c r="Z220" s="44"/>
      <c r="AB220" s="40">
        <f t="shared" si="561"/>
        <v>0.67603372139702933</v>
      </c>
      <c r="AC220" s="40">
        <f t="shared" si="561"/>
        <v>0.68070988772183993</v>
      </c>
      <c r="AE220" s="40">
        <f t="shared" si="562"/>
        <v>-4.6761663248106045E-3</v>
      </c>
      <c r="AG220" s="40">
        <f t="shared" si="563"/>
        <v>0.67141726049089467</v>
      </c>
      <c r="AH220" s="40">
        <f t="shared" si="563"/>
        <v>0.52920731707317081</v>
      </c>
      <c r="AJ220" s="40">
        <f t="shared" si="564"/>
        <v>0.14220994341772386</v>
      </c>
      <c r="AL220" s="40">
        <f t="shared" si="565"/>
        <v>0.63238434163701063</v>
      </c>
      <c r="AM220" s="40">
        <f t="shared" si="565"/>
        <v>0.50995821727019497</v>
      </c>
      <c r="AO220" s="40">
        <f t="shared" si="566"/>
        <v>0.12242612436681566</v>
      </c>
      <c r="AQ220" s="40">
        <f t="shared" si="567"/>
        <v>0.57964774951076325</v>
      </c>
      <c r="AR220" s="40">
        <f t="shared" si="567"/>
        <v>0.57334733893557421</v>
      </c>
      <c r="AT220" s="40">
        <f t="shared" si="568"/>
        <v>6.3004105751890416E-3</v>
      </c>
      <c r="AV220" s="40">
        <f t="shared" si="569"/>
        <v>0.6393758428048546</v>
      </c>
      <c r="AW220" s="40">
        <f t="shared" si="569"/>
        <v>0.52973784063470164</v>
      </c>
      <c r="AY220" s="40">
        <f t="shared" si="570"/>
        <v>0.10963800217015296</v>
      </c>
      <c r="BA220" s="40">
        <f t="shared" si="571"/>
        <v>0</v>
      </c>
      <c r="BB220" s="40">
        <f t="shared" si="571"/>
        <v>0.58299894773763594</v>
      </c>
      <c r="BD220" s="40">
        <f t="shared" si="572"/>
        <v>-0.58299894773763594</v>
      </c>
      <c r="BF220" s="40">
        <f t="shared" si="573"/>
        <v>0</v>
      </c>
      <c r="BG220" s="40">
        <f t="shared" si="573"/>
        <v>0.56597645429362875</v>
      </c>
      <c r="BI220" s="40">
        <f t="shared" si="574"/>
        <v>-0.56597645429362875</v>
      </c>
      <c r="BK220" s="40">
        <f t="shared" si="575"/>
        <v>0</v>
      </c>
      <c r="BL220" s="40">
        <f t="shared" si="575"/>
        <v>0.59255204594400568</v>
      </c>
      <c r="BN220" s="40">
        <f t="shared" si="576"/>
        <v>-0.59255204594400568</v>
      </c>
      <c r="BP220" s="40">
        <f t="shared" si="577"/>
        <v>0</v>
      </c>
      <c r="BQ220" s="40">
        <f t="shared" si="577"/>
        <v>0.57051081943951754</v>
      </c>
      <c r="BS220" s="40">
        <f t="shared" si="578"/>
        <v>-0.57051081943951754</v>
      </c>
      <c r="BU220" s="40">
        <f t="shared" si="579"/>
        <v>0</v>
      </c>
      <c r="BV220" s="40">
        <f t="shared" si="579"/>
        <v>0.55672665534804755</v>
      </c>
      <c r="BX220" s="40">
        <f t="shared" si="580"/>
        <v>-0.55672665534804755</v>
      </c>
      <c r="BZ220" s="40">
        <f t="shared" si="581"/>
        <v>0</v>
      </c>
      <c r="CA220" s="40">
        <f t="shared" si="581"/>
        <v>0.56665344392354844</v>
      </c>
      <c r="CC220" s="40">
        <f t="shared" si="582"/>
        <v>-0.56665344392354844</v>
      </c>
      <c r="CE220" s="40">
        <f t="shared" si="583"/>
        <v>0</v>
      </c>
      <c r="CF220" s="40">
        <f t="shared" si="583"/>
        <v>0.5570228471001758</v>
      </c>
      <c r="CH220" s="40">
        <f t="shared" si="584"/>
        <v>-0.5570228471001758</v>
      </c>
      <c r="CI220" s="40"/>
      <c r="CJ220" s="40">
        <f t="shared" si="585"/>
        <v>0.67603372139702933</v>
      </c>
      <c r="CK220" s="40">
        <f t="shared" si="585"/>
        <v>0.67141726049089467</v>
      </c>
      <c r="CL220" s="40">
        <f t="shared" si="585"/>
        <v>0.63238434163701063</v>
      </c>
      <c r="CM220" s="40">
        <f t="shared" si="585"/>
        <v>0.57964774951076325</v>
      </c>
      <c r="CN220" s="40">
        <f t="shared" si="585"/>
        <v>0.6393758428048546</v>
      </c>
      <c r="CO220" s="40">
        <f t="shared" si="585"/>
        <v>0</v>
      </c>
      <c r="CP220" s="40">
        <f t="shared" si="585"/>
        <v>0</v>
      </c>
      <c r="CQ220" s="40">
        <f t="shared" si="585"/>
        <v>0</v>
      </c>
      <c r="CR220" s="40">
        <f t="shared" si="585"/>
        <v>0</v>
      </c>
      <c r="CS220" s="40">
        <f t="shared" si="585"/>
        <v>0</v>
      </c>
      <c r="CT220" s="40">
        <f t="shared" si="585"/>
        <v>0</v>
      </c>
      <c r="CU220" s="40">
        <f t="shared" si="585"/>
        <v>0</v>
      </c>
      <c r="CV220" s="40"/>
      <c r="CW220" s="40">
        <f t="shared" si="586"/>
        <v>0.6858789625360231</v>
      </c>
      <c r="CX220" s="40">
        <f t="shared" si="586"/>
        <v>0.62246234446627369</v>
      </c>
      <c r="CY220" s="40">
        <f t="shared" si="586"/>
        <v>0.62475163213170593</v>
      </c>
      <c r="CZ220" s="40">
        <f t="shared" si="586"/>
        <v>0.65063440542933015</v>
      </c>
      <c r="DA220" s="40">
        <f t="shared" si="586"/>
        <v>0.60023344032681647</v>
      </c>
      <c r="DB220" s="40">
        <f t="shared" si="586"/>
        <v>0.62599553998088564</v>
      </c>
      <c r="DC220" s="40">
        <f t="shared" si="586"/>
        <v>0.59702479338842973</v>
      </c>
      <c r="DD220" s="40">
        <f t="shared" si="586"/>
        <v>0.60768378278537127</v>
      </c>
      <c r="DE220" s="40">
        <f t="shared" si="586"/>
        <v>0.66423357664233573</v>
      </c>
      <c r="DF220" s="40">
        <f t="shared" si="586"/>
        <v>0.64754379938165574</v>
      </c>
      <c r="DG220" s="40">
        <f t="shared" si="586"/>
        <v>0.59017013232514182</v>
      </c>
      <c r="DH220" s="40">
        <f t="shared" si="586"/>
        <v>0.56463195691202872</v>
      </c>
      <c r="DI220" s="82"/>
      <c r="DJ220" s="40">
        <f t="shared" si="587"/>
        <v>0.68070988772183993</v>
      </c>
      <c r="DK220" s="40">
        <f t="shared" si="587"/>
        <v>0.52920731707317081</v>
      </c>
      <c r="DL220" s="40">
        <f t="shared" si="587"/>
        <v>0.50995821727019497</v>
      </c>
      <c r="DM220" s="40">
        <f t="shared" si="587"/>
        <v>0.57334733893557421</v>
      </c>
      <c r="DN220" s="40">
        <f t="shared" si="587"/>
        <v>0.52973784063470164</v>
      </c>
      <c r="DO220" s="40">
        <f t="shared" si="587"/>
        <v>0.58299894773763594</v>
      </c>
      <c r="DP220" s="40">
        <f t="shared" si="587"/>
        <v>0.56597645429362875</v>
      </c>
      <c r="DQ220" s="40">
        <f t="shared" si="587"/>
        <v>0.59255204594400568</v>
      </c>
      <c r="DR220" s="40">
        <f t="shared" si="587"/>
        <v>0.57051081943951754</v>
      </c>
      <c r="DS220" s="40">
        <f t="shared" si="587"/>
        <v>0.55672665534804755</v>
      </c>
      <c r="DT220" s="40">
        <f t="shared" si="587"/>
        <v>0.56665344392354844</v>
      </c>
      <c r="DU220" s="40">
        <f t="shared" si="587"/>
        <v>0.5570228471001758</v>
      </c>
      <c r="DV220" s="82"/>
      <c r="DW220" s="40">
        <f t="shared" si="588"/>
        <v>0.6505446625160286</v>
      </c>
      <c r="DX220" s="40">
        <f t="shared" si="588"/>
        <v>0.67412151060098513</v>
      </c>
      <c r="DY220" s="40">
        <f t="shared" si="588"/>
        <v>0.70855552272868438</v>
      </c>
      <c r="DZ220" s="40">
        <f t="shared" si="588"/>
        <v>0.70129870142916173</v>
      </c>
      <c r="EA220" s="40">
        <f t="shared" si="588"/>
        <v>0.65974770644266056</v>
      </c>
      <c r="EB220" s="40">
        <f t="shared" si="588"/>
        <v>0.64177750902025388</v>
      </c>
      <c r="EC220" s="40">
        <f t="shared" si="588"/>
        <v>0.63718390784454015</v>
      </c>
      <c r="ED220" s="40">
        <f t="shared" si="588"/>
        <v>0.63490106107599653</v>
      </c>
      <c r="EE220" s="40">
        <f t="shared" si="588"/>
        <v>0.67942446046417271</v>
      </c>
      <c r="EF220" s="40">
        <f t="shared" si="588"/>
        <v>0.6561651746838002</v>
      </c>
      <c r="EG220" s="40">
        <f t="shared" si="588"/>
        <v>0.65070725723154976</v>
      </c>
      <c r="EH220" s="40">
        <f t="shared" si="588"/>
        <v>0.65881110432347612</v>
      </c>
    </row>
    <row r="221" spans="2:138" x14ac:dyDescent="0.25">
      <c r="B221" s="51"/>
      <c r="C221" s="51"/>
      <c r="D221" t="s">
        <v>256</v>
      </c>
      <c r="E221" s="55">
        <f t="shared" si="555"/>
        <v>0</v>
      </c>
      <c r="F221" s="55">
        <f t="shared" si="555"/>
        <v>0</v>
      </c>
      <c r="H221" s="55">
        <f t="shared" si="556"/>
        <v>0</v>
      </c>
      <c r="I221" s="41"/>
      <c r="J221" s="40">
        <f t="shared" si="557"/>
        <v>0</v>
      </c>
      <c r="K221" s="40">
        <f t="shared" si="557"/>
        <v>0</v>
      </c>
      <c r="M221" s="40">
        <f t="shared" si="558"/>
        <v>0</v>
      </c>
      <c r="N221" s="41"/>
      <c r="O221" s="40">
        <f t="shared" si="559"/>
        <v>0</v>
      </c>
      <c r="Q221" s="40">
        <f t="shared" si="589"/>
        <v>0</v>
      </c>
      <c r="R221" s="41"/>
      <c r="S221" s="40">
        <f t="shared" si="560"/>
        <v>0</v>
      </c>
      <c r="U221" s="40">
        <f t="shared" si="590"/>
        <v>0</v>
      </c>
      <c r="V221" s="41"/>
      <c r="W221" s="42"/>
      <c r="X221" s="43"/>
      <c r="Y221" s="42"/>
      <c r="Z221" s="44"/>
      <c r="AB221" s="40">
        <f t="shared" si="561"/>
        <v>0</v>
      </c>
      <c r="AC221" s="40">
        <f t="shared" si="561"/>
        <v>0</v>
      </c>
      <c r="AE221" s="40">
        <f t="shared" si="562"/>
        <v>0</v>
      </c>
      <c r="AG221" s="40">
        <f t="shared" si="563"/>
        <v>0</v>
      </c>
      <c r="AH221" s="40">
        <f t="shared" si="563"/>
        <v>0</v>
      </c>
      <c r="AJ221" s="40">
        <f t="shared" si="564"/>
        <v>0</v>
      </c>
      <c r="AL221" s="40">
        <f t="shared" si="565"/>
        <v>0</v>
      </c>
      <c r="AM221" s="40">
        <f t="shared" si="565"/>
        <v>0</v>
      </c>
      <c r="AO221" s="40">
        <f t="shared" si="566"/>
        <v>0</v>
      </c>
      <c r="AQ221" s="40">
        <f t="shared" si="567"/>
        <v>0</v>
      </c>
      <c r="AR221" s="40">
        <f t="shared" si="567"/>
        <v>0</v>
      </c>
      <c r="AT221" s="40">
        <f t="shared" si="568"/>
        <v>0</v>
      </c>
      <c r="AV221" s="40">
        <f t="shared" si="569"/>
        <v>0</v>
      </c>
      <c r="AW221" s="40">
        <f t="shared" si="569"/>
        <v>0</v>
      </c>
      <c r="AY221" s="40">
        <f t="shared" si="570"/>
        <v>0</v>
      </c>
      <c r="BA221" s="40">
        <f t="shared" si="571"/>
        <v>0</v>
      </c>
      <c r="BB221" s="40">
        <f t="shared" si="571"/>
        <v>0</v>
      </c>
      <c r="BD221" s="40">
        <f t="shared" si="572"/>
        <v>0</v>
      </c>
      <c r="BF221" s="40">
        <f t="shared" si="573"/>
        <v>0</v>
      </c>
      <c r="BG221" s="40">
        <f t="shared" si="573"/>
        <v>0</v>
      </c>
      <c r="BI221" s="40">
        <f t="shared" si="574"/>
        <v>0</v>
      </c>
      <c r="BK221" s="40">
        <f t="shared" si="575"/>
        <v>0</v>
      </c>
      <c r="BL221" s="40">
        <f t="shared" si="575"/>
        <v>0</v>
      </c>
      <c r="BN221" s="40">
        <f t="shared" si="576"/>
        <v>0</v>
      </c>
      <c r="BP221" s="40">
        <f t="shared" si="577"/>
        <v>0</v>
      </c>
      <c r="BQ221" s="40">
        <f t="shared" si="577"/>
        <v>0</v>
      </c>
      <c r="BS221" s="40">
        <f t="shared" si="578"/>
        <v>0</v>
      </c>
      <c r="BU221" s="40">
        <f t="shared" si="579"/>
        <v>0</v>
      </c>
      <c r="BV221" s="40">
        <f t="shared" si="579"/>
        <v>0</v>
      </c>
      <c r="BX221" s="40">
        <f t="shared" si="580"/>
        <v>0</v>
      </c>
      <c r="BZ221" s="40">
        <f t="shared" si="581"/>
        <v>0</v>
      </c>
      <c r="CA221" s="40">
        <f t="shared" si="581"/>
        <v>0</v>
      </c>
      <c r="CC221" s="40">
        <f t="shared" si="582"/>
        <v>0</v>
      </c>
      <c r="CE221" s="40">
        <f t="shared" si="583"/>
        <v>0</v>
      </c>
      <c r="CF221" s="40">
        <f t="shared" si="583"/>
        <v>0</v>
      </c>
      <c r="CH221" s="40">
        <f t="shared" si="584"/>
        <v>0</v>
      </c>
      <c r="CI221" s="40"/>
      <c r="CJ221" s="40">
        <f t="shared" si="585"/>
        <v>0</v>
      </c>
      <c r="CK221" s="40">
        <f t="shared" si="585"/>
        <v>0</v>
      </c>
      <c r="CL221" s="40">
        <f t="shared" si="585"/>
        <v>0</v>
      </c>
      <c r="CM221" s="40">
        <f t="shared" si="585"/>
        <v>0</v>
      </c>
      <c r="CN221" s="40">
        <f t="shared" si="585"/>
        <v>0</v>
      </c>
      <c r="CO221" s="40">
        <f t="shared" si="585"/>
        <v>0</v>
      </c>
      <c r="CP221" s="40">
        <f t="shared" si="585"/>
        <v>0</v>
      </c>
      <c r="CQ221" s="40">
        <f t="shared" si="585"/>
        <v>0</v>
      </c>
      <c r="CR221" s="40">
        <f t="shared" si="585"/>
        <v>0</v>
      </c>
      <c r="CS221" s="40">
        <f t="shared" si="585"/>
        <v>0</v>
      </c>
      <c r="CT221" s="40">
        <f t="shared" si="585"/>
        <v>0</v>
      </c>
      <c r="CU221" s="40">
        <f t="shared" si="585"/>
        <v>0</v>
      </c>
      <c r="CV221" s="40"/>
      <c r="CW221" s="40">
        <f t="shared" si="586"/>
        <v>0</v>
      </c>
      <c r="CX221" s="40">
        <f t="shared" si="586"/>
        <v>0</v>
      </c>
      <c r="CY221" s="40">
        <f t="shared" si="586"/>
        <v>0</v>
      </c>
      <c r="CZ221" s="40">
        <f t="shared" si="586"/>
        <v>0</v>
      </c>
      <c r="DA221" s="40">
        <f t="shared" si="586"/>
        <v>0</v>
      </c>
      <c r="DB221" s="40">
        <f t="shared" si="586"/>
        <v>0</v>
      </c>
      <c r="DC221" s="40">
        <f t="shared" si="586"/>
        <v>0</v>
      </c>
      <c r="DD221" s="40">
        <f t="shared" si="586"/>
        <v>0</v>
      </c>
      <c r="DE221" s="40">
        <f t="shared" si="586"/>
        <v>0</v>
      </c>
      <c r="DF221" s="40">
        <f t="shared" si="586"/>
        <v>0</v>
      </c>
      <c r="DG221" s="40">
        <f t="shared" si="586"/>
        <v>0</v>
      </c>
      <c r="DH221" s="40">
        <f t="shared" si="586"/>
        <v>0</v>
      </c>
      <c r="DI221" s="82"/>
      <c r="DJ221" s="40">
        <f t="shared" si="587"/>
        <v>0</v>
      </c>
      <c r="DK221" s="40">
        <f t="shared" si="587"/>
        <v>0</v>
      </c>
      <c r="DL221" s="40">
        <f t="shared" si="587"/>
        <v>0</v>
      </c>
      <c r="DM221" s="40">
        <f t="shared" si="587"/>
        <v>0</v>
      </c>
      <c r="DN221" s="40">
        <f t="shared" si="587"/>
        <v>0</v>
      </c>
      <c r="DO221" s="40">
        <f t="shared" si="587"/>
        <v>0</v>
      </c>
      <c r="DP221" s="40">
        <f t="shared" si="587"/>
        <v>0</v>
      </c>
      <c r="DQ221" s="40">
        <f t="shared" si="587"/>
        <v>0</v>
      </c>
      <c r="DR221" s="40">
        <f t="shared" si="587"/>
        <v>0</v>
      </c>
      <c r="DS221" s="40">
        <f t="shared" si="587"/>
        <v>0</v>
      </c>
      <c r="DT221" s="40">
        <f t="shared" si="587"/>
        <v>0</v>
      </c>
      <c r="DU221" s="40">
        <f t="shared" si="587"/>
        <v>0</v>
      </c>
      <c r="DV221" s="82"/>
      <c r="DW221" s="40">
        <f t="shared" si="588"/>
        <v>0</v>
      </c>
      <c r="DX221" s="40">
        <f t="shared" si="588"/>
        <v>0</v>
      </c>
      <c r="DY221" s="40">
        <f t="shared" si="588"/>
        <v>0</v>
      </c>
      <c r="DZ221" s="40">
        <f t="shared" si="588"/>
        <v>0</v>
      </c>
      <c r="EA221" s="40">
        <f t="shared" si="588"/>
        <v>0</v>
      </c>
      <c r="EB221" s="40">
        <f t="shared" si="588"/>
        <v>0</v>
      </c>
      <c r="EC221" s="40">
        <f t="shared" si="588"/>
        <v>0</v>
      </c>
      <c r="ED221" s="40">
        <f t="shared" si="588"/>
        <v>0</v>
      </c>
      <c r="EE221" s="40">
        <f t="shared" si="588"/>
        <v>0</v>
      </c>
      <c r="EF221" s="40">
        <f t="shared" si="588"/>
        <v>0</v>
      </c>
      <c r="EG221" s="40">
        <f t="shared" si="588"/>
        <v>0</v>
      </c>
      <c r="EH221" s="40">
        <f t="shared" si="588"/>
        <v>0</v>
      </c>
    </row>
    <row r="222" spans="2:138" x14ac:dyDescent="0.25">
      <c r="B222" s="51"/>
      <c r="C222" s="51"/>
      <c r="D222" t="s">
        <v>257</v>
      </c>
      <c r="E222" s="55">
        <f t="shared" si="555"/>
        <v>0</v>
      </c>
      <c r="F222" s="55">
        <f t="shared" si="555"/>
        <v>0</v>
      </c>
      <c r="H222" s="55">
        <f t="shared" si="556"/>
        <v>0</v>
      </c>
      <c r="I222" s="41"/>
      <c r="J222" s="40">
        <f t="shared" si="557"/>
        <v>0</v>
      </c>
      <c r="K222" s="40">
        <f t="shared" si="557"/>
        <v>0</v>
      </c>
      <c r="M222" s="40">
        <f t="shared" si="558"/>
        <v>0</v>
      </c>
      <c r="N222" s="41"/>
      <c r="O222" s="40">
        <f t="shared" si="559"/>
        <v>0</v>
      </c>
      <c r="Q222" s="40">
        <f t="shared" si="589"/>
        <v>0</v>
      </c>
      <c r="R222" s="41"/>
      <c r="S222" s="40">
        <f t="shared" si="560"/>
        <v>0</v>
      </c>
      <c r="U222" s="40">
        <f t="shared" si="590"/>
        <v>0</v>
      </c>
      <c r="V222" s="41"/>
      <c r="W222" s="42"/>
      <c r="X222" s="43"/>
      <c r="Y222" s="42"/>
      <c r="Z222" s="44"/>
      <c r="AB222" s="40">
        <f t="shared" si="561"/>
        <v>0</v>
      </c>
      <c r="AC222" s="40">
        <f t="shared" si="561"/>
        <v>0</v>
      </c>
      <c r="AE222" s="40">
        <f t="shared" si="562"/>
        <v>0</v>
      </c>
      <c r="AG222" s="40">
        <f t="shared" si="563"/>
        <v>0</v>
      </c>
      <c r="AH222" s="40">
        <f t="shared" si="563"/>
        <v>0</v>
      </c>
      <c r="AJ222" s="40">
        <f t="shared" si="564"/>
        <v>0</v>
      </c>
      <c r="AL222" s="40">
        <f t="shared" si="565"/>
        <v>0</v>
      </c>
      <c r="AM222" s="40">
        <f t="shared" si="565"/>
        <v>0</v>
      </c>
      <c r="AO222" s="40">
        <f t="shared" si="566"/>
        <v>0</v>
      </c>
      <c r="AQ222" s="40">
        <f t="shared" si="567"/>
        <v>0</v>
      </c>
      <c r="AR222" s="40">
        <f t="shared" si="567"/>
        <v>0</v>
      </c>
      <c r="AT222" s="40">
        <f t="shared" si="568"/>
        <v>0</v>
      </c>
      <c r="AV222" s="40">
        <f t="shared" si="569"/>
        <v>0</v>
      </c>
      <c r="AW222" s="40">
        <f t="shared" si="569"/>
        <v>0</v>
      </c>
      <c r="AY222" s="40">
        <f t="shared" si="570"/>
        <v>0</v>
      </c>
      <c r="BA222" s="40">
        <f t="shared" si="571"/>
        <v>0</v>
      </c>
      <c r="BB222" s="40">
        <f t="shared" si="571"/>
        <v>0</v>
      </c>
      <c r="BD222" s="40">
        <f t="shared" si="572"/>
        <v>0</v>
      </c>
      <c r="BF222" s="40">
        <f t="shared" si="573"/>
        <v>0</v>
      </c>
      <c r="BG222" s="40">
        <f t="shared" si="573"/>
        <v>0</v>
      </c>
      <c r="BI222" s="40">
        <f t="shared" si="574"/>
        <v>0</v>
      </c>
      <c r="BK222" s="40">
        <f t="shared" si="575"/>
        <v>0</v>
      </c>
      <c r="BL222" s="40">
        <f t="shared" si="575"/>
        <v>0</v>
      </c>
      <c r="BN222" s="40">
        <f t="shared" si="576"/>
        <v>0</v>
      </c>
      <c r="BP222" s="40">
        <f t="shared" si="577"/>
        <v>0</v>
      </c>
      <c r="BQ222" s="40">
        <f t="shared" si="577"/>
        <v>0</v>
      </c>
      <c r="BS222" s="40">
        <f t="shared" si="578"/>
        <v>0</v>
      </c>
      <c r="BU222" s="40">
        <f t="shared" si="579"/>
        <v>0</v>
      </c>
      <c r="BV222" s="40">
        <f t="shared" si="579"/>
        <v>0</v>
      </c>
      <c r="BX222" s="40">
        <f t="shared" si="580"/>
        <v>0</v>
      </c>
      <c r="BZ222" s="40">
        <f t="shared" si="581"/>
        <v>0</v>
      </c>
      <c r="CA222" s="40">
        <f t="shared" si="581"/>
        <v>0</v>
      </c>
      <c r="CC222" s="40">
        <f t="shared" si="582"/>
        <v>0</v>
      </c>
      <c r="CE222" s="40">
        <f t="shared" si="583"/>
        <v>0</v>
      </c>
      <c r="CF222" s="40">
        <f t="shared" si="583"/>
        <v>0</v>
      </c>
      <c r="CH222" s="40">
        <f t="shared" si="584"/>
        <v>0</v>
      </c>
      <c r="CI222" s="40"/>
      <c r="CJ222" s="40">
        <f t="shared" si="585"/>
        <v>0</v>
      </c>
      <c r="CK222" s="40">
        <f t="shared" si="585"/>
        <v>0</v>
      </c>
      <c r="CL222" s="40">
        <f t="shared" si="585"/>
        <v>0</v>
      </c>
      <c r="CM222" s="40">
        <f t="shared" si="585"/>
        <v>0</v>
      </c>
      <c r="CN222" s="40">
        <f t="shared" si="585"/>
        <v>0</v>
      </c>
      <c r="CO222" s="40">
        <f t="shared" si="585"/>
        <v>0</v>
      </c>
      <c r="CP222" s="40">
        <f t="shared" si="585"/>
        <v>0</v>
      </c>
      <c r="CQ222" s="40">
        <f t="shared" si="585"/>
        <v>0</v>
      </c>
      <c r="CR222" s="40">
        <f t="shared" si="585"/>
        <v>0</v>
      </c>
      <c r="CS222" s="40">
        <f t="shared" si="585"/>
        <v>0</v>
      </c>
      <c r="CT222" s="40">
        <f t="shared" si="585"/>
        <v>0</v>
      </c>
      <c r="CU222" s="40">
        <f t="shared" si="585"/>
        <v>0</v>
      </c>
      <c r="CV222" s="40"/>
      <c r="CW222" s="40">
        <f t="shared" si="586"/>
        <v>0</v>
      </c>
      <c r="CX222" s="40">
        <f t="shared" si="586"/>
        <v>0</v>
      </c>
      <c r="CY222" s="40">
        <f t="shared" si="586"/>
        <v>0</v>
      </c>
      <c r="CZ222" s="40">
        <f t="shared" si="586"/>
        <v>0</v>
      </c>
      <c r="DA222" s="40">
        <f t="shared" si="586"/>
        <v>0</v>
      </c>
      <c r="DB222" s="40">
        <f t="shared" si="586"/>
        <v>0</v>
      </c>
      <c r="DC222" s="40">
        <f t="shared" si="586"/>
        <v>0</v>
      </c>
      <c r="DD222" s="40">
        <f t="shared" si="586"/>
        <v>0</v>
      </c>
      <c r="DE222" s="40">
        <f t="shared" si="586"/>
        <v>0</v>
      </c>
      <c r="DF222" s="40">
        <f t="shared" si="586"/>
        <v>0</v>
      </c>
      <c r="DG222" s="40">
        <f t="shared" si="586"/>
        <v>0</v>
      </c>
      <c r="DH222" s="40">
        <f t="shared" si="586"/>
        <v>0</v>
      </c>
      <c r="DI222" s="82"/>
      <c r="DJ222" s="40">
        <f t="shared" si="587"/>
        <v>0</v>
      </c>
      <c r="DK222" s="40">
        <f t="shared" si="587"/>
        <v>0</v>
      </c>
      <c r="DL222" s="40">
        <f t="shared" si="587"/>
        <v>0</v>
      </c>
      <c r="DM222" s="40">
        <f t="shared" si="587"/>
        <v>0</v>
      </c>
      <c r="DN222" s="40">
        <f t="shared" si="587"/>
        <v>0</v>
      </c>
      <c r="DO222" s="40">
        <f t="shared" si="587"/>
        <v>0</v>
      </c>
      <c r="DP222" s="40">
        <f t="shared" si="587"/>
        <v>0</v>
      </c>
      <c r="DQ222" s="40">
        <f t="shared" si="587"/>
        <v>0</v>
      </c>
      <c r="DR222" s="40">
        <f t="shared" si="587"/>
        <v>0</v>
      </c>
      <c r="DS222" s="40">
        <f t="shared" si="587"/>
        <v>0</v>
      </c>
      <c r="DT222" s="40">
        <f t="shared" si="587"/>
        <v>0</v>
      </c>
      <c r="DU222" s="40">
        <f t="shared" si="587"/>
        <v>0</v>
      </c>
      <c r="DV222" s="82"/>
      <c r="DW222" s="40">
        <f t="shared" si="588"/>
        <v>0</v>
      </c>
      <c r="DX222" s="40">
        <f t="shared" si="588"/>
        <v>0</v>
      </c>
      <c r="DY222" s="40">
        <f t="shared" si="588"/>
        <v>0</v>
      </c>
      <c r="DZ222" s="40">
        <f t="shared" si="588"/>
        <v>0</v>
      </c>
      <c r="EA222" s="40">
        <f t="shared" si="588"/>
        <v>0</v>
      </c>
      <c r="EB222" s="40">
        <f t="shared" si="588"/>
        <v>0</v>
      </c>
      <c r="EC222" s="40">
        <f t="shared" si="588"/>
        <v>0</v>
      </c>
      <c r="ED222" s="40">
        <f t="shared" si="588"/>
        <v>0</v>
      </c>
      <c r="EE222" s="40">
        <f t="shared" si="588"/>
        <v>0</v>
      </c>
      <c r="EF222" s="40">
        <f t="shared" si="588"/>
        <v>0</v>
      </c>
      <c r="EG222" s="40">
        <f t="shared" si="588"/>
        <v>0</v>
      </c>
      <c r="EH222" s="40">
        <f t="shared" si="588"/>
        <v>0</v>
      </c>
    </row>
    <row r="223" spans="2:138" x14ac:dyDescent="0.25">
      <c r="B223" s="51"/>
      <c r="C223" s="51"/>
      <c r="D223" t="s">
        <v>258</v>
      </c>
      <c r="E223" s="55">
        <f t="shared" si="555"/>
        <v>1.0958904109589041E-2</v>
      </c>
      <c r="F223" s="55">
        <f t="shared" si="555"/>
        <v>5.0245098039215681E-3</v>
      </c>
      <c r="H223" s="55">
        <f t="shared" si="556"/>
        <v>5.9343943056674731E-3</v>
      </c>
      <c r="I223" s="41"/>
      <c r="J223" s="40">
        <f t="shared" si="557"/>
        <v>9.7283760354459643E-3</v>
      </c>
      <c r="K223" s="40">
        <f t="shared" si="557"/>
        <v>6.4222082246018185E-3</v>
      </c>
      <c r="M223" s="40">
        <f t="shared" si="558"/>
        <v>3.3061678108441458E-3</v>
      </c>
      <c r="N223" s="41"/>
      <c r="O223" s="40">
        <f t="shared" si="559"/>
        <v>5.8828023531209408E-3</v>
      </c>
      <c r="Q223" s="40">
        <f t="shared" si="589"/>
        <v>3.8455736823250234E-3</v>
      </c>
      <c r="R223" s="41"/>
      <c r="S223" s="40">
        <f t="shared" si="560"/>
        <v>0</v>
      </c>
      <c r="U223" s="40">
        <f t="shared" si="590"/>
        <v>1.0958904109589041E-2</v>
      </c>
      <c r="V223" s="41"/>
      <c r="W223" s="42"/>
      <c r="X223" s="43"/>
      <c r="Y223" s="42"/>
      <c r="Z223" s="44"/>
      <c r="AB223" s="40">
        <f t="shared" si="561"/>
        <v>1.2846246487354477E-2</v>
      </c>
      <c r="AC223" s="40">
        <f t="shared" si="561"/>
        <v>3.5277073524085478E-3</v>
      </c>
      <c r="AE223" s="40">
        <f t="shared" si="562"/>
        <v>9.3185391349459284E-3</v>
      </c>
      <c r="AG223" s="40">
        <f t="shared" si="563"/>
        <v>1.6231195566112432E-2</v>
      </c>
      <c r="AH223" s="40">
        <f t="shared" si="563"/>
        <v>0</v>
      </c>
      <c r="AJ223" s="40">
        <f t="shared" si="564"/>
        <v>1.6231195566112432E-2</v>
      </c>
      <c r="AL223" s="40">
        <f t="shared" si="565"/>
        <v>0</v>
      </c>
      <c r="AM223" s="40">
        <f t="shared" si="565"/>
        <v>1.6462395543175488E-2</v>
      </c>
      <c r="AO223" s="40">
        <f t="shared" si="566"/>
        <v>-1.6462395543175488E-2</v>
      </c>
      <c r="AQ223" s="40">
        <f t="shared" si="567"/>
        <v>1.0958904109589041E-2</v>
      </c>
      <c r="AR223" s="40">
        <f t="shared" si="567"/>
        <v>5.0245098039215681E-3</v>
      </c>
      <c r="AT223" s="40">
        <f t="shared" si="568"/>
        <v>5.9343943056674731E-3</v>
      </c>
      <c r="AV223" s="40">
        <f t="shared" si="569"/>
        <v>9.7283760354459643E-3</v>
      </c>
      <c r="AW223" s="40">
        <f t="shared" si="569"/>
        <v>0</v>
      </c>
      <c r="AY223" s="40">
        <f t="shared" si="570"/>
        <v>9.7283760354459643E-3</v>
      </c>
      <c r="BA223" s="40">
        <f t="shared" si="571"/>
        <v>0</v>
      </c>
      <c r="BB223" s="40">
        <f t="shared" si="571"/>
        <v>2.6064538758330411E-2</v>
      </c>
      <c r="BD223" s="40">
        <f t="shared" si="572"/>
        <v>-2.6064538758330411E-2</v>
      </c>
      <c r="BF223" s="40">
        <f t="shared" si="573"/>
        <v>0</v>
      </c>
      <c r="BG223" s="40">
        <f t="shared" si="573"/>
        <v>1.6464681440443212E-2</v>
      </c>
      <c r="BI223" s="40">
        <f t="shared" si="574"/>
        <v>-1.6464681440443212E-2</v>
      </c>
      <c r="BK223" s="40">
        <f t="shared" si="575"/>
        <v>0</v>
      </c>
      <c r="BL223" s="40">
        <f t="shared" si="575"/>
        <v>0</v>
      </c>
      <c r="BN223" s="40">
        <f t="shared" si="576"/>
        <v>0</v>
      </c>
      <c r="BP223" s="40">
        <f t="shared" si="577"/>
        <v>0</v>
      </c>
      <c r="BQ223" s="40">
        <f t="shared" si="577"/>
        <v>5.8424973394820851E-3</v>
      </c>
      <c r="BS223" s="40">
        <f t="shared" si="578"/>
        <v>-5.8424973394820851E-3</v>
      </c>
      <c r="BU223" s="40">
        <f t="shared" si="579"/>
        <v>0</v>
      </c>
      <c r="BV223" s="40">
        <f t="shared" si="579"/>
        <v>0</v>
      </c>
      <c r="BX223" s="40">
        <f t="shared" si="580"/>
        <v>0</v>
      </c>
      <c r="BZ223" s="40">
        <f t="shared" si="581"/>
        <v>0</v>
      </c>
      <c r="CA223" s="40">
        <f t="shared" si="581"/>
        <v>1.0677966101694915E-2</v>
      </c>
      <c r="CC223" s="40">
        <f t="shared" si="582"/>
        <v>-1.0677966101694915E-2</v>
      </c>
      <c r="CE223" s="40">
        <f t="shared" si="583"/>
        <v>0</v>
      </c>
      <c r="CF223" s="40">
        <f t="shared" si="583"/>
        <v>1.3325131810193321E-2</v>
      </c>
      <c r="CH223" s="40">
        <f t="shared" si="584"/>
        <v>-1.3325131810193321E-2</v>
      </c>
      <c r="CI223" s="40"/>
      <c r="CJ223" s="40">
        <f t="shared" si="585"/>
        <v>1.2846246487354477E-2</v>
      </c>
      <c r="CK223" s="40">
        <f t="shared" si="585"/>
        <v>1.6231195566112432E-2</v>
      </c>
      <c r="CL223" s="40">
        <f t="shared" si="585"/>
        <v>0</v>
      </c>
      <c r="CM223" s="40">
        <f t="shared" si="585"/>
        <v>1.0958904109589041E-2</v>
      </c>
      <c r="CN223" s="40">
        <f t="shared" si="585"/>
        <v>9.7283760354459643E-3</v>
      </c>
      <c r="CO223" s="40">
        <f t="shared" si="585"/>
        <v>0</v>
      </c>
      <c r="CP223" s="40">
        <f t="shared" si="585"/>
        <v>0</v>
      </c>
      <c r="CQ223" s="40">
        <f t="shared" si="585"/>
        <v>0</v>
      </c>
      <c r="CR223" s="40">
        <f t="shared" si="585"/>
        <v>0</v>
      </c>
      <c r="CS223" s="40">
        <f t="shared" si="585"/>
        <v>0</v>
      </c>
      <c r="CT223" s="40">
        <f t="shared" si="585"/>
        <v>0</v>
      </c>
      <c r="CU223" s="40">
        <f t="shared" si="585"/>
        <v>0</v>
      </c>
      <c r="CV223" s="40"/>
      <c r="CW223" s="40">
        <f t="shared" si="586"/>
        <v>7.0445084854306754E-3</v>
      </c>
      <c r="CX223" s="40">
        <f t="shared" si="586"/>
        <v>1.9646365422396855E-3</v>
      </c>
      <c r="CY223" s="40">
        <f t="shared" si="586"/>
        <v>1.0218563724098779E-2</v>
      </c>
      <c r="CZ223" s="40">
        <f t="shared" si="586"/>
        <v>3.8359398052522867E-3</v>
      </c>
      <c r="DA223" s="40">
        <f t="shared" si="586"/>
        <v>5.8360081704114382E-4</v>
      </c>
      <c r="DB223" s="40">
        <f t="shared" si="586"/>
        <v>2.0070086014654348E-2</v>
      </c>
      <c r="DC223" s="40">
        <f t="shared" si="586"/>
        <v>1.5867768595041323E-2</v>
      </c>
      <c r="DD223" s="40">
        <f t="shared" si="586"/>
        <v>2.216475803472479E-3</v>
      </c>
      <c r="DE223" s="40">
        <f t="shared" si="586"/>
        <v>5.8394160583941602E-3</v>
      </c>
      <c r="DF223" s="40">
        <f t="shared" si="586"/>
        <v>4.8093438680865686E-3</v>
      </c>
      <c r="DG223" s="40">
        <f t="shared" si="586"/>
        <v>7.5614366729678643E-4</v>
      </c>
      <c r="DH223" s="40">
        <f t="shared" si="586"/>
        <v>1.2567324955116697E-2</v>
      </c>
      <c r="DI223" s="82"/>
      <c r="DJ223" s="40">
        <f t="shared" si="587"/>
        <v>3.5277073524085478E-3</v>
      </c>
      <c r="DK223" s="40">
        <f t="shared" si="587"/>
        <v>0</v>
      </c>
      <c r="DL223" s="40">
        <f t="shared" si="587"/>
        <v>1.6462395543175488E-2</v>
      </c>
      <c r="DM223" s="40">
        <f t="shared" si="587"/>
        <v>5.0245098039215681E-3</v>
      </c>
      <c r="DN223" s="40">
        <f t="shared" si="587"/>
        <v>0</v>
      </c>
      <c r="DO223" s="40">
        <f t="shared" si="587"/>
        <v>2.6064538758330411E-2</v>
      </c>
      <c r="DP223" s="40">
        <f t="shared" si="587"/>
        <v>1.6464681440443212E-2</v>
      </c>
      <c r="DQ223" s="40">
        <f t="shared" si="587"/>
        <v>0</v>
      </c>
      <c r="DR223" s="40">
        <f t="shared" si="587"/>
        <v>5.8424973394820851E-3</v>
      </c>
      <c r="DS223" s="40">
        <f t="shared" si="587"/>
        <v>0</v>
      </c>
      <c r="DT223" s="40">
        <f t="shared" si="587"/>
        <v>1.0677966101694915E-2</v>
      </c>
      <c r="DU223" s="40">
        <f t="shared" si="587"/>
        <v>1.3325131810193321E-2</v>
      </c>
      <c r="DV223" s="82"/>
      <c r="DW223" s="40">
        <f t="shared" si="588"/>
        <v>-2.029256201058201E-3</v>
      </c>
      <c r="DX223" s="40">
        <f t="shared" si="588"/>
        <v>-9.0968815697865346E-4</v>
      </c>
      <c r="DY223" s="40">
        <f t="shared" si="588"/>
        <v>-1.5528848754761207E-4</v>
      </c>
      <c r="DZ223" s="40">
        <f t="shared" si="588"/>
        <v>-4.72254992325856E-4</v>
      </c>
      <c r="EA223" s="40">
        <f t="shared" si="588"/>
        <v>-1.5825687964449542E-3</v>
      </c>
      <c r="EB223" s="40">
        <f t="shared" si="588"/>
        <v>1.934703641777509E-3</v>
      </c>
      <c r="EC223" s="40">
        <f t="shared" si="588"/>
        <v>2.7183908655172414E-3</v>
      </c>
      <c r="ED223" s="40">
        <f t="shared" si="588"/>
        <v>7.1981646114138221E-4</v>
      </c>
      <c r="EE223" s="40">
        <f t="shared" si="588"/>
        <v>-2.1870503476258993E-3</v>
      </c>
      <c r="EF223" s="40">
        <f t="shared" si="588"/>
        <v>2.7346231285012997E-3</v>
      </c>
      <c r="EG223" s="40">
        <f t="shared" si="588"/>
        <v>2.8874539818573184E-3</v>
      </c>
      <c r="EH223" s="40">
        <f t="shared" si="588"/>
        <v>2.8575739634882314E-3</v>
      </c>
    </row>
    <row r="224" spans="2:138" x14ac:dyDescent="0.25">
      <c r="B224" s="51"/>
      <c r="C224" s="51"/>
      <c r="D224" t="s">
        <v>259</v>
      </c>
      <c r="E224" s="55">
        <f t="shared" si="555"/>
        <v>0</v>
      </c>
      <c r="F224" s="55">
        <f t="shared" si="555"/>
        <v>0</v>
      </c>
      <c r="H224" s="55">
        <f t="shared" si="556"/>
        <v>0</v>
      </c>
      <c r="I224" s="41"/>
      <c r="J224" s="40">
        <f t="shared" si="557"/>
        <v>0</v>
      </c>
      <c r="K224" s="40">
        <f t="shared" si="557"/>
        <v>0</v>
      </c>
      <c r="M224" s="40">
        <f t="shared" si="558"/>
        <v>0</v>
      </c>
      <c r="N224" s="41"/>
      <c r="O224" s="40">
        <f t="shared" si="559"/>
        <v>0</v>
      </c>
      <c r="Q224" s="40">
        <f t="shared" si="589"/>
        <v>0</v>
      </c>
      <c r="R224" s="41"/>
      <c r="S224" s="40">
        <f t="shared" si="560"/>
        <v>0</v>
      </c>
      <c r="U224" s="40">
        <f t="shared" si="590"/>
        <v>0</v>
      </c>
      <c r="V224" s="41"/>
      <c r="W224" s="42"/>
      <c r="X224" s="43"/>
      <c r="Y224" s="42"/>
      <c r="Z224" s="44"/>
      <c r="AB224" s="40">
        <f t="shared" si="561"/>
        <v>0</v>
      </c>
      <c r="AC224" s="40">
        <f t="shared" si="561"/>
        <v>0</v>
      </c>
      <c r="AE224" s="40">
        <f t="shared" si="562"/>
        <v>0</v>
      </c>
      <c r="AG224" s="40">
        <f t="shared" si="563"/>
        <v>0</v>
      </c>
      <c r="AH224" s="40">
        <f t="shared" si="563"/>
        <v>0</v>
      </c>
      <c r="AJ224" s="40">
        <f t="shared" si="564"/>
        <v>0</v>
      </c>
      <c r="AL224" s="40">
        <f t="shared" si="565"/>
        <v>0</v>
      </c>
      <c r="AM224" s="40">
        <f t="shared" si="565"/>
        <v>0</v>
      </c>
      <c r="AO224" s="40">
        <f t="shared" si="566"/>
        <v>0</v>
      </c>
      <c r="AQ224" s="40">
        <f t="shared" si="567"/>
        <v>0</v>
      </c>
      <c r="AR224" s="40">
        <f t="shared" si="567"/>
        <v>0</v>
      </c>
      <c r="AT224" s="40">
        <f t="shared" si="568"/>
        <v>0</v>
      </c>
      <c r="AV224" s="40">
        <f t="shared" si="569"/>
        <v>0</v>
      </c>
      <c r="AW224" s="40">
        <f t="shared" si="569"/>
        <v>0</v>
      </c>
      <c r="AY224" s="40">
        <f t="shared" si="570"/>
        <v>0</v>
      </c>
      <c r="BA224" s="40">
        <f t="shared" si="571"/>
        <v>0</v>
      </c>
      <c r="BB224" s="40">
        <f t="shared" si="571"/>
        <v>0</v>
      </c>
      <c r="BD224" s="40">
        <f t="shared" si="572"/>
        <v>0</v>
      </c>
      <c r="BF224" s="40">
        <f t="shared" si="573"/>
        <v>0</v>
      </c>
      <c r="BG224" s="40">
        <f t="shared" si="573"/>
        <v>0</v>
      </c>
      <c r="BI224" s="40">
        <f t="shared" si="574"/>
        <v>0</v>
      </c>
      <c r="BK224" s="40">
        <f t="shared" si="575"/>
        <v>0</v>
      </c>
      <c r="BL224" s="40">
        <f t="shared" si="575"/>
        <v>0</v>
      </c>
      <c r="BN224" s="40">
        <f t="shared" si="576"/>
        <v>0</v>
      </c>
      <c r="BP224" s="40">
        <f t="shared" si="577"/>
        <v>0</v>
      </c>
      <c r="BQ224" s="40">
        <f t="shared" si="577"/>
        <v>0</v>
      </c>
      <c r="BS224" s="40">
        <f t="shared" si="578"/>
        <v>0</v>
      </c>
      <c r="BU224" s="40">
        <f t="shared" si="579"/>
        <v>0</v>
      </c>
      <c r="BV224" s="40">
        <f t="shared" si="579"/>
        <v>0</v>
      </c>
      <c r="BX224" s="40">
        <f t="shared" si="580"/>
        <v>0</v>
      </c>
      <c r="BZ224" s="40">
        <f t="shared" si="581"/>
        <v>0</v>
      </c>
      <c r="CA224" s="40">
        <f t="shared" si="581"/>
        <v>0</v>
      </c>
      <c r="CC224" s="40">
        <f t="shared" si="582"/>
        <v>0</v>
      </c>
      <c r="CE224" s="40">
        <f t="shared" si="583"/>
        <v>0</v>
      </c>
      <c r="CF224" s="40">
        <f t="shared" si="583"/>
        <v>0</v>
      </c>
      <c r="CH224" s="40">
        <f t="shared" si="584"/>
        <v>0</v>
      </c>
      <c r="CI224" s="40"/>
      <c r="CJ224" s="40">
        <f t="shared" si="585"/>
        <v>0</v>
      </c>
      <c r="CK224" s="40">
        <f t="shared" si="585"/>
        <v>0</v>
      </c>
      <c r="CL224" s="40">
        <f t="shared" si="585"/>
        <v>0</v>
      </c>
      <c r="CM224" s="40">
        <f t="shared" si="585"/>
        <v>0</v>
      </c>
      <c r="CN224" s="40">
        <f t="shared" si="585"/>
        <v>0</v>
      </c>
      <c r="CO224" s="40">
        <f t="shared" si="585"/>
        <v>0</v>
      </c>
      <c r="CP224" s="40">
        <f t="shared" si="585"/>
        <v>0</v>
      </c>
      <c r="CQ224" s="40">
        <f t="shared" si="585"/>
        <v>0</v>
      </c>
      <c r="CR224" s="40">
        <f t="shared" si="585"/>
        <v>0</v>
      </c>
      <c r="CS224" s="40">
        <f t="shared" si="585"/>
        <v>0</v>
      </c>
      <c r="CT224" s="40">
        <f t="shared" si="585"/>
        <v>0</v>
      </c>
      <c r="CU224" s="40">
        <f t="shared" si="585"/>
        <v>0</v>
      </c>
      <c r="CV224" s="40"/>
      <c r="CW224" s="40">
        <f t="shared" si="586"/>
        <v>0</v>
      </c>
      <c r="CX224" s="40">
        <f t="shared" si="586"/>
        <v>0</v>
      </c>
      <c r="CY224" s="40">
        <f t="shared" si="586"/>
        <v>0</v>
      </c>
      <c r="CZ224" s="40">
        <f t="shared" si="586"/>
        <v>0</v>
      </c>
      <c r="DA224" s="40">
        <f t="shared" si="586"/>
        <v>0</v>
      </c>
      <c r="DB224" s="40">
        <f t="shared" si="586"/>
        <v>0</v>
      </c>
      <c r="DC224" s="40">
        <f t="shared" si="586"/>
        <v>0</v>
      </c>
      <c r="DD224" s="40">
        <f t="shared" si="586"/>
        <v>0</v>
      </c>
      <c r="DE224" s="40">
        <f t="shared" si="586"/>
        <v>0</v>
      </c>
      <c r="DF224" s="40">
        <f t="shared" si="586"/>
        <v>0</v>
      </c>
      <c r="DG224" s="40">
        <f t="shared" si="586"/>
        <v>0</v>
      </c>
      <c r="DH224" s="40">
        <f t="shared" si="586"/>
        <v>0</v>
      </c>
      <c r="DI224" s="82"/>
      <c r="DJ224" s="40">
        <f t="shared" si="587"/>
        <v>0</v>
      </c>
      <c r="DK224" s="40">
        <f t="shared" si="587"/>
        <v>0</v>
      </c>
      <c r="DL224" s="40">
        <f t="shared" si="587"/>
        <v>0</v>
      </c>
      <c r="DM224" s="40">
        <f t="shared" si="587"/>
        <v>0</v>
      </c>
      <c r="DN224" s="40">
        <f t="shared" si="587"/>
        <v>0</v>
      </c>
      <c r="DO224" s="40">
        <f t="shared" si="587"/>
        <v>0</v>
      </c>
      <c r="DP224" s="40">
        <f t="shared" si="587"/>
        <v>0</v>
      </c>
      <c r="DQ224" s="40">
        <f t="shared" si="587"/>
        <v>0</v>
      </c>
      <c r="DR224" s="40">
        <f t="shared" si="587"/>
        <v>0</v>
      </c>
      <c r="DS224" s="40">
        <f t="shared" si="587"/>
        <v>0</v>
      </c>
      <c r="DT224" s="40">
        <f t="shared" si="587"/>
        <v>0</v>
      </c>
      <c r="DU224" s="40">
        <f t="shared" si="587"/>
        <v>0</v>
      </c>
      <c r="DV224" s="82"/>
      <c r="DW224" s="40">
        <f t="shared" si="588"/>
        <v>3.1123559903516959E-3</v>
      </c>
      <c r="DX224" s="40">
        <f t="shared" si="588"/>
        <v>0</v>
      </c>
      <c r="DY224" s="40">
        <f t="shared" si="588"/>
        <v>0</v>
      </c>
      <c r="DZ224" s="40">
        <f t="shared" si="588"/>
        <v>0</v>
      </c>
      <c r="EA224" s="40">
        <f t="shared" si="588"/>
        <v>0</v>
      </c>
      <c r="EB224" s="40">
        <f t="shared" si="588"/>
        <v>0</v>
      </c>
      <c r="EC224" s="40">
        <f t="shared" si="588"/>
        <v>0</v>
      </c>
      <c r="ED224" s="40">
        <f t="shared" si="588"/>
        <v>0</v>
      </c>
      <c r="EE224" s="40">
        <f t="shared" si="588"/>
        <v>0</v>
      </c>
      <c r="EF224" s="40">
        <f t="shared" si="588"/>
        <v>5.7753401386081429E-4</v>
      </c>
      <c r="EG224" s="40">
        <f t="shared" si="588"/>
        <v>6.1500610332103323E-4</v>
      </c>
      <c r="EH224" s="40">
        <f t="shared" si="588"/>
        <v>6.0350038080869033E-4</v>
      </c>
    </row>
    <row r="225" spans="2:138" x14ac:dyDescent="0.25">
      <c r="B225" s="51"/>
      <c r="C225" s="51"/>
      <c r="D225" t="s">
        <v>260</v>
      </c>
      <c r="E225" s="55">
        <f t="shared" si="555"/>
        <v>5.4794520547945206E-3</v>
      </c>
      <c r="F225" s="55">
        <f t="shared" si="555"/>
        <v>5.4831932773109241E-3</v>
      </c>
      <c r="H225" s="55">
        <f t="shared" si="556"/>
        <v>-3.7412225164035542E-6</v>
      </c>
      <c r="I225" s="41"/>
      <c r="J225" s="40">
        <f t="shared" si="557"/>
        <v>5.7792332883837413E-3</v>
      </c>
      <c r="K225" s="40">
        <f t="shared" si="557"/>
        <v>5.5232610456222445E-3</v>
      </c>
      <c r="M225" s="40">
        <f t="shared" si="558"/>
        <v>2.5597224276149681E-4</v>
      </c>
      <c r="N225" s="41"/>
      <c r="O225" s="40">
        <f t="shared" si="559"/>
        <v>2.4448009779203914E-3</v>
      </c>
      <c r="Q225" s="40">
        <f t="shared" si="589"/>
        <v>3.3344323104633499E-3</v>
      </c>
      <c r="R225" s="41"/>
      <c r="S225" s="40">
        <f t="shared" si="560"/>
        <v>0</v>
      </c>
      <c r="U225" s="40">
        <f t="shared" si="590"/>
        <v>5.4794520547945206E-3</v>
      </c>
      <c r="V225" s="41"/>
      <c r="W225" s="42"/>
      <c r="X225" s="43"/>
      <c r="Y225" s="42"/>
      <c r="Z225" s="44"/>
      <c r="AB225" s="40">
        <f t="shared" si="561"/>
        <v>0</v>
      </c>
      <c r="AC225" s="40">
        <f t="shared" si="561"/>
        <v>7.0554147048170956E-3</v>
      </c>
      <c r="AE225" s="40">
        <f t="shared" si="562"/>
        <v>-7.0554147048170956E-3</v>
      </c>
      <c r="AG225" s="40">
        <f t="shared" si="563"/>
        <v>4.3547110055423598E-3</v>
      </c>
      <c r="AH225" s="40">
        <f t="shared" si="563"/>
        <v>0.01</v>
      </c>
      <c r="AJ225" s="40">
        <f t="shared" si="564"/>
        <v>-5.6452889944576404E-3</v>
      </c>
      <c r="AL225" s="40">
        <f t="shared" si="565"/>
        <v>1.2455516014234875E-2</v>
      </c>
      <c r="AM225" s="40">
        <f t="shared" si="565"/>
        <v>0</v>
      </c>
      <c r="AO225" s="40">
        <f t="shared" si="566"/>
        <v>1.2455516014234875E-2</v>
      </c>
      <c r="AQ225" s="40">
        <f t="shared" si="567"/>
        <v>5.4794520547945206E-3</v>
      </c>
      <c r="AR225" s="40">
        <f t="shared" si="567"/>
        <v>5.4831932773109241E-3</v>
      </c>
      <c r="AT225" s="40">
        <f t="shared" si="568"/>
        <v>-3.7412225164035542E-6</v>
      </c>
      <c r="AV225" s="40">
        <f t="shared" si="569"/>
        <v>5.7792332883837413E-3</v>
      </c>
      <c r="AW225" s="40">
        <f t="shared" si="569"/>
        <v>5.087961365988272E-3</v>
      </c>
      <c r="AY225" s="40">
        <f t="shared" si="570"/>
        <v>6.9127192239546928E-4</v>
      </c>
      <c r="BA225" s="40">
        <f t="shared" si="571"/>
        <v>0</v>
      </c>
      <c r="BB225" s="40">
        <f t="shared" si="571"/>
        <v>0</v>
      </c>
      <c r="BD225" s="40">
        <f t="shared" si="572"/>
        <v>0</v>
      </c>
      <c r="BF225" s="40">
        <f t="shared" si="573"/>
        <v>0</v>
      </c>
      <c r="BG225" s="40">
        <f t="shared" si="573"/>
        <v>8.0678670360110802E-4</v>
      </c>
      <c r="BI225" s="40">
        <f t="shared" si="574"/>
        <v>-8.0678670360110802E-4</v>
      </c>
      <c r="BK225" s="40">
        <f t="shared" si="575"/>
        <v>0</v>
      </c>
      <c r="BL225" s="40">
        <f t="shared" si="575"/>
        <v>0</v>
      </c>
      <c r="BN225" s="40">
        <f t="shared" si="576"/>
        <v>0</v>
      </c>
      <c r="BP225" s="40">
        <f t="shared" si="577"/>
        <v>0</v>
      </c>
      <c r="BQ225" s="40">
        <f t="shared" si="577"/>
        <v>6.243348705214616E-3</v>
      </c>
      <c r="BS225" s="40">
        <f t="shared" si="578"/>
        <v>-6.243348705214616E-3</v>
      </c>
      <c r="BU225" s="40">
        <f t="shared" si="579"/>
        <v>0</v>
      </c>
      <c r="BV225" s="40">
        <f t="shared" si="579"/>
        <v>5.5585738539898136E-3</v>
      </c>
      <c r="BX225" s="40">
        <f t="shared" si="580"/>
        <v>-5.5585738539898136E-3</v>
      </c>
      <c r="BZ225" s="40">
        <f t="shared" si="581"/>
        <v>0</v>
      </c>
      <c r="CA225" s="40">
        <f t="shared" si="581"/>
        <v>5.1774251712946265E-2</v>
      </c>
      <c r="CC225" s="40">
        <f t="shared" si="582"/>
        <v>-5.1774251712946265E-2</v>
      </c>
      <c r="CE225" s="40">
        <f t="shared" si="583"/>
        <v>0</v>
      </c>
      <c r="CF225" s="40">
        <f t="shared" si="583"/>
        <v>5.8404217926186289E-2</v>
      </c>
      <c r="CH225" s="40">
        <f t="shared" si="584"/>
        <v>-5.8404217926186289E-2</v>
      </c>
      <c r="CI225" s="40"/>
      <c r="CJ225" s="40">
        <f t="shared" si="585"/>
        <v>0</v>
      </c>
      <c r="CK225" s="40">
        <f t="shared" si="585"/>
        <v>4.3547110055423598E-3</v>
      </c>
      <c r="CL225" s="40">
        <f t="shared" si="585"/>
        <v>1.2455516014234875E-2</v>
      </c>
      <c r="CM225" s="40">
        <f t="shared" si="585"/>
        <v>5.4794520547945206E-3</v>
      </c>
      <c r="CN225" s="40">
        <f t="shared" si="585"/>
        <v>5.7792332883837413E-3</v>
      </c>
      <c r="CO225" s="40">
        <f t="shared" si="585"/>
        <v>0</v>
      </c>
      <c r="CP225" s="40">
        <f t="shared" si="585"/>
        <v>0</v>
      </c>
      <c r="CQ225" s="40">
        <f t="shared" si="585"/>
        <v>0</v>
      </c>
      <c r="CR225" s="40">
        <f t="shared" si="585"/>
        <v>0</v>
      </c>
      <c r="CS225" s="40">
        <f t="shared" si="585"/>
        <v>0</v>
      </c>
      <c r="CT225" s="40">
        <f t="shared" si="585"/>
        <v>0</v>
      </c>
      <c r="CU225" s="40">
        <f t="shared" si="585"/>
        <v>0</v>
      </c>
      <c r="CV225" s="40"/>
      <c r="CW225" s="40">
        <f t="shared" si="586"/>
        <v>7.684918347742555E-3</v>
      </c>
      <c r="CX225" s="40">
        <f t="shared" si="586"/>
        <v>0</v>
      </c>
      <c r="CY225" s="40">
        <f t="shared" si="586"/>
        <v>0</v>
      </c>
      <c r="CZ225" s="40">
        <f t="shared" si="586"/>
        <v>2.3605783416937149E-3</v>
      </c>
      <c r="DA225" s="40">
        <f t="shared" si="586"/>
        <v>0</v>
      </c>
      <c r="DB225" s="40">
        <f t="shared" si="586"/>
        <v>5.7343102899012422E-3</v>
      </c>
      <c r="DC225" s="40">
        <f t="shared" si="586"/>
        <v>1.9834710743801653E-3</v>
      </c>
      <c r="DD225" s="40">
        <f t="shared" si="586"/>
        <v>0</v>
      </c>
      <c r="DE225" s="40">
        <f t="shared" si="586"/>
        <v>5.4744525547445258E-3</v>
      </c>
      <c r="DF225" s="40">
        <f t="shared" si="586"/>
        <v>0</v>
      </c>
      <c r="DG225" s="40">
        <f t="shared" si="586"/>
        <v>3.4026465028355389E-3</v>
      </c>
      <c r="DH225" s="40">
        <f t="shared" si="586"/>
        <v>0</v>
      </c>
      <c r="DI225" s="82"/>
      <c r="DJ225" s="40">
        <f t="shared" si="587"/>
        <v>7.0554147048170956E-3</v>
      </c>
      <c r="DK225" s="40">
        <f t="shared" si="587"/>
        <v>0.01</v>
      </c>
      <c r="DL225" s="40">
        <f t="shared" si="587"/>
        <v>0</v>
      </c>
      <c r="DM225" s="40">
        <f t="shared" si="587"/>
        <v>5.4831932773109241E-3</v>
      </c>
      <c r="DN225" s="40">
        <f t="shared" si="587"/>
        <v>5.087961365988272E-3</v>
      </c>
      <c r="DO225" s="40">
        <f t="shared" si="587"/>
        <v>0</v>
      </c>
      <c r="DP225" s="40">
        <f t="shared" si="587"/>
        <v>8.0678670360110802E-4</v>
      </c>
      <c r="DQ225" s="40">
        <f t="shared" si="587"/>
        <v>0</v>
      </c>
      <c r="DR225" s="40">
        <f t="shared" si="587"/>
        <v>6.243348705214616E-3</v>
      </c>
      <c r="DS225" s="40">
        <f t="shared" si="587"/>
        <v>5.5585738539898136E-3</v>
      </c>
      <c r="DT225" s="40">
        <f t="shared" si="587"/>
        <v>5.1774251712946265E-2</v>
      </c>
      <c r="DU225" s="40">
        <f t="shared" si="587"/>
        <v>5.8404217926186289E-2</v>
      </c>
      <c r="DV225" s="82"/>
      <c r="DW225" s="40">
        <f t="shared" si="588"/>
        <v>6.2247137317149087E-4</v>
      </c>
      <c r="DX225" s="40">
        <f t="shared" si="588"/>
        <v>6.5681429885057463E-4</v>
      </c>
      <c r="DY225" s="40">
        <f t="shared" si="588"/>
        <v>0</v>
      </c>
      <c r="DZ225" s="40">
        <f t="shared" si="588"/>
        <v>-4.7609208972845342E-10</v>
      </c>
      <c r="EA225" s="40">
        <f t="shared" si="588"/>
        <v>-6.7517201834862382E-10</v>
      </c>
      <c r="EB225" s="40">
        <f t="shared" si="588"/>
        <v>6.0459516475211612E-4</v>
      </c>
      <c r="EC225" s="40">
        <f t="shared" si="588"/>
        <v>9.3103448275862066E-11</v>
      </c>
      <c r="ED225" s="40">
        <f t="shared" si="588"/>
        <v>2.6756524232864927E-10</v>
      </c>
      <c r="EE225" s="40">
        <f t="shared" si="588"/>
        <v>-1.6115107913669064E-11</v>
      </c>
      <c r="EF225" s="40">
        <f t="shared" si="588"/>
        <v>-1.9867167196072769E-10</v>
      </c>
      <c r="EG225" s="40">
        <f t="shared" si="588"/>
        <v>-2.8997539975399757E-10</v>
      </c>
      <c r="EH225" s="40">
        <f t="shared" si="588"/>
        <v>7.4532238080869033E-4</v>
      </c>
    </row>
    <row r="226" spans="2:138" x14ac:dyDescent="0.25">
      <c r="B226" s="51"/>
      <c r="C226" s="51"/>
      <c r="D226" t="s">
        <v>261</v>
      </c>
      <c r="E226" s="182">
        <f>SUM(E211:E225)</f>
        <v>1</v>
      </c>
      <c r="F226" s="182">
        <f>SUM(F211:F225)</f>
        <v>1</v>
      </c>
      <c r="H226" s="182">
        <f>SUM(H211:H225)</f>
        <v>3.3827107781547738E-17</v>
      </c>
      <c r="I226" s="41"/>
      <c r="J226" s="182">
        <f>SUM(J211:J225)</f>
        <v>1</v>
      </c>
      <c r="K226" s="182">
        <f>SUM(K211:K225)</f>
        <v>1</v>
      </c>
      <c r="M226" s="182">
        <f>SUM(M211:M225)</f>
        <v>5.8980598183211441E-17</v>
      </c>
      <c r="N226" s="41"/>
      <c r="O226" s="182">
        <f>SUM(O211:O225)</f>
        <v>1</v>
      </c>
      <c r="Q226" s="40">
        <f>SUM(Q211:Q225)</f>
        <v>1.1709383462843448E-17</v>
      </c>
      <c r="R226" s="41"/>
      <c r="S226" s="182">
        <f>SUM(S211:S225)</f>
        <v>0</v>
      </c>
      <c r="U226" s="40">
        <f t="shared" si="590"/>
        <v>1</v>
      </c>
      <c r="V226" s="41"/>
      <c r="W226" s="42"/>
      <c r="X226" s="43"/>
      <c r="Y226" s="42"/>
      <c r="Z226" s="44"/>
      <c r="AB226" s="182">
        <f>SUM(AB211:AB225)</f>
        <v>1</v>
      </c>
      <c r="AC226" s="182">
        <f>SUM(AC211:AC225)</f>
        <v>1</v>
      </c>
      <c r="AE226" s="182">
        <f>SUM(AE211:AE225)</f>
        <v>-6.9388939039072284E-18</v>
      </c>
      <c r="AG226" s="182">
        <f>SUM(AG211:AG225)</f>
        <v>1</v>
      </c>
      <c r="AH226" s="182">
        <f>SUM(AH211:AH225)</f>
        <v>1</v>
      </c>
      <c r="AJ226" s="182">
        <f>SUM(AJ211:AJ225)</f>
        <v>-1.0495077029659683E-16</v>
      </c>
      <c r="AL226" s="182">
        <f>SUM(AL211:AL225)</f>
        <v>1</v>
      </c>
      <c r="AM226" s="182">
        <f>SUM(AM211:AM225)</f>
        <v>1</v>
      </c>
      <c r="AO226" s="182">
        <f>SUM(AO211:AO225)</f>
        <v>-3.6429192995512949E-17</v>
      </c>
      <c r="AQ226" s="182">
        <f>SUM(AQ211:AQ225)</f>
        <v>1</v>
      </c>
      <c r="AR226" s="182">
        <f>SUM(AR211:AR225)</f>
        <v>1</v>
      </c>
      <c r="AT226" s="182">
        <f>SUM(AT211:AT225)</f>
        <v>3.3827107781547738E-17</v>
      </c>
      <c r="AV226" s="182">
        <f>SUM(AV211:AV225)</f>
        <v>1</v>
      </c>
      <c r="AW226" s="182">
        <f>SUM(AW211:AW225)</f>
        <v>1</v>
      </c>
      <c r="AY226" s="182">
        <f>SUM(AY211:AY225)</f>
        <v>6.7654215563095477E-17</v>
      </c>
      <c r="BA226" s="182">
        <f>SUM(BA211:BA225)</f>
        <v>0</v>
      </c>
      <c r="BB226" s="182">
        <f>SUM(BB211:BB225)</f>
        <v>1</v>
      </c>
      <c r="BD226" s="182">
        <f>SUM(BD211:BD225)</f>
        <v>-1</v>
      </c>
      <c r="BF226" s="182">
        <f>SUM(BF211:BF225)</f>
        <v>0</v>
      </c>
      <c r="BG226" s="182">
        <f>SUM(BG211:BG225)</f>
        <v>0.99999999999999989</v>
      </c>
      <c r="BI226" s="182">
        <f>SUM(BI211:BI225)</f>
        <v>-0.99999999999999989</v>
      </c>
      <c r="BK226" s="182">
        <f>SUM(BK211:BK225)</f>
        <v>0</v>
      </c>
      <c r="BL226" s="182">
        <f>SUM(BL211:BL225)</f>
        <v>0.99999999999999989</v>
      </c>
      <c r="BN226" s="182">
        <f>SUM(BN211:BN225)</f>
        <v>-0.99999999999999989</v>
      </c>
      <c r="BP226" s="182">
        <f>SUM(BP211:BP225)</f>
        <v>0</v>
      </c>
      <c r="BQ226" s="182">
        <f>SUM(BQ211:BQ225)</f>
        <v>1</v>
      </c>
      <c r="BS226" s="182">
        <f>SUM(BS211:BS225)</f>
        <v>-1</v>
      </c>
      <c r="BU226" s="182">
        <f>SUM(BU211:BU225)</f>
        <v>0</v>
      </c>
      <c r="BV226" s="182">
        <f>SUM(BV211:BV225)</f>
        <v>1</v>
      </c>
      <c r="BX226" s="182">
        <f>SUM(BX211:BX225)</f>
        <v>-1</v>
      </c>
      <c r="BZ226" s="182">
        <f>SUM(BZ211:BZ225)</f>
        <v>0</v>
      </c>
      <c r="CA226" s="182">
        <f>SUM(CA211:CA225)</f>
        <v>1</v>
      </c>
      <c r="CC226" s="182">
        <f>SUM(CC211:CC225)</f>
        <v>-1</v>
      </c>
      <c r="CE226" s="182">
        <f>SUM(CE211:CE225)</f>
        <v>0</v>
      </c>
      <c r="CF226" s="182">
        <f>SUM(CF211:CF225)</f>
        <v>1</v>
      </c>
      <c r="CH226" s="182">
        <f>SUM(CH211:CH225)</f>
        <v>-1</v>
      </c>
      <c r="CI226" s="182"/>
      <c r="CJ226" s="182">
        <f t="shared" ref="CJ226:CU226" si="591">SUM(CJ211:CJ225)</f>
        <v>1</v>
      </c>
      <c r="CK226" s="182">
        <f t="shared" si="591"/>
        <v>1</v>
      </c>
      <c r="CL226" s="182">
        <f t="shared" si="591"/>
        <v>1</v>
      </c>
      <c r="CM226" s="182">
        <f t="shared" si="591"/>
        <v>1</v>
      </c>
      <c r="CN226" s="182">
        <f t="shared" si="591"/>
        <v>1</v>
      </c>
      <c r="CO226" s="182">
        <f t="shared" si="591"/>
        <v>0</v>
      </c>
      <c r="CP226" s="182">
        <f t="shared" si="591"/>
        <v>0</v>
      </c>
      <c r="CQ226" s="182">
        <f t="shared" si="591"/>
        <v>0</v>
      </c>
      <c r="CR226" s="182">
        <f t="shared" si="591"/>
        <v>0</v>
      </c>
      <c r="CS226" s="182">
        <f t="shared" si="591"/>
        <v>0</v>
      </c>
      <c r="CT226" s="182">
        <f t="shared" si="591"/>
        <v>0</v>
      </c>
      <c r="CU226" s="182">
        <f t="shared" si="591"/>
        <v>0</v>
      </c>
      <c r="CV226" s="182"/>
      <c r="CW226" s="182">
        <f t="shared" ref="CW226:DH226" si="592">SUM(CW211:CW225)</f>
        <v>1</v>
      </c>
      <c r="CX226" s="182">
        <f t="shared" si="592"/>
        <v>0.99999999999999989</v>
      </c>
      <c r="CY226" s="182">
        <f t="shared" si="592"/>
        <v>1</v>
      </c>
      <c r="CZ226" s="182">
        <f t="shared" si="592"/>
        <v>0.99999999999999989</v>
      </c>
      <c r="DA226" s="182">
        <f t="shared" si="592"/>
        <v>1</v>
      </c>
      <c r="DB226" s="182">
        <f t="shared" si="592"/>
        <v>1</v>
      </c>
      <c r="DC226" s="182">
        <f t="shared" si="592"/>
        <v>1</v>
      </c>
      <c r="DD226" s="182">
        <f t="shared" si="592"/>
        <v>1</v>
      </c>
      <c r="DE226" s="182">
        <f t="shared" si="592"/>
        <v>1</v>
      </c>
      <c r="DF226" s="182">
        <f t="shared" si="592"/>
        <v>1</v>
      </c>
      <c r="DG226" s="182">
        <f t="shared" si="592"/>
        <v>1</v>
      </c>
      <c r="DH226" s="182">
        <f t="shared" si="592"/>
        <v>1</v>
      </c>
      <c r="DI226" s="182"/>
      <c r="DJ226" s="182">
        <f t="shared" ref="DJ226:DU226" si="593">SUM(DJ211:DJ225)</f>
        <v>1</v>
      </c>
      <c r="DK226" s="182">
        <f t="shared" si="593"/>
        <v>1</v>
      </c>
      <c r="DL226" s="182">
        <f t="shared" si="593"/>
        <v>1</v>
      </c>
      <c r="DM226" s="182">
        <f t="shared" si="593"/>
        <v>1</v>
      </c>
      <c r="DN226" s="182">
        <f t="shared" si="593"/>
        <v>1</v>
      </c>
      <c r="DO226" s="182">
        <f t="shared" si="593"/>
        <v>1</v>
      </c>
      <c r="DP226" s="182">
        <f t="shared" si="593"/>
        <v>0.99999999999999989</v>
      </c>
      <c r="DQ226" s="182">
        <f t="shared" si="593"/>
        <v>0.99999999999999989</v>
      </c>
      <c r="DR226" s="182">
        <f t="shared" si="593"/>
        <v>1</v>
      </c>
      <c r="DS226" s="182">
        <f t="shared" si="593"/>
        <v>1</v>
      </c>
      <c r="DT226" s="182">
        <f t="shared" si="593"/>
        <v>1</v>
      </c>
      <c r="DU226" s="182">
        <f t="shared" si="593"/>
        <v>1</v>
      </c>
      <c r="DV226" s="182"/>
      <c r="DW226" s="182">
        <f t="shared" ref="DW226:EH226" si="594">SUM(DW211:DW225)</f>
        <v>1</v>
      </c>
      <c r="DX226" s="182">
        <f t="shared" si="594"/>
        <v>0.99999999999999989</v>
      </c>
      <c r="DY226" s="182">
        <f t="shared" si="594"/>
        <v>0.99999999999999989</v>
      </c>
      <c r="DZ226" s="182">
        <f t="shared" si="594"/>
        <v>0.99999999999999978</v>
      </c>
      <c r="EA226" s="182">
        <f t="shared" si="594"/>
        <v>0.99999999999999989</v>
      </c>
      <c r="EB226" s="182">
        <f t="shared" si="594"/>
        <v>0.99999999999999989</v>
      </c>
      <c r="EC226" s="182">
        <f t="shared" si="594"/>
        <v>0.99999999999999989</v>
      </c>
      <c r="ED226" s="182">
        <f t="shared" si="594"/>
        <v>1</v>
      </c>
      <c r="EE226" s="182">
        <f t="shared" si="594"/>
        <v>1</v>
      </c>
      <c r="EF226" s="182">
        <f t="shared" si="594"/>
        <v>0.99999999999999989</v>
      </c>
      <c r="EG226" s="182">
        <f t="shared" si="594"/>
        <v>1</v>
      </c>
      <c r="EH226" s="182">
        <f t="shared" si="594"/>
        <v>0.99999999999999989</v>
      </c>
    </row>
    <row r="227" spans="2:138" ht="15.75" x14ac:dyDescent="0.25">
      <c r="B227" s="51"/>
      <c r="C227" s="51"/>
      <c r="D227" s="95"/>
      <c r="H227" s="111"/>
      <c r="I227" s="41"/>
      <c r="M227" s="88"/>
      <c r="N227" s="41"/>
      <c r="Q227" s="88"/>
      <c r="R227" s="41"/>
      <c r="U227" s="88"/>
      <c r="V227" s="41"/>
      <c r="AA227" s="95"/>
      <c r="AE227" s="88"/>
      <c r="AJ227" s="88"/>
      <c r="AO227" s="88"/>
      <c r="AT227" s="88"/>
      <c r="AY227" s="88"/>
      <c r="BD227" s="88"/>
      <c r="BI227" s="88"/>
      <c r="BN227" s="88"/>
      <c r="BS227" s="88"/>
      <c r="BX227" s="88"/>
      <c r="CC227" s="88"/>
      <c r="CH227" s="88"/>
    </row>
    <row r="228" spans="2:138" x14ac:dyDescent="0.25">
      <c r="B228" s="51"/>
      <c r="C228" s="51"/>
      <c r="D228" s="137" t="s">
        <v>262</v>
      </c>
      <c r="F228" s="183"/>
      <c r="H228" s="138"/>
      <c r="I228" s="41"/>
      <c r="N228" s="41"/>
      <c r="R228" s="41"/>
      <c r="U228" s="7"/>
      <c r="V228" s="41"/>
      <c r="AA228" s="137"/>
      <c r="AE228" s="7"/>
      <c r="AJ228" s="7"/>
      <c r="AO228" s="7"/>
      <c r="AT228" s="7"/>
      <c r="AY228" s="7"/>
      <c r="BD228" s="7"/>
      <c r="BI228" s="7"/>
      <c r="BN228" s="7"/>
      <c r="BS228" s="7"/>
      <c r="BX228" s="7"/>
      <c r="CC228" s="7"/>
      <c r="CH228" s="7"/>
    </row>
    <row r="229" spans="2:138" x14ac:dyDescent="0.25">
      <c r="B229" s="51">
        <v>93008</v>
      </c>
      <c r="C229" s="51" t="s">
        <v>263</v>
      </c>
      <c r="D229" s="184" t="s">
        <v>264</v>
      </c>
      <c r="E229" s="138">
        <f>_xll.OneStreamExcelAddIn.XFFunctions.XFGetCell("TRUE", "CONSOL", $D$3,"TOT_Entity","USD","Actual",$E$3,"PERIODIC",$B229,"TOPFLOW","TOP","TOP","top1",$C229,"top3","Open_Acute_DIV1","TOP5","TOP6","REPORTED","TOP8")</f>
        <v>183.792708332892</v>
      </c>
      <c r="F229" s="138">
        <f>_xll.OneStreamExcelAddIn.XFFunctions.XFGetCell("TRUE", "CONSOL", $D$3,"TOT_Entity","Aggregated","Budget_Working",$E$3,"PERIODIC",$B229,"TOPFLOW","TOP","TOP","top1",$C229,"TOP3","Open_Acute_DIV1","TOP5","TOP6","REPORTED","TOP8")</f>
        <v>207.742847922962</v>
      </c>
      <c r="G229" s="138">
        <f>F229-E229</f>
        <v>23.950139590069995</v>
      </c>
      <c r="H229" s="55">
        <f>IFERROR(G229/F229,0)</f>
        <v>0.11528743265785742</v>
      </c>
      <c r="I229" s="185"/>
      <c r="J229" s="7">
        <f>_xll.OneStreamExcelAddIn.XFFunctions.XFGetCell("TRUE", "CONSOL", $D$3,"TOT_Entity","USD","Actual",$E$3,"YTD",$B229,"TOPFLOW","TOP","TOP","top1",$C229,"top3","Open_Acute_DIV1","TOP5","TOP6","REPORTED","TOP8")</f>
        <v>182.83439322872701</v>
      </c>
      <c r="K229" s="7">
        <f>_xll.OneStreamExcelAddIn.XFFunctions.XFGetCell("TRUE", "CONSOL", $D$3,"TOT_Entity","Aggregated","Budget_Working",$E$3,"YTD",$B229,"TOPFLOW","TOP","TOP","top1",$C229,"top3","Open_Acute_DIV1","TOP5","TOP6","REPORTED","TOP8")</f>
        <v>194.75138757053199</v>
      </c>
      <c r="L229" s="7">
        <f t="shared" ref="L229:L235" si="595">K229-J229</f>
        <v>11.91699434180498</v>
      </c>
      <c r="M229" s="40">
        <f t="shared" ref="M229:M235" si="596">IFERROR(L229/K229,0)</f>
        <v>6.1190805829247664E-2</v>
      </c>
      <c r="N229" s="185"/>
      <c r="O229" s="7">
        <f>_xll.OneStreamExcelAddIn.XFFunctions.XFGetCell("TRUE", "CONSOL", $D$3,"TOT_Entity","USD","Actual",$F$3,"YTD",$B229,"TOPFLOW","TOP","TOP","top1",$C229,"top3","Open_Acute_DIV1","TOP5","TOP6","REPORTED","TOP8")</f>
        <v>220.531069711008</v>
      </c>
      <c r="P229" s="7">
        <f t="shared" ref="P229:P235" si="597">O229-J229</f>
        <v>37.696676482280992</v>
      </c>
      <c r="Q229" s="40">
        <f t="shared" ref="Q229:Q235" si="598">IFERROR(P229/O229,0)</f>
        <v>0.17093589820101132</v>
      </c>
      <c r="R229" s="185"/>
      <c r="S229" s="7">
        <f>_xll.OneStreamExcelAddIn.XFFunctions.XFGetCell("TRUE", "CONSOL", $D$3,"TOT_Entity","USD","MIDFCST",$E$3,"MTD",$B229,"TOPFLOW","TOP","TOP","top1",$C229,"top3","Open_Acute_DIV1","TOP5","TOP6","REPORTED","TOP8")</f>
        <v>0</v>
      </c>
      <c r="T229" s="7">
        <f t="shared" ref="T229:T235" si="599">S229-E229</f>
        <v>-183.792708332892</v>
      </c>
      <c r="U229" s="40">
        <f t="shared" ref="U229:U235" si="600">IFERROR(T229/S229,0)</f>
        <v>0</v>
      </c>
      <c r="V229" s="185"/>
      <c r="W229" s="42"/>
      <c r="X229" s="43"/>
      <c r="Y229" s="42"/>
      <c r="Z229" s="44"/>
      <c r="AB229" s="183">
        <f>_xll.OneStreamExcelAddIn.XFFunctions.XFGetCell("TRUE", "CONSOL", $D$3,"TOT_Entity","USD","Actual",[1]Setup!C4,"PERIODIC",$B229,"TOPFLOW","TOP","TOP","top1",$C229,"top3","Open_Acute_DIV1","TOP5","TOP6","REPORTED","TOP8")</f>
        <v>175.61662530975201</v>
      </c>
      <c r="AC229" s="186">
        <f>_xll.OneStreamExcelAddIn.XFFunctions.XFGetCell("TRUE", "CONSOL", $D$3,"TOT_Entity","Aggregated","Budget_Working",[1]Setup!C4,"PERIODIC",$B229,"TOPFLOW","TOP","TOP","top1",$C229,"TOP3","Open_Acute_DIV1","TOP5","TOP6","REPORTED","TOP8")</f>
        <v>184.357433520428</v>
      </c>
      <c r="AD229" s="187">
        <f t="shared" ref="AD229:AD235" si="601">AC229-AB229</f>
        <v>8.7408082106759935</v>
      </c>
      <c r="AE229" s="40">
        <f t="shared" ref="AE229:AE235" si="602">IFERROR(AD229/AC229,0)</f>
        <v>4.7412290590970151E-2</v>
      </c>
      <c r="AG229" s="183">
        <f>_xll.OneStreamExcelAddIn.XFFunctions.XFGetCell("TRUE", "CONSOL", $D$3,"TOT_Entity","USD","Actual",[1]Setup!C5,"PERIODIC",$B229,"TOPFLOW","TOP","TOP","top1",$C229,"top3","Open_Acute_DIV1","TOP5","TOP6","REPORTED","TOP8")</f>
        <v>186.59246222482599</v>
      </c>
      <c r="AH229" s="186">
        <f>_xll.OneStreamExcelAddIn.XFFunctions.XFGetCell("TRUE", "CONSOL", $D$3,"TOT_Entity","Aggregated","Budget_Working",[1]Setup!C5,"PERIODIC",$B229,"TOPFLOW","TOP","TOP","top1",$C229,"TOP3","Open_Acute_DIV1","TOP5","TOP6","REPORTED","TOP8")</f>
        <v>197.639059244669</v>
      </c>
      <c r="AI229" s="187">
        <f t="shared" ref="AI229:AI235" si="603">AH229-AG229</f>
        <v>11.046597019843006</v>
      </c>
      <c r="AJ229" s="40">
        <f t="shared" ref="AJ229:AJ235" si="604">IFERROR(AI229/AH229,0)</f>
        <v>5.5892782843940655E-2</v>
      </c>
      <c r="AL229" s="183">
        <f>_xll.OneStreamExcelAddIn.XFFunctions.XFGetCell("TRUE", "CONSOL", $D$3,"TOT_Entity","USD","Actual",[1]Setup!C6,"PERIODIC",$B229,"TOPFLOW","TOP","TOP","top1",$C229,"top3","Open_Acute_DIV1","TOP5","TOP6","REPORTED","TOP8")</f>
        <v>185.73037453429299</v>
      </c>
      <c r="AM229" s="186">
        <f>_xll.OneStreamExcelAddIn.XFFunctions.XFGetCell("TRUE", "CONSOL", $D$3,"TOT_Entity","Aggregated","Budget_Working",[1]Setup!C6,"PERIODIC",$B229,"TOPFLOW","TOP","TOP","top1",$C229,"TOP3","Open_Acute_DIV1","TOP5","TOP6","REPORTED","TOP8")</f>
        <v>189.96474105777301</v>
      </c>
      <c r="AN229" s="187">
        <f t="shared" ref="AN229:AN235" si="605">AL229-AM229</f>
        <v>-4.2343665234800199</v>
      </c>
      <c r="AO229" s="40">
        <f t="shared" ref="AO229:AO235" si="606">IFERROR((AL229/AM229)-1,0)</f>
        <v>-2.2290276079139582E-2</v>
      </c>
      <c r="AQ229" s="183">
        <f>_xll.OneStreamExcelAddIn.XFFunctions.XFGetCell("TRUE", "CONSOL", $D$3,"TOT_Entity","USD","Actual",[1]Setup!C7,"PERIODIC",$B229,"TOPFLOW","TOP","TOP","top1",$C229,"top3","Open_Acute_DIV1","TOP5","TOP6","REPORTED","TOP8")</f>
        <v>183.792708332892</v>
      </c>
      <c r="AR229" s="186">
        <f>_xll.OneStreamExcelAddIn.XFFunctions.XFGetCell("TRUE", "CONSOL", $D$3,"TOT_Entity","Aggregated","Budget_Working",[1]Setup!C7,"PERIODIC",$B229,"TOPFLOW","TOP","TOP","top1",$C229,"TOP3","Open_Acute_DIV1","TOP5","TOP6","REPORTED","TOP8")</f>
        <v>207.742847922962</v>
      </c>
      <c r="AS229" s="187">
        <f t="shared" ref="AS229:AS235" si="607">AQ229-AR229</f>
        <v>-23.950139590069995</v>
      </c>
      <c r="AT229" s="40">
        <f t="shared" ref="AT229:AT235" si="608">IFERROR((AQ229/AR229)-1,0)</f>
        <v>-0.11528743265785746</v>
      </c>
      <c r="AV229" s="183">
        <f>_xll.OneStreamExcelAddIn.XFFunctions.XFGetCell("TRUE", "CONSOL", $D$3,"TOT_Entity","USD","Actual",[1]Setup!C8,"PERIODIC",$B229,"TOPFLOW","TOP","TOP","top1",$C229,"top3","Open_Acute_DIV1","TOP5","TOP6","REPORTED","TOP8")</f>
        <v>-707.74603830474996</v>
      </c>
      <c r="AW229" s="186">
        <f>_xll.OneStreamExcelAddIn.XFFunctions.XFGetCell("TRUE", "CONSOL", $D$3,"TOT_Entity","Aggregated","Budget_Working",[1]Setup!C8,"PERIODIC",$B229,"TOPFLOW","TOP","TOP","top1",$C229,"TOP3","Open_Acute_DIV1","TOP5","TOP6","REPORTED","TOP8")</f>
        <v>203.23238373721199</v>
      </c>
      <c r="AX229" s="187">
        <f t="shared" ref="AX229:AX235" si="609">AV229-AW229</f>
        <v>-910.97842204196195</v>
      </c>
      <c r="AY229" s="40">
        <f t="shared" ref="AY229:AY235" si="610">IFERROR((AV229/AW229)-1,0)</f>
        <v>-4.4824471636365555</v>
      </c>
      <c r="BA229" s="183">
        <f>_xll.OneStreamExcelAddIn.XFFunctions.XFGetCell("TRUE", "CONSOL", $D$3,"TOT_Entity","USD","Actual",[1]Setup!C9,"PERIODIC",$B229,"TOPFLOW","TOP","TOP","top1",$C229,"top3","Open_Acute_DIV1","TOP5","TOP6","REPORTED","TOP8")</f>
        <v>0</v>
      </c>
      <c r="BB229" s="186">
        <f>_xll.OneStreamExcelAddIn.XFFunctions.XFGetCell("TRUE", "CONSOL", $D$3,"TOT_Entity","Aggregated","Budget_Working",[1]Setup!C9,"PERIODIC",$B229,"TOPFLOW","TOP","TOP","top1",$C229,"TOP3","Open_Acute_DIV1","TOP5","TOP6","REPORTED","TOP8")</f>
        <v>196.99698457923199</v>
      </c>
      <c r="BC229" s="187">
        <f t="shared" ref="BC229:BC235" si="611">BA229-BB229</f>
        <v>-196.99698457923199</v>
      </c>
      <c r="BD229" s="40">
        <f t="shared" ref="BD229:BD235" si="612">IFERROR((BA229/BB229)-1,0)</f>
        <v>-1</v>
      </c>
      <c r="BF229" s="183">
        <f>_xll.OneStreamExcelAddIn.XFFunctions.XFGetCell("TRUE", "CONSOL", $D$3,"TOT_Entity","USD","Actual",[1]Setup!C10,"PERIODIC",$B229,"TOPFLOW","TOP","TOP","top1",$C229,"top3","Open_Acute_DIV1","TOP5","TOP6","REPORTED","TOP8")</f>
        <v>0</v>
      </c>
      <c r="BG229" s="186">
        <f>_xll.OneStreamExcelAddIn.XFFunctions.XFGetCell("TRUE", "CONSOL", $D$3,"TOT_Entity","Aggregated","Budget_Working",[1]Setup!C10,"PERIODIC",$B229,"TOPFLOW","TOP","TOP","top1",$C229,"TOP3","Open_Acute_DIV1","TOP5","TOP6","REPORTED","TOP8")</f>
        <v>182.830632368393</v>
      </c>
      <c r="BH229" s="187">
        <f t="shared" ref="BH229:BH235" si="613">BF229-BG229</f>
        <v>-182.830632368393</v>
      </c>
      <c r="BI229" s="40">
        <f t="shared" ref="BI229:BI235" si="614">IFERROR((BF229/BG229)-1,0)</f>
        <v>-1</v>
      </c>
      <c r="BK229" s="183">
        <f>_xll.OneStreamExcelAddIn.XFFunctions.XFGetCell("TRUE", "CONSOL", $D$3,"TOT_Entity","USD","Actual",[1]Setup!C11,"PERIODIC",$B229,"TOPFLOW","TOP","TOP","top1",$C229,"top3","Open_Acute_DIV1","TOP5","TOP6","REPORTED","TOP8")</f>
        <v>0</v>
      </c>
      <c r="BL229" s="186">
        <f>_xll.OneStreamExcelAddIn.XFFunctions.XFGetCell("TRUE", "CONSOL", $D$3,"TOT_Entity","Aggregated","Budget_Working",[1]Setup!C11,"PERIODIC",$B229,"TOPFLOW","TOP","TOP","top1",$C229,"TOP3","Open_Acute_DIV1","TOP5","TOP6","REPORTED","TOP8")</f>
        <v>194.935846769189</v>
      </c>
      <c r="BM229" s="187">
        <f t="shared" ref="BM229:BM235" si="615">BK229-BL229</f>
        <v>-194.935846769189</v>
      </c>
      <c r="BN229" s="40">
        <f t="shared" ref="BN229:BN235" si="616">IFERROR((BK229/BL229)-1,0)</f>
        <v>-1</v>
      </c>
      <c r="BP229" s="183">
        <f>_xll.OneStreamExcelAddIn.XFFunctions.XFGetCell("TRUE", "CONSOL", $D$3,"TOT_Entity","USD","Actual",[1]Setup!C12,"PERIODIC",$B229,"TOPFLOW","TOP","TOP","top1",$C229,"top3","Open_Acute_DIV1","TOP5","TOP6","REPORTED","TOP8")</f>
        <v>0</v>
      </c>
      <c r="BQ229" s="186">
        <f>_xll.OneStreamExcelAddIn.XFFunctions.XFGetCell("TRUE", "CONSOL", $D$3,"TOT_Entity","Aggregated","Budget_Working",[1]Setup!C12,"PERIODIC",$B229,"TOPFLOW","TOP","TOP","top1",$C229,"TOP3","Open_Acute_DIV1","TOP5","TOP6","REPORTED","TOP8")</f>
        <v>184.01680965932101</v>
      </c>
      <c r="BR229" s="187">
        <f t="shared" ref="BR229:BR235" si="617">BP229-BQ229</f>
        <v>-184.01680965932101</v>
      </c>
      <c r="BS229" s="40">
        <f t="shared" ref="BS229:BS235" si="618">IFERROR((BP229/BQ229)-1,0)</f>
        <v>-1</v>
      </c>
      <c r="BU229" s="183">
        <f>_xll.OneStreamExcelAddIn.XFFunctions.XFGetCell("TRUE", "CONSOL", $D$3,"TOT_Entity","USD","Actual",[1]Setup!C13,"PERIODIC",$B229,"TOPFLOW","TOP","TOP","top1",$C229,"top3","Open_Acute_DIV1","TOP5","TOP6","REPORTED","TOP8")</f>
        <v>0</v>
      </c>
      <c r="BV229" s="186">
        <f>_xll.OneStreamExcelAddIn.XFFunctions.XFGetCell("TRUE", "CONSOL", $D$3,"TOT_Entity","Aggregated","Budget_Working",[1]Setup!C13,"PERIODIC",$B229,"TOPFLOW","TOP","TOP","top1",$C229,"TOP3","Open_Acute_DIV1","TOP5","TOP6","REPORTED","TOP8")</f>
        <v>206.81089490388601</v>
      </c>
      <c r="BW229" s="187">
        <f t="shared" ref="BW229:BW235" si="619">BU229-BV229</f>
        <v>-206.81089490388601</v>
      </c>
      <c r="BX229" s="40">
        <f t="shared" ref="BX229:BX235" si="620">IFERROR((BU229/BV229)-1,0)</f>
        <v>-1</v>
      </c>
      <c r="BZ229" s="183">
        <f>_xll.OneStreamExcelAddIn.XFFunctions.XFGetCell("TRUE", "CONSOL", $D$3,"TOT_Entity","USD","Actual",[1]Setup!C14,"PERIODIC",$B229,"TOPFLOW","TOP","TOP","top1",$C229,"top3","Open_Acute_DIV1","TOP5","TOP6","REPORTED","TOP8")</f>
        <v>0</v>
      </c>
      <c r="CA229" s="186">
        <f>_xll.OneStreamExcelAddIn.XFFunctions.XFGetCell("TRUE", "CONSOL", $D$3,"TOT_Entity","Aggregated","Budget_Working",[1]Setup!C14,"PERIODIC",$B229,"TOPFLOW","TOP","TOP","top1",$C229,"TOP3","Open_Acute_DIV1","TOP5","TOP6","REPORTED","TOP8")</f>
        <v>192.18258333502101</v>
      </c>
      <c r="CB229" s="187">
        <f t="shared" ref="CB229:CB235" si="621">BZ229-CA229</f>
        <v>-192.18258333502101</v>
      </c>
      <c r="CC229" s="40">
        <f t="shared" ref="CC229:CC235" si="622">IFERROR((BZ229/CA229)-1,0)</f>
        <v>-1</v>
      </c>
      <c r="CE229" s="183">
        <f>_xll.OneStreamExcelAddIn.XFFunctions.XFGetCell("TRUE", "CONSOL", $D$3,"TOT_Entity","USD","Actual",[1]Setup!C15,"PERIODIC",$B229,"TOPFLOW","TOP","TOP","top1",$C229,"top3","Open_Acute_DIV1","TOP5","TOP6","REPORTED","TOP8")</f>
        <v>0</v>
      </c>
      <c r="CF229" s="186">
        <f>_xll.OneStreamExcelAddIn.XFFunctions.XFGetCell("TRUE", "CONSOL", $D$3,"TOT_Entity","Aggregated","Budget_Working",[1]Setup!C15,"PERIODIC",$B229,"TOPFLOW","TOP","TOP","top1",$C229,"TOP3","Open_Acute_DIV1","TOP5","TOP6","REPORTED","TOP8")</f>
        <v>192.43072761988</v>
      </c>
      <c r="CG229" s="187">
        <f t="shared" ref="CG229:CG235" si="623">CE229-CF229</f>
        <v>-192.43072761988</v>
      </c>
      <c r="CH229" s="40">
        <f t="shared" ref="CH229:CH235" si="624">IFERROR((CE229/CF229)-1,0)</f>
        <v>-1</v>
      </c>
      <c r="CI229" s="181"/>
      <c r="CJ229" s="183">
        <f>_xll.OneStreamExcelAddIn.XFFunctions.XFGetCell("TRUE", "CONSOL", $D$3,"TOT_Entity","USD","Actual",[1]Setup!C4,"PERIODIC",$B229,"TOPFLOW","TOP","TOP","top1",$C229,"top3","Open_Acute_DIV1","TOP5","TOP6","REPORTED","TOP8")</f>
        <v>175.61662530975201</v>
      </c>
      <c r="CK229" s="183">
        <f>_xll.OneStreamExcelAddIn.XFFunctions.XFGetCell("TRUE", "CONSOL", $D$3,"TOT_Entity","USD","Actual",[1]Setup!C5,"PERIODIC",$B229,"TOPFLOW","TOP","TOP","top1",$C229,"top3","Open_Acute_DIV1","TOP5","TOP6","REPORTED","TOP8")</f>
        <v>186.59246222482599</v>
      </c>
      <c r="CL229" s="183">
        <f>_xll.OneStreamExcelAddIn.XFFunctions.XFGetCell("TRUE", "CONSOL", $D$3,"TOT_Entity","USD","Actual",[1]Setup!C6,"PERIODIC",$B229,"TOPFLOW","TOP","TOP","top1",$C229,"top3","Open_Acute_DIV1","TOP5","TOP6","REPORTED","TOP8")</f>
        <v>185.73037453429299</v>
      </c>
      <c r="CM229" s="183">
        <f>_xll.OneStreamExcelAddIn.XFFunctions.XFGetCell("TRUE", "CONSOL", $D$3,"TOT_Entity","USD","Actual",[1]Setup!C7,"PERIODIC",$B229,"TOPFLOW","TOP","TOP","top1",$C229,"top3","Open_Acute_DIV1","TOP5","TOP6","REPORTED","TOP8")</f>
        <v>183.792708332892</v>
      </c>
      <c r="CN229" s="183">
        <f>_xll.OneStreamExcelAddIn.XFFunctions.XFGetCell("TRUE", "CONSOL", $D$3,"TOT_Entity","USD","Actual",[1]Setup!C8,"PERIODIC",$B229,"TOPFLOW","TOP","TOP","top1",$C229,"top3","Open_Acute_DIV1","TOP5","TOP6","REPORTED","TOP8")</f>
        <v>-707.74603830474996</v>
      </c>
      <c r="CO229" s="183">
        <f>_xll.OneStreamExcelAddIn.XFFunctions.XFGetCell("TRUE", "CONSOL", $D$3,"TOT_Entity","USD","Actual",[1]Setup!C9,"PERIODIC",$B229,"TOPFLOW","TOP","TOP","top1",$C229,"top3","Open_Acute_DIV1","TOP5","TOP6","REPORTED","TOP8")</f>
        <v>0</v>
      </c>
      <c r="CP229" s="183">
        <f>_xll.OneStreamExcelAddIn.XFFunctions.XFGetCell("TRUE", "CONSOL", $D$3,"TOT_Entity","USD","Actual",[1]Setup!C10,"PERIODIC",$B229,"TOPFLOW","TOP","TOP","top1",$C229,"top3","Open_Acute_DIV1","TOP5","TOP6","REPORTED","TOP8")</f>
        <v>0</v>
      </c>
      <c r="CQ229" s="183">
        <f>_xll.OneStreamExcelAddIn.XFFunctions.XFGetCell("TRUE", "CONSOL", $D$3,"TOT_Entity","USD","Actual",[1]Setup!C11,"PERIODIC",$B229,"TOPFLOW","TOP","TOP","top1",$C229,"top3","Open_Acute_DIV1","TOP5","TOP6","REPORTED","TOP8")</f>
        <v>0</v>
      </c>
      <c r="CR229" s="183">
        <f>_xll.OneStreamExcelAddIn.XFFunctions.XFGetCell("TRUE", "CONSOL", $D$3,"TOT_Entity","USD","Actual",[1]Setup!C12,"PERIODIC",$B229,"TOPFLOW","TOP","TOP","top1",$C229,"top3","Open_Acute_DIV1","TOP5","TOP6","REPORTED","TOP8")</f>
        <v>0</v>
      </c>
      <c r="CS229" s="183">
        <f>_xll.OneStreamExcelAddIn.XFFunctions.XFGetCell("TRUE", "CONSOL", $D$3,"TOT_Entity","USD","Actual",[1]Setup!C13,"PERIODIC",$B229,"TOPFLOW","TOP","TOP","top1",$C229,"top3","Open_Acute_DIV1","TOP5","TOP6","REPORTED","TOP8")</f>
        <v>0</v>
      </c>
      <c r="CT229" s="183">
        <f>_xll.OneStreamExcelAddIn.XFFunctions.XFGetCell("TRUE", "CONSOL", $D$3,"TOT_Entity","USD","Actual",[1]Setup!C14,"PERIODIC",$B229,"TOPFLOW","TOP","TOP","top1",$C229,"top3","Open_Acute_DIV1","TOP5","TOP6","REPORTED","TOP8")</f>
        <v>0</v>
      </c>
      <c r="CU229" s="183">
        <f>_xll.OneStreamExcelAddIn.XFFunctions.XFGetCell("TRUE", "CONSOL", $D$3,"TOT_Entity","USD","Actual",[1]Setup!C15,"PERIODIC",$B229,"TOPFLOW","TOP","TOP","top1",$C229,"top3","Open_Acute_DIV1","TOP5","TOP6","REPORTED","TOP8")</f>
        <v>0</v>
      </c>
      <c r="CV229" s="181"/>
      <c r="CW229" s="183">
        <f>_xll.OneStreamExcelAddIn.XFFunctions.XFGetCell("TRUE", "CONSOL", $D$3,"TOT_Entity","USD","Actual",[1]Setup!C17,"PERIODIC",$B229,"TOPFLOW","TOP","TOP","top1",$C229,"top3","Open_Acute_DIV1","TOP5","TOP6","REPORTED","TOP8")</f>
        <v>210.93354528485301</v>
      </c>
      <c r="CX229" s="183">
        <f>_xll.OneStreamExcelAddIn.XFFunctions.XFGetCell("TRUE", "CONSOL", $D$3,"TOT_Entity","USD","Actual",[1]Setup!C18,"PERIODIC",$B229,"TOPFLOW","TOP","TOP","top1",$C229,"top3","Open_Acute_DIV1","TOP5","TOP6","REPORTED","TOP8")</f>
        <v>224.40856799396599</v>
      </c>
      <c r="CY229" s="183">
        <f>_xll.OneStreamExcelAddIn.XFFunctions.XFGetCell("TRUE", "CONSOL", $D$3,"TOT_Entity","USD","Actual",[1]Setup!C19,"PERIODIC",$B229,"TOPFLOW","TOP","TOP","top1",$C229,"top3","Open_Acute_DIV1","TOP5","TOP6","REPORTED","TOP8")</f>
        <v>222.532258063981</v>
      </c>
      <c r="CZ229" s="183">
        <f>_xll.OneStreamExcelAddIn.XFFunctions.XFGetCell("TRUE", "CONSOL", $D$3,"TOT_Entity","USD","Actual",[1]Setup!C20,"PERIODIC",$B229,"TOPFLOW","TOP","TOP","top1",$C229,"top3","Open_Acute_DIV1","TOP5","TOP6","REPORTED","TOP8")</f>
        <v>224.76161858920301</v>
      </c>
      <c r="DA229" s="183">
        <f>_xll.OneStreamExcelAddIn.XFFunctions.XFGetCell("TRUE", "CONSOL", $D$3,"TOT_Entity","USD","Actual",[1]Setup!C21,"PERIODIC",$B229,"TOPFLOW","TOP","TOP","top1",$C229,"top3","Open_Acute_DIV1","TOP5","TOP6","REPORTED","TOP8")</f>
        <v>211.15997208386</v>
      </c>
      <c r="DB229" s="183">
        <f>_xll.OneStreamExcelAddIn.XFFunctions.XFGetCell("TRUE", "CONSOL", $D$3,"TOT_Entity","USD","Actual",[1]Setup!C22,"PERIODIC",$B229,"TOPFLOW","TOP","TOP","top1",$C229,"top3","Open_Acute_DIV1","TOP5","TOP6","REPORTED","TOP8")</f>
        <v>239.12764423019399</v>
      </c>
      <c r="DC229" s="183">
        <f>_xll.OneStreamExcelAddIn.XFFunctions.XFGetCell("TRUE", "CONSOL", $D$3,"TOT_Entity","USD","Actual",[1]Setup!C23,"PERIODIC",$B229,"TOPFLOW","TOP","TOP","top1",$C229,"top3","Open_Acute_DIV1","TOP5","TOP6","REPORTED","TOP8")</f>
        <v>206.688042803473</v>
      </c>
      <c r="DD229" s="183">
        <f>_xll.OneStreamExcelAddIn.XFFunctions.XFGetCell("TRUE", "CONSOL", $D$3,"TOT_Entity","USD","Actual",[1]Setup!C24,"PERIODIC",$B229,"TOPFLOW","TOP","TOP","top1",$C229,"top3","Open_Acute_DIV1","TOP5","TOP6","REPORTED","TOP8")</f>
        <v>201.17455024765499</v>
      </c>
      <c r="DE229" s="183">
        <f>_xll.OneStreamExcelAddIn.XFFunctions.XFGetCell("TRUE", "CONSOL", $D$3,"TOT_Entity","USD","Actual",[1]Setup!C25,"PERIODIC",$B229,"TOPFLOW","TOP","TOP","top1",$C229,"top3","Open_Acute_DIV1","TOP5","TOP6","REPORTED","TOP8")</f>
        <v>192.38541666620401</v>
      </c>
      <c r="DF229" s="183">
        <f>_xll.OneStreamExcelAddIn.XFFunctions.XFGetCell("TRUE", "CONSOL", $D$3,"TOT_Entity","USD","Actual",[1]Setup!C26,"PERIODIC",$B229,"TOPFLOW","TOP","TOP","top1",$C229,"top3","Open_Acute_DIV1","TOP5","TOP6","REPORTED","TOP8")</f>
        <v>195.91578784071999</v>
      </c>
      <c r="DG229" s="183">
        <f>_xll.OneStreamExcelAddIn.XFFunctions.XFGetCell("TRUE", "CONSOL", $D$3,"TOT_Entity","USD","Actual",[1]Setup!C27,"PERIODIC",$B229,"TOPFLOW","TOP","TOP","top1",$C229,"top3","Open_Acute_DIV1","TOP5","TOP6","REPORTED","TOP8")</f>
        <v>165.26778846114101</v>
      </c>
      <c r="DH229" s="183">
        <f>_xll.OneStreamExcelAddIn.XFFunctions.XFGetCell("TRUE", "CONSOL", $D$3,"TOT_Entity","USD","Actual",[1]Setup!C28,"PERIODIC",$B229,"TOPFLOW","TOP","TOP","top1",$C229,"top3","Open_Acute_DIV1","TOP5","TOP6","REPORTED","TOP8")</f>
        <v>178.82622518567399</v>
      </c>
      <c r="DI229" s="181"/>
      <c r="DJ229" s="183">
        <f>_xll.OneStreamExcelAddIn.XFFunctions.XFGetCell("TRUE", "CONSOL", $D$3,"TOT_Entity","Aggregated","Budget_Working",[1]Setup!C4,"PERIODIC",$B229,"TOPFLOW","TOP","TOP","top1",$C229,"top3","Open_Acute_DIV1","TOP5","TOP6","REPORTED","TOP8")</f>
        <v>184.357433520428</v>
      </c>
      <c r="DK229" s="183">
        <f>_xll.OneStreamExcelAddIn.XFFunctions.XFGetCell("TRUE", "CONSOL", $D$3,"TOT_Entity","Aggregated","Budget_Working",[1]Setup!C5,"PERIODIC",$B229,"TOPFLOW","TOP","TOP","top1",$C229,"top3","Open_Acute_DIV1","TOP5","TOP6","REPORTED","TOP8")</f>
        <v>197.639059244669</v>
      </c>
      <c r="DL229" s="183">
        <f>_xll.OneStreamExcelAddIn.XFFunctions.XFGetCell("TRUE", "CONSOL", $D$3,"TOT_Entity","Aggregated","Budget_Working",[1]Setup!C6,"PERIODIC",$B229,"TOPFLOW","TOP","TOP","top1",$C229,"top3","Open_Acute_DIV1","TOP5","TOP6","REPORTED","TOP8")</f>
        <v>189.96474105777301</v>
      </c>
      <c r="DM229" s="183">
        <f>_xll.OneStreamExcelAddIn.XFFunctions.XFGetCell("TRUE", "CONSOL", $D$3,"TOT_Entity","Aggregated","Budget_Working",[1]Setup!C7,"PERIODIC",$B229,"TOPFLOW","TOP","TOP","top1",$C229,"top3","Open_Acute_DIV1","TOP5","TOP6","REPORTED","TOP8")</f>
        <v>207.742847922962</v>
      </c>
      <c r="DN229" s="183">
        <f>_xll.OneStreamExcelAddIn.XFFunctions.XFGetCell("TRUE", "CONSOL", $D$3,"TOT_Entity","Aggregated","Budget_Working",[1]Setup!C8,"PERIODIC",$B229,"TOPFLOW","TOP","TOP","top1",$C229,"top3","Open_Acute_DIV1","TOP5","TOP6","REPORTED","TOP8")</f>
        <v>203.23238373721199</v>
      </c>
      <c r="DO229" s="183">
        <f>_xll.OneStreamExcelAddIn.XFFunctions.XFGetCell("TRUE", "CONSOL", $D$3,"TOT_Entity","Aggregated","Budget_Working",[1]Setup!C9,"PERIODIC",$B229,"TOPFLOW","TOP","TOP","top1",$C229,"top3","Open_Acute_DIV1","TOP5","TOP6","REPORTED","TOP8")</f>
        <v>196.99698457923199</v>
      </c>
      <c r="DP229" s="183">
        <f>_xll.OneStreamExcelAddIn.XFFunctions.XFGetCell("TRUE", "CONSOL", $D$3,"TOT_Entity","Aggregated","Budget_Working",[1]Setup!C10,"PERIODIC",$B229,"TOPFLOW","TOP","TOP","top1",$C229,"top3","Open_Acute_DIV1","TOP5","TOP6","REPORTED","TOP8")</f>
        <v>182.830632368393</v>
      </c>
      <c r="DQ229" s="183">
        <f>_xll.OneStreamExcelAddIn.XFFunctions.XFGetCell("TRUE", "CONSOL", $D$3,"TOT_Entity","Aggregated","Budget_Working",[1]Setup!C11,"PERIODIC",$B229,"TOPFLOW","TOP","TOP","top1",$C229,"top3","Open_Acute_DIV1","TOP5","TOP6","REPORTED","TOP8")</f>
        <v>194.935846769189</v>
      </c>
      <c r="DR229" s="183">
        <f>_xll.OneStreamExcelAddIn.XFFunctions.XFGetCell("TRUE", "CONSOL", $D$3,"TOT_Entity","Aggregated","Budget_Working",[1]Setup!C12,"PERIODIC",$B229,"TOPFLOW","TOP","TOP","top1",$C229,"top3","Open_Acute_DIV1","TOP5","TOP6","REPORTED","TOP8")</f>
        <v>184.01680965932101</v>
      </c>
      <c r="DS229" s="183">
        <f>_xll.OneStreamExcelAddIn.XFFunctions.XFGetCell("TRUE", "CONSOL", $D$3,"TOT_Entity","Aggregated","Budget_Working",[1]Setup!C13,"PERIODIC",$B229,"TOPFLOW","TOP","TOP","top1",$C229,"top3","Open_Acute_DIV1","TOP5","TOP6","REPORTED","TOP8")</f>
        <v>206.81089490388601</v>
      </c>
      <c r="DT229" s="183">
        <f>_xll.OneStreamExcelAddIn.XFFunctions.XFGetCell("TRUE", "CONSOL", $D$3,"TOT_Entity","Aggregated","Budget_Working",[1]Setup!C14,"PERIODIC",$B229,"TOPFLOW","TOP","TOP","top1",$C229,"top3","Open_Acute_DIV1","TOP5","TOP6","REPORTED","TOP8")</f>
        <v>192.18258333502101</v>
      </c>
      <c r="DU229" s="183">
        <f>_xll.OneStreamExcelAddIn.XFFunctions.XFGetCell("TRUE", "CONSOL", $D$3,"TOT_Entity","Aggregated","Budget_Working",[1]Setup!C15,"PERIODIC",$B229,"TOPFLOW","TOP","TOP","top1",$C229,"top3","Open_Acute_DIV1","TOP5","TOP6","REPORTED","TOP8")</f>
        <v>192.43072761988</v>
      </c>
      <c r="DV229" s="181"/>
      <c r="DW229" s="183">
        <f>_xll.OneStreamExcelAddIn.XFFunctions.XFGetCell("TRUE", "CONSOL", $D$3,"TOT_Entity","USD","Budget_Final",[1]Setup!C17,"PERIODIC",$B229,"TOPFLOW","TOP","TOP","top1",$C229,"top3","Open_Acute_DIV1","TOP5","TOP6","REPORTED","TOP8")</f>
        <v>214.20994146049901</v>
      </c>
      <c r="DX229" s="183">
        <f>_xll.OneStreamExcelAddIn.XFFunctions.XFGetCell("TRUE", "CONSOL", $D$3,"TOT_Entity","USD","Budget_Final",[1]Setup!C18,"PERIODIC",$B229,"TOPFLOW","TOP","TOP","top1",$C229,"top3","Open_Acute_DIV1","TOP5","TOP6","REPORTED","TOP8")</f>
        <v>217.736210659428</v>
      </c>
      <c r="DY229" s="183">
        <f>_xll.OneStreamExcelAddIn.XFFunctions.XFGetCell("TRUE", "CONSOL", $D$3,"TOT_Entity","USD","Budget_Final",[1]Setup!C19,"PERIODIC",$B229,"TOPFLOW","TOP","TOP","top1",$C229,"top3","Open_Acute_DIV1","TOP5","TOP6","REPORTED","TOP8")</f>
        <v>218.641945601304</v>
      </c>
      <c r="DZ229" s="183">
        <f>_xll.OneStreamExcelAddIn.XFFunctions.XFGetCell("TRUE", "CONSOL", $D$3,"TOT_Entity","USD","Budget_Final",[1]Setup!C20,"PERIODIC",$B229,"TOPFLOW","TOP","TOP","top1",$C229,"top3","Open_Acute_DIV1","TOP5","TOP6","REPORTED","TOP8")</f>
        <v>225.333982653687</v>
      </c>
      <c r="EA229" s="183">
        <f>_xll.OneStreamExcelAddIn.XFFunctions.XFGetCell("TRUE", "CONSOL", $D$3,"TOT_Entity","USD","Budget_Final",[1]Setup!C21,"PERIODIC",$B229,"TOPFLOW","TOP","TOP","top1",$C229,"top3","Open_Acute_DIV1","TOP5","TOP6","REPORTED","TOP8")</f>
        <v>227.05134574903201</v>
      </c>
      <c r="EB229" s="183">
        <f>_xll.OneStreamExcelAddIn.XFFunctions.XFGetCell("TRUE", "CONSOL", $D$3,"TOT_Entity","USD","Budget_Final",[1]Setup!C22,"PERIODIC",$B229,"TOPFLOW","TOP","TOP","top1",$C229,"top3","Open_Acute_DIV1","TOP5","TOP6","REPORTED","TOP8")</f>
        <v>219.16981530187701</v>
      </c>
      <c r="EC229" s="183">
        <f>_xll.OneStreamExcelAddIn.XFFunctions.XFGetCell("TRUE", "CONSOL", $D$3,"TOT_Entity","USD","Budget_Final",[1]Setup!C23,"PERIODIC",$B229,"TOPFLOW","TOP","TOP","top1",$C229,"top3","Open_Acute_DIV1","TOP5","TOP6","REPORTED","TOP8")</f>
        <v>219.973947834059</v>
      </c>
      <c r="ED229" s="183">
        <f>_xll.OneStreamExcelAddIn.XFFunctions.XFGetCell("TRUE", "CONSOL", $D$3,"TOT_Entity","USD","Budget_Final",[1]Setup!C24,"PERIODIC",$B229,"TOPFLOW","TOP","TOP","top1",$C229,"top3","Open_Acute_DIV1","TOP5","TOP6","REPORTED","TOP8")</f>
        <v>226.823021506293</v>
      </c>
      <c r="EE229" s="183">
        <f>_xll.OneStreamExcelAddIn.XFFunctions.XFGetCell("TRUE", "CONSOL", $D$3,"TOT_Entity","USD","Budget_Final",[1]Setup!C25,"PERIODIC",$B229,"TOPFLOW","TOP","TOP","top1",$C229,"top3","Open_Acute_DIV1","TOP5","TOP6","REPORTED","TOP8")</f>
        <v>221.80379083235499</v>
      </c>
      <c r="EF229" s="183">
        <f>_xll.OneStreamExcelAddIn.XFFunctions.XFGetCell("TRUE", "CONSOL", $D$3,"TOT_Entity","USD","Budget_Final",[1]Setup!C26,"PERIODIC",$B229,"TOPFLOW","TOP","TOP","top1",$C229,"top3","Open_Acute_DIV1","TOP5","TOP6","REPORTED","TOP8")</f>
        <v>226.50612406772899</v>
      </c>
      <c r="EG229" s="183">
        <f>_xll.OneStreamExcelAddIn.XFFunctions.XFGetCell("TRUE", "CONSOL", $D$3,"TOT_Entity","USD","Budget_Final",[1]Setup!C27,"PERIODIC",$B229,"TOPFLOW","TOP","TOP","top1",$C229,"top3","Open_Acute_DIV1","TOP5","TOP6","REPORTED","TOP8")</f>
        <v>227.63061569227</v>
      </c>
      <c r="EH229" s="183">
        <f>_xll.OneStreamExcelAddIn.XFFunctions.XFGetCell("TRUE", "CONSOL", $D$3,"TOT_Entity","USD","Budget_Final",[1]Setup!C28,"PERIODIC",$B229,"TOPFLOW","TOP","TOP","top1",$C229,"top3","Open_Acute_DIV1","TOP5","TOP6","REPORTED","TOP8")</f>
        <v>214.13690146563599</v>
      </c>
    </row>
    <row r="230" spans="2:138" x14ac:dyDescent="0.25">
      <c r="B230" s="51">
        <v>93009</v>
      </c>
      <c r="C230" s="51" t="s">
        <v>263</v>
      </c>
      <c r="D230" s="181" t="s">
        <v>265</v>
      </c>
      <c r="E230" s="138">
        <f>_xll.OneStreamExcelAddIn.XFFunctions.XFGetCell("TRUE", "CONSOL", $D$3,"TOT_Entity","USD","Actual",$E$3,"PERIODIC",$B230,"TOPFLOW","TOP","TOP","top1",$C230,"top3","Open_Acute_DIV1","TOP5","TOP6","REPORTED","TOP8")</f>
        <v>190.59551282005501</v>
      </c>
      <c r="F230" s="138">
        <f>_xll.OneStreamExcelAddIn.XFFunctions.XFGetCell("TRUE", "CONSOL", $D$3,"TOT_Entity","Aggregated","Budget_Working",$E$3,"PERIODIC",$B230,"TOPFLOW","TOP","TOP","top1",$C230,"TOP3","Open_Acute_DIV1","TOP5","TOP6","REPORTED","TOP8")</f>
        <v>214.96830942752501</v>
      </c>
      <c r="G230" s="138">
        <f t="shared" ref="G230:G235" si="625">F230-E230</f>
        <v>24.372796607470008</v>
      </c>
      <c r="H230" s="55">
        <f t="shared" ref="H230:H235" si="626">IFERROR(G230/F230,0)</f>
        <v>0.11337855645967722</v>
      </c>
      <c r="I230" s="185"/>
      <c r="J230" s="7">
        <f>_xll.OneStreamExcelAddIn.XFFunctions.XFGetCell("TRUE", "CONSOL", $D$3,"TOT_Entity","USD","Actual",$E$3,"YTD",$B230,"TOPFLOW","TOP","TOP","top1",$C230,"top3","Open_Acute_DIV1","TOP5","TOP6","REPORTED","TOP8")</f>
        <v>195.36810717100499</v>
      </c>
      <c r="K230" s="7">
        <f>_xll.OneStreamExcelAddIn.XFFunctions.XFGetCell("TRUE", "CONSOL", $D$3,"TOT_Entity","Aggregated","Budget_Working",$E$3,"YTD",$B230,"TOPFLOW","TOP","TOP","top1",$C230,"top3","Open_Acute_DIV1","TOP5","TOP6","REPORTED","TOP8")</f>
        <v>205.90770395490301</v>
      </c>
      <c r="L230" s="7">
        <f t="shared" si="595"/>
        <v>10.53959678389802</v>
      </c>
      <c r="M230" s="40">
        <f t="shared" si="596"/>
        <v>5.1186024521969103E-2</v>
      </c>
      <c r="N230" s="185"/>
      <c r="O230" s="7">
        <f>_xll.OneStreamExcelAddIn.XFFunctions.XFGetCell("TRUE", "CONSOL", $D$3,"TOT_Entity","USD","Actual",$F$3,"YTD",$B230,"TOPFLOW","TOP","TOP","top1",$C230,"top3","Open_Acute_DIV1","TOP5","TOP6","REPORTED","TOP8")</f>
        <v>230.75867387765001</v>
      </c>
      <c r="P230" s="7">
        <f>O230-J230</f>
        <v>35.390566706645018</v>
      </c>
      <c r="Q230" s="40">
        <f t="shared" si="598"/>
        <v>0.15336613836413951</v>
      </c>
      <c r="R230" s="185"/>
      <c r="S230" s="7">
        <f>_xll.OneStreamExcelAddIn.XFFunctions.XFGetCell("TRUE", "CONSOL", $D$3,"TOT_Entity","USD","MIDFCST",$E$3,"MTD",$B230,"TOPFLOW","TOP","TOP","top1",$C230,"top3","Open_Acute_DIV1","TOP5","TOP6","REPORTED","TOP8")</f>
        <v>0</v>
      </c>
      <c r="T230" s="7">
        <f t="shared" si="599"/>
        <v>-190.59551282005501</v>
      </c>
      <c r="U230" s="40">
        <f t="shared" si="600"/>
        <v>0</v>
      </c>
      <c r="V230" s="185"/>
      <c r="W230" s="42"/>
      <c r="X230" s="43"/>
      <c r="Y230" s="42"/>
      <c r="Z230" s="44"/>
      <c r="AB230" s="183">
        <f>_xll.OneStreamExcelAddIn.XFFunctions.XFGetCell("TRUE", "CONSOL", $D$3,"TOT_Entity","USD","Actual",[1]Setup!C4,"PERIODIC",$B230,"TOPFLOW","TOP","TOP","top1",$C230,"top3","Open_Acute_DIV1","TOP5","TOP6","REPORTED","TOP8")</f>
        <v>194.359103597548</v>
      </c>
      <c r="AC230" s="186">
        <f>_xll.OneStreamExcelAddIn.XFFunctions.XFGetCell("TRUE", "CONSOL", $D$3,"TOT_Entity","Aggregated","Budget_Working",[1]Setup!C4,"PERIODIC",$B230,"TOPFLOW","TOP","TOP","top1",$C230,"TOP3","Open_Acute_DIV1","TOP5","TOP6","REPORTED","TOP8")</f>
        <v>203.757891512432</v>
      </c>
      <c r="AD230" s="187">
        <f t="shared" si="601"/>
        <v>9.3987879148839966</v>
      </c>
      <c r="AE230" s="40">
        <f t="shared" si="602"/>
        <v>4.6127233871138401E-2</v>
      </c>
      <c r="AG230" s="183">
        <f>_xll.OneStreamExcelAddIn.XFFunctions.XFGetCell("TRUE", "CONSOL", $D$3,"TOT_Entity","USD","Actual",[1]Setup!C5,"PERIODIC",$B230,"TOPFLOW","TOP","TOP","top1",$C230,"top3","Open_Acute_DIV1","TOP5","TOP6","REPORTED","TOP8")</f>
        <v>205.37517170280299</v>
      </c>
      <c r="AH230" s="186">
        <f>_xll.OneStreamExcelAddIn.XFFunctions.XFGetCell("TRUE", "CONSOL", $D$3,"TOT_Entity","Aggregated","Budget_Working",[1]Setup!C5,"PERIODIC",$B230,"TOPFLOW","TOP","TOP","top1",$C230,"TOP3","Open_Acute_DIV1","TOP5","TOP6","REPORTED","TOP8")</f>
        <v>207.52658690020399</v>
      </c>
      <c r="AI230" s="187">
        <f t="shared" si="603"/>
        <v>2.1514151974010076</v>
      </c>
      <c r="AJ230" s="40">
        <f t="shared" si="604"/>
        <v>1.0366937699580569E-2</v>
      </c>
      <c r="AL230" s="183">
        <f>_xll.OneStreamExcelAddIn.XFFunctions.XFGetCell("TRUE", "CONSOL", $D$3,"TOT_Entity","USD","Actual",[1]Setup!C6,"PERIODIC",$B230,"TOPFLOW","TOP","TOP","top1",$C230,"top3","Open_Acute_DIV1","TOP5","TOP6","REPORTED","TOP8")</f>
        <v>191.95711150698301</v>
      </c>
      <c r="AM230" s="186">
        <f>_xll.OneStreamExcelAddIn.XFFunctions.XFGetCell("TRUE", "CONSOL", $D$3,"TOT_Entity","Aggregated","Budget_Working",[1]Setup!C6,"PERIODIC",$B230,"TOPFLOW","TOP","TOP","top1",$C230,"TOP3","Open_Acute_DIV1","TOP5","TOP6","REPORTED","TOP8")</f>
        <v>197.826971666823</v>
      </c>
      <c r="AN230" s="187">
        <f t="shared" si="605"/>
        <v>-5.8698601598399875</v>
      </c>
      <c r="AO230" s="40">
        <f t="shared" si="606"/>
        <v>-2.9671687891608234E-2</v>
      </c>
      <c r="AQ230" s="183">
        <f>_xll.OneStreamExcelAddIn.XFFunctions.XFGetCell("TRUE", "CONSOL", $D$3,"TOT_Entity","USD","Actual",[1]Setup!C7,"PERIODIC",$B230,"TOPFLOW","TOP","TOP","top1",$C230,"top3","Open_Acute_DIV1","TOP5","TOP6","REPORTED","TOP8")</f>
        <v>190.59551282005501</v>
      </c>
      <c r="AR230" s="186">
        <f>_xll.OneStreamExcelAddIn.XFFunctions.XFGetCell("TRUE", "CONSOL", $D$3,"TOT_Entity","Aggregated","Budget_Working",[1]Setup!C7,"PERIODIC",$B230,"TOPFLOW","TOP","TOP","top1",$C230,"TOP3","Open_Acute_DIV1","TOP5","TOP6","REPORTED","TOP8")</f>
        <v>214.96830942752501</v>
      </c>
      <c r="AS230" s="187">
        <f t="shared" si="607"/>
        <v>-24.372796607470008</v>
      </c>
      <c r="AT230" s="40">
        <f t="shared" si="608"/>
        <v>-0.1133785564596772</v>
      </c>
      <c r="AV230" s="183">
        <f>_xll.OneStreamExcelAddIn.XFFunctions.XFGetCell("TRUE", "CONSOL", $D$3,"TOT_Entity","USD","Actual",[1]Setup!C8,"PERIODIC",$B230,"TOPFLOW","TOP","TOP","top1",$C230,"top3","Open_Acute_DIV1","TOP5","TOP6","REPORTED","TOP8")</f>
        <v>-756.26364066195401</v>
      </c>
      <c r="AW230" s="186">
        <f>_xll.OneStreamExcelAddIn.XFFunctions.XFGetCell("TRUE", "CONSOL", $D$3,"TOT_Entity","Aggregated","Budget_Working",[1]Setup!C8,"PERIODIC",$B230,"TOPFLOW","TOP","TOP","top1",$C230,"TOP3","Open_Acute_DIV1","TOP5","TOP6","REPORTED","TOP8")</f>
        <v>220.66216678714301</v>
      </c>
      <c r="AX230" s="187">
        <f t="shared" si="609"/>
        <v>-976.92580744909696</v>
      </c>
      <c r="AY230" s="40">
        <f t="shared" si="610"/>
        <v>-4.4272465084214794</v>
      </c>
      <c r="BA230" s="183">
        <f>_xll.OneStreamExcelAddIn.XFFunctions.XFGetCell("TRUE", "CONSOL", $D$3,"TOT_Entity","USD","Actual",[1]Setup!C9,"PERIODIC",$B230,"TOPFLOW","TOP","TOP","top1",$C230,"top3","Open_Acute_DIV1","TOP5","TOP6","REPORTED","TOP8")</f>
        <v>0</v>
      </c>
      <c r="BB230" s="186">
        <f>_xll.OneStreamExcelAddIn.XFFunctions.XFGetCell("TRUE", "CONSOL", $D$3,"TOT_Entity","Aggregated","Budget_Working",[1]Setup!C9,"PERIODIC",$B230,"TOPFLOW","TOP","TOP","top1",$C230,"TOP3","Open_Acute_DIV1","TOP5","TOP6","REPORTED","TOP8")</f>
        <v>208.334651524089</v>
      </c>
      <c r="BC230" s="187">
        <f t="shared" si="611"/>
        <v>-208.334651524089</v>
      </c>
      <c r="BD230" s="40">
        <f t="shared" si="612"/>
        <v>-1</v>
      </c>
      <c r="BF230" s="183">
        <f>_xll.OneStreamExcelAddIn.XFFunctions.XFGetCell("TRUE", "CONSOL", $D$3,"TOT_Entity","USD","Actual",[1]Setup!C10,"PERIODIC",$B230,"TOPFLOW","TOP","TOP","top1",$C230,"top3","Open_Acute_DIV1","TOP5","TOP6","REPORTED","TOP8")</f>
        <v>0</v>
      </c>
      <c r="BG230" s="186">
        <f>_xll.OneStreamExcelAddIn.XFFunctions.XFGetCell("TRUE", "CONSOL", $D$3,"TOT_Entity","Aggregated","Budget_Working",[1]Setup!C10,"PERIODIC",$B230,"TOPFLOW","TOP","TOP","top1",$C230,"TOP3","Open_Acute_DIV1","TOP5","TOP6","REPORTED","TOP8")</f>
        <v>205.22093931924999</v>
      </c>
      <c r="BH230" s="187">
        <f t="shared" si="613"/>
        <v>-205.22093931924999</v>
      </c>
      <c r="BI230" s="40">
        <f t="shared" si="614"/>
        <v>-1</v>
      </c>
      <c r="BK230" s="183">
        <f>_xll.OneStreamExcelAddIn.XFFunctions.XFGetCell("TRUE", "CONSOL", $D$3,"TOT_Entity","USD","Actual",[1]Setup!C11,"PERIODIC",$B230,"TOPFLOW","TOP","TOP","top1",$C230,"top3","Open_Acute_DIV1","TOP5","TOP6","REPORTED","TOP8")</f>
        <v>0</v>
      </c>
      <c r="BL230" s="186">
        <f>_xll.OneStreamExcelAddIn.XFFunctions.XFGetCell("TRUE", "CONSOL", $D$3,"TOT_Entity","Aggregated","Budget_Working",[1]Setup!C11,"PERIODIC",$B230,"TOPFLOW","TOP","TOP","top1",$C230,"TOP3","Open_Acute_DIV1","TOP5","TOP6","REPORTED","TOP8")</f>
        <v>211.008737426669</v>
      </c>
      <c r="BM230" s="187">
        <f t="shared" si="615"/>
        <v>-211.008737426669</v>
      </c>
      <c r="BN230" s="40">
        <f t="shared" si="616"/>
        <v>-1</v>
      </c>
      <c r="BP230" s="183">
        <f>_xll.OneStreamExcelAddIn.XFFunctions.XFGetCell("TRUE", "CONSOL", $D$3,"TOT_Entity","USD","Actual",[1]Setup!C12,"PERIODIC",$B230,"TOPFLOW","TOP","TOP","top1",$C230,"top3","Open_Acute_DIV1","TOP5","TOP6","REPORTED","TOP8")</f>
        <v>0</v>
      </c>
      <c r="BQ230" s="186">
        <f>_xll.OneStreamExcelAddIn.XFFunctions.XFGetCell("TRUE", "CONSOL", $D$3,"TOT_Entity","Aggregated","Budget_Working",[1]Setup!C12,"PERIODIC",$B230,"TOPFLOW","TOP","TOP","top1",$C230,"TOP3","Open_Acute_DIV1","TOP5","TOP6","REPORTED","TOP8")</f>
        <v>204.192655965932</v>
      </c>
      <c r="BR230" s="187">
        <f t="shared" si="617"/>
        <v>-204.192655965932</v>
      </c>
      <c r="BS230" s="40">
        <f t="shared" si="618"/>
        <v>-1</v>
      </c>
      <c r="BU230" s="183">
        <f>_xll.OneStreamExcelAddIn.XFFunctions.XFGetCell("TRUE", "CONSOL", $D$3,"TOT_Entity","USD","Actual",[1]Setup!C13,"PERIODIC",$B230,"TOPFLOW","TOP","TOP","top1",$C230,"top3","Open_Acute_DIV1","TOP5","TOP6","REPORTED","TOP8")</f>
        <v>0</v>
      </c>
      <c r="BV230" s="186">
        <f>_xll.OneStreamExcelAddIn.XFFunctions.XFGetCell("TRUE", "CONSOL", $D$3,"TOT_Entity","Aggregated","Budget_Working",[1]Setup!C13,"PERIODIC",$B230,"TOPFLOW","TOP","TOP","top1",$C230,"TOP3","Open_Acute_DIV1","TOP5","TOP6","REPORTED","TOP8")</f>
        <v>215.37035145958501</v>
      </c>
      <c r="BW230" s="187">
        <f t="shared" si="619"/>
        <v>-215.37035145958501</v>
      </c>
      <c r="BX230" s="40">
        <f t="shared" si="620"/>
        <v>-1</v>
      </c>
      <c r="BZ230" s="183">
        <f>_xll.OneStreamExcelAddIn.XFFunctions.XFGetCell("TRUE", "CONSOL", $D$3,"TOT_Entity","USD","Actual",[1]Setup!C14,"PERIODIC",$B230,"TOPFLOW","TOP","TOP","top1",$C230,"top3","Open_Acute_DIV1","TOP5","TOP6","REPORTED","TOP8")</f>
        <v>0</v>
      </c>
      <c r="CA230" s="186">
        <f>_xll.OneStreamExcelAddIn.XFFunctions.XFGetCell("TRUE", "CONSOL", $D$3,"TOT_Entity","Aggregated","Budget_Working",[1]Setup!C14,"PERIODIC",$B230,"TOPFLOW","TOP","TOP","top1",$C230,"TOP3","Open_Acute_DIV1","TOP5","TOP6","REPORTED","TOP8")</f>
        <v>213.898219312164</v>
      </c>
      <c r="CB230" s="187">
        <f t="shared" si="621"/>
        <v>-213.898219312164</v>
      </c>
      <c r="CC230" s="40">
        <f t="shared" si="622"/>
        <v>-1</v>
      </c>
      <c r="CE230" s="183">
        <f>_xll.OneStreamExcelAddIn.XFFunctions.XFGetCell("TRUE", "CONSOL", $D$3,"TOT_Entity","USD","Actual",[1]Setup!C15,"PERIODIC",$B230,"TOPFLOW","TOP","TOP","top1",$C230,"top3","Open_Acute_DIV1","TOP5","TOP6","REPORTED","TOP8")</f>
        <v>0</v>
      </c>
      <c r="CF230" s="186">
        <f>_xll.OneStreamExcelAddIn.XFFunctions.XFGetCell("TRUE", "CONSOL", $D$3,"TOT_Entity","Aggregated","Budget_Working",[1]Setup!C15,"PERIODIC",$B230,"TOPFLOW","TOP","TOP","top1",$C230,"TOP3","Open_Acute_DIV1","TOP5","TOP6","REPORTED","TOP8")</f>
        <v>212.67783745890301</v>
      </c>
      <c r="CG230" s="187">
        <f t="shared" si="623"/>
        <v>-212.67783745890301</v>
      </c>
      <c r="CH230" s="40">
        <f t="shared" si="624"/>
        <v>-1</v>
      </c>
      <c r="CI230" s="181"/>
      <c r="CJ230" s="183">
        <f>_xll.OneStreamExcelAddIn.XFFunctions.XFGetCell("TRUE", "CONSOL", $D$3,"TOT_Entity","USD","Actual",[1]Setup!C4,"PERIODIC",$B230,"TOPFLOW","TOP","TOP","top1",$C230,"top3","Open_Acute_DIV1","TOP5","TOP6","REPORTED","TOP8")</f>
        <v>194.359103597548</v>
      </c>
      <c r="CK230" s="183">
        <f>_xll.OneStreamExcelAddIn.XFFunctions.XFGetCell("TRUE", "CONSOL", $D$3,"TOT_Entity","USD","Actual",[1]Setup!C5,"PERIODIC",$B230,"TOPFLOW","TOP","TOP","top1",$C230,"top3","Open_Acute_DIV1","TOP5","TOP6","REPORTED","TOP8")</f>
        <v>205.37517170280299</v>
      </c>
      <c r="CL230" s="183">
        <f>_xll.OneStreamExcelAddIn.XFFunctions.XFGetCell("TRUE", "CONSOL", $D$3,"TOT_Entity","USD","Actual",[1]Setup!C6,"PERIODIC",$B230,"TOPFLOW","TOP","TOP","top1",$C230,"top3","Open_Acute_DIV1","TOP5","TOP6","REPORTED","TOP8")</f>
        <v>191.95711150698301</v>
      </c>
      <c r="CM230" s="183">
        <f>_xll.OneStreamExcelAddIn.XFFunctions.XFGetCell("TRUE", "CONSOL", $D$3,"TOT_Entity","USD","Actual",[1]Setup!C7,"PERIODIC",$B230,"TOPFLOW","TOP","TOP","top1",$C230,"top3","Open_Acute_DIV1","TOP5","TOP6","REPORTED","TOP8")</f>
        <v>190.59551282005501</v>
      </c>
      <c r="CN230" s="183">
        <f>_xll.OneStreamExcelAddIn.XFFunctions.XFGetCell("TRUE", "CONSOL", $D$3,"TOT_Entity","USD","Actual",[1]Setup!C8,"PERIODIC",$B230,"TOPFLOW","TOP","TOP","top1",$C230,"top3","Open_Acute_DIV1","TOP5","TOP6","REPORTED","TOP8")</f>
        <v>-756.26364066195401</v>
      </c>
      <c r="CO230" s="183">
        <f>_xll.OneStreamExcelAddIn.XFFunctions.XFGetCell("TRUE", "CONSOL", $D$3,"TOT_Entity","USD","Actual",[1]Setup!C9,"PERIODIC",$B230,"TOPFLOW","TOP","TOP","top1",$C230,"top3","Open_Acute_DIV1","TOP5","TOP6","REPORTED","TOP8")</f>
        <v>0</v>
      </c>
      <c r="CP230" s="183">
        <f>_xll.OneStreamExcelAddIn.XFFunctions.XFGetCell("TRUE", "CONSOL", $D$3,"TOT_Entity","USD","Actual",[1]Setup!C10,"PERIODIC",$B230,"TOPFLOW","TOP","TOP","top1",$C230,"top3","Open_Acute_DIV1","TOP5","TOP6","REPORTED","TOP8")</f>
        <v>0</v>
      </c>
      <c r="CQ230" s="183">
        <f>_xll.OneStreamExcelAddIn.XFFunctions.XFGetCell("TRUE", "CONSOL", $D$3,"TOT_Entity","USD","Actual",[1]Setup!C11,"PERIODIC",$B230,"TOPFLOW","TOP","TOP","top1",$C230,"top3","Open_Acute_DIV1","TOP5","TOP6","REPORTED","TOP8")</f>
        <v>0</v>
      </c>
      <c r="CR230" s="183">
        <f>_xll.OneStreamExcelAddIn.XFFunctions.XFGetCell("TRUE", "CONSOL", $D$3,"TOT_Entity","USD","Actual",[1]Setup!C12,"PERIODIC",$B230,"TOPFLOW","TOP","TOP","top1",$C230,"top3","Open_Acute_DIV1","TOP5","TOP6","REPORTED","TOP8")</f>
        <v>0</v>
      </c>
      <c r="CS230" s="183">
        <f>_xll.OneStreamExcelAddIn.XFFunctions.XFGetCell("TRUE", "CONSOL", $D$3,"TOT_Entity","USD","Actual",[1]Setup!C13,"PERIODIC",$B230,"TOPFLOW","TOP","TOP","top1",$C230,"top3","Open_Acute_DIV1","TOP5","TOP6","REPORTED","TOP8")</f>
        <v>0</v>
      </c>
      <c r="CT230" s="183">
        <f>_xll.OneStreamExcelAddIn.XFFunctions.XFGetCell("TRUE", "CONSOL", $D$3,"TOT_Entity","USD","Actual",[1]Setup!C14,"PERIODIC",$B230,"TOPFLOW","TOP","TOP","top1",$C230,"top3","Open_Acute_DIV1","TOP5","TOP6","REPORTED","TOP8")</f>
        <v>0</v>
      </c>
      <c r="CU230" s="183">
        <f>_xll.OneStreamExcelAddIn.XFFunctions.XFGetCell("TRUE", "CONSOL", $D$3,"TOT_Entity","USD","Actual",[1]Setup!C15,"PERIODIC",$B230,"TOPFLOW","TOP","TOP","top1",$C230,"top3","Open_Acute_DIV1","TOP5","TOP6","REPORTED","TOP8")</f>
        <v>0</v>
      </c>
      <c r="CV230" s="181"/>
      <c r="CW230" s="183">
        <f>_xll.OneStreamExcelAddIn.XFFunctions.XFGetCell("TRUE", "CONSOL", $D$3,"TOT_Entity","USD","Actual",[1]Setup!C17,"PERIODIC",$B230,"TOPFLOW","TOP","TOP","top1",$C230,"top3","Open_Acute_DIV1","TOP5","TOP6","REPORTED","TOP8")</f>
        <v>229.16090260490799</v>
      </c>
      <c r="CX230" s="183">
        <f>_xll.OneStreamExcelAddIn.XFFunctions.XFGetCell("TRUE", "CONSOL", $D$3,"TOT_Entity","USD","Actual",[1]Setup!C18,"PERIODIC",$B230,"TOPFLOW","TOP","TOP","top1",$C230,"top3","Open_Acute_DIV1","TOP5","TOP6","REPORTED","TOP8")</f>
        <v>233.959735576361</v>
      </c>
      <c r="CY230" s="183">
        <f>_xll.OneStreamExcelAddIn.XFFunctions.XFGetCell("TRUE", "CONSOL", $D$3,"TOT_Entity","USD","Actual",[1]Setup!C19,"PERIODIC",$B230,"TOPFLOW","TOP","TOP","top1",$C230,"top3","Open_Acute_DIV1","TOP5","TOP6","REPORTED","TOP8")</f>
        <v>229.56847084312099</v>
      </c>
      <c r="CZ230" s="183">
        <f>_xll.OneStreamExcelAddIn.XFFunctions.XFGetCell("TRUE", "CONSOL", $D$3,"TOT_Entity","USD","Actual",[1]Setup!C20,"PERIODIC",$B230,"TOPFLOW","TOP","TOP","top1",$C230,"top3","Open_Acute_DIV1","TOP5","TOP6","REPORTED","TOP8")</f>
        <v>230.651923076369</v>
      </c>
      <c r="DA230" s="183">
        <f>_xll.OneStreamExcelAddIn.XFFunctions.XFGetCell("TRUE", "CONSOL", $D$3,"TOT_Entity","USD","Actual",[1]Setup!C21,"PERIODIC",$B230,"TOPFLOW","TOP","TOP","top1",$C230,"top3","Open_Acute_DIV1","TOP5","TOP6","REPORTED","TOP8")</f>
        <v>235.67633374633201</v>
      </c>
      <c r="DB230" s="183">
        <f>_xll.OneStreamExcelAddIn.XFFunctions.XFGetCell("TRUE", "CONSOL", $D$3,"TOT_Entity","USD","Actual",[1]Setup!C22,"PERIODIC",$B230,"TOPFLOW","TOP","TOP","top1",$C230,"top3","Open_Acute_DIV1","TOP5","TOP6","REPORTED","TOP8")</f>
        <v>239.67748397378301</v>
      </c>
      <c r="DC230" s="183">
        <f>_xll.OneStreamExcelAddIn.XFFunctions.XFGetCell("TRUE", "CONSOL", $D$3,"TOT_Entity","USD","Actual",[1]Setup!C23,"PERIODIC",$B230,"TOPFLOW","TOP","TOP","top1",$C230,"top3","Open_Acute_DIV1","TOP5","TOP6","REPORTED","TOP8")</f>
        <v>234.44230769174399</v>
      </c>
      <c r="DD230" s="183">
        <f>_xll.OneStreamExcelAddIn.XFFunctions.XFGetCell("TRUE", "CONSOL", $D$3,"TOT_Entity","USD","Actual",[1]Setup!C24,"PERIODIC",$B230,"TOPFLOW","TOP","TOP","top1",$C230,"top3","Open_Acute_DIV1","TOP5","TOP6","REPORTED","TOP8")</f>
        <v>213.70161290271199</v>
      </c>
      <c r="DE230" s="183">
        <f>_xll.OneStreamExcelAddIn.XFFunctions.XFGetCell("TRUE", "CONSOL", $D$3,"TOT_Entity","USD","Actual",[1]Setup!C25,"PERIODIC",$B230,"TOPFLOW","TOP","TOP","top1",$C230,"top3","Open_Acute_DIV1","TOP5","TOP6","REPORTED","TOP8")</f>
        <v>213.11554487128299</v>
      </c>
      <c r="DF230" s="183">
        <f>_xll.OneStreamExcelAddIn.XFFunctions.XFGetCell("TRUE", "CONSOL", $D$3,"TOT_Entity","USD","Actual",[1]Setup!C26,"PERIODIC",$B230,"TOPFLOW","TOP","TOP","top1",$C230,"top3","Open_Acute_DIV1","TOP5","TOP6","REPORTED","TOP8")</f>
        <v>205.76535359752</v>
      </c>
      <c r="DG230" s="183">
        <f>_xll.OneStreamExcelAddIn.XFFunctions.XFGetCell("TRUE", "CONSOL", $D$3,"TOT_Entity","USD","Actual",[1]Setup!C27,"PERIODIC",$B230,"TOPFLOW","TOP","TOP","top1",$C230,"top3","Open_Acute_DIV1","TOP5","TOP6","REPORTED","TOP8")</f>
        <v>192.578445512358</v>
      </c>
      <c r="DH230" s="183">
        <f>_xll.OneStreamExcelAddIn.XFFunctions.XFGetCell("TRUE", "CONSOL", $D$3,"TOT_Entity","USD","Actual",[1]Setup!C28,"PERIODIC",$B230,"TOPFLOW","TOP","TOP","top1",$C230,"top3","Open_Acute_DIV1","TOP5","TOP6","REPORTED","TOP8")</f>
        <v>201.96138337420399</v>
      </c>
      <c r="DI230" s="181"/>
      <c r="DJ230" s="183">
        <f>_xll.OneStreamExcelAddIn.XFFunctions.XFGetCell("TRUE", "CONSOL", $D$3,"TOT_Entity","Aggregated","Budget_Working",[1]Setup!C4,"PERIODIC",$B230,"TOPFLOW","TOP","TOP","top1",$C230,"top3","Open_Acute_DIV1","TOP5","TOP6","REPORTED","TOP8")</f>
        <v>203.757891512432</v>
      </c>
      <c r="DK230" s="183">
        <f>_xll.OneStreamExcelAddIn.XFFunctions.XFGetCell("TRUE", "CONSOL", $D$3,"TOT_Entity","Aggregated","Budget_Working",[1]Setup!C5,"PERIODIC",$B230,"TOPFLOW","TOP","TOP","top1",$C230,"top3","Open_Acute_DIV1","TOP5","TOP6","REPORTED","TOP8")</f>
        <v>207.52658690020399</v>
      </c>
      <c r="DL230" s="183">
        <f>_xll.OneStreamExcelAddIn.XFFunctions.XFGetCell("TRUE", "CONSOL", $D$3,"TOT_Entity","Aggregated","Budget_Working",[1]Setup!C6,"PERIODIC",$B230,"TOPFLOW","TOP","TOP","top1",$C230,"top3","Open_Acute_DIV1","TOP5","TOP6","REPORTED","TOP8")</f>
        <v>197.826971666823</v>
      </c>
      <c r="DM230" s="183">
        <f>_xll.OneStreamExcelAddIn.XFFunctions.XFGetCell("TRUE", "CONSOL", $D$3,"TOT_Entity","Aggregated","Budget_Working",[1]Setup!C7,"PERIODIC",$B230,"TOPFLOW","TOP","TOP","top1",$C230,"top3","Open_Acute_DIV1","TOP5","TOP6","REPORTED","TOP8")</f>
        <v>214.96830942752501</v>
      </c>
      <c r="DN230" s="183">
        <f>_xll.OneStreamExcelAddIn.XFFunctions.XFGetCell("TRUE", "CONSOL", $D$3,"TOT_Entity","Aggregated","Budget_Working",[1]Setup!C8,"PERIODIC",$B230,"TOPFLOW","TOP","TOP","top1",$C230,"top3","Open_Acute_DIV1","TOP5","TOP6","REPORTED","TOP8")</f>
        <v>220.66216678714301</v>
      </c>
      <c r="DO230" s="183">
        <f>_xll.OneStreamExcelAddIn.XFFunctions.XFGetCell("TRUE", "CONSOL", $D$3,"TOT_Entity","Aggregated","Budget_Working",[1]Setup!C9,"PERIODIC",$B230,"TOPFLOW","TOP","TOP","top1",$C230,"top3","Open_Acute_DIV1","TOP5","TOP6","REPORTED","TOP8")</f>
        <v>208.334651524089</v>
      </c>
      <c r="DP230" s="183">
        <f>_xll.OneStreamExcelAddIn.XFFunctions.XFGetCell("TRUE", "CONSOL", $D$3,"TOT_Entity","Aggregated","Budget_Working",[1]Setup!C10,"PERIODIC",$B230,"TOPFLOW","TOP","TOP","top1",$C230,"top3","Open_Acute_DIV1","TOP5","TOP6","REPORTED","TOP8")</f>
        <v>205.22093931924999</v>
      </c>
      <c r="DQ230" s="183">
        <f>_xll.OneStreamExcelAddIn.XFFunctions.XFGetCell("TRUE", "CONSOL", $D$3,"TOT_Entity","Aggregated","Budget_Working",[1]Setup!C11,"PERIODIC",$B230,"TOPFLOW","TOP","TOP","top1",$C230,"top3","Open_Acute_DIV1","TOP5","TOP6","REPORTED","TOP8")</f>
        <v>211.008737426669</v>
      </c>
      <c r="DR230" s="183">
        <f>_xll.OneStreamExcelAddIn.XFFunctions.XFGetCell("TRUE", "CONSOL", $D$3,"TOT_Entity","Aggregated","Budget_Working",[1]Setup!C12,"PERIODIC",$B230,"TOPFLOW","TOP","TOP","top1",$C230,"top3","Open_Acute_DIV1","TOP5","TOP6","REPORTED","TOP8")</f>
        <v>204.192655965932</v>
      </c>
      <c r="DS230" s="183">
        <f>_xll.OneStreamExcelAddIn.XFFunctions.XFGetCell("TRUE", "CONSOL", $D$3,"TOT_Entity","Aggregated","Budget_Working",[1]Setup!C13,"PERIODIC",$B230,"TOPFLOW","TOP","TOP","top1",$C230,"top3","Open_Acute_DIV1","TOP5","TOP6","REPORTED","TOP8")</f>
        <v>215.37035145958501</v>
      </c>
      <c r="DT230" s="183">
        <f>_xll.OneStreamExcelAddIn.XFFunctions.XFGetCell("TRUE", "CONSOL", $D$3,"TOT_Entity","Aggregated","Budget_Working",[1]Setup!C14,"PERIODIC",$B230,"TOPFLOW","TOP","TOP","top1",$C230,"top3","Open_Acute_DIV1","TOP5","TOP6","REPORTED","TOP8")</f>
        <v>213.898219312164</v>
      </c>
      <c r="DU230" s="183">
        <f>_xll.OneStreamExcelAddIn.XFFunctions.XFGetCell("TRUE", "CONSOL", $D$3,"TOT_Entity","Aggregated","Budget_Working",[1]Setup!C15,"PERIODIC",$B230,"TOPFLOW","TOP","TOP","top1",$C230,"top3","Open_Acute_DIV1","TOP5","TOP6","REPORTED","TOP8")</f>
        <v>212.67783745890301</v>
      </c>
      <c r="DV230" s="181"/>
      <c r="DW230" s="183">
        <f>_xll.OneStreamExcelAddIn.XFFunctions.XFGetCell("TRUE", "CONSOL", $D$3,"TOT_Entity","USD","Budget_Final",[1]Setup!C17,"PERIODIC",$B230,"TOPFLOW","TOP","TOP","top1",$C230,"top3","Open_Acute_DIV1","TOP5","TOP6","REPORTED","TOP8")</f>
        <v>231.26355018845601</v>
      </c>
      <c r="DX230" s="183">
        <f>_xll.OneStreamExcelAddIn.XFFunctions.XFGetCell("TRUE", "CONSOL", $D$3,"TOT_Entity","USD","Budget_Final",[1]Setup!C18,"PERIODIC",$B230,"TOPFLOW","TOP","TOP","top1",$C230,"top3","Open_Acute_DIV1","TOP5","TOP6","REPORTED","TOP8")</f>
        <v>226.82851147610299</v>
      </c>
      <c r="DY230" s="183">
        <f>_xll.OneStreamExcelAddIn.XFFunctions.XFGetCell("TRUE", "CONSOL", $D$3,"TOT_Entity","USD","Budget_Final",[1]Setup!C19,"PERIODIC",$B230,"TOPFLOW","TOP","TOP","top1",$C230,"top3","Open_Acute_DIV1","TOP5","TOP6","REPORTED","TOP8")</f>
        <v>230.07625749305001</v>
      </c>
      <c r="DZ230" s="183">
        <f>_xll.OneStreamExcelAddIn.XFFunctions.XFGetCell("TRUE", "CONSOL", $D$3,"TOT_Entity","USD","Budget_Final",[1]Setup!C20,"PERIODIC",$B230,"TOPFLOW","TOP","TOP","top1",$C230,"top3","Open_Acute_DIV1","TOP5","TOP6","REPORTED","TOP8")</f>
        <v>235.77484754210201</v>
      </c>
      <c r="EA230" s="183">
        <f>_xll.OneStreamExcelAddIn.XFFunctions.XFGetCell("TRUE", "CONSOL", $D$3,"TOT_Entity","USD","Budget_Final",[1]Setup!C21,"PERIODIC",$B230,"TOPFLOW","TOP","TOP","top1",$C230,"top3","Open_Acute_DIV1","TOP5","TOP6","REPORTED","TOP8")</f>
        <v>233.62863018224701</v>
      </c>
      <c r="EB230" s="183">
        <f>_xll.OneStreamExcelAddIn.XFFunctions.XFGetCell("TRUE", "CONSOL", $D$3,"TOT_Entity","USD","Budget_Final",[1]Setup!C22,"PERIODIC",$B230,"TOPFLOW","TOP","TOP","top1",$C230,"top3","Open_Acute_DIV1","TOP5","TOP6","REPORTED","TOP8")</f>
        <v>243.478172542083</v>
      </c>
      <c r="EC230" s="183">
        <f>_xll.OneStreamExcelAddIn.XFFunctions.XFGetCell("TRUE", "CONSOL", $D$3,"TOT_Entity","USD","Budget_Final",[1]Setup!C23,"PERIODIC",$B230,"TOPFLOW","TOP","TOP","top1",$C230,"top3","Open_Acute_DIV1","TOP5","TOP6","REPORTED","TOP8")</f>
        <v>244.125819605299</v>
      </c>
      <c r="ED230" s="183">
        <f>_xll.OneStreamExcelAddIn.XFFunctions.XFGetCell("TRUE", "CONSOL", $D$3,"TOT_Entity","USD","Budget_Final",[1]Setup!C24,"PERIODIC",$B230,"TOPFLOW","TOP","TOP","top1",$C230,"top3","Open_Acute_DIV1","TOP5","TOP6","REPORTED","TOP8")</f>
        <v>235.51954075916601</v>
      </c>
      <c r="EE230" s="183">
        <f>_xll.OneStreamExcelAddIn.XFFunctions.XFGetCell("TRUE", "CONSOL", $D$3,"TOT_Entity","USD","Budget_Final",[1]Setup!C25,"PERIODIC",$B230,"TOPFLOW","TOP","TOP","top1",$C230,"top3","Open_Acute_DIV1","TOP5","TOP6","REPORTED","TOP8")</f>
        <v>241.82654754208701</v>
      </c>
      <c r="EF230" s="183">
        <f>_xll.OneStreamExcelAddIn.XFFunctions.XFGetCell("TRUE", "CONSOL", $D$3,"TOT_Entity","USD","Budget_Final",[1]Setup!C26,"PERIODIC",$B230,"TOPFLOW","TOP","TOP","top1",$C230,"top3","Open_Acute_DIV1","TOP5","TOP6","REPORTED","TOP8")</f>
        <v>235.91774172070299</v>
      </c>
      <c r="EG230" s="183">
        <f>_xll.OneStreamExcelAddIn.XFFunctions.XFGetCell("TRUE", "CONSOL", $D$3,"TOT_Entity","USD","Budget_Final",[1]Setup!C27,"PERIODIC",$B230,"TOPFLOW","TOP","TOP","top1",$C230,"top3","Open_Acute_DIV1","TOP5","TOP6","REPORTED","TOP8")</f>
        <v>234.50478792672001</v>
      </c>
      <c r="EH230" s="183">
        <f>_xll.OneStreamExcelAddIn.XFFunctions.XFGetCell("TRUE", "CONSOL", $D$3,"TOT_Entity","USD","Budget_Final",[1]Setup!C28,"PERIODIC",$B230,"TOPFLOW","TOP","TOP","top1",$C230,"top3","Open_Acute_DIV1","TOP5","TOP6","REPORTED","TOP8")</f>
        <v>251.460424412973</v>
      </c>
    </row>
    <row r="231" spans="2:138" x14ac:dyDescent="0.25">
      <c r="B231" s="51">
        <v>93012</v>
      </c>
      <c r="C231" s="51" t="s">
        <v>263</v>
      </c>
      <c r="D231" s="181" t="s">
        <v>266</v>
      </c>
      <c r="E231" s="138">
        <f>_xll.OneStreamExcelAddIn.XFFunctions.XFGetCell("TRUE", "CONSOL", $D$3,"TOT_Entity","USD","Actual",$E$3,"PERIODIC",$B231,"TOPFLOW","TOP","TOP","top1",$C231,"top3","Open_Acute_DIV1","TOP5","TOP6","REPORTED","TOP8")</f>
        <v>0</v>
      </c>
      <c r="F231" s="138">
        <f>_xll.OneStreamExcelAddIn.XFFunctions.XFGetCell("TRUE", "CONSOL", $D$3,"TOT_Entity","Aggregated","Budget_Working",$E$3,"PERIODIC",$B231,"TOPFLOW","TOP","TOP","top1",$C231,"TOP3","Open_Acute_DIV1","TOP5","TOP6","REPORTED","TOP8")</f>
        <v>0</v>
      </c>
      <c r="G231" s="138">
        <f t="shared" si="625"/>
        <v>0</v>
      </c>
      <c r="H231" s="55">
        <f t="shared" si="626"/>
        <v>0</v>
      </c>
      <c r="I231" s="185"/>
      <c r="J231" s="7">
        <f>_xll.OneStreamExcelAddIn.XFFunctions.XFGetCell("TRUE", "CONSOL", $D$3,"TOT_Entity","USD","Actual",$E$3,"YTD",$B231,"TOPFLOW","TOP","TOP","top1",$C231,"top3","Open_Acute_DIV1","TOP5","TOP6","REPORTED","TOP8")</f>
        <v>0</v>
      </c>
      <c r="K231" s="7">
        <f>_xll.OneStreamExcelAddIn.XFFunctions.XFGetCell("TRUE", "CONSOL", $D$3,"TOT_Entity","Aggregated","Budget_Working",$E$3,"YTD",$B231,"TOPFLOW","TOP","TOP","top1",$C231,"top3","Open_Acute_DIV1","TOP5","TOP6","REPORTED","TOP8")</f>
        <v>0</v>
      </c>
      <c r="L231" s="7">
        <f t="shared" si="595"/>
        <v>0</v>
      </c>
      <c r="M231" s="40">
        <f t="shared" si="596"/>
        <v>0</v>
      </c>
      <c r="N231" s="185"/>
      <c r="O231" s="7">
        <f>_xll.OneStreamExcelAddIn.XFFunctions.XFGetCell("TRUE", "CONSOL", $D$3,"TOT_Entity","USD","Actual",$F$3,"YTD",$B231,"TOPFLOW","TOP","TOP","top1",$C231,"top3","Open_Acute_DIV1","TOP5","TOP6","REPORTED","TOP8")</f>
        <v>0</v>
      </c>
      <c r="P231" s="7">
        <f t="shared" si="597"/>
        <v>0</v>
      </c>
      <c r="Q231" s="40">
        <f t="shared" si="598"/>
        <v>0</v>
      </c>
      <c r="R231" s="185"/>
      <c r="S231" s="7">
        <f>_xll.OneStreamExcelAddIn.XFFunctions.XFGetCell("TRUE", "CONSOL", $D$3,"TOT_Entity","USD","MIDFCST",$E$3,"MTD",$B231,"TOPFLOW","TOP","TOP","top1",$C231,"top3","Open_Acute_DIV1","TOP5","TOP6","REPORTED","TOP8")</f>
        <v>0</v>
      </c>
      <c r="T231" s="7">
        <f t="shared" si="599"/>
        <v>0</v>
      </c>
      <c r="U231" s="40">
        <f t="shared" si="600"/>
        <v>0</v>
      </c>
      <c r="V231" s="185"/>
      <c r="W231" s="42"/>
      <c r="X231" s="43"/>
      <c r="Y231" s="42"/>
      <c r="Z231" s="44"/>
      <c r="AB231" s="183">
        <f>_xll.OneStreamExcelAddIn.XFFunctions.XFGetCell("TRUE", "CONSOL", $D$3,"TOT_Entity","USD","Actual",[1]Setup!C4,"PERIODIC",$B231,"TOPFLOW","TOP","TOP","top1",$C231,"top3","Open_Acute_DIV1","TOP5","TOP6","REPORTED","TOP8")</f>
        <v>0</v>
      </c>
      <c r="AC231" s="186">
        <f>_xll.OneStreamExcelAddIn.XFFunctions.XFGetCell("TRUE", "CONSOL", $D$3,"TOT_Entity","Aggregated","Budget_Working",[1]Setup!C4,"PERIODIC",$B231,"TOPFLOW","TOP","TOP","top1",$C231,"TOP3","Open_Acute_DIV1","TOP5","TOP6","REPORTED","TOP8")</f>
        <v>0</v>
      </c>
      <c r="AD231" s="187">
        <f t="shared" si="601"/>
        <v>0</v>
      </c>
      <c r="AE231" s="40">
        <f t="shared" si="602"/>
        <v>0</v>
      </c>
      <c r="AG231" s="183">
        <f>_xll.OneStreamExcelAddIn.XFFunctions.XFGetCell("TRUE", "CONSOL", $D$3,"TOT_Entity","USD","Actual",[1]Setup!C5,"PERIODIC",$B231,"TOPFLOW","TOP","TOP","top1",$C231,"top3","Open_Acute_DIV1","TOP5","TOP6","REPORTED","TOP8")</f>
        <v>0</v>
      </c>
      <c r="AH231" s="186">
        <f>_xll.OneStreamExcelAddIn.XFFunctions.XFGetCell("TRUE", "CONSOL", $D$3,"TOT_Entity","Aggregated","Budget_Working",[1]Setup!C5,"PERIODIC",$B231,"TOPFLOW","TOP","TOP","top1",$C231,"TOP3","Open_Acute_DIV1","TOP5","TOP6","REPORTED","TOP8")</f>
        <v>0</v>
      </c>
      <c r="AI231" s="187">
        <f t="shared" si="603"/>
        <v>0</v>
      </c>
      <c r="AJ231" s="40">
        <f t="shared" si="604"/>
        <v>0</v>
      </c>
      <c r="AL231" s="183">
        <f>_xll.OneStreamExcelAddIn.XFFunctions.XFGetCell("TRUE", "CONSOL", $D$3,"TOT_Entity","USD","Actual",[1]Setup!C6,"PERIODIC",$B231,"TOPFLOW","TOP","TOP","top1",$C231,"top3","Open_Acute_DIV1","TOP5","TOP6","REPORTED","TOP8")</f>
        <v>0</v>
      </c>
      <c r="AM231" s="186">
        <f>_xll.OneStreamExcelAddIn.XFFunctions.XFGetCell("TRUE", "CONSOL", $D$3,"TOT_Entity","Aggregated","Budget_Working",[1]Setup!C6,"PERIODIC",$B231,"TOPFLOW","TOP","TOP","top1",$C231,"TOP3","Open_Acute_DIV1","TOP5","TOP6","REPORTED","TOP8")</f>
        <v>0</v>
      </c>
      <c r="AN231" s="187">
        <f t="shared" si="605"/>
        <v>0</v>
      </c>
      <c r="AO231" s="40">
        <f t="shared" si="606"/>
        <v>0</v>
      </c>
      <c r="AQ231" s="183">
        <f>_xll.OneStreamExcelAddIn.XFFunctions.XFGetCell("TRUE", "CONSOL", $D$3,"TOT_Entity","USD","Actual",[1]Setup!C7,"PERIODIC",$B231,"TOPFLOW","TOP","TOP","top1",$C231,"top3","Open_Acute_DIV1","TOP5","TOP6","REPORTED","TOP8")</f>
        <v>0</v>
      </c>
      <c r="AR231" s="186">
        <f>_xll.OneStreamExcelAddIn.XFFunctions.XFGetCell("TRUE", "CONSOL", $D$3,"TOT_Entity","Aggregated","Budget_Working",[1]Setup!C7,"PERIODIC",$B231,"TOPFLOW","TOP","TOP","top1",$C231,"TOP3","Open_Acute_DIV1","TOP5","TOP6","REPORTED","TOP8")</f>
        <v>0</v>
      </c>
      <c r="AS231" s="187">
        <f t="shared" si="607"/>
        <v>0</v>
      </c>
      <c r="AT231" s="40">
        <f t="shared" si="608"/>
        <v>0</v>
      </c>
      <c r="AV231" s="183">
        <f>_xll.OneStreamExcelAddIn.XFFunctions.XFGetCell("TRUE", "CONSOL", $D$3,"TOT_Entity","USD","Actual",[1]Setup!C8,"PERIODIC",$B231,"TOPFLOW","TOP","TOP","top1",$C231,"top3","Open_Acute_DIV1","TOP5","TOP6","REPORTED","TOP8")</f>
        <v>0</v>
      </c>
      <c r="AW231" s="186">
        <f>_xll.OneStreamExcelAddIn.XFFunctions.XFGetCell("TRUE", "CONSOL", $D$3,"TOT_Entity","Aggregated","Budget_Working",[1]Setup!C8,"PERIODIC",$B231,"TOPFLOW","TOP","TOP","top1",$C231,"TOP3","Open_Acute_DIV1","TOP5","TOP6","REPORTED","TOP8")</f>
        <v>0</v>
      </c>
      <c r="AX231" s="187">
        <f t="shared" si="609"/>
        <v>0</v>
      </c>
      <c r="AY231" s="40">
        <f t="shared" si="610"/>
        <v>0</v>
      </c>
      <c r="BA231" s="183">
        <f>_xll.OneStreamExcelAddIn.XFFunctions.XFGetCell("TRUE", "CONSOL", $D$3,"TOT_Entity","USD","Actual",[1]Setup!C9,"PERIODIC",$B231,"TOPFLOW","TOP","TOP","top1",$C231,"top3","Open_Acute_DIV1","TOP5","TOP6","REPORTED","TOP8")</f>
        <v>0</v>
      </c>
      <c r="BB231" s="186">
        <f>_xll.OneStreamExcelAddIn.XFFunctions.XFGetCell("TRUE", "CONSOL", $D$3,"TOT_Entity","Aggregated","Budget_Working",[1]Setup!C9,"PERIODIC",$B231,"TOPFLOW","TOP","TOP","top1",$C231,"TOP3","Open_Acute_DIV1","TOP5","TOP6","REPORTED","TOP8")</f>
        <v>0</v>
      </c>
      <c r="BC231" s="187">
        <f t="shared" si="611"/>
        <v>0</v>
      </c>
      <c r="BD231" s="40">
        <f t="shared" si="612"/>
        <v>0</v>
      </c>
      <c r="BF231" s="183">
        <f>_xll.OneStreamExcelAddIn.XFFunctions.XFGetCell("TRUE", "CONSOL", $D$3,"TOT_Entity","USD","Actual",[1]Setup!C10,"PERIODIC",$B231,"TOPFLOW","TOP","TOP","top1",$C231,"top3","Open_Acute_DIV1","TOP5","TOP6","REPORTED","TOP8")</f>
        <v>0</v>
      </c>
      <c r="BG231" s="186">
        <f>_xll.OneStreamExcelAddIn.XFFunctions.XFGetCell("TRUE", "CONSOL", $D$3,"TOT_Entity","Aggregated","Budget_Working",[1]Setup!C10,"PERIODIC",$B231,"TOPFLOW","TOP","TOP","top1",$C231,"TOP3","Open_Acute_DIV1","TOP5","TOP6","REPORTED","TOP8")</f>
        <v>0</v>
      </c>
      <c r="BH231" s="187">
        <f t="shared" si="613"/>
        <v>0</v>
      </c>
      <c r="BI231" s="40">
        <f t="shared" si="614"/>
        <v>0</v>
      </c>
      <c r="BK231" s="183">
        <f>_xll.OneStreamExcelAddIn.XFFunctions.XFGetCell("TRUE", "CONSOL", $D$3,"TOT_Entity","USD","Actual",[1]Setup!C11,"PERIODIC",$B231,"TOPFLOW","TOP","TOP","top1",$C231,"top3","Open_Acute_DIV1","TOP5","TOP6","REPORTED","TOP8")</f>
        <v>0</v>
      </c>
      <c r="BL231" s="186">
        <f>_xll.OneStreamExcelAddIn.XFFunctions.XFGetCell("TRUE", "CONSOL", $D$3,"TOT_Entity","Aggregated","Budget_Working",[1]Setup!C11,"PERIODIC",$B231,"TOPFLOW","TOP","TOP","top1",$C231,"TOP3","Open_Acute_DIV1","TOP5","TOP6","REPORTED","TOP8")</f>
        <v>0</v>
      </c>
      <c r="BM231" s="187">
        <f t="shared" si="615"/>
        <v>0</v>
      </c>
      <c r="BN231" s="40">
        <f t="shared" si="616"/>
        <v>0</v>
      </c>
      <c r="BP231" s="183">
        <f>_xll.OneStreamExcelAddIn.XFFunctions.XFGetCell("TRUE", "CONSOL", $D$3,"TOT_Entity","USD","Actual",[1]Setup!C12,"PERIODIC",$B231,"TOPFLOW","TOP","TOP","top1",$C231,"top3","Open_Acute_DIV1","TOP5","TOP6","REPORTED","TOP8")</f>
        <v>0</v>
      </c>
      <c r="BQ231" s="186">
        <f>_xll.OneStreamExcelAddIn.XFFunctions.XFGetCell("TRUE", "CONSOL", $D$3,"TOT_Entity","Aggregated","Budget_Working",[1]Setup!C12,"PERIODIC",$B231,"TOPFLOW","TOP","TOP","top1",$C231,"TOP3","Open_Acute_DIV1","TOP5","TOP6","REPORTED","TOP8")</f>
        <v>0</v>
      </c>
      <c r="BR231" s="187">
        <f t="shared" si="617"/>
        <v>0</v>
      </c>
      <c r="BS231" s="40">
        <f t="shared" si="618"/>
        <v>0</v>
      </c>
      <c r="BU231" s="183">
        <f>_xll.OneStreamExcelAddIn.XFFunctions.XFGetCell("TRUE", "CONSOL", $D$3,"TOT_Entity","USD","Actual",[1]Setup!C13,"PERIODIC",$B231,"TOPFLOW","TOP","TOP","top1",$C231,"top3","Open_Acute_DIV1","TOP5","TOP6","REPORTED","TOP8")</f>
        <v>0</v>
      </c>
      <c r="BV231" s="186">
        <f>_xll.OneStreamExcelAddIn.XFFunctions.XFGetCell("TRUE", "CONSOL", $D$3,"TOT_Entity","Aggregated","Budget_Working",[1]Setup!C13,"PERIODIC",$B231,"TOPFLOW","TOP","TOP","top1",$C231,"TOP3","Open_Acute_DIV1","TOP5","TOP6","REPORTED","TOP8")</f>
        <v>0</v>
      </c>
      <c r="BW231" s="187">
        <f t="shared" si="619"/>
        <v>0</v>
      </c>
      <c r="BX231" s="40">
        <f t="shared" si="620"/>
        <v>0</v>
      </c>
      <c r="BZ231" s="183">
        <f>_xll.OneStreamExcelAddIn.XFFunctions.XFGetCell("TRUE", "CONSOL", $D$3,"TOT_Entity","USD","Actual",[1]Setup!C14,"PERIODIC",$B231,"TOPFLOW","TOP","TOP","top1",$C231,"top3","Open_Acute_DIV1","TOP5","TOP6","REPORTED","TOP8")</f>
        <v>0</v>
      </c>
      <c r="CA231" s="186">
        <f>_xll.OneStreamExcelAddIn.XFFunctions.XFGetCell("TRUE", "CONSOL", $D$3,"TOT_Entity","Aggregated","Budget_Working",[1]Setup!C14,"PERIODIC",$B231,"TOPFLOW","TOP","TOP","top1",$C231,"TOP3","Open_Acute_DIV1","TOP5","TOP6","REPORTED","TOP8")</f>
        <v>0</v>
      </c>
      <c r="CB231" s="187">
        <f t="shared" si="621"/>
        <v>0</v>
      </c>
      <c r="CC231" s="40">
        <f t="shared" si="622"/>
        <v>0</v>
      </c>
      <c r="CE231" s="183">
        <f>_xll.OneStreamExcelAddIn.XFFunctions.XFGetCell("TRUE", "CONSOL", $D$3,"TOT_Entity","USD","Actual",[1]Setup!C15,"PERIODIC",$B231,"TOPFLOW","TOP","TOP","top1",$C231,"top3","Open_Acute_DIV1","TOP5","TOP6","REPORTED","TOP8")</f>
        <v>0</v>
      </c>
      <c r="CF231" s="186">
        <f>_xll.OneStreamExcelAddIn.XFFunctions.XFGetCell("TRUE", "CONSOL", $D$3,"TOT_Entity","Aggregated","Budget_Working",[1]Setup!C15,"PERIODIC",$B231,"TOPFLOW","TOP","TOP","top1",$C231,"TOP3","Open_Acute_DIV1","TOP5","TOP6","REPORTED","TOP8")</f>
        <v>0</v>
      </c>
      <c r="CG231" s="187">
        <f t="shared" si="623"/>
        <v>0</v>
      </c>
      <c r="CH231" s="40">
        <f t="shared" si="624"/>
        <v>0</v>
      </c>
      <c r="CI231" s="181"/>
      <c r="CJ231" s="183">
        <f>_xll.OneStreamExcelAddIn.XFFunctions.XFGetCell("TRUE", "CONSOL", $D$3,"TOT_Entity","USD","Actual",[1]Setup!C4,"PERIODIC",$B231,"TOPFLOW","TOP","TOP","top1",$C231,"top3","Open_Acute_DIV1","TOP5","TOP6","REPORTED","TOP8")</f>
        <v>0</v>
      </c>
      <c r="CK231" s="183">
        <f>_xll.OneStreamExcelAddIn.XFFunctions.XFGetCell("TRUE", "CONSOL", $D$3,"TOT_Entity","USD","Actual",[1]Setup!C5,"PERIODIC",$B231,"TOPFLOW","TOP","TOP","top1",$C231,"top3","Open_Acute_DIV1","TOP5","TOP6","REPORTED","TOP8")</f>
        <v>0</v>
      </c>
      <c r="CL231" s="183">
        <f>_xll.OneStreamExcelAddIn.XFFunctions.XFGetCell("TRUE", "CONSOL", $D$3,"TOT_Entity","USD","Actual",[1]Setup!C6,"PERIODIC",$B231,"TOPFLOW","TOP","TOP","top1",$C231,"top3","Open_Acute_DIV1","TOP5","TOP6","REPORTED","TOP8")</f>
        <v>0</v>
      </c>
      <c r="CM231" s="183">
        <f>_xll.OneStreamExcelAddIn.XFFunctions.XFGetCell("TRUE", "CONSOL", $D$3,"TOT_Entity","USD","Actual",[1]Setup!C7,"PERIODIC",$B231,"TOPFLOW","TOP","TOP","top1",$C231,"top3","Open_Acute_DIV1","TOP5","TOP6","REPORTED","TOP8")</f>
        <v>0</v>
      </c>
      <c r="CN231" s="183">
        <f>_xll.OneStreamExcelAddIn.XFFunctions.XFGetCell("TRUE", "CONSOL", $D$3,"TOT_Entity","USD","Actual",[1]Setup!C8,"PERIODIC",$B231,"TOPFLOW","TOP","TOP","top1",$C231,"top3","Open_Acute_DIV1","TOP5","TOP6","REPORTED","TOP8")</f>
        <v>0</v>
      </c>
      <c r="CO231" s="183">
        <f>_xll.OneStreamExcelAddIn.XFFunctions.XFGetCell("TRUE", "CONSOL", $D$3,"TOT_Entity","USD","Actual",[1]Setup!C9,"PERIODIC",$B231,"TOPFLOW","TOP","TOP","top1",$C231,"top3","Open_Acute_DIV1","TOP5","TOP6","REPORTED","TOP8")</f>
        <v>0</v>
      </c>
      <c r="CP231" s="183">
        <f>_xll.OneStreamExcelAddIn.XFFunctions.XFGetCell("TRUE", "CONSOL", $D$3,"TOT_Entity","USD","Actual",[1]Setup!C10,"PERIODIC",$B231,"TOPFLOW","TOP","TOP","top1",$C231,"top3","Open_Acute_DIV1","TOP5","TOP6","REPORTED","TOP8")</f>
        <v>0</v>
      </c>
      <c r="CQ231" s="183">
        <f>_xll.OneStreamExcelAddIn.XFFunctions.XFGetCell("TRUE", "CONSOL", $D$3,"TOT_Entity","USD","Actual",[1]Setup!C11,"PERIODIC",$B231,"TOPFLOW","TOP","TOP","top1",$C231,"top3","Open_Acute_DIV1","TOP5","TOP6","REPORTED","TOP8")</f>
        <v>0</v>
      </c>
      <c r="CR231" s="183">
        <f>_xll.OneStreamExcelAddIn.XFFunctions.XFGetCell("TRUE", "CONSOL", $D$3,"TOT_Entity","USD","Actual",[1]Setup!C12,"PERIODIC",$B231,"TOPFLOW","TOP","TOP","top1",$C231,"top3","Open_Acute_DIV1","TOP5","TOP6","REPORTED","TOP8")</f>
        <v>0</v>
      </c>
      <c r="CS231" s="183">
        <f>_xll.OneStreamExcelAddIn.XFFunctions.XFGetCell("TRUE", "CONSOL", $D$3,"TOT_Entity","USD","Actual",[1]Setup!C13,"PERIODIC",$B231,"TOPFLOW","TOP","TOP","top1",$C231,"top3","Open_Acute_DIV1","TOP5","TOP6","REPORTED","TOP8")</f>
        <v>0</v>
      </c>
      <c r="CT231" s="183">
        <f>_xll.OneStreamExcelAddIn.XFFunctions.XFGetCell("TRUE", "CONSOL", $D$3,"TOT_Entity","USD","Actual",[1]Setup!C14,"PERIODIC",$B231,"TOPFLOW","TOP","TOP","top1",$C231,"top3","Open_Acute_DIV1","TOP5","TOP6","REPORTED","TOP8")</f>
        <v>0</v>
      </c>
      <c r="CU231" s="183">
        <f>_xll.OneStreamExcelAddIn.XFFunctions.XFGetCell("TRUE", "CONSOL", $D$3,"TOT_Entity","USD","Actual",[1]Setup!C15,"PERIODIC",$B231,"TOPFLOW","TOP","TOP","top1",$C231,"top3","Open_Acute_DIV1","TOP5","TOP6","REPORTED","TOP8")</f>
        <v>0</v>
      </c>
      <c r="CV231" s="181"/>
      <c r="CW231" s="183">
        <f>_xll.OneStreamExcelAddIn.XFFunctions.XFGetCell("TRUE", "CONSOL", $D$3,"TOT_Entity","USD","Actual",[1]Setup!C17,"PERIODIC",$B231,"TOPFLOW","TOP","TOP","top1",$C231,"top3","Open_Acute_DIV1","TOP5","TOP6","REPORTED","TOP8")</f>
        <v>0</v>
      </c>
      <c r="CX231" s="183">
        <f>_xll.OneStreamExcelAddIn.XFFunctions.XFGetCell("TRUE", "CONSOL", $D$3,"TOT_Entity","USD","Actual",[1]Setup!C18,"PERIODIC",$B231,"TOPFLOW","TOP","TOP","top1",$C231,"top3","Open_Acute_DIV1","TOP5","TOP6","REPORTED","TOP8")</f>
        <v>0</v>
      </c>
      <c r="CY231" s="183">
        <f>_xll.OneStreamExcelAddIn.XFFunctions.XFGetCell("TRUE", "CONSOL", $D$3,"TOT_Entity","USD","Actual",[1]Setup!C19,"PERIODIC",$B231,"TOPFLOW","TOP","TOP","top1",$C231,"top3","Open_Acute_DIV1","TOP5","TOP6","REPORTED","TOP8")</f>
        <v>0</v>
      </c>
      <c r="CZ231" s="183">
        <f>_xll.OneStreamExcelAddIn.XFFunctions.XFGetCell("TRUE", "CONSOL", $D$3,"TOT_Entity","USD","Actual",[1]Setup!C20,"PERIODIC",$B231,"TOPFLOW","TOP","TOP","top1",$C231,"top3","Open_Acute_DIV1","TOP5","TOP6","REPORTED","TOP8")</f>
        <v>0</v>
      </c>
      <c r="DA231" s="183">
        <f>_xll.OneStreamExcelAddIn.XFFunctions.XFGetCell("TRUE", "CONSOL", $D$3,"TOT_Entity","USD","Actual",[1]Setup!C21,"PERIODIC",$B231,"TOPFLOW","TOP","TOP","top1",$C231,"top3","Open_Acute_DIV1","TOP5","TOP6","REPORTED","TOP8")</f>
        <v>0</v>
      </c>
      <c r="DB231" s="183">
        <f>_xll.OneStreamExcelAddIn.XFFunctions.XFGetCell("TRUE", "CONSOL", $D$3,"TOT_Entity","USD","Actual",[1]Setup!C22,"PERIODIC",$B231,"TOPFLOW","TOP","TOP","top1",$C231,"top3","Open_Acute_DIV1","TOP5","TOP6","REPORTED","TOP8")</f>
        <v>0</v>
      </c>
      <c r="DC231" s="183">
        <f>_xll.OneStreamExcelAddIn.XFFunctions.XFGetCell("TRUE", "CONSOL", $D$3,"TOT_Entity","USD","Actual",[1]Setup!C23,"PERIODIC",$B231,"TOPFLOW","TOP","TOP","top1",$C231,"top3","Open_Acute_DIV1","TOP5","TOP6","REPORTED","TOP8")</f>
        <v>0</v>
      </c>
      <c r="DD231" s="183">
        <f>_xll.OneStreamExcelAddIn.XFFunctions.XFGetCell("TRUE", "CONSOL", $D$3,"TOT_Entity","USD","Actual",[1]Setup!C24,"PERIODIC",$B231,"TOPFLOW","TOP","TOP","top1",$C231,"top3","Open_Acute_DIV1","TOP5","TOP6","REPORTED","TOP8")</f>
        <v>0</v>
      </c>
      <c r="DE231" s="183">
        <f>_xll.OneStreamExcelAddIn.XFFunctions.XFGetCell("TRUE", "CONSOL", $D$3,"TOT_Entity","USD","Actual",[1]Setup!C25,"PERIODIC",$B231,"TOPFLOW","TOP","TOP","top1",$C231,"top3","Open_Acute_DIV1","TOP5","TOP6","REPORTED","TOP8")</f>
        <v>0</v>
      </c>
      <c r="DF231" s="183">
        <f>_xll.OneStreamExcelAddIn.XFFunctions.XFGetCell("TRUE", "CONSOL", $D$3,"TOT_Entity","USD","Actual",[1]Setup!C26,"PERIODIC",$B231,"TOPFLOW","TOP","TOP","top1",$C231,"top3","Open_Acute_DIV1","TOP5","TOP6","REPORTED","TOP8")</f>
        <v>0</v>
      </c>
      <c r="DG231" s="183">
        <f>_xll.OneStreamExcelAddIn.XFFunctions.XFGetCell("TRUE", "CONSOL", $D$3,"TOT_Entity","USD","Actual",[1]Setup!C27,"PERIODIC",$B231,"TOPFLOW","TOP","TOP","top1",$C231,"top3","Open_Acute_DIV1","TOP5","TOP6","REPORTED","TOP8")</f>
        <v>0</v>
      </c>
      <c r="DH231" s="183">
        <f>_xll.OneStreamExcelAddIn.XFFunctions.XFGetCell("TRUE", "CONSOL", $D$3,"TOT_Entity","USD","Actual",[1]Setup!C28,"PERIODIC",$B231,"TOPFLOW","TOP","TOP","top1",$C231,"top3","Open_Acute_DIV1","TOP5","TOP6","REPORTED","TOP8")</f>
        <v>0</v>
      </c>
      <c r="DI231" s="181"/>
      <c r="DJ231" s="183">
        <f>_xll.OneStreamExcelAddIn.XFFunctions.XFGetCell("TRUE", "CONSOL", $D$3,"TOT_Entity","Aggregated","Budget_Working",[1]Setup!C4,"PERIODIC",$B231,"TOPFLOW","TOP","TOP","top1",$C231,"top3","Open_Acute_DIV1","TOP5","TOP6","REPORTED","TOP8")</f>
        <v>0</v>
      </c>
      <c r="DK231" s="183">
        <f>_xll.OneStreamExcelAddIn.XFFunctions.XFGetCell("TRUE", "CONSOL", $D$3,"TOT_Entity","Aggregated","Budget_Working",[1]Setup!C5,"PERIODIC",$B231,"TOPFLOW","TOP","TOP","top1",$C231,"top3","Open_Acute_DIV1","TOP5","TOP6","REPORTED","TOP8")</f>
        <v>0</v>
      </c>
      <c r="DL231" s="183">
        <f>_xll.OneStreamExcelAddIn.XFFunctions.XFGetCell("TRUE", "CONSOL", $D$3,"TOT_Entity","Aggregated","Budget_Working",[1]Setup!C6,"PERIODIC",$B231,"TOPFLOW","TOP","TOP","top1",$C231,"top3","Open_Acute_DIV1","TOP5","TOP6","REPORTED","TOP8")</f>
        <v>0</v>
      </c>
      <c r="DM231" s="183">
        <f>_xll.OneStreamExcelAddIn.XFFunctions.XFGetCell("TRUE", "CONSOL", $D$3,"TOT_Entity","Aggregated","Budget_Working",[1]Setup!C7,"PERIODIC",$B231,"TOPFLOW","TOP","TOP","top1",$C231,"top3","Open_Acute_DIV1","TOP5","TOP6","REPORTED","TOP8")</f>
        <v>0</v>
      </c>
      <c r="DN231" s="183">
        <f>_xll.OneStreamExcelAddIn.XFFunctions.XFGetCell("TRUE", "CONSOL", $D$3,"TOT_Entity","Aggregated","Budget_Working",[1]Setup!C8,"PERIODIC",$B231,"TOPFLOW","TOP","TOP","top1",$C231,"top3","Open_Acute_DIV1","TOP5","TOP6","REPORTED","TOP8")</f>
        <v>0</v>
      </c>
      <c r="DO231" s="183">
        <f>_xll.OneStreamExcelAddIn.XFFunctions.XFGetCell("TRUE", "CONSOL", $D$3,"TOT_Entity","Aggregated","Budget_Working",[1]Setup!C9,"PERIODIC",$B231,"TOPFLOW","TOP","TOP","top1",$C231,"top3","Open_Acute_DIV1","TOP5","TOP6","REPORTED","TOP8")</f>
        <v>0</v>
      </c>
      <c r="DP231" s="183">
        <f>_xll.OneStreamExcelAddIn.XFFunctions.XFGetCell("TRUE", "CONSOL", $D$3,"TOT_Entity","Aggregated","Budget_Working",[1]Setup!C10,"PERIODIC",$B231,"TOPFLOW","TOP","TOP","top1",$C231,"top3","Open_Acute_DIV1","TOP5","TOP6","REPORTED","TOP8")</f>
        <v>0</v>
      </c>
      <c r="DQ231" s="183">
        <f>_xll.OneStreamExcelAddIn.XFFunctions.XFGetCell("TRUE", "CONSOL", $D$3,"TOT_Entity","Aggregated","Budget_Working",[1]Setup!C11,"PERIODIC",$B231,"TOPFLOW","TOP","TOP","top1",$C231,"top3","Open_Acute_DIV1","TOP5","TOP6","REPORTED","TOP8")</f>
        <v>0</v>
      </c>
      <c r="DR231" s="183">
        <f>_xll.OneStreamExcelAddIn.XFFunctions.XFGetCell("TRUE", "CONSOL", $D$3,"TOT_Entity","Aggregated","Budget_Working",[1]Setup!C12,"PERIODIC",$B231,"TOPFLOW","TOP","TOP","top1",$C231,"top3","Open_Acute_DIV1","TOP5","TOP6","REPORTED","TOP8")</f>
        <v>0</v>
      </c>
      <c r="DS231" s="183">
        <f>_xll.OneStreamExcelAddIn.XFFunctions.XFGetCell("TRUE", "CONSOL", $D$3,"TOT_Entity","Aggregated","Budget_Working",[1]Setup!C13,"PERIODIC",$B231,"TOPFLOW","TOP","TOP","top1",$C231,"top3","Open_Acute_DIV1","TOP5","TOP6","REPORTED","TOP8")</f>
        <v>0</v>
      </c>
      <c r="DT231" s="183">
        <f>_xll.OneStreamExcelAddIn.XFFunctions.XFGetCell("TRUE", "CONSOL", $D$3,"TOT_Entity","Aggregated","Budget_Working",[1]Setup!C14,"PERIODIC",$B231,"TOPFLOW","TOP","TOP","top1",$C231,"top3","Open_Acute_DIV1","TOP5","TOP6","REPORTED","TOP8")</f>
        <v>0</v>
      </c>
      <c r="DU231" s="183">
        <f>_xll.OneStreamExcelAddIn.XFFunctions.XFGetCell("TRUE", "CONSOL", $D$3,"TOT_Entity","Aggregated","Budget_Working",[1]Setup!C15,"PERIODIC",$B231,"TOPFLOW","TOP","TOP","top1",$C231,"top3","Open_Acute_DIV1","TOP5","TOP6","REPORTED","TOP8")</f>
        <v>0</v>
      </c>
      <c r="DV231" s="181"/>
      <c r="DW231" s="183">
        <f>_xll.OneStreamExcelAddIn.XFFunctions.XFGetCell("TRUE", "CONSOL", $D$3,"TOT_Entity","USD","Budget_Final",[1]Setup!C17,"PERIODIC",$B231,"TOPFLOW","TOP","TOP","top1",$C231,"top3","Open_Acute_DIV1","TOP5","TOP6","REPORTED","TOP8")</f>
        <v>0</v>
      </c>
      <c r="DX231" s="183">
        <f>_xll.OneStreamExcelAddIn.XFFunctions.XFGetCell("TRUE", "CONSOL", $D$3,"TOT_Entity","USD","Budget_Final",[1]Setup!C18,"PERIODIC",$B231,"TOPFLOW","TOP","TOP","top1",$C231,"top3","Open_Acute_DIV1","TOP5","TOP6","REPORTED","TOP8")</f>
        <v>0</v>
      </c>
      <c r="DY231" s="183">
        <f>_xll.OneStreamExcelAddIn.XFFunctions.XFGetCell("TRUE", "CONSOL", $D$3,"TOT_Entity","USD","Budget_Final",[1]Setup!C19,"PERIODIC",$B231,"TOPFLOW","TOP","TOP","top1",$C231,"top3","Open_Acute_DIV1","TOP5","TOP6","REPORTED","TOP8")</f>
        <v>0</v>
      </c>
      <c r="DZ231" s="183">
        <f>_xll.OneStreamExcelAddIn.XFFunctions.XFGetCell("TRUE", "CONSOL", $D$3,"TOT_Entity","USD","Budget_Final",[1]Setup!C20,"PERIODIC",$B231,"TOPFLOW","TOP","TOP","top1",$C231,"top3","Open_Acute_DIV1","TOP5","TOP6","REPORTED","TOP8")</f>
        <v>0</v>
      </c>
      <c r="EA231" s="183">
        <f>_xll.OneStreamExcelAddIn.XFFunctions.XFGetCell("TRUE", "CONSOL", $D$3,"TOT_Entity","USD","Budget_Final",[1]Setup!C21,"PERIODIC",$B231,"TOPFLOW","TOP","TOP","top1",$C231,"top3","Open_Acute_DIV1","TOP5","TOP6","REPORTED","TOP8")</f>
        <v>0</v>
      </c>
      <c r="EB231" s="183">
        <f>_xll.OneStreamExcelAddIn.XFFunctions.XFGetCell("TRUE", "CONSOL", $D$3,"TOT_Entity","USD","Budget_Final",[1]Setup!C22,"PERIODIC",$B231,"TOPFLOW","TOP","TOP","top1",$C231,"top3","Open_Acute_DIV1","TOP5","TOP6","REPORTED","TOP8")</f>
        <v>0</v>
      </c>
      <c r="EC231" s="183">
        <f>_xll.OneStreamExcelAddIn.XFFunctions.XFGetCell("TRUE", "CONSOL", $D$3,"TOT_Entity","USD","Budget_Final",[1]Setup!C23,"PERIODIC",$B231,"TOPFLOW","TOP","TOP","top1",$C231,"top3","Open_Acute_DIV1","TOP5","TOP6","REPORTED","TOP8")</f>
        <v>0</v>
      </c>
      <c r="ED231" s="183">
        <f>_xll.OneStreamExcelAddIn.XFFunctions.XFGetCell("TRUE", "CONSOL", $D$3,"TOT_Entity","USD","Budget_Final",[1]Setup!C24,"PERIODIC",$B231,"TOPFLOW","TOP","TOP","top1",$C231,"top3","Open_Acute_DIV1","TOP5","TOP6","REPORTED","TOP8")</f>
        <v>0</v>
      </c>
      <c r="EE231" s="183">
        <f>_xll.OneStreamExcelAddIn.XFFunctions.XFGetCell("TRUE", "CONSOL", $D$3,"TOT_Entity","USD","Budget_Final",[1]Setup!C25,"PERIODIC",$B231,"TOPFLOW","TOP","TOP","top1",$C231,"top3","Open_Acute_DIV1","TOP5","TOP6","REPORTED","TOP8")</f>
        <v>0</v>
      </c>
      <c r="EF231" s="183">
        <f>_xll.OneStreamExcelAddIn.XFFunctions.XFGetCell("TRUE", "CONSOL", $D$3,"TOT_Entity","USD","Budget_Final",[1]Setup!C26,"PERIODIC",$B231,"TOPFLOW","TOP","TOP","top1",$C231,"top3","Open_Acute_DIV1","TOP5","TOP6","REPORTED","TOP8")</f>
        <v>0</v>
      </c>
      <c r="EG231" s="183">
        <f>_xll.OneStreamExcelAddIn.XFFunctions.XFGetCell("TRUE", "CONSOL", $D$3,"TOT_Entity","USD","Budget_Final",[1]Setup!C27,"PERIODIC",$B231,"TOPFLOW","TOP","TOP","top1",$C231,"top3","Open_Acute_DIV1","TOP5","TOP6","REPORTED","TOP8")</f>
        <v>0</v>
      </c>
      <c r="EH231" s="183">
        <f>_xll.OneStreamExcelAddIn.XFFunctions.XFGetCell("TRUE", "CONSOL", $D$3,"TOT_Entity","USD","Budget_Final",[1]Setup!C28,"PERIODIC",$B231,"TOPFLOW","TOP","TOP","top1",$C231,"top3","Open_Acute_DIV1","TOP5","TOP6","REPORTED","TOP8")</f>
        <v>0</v>
      </c>
    </row>
    <row r="232" spans="2:138" x14ac:dyDescent="0.25">
      <c r="B232" s="51">
        <v>93014</v>
      </c>
      <c r="C232" s="51" t="s">
        <v>263</v>
      </c>
      <c r="D232" s="181" t="s">
        <v>267</v>
      </c>
      <c r="E232" s="138">
        <f>_xll.OneStreamExcelAddIn.XFFunctions.XFGetCell("TRUE", "CONSOL", $D$3,"TOT_Entity","USD","Actual",$E$3,"PERIODIC",$B232,"TOPFLOW","TOP","TOP","top1",$C232,"top3","Open_Acute_DIV1","TOP5","TOP6","REPORTED","TOP8")</f>
        <v>190.59551282005501</v>
      </c>
      <c r="F232" s="138">
        <f>_xll.OneStreamExcelAddIn.XFFunctions.XFGetCell("TRUE", "CONSOL", $D$3,"TOT_Entity","Aggregated","Budget_Working",$E$3,"PERIODIC",$B232,"TOPFLOW","TOP","TOP","top1",$C232,"TOP3","Open_Acute_DIV1","TOP5","TOP6","REPORTED","TOP8")</f>
        <v>214.96830942752501</v>
      </c>
      <c r="G232" s="138">
        <f t="shared" si="625"/>
        <v>24.372796607470008</v>
      </c>
      <c r="H232" s="55">
        <f t="shared" si="626"/>
        <v>0.11337855645967722</v>
      </c>
      <c r="I232" s="185"/>
      <c r="J232" s="7">
        <f>SUM(J230:J231)</f>
        <v>195.36810717100499</v>
      </c>
      <c r="K232" s="7">
        <f>SUM(K230:K231)</f>
        <v>205.90770395490301</v>
      </c>
      <c r="L232" s="7">
        <f t="shared" si="595"/>
        <v>10.53959678389802</v>
      </c>
      <c r="M232" s="40">
        <f t="shared" si="596"/>
        <v>5.1186024521969103E-2</v>
      </c>
      <c r="N232" s="185"/>
      <c r="O232" s="7">
        <f>SUM(O230:O231)</f>
        <v>230.75867387765001</v>
      </c>
      <c r="P232" s="7">
        <f t="shared" si="597"/>
        <v>35.390566706645018</v>
      </c>
      <c r="Q232" s="40">
        <f t="shared" si="598"/>
        <v>0.15336613836413951</v>
      </c>
      <c r="R232" s="185"/>
      <c r="S232" s="7">
        <f>SUM(S230:S231)</f>
        <v>0</v>
      </c>
      <c r="T232" s="7">
        <f t="shared" si="599"/>
        <v>-190.59551282005501</v>
      </c>
      <c r="U232" s="40">
        <f t="shared" si="600"/>
        <v>0</v>
      </c>
      <c r="V232" s="185"/>
      <c r="W232" s="42"/>
      <c r="X232" s="43"/>
      <c r="Y232" s="42"/>
      <c r="Z232" s="44"/>
      <c r="AA232" s="181"/>
      <c r="AB232" s="183">
        <f>SUM(AB230:AB231)</f>
        <v>194.359103597548</v>
      </c>
      <c r="AC232" s="183">
        <f>SUM(AC230:AC231)</f>
        <v>203.757891512432</v>
      </c>
      <c r="AD232" s="187">
        <f t="shared" si="601"/>
        <v>9.3987879148839966</v>
      </c>
      <c r="AE232" s="40">
        <f t="shared" si="602"/>
        <v>4.6127233871138401E-2</v>
      </c>
      <c r="AG232" s="183">
        <f>SUM(AG230:AG231)</f>
        <v>205.37517170280299</v>
      </c>
      <c r="AH232" s="183">
        <f>SUM(AH230:AH231)</f>
        <v>207.52658690020399</v>
      </c>
      <c r="AI232" s="187">
        <f t="shared" si="603"/>
        <v>2.1514151974010076</v>
      </c>
      <c r="AJ232" s="40">
        <f t="shared" si="604"/>
        <v>1.0366937699580569E-2</v>
      </c>
      <c r="AL232" s="183">
        <f>SUM(AL230:AL231)</f>
        <v>191.95711150698301</v>
      </c>
      <c r="AM232" s="183">
        <f>SUM(AM230:AM231)</f>
        <v>197.826971666823</v>
      </c>
      <c r="AN232" s="187">
        <f t="shared" si="605"/>
        <v>-5.8698601598399875</v>
      </c>
      <c r="AO232" s="40">
        <f t="shared" si="606"/>
        <v>-2.9671687891608234E-2</v>
      </c>
      <c r="AQ232" s="183">
        <f>SUM(AQ230:AQ231)</f>
        <v>190.59551282005501</v>
      </c>
      <c r="AR232" s="183">
        <f>SUM(AR230:AR231)</f>
        <v>214.96830942752501</v>
      </c>
      <c r="AS232" s="187">
        <f t="shared" si="607"/>
        <v>-24.372796607470008</v>
      </c>
      <c r="AT232" s="40">
        <f t="shared" si="608"/>
        <v>-0.1133785564596772</v>
      </c>
      <c r="AV232" s="183">
        <f>SUM(AV230:AV231)</f>
        <v>-756.26364066195401</v>
      </c>
      <c r="AW232" s="183">
        <f>SUM(AW230:AW231)</f>
        <v>220.66216678714301</v>
      </c>
      <c r="AX232" s="187">
        <f t="shared" si="609"/>
        <v>-976.92580744909696</v>
      </c>
      <c r="AY232" s="40">
        <f t="shared" si="610"/>
        <v>-4.4272465084214794</v>
      </c>
      <c r="BA232" s="183">
        <f>SUM(BA230:BA231)</f>
        <v>0</v>
      </c>
      <c r="BB232" s="183">
        <f>SUM(BB230:BB231)</f>
        <v>208.334651524089</v>
      </c>
      <c r="BC232" s="187">
        <f t="shared" si="611"/>
        <v>-208.334651524089</v>
      </c>
      <c r="BD232" s="40">
        <f t="shared" si="612"/>
        <v>-1</v>
      </c>
      <c r="BF232" s="183">
        <f>SUM(BF230:BF231)</f>
        <v>0</v>
      </c>
      <c r="BG232" s="183">
        <f>SUM(BG230:BG231)</f>
        <v>205.22093931924999</v>
      </c>
      <c r="BH232" s="187">
        <f t="shared" si="613"/>
        <v>-205.22093931924999</v>
      </c>
      <c r="BI232" s="40">
        <f t="shared" si="614"/>
        <v>-1</v>
      </c>
      <c r="BK232" s="183">
        <f>SUM(BK230:BK231)</f>
        <v>0</v>
      </c>
      <c r="BL232" s="183">
        <f>SUM(BL230:BL231)</f>
        <v>211.008737426669</v>
      </c>
      <c r="BM232" s="187">
        <f t="shared" si="615"/>
        <v>-211.008737426669</v>
      </c>
      <c r="BN232" s="40">
        <f t="shared" si="616"/>
        <v>-1</v>
      </c>
      <c r="BP232" s="183">
        <f>SUM(BP230:BP231)</f>
        <v>0</v>
      </c>
      <c r="BQ232" s="183">
        <f>SUM(BQ230:BQ231)</f>
        <v>204.192655965932</v>
      </c>
      <c r="BR232" s="187">
        <f t="shared" si="617"/>
        <v>-204.192655965932</v>
      </c>
      <c r="BS232" s="40">
        <f t="shared" si="618"/>
        <v>-1</v>
      </c>
      <c r="BU232" s="183">
        <f>SUM(BU230:BU231)</f>
        <v>0</v>
      </c>
      <c r="BV232" s="183">
        <f>SUM(BV230:BV231)</f>
        <v>215.37035145958501</v>
      </c>
      <c r="BW232" s="187">
        <f t="shared" si="619"/>
        <v>-215.37035145958501</v>
      </c>
      <c r="BX232" s="40">
        <f t="shared" si="620"/>
        <v>-1</v>
      </c>
      <c r="BZ232" s="183">
        <f>SUM(BZ230:BZ231)</f>
        <v>0</v>
      </c>
      <c r="CA232" s="183">
        <f>SUM(CA230:CA231)</f>
        <v>213.898219312164</v>
      </c>
      <c r="CB232" s="187">
        <f t="shared" si="621"/>
        <v>-213.898219312164</v>
      </c>
      <c r="CC232" s="40">
        <f t="shared" si="622"/>
        <v>-1</v>
      </c>
      <c r="CE232" s="183">
        <f>SUM(CE230:CE231)</f>
        <v>0</v>
      </c>
      <c r="CF232" s="183">
        <f>SUM(CF230:CF231)</f>
        <v>212.67783745890301</v>
      </c>
      <c r="CG232" s="187">
        <f t="shared" si="623"/>
        <v>-212.67783745890301</v>
      </c>
      <c r="CH232" s="40">
        <f t="shared" si="624"/>
        <v>-1</v>
      </c>
      <c r="CI232" s="181"/>
      <c r="CJ232" s="183">
        <f t="shared" ref="CJ232:CU232" si="627">SUM(CJ230:CJ231)</f>
        <v>194.359103597548</v>
      </c>
      <c r="CK232" s="183">
        <f t="shared" si="627"/>
        <v>205.37517170280299</v>
      </c>
      <c r="CL232" s="183">
        <f t="shared" si="627"/>
        <v>191.95711150698301</v>
      </c>
      <c r="CM232" s="183">
        <f t="shared" si="627"/>
        <v>190.59551282005501</v>
      </c>
      <c r="CN232" s="183">
        <f t="shared" si="627"/>
        <v>-756.26364066195401</v>
      </c>
      <c r="CO232" s="183">
        <f t="shared" si="627"/>
        <v>0</v>
      </c>
      <c r="CP232" s="183">
        <f t="shared" si="627"/>
        <v>0</v>
      </c>
      <c r="CQ232" s="183">
        <f t="shared" si="627"/>
        <v>0</v>
      </c>
      <c r="CR232" s="183">
        <f t="shared" si="627"/>
        <v>0</v>
      </c>
      <c r="CS232" s="183">
        <f t="shared" si="627"/>
        <v>0</v>
      </c>
      <c r="CT232" s="183">
        <f t="shared" si="627"/>
        <v>0</v>
      </c>
      <c r="CU232" s="183">
        <f t="shared" si="627"/>
        <v>0</v>
      </c>
      <c r="CV232" s="181"/>
      <c r="CW232" s="183">
        <f t="shared" ref="CW232:DH232" si="628">SUM(CW230:CW231)</f>
        <v>229.16090260490799</v>
      </c>
      <c r="CX232" s="183">
        <f t="shared" si="628"/>
        <v>233.959735576361</v>
      </c>
      <c r="CY232" s="183">
        <f t="shared" si="628"/>
        <v>229.56847084312099</v>
      </c>
      <c r="CZ232" s="183">
        <f t="shared" si="628"/>
        <v>230.651923076369</v>
      </c>
      <c r="DA232" s="183">
        <f t="shared" si="628"/>
        <v>235.67633374633201</v>
      </c>
      <c r="DB232" s="183">
        <f t="shared" si="628"/>
        <v>239.67748397378301</v>
      </c>
      <c r="DC232" s="183">
        <f t="shared" si="628"/>
        <v>234.44230769174399</v>
      </c>
      <c r="DD232" s="183">
        <f t="shared" si="628"/>
        <v>213.70161290271199</v>
      </c>
      <c r="DE232" s="183">
        <f t="shared" si="628"/>
        <v>213.11554487128299</v>
      </c>
      <c r="DF232" s="183">
        <f t="shared" si="628"/>
        <v>205.76535359752</v>
      </c>
      <c r="DG232" s="183">
        <f t="shared" si="628"/>
        <v>192.578445512358</v>
      </c>
      <c r="DH232" s="183">
        <f t="shared" si="628"/>
        <v>201.96138337420399</v>
      </c>
      <c r="DI232" s="181"/>
      <c r="DJ232" s="183">
        <f t="shared" ref="DJ232:DU232" si="629">SUM(DJ230:DJ231)</f>
        <v>203.757891512432</v>
      </c>
      <c r="DK232" s="183">
        <f t="shared" si="629"/>
        <v>207.52658690020399</v>
      </c>
      <c r="DL232" s="183">
        <f t="shared" si="629"/>
        <v>197.826971666823</v>
      </c>
      <c r="DM232" s="183">
        <f t="shared" si="629"/>
        <v>214.96830942752501</v>
      </c>
      <c r="DN232" s="183">
        <f t="shared" si="629"/>
        <v>220.66216678714301</v>
      </c>
      <c r="DO232" s="183">
        <f t="shared" si="629"/>
        <v>208.334651524089</v>
      </c>
      <c r="DP232" s="183">
        <f t="shared" si="629"/>
        <v>205.22093931924999</v>
      </c>
      <c r="DQ232" s="183">
        <f t="shared" si="629"/>
        <v>211.008737426669</v>
      </c>
      <c r="DR232" s="183">
        <f t="shared" si="629"/>
        <v>204.192655965932</v>
      </c>
      <c r="DS232" s="183">
        <f t="shared" si="629"/>
        <v>215.37035145958501</v>
      </c>
      <c r="DT232" s="183">
        <f t="shared" si="629"/>
        <v>213.898219312164</v>
      </c>
      <c r="DU232" s="183">
        <f t="shared" si="629"/>
        <v>212.67783745890301</v>
      </c>
      <c r="DV232" s="181"/>
      <c r="DW232" s="183">
        <f t="shared" ref="DW232:EH232" si="630">SUM(DW230:DW231)</f>
        <v>231.26355018845601</v>
      </c>
      <c r="DX232" s="183">
        <f t="shared" si="630"/>
        <v>226.82851147610299</v>
      </c>
      <c r="DY232" s="183">
        <f t="shared" si="630"/>
        <v>230.07625749305001</v>
      </c>
      <c r="DZ232" s="183">
        <f t="shared" si="630"/>
        <v>235.77484754210201</v>
      </c>
      <c r="EA232" s="183">
        <f t="shared" si="630"/>
        <v>233.62863018224701</v>
      </c>
      <c r="EB232" s="183">
        <f t="shared" si="630"/>
        <v>243.478172542083</v>
      </c>
      <c r="EC232" s="183">
        <f t="shared" si="630"/>
        <v>244.125819605299</v>
      </c>
      <c r="ED232" s="183">
        <f t="shared" si="630"/>
        <v>235.51954075916601</v>
      </c>
      <c r="EE232" s="183">
        <f t="shared" si="630"/>
        <v>241.82654754208701</v>
      </c>
      <c r="EF232" s="183">
        <f t="shared" si="630"/>
        <v>235.91774172070299</v>
      </c>
      <c r="EG232" s="183">
        <f t="shared" si="630"/>
        <v>234.50478792672001</v>
      </c>
      <c r="EH232" s="183">
        <f t="shared" si="630"/>
        <v>251.460424412973</v>
      </c>
    </row>
    <row r="233" spans="2:138" x14ac:dyDescent="0.25">
      <c r="B233" s="51">
        <v>92102</v>
      </c>
      <c r="C233" s="51" t="s">
        <v>263</v>
      </c>
      <c r="D233" s="181" t="s">
        <v>268</v>
      </c>
      <c r="E233" s="138">
        <f>_xll.OneStreamExcelAddIn.XFFunctions.XFGetCell("TRUE", "CONSOL", $D$3,"TOT_Entity","USD","Actual",$E$3,"PERIODIC",$B233,"TOPFLOW","TOP","TOP","top1",$C233,"top3","Open_Acute_DIV1","TOP5","TOP6","REPORTED","TOP8")</f>
        <v>2.1580357142805302</v>
      </c>
      <c r="F233" s="138">
        <f>_xll.OneStreamExcelAddIn.XFFunctions.XFGetCell("TRUE", "CONSOL", $D$3,"TOT_Entity","Aggregated","Budget_Working",$E$3,"PERIODIC",$B233,"TOPFLOW","TOP","TOP","top1",$C233,"TOP3","Open_Acute_DIV1","TOP5","TOP6","REPORTED","TOP8")</f>
        <v>2.1821727723000199</v>
      </c>
      <c r="G233" s="138">
        <f t="shared" si="625"/>
        <v>2.4137058019489732E-2</v>
      </c>
      <c r="H233" s="55">
        <f t="shared" si="626"/>
        <v>1.1061020614810972E-2</v>
      </c>
      <c r="I233" s="185"/>
      <c r="J233" s="7">
        <f>_xll.OneStreamExcelAddIn.XFFunctions.XFGetCell("TRUE", "CONSOL", $D$3,"TOT_Entity","USD","Actual",$E$3,"YTD",$B233,"TOPFLOW","TOP","TOP","top1",$C233,"top3","Open_Acute_DIV1","TOP5","TOP6","REPORTED","TOP8")</f>
        <v>2.1132852232178099</v>
      </c>
      <c r="K233" s="7">
        <f>_xll.OneStreamExcelAddIn.XFFunctions.XFGetCell("TRUE", "CONSOL", $D$3,"TOT_Entity","Aggregated","Budget_Working",$E$3,"YTD",$B233,"TOPFLOW","TOP","TOP","top1",$C233,"top3","Open_Acute_DIV1","TOP5","TOP6","REPORTED","TOP8")</f>
        <v>2.1029574829896398</v>
      </c>
      <c r="L233" s="7">
        <f t="shared" si="595"/>
        <v>-1.0327740228170068E-2</v>
      </c>
      <c r="M233" s="40">
        <f t="shared" si="596"/>
        <v>-4.9110551743004249E-3</v>
      </c>
      <c r="N233" s="185"/>
      <c r="O233" s="7">
        <f>_xll.OneStreamExcelAddIn.XFFunctions.XFGetCell("TRUE", "CONSOL", $D$3,"TOT_Entity","USD","Actual",$F$3,"YTD",$B233,"TOPFLOW","TOP","TOP","top1",$C233,"top3","Open_Acute_DIV1","TOP5","TOP6","REPORTED","TOP8")</f>
        <v>2.02182965584239</v>
      </c>
      <c r="P233" s="7">
        <f t="shared" si="597"/>
        <v>-9.1455567375419822E-2</v>
      </c>
      <c r="Q233" s="40">
        <f t="shared" si="598"/>
        <v>-4.5234061688206414E-2</v>
      </c>
      <c r="R233" s="185"/>
      <c r="S233" s="7">
        <f>_xll.OneStreamExcelAddIn.XFFunctions.XFGetCell("TRUE", "CONSOL", $D$3,"TOT_Entity","USD","MIDFCST",$E$3,"MTD",$B233,"TOPFLOW","TOP","TOP","top1",$C233,"top3","Open_Acute_DIV1","TOP5","TOP6","REPORTED","TOP8")</f>
        <v>0</v>
      </c>
      <c r="T233" s="7">
        <f t="shared" si="599"/>
        <v>-2.1580357142805302</v>
      </c>
      <c r="U233" s="40">
        <f t="shared" si="600"/>
        <v>0</v>
      </c>
      <c r="V233" s="185"/>
      <c r="W233" s="42"/>
      <c r="X233" s="43"/>
      <c r="Y233" s="42"/>
      <c r="Z233" s="44"/>
      <c r="AB233" s="183">
        <f>_xll.OneStreamExcelAddIn.XFFunctions.XFGetCell("TRUE", "CONSOL", $D$3,"TOT_Entity","USD","Actual",[1]Setup!C4,"PERIODIC",$B233,"TOPFLOW","TOP","TOP","top1",$C233,"top3","Open_Acute_DIV1","TOP5","TOP6","REPORTED","TOP8")</f>
        <v>2.1855140042562402</v>
      </c>
      <c r="AC233" s="186">
        <f>_xll.OneStreamExcelAddIn.XFFunctions.XFGetCell("TRUE", "CONSOL", $D$3,"TOT_Entity","Aggregated","Budget_Working",[1]Setup!C4,"PERIODIC",$B233,"TOPFLOW","TOP","TOP","top1",$C233,"TOP3","Open_Acute_DIV1","TOP5","TOP6","REPORTED","TOP8")</f>
        <v>2.06993134340212</v>
      </c>
      <c r="AD233" s="187">
        <f t="shared" si="601"/>
        <v>-0.11558266085412017</v>
      </c>
      <c r="AE233" s="40">
        <f t="shared" si="602"/>
        <v>-5.5838886261874547E-2</v>
      </c>
      <c r="AG233" s="183">
        <f>_xll.OneStreamExcelAddIn.XFFunctions.XFGetCell("TRUE", "CONSOL", $D$3,"TOT_Entity","USD","Actual",[1]Setup!C5,"PERIODIC",$B233,"TOPFLOW","TOP","TOP","top1",$C233,"top3","Open_Acute_DIV1","TOP5","TOP6","REPORTED","TOP8")</f>
        <v>2.0683249969497801</v>
      </c>
      <c r="AH233" s="186">
        <f>_xll.OneStreamExcelAddIn.XFFunctions.XFGetCell("TRUE", "CONSOL", $D$3,"TOT_Entity","Aggregated","Budget_Working",[1]Setup!C5,"PERIODIC",$B233,"TOPFLOW","TOP","TOP","top1",$C233,"TOP3","Open_Acute_DIV1","TOP5","TOP6","REPORTED","TOP8")</f>
        <v>2.1089533760864101</v>
      </c>
      <c r="AI233" s="187">
        <f t="shared" si="603"/>
        <v>4.0628379136629977E-2</v>
      </c>
      <c r="AJ233" s="40">
        <f t="shared" si="604"/>
        <v>1.9264711869555012E-2</v>
      </c>
      <c r="AL233" s="183">
        <f>_xll.OneStreamExcelAddIn.XFFunctions.XFGetCell("TRUE", "CONSOL", $D$3,"TOT_Entity","USD","Actual",[1]Setup!C6,"PERIODIC",$B233,"TOPFLOW","TOP","TOP","top1",$C233,"top3","Open_Acute_DIV1","TOP5","TOP6","REPORTED","TOP8")</f>
        <v>2.0489827795598199</v>
      </c>
      <c r="AM233" s="186">
        <f>_xll.OneStreamExcelAddIn.XFFunctions.XFGetCell("TRUE", "CONSOL", $D$3,"TOT_Entity","Aggregated","Budget_Working",[1]Setup!C6,"PERIODIC",$B233,"TOPFLOW","TOP","TOP","top1",$C233,"TOP3","Open_Acute_DIV1","TOP5","TOP6","REPORTED","TOP8")</f>
        <v>2.0504550740915599</v>
      </c>
      <c r="AN233" s="187">
        <f t="shared" si="605"/>
        <v>-1.472294531740026E-3</v>
      </c>
      <c r="AO233" s="40">
        <f t="shared" si="606"/>
        <v>-7.1803306024265101E-4</v>
      </c>
      <c r="AQ233" s="183">
        <f>_xll.OneStreamExcelAddIn.XFFunctions.XFGetCell("TRUE", "CONSOL", $D$3,"TOT_Entity","USD","Actual",[1]Setup!C7,"PERIODIC",$B233,"TOPFLOW","TOP","TOP","top1",$C233,"top3","Open_Acute_DIV1","TOP5","TOP6","REPORTED","TOP8")</f>
        <v>2.1580357142805302</v>
      </c>
      <c r="AR233" s="186">
        <f>_xll.OneStreamExcelAddIn.XFFunctions.XFGetCell("TRUE", "CONSOL", $D$3,"TOT_Entity","Aggregated","Budget_Working",[1]Setup!C7,"PERIODIC",$B233,"TOPFLOW","TOP","TOP","top1",$C233,"TOP3","Open_Acute_DIV1","TOP5","TOP6","REPORTED","TOP8")</f>
        <v>2.1821727723000199</v>
      </c>
      <c r="AS233" s="187">
        <f t="shared" si="607"/>
        <v>-2.4137058019489732E-2</v>
      </c>
      <c r="AT233" s="40">
        <f t="shared" si="608"/>
        <v>-1.1061020614810957E-2</v>
      </c>
      <c r="AV233" s="183">
        <f>_xll.OneStreamExcelAddIn.XFFunctions.XFGetCell("TRUE", "CONSOL", $D$3,"TOT_Entity","USD","Actual",[1]Setup!C8,"PERIODIC",$B233,"TOPFLOW","TOP","TOP","top1",$C233,"top3","Open_Acute_DIV1","TOP5","TOP6","REPORTED","TOP8")</f>
        <v>2.1132852232178099</v>
      </c>
      <c r="AW233" s="186">
        <f>_xll.OneStreamExcelAddIn.XFFunctions.XFGetCell("TRUE", "CONSOL", $D$3,"TOT_Entity","Aggregated","Budget_Working",[1]Setup!C8,"PERIODIC",$B233,"TOPFLOW","TOP","TOP","top1",$C233,"TOP3","Open_Acute_DIV1","TOP5","TOP6","REPORTED","TOP8")</f>
        <v>2.1732334928780901</v>
      </c>
      <c r="AX233" s="187">
        <f t="shared" si="609"/>
        <v>-5.9948269660280218E-2</v>
      </c>
      <c r="AY233" s="40">
        <f t="shared" si="610"/>
        <v>-2.7584826875131863E-2</v>
      </c>
      <c r="BA233" s="183">
        <f>_xll.OneStreamExcelAddIn.XFFunctions.XFGetCell("TRUE", "CONSOL", $D$3,"TOT_Entity","USD","Actual",[1]Setup!C9,"PERIODIC",$B233,"TOPFLOW","TOP","TOP","top1",$C233,"top3","Open_Acute_DIV1","TOP5","TOP6","REPORTED","TOP8")</f>
        <v>0</v>
      </c>
      <c r="BB233" s="186">
        <f>_xll.OneStreamExcelAddIn.XFFunctions.XFGetCell("TRUE", "CONSOL", $D$3,"TOT_Entity","Aggregated","Budget_Working",[1]Setup!C9,"PERIODIC",$B233,"TOPFLOW","TOP","TOP","top1",$C233,"TOP3","Open_Acute_DIV1","TOP5","TOP6","REPORTED","TOP8")</f>
        <v>2.07292512710521</v>
      </c>
      <c r="BC233" s="187">
        <f t="shared" si="611"/>
        <v>-2.07292512710521</v>
      </c>
      <c r="BD233" s="40">
        <f t="shared" si="612"/>
        <v>-1</v>
      </c>
      <c r="BF233" s="183">
        <f>_xll.OneStreamExcelAddIn.XFFunctions.XFGetCell("TRUE", "CONSOL", $D$3,"TOT_Entity","USD","Actual",[1]Setup!C10,"PERIODIC",$B233,"TOPFLOW","TOP","TOP","top1",$C233,"top3","Open_Acute_DIV1","TOP5","TOP6","REPORTED","TOP8")</f>
        <v>0</v>
      </c>
      <c r="BG233" s="186">
        <f>_xll.OneStreamExcelAddIn.XFFunctions.XFGetCell("TRUE", "CONSOL", $D$3,"TOT_Entity","Aggregated","Budget_Working",[1]Setup!C10,"PERIODIC",$B233,"TOPFLOW","TOP","TOP","top1",$C233,"TOP3","Open_Acute_DIV1","TOP5","TOP6","REPORTED","TOP8")</f>
        <v>1.9625171756995099</v>
      </c>
      <c r="BH233" s="187">
        <f t="shared" si="613"/>
        <v>-1.9625171756995099</v>
      </c>
      <c r="BI233" s="40">
        <f t="shared" si="614"/>
        <v>-1</v>
      </c>
      <c r="BK233" s="183">
        <f>_xll.OneStreamExcelAddIn.XFFunctions.XFGetCell("TRUE", "CONSOL", $D$3,"TOT_Entity","USD","Actual",[1]Setup!C11,"PERIODIC",$B233,"TOPFLOW","TOP","TOP","top1",$C233,"top3","Open_Acute_DIV1","TOP5","TOP6","REPORTED","TOP8")</f>
        <v>0</v>
      </c>
      <c r="BL233" s="186">
        <f>_xll.OneStreamExcelAddIn.XFFunctions.XFGetCell("TRUE", "CONSOL", $D$3,"TOT_Entity","Aggregated","Budget_Working",[1]Setup!C11,"PERIODIC",$B233,"TOPFLOW","TOP","TOP","top1",$C233,"TOP3","Open_Acute_DIV1","TOP5","TOP6","REPORTED","TOP8")</f>
        <v>2.1690636216241401</v>
      </c>
      <c r="BM233" s="187">
        <f t="shared" si="615"/>
        <v>-2.1690636216241401</v>
      </c>
      <c r="BN233" s="40">
        <f t="shared" si="616"/>
        <v>-1</v>
      </c>
      <c r="BP233" s="183">
        <f>_xll.OneStreamExcelAddIn.XFFunctions.XFGetCell("TRUE", "CONSOL", $D$3,"TOT_Entity","USD","Actual",[1]Setup!C12,"PERIODIC",$B233,"TOPFLOW","TOP","TOP","top1",$C233,"top3","Open_Acute_DIV1","TOP5","TOP6","REPORTED","TOP8")</f>
        <v>0</v>
      </c>
      <c r="BQ233" s="186">
        <f>_xll.OneStreamExcelAddIn.XFFunctions.XFGetCell("TRUE", "CONSOL", $D$3,"TOT_Entity","Aggregated","Budget_Working",[1]Setup!C12,"PERIODIC",$B233,"TOPFLOW","TOP","TOP","top1",$C233,"TOP3","Open_Acute_DIV1","TOP5","TOP6","REPORTED","TOP8")</f>
        <v>1.95832007441633</v>
      </c>
      <c r="BR233" s="187">
        <f t="shared" si="617"/>
        <v>-1.95832007441633</v>
      </c>
      <c r="BS233" s="40">
        <f t="shared" si="618"/>
        <v>-1</v>
      </c>
      <c r="BU233" s="183">
        <f>_xll.OneStreamExcelAddIn.XFFunctions.XFGetCell("TRUE", "CONSOL", $D$3,"TOT_Entity","USD","Actual",[1]Setup!C13,"PERIODIC",$B233,"TOPFLOW","TOP","TOP","top1",$C233,"top3","Open_Acute_DIV1","TOP5","TOP6","REPORTED","TOP8")</f>
        <v>0</v>
      </c>
      <c r="BV233" s="186">
        <f>_xll.OneStreamExcelAddIn.XFFunctions.XFGetCell("TRUE", "CONSOL", $D$3,"TOT_Entity","Aggregated","Budget_Working",[1]Setup!C13,"PERIODIC",$B233,"TOPFLOW","TOP","TOP","top1",$C233,"TOP3","Open_Acute_DIV1","TOP5","TOP6","REPORTED","TOP8")</f>
        <v>2.1769567884619598</v>
      </c>
      <c r="BW233" s="187">
        <f t="shared" si="619"/>
        <v>-2.1769567884619598</v>
      </c>
      <c r="BX233" s="40">
        <f t="shared" si="620"/>
        <v>-1</v>
      </c>
      <c r="BZ233" s="183">
        <f>_xll.OneStreamExcelAddIn.XFFunctions.XFGetCell("TRUE", "CONSOL", $D$3,"TOT_Entity","USD","Actual",[1]Setup!C14,"PERIODIC",$B233,"TOPFLOW","TOP","TOP","top1",$C233,"top3","Open_Acute_DIV1","TOP5","TOP6","REPORTED","TOP8")</f>
        <v>0</v>
      </c>
      <c r="CA233" s="186">
        <f>_xll.OneStreamExcelAddIn.XFFunctions.XFGetCell("TRUE", "CONSOL", $D$3,"TOT_Entity","Aggregated","Budget_Working",[1]Setup!C14,"PERIODIC",$B233,"TOPFLOW","TOP","TOP","top1",$C233,"TOP3","Open_Acute_DIV1","TOP5","TOP6","REPORTED","TOP8")</f>
        <v>2.0791480346378099</v>
      </c>
      <c r="CB233" s="187">
        <f t="shared" si="621"/>
        <v>-2.0791480346378099</v>
      </c>
      <c r="CC233" s="40">
        <f t="shared" si="622"/>
        <v>-1</v>
      </c>
      <c r="CE233" s="183">
        <f>_xll.OneStreamExcelAddIn.XFFunctions.XFGetCell("TRUE", "CONSOL", $D$3,"TOT_Entity","USD","Actual",[1]Setup!C15,"PERIODIC",$B233,"TOPFLOW","TOP","TOP","top1",$C233,"top3","Open_Acute_DIV1","TOP5","TOP6","REPORTED","TOP8")</f>
        <v>0</v>
      </c>
      <c r="CF233" s="186">
        <f>_xll.OneStreamExcelAddIn.XFFunctions.XFGetCell("TRUE", "CONSOL", $D$3,"TOT_Entity","Aggregated","Budget_Working",[1]Setup!C15,"PERIODIC",$B233,"TOPFLOW","TOP","TOP","top1",$C233,"TOP3","Open_Acute_DIV1","TOP5","TOP6","REPORTED","TOP8")</f>
        <v>2.0967847297772502</v>
      </c>
      <c r="CG233" s="187">
        <f t="shared" si="623"/>
        <v>-2.0967847297772502</v>
      </c>
      <c r="CH233" s="40">
        <f t="shared" si="624"/>
        <v>-1</v>
      </c>
      <c r="CI233" s="181"/>
      <c r="CJ233" s="183">
        <f>_xll.OneStreamExcelAddIn.XFFunctions.XFGetCell("TRUE", "CONSOL", $D$3,"TOT_Entity","USD","Actual",[1]Setup!C4,"PERIODIC",$B233,"TOPFLOW","TOP","TOP","top1",$C233,"top3","Open_Acute_DIV1","TOP5","TOP6","REPORTED","TOP8")</f>
        <v>2.1855140042562402</v>
      </c>
      <c r="CK233" s="183">
        <f>_xll.OneStreamExcelAddIn.XFFunctions.XFGetCell("TRUE", "CONSOL", $D$3,"TOT_Entity","USD","Actual",[1]Setup!C5,"PERIODIC",$B233,"TOPFLOW","TOP","TOP","top1",$C233,"top3","Open_Acute_DIV1","TOP5","TOP6","REPORTED","TOP8")</f>
        <v>2.0683249969497801</v>
      </c>
      <c r="CL233" s="183">
        <f>_xll.OneStreamExcelAddIn.XFFunctions.XFGetCell("TRUE", "CONSOL", $D$3,"TOT_Entity","USD","Actual",[1]Setup!C6,"PERIODIC",$B233,"TOPFLOW","TOP","TOP","top1",$C233,"top3","Open_Acute_DIV1","TOP5","TOP6","REPORTED","TOP8")</f>
        <v>2.0489827795598199</v>
      </c>
      <c r="CM233" s="183">
        <f>_xll.OneStreamExcelAddIn.XFFunctions.XFGetCell("TRUE", "CONSOL", $D$3,"TOT_Entity","USD","Actual",[1]Setup!C7,"PERIODIC",$B233,"TOPFLOW","TOP","TOP","top1",$C233,"top3","Open_Acute_DIV1","TOP5","TOP6","REPORTED","TOP8")</f>
        <v>2.1580357142805302</v>
      </c>
      <c r="CN233" s="183">
        <f>_xll.OneStreamExcelAddIn.XFFunctions.XFGetCell("TRUE", "CONSOL", $D$3,"TOT_Entity","USD","Actual",[1]Setup!C8,"PERIODIC",$B233,"TOPFLOW","TOP","TOP","top1",$C233,"top3","Open_Acute_DIV1","TOP5","TOP6","REPORTED","TOP8")</f>
        <v>2.1132852232178099</v>
      </c>
      <c r="CO233" s="183">
        <f>_xll.OneStreamExcelAddIn.XFFunctions.XFGetCell("TRUE", "CONSOL", $D$3,"TOT_Entity","USD","Actual",[1]Setup!C9,"PERIODIC",$B233,"TOPFLOW","TOP","TOP","top1",$C233,"top3","Open_Acute_DIV1","TOP5","TOP6","REPORTED","TOP8")</f>
        <v>0</v>
      </c>
      <c r="CP233" s="183">
        <f>_xll.OneStreamExcelAddIn.XFFunctions.XFGetCell("TRUE", "CONSOL", $D$3,"TOT_Entity","USD","Actual",[1]Setup!C10,"PERIODIC",$B233,"TOPFLOW","TOP","TOP","top1",$C233,"top3","Open_Acute_DIV1","TOP5","TOP6","REPORTED","TOP8")</f>
        <v>0</v>
      </c>
      <c r="CQ233" s="183">
        <f>_xll.OneStreamExcelAddIn.XFFunctions.XFGetCell("TRUE", "CONSOL", $D$3,"TOT_Entity","USD","Actual",[1]Setup!C11,"PERIODIC",$B233,"TOPFLOW","TOP","TOP","top1",$C233,"top3","Open_Acute_DIV1","TOP5","TOP6","REPORTED","TOP8")</f>
        <v>0</v>
      </c>
      <c r="CR233" s="183">
        <f>_xll.OneStreamExcelAddIn.XFFunctions.XFGetCell("TRUE", "CONSOL", $D$3,"TOT_Entity","USD","Actual",[1]Setup!C12,"PERIODIC",$B233,"TOPFLOW","TOP","TOP","top1",$C233,"top3","Open_Acute_DIV1","TOP5","TOP6","REPORTED","TOP8")</f>
        <v>0</v>
      </c>
      <c r="CS233" s="183">
        <f>_xll.OneStreamExcelAddIn.XFFunctions.XFGetCell("TRUE", "CONSOL", $D$3,"TOT_Entity","USD","Actual",[1]Setup!C13,"PERIODIC",$B233,"TOPFLOW","TOP","TOP","top1",$C233,"top3","Open_Acute_DIV1","TOP5","TOP6","REPORTED","TOP8")</f>
        <v>0</v>
      </c>
      <c r="CT233" s="183">
        <f>_xll.OneStreamExcelAddIn.XFFunctions.XFGetCell("TRUE", "CONSOL", $D$3,"TOT_Entity","USD","Actual",[1]Setup!C14,"PERIODIC",$B233,"TOPFLOW","TOP","TOP","top1",$C233,"top3","Open_Acute_DIV1","TOP5","TOP6","REPORTED","TOP8")</f>
        <v>0</v>
      </c>
      <c r="CU233" s="183">
        <f>_xll.OneStreamExcelAddIn.XFFunctions.XFGetCell("TRUE", "CONSOL", $D$3,"TOT_Entity","USD","Actual",[1]Setup!C15,"PERIODIC",$B233,"TOPFLOW","TOP","TOP","top1",$C233,"top3","Open_Acute_DIV1","TOP5","TOP6","REPORTED","TOP8")</f>
        <v>0</v>
      </c>
      <c r="CV233" s="181"/>
      <c r="CW233" s="183">
        <f>_xll.OneStreamExcelAddIn.XFFunctions.XFGetCell("TRUE", "CONSOL", $D$3,"TOT_Entity","USD","Actual",[1]Setup!C17,"PERIODIC",$B233,"TOPFLOW","TOP","TOP","top1",$C233,"top3","Open_Acute_DIV1","TOP5","TOP6","REPORTED","TOP8")</f>
        <v>2.0938008017388499</v>
      </c>
      <c r="CX233" s="183">
        <f>_xll.OneStreamExcelAddIn.XFFunctions.XFGetCell("TRUE", "CONSOL", $D$3,"TOT_Entity","USD","Actual",[1]Setup!C18,"PERIODIC",$B233,"TOPFLOW","TOP","TOP","top1",$C233,"top3","Open_Acute_DIV1","TOP5","TOP6","REPORTED","TOP8")</f>
        <v>2.0574459410055801</v>
      </c>
      <c r="CY233" s="183">
        <f>_xll.OneStreamExcelAddIn.XFFunctions.XFGetCell("TRUE", "CONSOL", $D$3,"TOT_Entity","USD","Actual",[1]Setup!C19,"PERIODIC",$B233,"TOPFLOW","TOP","TOP","top1",$C233,"top3","Open_Acute_DIV1","TOP5","TOP6","REPORTED","TOP8")</f>
        <v>1.9581322736257201</v>
      </c>
      <c r="CZ233" s="183">
        <f>_xll.OneStreamExcelAddIn.XFFunctions.XFGetCell("TRUE", "CONSOL", $D$3,"TOT_Entity","USD","Actual",[1]Setup!C20,"PERIODIC",$B233,"TOPFLOW","TOP","TOP","top1",$C233,"top3","Open_Acute_DIV1","TOP5","TOP6","REPORTED","TOP8")</f>
        <v>1.98962778332136</v>
      </c>
      <c r="DA233" s="183">
        <f>_xll.OneStreamExcelAddIn.XFFunctions.XFGetCell("TRUE", "CONSOL", $D$3,"TOT_Entity","USD","Actual",[1]Setup!C21,"PERIODIC",$B233,"TOPFLOW","TOP","TOP","top1",$C233,"top3","Open_Acute_DIV1","TOP5","TOP6","REPORTED","TOP8")</f>
        <v>1.91011354963515</v>
      </c>
      <c r="DB233" s="183">
        <f>_xll.OneStreamExcelAddIn.XFFunctions.XFGetCell("TRUE", "CONSOL", $D$3,"TOT_Entity","USD","Actual",[1]Setup!C22,"PERIODIC",$B233,"TOPFLOW","TOP","TOP","top1",$C233,"top3","Open_Acute_DIV1","TOP5","TOP6","REPORTED","TOP8")</f>
        <v>2.2853868515150801</v>
      </c>
      <c r="DC233" s="183">
        <f>_xll.OneStreamExcelAddIn.XFFunctions.XFGetCell("TRUE", "CONSOL", $D$3,"TOT_Entity","USD","Actual",[1]Setup!C23,"PERIODIC",$B233,"TOPFLOW","TOP","TOP","top1",$C233,"top3","Open_Acute_DIV1","TOP5","TOP6","REPORTED","TOP8")</f>
        <v>2.1181253973248499</v>
      </c>
      <c r="DD233" s="183">
        <f>_xll.OneStreamExcelAddIn.XFFunctions.XFGetCell("TRUE", "CONSOL", $D$3,"TOT_Entity","USD","Actual",[1]Setup!C24,"PERIODIC",$B233,"TOPFLOW","TOP","TOP","top1",$C233,"top3","Open_Acute_DIV1","TOP5","TOP6","REPORTED","TOP8")</f>
        <v>2.303809034975</v>
      </c>
      <c r="DE233" s="183">
        <f>_xll.OneStreamExcelAddIn.XFFunctions.XFGetCell("TRUE", "CONSOL", $D$3,"TOT_Entity","USD","Actual",[1]Setup!C25,"PERIODIC",$B233,"TOPFLOW","TOP","TOP","top1",$C233,"top3","Open_Acute_DIV1","TOP5","TOP6","REPORTED","TOP8")</f>
        <v>2.1064096715277798</v>
      </c>
      <c r="DF233" s="183">
        <f>_xll.OneStreamExcelAddIn.XFFunctions.XFGetCell("TRUE", "CONSOL", $D$3,"TOT_Entity","USD","Actual",[1]Setup!C26,"PERIODIC",$B233,"TOPFLOW","TOP","TOP","top1",$C233,"top3","Open_Acute_DIV1","TOP5","TOP6","REPORTED","TOP8")</f>
        <v>2.0863584414504701</v>
      </c>
      <c r="DG233" s="183">
        <f>_xll.OneStreamExcelAddIn.XFFunctions.XFGetCell("TRUE", "CONSOL", $D$3,"TOT_Entity","USD","Actual",[1]Setup!C27,"PERIODIC",$B233,"TOPFLOW","TOP","TOP","top1",$C233,"top3","Open_Acute_DIV1","TOP5","TOP6","REPORTED","TOP8")</f>
        <v>1.87449287479555</v>
      </c>
      <c r="DH233" s="183">
        <f>_xll.OneStreamExcelAddIn.XFFunctions.XFGetCell("TRUE", "CONSOL", $D$3,"TOT_Entity","USD","Actual",[1]Setup!C28,"PERIODIC",$B233,"TOPFLOW","TOP","TOP","top1",$C233,"top3","Open_Acute_DIV1","TOP5","TOP6","REPORTED","TOP8")</f>
        <v>2.4881566340915202</v>
      </c>
      <c r="DI233" s="181"/>
      <c r="DJ233" s="183">
        <f>_xll.OneStreamExcelAddIn.XFFunctions.XFGetCell("TRUE", "CONSOL", $D$3,"TOT_Entity","Aggregated","Budget_Working",[1]Setup!C4,"PERIODIC",$B233,"TOPFLOW","TOP","TOP","top1",$C233,"top3","Open_Acute_DIV1","TOP5","TOP6","REPORTED","TOP8")</f>
        <v>2.06993134340212</v>
      </c>
      <c r="DK233" s="183">
        <f>_xll.OneStreamExcelAddIn.XFFunctions.XFGetCell("TRUE", "CONSOL", $D$3,"TOT_Entity","Aggregated","Budget_Working",[1]Setup!C5,"PERIODIC",$B233,"TOPFLOW","TOP","TOP","top1",$C233,"top3","Open_Acute_DIV1","TOP5","TOP6","REPORTED","TOP8")</f>
        <v>2.1089533760864101</v>
      </c>
      <c r="DL233" s="183">
        <f>_xll.OneStreamExcelAddIn.XFFunctions.XFGetCell("TRUE", "CONSOL", $D$3,"TOT_Entity","Aggregated","Budget_Working",[1]Setup!C6,"PERIODIC",$B233,"TOPFLOW","TOP","TOP","top1",$C233,"top3","Open_Acute_DIV1","TOP5","TOP6","REPORTED","TOP8")</f>
        <v>2.0504550740915599</v>
      </c>
      <c r="DM233" s="183">
        <f>_xll.OneStreamExcelAddIn.XFFunctions.XFGetCell("TRUE", "CONSOL", $D$3,"TOT_Entity","Aggregated","Budget_Working",[1]Setup!C7,"PERIODIC",$B233,"TOPFLOW","TOP","TOP","top1",$C233,"top3","Open_Acute_DIV1","TOP5","TOP6","REPORTED","TOP8")</f>
        <v>2.1821727723000199</v>
      </c>
      <c r="DN233" s="183">
        <f>_xll.OneStreamExcelAddIn.XFFunctions.XFGetCell("TRUE", "CONSOL", $D$3,"TOT_Entity","Aggregated","Budget_Working",[1]Setup!C8,"PERIODIC",$B233,"TOPFLOW","TOP","TOP","top1",$C233,"top3","Open_Acute_DIV1","TOP5","TOP6","REPORTED","TOP8")</f>
        <v>2.1732334928780901</v>
      </c>
      <c r="DO233" s="183">
        <f>_xll.OneStreamExcelAddIn.XFFunctions.XFGetCell("TRUE", "CONSOL", $D$3,"TOT_Entity","Aggregated","Budget_Working",[1]Setup!C9,"PERIODIC",$B233,"TOPFLOW","TOP","TOP","top1",$C233,"top3","Open_Acute_DIV1","TOP5","TOP6","REPORTED","TOP8")</f>
        <v>2.07292512710521</v>
      </c>
      <c r="DP233" s="183">
        <f>_xll.OneStreamExcelAddIn.XFFunctions.XFGetCell("TRUE", "CONSOL", $D$3,"TOT_Entity","Aggregated","Budget_Working",[1]Setup!C10,"PERIODIC",$B233,"TOPFLOW","TOP","TOP","top1",$C233,"top3","Open_Acute_DIV1","TOP5","TOP6","REPORTED","TOP8")</f>
        <v>1.9625171756995099</v>
      </c>
      <c r="DQ233" s="183">
        <f>_xll.OneStreamExcelAddIn.XFFunctions.XFGetCell("TRUE", "CONSOL", $D$3,"TOT_Entity","Aggregated","Budget_Working",[1]Setup!C11,"PERIODIC",$B233,"TOPFLOW","TOP","TOP","top1",$C233,"top3","Open_Acute_DIV1","TOP5","TOP6","REPORTED","TOP8")</f>
        <v>2.1690636216241401</v>
      </c>
      <c r="DR233" s="183">
        <f>_xll.OneStreamExcelAddIn.XFFunctions.XFGetCell("TRUE", "CONSOL", $D$3,"TOT_Entity","Aggregated","Budget_Working",[1]Setup!C12,"PERIODIC",$B233,"TOPFLOW","TOP","TOP","top1",$C233,"top3","Open_Acute_DIV1","TOP5","TOP6","REPORTED","TOP8")</f>
        <v>1.95832007441633</v>
      </c>
      <c r="DS233" s="183">
        <f>_xll.OneStreamExcelAddIn.XFFunctions.XFGetCell("TRUE", "CONSOL", $D$3,"TOT_Entity","Aggregated","Budget_Working",[1]Setup!C13,"PERIODIC",$B233,"TOPFLOW","TOP","TOP","top1",$C233,"top3","Open_Acute_DIV1","TOP5","TOP6","REPORTED","TOP8")</f>
        <v>2.1769567884619598</v>
      </c>
      <c r="DT233" s="183">
        <f>_xll.OneStreamExcelAddIn.XFFunctions.XFGetCell("TRUE", "CONSOL", $D$3,"TOT_Entity","Aggregated","Budget_Working",[1]Setup!C14,"PERIODIC",$B233,"TOPFLOW","TOP","TOP","top1",$C233,"top3","Open_Acute_DIV1","TOP5","TOP6","REPORTED","TOP8")</f>
        <v>2.0791480346378099</v>
      </c>
      <c r="DU233" s="183">
        <f>_xll.OneStreamExcelAddIn.XFFunctions.XFGetCell("TRUE", "CONSOL", $D$3,"TOT_Entity","Aggregated","Budget_Working",[1]Setup!C15,"PERIODIC",$B233,"TOPFLOW","TOP","TOP","top1",$C233,"top3","Open_Acute_DIV1","TOP5","TOP6","REPORTED","TOP8")</f>
        <v>2.0967847297772502</v>
      </c>
      <c r="DV233" s="181"/>
      <c r="DW233" s="183">
        <f>_xll.OneStreamExcelAddIn.XFFunctions.XFGetCell("TRUE", "CONSOL", $D$3,"TOT_Entity","USD","Budget_Final",[1]Setup!C17,"PERIODIC",$B233,"TOPFLOW","TOP","TOP","top1",$C233,"top3","Open_Acute_DIV1","TOP5","TOP6","REPORTED","TOP8")</f>
        <v>2.06676258489744</v>
      </c>
      <c r="DX233" s="183">
        <f>_xll.OneStreamExcelAddIn.XFFunctions.XFGetCell("TRUE", "CONSOL", $D$3,"TOT_Entity","USD","Budget_Final",[1]Setup!C18,"PERIODIC",$B233,"TOPFLOW","TOP","TOP","top1",$C233,"top3","Open_Acute_DIV1","TOP5","TOP6","REPORTED","TOP8")</f>
        <v>2.00217205204072</v>
      </c>
      <c r="DY233" s="183">
        <f>_xll.OneStreamExcelAddIn.XFFunctions.XFGetCell("TRUE", "CONSOL", $D$3,"TOT_Entity","USD","Budget_Final",[1]Setup!C19,"PERIODIC",$B233,"TOPFLOW","TOP","TOP","top1",$C233,"top3","Open_Acute_DIV1","TOP5","TOP6","REPORTED","TOP8")</f>
        <v>1.9859069187343701</v>
      </c>
      <c r="DZ233" s="183">
        <f>_xll.OneStreamExcelAddIn.XFFunctions.XFGetCell("TRUE", "CONSOL", $D$3,"TOT_Entity","USD","Budget_Final",[1]Setup!C20,"PERIODIC",$B233,"TOPFLOW","TOP","TOP","top1",$C233,"top3","Open_Acute_DIV1","TOP5","TOP6","REPORTED","TOP8")</f>
        <v>1.99528319941281</v>
      </c>
      <c r="EA233" s="183">
        <f>_xll.OneStreamExcelAddIn.XFFunctions.XFGetCell("TRUE", "CONSOL", $D$3,"TOT_Entity","USD","Budget_Final",[1]Setup!C21,"PERIODIC",$B233,"TOPFLOW","TOP","TOP","top1",$C233,"top3","Open_Acute_DIV1","TOP5","TOP6","REPORTED","TOP8")</f>
        <v>2.0179448733428802</v>
      </c>
      <c r="EB233" s="183">
        <f>_xll.OneStreamExcelAddIn.XFFunctions.XFGetCell("TRUE", "CONSOL", $D$3,"TOT_Entity","USD","Budget_Final",[1]Setup!C22,"PERIODIC",$B233,"TOPFLOW","TOP","TOP","top1",$C233,"top3","Open_Acute_DIV1","TOP5","TOP6","REPORTED","TOP8")</f>
        <v>1.9876343588441101</v>
      </c>
      <c r="EC233" s="183">
        <f>_xll.OneStreamExcelAddIn.XFFunctions.XFGetCell("TRUE", "CONSOL", $D$3,"TOT_Entity","USD","Budget_Final",[1]Setup!C23,"PERIODIC",$B233,"TOPFLOW","TOP","TOP","top1",$C233,"top3","Open_Acute_DIV1","TOP5","TOP6","REPORTED","TOP8")</f>
        <v>1.9595380410505201</v>
      </c>
      <c r="ED233" s="183">
        <f>_xll.OneStreamExcelAddIn.XFFunctions.XFGetCell("TRUE", "CONSOL", $D$3,"TOT_Entity","USD","Budget_Final",[1]Setup!C24,"PERIODIC",$B233,"TOPFLOW","TOP","TOP","top1",$C233,"top3","Open_Acute_DIV1","TOP5","TOP6","REPORTED","TOP8")</f>
        <v>2.0164937386564601</v>
      </c>
      <c r="EE233" s="183">
        <f>_xll.OneStreamExcelAddIn.XFFunctions.XFGetCell("TRUE", "CONSOL", $D$3,"TOT_Entity","USD","Budget_Final",[1]Setup!C25,"PERIODIC",$B233,"TOPFLOW","TOP","TOP","top1",$C233,"top3","Open_Acute_DIV1","TOP5","TOP6","REPORTED","TOP8")</f>
        <v>1.91485287049515</v>
      </c>
      <c r="EF233" s="183">
        <f>_xll.OneStreamExcelAddIn.XFFunctions.XFGetCell("TRUE", "CONSOL", $D$3,"TOT_Entity","USD","Budget_Final",[1]Setup!C26,"PERIODIC",$B233,"TOPFLOW","TOP","TOP","top1",$C233,"top3","Open_Acute_DIV1","TOP5","TOP6","REPORTED","TOP8")</f>
        <v>2.0276320664451601</v>
      </c>
      <c r="EG233" s="183">
        <f>_xll.OneStreamExcelAddIn.XFFunctions.XFGetCell("TRUE", "CONSOL", $D$3,"TOT_Entity","USD","Budget_Final",[1]Setup!C27,"PERIODIC",$B233,"TOPFLOW","TOP","TOP","top1",$C233,"top3","Open_Acute_DIV1","TOP5","TOP6","REPORTED","TOP8")</f>
        <v>2.0999134288954799</v>
      </c>
      <c r="EH233" s="183">
        <f>_xll.OneStreamExcelAddIn.XFFunctions.XFGetCell("TRUE", "CONSOL", $D$3,"TOT_Entity","USD","Budget_Final",[1]Setup!C28,"PERIODIC",$B233,"TOPFLOW","TOP","TOP","top1",$C233,"top3","Open_Acute_DIV1","TOP5","TOP6","REPORTED","TOP8")</f>
        <v>2.00309111208048</v>
      </c>
    </row>
    <row r="234" spans="2:138" x14ac:dyDescent="0.25">
      <c r="B234" s="51">
        <v>92103</v>
      </c>
      <c r="C234" s="51" t="s">
        <v>263</v>
      </c>
      <c r="D234" s="181" t="s">
        <v>269</v>
      </c>
      <c r="E234" s="138">
        <f>_xll.OneStreamExcelAddIn.XFFunctions.XFGetCell("TRUE", "CONSOL", $D$3,"TOT_Entity","USD","Actual",$E$3,"PERIODIC",$B234,"TOPFLOW","TOP","TOP","top1",$C234,"top3","Open_Acute_DIV1","TOP5","TOP6","REPORTED","TOP8")</f>
        <v>2.23791208790671</v>
      </c>
      <c r="F234" s="138">
        <f>_xll.OneStreamExcelAddIn.XFFunctions.XFGetCell("TRUE", "CONSOL", $D$3,"TOT_Entity","Aggregated","Budget_Working",$E$3,"PERIODIC",$B234,"TOPFLOW","TOP","TOP","top1",$C234,"TOP3","Open_Acute_DIV1","TOP5","TOP6","REPORTED","TOP8")</f>
        <v>2.2580704771798801</v>
      </c>
      <c r="G234" s="138">
        <f t="shared" si="625"/>
        <v>2.0158389273170041E-2</v>
      </c>
      <c r="H234" s="55">
        <f t="shared" si="626"/>
        <v>8.9272631110903118E-3</v>
      </c>
      <c r="I234" s="185"/>
      <c r="J234" s="7">
        <f>_xll.OneStreamExcelAddIn.XFFunctions.XFGetCell("TRUE", "CONSOL", $D$3,"TOT_Entity","USD","Actual",$E$3,"YTD",$B234,"TOPFLOW","TOP","TOP","top1",$C234,"top3","Open_Acute_DIV1","TOP5","TOP6","REPORTED","TOP8")</f>
        <v>2.2581557369023901</v>
      </c>
      <c r="K234" s="7">
        <f>_xll.OneStreamExcelAddIn.XFFunctions.XFGetCell("TRUE", "CONSOL", $D$3,"TOT_Entity","Aggregated","Budget_Working",$E$3,"YTD",$B234,"TOPFLOW","TOP","TOP","top1",$C234,"top3","Open_Acute_DIV1","TOP5","TOP6","REPORTED","TOP8")</f>
        <v>2.2234252204254799</v>
      </c>
      <c r="L234" s="7">
        <f t="shared" si="595"/>
        <v>-3.4730516476910278E-2</v>
      </c>
      <c r="M234" s="40">
        <f t="shared" si="596"/>
        <v>-1.5620276390615091E-2</v>
      </c>
      <c r="N234" s="185"/>
      <c r="O234" s="7">
        <f>_xll.OneStreamExcelAddIn.XFFunctions.XFGetCell("TRUE", "CONSOL", $D$3,"TOT_Entity","USD","Actual",$F$3,"YTD",$B234,"TOPFLOW","TOP","TOP","top1",$C234,"top3","Open_Acute_DIV1","TOP5","TOP6","REPORTED","TOP8")</f>
        <v>2.1155963683488501</v>
      </c>
      <c r="P234" s="7">
        <f t="shared" si="597"/>
        <v>-0.14255936855354001</v>
      </c>
      <c r="Q234" s="40">
        <f t="shared" si="598"/>
        <v>-6.7384956169499702E-2</v>
      </c>
      <c r="R234" s="185"/>
      <c r="S234" s="7">
        <f>_xll.OneStreamExcelAddIn.XFFunctions.XFGetCell("TRUE", "CONSOL", $D$3,"TOT_Entity","USD","MIDFCST",$E$3,"MTD",$B234,"TOPFLOW","TOP","TOP","top1",$C234,"top3","Open_Acute_DIV1","TOP5","TOP6","REPORTED","TOP8")</f>
        <v>0</v>
      </c>
      <c r="T234" s="7">
        <f t="shared" si="599"/>
        <v>-2.23791208790671</v>
      </c>
      <c r="U234" s="40">
        <f t="shared" si="600"/>
        <v>0</v>
      </c>
      <c r="V234" s="185"/>
      <c r="W234" s="42"/>
      <c r="X234" s="43"/>
      <c r="Y234" s="42"/>
      <c r="Z234" s="44"/>
      <c r="AB234" s="183">
        <f>_xll.OneStreamExcelAddIn.XFFunctions.XFGetCell("TRUE", "CONSOL", $D$3,"TOT_Entity","USD","Actual",[1]Setup!C4,"PERIODIC",$B234,"TOPFLOW","TOP","TOP","top1",$C234,"top3","Open_Acute_DIV1","TOP5","TOP6","REPORTED","TOP8")</f>
        <v>2.4187604221292598</v>
      </c>
      <c r="AC234" s="186">
        <f>_xll.OneStreamExcelAddIn.XFFunctions.XFGetCell("TRUE", "CONSOL", $D$3,"TOT_Entity","Aggregated","Budget_Working",[1]Setup!C4,"PERIODIC",$B234,"TOPFLOW","TOP","TOP","top1",$C234,"TOP3","Open_Acute_DIV1","TOP5","TOP6","REPORTED","TOP8")</f>
        <v>2.2877561162207201</v>
      </c>
      <c r="AD234" s="187">
        <f t="shared" si="601"/>
        <v>-0.13100430590853973</v>
      </c>
      <c r="AE234" s="40">
        <f t="shared" si="602"/>
        <v>-5.7263230542665321E-2</v>
      </c>
      <c r="AG234" s="183">
        <f>_xll.OneStreamExcelAddIn.XFFunctions.XFGetCell("TRUE", "CONSOL", $D$3,"TOT_Entity","USD","Actual",[1]Setup!C5,"PERIODIC",$B234,"TOPFLOW","TOP","TOP","top1",$C234,"top3","Open_Acute_DIV1","TOP5","TOP6","REPORTED","TOP8")</f>
        <v>2.2765260521292499</v>
      </c>
      <c r="AH234" s="186">
        <f>_xll.OneStreamExcelAddIn.XFFunctions.XFGetCell("TRUE", "CONSOL", $D$3,"TOT_Entity","Aggregated","Budget_Working",[1]Setup!C5,"PERIODIC",$B234,"TOPFLOW","TOP","TOP","top1",$C234,"TOP3","Open_Acute_DIV1","TOP5","TOP6","REPORTED","TOP8")</f>
        <v>2.2144605309473002</v>
      </c>
      <c r="AI234" s="187">
        <f t="shared" si="603"/>
        <v>-6.2065521181949634E-2</v>
      </c>
      <c r="AJ234" s="40">
        <f t="shared" si="604"/>
        <v>-2.8027377464885001E-2</v>
      </c>
      <c r="AL234" s="183">
        <f>_xll.OneStreamExcelAddIn.XFFunctions.XFGetCell("TRUE", "CONSOL", $D$3,"TOT_Entity","USD","Actual",[1]Setup!C6,"PERIODIC",$B234,"TOPFLOW","TOP","TOP","top1",$C234,"top3","Open_Acute_DIV1","TOP5","TOP6","REPORTED","TOP8")</f>
        <v>2.11767631911618</v>
      </c>
      <c r="AM234" s="186">
        <f>_xll.OneStreamExcelAddIn.XFFunctions.XFGetCell("TRUE", "CONSOL", $D$3,"TOT_Entity","Aggregated","Budget_Working",[1]Setup!C6,"PERIODIC",$B234,"TOPFLOW","TOP","TOP","top1",$C234,"TOP3","Open_Acute_DIV1","TOP5","TOP6","REPORTED","TOP8")</f>
        <v>2.1353189838689102</v>
      </c>
      <c r="AN234" s="187">
        <f t="shared" si="605"/>
        <v>-1.7642664752730131E-2</v>
      </c>
      <c r="AO234" s="40">
        <f t="shared" si="606"/>
        <v>-8.262308763238746E-3</v>
      </c>
      <c r="AQ234" s="183">
        <f>_xll.OneStreamExcelAddIn.XFFunctions.XFGetCell("TRUE", "CONSOL", $D$3,"TOT_Entity","USD","Actual",[1]Setup!C7,"PERIODIC",$B234,"TOPFLOW","TOP","TOP","top1",$C234,"top3","Open_Acute_DIV1","TOP5","TOP6","REPORTED","TOP8")</f>
        <v>2.23791208790671</v>
      </c>
      <c r="AR234" s="186">
        <f>_xll.OneStreamExcelAddIn.XFFunctions.XFGetCell("TRUE", "CONSOL", $D$3,"TOT_Entity","Aggregated","Budget_Working",[1]Setup!C7,"PERIODIC",$B234,"TOPFLOW","TOP","TOP","top1",$C234,"TOP3","Open_Acute_DIV1","TOP5","TOP6","REPORTED","TOP8")</f>
        <v>2.2580704771798801</v>
      </c>
      <c r="AS234" s="187">
        <f t="shared" si="607"/>
        <v>-2.0158389273170041E-2</v>
      </c>
      <c r="AT234" s="40">
        <f t="shared" si="608"/>
        <v>-8.9272631110902667E-3</v>
      </c>
      <c r="AV234" s="183">
        <f>_xll.OneStreamExcelAddIn.XFFunctions.XFGetCell("TRUE", "CONSOL", $D$3,"TOT_Entity","USD","Actual",[1]Setup!C8,"PERIODIC",$B234,"TOPFLOW","TOP","TOP","top1",$C234,"top3","Open_Acute_DIV1","TOP5","TOP6","REPORTED","TOP8")</f>
        <v>2.2581557369023901</v>
      </c>
      <c r="AW234" s="186">
        <f>_xll.OneStreamExcelAddIn.XFFunctions.XFGetCell("TRUE", "CONSOL", $D$3,"TOT_Entity","Aggregated","Budget_Working",[1]Setup!C8,"PERIODIC",$B234,"TOPFLOW","TOP","TOP","top1",$C234,"TOP3","Open_Acute_DIV1","TOP5","TOP6","REPORTED","TOP8")</f>
        <v>2.3596161332878398</v>
      </c>
      <c r="AX234" s="187">
        <f t="shared" si="609"/>
        <v>-0.10146039638544968</v>
      </c>
      <c r="AY234" s="40">
        <f t="shared" si="610"/>
        <v>-4.29986873517757E-2</v>
      </c>
      <c r="BA234" s="183">
        <f>_xll.OneStreamExcelAddIn.XFFunctions.XFGetCell("TRUE", "CONSOL", $D$3,"TOT_Entity","USD","Actual",[1]Setup!C9,"PERIODIC",$B234,"TOPFLOW","TOP","TOP","top1",$C234,"top3","Open_Acute_DIV1","TOP5","TOP6","REPORTED","TOP8")</f>
        <v>0</v>
      </c>
      <c r="BB234" s="186">
        <f>_xll.OneStreamExcelAddIn.XFFunctions.XFGetCell("TRUE", "CONSOL", $D$3,"TOT_Entity","Aggregated","Budget_Working",[1]Setup!C9,"PERIODIC",$B234,"TOPFLOW","TOP","TOP","top1",$C234,"TOP3","Open_Acute_DIV1","TOP5","TOP6","REPORTED","TOP8")</f>
        <v>2.1922271293310001</v>
      </c>
      <c r="BC234" s="187">
        <f t="shared" si="611"/>
        <v>-2.1922271293310001</v>
      </c>
      <c r="BD234" s="40">
        <f t="shared" si="612"/>
        <v>-1</v>
      </c>
      <c r="BF234" s="183">
        <f>_xll.OneStreamExcelAddIn.XFFunctions.XFGetCell("TRUE", "CONSOL", $D$3,"TOT_Entity","USD","Actual",[1]Setup!C10,"PERIODIC",$B234,"TOPFLOW","TOP","TOP","top1",$C234,"top3","Open_Acute_DIV1","TOP5","TOP6","REPORTED","TOP8")</f>
        <v>0</v>
      </c>
      <c r="BG234" s="186">
        <f>_xll.OneStreamExcelAddIn.XFFunctions.XFGetCell("TRUE", "CONSOL", $D$3,"TOT_Entity","Aggregated","Budget_Working",[1]Setup!C10,"PERIODIC",$B234,"TOPFLOW","TOP","TOP","top1",$C234,"TOP3","Open_Acute_DIV1","TOP5","TOP6","REPORTED","TOP8")</f>
        <v>2.2028563431083001</v>
      </c>
      <c r="BH234" s="187">
        <f t="shared" si="613"/>
        <v>-2.2028563431083001</v>
      </c>
      <c r="BI234" s="40">
        <f t="shared" si="614"/>
        <v>-1</v>
      </c>
      <c r="BK234" s="183">
        <f>_xll.OneStreamExcelAddIn.XFFunctions.XFGetCell("TRUE", "CONSOL", $D$3,"TOT_Entity","USD","Actual",[1]Setup!C11,"PERIODIC",$B234,"TOPFLOW","TOP","TOP","top1",$C234,"top3","Open_Acute_DIV1","TOP5","TOP6","REPORTED","TOP8")</f>
        <v>0</v>
      </c>
      <c r="BL234" s="186">
        <f>_xll.OneStreamExcelAddIn.XFFunctions.XFGetCell("TRUE", "CONSOL", $D$3,"TOT_Entity","Aggregated","Budget_Working",[1]Setup!C11,"PERIODIC",$B234,"TOPFLOW","TOP","TOP","top1",$C234,"TOP3","Open_Acute_DIV1","TOP5","TOP6","REPORTED","TOP8")</f>
        <v>2.3479077028811002</v>
      </c>
      <c r="BM234" s="187">
        <f t="shared" si="615"/>
        <v>-2.3479077028811002</v>
      </c>
      <c r="BN234" s="40">
        <f t="shared" si="616"/>
        <v>-1</v>
      </c>
      <c r="BP234" s="183">
        <f>_xll.OneStreamExcelAddIn.XFFunctions.XFGetCell("TRUE", "CONSOL", $D$3,"TOT_Entity","USD","Actual",[1]Setup!C12,"PERIODIC",$B234,"TOPFLOW","TOP","TOP","top1",$C234,"top3","Open_Acute_DIV1","TOP5","TOP6","REPORTED","TOP8")</f>
        <v>0</v>
      </c>
      <c r="BQ234" s="186">
        <f>_xll.OneStreamExcelAddIn.XFFunctions.XFGetCell("TRUE", "CONSOL", $D$3,"TOT_Entity","Aggregated","Budget_Working",[1]Setup!C12,"PERIODIC",$B234,"TOPFLOW","TOP","TOP","top1",$C234,"TOP3","Open_Acute_DIV1","TOP5","TOP6","REPORTED","TOP8")</f>
        <v>2.1730328765441498</v>
      </c>
      <c r="BR234" s="187">
        <f t="shared" si="617"/>
        <v>-2.1730328765441498</v>
      </c>
      <c r="BS234" s="40">
        <f t="shared" si="618"/>
        <v>-1</v>
      </c>
      <c r="BU234" s="183">
        <f>_xll.OneStreamExcelAddIn.XFFunctions.XFGetCell("TRUE", "CONSOL", $D$3,"TOT_Entity","USD","Actual",[1]Setup!C13,"PERIODIC",$B234,"TOPFLOW","TOP","TOP","top1",$C234,"top3","Open_Acute_DIV1","TOP5","TOP6","REPORTED","TOP8")</f>
        <v>0</v>
      </c>
      <c r="BV234" s="186">
        <f>_xll.OneStreamExcelAddIn.XFFunctions.XFGetCell("TRUE", "CONSOL", $D$3,"TOT_Entity","Aggregated","Budget_Working",[1]Setup!C13,"PERIODIC",$B234,"TOPFLOW","TOP","TOP","top1",$C234,"TOP3","Open_Acute_DIV1","TOP5","TOP6","REPORTED","TOP8")</f>
        <v>2.2670563311535199</v>
      </c>
      <c r="BW234" s="187">
        <f t="shared" si="619"/>
        <v>-2.2670563311535199</v>
      </c>
      <c r="BX234" s="40">
        <f t="shared" si="620"/>
        <v>-1</v>
      </c>
      <c r="BZ234" s="183">
        <f>_xll.OneStreamExcelAddIn.XFFunctions.XFGetCell("TRUE", "CONSOL", $D$3,"TOT_Entity","USD","Actual",[1]Setup!C14,"PERIODIC",$B234,"TOPFLOW","TOP","TOP","top1",$C234,"top3","Open_Acute_DIV1","TOP5","TOP6","REPORTED","TOP8")</f>
        <v>0</v>
      </c>
      <c r="CA234" s="186">
        <f>_xll.OneStreamExcelAddIn.XFFunctions.XFGetCell("TRUE", "CONSOL", $D$3,"TOT_Entity","Aggregated","Budget_Working",[1]Setup!C14,"PERIODIC",$B234,"TOPFLOW","TOP","TOP","top1",$C234,"TOP3","Open_Acute_DIV1","TOP5","TOP6","REPORTED","TOP8")</f>
        <v>2.31408098787051</v>
      </c>
      <c r="CB234" s="187">
        <f t="shared" si="621"/>
        <v>-2.31408098787051</v>
      </c>
      <c r="CC234" s="40">
        <f t="shared" si="622"/>
        <v>-1</v>
      </c>
      <c r="CE234" s="183">
        <f>_xll.OneStreamExcelAddIn.XFFunctions.XFGetCell("TRUE", "CONSOL", $D$3,"TOT_Entity","USD","Actual",[1]Setup!C15,"PERIODIC",$B234,"TOPFLOW","TOP","TOP","top1",$C234,"top3","Open_Acute_DIV1","TOP5","TOP6","REPORTED","TOP8")</f>
        <v>0</v>
      </c>
      <c r="CF234" s="186">
        <f>_xll.OneStreamExcelAddIn.XFFunctions.XFGetCell("TRUE", "CONSOL", $D$3,"TOT_Entity","Aggregated","Budget_Working",[1]Setup!C15,"PERIODIC",$B234,"TOPFLOW","TOP","TOP","top1",$C234,"TOP3","Open_Acute_DIV1","TOP5","TOP6","REPORTED","TOP8")</f>
        <v>2.3174035013096601</v>
      </c>
      <c r="CG234" s="187">
        <f t="shared" si="623"/>
        <v>-2.3174035013096601</v>
      </c>
      <c r="CH234" s="40">
        <f t="shared" si="624"/>
        <v>-1</v>
      </c>
      <c r="CI234" s="181"/>
      <c r="CJ234" s="183">
        <f>_xll.OneStreamExcelAddIn.XFFunctions.XFGetCell("TRUE", "CONSOL", $D$3,"TOT_Entity","USD","Actual",[1]Setup!C4,"PERIODIC",$B234,"TOPFLOW","TOP","TOP","top1",$C234,"top3","Open_Acute_DIV1","TOP5","TOP6","REPORTED","TOP8")</f>
        <v>2.4187604221292598</v>
      </c>
      <c r="CK234" s="183">
        <f>_xll.OneStreamExcelAddIn.XFFunctions.XFGetCell("TRUE", "CONSOL", $D$3,"TOT_Entity","USD","Actual",[1]Setup!C5,"PERIODIC",$B234,"TOPFLOW","TOP","TOP","top1",$C234,"top3","Open_Acute_DIV1","TOP5","TOP6","REPORTED","TOP8")</f>
        <v>2.2765260521292499</v>
      </c>
      <c r="CL234" s="183">
        <f>_xll.OneStreamExcelAddIn.XFFunctions.XFGetCell("TRUE", "CONSOL", $D$3,"TOT_Entity","USD","Actual",[1]Setup!C6,"PERIODIC",$B234,"TOPFLOW","TOP","TOP","top1",$C234,"top3","Open_Acute_DIV1","TOP5","TOP6","REPORTED","TOP8")</f>
        <v>2.11767631911618</v>
      </c>
      <c r="CM234" s="183">
        <f>_xll.OneStreamExcelAddIn.XFFunctions.XFGetCell("TRUE", "CONSOL", $D$3,"TOT_Entity","USD","Actual",[1]Setup!C7,"PERIODIC",$B234,"TOPFLOW","TOP","TOP","top1",$C234,"top3","Open_Acute_DIV1","TOP5","TOP6","REPORTED","TOP8")</f>
        <v>2.23791208790671</v>
      </c>
      <c r="CN234" s="183">
        <f>_xll.OneStreamExcelAddIn.XFFunctions.XFGetCell("TRUE", "CONSOL", $D$3,"TOT_Entity","USD","Actual",[1]Setup!C8,"PERIODIC",$B234,"TOPFLOW","TOP","TOP","top1",$C234,"top3","Open_Acute_DIV1","TOP5","TOP6","REPORTED","TOP8")</f>
        <v>2.2581557369023901</v>
      </c>
      <c r="CO234" s="183">
        <f>_xll.OneStreamExcelAddIn.XFFunctions.XFGetCell("TRUE", "CONSOL", $D$3,"TOT_Entity","USD","Actual",[1]Setup!C9,"PERIODIC",$B234,"TOPFLOW","TOP","TOP","top1",$C234,"top3","Open_Acute_DIV1","TOP5","TOP6","REPORTED","TOP8")</f>
        <v>0</v>
      </c>
      <c r="CP234" s="183">
        <f>_xll.OneStreamExcelAddIn.XFFunctions.XFGetCell("TRUE", "CONSOL", $D$3,"TOT_Entity","USD","Actual",[1]Setup!C10,"PERIODIC",$B234,"TOPFLOW","TOP","TOP","top1",$C234,"top3","Open_Acute_DIV1","TOP5","TOP6","REPORTED","TOP8")</f>
        <v>0</v>
      </c>
      <c r="CQ234" s="183">
        <f>_xll.OneStreamExcelAddIn.XFFunctions.XFGetCell("TRUE", "CONSOL", $D$3,"TOT_Entity","USD","Actual",[1]Setup!C11,"PERIODIC",$B234,"TOPFLOW","TOP","TOP","top1",$C234,"top3","Open_Acute_DIV1","TOP5","TOP6","REPORTED","TOP8")</f>
        <v>0</v>
      </c>
      <c r="CR234" s="183">
        <f>_xll.OneStreamExcelAddIn.XFFunctions.XFGetCell("TRUE", "CONSOL", $D$3,"TOT_Entity","USD","Actual",[1]Setup!C12,"PERIODIC",$B234,"TOPFLOW","TOP","TOP","top1",$C234,"top3","Open_Acute_DIV1","TOP5","TOP6","REPORTED","TOP8")</f>
        <v>0</v>
      </c>
      <c r="CS234" s="183">
        <f>_xll.OneStreamExcelAddIn.XFFunctions.XFGetCell("TRUE", "CONSOL", $D$3,"TOT_Entity","USD","Actual",[1]Setup!C13,"PERIODIC",$B234,"TOPFLOW","TOP","TOP","top1",$C234,"top3","Open_Acute_DIV1","TOP5","TOP6","REPORTED","TOP8")</f>
        <v>0</v>
      </c>
      <c r="CT234" s="183">
        <f>_xll.OneStreamExcelAddIn.XFFunctions.XFGetCell("TRUE", "CONSOL", $D$3,"TOT_Entity","USD","Actual",[1]Setup!C14,"PERIODIC",$B234,"TOPFLOW","TOP","TOP","top1",$C234,"top3","Open_Acute_DIV1","TOP5","TOP6","REPORTED","TOP8")</f>
        <v>0</v>
      </c>
      <c r="CU234" s="183">
        <f>_xll.OneStreamExcelAddIn.XFFunctions.XFGetCell("TRUE", "CONSOL", $D$3,"TOT_Entity","USD","Actual",[1]Setup!C15,"PERIODIC",$B234,"TOPFLOW","TOP","TOP","top1",$C234,"top3","Open_Acute_DIV1","TOP5","TOP6","REPORTED","TOP8")</f>
        <v>0</v>
      </c>
      <c r="CV234" s="181"/>
      <c r="CW234" s="183">
        <f>_xll.OneStreamExcelAddIn.XFFunctions.XFGetCell("TRUE", "CONSOL", $D$3,"TOT_Entity","USD","Actual",[1]Setup!C17,"PERIODIC",$B234,"TOPFLOW","TOP","TOP","top1",$C234,"top3","Open_Acute_DIV1","TOP5","TOP6","REPORTED","TOP8")</f>
        <v>2.2747319823093699</v>
      </c>
      <c r="CX234" s="183">
        <f>_xll.OneStreamExcelAddIn.XFFunctions.XFGetCell("TRUE", "CONSOL", $D$3,"TOT_Entity","USD","Actual",[1]Setup!C18,"PERIODIC",$B234,"TOPFLOW","TOP","TOP","top1",$C234,"top3","Open_Acute_DIV1","TOP5","TOP6","REPORTED","TOP8")</f>
        <v>2.1450139476549102</v>
      </c>
      <c r="CY234" s="183">
        <f>_xll.OneStreamExcelAddIn.XFFunctions.XFGetCell("TRUE", "CONSOL", $D$3,"TOT_Entity","USD","Actual",[1]Setup!C19,"PERIODIC",$B234,"TOPFLOW","TOP","TOP","top1",$C234,"top3","Open_Acute_DIV1","TOP5","TOP6","REPORTED","TOP8")</f>
        <v>2.0200461527495701</v>
      </c>
      <c r="CZ234" s="183">
        <f>_xll.OneStreamExcelAddIn.XFFunctions.XFGetCell("TRUE", "CONSOL", $D$3,"TOT_Entity","USD","Actual",[1]Setup!C20,"PERIODIC",$B234,"TOPFLOW","TOP","TOP","top1",$C234,"top3","Open_Acute_DIV1","TOP5","TOP6","REPORTED","TOP8")</f>
        <v>2.0417697528152998</v>
      </c>
      <c r="DA234" s="183">
        <f>_xll.OneStreamExcelAddIn.XFFunctions.XFGetCell("TRUE", "CONSOL", $D$3,"TOT_Entity","USD","Actual",[1]Setup!C21,"PERIODIC",$B234,"TOPFLOW","TOP","TOP","top1",$C234,"top3","Open_Acute_DIV1","TOP5","TOP6","REPORTED","TOP8")</f>
        <v>2.13188396444012</v>
      </c>
      <c r="DB234" s="183">
        <f>_xll.OneStreamExcelAddIn.XFFunctions.XFGetCell("TRUE", "CONSOL", $D$3,"TOT_Entity","USD","Actual",[1]Setup!C22,"PERIODIC",$B234,"TOPFLOW","TOP","TOP","top1",$C234,"top3","Open_Acute_DIV1","TOP5","TOP6","REPORTED","TOP8")</f>
        <v>2.2906417710141702</v>
      </c>
      <c r="DC234" s="183">
        <f>_xll.OneStreamExcelAddIn.XFFunctions.XFGetCell("TRUE", "CONSOL", $D$3,"TOT_Entity","USD","Actual",[1]Setup!C23,"PERIODIC",$B234,"TOPFLOW","TOP","TOP","top1",$C234,"top3","Open_Acute_DIV1","TOP5","TOP6","REPORTED","TOP8")</f>
        <v>2.4025492689071299</v>
      </c>
      <c r="DD234" s="183">
        <f>_xll.OneStreamExcelAddIn.XFFunctions.XFGetCell("TRUE", "CONSOL", $D$3,"TOT_Entity","USD","Actual",[1]Setup!C24,"PERIODIC",$B234,"TOPFLOW","TOP","TOP","top1",$C234,"top3","Open_Acute_DIV1","TOP5","TOP6","REPORTED","TOP8")</f>
        <v>2.4472663465031701</v>
      </c>
      <c r="DE234" s="183">
        <f>_xll.OneStreamExcelAddIn.XFFunctions.XFGetCell("TRUE", "CONSOL", $D$3,"TOT_Entity","USD","Actual",[1]Setup!C25,"PERIODIC",$B234,"TOPFLOW","TOP","TOP","top1",$C234,"top3","Open_Acute_DIV1","TOP5","TOP6","REPORTED","TOP8")</f>
        <v>2.3333818781527298</v>
      </c>
      <c r="DF234" s="183">
        <f>_xll.OneStreamExcelAddIn.XFFunctions.XFGetCell("TRUE", "CONSOL", $D$3,"TOT_Entity","USD","Actual",[1]Setup!C26,"PERIODIC",$B234,"TOPFLOW","TOP","TOP","top1",$C234,"top3","Open_Acute_DIV1","TOP5","TOP6","REPORTED","TOP8")</f>
        <v>2.1912490420897002</v>
      </c>
      <c r="DG234" s="183">
        <f>_xll.OneStreamExcelAddIn.XFFunctions.XFGetCell("TRUE", "CONSOL", $D$3,"TOT_Entity","USD","Actual",[1]Setup!C27,"PERIODIC",$B234,"TOPFLOW","TOP","TOP","top1",$C234,"top3","Open_Acute_DIV1","TOP5","TOP6","REPORTED","TOP8")</f>
        <v>2.1842545804804301</v>
      </c>
      <c r="DH234" s="183">
        <f>_xll.OneStreamExcelAddIn.XFFunctions.XFGetCell("TRUE", "CONSOL", $D$3,"TOT_Entity","USD","Actual",[1]Setup!C28,"PERIODIC",$B234,"TOPFLOW","TOP","TOP","top1",$C234,"top3","Open_Acute_DIV1","TOP5","TOP6","REPORTED","TOP8")</f>
        <v>2.8100551546680101</v>
      </c>
      <c r="DI234" s="181"/>
      <c r="DJ234" s="183">
        <f>_xll.OneStreamExcelAddIn.XFFunctions.XFGetCell("TRUE", "CONSOL", $D$3,"TOT_Entity","Aggregated","Budget_Working",[1]Setup!C4,"PERIODIC",$B234,"TOPFLOW","TOP","TOP","top1",$C234,"top3","Open_Acute_DIV1","TOP5","TOP6","REPORTED","TOP8")</f>
        <v>2.2877561162207201</v>
      </c>
      <c r="DK234" s="183">
        <f>_xll.OneStreamExcelAddIn.XFFunctions.XFGetCell("TRUE", "CONSOL", $D$3,"TOT_Entity","Aggregated","Budget_Working",[1]Setup!C5,"PERIODIC",$B234,"TOPFLOW","TOP","TOP","top1",$C234,"top3","Open_Acute_DIV1","TOP5","TOP6","REPORTED","TOP8")</f>
        <v>2.2144605309473002</v>
      </c>
      <c r="DL234" s="183">
        <f>_xll.OneStreamExcelAddIn.XFFunctions.XFGetCell("TRUE", "CONSOL", $D$3,"TOT_Entity","Aggregated","Budget_Working",[1]Setup!C6,"PERIODIC",$B234,"TOPFLOW","TOP","TOP","top1",$C234,"top3","Open_Acute_DIV1","TOP5","TOP6","REPORTED","TOP8")</f>
        <v>2.1353189838689102</v>
      </c>
      <c r="DM234" s="183">
        <f>_xll.OneStreamExcelAddIn.XFFunctions.XFGetCell("TRUE", "CONSOL", $D$3,"TOT_Entity","Aggregated","Budget_Working",[1]Setup!C7,"PERIODIC",$B234,"TOPFLOW","TOP","TOP","top1",$C234,"top3","Open_Acute_DIV1","TOP5","TOP6","REPORTED","TOP8")</f>
        <v>2.2580704771798801</v>
      </c>
      <c r="DN234" s="183">
        <f>_xll.OneStreamExcelAddIn.XFFunctions.XFGetCell("TRUE", "CONSOL", $D$3,"TOT_Entity","Aggregated","Budget_Working",[1]Setup!C8,"PERIODIC",$B234,"TOPFLOW","TOP","TOP","top1",$C234,"top3","Open_Acute_DIV1","TOP5","TOP6","REPORTED","TOP8")</f>
        <v>2.3596161332878398</v>
      </c>
      <c r="DO234" s="183">
        <f>_xll.OneStreamExcelAddIn.XFFunctions.XFGetCell("TRUE", "CONSOL", $D$3,"TOT_Entity","Aggregated","Budget_Working",[1]Setup!C9,"PERIODIC",$B234,"TOPFLOW","TOP","TOP","top1",$C234,"top3","Open_Acute_DIV1","TOP5","TOP6","REPORTED","TOP8")</f>
        <v>2.1922271293310001</v>
      </c>
      <c r="DP234" s="183">
        <f>_xll.OneStreamExcelAddIn.XFFunctions.XFGetCell("TRUE", "CONSOL", $D$3,"TOT_Entity","Aggregated","Budget_Working",[1]Setup!C10,"PERIODIC",$B234,"TOPFLOW","TOP","TOP","top1",$C234,"top3","Open_Acute_DIV1","TOP5","TOP6","REPORTED","TOP8")</f>
        <v>2.2028563431083001</v>
      </c>
      <c r="DQ234" s="183">
        <f>_xll.OneStreamExcelAddIn.XFFunctions.XFGetCell("TRUE", "CONSOL", $D$3,"TOT_Entity","Aggregated","Budget_Working",[1]Setup!C11,"PERIODIC",$B234,"TOPFLOW","TOP","TOP","top1",$C234,"top3","Open_Acute_DIV1","TOP5","TOP6","REPORTED","TOP8")</f>
        <v>2.3479077028811002</v>
      </c>
      <c r="DR234" s="183">
        <f>_xll.OneStreamExcelAddIn.XFFunctions.XFGetCell("TRUE", "CONSOL", $D$3,"TOT_Entity","Aggregated","Budget_Working",[1]Setup!C12,"PERIODIC",$B234,"TOPFLOW","TOP","TOP","top1",$C234,"top3","Open_Acute_DIV1","TOP5","TOP6","REPORTED","TOP8")</f>
        <v>2.1730328765441498</v>
      </c>
      <c r="DS234" s="183">
        <f>_xll.OneStreamExcelAddIn.XFFunctions.XFGetCell("TRUE", "CONSOL", $D$3,"TOT_Entity","Aggregated","Budget_Working",[1]Setup!C13,"PERIODIC",$B234,"TOPFLOW","TOP","TOP","top1",$C234,"top3","Open_Acute_DIV1","TOP5","TOP6","REPORTED","TOP8")</f>
        <v>2.2670563311535199</v>
      </c>
      <c r="DT234" s="183">
        <f>_xll.OneStreamExcelAddIn.XFFunctions.XFGetCell("TRUE", "CONSOL", $D$3,"TOT_Entity","Aggregated","Budget_Working",[1]Setup!C14,"PERIODIC",$B234,"TOPFLOW","TOP","TOP","top1",$C234,"top3","Open_Acute_DIV1","TOP5","TOP6","REPORTED","TOP8")</f>
        <v>2.31408098787051</v>
      </c>
      <c r="DU234" s="183">
        <f>_xll.OneStreamExcelAddIn.XFFunctions.XFGetCell("TRUE", "CONSOL", $D$3,"TOT_Entity","Aggregated","Budget_Working",[1]Setup!C15,"PERIODIC",$B234,"TOPFLOW","TOP","TOP","top1",$C234,"top3","Open_Acute_DIV1","TOP5","TOP6","REPORTED","TOP8")</f>
        <v>2.3174035013096601</v>
      </c>
      <c r="DV234" s="181"/>
      <c r="DW234" s="183">
        <f>_xll.OneStreamExcelAddIn.XFFunctions.XFGetCell("TRUE", "CONSOL", $D$3,"TOT_Entity","USD","Budget_Final",[1]Setup!C17,"PERIODIC",$B234,"TOPFLOW","TOP","TOP","top1",$C234,"top3","Open_Acute_DIV1","TOP5","TOP6","REPORTED","TOP8")</f>
        <v>2.2313009822104402</v>
      </c>
      <c r="DX234" s="183">
        <f>_xll.OneStreamExcelAddIn.XFFunctions.XFGetCell("TRUE", "CONSOL", $D$3,"TOT_Entity","USD","Budget_Final",[1]Setup!C18,"PERIODIC",$B234,"TOPFLOW","TOP","TOP","top1",$C234,"top3","Open_Acute_DIV1","TOP5","TOP6","REPORTED","TOP8")</f>
        <v>2.0857794158722101</v>
      </c>
      <c r="DY234" s="183">
        <f>_xll.OneStreamExcelAddIn.XFFunctions.XFGetCell("TRUE", "CONSOL", $D$3,"TOT_Entity","USD","Budget_Final",[1]Setup!C19,"PERIODIC",$B234,"TOPFLOW","TOP","TOP","top1",$C234,"top3","Open_Acute_DIV1","TOP5","TOP6","REPORTED","TOP8")</f>
        <v>2.0897638389348199</v>
      </c>
      <c r="DZ234" s="183">
        <f>_xll.OneStreamExcelAddIn.XFFunctions.XFGetCell("TRUE", "CONSOL", $D$3,"TOT_Entity","USD","Budget_Final",[1]Setup!C20,"PERIODIC",$B234,"TOPFLOW","TOP","TOP","top1",$C234,"top3","Open_Acute_DIV1","TOP5","TOP6","REPORTED","TOP8")</f>
        <v>2.08773477752746</v>
      </c>
      <c r="EA234" s="183">
        <f>_xll.OneStreamExcelAddIn.XFFunctions.XFGetCell("TRUE", "CONSOL", $D$3,"TOT_Entity","USD","Budget_Final",[1]Setup!C21,"PERIODIC",$B234,"TOPFLOW","TOP","TOP","top1",$C234,"top3","Open_Acute_DIV1","TOP5","TOP6","REPORTED","TOP8")</f>
        <v>2.0764012430188199</v>
      </c>
      <c r="EB234" s="183">
        <f>_xll.OneStreamExcelAddIn.XFFunctions.XFGetCell("TRUE", "CONSOL", $D$3,"TOT_Entity","USD","Budget_Final",[1]Setup!C22,"PERIODIC",$B234,"TOPFLOW","TOP","TOP","top1",$C234,"top3","Open_Acute_DIV1","TOP5","TOP6","REPORTED","TOP8")</f>
        <v>2.2080849988701599</v>
      </c>
      <c r="EC234" s="183">
        <f>_xll.OneStreamExcelAddIn.XFFunctions.XFGetCell("TRUE", "CONSOL", $D$3,"TOT_Entity","USD","Budget_Final",[1]Setup!C23,"PERIODIC",$B234,"TOPFLOW","TOP","TOP","top1",$C234,"top3","Open_Acute_DIV1","TOP5","TOP6","REPORTED","TOP8")</f>
        <v>2.1746840252196198</v>
      </c>
      <c r="ED234" s="183">
        <f>_xll.OneStreamExcelAddIn.XFFunctions.XFGetCell("TRUE", "CONSOL", $D$3,"TOT_Entity","USD","Budget_Final",[1]Setup!C24,"PERIODIC",$B234,"TOPFLOW","TOP","TOP","top1",$C234,"top3","Open_Acute_DIV1","TOP5","TOP6","REPORTED","TOP8")</f>
        <v>2.0938072163849002</v>
      </c>
      <c r="EE234" s="183">
        <f>_xll.OneStreamExcelAddIn.XFFunctions.XFGetCell("TRUE", "CONSOL", $D$3,"TOT_Entity","USD","Budget_Final",[1]Setup!C25,"PERIODIC",$B234,"TOPFLOW","TOP","TOP","top1",$C234,"top3","Open_Acute_DIV1","TOP5","TOP6","REPORTED","TOP8")</f>
        <v>2.0877112018021902</v>
      </c>
      <c r="EF234" s="183">
        <f>_xll.OneStreamExcelAddIn.XFFunctions.XFGetCell("TRUE", "CONSOL", $D$3,"TOT_Entity","USD","Budget_Final",[1]Setup!C26,"PERIODIC",$B234,"TOPFLOW","TOP","TOP","top1",$C234,"top3","Open_Acute_DIV1","TOP5","TOP6","REPORTED","TOP8")</f>
        <v>2.1118827586895201</v>
      </c>
      <c r="EG234" s="183">
        <f>_xll.OneStreamExcelAddIn.XFFunctions.XFGetCell("TRUE", "CONSOL", $D$3,"TOT_Entity","USD","Budget_Final",[1]Setup!C27,"PERIODIC",$B234,"TOPFLOW","TOP","TOP","top1",$C234,"top3","Open_Acute_DIV1","TOP5","TOP6","REPORTED","TOP8")</f>
        <v>2.16332830190701</v>
      </c>
      <c r="EH234" s="183">
        <f>_xll.OneStreamExcelAddIn.XFFunctions.XFGetCell("TRUE", "CONSOL", $D$3,"TOT_Entity","USD","Budget_Final",[1]Setup!C28,"PERIODIC",$B234,"TOPFLOW","TOP","TOP","top1",$C234,"top3","Open_Acute_DIV1","TOP5","TOP6","REPORTED","TOP8")</f>
        <v>2.3522248511774801</v>
      </c>
    </row>
    <row r="235" spans="2:138" x14ac:dyDescent="0.25">
      <c r="B235" s="51">
        <v>92101</v>
      </c>
      <c r="C235" s="51" t="s">
        <v>263</v>
      </c>
      <c r="D235" s="181" t="s">
        <v>270</v>
      </c>
      <c r="E235" s="138">
        <f>_xll.OneStreamExcelAddIn.XFFunctions.XFGetCell("TRUE", "CONSOL", $D$3,"TOT_Entity","USD","Actual",$E$3,"PERIODIC",$B235,"TOPFLOW","TOP","TOP","top1",$C235,"top3","Open_Acute_DIV1","TOP5","TOP6","REPORTED","TOP8")</f>
        <v>2.2658354027138699</v>
      </c>
      <c r="F235" s="138">
        <f>_xll.OneStreamExcelAddIn.XFFunctions.XFGetCell("TRUE", "CONSOL", $D$3,"TOT_Entity","Aggregated","Budget_Working",$E$3,"PERIODIC",$B235,"TOPFLOW","TOP","TOP","top1",$C235,"TOP3","Open_Acute_DIV1","TOP5","TOP6","REPORTED","TOP8")</f>
        <v>2.2142775509603898</v>
      </c>
      <c r="G235" s="138">
        <f t="shared" si="625"/>
        <v>-5.1557851753480044E-2</v>
      </c>
      <c r="H235" s="55">
        <f t="shared" si="626"/>
        <v>-2.3284276955758351E-2</v>
      </c>
      <c r="I235" s="185"/>
      <c r="J235" s="7">
        <f>_xll.OneStreamExcelAddIn.XFFunctions.XFGetCell("TRUE", "CONSOL", $D$3,"TOT_Entity","USD","Actual",$E$3,"YTD",$B235,"TOPFLOW","TOP","TOP","top1",$C235,"top3","Open_Acute_DIV1","TOP5","TOP6","REPORTED","TOP8")</f>
        <v>2.2316730118521999</v>
      </c>
      <c r="K235" s="7">
        <f>_xll.OneStreamExcelAddIn.XFFunctions.XFGetCell("TRUE", "CONSOL", $D$3,"TOT_Entity","Aggregated","Budget_Working",$E$3,"YTD",$B235,"TOPFLOW","TOP","TOP","top1",$C235,"top3","Open_Acute_DIV1","TOP5","TOP6","REPORTED","TOP8")</f>
        <v>2.1785996155290501</v>
      </c>
      <c r="L235" s="7">
        <f t="shared" si="595"/>
        <v>-5.307339632314978E-2</v>
      </c>
      <c r="M235" s="40">
        <f t="shared" si="596"/>
        <v>-2.4361243775516531E-2</v>
      </c>
      <c r="N235" s="185"/>
      <c r="O235" s="7">
        <f>_xll.OneStreamExcelAddIn.XFFunctions.XFGetCell("TRUE", "CONSOL", $D$3,"TOT_Entity","USD","Actual",$F$3,"YTD",$B235,"TOPFLOW","TOP","TOP","top1",$C235,"top3","Open_Acute_DIV1","TOP5","TOP6","REPORTED","TOP8")</f>
        <v>2.0328445867983902</v>
      </c>
      <c r="P235" s="7">
        <f t="shared" si="597"/>
        <v>-0.19882842505380971</v>
      </c>
      <c r="Q235" s="40">
        <f t="shared" si="598"/>
        <v>-9.780798116345564E-2</v>
      </c>
      <c r="R235" s="185"/>
      <c r="S235" s="7">
        <f>_xll.OneStreamExcelAddIn.XFFunctions.XFGetCell("TRUE", "CONSOL", $D$3,"TOT_Entity","USD","MIDFCST",$E$3,"MTD",$B235,"TOPFLOW","TOP","TOP","top1",$C235,"top3","Open_Acute_DIV1","TOP5","TOP6","REPORTED","TOP8")</f>
        <v>0</v>
      </c>
      <c r="T235" s="7">
        <f t="shared" si="599"/>
        <v>-2.2658354027138699</v>
      </c>
      <c r="U235" s="40">
        <f t="shared" si="600"/>
        <v>0</v>
      </c>
      <c r="V235" s="185"/>
      <c r="W235" s="42"/>
      <c r="X235" s="43"/>
      <c r="Y235" s="42"/>
      <c r="Z235" s="44"/>
      <c r="AB235" s="183">
        <f>_xll.OneStreamExcelAddIn.XFFunctions.XFGetCell("TRUE", "CONSOL", $D$3,"TOT_Entity","USD","Actual",[1]Setup!C4,"PERIODIC",$B235,"TOPFLOW","TOP","TOP","top1",$C235,"top3","Open_Acute_DIV1","TOP5","TOP6","REPORTED","TOP8")</f>
        <v>2.3755271897540302</v>
      </c>
      <c r="AC235" s="186">
        <f>_xll.OneStreamExcelAddIn.XFFunctions.XFGetCell("TRUE", "CONSOL", $D$3,"TOT_Entity","Aggregated","Budget_Working",[1]Setup!C4,"PERIODIC",$B235,"TOPFLOW","TOP","TOP","top1",$C235,"TOP3","Open_Acute_DIV1","TOP5","TOP6","REPORTED","TOP8")</f>
        <v>2.2364324033479699</v>
      </c>
      <c r="AD235" s="187">
        <f t="shared" si="601"/>
        <v>-0.13909478640606032</v>
      </c>
      <c r="AE235" s="40">
        <f t="shared" si="602"/>
        <v>-6.2194943248825012E-2</v>
      </c>
      <c r="AG235" s="183">
        <f>_xll.OneStreamExcelAddIn.XFFunctions.XFGetCell("TRUE", "CONSOL", $D$3,"TOT_Entity","USD","Actual",[1]Setup!C5,"PERIODIC",$B235,"TOPFLOW","TOP","TOP","top1",$C235,"top3","Open_Acute_DIV1","TOP5","TOP6","REPORTED","TOP8")</f>
        <v>2.23579080940512</v>
      </c>
      <c r="AH235" s="186">
        <f>_xll.OneStreamExcelAddIn.XFFunctions.XFGetCell("TRUE", "CONSOL", $D$3,"TOT_Entity","Aggregated","Budget_Working",[1]Setup!C5,"PERIODIC",$B235,"TOPFLOW","TOP","TOP","top1",$C235,"TOP3","Open_Acute_DIV1","TOP5","TOP6","REPORTED","TOP8")</f>
        <v>2.16812651665207</v>
      </c>
      <c r="AI235" s="187">
        <f t="shared" si="603"/>
        <v>-6.766429275304997E-2</v>
      </c>
      <c r="AJ235" s="40">
        <f t="shared" si="604"/>
        <v>-3.1208645913124264E-2</v>
      </c>
      <c r="AL235" s="183">
        <f>_xll.OneStreamExcelAddIn.XFFunctions.XFGetCell("TRUE", "CONSOL", $D$3,"TOT_Entity","USD","Actual",[1]Setup!C6,"PERIODIC",$B235,"TOPFLOW","TOP","TOP","top1",$C235,"top3","Open_Acute_DIV1","TOP5","TOP6","REPORTED","TOP8")</f>
        <v>2.0527258348645998</v>
      </c>
      <c r="AM235" s="186">
        <f>_xll.OneStreamExcelAddIn.XFFunctions.XFGetCell("TRUE", "CONSOL", $D$3,"TOT_Entity","Aggregated","Budget_Working",[1]Setup!C6,"PERIODIC",$B235,"TOPFLOW","TOP","TOP","top1",$C235,"TOP3","Open_Acute_DIV1","TOP5","TOP6","REPORTED","TOP8")</f>
        <v>2.09666315688093</v>
      </c>
      <c r="AN235" s="187">
        <f t="shared" si="605"/>
        <v>-4.393732201633016E-2</v>
      </c>
      <c r="AO235" s="40">
        <f t="shared" si="606"/>
        <v>-2.0955832543789632E-2</v>
      </c>
      <c r="AQ235" s="183">
        <f>_xll.OneStreamExcelAddIn.XFFunctions.XFGetCell("TRUE", "CONSOL", $D$3,"TOT_Entity","USD","Actual",[1]Setup!C7,"PERIODIC",$B235,"TOPFLOW","TOP","TOP","top1",$C235,"top3","Open_Acute_DIV1","TOP5","TOP6","REPORTED","TOP8")</f>
        <v>2.2658354027138699</v>
      </c>
      <c r="AR235" s="186">
        <f>_xll.OneStreamExcelAddIn.XFFunctions.XFGetCell("TRUE", "CONSOL", $D$3,"TOT_Entity","Aggregated","Budget_Working",[1]Setup!C7,"PERIODIC",$B235,"TOPFLOW","TOP","TOP","top1",$C235,"TOP3","Open_Acute_DIV1","TOP5","TOP6","REPORTED","TOP8")</f>
        <v>2.2142775509603898</v>
      </c>
      <c r="AS235" s="187">
        <f t="shared" si="607"/>
        <v>5.1557851753480044E-2</v>
      </c>
      <c r="AT235" s="40">
        <f t="shared" si="608"/>
        <v>2.3284276955758409E-2</v>
      </c>
      <c r="AV235" s="183">
        <f>_xll.OneStreamExcelAddIn.XFFunctions.XFGetCell("TRUE", "CONSOL", $D$3,"TOT_Entity","USD","Actual",[1]Setup!C8,"PERIODIC",$B235,"TOPFLOW","TOP","TOP","top1",$C235,"top3","Open_Acute_DIV1","TOP5","TOP6","REPORTED","TOP8")</f>
        <v>2.2316730118521999</v>
      </c>
      <c r="AW235" s="186">
        <f>_xll.OneStreamExcelAddIn.XFFunctions.XFGetCell("TRUE", "CONSOL", $D$3,"TOT_Entity","Aggregated","Budget_Working",[1]Setup!C8,"PERIODIC",$B235,"TOPFLOW","TOP","TOP","top1",$C235,"TOP3","Open_Acute_DIV1","TOP5","TOP6","REPORTED","TOP8")</f>
        <v>2.2982935339825401</v>
      </c>
      <c r="AX235" s="187">
        <f t="shared" si="609"/>
        <v>-6.6620522130340198E-2</v>
      </c>
      <c r="AY235" s="40">
        <f t="shared" si="610"/>
        <v>-2.8986951033577735E-2</v>
      </c>
      <c r="BA235" s="183">
        <f>_xll.OneStreamExcelAddIn.XFFunctions.XFGetCell("TRUE", "CONSOL", $D$3,"TOT_Entity","USD","Actual",[1]Setup!C9,"PERIODIC",$B235,"TOPFLOW","TOP","TOP","top1",$C235,"top3","Open_Acute_DIV1","TOP5","TOP6","REPORTED","TOP8")</f>
        <v>0</v>
      </c>
      <c r="BB235" s="186">
        <f>_xll.OneStreamExcelAddIn.XFFunctions.XFGetCell("TRUE", "CONSOL", $D$3,"TOT_Entity","Aggregated","Budget_Working",[1]Setup!C9,"PERIODIC",$B235,"TOPFLOW","TOP","TOP","top1",$C235,"TOP3","Open_Acute_DIV1","TOP5","TOP6","REPORTED","TOP8")</f>
        <v>2.1510573777564299</v>
      </c>
      <c r="BC235" s="187">
        <f t="shared" si="611"/>
        <v>-2.1510573777564299</v>
      </c>
      <c r="BD235" s="40">
        <f t="shared" si="612"/>
        <v>-1</v>
      </c>
      <c r="BF235" s="183">
        <f>_xll.OneStreamExcelAddIn.XFFunctions.XFGetCell("TRUE", "CONSOL", $D$3,"TOT_Entity","USD","Actual",[1]Setup!C10,"PERIODIC",$B235,"TOPFLOW","TOP","TOP","top1",$C235,"top3","Open_Acute_DIV1","TOP5","TOP6","REPORTED","TOP8")</f>
        <v>0</v>
      </c>
      <c r="BG235" s="186">
        <f>_xll.OneStreamExcelAddIn.XFFunctions.XFGetCell("TRUE", "CONSOL", $D$3,"TOT_Entity","Aggregated","Budget_Working",[1]Setup!C10,"PERIODIC",$B235,"TOPFLOW","TOP","TOP","top1",$C235,"TOP3","Open_Acute_DIV1","TOP5","TOP6","REPORTED","TOP8")</f>
        <v>2.1440908144664901</v>
      </c>
      <c r="BH235" s="187">
        <f t="shared" si="613"/>
        <v>-2.1440908144664901</v>
      </c>
      <c r="BI235" s="40">
        <f t="shared" si="614"/>
        <v>-1</v>
      </c>
      <c r="BK235" s="183">
        <f>_xll.OneStreamExcelAddIn.XFFunctions.XFGetCell("TRUE", "CONSOL", $D$3,"TOT_Entity","USD","Actual",[1]Setup!C11,"PERIODIC",$B235,"TOPFLOW","TOP","TOP","top1",$C235,"top3","Open_Acute_DIV1","TOP5","TOP6","REPORTED","TOP8")</f>
        <v>0</v>
      </c>
      <c r="BL235" s="186">
        <f>_xll.OneStreamExcelAddIn.XFFunctions.XFGetCell("TRUE", "CONSOL", $D$3,"TOT_Entity","Aggregated","Budget_Working",[1]Setup!C11,"PERIODIC",$B235,"TOPFLOW","TOP","TOP","top1",$C235,"TOP3","Open_Acute_DIV1","TOP5","TOP6","REPORTED","TOP8")</f>
        <v>2.3014188194104102</v>
      </c>
      <c r="BM235" s="187">
        <f t="shared" si="615"/>
        <v>-2.3014188194104102</v>
      </c>
      <c r="BN235" s="40">
        <f t="shared" si="616"/>
        <v>-1</v>
      </c>
      <c r="BP235" s="183">
        <f>_xll.OneStreamExcelAddIn.XFFunctions.XFGetCell("TRUE", "CONSOL", $D$3,"TOT_Entity","USD","Actual",[1]Setup!C12,"PERIODIC",$B235,"TOPFLOW","TOP","TOP","top1",$C235,"top3","Open_Acute_DIV1","TOP5","TOP6","REPORTED","TOP8")</f>
        <v>0</v>
      </c>
      <c r="BQ235" s="186">
        <f>_xll.OneStreamExcelAddIn.XFFunctions.XFGetCell("TRUE", "CONSOL", $D$3,"TOT_Entity","Aggregated","Budget_Working",[1]Setup!C12,"PERIODIC",$B235,"TOPFLOW","TOP","TOP","top1",$C235,"TOP3","Open_Acute_DIV1","TOP5","TOP6","REPORTED","TOP8")</f>
        <v>2.12418722247275</v>
      </c>
      <c r="BR235" s="187">
        <f t="shared" si="617"/>
        <v>-2.12418722247275</v>
      </c>
      <c r="BS235" s="40">
        <f t="shared" si="618"/>
        <v>-1</v>
      </c>
      <c r="BU235" s="183">
        <f>_xll.OneStreamExcelAddIn.XFFunctions.XFGetCell("TRUE", "CONSOL", $D$3,"TOT_Entity","USD","Actual",[1]Setup!C13,"PERIODIC",$B235,"TOPFLOW","TOP","TOP","top1",$C235,"top3","Open_Acute_DIV1","TOP5","TOP6","REPORTED","TOP8")</f>
        <v>0</v>
      </c>
      <c r="BV235" s="186">
        <f>_xll.OneStreamExcelAddIn.XFFunctions.XFGetCell("TRUE", "CONSOL", $D$3,"TOT_Entity","Aggregated","Budget_Working",[1]Setup!C13,"PERIODIC",$B235,"TOPFLOW","TOP","TOP","top1",$C235,"TOP3","Open_Acute_DIV1","TOP5","TOP6","REPORTED","TOP8")</f>
        <v>2.2147560595781499</v>
      </c>
      <c r="BW235" s="187">
        <f t="shared" si="619"/>
        <v>-2.2147560595781499</v>
      </c>
      <c r="BX235" s="40">
        <f t="shared" si="620"/>
        <v>-1</v>
      </c>
      <c r="BZ235" s="183">
        <f>_xll.OneStreamExcelAddIn.XFFunctions.XFGetCell("TRUE", "CONSOL", $D$3,"TOT_Entity","USD","Actual",[1]Setup!C14,"PERIODIC",$B235,"TOPFLOW","TOP","TOP","top1",$C235,"top3","Open_Acute_DIV1","TOP5","TOP6","REPORTED","TOP8")</f>
        <v>0</v>
      </c>
      <c r="CA235" s="186">
        <f>_xll.OneStreamExcelAddIn.XFFunctions.XFGetCell("TRUE", "CONSOL", $D$3,"TOT_Entity","Aggregated","Budget_Working",[1]Setup!C14,"PERIODIC",$B235,"TOPFLOW","TOP","TOP","top1",$C235,"TOP3","Open_Acute_DIV1","TOP5","TOP6","REPORTED","TOP8")</f>
        <v>2.2696433948816801</v>
      </c>
      <c r="CB235" s="187">
        <f t="shared" si="621"/>
        <v>-2.2696433948816801</v>
      </c>
      <c r="CC235" s="40">
        <f t="shared" si="622"/>
        <v>-1</v>
      </c>
      <c r="CE235" s="183">
        <f>_xll.OneStreamExcelAddIn.XFFunctions.XFGetCell("TRUE", "CONSOL", $D$3,"TOT_Entity","USD","Actual",[1]Setup!C15,"PERIODIC",$B235,"TOPFLOW","TOP","TOP","top1",$C235,"top3","Open_Acute_DIV1","TOP5","TOP6","REPORTED","TOP8")</f>
        <v>0</v>
      </c>
      <c r="CF235" s="186">
        <f>_xll.OneStreamExcelAddIn.XFFunctions.XFGetCell("TRUE", "CONSOL", $D$3,"TOT_Entity","Aggregated","Budget_Working",[1]Setup!C15,"PERIODIC",$B235,"TOPFLOW","TOP","TOP","top1",$C235,"TOP3","Open_Acute_DIV1","TOP5","TOP6","REPORTED","TOP8")</f>
        <v>2.2664643674467899</v>
      </c>
      <c r="CG235" s="187">
        <f t="shared" si="623"/>
        <v>-2.2664643674467899</v>
      </c>
      <c r="CH235" s="40">
        <f t="shared" si="624"/>
        <v>-1</v>
      </c>
      <c r="CI235" s="181"/>
      <c r="CJ235" s="183">
        <f>_xll.OneStreamExcelAddIn.XFFunctions.XFGetCell("TRUE", "CONSOL", $D$3,"TOT_Entity","USD","Actual",[1]Setup!C4,"PERIODIC",$B235,"TOPFLOW","TOP","TOP","top1",$C235,"top3","Open_Acute_DIV1","TOP5","TOP6","REPORTED","TOP8")</f>
        <v>2.3755271897540302</v>
      </c>
      <c r="CK235" s="183">
        <f>_xll.OneStreamExcelAddIn.XFFunctions.XFGetCell("TRUE", "CONSOL", $D$3,"TOT_Entity","USD","Actual",[1]Setup!C5,"PERIODIC",$B235,"TOPFLOW","TOP","TOP","top1",$C235,"top3","Open_Acute_DIV1","TOP5","TOP6","REPORTED","TOP8")</f>
        <v>2.23579080940512</v>
      </c>
      <c r="CL235" s="183">
        <f>_xll.OneStreamExcelAddIn.XFFunctions.XFGetCell("TRUE", "CONSOL", $D$3,"TOT_Entity","USD","Actual",[1]Setup!C6,"PERIODIC",$B235,"TOPFLOW","TOP","TOP","top1",$C235,"top3","Open_Acute_DIV1","TOP5","TOP6","REPORTED","TOP8")</f>
        <v>2.0527258348645998</v>
      </c>
      <c r="CM235" s="183">
        <f>_xll.OneStreamExcelAddIn.XFFunctions.XFGetCell("TRUE", "CONSOL", $D$3,"TOT_Entity","USD","Actual",[1]Setup!C7,"PERIODIC",$B235,"TOPFLOW","TOP","TOP","top1",$C235,"top3","Open_Acute_DIV1","TOP5","TOP6","REPORTED","TOP8")</f>
        <v>2.2658354027138699</v>
      </c>
      <c r="CN235" s="183">
        <f>_xll.OneStreamExcelAddIn.XFFunctions.XFGetCell("TRUE", "CONSOL", $D$3,"TOT_Entity","USD","Actual",[1]Setup!C8,"PERIODIC",$B235,"TOPFLOW","TOP","TOP","top1",$C235,"top3","Open_Acute_DIV1","TOP5","TOP6","REPORTED","TOP8")</f>
        <v>2.2316730118521999</v>
      </c>
      <c r="CO235" s="183">
        <f>_xll.OneStreamExcelAddIn.XFFunctions.XFGetCell("TRUE", "CONSOL", $D$3,"TOT_Entity","USD","Actual",[1]Setup!C9,"PERIODIC",$B235,"TOPFLOW","TOP","TOP","top1",$C235,"top3","Open_Acute_DIV1","TOP5","TOP6","REPORTED","TOP8")</f>
        <v>0</v>
      </c>
      <c r="CP235" s="183">
        <f>_xll.OneStreamExcelAddIn.XFFunctions.XFGetCell("TRUE", "CONSOL", $D$3,"TOT_Entity","USD","Actual",[1]Setup!C10,"PERIODIC",$B235,"TOPFLOW","TOP","TOP","top1",$C235,"top3","Open_Acute_DIV1","TOP5","TOP6","REPORTED","TOP8")</f>
        <v>0</v>
      </c>
      <c r="CQ235" s="183">
        <f>_xll.OneStreamExcelAddIn.XFFunctions.XFGetCell("TRUE", "CONSOL", $D$3,"TOT_Entity","USD","Actual",[1]Setup!C11,"PERIODIC",$B235,"TOPFLOW","TOP","TOP","top1",$C235,"top3","Open_Acute_DIV1","TOP5","TOP6","REPORTED","TOP8")</f>
        <v>0</v>
      </c>
      <c r="CR235" s="183">
        <f>_xll.OneStreamExcelAddIn.XFFunctions.XFGetCell("TRUE", "CONSOL", $D$3,"TOT_Entity","USD","Actual",[1]Setup!C12,"PERIODIC",$B235,"TOPFLOW","TOP","TOP","top1",$C235,"top3","Open_Acute_DIV1","TOP5","TOP6","REPORTED","TOP8")</f>
        <v>0</v>
      </c>
      <c r="CS235" s="183">
        <f>_xll.OneStreamExcelAddIn.XFFunctions.XFGetCell("TRUE", "CONSOL", $D$3,"TOT_Entity","USD","Actual",[1]Setup!C13,"PERIODIC",$B235,"TOPFLOW","TOP","TOP","top1",$C235,"top3","Open_Acute_DIV1","TOP5","TOP6","REPORTED","TOP8")</f>
        <v>0</v>
      </c>
      <c r="CT235" s="183">
        <f>_xll.OneStreamExcelAddIn.XFFunctions.XFGetCell("TRUE", "CONSOL", $D$3,"TOT_Entity","USD","Actual",[1]Setup!C14,"PERIODIC",$B235,"TOPFLOW","TOP","TOP","top1",$C235,"top3","Open_Acute_DIV1","TOP5","TOP6","REPORTED","TOP8")</f>
        <v>0</v>
      </c>
      <c r="CU235" s="183">
        <f>_xll.OneStreamExcelAddIn.XFFunctions.XFGetCell("TRUE", "CONSOL", $D$3,"TOT_Entity","USD","Actual",[1]Setup!C15,"PERIODIC",$B235,"TOPFLOW","TOP","TOP","top1",$C235,"top3","Open_Acute_DIV1","TOP5","TOP6","REPORTED","TOP8")</f>
        <v>0</v>
      </c>
      <c r="CV235" s="181"/>
      <c r="CW235" s="183">
        <f>_xll.OneStreamExcelAddIn.XFFunctions.XFGetCell("TRUE", "CONSOL", $D$3,"TOT_Entity","USD","Actual",[1]Setup!C17,"PERIODIC",$B235,"TOPFLOW","TOP","TOP","top1",$C235,"top3","Open_Acute_DIV1","TOP5","TOP6","REPORTED","TOP8")</f>
        <v>2.1752151667389801</v>
      </c>
      <c r="CX235" s="183">
        <f>_xll.OneStreamExcelAddIn.XFFunctions.XFGetCell("TRUE", "CONSOL", $D$3,"TOT_Entity","USD","Actual",[1]Setup!C18,"PERIODIC",$B235,"TOPFLOW","TOP","TOP","top1",$C235,"top3","Open_Acute_DIV1","TOP5","TOP6","REPORTED","TOP8")</f>
        <v>2.0589256222118602</v>
      </c>
      <c r="CY235" s="183">
        <f>_xll.OneStreamExcelAddIn.XFFunctions.XFGetCell("TRUE", "CONSOL", $D$3,"TOT_Entity","USD","Actual",[1]Setup!C19,"PERIODIC",$B235,"TOPFLOW","TOP","TOP","top1",$C235,"top3","Open_Acute_DIV1","TOP5","TOP6","REPORTED","TOP8")</f>
        <v>1.94553899411708</v>
      </c>
      <c r="CZ235" s="183">
        <f>_xll.OneStreamExcelAddIn.XFFunctions.XFGetCell("TRUE", "CONSOL", $D$3,"TOT_Entity","USD","Actual",[1]Setup!C20,"PERIODIC",$B235,"TOPFLOW","TOP","TOP","top1",$C235,"top3","Open_Acute_DIV1","TOP5","TOP6","REPORTED","TOP8")</f>
        <v>1.96754725624426</v>
      </c>
      <c r="DA235" s="183">
        <f>_xll.OneStreamExcelAddIn.XFFunctions.XFGetCell("TRUE", "CONSOL", $D$3,"TOT_Entity","USD","Actual",[1]Setup!C21,"PERIODIC",$B235,"TOPFLOW","TOP","TOP","top1",$C235,"top3","Open_Acute_DIV1","TOP5","TOP6","REPORTED","TOP8")</f>
        <v>2.0997979531351501</v>
      </c>
      <c r="DB235" s="183">
        <f>_xll.OneStreamExcelAddIn.XFFunctions.XFGetCell("TRUE", "CONSOL", $D$3,"TOT_Entity","USD","Actual",[1]Setup!C22,"PERIODIC",$B235,"TOPFLOW","TOP","TOP","top1",$C235,"top3","Open_Acute_DIV1","TOP5","TOP6","REPORTED","TOP8")</f>
        <v>2.28495149951382</v>
      </c>
      <c r="DC235" s="183">
        <f>_xll.OneStreamExcelAddIn.XFFunctions.XFGetCell("TRUE", "CONSOL", $D$3,"TOT_Entity","USD","Actual",[1]Setup!C23,"PERIODIC",$B235,"TOPFLOW","TOP","TOP","top1",$C235,"top3","Open_Acute_DIV1","TOP5","TOP6","REPORTED","TOP8")</f>
        <v>2.3385870793135601</v>
      </c>
      <c r="DD235" s="183">
        <f>_xll.OneStreamExcelAddIn.XFFunctions.XFGetCell("TRUE", "CONSOL", $D$3,"TOT_Entity","USD","Actual",[1]Setup!C24,"PERIODIC",$B235,"TOPFLOW","TOP","TOP","top1",$C235,"top3","Open_Acute_DIV1","TOP5","TOP6","REPORTED","TOP8")</f>
        <v>2.4396919480502102</v>
      </c>
      <c r="DE235" s="183">
        <f>_xll.OneStreamExcelAddIn.XFFunctions.XFGetCell("TRUE", "CONSOL", $D$3,"TOT_Entity","USD","Actual",[1]Setup!C25,"PERIODIC",$B235,"TOPFLOW","TOP","TOP","top1",$C235,"top3","Open_Acute_DIV1","TOP5","TOP6","REPORTED","TOP8")</f>
        <v>2.2990938545029</v>
      </c>
      <c r="DF235" s="183">
        <f>_xll.OneStreamExcelAddIn.XFFunctions.XFGetCell("TRUE", "CONSOL", $D$3,"TOT_Entity","USD","Actual",[1]Setup!C26,"PERIODIC",$B235,"TOPFLOW","TOP","TOP","top1",$C235,"top3","Open_Acute_DIV1","TOP5","TOP6","REPORTED","TOP8")</f>
        <v>2.1581412252192802</v>
      </c>
      <c r="DG235" s="183">
        <f>_xll.OneStreamExcelAddIn.XFFunctions.XFGetCell("TRUE", "CONSOL", $D$3,"TOT_Entity","USD","Actual",[1]Setup!C27,"PERIODIC",$B235,"TOPFLOW","TOP","TOP","top1",$C235,"top3","Open_Acute_DIV1","TOP5","TOP6","REPORTED","TOP8")</f>
        <v>2.1393229709204</v>
      </c>
      <c r="DH235" s="183">
        <f>_xll.OneStreamExcelAddIn.XFFunctions.XFGetCell("TRUE", "CONSOL", $D$3,"TOT_Entity","USD","Actual",[1]Setup!C28,"PERIODIC",$B235,"TOPFLOW","TOP","TOP","top1",$C235,"top3","Open_Acute_DIV1","TOP5","TOP6","REPORTED","TOP8")</f>
        <v>2.77471392107506</v>
      </c>
      <c r="DI235" s="181"/>
      <c r="DJ235" s="183">
        <f>_xll.OneStreamExcelAddIn.XFFunctions.XFGetCell("TRUE", "CONSOL", $D$3,"TOT_Entity","Aggregated","Budget_Working",[1]Setup!C4,"PERIODIC",$B235,"TOPFLOW","TOP","TOP","top1",$C235,"top3","Open_Acute_DIV1","TOP5","TOP6","REPORTED","TOP8")</f>
        <v>2.2364324033479699</v>
      </c>
      <c r="DK235" s="183">
        <f>_xll.OneStreamExcelAddIn.XFFunctions.XFGetCell("TRUE", "CONSOL", $D$3,"TOT_Entity","Aggregated","Budget_Working",[1]Setup!C5,"PERIODIC",$B235,"TOPFLOW","TOP","TOP","top1",$C235,"top3","Open_Acute_DIV1","TOP5","TOP6","REPORTED","TOP8")</f>
        <v>2.16812651665207</v>
      </c>
      <c r="DL235" s="183">
        <f>_xll.OneStreamExcelAddIn.XFFunctions.XFGetCell("TRUE", "CONSOL", $D$3,"TOT_Entity","Aggregated","Budget_Working",[1]Setup!C6,"PERIODIC",$B235,"TOPFLOW","TOP","TOP","top1",$C235,"top3","Open_Acute_DIV1","TOP5","TOP6","REPORTED","TOP8")</f>
        <v>2.09666315688093</v>
      </c>
      <c r="DM235" s="183">
        <f>_xll.OneStreamExcelAddIn.XFFunctions.XFGetCell("TRUE", "CONSOL", $D$3,"TOT_Entity","Aggregated","Budget_Working",[1]Setup!C7,"PERIODIC",$B235,"TOPFLOW","TOP","TOP","top1",$C235,"top3","Open_Acute_DIV1","TOP5","TOP6","REPORTED","TOP8")</f>
        <v>2.2142775509603898</v>
      </c>
      <c r="DN235" s="183">
        <f>_xll.OneStreamExcelAddIn.XFFunctions.XFGetCell("TRUE", "CONSOL", $D$3,"TOT_Entity","Aggregated","Budget_Working",[1]Setup!C8,"PERIODIC",$B235,"TOPFLOW","TOP","TOP","top1",$C235,"top3","Open_Acute_DIV1","TOP5","TOP6","REPORTED","TOP8")</f>
        <v>2.2982935339825401</v>
      </c>
      <c r="DO235" s="183">
        <f>_xll.OneStreamExcelAddIn.XFFunctions.XFGetCell("TRUE", "CONSOL", $D$3,"TOT_Entity","Aggregated","Budget_Working",[1]Setup!C9,"PERIODIC",$B235,"TOPFLOW","TOP","TOP","top1",$C235,"top3","Open_Acute_DIV1","TOP5","TOP6","REPORTED","TOP8")</f>
        <v>2.1510573777564299</v>
      </c>
      <c r="DP235" s="183">
        <f>_xll.OneStreamExcelAddIn.XFFunctions.XFGetCell("TRUE", "CONSOL", $D$3,"TOT_Entity","Aggregated","Budget_Working",[1]Setup!C10,"PERIODIC",$B235,"TOPFLOW","TOP","TOP","top1",$C235,"top3","Open_Acute_DIV1","TOP5","TOP6","REPORTED","TOP8")</f>
        <v>2.1440908144664901</v>
      </c>
      <c r="DQ235" s="183">
        <f>_xll.OneStreamExcelAddIn.XFFunctions.XFGetCell("TRUE", "CONSOL", $D$3,"TOT_Entity","Aggregated","Budget_Working",[1]Setup!C11,"PERIODIC",$B235,"TOPFLOW","TOP","TOP","top1",$C235,"top3","Open_Acute_DIV1","TOP5","TOP6","REPORTED","TOP8")</f>
        <v>2.3014188194104102</v>
      </c>
      <c r="DR235" s="183">
        <f>_xll.OneStreamExcelAddIn.XFFunctions.XFGetCell("TRUE", "CONSOL", $D$3,"TOT_Entity","Aggregated","Budget_Working",[1]Setup!C12,"PERIODIC",$B235,"TOPFLOW","TOP","TOP","top1",$C235,"top3","Open_Acute_DIV1","TOP5","TOP6","REPORTED","TOP8")</f>
        <v>2.12418722247275</v>
      </c>
      <c r="DS235" s="183">
        <f>_xll.OneStreamExcelAddIn.XFFunctions.XFGetCell("TRUE", "CONSOL", $D$3,"TOT_Entity","Aggregated","Budget_Working",[1]Setup!C13,"PERIODIC",$B235,"TOPFLOW","TOP","TOP","top1",$C235,"top3","Open_Acute_DIV1","TOP5","TOP6","REPORTED","TOP8")</f>
        <v>2.2147560595781499</v>
      </c>
      <c r="DT235" s="183">
        <f>_xll.OneStreamExcelAddIn.XFFunctions.XFGetCell("TRUE", "CONSOL", $D$3,"TOT_Entity","Aggregated","Budget_Working",[1]Setup!C14,"PERIODIC",$B235,"TOPFLOW","TOP","TOP","top1",$C235,"top3","Open_Acute_DIV1","TOP5","TOP6","REPORTED","TOP8")</f>
        <v>2.2696433948816801</v>
      </c>
      <c r="DU235" s="183">
        <f>_xll.OneStreamExcelAddIn.XFFunctions.XFGetCell("TRUE", "CONSOL", $D$3,"TOT_Entity","Aggregated","Budget_Working",[1]Setup!C15,"PERIODIC",$B235,"TOPFLOW","TOP","TOP","top1",$C235,"top3","Open_Acute_DIV1","TOP5","TOP6","REPORTED","TOP8")</f>
        <v>2.2664643674467899</v>
      </c>
      <c r="DV235" s="181"/>
      <c r="DW235" s="183">
        <f>_xll.OneStreamExcelAddIn.XFFunctions.XFGetCell("TRUE", "CONSOL", $D$3,"TOT_Entity","USD","Budget_Final",[1]Setup!C17,"PERIODIC",$B235,"TOPFLOW","TOP","TOP","top1",$C235,"top3","Open_Acute_DIV1","TOP5","TOP6","REPORTED","TOP8")</f>
        <v>2.1950904746504198</v>
      </c>
      <c r="DX235" s="183">
        <f>_xll.OneStreamExcelAddIn.XFFunctions.XFGetCell("TRUE", "CONSOL", $D$3,"TOT_Entity","USD","Budget_Final",[1]Setup!C18,"PERIODIC",$B235,"TOPFLOW","TOP","TOP","top1",$C235,"top3","Open_Acute_DIV1","TOP5","TOP6","REPORTED","TOP8")</f>
        <v>2.0496274702138302</v>
      </c>
      <c r="DY235" s="183">
        <f>_xll.OneStreamExcelAddIn.XFFunctions.XFGetCell("TRUE", "CONSOL", $D$3,"TOT_Entity","USD","Budget_Final",[1]Setup!C19,"PERIODIC",$B235,"TOPFLOW","TOP","TOP","top1",$C235,"top3","Open_Acute_DIV1","TOP5","TOP6","REPORTED","TOP8")</f>
        <v>2.0565114173517101</v>
      </c>
      <c r="DZ235" s="183">
        <f>_xll.OneStreamExcelAddIn.XFFunctions.XFGetCell("TRUE", "CONSOL", $D$3,"TOT_Entity","USD","Budget_Final",[1]Setup!C20,"PERIODIC",$B235,"TOPFLOW","TOP","TOP","top1",$C235,"top3","Open_Acute_DIV1","TOP5","TOP6","REPORTED","TOP8")</f>
        <v>2.0535207979256298</v>
      </c>
      <c r="EA235" s="183">
        <f>_xll.OneStreamExcelAddIn.XFFunctions.XFGetCell("TRUE", "CONSOL", $D$3,"TOT_Entity","USD","Budget_Final",[1]Setup!C21,"PERIODIC",$B235,"TOPFLOW","TOP","TOP","top1",$C235,"top3","Open_Acute_DIV1","TOP5","TOP6","REPORTED","TOP8")</f>
        <v>2.04332170648251</v>
      </c>
      <c r="EB235" s="183">
        <f>_xll.OneStreamExcelAddIn.XFFunctions.XFGetCell("TRUE", "CONSOL", $D$3,"TOT_Entity","USD","Budget_Final",[1]Setup!C22,"PERIODIC",$B235,"TOPFLOW","TOP","TOP","top1",$C235,"top3","Open_Acute_DIV1","TOP5","TOP6","REPORTED","TOP8")</f>
        <v>2.1708941558339299</v>
      </c>
      <c r="EC235" s="183">
        <f>_xll.OneStreamExcelAddIn.XFFunctions.XFGetCell("TRUE", "CONSOL", $D$3,"TOT_Entity","USD","Budget_Final",[1]Setup!C23,"PERIODIC",$B235,"TOPFLOW","TOP","TOP","top1",$C235,"top3","Open_Acute_DIV1","TOP5","TOP6","REPORTED","TOP8")</f>
        <v>2.13971021643935</v>
      </c>
      <c r="ED235" s="183">
        <f>_xll.OneStreamExcelAddIn.XFFunctions.XFGetCell("TRUE", "CONSOL", $D$3,"TOT_Entity","USD","Budget_Final",[1]Setup!C24,"PERIODIC",$B235,"TOPFLOW","TOP","TOP","top1",$C235,"top3","Open_Acute_DIV1","TOP5","TOP6","REPORTED","TOP8")</f>
        <v>2.05907130338952</v>
      </c>
      <c r="EE235" s="183">
        <f>_xll.OneStreamExcelAddIn.XFFunctions.XFGetCell("TRUE", "CONSOL", $D$3,"TOT_Entity","USD","Budget_Final",[1]Setup!C25,"PERIODIC",$B235,"TOPFLOW","TOP","TOP","top1",$C235,"top3","Open_Acute_DIV1","TOP5","TOP6","REPORTED","TOP8")</f>
        <v>2.0541620478527598</v>
      </c>
      <c r="EF235" s="183">
        <f>_xll.OneStreamExcelAddIn.XFFunctions.XFGetCell("TRUE", "CONSOL", $D$3,"TOT_Entity","USD","Budget_Final",[1]Setup!C26,"PERIODIC",$B235,"TOPFLOW","TOP","TOP","top1",$C235,"top3","Open_Acute_DIV1","TOP5","TOP6","REPORTED","TOP8")</f>
        <v>2.0774955030632198</v>
      </c>
      <c r="EG235" s="183">
        <f>_xll.OneStreamExcelAddIn.XFFunctions.XFGetCell("TRUE", "CONSOL", $D$3,"TOT_Entity","USD","Budget_Final",[1]Setup!C27,"PERIODIC",$B235,"TOPFLOW","TOP","TOP","top1",$C235,"top3","Open_Acute_DIV1","TOP5","TOP6","REPORTED","TOP8")</f>
        <v>2.1272956496607098</v>
      </c>
      <c r="EH235" s="183">
        <f>_xll.OneStreamExcelAddIn.XFFunctions.XFGetCell("TRUE", "CONSOL", $D$3,"TOT_Entity","USD","Budget_Final",[1]Setup!C28,"PERIODIC",$B235,"TOPFLOW","TOP","TOP","top1",$C235,"top3","Open_Acute_DIV1","TOP5","TOP6","REPORTED","TOP8")</f>
        <v>2.3135306894280299</v>
      </c>
    </row>
    <row r="236" spans="2:138" ht="15.75" x14ac:dyDescent="0.25">
      <c r="B236" s="51"/>
      <c r="C236" s="51"/>
      <c r="D236" s="188" t="s">
        <v>271</v>
      </c>
      <c r="E236" s="187">
        <f>F232+E7-F7-E232</f>
        <v>14.339463274136705</v>
      </c>
      <c r="F236" s="189"/>
      <c r="H236" s="111"/>
      <c r="I236" s="41"/>
      <c r="J236" s="187">
        <f>K232+J7-K7-J232</f>
        <v>4.4479301172314365</v>
      </c>
      <c r="M236" s="88"/>
      <c r="N236" s="41"/>
      <c r="O236" s="187">
        <f>O232+E7-O7-E232</f>
        <v>16.25482772426173</v>
      </c>
      <c r="Q236" s="88"/>
      <c r="R236" s="41"/>
      <c r="S236" s="187">
        <f>S232+I7-S7-I232</f>
        <v>0</v>
      </c>
      <c r="U236" s="88"/>
      <c r="V236" s="41"/>
      <c r="W236" s="42"/>
      <c r="X236" s="43"/>
      <c r="Y236" s="42"/>
      <c r="Z236" s="44"/>
      <c r="AA236" s="95"/>
      <c r="AB236" s="187">
        <f>AC232+AB7-AC7-AB232</f>
        <v>0.68911049552920645</v>
      </c>
      <c r="AC236" s="189"/>
      <c r="AD236" s="189"/>
      <c r="AE236" s="88"/>
      <c r="AG236" s="187">
        <f>AH232+AG7-AH7-AG232</f>
        <v>-1.348584802598964</v>
      </c>
      <c r="AH236" s="189"/>
      <c r="AI236" s="189"/>
      <c r="AJ236" s="88"/>
      <c r="AL236" s="187">
        <f>AM232+AL7-AM7-AL232</f>
        <v>3.8698601598399875</v>
      </c>
      <c r="AM236" s="189"/>
      <c r="AN236" s="189"/>
      <c r="AO236" s="88"/>
      <c r="AQ236" s="187">
        <f>AR232+AQ7-AR7-AQ232</f>
        <v>14.339463274136705</v>
      </c>
      <c r="AR236" s="189"/>
      <c r="AS236" s="189"/>
      <c r="AT236" s="88"/>
      <c r="AV236" s="187">
        <f>AW232+AV7-AW7-AV232</f>
        <v>548.50645261038699</v>
      </c>
      <c r="AW236" s="189"/>
      <c r="AX236" s="189"/>
      <c r="AY236" s="88"/>
      <c r="BA236" s="187">
        <f>BB232+BA7-BB7-BA232</f>
        <v>113.30131819075569</v>
      </c>
      <c r="BB236" s="189"/>
      <c r="BC236" s="189"/>
      <c r="BD236" s="88"/>
      <c r="BF236" s="187">
        <f>BG232+BF7-BG7-BF232</f>
        <v>112.0596489966694</v>
      </c>
      <c r="BG236" s="189"/>
      <c r="BH236" s="189"/>
      <c r="BI236" s="88"/>
      <c r="BK236" s="187">
        <f>BL232+BK7-BL7-BK232</f>
        <v>121.1377696847335</v>
      </c>
      <c r="BL236" s="189"/>
      <c r="BM236" s="189"/>
      <c r="BN236" s="88"/>
      <c r="BP236" s="187">
        <f>BQ232+BP7-BQ7-BP232</f>
        <v>110.22598929926531</v>
      </c>
      <c r="BQ236" s="189"/>
      <c r="BR236" s="189"/>
      <c r="BS236" s="88"/>
      <c r="BU236" s="187">
        <f>BV232+BU7-BV7-BU232</f>
        <v>120.37035145958501</v>
      </c>
      <c r="BV236" s="189"/>
      <c r="BW236" s="189"/>
      <c r="BX236" s="88"/>
      <c r="BZ236" s="187">
        <f>CA232+BZ7-CA7-BZ232</f>
        <v>121.46488597883061</v>
      </c>
      <c r="CA236" s="189"/>
      <c r="CB236" s="189"/>
      <c r="CC236" s="88"/>
      <c r="CE236" s="187">
        <f>CF232+CE7-CF7-CE232</f>
        <v>120.90364391051591</v>
      </c>
      <c r="CF236" s="189"/>
      <c r="CG236" s="189"/>
      <c r="CH236" s="88"/>
      <c r="CJ236" s="187"/>
      <c r="CK236" s="187"/>
      <c r="CL236" s="187"/>
      <c r="CM236" s="187"/>
      <c r="CN236" s="187"/>
      <c r="CO236" s="187"/>
      <c r="CP236" s="187"/>
      <c r="CQ236" s="187"/>
      <c r="CR236" s="187"/>
      <c r="CS236" s="187"/>
      <c r="CT236" s="187"/>
      <c r="CU236" s="187"/>
      <c r="CW236" s="187"/>
      <c r="CX236" s="187"/>
      <c r="CY236" s="187"/>
      <c r="CZ236" s="187"/>
      <c r="DA236" s="187"/>
      <c r="DB236" s="187"/>
      <c r="DC236" s="187"/>
      <c r="DD236" s="187"/>
      <c r="DE236" s="187"/>
      <c r="DF236" s="187"/>
      <c r="DG236" s="187"/>
      <c r="DH236" s="187"/>
      <c r="DJ236" s="187"/>
      <c r="DK236" s="187"/>
      <c r="DL236" s="187"/>
      <c r="DM236" s="187"/>
      <c r="DN236" s="187"/>
      <c r="DO236" s="187"/>
      <c r="DP236" s="187"/>
      <c r="DQ236" s="187"/>
      <c r="DR236" s="187"/>
      <c r="DS236" s="187"/>
      <c r="DT236" s="187"/>
      <c r="DU236" s="187"/>
      <c r="DW236" s="187"/>
      <c r="DX236" s="187"/>
      <c r="DY236" s="187"/>
      <c r="DZ236" s="187"/>
      <c r="EA236" s="187"/>
      <c r="EB236" s="187"/>
      <c r="EC236" s="187"/>
      <c r="ED236" s="187"/>
      <c r="EE236" s="187"/>
      <c r="EF236" s="187"/>
      <c r="EG236" s="187"/>
      <c r="EH236" s="187"/>
    </row>
    <row r="237" spans="2:138" ht="15.75" x14ac:dyDescent="0.25">
      <c r="B237" s="51"/>
      <c r="C237" s="51"/>
      <c r="D237" s="95" t="s">
        <v>272</v>
      </c>
      <c r="E237" s="53">
        <f>(E230*E784)*G260</f>
        <v>0</v>
      </c>
      <c r="H237" s="111"/>
      <c r="I237" s="41"/>
      <c r="J237" s="53">
        <f>(J230*J784)*L260</f>
        <v>0</v>
      </c>
      <c r="M237" s="88"/>
      <c r="N237" s="41"/>
      <c r="Q237" s="88"/>
      <c r="R237" s="41"/>
      <c r="S237" s="53">
        <f>T260*(E230*E784)</f>
        <v>0</v>
      </c>
      <c r="U237" s="88"/>
      <c r="V237" s="41"/>
      <c r="W237" s="42"/>
      <c r="X237" s="43"/>
      <c r="Y237" s="42"/>
      <c r="Z237" s="44"/>
      <c r="AA237" s="95"/>
      <c r="AE237" s="88"/>
      <c r="AJ237" s="88"/>
      <c r="AO237" s="88"/>
      <c r="AT237" s="88"/>
      <c r="AY237" s="88"/>
      <c r="BD237" s="88"/>
      <c r="BI237" s="88"/>
      <c r="BN237" s="88"/>
      <c r="BS237" s="88"/>
      <c r="BX237" s="88"/>
      <c r="CC237" s="88"/>
      <c r="CH237" s="88"/>
    </row>
    <row r="238" spans="2:138" ht="15.75" x14ac:dyDescent="0.25">
      <c r="B238" s="51"/>
      <c r="C238" s="51"/>
      <c r="D238" s="95" t="s">
        <v>273</v>
      </c>
      <c r="E238" s="53">
        <f>((G230*E784)*F260)</f>
        <v>0</v>
      </c>
      <c r="H238" s="111"/>
      <c r="I238" s="41"/>
      <c r="J238" s="53">
        <f>((L230*J784)*K260)</f>
        <v>0</v>
      </c>
      <c r="M238" s="88"/>
      <c r="N238" s="41"/>
      <c r="Q238" s="88"/>
      <c r="R238" s="41"/>
      <c r="S238" s="53">
        <f>(T230*S784)*S260</f>
        <v>0</v>
      </c>
      <c r="U238" s="88"/>
      <c r="V238" s="41"/>
      <c r="W238" s="42"/>
      <c r="X238" s="43"/>
      <c r="Y238" s="42"/>
      <c r="Z238" s="44"/>
      <c r="AA238" s="95"/>
      <c r="AE238" s="88"/>
      <c r="AJ238" s="88"/>
      <c r="AO238" s="88"/>
      <c r="AT238" s="88"/>
      <c r="AY238" s="88"/>
      <c r="BD238" s="88"/>
      <c r="BI238" s="88"/>
      <c r="BN238" s="88"/>
      <c r="BS238" s="88"/>
      <c r="BX238" s="88"/>
      <c r="CC238" s="88"/>
      <c r="CH238" s="88"/>
    </row>
    <row r="239" spans="2:138" ht="15.75" x14ac:dyDescent="0.25">
      <c r="B239" s="51"/>
      <c r="C239" s="51"/>
      <c r="D239" s="95" t="s">
        <v>274</v>
      </c>
      <c r="E239" s="190">
        <f>SUM(E237:E238)</f>
        <v>0</v>
      </c>
      <c r="H239" s="111"/>
      <c r="I239" s="41"/>
      <c r="J239" s="190">
        <f>SUM(J237:J238)</f>
        <v>0</v>
      </c>
      <c r="M239" s="88"/>
      <c r="N239" s="41"/>
      <c r="Q239" s="88"/>
      <c r="R239" s="41"/>
      <c r="S239" s="190">
        <f>SUM(S237:S238)</f>
        <v>0</v>
      </c>
      <c r="U239" s="88"/>
      <c r="V239" s="41"/>
      <c r="W239" s="42"/>
      <c r="X239" s="43"/>
      <c r="Y239" s="42"/>
      <c r="Z239" s="44"/>
      <c r="AA239" s="95"/>
      <c r="AE239" s="88"/>
      <c r="AJ239" s="88"/>
      <c r="AO239" s="88"/>
      <c r="AT239" s="88"/>
      <c r="AY239" s="88"/>
      <c r="BD239" s="88"/>
      <c r="BI239" s="88"/>
      <c r="BN239" s="88"/>
      <c r="BS239" s="88"/>
      <c r="BX239" s="88"/>
      <c r="CC239" s="88"/>
      <c r="CH239" s="88"/>
    </row>
    <row r="240" spans="2:138" ht="15.75" x14ac:dyDescent="0.25">
      <c r="B240" s="51"/>
      <c r="C240" s="51"/>
      <c r="D240" s="95"/>
      <c r="E240" s="191">
        <f>E239-G48</f>
        <v>-136147.88007681491</v>
      </c>
      <c r="F240" s="191"/>
      <c r="G240" s="191"/>
      <c r="H240" s="192"/>
      <c r="I240" s="193"/>
      <c r="J240" s="191">
        <f>J239-L48</f>
        <v>-148436.40044955257</v>
      </c>
      <c r="K240" s="194"/>
      <c r="L240" s="194"/>
      <c r="M240" s="195"/>
      <c r="N240" s="193"/>
      <c r="O240" s="194"/>
      <c r="P240" s="194"/>
      <c r="Q240" s="195"/>
      <c r="R240" s="193"/>
      <c r="S240" s="191">
        <f>S239-T48</f>
        <v>1173253.48</v>
      </c>
      <c r="T240" s="194"/>
      <c r="U240" s="195"/>
      <c r="V240" s="193"/>
      <c r="W240" s="196"/>
      <c r="AA240" s="95"/>
      <c r="AE240" s="88"/>
      <c r="AJ240" s="88"/>
      <c r="AO240" s="88"/>
      <c r="AT240" s="88"/>
      <c r="AY240" s="88"/>
      <c r="BD240" s="88"/>
      <c r="BI240" s="88"/>
      <c r="BN240" s="88"/>
      <c r="BS240" s="88"/>
      <c r="BX240" s="88"/>
      <c r="CC240" s="88"/>
      <c r="CH240" s="88"/>
    </row>
    <row r="241" spans="2:138" x14ac:dyDescent="0.25">
      <c r="B241" s="51">
        <v>93004</v>
      </c>
      <c r="C241" s="51" t="s">
        <v>263</v>
      </c>
      <c r="D241" t="s">
        <v>275</v>
      </c>
      <c r="E241" s="183">
        <f>_xll.OneStreamExcelAddIn.XFFunctions.XFGetCell("TRUE", "CONSOL", $D$3,"TOT_Entity","USD","Actual",$E$3,"PERIODIC",$B241,"TOPFLOW","TOP","TOP","top1",$C241,"top3","Open_Acute_DIV1","TOP5","TOP6","REPORTED","TOP8")</f>
        <v>1291</v>
      </c>
      <c r="F241" s="197">
        <f>_xll.OneStreamExcelAddIn.XFFunctions.XFGetCell("TRUE", "CONSOL", $D$3,"TOT_Entity","Aggregated","Budget_Working",$E$3,"PERIODIC",$B241,"TOPFLOW","TOP","TOP","top1",$C241,"TOP3","Open_Acute_DIV1","TOP5","TOP6","REPORTED","TOP8")</f>
        <v>2195.1319395639998</v>
      </c>
      <c r="G241" s="187">
        <f>F241-E241</f>
        <v>904.13193956399982</v>
      </c>
      <c r="H241" s="55">
        <f>IFERROR(G241/F241,0)</f>
        <v>0.41188045386628547</v>
      </c>
      <c r="I241" s="41"/>
      <c r="J241" s="183">
        <f>_xll.OneStreamExcelAddIn.XFFunctions.XFGetCell("TRUE", "CONSOL", $D$3,"TOT_Entity","USD","Actual",$E$3,"YTD",$B241,"TOPFLOW","TOP","TOP","top1",$C241,"top3","Open_Acute_DIV1","TOP5","TOP6","REPORTED","TOP8")</f>
        <v>5326</v>
      </c>
      <c r="K241" s="186">
        <f>_xll.OneStreamExcelAddIn.XFFunctions.XFGetCell("TRUE", "CONSOL", $D$3,"TOT_Entity","Aggregated","Budget_Working",$E$3,"YTD",$B241,"TOPFLOW","TOP","TOP","top1",$C241,"top3","Open_Acute_DIV1","TOP5","TOP6","REPORTED","TOP8")</f>
        <v>6154.4236816860002</v>
      </c>
      <c r="L241" s="187">
        <f>K241-J241</f>
        <v>828.42368168600024</v>
      </c>
      <c r="M241" s="40">
        <f>IFERROR(L241/K241,0)</f>
        <v>0.13460621571296408</v>
      </c>
      <c r="N241" s="41"/>
      <c r="O241" s="183">
        <f>_xll.OneStreamExcelAddIn.XFFunctions.XFGetCell("TRUE", "CONSOL", $D$3,"TOT_Entity","USD","Actual",$F$3,"YTD",$B241,"TOPFLOW","TOP","TOP","top1",$C241,"top3","Open_Acute_DIV1","TOP5","TOP6","REPORTED","TOP8")</f>
        <v>8243</v>
      </c>
      <c r="P241" s="187">
        <f>O241-J241</f>
        <v>2917</v>
      </c>
      <c r="Q241" s="40">
        <f>IFERROR(P241/O241,0)</f>
        <v>0.35387601601358731</v>
      </c>
      <c r="R241" s="41"/>
      <c r="S241" s="183">
        <f>_xll.OneStreamExcelAddIn.XFFunctions.XFGetCell("TRUE", "CONSOL", $D$3,"TOT_Entity","USD","MIDFCST",$E$3,"MTD",$B241,"TOPFLOW","TOP","TOP","top1",$C241,"top3","Open_Acute_DIV1","TOP5","TOP6","REPORTED","TOP8")</f>
        <v>0</v>
      </c>
      <c r="T241" s="187">
        <f>S241-E241</f>
        <v>-1291</v>
      </c>
      <c r="U241" s="40">
        <f>IFERROR(T241/S241,0)</f>
        <v>0</v>
      </c>
      <c r="V241" s="41"/>
      <c r="W241" s="42"/>
      <c r="X241" s="43"/>
      <c r="Y241" s="42"/>
      <c r="Z241" s="44"/>
      <c r="AB241" s="183">
        <f>_xll.OneStreamExcelAddIn.XFFunctions.XFGetCell("TRUE", "CONSOL", $D$3,"TOT_Entity","USD","Actual",[1]Setup!C4,"PERIODIC",$B241,"TOPFLOW","TOP","TOP","top1",$C241,"top3","Open_Acute_DIV1","TOP5","TOP6","REPORTED","TOP8")</f>
        <v>975</v>
      </c>
      <c r="AC241" s="186">
        <f>_xll.OneStreamExcelAddIn.XFFunctions.XFGetCell("TRUE", "CONSOL", $D$3,"TOT_Entity","Aggregated","Budget_Working",[1]Setup!C4,"PERIODIC",$B241,"TOPFLOW","TOP","TOP","top1",$C241,"TOP3","Open_Acute_DIV1","TOP5","TOP6","REPORTED","TOP8")</f>
        <v>829.22386705700001</v>
      </c>
      <c r="AD241" s="187">
        <f>AC241-AB241</f>
        <v>-145.77613294299999</v>
      </c>
      <c r="AE241" s="40">
        <f>IFERROR(AD241/AC241,0)</f>
        <v>-0.1757982840754142</v>
      </c>
      <c r="AG241" s="183">
        <f>_xll.OneStreamExcelAddIn.XFFunctions.XFGetCell("TRUE", "CONSOL", $D$3,"TOT_Entity","USD","Actual",[1]Setup!C5,"PERIODIC",$B241,"TOPFLOW","TOP","TOP","top1",$C241,"top3","Open_Acute_DIV1","TOP5","TOP6","REPORTED","TOP8")</f>
        <v>1216</v>
      </c>
      <c r="AH241" s="186">
        <f>_xll.OneStreamExcelAddIn.XFFunctions.XFGetCell("TRUE", "CONSOL", $D$3,"TOT_Entity","Aggregated","Budget_Working",[1]Setup!C5,"PERIODIC",$B241,"TOPFLOW","TOP","TOP","top1",$C241,"TOP3","Open_Acute_DIV1","TOP5","TOP6","REPORTED","TOP8")</f>
        <v>1460.4934555689999</v>
      </c>
      <c r="AI241" s="187">
        <f>AH241-AG241</f>
        <v>244.49345556899993</v>
      </c>
      <c r="AJ241" s="40">
        <f>IFERROR(AI241/AH241,0)</f>
        <v>0.16740469095340565</v>
      </c>
      <c r="AL241" s="183">
        <f>_xll.OneStreamExcelAddIn.XFFunctions.XFGetCell("TRUE", "CONSOL", $D$3,"TOT_Entity","USD","Actual",[1]Setup!C6,"PERIODIC",$B241,"TOPFLOW","TOP","TOP","top1",$C241,"top3","Open_Acute_DIV1","TOP5","TOP6","REPORTED","TOP8")</f>
        <v>1844</v>
      </c>
      <c r="AM241" s="186">
        <f>_xll.OneStreamExcelAddIn.XFFunctions.XFGetCell("TRUE", "CONSOL", $D$3,"TOT_Entity","Aggregated","Budget_Working",[1]Setup!C6,"PERIODIC",$B241,"TOPFLOW","TOP","TOP","top1",$C241,"TOP3","Open_Acute_DIV1","TOP5","TOP6","REPORTED","TOP8")</f>
        <v>1669.574419496</v>
      </c>
      <c r="AN241" s="187">
        <f>AL241-AM241</f>
        <v>174.42558050399998</v>
      </c>
      <c r="AO241" s="40">
        <f>IFERROR((AL241/AM241)-1,0)</f>
        <v>0.10447307916747706</v>
      </c>
      <c r="AQ241" s="183">
        <f>_xll.OneStreamExcelAddIn.XFFunctions.XFGetCell("TRUE", "CONSOL", $D$3,"TOT_Entity","USD","Actual",[1]Setup!C7,"PERIODIC",$B241,"TOPFLOW","TOP","TOP","top1",$C241,"top3","Open_Acute_DIV1","TOP5","TOP6","REPORTED","TOP8")</f>
        <v>1291</v>
      </c>
      <c r="AR241" s="186">
        <f>_xll.OneStreamExcelAddIn.XFFunctions.XFGetCell("TRUE", "CONSOL", $D$3,"TOT_Entity","Aggregated","Budget_Working",[1]Setup!C7,"PERIODIC",$B241,"TOPFLOW","TOP","TOP","top1",$C241,"TOP3","Open_Acute_DIV1","TOP5","TOP6","REPORTED","TOP8")</f>
        <v>2195.1319395639998</v>
      </c>
      <c r="AS241" s="187">
        <f>AQ241-AR241</f>
        <v>-904.13193956399982</v>
      </c>
      <c r="AT241" s="40">
        <f>IFERROR((AQ241/AR241)-1,0)</f>
        <v>-0.41188045386628547</v>
      </c>
      <c r="AV241" s="183">
        <f>_xll.OneStreamExcelAddIn.XFFunctions.XFGetCell("TRUE", "CONSOL", $D$3,"TOT_Entity","USD","Actual",[1]Setup!C8,"PERIODIC",$B241,"TOPFLOW","TOP","TOP","top1",$C241,"top3","Open_Acute_DIV1","TOP5","TOP6","REPORTED","TOP8")</f>
        <v>-5326</v>
      </c>
      <c r="AW241" s="186">
        <f>_xll.OneStreamExcelAddIn.XFFunctions.XFGetCell("TRUE", "CONSOL", $D$3,"TOT_Entity","Aggregated","Budget_Working",[1]Setup!C8,"PERIODIC",$B241,"TOPFLOW","TOP","TOP","top1",$C241,"TOP3","Open_Acute_DIV1","TOP5","TOP6","REPORTED","TOP8")</f>
        <v>2247.3999982169998</v>
      </c>
      <c r="AX241" s="187">
        <f>AV241-AW241</f>
        <v>-7573.3999982169998</v>
      </c>
      <c r="AY241" s="40">
        <f>IFERROR((AV241/AW241)-1,0)</f>
        <v>-3.369849605866976</v>
      </c>
      <c r="BA241" s="183">
        <f>_xll.OneStreamExcelAddIn.XFFunctions.XFGetCell("TRUE", "CONSOL", $D$3,"TOT_Entity","USD","Actual",[1]Setup!C9,"PERIODIC",$B241,"TOPFLOW","TOP","TOP","top1",$C241,"top3","Open_Acute_DIV1","TOP5","TOP6","REPORTED","TOP8")</f>
        <v>0</v>
      </c>
      <c r="BB241" s="186">
        <f>_xll.OneStreamExcelAddIn.XFFunctions.XFGetCell("TRUE", "CONSOL", $D$3,"TOT_Entity","Aggregated","Budget_Working",[1]Setup!C9,"PERIODIC",$B241,"TOPFLOW","TOP","TOP","top1",$C241,"TOP3","Open_Acute_DIV1","TOP5","TOP6","REPORTED","TOP8")</f>
        <v>1613.479386647</v>
      </c>
      <c r="BC241" s="187">
        <f>BA241-BB241</f>
        <v>-1613.479386647</v>
      </c>
      <c r="BD241" s="40">
        <f>IFERROR((BA241/BB241)-1,0)</f>
        <v>-1</v>
      </c>
      <c r="BF241" s="183">
        <f>_xll.OneStreamExcelAddIn.XFFunctions.XFGetCell("TRUE", "CONSOL", $D$3,"TOT_Entity","USD","Actual",[1]Setup!C10,"PERIODIC",$B241,"TOPFLOW","TOP","TOP","top1",$C241,"top3","Open_Acute_DIV1","TOP5","TOP6","REPORTED","TOP8")</f>
        <v>0</v>
      </c>
      <c r="BG241" s="186">
        <f>_xll.OneStreamExcelAddIn.XFFunctions.XFGetCell("TRUE", "CONSOL", $D$3,"TOT_Entity","Aggregated","Budget_Working",[1]Setup!C10,"PERIODIC",$B241,"TOPFLOW","TOP","TOP","top1",$C241,"TOP3","Open_Acute_DIV1","TOP5","TOP6","REPORTED","TOP8")</f>
        <v>1558.73451619</v>
      </c>
      <c r="BH241" s="187">
        <f>BF241-BG241</f>
        <v>-1558.73451619</v>
      </c>
      <c r="BI241" s="40">
        <f>IFERROR((BF241/BG241)-1,0)</f>
        <v>-1</v>
      </c>
      <c r="BK241" s="183">
        <f>_xll.OneStreamExcelAddIn.XFFunctions.XFGetCell("TRUE", "CONSOL", $D$3,"TOT_Entity","USD","Actual",[1]Setup!C11,"PERIODIC",$B241,"TOPFLOW","TOP","TOP","top1",$C241,"top3","Open_Acute_DIV1","TOP5","TOP6","REPORTED","TOP8")</f>
        <v>0</v>
      </c>
      <c r="BL241" s="186">
        <f>_xll.OneStreamExcelAddIn.XFFunctions.XFGetCell("TRUE", "CONSOL", $D$3,"TOT_Entity","Aggregated","Budget_Working",[1]Setup!C11,"PERIODIC",$B241,"TOPFLOW","TOP","TOP","top1",$C241,"TOP3","Open_Acute_DIV1","TOP5","TOP6","REPORTED","TOP8")</f>
        <v>1684.830027103</v>
      </c>
      <c r="BM241" s="187">
        <f>BK241-BL241</f>
        <v>-1684.830027103</v>
      </c>
      <c r="BN241" s="40">
        <f>IFERROR((BK241/BL241)-1,0)</f>
        <v>-1</v>
      </c>
      <c r="BP241" s="183">
        <f>_xll.OneStreamExcelAddIn.XFFunctions.XFGetCell("TRUE", "CONSOL", $D$3,"TOT_Entity","USD","Actual",[1]Setup!C12,"PERIODIC",$B241,"TOPFLOW","TOP","TOP","top1",$C241,"top3","Open_Acute_DIV1","TOP5","TOP6","REPORTED","TOP8")</f>
        <v>0</v>
      </c>
      <c r="BQ241" s="186">
        <f>_xll.OneStreamExcelAddIn.XFFunctions.XFGetCell("TRUE", "CONSOL", $D$3,"TOT_Entity","Aggregated","Budget_Working",[1]Setup!C12,"PERIODIC",$B241,"TOPFLOW","TOP","TOP","top1",$C241,"TOP3","Open_Acute_DIV1","TOP5","TOP6","REPORTED","TOP8")</f>
        <v>1500.973232611</v>
      </c>
      <c r="BR241" s="187">
        <f>BP241-BQ241</f>
        <v>-1500.973232611</v>
      </c>
      <c r="BS241" s="40">
        <f>IFERROR((BP241/BQ241)-1,0)</f>
        <v>-1</v>
      </c>
      <c r="BU241" s="183">
        <f>_xll.OneStreamExcelAddIn.XFFunctions.XFGetCell("TRUE", "CONSOL", $D$3,"TOT_Entity","USD","Actual",[1]Setup!C13,"PERIODIC",$B241,"TOPFLOW","TOP","TOP","top1",$C241,"top3","Open_Acute_DIV1","TOP5","TOP6","REPORTED","TOP8")</f>
        <v>0</v>
      </c>
      <c r="BV241" s="186">
        <f>_xll.OneStreamExcelAddIn.XFFunctions.XFGetCell("TRUE", "CONSOL", $D$3,"TOT_Entity","Aggregated","Budget_Working",[1]Setup!C13,"PERIODIC",$B241,"TOPFLOW","TOP","TOP","top1",$C241,"TOP3","Open_Acute_DIV1","TOP5","TOP6","REPORTED","TOP8")</f>
        <v>1849.564777352</v>
      </c>
      <c r="BW241" s="187">
        <f>BU241-BV241</f>
        <v>-1849.564777352</v>
      </c>
      <c r="BX241" s="40">
        <f>IFERROR((BU241/BV241)-1,0)</f>
        <v>-1</v>
      </c>
      <c r="BZ241" s="183">
        <f>_xll.OneStreamExcelAddIn.XFFunctions.XFGetCell("TRUE", "CONSOL", $D$3,"TOT_Entity","USD","Actual",[1]Setup!C14,"PERIODIC",$B241,"TOPFLOW","TOP","TOP","top1",$C241,"top3","Open_Acute_DIV1","TOP5","TOP6","REPORTED","TOP8")</f>
        <v>0</v>
      </c>
      <c r="CA241" s="186">
        <f>_xll.OneStreamExcelAddIn.XFFunctions.XFGetCell("TRUE", "CONSOL", $D$3,"TOT_Entity","Aggregated","Budget_Working",[1]Setup!C14,"PERIODIC",$B241,"TOPFLOW","TOP","TOP","top1",$C241,"TOP3","Open_Acute_DIV1","TOP5","TOP6","REPORTED","TOP8")</f>
        <v>1586.1851318639999</v>
      </c>
      <c r="CB241" s="187">
        <f>BZ241-CA241</f>
        <v>-1586.1851318639999</v>
      </c>
      <c r="CC241" s="40">
        <f>IFERROR((BZ241/CA241)-1,0)</f>
        <v>-1</v>
      </c>
      <c r="CE241" s="183">
        <f>_xll.OneStreamExcelAddIn.XFFunctions.XFGetCell("TRUE", "CONSOL", $D$3,"TOT_Entity","USD","Actual",[1]Setup!C15,"PERIODIC",$B241,"TOPFLOW","TOP","TOP","top1",$C241,"top3","Open_Acute_DIV1","TOP5","TOP6","REPORTED","TOP8")</f>
        <v>0</v>
      </c>
      <c r="CF241" s="186">
        <f>_xll.OneStreamExcelAddIn.XFFunctions.XFGetCell("TRUE", "CONSOL", $D$3,"TOT_Entity","Aggregated","Budget_Working",[1]Setup!C15,"PERIODIC",$B241,"TOPFLOW","TOP","TOP","top1",$C241,"TOP3","Open_Acute_DIV1","TOP5","TOP6","REPORTED","TOP8")</f>
        <v>792.55044043299995</v>
      </c>
      <c r="CG241" s="187">
        <f>CE241-CF241</f>
        <v>-792.55044043299995</v>
      </c>
      <c r="CH241" s="40">
        <f>IFERROR((CE241/CF241)-1,0)</f>
        <v>-1</v>
      </c>
      <c r="CI241" s="181"/>
      <c r="CJ241" s="183">
        <f>_xll.OneStreamExcelAddIn.XFFunctions.XFGetCell("TRUE", "CONSOL", $D$3,"TOT_Entity","USD","Actual",[1]Setup!C4,"PERIODIC",$B241,"TOPFLOW","TOP","TOP","top1",$C241,"top3","Open_Acute_DIV1","TOP5","TOP6","REPORTED","TOP8")</f>
        <v>975</v>
      </c>
      <c r="CK241" s="183">
        <f>_xll.OneStreamExcelAddIn.XFFunctions.XFGetCell("TRUE", "CONSOL", $D$3,"TOT_Entity","USD","Actual",[1]Setup!C5,"PERIODIC",$B241,"TOPFLOW","TOP","TOP","top1",$C241,"top3","Open_Acute_DIV1","TOP5","TOP6","REPORTED","TOP8")</f>
        <v>1216</v>
      </c>
      <c r="CL241" s="183">
        <f>_xll.OneStreamExcelAddIn.XFFunctions.XFGetCell("TRUE", "CONSOL", $D$3,"TOT_Entity","USD","Actual",[1]Setup!C6,"PERIODIC",$B241,"TOPFLOW","TOP","TOP","top1",$C241,"top3","Open_Acute_DIV1","TOP5","TOP6","REPORTED","TOP8")</f>
        <v>1844</v>
      </c>
      <c r="CM241" s="183">
        <f>_xll.OneStreamExcelAddIn.XFFunctions.XFGetCell("TRUE", "CONSOL", $D$3,"TOT_Entity","USD","Actual",[1]Setup!C7,"PERIODIC",$B241,"TOPFLOW","TOP","TOP","top1",$C241,"top3","Open_Acute_DIV1","TOP5","TOP6","REPORTED","TOP8")</f>
        <v>1291</v>
      </c>
      <c r="CN241" s="183">
        <f>_xll.OneStreamExcelAddIn.XFFunctions.XFGetCell("TRUE", "CONSOL", $D$3,"TOT_Entity","USD","Actual",[1]Setup!C8,"PERIODIC",$B241,"TOPFLOW","TOP","TOP","top1",$C241,"top3","Open_Acute_DIV1","TOP5","TOP6","REPORTED","TOP8")</f>
        <v>-5326</v>
      </c>
      <c r="CO241" s="183">
        <f>_xll.OneStreamExcelAddIn.XFFunctions.XFGetCell("TRUE", "CONSOL", $D$3,"TOT_Entity","USD","Actual",[1]Setup!C9,"PERIODIC",$B241,"TOPFLOW","TOP","TOP","top1",$C241,"top3","Open_Acute_DIV1","TOP5","TOP6","REPORTED","TOP8")</f>
        <v>0</v>
      </c>
      <c r="CP241" s="183">
        <f>_xll.OneStreamExcelAddIn.XFFunctions.XFGetCell("TRUE", "CONSOL", $D$3,"TOT_Entity","USD","Actual",[1]Setup!C10,"PERIODIC",$B241,"TOPFLOW","TOP","TOP","top1",$C241,"top3","Open_Acute_DIV1","TOP5","TOP6","REPORTED","TOP8")</f>
        <v>0</v>
      </c>
      <c r="CQ241" s="183">
        <f>_xll.OneStreamExcelAddIn.XFFunctions.XFGetCell("TRUE", "CONSOL", $D$3,"TOT_Entity","USD","Actual",[1]Setup!C11,"PERIODIC",$B241,"TOPFLOW","TOP","TOP","top1",$C241,"top3","Open_Acute_DIV1","TOP5","TOP6","REPORTED","TOP8")</f>
        <v>0</v>
      </c>
      <c r="CR241" s="183">
        <f>_xll.OneStreamExcelAddIn.XFFunctions.XFGetCell("TRUE", "CONSOL", $D$3,"TOT_Entity","USD","Actual",[1]Setup!C12,"PERIODIC",$B241,"TOPFLOW","TOP","TOP","top1",$C241,"top3","Open_Acute_DIV1","TOP5","TOP6","REPORTED","TOP8")</f>
        <v>0</v>
      </c>
      <c r="CS241" s="183">
        <f>_xll.OneStreamExcelAddIn.XFFunctions.XFGetCell("TRUE", "CONSOL", $D$3,"TOT_Entity","USD","Actual",[1]Setup!C13,"PERIODIC",$B241,"TOPFLOW","TOP","TOP","top1",$C241,"top3","Open_Acute_DIV1","TOP5","TOP6","REPORTED","TOP8")</f>
        <v>0</v>
      </c>
      <c r="CT241" s="183">
        <f>_xll.OneStreamExcelAddIn.XFFunctions.XFGetCell("TRUE", "CONSOL", $D$3,"TOT_Entity","USD","Actual",[1]Setup!C14,"PERIODIC",$B241,"TOPFLOW","TOP","TOP","top1",$C241,"top3","Open_Acute_DIV1","TOP5","TOP6","REPORTED","TOP8")</f>
        <v>0</v>
      </c>
      <c r="CU241" s="183">
        <f>_xll.OneStreamExcelAddIn.XFFunctions.XFGetCell("TRUE", "CONSOL", $D$3,"TOT_Entity","USD","Actual",[1]Setup!C15,"PERIODIC",$B241,"TOPFLOW","TOP","TOP","top1",$C241,"top3","Open_Acute_DIV1","TOP5","TOP6","REPORTED","TOP8")</f>
        <v>0</v>
      </c>
      <c r="CV241" s="181"/>
      <c r="CW241" s="183">
        <f>_xll.OneStreamExcelAddIn.XFFunctions.XFGetCell("TRUE", "CONSOL", $D$3,"TOT_Entity","USD","Actual",[1]Setup!C17,"PERIODIC",$B241,"TOPFLOW","TOP","TOP","top1",$C241,"top3","Open_Acute_DIV1","TOP5","TOP6","REPORTED","TOP8")</f>
        <v>1246</v>
      </c>
      <c r="CX241" s="183">
        <f>_xll.OneStreamExcelAddIn.XFFunctions.XFGetCell("TRUE", "CONSOL", $D$3,"TOT_Entity","USD","Actual",[1]Setup!C18,"PERIODIC",$B241,"TOPFLOW","TOP","TOP","top1",$C241,"top3","Open_Acute_DIV1","TOP5","TOP6","REPORTED","TOP8")</f>
        <v>2048</v>
      </c>
      <c r="CY241" s="183">
        <f>_xll.OneStreamExcelAddIn.XFFunctions.XFGetCell("TRUE", "CONSOL", $D$3,"TOT_Entity","USD","Actual",[1]Setup!C19,"PERIODIC",$B241,"TOPFLOW","TOP","TOP","top1",$C241,"top3","Open_Acute_DIV1","TOP5","TOP6","REPORTED","TOP8")</f>
        <v>2270</v>
      </c>
      <c r="CZ241" s="183">
        <f>_xll.OneStreamExcelAddIn.XFFunctions.XFGetCell("TRUE", "CONSOL", $D$3,"TOT_Entity","USD","Actual",[1]Setup!C20,"PERIODIC",$B241,"TOPFLOW","TOP","TOP","top1",$C241,"top3","Open_Acute_DIV1","TOP5","TOP6","REPORTED","TOP8")</f>
        <v>2679</v>
      </c>
      <c r="DA241" s="183">
        <f>_xll.OneStreamExcelAddIn.XFFunctions.XFGetCell("TRUE", "CONSOL", $D$3,"TOT_Entity","USD","Actual",[1]Setup!C21,"PERIODIC",$B241,"TOPFLOW","TOP","TOP","top1",$C241,"top3","Open_Acute_DIV1","TOP5","TOP6","REPORTED","TOP8")</f>
        <v>2820</v>
      </c>
      <c r="DB241" s="183">
        <f>_xll.OneStreamExcelAddIn.XFFunctions.XFGetCell("TRUE", "CONSOL", $D$3,"TOT_Entity","USD","Actual",[1]Setup!C22,"PERIODIC",$B241,"TOPFLOW","TOP","TOP","top1",$C241,"top3","Open_Acute_DIV1","TOP5","TOP6","REPORTED","TOP8")</f>
        <v>1919</v>
      </c>
      <c r="DC241" s="183">
        <f>_xll.OneStreamExcelAddIn.XFFunctions.XFGetCell("TRUE", "CONSOL", $D$3,"TOT_Entity","USD","Actual",[1]Setup!C23,"PERIODIC",$B241,"TOPFLOW","TOP","TOP","top1",$C241,"top3","Open_Acute_DIV1","TOP5","TOP6","REPORTED","TOP8")</f>
        <v>2118</v>
      </c>
      <c r="DD241" s="183">
        <f>_xll.OneStreamExcelAddIn.XFFunctions.XFGetCell("TRUE", "CONSOL", $D$3,"TOT_Entity","USD","Actual",[1]Setup!C24,"PERIODIC",$B241,"TOPFLOW","TOP","TOP","top1",$C241,"top3","Open_Acute_DIV1","TOP5","TOP6","REPORTED","TOP8")</f>
        <v>1534</v>
      </c>
      <c r="DE241" s="183">
        <f>_xll.OneStreamExcelAddIn.XFFunctions.XFGetCell("TRUE", "CONSOL", $D$3,"TOT_Entity","USD","Actual",[1]Setup!C25,"PERIODIC",$B241,"TOPFLOW","TOP","TOP","top1",$C241,"top3","Open_Acute_DIV1","TOP5","TOP6","REPORTED","TOP8")</f>
        <v>1134</v>
      </c>
      <c r="DF241" s="183">
        <f>_xll.OneStreamExcelAddIn.XFFunctions.XFGetCell("TRUE", "CONSOL", $D$3,"TOT_Entity","USD","Actual",[1]Setup!C26,"PERIODIC",$B241,"TOPFLOW","TOP","TOP","top1",$C241,"top3","Open_Acute_DIV1","TOP5","TOP6","REPORTED","TOP8")</f>
        <v>1383</v>
      </c>
      <c r="DG241" s="183">
        <f>_xll.OneStreamExcelAddIn.XFFunctions.XFGetCell("TRUE", "CONSOL", $D$3,"TOT_Entity","USD","Actual",[1]Setup!C27,"PERIODIC",$B241,"TOPFLOW","TOP","TOP","top1",$C241,"top3","Open_Acute_DIV1","TOP5","TOP6","REPORTED","TOP8")</f>
        <v>881</v>
      </c>
      <c r="DH241" s="183">
        <f>_xll.OneStreamExcelAddIn.XFFunctions.XFGetCell("TRUE", "CONSOL", $D$3,"TOT_Entity","USD","Actual",[1]Setup!C28,"PERIODIC",$B241,"TOPFLOW","TOP","TOP","top1",$C241,"top3","Open_Acute_DIV1","TOP5","TOP6","REPORTED","TOP8")</f>
        <v>622</v>
      </c>
      <c r="DI241" s="181"/>
      <c r="DJ241" s="183">
        <f>_xll.OneStreamExcelAddIn.XFFunctions.XFGetCell("TRUE", "CONSOL", $D$3,"TOT_Entity","Aggregated","Budget_Working",[1]Setup!C4,"PERIODIC",$B241,"TOPFLOW","TOP","TOP","top1",$C241,"top3","Open_Acute_DIV1","TOP5","TOP6","REPORTED","TOP8")</f>
        <v>829.22386705700001</v>
      </c>
      <c r="DK241" s="183">
        <f>_xll.OneStreamExcelAddIn.XFFunctions.XFGetCell("TRUE", "CONSOL", $D$3,"TOT_Entity","Aggregated","Budget_Working",[1]Setup!C5,"PERIODIC",$B241,"TOPFLOW","TOP","TOP","top1",$C241,"top3","Open_Acute_DIV1","TOP5","TOP6","REPORTED","TOP8")</f>
        <v>1460.4934555689999</v>
      </c>
      <c r="DL241" s="183">
        <f>_xll.OneStreamExcelAddIn.XFFunctions.XFGetCell("TRUE", "CONSOL", $D$3,"TOT_Entity","Aggregated","Budget_Working",[1]Setup!C6,"PERIODIC",$B241,"TOPFLOW","TOP","TOP","top1",$C241,"top3","Open_Acute_DIV1","TOP5","TOP6","REPORTED","TOP8")</f>
        <v>1669.574419496</v>
      </c>
      <c r="DM241" s="183">
        <f>_xll.OneStreamExcelAddIn.XFFunctions.XFGetCell("TRUE", "CONSOL", $D$3,"TOT_Entity","Aggregated","Budget_Working",[1]Setup!C7,"PERIODIC",$B241,"TOPFLOW","TOP","TOP","top1",$C241,"top3","Open_Acute_DIV1","TOP5","TOP6","REPORTED","TOP8")</f>
        <v>2195.1319395639998</v>
      </c>
      <c r="DN241" s="183">
        <f>_xll.OneStreamExcelAddIn.XFFunctions.XFGetCell("TRUE", "CONSOL", $D$3,"TOT_Entity","Aggregated","Budget_Working",[1]Setup!C8,"PERIODIC",$B241,"TOPFLOW","TOP","TOP","top1",$C241,"top3","Open_Acute_DIV1","TOP5","TOP6","REPORTED","TOP8")</f>
        <v>2247.3999982169998</v>
      </c>
      <c r="DO241" s="183">
        <f>_xll.OneStreamExcelAddIn.XFFunctions.XFGetCell("TRUE", "CONSOL", $D$3,"TOT_Entity","Aggregated","Budget_Working",[1]Setup!C9,"PERIODIC",$B241,"TOPFLOW","TOP","TOP","top1",$C241,"top3","Open_Acute_DIV1","TOP5","TOP6","REPORTED","TOP8")</f>
        <v>1613.479386647</v>
      </c>
      <c r="DP241" s="183">
        <f>_xll.OneStreamExcelAddIn.XFFunctions.XFGetCell("TRUE", "CONSOL", $D$3,"TOT_Entity","Aggregated","Budget_Working",[1]Setup!C10,"PERIODIC",$B241,"TOPFLOW","TOP","TOP","top1",$C241,"top3","Open_Acute_DIV1","TOP5","TOP6","REPORTED","TOP8")</f>
        <v>1558.73451619</v>
      </c>
      <c r="DQ241" s="183">
        <f>_xll.OneStreamExcelAddIn.XFFunctions.XFGetCell("TRUE", "CONSOL", $D$3,"TOT_Entity","Aggregated","Budget_Working",[1]Setup!C11,"PERIODIC",$B241,"TOPFLOW","TOP","TOP","top1",$C241,"top3","Open_Acute_DIV1","TOP5","TOP6","REPORTED","TOP8")</f>
        <v>1684.830027103</v>
      </c>
      <c r="DR241" s="183">
        <f>_xll.OneStreamExcelAddIn.XFFunctions.XFGetCell("TRUE", "CONSOL", $D$3,"TOT_Entity","Aggregated","Budget_Working",[1]Setup!C12,"PERIODIC",$B241,"TOPFLOW","TOP","TOP","top1",$C241,"top3","Open_Acute_DIV1","TOP5","TOP6","REPORTED","TOP8")</f>
        <v>1500.973232611</v>
      </c>
      <c r="DS241" s="183">
        <f>_xll.OneStreamExcelAddIn.XFFunctions.XFGetCell("TRUE", "CONSOL", $D$3,"TOT_Entity","Aggregated","Budget_Working",[1]Setup!C13,"PERIODIC",$B241,"TOPFLOW","TOP","TOP","top1",$C241,"top3","Open_Acute_DIV1","TOP5","TOP6","REPORTED","TOP8")</f>
        <v>1849.564777352</v>
      </c>
      <c r="DT241" s="183">
        <f>_xll.OneStreamExcelAddIn.XFFunctions.XFGetCell("TRUE", "CONSOL", $D$3,"TOT_Entity","Aggregated","Budget_Working",[1]Setup!C14,"PERIODIC",$B241,"TOPFLOW","TOP","TOP","top1",$C241,"top3","Open_Acute_DIV1","TOP5","TOP6","REPORTED","TOP8")</f>
        <v>1586.1851318639999</v>
      </c>
      <c r="DU241" s="183">
        <f>_xll.OneStreamExcelAddIn.XFFunctions.XFGetCell("TRUE", "CONSOL", $D$3,"TOT_Entity","Aggregated","Budget_Working",[1]Setup!C15,"PERIODIC",$B241,"TOPFLOW","TOP","TOP","top1",$C241,"top3","Open_Acute_DIV1","TOP5","TOP6","REPORTED","TOP8")</f>
        <v>792.55044043299995</v>
      </c>
      <c r="DV241" s="181"/>
      <c r="DW241" s="183">
        <f>_xll.OneStreamExcelAddIn.XFFunctions.XFGetCell("TRUE", "CONSOL", $D$3,"TOT_Entity","USD","Budget_Final",[1]Setup!C17,"PERIODIC",$B241,"TOPFLOW","TOP","TOP","top1",$C241,"top3","Open_Acute_DIV1","TOP5","TOP6","REPORTED","TOP8")</f>
        <v>0</v>
      </c>
      <c r="DX241" s="183">
        <f>_xll.OneStreamExcelAddIn.XFFunctions.XFGetCell("TRUE", "CONSOL", $D$3,"TOT_Entity","USD","Budget_Final",[1]Setup!C18,"PERIODIC",$B241,"TOPFLOW","TOP","TOP","top1",$C241,"top3","Open_Acute_DIV1","TOP5","TOP6","REPORTED","TOP8")</f>
        <v>0</v>
      </c>
      <c r="DY241" s="183">
        <f>_xll.OneStreamExcelAddIn.XFFunctions.XFGetCell("TRUE", "CONSOL", $D$3,"TOT_Entity","USD","Budget_Final",[1]Setup!C19,"PERIODIC",$B241,"TOPFLOW","TOP","TOP","top1",$C241,"top3","Open_Acute_DIV1","TOP5","TOP6","REPORTED","TOP8")</f>
        <v>0</v>
      </c>
      <c r="DZ241" s="183">
        <f>_xll.OneStreamExcelAddIn.XFFunctions.XFGetCell("TRUE", "CONSOL", $D$3,"TOT_Entity","USD","Budget_Final",[1]Setup!C20,"PERIODIC",$B241,"TOPFLOW","TOP","TOP","top1",$C241,"top3","Open_Acute_DIV1","TOP5","TOP6","REPORTED","TOP8")</f>
        <v>0</v>
      </c>
      <c r="EA241" s="183">
        <f>_xll.OneStreamExcelAddIn.XFFunctions.XFGetCell("TRUE", "CONSOL", $D$3,"TOT_Entity","USD","Budget_Final",[1]Setup!C21,"PERIODIC",$B241,"TOPFLOW","TOP","TOP","top1",$C241,"top3","Open_Acute_DIV1","TOP5","TOP6","REPORTED","TOP8")</f>
        <v>0</v>
      </c>
      <c r="EB241" s="183">
        <f>_xll.OneStreamExcelAddIn.XFFunctions.XFGetCell("TRUE", "CONSOL", $D$3,"TOT_Entity","USD","Budget_Final",[1]Setup!C22,"PERIODIC",$B241,"TOPFLOW","TOP","TOP","top1",$C241,"top3","Open_Acute_DIV1","TOP5","TOP6","REPORTED","TOP8")</f>
        <v>0</v>
      </c>
      <c r="EC241" s="183">
        <f>_xll.OneStreamExcelAddIn.XFFunctions.XFGetCell("TRUE", "CONSOL", $D$3,"TOT_Entity","USD","Budget_Final",[1]Setup!C23,"PERIODIC",$B241,"TOPFLOW","TOP","TOP","top1",$C241,"top3","Open_Acute_DIV1","TOP5","TOP6","REPORTED","TOP8")</f>
        <v>0</v>
      </c>
      <c r="ED241" s="183">
        <f>_xll.OneStreamExcelAddIn.XFFunctions.XFGetCell("TRUE", "CONSOL", $D$3,"TOT_Entity","USD","Budget_Final",[1]Setup!C24,"PERIODIC",$B241,"TOPFLOW","TOP","TOP","top1",$C241,"top3","Open_Acute_DIV1","TOP5","TOP6","REPORTED","TOP8")</f>
        <v>0</v>
      </c>
      <c r="EE241" s="183">
        <f>_xll.OneStreamExcelAddIn.XFFunctions.XFGetCell("TRUE", "CONSOL", $D$3,"TOT_Entity","USD","Budget_Final",[1]Setup!C25,"PERIODIC",$B241,"TOPFLOW","TOP","TOP","top1",$C241,"top3","Open_Acute_DIV1","TOP5","TOP6","REPORTED","TOP8")</f>
        <v>0</v>
      </c>
      <c r="EF241" s="183">
        <f>_xll.OneStreamExcelAddIn.XFFunctions.XFGetCell("TRUE", "CONSOL", $D$3,"TOT_Entity","USD","Budget_Final",[1]Setup!C26,"PERIODIC",$B241,"TOPFLOW","TOP","TOP","top1",$C241,"top3","Open_Acute_DIV1","TOP5","TOP6","REPORTED","TOP8")</f>
        <v>0</v>
      </c>
      <c r="EG241" s="183">
        <f>_xll.OneStreamExcelAddIn.XFFunctions.XFGetCell("TRUE", "CONSOL", $D$3,"TOT_Entity","USD","Budget_Final",[1]Setup!C27,"PERIODIC",$B241,"TOPFLOW","TOP","TOP","top1",$C241,"top3","Open_Acute_DIV1","TOP5","TOP6","REPORTED","TOP8")</f>
        <v>0</v>
      </c>
      <c r="EH241" s="183">
        <f>_xll.OneStreamExcelAddIn.XFFunctions.XFGetCell("TRUE", "CONSOL", $D$3,"TOT_Entity","USD","Budget_Final",[1]Setup!C28,"PERIODIC",$B241,"TOPFLOW","TOP","TOP","top1",$C241,"top3","Open_Acute_DIV1","TOP5","TOP6","REPORTED","TOP8")</f>
        <v>0</v>
      </c>
    </row>
    <row r="242" spans="2:138" x14ac:dyDescent="0.25">
      <c r="B242" s="51">
        <v>93001</v>
      </c>
      <c r="C242" s="51" t="s">
        <v>263</v>
      </c>
      <c r="D242" s="181" t="s">
        <v>276</v>
      </c>
      <c r="E242" s="187">
        <f>_xll.OneStreamExcelAddIn.XFFunctions.XFGetCell("TRUE", "CONSOL", $D$3,"TOT_Entity","USD","Actual",$E$3,"PERIODIC",$B242,"TOPFLOW","TOP","TOP","top1",$C242,"top3","Open_Acute_DIV1","TOP5","TOP6","REPORTED","TOP8")</f>
        <v>31421</v>
      </c>
      <c r="F242" s="187">
        <f>_xll.OneStreamExcelAddIn.XFFunctions.XFGetCell("TRUE", "CONSOL", $D$3,"TOT_Entity","Aggregated","Budget_Working",$E$3,"PERIODIC",$B242,"TOPFLOW","TOP","TOP","top1",$C242,"TOP3","Open_Acute_DIV1","TOP5","TOP6","REPORTED","TOP8")</f>
        <v>35515.489617599997</v>
      </c>
      <c r="G242" s="187">
        <f>F242-E242</f>
        <v>4094.4896175999966</v>
      </c>
      <c r="H242" s="55">
        <f>IFERROR(G242/F242,0)</f>
        <v>0.1152874326578603</v>
      </c>
      <c r="I242" s="41"/>
      <c r="J242" s="187">
        <f>_xll.OneStreamExcelAddIn.XFFunctions.XFGetCell("TRUE", "CONSOL", $D$3,"TOT_Entity","USD","Actual",$E$3,"YTD",$B242,"TOPFLOW","TOP","TOP","top1",$C242,"top3","Open_Acute_DIV1","TOP5","TOP6","REPORTED","TOP8")</f>
        <v>125028.67</v>
      </c>
      <c r="K242" s="187">
        <f>_xll.OneStreamExcelAddIn.XFFunctions.XFGetCell("TRUE", "CONSOL", $D$3,"TOT_Entity","Aggregated","Budget_Working",$E$3,"YTD",$B242,"TOPFLOW","TOP","TOP","top1",$C242,"top3","Open_Acute_DIV1","TOP5","TOP6","REPORTED","TOP8")</f>
        <v>133177.93517184001</v>
      </c>
      <c r="L242" s="187">
        <f>K242-J242</f>
        <v>8149.2651718400157</v>
      </c>
      <c r="M242" s="40">
        <f>IFERROR(L242/K242,0)</f>
        <v>6.1190805829246311E-2</v>
      </c>
      <c r="N242" s="41"/>
      <c r="O242" s="187">
        <f>_xll.OneStreamExcelAddIn.XFFunctions.XFGetCell("TRUE", "CONSOL", $D$3,"TOT_Entity","USD","Actual",$F$3,"YTD",$B242,"TOPFLOW","TOP","TOP","top1",$C242,"top3","Open_Acute_DIV1","TOP5","TOP6","REPORTED","TOP8")</f>
        <v>150807</v>
      </c>
      <c r="P242" s="187">
        <f>O242-J242</f>
        <v>25778.33</v>
      </c>
      <c r="Q242" s="40">
        <f>IFERROR(P242/O242,0)</f>
        <v>0.1709358982010119</v>
      </c>
      <c r="R242" s="41"/>
      <c r="S242" s="187">
        <f>_xll.OneStreamExcelAddIn.XFFunctions.XFGetCell("TRUE", "CONSOL", $D$3,"TOT_Entity","USD","MIDFCST",$E$3,"MTD",$B242,"TOPFLOW","TOP","TOP","top1",$C242,"top3","Open_Acute_DIV1","TOP5","TOP6","REPORTED","TOP8")</f>
        <v>0</v>
      </c>
      <c r="T242" s="187">
        <f>S242-E242</f>
        <v>-31421</v>
      </c>
      <c r="U242" s="40">
        <f>IFERROR(T242/S242,0)</f>
        <v>0</v>
      </c>
      <c r="V242" s="41"/>
      <c r="W242" s="42"/>
      <c r="X242" s="43"/>
      <c r="Y242" s="42"/>
      <c r="Z242" s="44"/>
      <c r="AB242" s="183">
        <f>_xll.OneStreamExcelAddIn.XFFunctions.XFGetCell("TRUE", "CONSOL", $D$3,"TOT_Entity","USD","Actual",[1]Setup!C4,"PERIODIC",$B242,"TOPFLOW","TOP","TOP","top1",$C242,"top3","Open_Acute_DIV1","TOP5","TOP6","REPORTED","TOP8")</f>
        <v>31024</v>
      </c>
      <c r="AC242" s="186">
        <f>_xll.OneStreamExcelAddIn.XFFunctions.XFGetCell("TRUE", "CONSOL", $D$3,"TOT_Entity","Aggregated","Budget_Working",[1]Setup!C4,"PERIODIC",$B242,"TOPFLOW","TOP","TOP","top1",$C242,"TOP3","Open_Acute_DIV1","TOP5","TOP6","REPORTED","TOP8")</f>
        <v>32568.129625824</v>
      </c>
      <c r="AD242" s="187">
        <f>AC242-AB242</f>
        <v>1544.129625824</v>
      </c>
      <c r="AE242" s="40">
        <f>IFERROR(AD242/AC242,0)</f>
        <v>4.7412290590971642E-2</v>
      </c>
      <c r="AG242" s="183">
        <f>_xll.OneStreamExcelAddIn.XFFunctions.XFGetCell("TRUE", "CONSOL", $D$3,"TOT_Entity","USD","Actual",[1]Setup!C5,"PERIODIC",$B242,"TOPFLOW","TOP","TOP","top1",$C242,"top3","Open_Acute_DIV1","TOP5","TOP6","REPORTED","TOP8")</f>
        <v>29773</v>
      </c>
      <c r="AH242" s="186">
        <f>_xll.OneStreamExcelAddIn.XFFunctions.XFGetCell("TRUE", "CONSOL", $D$3,"TOT_Entity","Aggregated","Budget_Working",[1]Setup!C5,"PERIODIC",$B242,"TOPFLOW","TOP","TOP","top1",$C242,"TOP3","Open_Acute_DIV1","TOP5","TOP6","REPORTED","TOP8")</f>
        <v>31535.613179280001</v>
      </c>
      <c r="AI242" s="187">
        <f>AH242-AG242</f>
        <v>1762.6131792800006</v>
      </c>
      <c r="AJ242" s="40">
        <f>IFERROR(AI242/AH242,0)</f>
        <v>5.5892782843940357E-2</v>
      </c>
      <c r="AL242" s="183">
        <f>_xll.OneStreamExcelAddIn.XFFunctions.XFGetCell("TRUE", "CONSOL", $D$3,"TOT_Entity","USD","Actual",[1]Setup!C6,"PERIODIC",$B242,"TOPFLOW","TOP","TOP","top1",$C242,"top3","Open_Acute_DIV1","TOP5","TOP6","REPORTED","TOP8")</f>
        <v>32810.67</v>
      </c>
      <c r="AM242" s="186">
        <f>_xll.OneStreamExcelAddIn.XFFunctions.XFGetCell("TRUE", "CONSOL", $D$3,"TOT_Entity","Aggregated","Budget_Working",[1]Setup!C6,"PERIODIC",$B242,"TOPFLOW","TOP","TOP","top1",$C242,"TOP3","Open_Acute_DIV1","TOP5","TOP6","REPORTED","TOP8")</f>
        <v>33558.702749135999</v>
      </c>
      <c r="AN242" s="187">
        <f>AL242-AM242</f>
        <v>-748.03274913600035</v>
      </c>
      <c r="AO242" s="40">
        <f>IFERROR((AL242/AM242)-1,0)</f>
        <v>-2.2290276079138915E-2</v>
      </c>
      <c r="AQ242" s="183">
        <f>_xll.OneStreamExcelAddIn.XFFunctions.XFGetCell("TRUE", "CONSOL", $D$3,"TOT_Entity","USD","Actual",[1]Setup!C7,"PERIODIC",$B242,"TOPFLOW","TOP","TOP","top1",$C242,"top3","Open_Acute_DIV1","TOP5","TOP6","REPORTED","TOP8")</f>
        <v>31421</v>
      </c>
      <c r="AR242" s="186">
        <f>_xll.OneStreamExcelAddIn.XFFunctions.XFGetCell("TRUE", "CONSOL", $D$3,"TOT_Entity","Aggregated","Budget_Working",[1]Setup!C7,"PERIODIC",$B242,"TOPFLOW","TOP","TOP","top1",$C242,"TOP3","Open_Acute_DIV1","TOP5","TOP6","REPORTED","TOP8")</f>
        <v>35515.489617599997</v>
      </c>
      <c r="AS242" s="187">
        <f>AQ242-AR242</f>
        <v>-4094.4896175999966</v>
      </c>
      <c r="AT242" s="40">
        <f>IFERROR((AQ242/AR242)-1,0)</f>
        <v>-0.11528743265786034</v>
      </c>
      <c r="AV242" s="183">
        <f>_xll.OneStreamExcelAddIn.XFFunctions.XFGetCell("TRUE", "CONSOL", $D$3,"TOT_Entity","USD","Actual",[1]Setup!C8,"PERIODIC",$B242,"TOPFLOW","TOP","TOP","top1",$C242,"top3","Open_Acute_DIV1","TOP5","TOP6","REPORTED","TOP8")</f>
        <v>-125028.67</v>
      </c>
      <c r="AW242" s="186">
        <f>_xll.OneStreamExcelAddIn.XFFunctions.XFGetCell("TRUE", "CONSOL", $D$3,"TOT_Entity","Aggregated","Budget_Working",[1]Setup!C8,"PERIODIC",$B242,"TOPFLOW","TOP","TOP","top1",$C242,"TOP3","Open_Acute_DIV1","TOP5","TOP6","REPORTED","TOP8")</f>
        <v>35902.531790155997</v>
      </c>
      <c r="AX242" s="187">
        <f>AV242-AW242</f>
        <v>-160931.20179015599</v>
      </c>
      <c r="AY242" s="40">
        <f>IFERROR((AV242/AW242)-1,0)</f>
        <v>-4.4824471636365555</v>
      </c>
      <c r="BA242" s="183">
        <f>_xll.OneStreamExcelAddIn.XFFunctions.XFGetCell("TRUE", "CONSOL", $D$3,"TOT_Entity","USD","Actual",[1]Setup!C9,"PERIODIC",$B242,"TOPFLOW","TOP","TOP","top1",$C242,"top3","Open_Acute_DIV1","TOP5","TOP6","REPORTED","TOP8")</f>
        <v>0</v>
      </c>
      <c r="BB242" s="186">
        <f>_xll.OneStreamExcelAddIn.XFFunctions.XFGetCell("TRUE", "CONSOL", $D$3,"TOT_Entity","Aggregated","Budget_Working",[1]Setup!C9,"PERIODIC",$B242,"TOPFLOW","TOP","TOP","top1",$C242,"TOP3","Open_Acute_DIV1","TOP5","TOP6","REPORTED","TOP8")</f>
        <v>33678.388596639998</v>
      </c>
      <c r="BC242" s="187">
        <f>BA242-BB242</f>
        <v>-33678.388596639998</v>
      </c>
      <c r="BD242" s="40">
        <f>IFERROR((BA242/BB242)-1,0)</f>
        <v>-1</v>
      </c>
      <c r="BF242" s="183">
        <f>_xll.OneStreamExcelAddIn.XFFunctions.XFGetCell("TRUE", "CONSOL", $D$3,"TOT_Entity","USD","Actual",[1]Setup!C10,"PERIODIC",$B242,"TOPFLOW","TOP","TOP","top1",$C242,"top3","Open_Acute_DIV1","TOP5","TOP6","REPORTED","TOP8")</f>
        <v>0</v>
      </c>
      <c r="BG242" s="186">
        <f>_xll.OneStreamExcelAddIn.XFFunctions.XFGetCell("TRUE", "CONSOL", $D$3,"TOT_Entity","Aggregated","Budget_Working",[1]Setup!C10,"PERIODIC",$B242,"TOPFLOW","TOP","TOP","top1",$C242,"TOP3","Open_Acute_DIV1","TOP5","TOP6","REPORTED","TOP8")</f>
        <v>32298.408699020001</v>
      </c>
      <c r="BH242" s="187">
        <f>BF242-BG242</f>
        <v>-32298.408699020001</v>
      </c>
      <c r="BI242" s="40">
        <f>IFERROR((BF242/BG242)-1,0)</f>
        <v>-1</v>
      </c>
      <c r="BK242" s="183">
        <f>_xll.OneStreamExcelAddIn.XFFunctions.XFGetCell("TRUE", "CONSOL", $D$3,"TOT_Entity","USD","Actual",[1]Setup!C11,"PERIODIC",$B242,"TOPFLOW","TOP","TOP","top1",$C242,"top3","Open_Acute_DIV1","TOP5","TOP6","REPORTED","TOP8")</f>
        <v>0</v>
      </c>
      <c r="BL242" s="186">
        <f>_xll.OneStreamExcelAddIn.XFFunctions.XFGetCell("TRUE", "CONSOL", $D$3,"TOT_Entity","Aggregated","Budget_Working",[1]Setup!C11,"PERIODIC",$B242,"TOPFLOW","TOP","TOP","top1",$C242,"TOP3","Open_Acute_DIV1","TOP5","TOP6","REPORTED","TOP8")</f>
        <v>34436.886026596003</v>
      </c>
      <c r="BM242" s="187">
        <f>BK242-BL242</f>
        <v>-34436.886026596003</v>
      </c>
      <c r="BN242" s="40">
        <f>IFERROR((BK242/BL242)-1,0)</f>
        <v>-1</v>
      </c>
      <c r="BP242" s="183">
        <f>_xll.OneStreamExcelAddIn.XFFunctions.XFGetCell("TRUE", "CONSOL", $D$3,"TOT_Entity","USD","Actual",[1]Setup!C12,"PERIODIC",$B242,"TOPFLOW","TOP","TOP","top1",$C242,"top3","Open_Acute_DIV1","TOP5","TOP6","REPORTED","TOP8")</f>
        <v>0</v>
      </c>
      <c r="BQ242" s="186">
        <f>_xll.OneStreamExcelAddIn.XFFunctions.XFGetCell("TRUE", "CONSOL", $D$3,"TOT_Entity","Aggregated","Budget_Working",[1]Setup!C12,"PERIODIC",$B242,"TOPFLOW","TOP","TOP","top1",$C242,"TOP3","Open_Acute_DIV1","TOP5","TOP6","REPORTED","TOP8")</f>
        <v>31459.312117175999</v>
      </c>
      <c r="BR242" s="187">
        <f>BP242-BQ242</f>
        <v>-31459.312117175999</v>
      </c>
      <c r="BS242" s="40">
        <f>IFERROR((BP242/BQ242)-1,0)</f>
        <v>-1</v>
      </c>
      <c r="BU242" s="183">
        <f>_xll.OneStreamExcelAddIn.XFFunctions.XFGetCell("TRUE", "CONSOL", $D$3,"TOT_Entity","USD","Actual",[1]Setup!C13,"PERIODIC",$B242,"TOPFLOW","TOP","TOP","top1",$C242,"top3","Open_Acute_DIV1","TOP5","TOP6","REPORTED","TOP8")</f>
        <v>0</v>
      </c>
      <c r="BV242" s="186">
        <f>_xll.OneStreamExcelAddIn.XFFunctions.XFGetCell("TRUE", "CONSOL", $D$3,"TOT_Entity","Aggregated","Budget_Working",[1]Setup!C13,"PERIODIC",$B242,"TOPFLOW","TOP","TOP","top1",$C242,"TOP3","Open_Acute_DIV1","TOP5","TOP6","REPORTED","TOP8")</f>
        <v>36534.702749135999</v>
      </c>
      <c r="BW242" s="187">
        <f>BU242-BV242</f>
        <v>-36534.702749135999</v>
      </c>
      <c r="BX242" s="40">
        <f>IFERROR((BU242/BV242)-1,0)</f>
        <v>-1</v>
      </c>
      <c r="BZ242" s="183">
        <f>_xll.OneStreamExcelAddIn.XFFunctions.XFGetCell("TRUE", "CONSOL", $D$3,"TOT_Entity","USD","Actual",[1]Setup!C14,"PERIODIC",$B242,"TOPFLOW","TOP","TOP","top1",$C242,"top3","Open_Acute_DIV1","TOP5","TOP6","REPORTED","TOP8")</f>
        <v>0</v>
      </c>
      <c r="CA242" s="186">
        <f>_xll.OneStreamExcelAddIn.XFFunctions.XFGetCell("TRUE", "CONSOL", $D$3,"TOT_Entity","Aggregated","Budget_Working",[1]Setup!C14,"PERIODIC",$B242,"TOPFLOW","TOP","TOP","top1",$C242,"TOP3","Open_Acute_DIV1","TOP5","TOP6","REPORTED","TOP8")</f>
        <v>32855.323835984003</v>
      </c>
      <c r="CB242" s="187">
        <f>BZ242-CA242</f>
        <v>-32855.323835984003</v>
      </c>
      <c r="CC242" s="40">
        <f>IFERROR((BZ242/CA242)-1,0)</f>
        <v>-1</v>
      </c>
      <c r="CE242" s="183">
        <f>_xll.OneStreamExcelAddIn.XFFunctions.XFGetCell("TRUE", "CONSOL", $D$3,"TOT_Entity","USD","Actual",[1]Setup!C15,"PERIODIC",$B242,"TOPFLOW","TOP","TOP","top1",$C242,"top3","Open_Acute_DIV1","TOP5","TOP6","REPORTED","TOP8")</f>
        <v>0</v>
      </c>
      <c r="CF242" s="186">
        <f>_xll.OneStreamExcelAddIn.XFFunctions.XFGetCell("TRUE", "CONSOL", $D$3,"TOT_Entity","Aggregated","Budget_Working",[1]Setup!C15,"PERIODIC",$B242,"TOPFLOW","TOP","TOP","top1",$C242,"TOP3","Open_Acute_DIV1","TOP5","TOP6","REPORTED","TOP8")</f>
        <v>33994.337854684003</v>
      </c>
      <c r="CG242" s="187">
        <f>CE242-CF242</f>
        <v>-33994.337854684003</v>
      </c>
      <c r="CH242" s="40">
        <f>IFERROR((CE242/CF242)-1,0)</f>
        <v>-1</v>
      </c>
      <c r="CI242" s="181"/>
      <c r="CJ242" s="183">
        <f>_xll.OneStreamExcelAddIn.XFFunctions.XFGetCell("TRUE", "CONSOL", $D$3,"TOT_Entity","USD","Actual",[1]Setup!C4,"PERIODIC",$B242,"TOPFLOW","TOP","TOP","top1",$C242,"top3","Open_Acute_DIV1","TOP5","TOP6","REPORTED","TOP8")</f>
        <v>31024</v>
      </c>
      <c r="CK242" s="183">
        <f>_xll.OneStreamExcelAddIn.XFFunctions.XFGetCell("TRUE", "CONSOL", $D$3,"TOT_Entity","USD","Actual",[1]Setup!C5,"PERIODIC",$B242,"TOPFLOW","TOP","TOP","top1",$C242,"top3","Open_Acute_DIV1","TOP5","TOP6","REPORTED","TOP8")</f>
        <v>29773</v>
      </c>
      <c r="CL242" s="183">
        <f>_xll.OneStreamExcelAddIn.XFFunctions.XFGetCell("TRUE", "CONSOL", $D$3,"TOT_Entity","USD","Actual",[1]Setup!C6,"PERIODIC",$B242,"TOPFLOW","TOP","TOP","top1",$C242,"top3","Open_Acute_DIV1","TOP5","TOP6","REPORTED","TOP8")</f>
        <v>32810.67</v>
      </c>
      <c r="CM242" s="183">
        <f>_xll.OneStreamExcelAddIn.XFFunctions.XFGetCell("TRUE", "CONSOL", $D$3,"TOT_Entity","USD","Actual",[1]Setup!C7,"PERIODIC",$B242,"TOPFLOW","TOP","TOP","top1",$C242,"top3","Open_Acute_DIV1","TOP5","TOP6","REPORTED","TOP8")</f>
        <v>31421</v>
      </c>
      <c r="CN242" s="183">
        <f>_xll.OneStreamExcelAddIn.XFFunctions.XFGetCell("TRUE", "CONSOL", $D$3,"TOT_Entity","USD","Actual",[1]Setup!C8,"PERIODIC",$B242,"TOPFLOW","TOP","TOP","top1",$C242,"top3","Open_Acute_DIV1","TOP5","TOP6","REPORTED","TOP8")</f>
        <v>-125028.67</v>
      </c>
      <c r="CO242" s="183">
        <f>_xll.OneStreamExcelAddIn.XFFunctions.XFGetCell("TRUE", "CONSOL", $D$3,"TOT_Entity","USD","Actual",[1]Setup!C9,"PERIODIC",$B242,"TOPFLOW","TOP","TOP","top1",$C242,"top3","Open_Acute_DIV1","TOP5","TOP6","REPORTED","TOP8")</f>
        <v>0</v>
      </c>
      <c r="CP242" s="183">
        <f>_xll.OneStreamExcelAddIn.XFFunctions.XFGetCell("TRUE", "CONSOL", $D$3,"TOT_Entity","USD","Actual",[1]Setup!C10,"PERIODIC",$B242,"TOPFLOW","TOP","TOP","top1",$C242,"top3","Open_Acute_DIV1","TOP5","TOP6","REPORTED","TOP8")</f>
        <v>0</v>
      </c>
      <c r="CQ242" s="183">
        <f>_xll.OneStreamExcelAddIn.XFFunctions.XFGetCell("TRUE", "CONSOL", $D$3,"TOT_Entity","USD","Actual",[1]Setup!C11,"PERIODIC",$B242,"TOPFLOW","TOP","TOP","top1",$C242,"top3","Open_Acute_DIV1","TOP5","TOP6","REPORTED","TOP8")</f>
        <v>0</v>
      </c>
      <c r="CR242" s="183">
        <f>_xll.OneStreamExcelAddIn.XFFunctions.XFGetCell("TRUE", "CONSOL", $D$3,"TOT_Entity","USD","Actual",[1]Setup!C12,"PERIODIC",$B242,"TOPFLOW","TOP","TOP","top1",$C242,"top3","Open_Acute_DIV1","TOP5","TOP6","REPORTED","TOP8")</f>
        <v>0</v>
      </c>
      <c r="CS242" s="183">
        <f>_xll.OneStreamExcelAddIn.XFFunctions.XFGetCell("TRUE", "CONSOL", $D$3,"TOT_Entity","USD","Actual",[1]Setup!C13,"PERIODIC",$B242,"TOPFLOW","TOP","TOP","top1",$C242,"top3","Open_Acute_DIV1","TOP5","TOP6","REPORTED","TOP8")</f>
        <v>0</v>
      </c>
      <c r="CT242" s="183">
        <f>_xll.OneStreamExcelAddIn.XFFunctions.XFGetCell("TRUE", "CONSOL", $D$3,"TOT_Entity","USD","Actual",[1]Setup!C14,"PERIODIC",$B242,"TOPFLOW","TOP","TOP","top1",$C242,"top3","Open_Acute_DIV1","TOP5","TOP6","REPORTED","TOP8")</f>
        <v>0</v>
      </c>
      <c r="CU242" s="183">
        <f>_xll.OneStreamExcelAddIn.XFFunctions.XFGetCell("TRUE", "CONSOL", $D$3,"TOT_Entity","USD","Actual",[1]Setup!C15,"PERIODIC",$B242,"TOPFLOW","TOP","TOP","top1",$C242,"top3","Open_Acute_DIV1","TOP5","TOP6","REPORTED","TOP8")</f>
        <v>0</v>
      </c>
      <c r="CV242" s="181"/>
      <c r="CW242" s="183">
        <f>_xll.OneStreamExcelAddIn.XFFunctions.XFGetCell("TRUE", "CONSOL", $D$3,"TOT_Entity","USD","Actual",[1]Setup!C17,"PERIODIC",$B242,"TOPFLOW","TOP","TOP","top1",$C242,"top3","Open_Acute_DIV1","TOP5","TOP6","REPORTED","TOP8")</f>
        <v>37263</v>
      </c>
      <c r="CX242" s="183">
        <f>_xll.OneStreamExcelAddIn.XFFunctions.XFGetCell("TRUE", "CONSOL", $D$3,"TOT_Entity","USD","Actual",[1]Setup!C18,"PERIODIC",$B242,"TOPFLOW","TOP","TOP","top1",$C242,"top3","Open_Acute_DIV1","TOP5","TOP6","REPORTED","TOP8")</f>
        <v>35807</v>
      </c>
      <c r="CY242" s="183">
        <f>_xll.OneStreamExcelAddIn.XFFunctions.XFGetCell("TRUE", "CONSOL", $D$3,"TOT_Entity","USD","Actual",[1]Setup!C19,"PERIODIC",$B242,"TOPFLOW","TOP","TOP","top1",$C242,"top3","Open_Acute_DIV1","TOP5","TOP6","REPORTED","TOP8")</f>
        <v>39312</v>
      </c>
      <c r="CZ242" s="183">
        <f>_xll.OneStreamExcelAddIn.XFFunctions.XFGetCell("TRUE", "CONSOL", $D$3,"TOT_Entity","USD","Actual",[1]Setup!C20,"PERIODIC",$B242,"TOPFLOW","TOP","TOP","top1",$C242,"top3","Open_Acute_DIV1","TOP5","TOP6","REPORTED","TOP8")</f>
        <v>38425</v>
      </c>
      <c r="DA242" s="183">
        <f>_xll.OneStreamExcelAddIn.XFFunctions.XFGetCell("TRUE", "CONSOL", $D$3,"TOT_Entity","USD","Actual",[1]Setup!C21,"PERIODIC",$B242,"TOPFLOW","TOP","TOP","top1",$C242,"top3","Open_Acute_DIV1","TOP5","TOP6","REPORTED","TOP8")</f>
        <v>37303</v>
      </c>
      <c r="DB242" s="183">
        <f>_xll.OneStreamExcelAddIn.XFFunctions.XFGetCell("TRUE", "CONSOL", $D$3,"TOT_Entity","USD","Actual",[1]Setup!C22,"PERIODIC",$B242,"TOPFLOW","TOP","TOP","top1",$C242,"top3","Open_Acute_DIV1","TOP5","TOP6","REPORTED","TOP8")</f>
        <v>40881</v>
      </c>
      <c r="DC242" s="183">
        <f>_xll.OneStreamExcelAddIn.XFFunctions.XFGetCell("TRUE", "CONSOL", $D$3,"TOT_Entity","USD","Actual",[1]Setup!C23,"PERIODIC",$B242,"TOPFLOW","TOP","TOP","top1",$C242,"top3","Open_Acute_DIV1","TOP5","TOP6","REPORTED","TOP8")</f>
        <v>36513</v>
      </c>
      <c r="DD242" s="183">
        <f>_xll.OneStreamExcelAddIn.XFFunctions.XFGetCell("TRUE", "CONSOL", $D$3,"TOT_Entity","USD","Actual",[1]Setup!C24,"PERIODIC",$B242,"TOPFLOW","TOP","TOP","top1",$C242,"top3","Open_Acute_DIV1","TOP5","TOP6","REPORTED","TOP8")</f>
        <v>35539</v>
      </c>
      <c r="DE242" s="183">
        <f>_xll.OneStreamExcelAddIn.XFFunctions.XFGetCell("TRUE", "CONSOL", $D$3,"TOT_Entity","USD","Actual",[1]Setup!C25,"PERIODIC",$B242,"TOPFLOW","TOP","TOP","top1",$C242,"top3","Open_Acute_DIV1","TOP5","TOP6","REPORTED","TOP8")</f>
        <v>32890</v>
      </c>
      <c r="DF242" s="183">
        <f>_xll.OneStreamExcelAddIn.XFFunctions.XFGetCell("TRUE", "CONSOL", $D$3,"TOT_Entity","USD","Actual",[1]Setup!C26,"PERIODIC",$B242,"TOPFLOW","TOP","TOP","top1",$C242,"top3","Open_Acute_DIV1","TOP5","TOP6","REPORTED","TOP8")</f>
        <v>34610</v>
      </c>
      <c r="DG242" s="183">
        <f>_xll.OneStreamExcelAddIn.XFFunctions.XFGetCell("TRUE", "CONSOL", $D$3,"TOT_Entity","USD","Actual",[1]Setup!C27,"PERIODIC",$B242,"TOPFLOW","TOP","TOP","top1",$C242,"top3","Open_Acute_DIV1","TOP5","TOP6","REPORTED","TOP8")</f>
        <v>28254</v>
      </c>
      <c r="DH242" s="183">
        <f>_xll.OneStreamExcelAddIn.XFFunctions.XFGetCell("TRUE", "CONSOL", $D$3,"TOT_Entity","USD","Actual",[1]Setup!C28,"PERIODIC",$B242,"TOPFLOW","TOP","TOP","top1",$C242,"top3","Open_Acute_DIV1","TOP5","TOP6","REPORTED","TOP8")</f>
        <v>31591</v>
      </c>
      <c r="DI242" s="181"/>
      <c r="DJ242" s="183">
        <f>_xll.OneStreamExcelAddIn.XFFunctions.XFGetCell("TRUE", "CONSOL", $D$3,"TOT_Entity","Aggregated","Budget_Working",[1]Setup!C4,"PERIODIC",$B242,"TOPFLOW","TOP","TOP","top1",$C242,"top3","Open_Acute_DIV1","TOP5","TOP6","REPORTED","TOP8")</f>
        <v>32568.129625824</v>
      </c>
      <c r="DK242" s="183">
        <f>_xll.OneStreamExcelAddIn.XFFunctions.XFGetCell("TRUE", "CONSOL", $D$3,"TOT_Entity","Aggregated","Budget_Working",[1]Setup!C5,"PERIODIC",$B242,"TOPFLOW","TOP","TOP","top1",$C242,"top3","Open_Acute_DIV1","TOP5","TOP6","REPORTED","TOP8")</f>
        <v>31535.613179280001</v>
      </c>
      <c r="DL242" s="183">
        <f>_xll.OneStreamExcelAddIn.XFFunctions.XFGetCell("TRUE", "CONSOL", $D$3,"TOT_Entity","Aggregated","Budget_Working",[1]Setup!C6,"PERIODIC",$B242,"TOPFLOW","TOP","TOP","top1",$C242,"top3","Open_Acute_DIV1","TOP5","TOP6","REPORTED","TOP8")</f>
        <v>33558.702749135999</v>
      </c>
      <c r="DM242" s="183">
        <f>_xll.OneStreamExcelAddIn.XFFunctions.XFGetCell("TRUE", "CONSOL", $D$3,"TOT_Entity","Aggregated","Budget_Working",[1]Setup!C7,"PERIODIC",$B242,"TOPFLOW","TOP","TOP","top1",$C242,"top3","Open_Acute_DIV1","TOP5","TOP6","REPORTED","TOP8")</f>
        <v>35515.489617599997</v>
      </c>
      <c r="DN242" s="183">
        <f>_xll.OneStreamExcelAddIn.XFFunctions.XFGetCell("TRUE", "CONSOL", $D$3,"TOT_Entity","Aggregated","Budget_Working",[1]Setup!C8,"PERIODIC",$B242,"TOPFLOW","TOP","TOP","top1",$C242,"top3","Open_Acute_DIV1","TOP5","TOP6","REPORTED","TOP8")</f>
        <v>35902.531790155997</v>
      </c>
      <c r="DO242" s="183">
        <f>_xll.OneStreamExcelAddIn.XFFunctions.XFGetCell("TRUE", "CONSOL", $D$3,"TOT_Entity","Aggregated","Budget_Working",[1]Setup!C9,"PERIODIC",$B242,"TOPFLOW","TOP","TOP","top1",$C242,"top3","Open_Acute_DIV1","TOP5","TOP6","REPORTED","TOP8")</f>
        <v>33678.388596639998</v>
      </c>
      <c r="DP242" s="183">
        <f>_xll.OneStreamExcelAddIn.XFFunctions.XFGetCell("TRUE", "CONSOL", $D$3,"TOT_Entity","Aggregated","Budget_Working",[1]Setup!C10,"PERIODIC",$B242,"TOPFLOW","TOP","TOP","top1",$C242,"top3","Open_Acute_DIV1","TOP5","TOP6","REPORTED","TOP8")</f>
        <v>32298.408699020001</v>
      </c>
      <c r="DQ242" s="183">
        <f>_xll.OneStreamExcelAddIn.XFFunctions.XFGetCell("TRUE", "CONSOL", $D$3,"TOT_Entity","Aggregated","Budget_Working",[1]Setup!C11,"PERIODIC",$B242,"TOPFLOW","TOP","TOP","top1",$C242,"top3","Open_Acute_DIV1","TOP5","TOP6","REPORTED","TOP8")</f>
        <v>34436.886026596003</v>
      </c>
      <c r="DR242" s="183">
        <f>_xll.OneStreamExcelAddIn.XFFunctions.XFGetCell("TRUE", "CONSOL", $D$3,"TOT_Entity","Aggregated","Budget_Working",[1]Setup!C12,"PERIODIC",$B242,"TOPFLOW","TOP","TOP","top1",$C242,"top3","Open_Acute_DIV1","TOP5","TOP6","REPORTED","TOP8")</f>
        <v>31459.312117175999</v>
      </c>
      <c r="DS242" s="183">
        <f>_xll.OneStreamExcelAddIn.XFFunctions.XFGetCell("TRUE", "CONSOL", $D$3,"TOT_Entity","Aggregated","Budget_Working",[1]Setup!C13,"PERIODIC",$B242,"TOPFLOW","TOP","TOP","top1",$C242,"top3","Open_Acute_DIV1","TOP5","TOP6","REPORTED","TOP8")</f>
        <v>36534.702749135999</v>
      </c>
      <c r="DT242" s="183">
        <f>_xll.OneStreamExcelAddIn.XFFunctions.XFGetCell("TRUE", "CONSOL", $D$3,"TOT_Entity","Aggregated","Budget_Working",[1]Setup!C14,"PERIODIC",$B242,"TOPFLOW","TOP","TOP","top1",$C242,"top3","Open_Acute_DIV1","TOP5","TOP6","REPORTED","TOP8")</f>
        <v>32855.323835984003</v>
      </c>
      <c r="DU242" s="183">
        <f>_xll.OneStreamExcelAddIn.XFFunctions.XFGetCell("TRUE", "CONSOL", $D$3,"TOT_Entity","Aggregated","Budget_Working",[1]Setup!C15,"PERIODIC",$B242,"TOPFLOW","TOP","TOP","top1",$C242,"top3","Open_Acute_DIV1","TOP5","TOP6","REPORTED","TOP8")</f>
        <v>33994.337854684003</v>
      </c>
      <c r="DV242" s="181"/>
      <c r="DW242" s="183">
        <f>_xll.OneStreamExcelAddIn.XFFunctions.XFGetCell("TRUE", "CONSOL", $D$3,"TOT_Entity","USD","Budget_Final",[1]Setup!C17,"PERIODIC",$B242,"TOPFLOW","TOP","TOP","top1",$C242,"top3","Open_Acute_DIV1","TOP5","TOP6","REPORTED","TOP8")</f>
        <v>37841.800069605997</v>
      </c>
      <c r="DX242" s="183">
        <f>_xll.OneStreamExcelAddIn.XFFunctions.XFGetCell("TRUE", "CONSOL", $D$3,"TOT_Entity","USD","Budget_Final",[1]Setup!C18,"PERIODIC",$B242,"TOPFLOW","TOP","TOP","top1",$C242,"top3","Open_Acute_DIV1","TOP5","TOP6","REPORTED","TOP8")</f>
        <v>34742.347695440003</v>
      </c>
      <c r="DY242" s="183">
        <f>_xll.OneStreamExcelAddIn.XFFunctions.XFGetCell("TRUE", "CONSOL", $D$3,"TOT_Entity","USD","Budget_Final",[1]Setup!C19,"PERIODIC",$B242,"TOPFLOW","TOP","TOP","top1",$C242,"top3","Open_Acute_DIV1","TOP5","TOP6","REPORTED","TOP8")</f>
        <v>38624.746992893</v>
      </c>
      <c r="DZ242" s="183">
        <f>_xll.OneStreamExcelAddIn.XFFunctions.XFGetCell("TRUE", "CONSOL", $D$3,"TOT_Entity","USD","Budget_Final",[1]Setup!C20,"PERIODIC",$B242,"TOPFLOW","TOP","TOP","top1",$C242,"top3","Open_Acute_DIV1","TOP5","TOP6","REPORTED","TOP8")</f>
        <v>38522.850733216001</v>
      </c>
      <c r="EA242" s="183">
        <f>_xll.OneStreamExcelAddIn.XFFunctions.XFGetCell("TRUE", "CONSOL", $D$3,"TOT_Entity","USD","Budget_Final",[1]Setup!C21,"PERIODIC",$B242,"TOPFLOW","TOP","TOP","top1",$C242,"top3","Open_Acute_DIV1","TOP5","TOP6","REPORTED","TOP8")</f>
        <v>40110.330887486998</v>
      </c>
      <c r="EB242" s="183">
        <f>_xll.OneStreamExcelAddIn.XFFunctions.XFGetCell("TRUE", "CONSOL", $D$3,"TOT_Entity","USD","Budget_Final",[1]Setup!C22,"PERIODIC",$B242,"TOPFLOW","TOP","TOP","top1",$C242,"top3","Open_Acute_DIV1","TOP5","TOP6","REPORTED","TOP8")</f>
        <v>37469.031437999998</v>
      </c>
      <c r="EC242" s="183">
        <f>_xll.OneStreamExcelAddIn.XFFunctions.XFGetCell("TRUE", "CONSOL", $D$3,"TOT_Entity","USD","Budget_Final",[1]Setup!C23,"PERIODIC",$B242,"TOPFLOW","TOP","TOP","top1",$C242,"top3","Open_Acute_DIV1","TOP5","TOP6","REPORTED","TOP8")</f>
        <v>38860.055222943003</v>
      </c>
      <c r="ED242" s="183">
        <f>_xll.OneStreamExcelAddIn.XFFunctions.XFGetCell("TRUE", "CONSOL", $D$3,"TOT_Entity","USD","Budget_Final",[1]Setup!C24,"PERIODIC",$B242,"TOPFLOW","TOP","TOP","top1",$C242,"top3","Open_Acute_DIV1","TOP5","TOP6","REPORTED","TOP8")</f>
        <v>40069.995689755997</v>
      </c>
      <c r="EE242" s="183">
        <f>_xll.OneStreamExcelAddIn.XFFunctions.XFGetCell("TRUE", "CONSOL", $D$3,"TOT_Entity","USD","Budget_Final",[1]Setup!C25,"PERIODIC",$B242,"TOPFLOW","TOP","TOP","top1",$C242,"top3","Open_Acute_DIV1","TOP5","TOP6","REPORTED","TOP8")</f>
        <v>37919.333008143003</v>
      </c>
      <c r="EF242" s="183">
        <f>_xll.OneStreamExcelAddIn.XFFunctions.XFGetCell("TRUE", "CONSOL", $D$3,"TOT_Entity","USD","Budget_Final",[1]Setup!C26,"PERIODIC",$B242,"TOPFLOW","TOP","TOP","top1",$C242,"top3","Open_Acute_DIV1","TOP5","TOP6","REPORTED","TOP8")</f>
        <v>40014.013369649998</v>
      </c>
      <c r="EG242" s="183">
        <f>_xll.OneStreamExcelAddIn.XFFunctions.XFGetCell("TRUE", "CONSOL", $D$3,"TOT_Entity","USD","Budget_Final",[1]Setup!C27,"PERIODIC",$B242,"TOPFLOW","TOP","TOP","top1",$C242,"top3","Open_Acute_DIV1","TOP5","TOP6","REPORTED","TOP8")</f>
        <v>38915.480600634997</v>
      </c>
      <c r="EH242" s="183">
        <f>_xll.OneStreamExcelAddIn.XFFunctions.XFGetCell("TRUE", "CONSOL", $D$3,"TOT_Entity","USD","Budget_Final",[1]Setup!C28,"PERIODIC",$B242,"TOPFLOW","TOP","TOP","top1",$C242,"top3","Open_Acute_DIV1","TOP5","TOP6","REPORTED","TOP8")</f>
        <v>37828.897004211998</v>
      </c>
    </row>
    <row r="243" spans="2:138" x14ac:dyDescent="0.25">
      <c r="B243" s="51" t="s">
        <v>277</v>
      </c>
      <c r="D243" s="181" t="s">
        <v>278</v>
      </c>
      <c r="E243" s="187">
        <f>_xll.OneStreamExcelAddIn.XFFunctions.XFGetCell("TRUE", "CONSOL", $D$3,"TOT_Entity","USD","Actual",$E$3,"PERIODIC",$B243,"TOPFLOW","TOP","TOP","top1",$C243,"top3","Open_Acute_DIV1","TOP5","TOP6","REPORTED","TOP8")</f>
        <v>61186.18</v>
      </c>
      <c r="F243" s="187">
        <f>_xll.OneStreamExcelAddIn.XFFunctions.XFGetCell("TRUE", "CONSOL", $D$3,"TOT_Entity","Aggregated","Budget_Working",$E$3,"PERIODIC",$B243,"TOPFLOW","TOP","TOP","top1",$C243,"TOP3","Open_Acute_DIV1","TOP5","TOP6","REPORTED","TOP8")</f>
        <v>92196.017031077005</v>
      </c>
      <c r="G243" s="187">
        <f>F243-E243</f>
        <v>31009.837031077004</v>
      </c>
      <c r="H243" s="55">
        <f>IFERROR(G243/F243,0)</f>
        <v>0.33634681876359529</v>
      </c>
      <c r="I243" s="41"/>
      <c r="J243" s="187">
        <f>_xll.OneStreamExcelAddIn.XFFunctions.XFGetCell("TRUE", "CONSOL", $D$3,"TOT_Entity","USD","Actual",$E$3,"YTD",$B243,"TOPFLOW","TOP","TOP","top1",$C243,"top3","Open_Acute_DIV1","TOP5","TOP6","REPORTED","TOP8")</f>
        <v>211010.2</v>
      </c>
      <c r="K243" s="187">
        <f>_xll.OneStreamExcelAddIn.XFFunctions.XFGetCell("TRUE", "CONSOL", $D$3,"TOT_Entity","Aggregated","Budget_Working",$E$3,"YTD",$B243,"TOPFLOW","TOP","TOP","top1",$C243,"top3","Open_Acute_DIV1","TOP5","TOP6","REPORTED","TOP8")</f>
        <v>257571.52125921499</v>
      </c>
      <c r="L243" s="187">
        <f>K243-J243</f>
        <v>46561.321259214979</v>
      </c>
      <c r="M243" s="40">
        <f>IFERROR(L243/K243,0)</f>
        <v>0.18077045564504224</v>
      </c>
      <c r="N243" s="41"/>
      <c r="O243" s="187">
        <f>_xll.OneStreamExcelAddIn.XFFunctions.XFGetCell("TRUE", "CONSOL", $D$3,"TOT_Entity","USD","Actual",$F$3,"YTD",$B243,"TOPFLOW","TOP","TOP","top1",$C243,"top3","Open_Acute_DIV1","TOP5","TOP6","REPORTED","TOP8")</f>
        <v>296267.81</v>
      </c>
      <c r="P243" s="187">
        <f>O243-J243</f>
        <v>85257.609999999986</v>
      </c>
      <c r="Q243" s="40">
        <f>IFERROR(P243/O243,0)</f>
        <v>0.28777210051945901</v>
      </c>
      <c r="R243" s="41"/>
      <c r="S243" s="187">
        <f>_xll.OneStreamExcelAddIn.XFFunctions.XFGetCell("TRUE", "CONSOL", $D$3,"TOT_Entity","USD","MIDFCST",$E$3,"MTD",$B243,"TOPFLOW","TOP","TOP","top1",$C243,"top3","Open_Acute_DIV1","TOP5","TOP6","REPORTED","TOP8")</f>
        <v>0</v>
      </c>
      <c r="T243" s="187">
        <f>S243-E243</f>
        <v>-61186.18</v>
      </c>
      <c r="U243" s="40">
        <f>IFERROR(T243/S243,0)</f>
        <v>0</v>
      </c>
      <c r="V243" s="41"/>
      <c r="W243" s="42"/>
      <c r="X243" s="43"/>
      <c r="Y243" s="42"/>
      <c r="Z243" s="44"/>
      <c r="AB243" s="183">
        <f>_xll.OneStreamExcelAddIn.XFFunctions.XFGetCell("TRUE", "CONSOL", $D$3,"TOT_Entity","USD","Actual",[1]Setup!C4,"PERIODIC",$B243,"TOPFLOW","TOP","TOP","top1",$C243,"top3","Open_Acute_DIV1","TOP5","TOP6","REPORTED","TOP8")</f>
        <v>36454.67</v>
      </c>
      <c r="AC243" s="186">
        <f>_xll.OneStreamExcelAddIn.XFFunctions.XFGetCell("TRUE", "CONSOL", $D$3,"TOT_Entity","Aggregated","Budget_Working",[1]Setup!C4,"PERIODIC",$B243,"TOPFLOW","TOP","TOP","top1",$C243,"TOP3","Open_Acute_DIV1","TOP5","TOP6","REPORTED","TOP8")</f>
        <v>34680.295117517002</v>
      </c>
      <c r="AD243" s="187">
        <f>AC243-AB243</f>
        <v>-1774.3748824829963</v>
      </c>
      <c r="AE243" s="40">
        <f>IFERROR(AD243/AC243,0)</f>
        <v>-5.1163776907618079E-2</v>
      </c>
      <c r="AG243" s="183">
        <f>_xll.OneStreamExcelAddIn.XFFunctions.XFGetCell("TRUE", "CONSOL", $D$3,"TOT_Entity","USD","Actual",[1]Setup!C5,"PERIODIC",$B243,"TOPFLOW","TOP","TOP","top1",$C243,"top3","Open_Acute_DIV1","TOP5","TOP6","REPORTED","TOP8")</f>
        <v>49324.07</v>
      </c>
      <c r="AH243" s="186">
        <f>_xll.OneStreamExcelAddIn.XFFunctions.XFGetCell("TRUE", "CONSOL", $D$3,"TOT_Entity","Aggregated","Budget_Working",[1]Setup!C5,"PERIODIC",$B243,"TOPFLOW","TOP","TOP","top1",$C243,"TOP3","Open_Acute_DIV1","TOP5","TOP6","REPORTED","TOP8")</f>
        <v>61165.111877946998</v>
      </c>
      <c r="AI243" s="187">
        <f>AH243-AG243</f>
        <v>11841.041877946998</v>
      </c>
      <c r="AJ243" s="40">
        <f>IFERROR(AI243/AH243,0)</f>
        <v>0.19359143659502193</v>
      </c>
      <c r="AL243" s="183">
        <f>_xll.OneStreamExcelAddIn.XFFunctions.XFGetCell("TRUE", "CONSOL", $D$3,"TOT_Entity","USD","Actual",[1]Setup!C6,"PERIODIC",$B243,"TOPFLOW","TOP","TOP","top1",$C243,"top3","Open_Acute_DIV1","TOP5","TOP6","REPORTED","TOP8")</f>
        <v>64045.279999999999</v>
      </c>
      <c r="AM243" s="186">
        <f>_xll.OneStreamExcelAddIn.XFFunctions.XFGetCell("TRUE", "CONSOL", $D$3,"TOT_Entity","Aggregated","Budget_Working",[1]Setup!C6,"PERIODIC",$B243,"TOPFLOW","TOP","TOP","top1",$C243,"TOP3","Open_Acute_DIV1","TOP5","TOP6","REPORTED","TOP8")</f>
        <v>69530.097232674001</v>
      </c>
      <c r="AN243" s="187">
        <f>AL243-AM243</f>
        <v>-5484.8172326740023</v>
      </c>
      <c r="AO243" s="40">
        <f>IFERROR((AL243/AM243)-1,0)</f>
        <v>-7.8884072523582538E-2</v>
      </c>
      <c r="AQ243" s="183">
        <f>_xll.OneStreamExcelAddIn.XFFunctions.XFGetCell("TRUE", "CONSOL", $D$3,"TOT_Entity","USD","Actual",[1]Setup!C7,"PERIODIC",$B243,"TOPFLOW","TOP","TOP","top1",$C243,"top3","Open_Acute_DIV1","TOP5","TOP6","REPORTED","TOP8")</f>
        <v>61186.18</v>
      </c>
      <c r="AR243" s="186">
        <f>_xll.OneStreamExcelAddIn.XFFunctions.XFGetCell("TRUE", "CONSOL", $D$3,"TOT_Entity","Aggregated","Budget_Working",[1]Setup!C7,"PERIODIC",$B243,"TOPFLOW","TOP","TOP","top1",$C243,"TOP3","Open_Acute_DIV1","TOP5","TOP6","REPORTED","TOP8")</f>
        <v>92196.017031077005</v>
      </c>
      <c r="AS243" s="187">
        <f>AQ243-AR243</f>
        <v>-31009.837031077004</v>
      </c>
      <c r="AT243" s="40">
        <f>IFERROR((AQ243/AR243)-1,0)</f>
        <v>-0.33634681876359529</v>
      </c>
      <c r="AV243" s="183">
        <f>_xll.OneStreamExcelAddIn.XFFunctions.XFGetCell("TRUE", "CONSOL", $D$3,"TOT_Entity","USD","Actual",[1]Setup!C8,"PERIODIC",$B243,"TOPFLOW","TOP","TOP","top1",$C243,"top3","Open_Acute_DIV1","TOP5","TOP6","REPORTED","TOP8")</f>
        <v>-211010.2</v>
      </c>
      <c r="AW243" s="186">
        <f>_xll.OneStreamExcelAddIn.XFFunctions.XFGetCell("TRUE", "CONSOL", $D$3,"TOT_Entity","Aggregated","Budget_Working",[1]Setup!C8,"PERIODIC",$B243,"TOPFLOW","TOP","TOP","top1",$C243,"TOP3","Open_Acute_DIV1","TOP5","TOP6","REPORTED","TOP8")</f>
        <v>94635.446180583996</v>
      </c>
      <c r="AX243" s="187">
        <f>AV243-AW243</f>
        <v>-305645.64618058398</v>
      </c>
      <c r="AY243" s="40">
        <f>IFERROR((AV243/AW243)-1,0)</f>
        <v>-3.2297163326873202</v>
      </c>
      <c r="BA243" s="183">
        <f>_xll.OneStreamExcelAddIn.XFFunctions.XFGetCell("TRUE", "CONSOL", $D$3,"TOT_Entity","USD","Actual",[1]Setup!C9,"PERIODIC",$B243,"TOPFLOW","TOP","TOP","top1",$C243,"top3","Open_Acute_DIV1","TOP5","TOP6","REPORTED","TOP8")</f>
        <v>0</v>
      </c>
      <c r="BB243" s="186">
        <f>_xll.OneStreamExcelAddIn.XFFunctions.XFGetCell("TRUE", "CONSOL", $D$3,"TOT_Entity","Aggregated","Budget_Working",[1]Setup!C9,"PERIODIC",$B243,"TOPFLOW","TOP","TOP","top1",$C243,"TOP3","Open_Acute_DIV1","TOP5","TOP6","REPORTED","TOP8")</f>
        <v>67605.552150674994</v>
      </c>
      <c r="BC243" s="187">
        <f>BA243-BB243</f>
        <v>-67605.552150674994</v>
      </c>
      <c r="BD243" s="40">
        <f>IFERROR((BA243/BB243)-1,0)</f>
        <v>-1</v>
      </c>
      <c r="BF243" s="183">
        <f>_xll.OneStreamExcelAddIn.XFFunctions.XFGetCell("TRUE", "CONSOL", $D$3,"TOT_Entity","USD","Actual",[1]Setup!C10,"PERIODIC",$B243,"TOPFLOW","TOP","TOP","top1",$C243,"top3","Open_Acute_DIV1","TOP5","TOP6","REPORTED","TOP8")</f>
        <v>0</v>
      </c>
      <c r="BG243" s="186">
        <f>_xll.OneStreamExcelAddIn.XFFunctions.XFGetCell("TRUE", "CONSOL", $D$3,"TOT_Entity","Aggregated","Budget_Working",[1]Setup!C10,"PERIODIC",$B243,"TOPFLOW","TOP","TOP","top1",$C243,"TOP3","Open_Acute_DIV1","TOP5","TOP6","REPORTED","TOP8")</f>
        <v>65261.976148087997</v>
      </c>
      <c r="BH243" s="187">
        <f>BF243-BG243</f>
        <v>-65261.976148087997</v>
      </c>
      <c r="BI243" s="40">
        <f>IFERROR((BF243/BG243)-1,0)</f>
        <v>-1</v>
      </c>
      <c r="BK243" s="183">
        <f>_xll.OneStreamExcelAddIn.XFFunctions.XFGetCell("TRUE", "CONSOL", $D$3,"TOT_Entity","USD","Actual",[1]Setup!C11,"PERIODIC",$B243,"TOPFLOW","TOP","TOP","top1",$C243,"top3","Open_Acute_DIV1","TOP5","TOP6","REPORTED","TOP8")</f>
        <v>0</v>
      </c>
      <c r="BL243" s="186">
        <f>_xll.OneStreamExcelAddIn.XFFunctions.XFGetCell("TRUE", "CONSOL", $D$3,"TOT_Entity","Aggregated","Budget_Working",[1]Setup!C11,"PERIODIC",$B243,"TOPFLOW","TOP","TOP","top1",$C243,"TOP3","Open_Acute_DIV1","TOP5","TOP6","REPORTED","TOP8")</f>
        <v>70708.399820755003</v>
      </c>
      <c r="BM243" s="187">
        <f>BK243-BL243</f>
        <v>-70708.399820755003</v>
      </c>
      <c r="BN243" s="40">
        <f>IFERROR((BK243/BL243)-1,0)</f>
        <v>-1</v>
      </c>
      <c r="BP243" s="183">
        <f>_xll.OneStreamExcelAddIn.XFFunctions.XFGetCell("TRUE", "CONSOL", $D$3,"TOT_Entity","USD","Actual",[1]Setup!C12,"PERIODIC",$B243,"TOPFLOW","TOP","TOP","top1",$C243,"top3","Open_Acute_DIV1","TOP5","TOP6","REPORTED","TOP8")</f>
        <v>0</v>
      </c>
      <c r="BQ243" s="186">
        <f>_xll.OneStreamExcelAddIn.XFFunctions.XFGetCell("TRUE", "CONSOL", $D$3,"TOT_Entity","Aggregated","Budget_Working",[1]Setup!C12,"PERIODIC",$B243,"TOPFLOW","TOP","TOP","top1",$C243,"TOP3","Open_Acute_DIV1","TOP5","TOP6","REPORTED","TOP8")</f>
        <v>62792.209929650002</v>
      </c>
      <c r="BR243" s="187">
        <f>BP243-BQ243</f>
        <v>-62792.209929650002</v>
      </c>
      <c r="BS243" s="40">
        <f>IFERROR((BP243/BQ243)-1,0)</f>
        <v>-1</v>
      </c>
      <c r="BU243" s="183">
        <f>_xll.OneStreamExcelAddIn.XFFunctions.XFGetCell("TRUE", "CONSOL", $D$3,"TOT_Entity","USD","Actual",[1]Setup!C13,"PERIODIC",$B243,"TOPFLOW","TOP","TOP","top1",$C243,"top3","Open_Acute_DIV1","TOP5","TOP6","REPORTED","TOP8")</f>
        <v>0</v>
      </c>
      <c r="BV243" s="186">
        <f>_xll.OneStreamExcelAddIn.XFFunctions.XFGetCell("TRUE", "CONSOL", $D$3,"TOT_Entity","Aggregated","Budget_Working",[1]Setup!C13,"PERIODIC",$B243,"TOPFLOW","TOP","TOP","top1",$C243,"TOP3","Open_Acute_DIV1","TOP5","TOP6","REPORTED","TOP8")</f>
        <v>77717.092345972007</v>
      </c>
      <c r="BW243" s="187">
        <f>BU243-BV243</f>
        <v>-77717.092345972007</v>
      </c>
      <c r="BX243" s="40">
        <f>IFERROR((BU243/BV243)-1,0)</f>
        <v>-1</v>
      </c>
      <c r="BZ243" s="183">
        <f>_xll.OneStreamExcelAddIn.XFFunctions.XFGetCell("TRUE", "CONSOL", $D$3,"TOT_Entity","USD","Actual",[1]Setup!C14,"PERIODIC",$B243,"TOPFLOW","TOP","TOP","top1",$C243,"top3","Open_Acute_DIV1","TOP5","TOP6","REPORTED","TOP8")</f>
        <v>0</v>
      </c>
      <c r="CA243" s="186">
        <f>_xll.OneStreamExcelAddIn.XFFunctions.XFGetCell("TRUE", "CONSOL", $D$3,"TOT_Entity","Aggregated","Budget_Working",[1]Setup!C14,"PERIODIC",$B243,"TOPFLOW","TOP","TOP","top1",$C243,"TOP3","Open_Acute_DIV1","TOP5","TOP6","REPORTED","TOP8")</f>
        <v>65849.307582882</v>
      </c>
      <c r="CB243" s="187">
        <f>BZ243-CA243</f>
        <v>-65849.307582882</v>
      </c>
      <c r="CC243" s="40">
        <f>IFERROR((BZ243/CA243)-1,0)</f>
        <v>-1</v>
      </c>
      <c r="CE243" s="183">
        <f>_xll.OneStreamExcelAddIn.XFFunctions.XFGetCell("TRUE", "CONSOL", $D$3,"TOT_Entity","USD","Actual",[1]Setup!C15,"PERIODIC",$B243,"TOPFLOW","TOP","TOP","top1",$C243,"top3","Open_Acute_DIV1","TOP5","TOP6","REPORTED","TOP8")</f>
        <v>0</v>
      </c>
      <c r="CF243" s="186">
        <f>_xll.OneStreamExcelAddIn.XFFunctions.XFGetCell("TRUE", "CONSOL", $D$3,"TOT_Entity","Aggregated","Budget_Working",[1]Setup!C15,"PERIODIC",$B243,"TOPFLOW","TOP","TOP","top1",$C243,"TOP3","Open_Acute_DIV1","TOP5","TOP6","REPORTED","TOP8")</f>
        <v>32909.741082852001</v>
      </c>
      <c r="CG243" s="187">
        <f>CE243-CF243</f>
        <v>-32909.741082852001</v>
      </c>
      <c r="CH243" s="40">
        <f>IFERROR((CE243/CF243)-1,0)</f>
        <v>-1</v>
      </c>
      <c r="CI243" s="181"/>
      <c r="CJ243" s="183">
        <f>_xll.OneStreamExcelAddIn.XFFunctions.XFGetCell("TRUE", "CONSOL", $D$3,"TOT_Entity","USD","Actual",[1]Setup!C4,"PERIODIC",$B243,"TOPFLOW","TOP","TOP","top1",$C243,"top3","Open_Acute_DIV1","TOP5","TOP6","REPORTED","TOP8")</f>
        <v>36454.67</v>
      </c>
      <c r="CK243" s="183">
        <f>_xll.OneStreamExcelAddIn.XFFunctions.XFGetCell("TRUE", "CONSOL", $D$3,"TOT_Entity","USD","Actual",[1]Setup!C5,"PERIODIC",$B243,"TOPFLOW","TOP","TOP","top1",$C243,"top3","Open_Acute_DIV1","TOP5","TOP6","REPORTED","TOP8")</f>
        <v>49324.07</v>
      </c>
      <c r="CL243" s="183">
        <f>_xll.OneStreamExcelAddIn.XFFunctions.XFGetCell("TRUE", "CONSOL", $D$3,"TOT_Entity","USD","Actual",[1]Setup!C6,"PERIODIC",$B243,"TOPFLOW","TOP","TOP","top1",$C243,"top3","Open_Acute_DIV1","TOP5","TOP6","REPORTED","TOP8")</f>
        <v>64045.279999999999</v>
      </c>
      <c r="CM243" s="183">
        <f>_xll.OneStreamExcelAddIn.XFFunctions.XFGetCell("TRUE", "CONSOL", $D$3,"TOT_Entity","USD","Actual",[1]Setup!C7,"PERIODIC",$B243,"TOPFLOW","TOP","TOP","top1",$C243,"top3","Open_Acute_DIV1","TOP5","TOP6","REPORTED","TOP8")</f>
        <v>61186.18</v>
      </c>
      <c r="CN243" s="183">
        <f>_xll.OneStreamExcelAddIn.XFFunctions.XFGetCell("TRUE", "CONSOL", $D$3,"TOT_Entity","USD","Actual",[1]Setup!C8,"PERIODIC",$B243,"TOPFLOW","TOP","TOP","top1",$C243,"top3","Open_Acute_DIV1","TOP5","TOP6","REPORTED","TOP8")</f>
        <v>-211010.2</v>
      </c>
      <c r="CO243" s="183">
        <f>_xll.OneStreamExcelAddIn.XFFunctions.XFGetCell("TRUE", "CONSOL", $D$3,"TOT_Entity","USD","Actual",[1]Setup!C9,"PERIODIC",$B243,"TOPFLOW","TOP","TOP","top1",$C243,"top3","Open_Acute_DIV1","TOP5","TOP6","REPORTED","TOP8")</f>
        <v>0</v>
      </c>
      <c r="CP243" s="183">
        <f>_xll.OneStreamExcelAddIn.XFFunctions.XFGetCell("TRUE", "CONSOL", $D$3,"TOT_Entity","USD","Actual",[1]Setup!C10,"PERIODIC",$B243,"TOPFLOW","TOP","TOP","top1",$C243,"top3","Open_Acute_DIV1","TOP5","TOP6","REPORTED","TOP8")</f>
        <v>0</v>
      </c>
      <c r="CQ243" s="183">
        <f>_xll.OneStreamExcelAddIn.XFFunctions.XFGetCell("TRUE", "CONSOL", $D$3,"TOT_Entity","USD","Actual",[1]Setup!C11,"PERIODIC",$B243,"TOPFLOW","TOP","TOP","top1",$C243,"top3","Open_Acute_DIV1","TOP5","TOP6","REPORTED","TOP8")</f>
        <v>0</v>
      </c>
      <c r="CR243" s="183">
        <f>_xll.OneStreamExcelAddIn.XFFunctions.XFGetCell("TRUE", "CONSOL", $D$3,"TOT_Entity","USD","Actual",[1]Setup!C12,"PERIODIC",$B243,"TOPFLOW","TOP","TOP","top1",$C243,"top3","Open_Acute_DIV1","TOP5","TOP6","REPORTED","TOP8")</f>
        <v>0</v>
      </c>
      <c r="CS243" s="183">
        <f>_xll.OneStreamExcelAddIn.XFFunctions.XFGetCell("TRUE", "CONSOL", $D$3,"TOT_Entity","USD","Actual",[1]Setup!C13,"PERIODIC",$B243,"TOPFLOW","TOP","TOP","top1",$C243,"top3","Open_Acute_DIV1","TOP5","TOP6","REPORTED","TOP8")</f>
        <v>0</v>
      </c>
      <c r="CT243" s="183">
        <f>_xll.OneStreamExcelAddIn.XFFunctions.XFGetCell("TRUE", "CONSOL", $D$3,"TOT_Entity","USD","Actual",[1]Setup!C14,"PERIODIC",$B243,"TOPFLOW","TOP","TOP","top1",$C243,"top3","Open_Acute_DIV1","TOP5","TOP6","REPORTED","TOP8")</f>
        <v>0</v>
      </c>
      <c r="CU243" s="183">
        <f>_xll.OneStreamExcelAddIn.XFFunctions.XFGetCell("TRUE", "CONSOL", $D$3,"TOT_Entity","USD","Actual",[1]Setup!C15,"PERIODIC",$B243,"TOPFLOW","TOP","TOP","top1",$C243,"top3","Open_Acute_DIV1","TOP5","TOP6","REPORTED","TOP8")</f>
        <v>0</v>
      </c>
      <c r="CV243" s="181"/>
      <c r="CW243" s="183">
        <f>_xll.OneStreamExcelAddIn.XFFunctions.XFGetCell("TRUE", "CONSOL", $D$3,"TOT_Entity","USD","Actual",[1]Setup!C17,"PERIODIC",$B243,"TOPFLOW","TOP","TOP","top1",$C243,"top3","Open_Acute_DIV1","TOP5","TOP6","REPORTED","TOP8")</f>
        <v>44764.06</v>
      </c>
      <c r="CX243" s="183">
        <f>_xll.OneStreamExcelAddIn.XFFunctions.XFGetCell("TRUE", "CONSOL", $D$3,"TOT_Entity","USD","Actual",[1]Setup!C18,"PERIODIC",$B243,"TOPFLOW","TOP","TOP","top1",$C243,"top3","Open_Acute_DIV1","TOP5","TOP6","REPORTED","TOP8")</f>
        <v>67863.19</v>
      </c>
      <c r="CY243" s="183">
        <f>_xll.OneStreamExcelAddIn.XFFunctions.XFGetCell("TRUE", "CONSOL", $D$3,"TOT_Entity","USD","Actual",[1]Setup!C19,"PERIODIC",$B243,"TOPFLOW","TOP","TOP","top1",$C243,"top3","Open_Acute_DIV1","TOP5","TOP6","REPORTED","TOP8")</f>
        <v>82102.61</v>
      </c>
      <c r="CZ243" s="183">
        <f>_xll.OneStreamExcelAddIn.XFFunctions.XFGetCell("TRUE", "CONSOL", $D$3,"TOT_Entity","USD","Actual",[1]Setup!C20,"PERIODIC",$B243,"TOPFLOW","TOP","TOP","top1",$C243,"top3","Open_Acute_DIV1","TOP5","TOP6","REPORTED","TOP8")</f>
        <v>101537.95</v>
      </c>
      <c r="DA243" s="183">
        <f>_xll.OneStreamExcelAddIn.XFFunctions.XFGetCell("TRUE", "CONSOL", $D$3,"TOT_Entity","USD","Actual",[1]Setup!C21,"PERIODIC",$B243,"TOPFLOW","TOP","TOP","top1",$C243,"top3","Open_Acute_DIV1","TOP5","TOP6","REPORTED","TOP8")</f>
        <v>104439.06</v>
      </c>
      <c r="DB243" s="183">
        <f>_xll.OneStreamExcelAddIn.XFFunctions.XFGetCell("TRUE", "CONSOL", $D$3,"TOT_Entity","USD","Actual",[1]Setup!C22,"PERIODIC",$B243,"TOPFLOW","TOP","TOP","top1",$C243,"top3","Open_Acute_DIV1","TOP5","TOP6","REPORTED","TOP8")</f>
        <v>72029.279999999999</v>
      </c>
      <c r="DC243" s="183">
        <f>_xll.OneStreamExcelAddIn.XFFunctions.XFGetCell("TRUE", "CONSOL", $D$3,"TOT_Entity","USD","Actual",[1]Setup!C23,"PERIODIC",$B243,"TOPFLOW","TOP","TOP","top1",$C243,"top3","Open_Acute_DIV1","TOP5","TOP6","REPORTED","TOP8")</f>
        <v>71232.960000000006</v>
      </c>
      <c r="DD243" s="183">
        <f>_xll.OneStreamExcelAddIn.XFFunctions.XFGetCell("TRUE", "CONSOL", $D$3,"TOT_Entity","USD","Actual",[1]Setup!C24,"PERIODIC",$B243,"TOPFLOW","TOP","TOP","top1",$C243,"top3","Open_Acute_DIV1","TOP5","TOP6","REPORTED","TOP8")</f>
        <v>62256.31</v>
      </c>
      <c r="DE243" s="183">
        <f>_xll.OneStreamExcelAddIn.XFFunctions.XFGetCell("TRUE", "CONSOL", $D$3,"TOT_Entity","USD","Actual",[1]Setup!C25,"PERIODIC",$B243,"TOPFLOW","TOP","TOP","top1",$C243,"top3","Open_Acute_DIV1","TOP5","TOP6","REPORTED","TOP8")</f>
        <v>42688.23</v>
      </c>
      <c r="DF243" s="183">
        <f>_xll.OneStreamExcelAddIn.XFFunctions.XFGetCell("TRUE", "CONSOL", $D$3,"TOT_Entity","USD","Actual",[1]Setup!C26,"PERIODIC",$B243,"TOPFLOW","TOP","TOP","top1",$C243,"top3","Open_Acute_DIV1","TOP5","TOP6","REPORTED","TOP8")</f>
        <v>54472.71</v>
      </c>
      <c r="DG243" s="183">
        <f>_xll.OneStreamExcelAddIn.XFFunctions.XFGetCell("TRUE", "CONSOL", $D$3,"TOT_Entity","USD","Actual",[1]Setup!C27,"PERIODIC",$B243,"TOPFLOW","TOP","TOP","top1",$C243,"top3","Open_Acute_DIV1","TOP5","TOP6","REPORTED","TOP8")</f>
        <v>40975.01</v>
      </c>
      <c r="DH243" s="183">
        <f>_xll.OneStreamExcelAddIn.XFFunctions.XFGetCell("TRUE", "CONSOL", $D$3,"TOT_Entity","USD","Actual",[1]Setup!C28,"PERIODIC",$B243,"TOPFLOW","TOP","TOP","top1",$C243,"top3","Open_Acute_DIV1","TOP5","TOP6","REPORTED","TOP8")</f>
        <v>25859.279999999999</v>
      </c>
      <c r="DI243" s="181"/>
      <c r="DJ243" s="183">
        <f>_xll.OneStreamExcelAddIn.XFFunctions.XFGetCell("TRUE", "CONSOL", $D$3,"TOT_Entity","Aggregated","Budget_Working",[1]Setup!C4,"PERIODIC",$B243,"TOPFLOW","TOP","TOP","top1",$C243,"top3","Open_Acute_DIV1","TOP5","TOP6","REPORTED","TOP8")</f>
        <v>34680.295117517002</v>
      </c>
      <c r="DK243" s="183">
        <f>_xll.OneStreamExcelAddIn.XFFunctions.XFGetCell("TRUE", "CONSOL", $D$3,"TOT_Entity","Aggregated","Budget_Working",[1]Setup!C5,"PERIODIC",$B243,"TOPFLOW","TOP","TOP","top1",$C243,"top3","Open_Acute_DIV1","TOP5","TOP6","REPORTED","TOP8")</f>
        <v>61165.111877946998</v>
      </c>
      <c r="DL243" s="183">
        <f>_xll.OneStreamExcelAddIn.XFFunctions.XFGetCell("TRUE", "CONSOL", $D$3,"TOT_Entity","Aggregated","Budget_Working",[1]Setup!C6,"PERIODIC",$B243,"TOPFLOW","TOP","TOP","top1",$C243,"top3","Open_Acute_DIV1","TOP5","TOP6","REPORTED","TOP8")</f>
        <v>69530.097232674001</v>
      </c>
      <c r="DM243" s="183">
        <f>_xll.OneStreamExcelAddIn.XFFunctions.XFGetCell("TRUE", "CONSOL", $D$3,"TOT_Entity","Aggregated","Budget_Working",[1]Setup!C7,"PERIODIC",$B243,"TOPFLOW","TOP","TOP","top1",$C243,"top3","Open_Acute_DIV1","TOP5","TOP6","REPORTED","TOP8")</f>
        <v>92196.017031077005</v>
      </c>
      <c r="DN243" s="183">
        <f>_xll.OneStreamExcelAddIn.XFFunctions.XFGetCell("TRUE", "CONSOL", $D$3,"TOT_Entity","Aggregated","Budget_Working",[1]Setup!C8,"PERIODIC",$B243,"TOPFLOW","TOP","TOP","top1",$C243,"top3","Open_Acute_DIV1","TOP5","TOP6","REPORTED","TOP8")</f>
        <v>94635.446180583996</v>
      </c>
      <c r="DO243" s="183">
        <f>_xll.OneStreamExcelAddIn.XFFunctions.XFGetCell("TRUE", "CONSOL", $D$3,"TOT_Entity","Aggregated","Budget_Working",[1]Setup!C9,"PERIODIC",$B243,"TOPFLOW","TOP","TOP","top1",$C243,"top3","Open_Acute_DIV1","TOP5","TOP6","REPORTED","TOP8")</f>
        <v>67605.552150674994</v>
      </c>
      <c r="DP243" s="183">
        <f>_xll.OneStreamExcelAddIn.XFFunctions.XFGetCell("TRUE", "CONSOL", $D$3,"TOT_Entity","Aggregated","Budget_Working",[1]Setup!C10,"PERIODIC",$B243,"TOPFLOW","TOP","TOP","top1",$C243,"top3","Open_Acute_DIV1","TOP5","TOP6","REPORTED","TOP8")</f>
        <v>65261.976148087997</v>
      </c>
      <c r="DQ243" s="183">
        <f>_xll.OneStreamExcelAddIn.XFFunctions.XFGetCell("TRUE", "CONSOL", $D$3,"TOT_Entity","Aggregated","Budget_Working",[1]Setup!C11,"PERIODIC",$B243,"TOPFLOW","TOP","TOP","top1",$C243,"top3","Open_Acute_DIV1","TOP5","TOP6","REPORTED","TOP8")</f>
        <v>70708.399820755003</v>
      </c>
      <c r="DR243" s="183">
        <f>_xll.OneStreamExcelAddIn.XFFunctions.XFGetCell("TRUE", "CONSOL", $D$3,"TOT_Entity","Aggregated","Budget_Working",[1]Setup!C12,"PERIODIC",$B243,"TOPFLOW","TOP","TOP","top1",$C243,"top3","Open_Acute_DIV1","TOP5","TOP6","REPORTED","TOP8")</f>
        <v>62792.209929650002</v>
      </c>
      <c r="DS243" s="183">
        <f>_xll.OneStreamExcelAddIn.XFFunctions.XFGetCell("TRUE", "CONSOL", $D$3,"TOT_Entity","Aggregated","Budget_Working",[1]Setup!C13,"PERIODIC",$B243,"TOPFLOW","TOP","TOP","top1",$C243,"top3","Open_Acute_DIV1","TOP5","TOP6","REPORTED","TOP8")</f>
        <v>77717.092345972007</v>
      </c>
      <c r="DT243" s="183">
        <f>_xll.OneStreamExcelAddIn.XFFunctions.XFGetCell("TRUE", "CONSOL", $D$3,"TOT_Entity","Aggregated","Budget_Working",[1]Setup!C14,"PERIODIC",$B243,"TOPFLOW","TOP","TOP","top1",$C243,"top3","Open_Acute_DIV1","TOP5","TOP6","REPORTED","TOP8")</f>
        <v>65849.307582882</v>
      </c>
      <c r="DU243" s="183">
        <f>_xll.OneStreamExcelAddIn.XFFunctions.XFGetCell("TRUE", "CONSOL", $D$3,"TOT_Entity","Aggregated","Budget_Working",[1]Setup!C15,"PERIODIC",$B243,"TOPFLOW","TOP","TOP","top1",$C243,"top3","Open_Acute_DIV1","TOP5","TOP6","REPORTED","TOP8")</f>
        <v>32909.741082852001</v>
      </c>
      <c r="DV243" s="181"/>
      <c r="DW243" s="183">
        <f>_xll.OneStreamExcelAddIn.XFFunctions.XFGetCell("TRUE", "CONSOL", $D$3,"TOT_Entity","USD","Budget_Final",[1]Setup!C17,"PERIODIC",$B243,"TOPFLOW","TOP","TOP","top1",$C243,"top3","Open_Acute_DIV1","TOP5","TOP6","REPORTED","TOP8")</f>
        <v>87356.244074923001</v>
      </c>
      <c r="DX243" s="183">
        <f>_xll.OneStreamExcelAddIn.XFFunctions.XFGetCell("TRUE", "CONSOL", $D$3,"TOT_Entity","USD","Budget_Final",[1]Setup!C18,"PERIODIC",$B243,"TOPFLOW","TOP","TOP","top1",$C243,"top3","Open_Acute_DIV1","TOP5","TOP6","REPORTED","TOP8")</f>
        <v>78902.414003166006</v>
      </c>
      <c r="DY243" s="183">
        <f>_xll.OneStreamExcelAddIn.XFFunctions.XFGetCell("TRUE", "CONSOL", $D$3,"TOT_Entity","USD","Budget_Final",[1]Setup!C19,"PERIODIC",$B243,"TOPFLOW","TOP","TOP","top1",$C243,"top3","Open_Acute_DIV1","TOP5","TOP6","REPORTED","TOP8")</f>
        <v>88105.133217780007</v>
      </c>
      <c r="DZ243" s="183">
        <f>_xll.OneStreamExcelAddIn.XFFunctions.XFGetCell("TRUE", "CONSOL", $D$3,"TOT_Entity","USD","Budget_Final",[1]Setup!C20,"PERIODIC",$B243,"TOPFLOW","TOP","TOP","top1",$C243,"top3","Open_Acute_DIV1","TOP5","TOP6","REPORTED","TOP8")</f>
        <v>87275.555574803002</v>
      </c>
      <c r="EA243" s="183">
        <f>_xll.OneStreamExcelAddIn.XFFunctions.XFGetCell("TRUE", "CONSOL", $D$3,"TOT_Entity","USD","Budget_Final",[1]Setup!C21,"PERIODIC",$B243,"TOPFLOW","TOP","TOP","top1",$C243,"top3","Open_Acute_DIV1","TOP5","TOP6","REPORTED","TOP8")</f>
        <v>90184.740760636996</v>
      </c>
      <c r="EB243" s="183">
        <f>_xll.OneStreamExcelAddIn.XFFunctions.XFGetCell("TRUE", "CONSOL", $D$3,"TOT_Entity","USD","Budget_Final",[1]Setup!C22,"PERIODIC",$B243,"TOPFLOW","TOP","TOP","top1",$C243,"top3","Open_Acute_DIV1","TOP5","TOP6","REPORTED","TOP8")</f>
        <v>87275.555574803002</v>
      </c>
      <c r="EC243" s="183">
        <f>_xll.OneStreamExcelAddIn.XFFunctions.XFGetCell("TRUE", "CONSOL", $D$3,"TOT_Entity","USD","Budget_Final",[1]Setup!C23,"PERIODIC",$B243,"TOPFLOW","TOP","TOP","top1",$C243,"top3","Open_Acute_DIV1","TOP5","TOP6","REPORTED","TOP8")</f>
        <v>90803.054360637005</v>
      </c>
      <c r="ED243" s="183">
        <f>_xll.OneStreamExcelAddIn.XFFunctions.XFGetCell("TRUE", "CONSOL", $D$3,"TOT_Entity","USD","Budget_Final",[1]Setup!C24,"PERIODIC",$B243,"TOPFLOW","TOP","TOP","top1",$C243,"top3","Open_Acute_DIV1","TOP5","TOP6","REPORTED","TOP8")</f>
        <v>90803.054360637005</v>
      </c>
      <c r="EE243" s="183">
        <f>_xll.OneStreamExcelAddIn.XFFunctions.XFGetCell("TRUE", "CONSOL", $D$3,"TOT_Entity","USD","Budget_Final",[1]Setup!C25,"PERIODIC",$B243,"TOPFLOW","TOP","TOP","top1",$C243,"top3","Open_Acute_DIV1","TOP5","TOP6","REPORTED","TOP8")</f>
        <v>87873.923574803004</v>
      </c>
      <c r="EF243" s="183">
        <f>_xll.OneStreamExcelAddIn.XFFunctions.XFGetCell("TRUE", "CONSOL", $D$3,"TOT_Entity","USD","Budget_Final",[1]Setup!C26,"PERIODIC",$B243,"TOPFLOW","TOP","TOP","top1",$C243,"top3","Open_Acute_DIV1","TOP5","TOP6","REPORTED","TOP8")</f>
        <v>90803.054360637005</v>
      </c>
      <c r="EG243" s="183">
        <f>_xll.OneStreamExcelAddIn.XFFunctions.XFGetCell("TRUE", "CONSOL", $D$3,"TOT_Entity","USD","Budget_Final",[1]Setup!C27,"PERIODIC",$B243,"TOPFLOW","TOP","TOP","top1",$C243,"top3","Open_Acute_DIV1","TOP5","TOP6","REPORTED","TOP8")</f>
        <v>87873.923574803004</v>
      </c>
      <c r="EH243" s="183">
        <f>_xll.OneStreamExcelAddIn.XFFunctions.XFGetCell("TRUE", "CONSOL", $D$3,"TOT_Entity","USD","Budget_Final",[1]Setup!C28,"PERIODIC",$B243,"TOPFLOW","TOP","TOP","top1",$C243,"top3","Open_Acute_DIV1","TOP5","TOP6","REPORTED","TOP8")</f>
        <v>90803.054360637005</v>
      </c>
    </row>
    <row r="244" spans="2:138" x14ac:dyDescent="0.25">
      <c r="B244" s="51"/>
      <c r="C244" s="51"/>
      <c r="D244" s="181" t="s">
        <v>279</v>
      </c>
      <c r="E244" s="55">
        <f>IFERROR(E241/E242,0)</f>
        <v>4.1087171000286429E-2</v>
      </c>
      <c r="F244" s="55">
        <f>IFERROR(F241/F242,0)</f>
        <v>6.1807734123878834E-2</v>
      </c>
      <c r="G244" s="175"/>
      <c r="H244" s="55">
        <f>IFERROR(F244-E244,0)</f>
        <v>2.0720563123592405E-2</v>
      </c>
      <c r="I244" s="41"/>
      <c r="J244" s="40">
        <f>IFERROR(J241/J242,0)</f>
        <v>4.2598229670042877E-2</v>
      </c>
      <c r="K244" s="40">
        <f>IFERROR(K241/K242,0)</f>
        <v>4.6212037104681969E-2</v>
      </c>
      <c r="L244" s="167"/>
      <c r="M244" s="55">
        <f>IFERROR(K244-J244,0)</f>
        <v>3.6138074346390922E-3</v>
      </c>
      <c r="N244" s="41"/>
      <c r="O244" s="40">
        <f>IFERROR(O241/O242,0)</f>
        <v>5.4659266479672695E-2</v>
      </c>
      <c r="Q244" s="40">
        <f>IFERROR(O244-J244,0)</f>
        <v>1.2061036809629819E-2</v>
      </c>
      <c r="R244" s="41"/>
      <c r="S244" s="40">
        <f>IFERROR(S241/S242,0)</f>
        <v>0</v>
      </c>
      <c r="U244" s="55">
        <f>IFERROR(S244-N244,0)</f>
        <v>0</v>
      </c>
      <c r="V244" s="41"/>
      <c r="W244" s="42"/>
      <c r="X244" s="43"/>
      <c r="Y244" s="42"/>
      <c r="Z244" s="44"/>
      <c r="AA244" s="181"/>
      <c r="AB244" s="40">
        <f>IFERROR(AB241/AB242,0)</f>
        <v>3.1427282104177411E-2</v>
      </c>
      <c r="AC244" s="40">
        <f>IFERROR(AC241/AC242,0)</f>
        <v>2.5461206295355993E-2</v>
      </c>
      <c r="AD244">
        <f>AC244-AB244</f>
        <v>-5.9660758088214173E-3</v>
      </c>
      <c r="AE244" s="55">
        <f>IFERROR(AD244/AC244,0)</f>
        <v>-0.23432023367681531</v>
      </c>
      <c r="AG244" s="40">
        <f>IFERROR(AG241/AG242,0)</f>
        <v>4.0842373962986601E-2</v>
      </c>
      <c r="AH244" s="40">
        <f>IFERROR(AH241/AH242,0)</f>
        <v>4.6312511739222982E-2</v>
      </c>
      <c r="AI244">
        <f>AH244-AG244</f>
        <v>5.4701377762363806E-3</v>
      </c>
      <c r="AJ244" s="55">
        <f>IFERROR(AI244/AH244,0)</f>
        <v>0.11811360625477829</v>
      </c>
      <c r="AL244" s="40">
        <f>IFERROR(AL241/AL242,0)</f>
        <v>5.6201229660960902E-2</v>
      </c>
      <c r="AM244" s="40">
        <f>IFERROR(AM241/AM242,0)</f>
        <v>4.9750862897672193E-2</v>
      </c>
      <c r="AN244">
        <f>AL244-AM244</f>
        <v>6.4503667632887091E-3</v>
      </c>
      <c r="AO244" s="55">
        <f>IFERROR((AL244/AM244)-1,0)</f>
        <v>0.12965336453672882</v>
      </c>
      <c r="AQ244" s="40">
        <f>IFERROR(AQ241/AQ242,0)</f>
        <v>4.1087171000286429E-2</v>
      </c>
      <c r="AR244" s="40">
        <f>IFERROR(AR241/AR242,0)</f>
        <v>6.1807734123878834E-2</v>
      </c>
      <c r="AS244">
        <f>AQ244-AR244</f>
        <v>-2.0720563123592405E-2</v>
      </c>
      <c r="AT244" s="55">
        <f>IFERROR((AQ244/AR244)-1,0)</f>
        <v>-0.33524223816493559</v>
      </c>
      <c r="AV244" s="40">
        <f>IFERROR(AV241/AV242,0)</f>
        <v>4.2598229670042877E-2</v>
      </c>
      <c r="AW244" s="40">
        <f>IFERROR(AW241/AW242,0)</f>
        <v>6.2597256687986769E-2</v>
      </c>
      <c r="AX244">
        <f>AV244-AW244</f>
        <v>-1.9999027017943892E-2</v>
      </c>
      <c r="AY244" s="55">
        <f>IFERROR((AV244/AW244)-1,0)</f>
        <v>-0.31948727589817794</v>
      </c>
      <c r="BA244" s="40">
        <f>IFERROR(BA241/BA242,0)</f>
        <v>0</v>
      </c>
      <c r="BB244" s="40">
        <f>IFERROR(BB241/BB242,0)</f>
        <v>4.7908449717453894E-2</v>
      </c>
      <c r="BC244">
        <f>BA244-BB244</f>
        <v>-4.7908449717453894E-2</v>
      </c>
      <c r="BD244" s="55">
        <f>IFERROR((BA244/BB244)-1,0)</f>
        <v>-1</v>
      </c>
      <c r="BF244" s="40">
        <f>IFERROR(BF241/BF242,0)</f>
        <v>0</v>
      </c>
      <c r="BG244" s="40">
        <f>IFERROR(BG241/BG242,0)</f>
        <v>4.8260412168147936E-2</v>
      </c>
      <c r="BH244">
        <f>BF244-BG244</f>
        <v>-4.8260412168147936E-2</v>
      </c>
      <c r="BI244" s="55">
        <f>IFERROR((BF244/BG244)-1,0)</f>
        <v>-1</v>
      </c>
      <c r="BK244" s="40">
        <f>IFERROR(BK241/BK242,0)</f>
        <v>0</v>
      </c>
      <c r="BL244" s="40">
        <f>IFERROR(BL241/BL242,0)</f>
        <v>4.8925156177065096E-2</v>
      </c>
      <c r="BM244">
        <f>BK244-BL244</f>
        <v>-4.8925156177065096E-2</v>
      </c>
      <c r="BN244" s="55">
        <f>IFERROR((BK244/BL244)-1,0)</f>
        <v>-1</v>
      </c>
      <c r="BP244" s="40">
        <f>IFERROR(BP241/BP242,0)</f>
        <v>0</v>
      </c>
      <c r="BQ244" s="40">
        <f>IFERROR(BQ241/BQ242,0)</f>
        <v>4.7711571919320704E-2</v>
      </c>
      <c r="BR244">
        <f>BP244-BQ244</f>
        <v>-4.7711571919320704E-2</v>
      </c>
      <c r="BS244" s="55">
        <f>IFERROR((BP244/BQ244)-1,0)</f>
        <v>-1</v>
      </c>
      <c r="BU244" s="40">
        <f>IFERROR(BU241/BU242,0)</f>
        <v>0</v>
      </c>
      <c r="BV244" s="40">
        <f>IFERROR(BV241/BV242,0)</f>
        <v>5.0624875479402663E-2</v>
      </c>
      <c r="BW244">
        <f>BU244-BV244</f>
        <v>-5.0624875479402663E-2</v>
      </c>
      <c r="BX244" s="55">
        <f>IFERROR((BU244/BV244)-1,0)</f>
        <v>-1</v>
      </c>
      <c r="BZ244" s="40">
        <f>IFERROR(BZ241/BZ242,0)</f>
        <v>0</v>
      </c>
      <c r="CA244" s="40">
        <f>IFERROR(CA241/CA242,0)</f>
        <v>4.8277872401512253E-2</v>
      </c>
      <c r="CB244">
        <f>BZ244-CA244</f>
        <v>-4.8277872401512253E-2</v>
      </c>
      <c r="CC244" s="55">
        <f>IFERROR((BZ244/CA244)-1,0)</f>
        <v>-1</v>
      </c>
      <c r="CE244" s="40">
        <f>IFERROR(CE241/CE242,0)</f>
        <v>0</v>
      </c>
      <c r="CF244" s="40">
        <f>IFERROR(CF241/CF242,0)</f>
        <v>2.3314189669495097E-2</v>
      </c>
      <c r="CG244">
        <f>CE244-CF244</f>
        <v>-2.3314189669495097E-2</v>
      </c>
      <c r="CH244" s="55">
        <f>IFERROR((CE244/CF244)-1,0)</f>
        <v>-1</v>
      </c>
      <c r="CI244" s="40"/>
      <c r="CJ244" s="40">
        <f t="shared" ref="CJ244:CU244" si="631">IFERROR(CJ241/CJ242,0)</f>
        <v>3.1427282104177411E-2</v>
      </c>
      <c r="CK244" s="40">
        <f t="shared" si="631"/>
        <v>4.0842373962986601E-2</v>
      </c>
      <c r="CL244" s="40">
        <f t="shared" si="631"/>
        <v>5.6201229660960902E-2</v>
      </c>
      <c r="CM244" s="40">
        <f t="shared" si="631"/>
        <v>4.1087171000286429E-2</v>
      </c>
      <c r="CN244" s="198">
        <f t="shared" si="631"/>
        <v>4.2598229670042877E-2</v>
      </c>
      <c r="CO244" s="198">
        <f t="shared" si="631"/>
        <v>0</v>
      </c>
      <c r="CP244" s="198">
        <f t="shared" si="631"/>
        <v>0</v>
      </c>
      <c r="CQ244" s="198">
        <f t="shared" si="631"/>
        <v>0</v>
      </c>
      <c r="CR244" s="198">
        <f t="shared" si="631"/>
        <v>0</v>
      </c>
      <c r="CS244" s="198">
        <f t="shared" si="631"/>
        <v>0</v>
      </c>
      <c r="CT244" s="40">
        <f t="shared" si="631"/>
        <v>0</v>
      </c>
      <c r="CU244" s="40">
        <f t="shared" si="631"/>
        <v>0</v>
      </c>
      <c r="CV244" s="40"/>
      <c r="CW244" s="40">
        <f t="shared" ref="CW244:DH244" si="632">IFERROR(CW241/CW242,0)</f>
        <v>3.3437994793763248E-2</v>
      </c>
      <c r="CX244" s="40">
        <f t="shared" si="632"/>
        <v>5.7195520428966404E-2</v>
      </c>
      <c r="CY244" s="40">
        <f t="shared" si="632"/>
        <v>5.7743182743182742E-2</v>
      </c>
      <c r="CZ244" s="40">
        <f t="shared" si="632"/>
        <v>6.972023422251139E-2</v>
      </c>
      <c r="DA244" s="40">
        <f t="shared" si="632"/>
        <v>7.5597136959493869E-2</v>
      </c>
      <c r="DB244" s="40">
        <f t="shared" si="632"/>
        <v>4.6941121792519754E-2</v>
      </c>
      <c r="DC244" s="40">
        <f t="shared" si="632"/>
        <v>5.8006737326431683E-2</v>
      </c>
      <c r="DD244" s="40">
        <f t="shared" si="632"/>
        <v>4.3163848166802667E-2</v>
      </c>
      <c r="DE244" s="40">
        <f t="shared" si="632"/>
        <v>3.4478564913347519E-2</v>
      </c>
      <c r="DF244" s="40">
        <f t="shared" si="632"/>
        <v>3.9959549263218722E-2</v>
      </c>
      <c r="DG244" s="40">
        <f t="shared" si="632"/>
        <v>3.1181425638847595E-2</v>
      </c>
      <c r="DH244" s="40">
        <f t="shared" si="632"/>
        <v>1.9689151973663385E-2</v>
      </c>
      <c r="DI244" s="181"/>
      <c r="DJ244" s="40">
        <f t="shared" ref="DJ244:DU244" si="633">IFERROR(DJ241/DJ242,0)</f>
        <v>2.5461206295355993E-2</v>
      </c>
      <c r="DK244" s="40">
        <f t="shared" si="633"/>
        <v>4.6312511739222982E-2</v>
      </c>
      <c r="DL244" s="40">
        <f t="shared" si="633"/>
        <v>4.9750862897672193E-2</v>
      </c>
      <c r="DM244" s="40">
        <f t="shared" si="633"/>
        <v>6.1807734123878834E-2</v>
      </c>
      <c r="DN244" s="40">
        <f t="shared" si="633"/>
        <v>6.2597256687986769E-2</v>
      </c>
      <c r="DO244" s="40">
        <f t="shared" si="633"/>
        <v>4.7908449717453894E-2</v>
      </c>
      <c r="DP244" s="40">
        <f t="shared" si="633"/>
        <v>4.8260412168147936E-2</v>
      </c>
      <c r="DQ244" s="40">
        <f t="shared" si="633"/>
        <v>4.8925156177065096E-2</v>
      </c>
      <c r="DR244" s="40">
        <f t="shared" si="633"/>
        <v>4.7711571919320704E-2</v>
      </c>
      <c r="DS244" s="40">
        <f t="shared" si="633"/>
        <v>5.0624875479402663E-2</v>
      </c>
      <c r="DT244" s="40">
        <f t="shared" si="633"/>
        <v>4.8277872401512253E-2</v>
      </c>
      <c r="DU244" s="40">
        <f t="shared" si="633"/>
        <v>2.3314189669495097E-2</v>
      </c>
      <c r="DV244" s="181"/>
      <c r="DW244" s="40">
        <f t="shared" ref="DW244:EH244" si="634">IFERROR(DW241/DW242,0)</f>
        <v>0</v>
      </c>
      <c r="DX244" s="40">
        <f t="shared" si="634"/>
        <v>0</v>
      </c>
      <c r="DY244" s="40">
        <f t="shared" si="634"/>
        <v>0</v>
      </c>
      <c r="DZ244" s="40">
        <f t="shared" si="634"/>
        <v>0</v>
      </c>
      <c r="EA244" s="40">
        <f t="shared" si="634"/>
        <v>0</v>
      </c>
      <c r="EB244" s="40">
        <f t="shared" si="634"/>
        <v>0</v>
      </c>
      <c r="EC244" s="40">
        <f t="shared" si="634"/>
        <v>0</v>
      </c>
      <c r="ED244" s="40">
        <f t="shared" si="634"/>
        <v>0</v>
      </c>
      <c r="EE244" s="40">
        <f t="shared" si="634"/>
        <v>0</v>
      </c>
      <c r="EF244" s="40">
        <f t="shared" si="634"/>
        <v>0</v>
      </c>
      <c r="EG244" s="40">
        <f t="shared" si="634"/>
        <v>0</v>
      </c>
      <c r="EH244" s="40">
        <f t="shared" si="634"/>
        <v>0</v>
      </c>
    </row>
    <row r="245" spans="2:138" s="8" customFormat="1" x14ac:dyDescent="0.25">
      <c r="B245" s="51"/>
      <c r="C245" s="51"/>
      <c r="D245" s="177" t="s">
        <v>280</v>
      </c>
      <c r="E245" s="125">
        <f>IFERROR(E243/E241,0)</f>
        <v>47.394407436096053</v>
      </c>
      <c r="F245" s="125">
        <f>IFERROR(F243/F241,0)</f>
        <v>42.000216647291417</v>
      </c>
      <c r="G245" s="175">
        <f>IFERROR(F245-E245,0)</f>
        <v>-5.3941907888046359</v>
      </c>
      <c r="H245" s="55">
        <f>IFERROR(G245/F245,0)</f>
        <v>-0.12843245153004482</v>
      </c>
      <c r="I245" s="41"/>
      <c r="J245" s="127">
        <f>IFERROR(J243/J241,0)</f>
        <v>39.618888471648518</v>
      </c>
      <c r="K245" s="127">
        <f>IFERROR(K243/K241,0)</f>
        <v>41.851444518790984</v>
      </c>
      <c r="L245" s="167">
        <f>IFERROR(K245-J245,0)</f>
        <v>2.2325560471424666</v>
      </c>
      <c r="M245" s="55">
        <f>IFERROR(L245/K245,0)</f>
        <v>5.3344778724186345E-2</v>
      </c>
      <c r="N245" s="41"/>
      <c r="O245" s="127">
        <f>IFERROR(O243/O241,0)</f>
        <v>35.941745723644303</v>
      </c>
      <c r="P245" s="167">
        <f>IFERROR(O245-N245,0)</f>
        <v>35.941745723644303</v>
      </c>
      <c r="Q245" s="55">
        <f>IFERROR(P245/O245,0)</f>
        <v>1</v>
      </c>
      <c r="R245" s="41"/>
      <c r="S245" s="127">
        <f>IFERROR(S243/S241,0)</f>
        <v>0</v>
      </c>
      <c r="T245" s="167">
        <f>IFERROR(S245-E245,0)</f>
        <v>-47.394407436096053</v>
      </c>
      <c r="U245" s="55">
        <f>IFERROR(T245/S245,0)</f>
        <v>0</v>
      </c>
      <c r="V245" s="41"/>
      <c r="W245" s="42"/>
      <c r="X245" s="43"/>
      <c r="Y245" s="42"/>
      <c r="Z245" s="44"/>
      <c r="AB245" s="127">
        <f>IFERROR(AB243/AB241,0)</f>
        <v>37.389405128205127</v>
      </c>
      <c r="AC245" s="127">
        <f>IFERROR(AC243/AC241,0)</f>
        <v>41.822596400415854</v>
      </c>
      <c r="AD245" s="167">
        <f>AC245-AB245</f>
        <v>4.4331912722107276</v>
      </c>
      <c r="AE245" s="55">
        <f>IFERROR(AD245/AC245,0)</f>
        <v>0.1059999056435111</v>
      </c>
      <c r="AG245" s="127">
        <f>IFERROR(AG243/AG241,0)</f>
        <v>40.562557565789476</v>
      </c>
      <c r="AH245" s="127">
        <f>IFERROR(AH243/AH241,0)</f>
        <v>41.87975758790197</v>
      </c>
      <c r="AI245" s="167">
        <f>AH245-AG245</f>
        <v>1.3172000221124947</v>
      </c>
      <c r="AJ245" s="55">
        <f>IFERROR(AI245/AH245,0)</f>
        <v>3.1451949533084243E-2</v>
      </c>
      <c r="AL245" s="127">
        <f>IFERROR(AL243/AL241,0)</f>
        <v>34.731713665943602</v>
      </c>
      <c r="AM245" s="127">
        <f>IFERROR(AM243/AM241,0)</f>
        <v>41.645401618972627</v>
      </c>
      <c r="AN245" s="167">
        <f>AL245-AM245</f>
        <v>-6.9136879530290258</v>
      </c>
      <c r="AO245" s="55">
        <f>IFERROR((AL245/AM245)-1,0)</f>
        <v>-0.16601323757865549</v>
      </c>
      <c r="AQ245" s="127">
        <f>IFERROR(AQ243/AQ241,0)</f>
        <v>47.394407436096053</v>
      </c>
      <c r="AR245" s="127">
        <f>IFERROR(AR243/AR241,0)</f>
        <v>42.000216647291417</v>
      </c>
      <c r="AS245" s="167">
        <f>AQ245-AR245</f>
        <v>5.3941907888046359</v>
      </c>
      <c r="AT245" s="55">
        <f>IFERROR((AQ245/AR245)-1,0)</f>
        <v>0.12843245153004479</v>
      </c>
      <c r="AV245" s="127">
        <f>IFERROR(AV243/AV241,0)</f>
        <v>39.618888471648518</v>
      </c>
      <c r="AW245" s="127">
        <f>IFERROR(AW243/AW241,0)</f>
        <v>42.108857460026741</v>
      </c>
      <c r="AX245" s="167">
        <f>AV245-AW245</f>
        <v>-2.489968988378223</v>
      </c>
      <c r="AY245" s="55">
        <f>IFERROR((AV245/AW245)-1,0)</f>
        <v>-5.9131715714251132E-2</v>
      </c>
      <c r="BA245" s="127">
        <f>IFERROR(BA243/BA241,0)</f>
        <v>0</v>
      </c>
      <c r="BB245" s="127">
        <f>IFERROR(BB243/BB241,0)</f>
        <v>41.900474657545693</v>
      </c>
      <c r="BC245" s="167">
        <f>BA245-BB245</f>
        <v>-41.900474657545693</v>
      </c>
      <c r="BD245" s="55">
        <f>IFERROR((BA245/BB245)-1,0)</f>
        <v>-1</v>
      </c>
      <c r="BF245" s="127">
        <f>IFERROR(BF243/BF241,0)</f>
        <v>0</v>
      </c>
      <c r="BG245" s="127">
        <f>IFERROR(BG243/BG241,0)</f>
        <v>41.868564191166577</v>
      </c>
      <c r="BH245" s="167">
        <f>BF245-BG245</f>
        <v>-41.868564191166577</v>
      </c>
      <c r="BI245" s="55">
        <f>IFERROR((BF245/BG245)-1,0)</f>
        <v>-1</v>
      </c>
      <c r="BK245" s="127">
        <f>IFERROR(BK243/BK241,0)</f>
        <v>0</v>
      </c>
      <c r="BL245" s="127">
        <f>IFERROR(BL243/BL241,0)</f>
        <v>41.967675482573966</v>
      </c>
      <c r="BM245" s="167">
        <f>BK245-BL245</f>
        <v>-41.967675482573966</v>
      </c>
      <c r="BN245" s="55">
        <f>IFERROR((BK245/BL245)-1,0)</f>
        <v>-1</v>
      </c>
      <c r="BP245" s="127">
        <f>IFERROR(BP243/BP241,0)</f>
        <v>0</v>
      </c>
      <c r="BQ245" s="127">
        <f>IFERROR(BQ243/BQ241,0)</f>
        <v>41.834330263452181</v>
      </c>
      <c r="BR245" s="167">
        <f>BP245-BQ245</f>
        <v>-41.834330263452181</v>
      </c>
      <c r="BS245" s="55">
        <f>IFERROR((BP245/BQ245)-1,0)</f>
        <v>-1</v>
      </c>
      <c r="BU245" s="127">
        <f>IFERROR(BU243/BU241,0)</f>
        <v>0</v>
      </c>
      <c r="BV245" s="127">
        <f>IFERROR(BV243/BV241,0)</f>
        <v>42.019124335422653</v>
      </c>
      <c r="BW245" s="167">
        <f>BU245-BV245</f>
        <v>-42.019124335422653</v>
      </c>
      <c r="BX245" s="55">
        <f>IFERROR((BU245/BV245)-1,0)</f>
        <v>-1</v>
      </c>
      <c r="BZ245" s="127">
        <f>IFERROR(BZ243/BZ241,0)</f>
        <v>0</v>
      </c>
      <c r="CA245" s="127">
        <f>IFERROR(CA243/CA241,0)</f>
        <v>41.514263537131647</v>
      </c>
      <c r="CB245" s="167">
        <f>BZ245-CA245</f>
        <v>-41.514263537131647</v>
      </c>
      <c r="CC245" s="55">
        <f>IFERROR((BZ245/CA245)-1,0)</f>
        <v>-1</v>
      </c>
      <c r="CE245" s="127">
        <f>IFERROR(CE243/CE241,0)</f>
        <v>0</v>
      </c>
      <c r="CF245" s="127">
        <f>IFERROR(CF243/CF241,0)</f>
        <v>41.523844292953996</v>
      </c>
      <c r="CG245" s="167">
        <f>CE245-CF245</f>
        <v>-41.523844292953996</v>
      </c>
      <c r="CH245" s="55">
        <f>IFERROR((CE245/CF245)-1,0)</f>
        <v>-1</v>
      </c>
      <c r="CJ245" s="127">
        <f t="shared" ref="CJ245:CU245" si="635">IFERROR(CJ243/CJ241,0)</f>
        <v>37.389405128205127</v>
      </c>
      <c r="CK245" s="127">
        <f t="shared" si="635"/>
        <v>40.562557565789476</v>
      </c>
      <c r="CL245" s="127">
        <f t="shared" si="635"/>
        <v>34.731713665943602</v>
      </c>
      <c r="CM245" s="127">
        <f t="shared" si="635"/>
        <v>47.394407436096053</v>
      </c>
      <c r="CN245" s="127">
        <f t="shared" si="635"/>
        <v>39.618888471648518</v>
      </c>
      <c r="CO245" s="127">
        <f t="shared" si="635"/>
        <v>0</v>
      </c>
      <c r="CP245" s="127">
        <f t="shared" si="635"/>
        <v>0</v>
      </c>
      <c r="CQ245" s="127">
        <f t="shared" si="635"/>
        <v>0</v>
      </c>
      <c r="CR245" s="127">
        <f t="shared" si="635"/>
        <v>0</v>
      </c>
      <c r="CS245" s="127">
        <f t="shared" si="635"/>
        <v>0</v>
      </c>
      <c r="CT245" s="127">
        <f t="shared" si="635"/>
        <v>0</v>
      </c>
      <c r="CU245" s="127">
        <f t="shared" si="635"/>
        <v>0</v>
      </c>
      <c r="CW245" s="127">
        <f t="shared" ref="CW245:DH245" si="636">IFERROR(CW243/CW241,0)</f>
        <v>35.926211878009632</v>
      </c>
      <c r="CX245" s="127">
        <f t="shared" si="636"/>
        <v>33.136323242187501</v>
      </c>
      <c r="CY245" s="127">
        <f t="shared" si="636"/>
        <v>36.168550660792953</v>
      </c>
      <c r="CZ245" s="127">
        <f t="shared" si="636"/>
        <v>37.901437103396788</v>
      </c>
      <c r="DA245" s="127">
        <f t="shared" si="636"/>
        <v>37.035127659574471</v>
      </c>
      <c r="DB245" s="127">
        <f t="shared" si="636"/>
        <v>37.534799374674307</v>
      </c>
      <c r="DC245" s="127">
        <f t="shared" si="636"/>
        <v>33.632181303116148</v>
      </c>
      <c r="DD245" s="127">
        <f t="shared" si="636"/>
        <v>40.584295958279007</v>
      </c>
      <c r="DE245" s="127">
        <f t="shared" si="636"/>
        <v>37.643941798941803</v>
      </c>
      <c r="DF245" s="127">
        <f t="shared" si="636"/>
        <v>39.387353579175702</v>
      </c>
      <c r="DG245" s="127">
        <f t="shared" si="636"/>
        <v>46.509659477866066</v>
      </c>
      <c r="DH245" s="127">
        <f t="shared" si="636"/>
        <v>41.574405144694531</v>
      </c>
      <c r="DI245" s="178"/>
      <c r="DJ245" s="127">
        <f t="shared" ref="DJ245:DU245" si="637">IFERROR(DJ243/DJ241,0)</f>
        <v>41.822596400415854</v>
      </c>
      <c r="DK245" s="127">
        <f t="shared" si="637"/>
        <v>41.87975758790197</v>
      </c>
      <c r="DL245" s="127">
        <f t="shared" si="637"/>
        <v>41.645401618972627</v>
      </c>
      <c r="DM245" s="127">
        <f t="shared" si="637"/>
        <v>42.000216647291417</v>
      </c>
      <c r="DN245" s="127">
        <f t="shared" si="637"/>
        <v>42.108857460026741</v>
      </c>
      <c r="DO245" s="127">
        <f t="shared" si="637"/>
        <v>41.900474657545693</v>
      </c>
      <c r="DP245" s="127">
        <f t="shared" si="637"/>
        <v>41.868564191166577</v>
      </c>
      <c r="DQ245" s="127">
        <f t="shared" si="637"/>
        <v>41.967675482573966</v>
      </c>
      <c r="DR245" s="127">
        <f t="shared" si="637"/>
        <v>41.834330263452181</v>
      </c>
      <c r="DS245" s="127">
        <f t="shared" si="637"/>
        <v>42.019124335422653</v>
      </c>
      <c r="DT245" s="127">
        <f t="shared" si="637"/>
        <v>41.514263537131647</v>
      </c>
      <c r="DU245" s="127">
        <f t="shared" si="637"/>
        <v>41.523844292953996</v>
      </c>
      <c r="DV245" s="178"/>
      <c r="DW245" s="127">
        <f t="shared" ref="DW245:EH245" si="638">IFERROR(DW243/DW241,0)</f>
        <v>0</v>
      </c>
      <c r="DX245" s="127">
        <f t="shared" si="638"/>
        <v>0</v>
      </c>
      <c r="DY245" s="127">
        <f t="shared" si="638"/>
        <v>0</v>
      </c>
      <c r="DZ245" s="127">
        <f t="shared" si="638"/>
        <v>0</v>
      </c>
      <c r="EA245" s="127">
        <f t="shared" si="638"/>
        <v>0</v>
      </c>
      <c r="EB245" s="127">
        <f t="shared" si="638"/>
        <v>0</v>
      </c>
      <c r="EC245" s="127">
        <f t="shared" si="638"/>
        <v>0</v>
      </c>
      <c r="ED245" s="127">
        <f t="shared" si="638"/>
        <v>0</v>
      </c>
      <c r="EE245" s="127">
        <f t="shared" si="638"/>
        <v>0</v>
      </c>
      <c r="EF245" s="127">
        <f t="shared" si="638"/>
        <v>0</v>
      </c>
      <c r="EG245" s="127">
        <f t="shared" si="638"/>
        <v>0</v>
      </c>
      <c r="EH245" s="127">
        <f t="shared" si="638"/>
        <v>0</v>
      </c>
    </row>
    <row r="246" spans="2:138" ht="15.75" x14ac:dyDescent="0.25">
      <c r="B246" s="51"/>
      <c r="C246" s="51"/>
      <c r="D246" s="95"/>
      <c r="H246" s="111"/>
      <c r="I246" s="41"/>
      <c r="M246" s="88"/>
      <c r="N246" s="41"/>
      <c r="Q246" s="88"/>
      <c r="R246" s="41"/>
      <c r="U246" s="88"/>
      <c r="V246" s="41"/>
      <c r="AA246" s="95"/>
      <c r="AE246" s="88"/>
      <c r="AJ246" s="88"/>
      <c r="AO246" s="88"/>
      <c r="AT246" s="88"/>
      <c r="AY246" s="88"/>
      <c r="BD246" s="88"/>
      <c r="BI246" s="88"/>
      <c r="BN246" s="88"/>
      <c r="BS246" s="88"/>
      <c r="BX246" s="88"/>
      <c r="CC246" s="88"/>
      <c r="CH246" s="88"/>
    </row>
    <row r="247" spans="2:138" x14ac:dyDescent="0.25">
      <c r="B247" s="51">
        <v>93005</v>
      </c>
      <c r="C247" s="51" t="s">
        <v>263</v>
      </c>
      <c r="D247" t="s">
        <v>281</v>
      </c>
      <c r="E247" s="187">
        <f>_xll.OneStreamExcelAddIn.XFFunctions.XFGetCell("TRUE", "CONSOL", $D$3,"TOT_Entity","USD","Actual",$E$3,"PERIODIC",$B247,"TOPFLOW","TOP","TOP","top1",$C247,"top3","Open_Acute_DIV1","TOP5","TOP6","REPORTED","TOP8")</f>
        <v>0</v>
      </c>
      <c r="F247" s="187">
        <f>_xll.OneStreamExcelAddIn.XFFunctions.XFGetCell("TRUE", "CONSOL", $D$3,"TOT_Entity","Aggregated","Budget_Working",$E$3,"PERIODIC",$B247,"TOPFLOW","TOP","TOP","top1",$C247,"TOP3","Open_Acute_DIV1","TOP5","TOP6","REPORTED","TOP8")</f>
        <v>0</v>
      </c>
      <c r="G247" s="187">
        <f>F247-E247</f>
        <v>0</v>
      </c>
      <c r="H247" s="55">
        <f>IFERROR(G247/F247,0)</f>
        <v>0</v>
      </c>
      <c r="I247" s="41"/>
      <c r="J247" s="187">
        <f>_xll.OneStreamExcelAddIn.XFFunctions.XFGetCell("TRUE", "CONSOL", $D$3,"TOT_Entity","USD","Actual",$E$3,"YTD",$B247,"TOPFLOW","TOP","TOP","top1",$C247,"top3","Open_Acute_DIV1","TOP5","TOP6","REPORTED","TOP8")</f>
        <v>0</v>
      </c>
      <c r="K247" s="187">
        <f>_xll.OneStreamExcelAddIn.XFFunctions.XFGetCell("TRUE", "CONSOL", $D$3,"TOT_Entity","Aggregated","Budget_Working",$E$3,"YTD",$B247,"TOPFLOW","TOP","TOP","top1",$C247,"top3","Open_Acute_DIV1","TOP5","TOP6","REPORTED","TOP8")</f>
        <v>0</v>
      </c>
      <c r="L247" s="187">
        <f>K247-J247</f>
        <v>0</v>
      </c>
      <c r="M247" s="40">
        <f>IFERROR(L247/K247,0)</f>
        <v>0</v>
      </c>
      <c r="N247" s="41"/>
      <c r="O247" s="187">
        <f>_xll.OneStreamExcelAddIn.XFFunctions.XFGetCell("TRUE", "CONSOL", $D$3,"TOT_Entity","USD","Actual",$F$3,"YTD",$B247,"TOPFLOW","TOP","TOP","top1",$C247,"top3","Open_Acute_DIV1","TOP5","TOP6","REPORTED","TOP8")</f>
        <v>0</v>
      </c>
      <c r="P247" s="187">
        <f>O247-J247</f>
        <v>0</v>
      </c>
      <c r="Q247" s="40">
        <f>IFERROR(P247/O247,0)</f>
        <v>0</v>
      </c>
      <c r="R247" s="41"/>
      <c r="S247" s="187">
        <f>_xll.OneStreamExcelAddIn.XFFunctions.XFGetCell("TRUE", "CONSOL", $D$3,"TOT_Entity","USD","MIDFCST",$E$3,"MTD",$B247,"TOPFLOW","TOP","TOP","top1",$C247,"top3","Open_Acute_DIV1","TOP5","TOP6","REPORTED","TOP8")</f>
        <v>0</v>
      </c>
      <c r="T247" s="187">
        <f>S247-E247</f>
        <v>0</v>
      </c>
      <c r="U247" s="40">
        <f>IFERROR(T247/S247,0)</f>
        <v>0</v>
      </c>
      <c r="V247" s="41"/>
      <c r="W247" s="42"/>
      <c r="X247" s="43"/>
      <c r="Y247" s="42"/>
      <c r="Z247" s="44"/>
      <c r="AB247" s="183">
        <f>_xll.OneStreamExcelAddIn.XFFunctions.XFGetCell("TRUE", "CONSOL", $D$3,"TOT_Entity","USD","Actual",[1]Setup!C4,"PERIODIC",$B247,"TOPFLOW","TOP","TOP","top1",$C247,"top3","Open_Acute_DIV1","TOP5","TOP6","REPORTED","TOP8")</f>
        <v>0</v>
      </c>
      <c r="AC247" s="186">
        <f>_xll.OneStreamExcelAddIn.XFFunctions.XFGetCell("TRUE", "CONSOL", $D$3,"TOT_Entity","Aggregated","Budget_Working",[1]Setup!C4,"PERIODIC",$B247,"TOPFLOW","TOP","TOP","top1",$C247,"TOP3","Open_Acute_DIV1","TOP5","TOP6","REPORTED","TOP8")</f>
        <v>0</v>
      </c>
      <c r="AD247" s="187">
        <f>AC247-AB247</f>
        <v>0</v>
      </c>
      <c r="AE247" s="40">
        <f>IFERROR(AD247/AC247,0)</f>
        <v>0</v>
      </c>
      <c r="AG247" s="183">
        <f>_xll.OneStreamExcelAddIn.XFFunctions.XFGetCell("TRUE", "CONSOL", $D$3,"TOT_Entity","USD","Actual",[1]Setup!C5,"PERIODIC",$B247,"TOPFLOW","TOP","TOP","top1",$C247,"top3","Open_Acute_DIV1","TOP5","TOP6","REPORTED","TOP8")</f>
        <v>0</v>
      </c>
      <c r="AH247" s="186">
        <f>_xll.OneStreamExcelAddIn.XFFunctions.XFGetCell("TRUE", "CONSOL", $D$3,"TOT_Entity","Aggregated","Budget_Working",[1]Setup!C5,"PERIODIC",$B247,"TOPFLOW","TOP","TOP","top1",$C247,"TOP3","Open_Acute_DIV1","TOP5","TOP6","REPORTED","TOP8")</f>
        <v>0</v>
      </c>
      <c r="AI247" s="187">
        <f>AH247-AG247</f>
        <v>0</v>
      </c>
      <c r="AJ247" s="40">
        <f>IFERROR(AI247/AH247,0)</f>
        <v>0</v>
      </c>
      <c r="AL247" s="183">
        <f>_xll.OneStreamExcelAddIn.XFFunctions.XFGetCell("TRUE", "CONSOL", $D$3,"TOT_Entity","USD","Actual",[1]Setup!C6,"PERIODIC",$B247,"TOPFLOW","TOP","TOP","top1",$C247,"top3","Open_Acute_DIV1","TOP5","TOP6","REPORTED","TOP8")</f>
        <v>0</v>
      </c>
      <c r="AM247" s="186">
        <f>_xll.OneStreamExcelAddIn.XFFunctions.XFGetCell("TRUE", "CONSOL", $D$3,"TOT_Entity","Aggregated","Budget_Working",[1]Setup!C6,"PERIODIC",$B247,"TOPFLOW","TOP","TOP","top1",$C247,"TOP3","Open_Acute_DIV1","TOP5","TOP6","REPORTED","TOP8")</f>
        <v>0</v>
      </c>
      <c r="AN247" s="187">
        <f>AL247-AM247</f>
        <v>0</v>
      </c>
      <c r="AO247" s="40">
        <f>IFERROR((AL247/AM247)-1,0)</f>
        <v>0</v>
      </c>
      <c r="AQ247" s="183">
        <f>_xll.OneStreamExcelAddIn.XFFunctions.XFGetCell("TRUE", "CONSOL", $D$3,"TOT_Entity","USD","Actual",[1]Setup!C7,"PERIODIC",$B247,"TOPFLOW","TOP","TOP","top1",$C247,"top3","Open_Acute_DIV1","TOP5","TOP6","REPORTED","TOP8")</f>
        <v>0</v>
      </c>
      <c r="AR247" s="186">
        <f>_xll.OneStreamExcelAddIn.XFFunctions.XFGetCell("TRUE", "CONSOL", $D$3,"TOT_Entity","Aggregated","Budget_Working",[1]Setup!C7,"PERIODIC",$B247,"TOPFLOW","TOP","TOP","top1",$C247,"TOP3","Open_Acute_DIV1","TOP5","TOP6","REPORTED","TOP8")</f>
        <v>0</v>
      </c>
      <c r="AS247" s="187">
        <f>AQ247-AR247</f>
        <v>0</v>
      </c>
      <c r="AT247" s="40">
        <f>IFERROR((AQ247/AR247)-1,0)</f>
        <v>0</v>
      </c>
      <c r="AV247" s="183">
        <f>_xll.OneStreamExcelAddIn.XFFunctions.XFGetCell("TRUE", "CONSOL", $D$3,"TOT_Entity","USD","Actual",[1]Setup!C8,"PERIODIC",$B247,"TOPFLOW","TOP","TOP","top1",$C247,"top3","Open_Acute_DIV1","TOP5","TOP6","REPORTED","TOP8")</f>
        <v>0</v>
      </c>
      <c r="AW247" s="186">
        <f>_xll.OneStreamExcelAddIn.XFFunctions.XFGetCell("TRUE", "CONSOL", $D$3,"TOT_Entity","Aggregated","Budget_Working",[1]Setup!C8,"PERIODIC",$B247,"TOPFLOW","TOP","TOP","top1",$C247,"TOP3","Open_Acute_DIV1","TOP5","TOP6","REPORTED","TOP8")</f>
        <v>0</v>
      </c>
      <c r="AX247" s="187">
        <f>AV247-AW247</f>
        <v>0</v>
      </c>
      <c r="AY247" s="40">
        <f>IFERROR((AV247/AW247)-1,0)</f>
        <v>0</v>
      </c>
      <c r="BA247" s="183">
        <f>_xll.OneStreamExcelAddIn.XFFunctions.XFGetCell("TRUE", "CONSOL", $D$3,"TOT_Entity","USD","Actual",[1]Setup!C9,"PERIODIC",$B247,"TOPFLOW","TOP","TOP","top1",$C247,"top3","Open_Acute_DIV1","TOP5","TOP6","REPORTED","TOP8")</f>
        <v>0</v>
      </c>
      <c r="BB247" s="186">
        <f>_xll.OneStreamExcelAddIn.XFFunctions.XFGetCell("TRUE", "CONSOL", $D$3,"TOT_Entity","Aggregated","Budget_Working",[1]Setup!C9,"PERIODIC",$B247,"TOPFLOW","TOP","TOP","top1",$C247,"TOP3","Open_Acute_DIV1","TOP5","TOP6","REPORTED","TOP8")</f>
        <v>0</v>
      </c>
      <c r="BC247" s="187">
        <f>BA247-BB247</f>
        <v>0</v>
      </c>
      <c r="BD247" s="40">
        <f>IFERROR((BA247/BB247)-1,0)</f>
        <v>0</v>
      </c>
      <c r="BF247" s="183">
        <f>_xll.OneStreamExcelAddIn.XFFunctions.XFGetCell("TRUE", "CONSOL", $D$3,"TOT_Entity","USD","Actual",[1]Setup!C10,"PERIODIC",$B247,"TOPFLOW","TOP","TOP","top1",$C247,"top3","Open_Acute_DIV1","TOP5","TOP6","REPORTED","TOP8")</f>
        <v>0</v>
      </c>
      <c r="BG247" s="186">
        <f>_xll.OneStreamExcelAddIn.XFFunctions.XFGetCell("TRUE", "CONSOL", $D$3,"TOT_Entity","Aggregated","Budget_Working",[1]Setup!C10,"PERIODIC",$B247,"TOPFLOW","TOP","TOP","top1",$C247,"TOP3","Open_Acute_DIV1","TOP5","TOP6","REPORTED","TOP8")</f>
        <v>0</v>
      </c>
      <c r="BH247" s="187">
        <f>BF247-BG247</f>
        <v>0</v>
      </c>
      <c r="BI247" s="40">
        <f>IFERROR((BF247/BG247)-1,0)</f>
        <v>0</v>
      </c>
      <c r="BK247" s="183">
        <f>_xll.OneStreamExcelAddIn.XFFunctions.XFGetCell("TRUE", "CONSOL", $D$3,"TOT_Entity","USD","Actual",[1]Setup!C11,"PERIODIC",$B247,"TOPFLOW","TOP","TOP","top1",$C247,"top3","Open_Acute_DIV1","TOP5","TOP6","REPORTED","TOP8")</f>
        <v>0</v>
      </c>
      <c r="BL247" s="186">
        <f>_xll.OneStreamExcelAddIn.XFFunctions.XFGetCell("TRUE", "CONSOL", $D$3,"TOT_Entity","Aggregated","Budget_Working",[1]Setup!C11,"PERIODIC",$B247,"TOPFLOW","TOP","TOP","top1",$C247,"TOP3","Open_Acute_DIV1","TOP5","TOP6","REPORTED","TOP8")</f>
        <v>0</v>
      </c>
      <c r="BM247" s="187">
        <f>BK247-BL247</f>
        <v>0</v>
      </c>
      <c r="BN247" s="40">
        <f>IFERROR((BK247/BL247)-1,0)</f>
        <v>0</v>
      </c>
      <c r="BP247" s="183">
        <f>_xll.OneStreamExcelAddIn.XFFunctions.XFGetCell("TRUE", "CONSOL", $D$3,"TOT_Entity","USD","Actual",[1]Setup!C12,"PERIODIC",$B247,"TOPFLOW","TOP","TOP","top1",$C247,"top3","Open_Acute_DIV1","TOP5","TOP6","REPORTED","TOP8")</f>
        <v>0</v>
      </c>
      <c r="BQ247" s="186">
        <f>_xll.OneStreamExcelAddIn.XFFunctions.XFGetCell("TRUE", "CONSOL", $D$3,"TOT_Entity","Aggregated","Budget_Working",[1]Setup!C12,"PERIODIC",$B247,"TOPFLOW","TOP","TOP","top1",$C247,"TOP3","Open_Acute_DIV1","TOP5","TOP6","REPORTED","TOP8")</f>
        <v>0</v>
      </c>
      <c r="BR247" s="187">
        <f>BP247-BQ247</f>
        <v>0</v>
      </c>
      <c r="BS247" s="40">
        <f>IFERROR((BP247/BQ247)-1,0)</f>
        <v>0</v>
      </c>
      <c r="BU247" s="183">
        <f>_xll.OneStreamExcelAddIn.XFFunctions.XFGetCell("TRUE", "CONSOL", $D$3,"TOT_Entity","USD","Actual",[1]Setup!C13,"PERIODIC",$B247,"TOPFLOW","TOP","TOP","top1",$C247,"top3","Open_Acute_DIV1","TOP5","TOP6","REPORTED","TOP8")</f>
        <v>0</v>
      </c>
      <c r="BV247" s="186">
        <f>_xll.OneStreamExcelAddIn.XFFunctions.XFGetCell("TRUE", "CONSOL", $D$3,"TOT_Entity","Aggregated","Budget_Working",[1]Setup!C13,"PERIODIC",$B247,"TOPFLOW","TOP","TOP","top1",$C247,"TOP3","Open_Acute_DIV1","TOP5","TOP6","REPORTED","TOP8")</f>
        <v>0</v>
      </c>
      <c r="BW247" s="187">
        <f>BU247-BV247</f>
        <v>0</v>
      </c>
      <c r="BX247" s="40">
        <f>IFERROR((BU247/BV247)-1,0)</f>
        <v>0</v>
      </c>
      <c r="BZ247" s="183">
        <f>_xll.OneStreamExcelAddIn.XFFunctions.XFGetCell("TRUE", "CONSOL", $D$3,"TOT_Entity","USD","Actual",[1]Setup!C14,"PERIODIC",$B247,"TOPFLOW","TOP","TOP","top1",$C247,"top3","Open_Acute_DIV1","TOP5","TOP6","REPORTED","TOP8")</f>
        <v>0</v>
      </c>
      <c r="CA247" s="186">
        <f>_xll.OneStreamExcelAddIn.XFFunctions.XFGetCell("TRUE", "CONSOL", $D$3,"TOT_Entity","Aggregated","Budget_Working",[1]Setup!C14,"PERIODIC",$B247,"TOPFLOW","TOP","TOP","top1",$C247,"TOP3","Open_Acute_DIV1","TOP5","TOP6","REPORTED","TOP8")</f>
        <v>0</v>
      </c>
      <c r="CB247" s="187">
        <f>BZ247-CA247</f>
        <v>0</v>
      </c>
      <c r="CC247" s="40">
        <f>IFERROR((BZ247/CA247)-1,0)</f>
        <v>0</v>
      </c>
      <c r="CE247" s="183">
        <f>_xll.OneStreamExcelAddIn.XFFunctions.XFGetCell("TRUE", "CONSOL", $D$3,"TOT_Entity","USD","Actual",[1]Setup!C15,"PERIODIC",$B247,"TOPFLOW","TOP","TOP","top1",$C247,"top3","Open_Acute_DIV1","TOP5","TOP6","REPORTED","TOP8")</f>
        <v>0</v>
      </c>
      <c r="CF247" s="186">
        <f>_xll.OneStreamExcelAddIn.XFFunctions.XFGetCell("TRUE", "CONSOL", $D$3,"TOT_Entity","Aggregated","Budget_Working",[1]Setup!C15,"PERIODIC",$B247,"TOPFLOW","TOP","TOP","top1",$C247,"TOP3","Open_Acute_DIV1","TOP5","TOP6","REPORTED","TOP8")</f>
        <v>0</v>
      </c>
      <c r="CG247" s="187">
        <f>CE247-CF247</f>
        <v>0</v>
      </c>
      <c r="CH247" s="40">
        <f>IFERROR((CE247/CF247)-1,0)</f>
        <v>0</v>
      </c>
      <c r="CI247" s="181"/>
      <c r="CJ247" s="183">
        <f>_xll.OneStreamExcelAddIn.XFFunctions.XFGetCell("TRUE", "CONSOL", $D$3,"TOT_Entity","USD","Actual",[1]Setup!C4,"PERIODIC",$B247,"TOPFLOW","TOP","TOP","top1",$C247,"top3","Open_Acute_DIV1","TOP5","TOP6","REPORTED","TOP8")</f>
        <v>0</v>
      </c>
      <c r="CK247" s="183">
        <f>_xll.OneStreamExcelAddIn.XFFunctions.XFGetCell("TRUE", "CONSOL", $D$3,"TOT_Entity","USD","Actual",[1]Setup!C5,"PERIODIC",$B247,"TOPFLOW","TOP","TOP","top1",$C247,"top3","Open_Acute_DIV1","TOP5","TOP6","REPORTED","TOP8")</f>
        <v>0</v>
      </c>
      <c r="CL247" s="183">
        <f>_xll.OneStreamExcelAddIn.XFFunctions.XFGetCell("TRUE", "CONSOL", $D$3,"TOT_Entity","USD","Actual",[1]Setup!C6,"PERIODIC",$B247,"TOPFLOW","TOP","TOP","top1",$C247,"top3","Open_Acute_DIV1","TOP5","TOP6","REPORTED","TOP8")</f>
        <v>0</v>
      </c>
      <c r="CM247" s="183">
        <f>_xll.OneStreamExcelAddIn.XFFunctions.XFGetCell("TRUE", "CONSOL", $D$3,"TOT_Entity","USD","Actual",[1]Setup!C7,"PERIODIC",$B247,"TOPFLOW","TOP","TOP","top1",$C247,"top3","Open_Acute_DIV1","TOP5","TOP6","REPORTED","TOP8")</f>
        <v>0</v>
      </c>
      <c r="CN247" s="183">
        <f>_xll.OneStreamExcelAddIn.XFFunctions.XFGetCell("TRUE", "CONSOL", $D$3,"TOT_Entity","USD","Actual",[1]Setup!C8,"PERIODIC",$B247,"TOPFLOW","TOP","TOP","top1",$C247,"top3","Open_Acute_DIV1","TOP5","TOP6","REPORTED","TOP8")</f>
        <v>0</v>
      </c>
      <c r="CO247" s="183">
        <f>_xll.OneStreamExcelAddIn.XFFunctions.XFGetCell("TRUE", "CONSOL", $D$3,"TOT_Entity","USD","Actual",[1]Setup!C9,"PERIODIC",$B247,"TOPFLOW","TOP","TOP","top1",$C247,"top3","Open_Acute_DIV1","TOP5","TOP6","REPORTED","TOP8")</f>
        <v>0</v>
      </c>
      <c r="CP247" s="183">
        <f>_xll.OneStreamExcelAddIn.XFFunctions.XFGetCell("TRUE", "CONSOL", $D$3,"TOT_Entity","USD","Actual",[1]Setup!C10,"PERIODIC",$B247,"TOPFLOW","TOP","TOP","top1",$C247,"top3","Open_Acute_DIV1","TOP5","TOP6","REPORTED","TOP8")</f>
        <v>0</v>
      </c>
      <c r="CQ247" s="183">
        <f>_xll.OneStreamExcelAddIn.XFFunctions.XFGetCell("TRUE", "CONSOL", $D$3,"TOT_Entity","USD","Actual",[1]Setup!C11,"PERIODIC",$B247,"TOPFLOW","TOP","TOP","top1",$C247,"top3","Open_Acute_DIV1","TOP5","TOP6","REPORTED","TOP8")</f>
        <v>0</v>
      </c>
      <c r="CR247" s="183">
        <f>_xll.OneStreamExcelAddIn.XFFunctions.XFGetCell("TRUE", "CONSOL", $D$3,"TOT_Entity","USD","Actual",[1]Setup!C12,"PERIODIC",$B247,"TOPFLOW","TOP","TOP","top1",$C247,"top3","Open_Acute_DIV1","TOP5","TOP6","REPORTED","TOP8")</f>
        <v>0</v>
      </c>
      <c r="CS247" s="183">
        <f>_xll.OneStreamExcelAddIn.XFFunctions.XFGetCell("TRUE", "CONSOL", $D$3,"TOT_Entity","USD","Actual",[1]Setup!C13,"PERIODIC",$B247,"TOPFLOW","TOP","TOP","top1",$C247,"top3","Open_Acute_DIV1","TOP5","TOP6","REPORTED","TOP8")</f>
        <v>0</v>
      </c>
      <c r="CT247" s="183">
        <f>_xll.OneStreamExcelAddIn.XFFunctions.XFGetCell("TRUE", "CONSOL", $D$3,"TOT_Entity","USD","Actual",[1]Setup!C14,"PERIODIC",$B247,"TOPFLOW","TOP","TOP","top1",$C247,"top3","Open_Acute_DIV1","TOP5","TOP6","REPORTED","TOP8")</f>
        <v>0</v>
      </c>
      <c r="CU247" s="183">
        <f>_xll.OneStreamExcelAddIn.XFFunctions.XFGetCell("TRUE", "CONSOL", $D$3,"TOT_Entity","USD","Actual",[1]Setup!C15,"PERIODIC",$B247,"TOPFLOW","TOP","TOP","top1",$C247,"top3","Open_Acute_DIV1","TOP5","TOP6","REPORTED","TOP8")</f>
        <v>0</v>
      </c>
      <c r="CV247" s="181"/>
      <c r="CW247" s="183">
        <f>_xll.OneStreamExcelAddIn.XFFunctions.XFGetCell("TRUE", "CONSOL", $D$3,"TOT_Entity","USD","Actual",[1]Setup!C17,"PERIODIC",$B247,"TOPFLOW","TOP","TOP","top1",$C247,"top3","Open_Acute_DIV1","TOP5","TOP6","REPORTED","TOP8")</f>
        <v>0</v>
      </c>
      <c r="CX247" s="183">
        <f>_xll.OneStreamExcelAddIn.XFFunctions.XFGetCell("TRUE", "CONSOL", $D$3,"TOT_Entity","USD","Actual",[1]Setup!C18,"PERIODIC",$B247,"TOPFLOW","TOP","TOP","top1",$C247,"top3","Open_Acute_DIV1","TOP5","TOP6","REPORTED","TOP8")</f>
        <v>0</v>
      </c>
      <c r="CY247" s="183">
        <f>_xll.OneStreamExcelAddIn.XFFunctions.XFGetCell("TRUE", "CONSOL", $D$3,"TOT_Entity","USD","Actual",[1]Setup!C19,"PERIODIC",$B247,"TOPFLOW","TOP","TOP","top1",$C247,"top3","Open_Acute_DIV1","TOP5","TOP6","REPORTED","TOP8")</f>
        <v>0</v>
      </c>
      <c r="CZ247" s="183">
        <f>_xll.OneStreamExcelAddIn.XFFunctions.XFGetCell("TRUE", "CONSOL", $D$3,"TOT_Entity","USD","Actual",[1]Setup!C20,"PERIODIC",$B247,"TOPFLOW","TOP","TOP","top1",$C247,"top3","Open_Acute_DIV1","TOP5","TOP6","REPORTED","TOP8")</f>
        <v>0</v>
      </c>
      <c r="DA247" s="183">
        <f>_xll.OneStreamExcelAddIn.XFFunctions.XFGetCell("TRUE", "CONSOL", $D$3,"TOT_Entity","USD","Actual",[1]Setup!C21,"PERIODIC",$B247,"TOPFLOW","TOP","TOP","top1",$C247,"top3","Open_Acute_DIV1","TOP5","TOP6","REPORTED","TOP8")</f>
        <v>0</v>
      </c>
      <c r="DB247" s="183">
        <f>_xll.OneStreamExcelAddIn.XFFunctions.XFGetCell("TRUE", "CONSOL", $D$3,"TOT_Entity","USD","Actual",[1]Setup!C22,"PERIODIC",$B247,"TOPFLOW","TOP","TOP","top1",$C247,"top3","Open_Acute_DIV1","TOP5","TOP6","REPORTED","TOP8")</f>
        <v>0</v>
      </c>
      <c r="DC247" s="183">
        <f>_xll.OneStreamExcelAddIn.XFFunctions.XFGetCell("TRUE", "CONSOL", $D$3,"TOT_Entity","USD","Actual",[1]Setup!C23,"PERIODIC",$B247,"TOPFLOW","TOP","TOP","top1",$C247,"top3","Open_Acute_DIV1","TOP5","TOP6","REPORTED","TOP8")</f>
        <v>0</v>
      </c>
      <c r="DD247" s="183">
        <f>_xll.OneStreamExcelAddIn.XFFunctions.XFGetCell("TRUE", "CONSOL", $D$3,"TOT_Entity","USD","Actual",[1]Setup!C24,"PERIODIC",$B247,"TOPFLOW","TOP","TOP","top1",$C247,"top3","Open_Acute_DIV1","TOP5","TOP6","REPORTED","TOP8")</f>
        <v>0</v>
      </c>
      <c r="DE247" s="183">
        <f>_xll.OneStreamExcelAddIn.XFFunctions.XFGetCell("TRUE", "CONSOL", $D$3,"TOT_Entity","USD","Actual",[1]Setup!C25,"PERIODIC",$B247,"TOPFLOW","TOP","TOP","top1",$C247,"top3","Open_Acute_DIV1","TOP5","TOP6","REPORTED","TOP8")</f>
        <v>0</v>
      </c>
      <c r="DF247" s="183">
        <f>_xll.OneStreamExcelAddIn.XFFunctions.XFGetCell("TRUE", "CONSOL", $D$3,"TOT_Entity","USD","Actual",[1]Setup!C26,"PERIODIC",$B247,"TOPFLOW","TOP","TOP","top1",$C247,"top3","Open_Acute_DIV1","TOP5","TOP6","REPORTED","TOP8")</f>
        <v>0</v>
      </c>
      <c r="DG247" s="183">
        <f>_xll.OneStreamExcelAddIn.XFFunctions.XFGetCell("TRUE", "CONSOL", $D$3,"TOT_Entity","USD","Actual",[1]Setup!C27,"PERIODIC",$B247,"TOPFLOW","TOP","TOP","top1",$C247,"top3","Open_Acute_DIV1","TOP5","TOP6","REPORTED","TOP8")</f>
        <v>0</v>
      </c>
      <c r="DH247" s="183">
        <f>_xll.OneStreamExcelAddIn.XFFunctions.XFGetCell("TRUE", "CONSOL", $D$3,"TOT_Entity","USD","Actual",[1]Setup!C28,"PERIODIC",$B247,"TOPFLOW","TOP","TOP","top1",$C247,"top3","Open_Acute_DIV1","TOP5","TOP6","REPORTED","TOP8")</f>
        <v>0</v>
      </c>
      <c r="DI247" s="181"/>
      <c r="DJ247" s="183">
        <f>_xll.OneStreamExcelAddIn.XFFunctions.XFGetCell("TRUE", "CONSOL", $D$3,"TOT_Entity","Aggregated","Budget_Working",[1]Setup!C4,"PERIODIC",$B247,"TOPFLOW","TOP","TOP","top1",$C247,"top3","Open_Acute_DIV1","TOP5","TOP6","REPORTED","TOP8")</f>
        <v>0</v>
      </c>
      <c r="DK247" s="183">
        <f>_xll.OneStreamExcelAddIn.XFFunctions.XFGetCell("TRUE", "CONSOL", $D$3,"TOT_Entity","Aggregated","Budget_Working",[1]Setup!C5,"PERIODIC",$B247,"TOPFLOW","TOP","TOP","top1",$C247,"top3","Open_Acute_DIV1","TOP5","TOP6","REPORTED","TOP8")</f>
        <v>0</v>
      </c>
      <c r="DL247" s="183">
        <f>_xll.OneStreamExcelAddIn.XFFunctions.XFGetCell("TRUE", "CONSOL", $D$3,"TOT_Entity","Aggregated","Budget_Working",[1]Setup!C6,"PERIODIC",$B247,"TOPFLOW","TOP","TOP","top1",$C247,"top3","Open_Acute_DIV1","TOP5","TOP6","REPORTED","TOP8")</f>
        <v>0</v>
      </c>
      <c r="DM247" s="183">
        <f>_xll.OneStreamExcelAddIn.XFFunctions.XFGetCell("TRUE", "CONSOL", $D$3,"TOT_Entity","Aggregated","Budget_Working",[1]Setup!C7,"PERIODIC",$B247,"TOPFLOW","TOP","TOP","top1",$C247,"top3","Open_Acute_DIV1","TOP5","TOP6","REPORTED","TOP8")</f>
        <v>0</v>
      </c>
      <c r="DN247" s="183">
        <f>_xll.OneStreamExcelAddIn.XFFunctions.XFGetCell("TRUE", "CONSOL", $D$3,"TOT_Entity","Aggregated","Budget_Working",[1]Setup!C8,"PERIODIC",$B247,"TOPFLOW","TOP","TOP","top1",$C247,"top3","Open_Acute_DIV1","TOP5","TOP6","REPORTED","TOP8")</f>
        <v>0</v>
      </c>
      <c r="DO247" s="183">
        <f>_xll.OneStreamExcelAddIn.XFFunctions.XFGetCell("TRUE", "CONSOL", $D$3,"TOT_Entity","Aggregated","Budget_Working",[1]Setup!C9,"PERIODIC",$B247,"TOPFLOW","TOP","TOP","top1",$C247,"top3","Open_Acute_DIV1","TOP5","TOP6","REPORTED","TOP8")</f>
        <v>0</v>
      </c>
      <c r="DP247" s="183">
        <f>_xll.OneStreamExcelAddIn.XFFunctions.XFGetCell("TRUE", "CONSOL", $D$3,"TOT_Entity","Aggregated","Budget_Working",[1]Setup!C10,"PERIODIC",$B247,"TOPFLOW","TOP","TOP","top1",$C247,"top3","Open_Acute_DIV1","TOP5","TOP6","REPORTED","TOP8")</f>
        <v>0</v>
      </c>
      <c r="DQ247" s="183">
        <f>_xll.OneStreamExcelAddIn.XFFunctions.XFGetCell("TRUE", "CONSOL", $D$3,"TOT_Entity","Aggregated","Budget_Working",[1]Setup!C11,"PERIODIC",$B247,"TOPFLOW","TOP","TOP","top1",$C247,"top3","Open_Acute_DIV1","TOP5","TOP6","REPORTED","TOP8")</f>
        <v>0</v>
      </c>
      <c r="DR247" s="183">
        <f>_xll.OneStreamExcelAddIn.XFFunctions.XFGetCell("TRUE", "CONSOL", $D$3,"TOT_Entity","Aggregated","Budget_Working",[1]Setup!C12,"PERIODIC",$B247,"TOPFLOW","TOP","TOP","top1",$C247,"top3","Open_Acute_DIV1","TOP5","TOP6","REPORTED","TOP8")</f>
        <v>0</v>
      </c>
      <c r="DS247" s="183">
        <f>_xll.OneStreamExcelAddIn.XFFunctions.XFGetCell("TRUE", "CONSOL", $D$3,"TOT_Entity","Aggregated","Budget_Working",[1]Setup!C13,"PERIODIC",$B247,"TOPFLOW","TOP","TOP","top1",$C247,"top3","Open_Acute_DIV1","TOP5","TOP6","REPORTED","TOP8")</f>
        <v>0</v>
      </c>
      <c r="DT247" s="183">
        <f>_xll.OneStreamExcelAddIn.XFFunctions.XFGetCell("TRUE", "CONSOL", $D$3,"TOT_Entity","Aggregated","Budget_Working",[1]Setup!C14,"PERIODIC",$B247,"TOPFLOW","TOP","TOP","top1",$C247,"top3","Open_Acute_DIV1","TOP5","TOP6","REPORTED","TOP8")</f>
        <v>0</v>
      </c>
      <c r="DU247" s="183">
        <f>_xll.OneStreamExcelAddIn.XFFunctions.XFGetCell("TRUE", "CONSOL", $D$3,"TOT_Entity","Aggregated","Budget_Working",[1]Setup!C15,"PERIODIC",$B247,"TOPFLOW","TOP","TOP","top1",$C247,"top3","Open_Acute_DIV1","TOP5","TOP6","REPORTED","TOP8")</f>
        <v>0</v>
      </c>
      <c r="DV247" s="181"/>
      <c r="DW247" s="183">
        <f>_xll.OneStreamExcelAddIn.XFFunctions.XFGetCell("TRUE", "CONSOL", $D$3,"TOT_Entity","USD","Budget_Final",[1]Setup!C17,"PERIODIC",$B247,"TOPFLOW","TOP","TOP","top1",$C247,"top3","Open_Acute_DIV1","TOP5","TOP6","REPORTED","TOP8")</f>
        <v>0</v>
      </c>
      <c r="DX247" s="183">
        <f>_xll.OneStreamExcelAddIn.XFFunctions.XFGetCell("TRUE", "CONSOL", $D$3,"TOT_Entity","USD","Budget_Final",[1]Setup!C18,"PERIODIC",$B247,"TOPFLOW","TOP","TOP","top1",$C247,"top3","Open_Acute_DIV1","TOP5","TOP6","REPORTED","TOP8")</f>
        <v>0</v>
      </c>
      <c r="DY247" s="183">
        <f>_xll.OneStreamExcelAddIn.XFFunctions.XFGetCell("TRUE", "CONSOL", $D$3,"TOT_Entity","USD","Budget_Final",[1]Setup!C19,"PERIODIC",$B247,"TOPFLOW","TOP","TOP","top1",$C247,"top3","Open_Acute_DIV1","TOP5","TOP6","REPORTED","TOP8")</f>
        <v>0</v>
      </c>
      <c r="DZ247" s="183">
        <f>_xll.OneStreamExcelAddIn.XFFunctions.XFGetCell("TRUE", "CONSOL", $D$3,"TOT_Entity","USD","Budget_Final",[1]Setup!C20,"PERIODIC",$B247,"TOPFLOW","TOP","TOP","top1",$C247,"top3","Open_Acute_DIV1","TOP5","TOP6","REPORTED","TOP8")</f>
        <v>0</v>
      </c>
      <c r="EA247" s="183">
        <f>_xll.OneStreamExcelAddIn.XFFunctions.XFGetCell("TRUE", "CONSOL", $D$3,"TOT_Entity","USD","Budget_Final",[1]Setup!C21,"PERIODIC",$B247,"TOPFLOW","TOP","TOP","top1",$C247,"top3","Open_Acute_DIV1","TOP5","TOP6","REPORTED","TOP8")</f>
        <v>0</v>
      </c>
      <c r="EB247" s="183">
        <f>_xll.OneStreamExcelAddIn.XFFunctions.XFGetCell("TRUE", "CONSOL", $D$3,"TOT_Entity","USD","Budget_Final",[1]Setup!C22,"PERIODIC",$B247,"TOPFLOW","TOP","TOP","top1",$C247,"top3","Open_Acute_DIV1","TOP5","TOP6","REPORTED","TOP8")</f>
        <v>0</v>
      </c>
      <c r="EC247" s="183">
        <f>_xll.OneStreamExcelAddIn.XFFunctions.XFGetCell("TRUE", "CONSOL", $D$3,"TOT_Entity","USD","Budget_Final",[1]Setup!C23,"PERIODIC",$B247,"TOPFLOW","TOP","TOP","top1",$C247,"top3","Open_Acute_DIV1","TOP5","TOP6","REPORTED","TOP8")</f>
        <v>0</v>
      </c>
      <c r="ED247" s="183">
        <f>_xll.OneStreamExcelAddIn.XFFunctions.XFGetCell("TRUE", "CONSOL", $D$3,"TOT_Entity","USD","Budget_Final",[1]Setup!C24,"PERIODIC",$B247,"TOPFLOW","TOP","TOP","top1",$C247,"top3","Open_Acute_DIV1","TOP5","TOP6","REPORTED","TOP8")</f>
        <v>0</v>
      </c>
      <c r="EE247" s="183">
        <f>_xll.OneStreamExcelAddIn.XFFunctions.XFGetCell("TRUE", "CONSOL", $D$3,"TOT_Entity","USD","Budget_Final",[1]Setup!C25,"PERIODIC",$B247,"TOPFLOW","TOP","TOP","top1",$C247,"top3","Open_Acute_DIV1","TOP5","TOP6","REPORTED","TOP8")</f>
        <v>0</v>
      </c>
      <c r="EF247" s="183">
        <f>_xll.OneStreamExcelAddIn.XFFunctions.XFGetCell("TRUE", "CONSOL", $D$3,"TOT_Entity","USD","Budget_Final",[1]Setup!C26,"PERIODIC",$B247,"TOPFLOW","TOP","TOP","top1",$C247,"top3","Open_Acute_DIV1","TOP5","TOP6","REPORTED","TOP8")</f>
        <v>0</v>
      </c>
      <c r="EG247" s="183">
        <f>_xll.OneStreamExcelAddIn.XFFunctions.XFGetCell("TRUE", "CONSOL", $D$3,"TOT_Entity","USD","Budget_Final",[1]Setup!C27,"PERIODIC",$B247,"TOPFLOW","TOP","TOP","top1",$C247,"top3","Open_Acute_DIV1","TOP5","TOP6","REPORTED","TOP8")</f>
        <v>0</v>
      </c>
      <c r="EH247" s="183">
        <f>_xll.OneStreamExcelAddIn.XFFunctions.XFGetCell("TRUE", "CONSOL", $D$3,"TOT_Entity","USD","Budget_Final",[1]Setup!C28,"PERIODIC",$B247,"TOPFLOW","TOP","TOP","top1",$C247,"top3","Open_Acute_DIV1","TOP5","TOP6","REPORTED","TOP8")</f>
        <v>0</v>
      </c>
    </row>
    <row r="248" spans="2:138" x14ac:dyDescent="0.25">
      <c r="B248" s="51"/>
      <c r="C248" s="51"/>
      <c r="D248" t="s">
        <v>282</v>
      </c>
      <c r="E248" s="199">
        <f>E51</f>
        <v>0</v>
      </c>
      <c r="F248" s="199">
        <f>F51</f>
        <v>0</v>
      </c>
      <c r="G248" s="199">
        <f>F248-E248</f>
        <v>0</v>
      </c>
      <c r="H248" s="55">
        <f>IFERROR(G248/F248,0)</f>
        <v>0</v>
      </c>
      <c r="I248" s="41"/>
      <c r="J248" s="5">
        <f>J51</f>
        <v>0.2</v>
      </c>
      <c r="K248" s="5">
        <f>K51</f>
        <v>0</v>
      </c>
      <c r="L248" s="5">
        <f>K248-J248</f>
        <v>-0.2</v>
      </c>
      <c r="M248" s="55">
        <f>IFERROR(L248/K248,0)</f>
        <v>0</v>
      </c>
      <c r="N248" s="41"/>
      <c r="O248" s="53">
        <f>O51</f>
        <v>-2040.51</v>
      </c>
      <c r="P248" s="5">
        <f>O248-J248</f>
        <v>-2040.71</v>
      </c>
      <c r="Q248" s="55">
        <f>IFERROR(P248/O248,0)</f>
        <v>1.0000980147120082</v>
      </c>
      <c r="R248" s="41"/>
      <c r="S248" s="53">
        <f>S51</f>
        <v>0</v>
      </c>
      <c r="T248" s="5">
        <f>S248-E248</f>
        <v>0</v>
      </c>
      <c r="U248" s="55">
        <f>IFERROR(T248/S248,0)</f>
        <v>0</v>
      </c>
      <c r="V248" s="41"/>
      <c r="W248" s="42"/>
      <c r="X248" s="43"/>
      <c r="Y248" s="42"/>
      <c r="Z248" s="44"/>
      <c r="AB248" s="5">
        <f>AB51</f>
        <v>0.2</v>
      </c>
      <c r="AC248" s="5">
        <f>AC51</f>
        <v>0</v>
      </c>
      <c r="AD248" s="5">
        <f>AC248-AB248</f>
        <v>-0.2</v>
      </c>
      <c r="AE248" s="55">
        <f>IFERROR(AD248/AC248,0)</f>
        <v>0</v>
      </c>
      <c r="AG248" s="5">
        <f>AG51</f>
        <v>0</v>
      </c>
      <c r="AH248" s="5">
        <f>AH51</f>
        <v>0</v>
      </c>
      <c r="AI248" s="5">
        <f>AH248-AG248</f>
        <v>0</v>
      </c>
      <c r="AJ248" s="55">
        <f>IFERROR(AI248/AH248,0)</f>
        <v>0</v>
      </c>
      <c r="AL248" s="5">
        <f>AL51</f>
        <v>0</v>
      </c>
      <c r="AM248" s="5">
        <f>AM51</f>
        <v>0</v>
      </c>
      <c r="AN248" s="5">
        <f>AL248-AM248</f>
        <v>0</v>
      </c>
      <c r="AO248" s="55">
        <f>IFERROR((AL248/AM248)-1,0)</f>
        <v>0</v>
      </c>
      <c r="AQ248" s="5">
        <f>AQ51</f>
        <v>0</v>
      </c>
      <c r="AR248" s="5">
        <f>AR51</f>
        <v>0</v>
      </c>
      <c r="AS248" s="5">
        <f>AQ248-AR248</f>
        <v>0</v>
      </c>
      <c r="AT248" s="55">
        <f>IFERROR((AQ248/AR248)-1,0)</f>
        <v>0</v>
      </c>
      <c r="AV248" s="5">
        <f>AV51</f>
        <v>-0.2</v>
      </c>
      <c r="AW248" s="5">
        <f>AW51</f>
        <v>0</v>
      </c>
      <c r="AX248" s="5">
        <f>AV248-AW248</f>
        <v>-0.2</v>
      </c>
      <c r="AY248" s="55">
        <f>IFERROR((AV248/AW248)-1,0)</f>
        <v>0</v>
      </c>
      <c r="BA248" s="5">
        <f>BA51</f>
        <v>0</v>
      </c>
      <c r="BB248" s="5">
        <f>BB51</f>
        <v>0</v>
      </c>
      <c r="BC248" s="5">
        <f>BA248-BB248</f>
        <v>0</v>
      </c>
      <c r="BD248" s="55">
        <f>IFERROR((BA248/BB248)-1,0)</f>
        <v>0</v>
      </c>
      <c r="BF248" s="5">
        <f>BF51</f>
        <v>0</v>
      </c>
      <c r="BG248" s="5">
        <f>BG51</f>
        <v>0</v>
      </c>
      <c r="BH248" s="5">
        <f>BF248-BG248</f>
        <v>0</v>
      </c>
      <c r="BI248" s="55">
        <f>IFERROR((BF248/BG248)-1,0)</f>
        <v>0</v>
      </c>
      <c r="BK248" s="5">
        <f>BK51</f>
        <v>0</v>
      </c>
      <c r="BL248" s="5">
        <f>BL51</f>
        <v>0</v>
      </c>
      <c r="BM248" s="5">
        <f>BK248-BL248</f>
        <v>0</v>
      </c>
      <c r="BN248" s="55">
        <f>IFERROR((BK248/BL248)-1,0)</f>
        <v>0</v>
      </c>
      <c r="BP248" s="5">
        <f>BP51</f>
        <v>0</v>
      </c>
      <c r="BQ248" s="5">
        <f>BQ51</f>
        <v>0</v>
      </c>
      <c r="BR248" s="5">
        <f>BP248-BQ248</f>
        <v>0</v>
      </c>
      <c r="BS248" s="55">
        <f>IFERROR((BP248/BQ248)-1,0)</f>
        <v>0</v>
      </c>
      <c r="BU248" s="5">
        <f>BU51</f>
        <v>0</v>
      </c>
      <c r="BV248" s="5">
        <f>BV51</f>
        <v>0</v>
      </c>
      <c r="BW248" s="5">
        <f>BU248-BV248</f>
        <v>0</v>
      </c>
      <c r="BX248" s="55">
        <f>IFERROR((BU248/BV248)-1,0)</f>
        <v>0</v>
      </c>
      <c r="BZ248" s="5">
        <f>BZ51</f>
        <v>0</v>
      </c>
      <c r="CA248" s="5">
        <f>CA51</f>
        <v>0</v>
      </c>
      <c r="CB248" s="5">
        <f>BZ248-CA248</f>
        <v>0</v>
      </c>
      <c r="CC248" s="55">
        <f>IFERROR((BZ248/CA248)-1,0)</f>
        <v>0</v>
      </c>
      <c r="CE248" s="5">
        <f>CE51</f>
        <v>0</v>
      </c>
      <c r="CF248" s="5">
        <f>CF51</f>
        <v>0</v>
      </c>
      <c r="CG248" s="5">
        <f>CE248-CF248</f>
        <v>0</v>
      </c>
      <c r="CH248" s="55">
        <f>IFERROR((CE248/CF248)-1,0)</f>
        <v>0</v>
      </c>
      <c r="CI248" s="15"/>
      <c r="CJ248" s="5">
        <f t="shared" ref="CJ248:CU248" si="639">CJ51</f>
        <v>0.2</v>
      </c>
      <c r="CK248" s="5">
        <f t="shared" si="639"/>
        <v>0</v>
      </c>
      <c r="CL248" s="5">
        <f t="shared" si="639"/>
        <v>0</v>
      </c>
      <c r="CM248" s="5">
        <f t="shared" si="639"/>
        <v>0</v>
      </c>
      <c r="CN248" s="5">
        <f t="shared" si="639"/>
        <v>-0.2</v>
      </c>
      <c r="CO248" s="5">
        <f t="shared" si="639"/>
        <v>0</v>
      </c>
      <c r="CP248" s="5">
        <f t="shared" si="639"/>
        <v>0</v>
      </c>
      <c r="CQ248" s="5">
        <f t="shared" si="639"/>
        <v>0</v>
      </c>
      <c r="CR248" s="5">
        <f t="shared" si="639"/>
        <v>0</v>
      </c>
      <c r="CS248" s="5">
        <f t="shared" si="639"/>
        <v>0</v>
      </c>
      <c r="CT248" s="5">
        <f t="shared" si="639"/>
        <v>0</v>
      </c>
      <c r="CU248" s="5">
        <f t="shared" si="639"/>
        <v>0</v>
      </c>
      <c r="CV248" s="15"/>
      <c r="CW248" s="5">
        <f t="shared" ref="CW248:DH248" si="640">CW51</f>
        <v>-2040.51</v>
      </c>
      <c r="CX248" s="5">
        <f t="shared" si="640"/>
        <v>0</v>
      </c>
      <c r="CY248" s="5">
        <f t="shared" si="640"/>
        <v>0</v>
      </c>
      <c r="CZ248" s="5">
        <f t="shared" si="640"/>
        <v>0</v>
      </c>
      <c r="DA248" s="5">
        <f t="shared" si="640"/>
        <v>0</v>
      </c>
      <c r="DB248" s="5">
        <f t="shared" si="640"/>
        <v>0</v>
      </c>
      <c r="DC248" s="5">
        <f t="shared" si="640"/>
        <v>0</v>
      </c>
      <c r="DD248" s="5">
        <f t="shared" si="640"/>
        <v>0</v>
      </c>
      <c r="DE248" s="5">
        <f t="shared" si="640"/>
        <v>0</v>
      </c>
      <c r="DF248" s="5">
        <f t="shared" si="640"/>
        <v>0</v>
      </c>
      <c r="DG248" s="5">
        <f t="shared" si="640"/>
        <v>0</v>
      </c>
      <c r="DH248" s="5">
        <f t="shared" si="640"/>
        <v>0</v>
      </c>
      <c r="DI248" s="15"/>
      <c r="DJ248" s="5">
        <f t="shared" ref="DJ248:DU248" si="641">DJ51</f>
        <v>0</v>
      </c>
      <c r="DK248" s="5">
        <f t="shared" si="641"/>
        <v>0</v>
      </c>
      <c r="DL248" s="5">
        <f t="shared" si="641"/>
        <v>0</v>
      </c>
      <c r="DM248" s="5">
        <f t="shared" si="641"/>
        <v>0</v>
      </c>
      <c r="DN248" s="5">
        <f t="shared" si="641"/>
        <v>0</v>
      </c>
      <c r="DO248" s="5">
        <f t="shared" si="641"/>
        <v>0</v>
      </c>
      <c r="DP248" s="5">
        <f t="shared" si="641"/>
        <v>0</v>
      </c>
      <c r="DQ248" s="5">
        <f t="shared" si="641"/>
        <v>0</v>
      </c>
      <c r="DR248" s="5">
        <f t="shared" si="641"/>
        <v>0</v>
      </c>
      <c r="DS248" s="5">
        <f t="shared" si="641"/>
        <v>0</v>
      </c>
      <c r="DT248" s="5">
        <f t="shared" si="641"/>
        <v>0</v>
      </c>
      <c r="DU248" s="5">
        <f t="shared" si="641"/>
        <v>0</v>
      </c>
      <c r="DV248" s="15"/>
      <c r="DW248" s="5">
        <f t="shared" ref="DW248:EH248" si="642">DW51</f>
        <v>21080</v>
      </c>
      <c r="DX248" s="5">
        <f t="shared" si="642"/>
        <v>19040</v>
      </c>
      <c r="DY248" s="5">
        <f t="shared" si="642"/>
        <v>21080</v>
      </c>
      <c r="DZ248" s="5">
        <f t="shared" si="642"/>
        <v>20400</v>
      </c>
      <c r="EA248" s="5">
        <f t="shared" si="642"/>
        <v>21080</v>
      </c>
      <c r="EB248" s="5">
        <f t="shared" si="642"/>
        <v>20400</v>
      </c>
      <c r="EC248" s="5">
        <f t="shared" si="642"/>
        <v>10540</v>
      </c>
      <c r="ED248" s="5">
        <f t="shared" si="642"/>
        <v>10540</v>
      </c>
      <c r="EE248" s="5">
        <f t="shared" si="642"/>
        <v>10200</v>
      </c>
      <c r="EF248" s="5">
        <f t="shared" si="642"/>
        <v>10540</v>
      </c>
      <c r="EG248" s="5">
        <f t="shared" si="642"/>
        <v>10200</v>
      </c>
      <c r="EH248" s="5">
        <f t="shared" si="642"/>
        <v>10540</v>
      </c>
    </row>
    <row r="249" spans="2:138" x14ac:dyDescent="0.25">
      <c r="B249" s="51"/>
      <c r="C249" s="51"/>
      <c r="D249" t="s">
        <v>283</v>
      </c>
      <c r="E249" s="125">
        <f>IFERROR(E248/E247,0)</f>
        <v>0</v>
      </c>
      <c r="F249" s="125">
        <f>IFERROR(F248/F247,0)</f>
        <v>0</v>
      </c>
      <c r="G249" s="200">
        <f>IFERROR(F249-E249,0)</f>
        <v>0</v>
      </c>
      <c r="H249" s="55">
        <f>IFERROR(G249/F249,0)</f>
        <v>0</v>
      </c>
      <c r="I249" s="41"/>
      <c r="J249" s="127">
        <f>IFERROR(J248/J247,0)</f>
        <v>0</v>
      </c>
      <c r="K249" s="127">
        <f>IFERROR(K248/K247,0)</f>
        <v>0</v>
      </c>
      <c r="L249" s="201">
        <f>IFERROR(K249-J249,0)</f>
        <v>0</v>
      </c>
      <c r="M249" s="55">
        <f>IFERROR(L249/K249,0)</f>
        <v>0</v>
      </c>
      <c r="N249" s="41"/>
      <c r="O249" s="127">
        <f>IFERROR(O248/O247,0)</f>
        <v>0</v>
      </c>
      <c r="P249" s="201">
        <f>IFERROR(O249-J249,0)</f>
        <v>0</v>
      </c>
      <c r="Q249" s="55">
        <f>IFERROR(P249/O249,0)</f>
        <v>0</v>
      </c>
      <c r="R249" s="41"/>
      <c r="S249" s="127">
        <f>IFERROR(S248/S247,0)</f>
        <v>0</v>
      </c>
      <c r="T249" s="201">
        <f>IFERROR(S249-E249,0)</f>
        <v>0</v>
      </c>
      <c r="U249" s="55">
        <f>IFERROR(T249/S249,0)</f>
        <v>0</v>
      </c>
      <c r="V249" s="41"/>
      <c r="W249" s="42"/>
      <c r="X249" s="43"/>
      <c r="Y249" s="42"/>
      <c r="Z249" s="44"/>
      <c r="AB249" s="127" t="e">
        <f>AB248/AB247</f>
        <v>#DIV/0!</v>
      </c>
      <c r="AC249" s="127">
        <f>IFERROR(AC248/(AC247*AC$784),0)</f>
        <v>0</v>
      </c>
      <c r="AD249" s="201" t="e">
        <f>AC249-AB249</f>
        <v>#DIV/0!</v>
      </c>
      <c r="AE249" s="55">
        <f>IFERROR(AD249/AC249,0)</f>
        <v>0</v>
      </c>
      <c r="AG249" s="127" t="e">
        <f>AG248/AG247</f>
        <v>#DIV/0!</v>
      </c>
      <c r="AH249" s="127">
        <f>IFERROR(AH248/(AH247*AH$784),0)</f>
        <v>0</v>
      </c>
      <c r="AI249" s="201" t="e">
        <f>AH249-AG249</f>
        <v>#DIV/0!</v>
      </c>
      <c r="AJ249" s="55">
        <f>IFERROR(AI249/AH249,0)</f>
        <v>0</v>
      </c>
      <c r="AL249" s="127" t="e">
        <f>AL248/AL247</f>
        <v>#DIV/0!</v>
      </c>
      <c r="AM249" s="127">
        <f>IFERROR(AM248/(AM247*AM$784),0)</f>
        <v>0</v>
      </c>
      <c r="AN249" s="201" t="e">
        <f>AL249-AM249</f>
        <v>#DIV/0!</v>
      </c>
      <c r="AO249" s="55">
        <f>IFERROR((AL249/AM249)-1,0)</f>
        <v>0</v>
      </c>
      <c r="AQ249" s="127" t="e">
        <f>AQ248/AQ247</f>
        <v>#DIV/0!</v>
      </c>
      <c r="AR249" s="127">
        <f>IFERROR(AR248/(AR247*AR$784),0)</f>
        <v>0</v>
      </c>
      <c r="AS249" s="201" t="e">
        <f>AQ249-AR249</f>
        <v>#DIV/0!</v>
      </c>
      <c r="AT249" s="55">
        <f>IFERROR((AQ249/AR249)-1,0)</f>
        <v>0</v>
      </c>
      <c r="AV249" s="127" t="e">
        <f>AV248/AV247</f>
        <v>#DIV/0!</v>
      </c>
      <c r="AW249" s="127">
        <f>IFERROR(AW248/(AW247*AW$784),0)</f>
        <v>0</v>
      </c>
      <c r="AX249" s="201" t="e">
        <f>AV249-AW249</f>
        <v>#DIV/0!</v>
      </c>
      <c r="AY249" s="55">
        <f>IFERROR((AV249/AW249)-1,0)</f>
        <v>0</v>
      </c>
      <c r="BA249" s="127" t="e">
        <f>BA248/BA247</f>
        <v>#DIV/0!</v>
      </c>
      <c r="BB249" s="127">
        <f>IFERROR(BB248/(BB247*BB$784),0)</f>
        <v>0</v>
      </c>
      <c r="BC249" s="201" t="e">
        <f>BA249-BB249</f>
        <v>#DIV/0!</v>
      </c>
      <c r="BD249" s="55">
        <f>IFERROR((BA249/BB249)-1,0)</f>
        <v>0</v>
      </c>
      <c r="BF249" s="127" t="e">
        <f>BF248/BF247</f>
        <v>#DIV/0!</v>
      </c>
      <c r="BG249" s="127">
        <f>IFERROR(BG248/(BG247*BG$784),0)</f>
        <v>0</v>
      </c>
      <c r="BH249" s="201" t="e">
        <f>BF249-BG249</f>
        <v>#DIV/0!</v>
      </c>
      <c r="BI249" s="55">
        <f>IFERROR((BF249/BG249)-1,0)</f>
        <v>0</v>
      </c>
      <c r="BK249" s="127" t="e">
        <f>BK248/BK247</f>
        <v>#DIV/0!</v>
      </c>
      <c r="BL249" s="127">
        <f>IFERROR(BL248/(BL247*BL$784),0)</f>
        <v>0</v>
      </c>
      <c r="BM249" s="201" t="e">
        <f>BK249-BL249</f>
        <v>#DIV/0!</v>
      </c>
      <c r="BN249" s="55">
        <f>IFERROR((BK249/BL249)-1,0)</f>
        <v>0</v>
      </c>
      <c r="BP249" s="127" t="e">
        <f>BP248/BP247</f>
        <v>#DIV/0!</v>
      </c>
      <c r="BQ249" s="127">
        <f>IFERROR(BQ248/(BQ247*BQ$784),0)</f>
        <v>0</v>
      </c>
      <c r="BR249" s="201" t="e">
        <f>BP249-BQ249</f>
        <v>#DIV/0!</v>
      </c>
      <c r="BS249" s="55">
        <f>IFERROR((BP249/BQ249)-1,0)</f>
        <v>0</v>
      </c>
      <c r="BU249" s="127" t="e">
        <f>BU248/BU247</f>
        <v>#DIV/0!</v>
      </c>
      <c r="BV249" s="127">
        <f>IFERROR(BV248/(BV247*BV$784),0)</f>
        <v>0</v>
      </c>
      <c r="BW249" s="201" t="e">
        <f>BU249-BV249</f>
        <v>#DIV/0!</v>
      </c>
      <c r="BX249" s="55">
        <f>IFERROR((BU249/BV249)-1,0)</f>
        <v>0</v>
      </c>
      <c r="BZ249" s="127" t="e">
        <f>BZ248/BZ247</f>
        <v>#DIV/0!</v>
      </c>
      <c r="CA249" s="127">
        <f>IFERROR(CA248/(CA247*CA$784),0)</f>
        <v>0</v>
      </c>
      <c r="CB249" s="201" t="e">
        <f>BZ249-CA249</f>
        <v>#DIV/0!</v>
      </c>
      <c r="CC249" s="55">
        <f>IFERROR((BZ249/CA249)-1,0)</f>
        <v>0</v>
      </c>
      <c r="CE249" s="127" t="e">
        <f>CE248/CE247</f>
        <v>#DIV/0!</v>
      </c>
      <c r="CF249" s="127">
        <f>IFERROR(CF248/(CF247*CF$784),0)</f>
        <v>0</v>
      </c>
      <c r="CG249" s="201" t="e">
        <f>CE249-CF249</f>
        <v>#DIV/0!</v>
      </c>
      <c r="CH249" s="55">
        <f>IFERROR((CE249/CF249)-1,0)</f>
        <v>0</v>
      </c>
      <c r="CI249" s="8"/>
      <c r="CJ249" s="127" t="e">
        <f t="shared" ref="CJ249:CU249" si="643">CJ248/CJ247</f>
        <v>#DIV/0!</v>
      </c>
      <c r="CK249" s="127" t="e">
        <f t="shared" si="643"/>
        <v>#DIV/0!</v>
      </c>
      <c r="CL249" s="127" t="e">
        <f t="shared" si="643"/>
        <v>#DIV/0!</v>
      </c>
      <c r="CM249" s="127" t="e">
        <f t="shared" si="643"/>
        <v>#DIV/0!</v>
      </c>
      <c r="CN249" s="127" t="e">
        <f t="shared" si="643"/>
        <v>#DIV/0!</v>
      </c>
      <c r="CO249" s="127" t="e">
        <f t="shared" si="643"/>
        <v>#DIV/0!</v>
      </c>
      <c r="CP249" s="127" t="e">
        <f t="shared" si="643"/>
        <v>#DIV/0!</v>
      </c>
      <c r="CQ249" s="127" t="e">
        <f t="shared" si="643"/>
        <v>#DIV/0!</v>
      </c>
      <c r="CR249" s="127" t="e">
        <f t="shared" si="643"/>
        <v>#DIV/0!</v>
      </c>
      <c r="CS249" s="127" t="e">
        <f t="shared" si="643"/>
        <v>#DIV/0!</v>
      </c>
      <c r="CT249" s="127" t="e">
        <f t="shared" si="643"/>
        <v>#DIV/0!</v>
      </c>
      <c r="CU249" s="127" t="e">
        <f t="shared" si="643"/>
        <v>#DIV/0!</v>
      </c>
      <c r="CV249" s="8"/>
      <c r="CW249" s="127" t="e">
        <f t="shared" ref="CW249:DH249" si="644">CW248/CW247</f>
        <v>#DIV/0!</v>
      </c>
      <c r="CX249" s="127" t="e">
        <f t="shared" si="644"/>
        <v>#DIV/0!</v>
      </c>
      <c r="CY249" s="127" t="e">
        <f t="shared" si="644"/>
        <v>#DIV/0!</v>
      </c>
      <c r="CZ249" s="127" t="e">
        <f t="shared" si="644"/>
        <v>#DIV/0!</v>
      </c>
      <c r="DA249" s="127" t="e">
        <f t="shared" si="644"/>
        <v>#DIV/0!</v>
      </c>
      <c r="DB249" s="127" t="e">
        <f t="shared" si="644"/>
        <v>#DIV/0!</v>
      </c>
      <c r="DC249" s="127" t="e">
        <f t="shared" si="644"/>
        <v>#DIV/0!</v>
      </c>
      <c r="DD249" s="127" t="e">
        <f t="shared" si="644"/>
        <v>#DIV/0!</v>
      </c>
      <c r="DE249" s="127" t="e">
        <f t="shared" si="644"/>
        <v>#DIV/0!</v>
      </c>
      <c r="DF249" s="127" t="e">
        <f t="shared" si="644"/>
        <v>#DIV/0!</v>
      </c>
      <c r="DG249" s="127" t="e">
        <f t="shared" si="644"/>
        <v>#DIV/0!</v>
      </c>
      <c r="DH249" s="127" t="e">
        <f t="shared" si="644"/>
        <v>#DIV/0!</v>
      </c>
      <c r="DI249" s="178"/>
      <c r="DJ249" s="127" t="e">
        <f t="shared" ref="DJ249:DU249" si="645">DJ248/DJ247</f>
        <v>#DIV/0!</v>
      </c>
      <c r="DK249" s="127" t="e">
        <f t="shared" si="645"/>
        <v>#DIV/0!</v>
      </c>
      <c r="DL249" s="127" t="e">
        <f t="shared" si="645"/>
        <v>#DIV/0!</v>
      </c>
      <c r="DM249" s="127" t="e">
        <f t="shared" si="645"/>
        <v>#DIV/0!</v>
      </c>
      <c r="DN249" s="127" t="e">
        <f t="shared" si="645"/>
        <v>#DIV/0!</v>
      </c>
      <c r="DO249" s="127" t="e">
        <f t="shared" si="645"/>
        <v>#DIV/0!</v>
      </c>
      <c r="DP249" s="127" t="e">
        <f t="shared" si="645"/>
        <v>#DIV/0!</v>
      </c>
      <c r="DQ249" s="127" t="e">
        <f t="shared" si="645"/>
        <v>#DIV/0!</v>
      </c>
      <c r="DR249" s="127" t="e">
        <f t="shared" si="645"/>
        <v>#DIV/0!</v>
      </c>
      <c r="DS249" s="127" t="e">
        <f t="shared" si="645"/>
        <v>#DIV/0!</v>
      </c>
      <c r="DT249" s="127" t="e">
        <f t="shared" si="645"/>
        <v>#DIV/0!</v>
      </c>
      <c r="DU249" s="127" t="e">
        <f t="shared" si="645"/>
        <v>#DIV/0!</v>
      </c>
      <c r="DV249" s="178"/>
      <c r="DW249" s="127" t="e">
        <f t="shared" ref="DW249:EH249" si="646">DW248/DW247</f>
        <v>#DIV/0!</v>
      </c>
      <c r="DX249" s="127" t="e">
        <f t="shared" si="646"/>
        <v>#DIV/0!</v>
      </c>
      <c r="DY249" s="127" t="e">
        <f t="shared" si="646"/>
        <v>#DIV/0!</v>
      </c>
      <c r="DZ249" s="127" t="e">
        <f t="shared" si="646"/>
        <v>#DIV/0!</v>
      </c>
      <c r="EA249" s="127" t="e">
        <f t="shared" si="646"/>
        <v>#DIV/0!</v>
      </c>
      <c r="EB249" s="127" t="e">
        <f t="shared" si="646"/>
        <v>#DIV/0!</v>
      </c>
      <c r="EC249" s="127" t="e">
        <f t="shared" si="646"/>
        <v>#DIV/0!</v>
      </c>
      <c r="ED249" s="127" t="e">
        <f t="shared" si="646"/>
        <v>#DIV/0!</v>
      </c>
      <c r="EE249" s="127" t="e">
        <f t="shared" si="646"/>
        <v>#DIV/0!</v>
      </c>
      <c r="EF249" s="127" t="e">
        <f t="shared" si="646"/>
        <v>#DIV/0!</v>
      </c>
      <c r="EG249" s="127" t="e">
        <f t="shared" si="646"/>
        <v>#DIV/0!</v>
      </c>
      <c r="EH249" s="127" t="e">
        <f t="shared" si="646"/>
        <v>#DIV/0!</v>
      </c>
    </row>
    <row r="250" spans="2:138" ht="15.75" x14ac:dyDescent="0.25">
      <c r="B250" s="51"/>
      <c r="C250" s="51"/>
      <c r="D250" s="95"/>
      <c r="H250" s="111"/>
      <c r="I250" s="41"/>
      <c r="M250" s="88"/>
      <c r="N250" s="41"/>
      <c r="Q250" s="88"/>
      <c r="R250" s="41"/>
      <c r="U250" s="88"/>
      <c r="V250" s="41"/>
      <c r="AA250" s="95"/>
      <c r="AE250" s="88"/>
      <c r="AJ250" s="88"/>
      <c r="AO250" s="88"/>
      <c r="AT250" s="88"/>
      <c r="AY250" s="88"/>
      <c r="BD250" s="88"/>
      <c r="BI250" s="88"/>
      <c r="BN250" s="88"/>
      <c r="BS250" s="88"/>
      <c r="BX250" s="88"/>
      <c r="CC250" s="88"/>
      <c r="CH250" s="88"/>
    </row>
    <row r="251" spans="2:138" x14ac:dyDescent="0.25">
      <c r="B251" s="51">
        <v>93006</v>
      </c>
      <c r="C251" s="51" t="s">
        <v>263</v>
      </c>
      <c r="D251" t="s">
        <v>284</v>
      </c>
      <c r="E251" s="135">
        <f>_xll.OneStreamExcelAddIn.XFFunctions.XFGetCell("TRUE", "CONSOL", $D$3,"TOT_Entity","USD","Actual",$E$3,"PERIODIC",$B251,"TOPFLOW","TOP","TOP","top1",$C251,"top3","Open_Acute_DIV1","TOP5","TOP6","REPORTED","TOP8")</f>
        <v>761.27</v>
      </c>
      <c r="F251" s="135">
        <f>_xll.OneStreamExcelAddIn.XFFunctions.XFGetCell("TRUE", "CONSOL", $D$3,"TOT_Entity","Aggregated","Budget_Working",$E$3,"PERIODIC",$B251,"TOPFLOW","TOP","TOP","top1",$C251,"TOP3","Open_Acute_DIV1","TOP5","TOP6","REPORTED","TOP8")</f>
        <v>0</v>
      </c>
      <c r="G251" s="187">
        <f>F251-E251</f>
        <v>-761.27</v>
      </c>
      <c r="H251" s="55">
        <f>IFERROR(G251/F251,0)</f>
        <v>0</v>
      </c>
      <c r="I251" s="41"/>
      <c r="J251" s="135">
        <f>_xll.OneStreamExcelAddIn.XFFunctions.XFGetCell("TRUE", "CONSOL", $D$3,"TOT_Entity","USD","Actual",$E$3,"YTD",$B251,"TOPFLOW","TOP","TOP","top1",$C251,"top3","Open_Acute_DIV1","TOP5","TOP6","REPORTED","TOP8")</f>
        <v>4858.6899999999996</v>
      </c>
      <c r="K251" s="135">
        <f>_xll.OneStreamExcelAddIn.XFFunctions.XFGetCell("TRUE", "CONSOL", $D$3,"TOT_Entity","Aggregated","Budget_Working",$E$3,"YTD",$B251,"TOPFLOW","TOP","TOP","top1",$C251,"top3","Open_Acute_DIV1","TOP5","TOP6","REPORTED","TOP8")</f>
        <v>0</v>
      </c>
      <c r="L251" s="187">
        <f>K251-J251</f>
        <v>-4858.6899999999996</v>
      </c>
      <c r="M251" s="40">
        <f>IFERROR(L251/K251,0)</f>
        <v>0</v>
      </c>
      <c r="N251" s="41"/>
      <c r="O251" s="135">
        <f>_xll.OneStreamExcelAddIn.XFFunctions.XFGetCell("TRUE", "CONSOL", $D$3,"TOT_Entity","USD","Actual",$F$3,"YTD",$B251,"TOPFLOW","TOP","TOP","top1",$C251,"top3","Open_Acute_DIV1","TOP5","TOP6","REPORTED","TOP8")</f>
        <v>2072</v>
      </c>
      <c r="P251" s="135">
        <f>O251-J251</f>
        <v>-2786.6899999999996</v>
      </c>
      <c r="Q251" s="40">
        <f>IFERROR(P251/O251,0)</f>
        <v>-1.3449276061776061</v>
      </c>
      <c r="R251" s="41"/>
      <c r="S251" s="135">
        <f>_xll.OneStreamExcelAddIn.XFFunctions.XFGetCell("TRUE", "CONSOL", $D$3,"TOT_Entity","USD","MIDFCST",$E$3,"MTD",$B251,"TOPFLOW","TOP","TOP","top1",$C251,"top3","Open_Acute_DIV1","TOP5","TOP6","REPORTED","TOP8")</f>
        <v>0</v>
      </c>
      <c r="T251" s="135">
        <f>S251-E251</f>
        <v>-761.27</v>
      </c>
      <c r="U251" s="40">
        <f>IFERROR(T251/S251,0)</f>
        <v>0</v>
      </c>
      <c r="V251" s="41"/>
      <c r="W251" s="42"/>
      <c r="X251" s="43"/>
      <c r="Y251" s="42"/>
      <c r="Z251" s="44"/>
      <c r="AB251" s="183">
        <f>_xll.OneStreamExcelAddIn.XFFunctions.XFGetCell("TRUE", "CONSOL", $D$3,"TOT_Entity","USD","Actual",[1]Setup!C4,"PERIODIC",$B251,"TOPFLOW","TOP","TOP","top1",$C251,"top3","Open_Acute_DIV1","TOP5","TOP6","REPORTED","TOP8")</f>
        <v>869</v>
      </c>
      <c r="AC251" s="186">
        <f>_xll.OneStreamExcelAddIn.XFFunctions.XFGetCell("TRUE", "CONSOL", $D$3,"TOT_Entity","Aggregated","Budget_Working",[1]Setup!C4,"PERIODIC",$B251,"TOPFLOW","TOP","TOP","top1",$C251,"TOP3","Open_Acute_DIV1","TOP5","TOP6","REPORTED","TOP8")</f>
        <v>0</v>
      </c>
      <c r="AD251" s="187">
        <f>AC251-AB251</f>
        <v>-869</v>
      </c>
      <c r="AE251" s="40">
        <f>IFERROR(AD251/AC251,0)</f>
        <v>0</v>
      </c>
      <c r="AG251" s="183">
        <f>_xll.OneStreamExcelAddIn.XFFunctions.XFGetCell("TRUE", "CONSOL", $D$3,"TOT_Entity","USD","Actual",[1]Setup!C5,"PERIODIC",$B251,"TOPFLOW","TOP","TOP","top1",$C251,"top3","Open_Acute_DIV1","TOP5","TOP6","REPORTED","TOP8")</f>
        <v>1243.92</v>
      </c>
      <c r="AH251" s="186">
        <f>_xll.OneStreamExcelAddIn.XFFunctions.XFGetCell("TRUE", "CONSOL", $D$3,"TOT_Entity","Aggregated","Budget_Working",[1]Setup!C5,"PERIODIC",$B251,"TOPFLOW","TOP","TOP","top1",$C251,"TOP3","Open_Acute_DIV1","TOP5","TOP6","REPORTED","TOP8")</f>
        <v>0</v>
      </c>
      <c r="AI251" s="187">
        <f>AH251-AG251</f>
        <v>-1243.92</v>
      </c>
      <c r="AJ251" s="40">
        <f>IFERROR(AI251/AH251,0)</f>
        <v>0</v>
      </c>
      <c r="AL251" s="183">
        <f>_xll.OneStreamExcelAddIn.XFFunctions.XFGetCell("TRUE", "CONSOL", $D$3,"TOT_Entity","USD","Actual",[1]Setup!C6,"PERIODIC",$B251,"TOPFLOW","TOP","TOP","top1",$C251,"top3","Open_Acute_DIV1","TOP5","TOP6","REPORTED","TOP8")</f>
        <v>1984.5</v>
      </c>
      <c r="AM251" s="186">
        <f>_xll.OneStreamExcelAddIn.XFFunctions.XFGetCell("TRUE", "CONSOL", $D$3,"TOT_Entity","Aggregated","Budget_Working",[1]Setup!C6,"PERIODIC",$B251,"TOPFLOW","TOP","TOP","top1",$C251,"TOP3","Open_Acute_DIV1","TOP5","TOP6","REPORTED","TOP8")</f>
        <v>0</v>
      </c>
      <c r="AN251" s="187">
        <f>AL251-AM251</f>
        <v>1984.5</v>
      </c>
      <c r="AO251" s="40">
        <f>IFERROR((AL251/AM251)-1,0)</f>
        <v>0</v>
      </c>
      <c r="AQ251" s="183">
        <f>_xll.OneStreamExcelAddIn.XFFunctions.XFGetCell("TRUE", "CONSOL", $D$3,"TOT_Entity","USD","Actual",[1]Setup!C7,"PERIODIC",$B251,"TOPFLOW","TOP","TOP","top1",$C251,"top3","Open_Acute_DIV1","TOP5","TOP6","REPORTED","TOP8")</f>
        <v>761.27</v>
      </c>
      <c r="AR251" s="186">
        <f>_xll.OneStreamExcelAddIn.XFFunctions.XFGetCell("TRUE", "CONSOL", $D$3,"TOT_Entity","Aggregated","Budget_Working",[1]Setup!C7,"PERIODIC",$B251,"TOPFLOW","TOP","TOP","top1",$C251,"TOP3","Open_Acute_DIV1","TOP5","TOP6","REPORTED","TOP8")</f>
        <v>0</v>
      </c>
      <c r="AS251" s="187">
        <f>AQ251-AR251</f>
        <v>761.27</v>
      </c>
      <c r="AT251" s="40">
        <f>IFERROR((AQ251/AR251)-1,0)</f>
        <v>0</v>
      </c>
      <c r="AV251" s="183">
        <f>_xll.OneStreamExcelAddIn.XFFunctions.XFGetCell("TRUE", "CONSOL", $D$3,"TOT_Entity","USD","Actual",[1]Setup!C8,"PERIODIC",$B251,"TOPFLOW","TOP","TOP","top1",$C251,"top3","Open_Acute_DIV1","TOP5","TOP6","REPORTED","TOP8")</f>
        <v>-4858.6899999999996</v>
      </c>
      <c r="AW251" s="186">
        <f>_xll.OneStreamExcelAddIn.XFFunctions.XFGetCell("TRUE", "CONSOL", $D$3,"TOT_Entity","Aggregated","Budget_Working",[1]Setup!C8,"PERIODIC",$B251,"TOPFLOW","TOP","TOP","top1",$C251,"TOP3","Open_Acute_DIV1","TOP5","TOP6","REPORTED","TOP8")</f>
        <v>0</v>
      </c>
      <c r="AX251" s="187">
        <f>AV251-AW251</f>
        <v>-4858.6899999999996</v>
      </c>
      <c r="AY251" s="40">
        <f>IFERROR((AV251/AW251)-1,0)</f>
        <v>0</v>
      </c>
      <c r="BA251" s="183">
        <f>_xll.OneStreamExcelAddIn.XFFunctions.XFGetCell("TRUE", "CONSOL", $D$3,"TOT_Entity","USD","Actual",[1]Setup!C9,"PERIODIC",$B251,"TOPFLOW","TOP","TOP","top1",$C251,"top3","Open_Acute_DIV1","TOP5","TOP6","REPORTED","TOP8")</f>
        <v>0</v>
      </c>
      <c r="BB251" s="186">
        <f>_xll.OneStreamExcelAddIn.XFFunctions.XFGetCell("TRUE", "CONSOL", $D$3,"TOT_Entity","Aggregated","Budget_Working",[1]Setup!C9,"PERIODIC",$B251,"TOPFLOW","TOP","TOP","top1",$C251,"TOP3","Open_Acute_DIV1","TOP5","TOP6","REPORTED","TOP8")</f>
        <v>0</v>
      </c>
      <c r="BC251" s="187">
        <f>BA251-BB251</f>
        <v>0</v>
      </c>
      <c r="BD251" s="40">
        <f>IFERROR((BA251/BB251)-1,0)</f>
        <v>0</v>
      </c>
      <c r="BF251" s="183">
        <f>_xll.OneStreamExcelAddIn.XFFunctions.XFGetCell("TRUE", "CONSOL", $D$3,"TOT_Entity","USD","Actual",[1]Setup!C10,"PERIODIC",$B251,"TOPFLOW","TOP","TOP","top1",$C251,"top3","Open_Acute_DIV1","TOP5","TOP6","REPORTED","TOP8")</f>
        <v>0</v>
      </c>
      <c r="BG251" s="186">
        <f>_xll.OneStreamExcelAddIn.XFFunctions.XFGetCell("TRUE", "CONSOL", $D$3,"TOT_Entity","Aggregated","Budget_Working",[1]Setup!C10,"PERIODIC",$B251,"TOPFLOW","TOP","TOP","top1",$C251,"TOP3","Open_Acute_DIV1","TOP5","TOP6","REPORTED","TOP8")</f>
        <v>0</v>
      </c>
      <c r="BH251" s="187">
        <f>BF251-BG251</f>
        <v>0</v>
      </c>
      <c r="BI251" s="40">
        <f>IFERROR((BF251/BG251)-1,0)</f>
        <v>0</v>
      </c>
      <c r="BK251" s="183">
        <f>_xll.OneStreamExcelAddIn.XFFunctions.XFGetCell("TRUE", "CONSOL", $D$3,"TOT_Entity","USD","Actual",[1]Setup!C11,"PERIODIC",$B251,"TOPFLOW","TOP","TOP","top1",$C251,"top3","Open_Acute_DIV1","TOP5","TOP6","REPORTED","TOP8")</f>
        <v>0</v>
      </c>
      <c r="BL251" s="186">
        <f>_xll.OneStreamExcelAddIn.XFFunctions.XFGetCell("TRUE", "CONSOL", $D$3,"TOT_Entity","Aggregated","Budget_Working",[1]Setup!C11,"PERIODIC",$B251,"TOPFLOW","TOP","TOP","top1",$C251,"TOP3","Open_Acute_DIV1","TOP5","TOP6","REPORTED","TOP8")</f>
        <v>0</v>
      </c>
      <c r="BM251" s="187">
        <f>BK251-BL251</f>
        <v>0</v>
      </c>
      <c r="BN251" s="40">
        <f>IFERROR((BK251/BL251)-1,0)</f>
        <v>0</v>
      </c>
      <c r="BP251" s="183">
        <f>_xll.OneStreamExcelAddIn.XFFunctions.XFGetCell("TRUE", "CONSOL", $D$3,"TOT_Entity","USD","Actual",[1]Setup!C12,"PERIODIC",$B251,"TOPFLOW","TOP","TOP","top1",$C251,"top3","Open_Acute_DIV1","TOP5","TOP6","REPORTED","TOP8")</f>
        <v>0</v>
      </c>
      <c r="BQ251" s="186">
        <f>_xll.OneStreamExcelAddIn.XFFunctions.XFGetCell("TRUE", "CONSOL", $D$3,"TOT_Entity","Aggregated","Budget_Working",[1]Setup!C12,"PERIODIC",$B251,"TOPFLOW","TOP","TOP","top1",$C251,"TOP3","Open_Acute_DIV1","TOP5","TOP6","REPORTED","TOP8")</f>
        <v>0</v>
      </c>
      <c r="BR251" s="187">
        <f>BP251-BQ251</f>
        <v>0</v>
      </c>
      <c r="BS251" s="40">
        <f>IFERROR((BP251/BQ251)-1,0)</f>
        <v>0</v>
      </c>
      <c r="BU251" s="183">
        <f>_xll.OneStreamExcelAddIn.XFFunctions.XFGetCell("TRUE", "CONSOL", $D$3,"TOT_Entity","USD","Actual",[1]Setup!C13,"PERIODIC",$B251,"TOPFLOW","TOP","TOP","top1",$C251,"top3","Open_Acute_DIV1","TOP5","TOP6","REPORTED","TOP8")</f>
        <v>0</v>
      </c>
      <c r="BV251" s="186">
        <f>_xll.OneStreamExcelAddIn.XFFunctions.XFGetCell("TRUE", "CONSOL", $D$3,"TOT_Entity","Aggregated","Budget_Working",[1]Setup!C13,"PERIODIC",$B251,"TOPFLOW","TOP","TOP","top1",$C251,"TOP3","Open_Acute_DIV1","TOP5","TOP6","REPORTED","TOP8")</f>
        <v>0</v>
      </c>
      <c r="BW251" s="187">
        <f>BU251-BV251</f>
        <v>0</v>
      </c>
      <c r="BX251" s="40">
        <f>IFERROR((BU251/BV251)-1,0)</f>
        <v>0</v>
      </c>
      <c r="BZ251" s="183">
        <f>_xll.OneStreamExcelAddIn.XFFunctions.XFGetCell("TRUE", "CONSOL", $D$3,"TOT_Entity","USD","Actual",[1]Setup!C14,"PERIODIC",$B251,"TOPFLOW","TOP","TOP","top1",$C251,"top3","Open_Acute_DIV1","TOP5","TOP6","REPORTED","TOP8")</f>
        <v>0</v>
      </c>
      <c r="CA251" s="186">
        <f>_xll.OneStreamExcelAddIn.XFFunctions.XFGetCell("TRUE", "CONSOL", $D$3,"TOT_Entity","Aggregated","Budget_Working",[1]Setup!C14,"PERIODIC",$B251,"TOPFLOW","TOP","TOP","top1",$C251,"TOP3","Open_Acute_DIV1","TOP5","TOP6","REPORTED","TOP8")</f>
        <v>0</v>
      </c>
      <c r="CB251" s="187">
        <f>BZ251-CA251</f>
        <v>0</v>
      </c>
      <c r="CC251" s="40">
        <f>IFERROR((BZ251/CA251)-1,0)</f>
        <v>0</v>
      </c>
      <c r="CE251" s="183">
        <f>_xll.OneStreamExcelAddIn.XFFunctions.XFGetCell("TRUE", "CONSOL", $D$3,"TOT_Entity","USD","Actual",[1]Setup!C15,"PERIODIC",$B251,"TOPFLOW","TOP","TOP","top1",$C251,"top3","Open_Acute_DIV1","TOP5","TOP6","REPORTED","TOP8")</f>
        <v>0</v>
      </c>
      <c r="CF251" s="186">
        <f>_xll.OneStreamExcelAddIn.XFFunctions.XFGetCell("TRUE", "CONSOL", $D$3,"TOT_Entity","Aggregated","Budget_Working",[1]Setup!C15,"PERIODIC",$B251,"TOPFLOW","TOP","TOP","top1",$C251,"TOP3","Open_Acute_DIV1","TOP5","TOP6","REPORTED","TOP8")</f>
        <v>0</v>
      </c>
      <c r="CG251" s="187">
        <f>CE251-CF251</f>
        <v>0</v>
      </c>
      <c r="CH251" s="40">
        <f>IFERROR((CE251/CF251)-1,0)</f>
        <v>0</v>
      </c>
      <c r="CI251" s="181"/>
      <c r="CJ251" s="183">
        <f>_xll.OneStreamExcelAddIn.XFFunctions.XFGetCell("TRUE", "CONSOL", $D$3,"TOT_Entity","USD","Actual",[1]Setup!C4,"PERIODIC",$B251,"TOPFLOW","TOP","TOP","top1",$C251,"top3","Open_Acute_DIV1","TOP5","TOP6","REPORTED","TOP8")</f>
        <v>869</v>
      </c>
      <c r="CK251" s="183">
        <f>_xll.OneStreamExcelAddIn.XFFunctions.XFGetCell("TRUE", "CONSOL", $D$3,"TOT_Entity","USD","Actual",[1]Setup!C5,"PERIODIC",$B251,"TOPFLOW","TOP","TOP","top1",$C251,"top3","Open_Acute_DIV1","TOP5","TOP6","REPORTED","TOP8")</f>
        <v>1243.92</v>
      </c>
      <c r="CL251" s="183">
        <f>_xll.OneStreamExcelAddIn.XFFunctions.XFGetCell("TRUE", "CONSOL", $D$3,"TOT_Entity","USD","Actual",[1]Setup!C6,"PERIODIC",$B251,"TOPFLOW","TOP","TOP","top1",$C251,"top3","Open_Acute_DIV1","TOP5","TOP6","REPORTED","TOP8")</f>
        <v>1984.5</v>
      </c>
      <c r="CM251" s="183">
        <f>_xll.OneStreamExcelAddIn.XFFunctions.XFGetCell("TRUE", "CONSOL", $D$3,"TOT_Entity","USD","Actual",[1]Setup!C7,"PERIODIC",$B251,"TOPFLOW","TOP","TOP","top1",$C251,"top3","Open_Acute_DIV1","TOP5","TOP6","REPORTED","TOP8")</f>
        <v>761.27</v>
      </c>
      <c r="CN251" s="183">
        <f>_xll.OneStreamExcelAddIn.XFFunctions.XFGetCell("TRUE", "CONSOL", $D$3,"TOT_Entity","USD","Actual",[1]Setup!C8,"PERIODIC",$B251,"TOPFLOW","TOP","TOP","top1",$C251,"top3","Open_Acute_DIV1","TOP5","TOP6","REPORTED","TOP8")</f>
        <v>-4858.6899999999996</v>
      </c>
      <c r="CO251" s="183">
        <f>_xll.OneStreamExcelAddIn.XFFunctions.XFGetCell("TRUE", "CONSOL", $D$3,"TOT_Entity","USD","Actual",[1]Setup!C9,"PERIODIC",$B251,"TOPFLOW","TOP","TOP","top1",$C251,"top3","Open_Acute_DIV1","TOP5","TOP6","REPORTED","TOP8")</f>
        <v>0</v>
      </c>
      <c r="CP251" s="183">
        <f>_xll.OneStreamExcelAddIn.XFFunctions.XFGetCell("TRUE", "CONSOL", $D$3,"TOT_Entity","USD","Actual",[1]Setup!C10,"PERIODIC",$B251,"TOPFLOW","TOP","TOP","top1",$C251,"top3","Open_Acute_DIV1","TOP5","TOP6","REPORTED","TOP8")</f>
        <v>0</v>
      </c>
      <c r="CQ251" s="183">
        <f>_xll.OneStreamExcelAddIn.XFFunctions.XFGetCell("TRUE", "CONSOL", $D$3,"TOT_Entity","USD","Actual",[1]Setup!C11,"PERIODIC",$B251,"TOPFLOW","TOP","TOP","top1",$C251,"top3","Open_Acute_DIV1","TOP5","TOP6","REPORTED","TOP8")</f>
        <v>0</v>
      </c>
      <c r="CR251" s="183">
        <f>_xll.OneStreamExcelAddIn.XFFunctions.XFGetCell("TRUE", "CONSOL", $D$3,"TOT_Entity","USD","Actual",[1]Setup!C12,"PERIODIC",$B251,"TOPFLOW","TOP","TOP","top1",$C251,"top3","Open_Acute_DIV1","TOP5","TOP6","REPORTED","TOP8")</f>
        <v>0</v>
      </c>
      <c r="CS251" s="183">
        <f>_xll.OneStreamExcelAddIn.XFFunctions.XFGetCell("TRUE", "CONSOL", $D$3,"TOT_Entity","USD","Actual",[1]Setup!C13,"PERIODIC",$B251,"TOPFLOW","TOP","TOP","top1",$C251,"top3","Open_Acute_DIV1","TOP5","TOP6","REPORTED","TOP8")</f>
        <v>0</v>
      </c>
      <c r="CT251" s="183">
        <f>_xll.OneStreamExcelAddIn.XFFunctions.XFGetCell("TRUE", "CONSOL", $D$3,"TOT_Entity","USD","Actual",[1]Setup!C14,"PERIODIC",$B251,"TOPFLOW","TOP","TOP","top1",$C251,"top3","Open_Acute_DIV1","TOP5","TOP6","REPORTED","TOP8")</f>
        <v>0</v>
      </c>
      <c r="CU251" s="183">
        <f>_xll.OneStreamExcelAddIn.XFFunctions.XFGetCell("TRUE", "CONSOL", $D$3,"TOT_Entity","USD","Actual",[1]Setup!C15,"PERIODIC",$B251,"TOPFLOW","TOP","TOP","top1",$C251,"top3","Open_Acute_DIV1","TOP5","TOP6","REPORTED","TOP8")</f>
        <v>0</v>
      </c>
      <c r="CV251" s="181"/>
      <c r="CW251" s="183">
        <f>_xll.OneStreamExcelAddIn.XFFunctions.XFGetCell("TRUE", "CONSOL", $D$3,"TOT_Entity","USD","Actual",[1]Setup!C17,"PERIODIC",$B251,"TOPFLOW","TOP","TOP","top1",$C251,"top3","Open_Acute_DIV1","TOP5","TOP6","REPORTED","TOP8")</f>
        <v>984</v>
      </c>
      <c r="CX251" s="183">
        <f>_xll.OneStreamExcelAddIn.XFFunctions.XFGetCell("TRUE", "CONSOL", $D$3,"TOT_Entity","USD","Actual",[1]Setup!C18,"PERIODIC",$B251,"TOPFLOW","TOP","TOP","top1",$C251,"top3","Open_Acute_DIV1","TOP5","TOP6","REPORTED","TOP8")</f>
        <v>696</v>
      </c>
      <c r="CY251" s="183">
        <f>_xll.OneStreamExcelAddIn.XFFunctions.XFGetCell("TRUE", "CONSOL", $D$3,"TOT_Entity","USD","Actual",[1]Setup!C19,"PERIODIC",$B251,"TOPFLOW","TOP","TOP","top1",$C251,"top3","Open_Acute_DIV1","TOP5","TOP6","REPORTED","TOP8")</f>
        <v>88</v>
      </c>
      <c r="CZ251" s="183">
        <f>_xll.OneStreamExcelAddIn.XFFunctions.XFGetCell("TRUE", "CONSOL", $D$3,"TOT_Entity","USD","Actual",[1]Setup!C20,"PERIODIC",$B251,"TOPFLOW","TOP","TOP","top1",$C251,"top3","Open_Acute_DIV1","TOP5","TOP6","REPORTED","TOP8")</f>
        <v>304</v>
      </c>
      <c r="DA251" s="183">
        <f>_xll.OneStreamExcelAddIn.XFFunctions.XFGetCell("TRUE", "CONSOL", $D$3,"TOT_Entity","USD","Actual",[1]Setup!C21,"PERIODIC",$B251,"TOPFLOW","TOP","TOP","top1",$C251,"top3","Open_Acute_DIV1","TOP5","TOP6","REPORTED","TOP8")</f>
        <v>96</v>
      </c>
      <c r="DB251" s="183">
        <f>_xll.OneStreamExcelAddIn.XFFunctions.XFGetCell("TRUE", "CONSOL", $D$3,"TOT_Entity","USD","Actual",[1]Setup!C22,"PERIODIC",$B251,"TOPFLOW","TOP","TOP","top1",$C251,"top3","Open_Acute_DIV1","TOP5","TOP6","REPORTED","TOP8")</f>
        <v>320</v>
      </c>
      <c r="DC251" s="183">
        <f>_xll.OneStreamExcelAddIn.XFFunctions.XFGetCell("TRUE", "CONSOL", $D$3,"TOT_Entity","USD","Actual",[1]Setup!C23,"PERIODIC",$B251,"TOPFLOW","TOP","TOP","top1",$C251,"top3","Open_Acute_DIV1","TOP5","TOP6","REPORTED","TOP8")</f>
        <v>432</v>
      </c>
      <c r="DD251" s="183">
        <f>_xll.OneStreamExcelAddIn.XFFunctions.XFGetCell("TRUE", "CONSOL", $D$3,"TOT_Entity","USD","Actual",[1]Setup!C24,"PERIODIC",$B251,"TOPFLOW","TOP","TOP","top1",$C251,"top3","Open_Acute_DIV1","TOP5","TOP6","REPORTED","TOP8")</f>
        <v>252</v>
      </c>
      <c r="DE251" s="183">
        <f>_xll.OneStreamExcelAddIn.XFFunctions.XFGetCell("TRUE", "CONSOL", $D$3,"TOT_Entity","USD","Actual",[1]Setup!C25,"PERIODIC",$B251,"TOPFLOW","TOP","TOP","top1",$C251,"top3","Open_Acute_DIV1","TOP5","TOP6","REPORTED","TOP8")</f>
        <v>812</v>
      </c>
      <c r="DF251" s="183">
        <f>_xll.OneStreamExcelAddIn.XFFunctions.XFGetCell("TRUE", "CONSOL", $D$3,"TOT_Entity","USD","Actual",[1]Setup!C26,"PERIODIC",$B251,"TOPFLOW","TOP","TOP","top1",$C251,"top3","Open_Acute_DIV1","TOP5","TOP6","REPORTED","TOP8")</f>
        <v>780</v>
      </c>
      <c r="DG251" s="183">
        <f>_xll.OneStreamExcelAddIn.XFFunctions.XFGetCell("TRUE", "CONSOL", $D$3,"TOT_Entity","USD","Actual",[1]Setup!C27,"PERIODIC",$B251,"TOPFLOW","TOP","TOP","top1",$C251,"top3","Open_Acute_DIV1","TOP5","TOP6","REPORTED","TOP8")</f>
        <v>452</v>
      </c>
      <c r="DH251" s="183">
        <f>_xll.OneStreamExcelAddIn.XFFunctions.XFGetCell("TRUE", "CONSOL", $D$3,"TOT_Entity","USD","Actual",[1]Setup!C28,"PERIODIC",$B251,"TOPFLOW","TOP","TOP","top1",$C251,"top3","Open_Acute_DIV1","TOP5","TOP6","REPORTED","TOP8")</f>
        <v>825</v>
      </c>
      <c r="DI251" s="181"/>
      <c r="DJ251" s="183">
        <f>_xll.OneStreamExcelAddIn.XFFunctions.XFGetCell("TRUE", "CONSOL", $D$3,"TOT_Entity","Aggregated","Budget_Working",[1]Setup!C4,"PERIODIC",$B251,"TOPFLOW","TOP","TOP","top1",$C251,"top3","Open_Acute_DIV1","TOP5","TOP6","REPORTED","TOP8")</f>
        <v>0</v>
      </c>
      <c r="DK251" s="183">
        <f>_xll.OneStreamExcelAddIn.XFFunctions.XFGetCell("TRUE", "CONSOL", $D$3,"TOT_Entity","Aggregated","Budget_Working",[1]Setup!C5,"PERIODIC",$B251,"TOPFLOW","TOP","TOP","top1",$C251,"top3","Open_Acute_DIV1","TOP5","TOP6","REPORTED","TOP8")</f>
        <v>0</v>
      </c>
      <c r="DL251" s="183">
        <f>_xll.OneStreamExcelAddIn.XFFunctions.XFGetCell("TRUE", "CONSOL", $D$3,"TOT_Entity","Aggregated","Budget_Working",[1]Setup!C6,"PERIODIC",$B251,"TOPFLOW","TOP","TOP","top1",$C251,"top3","Open_Acute_DIV1","TOP5","TOP6","REPORTED","TOP8")</f>
        <v>0</v>
      </c>
      <c r="DM251" s="183">
        <f>_xll.OneStreamExcelAddIn.XFFunctions.XFGetCell("TRUE", "CONSOL", $D$3,"TOT_Entity","Aggregated","Budget_Working",[1]Setup!C7,"PERIODIC",$B251,"TOPFLOW","TOP","TOP","top1",$C251,"top3","Open_Acute_DIV1","TOP5","TOP6","REPORTED","TOP8")</f>
        <v>0</v>
      </c>
      <c r="DN251" s="183">
        <f>_xll.OneStreamExcelAddIn.XFFunctions.XFGetCell("TRUE", "CONSOL", $D$3,"TOT_Entity","Aggregated","Budget_Working",[1]Setup!C8,"PERIODIC",$B251,"TOPFLOW","TOP","TOP","top1",$C251,"top3","Open_Acute_DIV1","TOP5","TOP6","REPORTED","TOP8")</f>
        <v>0</v>
      </c>
      <c r="DO251" s="183">
        <f>_xll.OneStreamExcelAddIn.XFFunctions.XFGetCell("TRUE", "CONSOL", $D$3,"TOT_Entity","Aggregated","Budget_Working",[1]Setup!C9,"PERIODIC",$B251,"TOPFLOW","TOP","TOP","top1",$C251,"top3","Open_Acute_DIV1","TOP5","TOP6","REPORTED","TOP8")</f>
        <v>0</v>
      </c>
      <c r="DP251" s="183">
        <f>_xll.OneStreamExcelAddIn.XFFunctions.XFGetCell("TRUE", "CONSOL", $D$3,"TOT_Entity","Aggregated","Budget_Working",[1]Setup!C10,"PERIODIC",$B251,"TOPFLOW","TOP","TOP","top1",$C251,"top3","Open_Acute_DIV1","TOP5","TOP6","REPORTED","TOP8")</f>
        <v>0</v>
      </c>
      <c r="DQ251" s="183">
        <f>_xll.OneStreamExcelAddIn.XFFunctions.XFGetCell("TRUE", "CONSOL", $D$3,"TOT_Entity","Aggregated","Budget_Working",[1]Setup!C11,"PERIODIC",$B251,"TOPFLOW","TOP","TOP","top1",$C251,"top3","Open_Acute_DIV1","TOP5","TOP6","REPORTED","TOP8")</f>
        <v>0</v>
      </c>
      <c r="DR251" s="183">
        <f>_xll.OneStreamExcelAddIn.XFFunctions.XFGetCell("TRUE", "CONSOL", $D$3,"TOT_Entity","Aggregated","Budget_Working",[1]Setup!C12,"PERIODIC",$B251,"TOPFLOW","TOP","TOP","top1",$C251,"top3","Open_Acute_DIV1","TOP5","TOP6","REPORTED","TOP8")</f>
        <v>0</v>
      </c>
      <c r="DS251" s="183">
        <f>_xll.OneStreamExcelAddIn.XFFunctions.XFGetCell("TRUE", "CONSOL", $D$3,"TOT_Entity","Aggregated","Budget_Working",[1]Setup!C13,"PERIODIC",$B251,"TOPFLOW","TOP","TOP","top1",$C251,"top3","Open_Acute_DIV1","TOP5","TOP6","REPORTED","TOP8")</f>
        <v>0</v>
      </c>
      <c r="DT251" s="183">
        <f>_xll.OneStreamExcelAddIn.XFFunctions.XFGetCell("TRUE", "CONSOL", $D$3,"TOT_Entity","Aggregated","Budget_Working",[1]Setup!C14,"PERIODIC",$B251,"TOPFLOW","TOP","TOP","top1",$C251,"top3","Open_Acute_DIV1","TOP5","TOP6","REPORTED","TOP8")</f>
        <v>0</v>
      </c>
      <c r="DU251" s="183">
        <f>_xll.OneStreamExcelAddIn.XFFunctions.XFGetCell("TRUE", "CONSOL", $D$3,"TOT_Entity","Aggregated","Budget_Working",[1]Setup!C15,"PERIODIC",$B251,"TOPFLOW","TOP","TOP","top1",$C251,"top3","Open_Acute_DIV1","TOP5","TOP6","REPORTED","TOP8")</f>
        <v>0</v>
      </c>
      <c r="DV251" s="181"/>
      <c r="DW251" s="183">
        <f>_xll.OneStreamExcelAddIn.XFFunctions.XFGetCell("TRUE", "CONSOL", $D$3,"TOT_Entity","USD","Budget_Final",[1]Setup!C17,"PERIODIC",$B251,"TOPFLOW","TOP","TOP","top1",$C251,"top3","Open_Acute_DIV1","TOP5","TOP6","REPORTED","TOP8")</f>
        <v>0</v>
      </c>
      <c r="DX251" s="183">
        <f>_xll.OneStreamExcelAddIn.XFFunctions.XFGetCell("TRUE", "CONSOL", $D$3,"TOT_Entity","USD","Budget_Final",[1]Setup!C18,"PERIODIC",$B251,"TOPFLOW","TOP","TOP","top1",$C251,"top3","Open_Acute_DIV1","TOP5","TOP6","REPORTED","TOP8")</f>
        <v>0</v>
      </c>
      <c r="DY251" s="183">
        <f>_xll.OneStreamExcelAddIn.XFFunctions.XFGetCell("TRUE", "CONSOL", $D$3,"TOT_Entity","USD","Budget_Final",[1]Setup!C19,"PERIODIC",$B251,"TOPFLOW","TOP","TOP","top1",$C251,"top3","Open_Acute_DIV1","TOP5","TOP6","REPORTED","TOP8")</f>
        <v>0</v>
      </c>
      <c r="DZ251" s="183">
        <f>_xll.OneStreamExcelAddIn.XFFunctions.XFGetCell("TRUE", "CONSOL", $D$3,"TOT_Entity","USD","Budget_Final",[1]Setup!C20,"PERIODIC",$B251,"TOPFLOW","TOP","TOP","top1",$C251,"top3","Open_Acute_DIV1","TOP5","TOP6","REPORTED","TOP8")</f>
        <v>0</v>
      </c>
      <c r="EA251" s="183">
        <f>_xll.OneStreamExcelAddIn.XFFunctions.XFGetCell("TRUE", "CONSOL", $D$3,"TOT_Entity","USD","Budget_Final",[1]Setup!C21,"PERIODIC",$B251,"TOPFLOW","TOP","TOP","top1",$C251,"top3","Open_Acute_DIV1","TOP5","TOP6","REPORTED","TOP8")</f>
        <v>0</v>
      </c>
      <c r="EB251" s="183">
        <f>_xll.OneStreamExcelAddIn.XFFunctions.XFGetCell("TRUE", "CONSOL", $D$3,"TOT_Entity","USD","Budget_Final",[1]Setup!C22,"PERIODIC",$B251,"TOPFLOW","TOP","TOP","top1",$C251,"top3","Open_Acute_DIV1","TOP5","TOP6","REPORTED","TOP8")</f>
        <v>0</v>
      </c>
      <c r="EC251" s="183">
        <f>_xll.OneStreamExcelAddIn.XFFunctions.XFGetCell("TRUE", "CONSOL", $D$3,"TOT_Entity","USD","Budget_Final",[1]Setup!C23,"PERIODIC",$B251,"TOPFLOW","TOP","TOP","top1",$C251,"top3","Open_Acute_DIV1","TOP5","TOP6","REPORTED","TOP8")</f>
        <v>0</v>
      </c>
      <c r="ED251" s="183">
        <f>_xll.OneStreamExcelAddIn.XFFunctions.XFGetCell("TRUE", "CONSOL", $D$3,"TOT_Entity","USD","Budget_Final",[1]Setup!C24,"PERIODIC",$B251,"TOPFLOW","TOP","TOP","top1",$C251,"top3","Open_Acute_DIV1","TOP5","TOP6","REPORTED","TOP8")</f>
        <v>0</v>
      </c>
      <c r="EE251" s="183">
        <f>_xll.OneStreamExcelAddIn.XFFunctions.XFGetCell("TRUE", "CONSOL", $D$3,"TOT_Entity","USD","Budget_Final",[1]Setup!C25,"PERIODIC",$B251,"TOPFLOW","TOP","TOP","top1",$C251,"top3","Open_Acute_DIV1","TOP5","TOP6","REPORTED","TOP8")</f>
        <v>0</v>
      </c>
      <c r="EF251" s="183">
        <f>_xll.OneStreamExcelAddIn.XFFunctions.XFGetCell("TRUE", "CONSOL", $D$3,"TOT_Entity","USD","Budget_Final",[1]Setup!C26,"PERIODIC",$B251,"TOPFLOW","TOP","TOP","top1",$C251,"top3","Open_Acute_DIV1","TOP5","TOP6","REPORTED","TOP8")</f>
        <v>0</v>
      </c>
      <c r="EG251" s="183">
        <f>_xll.OneStreamExcelAddIn.XFFunctions.XFGetCell("TRUE", "CONSOL", $D$3,"TOT_Entity","USD","Budget_Final",[1]Setup!C27,"PERIODIC",$B251,"TOPFLOW","TOP","TOP","top1",$C251,"top3","Open_Acute_DIV1","TOP5","TOP6","REPORTED","TOP8")</f>
        <v>0</v>
      </c>
      <c r="EH251" s="183">
        <f>_xll.OneStreamExcelAddIn.XFFunctions.XFGetCell("TRUE", "CONSOL", $D$3,"TOT_Entity","USD","Budget_Final",[1]Setup!C28,"PERIODIC",$B251,"TOPFLOW","TOP","TOP","top1",$C251,"top3","Open_Acute_DIV1","TOP5","TOP6","REPORTED","TOP8")</f>
        <v>0</v>
      </c>
    </row>
    <row r="252" spans="2:138" x14ac:dyDescent="0.25">
      <c r="B252" s="51"/>
      <c r="C252" s="51"/>
      <c r="D252" t="s">
        <v>285</v>
      </c>
      <c r="E252" s="183">
        <f>IFERROR(E251/E$784,0)</f>
        <v>0</v>
      </c>
      <c r="F252" s="183">
        <f>IFERROR(F251/F$784,0)</f>
        <v>0</v>
      </c>
      <c r="G252" s="197">
        <f>IFERROR(F252-E252,0)</f>
        <v>0</v>
      </c>
      <c r="H252" s="55">
        <f>IFERROR(G252/F252,0)</f>
        <v>0</v>
      </c>
      <c r="I252" s="41"/>
      <c r="J252" s="183">
        <f>IFERROR(J251/J$784,0)</f>
        <v>0</v>
      </c>
      <c r="K252" s="183">
        <f>IFERROR(K251/K$784,0)</f>
        <v>0</v>
      </c>
      <c r="L252" s="186">
        <f>IFERROR(K252-J252,0)</f>
        <v>0</v>
      </c>
      <c r="M252" s="55">
        <f>IFERROR(L252/K252,0)</f>
        <v>0</v>
      </c>
      <c r="N252" s="41"/>
      <c r="O252" s="183">
        <f>IFERROR(O251/O$784,0)</f>
        <v>0</v>
      </c>
      <c r="P252" s="186">
        <f>O252-J252</f>
        <v>0</v>
      </c>
      <c r="Q252" s="55">
        <f>IFERROR(P252/O252,0)</f>
        <v>0</v>
      </c>
      <c r="R252" s="41"/>
      <c r="S252" s="183">
        <f>IFERROR(S251/S$784,0)</f>
        <v>0</v>
      </c>
      <c r="T252" s="186">
        <f>S252-E252</f>
        <v>0</v>
      </c>
      <c r="U252" s="55">
        <f>IFERROR(T252/S252,0)</f>
        <v>0</v>
      </c>
      <c r="V252" s="41"/>
      <c r="W252" s="42"/>
      <c r="X252" s="43"/>
      <c r="Y252" s="42"/>
      <c r="Z252" s="44"/>
      <c r="AB252" s="202">
        <f>IFERROR(AB251/AB$784,0)</f>
        <v>4.9191222084367254</v>
      </c>
      <c r="AC252" s="202">
        <f>IFERROR(AC251/AC$784,0)</f>
        <v>0</v>
      </c>
      <c r="AD252" s="167"/>
      <c r="AE252" s="55"/>
      <c r="AG252" s="202">
        <f>IFERROR(AG251/AG$784,0)</f>
        <v>7.7958585164835181</v>
      </c>
      <c r="AH252" s="202">
        <f>IFERROR(AH251/AH$784,0)</f>
        <v>0</v>
      </c>
      <c r="AI252" s="167"/>
      <c r="AJ252" s="55"/>
      <c r="AL252" s="202">
        <f>IFERROR(AL251/AL$784,0)</f>
        <v>11.233599565756824</v>
      </c>
      <c r="AM252" s="202">
        <f>IFERROR(AM251/AM$784,0)</f>
        <v>0</v>
      </c>
      <c r="AN252" s="167">
        <f>AL252-AM252</f>
        <v>11.233599565756824</v>
      </c>
      <c r="AO252" s="55">
        <f>IFERROR((AL252/AM252)-1,0)</f>
        <v>0</v>
      </c>
      <c r="AQ252" s="202">
        <f>IFERROR(AQ251/AQ$784,0)</f>
        <v>4.309298232009926</v>
      </c>
      <c r="AR252" s="202">
        <f>IFERROR(AR251/AR$784,0)</f>
        <v>0</v>
      </c>
      <c r="AS252" s="167">
        <f>AQ252-AR252</f>
        <v>4.309298232009926</v>
      </c>
      <c r="AT252" s="55">
        <f>IFERROR((AQ252/AR252)-1,0)</f>
        <v>0</v>
      </c>
      <c r="AV252" s="202">
        <f>IFERROR(AV251/AV$784,0)</f>
        <v>-27.503440601736973</v>
      </c>
      <c r="AW252" s="202">
        <f>IFERROR(AW251/AW$784,0)</f>
        <v>0</v>
      </c>
      <c r="AX252" s="167">
        <f>AV252-AW252</f>
        <v>-27.503440601736973</v>
      </c>
      <c r="AY252" s="55">
        <f>IFERROR((AV252/AW252)-1,0)</f>
        <v>0</v>
      </c>
      <c r="BA252" s="202">
        <f>IFERROR(BA251/BA$784,0)</f>
        <v>0</v>
      </c>
      <c r="BB252" s="202">
        <f>IFERROR(BB251/BB$784,0)</f>
        <v>0</v>
      </c>
      <c r="BC252" s="167">
        <f>BA252-BB252</f>
        <v>0</v>
      </c>
      <c r="BD252" s="55">
        <f>IFERROR((BA252/BB252)-1,0)</f>
        <v>0</v>
      </c>
      <c r="BF252" s="202">
        <f>IFERROR(BF251/BF$784,0)</f>
        <v>0</v>
      </c>
      <c r="BG252" s="202">
        <f>IFERROR(BG251/BG$784,0)</f>
        <v>0</v>
      </c>
      <c r="BH252" s="167">
        <f>BF252-BG252</f>
        <v>0</v>
      </c>
      <c r="BI252" s="55">
        <f>IFERROR((BF252/BG252)-1,0)</f>
        <v>0</v>
      </c>
      <c r="BK252" s="202">
        <f>IFERROR(BK251/BK$784,0)</f>
        <v>0</v>
      </c>
      <c r="BL252" s="202">
        <f>IFERROR(BL251/BL$784,0)</f>
        <v>0</v>
      </c>
      <c r="BM252" s="167">
        <f>BK252-BL252</f>
        <v>0</v>
      </c>
      <c r="BN252" s="55">
        <f>IFERROR((BK252/BL252)-1,0)</f>
        <v>0</v>
      </c>
      <c r="BP252" s="202">
        <f>IFERROR(BP251/BP$784,0)</f>
        <v>0</v>
      </c>
      <c r="BQ252" s="202">
        <f>IFERROR(BQ251/BQ$784,0)</f>
        <v>0</v>
      </c>
      <c r="BR252" s="167">
        <f>BP252-BQ252</f>
        <v>0</v>
      </c>
      <c r="BS252" s="55">
        <f>IFERROR((BP252/BQ252)-1,0)</f>
        <v>0</v>
      </c>
      <c r="BU252" s="202">
        <f>IFERROR(BU251/BU$784,0)</f>
        <v>0</v>
      </c>
      <c r="BV252" s="202">
        <f>IFERROR(BV251/BV$784,0)</f>
        <v>0</v>
      </c>
      <c r="BW252" s="167">
        <f>BU252-BV252</f>
        <v>0</v>
      </c>
      <c r="BX252" s="55">
        <f>IFERROR((BU252/BV252)-1,0)</f>
        <v>0</v>
      </c>
      <c r="BZ252" s="202">
        <f>IFERROR(BZ251/BZ$784,0)</f>
        <v>0</v>
      </c>
      <c r="CA252" s="202">
        <f>IFERROR(CA251/CA$784,0)</f>
        <v>0</v>
      </c>
      <c r="CB252" s="167">
        <f>BZ252-CA252</f>
        <v>0</v>
      </c>
      <c r="CC252" s="55">
        <f>IFERROR((BZ252/CA252)-1,0)</f>
        <v>0</v>
      </c>
      <c r="CE252" s="202">
        <f>IFERROR(CE251/CE$784,0)</f>
        <v>0</v>
      </c>
      <c r="CF252" s="202">
        <f>IFERROR(CF251/CF$784,0)</f>
        <v>0</v>
      </c>
      <c r="CG252" s="167">
        <f>CE252-CF252</f>
        <v>0</v>
      </c>
      <c r="CH252" s="55">
        <f>IFERROR((CE252/CF252)-1,0)</f>
        <v>0</v>
      </c>
      <c r="CI252" s="45"/>
      <c r="CJ252" s="202">
        <f t="shared" ref="CJ252:CU252" si="647">IFERROR(CJ251/CJ$784,0)</f>
        <v>4.9191222084367254</v>
      </c>
      <c r="CK252" s="202">
        <f t="shared" si="647"/>
        <v>7.7958585164835181</v>
      </c>
      <c r="CL252" s="202">
        <f t="shared" si="647"/>
        <v>11.233599565756824</v>
      </c>
      <c r="CM252" s="202">
        <f t="shared" si="647"/>
        <v>4.452941506410256</v>
      </c>
      <c r="CN252" s="202">
        <f t="shared" si="647"/>
        <v>-27.503440601736973</v>
      </c>
      <c r="CO252" s="202">
        <f t="shared" si="647"/>
        <v>0</v>
      </c>
      <c r="CP252" s="202">
        <f t="shared" si="647"/>
        <v>0</v>
      </c>
      <c r="CQ252" s="202">
        <f t="shared" si="647"/>
        <v>0</v>
      </c>
      <c r="CR252" s="202">
        <f t="shared" si="647"/>
        <v>0</v>
      </c>
      <c r="CS252" s="202">
        <f t="shared" si="647"/>
        <v>0</v>
      </c>
      <c r="CT252" s="202">
        <f t="shared" si="647"/>
        <v>0</v>
      </c>
      <c r="CU252" s="202">
        <f t="shared" si="647"/>
        <v>0</v>
      </c>
      <c r="CV252" s="45"/>
      <c r="CW252" s="202">
        <f t="shared" ref="CW252:DH252" si="648">IFERROR(CW251/CW$784,0)</f>
        <v>5.570099255583127</v>
      </c>
      <c r="CX252" s="202">
        <f t="shared" si="648"/>
        <v>4.3619505494505502</v>
      </c>
      <c r="CY252" s="202">
        <f t="shared" si="648"/>
        <v>0.49813895781637724</v>
      </c>
      <c r="CZ252" s="202">
        <f t="shared" si="648"/>
        <v>1.7782051282051281</v>
      </c>
      <c r="DA252" s="202">
        <f t="shared" si="648"/>
        <v>0.54342431761786603</v>
      </c>
      <c r="DB252" s="202">
        <f t="shared" si="648"/>
        <v>1.8717948717948718</v>
      </c>
      <c r="DC252" s="202">
        <f t="shared" si="648"/>
        <v>2.4454094292803972</v>
      </c>
      <c r="DD252" s="202">
        <f t="shared" si="648"/>
        <v>1.4264888337468984</v>
      </c>
      <c r="DE252" s="202">
        <f t="shared" si="648"/>
        <v>4.7496794871794874</v>
      </c>
      <c r="DF252" s="202">
        <f t="shared" si="648"/>
        <v>4.4153225806451619</v>
      </c>
      <c r="DG252" s="202">
        <f t="shared" si="648"/>
        <v>2.6439102564102566</v>
      </c>
      <c r="DH252" s="202">
        <f t="shared" si="648"/>
        <v>4.6700527295285363</v>
      </c>
      <c r="DI252" s="15"/>
      <c r="DJ252" s="202">
        <f t="shared" ref="DJ252:DU252" si="649">IFERROR(DJ251/DJ$784,0)</f>
        <v>0</v>
      </c>
      <c r="DK252" s="202">
        <f t="shared" si="649"/>
        <v>0</v>
      </c>
      <c r="DL252" s="202">
        <f t="shared" si="649"/>
        <v>0</v>
      </c>
      <c r="DM252" s="202">
        <f t="shared" si="649"/>
        <v>0</v>
      </c>
      <c r="DN252" s="202">
        <f t="shared" si="649"/>
        <v>0</v>
      </c>
      <c r="DO252" s="202">
        <f t="shared" si="649"/>
        <v>0</v>
      </c>
      <c r="DP252" s="202">
        <f t="shared" si="649"/>
        <v>0</v>
      </c>
      <c r="DQ252" s="202">
        <f t="shared" si="649"/>
        <v>0</v>
      </c>
      <c r="DR252" s="202">
        <f t="shared" si="649"/>
        <v>0</v>
      </c>
      <c r="DS252" s="202">
        <f t="shared" si="649"/>
        <v>0</v>
      </c>
      <c r="DT252" s="202">
        <f t="shared" si="649"/>
        <v>0</v>
      </c>
      <c r="DU252" s="202">
        <f t="shared" si="649"/>
        <v>0</v>
      </c>
      <c r="DV252" s="15"/>
      <c r="DW252" s="202">
        <f t="shared" ref="DW252:EH252" si="650">IFERROR(DW251/DW$784,0)</f>
        <v>0</v>
      </c>
      <c r="DX252" s="202">
        <f t="shared" si="650"/>
        <v>0</v>
      </c>
      <c r="DY252" s="202">
        <f t="shared" si="650"/>
        <v>0</v>
      </c>
      <c r="DZ252" s="202">
        <f t="shared" si="650"/>
        <v>0</v>
      </c>
      <c r="EA252" s="202">
        <f t="shared" si="650"/>
        <v>0</v>
      </c>
      <c r="EB252" s="202">
        <f t="shared" si="650"/>
        <v>0</v>
      </c>
      <c r="EC252" s="202">
        <f t="shared" si="650"/>
        <v>0</v>
      </c>
      <c r="ED252" s="202">
        <f t="shared" si="650"/>
        <v>0</v>
      </c>
      <c r="EE252" s="202">
        <f t="shared" si="650"/>
        <v>0</v>
      </c>
      <c r="EF252" s="202">
        <f t="shared" si="650"/>
        <v>0</v>
      </c>
      <c r="EG252" s="202">
        <f t="shared" si="650"/>
        <v>0</v>
      </c>
      <c r="EH252" s="202">
        <f t="shared" si="650"/>
        <v>0</v>
      </c>
    </row>
    <row r="253" spans="2:138" x14ac:dyDescent="0.25">
      <c r="B253" s="51"/>
      <c r="C253" s="51"/>
      <c r="D253" t="s">
        <v>286</v>
      </c>
      <c r="E253" s="82">
        <f>IFERROR(E252/E232,0)</f>
        <v>0</v>
      </c>
      <c r="F253" s="82">
        <f>IFERROR(F252/F232,0)</f>
        <v>0</v>
      </c>
      <c r="H253" s="55">
        <f>IFERROR(F253-E253,0)</f>
        <v>0</v>
      </c>
      <c r="I253" s="41"/>
      <c r="J253" s="78">
        <f>IFERROR(J252/J232,0)</f>
        <v>0</v>
      </c>
      <c r="K253" s="78">
        <f>IFERROR(K252/K232,0)</f>
        <v>0</v>
      </c>
      <c r="M253" s="40">
        <f>IFERROR(K253-J253,0)</f>
        <v>0</v>
      </c>
      <c r="N253" s="41"/>
      <c r="O253" s="78">
        <f>IFERROR(O252/O232,0)</f>
        <v>0</v>
      </c>
      <c r="Q253" s="40">
        <f>IFERROR(O253-J253,0)</f>
        <v>0</v>
      </c>
      <c r="R253" s="41"/>
      <c r="S253" s="78">
        <f>IFERROR(S252/S232,0)</f>
        <v>0</v>
      </c>
      <c r="U253" s="40">
        <f>IFERROR(S253-N253,0)</f>
        <v>0</v>
      </c>
      <c r="V253" s="41"/>
      <c r="W253" s="42"/>
      <c r="X253" s="43"/>
      <c r="Y253" s="42"/>
      <c r="Z253" s="44"/>
      <c r="AB253" s="78">
        <f>IFERROR(AB252/AB232,0)</f>
        <v>2.5309450997585196E-2</v>
      </c>
      <c r="AC253" s="78">
        <f>IFERROR(AC252/AC232,0)</f>
        <v>0</v>
      </c>
      <c r="AE253" s="40"/>
      <c r="AG253" s="78">
        <f>IFERROR(AG252/AG232,0)</f>
        <v>3.7959108941195932E-2</v>
      </c>
      <c r="AH253" s="78">
        <f>IFERROR(AH252/AH232,0)</f>
        <v>0</v>
      </c>
      <c r="AJ253" s="40"/>
      <c r="AL253" s="78">
        <f>IFERROR(AL252/AL232,0)</f>
        <v>5.8521403440414704E-2</v>
      </c>
      <c r="AM253" s="78">
        <f>IFERROR(AM252/AM232,0)</f>
        <v>0</v>
      </c>
      <c r="AN253">
        <f>AL253-AM253</f>
        <v>5.8521403440414704E-2</v>
      </c>
      <c r="AO253" s="40">
        <f>IFERROR((AL253/AM253)-1,0)</f>
        <v>0</v>
      </c>
      <c r="AQ253" s="78">
        <f>IFERROR(AQ252/AQ232,0)</f>
        <v>2.2609652075484168E-2</v>
      </c>
      <c r="AR253" s="78">
        <f>IFERROR(AR252/AR232,0)</f>
        <v>0</v>
      </c>
      <c r="AS253">
        <f>AQ253-AR253</f>
        <v>2.2609652075484168E-2</v>
      </c>
      <c r="AT253" s="40">
        <f>IFERROR((AQ253/AR253)-1,0)</f>
        <v>0</v>
      </c>
      <c r="AV253" s="78">
        <f>IFERROR(AV252/AV232,0)</f>
        <v>3.6367529949824562E-2</v>
      </c>
      <c r="AW253" s="78">
        <f>IFERROR(AW252/AW232,0)</f>
        <v>0</v>
      </c>
      <c r="AX253">
        <f>AV253-AW253</f>
        <v>3.6367529949824562E-2</v>
      </c>
      <c r="AY253" s="40">
        <f>IFERROR((AV253/AW253)-1,0)</f>
        <v>0</v>
      </c>
      <c r="BA253" s="78">
        <f>IFERROR(BA252/BA232,0)</f>
        <v>0</v>
      </c>
      <c r="BB253" s="78">
        <f>IFERROR(BB252/BB232,0)</f>
        <v>0</v>
      </c>
      <c r="BC253">
        <f>BA253-BB253</f>
        <v>0</v>
      </c>
      <c r="BD253" s="40">
        <f>IFERROR((BA253/BB253)-1,0)</f>
        <v>0</v>
      </c>
      <c r="BF253" s="78">
        <f>IFERROR(BF252/BF232,0)</f>
        <v>0</v>
      </c>
      <c r="BG253" s="78">
        <f>IFERROR(BG252/BG232,0)</f>
        <v>0</v>
      </c>
      <c r="BH253">
        <f>BF253-BG253</f>
        <v>0</v>
      </c>
      <c r="BI253" s="40">
        <f>IFERROR((BF253/BG253)-1,0)</f>
        <v>0</v>
      </c>
      <c r="BK253" s="78">
        <f>IFERROR(BK252/BK232,0)</f>
        <v>0</v>
      </c>
      <c r="BL253" s="78">
        <f>IFERROR(BL252/BL232,0)</f>
        <v>0</v>
      </c>
      <c r="BM253">
        <f>BK253-BL253</f>
        <v>0</v>
      </c>
      <c r="BN253" s="40">
        <f>IFERROR((BK253/BL253)-1,0)</f>
        <v>0</v>
      </c>
      <c r="BP253" s="78">
        <f>IFERROR(BP252/BP232,0)</f>
        <v>0</v>
      </c>
      <c r="BQ253" s="78">
        <f>IFERROR(BQ252/BQ232,0)</f>
        <v>0</v>
      </c>
      <c r="BR253">
        <f>BP253-BQ253</f>
        <v>0</v>
      </c>
      <c r="BS253" s="40">
        <f>IFERROR((BP253/BQ253)-1,0)</f>
        <v>0</v>
      </c>
      <c r="BU253" s="78">
        <f>IFERROR(BU252/BU232,0)</f>
        <v>0</v>
      </c>
      <c r="BV253" s="78">
        <f>IFERROR(BV252/BV232,0)</f>
        <v>0</v>
      </c>
      <c r="BW253">
        <f>BU253-BV253</f>
        <v>0</v>
      </c>
      <c r="BX253" s="40">
        <f>IFERROR((BU253/BV253)-1,0)</f>
        <v>0</v>
      </c>
      <c r="BZ253" s="78">
        <f>IFERROR(BZ252/BZ232,0)</f>
        <v>0</v>
      </c>
      <c r="CA253" s="78">
        <f>IFERROR(CA252/CA232,0)</f>
        <v>0</v>
      </c>
      <c r="CB253">
        <f>BZ253-CA253</f>
        <v>0</v>
      </c>
      <c r="CC253" s="40">
        <f>IFERROR((BZ253/CA253)-1,0)</f>
        <v>0</v>
      </c>
      <c r="CE253" s="78">
        <f>IFERROR(CE252/CE232,0)</f>
        <v>0</v>
      </c>
      <c r="CF253" s="78">
        <f>IFERROR(CF252/CF232,0)</f>
        <v>0</v>
      </c>
      <c r="CG253">
        <f>CE253-CF253</f>
        <v>0</v>
      </c>
      <c r="CH253" s="40">
        <f>IFERROR((CE253/CF253)-1,0)</f>
        <v>0</v>
      </c>
      <c r="CI253" s="78"/>
      <c r="CJ253" s="78">
        <f t="shared" ref="CJ253:CU253" si="651">IFERROR(CJ252/CJ232,0)</f>
        <v>2.5309450997585196E-2</v>
      </c>
      <c r="CK253" s="78">
        <f t="shared" si="651"/>
        <v>3.7959108941195932E-2</v>
      </c>
      <c r="CL253" s="78">
        <f t="shared" si="651"/>
        <v>5.8521403440414704E-2</v>
      </c>
      <c r="CM253" s="78">
        <f t="shared" si="651"/>
        <v>2.3363307144666969E-2</v>
      </c>
      <c r="CN253" s="78">
        <f t="shared" si="651"/>
        <v>3.6367529949824562E-2</v>
      </c>
      <c r="CO253" s="78">
        <f t="shared" si="651"/>
        <v>0</v>
      </c>
      <c r="CP253" s="78">
        <f t="shared" si="651"/>
        <v>0</v>
      </c>
      <c r="CQ253" s="78">
        <f t="shared" si="651"/>
        <v>0</v>
      </c>
      <c r="CR253" s="78">
        <f t="shared" si="651"/>
        <v>0</v>
      </c>
      <c r="CS253" s="78">
        <f t="shared" si="651"/>
        <v>0</v>
      </c>
      <c r="CT253" s="78">
        <f t="shared" si="651"/>
        <v>0</v>
      </c>
      <c r="CU253" s="78">
        <f t="shared" si="651"/>
        <v>0</v>
      </c>
      <c r="CV253" s="78"/>
      <c r="CW253" s="78">
        <f t="shared" ref="CW253:DH253" si="652">IFERROR(CW252/CW232,0)</f>
        <v>2.4306499024340251E-2</v>
      </c>
      <c r="CX253" s="78">
        <f t="shared" si="652"/>
        <v>1.8644022394301577E-2</v>
      </c>
      <c r="CY253" s="78">
        <f t="shared" si="652"/>
        <v>2.1698927382619014E-3</v>
      </c>
      <c r="CZ253" s="78">
        <f t="shared" si="652"/>
        <v>7.7094745384644519E-3</v>
      </c>
      <c r="DA253" s="78">
        <f t="shared" si="652"/>
        <v>2.3058077532841104E-3</v>
      </c>
      <c r="DB253" s="78">
        <f t="shared" si="652"/>
        <v>7.8096400244238922E-3</v>
      </c>
      <c r="DC253" s="78">
        <f t="shared" si="652"/>
        <v>1.0430751400450038E-2</v>
      </c>
      <c r="DD253" s="78">
        <f t="shared" si="652"/>
        <v>6.6751430387954527E-3</v>
      </c>
      <c r="DE253" s="78">
        <f t="shared" si="652"/>
        <v>2.2286874897127693E-2</v>
      </c>
      <c r="DF253" s="78">
        <f t="shared" si="652"/>
        <v>2.1458046767589438E-2</v>
      </c>
      <c r="DG253" s="78">
        <f t="shared" si="652"/>
        <v>1.3729004039762039E-2</v>
      </c>
      <c r="DH253" s="78">
        <f t="shared" si="652"/>
        <v>2.3123493469420501E-2</v>
      </c>
      <c r="DI253" s="15"/>
      <c r="DJ253" s="78">
        <f t="shared" ref="DJ253:DU253" si="653">IFERROR(DJ252/DJ232,0)</f>
        <v>0</v>
      </c>
      <c r="DK253" s="78">
        <f t="shared" si="653"/>
        <v>0</v>
      </c>
      <c r="DL253" s="78">
        <f t="shared" si="653"/>
        <v>0</v>
      </c>
      <c r="DM253" s="78">
        <f t="shared" si="653"/>
        <v>0</v>
      </c>
      <c r="DN253" s="78">
        <f t="shared" si="653"/>
        <v>0</v>
      </c>
      <c r="DO253" s="78">
        <f t="shared" si="653"/>
        <v>0</v>
      </c>
      <c r="DP253" s="78">
        <f t="shared" si="653"/>
        <v>0</v>
      </c>
      <c r="DQ253" s="78">
        <f t="shared" si="653"/>
        <v>0</v>
      </c>
      <c r="DR253" s="78">
        <f t="shared" si="653"/>
        <v>0</v>
      </c>
      <c r="DS253" s="78">
        <f t="shared" si="653"/>
        <v>0</v>
      </c>
      <c r="DT253" s="78">
        <f t="shared" si="653"/>
        <v>0</v>
      </c>
      <c r="DU253" s="78">
        <f t="shared" si="653"/>
        <v>0</v>
      </c>
      <c r="DV253" s="15"/>
      <c r="DW253" s="78">
        <f t="shared" ref="DW253:EH253" si="654">IFERROR(DW252/DW232,0)</f>
        <v>0</v>
      </c>
      <c r="DX253" s="78">
        <f t="shared" si="654"/>
        <v>0</v>
      </c>
      <c r="DY253" s="78">
        <f t="shared" si="654"/>
        <v>0</v>
      </c>
      <c r="DZ253" s="78">
        <f t="shared" si="654"/>
        <v>0</v>
      </c>
      <c r="EA253" s="78">
        <f t="shared" si="654"/>
        <v>0</v>
      </c>
      <c r="EB253" s="78">
        <f t="shared" si="654"/>
        <v>0</v>
      </c>
      <c r="EC253" s="78">
        <f t="shared" si="654"/>
        <v>0</v>
      </c>
      <c r="ED253" s="78">
        <f t="shared" si="654"/>
        <v>0</v>
      </c>
      <c r="EE253" s="78">
        <f t="shared" si="654"/>
        <v>0</v>
      </c>
      <c r="EF253" s="78">
        <f t="shared" si="654"/>
        <v>0</v>
      </c>
      <c r="EG253" s="78">
        <f t="shared" si="654"/>
        <v>0</v>
      </c>
      <c r="EH253" s="78">
        <f t="shared" si="654"/>
        <v>0</v>
      </c>
    </row>
    <row r="254" spans="2:138" x14ac:dyDescent="0.25">
      <c r="B254" s="51"/>
      <c r="C254" s="51"/>
      <c r="D254" t="s">
        <v>287</v>
      </c>
      <c r="E254" s="6">
        <f>E260</f>
        <v>0</v>
      </c>
      <c r="F254" s="6">
        <f>F260</f>
        <v>0</v>
      </c>
      <c r="G254" s="125">
        <f>F254-E254</f>
        <v>0</v>
      </c>
      <c r="H254" s="55">
        <f>IFERROR(G254/F254,0)</f>
        <v>0</v>
      </c>
      <c r="I254" s="41"/>
      <c r="J254" s="6">
        <f>J260</f>
        <v>0</v>
      </c>
      <c r="K254" s="6">
        <f>K260</f>
        <v>0</v>
      </c>
      <c r="L254" s="127">
        <f>K254-J254</f>
        <v>0</v>
      </c>
      <c r="M254" s="40">
        <f>IFERROR(L254/K254,0)</f>
        <v>0</v>
      </c>
      <c r="N254" s="41"/>
      <c r="O254" s="6">
        <f>O260</f>
        <v>0</v>
      </c>
      <c r="P254" s="127">
        <f>O254-J254</f>
        <v>0</v>
      </c>
      <c r="Q254" s="40">
        <f>IFERROR(P254/O254,0)</f>
        <v>0</v>
      </c>
      <c r="R254" s="41"/>
      <c r="S254" s="6">
        <f>S260</f>
        <v>0</v>
      </c>
      <c r="T254" s="127">
        <f>S254-E254</f>
        <v>0</v>
      </c>
      <c r="U254" s="40">
        <f>IFERROR(T254/S254,0)</f>
        <v>0</v>
      </c>
      <c r="V254" s="41"/>
      <c r="W254" s="42"/>
      <c r="X254" s="43"/>
      <c r="Y254" s="42"/>
      <c r="Z254" s="44"/>
      <c r="AB254" s="6">
        <f>AB260</f>
        <v>34.726233872225556</v>
      </c>
      <c r="AC254" s="6">
        <f>AC260</f>
        <v>33.552613904268433</v>
      </c>
      <c r="AD254" s="127">
        <f>AC254-AB254</f>
        <v>-1.1736199679571229</v>
      </c>
      <c r="AE254" s="40">
        <f>IFERROR(AD254/AC254,0)</f>
        <v>-3.4978495902157403E-2</v>
      </c>
      <c r="AG254" s="6">
        <f>AG260</f>
        <v>34.94405370774345</v>
      </c>
      <c r="AH254" s="6">
        <f>AH260</f>
        <v>35.321548189458234</v>
      </c>
      <c r="AI254" s="127">
        <f>AH254-AG254</f>
        <v>0.37749448171478406</v>
      </c>
      <c r="AJ254" s="40">
        <f>IFERROR(AI254/AH254,0)</f>
        <v>1.0687370771234989E-2</v>
      </c>
      <c r="AL254" s="6">
        <f>AL260</f>
        <v>35.16974126441221</v>
      </c>
      <c r="AM254" s="6">
        <f>AM260</f>
        <v>33.961391298255627</v>
      </c>
      <c r="AN254" s="127">
        <f>AM254-AL254</f>
        <v>-1.2083499661565824</v>
      </c>
      <c r="AO254" s="40">
        <f>IFERROR(AN254/AM254,0)</f>
        <v>-3.5580107880287204E-2</v>
      </c>
      <c r="AQ254" s="6">
        <f>AQ260</f>
        <v>34.845525213329076</v>
      </c>
      <c r="AR254" s="6">
        <f>AR260</f>
        <v>33.90425413999067</v>
      </c>
      <c r="AS254" s="127">
        <f>AR254-AQ254</f>
        <v>-0.94127107333840598</v>
      </c>
      <c r="AT254" s="40">
        <f>IFERROR(AS254/AR254,0)</f>
        <v>-2.7762624402586696E-2</v>
      </c>
      <c r="AV254" s="6">
        <f>AV260</f>
        <v>35.204614277949226</v>
      </c>
      <c r="AW254" s="6">
        <f>AW260</f>
        <v>34.911002189749361</v>
      </c>
      <c r="AX254" s="127">
        <f>AW254-AV254</f>
        <v>-0.29361208819986473</v>
      </c>
      <c r="AY254" s="40">
        <f>IFERROR(AX254/AW254,0)</f>
        <v>-8.410302477253882E-3</v>
      </c>
      <c r="BA254" s="6">
        <f>BA260</f>
        <v>0</v>
      </c>
      <c r="BB254" s="6">
        <f>BB260</f>
        <v>33.81002642534358</v>
      </c>
      <c r="BC254" s="127">
        <f>BB254-BA254</f>
        <v>33.81002642534358</v>
      </c>
      <c r="BD254" s="40">
        <f>IFERROR(BC254/BB254,0)</f>
        <v>1</v>
      </c>
      <c r="BF254" s="6">
        <f>BF260</f>
        <v>0</v>
      </c>
      <c r="BG254" s="6">
        <f>BG260</f>
        <v>34.94776884560379</v>
      </c>
      <c r="BH254" s="127">
        <f>BG254-BF254</f>
        <v>34.94776884560379</v>
      </c>
      <c r="BI254" s="40">
        <f>IFERROR(BH254/BG254,0)</f>
        <v>1</v>
      </c>
      <c r="BK254" s="6">
        <f>BK260</f>
        <v>0</v>
      </c>
      <c r="BL254" s="6">
        <f>BL260</f>
        <v>34.896489821718241</v>
      </c>
      <c r="BM254" s="127">
        <f>BL254-BK254</f>
        <v>34.896489821718241</v>
      </c>
      <c r="BN254" s="40">
        <f>IFERROR(BM254/BL254,0)</f>
        <v>1</v>
      </c>
      <c r="BP254" s="6">
        <f>BP260</f>
        <v>0</v>
      </c>
      <c r="BQ254" s="6">
        <f>BQ260</f>
        <v>33.83262714296491</v>
      </c>
      <c r="BR254" s="127">
        <f>BQ254-BP254</f>
        <v>33.83262714296491</v>
      </c>
      <c r="BS254" s="40">
        <f>IFERROR(BR254/BQ254,0)</f>
        <v>1</v>
      </c>
      <c r="BU254" s="6">
        <f>BU260</f>
        <v>0</v>
      </c>
      <c r="BV254" s="6">
        <f>BV260</f>
        <v>34.878658215459758</v>
      </c>
      <c r="BW254" s="127">
        <f>BV254-BU254</f>
        <v>34.878658215459758</v>
      </c>
      <c r="BX254" s="40">
        <f>IFERROR(BW254/BV254,0)</f>
        <v>1</v>
      </c>
      <c r="BZ254" s="6">
        <f>BZ260</f>
        <v>0</v>
      </c>
      <c r="CA254" s="6">
        <f>CA260</f>
        <v>36.103557275311331</v>
      </c>
      <c r="CB254" s="127">
        <f>CA254-BZ254</f>
        <v>36.103557275311331</v>
      </c>
      <c r="CC254" s="40">
        <f>IFERROR(CB254/CA254,0)</f>
        <v>1</v>
      </c>
      <c r="CE254" s="6">
        <f>CE260</f>
        <v>0</v>
      </c>
      <c r="CF254" s="6">
        <f>CF260</f>
        <v>35.622557044970854</v>
      </c>
      <c r="CG254" s="127">
        <f>CF254-CE254</f>
        <v>35.622557044970854</v>
      </c>
      <c r="CH254" s="40">
        <f>IFERROR(CG254/CF254,0)</f>
        <v>1</v>
      </c>
      <c r="CI254" s="181"/>
      <c r="CJ254" s="6">
        <f>CJ260</f>
        <v>34.726233872225556</v>
      </c>
      <c r="CK254" s="6">
        <f>CK260</f>
        <v>34.94405370774345</v>
      </c>
      <c r="CL254" s="6">
        <f t="shared" ref="CL254:CU254" si="655">CL260</f>
        <v>35.16974126441221</v>
      </c>
      <c r="CM254" s="6">
        <f t="shared" si="655"/>
        <v>36.00704272044004</v>
      </c>
      <c r="CN254" s="6">
        <f t="shared" si="655"/>
        <v>35.204614277949226</v>
      </c>
      <c r="CO254" s="6">
        <f t="shared" si="655"/>
        <v>0</v>
      </c>
      <c r="CP254" s="6">
        <f t="shared" si="655"/>
        <v>0</v>
      </c>
      <c r="CQ254" s="6">
        <f t="shared" si="655"/>
        <v>0</v>
      </c>
      <c r="CR254" s="6">
        <f t="shared" si="655"/>
        <v>0</v>
      </c>
      <c r="CS254" s="6">
        <f t="shared" si="655"/>
        <v>0</v>
      </c>
      <c r="CT254" s="6">
        <f t="shared" si="655"/>
        <v>0</v>
      </c>
      <c r="CU254" s="6">
        <f t="shared" si="655"/>
        <v>0</v>
      </c>
      <c r="CV254" s="181"/>
      <c r="CW254" s="6">
        <f t="shared" ref="CW254:DH254" si="656">CW260</f>
        <v>32.437385816346563</v>
      </c>
      <c r="CX254" s="6">
        <f t="shared" si="656"/>
        <v>32.336475851246966</v>
      </c>
      <c r="CY254" s="6">
        <f t="shared" si="656"/>
        <v>32.621319935967904</v>
      </c>
      <c r="CZ254" s="6">
        <f t="shared" si="656"/>
        <v>33.422776171717537</v>
      </c>
      <c r="DA254" s="6">
        <f t="shared" si="656"/>
        <v>33.718913868553905</v>
      </c>
      <c r="DB254" s="6">
        <f t="shared" si="656"/>
        <v>32.727965344801042</v>
      </c>
      <c r="DC254" s="6">
        <f t="shared" si="656"/>
        <v>32.315917036971662</v>
      </c>
      <c r="DD254" s="6">
        <f t="shared" si="656"/>
        <v>33.706590644285328</v>
      </c>
      <c r="DE254" s="6">
        <f t="shared" si="656"/>
        <v>33.876581764367472</v>
      </c>
      <c r="DF254" s="6">
        <f t="shared" si="656"/>
        <v>33.879570013836648</v>
      </c>
      <c r="DG254" s="6">
        <f t="shared" si="656"/>
        <v>35.034477417087444</v>
      </c>
      <c r="DH254" s="6">
        <f t="shared" si="656"/>
        <v>32.04784685247914</v>
      </c>
      <c r="DI254" s="181"/>
      <c r="DJ254" s="6">
        <f t="shared" ref="DJ254:EH254" si="657">DJ260</f>
        <v>33.552613904268433</v>
      </c>
      <c r="DK254" s="6">
        <f t="shared" si="657"/>
        <v>35.321548189458234</v>
      </c>
      <c r="DL254" s="6">
        <f t="shared" si="657"/>
        <v>33.961391298255627</v>
      </c>
      <c r="DM254" s="6">
        <f t="shared" si="657"/>
        <v>35.034395944657028</v>
      </c>
      <c r="DN254" s="6">
        <f t="shared" si="657"/>
        <v>34.911002189749361</v>
      </c>
      <c r="DO254" s="6">
        <f t="shared" si="657"/>
        <v>34.937027306188362</v>
      </c>
      <c r="DP254" s="6">
        <f t="shared" si="657"/>
        <v>34.94776884560379</v>
      </c>
      <c r="DQ254" s="6">
        <f t="shared" si="657"/>
        <v>34.896489821718241</v>
      </c>
      <c r="DR254" s="6">
        <f t="shared" si="657"/>
        <v>34.960381381063733</v>
      </c>
      <c r="DS254" s="6">
        <f t="shared" si="657"/>
        <v>34.878658215459758</v>
      </c>
      <c r="DT254" s="6">
        <f t="shared" si="657"/>
        <v>37.307009184488372</v>
      </c>
      <c r="DU254" s="6">
        <f t="shared" si="657"/>
        <v>35.622557044970854</v>
      </c>
      <c r="DV254" s="6">
        <f t="shared" si="657"/>
        <v>0</v>
      </c>
      <c r="DW254" s="6">
        <f t="shared" si="657"/>
        <v>30.6739107095615</v>
      </c>
      <c r="DX254" s="6">
        <f t="shared" si="657"/>
        <v>30.77429625379445</v>
      </c>
      <c r="DY254" s="6">
        <f t="shared" si="657"/>
        <v>30.745154011441947</v>
      </c>
      <c r="DZ254" s="6">
        <f t="shared" si="657"/>
        <v>30.782096702697718</v>
      </c>
      <c r="EA254" s="6">
        <f t="shared" si="657"/>
        <v>30.832994611778432</v>
      </c>
      <c r="EB254" s="6">
        <f t="shared" si="657"/>
        <v>30.606807775032948</v>
      </c>
      <c r="EC254" s="6">
        <f t="shared" si="657"/>
        <v>30.672847856058802</v>
      </c>
      <c r="ED254" s="6">
        <f t="shared" si="657"/>
        <v>30.86716394275577</v>
      </c>
      <c r="EE254" s="6">
        <f t="shared" si="657"/>
        <v>30.723405990480405</v>
      </c>
      <c r="EF254" s="6">
        <f t="shared" si="657"/>
        <v>30.8578603914093</v>
      </c>
      <c r="EG254" s="6">
        <f t="shared" si="657"/>
        <v>30.891013561273791</v>
      </c>
      <c r="EH254" s="6">
        <f t="shared" si="657"/>
        <v>30.517742297205871</v>
      </c>
    </row>
    <row r="255" spans="2:138" ht="15.75" x14ac:dyDescent="0.25">
      <c r="B255" s="51"/>
      <c r="C255" s="51"/>
      <c r="D255" s="95" t="s">
        <v>272</v>
      </c>
      <c r="E255" s="53">
        <f>(E252*E784)*G254</f>
        <v>0</v>
      </c>
      <c r="H255" s="111"/>
      <c r="I255" s="41"/>
      <c r="J255" s="53">
        <f>(J252*J784)*L254</f>
        <v>0</v>
      </c>
      <c r="M255" s="88"/>
      <c r="N255" s="41"/>
      <c r="Q255" s="88"/>
      <c r="R255" s="41"/>
      <c r="S255" s="6">
        <f>T260*(E252*E784)</f>
        <v>0</v>
      </c>
      <c r="U255" s="88"/>
      <c r="V255" s="41"/>
      <c r="AA255" s="95"/>
      <c r="AE255" s="88"/>
      <c r="AJ255" s="88"/>
      <c r="AO255" s="88"/>
      <c r="AT255" s="88"/>
      <c r="AY255" s="88"/>
      <c r="BD255" s="88"/>
      <c r="BI255" s="88"/>
      <c r="BN255" s="88"/>
      <c r="BS255" s="88"/>
      <c r="BX255" s="88"/>
      <c r="CC255" s="88"/>
      <c r="CH255" s="88"/>
    </row>
    <row r="256" spans="2:138" ht="15.75" x14ac:dyDescent="0.25">
      <c r="B256" s="51"/>
      <c r="C256" s="51"/>
      <c r="D256" s="95" t="s">
        <v>273</v>
      </c>
      <c r="E256" s="53">
        <f>((G252*E784)*F260)</f>
        <v>0</v>
      </c>
      <c r="H256" s="111"/>
      <c r="I256" s="41"/>
      <c r="J256" s="53">
        <f>((L252*J784)*K260)</f>
        <v>0</v>
      </c>
      <c r="M256" s="88"/>
      <c r="N256" s="41"/>
      <c r="Q256" s="88"/>
      <c r="R256" s="41"/>
      <c r="S256" s="6">
        <f>(T252*S784)*S260</f>
        <v>0</v>
      </c>
      <c r="U256" s="88"/>
      <c r="V256" s="41"/>
      <c r="AA256" s="95"/>
      <c r="AE256" s="88"/>
      <c r="AJ256" s="88"/>
      <c r="AO256" s="88"/>
      <c r="AT256" s="88"/>
      <c r="AY256" s="88"/>
      <c r="BD256" s="88"/>
      <c r="BI256" s="88"/>
      <c r="BN256" s="88"/>
      <c r="BS256" s="88"/>
      <c r="BX256" s="88"/>
      <c r="CC256" s="88"/>
      <c r="CH256" s="88"/>
    </row>
    <row r="257" spans="2:138" ht="15.75" x14ac:dyDescent="0.25">
      <c r="B257" s="51"/>
      <c r="C257" s="51"/>
      <c r="D257" s="95"/>
      <c r="E257" s="190">
        <f>SUM(E255:E256)</f>
        <v>0</v>
      </c>
      <c r="H257" s="111"/>
      <c r="I257" s="41"/>
      <c r="J257" s="190">
        <f>SUM(J255:J256)</f>
        <v>0</v>
      </c>
      <c r="M257" s="88"/>
      <c r="N257" s="41"/>
      <c r="Q257" s="88"/>
      <c r="R257" s="41"/>
      <c r="S257" s="203">
        <f>SUM(S255:S256)</f>
        <v>0</v>
      </c>
      <c r="U257" s="88"/>
      <c r="V257" s="41"/>
      <c r="AA257" s="95"/>
      <c r="AE257" s="88"/>
      <c r="AJ257" s="88"/>
      <c r="AO257" s="88"/>
      <c r="AT257" s="88"/>
      <c r="AY257" s="88"/>
      <c r="BD257" s="88"/>
      <c r="BI257" s="88"/>
      <c r="BN257" s="88"/>
      <c r="BS257" s="88"/>
      <c r="BX257" s="88"/>
      <c r="CC257" s="88"/>
      <c r="CH257" s="88"/>
    </row>
    <row r="258" spans="2:138" x14ac:dyDescent="0.25">
      <c r="B258" s="51"/>
      <c r="C258" s="51"/>
      <c r="D258" s="137" t="s">
        <v>288</v>
      </c>
      <c r="E258" s="177"/>
      <c r="F258" s="177"/>
      <c r="G258" s="177"/>
      <c r="H258" s="138"/>
      <c r="I258" s="41"/>
      <c r="J258" s="8"/>
      <c r="K258" s="8"/>
      <c r="L258" s="8"/>
      <c r="N258" s="41"/>
      <c r="O258" s="8"/>
      <c r="P258" s="8"/>
      <c r="R258" s="41"/>
      <c r="S258" s="8"/>
      <c r="T258" s="8"/>
      <c r="U258" s="7"/>
      <c r="V258" s="41"/>
      <c r="W258" s="74"/>
      <c r="X258" s="75"/>
      <c r="Y258" s="74"/>
      <c r="Z258" s="76"/>
      <c r="AB258" s="8"/>
      <c r="AC258" s="8"/>
      <c r="AD258" s="8"/>
      <c r="AE258" s="7"/>
      <c r="AG258" s="8"/>
      <c r="AH258" s="8"/>
      <c r="AI258" s="8"/>
      <c r="AJ258" s="7"/>
      <c r="AL258" s="8"/>
      <c r="AM258" s="8"/>
      <c r="AN258" s="8"/>
      <c r="AO258" s="7"/>
      <c r="AQ258" s="8"/>
      <c r="AR258" s="8"/>
      <c r="AS258" s="8"/>
      <c r="AT258" s="7"/>
      <c r="AV258" s="8"/>
      <c r="AW258" s="8"/>
      <c r="AX258" s="8"/>
      <c r="AY258" s="7"/>
      <c r="BA258" s="8"/>
      <c r="BB258" s="8"/>
      <c r="BC258" s="8"/>
      <c r="BD258" s="7"/>
      <c r="BF258" s="8"/>
      <c r="BG258" s="8"/>
      <c r="BH258" s="8"/>
      <c r="BI258" s="7"/>
      <c r="BK258" s="8"/>
      <c r="BL258" s="8"/>
      <c r="BM258" s="8"/>
      <c r="BN258" s="7"/>
      <c r="BP258" s="8"/>
      <c r="BQ258" s="8"/>
      <c r="BR258" s="8"/>
      <c r="BS258" s="7"/>
      <c r="BU258" s="8"/>
      <c r="BV258" s="8"/>
      <c r="BW258" s="8"/>
      <c r="BX258" s="7"/>
      <c r="BZ258" s="8"/>
      <c r="CA258" s="8"/>
      <c r="CB258" s="8"/>
      <c r="CC258" s="7"/>
      <c r="CE258" s="8"/>
      <c r="CF258" s="8"/>
      <c r="CG258" s="8"/>
      <c r="CH258" s="7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17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17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</row>
    <row r="259" spans="2:138" x14ac:dyDescent="0.25">
      <c r="B259" s="51"/>
      <c r="C259" s="51"/>
      <c r="D259" s="181" t="s">
        <v>289</v>
      </c>
      <c r="E259" s="6">
        <f>IFERROR(E48/E230,0)</f>
        <v>6155.7245637135848</v>
      </c>
      <c r="F259" s="6">
        <f>IFERROR(F48/F230,0)</f>
        <v>6091.1367055164474</v>
      </c>
      <c r="G259" s="125">
        <f>F259-E259</f>
        <v>-64.587858197137393</v>
      </c>
      <c r="H259" s="55">
        <f>IFERROR(G259/F259,0)</f>
        <v>-1.0603580467771032E-2</v>
      </c>
      <c r="I259" s="41"/>
      <c r="J259" s="6">
        <f>IFERROR(J48/J230,0)</f>
        <v>24074.169106235935</v>
      </c>
      <c r="K259" s="6">
        <f>IFERROR(K48/K230,0)</f>
        <v>23562.796132738011</v>
      </c>
      <c r="L259" s="127">
        <f>K259-J259</f>
        <v>-511.37297349792425</v>
      </c>
      <c r="M259" s="40">
        <f>IFERROR(L259/K259,0)</f>
        <v>-2.1702559009430362E-2</v>
      </c>
      <c r="N259" s="41"/>
      <c r="O259" s="6">
        <f>IFERROR(O48/O230,0)</f>
        <v>22366.224087145289</v>
      </c>
      <c r="P259" s="127">
        <f>O259-J259</f>
        <v>-1707.9450190906464</v>
      </c>
      <c r="Q259" s="40">
        <f>IFERROR(P259/O259,0)</f>
        <v>-7.6362689224430458E-2</v>
      </c>
      <c r="R259" s="41"/>
      <c r="S259" s="6">
        <f>IFERROR(S48/S230,0)</f>
        <v>0</v>
      </c>
      <c r="T259" s="127">
        <f>S259-E259</f>
        <v>-6155.7245637135848</v>
      </c>
      <c r="U259" s="40">
        <f>IFERROR(T259/S259,0)</f>
        <v>0</v>
      </c>
      <c r="V259" s="41"/>
      <c r="W259" s="42"/>
      <c r="X259" s="43"/>
      <c r="Y259" s="42"/>
      <c r="Z259" s="44"/>
      <c r="AA259" s="181"/>
      <c r="AB259" s="6">
        <f>IFERROR(AB48/AB230,0)</f>
        <v>6134.6508495372709</v>
      </c>
      <c r="AC259" s="6">
        <f>IFERROR(AC48/AC230,0)</f>
        <v>5927.3220398554204</v>
      </c>
      <c r="AD259" s="127">
        <f>AC259-AB259</f>
        <v>-207.32880968185054</v>
      </c>
      <c r="AE259" s="40">
        <f>IFERROR(AD259/AC259,0)</f>
        <v>-3.4978495902157479E-2</v>
      </c>
      <c r="AG259" s="6">
        <f>IFERROR(AG48/AG230,0)</f>
        <v>5575.7306518876121</v>
      </c>
      <c r="AH259" s="6">
        <f>IFERROR(AH48/AH230,0)</f>
        <v>5635.9642919288963</v>
      </c>
      <c r="AI259" s="127">
        <f>AH259-AG259</f>
        <v>60.233640041284161</v>
      </c>
      <c r="AJ259" s="40">
        <f>IFERROR(AI259/AH259,0)</f>
        <v>1.0687370771234843E-2</v>
      </c>
      <c r="AL259" s="6">
        <f>IFERROR(AL48/AL230,0)</f>
        <v>6212.9997718610939</v>
      </c>
      <c r="AM259" s="6">
        <f>IFERROR(AM48/AM230,0)</f>
        <v>5999.535646332939</v>
      </c>
      <c r="AN259" s="127">
        <f>AL259-AM259</f>
        <v>213.46412552815491</v>
      </c>
      <c r="AO259" s="40">
        <f>IFERROR((AL259/AM259)-1,0)</f>
        <v>3.5580107880287315E-2</v>
      </c>
      <c r="AQ259" s="6">
        <f>IFERROR(AQ48/AQ230,0)</f>
        <v>6155.7245637135848</v>
      </c>
      <c r="AR259" s="6">
        <f>IFERROR(AR48/AR230,0)</f>
        <v>5989.4419368399949</v>
      </c>
      <c r="AS259" s="127">
        <f>AQ259-AR259</f>
        <v>166.28262687358983</v>
      </c>
      <c r="AT259" s="40">
        <f>IFERROR((AQ259/AR259)-1,0)</f>
        <v>2.7762624402586589E-2</v>
      </c>
      <c r="AV259" s="6">
        <f>IFERROR(AV48/AV230,0)</f>
        <v>6219.1603524442899</v>
      </c>
      <c r="AW259" s="6">
        <f>IFERROR(AW48/AW230,0)</f>
        <v>6167.2915649179131</v>
      </c>
      <c r="AX259" s="127">
        <f>AV259-AW259</f>
        <v>51.868787526376764</v>
      </c>
      <c r="AY259" s="40">
        <f>IFERROR((AV259/AW259)-1,0)</f>
        <v>8.4103024772539392E-3</v>
      </c>
      <c r="BA259" s="6">
        <f>IFERROR(BA48/BA230,0)</f>
        <v>0</v>
      </c>
      <c r="BB259" s="6">
        <f>IFERROR(BB48/BB230,0)</f>
        <v>5972.7959011127505</v>
      </c>
      <c r="BC259" s="127">
        <f>BA259-BB259</f>
        <v>-5972.7959011127505</v>
      </c>
      <c r="BD259" s="40">
        <f>IFERROR((BA259/BB259)-1,0)</f>
        <v>-1</v>
      </c>
      <c r="BF259" s="6">
        <f>IFERROR(BF48/BF230,0)</f>
        <v>0</v>
      </c>
      <c r="BG259" s="6">
        <f>IFERROR(BG48/BG230,0)</f>
        <v>6173.7866716836506</v>
      </c>
      <c r="BH259" s="127">
        <f>BF259-BG259</f>
        <v>-6173.7866716836506</v>
      </c>
      <c r="BI259" s="40">
        <f>IFERROR((BF259/BG259)-1,0)</f>
        <v>-1</v>
      </c>
      <c r="BK259" s="6">
        <f>IFERROR(BK48/BK230,0)</f>
        <v>0</v>
      </c>
      <c r="BL259" s="6">
        <f>IFERROR(BL48/BL230,0)</f>
        <v>6164.7278457654565</v>
      </c>
      <c r="BM259" s="127">
        <f>BK259-BL259</f>
        <v>-6164.7278457654565</v>
      </c>
      <c r="BN259" s="40">
        <f>IFERROR((BK259/BL259)-1,0)</f>
        <v>-1</v>
      </c>
      <c r="BP259" s="6">
        <f>IFERROR(BP48/BP230,0)</f>
        <v>0</v>
      </c>
      <c r="BQ259" s="6">
        <f>IFERROR(BQ48/BQ230,0)</f>
        <v>5976.7884881599375</v>
      </c>
      <c r="BR259" s="127">
        <f>BP259-BQ259</f>
        <v>-5976.7884881599375</v>
      </c>
      <c r="BS259" s="40">
        <f>IFERROR((BP259/BQ259)-1,0)</f>
        <v>-1</v>
      </c>
      <c r="BU259" s="6">
        <f>IFERROR(BU48/BU230,0)</f>
        <v>0</v>
      </c>
      <c r="BV259" s="6">
        <f>IFERROR(BV48/BV230,0)</f>
        <v>6161.5777581721777</v>
      </c>
      <c r="BW259" s="127">
        <f>BU259-BV259</f>
        <v>-6161.5777581721777</v>
      </c>
      <c r="BX259" s="40">
        <f>IFERROR((BU259/BV259)-1,0)</f>
        <v>-1</v>
      </c>
      <c r="BZ259" s="6">
        <f>IFERROR(BZ48/BZ230,0)</f>
        <v>0</v>
      </c>
      <c r="CA259" s="6">
        <f>IFERROR(CA48/CA230,0)</f>
        <v>6377.9654057865055</v>
      </c>
      <c r="CB259" s="127">
        <f>BZ259-CA259</f>
        <v>-6377.9654057865055</v>
      </c>
      <c r="CC259" s="40">
        <f>IFERROR((BZ259/CA259)-1,0)</f>
        <v>-1</v>
      </c>
      <c r="CE259" s="6">
        <f>IFERROR(CE48/CE230,0)</f>
        <v>0</v>
      </c>
      <c r="CF259" s="6">
        <f>IFERROR(CF48/CF230,0)</f>
        <v>6292.993091122521</v>
      </c>
      <c r="CG259" s="127">
        <f>CE259-CF259</f>
        <v>-6292.993091122521</v>
      </c>
      <c r="CH259" s="40">
        <f>IFERROR((CE259/CF259)-1,0)</f>
        <v>-1</v>
      </c>
      <c r="CI259" s="181"/>
      <c r="CJ259" s="6">
        <f t="shared" ref="CJ259:CU259" si="658">IFERROR(CJ48/CJ230,0)</f>
        <v>6134.6508495372709</v>
      </c>
      <c r="CK259" s="6">
        <f t="shared" si="658"/>
        <v>5575.7306518876121</v>
      </c>
      <c r="CL259" s="6">
        <f t="shared" si="658"/>
        <v>6212.9997718610939</v>
      </c>
      <c r="CM259" s="6">
        <f t="shared" si="658"/>
        <v>6155.7245637135848</v>
      </c>
      <c r="CN259" s="6">
        <f t="shared" si="658"/>
        <v>6219.1603524442899</v>
      </c>
      <c r="CO259" s="6">
        <f t="shared" si="658"/>
        <v>0</v>
      </c>
      <c r="CP259" s="6">
        <f t="shared" si="658"/>
        <v>0</v>
      </c>
      <c r="CQ259" s="6">
        <f t="shared" si="658"/>
        <v>0</v>
      </c>
      <c r="CR259" s="6">
        <f t="shared" si="658"/>
        <v>0</v>
      </c>
      <c r="CS259" s="6">
        <f t="shared" si="658"/>
        <v>0</v>
      </c>
      <c r="CT259" s="6">
        <f t="shared" si="658"/>
        <v>0</v>
      </c>
      <c r="CU259" s="6">
        <f t="shared" si="658"/>
        <v>0</v>
      </c>
      <c r="CV259" s="181"/>
      <c r="CW259" s="6">
        <f t="shared" ref="CW259:DH259" si="659">IFERROR(CW48/CW230,0)</f>
        <v>5730.3085957206204</v>
      </c>
      <c r="CX259" s="6">
        <f t="shared" si="659"/>
        <v>5159.6612426756801</v>
      </c>
      <c r="CY259" s="6">
        <f t="shared" si="659"/>
        <v>5762.80194375674</v>
      </c>
      <c r="CZ259" s="6">
        <f t="shared" si="659"/>
        <v>5713.9211866169153</v>
      </c>
      <c r="DA259" s="6">
        <f t="shared" si="659"/>
        <v>5956.7001814913847</v>
      </c>
      <c r="DB259" s="6">
        <f t="shared" si="659"/>
        <v>5595.1370890837943</v>
      </c>
      <c r="DC259" s="6">
        <f t="shared" si="659"/>
        <v>5708.8502206683079</v>
      </c>
      <c r="DD259" s="6">
        <f t="shared" si="659"/>
        <v>5954.5231910781304</v>
      </c>
      <c r="DE259" s="6">
        <f t="shared" si="659"/>
        <v>5791.5032934151513</v>
      </c>
      <c r="DF259" s="6">
        <f t="shared" si="659"/>
        <v>5985.081299978594</v>
      </c>
      <c r="DG259" s="6">
        <f t="shared" si="659"/>
        <v>5989.4558652774158</v>
      </c>
      <c r="DH259" s="6">
        <f t="shared" si="659"/>
        <v>5661.4936028708353</v>
      </c>
      <c r="DI259" s="181"/>
      <c r="DJ259" s="6">
        <f t="shared" ref="DJ259:DU259" si="660">IFERROR(DJ48/DJ230,0)</f>
        <v>5927.3220398554204</v>
      </c>
      <c r="DK259" s="6">
        <f t="shared" si="660"/>
        <v>5635.9642919288963</v>
      </c>
      <c r="DL259" s="6">
        <f t="shared" si="660"/>
        <v>5999.535646332939</v>
      </c>
      <c r="DM259" s="6">
        <f t="shared" si="660"/>
        <v>5989.4419368399949</v>
      </c>
      <c r="DN259" s="6">
        <f t="shared" si="660"/>
        <v>6167.2915649179131</v>
      </c>
      <c r="DO259" s="6">
        <f t="shared" si="660"/>
        <v>5972.7959011127505</v>
      </c>
      <c r="DP259" s="6">
        <f t="shared" si="660"/>
        <v>6173.7866716836506</v>
      </c>
      <c r="DQ259" s="6">
        <f t="shared" si="660"/>
        <v>6164.7278457654565</v>
      </c>
      <c r="DR259" s="6">
        <f t="shared" si="660"/>
        <v>5976.7884881599375</v>
      </c>
      <c r="DS259" s="6">
        <f t="shared" si="660"/>
        <v>6161.5777581721777</v>
      </c>
      <c r="DT259" s="6">
        <f t="shared" si="660"/>
        <v>6377.9654057865055</v>
      </c>
      <c r="DU259" s="6">
        <f t="shared" si="660"/>
        <v>6292.993091122521</v>
      </c>
      <c r="DV259" s="181"/>
      <c r="DW259" s="6">
        <f t="shared" ref="DW259:EH259" si="661">IFERROR(DW48/DW230,0)</f>
        <v>5418.7774316507548</v>
      </c>
      <c r="DX259" s="6">
        <f t="shared" si="661"/>
        <v>4910.3972981396955</v>
      </c>
      <c r="DY259" s="6">
        <f t="shared" si="661"/>
        <v>5431.3630976925378</v>
      </c>
      <c r="DZ259" s="6">
        <f t="shared" si="661"/>
        <v>5262.4735184885967</v>
      </c>
      <c r="EA259" s="6">
        <f t="shared" si="661"/>
        <v>5446.8808015547202</v>
      </c>
      <c r="EB259" s="6">
        <f t="shared" si="661"/>
        <v>5232.5063155124817</v>
      </c>
      <c r="EC259" s="6">
        <f t="shared" si="661"/>
        <v>5418.5896705717023</v>
      </c>
      <c r="ED259" s="6">
        <f t="shared" si="661"/>
        <v>5452.917071312032</v>
      </c>
      <c r="EE259" s="6">
        <f t="shared" si="661"/>
        <v>5252.4398186465132</v>
      </c>
      <c r="EF259" s="6">
        <f t="shared" si="661"/>
        <v>5451.2735288714284</v>
      </c>
      <c r="EG259" s="6">
        <f t="shared" si="661"/>
        <v>5281.0938252698215</v>
      </c>
      <c r="EH259" s="6">
        <f t="shared" si="661"/>
        <v>5391.1891049968071</v>
      </c>
    </row>
    <row r="260" spans="2:138" x14ac:dyDescent="0.25">
      <c r="B260" s="51"/>
      <c r="C260" s="51"/>
      <c r="D260" t="s">
        <v>287</v>
      </c>
      <c r="E260" s="6">
        <f>IFERROR(E48/(E230*E784),0)</f>
        <v>0</v>
      </c>
      <c r="F260" s="6">
        <f>IFERROR(F48/(F230*F784),0)</f>
        <v>0</v>
      </c>
      <c r="G260" s="125">
        <f>F260-E260</f>
        <v>0</v>
      </c>
      <c r="H260" s="55">
        <f>IFERROR(G260/F260,0)</f>
        <v>0</v>
      </c>
      <c r="I260" s="41"/>
      <c r="J260" s="6">
        <f>IFERROR(J48/(J230*J784),0)</f>
        <v>0</v>
      </c>
      <c r="K260" s="6">
        <f>IFERROR(K48/(K230*K784),0)</f>
        <v>0</v>
      </c>
      <c r="L260" s="127">
        <f>K260-J260</f>
        <v>0</v>
      </c>
      <c r="M260" s="40">
        <f>IFERROR(L260/K260,0)</f>
        <v>0</v>
      </c>
      <c r="N260" s="41"/>
      <c r="O260" s="6">
        <f>IFERROR(O48/(O230*O784),0)</f>
        <v>0</v>
      </c>
      <c r="P260" s="127">
        <f>O260-J260</f>
        <v>0</v>
      </c>
      <c r="Q260" s="40">
        <f>IFERROR(P260/O260,0)</f>
        <v>0</v>
      </c>
      <c r="R260" s="41"/>
      <c r="S260" s="6">
        <f>IFERROR(S48/(S230*S784),0)</f>
        <v>0</v>
      </c>
      <c r="T260" s="127">
        <f>S260-E260</f>
        <v>0</v>
      </c>
      <c r="U260" s="40">
        <f>IFERROR(T260/S260,0)</f>
        <v>0</v>
      </c>
      <c r="V260" s="41"/>
      <c r="W260" s="42"/>
      <c r="X260" s="43"/>
      <c r="Y260" s="42"/>
      <c r="Z260" s="44"/>
      <c r="AB260" s="6">
        <f>IFERROR(AB48/(AB230*AB784),0)</f>
        <v>34.726233872225556</v>
      </c>
      <c r="AC260" s="6">
        <f>IFERROR(AC48/(AC230*AC784),0)</f>
        <v>33.552613904268433</v>
      </c>
      <c r="AD260" s="127">
        <f>AC260-AB260</f>
        <v>-1.1736199679571229</v>
      </c>
      <c r="AE260" s="40">
        <f>IFERROR(AD260/AC260,0)</f>
        <v>-3.4978495902157403E-2</v>
      </c>
      <c r="AG260" s="6">
        <f>IFERROR(AG48/(AG230*AG784),0)</f>
        <v>34.94405370774345</v>
      </c>
      <c r="AH260" s="6">
        <f>IFERROR(AH48/(AH230*AH784),0)</f>
        <v>35.321548189458234</v>
      </c>
      <c r="AI260" s="127">
        <f>AH260-AG260</f>
        <v>0.37749448171478406</v>
      </c>
      <c r="AJ260" s="40">
        <f>IFERROR(AI260/AH260,0)</f>
        <v>1.0687370771234989E-2</v>
      </c>
      <c r="AL260" s="6">
        <f>IFERROR(AL48/(AL230*AL784),0)</f>
        <v>35.16974126441221</v>
      </c>
      <c r="AM260" s="6">
        <f>IFERROR(AM48/(AM230*AM784),0)</f>
        <v>33.961391298255627</v>
      </c>
      <c r="AN260" s="127">
        <f>AM260-AL260</f>
        <v>-1.2083499661565824</v>
      </c>
      <c r="AO260" s="40">
        <f>IFERROR(AN260/AM260,0)</f>
        <v>-3.5580107880287204E-2</v>
      </c>
      <c r="AQ260" s="6">
        <f>IFERROR(AQ48/(AQ230*AQ784),0)</f>
        <v>34.845525213329076</v>
      </c>
      <c r="AR260" s="6">
        <f>IFERROR(AR48/(AR230*AR784),0)</f>
        <v>33.90425413999067</v>
      </c>
      <c r="AS260" s="127">
        <f>AR260-AQ260</f>
        <v>-0.94127107333840598</v>
      </c>
      <c r="AT260" s="40">
        <f>IFERROR(AS260/AR260,0)</f>
        <v>-2.7762624402586696E-2</v>
      </c>
      <c r="AV260" s="6">
        <f>IFERROR(AV48/(AV230*AV784),0)</f>
        <v>35.204614277949226</v>
      </c>
      <c r="AW260" s="6">
        <f>IFERROR(AW48/(AW230*AW784),0)</f>
        <v>34.911002189749361</v>
      </c>
      <c r="AX260" s="127">
        <f>AW260-AV260</f>
        <v>-0.29361208819986473</v>
      </c>
      <c r="AY260" s="40">
        <f>IFERROR(AX260/AW260,0)</f>
        <v>-8.410302477253882E-3</v>
      </c>
      <c r="BA260" s="6">
        <f>IFERROR(BA48/(BA230*BA784),0)</f>
        <v>0</v>
      </c>
      <c r="BB260" s="6">
        <f>IFERROR(BB48/(BB230*BB784),0)</f>
        <v>33.81002642534358</v>
      </c>
      <c r="BC260" s="127">
        <f>BB260-BA260</f>
        <v>33.81002642534358</v>
      </c>
      <c r="BD260" s="40">
        <f>IFERROR(BC260/BB260,0)</f>
        <v>1</v>
      </c>
      <c r="BF260" s="6">
        <f>IFERROR(BF48/(BF230*BF784),0)</f>
        <v>0</v>
      </c>
      <c r="BG260" s="6">
        <f>IFERROR(BG48/(BG230*BG784),0)</f>
        <v>34.94776884560379</v>
      </c>
      <c r="BH260" s="127">
        <f>BG260-BF260</f>
        <v>34.94776884560379</v>
      </c>
      <c r="BI260" s="40">
        <f>IFERROR(BH260/BG260,0)</f>
        <v>1</v>
      </c>
      <c r="BK260" s="6">
        <f>IFERROR(BK48/(BK230*BK784),0)</f>
        <v>0</v>
      </c>
      <c r="BL260" s="6">
        <f>IFERROR(BL48/(BL230*BL784),0)</f>
        <v>34.896489821718241</v>
      </c>
      <c r="BM260" s="127">
        <f>BL260-BK260</f>
        <v>34.896489821718241</v>
      </c>
      <c r="BN260" s="40">
        <f>IFERROR(BM260/BL260,0)</f>
        <v>1</v>
      </c>
      <c r="BP260" s="6">
        <f>IFERROR(BP48/(BP230*BP784),0)</f>
        <v>0</v>
      </c>
      <c r="BQ260" s="6">
        <f>IFERROR(BQ48/(BQ230*BQ784),0)</f>
        <v>33.83262714296491</v>
      </c>
      <c r="BR260" s="127">
        <f>BQ260-BP260</f>
        <v>33.83262714296491</v>
      </c>
      <c r="BS260" s="40">
        <f>IFERROR(BR260/BQ260,0)</f>
        <v>1</v>
      </c>
      <c r="BU260" s="6">
        <f>IFERROR(BU48/(BU230*BU784),0)</f>
        <v>0</v>
      </c>
      <c r="BV260" s="6">
        <f>IFERROR(BV48/(BV230*BV784),0)</f>
        <v>34.878658215459758</v>
      </c>
      <c r="BW260" s="127">
        <f>BV260-BU260</f>
        <v>34.878658215459758</v>
      </c>
      <c r="BX260" s="40">
        <f>IFERROR(BW260/BV260,0)</f>
        <v>1</v>
      </c>
      <c r="BZ260" s="6">
        <f>IFERROR(BZ48/(BZ230*BZ784),0)</f>
        <v>0</v>
      </c>
      <c r="CA260" s="6">
        <f>IFERROR(CA48/(CA230*CA784),0)</f>
        <v>36.103557275311331</v>
      </c>
      <c r="CB260" s="127">
        <f>CA260-BZ260</f>
        <v>36.103557275311331</v>
      </c>
      <c r="CC260" s="40">
        <f>IFERROR(CB260/CA260,0)</f>
        <v>1</v>
      </c>
      <c r="CE260" s="6">
        <f>IFERROR(CE48/(CE230*CE784),0)</f>
        <v>0</v>
      </c>
      <c r="CF260" s="6">
        <f>IFERROR(CF48/(CF230*CF784),0)</f>
        <v>35.622557044970854</v>
      </c>
      <c r="CG260" s="127">
        <f>CF260-CE260</f>
        <v>35.622557044970854</v>
      </c>
      <c r="CH260" s="40">
        <f>IFERROR(CG260/CF260,0)</f>
        <v>1</v>
      </c>
      <c r="CI260" s="181"/>
      <c r="CJ260" s="6">
        <f t="shared" ref="CJ260:CU260" si="662">IFERROR(CJ48/(CJ230*CJ784),0)</f>
        <v>34.726233872225556</v>
      </c>
      <c r="CK260" s="6">
        <f t="shared" si="662"/>
        <v>34.94405370774345</v>
      </c>
      <c r="CL260" s="6">
        <f t="shared" si="662"/>
        <v>35.16974126441221</v>
      </c>
      <c r="CM260" s="6">
        <f t="shared" si="662"/>
        <v>36.00704272044004</v>
      </c>
      <c r="CN260" s="6">
        <f t="shared" si="662"/>
        <v>35.204614277949226</v>
      </c>
      <c r="CO260" s="6">
        <f t="shared" si="662"/>
        <v>0</v>
      </c>
      <c r="CP260" s="6">
        <f t="shared" si="662"/>
        <v>0</v>
      </c>
      <c r="CQ260" s="6">
        <f t="shared" si="662"/>
        <v>0</v>
      </c>
      <c r="CR260" s="6">
        <f t="shared" si="662"/>
        <v>0</v>
      </c>
      <c r="CS260" s="6">
        <f t="shared" si="662"/>
        <v>0</v>
      </c>
      <c r="CT260" s="6">
        <f t="shared" si="662"/>
        <v>0</v>
      </c>
      <c r="CU260" s="6">
        <f t="shared" si="662"/>
        <v>0</v>
      </c>
      <c r="CV260" s="181"/>
      <c r="CW260" s="6">
        <f t="shared" ref="CW260:DH260" si="663">IFERROR(CW48/(CW230*CW784),0)</f>
        <v>32.437385816346563</v>
      </c>
      <c r="CX260" s="6">
        <f t="shared" si="663"/>
        <v>32.336475851246966</v>
      </c>
      <c r="CY260" s="6">
        <f t="shared" si="663"/>
        <v>32.621319935967904</v>
      </c>
      <c r="CZ260" s="6">
        <f t="shared" si="663"/>
        <v>33.422776171717537</v>
      </c>
      <c r="DA260" s="6">
        <f t="shared" si="663"/>
        <v>33.718913868553905</v>
      </c>
      <c r="DB260" s="6">
        <f t="shared" si="663"/>
        <v>32.727965344801042</v>
      </c>
      <c r="DC260" s="6">
        <f t="shared" si="663"/>
        <v>32.315917036971662</v>
      </c>
      <c r="DD260" s="6">
        <f t="shared" si="663"/>
        <v>33.706590644285328</v>
      </c>
      <c r="DE260" s="6">
        <f t="shared" si="663"/>
        <v>33.876581764367472</v>
      </c>
      <c r="DF260" s="6">
        <f t="shared" si="663"/>
        <v>33.879570013836648</v>
      </c>
      <c r="DG260" s="6">
        <f t="shared" si="663"/>
        <v>35.034477417087444</v>
      </c>
      <c r="DH260" s="6">
        <f t="shared" si="663"/>
        <v>32.04784685247914</v>
      </c>
      <c r="DI260" s="181"/>
      <c r="DJ260" s="6">
        <f t="shared" ref="DJ260:DU260" si="664">IFERROR(DJ48/(DJ230*DJ784),0)</f>
        <v>33.552613904268433</v>
      </c>
      <c r="DK260" s="6">
        <f t="shared" si="664"/>
        <v>35.321548189458234</v>
      </c>
      <c r="DL260" s="6">
        <f t="shared" si="664"/>
        <v>33.961391298255627</v>
      </c>
      <c r="DM260" s="6">
        <f t="shared" si="664"/>
        <v>35.034395944657028</v>
      </c>
      <c r="DN260" s="6">
        <f t="shared" si="664"/>
        <v>34.911002189749361</v>
      </c>
      <c r="DO260" s="6">
        <f t="shared" si="664"/>
        <v>34.937027306188362</v>
      </c>
      <c r="DP260" s="6">
        <f t="shared" si="664"/>
        <v>34.94776884560379</v>
      </c>
      <c r="DQ260" s="6">
        <f t="shared" si="664"/>
        <v>34.896489821718241</v>
      </c>
      <c r="DR260" s="6">
        <f t="shared" si="664"/>
        <v>34.960381381063733</v>
      </c>
      <c r="DS260" s="6">
        <f t="shared" si="664"/>
        <v>34.878658215459758</v>
      </c>
      <c r="DT260" s="6">
        <f t="shared" si="664"/>
        <v>37.307009184488372</v>
      </c>
      <c r="DU260" s="6">
        <f t="shared" si="664"/>
        <v>35.622557044970854</v>
      </c>
      <c r="DV260" s="181"/>
      <c r="DW260" s="6">
        <f t="shared" ref="DW260:EH260" si="665">IFERROR(DW48/(DW230*DW784),0)</f>
        <v>30.6739107095615</v>
      </c>
      <c r="DX260" s="6">
        <f t="shared" si="665"/>
        <v>30.77429625379445</v>
      </c>
      <c r="DY260" s="6">
        <f t="shared" si="665"/>
        <v>30.745154011441947</v>
      </c>
      <c r="DZ260" s="6">
        <f t="shared" si="665"/>
        <v>30.782096702697718</v>
      </c>
      <c r="EA260" s="6">
        <f t="shared" si="665"/>
        <v>30.832994611778432</v>
      </c>
      <c r="EB260" s="6">
        <f t="shared" si="665"/>
        <v>30.606807775032948</v>
      </c>
      <c r="EC260" s="6">
        <f t="shared" si="665"/>
        <v>30.672847856058802</v>
      </c>
      <c r="ED260" s="6">
        <f t="shared" si="665"/>
        <v>30.86716394275577</v>
      </c>
      <c r="EE260" s="6">
        <f t="shared" si="665"/>
        <v>30.723405990480405</v>
      </c>
      <c r="EF260" s="6">
        <f t="shared" si="665"/>
        <v>30.8578603914093</v>
      </c>
      <c r="EG260" s="6">
        <f t="shared" si="665"/>
        <v>30.891013561273791</v>
      </c>
      <c r="EH260" s="6">
        <f t="shared" si="665"/>
        <v>30.517742297205871</v>
      </c>
    </row>
    <row r="261" spans="2:138" x14ac:dyDescent="0.25">
      <c r="B261" s="51"/>
      <c r="C261" s="51"/>
      <c r="D261" t="s">
        <v>290</v>
      </c>
      <c r="E261" s="55">
        <f>IFERROR(E50/E48,0)</f>
        <v>0.17192006965110387</v>
      </c>
      <c r="F261" s="55">
        <f>IFERROR(F50/F48,0)</f>
        <v>0.15846868752054316</v>
      </c>
      <c r="H261" s="55">
        <f>F261-E261</f>
        <v>-1.3451382130560713E-2</v>
      </c>
      <c r="I261" s="41"/>
      <c r="J261" s="55">
        <f>IFERROR(J50/J48,0)</f>
        <v>0.18209671186118476</v>
      </c>
      <c r="K261" s="55">
        <f>IFERROR(K50/K48,0)</f>
        <v>0.17992089161366631</v>
      </c>
      <c r="M261" s="55">
        <f>K261-J261</f>
        <v>-2.1758202475184452E-3</v>
      </c>
      <c r="N261" s="41"/>
      <c r="O261" s="55">
        <f>IFERROR(O50/O48,0)</f>
        <v>0.16576350755437949</v>
      </c>
      <c r="Q261" s="55">
        <f>O261-N261</f>
        <v>0.16576350755437949</v>
      </c>
      <c r="R261" s="41"/>
      <c r="S261" s="55">
        <f>IFERROR(S50/S48,0)</f>
        <v>0</v>
      </c>
      <c r="U261" s="55">
        <f>S261-R261</f>
        <v>0</v>
      </c>
      <c r="V261" s="41"/>
      <c r="W261" s="42"/>
      <c r="X261" s="43"/>
      <c r="Y261" s="42"/>
      <c r="Z261" s="44"/>
      <c r="AB261" s="55">
        <f>IFERROR(AB50/AB48,0)</f>
        <v>0.20064625990807672</v>
      </c>
      <c r="AC261" s="55">
        <f>IFERROR(AC50/AC48,0)</f>
        <v>0.20879965819825974</v>
      </c>
      <c r="AE261" s="55">
        <f>AC261-AB261</f>
        <v>8.1533982901830226E-3</v>
      </c>
      <c r="AG261" s="55">
        <f>IFERROR(AG50/AG48,0)</f>
        <v>0.18336740788257169</v>
      </c>
      <c r="AH261" s="55">
        <f>IFERROR(AH50/AH48,0)</f>
        <v>0.17881957019618103</v>
      </c>
      <c r="AJ261" s="55">
        <f>AH261-AG261</f>
        <v>-4.5478376863906655E-3</v>
      </c>
      <c r="AL261" s="55">
        <f>IFERROR(AL50/AL48,0)</f>
        <v>0.17234313063984355</v>
      </c>
      <c r="AM261" s="55">
        <f>IFERROR(AM50/AM48,0)</f>
        <v>0.17197257699184554</v>
      </c>
      <c r="AO261" s="55">
        <f>AM261-AL261</f>
        <v>-3.7055364799801205E-4</v>
      </c>
      <c r="AQ261" s="55">
        <f>IFERROR(AQ50/AQ48,0)</f>
        <v>0.17192006965110387</v>
      </c>
      <c r="AR261" s="55">
        <f>IFERROR(AR50/AR48,0)</f>
        <v>0.16115932826634277</v>
      </c>
      <c r="AT261" s="55">
        <f>AR261-AQ261</f>
        <v>-1.0760741384761102E-2</v>
      </c>
      <c r="AV261" s="55">
        <f>IFERROR(AV50/AV48,0)</f>
        <v>0.18209671186118476</v>
      </c>
      <c r="AW261" s="55">
        <f>IFERROR(AW50/AW48,0)</f>
        <v>0.15719752554199887</v>
      </c>
      <c r="AY261" s="55">
        <f>AW261-AV261</f>
        <v>-2.489918631918589E-2</v>
      </c>
      <c r="BA261" s="55">
        <f>IFERROR(BA50/BA48,0)</f>
        <v>0</v>
      </c>
      <c r="BB261" s="55">
        <f>IFERROR(BB50/BB48,0)</f>
        <v>0.1644552909469327</v>
      </c>
      <c r="BD261" s="55">
        <f>BB261-BA261</f>
        <v>0.1644552909469327</v>
      </c>
      <c r="BF261" s="55">
        <f>IFERROR(BF50/BF48,0)</f>
        <v>0</v>
      </c>
      <c r="BG261" s="55">
        <f>IFERROR(BG50/BG48,0)</f>
        <v>0.16283810084966369</v>
      </c>
      <c r="BI261" s="55">
        <f>BG261-BF261</f>
        <v>0.16283810084966369</v>
      </c>
      <c r="BK261" s="55">
        <f>IFERROR(BK50/BK48,0)</f>
        <v>0</v>
      </c>
      <c r="BL261" s="55">
        <f>IFERROR(BL50/BL48,0)</f>
        <v>0.16106969291832191</v>
      </c>
      <c r="BN261" s="55">
        <f>BL261-BK261</f>
        <v>0.16106969291832191</v>
      </c>
      <c r="BP261" s="55">
        <f>IFERROR(BP50/BP48,0)</f>
        <v>0</v>
      </c>
      <c r="BQ261" s="55">
        <f>IFERROR(BQ50/BQ48,0)</f>
        <v>0.16638415399711656</v>
      </c>
      <c r="BS261" s="55">
        <f>BQ261-BP261</f>
        <v>0.16638415399711656</v>
      </c>
      <c r="BU261" s="55">
        <f>IFERROR(BU50/BU48,0)</f>
        <v>0</v>
      </c>
      <c r="BV261" s="55">
        <f>IFERROR(BV50/BV48,0)</f>
        <v>0.16026689481700496</v>
      </c>
      <c r="BX261" s="55">
        <f>BV261-BU261</f>
        <v>0.16026689481700496</v>
      </c>
      <c r="BZ261" s="55">
        <f>IFERROR(BZ50/BZ48,0)</f>
        <v>0</v>
      </c>
      <c r="CA261" s="55">
        <f>IFERROR(CA50/CA48,0)</f>
        <v>0.15836587436227129</v>
      </c>
      <c r="CC261" s="55">
        <f>CA261-BZ261</f>
        <v>0.15836587436227129</v>
      </c>
      <c r="CE261" s="55">
        <f>IFERROR(CE50/CE48,0)</f>
        <v>0</v>
      </c>
      <c r="CF261" s="55">
        <f>IFERROR(CF50/CF48,0)</f>
        <v>0.15834749060563241</v>
      </c>
      <c r="CH261" s="55">
        <f>CF261-CE261</f>
        <v>0.15834749060563241</v>
      </c>
      <c r="CI261" s="55"/>
      <c r="CJ261" s="55">
        <f t="shared" ref="CJ261:CU261" si="666">IFERROR(CJ50/CJ48,0)</f>
        <v>0.20064625990807672</v>
      </c>
      <c r="CK261" s="55">
        <f t="shared" si="666"/>
        <v>0.18336740788257169</v>
      </c>
      <c r="CL261" s="55">
        <f t="shared" si="666"/>
        <v>0.17234313063984355</v>
      </c>
      <c r="CM261" s="55">
        <f t="shared" si="666"/>
        <v>0.17192006965110387</v>
      </c>
      <c r="CN261" s="55">
        <f t="shared" si="666"/>
        <v>0.18209671186118476</v>
      </c>
      <c r="CO261" s="55">
        <f t="shared" si="666"/>
        <v>0</v>
      </c>
      <c r="CP261" s="55">
        <f t="shared" si="666"/>
        <v>0</v>
      </c>
      <c r="CQ261" s="55">
        <f t="shared" si="666"/>
        <v>0</v>
      </c>
      <c r="CR261" s="55">
        <f t="shared" si="666"/>
        <v>0</v>
      </c>
      <c r="CS261" s="55">
        <f t="shared" si="666"/>
        <v>0</v>
      </c>
      <c r="CT261" s="55">
        <f t="shared" si="666"/>
        <v>0</v>
      </c>
      <c r="CU261" s="55">
        <f t="shared" si="666"/>
        <v>0</v>
      </c>
      <c r="CV261" s="55"/>
      <c r="CW261" s="55">
        <f t="shared" ref="CW261:DH261" si="667">IFERROR(CW50/CW48,0)</f>
        <v>0.18769102402688578</v>
      </c>
      <c r="CX261" s="55">
        <f t="shared" si="667"/>
        <v>0.16477460876582517</v>
      </c>
      <c r="CY261" s="55">
        <f t="shared" si="667"/>
        <v>0.14626424581715439</v>
      </c>
      <c r="CZ261" s="55">
        <f t="shared" si="667"/>
        <v>0.16439473111600703</v>
      </c>
      <c r="DA261" s="55">
        <f t="shared" si="667"/>
        <v>0.13770217693550107</v>
      </c>
      <c r="DB261" s="55">
        <f t="shared" si="667"/>
        <v>0.14702311520058955</v>
      </c>
      <c r="DC261" s="55">
        <f t="shared" si="667"/>
        <v>0.1548702079971816</v>
      </c>
      <c r="DD261" s="55">
        <f t="shared" si="667"/>
        <v>0.14931762868523077</v>
      </c>
      <c r="DE261" s="55">
        <f t="shared" si="667"/>
        <v>0.16786905034499314</v>
      </c>
      <c r="DF261" s="55">
        <f t="shared" si="667"/>
        <v>0.15726847901268734</v>
      </c>
      <c r="DG261" s="55">
        <f t="shared" si="667"/>
        <v>0.14403381675389995</v>
      </c>
      <c r="DH261" s="55">
        <f t="shared" si="667"/>
        <v>0.168633470884126</v>
      </c>
      <c r="DI261" s="82"/>
      <c r="DJ261" s="55">
        <f t="shared" ref="DJ261:DU261" si="668">IFERROR(DJ50/DJ48,0)</f>
        <v>0.20879965819825974</v>
      </c>
      <c r="DK261" s="55">
        <f t="shared" si="668"/>
        <v>0.17881957019618103</v>
      </c>
      <c r="DL261" s="55">
        <f t="shared" si="668"/>
        <v>0.17197257699184554</v>
      </c>
      <c r="DM261" s="55">
        <f t="shared" si="668"/>
        <v>0.16115932826634277</v>
      </c>
      <c r="DN261" s="55">
        <f t="shared" si="668"/>
        <v>0.15719752554199887</v>
      </c>
      <c r="DO261" s="55">
        <f t="shared" si="668"/>
        <v>0.1644552909469327</v>
      </c>
      <c r="DP261" s="55">
        <f t="shared" si="668"/>
        <v>0.16283810084966369</v>
      </c>
      <c r="DQ261" s="55">
        <f t="shared" si="668"/>
        <v>0.16106969291832191</v>
      </c>
      <c r="DR261" s="55">
        <f t="shared" si="668"/>
        <v>0.16638415399711656</v>
      </c>
      <c r="DS261" s="55">
        <f t="shared" si="668"/>
        <v>0.16026689481700496</v>
      </c>
      <c r="DT261" s="55">
        <f t="shared" si="668"/>
        <v>0.15836587436227129</v>
      </c>
      <c r="DU261" s="55">
        <f t="shared" si="668"/>
        <v>0.15834749060563241</v>
      </c>
      <c r="DV261" s="82"/>
      <c r="DW261" s="55">
        <f t="shared" ref="DW261:EH261" si="669">IFERROR(DW50/DW48,0)</f>
        <v>0.1275202279685925</v>
      </c>
      <c r="DX261" s="55">
        <f t="shared" si="669"/>
        <v>0.17643557011403127</v>
      </c>
      <c r="DY261" s="55">
        <f t="shared" si="669"/>
        <v>0.15492978691035303</v>
      </c>
      <c r="DZ261" s="55">
        <f t="shared" si="669"/>
        <v>0.15459531783542393</v>
      </c>
      <c r="EA261" s="55">
        <f t="shared" si="669"/>
        <v>0.14859667759137565</v>
      </c>
      <c r="EB261" s="55">
        <f t="shared" si="669"/>
        <v>0.14342894035002746</v>
      </c>
      <c r="EC261" s="55">
        <f t="shared" si="669"/>
        <v>0.136915490038923</v>
      </c>
      <c r="ED261" s="55">
        <f t="shared" si="669"/>
        <v>0.14376491299350982</v>
      </c>
      <c r="EE261" s="55">
        <f t="shared" si="669"/>
        <v>0.14095929030844684</v>
      </c>
      <c r="EF261" s="55">
        <f t="shared" si="669"/>
        <v>0.14094419221994584</v>
      </c>
      <c r="EG261" s="55">
        <f t="shared" si="669"/>
        <v>0.139676292050217</v>
      </c>
      <c r="EH261" s="55">
        <f t="shared" si="669"/>
        <v>0.13404402146918454</v>
      </c>
    </row>
    <row r="262" spans="2:138" ht="15.75" x14ac:dyDescent="0.25">
      <c r="B262" s="51"/>
      <c r="C262" s="51"/>
      <c r="D262" s="95"/>
      <c r="E262" s="53"/>
      <c r="H262" s="111"/>
      <c r="I262" s="41"/>
      <c r="M262" s="88"/>
      <c r="N262" s="41"/>
      <c r="Q262" s="88"/>
      <c r="R262" s="41"/>
      <c r="U262" s="88"/>
      <c r="V262" s="41"/>
      <c r="AA262" s="95"/>
      <c r="AE262" s="88"/>
      <c r="AJ262" s="88"/>
      <c r="AO262" s="88"/>
      <c r="AT262" s="88"/>
      <c r="AY262" s="88"/>
      <c r="BD262" s="88"/>
      <c r="BI262" s="88"/>
      <c r="BN262" s="88"/>
      <c r="BS262" s="88"/>
      <c r="BX262" s="88"/>
      <c r="CC262" s="88"/>
      <c r="CH262" s="88"/>
    </row>
    <row r="263" spans="2:138" x14ac:dyDescent="0.25">
      <c r="B263" s="51"/>
      <c r="C263" s="51"/>
      <c r="D263" s="137" t="s">
        <v>291</v>
      </c>
      <c r="H263" s="138"/>
      <c r="I263" s="41"/>
      <c r="N263" s="41"/>
      <c r="R263" s="41"/>
      <c r="U263" s="7"/>
      <c r="V263" s="41"/>
      <c r="W263" s="74"/>
      <c r="X263" s="75"/>
      <c r="Y263" s="74"/>
      <c r="Z263" s="76"/>
      <c r="AA263" s="137"/>
      <c r="AE263" s="7"/>
      <c r="AJ263" s="7"/>
      <c r="AO263" s="7"/>
      <c r="AT263" s="7"/>
      <c r="AY263" s="7"/>
      <c r="BD263" s="7"/>
      <c r="BI263" s="7"/>
      <c r="BN263" s="7"/>
      <c r="BS263" s="7"/>
      <c r="BX263" s="7"/>
      <c r="CC263" s="7"/>
      <c r="CH263" s="7"/>
    </row>
    <row r="264" spans="2:138" x14ac:dyDescent="0.25">
      <c r="B264" s="51"/>
      <c r="C264" s="51"/>
      <c r="D264" t="s">
        <v>292</v>
      </c>
      <c r="E264" s="55">
        <f>IFERROR(E48/E$46,0)</f>
        <v>0.19845620223734114</v>
      </c>
      <c r="F264" s="55">
        <f>IFERROR(F48/F$46,0)</f>
        <v>0.22959030052040513</v>
      </c>
      <c r="H264" s="55">
        <f>E264-F264</f>
        <v>-3.1134098283063988E-2</v>
      </c>
      <c r="I264" s="41"/>
      <c r="J264" s="40">
        <f>IFERROR(J48/J$46,0)</f>
        <v>0.2276965794765253</v>
      </c>
      <c r="K264" s="40">
        <f>IFERROR(K48/K$46,0)</f>
        <v>0.2109917896904501</v>
      </c>
      <c r="M264" s="40">
        <f>J264-K264</f>
        <v>1.6704789786075203E-2</v>
      </c>
      <c r="N264" s="41"/>
      <c r="O264" s="40">
        <f>IFERROR(O48/O$46,0)</f>
        <v>0.35176145564069655</v>
      </c>
      <c r="Q264" s="40">
        <f>J264-O264</f>
        <v>-0.12406487616417125</v>
      </c>
      <c r="R264" s="41"/>
      <c r="S264" s="40">
        <f>IFERROR(S48/S$46,0)</f>
        <v>0</v>
      </c>
      <c r="U264" s="40">
        <f>N264-S264</f>
        <v>0</v>
      </c>
      <c r="V264" s="41"/>
      <c r="W264" s="42"/>
      <c r="X264" s="43"/>
      <c r="Y264" s="42"/>
      <c r="Z264" s="44"/>
      <c r="AB264" s="40">
        <f>IFERROR(AB48/AB$46,0)</f>
        <v>0.21671892572766868</v>
      </c>
      <c r="AC264" s="40">
        <f>IFERROR(AC48/AC$46,0)</f>
        <v>0.2163616860570643</v>
      </c>
      <c r="AE264" s="40">
        <f>AB264-AC264</f>
        <v>3.5723967060438677E-4</v>
      </c>
      <c r="AG264" s="40">
        <f>IFERROR(AG48/AG$46,0)</f>
        <v>0.1972026432285526</v>
      </c>
      <c r="AH264" s="40">
        <f>IFERROR(AH48/AH$46,0)</f>
        <v>0.20970079072997405</v>
      </c>
      <c r="AJ264" s="40">
        <f>AG264-AH264</f>
        <v>-1.2498147501421447E-2</v>
      </c>
      <c r="AL264" s="40">
        <f>IFERROR(AL48/AL$46,0)</f>
        <v>0.34712942098596883</v>
      </c>
      <c r="AM264" s="40">
        <f>IFERROR(AM48/AM$46,0)</f>
        <v>0.19354559891361411</v>
      </c>
      <c r="AO264" s="40">
        <f>AL264-AM264</f>
        <v>0.15358382207235471</v>
      </c>
      <c r="AQ264" s="40">
        <f>IFERROR(AQ48/AQ$46,0)</f>
        <v>0.19845620223734114</v>
      </c>
      <c r="AR264" s="40">
        <f>IFERROR(AR48/AR$46,0)</f>
        <v>0.22575716827751285</v>
      </c>
      <c r="AT264" s="40">
        <f>AQ264-AR264</f>
        <v>-2.7300966040171709E-2</v>
      </c>
      <c r="AV264" s="40">
        <f>IFERROR(AV48/AV$46,0)</f>
        <v>0.2276965794765253</v>
      </c>
      <c r="AW264" s="40">
        <f>IFERROR(AW48/AW$46,0)</f>
        <v>0.23817934075135927</v>
      </c>
      <c r="AY264" s="40">
        <f>AV264-AW264</f>
        <v>-1.0482761274833968E-2</v>
      </c>
      <c r="BA264" s="40">
        <f>IFERROR(BA48/BA$46,0)</f>
        <v>0</v>
      </c>
      <c r="BB264" s="40">
        <f>IFERROR(BB48/BB$46,0)</f>
        <v>0.21151458280629912</v>
      </c>
      <c r="BD264" s="40">
        <f>BA264-BB264</f>
        <v>-0.21151458280629912</v>
      </c>
      <c r="BF264" s="40">
        <f>IFERROR(BF48/BF$46,0)</f>
        <v>0</v>
      </c>
      <c r="BG264" s="40">
        <f>IFERROR(BG48/BG$46,0)</f>
        <v>0.20649881386103011</v>
      </c>
      <c r="BI264" s="40">
        <f>BF264-BG264</f>
        <v>-0.20649881386103011</v>
      </c>
      <c r="BK264" s="40">
        <f>IFERROR(BK48/BK$46,0)</f>
        <v>0</v>
      </c>
      <c r="BL264" s="40">
        <f>IFERROR(BL48/BL$46,0)</f>
        <v>0.22769734094902086</v>
      </c>
      <c r="BN264" s="40">
        <f>BK264-BL264</f>
        <v>-0.22769734094902086</v>
      </c>
      <c r="BP264" s="40">
        <f>IFERROR(BP48/BP$46,0)</f>
        <v>0</v>
      </c>
      <c r="BQ264" s="40">
        <f>IFERROR(BQ48/BQ$46,0)</f>
        <v>0.2138872827025079</v>
      </c>
      <c r="BS264" s="40">
        <f>BP264-BQ264</f>
        <v>-0.2138872827025079</v>
      </c>
      <c r="BU264" s="40">
        <f>IFERROR(BU48/BU$46,0)</f>
        <v>0</v>
      </c>
      <c r="BV264" s="40">
        <f>IFERROR(BV48/BV$46,0)</f>
        <v>0.22609401171856111</v>
      </c>
      <c r="BX264" s="40">
        <f>BU264-BV264</f>
        <v>-0.22609401171856111</v>
      </c>
      <c r="BZ264" s="40">
        <f>IFERROR(BZ48/BZ$46,0)</f>
        <v>0</v>
      </c>
      <c r="CA264" s="40">
        <f>IFERROR(CA48/CA$46,0)</f>
        <v>0.24926321417253305</v>
      </c>
      <c r="CC264" s="40">
        <f>BZ264-CA264</f>
        <v>-0.24926321417253305</v>
      </c>
      <c r="CE264" s="40">
        <f>IFERROR(CE48/CE$46,0)</f>
        <v>0</v>
      </c>
      <c r="CF264" s="40">
        <f>IFERROR(CF48/CF$46,0)</f>
        <v>0.22651215320391321</v>
      </c>
      <c r="CH264" s="40">
        <f>CE264-CF264</f>
        <v>-0.22651215320391321</v>
      </c>
      <c r="CI264" s="40"/>
      <c r="CJ264" s="40">
        <f t="shared" ref="CJ264:CU264" si="670">IFERROR(CJ48/CJ$46,0)</f>
        <v>0.21671892572766868</v>
      </c>
      <c r="CK264" s="40">
        <f t="shared" si="670"/>
        <v>0.1972026432285526</v>
      </c>
      <c r="CL264" s="40">
        <f t="shared" si="670"/>
        <v>0.34712942098596883</v>
      </c>
      <c r="CM264" s="40">
        <f t="shared" si="670"/>
        <v>0.19845620223734114</v>
      </c>
      <c r="CN264" s="40">
        <f t="shared" si="670"/>
        <v>0.2276965794765253</v>
      </c>
      <c r="CO264" s="40">
        <f t="shared" si="670"/>
        <v>0</v>
      </c>
      <c r="CP264" s="40">
        <f t="shared" si="670"/>
        <v>0</v>
      </c>
      <c r="CQ264" s="40">
        <f t="shared" si="670"/>
        <v>0</v>
      </c>
      <c r="CR264" s="40">
        <f t="shared" si="670"/>
        <v>0</v>
      </c>
      <c r="CS264" s="40">
        <f t="shared" si="670"/>
        <v>0</v>
      </c>
      <c r="CT264" s="40">
        <f t="shared" si="670"/>
        <v>0</v>
      </c>
      <c r="CU264" s="40">
        <f t="shared" si="670"/>
        <v>0</v>
      </c>
      <c r="CV264" s="40"/>
      <c r="CW264" s="40">
        <f t="shared" ref="CW264:DH264" si="671">IFERROR(CW48/CW$46,0)</f>
        <v>0.40092880550539139</v>
      </c>
      <c r="CX264" s="40">
        <f t="shared" si="671"/>
        <v>0.3274626050781001</v>
      </c>
      <c r="CY264" s="40">
        <f t="shared" si="671"/>
        <v>0.33448650680819536</v>
      </c>
      <c r="CZ264" s="40">
        <f t="shared" si="671"/>
        <v>0.35092608538790604</v>
      </c>
      <c r="DA264" s="40">
        <f t="shared" si="671"/>
        <v>0.31000175677191227</v>
      </c>
      <c r="DB264" s="40">
        <f t="shared" si="671"/>
        <v>4.1172269467581922E-2</v>
      </c>
      <c r="DC264" s="40">
        <f t="shared" si="671"/>
        <v>0.2346102616765168</v>
      </c>
      <c r="DD264" s="40">
        <f t="shared" si="671"/>
        <v>0.23327386168397835</v>
      </c>
      <c r="DE264" s="40">
        <f t="shared" si="671"/>
        <v>0.31922223575973424</v>
      </c>
      <c r="DF264" s="40">
        <f t="shared" si="671"/>
        <v>0.22640452968056252</v>
      </c>
      <c r="DG264" s="40">
        <f t="shared" si="671"/>
        <v>0.22779104501587621</v>
      </c>
      <c r="DH264" s="40">
        <f t="shared" si="671"/>
        <v>0.21910263543850222</v>
      </c>
      <c r="DI264" s="82"/>
      <c r="DJ264" s="40">
        <f t="shared" ref="DJ264:DU264" si="672">IFERROR(DJ48/DJ$46,0)</f>
        <v>0.2163616860570643</v>
      </c>
      <c r="DK264" s="40">
        <f t="shared" si="672"/>
        <v>0.20970079072997405</v>
      </c>
      <c r="DL264" s="40">
        <f t="shared" si="672"/>
        <v>0.19354559891361411</v>
      </c>
      <c r="DM264" s="40">
        <f t="shared" si="672"/>
        <v>0.22575716827751285</v>
      </c>
      <c r="DN264" s="40">
        <f t="shared" si="672"/>
        <v>0.23817934075135927</v>
      </c>
      <c r="DO264" s="40">
        <f t="shared" si="672"/>
        <v>0.21151458280629912</v>
      </c>
      <c r="DP264" s="40">
        <f t="shared" si="672"/>
        <v>0.20649881386103011</v>
      </c>
      <c r="DQ264" s="40">
        <f t="shared" si="672"/>
        <v>0.22769734094902086</v>
      </c>
      <c r="DR264" s="40">
        <f t="shared" si="672"/>
        <v>0.2138872827025079</v>
      </c>
      <c r="DS264" s="40">
        <f t="shared" si="672"/>
        <v>0.22609401171856111</v>
      </c>
      <c r="DT264" s="40">
        <f t="shared" si="672"/>
        <v>0.24926321417253305</v>
      </c>
      <c r="DU264" s="40">
        <f t="shared" si="672"/>
        <v>0.22651215320391321</v>
      </c>
      <c r="DV264" s="82"/>
      <c r="DW264" s="40">
        <f t="shared" ref="DW264:EH264" si="673">IFERROR(DW48/DW$46,0)</f>
        <v>0.34815263532549345</v>
      </c>
      <c r="DX264" s="40">
        <f t="shared" si="673"/>
        <v>0.32335925498945373</v>
      </c>
      <c r="DY264" s="40">
        <f t="shared" si="673"/>
        <v>0.32500246278788658</v>
      </c>
      <c r="DZ264" s="40">
        <f t="shared" si="673"/>
        <v>0.31374986350839285</v>
      </c>
      <c r="EA264" s="40">
        <f t="shared" si="673"/>
        <v>0.32188467112166141</v>
      </c>
      <c r="EB264" s="40">
        <f t="shared" si="673"/>
        <v>0.34256443807945897</v>
      </c>
      <c r="EC264" s="40">
        <f t="shared" si="673"/>
        <v>0.34085217497643344</v>
      </c>
      <c r="ED264" s="40">
        <f t="shared" si="673"/>
        <v>0.33067086593943013</v>
      </c>
      <c r="EE264" s="40">
        <f t="shared" si="673"/>
        <v>0.32493338299692875</v>
      </c>
      <c r="EF264" s="40">
        <f t="shared" si="673"/>
        <v>0.32544781439772036</v>
      </c>
      <c r="EG264" s="40">
        <f t="shared" si="673"/>
        <v>0.32880715530470261</v>
      </c>
      <c r="EH264" s="40">
        <f t="shared" si="673"/>
        <v>0.36049745199421535</v>
      </c>
    </row>
    <row r="265" spans="2:138" x14ac:dyDescent="0.25">
      <c r="B265" s="51"/>
      <c r="C265" s="51"/>
      <c r="D265" t="s">
        <v>293</v>
      </c>
      <c r="E265" s="55">
        <f>IFERROR(E50/E$46,0)</f>
        <v>3.4118604111337249E-2</v>
      </c>
      <c r="F265" s="55">
        <f>IFERROR(F50/F$46,0)</f>
        <v>3.6382873590915681E-2</v>
      </c>
      <c r="H265" s="55">
        <f>E265-F265</f>
        <v>-2.2642694795784318E-3</v>
      </c>
      <c r="I265" s="41"/>
      <c r="J265" s="40">
        <f>IFERROR(J50/J$46,0)</f>
        <v>4.1462798424714183E-2</v>
      </c>
      <c r="K265" s="40">
        <f>IFERROR(K50/K$46,0)</f>
        <v>3.7961830924268948E-2</v>
      </c>
      <c r="M265" s="40">
        <f>J265-K265</f>
        <v>3.5009675004452345E-3</v>
      </c>
      <c r="N265" s="41"/>
      <c r="O265" s="40">
        <f>IFERROR(O50/O$46,0)</f>
        <v>5.8309212709436127E-2</v>
      </c>
      <c r="Q265" s="40">
        <f>J265-O265</f>
        <v>-1.6846414284721944E-2</v>
      </c>
      <c r="R265" s="41"/>
      <c r="S265" s="40">
        <f>IFERROR(S50/S$46,0)</f>
        <v>0</v>
      </c>
      <c r="U265" s="40">
        <f>N265-S265</f>
        <v>0</v>
      </c>
      <c r="V265" s="41"/>
      <c r="W265" s="42"/>
      <c r="X265" s="43"/>
      <c r="Y265" s="42"/>
      <c r="Z265" s="44"/>
      <c r="AB265" s="40">
        <f>IFERROR(AB50/AB$46,0)</f>
        <v>4.3483841898552984E-2</v>
      </c>
      <c r="AC265" s="40">
        <f>IFERROR(AC50/AC$46,0)</f>
        <v>4.5176246095914203E-2</v>
      </c>
      <c r="AE265" s="40">
        <f>AB265-AC265</f>
        <v>-1.6924041973612192E-3</v>
      </c>
      <c r="AG265" s="40">
        <f>IFERROR(AG50/AG$46,0)</f>
        <v>3.6160537516411274E-2</v>
      </c>
      <c r="AH265" s="40">
        <f>IFERROR(AH50/AH$46,0)</f>
        <v>3.7498605268133263E-2</v>
      </c>
      <c r="AJ265" s="40">
        <f>AG265-AH265</f>
        <v>-1.3380677517219886E-3</v>
      </c>
      <c r="AL265" s="40">
        <f>IFERROR(AL50/AL$46,0)</f>
        <v>5.9825371149918073E-2</v>
      </c>
      <c r="AM265" s="40">
        <f>IFERROR(AM50/AM$46,0)</f>
        <v>3.328453541060436E-2</v>
      </c>
      <c r="AO265" s="40">
        <f>AL265-AM265</f>
        <v>2.6540835739313713E-2</v>
      </c>
      <c r="AQ265" s="40">
        <f>IFERROR(AQ50/AQ$46,0)</f>
        <v>3.4118604111337249E-2</v>
      </c>
      <c r="AR265" s="40">
        <f>IFERROR(AR50/AR$46,0)</f>
        <v>3.6382873590915681E-2</v>
      </c>
      <c r="AT265" s="40">
        <f>AQ265-AR265</f>
        <v>-2.2642694795784318E-3</v>
      </c>
      <c r="AV265" s="40">
        <f>IFERROR(AV50/AV$46,0)</f>
        <v>4.1462798424714183E-2</v>
      </c>
      <c r="AW265" s="40">
        <f>IFERROR(AW50/AW$46,0)</f>
        <v>3.7441203001338248E-2</v>
      </c>
      <c r="AY265" s="40">
        <f>AV265-AW265</f>
        <v>4.0215954233759343E-3</v>
      </c>
      <c r="BA265" s="40">
        <f>IFERROR(BA50/BA$46,0)</f>
        <v>0</v>
      </c>
      <c r="BB265" s="40">
        <f>IFERROR(BB50/BB$46,0)</f>
        <v>3.4784692254929014E-2</v>
      </c>
      <c r="BD265" s="40">
        <f>BA265-BB265</f>
        <v>-3.4784692254929014E-2</v>
      </c>
      <c r="BF265" s="40">
        <f>IFERROR(BF50/BF$46,0)</f>
        <v>0</v>
      </c>
      <c r="BG265" s="40">
        <f>IFERROR(BG50/BG$46,0)</f>
        <v>3.3625874676838349E-2</v>
      </c>
      <c r="BI265" s="40">
        <f>BF265-BG265</f>
        <v>-3.3625874676838349E-2</v>
      </c>
      <c r="BK265" s="40">
        <f>IFERROR(BK50/BK$46,0)</f>
        <v>0</v>
      </c>
      <c r="BL265" s="40">
        <f>IFERROR(BL50/BL$46,0)</f>
        <v>3.6675140784977238E-2</v>
      </c>
      <c r="BN265" s="40">
        <f>BK265-BL265</f>
        <v>-3.6675140784977238E-2</v>
      </c>
      <c r="BP265" s="40">
        <f>IFERROR(BP50/BP$46,0)</f>
        <v>0</v>
      </c>
      <c r="BQ265" s="40">
        <f>IFERROR(BQ50/BQ$46,0)</f>
        <v>3.5587454583198883E-2</v>
      </c>
      <c r="BS265" s="40">
        <f>BP265-BQ265</f>
        <v>-3.5587454583198883E-2</v>
      </c>
      <c r="BU265" s="40">
        <f>IFERROR(BU50/BU$46,0)</f>
        <v>0</v>
      </c>
      <c r="BV265" s="40">
        <f>IFERROR(BV50/BV$46,0)</f>
        <v>3.6235385194853316E-2</v>
      </c>
      <c r="BX265" s="40">
        <f>BU265-BV265</f>
        <v>-3.6235385194853316E-2</v>
      </c>
      <c r="BZ265" s="40">
        <f>IFERROR(BZ50/BZ$46,0)</f>
        <v>0</v>
      </c>
      <c r="CA265" s="40">
        <f>IFERROR(CA50/CA$46,0)</f>
        <v>3.9474786858783285E-2</v>
      </c>
      <c r="CC265" s="40">
        <f>BZ265-CA265</f>
        <v>-3.9474786858783285E-2</v>
      </c>
      <c r="CE265" s="40">
        <f>IFERROR(CE50/CE$46,0)</f>
        <v>0</v>
      </c>
      <c r="CF265" s="40">
        <f>IFERROR(CF50/CF$46,0)</f>
        <v>3.5867631051518217E-2</v>
      </c>
      <c r="CH265" s="40">
        <f>CE265-CF265</f>
        <v>-3.5867631051518217E-2</v>
      </c>
      <c r="CI265" s="40"/>
      <c r="CJ265" s="40">
        <f t="shared" ref="CJ265:CU265" si="674">IFERROR(CJ50/CJ$46,0)</f>
        <v>4.3483841898552984E-2</v>
      </c>
      <c r="CK265" s="40">
        <f t="shared" si="674"/>
        <v>3.6160537516411274E-2</v>
      </c>
      <c r="CL265" s="40">
        <f t="shared" si="674"/>
        <v>5.9825371149918073E-2</v>
      </c>
      <c r="CM265" s="40">
        <f t="shared" si="674"/>
        <v>3.4118604111337249E-2</v>
      </c>
      <c r="CN265" s="40">
        <f t="shared" si="674"/>
        <v>4.1462798424714183E-2</v>
      </c>
      <c r="CO265" s="40">
        <f t="shared" si="674"/>
        <v>0</v>
      </c>
      <c r="CP265" s="40">
        <f t="shared" si="674"/>
        <v>0</v>
      </c>
      <c r="CQ265" s="40">
        <f t="shared" si="674"/>
        <v>0</v>
      </c>
      <c r="CR265" s="40">
        <f t="shared" si="674"/>
        <v>0</v>
      </c>
      <c r="CS265" s="40">
        <f t="shared" si="674"/>
        <v>0</v>
      </c>
      <c r="CT265" s="40">
        <f t="shared" si="674"/>
        <v>0</v>
      </c>
      <c r="CU265" s="40">
        <f t="shared" si="674"/>
        <v>0</v>
      </c>
      <c r="CV265" s="40"/>
      <c r="CW265" s="40">
        <f t="shared" ref="CW265:DH265" si="675">IFERROR(CW50/CW$46,0)</f>
        <v>7.5250738067183034E-2</v>
      </c>
      <c r="CX265" s="40">
        <f t="shared" si="675"/>
        <v>5.3957522637181857E-2</v>
      </c>
      <c r="CY265" s="40">
        <f t="shared" si="675"/>
        <v>4.8923416654315169E-2</v>
      </c>
      <c r="CZ265" s="40">
        <f t="shared" si="675"/>
        <v>5.7690399448937738E-2</v>
      </c>
      <c r="DA265" s="40">
        <f t="shared" si="675"/>
        <v>4.2687916761322033E-2</v>
      </c>
      <c r="DB265" s="40">
        <f t="shared" si="675"/>
        <v>6.0532753170020135E-3</v>
      </c>
      <c r="DC265" s="40">
        <f t="shared" si="675"/>
        <v>3.6334140024115356E-2</v>
      </c>
      <c r="DD265" s="40">
        <f t="shared" si="675"/>
        <v>3.4831899860898158E-2</v>
      </c>
      <c r="DE265" s="40">
        <f t="shared" si="675"/>
        <v>5.3587533565992093E-2</v>
      </c>
      <c r="DF265" s="40">
        <f t="shared" si="675"/>
        <v>3.5606296024444893E-2</v>
      </c>
      <c r="DG265" s="40">
        <f t="shared" si="675"/>
        <v>3.2809613635996084E-2</v>
      </c>
      <c r="DH265" s="40">
        <f t="shared" si="675"/>
        <v>3.6948037893853938E-2</v>
      </c>
      <c r="DI265" s="82"/>
      <c r="DJ265" s="40">
        <f t="shared" ref="DJ265:DU265" si="676">IFERROR(DJ50/DJ$46,0)</f>
        <v>4.5176246095914203E-2</v>
      </c>
      <c r="DK265" s="40">
        <f t="shared" si="676"/>
        <v>3.7498605268133263E-2</v>
      </c>
      <c r="DL265" s="40">
        <f t="shared" si="676"/>
        <v>3.328453541060436E-2</v>
      </c>
      <c r="DM265" s="40">
        <f t="shared" si="676"/>
        <v>3.6382873590915681E-2</v>
      </c>
      <c r="DN265" s="40">
        <f t="shared" si="676"/>
        <v>3.7441203001338248E-2</v>
      </c>
      <c r="DO265" s="40">
        <f t="shared" si="676"/>
        <v>3.4784692254929014E-2</v>
      </c>
      <c r="DP265" s="40">
        <f t="shared" si="676"/>
        <v>3.3625874676838349E-2</v>
      </c>
      <c r="DQ265" s="40">
        <f t="shared" si="676"/>
        <v>3.6675140784977238E-2</v>
      </c>
      <c r="DR265" s="40">
        <f t="shared" si="676"/>
        <v>3.5587454583198883E-2</v>
      </c>
      <c r="DS265" s="40">
        <f t="shared" si="676"/>
        <v>3.6235385194853316E-2</v>
      </c>
      <c r="DT265" s="40">
        <f t="shared" si="676"/>
        <v>3.9474786858783285E-2</v>
      </c>
      <c r="DU265" s="40">
        <f t="shared" si="676"/>
        <v>3.5867631051518217E-2</v>
      </c>
      <c r="DV265" s="82"/>
      <c r="DW265" s="40">
        <f t="shared" ref="DW265:EH265" si="677">IFERROR(DW50/DW$46,0)</f>
        <v>4.4396503424573179E-2</v>
      </c>
      <c r="DX265" s="40">
        <f t="shared" si="677"/>
        <v>5.7052074505712674E-2</v>
      </c>
      <c r="DY265" s="40">
        <f t="shared" si="677"/>
        <v>5.0352562305067211E-2</v>
      </c>
      <c r="DZ265" s="40">
        <f t="shared" si="677"/>
        <v>4.8504259869900875E-2</v>
      </c>
      <c r="EA265" s="40">
        <f t="shared" si="677"/>
        <v>4.7830992696271508E-2</v>
      </c>
      <c r="EB265" s="40">
        <f t="shared" si="677"/>
        <v>4.9133654355339403E-2</v>
      </c>
      <c r="EC265" s="40">
        <f t="shared" si="677"/>
        <v>4.6667942567731116E-2</v>
      </c>
      <c r="ED265" s="40">
        <f t="shared" si="677"/>
        <v>4.7538868271270719E-2</v>
      </c>
      <c r="EE265" s="40">
        <f t="shared" si="677"/>
        <v>4.5802379064769826E-2</v>
      </c>
      <c r="EF265" s="40">
        <f t="shared" si="677"/>
        <v>4.586997931003356E-2</v>
      </c>
      <c r="EG265" s="40">
        <f t="shared" si="677"/>
        <v>4.59265642525407E-2</v>
      </c>
      <c r="EH265" s="40">
        <f t="shared" si="677"/>
        <v>4.8322528194698927E-2</v>
      </c>
    </row>
    <row r="266" spans="2:138" x14ac:dyDescent="0.25">
      <c r="B266" s="51"/>
      <c r="C266" s="51"/>
      <c r="D266" t="s">
        <v>294</v>
      </c>
      <c r="E266" s="55">
        <f>IFERROR(E52/E$46,0)</f>
        <v>2.6538930885060617E-2</v>
      </c>
      <c r="F266" s="55">
        <f>IFERROR(F52/F$46,0)</f>
        <v>2.9609606851845931E-2</v>
      </c>
      <c r="H266" s="55">
        <f>E266-F266</f>
        <v>-3.0706759667853134E-3</v>
      </c>
      <c r="I266" s="41"/>
      <c r="J266" s="40">
        <f>IFERROR(J52/J$46,0)</f>
        <v>2.7825655978383081E-2</v>
      </c>
      <c r="K266" s="40">
        <f>IFERROR(K52/K$46,0)</f>
        <v>2.9185917626675859E-2</v>
      </c>
      <c r="M266" s="40">
        <f>J266-K266</f>
        <v>-1.3602616482927786E-3</v>
      </c>
      <c r="N266" s="41"/>
      <c r="O266" s="40">
        <f>IFERROR(O52/O$46,0)</f>
        <v>3.8884552937727176E-2</v>
      </c>
      <c r="Q266" s="40">
        <f>J266-O266</f>
        <v>-1.1058896959344096E-2</v>
      </c>
      <c r="R266" s="41"/>
      <c r="S266" s="40">
        <f>IFERROR(S52/S$46,0)</f>
        <v>0</v>
      </c>
      <c r="U266" s="40">
        <f>N266-S266</f>
        <v>0</v>
      </c>
      <c r="V266" s="41"/>
      <c r="W266" s="42"/>
      <c r="X266" s="43"/>
      <c r="Y266" s="42"/>
      <c r="Z266" s="44"/>
      <c r="AB266" s="40">
        <f>IFERROR(AB52/AB$46,0)</f>
        <v>2.2227935069628814E-2</v>
      </c>
      <c r="AC266" s="40">
        <f>IFERROR(AC52/AC$46,0)</f>
        <v>3.0039954552252245E-2</v>
      </c>
      <c r="AE266" s="40">
        <f>AB266-AC266</f>
        <v>-7.8120194826234307E-3</v>
      </c>
      <c r="AG266" s="40">
        <f>IFERROR(AG52/AG$46,0)</f>
        <v>2.6010333798759944E-2</v>
      </c>
      <c r="AH266" s="40">
        <f>IFERROR(AH52/AH$46,0)</f>
        <v>2.9760090942423902E-2</v>
      </c>
      <c r="AJ266" s="40">
        <f>AG266-AH266</f>
        <v>-3.7497571436639586E-3</v>
      </c>
      <c r="AL266" s="40">
        <f>IFERROR(AL52/AL$46,0)</f>
        <v>4.2071773167924827E-2</v>
      </c>
      <c r="AM266" s="40">
        <f>IFERROR(AM52/AM$46,0)</f>
        <v>2.7492229067735938E-2</v>
      </c>
      <c r="AO266" s="40">
        <f>AL266-AM266</f>
        <v>1.4579544100188888E-2</v>
      </c>
      <c r="AQ266" s="40">
        <f>IFERROR(AQ52/AQ$46,0)</f>
        <v>2.6538930885060617E-2</v>
      </c>
      <c r="AR266" s="40">
        <f>IFERROR(AR52/AR$46,0)</f>
        <v>2.9609606851845931E-2</v>
      </c>
      <c r="AT266" s="40">
        <f>AQ266-AR266</f>
        <v>-3.0706759667853134E-3</v>
      </c>
      <c r="AV266" s="40">
        <f>IFERROR(AV52/AV$46,0)</f>
        <v>2.7825655978383081E-2</v>
      </c>
      <c r="AW266" s="40">
        <f>IFERROR(AW52/AW$46,0)</f>
        <v>2.9580841110396883E-2</v>
      </c>
      <c r="AY266" s="40">
        <f>AV266-AW266</f>
        <v>-1.7551851320138021E-3</v>
      </c>
      <c r="BA266" s="40">
        <f>IFERROR(BA52/BA$46,0)</f>
        <v>0</v>
      </c>
      <c r="BB266" s="40">
        <f>IFERROR(BB52/BB$46,0)</f>
        <v>2.8539911760574837E-2</v>
      </c>
      <c r="BD266" s="40">
        <f>BA266-BB266</f>
        <v>-2.8539911760574837E-2</v>
      </c>
      <c r="BF266" s="40">
        <f>IFERROR(BF52/BF$46,0)</f>
        <v>0</v>
      </c>
      <c r="BG266" s="40">
        <f>IFERROR(BG52/BG$46,0)</f>
        <v>2.739717277201683E-2</v>
      </c>
      <c r="BI266" s="40">
        <f>BF266-BG266</f>
        <v>-2.739717277201683E-2</v>
      </c>
      <c r="BK266" s="40">
        <f>IFERROR(BK52/BK$46,0)</f>
        <v>0</v>
      </c>
      <c r="BL266" s="40">
        <f>IFERROR(BL52/BL$46,0)</f>
        <v>2.9324978234396729E-2</v>
      </c>
      <c r="BN266" s="40">
        <f>BK266-BL266</f>
        <v>-2.9324978234396729E-2</v>
      </c>
      <c r="BP266" s="40">
        <f>IFERROR(BP52/BP$46,0)</f>
        <v>0</v>
      </c>
      <c r="BQ266" s="40">
        <f>IFERROR(BQ52/BQ$46,0)</f>
        <v>2.9499757860361697E-2</v>
      </c>
      <c r="BS266" s="40">
        <f>BP266-BQ266</f>
        <v>-2.9499757860361697E-2</v>
      </c>
      <c r="BU266" s="40">
        <f>IFERROR(BU52/BU$46,0)</f>
        <v>0</v>
      </c>
      <c r="BV266" s="40">
        <f>IFERROR(BV52/BV$46,0)</f>
        <v>2.8894607731099139E-2</v>
      </c>
      <c r="BX266" s="40">
        <f>BU266-BV266</f>
        <v>-2.8894607731099139E-2</v>
      </c>
      <c r="BZ266" s="40">
        <f>IFERROR(BZ52/BZ$46,0)</f>
        <v>0</v>
      </c>
      <c r="CA266" s="40">
        <f>IFERROR(CA52/CA$46,0)</f>
        <v>3.0691447438181252E-2</v>
      </c>
      <c r="CC266" s="40">
        <f>BZ266-CA266</f>
        <v>-3.0691447438181252E-2</v>
      </c>
      <c r="CE266" s="40">
        <f>IFERROR(CE52/CE$46,0)</f>
        <v>0</v>
      </c>
      <c r="CF266" s="40">
        <f>IFERROR(CF52/CF$46,0)</f>
        <v>2.8625805185266667E-2</v>
      </c>
      <c r="CH266" s="40">
        <f>CE266-CF266</f>
        <v>-2.8625805185266667E-2</v>
      </c>
      <c r="CI266" s="40"/>
      <c r="CJ266" s="40">
        <f t="shared" ref="CJ266:CU267" si="678">IFERROR(CJ52/CJ$46,0)</f>
        <v>2.2227935069628814E-2</v>
      </c>
      <c r="CK266" s="40">
        <f t="shared" si="678"/>
        <v>2.6010333798759944E-2</v>
      </c>
      <c r="CL266" s="40">
        <f t="shared" si="678"/>
        <v>4.2071773167924827E-2</v>
      </c>
      <c r="CM266" s="40">
        <f t="shared" si="678"/>
        <v>2.6538930885060617E-2</v>
      </c>
      <c r="CN266" s="40">
        <f t="shared" si="678"/>
        <v>2.7825655978383081E-2</v>
      </c>
      <c r="CO266" s="40">
        <f t="shared" si="678"/>
        <v>0</v>
      </c>
      <c r="CP266" s="40">
        <f t="shared" si="678"/>
        <v>0</v>
      </c>
      <c r="CQ266" s="40">
        <f t="shared" si="678"/>
        <v>0</v>
      </c>
      <c r="CR266" s="40">
        <f t="shared" si="678"/>
        <v>0</v>
      </c>
      <c r="CS266" s="40">
        <f t="shared" si="678"/>
        <v>0</v>
      </c>
      <c r="CT266" s="40">
        <f t="shared" si="678"/>
        <v>0</v>
      </c>
      <c r="CU266" s="40">
        <f t="shared" si="678"/>
        <v>0</v>
      </c>
      <c r="CV266" s="40"/>
      <c r="CW266" s="40">
        <f t="shared" ref="CW266:DH267" si="679">IFERROR(CW52/CW$46,0)</f>
        <v>4.1467264281687816E-2</v>
      </c>
      <c r="CX266" s="40">
        <f t="shared" si="679"/>
        <v>3.7511570077196126E-2</v>
      </c>
      <c r="CY266" s="40">
        <f t="shared" si="679"/>
        <v>3.5354899767225584E-2</v>
      </c>
      <c r="CZ266" s="40">
        <f t="shared" si="679"/>
        <v>4.1697078619029167E-2</v>
      </c>
      <c r="DA266" s="40">
        <f t="shared" si="679"/>
        <v>3.5669419089877322E-2</v>
      </c>
      <c r="DB266" s="40">
        <f t="shared" si="679"/>
        <v>5.2078475203656445E-3</v>
      </c>
      <c r="DC266" s="40">
        <f t="shared" si="679"/>
        <v>2.9641564412381038E-2</v>
      </c>
      <c r="DD266" s="40">
        <f t="shared" si="679"/>
        <v>3.0689772567138014E-2</v>
      </c>
      <c r="DE266" s="40">
        <f t="shared" si="679"/>
        <v>4.2295976914313027E-2</v>
      </c>
      <c r="DF266" s="40">
        <f t="shared" si="679"/>
        <v>2.1894273409832091E-2</v>
      </c>
      <c r="DG266" s="40">
        <f t="shared" si="679"/>
        <v>2.8462789184467745E-2</v>
      </c>
      <c r="DH266" s="40">
        <f t="shared" si="679"/>
        <v>2.16094958772752E-2</v>
      </c>
      <c r="DI266" s="82"/>
      <c r="DJ266" s="40">
        <f t="shared" ref="DJ266:DU267" si="680">IFERROR(DJ52/DJ$46,0)</f>
        <v>3.0039954552252245E-2</v>
      </c>
      <c r="DK266" s="40">
        <f t="shared" si="680"/>
        <v>2.9760090942423902E-2</v>
      </c>
      <c r="DL266" s="40">
        <f t="shared" si="680"/>
        <v>2.7492229067735938E-2</v>
      </c>
      <c r="DM266" s="40">
        <f t="shared" si="680"/>
        <v>2.9609606851845931E-2</v>
      </c>
      <c r="DN266" s="40">
        <f t="shared" si="680"/>
        <v>2.9580841110396883E-2</v>
      </c>
      <c r="DO266" s="40">
        <f t="shared" si="680"/>
        <v>2.8539911760574837E-2</v>
      </c>
      <c r="DP266" s="40">
        <f t="shared" si="680"/>
        <v>2.739717277201683E-2</v>
      </c>
      <c r="DQ266" s="40">
        <f t="shared" si="680"/>
        <v>2.9324978234396729E-2</v>
      </c>
      <c r="DR266" s="40">
        <f t="shared" si="680"/>
        <v>2.9499757860361697E-2</v>
      </c>
      <c r="DS266" s="40">
        <f t="shared" si="680"/>
        <v>2.8894607731099139E-2</v>
      </c>
      <c r="DT266" s="40">
        <f t="shared" si="680"/>
        <v>3.0691447438181252E-2</v>
      </c>
      <c r="DU266" s="40">
        <f t="shared" si="680"/>
        <v>2.8625805185266667E-2</v>
      </c>
      <c r="DV266" s="82"/>
      <c r="DW266" s="40">
        <f t="shared" ref="DW266:EH267" si="681">IFERROR(DW52/DW$46,0)</f>
        <v>4.097267052416944E-2</v>
      </c>
      <c r="DX266" s="40">
        <f t="shared" si="681"/>
        <v>4.2135604452656593E-2</v>
      </c>
      <c r="DY266" s="40">
        <f t="shared" si="681"/>
        <v>3.7798434541222184E-2</v>
      </c>
      <c r="DZ266" s="40">
        <f t="shared" si="681"/>
        <v>3.6747950395837579E-2</v>
      </c>
      <c r="EA266" s="40">
        <f t="shared" si="681"/>
        <v>3.6772308183861735E-2</v>
      </c>
      <c r="EB266" s="40">
        <f t="shared" si="681"/>
        <v>3.9063612243082725E-2</v>
      </c>
      <c r="EC266" s="40">
        <f t="shared" si="681"/>
        <v>3.7458496931104444E-2</v>
      </c>
      <c r="ED266" s="40">
        <f t="shared" si="681"/>
        <v>3.7430684991044683E-2</v>
      </c>
      <c r="EE266" s="40">
        <f t="shared" si="681"/>
        <v>3.7189063333881937E-2</v>
      </c>
      <c r="EF266" s="40">
        <f t="shared" si="681"/>
        <v>3.6785462120380585E-2</v>
      </c>
      <c r="EG266" s="40">
        <f t="shared" si="681"/>
        <v>3.8563046086711711E-2</v>
      </c>
      <c r="EH266" s="40">
        <f t="shared" si="681"/>
        <v>3.8631911245010087E-2</v>
      </c>
    </row>
    <row r="267" spans="2:138" x14ac:dyDescent="0.25">
      <c r="B267" s="51"/>
      <c r="C267" s="51"/>
      <c r="D267" t="s">
        <v>295</v>
      </c>
      <c r="E267" s="55">
        <f>IFERROR(E53/E$46,0)</f>
        <v>1.6737424219176327E-2</v>
      </c>
      <c r="F267" s="55">
        <f>IFERROR(F53/F$46,0)</f>
        <v>1.2596681260411302E-2</v>
      </c>
      <c r="H267" s="55">
        <f>E267-F267</f>
        <v>4.140742958765025E-3</v>
      </c>
      <c r="I267" s="41"/>
      <c r="J267" s="40">
        <f>IFERROR(J53/J$46,0)</f>
        <v>1.9764136346634702E-2</v>
      </c>
      <c r="K267" s="40">
        <f>IFERROR(K53/K$46,0)</f>
        <v>1.2203009703304502E-2</v>
      </c>
      <c r="M267" s="40">
        <f>J267-K267</f>
        <v>7.5611266433301995E-3</v>
      </c>
      <c r="N267" s="41"/>
      <c r="O267" s="40">
        <f>IFERROR(O53/O$46,0)</f>
        <v>2.0170463954325875E-2</v>
      </c>
      <c r="Q267" s="40">
        <f>J267-O267</f>
        <v>-4.0632760769117315E-4</v>
      </c>
      <c r="R267" s="41"/>
      <c r="S267" s="40">
        <f>IFERROR(S53/S$46,0)</f>
        <v>0</v>
      </c>
      <c r="U267" s="40">
        <f>N267-S267</f>
        <v>0</v>
      </c>
      <c r="V267" s="41"/>
      <c r="W267" s="42"/>
      <c r="X267" s="43"/>
      <c r="Y267" s="42"/>
      <c r="Z267" s="44"/>
      <c r="AB267" s="40">
        <f>IFERROR(AB53/AB$46,0)</f>
        <v>1.8939557180575221E-2</v>
      </c>
      <c r="AC267" s="40">
        <f>IFERROR(AC53/AC$46,0)</f>
        <v>1.279891507310222E-2</v>
      </c>
      <c r="AE267" s="40">
        <f>AB267-AC267</f>
        <v>6.140642107473001E-3</v>
      </c>
      <c r="AG267" s="40">
        <f>IFERROR(AG53/AG$46,0)</f>
        <v>1.699730857693077E-2</v>
      </c>
      <c r="AH267" s="40">
        <f>IFERROR(AH53/AH$46,0)</f>
        <v>1.1854261835126665E-2</v>
      </c>
      <c r="AJ267" s="40">
        <f>AG267-AH267</f>
        <v>5.1430467418041043E-3</v>
      </c>
      <c r="AL267" s="40">
        <f>IFERROR(AL53/AL$46,0)</f>
        <v>3.0969055257172442E-2</v>
      </c>
      <c r="AM267" s="40">
        <f>IFERROR(AM53/AM$46,0)</f>
        <v>1.1611643660456727E-2</v>
      </c>
      <c r="AO267" s="40">
        <f>AL267-AM267</f>
        <v>1.9357411596715716E-2</v>
      </c>
      <c r="AQ267" s="40">
        <f>IFERROR(AQ53/AQ$46,0)</f>
        <v>1.6737424219176327E-2</v>
      </c>
      <c r="AR267" s="40">
        <f>IFERROR(AR53/AR$46,0)</f>
        <v>1.2596681260411302E-2</v>
      </c>
      <c r="AT267" s="40">
        <f>AQ267-AR267</f>
        <v>4.140742958765025E-3</v>
      </c>
      <c r="AV267" s="40">
        <f>IFERROR(AV53/AV$46,0)</f>
        <v>1.9764136346634702E-2</v>
      </c>
      <c r="AW267" s="40">
        <f>IFERROR(AW53/AW$46,0)</f>
        <v>1.2610630807716251E-2</v>
      </c>
      <c r="AY267" s="40">
        <f>AV267-AW267</f>
        <v>7.1535055389184508E-3</v>
      </c>
      <c r="BA267" s="40">
        <f>IFERROR(BA53/BA$46,0)</f>
        <v>0</v>
      </c>
      <c r="BB267" s="40">
        <f>IFERROR(BB53/BB$46,0)</f>
        <v>1.1909909316172114E-2</v>
      </c>
      <c r="BD267" s="40">
        <f>BA267-BB267</f>
        <v>-1.1909909316172114E-2</v>
      </c>
      <c r="BF267" s="40">
        <f>IFERROR(BF53/BF$46,0)</f>
        <v>0</v>
      </c>
      <c r="BG267" s="40">
        <f>IFERROR(BG53/BG$46,0)</f>
        <v>1.1475766416116119E-2</v>
      </c>
      <c r="BI267" s="40">
        <f>BF267-BG267</f>
        <v>-1.1475766416116119E-2</v>
      </c>
      <c r="BK267" s="40">
        <f>IFERROR(BK53/BK$46,0)</f>
        <v>0</v>
      </c>
      <c r="BL267" s="40">
        <f>IFERROR(BL53/BL$46,0)</f>
        <v>1.2125371924156551E-2</v>
      </c>
      <c r="BN267" s="40">
        <f>BK267-BL267</f>
        <v>-1.2125371924156551E-2</v>
      </c>
      <c r="BP267" s="40">
        <f>IFERROR(BP53/BP$46,0)</f>
        <v>0</v>
      </c>
      <c r="BQ267" s="40">
        <f>IFERROR(BQ53/BQ$46,0)</f>
        <v>1.2182070894703753E-2</v>
      </c>
      <c r="BS267" s="40">
        <f>BP267-BQ267</f>
        <v>-1.2182070894703753E-2</v>
      </c>
      <c r="BU267" s="40">
        <f>IFERROR(BU53/BU$46,0)</f>
        <v>0</v>
      </c>
      <c r="BV267" s="40">
        <f>IFERROR(BV53/BV$46,0)</f>
        <v>1.2434290782653915E-2</v>
      </c>
      <c r="BX267" s="40">
        <f>BU267-BV267</f>
        <v>-1.2434290782653915E-2</v>
      </c>
      <c r="BZ267" s="40">
        <f>IFERROR(BZ53/BZ$46,0)</f>
        <v>0</v>
      </c>
      <c r="CA267" s="40">
        <f>IFERROR(CA53/CA$46,0)</f>
        <v>1.2816477447319612E-2</v>
      </c>
      <c r="CC267" s="40">
        <f>BZ267-CA267</f>
        <v>-1.2816477447319612E-2</v>
      </c>
      <c r="CE267" s="40">
        <f>IFERROR(CE53/CE$46,0)</f>
        <v>0</v>
      </c>
      <c r="CF267" s="40">
        <f>IFERROR(CF53/CF$46,0)</f>
        <v>1.2221496799296438E-2</v>
      </c>
      <c r="CH267" s="40">
        <f>CE267-CF267</f>
        <v>-1.2221496799296438E-2</v>
      </c>
      <c r="CI267" s="40"/>
      <c r="CJ267" s="40">
        <f t="shared" si="678"/>
        <v>1.8939557180575221E-2</v>
      </c>
      <c r="CK267" s="40">
        <f t="shared" si="678"/>
        <v>1.699730857693077E-2</v>
      </c>
      <c r="CL267" s="40">
        <f t="shared" si="678"/>
        <v>3.0969055257172442E-2</v>
      </c>
      <c r="CM267" s="40">
        <f t="shared" si="678"/>
        <v>1.6737424219176327E-2</v>
      </c>
      <c r="CN267" s="40">
        <f t="shared" si="678"/>
        <v>1.9764136346634702E-2</v>
      </c>
      <c r="CO267" s="40">
        <f t="shared" si="678"/>
        <v>0</v>
      </c>
      <c r="CP267" s="40">
        <f t="shared" si="678"/>
        <v>0</v>
      </c>
      <c r="CQ267" s="40">
        <f t="shared" si="678"/>
        <v>0</v>
      </c>
      <c r="CR267" s="40">
        <f t="shared" si="678"/>
        <v>0</v>
      </c>
      <c r="CS267" s="40">
        <f t="shared" si="678"/>
        <v>0</v>
      </c>
      <c r="CT267" s="40">
        <f t="shared" si="678"/>
        <v>0</v>
      </c>
      <c r="CU267" s="40">
        <f t="shared" si="678"/>
        <v>0</v>
      </c>
      <c r="CV267" s="40"/>
      <c r="CW267" s="40">
        <f t="shared" si="679"/>
        <v>2.4013057021136527E-2</v>
      </c>
      <c r="CX267" s="40">
        <f t="shared" si="679"/>
        <v>1.7211987740116789E-2</v>
      </c>
      <c r="CY267" s="40">
        <f t="shared" si="679"/>
        <v>2.1642450471207851E-2</v>
      </c>
      <c r="CZ267" s="40">
        <f t="shared" si="679"/>
        <v>1.8173014865994798E-2</v>
      </c>
      <c r="DA267" s="40">
        <f t="shared" si="679"/>
        <v>1.7290366626523865E-2</v>
      </c>
      <c r="DB267" s="40">
        <f t="shared" si="679"/>
        <v>3.1233540622562688E-3</v>
      </c>
      <c r="DC267" s="40">
        <f t="shared" si="679"/>
        <v>2.2577623702090332E-2</v>
      </c>
      <c r="DD267" s="40">
        <f t="shared" si="679"/>
        <v>1.5554753548266603E-2</v>
      </c>
      <c r="DE267" s="40">
        <f t="shared" si="679"/>
        <v>1.8246674157622565E-2</v>
      </c>
      <c r="DF267" s="40">
        <f t="shared" si="679"/>
        <v>1.486355966450977E-2</v>
      </c>
      <c r="DG267" s="40">
        <f t="shared" si="679"/>
        <v>2.2365561807715879E-2</v>
      </c>
      <c r="DH267" s="40">
        <f t="shared" si="679"/>
        <v>2.2525315215869399E-2</v>
      </c>
      <c r="DI267" s="82"/>
      <c r="DJ267" s="40">
        <f t="shared" si="680"/>
        <v>1.279891507310222E-2</v>
      </c>
      <c r="DK267" s="40">
        <f t="shared" si="680"/>
        <v>1.1854261835126665E-2</v>
      </c>
      <c r="DL267" s="40">
        <f t="shared" si="680"/>
        <v>1.1611643660456727E-2</v>
      </c>
      <c r="DM267" s="40">
        <f t="shared" si="680"/>
        <v>1.2596681260411302E-2</v>
      </c>
      <c r="DN267" s="40">
        <f t="shared" si="680"/>
        <v>1.2610630807716251E-2</v>
      </c>
      <c r="DO267" s="40">
        <f t="shared" si="680"/>
        <v>1.1909909316172114E-2</v>
      </c>
      <c r="DP267" s="40">
        <f t="shared" si="680"/>
        <v>1.1475766416116119E-2</v>
      </c>
      <c r="DQ267" s="40">
        <f t="shared" si="680"/>
        <v>1.2125371924156551E-2</v>
      </c>
      <c r="DR267" s="40">
        <f t="shared" si="680"/>
        <v>1.2182070894703753E-2</v>
      </c>
      <c r="DS267" s="40">
        <f t="shared" si="680"/>
        <v>1.2434290782653915E-2</v>
      </c>
      <c r="DT267" s="40">
        <f t="shared" si="680"/>
        <v>1.2816477447319612E-2</v>
      </c>
      <c r="DU267" s="40">
        <f t="shared" si="680"/>
        <v>1.2221496799296438E-2</v>
      </c>
      <c r="DV267" s="82"/>
      <c r="DW267" s="40">
        <f t="shared" si="681"/>
        <v>3.8892832141358608E-2</v>
      </c>
      <c r="DX267" s="40">
        <f t="shared" si="681"/>
        <v>3.9312991234730178E-2</v>
      </c>
      <c r="DY267" s="40">
        <f t="shared" si="681"/>
        <v>3.6297417701507177E-2</v>
      </c>
      <c r="DZ267" s="40">
        <f t="shared" si="681"/>
        <v>3.4790476599662085E-2</v>
      </c>
      <c r="EA267" s="40">
        <f t="shared" si="681"/>
        <v>3.539143205342881E-2</v>
      </c>
      <c r="EB267" s="40">
        <f t="shared" si="681"/>
        <v>3.667593099296558E-2</v>
      </c>
      <c r="EC267" s="40">
        <f t="shared" si="681"/>
        <v>3.6084386701686608E-2</v>
      </c>
      <c r="ED267" s="40">
        <f t="shared" si="681"/>
        <v>3.6051203827786218E-2</v>
      </c>
      <c r="EE267" s="40">
        <f t="shared" si="681"/>
        <v>3.4752286604818924E-2</v>
      </c>
      <c r="EF267" s="40">
        <f t="shared" si="681"/>
        <v>3.5327151052115507E-2</v>
      </c>
      <c r="EG267" s="40">
        <f t="shared" si="681"/>
        <v>3.7030877950618997E-2</v>
      </c>
      <c r="EH267" s="40">
        <f t="shared" si="681"/>
        <v>3.7255440352332407E-2</v>
      </c>
    </row>
    <row r="268" spans="2:138" x14ac:dyDescent="0.25">
      <c r="B268" s="51"/>
      <c r="C268" s="51"/>
      <c r="D268" t="s">
        <v>296</v>
      </c>
      <c r="E268" s="55">
        <f>IFERROR(E55/E$46,0)</f>
        <v>1.471918179689502E-2</v>
      </c>
      <c r="F268" s="55">
        <f>IFERROR(F55/F$46,0)</f>
        <v>1.8515416078729346E-2</v>
      </c>
      <c r="H268" s="55">
        <f>E268-F268</f>
        <v>-3.7962342818343257E-3</v>
      </c>
      <c r="I268" s="41"/>
      <c r="J268" s="40">
        <f>IFERROR(J55/J$46,0)</f>
        <v>1.4877521396851574E-2</v>
      </c>
      <c r="K268" s="40">
        <f>IFERROR(K55/K$46,0)</f>
        <v>1.7902433577427955E-2</v>
      </c>
      <c r="M268" s="40">
        <f>J268-K268</f>
        <v>-3.0249121805763814E-3</v>
      </c>
      <c r="N268" s="41"/>
      <c r="O268" s="40">
        <f>IFERROR(O55/O$46,0)</f>
        <v>2.1187737568893313E-2</v>
      </c>
      <c r="Q268" s="40">
        <f>J268-O268</f>
        <v>-6.3102161720417389E-3</v>
      </c>
      <c r="R268" s="41"/>
      <c r="S268" s="40">
        <f>IFERROR(S55/S$46,0)</f>
        <v>0</v>
      </c>
      <c r="U268" s="40">
        <f>N268-S268</f>
        <v>0</v>
      </c>
      <c r="V268" s="41"/>
      <c r="W268" s="42"/>
      <c r="X268" s="43"/>
      <c r="Y268" s="42"/>
      <c r="Z268" s="44"/>
      <c r="AB268" s="40">
        <f>IFERROR(AB55/AB$46,0)</f>
        <v>1.2379279907784644E-2</v>
      </c>
      <c r="AC268" s="40">
        <f>IFERROR(AC55/AC$46,0)</f>
        <v>1.8477991780621424E-2</v>
      </c>
      <c r="AE268" s="40">
        <f>AB268-AC268</f>
        <v>-6.09871187283678E-3</v>
      </c>
      <c r="AG268" s="40">
        <f>IFERROR(AG55/AG$46,0)</f>
        <v>1.34975214100992E-2</v>
      </c>
      <c r="AH268" s="40">
        <f>IFERROR(AH55/AH$46,0)</f>
        <v>1.7430271886617745E-2</v>
      </c>
      <c r="AJ268" s="40">
        <f>AG268-AH268</f>
        <v>-3.9327504765185456E-3</v>
      </c>
      <c r="AL268" s="40">
        <f>IFERROR(AL55/AL$46,0)</f>
        <v>2.1482911627697571E-2</v>
      </c>
      <c r="AM268" s="40">
        <f>IFERROR(AM55/AM$46,0)</f>
        <v>1.7237872025203296E-2</v>
      </c>
      <c r="AO268" s="40">
        <f>AL268-AM268</f>
        <v>4.2450396024942758E-3</v>
      </c>
      <c r="AQ268" s="40">
        <f>IFERROR(AQ55/AQ$46,0)</f>
        <v>1.471918179689502E-2</v>
      </c>
      <c r="AR268" s="40">
        <f>IFERROR(AR55/AR$46,0)</f>
        <v>1.8515416078729346E-2</v>
      </c>
      <c r="AT268" s="40">
        <f>AQ268-AR268</f>
        <v>-3.7962342818343257E-3</v>
      </c>
      <c r="AV268" s="40">
        <f>IFERROR(AV55/AV$46,0)</f>
        <v>1.4877521396851574E-2</v>
      </c>
      <c r="AW268" s="40">
        <f>IFERROR(AW55/AW$46,0)</f>
        <v>1.8682200948618489E-2</v>
      </c>
      <c r="AY268" s="40">
        <f>AV268-AW268</f>
        <v>-3.8046795517669152E-3</v>
      </c>
      <c r="BA268" s="40">
        <f>IFERROR(BA55/BA$46,0)</f>
        <v>0</v>
      </c>
      <c r="BB268" s="40">
        <f>IFERROR(BB55/BB$46,0)</f>
        <v>1.7788801279307771E-2</v>
      </c>
      <c r="BD268" s="40">
        <f>BA268-BB268</f>
        <v>-1.7788801279307771E-2</v>
      </c>
      <c r="BF268" s="40">
        <f>IFERROR(BF55/BF$46,0)</f>
        <v>0</v>
      </c>
      <c r="BG268" s="40">
        <f>IFERROR(BG55/BG$46,0)</f>
        <v>1.7234000935501339E-2</v>
      </c>
      <c r="BI268" s="40">
        <f>BF268-BG268</f>
        <v>-1.7234000935501339E-2</v>
      </c>
      <c r="BK268" s="40">
        <f>IFERROR(BK55/BK$46,0)</f>
        <v>0</v>
      </c>
      <c r="BL268" s="40">
        <f>IFERROR(BL55/BL$46,0)</f>
        <v>1.7975169710891147E-2</v>
      </c>
      <c r="BN268" s="40">
        <f>BK268-BL268</f>
        <v>-1.7975169710891147E-2</v>
      </c>
      <c r="BP268" s="40">
        <f>IFERROR(BP55/BP$46,0)</f>
        <v>0</v>
      </c>
      <c r="BQ268" s="40">
        <f>IFERROR(BQ55/BQ$46,0)</f>
        <v>1.8153670610527004E-2</v>
      </c>
      <c r="BS268" s="40">
        <f>BP268-BQ268</f>
        <v>-1.8153670610527004E-2</v>
      </c>
      <c r="BU268" s="40">
        <f>IFERROR(BU55/BU$46,0)</f>
        <v>0</v>
      </c>
      <c r="BV268" s="40">
        <f>IFERROR(BV55/BV$46,0)</f>
        <v>1.8453033708911954E-2</v>
      </c>
      <c r="BX268" s="40">
        <f>BU268-BV268</f>
        <v>-1.8453033708911954E-2</v>
      </c>
      <c r="BZ268" s="40">
        <f>IFERROR(BZ55/BZ$46,0)</f>
        <v>0</v>
      </c>
      <c r="CA268" s="40">
        <f>IFERROR(CA55/CA$46,0)</f>
        <v>1.8781393888340565E-2</v>
      </c>
      <c r="CC268" s="40">
        <f>BZ268-CA268</f>
        <v>-1.8781393888340565E-2</v>
      </c>
      <c r="CE268" s="40">
        <f>IFERROR(CE55/CE$46,0)</f>
        <v>0</v>
      </c>
      <c r="CF268" s="40">
        <f>IFERROR(CF55/CF$46,0)</f>
        <v>1.7856367245172124E-2</v>
      </c>
      <c r="CH268" s="40">
        <f>CE268-CF268</f>
        <v>-1.7856367245172124E-2</v>
      </c>
      <c r="CI268" s="40"/>
      <c r="CJ268" s="40">
        <f t="shared" ref="CJ268:CU268" si="682">IFERROR(CJ55/CJ$46,0)</f>
        <v>1.2379279907784644E-2</v>
      </c>
      <c r="CK268" s="40">
        <f t="shared" si="682"/>
        <v>1.34975214100992E-2</v>
      </c>
      <c r="CL268" s="40">
        <f t="shared" si="682"/>
        <v>2.1482911627697571E-2</v>
      </c>
      <c r="CM268" s="40">
        <f t="shared" si="682"/>
        <v>1.471918179689502E-2</v>
      </c>
      <c r="CN268" s="40">
        <f t="shared" si="682"/>
        <v>1.4877521396851574E-2</v>
      </c>
      <c r="CO268" s="40">
        <f t="shared" si="682"/>
        <v>0</v>
      </c>
      <c r="CP268" s="40">
        <f t="shared" si="682"/>
        <v>0</v>
      </c>
      <c r="CQ268" s="40">
        <f t="shared" si="682"/>
        <v>0</v>
      </c>
      <c r="CR268" s="40">
        <f t="shared" si="682"/>
        <v>0</v>
      </c>
      <c r="CS268" s="40">
        <f t="shared" si="682"/>
        <v>0</v>
      </c>
      <c r="CT268" s="40">
        <f t="shared" si="682"/>
        <v>0</v>
      </c>
      <c r="CU268" s="40">
        <f t="shared" si="682"/>
        <v>0</v>
      </c>
      <c r="CV268" s="40"/>
      <c r="CW268" s="40">
        <f t="shared" ref="CW268:DH268" si="683">IFERROR(CW55/CW$46,0)</f>
        <v>2.0529756249030185E-2</v>
      </c>
      <c r="CX268" s="40">
        <f t="shared" si="683"/>
        <v>2.2462794179386975E-2</v>
      </c>
      <c r="CY268" s="40">
        <f t="shared" si="683"/>
        <v>1.7041824260556414E-2</v>
      </c>
      <c r="CZ268" s="40">
        <f t="shared" si="683"/>
        <v>2.4876290496406831E-2</v>
      </c>
      <c r="DA268" s="40">
        <f t="shared" si="683"/>
        <v>2.1497742169603686E-2</v>
      </c>
      <c r="DB268" s="40">
        <f t="shared" si="683"/>
        <v>2.7042568609562949E-3</v>
      </c>
      <c r="DC268" s="40">
        <f t="shared" si="683"/>
        <v>1.5168744931669682E-2</v>
      </c>
      <c r="DD268" s="40">
        <f t="shared" si="683"/>
        <v>1.6555564906943435E-2</v>
      </c>
      <c r="DE268" s="40">
        <f t="shared" si="683"/>
        <v>2.3726474993635258E-2</v>
      </c>
      <c r="DF268" s="40">
        <f t="shared" si="683"/>
        <v>1.0506689078916902E-2</v>
      </c>
      <c r="DG268" s="40">
        <f t="shared" si="683"/>
        <v>1.313293347579594E-2</v>
      </c>
      <c r="DH268" s="40">
        <f t="shared" si="683"/>
        <v>1.0291447647338805E-2</v>
      </c>
      <c r="DI268" s="82"/>
      <c r="DJ268" s="40">
        <f t="shared" ref="DJ268:DU268" si="684">IFERROR(DJ55/DJ$46,0)</f>
        <v>1.8477991780621424E-2</v>
      </c>
      <c r="DK268" s="40">
        <f t="shared" si="684"/>
        <v>1.7430271886617745E-2</v>
      </c>
      <c r="DL268" s="40">
        <f t="shared" si="684"/>
        <v>1.7237872025203296E-2</v>
      </c>
      <c r="DM268" s="40">
        <f t="shared" si="684"/>
        <v>1.8515416078729346E-2</v>
      </c>
      <c r="DN268" s="40">
        <f t="shared" si="684"/>
        <v>1.8682200948618489E-2</v>
      </c>
      <c r="DO268" s="40">
        <f t="shared" si="684"/>
        <v>1.7788801279307771E-2</v>
      </c>
      <c r="DP268" s="40">
        <f t="shared" si="684"/>
        <v>1.7234000935501339E-2</v>
      </c>
      <c r="DQ268" s="40">
        <f t="shared" si="684"/>
        <v>1.7975169710891147E-2</v>
      </c>
      <c r="DR268" s="40">
        <f t="shared" si="684"/>
        <v>1.8153670610527004E-2</v>
      </c>
      <c r="DS268" s="40">
        <f t="shared" si="684"/>
        <v>1.8453033708911954E-2</v>
      </c>
      <c r="DT268" s="40">
        <f t="shared" si="684"/>
        <v>1.8781393888340565E-2</v>
      </c>
      <c r="DU268" s="40">
        <f t="shared" si="684"/>
        <v>1.7856367245172124E-2</v>
      </c>
      <c r="DV268" s="82"/>
      <c r="DW268" s="40">
        <f t="shared" ref="DW268:EH268" si="685">IFERROR(DW55/DW$46,0)</f>
        <v>2.5154811176214889E-2</v>
      </c>
      <c r="DX268" s="40">
        <f t="shared" si="685"/>
        <v>2.5615576249143603E-2</v>
      </c>
      <c r="DY268" s="40">
        <f t="shared" si="685"/>
        <v>2.4415302609164594E-2</v>
      </c>
      <c r="DZ268" s="40">
        <f t="shared" si="685"/>
        <v>2.4438679529916497E-2</v>
      </c>
      <c r="EA268" s="40">
        <f t="shared" si="685"/>
        <v>2.4750242070366336E-2</v>
      </c>
      <c r="EB268" s="40">
        <f t="shared" si="685"/>
        <v>2.4808419426203373E-2</v>
      </c>
      <c r="EC268" s="40">
        <f t="shared" si="685"/>
        <v>2.4478705292254238E-2</v>
      </c>
      <c r="ED268" s="40">
        <f t="shared" si="685"/>
        <v>2.4465142682123991E-2</v>
      </c>
      <c r="EE268" s="40">
        <f t="shared" si="685"/>
        <v>2.4833412820828186E-2</v>
      </c>
      <c r="EF268" s="40">
        <f t="shared" si="685"/>
        <v>2.3962155888368964E-2</v>
      </c>
      <c r="EG268" s="40">
        <f t="shared" si="685"/>
        <v>2.4252163918692546E-2</v>
      </c>
      <c r="EH268" s="40">
        <f t="shared" si="685"/>
        <v>2.4524088706108976E-2</v>
      </c>
    </row>
    <row r="269" spans="2:138" ht="15.75" x14ac:dyDescent="0.25">
      <c r="B269" s="51"/>
      <c r="C269" s="51"/>
      <c r="D269" s="95"/>
      <c r="H269" s="111"/>
      <c r="I269" s="41"/>
      <c r="M269" s="88"/>
      <c r="N269" s="41"/>
      <c r="Q269" s="88"/>
      <c r="R269" s="41"/>
      <c r="U269" s="88"/>
      <c r="V269" s="41"/>
      <c r="AA269" s="136"/>
      <c r="AE269" s="88"/>
      <c r="AJ269" s="88"/>
      <c r="AO269" s="88"/>
      <c r="AT269" s="88"/>
      <c r="AY269" s="88"/>
      <c r="BD269" s="88"/>
      <c r="BI269" s="88"/>
      <c r="BN269" s="88"/>
      <c r="BS269" s="88"/>
      <c r="BX269" s="88"/>
      <c r="CC269" s="88"/>
      <c r="CH269" s="88"/>
    </row>
    <row r="270" spans="2:138" x14ac:dyDescent="0.25">
      <c r="B270" s="51"/>
      <c r="C270" s="51"/>
      <c r="D270" s="137" t="s">
        <v>297</v>
      </c>
      <c r="H270" s="138"/>
      <c r="I270" s="41"/>
      <c r="N270" s="41"/>
      <c r="R270" s="41"/>
      <c r="U270" s="7"/>
      <c r="V270" s="41"/>
      <c r="W270" s="74"/>
      <c r="X270" s="75"/>
      <c r="Y270" s="74"/>
      <c r="Z270" s="76"/>
      <c r="AA270" s="137"/>
      <c r="AE270" s="7"/>
      <c r="AJ270" s="7"/>
      <c r="AO270" s="7"/>
      <c r="AT270" s="7"/>
      <c r="AY270" s="7"/>
      <c r="BD270" s="7"/>
      <c r="BI270" s="7"/>
      <c r="BN270" s="7"/>
      <c r="BS270" s="7"/>
      <c r="BX270" s="7"/>
      <c r="CC270" s="7"/>
      <c r="CH270" s="7"/>
    </row>
    <row r="271" spans="2:138" x14ac:dyDescent="0.25">
      <c r="B271" s="51"/>
      <c r="C271" s="51"/>
      <c r="D271" t="s">
        <v>298</v>
      </c>
      <c r="E271" s="125">
        <f t="shared" ref="E271:F278" si="686">IFERROR(E48/E$6,0)</f>
        <v>459.19901369863015</v>
      </c>
      <c r="F271" s="125">
        <f t="shared" si="686"/>
        <v>458.47386557311444</v>
      </c>
      <c r="G271" s="125">
        <f t="shared" ref="G271:G290" si="687">F271-E271</f>
        <v>-0.72514812551571595</v>
      </c>
      <c r="H271" s="55">
        <f>IFERROR(G271/F271,0)</f>
        <v>-1.5816564039244545E-3</v>
      </c>
      <c r="I271" s="41"/>
      <c r="J271" s="127">
        <f t="shared" ref="J271:K278" si="688">IFERROR(J48/J$6,0)</f>
        <v>453.02685898670774</v>
      </c>
      <c r="K271" s="127">
        <f t="shared" si="688"/>
        <v>436.58429321061391</v>
      </c>
      <c r="L271" s="127">
        <f t="shared" ref="L271:L290" si="689">K271-J271</f>
        <v>-16.442565776093829</v>
      </c>
      <c r="M271" s="40">
        <f>IFERROR(L271/K271,0)</f>
        <v>-3.766183537015548E-2</v>
      </c>
      <c r="N271" s="41"/>
      <c r="O271" s="127">
        <f t="shared" ref="O271:O278" si="690">IFERROR(O48/O$6,0)</f>
        <v>394.3158537703415</v>
      </c>
      <c r="P271" s="127">
        <f>O271-J271</f>
        <v>-58.711005216366232</v>
      </c>
      <c r="Q271" s="40">
        <f>IFERROR(P271/O271,0)</f>
        <v>-0.14889334186030687</v>
      </c>
      <c r="R271" s="41"/>
      <c r="S271" s="127">
        <f t="shared" ref="S271:S278" si="691">IFERROR(S48/S$6,0)</f>
        <v>0</v>
      </c>
      <c r="T271" s="127">
        <f t="shared" ref="T271:T290" si="692">S271-E271</f>
        <v>-459.19901369863015</v>
      </c>
      <c r="U271" s="40">
        <f>IFERROR(T271/S271,0)</f>
        <v>0</v>
      </c>
      <c r="V271" s="41"/>
      <c r="W271" s="42"/>
      <c r="X271" s="43"/>
      <c r="Y271" s="42"/>
      <c r="Z271" s="44"/>
      <c r="AB271" s="127">
        <f t="shared" ref="AB271:AC278" si="693">IFERROR(AB48/AB$6,0)</f>
        <v>478.65324769169018</v>
      </c>
      <c r="AC271" s="127">
        <f t="shared" si="693"/>
        <v>437.42797578997028</v>
      </c>
      <c r="AD271" s="127">
        <f t="shared" ref="AD271:AD290" si="694">AC271-AB271</f>
        <v>-41.225271901719907</v>
      </c>
      <c r="AE271" s="40">
        <f t="shared" ref="AE271:AE290" si="695">IFERROR(AD271/AC271,0)</f>
        <v>-9.4244708119706769E-2</v>
      </c>
      <c r="AG271" s="127">
        <f t="shared" ref="AG271:AH278" si="696">IFERROR(AG48/AG$6,0)</f>
        <v>453.33200316706251</v>
      </c>
      <c r="AH271" s="127">
        <f t="shared" si="696"/>
        <v>445.73644565374576</v>
      </c>
      <c r="AI271" s="127">
        <f t="shared" ref="AI271:AI290" si="697">AH271-AG271</f>
        <v>-7.5955575133167486</v>
      </c>
      <c r="AJ271" s="40">
        <f t="shared" ref="AJ271:AJ290" si="698">IFERROR(AI271/AH271,0)</f>
        <v>-1.7040467718937847E-2</v>
      </c>
      <c r="AL271" s="127">
        <f t="shared" ref="AL271:AM278" si="699">IFERROR(AL48/AL$6,0)</f>
        <v>424.42330604982209</v>
      </c>
      <c r="AM271" s="127">
        <f t="shared" si="699"/>
        <v>413.25556000041814</v>
      </c>
      <c r="AN271" s="127">
        <f t="shared" ref="AN271:AN289" si="700">AL271-AM271</f>
        <v>11.167746049403945</v>
      </c>
      <c r="AO271" s="40">
        <f t="shared" ref="AO271:AO289" si="701">IFERROR((AL271/AM271)-1,0)</f>
        <v>2.7023825279913094E-2</v>
      </c>
      <c r="AQ271" s="127">
        <f t="shared" ref="AQ271:AR278" si="702">IFERROR(AQ48/AQ$6,0)</f>
        <v>459.19901369863015</v>
      </c>
      <c r="AR271" s="127">
        <f t="shared" si="702"/>
        <v>450.81940041205002</v>
      </c>
      <c r="AS271" s="127">
        <f t="shared" ref="AS271:AS289" si="703">AQ271-AR271</f>
        <v>8.3796132865801383</v>
      </c>
      <c r="AT271" s="40">
        <f t="shared" ref="AT271:AT289" si="704">IFERROR((AQ271/AR271)-1,0)</f>
        <v>1.8587517038799017E-2</v>
      </c>
      <c r="AV271" s="127">
        <f t="shared" ref="AV271:AW278" si="705">IFERROR(AV48/AV$6,0)</f>
        <v>453.02685898670774</v>
      </c>
      <c r="AW271" s="127">
        <f t="shared" si="705"/>
        <v>469.43357017000926</v>
      </c>
      <c r="AX271" s="127">
        <f t="shared" ref="AX271:AX289" si="706">AV271-AW271</f>
        <v>-16.406711183301525</v>
      </c>
      <c r="AY271" s="40">
        <f t="shared" ref="AY271:AY289" si="707">IFERROR((AV271/AW271)-1,0)</f>
        <v>-3.4950016841274634E-2</v>
      </c>
      <c r="BA271" s="127">
        <f t="shared" ref="BA271:BB278" si="708">IFERROR(BA48/BA$6,0)</f>
        <v>0</v>
      </c>
      <c r="BB271" s="127">
        <f t="shared" si="708"/>
        <v>436.4575070792115</v>
      </c>
      <c r="BC271" s="127">
        <f t="shared" ref="BC271:BC289" si="709">BA271-BB271</f>
        <v>-436.4575070792115</v>
      </c>
      <c r="BD271" s="40">
        <f t="shared" ref="BD271:BD289" si="710">IFERROR((BA271/BB271)-1,0)</f>
        <v>-1</v>
      </c>
      <c r="BF271" s="127">
        <f t="shared" ref="BF271:BG278" si="711">IFERROR(BF48/BF$6,0)</f>
        <v>0</v>
      </c>
      <c r="BG271" s="127">
        <f t="shared" si="711"/>
        <v>438.70855260373435</v>
      </c>
      <c r="BH271" s="127">
        <f t="shared" ref="BH271:BH289" si="712">BF271-BG271</f>
        <v>-438.70855260373435</v>
      </c>
      <c r="BI271" s="40">
        <f t="shared" ref="BI271:BI289" si="713">IFERROR((BF271/BG271)-1,0)</f>
        <v>-1</v>
      </c>
      <c r="BK271" s="127">
        <f t="shared" ref="BK271:BL278" si="714">IFERROR(BK48/BK$6,0)</f>
        <v>0</v>
      </c>
      <c r="BL271" s="127">
        <f t="shared" si="714"/>
        <v>466.91006436252621</v>
      </c>
      <c r="BM271" s="127">
        <f t="shared" ref="BM271:BM289" si="715">BK271-BL271</f>
        <v>-466.91006436252621</v>
      </c>
      <c r="BN271" s="40">
        <f t="shared" ref="BN271:BN289" si="716">IFERROR((BK271/BL271)-1,0)</f>
        <v>-1</v>
      </c>
      <c r="BP271" s="127">
        <f t="shared" ref="BP271:BQ278" si="717">IFERROR(BP48/BP$6,0)</f>
        <v>0</v>
      </c>
      <c r="BQ271" s="127">
        <f t="shared" si="717"/>
        <v>432.92526269740512</v>
      </c>
      <c r="BR271" s="127">
        <f t="shared" ref="BR271:BR289" si="718">BP271-BQ271</f>
        <v>-432.92526269740512</v>
      </c>
      <c r="BS271" s="40">
        <f t="shared" ref="BS271:BS289" si="719">IFERROR((BP271/BQ271)-1,0)</f>
        <v>-1</v>
      </c>
      <c r="BU271" s="127">
        <f t="shared" ref="BU271:BV278" si="720">IFERROR(BU48/BU$6,0)</f>
        <v>0</v>
      </c>
      <c r="BV271" s="127">
        <f t="shared" si="720"/>
        <v>450.60141505028992</v>
      </c>
      <c r="BW271" s="127">
        <f t="shared" ref="BW271:BW289" si="721">BU271-BV271</f>
        <v>-450.60141505028992</v>
      </c>
      <c r="BX271" s="40">
        <f t="shared" ref="BX271:BX289" si="722">IFERROR((BU271/BV271)-1,0)</f>
        <v>-1</v>
      </c>
      <c r="BZ271" s="127">
        <f t="shared" ref="BZ271:CA278" si="723">IFERROR(BZ48/BZ$6,0)</f>
        <v>0</v>
      </c>
      <c r="CA271" s="127">
        <f t="shared" si="723"/>
        <v>491.97094956087881</v>
      </c>
      <c r="CB271" s="127">
        <f t="shared" ref="CB271:CB289" si="724">BZ271-CA271</f>
        <v>-491.97094956087881</v>
      </c>
      <c r="CC271" s="40">
        <f t="shared" ref="CC271:CC289" si="725">IFERROR((BZ271/CA271)-1,0)</f>
        <v>-1</v>
      </c>
      <c r="CE271" s="127">
        <f t="shared" ref="CE271:CF278" si="726">IFERROR(CE48/CE$6,0)</f>
        <v>0</v>
      </c>
      <c r="CF271" s="127">
        <f t="shared" si="726"/>
        <v>470.43239429305982</v>
      </c>
      <c r="CG271" s="127">
        <f t="shared" ref="CG271:CG289" si="727">CE271-CF271</f>
        <v>-470.43239429305982</v>
      </c>
      <c r="CH271" s="40">
        <f t="shared" ref="CH271:CH289" si="728">IFERROR((CE271/CF271)-1,0)</f>
        <v>-1</v>
      </c>
      <c r="CI271" s="8"/>
      <c r="CJ271" s="127">
        <f t="shared" ref="CJ271:CU278" si="729">IFERROR(CJ48/CJ$6,0)</f>
        <v>478.65324769169018</v>
      </c>
      <c r="CK271" s="127">
        <f t="shared" si="729"/>
        <v>453.33200316706251</v>
      </c>
      <c r="CL271" s="127">
        <f t="shared" si="729"/>
        <v>424.42330604982209</v>
      </c>
      <c r="CM271" s="127">
        <f t="shared" si="729"/>
        <v>459.19901369863015</v>
      </c>
      <c r="CN271" s="127">
        <f t="shared" si="729"/>
        <v>453.02685898670774</v>
      </c>
      <c r="CO271" s="127">
        <f t="shared" si="729"/>
        <v>0</v>
      </c>
      <c r="CP271" s="127">
        <f t="shared" si="729"/>
        <v>0</v>
      </c>
      <c r="CQ271" s="127">
        <f t="shared" si="729"/>
        <v>0</v>
      </c>
      <c r="CR271" s="127">
        <f t="shared" si="729"/>
        <v>0</v>
      </c>
      <c r="CS271" s="127">
        <f t="shared" si="729"/>
        <v>0</v>
      </c>
      <c r="CT271" s="127">
        <f t="shared" si="729"/>
        <v>0</v>
      </c>
      <c r="CU271" s="127">
        <f t="shared" si="729"/>
        <v>0</v>
      </c>
      <c r="CV271" s="8"/>
      <c r="CW271" s="127">
        <f t="shared" ref="CW271:DH278" si="730">IFERROR(CW48/CW$6,0)</f>
        <v>420.48116874799877</v>
      </c>
      <c r="CX271" s="127">
        <f t="shared" si="730"/>
        <v>395.26947609692212</v>
      </c>
      <c r="CY271" s="127">
        <f t="shared" si="730"/>
        <v>375.52019017882492</v>
      </c>
      <c r="CZ271" s="127">
        <f t="shared" si="730"/>
        <v>388.88371496016521</v>
      </c>
      <c r="DA271" s="127">
        <f t="shared" si="730"/>
        <v>409.64495477093669</v>
      </c>
      <c r="DB271" s="127">
        <f t="shared" si="730"/>
        <v>427.215157693533</v>
      </c>
      <c r="DC271" s="127">
        <f t="shared" si="730"/>
        <v>442.44496528925623</v>
      </c>
      <c r="DD271" s="127">
        <f t="shared" si="730"/>
        <v>470.07432951606944</v>
      </c>
      <c r="DE271" s="127">
        <f t="shared" si="730"/>
        <v>450.45962773722624</v>
      </c>
      <c r="DF271" s="127">
        <f t="shared" si="730"/>
        <v>423.05818275506704</v>
      </c>
      <c r="DG271" s="127">
        <f t="shared" si="730"/>
        <v>436.08321361058597</v>
      </c>
      <c r="DH271" s="127">
        <f t="shared" si="730"/>
        <v>513.19707360861764</v>
      </c>
      <c r="DI271" s="178"/>
      <c r="DJ271" s="127">
        <f t="shared" ref="DJ271:DU278" si="731">IFERROR(DJ48/DJ$6,0)</f>
        <v>437.42797578997028</v>
      </c>
      <c r="DK271" s="127">
        <f t="shared" si="731"/>
        <v>445.73644565374576</v>
      </c>
      <c r="DL271" s="127">
        <f t="shared" si="731"/>
        <v>413.25556000041814</v>
      </c>
      <c r="DM271" s="127">
        <f t="shared" si="731"/>
        <v>450.81940041205002</v>
      </c>
      <c r="DN271" s="127">
        <f t="shared" si="731"/>
        <v>469.43357017000926</v>
      </c>
      <c r="DO271" s="127">
        <f t="shared" si="731"/>
        <v>436.4575070792115</v>
      </c>
      <c r="DP271" s="127">
        <f t="shared" si="731"/>
        <v>438.70855260373435</v>
      </c>
      <c r="DQ271" s="127">
        <f t="shared" si="731"/>
        <v>466.91006436252621</v>
      </c>
      <c r="DR271" s="127">
        <f t="shared" si="731"/>
        <v>432.92526269740512</v>
      </c>
      <c r="DS271" s="127">
        <f t="shared" si="731"/>
        <v>450.60141505028992</v>
      </c>
      <c r="DT271" s="127">
        <f t="shared" si="731"/>
        <v>491.97094956087881</v>
      </c>
      <c r="DU271" s="127">
        <f t="shared" si="731"/>
        <v>470.43239429305982</v>
      </c>
      <c r="DV271" s="178"/>
      <c r="DW271" s="127">
        <f t="shared" ref="DW271:EH278" si="732">IFERROR(DW48/DW$6,0)</f>
        <v>390.02978727813166</v>
      </c>
      <c r="DX271" s="127">
        <f t="shared" si="732"/>
        <v>365.78591457908209</v>
      </c>
      <c r="DY271" s="127">
        <f t="shared" si="732"/>
        <v>366.13761928009325</v>
      </c>
      <c r="DZ271" s="127">
        <f t="shared" si="732"/>
        <v>366.221632678866</v>
      </c>
      <c r="EA271" s="127">
        <f t="shared" si="732"/>
        <v>364.83580861043833</v>
      </c>
      <c r="EB271" s="127">
        <f t="shared" si="732"/>
        <v>385.12729005921614</v>
      </c>
      <c r="EC271" s="127">
        <f t="shared" si="732"/>
        <v>380.12001276813908</v>
      </c>
      <c r="ED271" s="127">
        <f t="shared" si="732"/>
        <v>368.30184239553381</v>
      </c>
      <c r="EE271" s="127">
        <f t="shared" si="732"/>
        <v>365.51924820600635</v>
      </c>
      <c r="EF271" s="127">
        <f t="shared" si="732"/>
        <v>371.36937350077818</v>
      </c>
      <c r="EG271" s="127">
        <f t="shared" si="732"/>
        <v>380.82465790775217</v>
      </c>
      <c r="EH271" s="127">
        <f t="shared" si="732"/>
        <v>409.07383839260507</v>
      </c>
    </row>
    <row r="272" spans="2:138" x14ac:dyDescent="0.25">
      <c r="B272" s="51"/>
      <c r="C272" s="51"/>
      <c r="D272" t="s">
        <v>299</v>
      </c>
      <c r="E272" s="125">
        <f t="shared" si="686"/>
        <v>5.5610802348336597</v>
      </c>
      <c r="F272" s="125">
        <f t="shared" si="686"/>
        <v>7.6544651610644259</v>
      </c>
      <c r="G272" s="125">
        <f t="shared" si="687"/>
        <v>2.0933849262307662</v>
      </c>
      <c r="H272" s="55">
        <f t="shared" ref="H272:H290" si="733">IFERROR(G272/F272,0)</f>
        <v>0.27348546007878899</v>
      </c>
      <c r="I272" s="41"/>
      <c r="J272" s="127">
        <f t="shared" si="688"/>
        <v>11.007677711423618</v>
      </c>
      <c r="K272" s="127">
        <f t="shared" si="688"/>
        <v>7.8686772248717718</v>
      </c>
      <c r="L272" s="127">
        <f t="shared" si="689"/>
        <v>-3.1390004865518462</v>
      </c>
      <c r="M272" s="40">
        <f t="shared" ref="M272:M290" si="734">IFERROR(L272/K272,0)</f>
        <v>-0.39892352892934929</v>
      </c>
      <c r="N272" s="41"/>
      <c r="O272" s="127">
        <f t="shared" si="690"/>
        <v>10.611996332798535</v>
      </c>
      <c r="P272" s="127">
        <f t="shared" ref="P272:P290" si="735">O272-J272</f>
        <v>-0.39568137862508301</v>
      </c>
      <c r="Q272" s="40">
        <f t="shared" ref="Q272:Q290" si="736">IFERROR(P272/O272,0)</f>
        <v>-3.7286234014437904E-2</v>
      </c>
      <c r="R272" s="41"/>
      <c r="S272" s="127">
        <f t="shared" si="691"/>
        <v>0</v>
      </c>
      <c r="T272" s="127">
        <f t="shared" si="692"/>
        <v>-5.5610802348336597</v>
      </c>
      <c r="U272" s="40">
        <f t="shared" ref="U272:U290" si="737">IFERROR(T272/S272,0)</f>
        <v>0</v>
      </c>
      <c r="V272" s="41"/>
      <c r="W272" s="42"/>
      <c r="X272" s="43"/>
      <c r="Y272" s="42"/>
      <c r="Z272" s="44"/>
      <c r="AB272" s="127">
        <f t="shared" si="693"/>
        <v>6.0817623444399835</v>
      </c>
      <c r="AC272" s="127">
        <f t="shared" si="693"/>
        <v>7.9178386454183265</v>
      </c>
      <c r="AD272" s="127">
        <f t="shared" si="694"/>
        <v>1.836076300978343</v>
      </c>
      <c r="AE272" s="40">
        <f t="shared" si="695"/>
        <v>0.23189109846798814</v>
      </c>
      <c r="AG272" s="127">
        <f t="shared" si="696"/>
        <v>24.672549485352334</v>
      </c>
      <c r="AH272" s="127">
        <f t="shared" si="696"/>
        <v>8.3312318978658535</v>
      </c>
      <c r="AI272" s="127">
        <f t="shared" si="697"/>
        <v>-16.341317587486479</v>
      </c>
      <c r="AJ272" s="40">
        <f t="shared" si="698"/>
        <v>-1.9614527344596548</v>
      </c>
      <c r="AL272" s="127">
        <f t="shared" si="699"/>
        <v>8.0429252669039144</v>
      </c>
      <c r="AM272" s="127">
        <f t="shared" si="699"/>
        <v>7.6118219011142063</v>
      </c>
      <c r="AN272" s="127">
        <f t="shared" si="700"/>
        <v>0.43110336578970809</v>
      </c>
      <c r="AO272" s="40">
        <f t="shared" si="701"/>
        <v>5.6636028980999065E-2</v>
      </c>
      <c r="AQ272" s="127">
        <f t="shared" si="702"/>
        <v>5.5610802348336597</v>
      </c>
      <c r="AR272" s="127">
        <f t="shared" si="702"/>
        <v>7.6544651610644259</v>
      </c>
      <c r="AS272" s="127">
        <f t="shared" si="703"/>
        <v>-2.0933849262307662</v>
      </c>
      <c r="AT272" s="40">
        <f t="shared" si="704"/>
        <v>-0.27348546007878904</v>
      </c>
      <c r="AV272" s="127">
        <f t="shared" si="705"/>
        <v>11.007677711423618</v>
      </c>
      <c r="AW272" s="127">
        <f t="shared" si="705"/>
        <v>7.5409287685408763</v>
      </c>
      <c r="AX272" s="127">
        <f t="shared" si="706"/>
        <v>3.4667489428827416</v>
      </c>
      <c r="AY272" s="40">
        <f t="shared" si="707"/>
        <v>0.45972439858406666</v>
      </c>
      <c r="BA272" s="127">
        <f t="shared" si="708"/>
        <v>0</v>
      </c>
      <c r="BB272" s="127">
        <f t="shared" si="708"/>
        <v>7.667889337074711</v>
      </c>
      <c r="BC272" s="127">
        <f t="shared" si="709"/>
        <v>-7.667889337074711</v>
      </c>
      <c r="BD272" s="40">
        <f t="shared" si="710"/>
        <v>-1</v>
      </c>
      <c r="BF272" s="127">
        <f t="shared" si="711"/>
        <v>0</v>
      </c>
      <c r="BG272" s="127">
        <f t="shared" si="711"/>
        <v>7.5696511426592794</v>
      </c>
      <c r="BH272" s="127">
        <f t="shared" si="712"/>
        <v>-7.5696511426592794</v>
      </c>
      <c r="BI272" s="40">
        <f t="shared" si="713"/>
        <v>-1</v>
      </c>
      <c r="BK272" s="127">
        <f t="shared" si="714"/>
        <v>0</v>
      </c>
      <c r="BL272" s="127">
        <f t="shared" si="714"/>
        <v>7.8467884063173008</v>
      </c>
      <c r="BM272" s="127">
        <f t="shared" si="715"/>
        <v>-7.8467884063173008</v>
      </c>
      <c r="BN272" s="40">
        <f t="shared" si="716"/>
        <v>-1</v>
      </c>
      <c r="BP272" s="127">
        <f t="shared" si="717"/>
        <v>0</v>
      </c>
      <c r="BQ272" s="127">
        <f t="shared" si="717"/>
        <v>7.7549317133735371</v>
      </c>
      <c r="BR272" s="127">
        <f t="shared" si="718"/>
        <v>-7.7549317133735371</v>
      </c>
      <c r="BS272" s="40">
        <f t="shared" si="719"/>
        <v>-1</v>
      </c>
      <c r="BU272" s="127">
        <f t="shared" si="720"/>
        <v>0</v>
      </c>
      <c r="BV272" s="127">
        <f t="shared" si="720"/>
        <v>7.4231417657045844</v>
      </c>
      <c r="BW272" s="127">
        <f t="shared" si="721"/>
        <v>-7.4231417657045844</v>
      </c>
      <c r="BX272" s="40">
        <f t="shared" si="722"/>
        <v>-1</v>
      </c>
      <c r="BZ272" s="127">
        <f t="shared" si="723"/>
        <v>0</v>
      </c>
      <c r="CA272" s="127">
        <f t="shared" si="723"/>
        <v>7.88357464839524</v>
      </c>
      <c r="CB272" s="127">
        <f t="shared" si="724"/>
        <v>-7.88357464839524</v>
      </c>
      <c r="CC272" s="40">
        <f t="shared" si="725"/>
        <v>-1</v>
      </c>
      <c r="CE272" s="127">
        <f t="shared" si="726"/>
        <v>0</v>
      </c>
      <c r="CF272" s="127">
        <f t="shared" si="726"/>
        <v>7.6840746924428824</v>
      </c>
      <c r="CG272" s="127">
        <f t="shared" si="727"/>
        <v>-7.6840746924428824</v>
      </c>
      <c r="CH272" s="40">
        <f t="shared" si="728"/>
        <v>-1</v>
      </c>
      <c r="CI272" s="8"/>
      <c r="CJ272" s="127">
        <f t="shared" si="729"/>
        <v>6.0817623444399835</v>
      </c>
      <c r="CK272" s="127">
        <f t="shared" si="729"/>
        <v>24.672549485352334</v>
      </c>
      <c r="CL272" s="127">
        <f t="shared" si="729"/>
        <v>8.0429252669039144</v>
      </c>
      <c r="CM272" s="127">
        <f t="shared" si="729"/>
        <v>5.5610802348336597</v>
      </c>
      <c r="CN272" s="127">
        <f t="shared" si="729"/>
        <v>11.007677711423618</v>
      </c>
      <c r="CO272" s="127">
        <f t="shared" si="729"/>
        <v>0</v>
      </c>
      <c r="CP272" s="127">
        <f t="shared" si="729"/>
        <v>0</v>
      </c>
      <c r="CQ272" s="127">
        <f t="shared" si="729"/>
        <v>0</v>
      </c>
      <c r="CR272" s="127">
        <f t="shared" si="729"/>
        <v>0</v>
      </c>
      <c r="CS272" s="127">
        <f t="shared" si="729"/>
        <v>0</v>
      </c>
      <c r="CT272" s="127">
        <f t="shared" si="729"/>
        <v>0</v>
      </c>
      <c r="CU272" s="127">
        <f t="shared" si="729"/>
        <v>0</v>
      </c>
      <c r="CV272" s="8"/>
      <c r="CW272" s="127">
        <f t="shared" si="730"/>
        <v>7.0663464617355114</v>
      </c>
      <c r="CX272" s="127">
        <f t="shared" si="730"/>
        <v>6.7015913555992137</v>
      </c>
      <c r="CY272" s="127">
        <f t="shared" si="730"/>
        <v>19.091691739994324</v>
      </c>
      <c r="CZ272" s="127">
        <f t="shared" si="730"/>
        <v>8.588235467689584</v>
      </c>
      <c r="DA272" s="127">
        <f t="shared" si="730"/>
        <v>25.938809454333239</v>
      </c>
      <c r="DB272" s="127">
        <f t="shared" si="730"/>
        <v>0.21349792927683975</v>
      </c>
      <c r="DC272" s="127">
        <f t="shared" si="730"/>
        <v>15.812049586776858</v>
      </c>
      <c r="DD272" s="127">
        <f t="shared" si="730"/>
        <v>10.443354266715922</v>
      </c>
      <c r="DE272" s="127">
        <f t="shared" si="730"/>
        <v>26.296536496350363</v>
      </c>
      <c r="DF272" s="127">
        <f t="shared" si="730"/>
        <v>-5.9709824802473372</v>
      </c>
      <c r="DG272" s="127">
        <f t="shared" si="730"/>
        <v>7.3337844990548202</v>
      </c>
      <c r="DH272" s="127">
        <f t="shared" si="730"/>
        <v>2.6057764811490127</v>
      </c>
      <c r="DI272" s="178"/>
      <c r="DJ272" s="127">
        <f t="shared" si="731"/>
        <v>7.9178386454183265</v>
      </c>
      <c r="DK272" s="127">
        <f t="shared" si="731"/>
        <v>8.3312318978658535</v>
      </c>
      <c r="DL272" s="127">
        <f t="shared" si="731"/>
        <v>7.6118219011142063</v>
      </c>
      <c r="DM272" s="127">
        <f t="shared" si="731"/>
        <v>7.6544651610644259</v>
      </c>
      <c r="DN272" s="127">
        <f t="shared" si="731"/>
        <v>7.5409287685408763</v>
      </c>
      <c r="DO272" s="127">
        <f t="shared" si="731"/>
        <v>7.667889337074711</v>
      </c>
      <c r="DP272" s="127">
        <f t="shared" si="731"/>
        <v>7.5696511426592794</v>
      </c>
      <c r="DQ272" s="127">
        <f t="shared" si="731"/>
        <v>7.8467884063173008</v>
      </c>
      <c r="DR272" s="127">
        <f t="shared" si="731"/>
        <v>7.7549317133735371</v>
      </c>
      <c r="DS272" s="127">
        <f t="shared" si="731"/>
        <v>7.4231417657045844</v>
      </c>
      <c r="DT272" s="127">
        <f t="shared" si="731"/>
        <v>7.88357464839524</v>
      </c>
      <c r="DU272" s="127">
        <f t="shared" si="731"/>
        <v>7.6840746924428824</v>
      </c>
      <c r="DV272" s="178"/>
      <c r="DW272" s="127">
        <f t="shared" si="732"/>
        <v>31.866579111646438</v>
      </c>
      <c r="DX272" s="127">
        <f t="shared" si="732"/>
        <v>32.570323187818396</v>
      </c>
      <c r="DY272" s="127">
        <f t="shared" si="732"/>
        <v>25.733459506618225</v>
      </c>
      <c r="DZ272" s="127">
        <f t="shared" si="732"/>
        <v>21.857674894435952</v>
      </c>
      <c r="EA272" s="127">
        <f t="shared" si="732"/>
        <v>25.295803905560494</v>
      </c>
      <c r="EB272" s="127">
        <f t="shared" si="732"/>
        <v>22.764030352727023</v>
      </c>
      <c r="EC272" s="127">
        <f t="shared" si="732"/>
        <v>21.760918287862932</v>
      </c>
      <c r="ED272" s="127">
        <f t="shared" si="732"/>
        <v>21.722707250492402</v>
      </c>
      <c r="EE272" s="127">
        <f t="shared" si="732"/>
        <v>22.113164277514532</v>
      </c>
      <c r="EF272" s="127">
        <f t="shared" si="732"/>
        <v>21.818144607400232</v>
      </c>
      <c r="EG272" s="127">
        <f t="shared" si="732"/>
        <v>22.375644540230319</v>
      </c>
      <c r="EH272" s="127">
        <f t="shared" si="732"/>
        <v>22.977594959667172</v>
      </c>
    </row>
    <row r="273" spans="2:138" x14ac:dyDescent="0.25">
      <c r="B273" s="51"/>
      <c r="C273" s="51"/>
      <c r="D273" t="s">
        <v>300</v>
      </c>
      <c r="E273" s="125">
        <f t="shared" si="686"/>
        <v>78.945526418786699</v>
      </c>
      <c r="F273" s="125">
        <f t="shared" si="686"/>
        <v>72.653751739841383</v>
      </c>
      <c r="G273" s="125">
        <f t="shared" si="687"/>
        <v>-6.2917746789453162</v>
      </c>
      <c r="H273" s="55">
        <f t="shared" si="733"/>
        <v>-8.6599446391631751E-2</v>
      </c>
      <c r="I273" s="41"/>
      <c r="J273" s="127">
        <f t="shared" si="688"/>
        <v>82.4947014062801</v>
      </c>
      <c r="K273" s="127">
        <f t="shared" si="688"/>
        <v>78.550635298975976</v>
      </c>
      <c r="L273" s="127">
        <f t="shared" si="689"/>
        <v>-3.9440661073041241</v>
      </c>
      <c r="M273" s="40">
        <f t="shared" si="734"/>
        <v>-5.0210492789681371E-2</v>
      </c>
      <c r="N273" s="41"/>
      <c r="O273" s="127">
        <f t="shared" si="690"/>
        <v>65.363179005271604</v>
      </c>
      <c r="P273" s="127">
        <f t="shared" si="735"/>
        <v>-17.131522401008496</v>
      </c>
      <c r="Q273" s="40">
        <f t="shared" si="736"/>
        <v>-0.26209744785557054</v>
      </c>
      <c r="R273" s="41"/>
      <c r="S273" s="127">
        <f t="shared" si="691"/>
        <v>0</v>
      </c>
      <c r="T273" s="127">
        <f t="shared" si="692"/>
        <v>-78.945526418786699</v>
      </c>
      <c r="U273" s="40">
        <f t="shared" si="737"/>
        <v>0</v>
      </c>
      <c r="V273" s="41"/>
      <c r="W273" s="42"/>
      <c r="X273" s="43"/>
      <c r="Y273" s="42"/>
      <c r="Z273" s="44"/>
      <c r="AB273" s="127">
        <f t="shared" si="693"/>
        <v>96.039983942191895</v>
      </c>
      <c r="AC273" s="127">
        <f t="shared" si="693"/>
        <v>91.334811831302432</v>
      </c>
      <c r="AD273" s="127">
        <f t="shared" si="694"/>
        <v>-4.705172110889464</v>
      </c>
      <c r="AE273" s="40">
        <f t="shared" si="695"/>
        <v>-5.1515649034018146E-2</v>
      </c>
      <c r="AG273" s="127">
        <f t="shared" si="696"/>
        <v>83.126314330958039</v>
      </c>
      <c r="AH273" s="127">
        <f t="shared" si="696"/>
        <v>79.706399632576222</v>
      </c>
      <c r="AI273" s="127">
        <f t="shared" si="697"/>
        <v>-3.4199146983818167</v>
      </c>
      <c r="AJ273" s="40">
        <f t="shared" si="698"/>
        <v>-4.2906400416361151E-2</v>
      </c>
      <c r="AL273" s="127">
        <f t="shared" si="699"/>
        <v>73.146441281138792</v>
      </c>
      <c r="AM273" s="127">
        <f t="shared" si="699"/>
        <v>71.068623609480156</v>
      </c>
      <c r="AN273" s="127">
        <f t="shared" si="700"/>
        <v>2.0778176716586358</v>
      </c>
      <c r="AO273" s="40">
        <f t="shared" si="701"/>
        <v>2.9236779413038594E-2</v>
      </c>
      <c r="AQ273" s="127">
        <f t="shared" si="702"/>
        <v>78.945526418786699</v>
      </c>
      <c r="AR273" s="127">
        <f t="shared" si="702"/>
        <v>72.653751739841383</v>
      </c>
      <c r="AS273" s="127">
        <f t="shared" si="703"/>
        <v>6.2917746789453162</v>
      </c>
      <c r="AT273" s="40">
        <f t="shared" si="704"/>
        <v>8.6599446391631751E-2</v>
      </c>
      <c r="AV273" s="127">
        <f t="shared" si="705"/>
        <v>82.4947014062801</v>
      </c>
      <c r="AW273" s="127">
        <f t="shared" si="705"/>
        <v>73.793795637071753</v>
      </c>
      <c r="AX273" s="127">
        <f t="shared" si="706"/>
        <v>8.7009057692083474</v>
      </c>
      <c r="AY273" s="40">
        <f t="shared" si="707"/>
        <v>0.1179083647086081</v>
      </c>
      <c r="BA273" s="127">
        <f t="shared" si="708"/>
        <v>0</v>
      </c>
      <c r="BB273" s="127">
        <f t="shared" si="708"/>
        <v>71.77774631268467</v>
      </c>
      <c r="BC273" s="127">
        <f t="shared" si="709"/>
        <v>-71.77774631268467</v>
      </c>
      <c r="BD273" s="40">
        <f t="shared" si="710"/>
        <v>-1</v>
      </c>
      <c r="BF273" s="127">
        <f t="shared" si="711"/>
        <v>0</v>
      </c>
      <c r="BG273" s="127">
        <f t="shared" si="711"/>
        <v>71.438467532496887</v>
      </c>
      <c r="BH273" s="127">
        <f t="shared" si="712"/>
        <v>-71.438467532496887</v>
      </c>
      <c r="BI273" s="40">
        <f t="shared" si="713"/>
        <v>-1</v>
      </c>
      <c r="BK273" s="127">
        <f t="shared" si="714"/>
        <v>0</v>
      </c>
      <c r="BL273" s="127">
        <f t="shared" si="714"/>
        <v>75.20506068734602</v>
      </c>
      <c r="BM273" s="127">
        <f t="shared" si="715"/>
        <v>-75.20506068734602</v>
      </c>
      <c r="BN273" s="40">
        <f t="shared" si="716"/>
        <v>-1</v>
      </c>
      <c r="BP273" s="127">
        <f t="shared" si="717"/>
        <v>0</v>
      </c>
      <c r="BQ273" s="127">
        <f t="shared" si="717"/>
        <v>72.031903577887192</v>
      </c>
      <c r="BR273" s="127">
        <f t="shared" si="718"/>
        <v>-72.031903577887192</v>
      </c>
      <c r="BS273" s="40">
        <f t="shared" si="719"/>
        <v>-1</v>
      </c>
      <c r="BU273" s="127">
        <f t="shared" si="720"/>
        <v>0</v>
      </c>
      <c r="BV273" s="127">
        <f t="shared" si="720"/>
        <v>72.216489590258405</v>
      </c>
      <c r="BW273" s="127">
        <f t="shared" si="721"/>
        <v>-72.216489590258405</v>
      </c>
      <c r="BX273" s="40">
        <f t="shared" si="722"/>
        <v>-1</v>
      </c>
      <c r="BZ273" s="127">
        <f t="shared" si="723"/>
        <v>0</v>
      </c>
      <c r="CA273" s="127">
        <f t="shared" si="723"/>
        <v>77.91140958804543</v>
      </c>
      <c r="CB273" s="127">
        <f t="shared" si="724"/>
        <v>-77.91140958804543</v>
      </c>
      <c r="CC273" s="40">
        <f t="shared" si="725"/>
        <v>-1</v>
      </c>
      <c r="CE273" s="127">
        <f t="shared" si="726"/>
        <v>0</v>
      </c>
      <c r="CF273" s="127">
        <f t="shared" si="726"/>
        <v>74.491789135905449</v>
      </c>
      <c r="CG273" s="127">
        <f t="shared" si="727"/>
        <v>-74.491789135905449</v>
      </c>
      <c r="CH273" s="40">
        <f t="shared" si="728"/>
        <v>-1</v>
      </c>
      <c r="CI273" s="8"/>
      <c r="CJ273" s="127">
        <f t="shared" si="729"/>
        <v>96.039983942191895</v>
      </c>
      <c r="CK273" s="127">
        <f t="shared" si="729"/>
        <v>83.126314330958039</v>
      </c>
      <c r="CL273" s="127">
        <f t="shared" si="729"/>
        <v>73.146441281138792</v>
      </c>
      <c r="CM273" s="127">
        <f t="shared" si="729"/>
        <v>78.945526418786699</v>
      </c>
      <c r="CN273" s="127">
        <f t="shared" si="729"/>
        <v>82.4947014062801</v>
      </c>
      <c r="CO273" s="127">
        <f t="shared" si="729"/>
        <v>0</v>
      </c>
      <c r="CP273" s="127">
        <f t="shared" si="729"/>
        <v>0</v>
      </c>
      <c r="CQ273" s="127">
        <f t="shared" si="729"/>
        <v>0</v>
      </c>
      <c r="CR273" s="127">
        <f t="shared" si="729"/>
        <v>0</v>
      </c>
      <c r="CS273" s="127">
        <f t="shared" si="729"/>
        <v>0</v>
      </c>
      <c r="CT273" s="127">
        <f t="shared" si="729"/>
        <v>0</v>
      </c>
      <c r="CU273" s="127">
        <f t="shared" si="729"/>
        <v>0</v>
      </c>
      <c r="CV273" s="8"/>
      <c r="CW273" s="127">
        <f t="shared" si="730"/>
        <v>78.920541146333662</v>
      </c>
      <c r="CX273" s="127">
        <f t="shared" si="730"/>
        <v>65.130373280943033</v>
      </c>
      <c r="CY273" s="127">
        <f t="shared" si="730"/>
        <v>54.925177405620211</v>
      </c>
      <c r="CZ273" s="127">
        <f t="shared" si="730"/>
        <v>63.930433756270283</v>
      </c>
      <c r="DA273" s="127">
        <f t="shared" si="730"/>
        <v>56.409002042602857</v>
      </c>
      <c r="DB273" s="127">
        <f t="shared" si="730"/>
        <v>62.81050334501434</v>
      </c>
      <c r="DC273" s="127">
        <f t="shared" si="730"/>
        <v>68.521543801652896</v>
      </c>
      <c r="DD273" s="127">
        <f t="shared" si="730"/>
        <v>70.190384189139266</v>
      </c>
      <c r="DE273" s="127">
        <f t="shared" si="730"/>
        <v>75.618229927007306</v>
      </c>
      <c r="DF273" s="127">
        <f t="shared" si="730"/>
        <v>66.533716935760907</v>
      </c>
      <c r="DG273" s="127">
        <f t="shared" si="730"/>
        <v>62.810729678638943</v>
      </c>
      <c r="DH273" s="127">
        <f t="shared" si="730"/>
        <v>86.542203770197489</v>
      </c>
      <c r="DI273" s="178"/>
      <c r="DJ273" s="127">
        <f t="shared" si="731"/>
        <v>91.334811831302432</v>
      </c>
      <c r="DK273" s="127">
        <f t="shared" si="731"/>
        <v>79.706399632576222</v>
      </c>
      <c r="DL273" s="127">
        <f t="shared" si="731"/>
        <v>71.068623609480156</v>
      </c>
      <c r="DM273" s="127">
        <f t="shared" si="731"/>
        <v>72.653751739841383</v>
      </c>
      <c r="DN273" s="127">
        <f t="shared" si="731"/>
        <v>73.793795637071753</v>
      </c>
      <c r="DO273" s="127">
        <f t="shared" si="731"/>
        <v>71.77774631268467</v>
      </c>
      <c r="DP273" s="127">
        <f t="shared" si="731"/>
        <v>71.438467532496887</v>
      </c>
      <c r="DQ273" s="127">
        <f t="shared" si="731"/>
        <v>75.20506068734602</v>
      </c>
      <c r="DR273" s="127">
        <f t="shared" si="731"/>
        <v>72.031903577887192</v>
      </c>
      <c r="DS273" s="127">
        <f t="shared" si="731"/>
        <v>72.216489590258405</v>
      </c>
      <c r="DT273" s="127">
        <f t="shared" si="731"/>
        <v>77.91140958804543</v>
      </c>
      <c r="DU273" s="127">
        <f t="shared" si="731"/>
        <v>74.491789135905449</v>
      </c>
      <c r="DV273" s="178"/>
      <c r="DW273" s="127">
        <f t="shared" si="732"/>
        <v>49.736687388248988</v>
      </c>
      <c r="DX273" s="127">
        <f t="shared" si="732"/>
        <v>64.537646378442702</v>
      </c>
      <c r="DY273" s="127">
        <f t="shared" si="732"/>
        <v>56.725623334928805</v>
      </c>
      <c r="DZ273" s="127">
        <f t="shared" si="732"/>
        <v>56.616149702197163</v>
      </c>
      <c r="EA273" s="127">
        <f t="shared" si="732"/>
        <v>54.213389025874143</v>
      </c>
      <c r="EB273" s="127">
        <f t="shared" si="732"/>
        <v>55.23839911307104</v>
      </c>
      <c r="EC273" s="127">
        <f t="shared" si="732"/>
        <v>52.044317821751434</v>
      </c>
      <c r="ED273" s="127">
        <f t="shared" si="732"/>
        <v>52.948882327343277</v>
      </c>
      <c r="EE273" s="127">
        <f t="shared" si="732"/>
        <v>51.523333821195685</v>
      </c>
      <c r="EF273" s="127">
        <f t="shared" si="732"/>
        <v>52.342356363294542</v>
      </c>
      <c r="EG273" s="127">
        <f t="shared" si="732"/>
        <v>53.19217613784717</v>
      </c>
      <c r="EH273" s="127">
        <f t="shared" si="732"/>
        <v>54.833902375980081</v>
      </c>
    </row>
    <row r="274" spans="2:138" x14ac:dyDescent="0.25">
      <c r="B274" s="51"/>
      <c r="C274" s="51"/>
      <c r="D274" t="s">
        <v>301</v>
      </c>
      <c r="E274" s="125">
        <f t="shared" si="686"/>
        <v>0</v>
      </c>
      <c r="F274" s="125">
        <f t="shared" si="686"/>
        <v>0</v>
      </c>
      <c r="G274" s="125">
        <f t="shared" si="687"/>
        <v>0</v>
      </c>
      <c r="H274" s="55">
        <f t="shared" si="733"/>
        <v>0</v>
      </c>
      <c r="I274" s="41"/>
      <c r="J274" s="127">
        <f t="shared" si="688"/>
        <v>1.9264110961279137E-5</v>
      </c>
      <c r="K274" s="127">
        <f t="shared" si="688"/>
        <v>0</v>
      </c>
      <c r="L274" s="127">
        <f t="shared" si="689"/>
        <v>-1.9264110961279137E-5</v>
      </c>
      <c r="M274" s="40">
        <f t="shared" si="734"/>
        <v>0</v>
      </c>
      <c r="N274" s="41"/>
      <c r="O274" s="127">
        <f t="shared" si="690"/>
        <v>-0.15589502635801053</v>
      </c>
      <c r="P274" s="127">
        <f t="shared" si="735"/>
        <v>-0.15591429046897182</v>
      </c>
      <c r="Q274" s="40">
        <f t="shared" si="736"/>
        <v>1.0001235710427159</v>
      </c>
      <c r="R274" s="41"/>
      <c r="S274" s="127">
        <f t="shared" si="691"/>
        <v>0</v>
      </c>
      <c r="T274" s="127">
        <f t="shared" si="692"/>
        <v>0</v>
      </c>
      <c r="U274" s="40">
        <f t="shared" si="737"/>
        <v>0</v>
      </c>
      <c r="V274" s="41"/>
      <c r="W274" s="42"/>
      <c r="X274" s="43"/>
      <c r="Y274" s="42"/>
      <c r="Z274" s="44"/>
      <c r="AB274" s="127">
        <f t="shared" si="693"/>
        <v>8.0289040545965473E-5</v>
      </c>
      <c r="AC274" s="127">
        <f t="shared" si="693"/>
        <v>0</v>
      </c>
      <c r="AD274" s="127">
        <f t="shared" si="694"/>
        <v>-8.0289040545965473E-5</v>
      </c>
      <c r="AE274" s="40">
        <f t="shared" si="695"/>
        <v>0</v>
      </c>
      <c r="AG274" s="127">
        <f t="shared" si="696"/>
        <v>0</v>
      </c>
      <c r="AH274" s="127">
        <f t="shared" si="696"/>
        <v>0</v>
      </c>
      <c r="AI274" s="127">
        <f t="shared" si="697"/>
        <v>0</v>
      </c>
      <c r="AJ274" s="40">
        <f t="shared" si="698"/>
        <v>0</v>
      </c>
      <c r="AL274" s="127">
        <f t="shared" si="699"/>
        <v>0</v>
      </c>
      <c r="AM274" s="127">
        <f t="shared" si="699"/>
        <v>0</v>
      </c>
      <c r="AN274" s="127">
        <f t="shared" si="700"/>
        <v>0</v>
      </c>
      <c r="AO274" s="40">
        <f t="shared" si="701"/>
        <v>0</v>
      </c>
      <c r="AQ274" s="127">
        <f t="shared" si="702"/>
        <v>0</v>
      </c>
      <c r="AR274" s="127">
        <f t="shared" si="702"/>
        <v>0</v>
      </c>
      <c r="AS274" s="127">
        <f t="shared" si="703"/>
        <v>0</v>
      </c>
      <c r="AT274" s="40">
        <f t="shared" si="704"/>
        <v>0</v>
      </c>
      <c r="AV274" s="127">
        <f t="shared" si="705"/>
        <v>1.9264110961279137E-5</v>
      </c>
      <c r="AW274" s="127">
        <f t="shared" si="705"/>
        <v>0</v>
      </c>
      <c r="AX274" s="127">
        <f t="shared" si="706"/>
        <v>1.9264110961279137E-5</v>
      </c>
      <c r="AY274" s="40">
        <f t="shared" si="707"/>
        <v>0</v>
      </c>
      <c r="BA274" s="127">
        <f t="shared" si="708"/>
        <v>0</v>
      </c>
      <c r="BB274" s="127">
        <f t="shared" si="708"/>
        <v>0</v>
      </c>
      <c r="BC274" s="127">
        <f t="shared" si="709"/>
        <v>0</v>
      </c>
      <c r="BD274" s="40">
        <f t="shared" si="710"/>
        <v>0</v>
      </c>
      <c r="BF274" s="127">
        <f t="shared" si="711"/>
        <v>0</v>
      </c>
      <c r="BG274" s="127">
        <f t="shared" si="711"/>
        <v>0</v>
      </c>
      <c r="BH274" s="127">
        <f t="shared" si="712"/>
        <v>0</v>
      </c>
      <c r="BI274" s="40">
        <f t="shared" si="713"/>
        <v>0</v>
      </c>
      <c r="BK274" s="127">
        <f t="shared" si="714"/>
        <v>0</v>
      </c>
      <c r="BL274" s="127">
        <f t="shared" si="714"/>
        <v>0</v>
      </c>
      <c r="BM274" s="127">
        <f t="shared" si="715"/>
        <v>0</v>
      </c>
      <c r="BN274" s="40">
        <f t="shared" si="716"/>
        <v>0</v>
      </c>
      <c r="BP274" s="127">
        <f t="shared" si="717"/>
        <v>0</v>
      </c>
      <c r="BQ274" s="127">
        <f t="shared" si="717"/>
        <v>0</v>
      </c>
      <c r="BR274" s="127">
        <f t="shared" si="718"/>
        <v>0</v>
      </c>
      <c r="BS274" s="40">
        <f t="shared" si="719"/>
        <v>0</v>
      </c>
      <c r="BU274" s="127">
        <f t="shared" si="720"/>
        <v>0</v>
      </c>
      <c r="BV274" s="127">
        <f t="shared" si="720"/>
        <v>0</v>
      </c>
      <c r="BW274" s="127">
        <f t="shared" si="721"/>
        <v>0</v>
      </c>
      <c r="BX274" s="40">
        <f t="shared" si="722"/>
        <v>0</v>
      </c>
      <c r="BZ274" s="127">
        <f t="shared" si="723"/>
        <v>0</v>
      </c>
      <c r="CA274" s="127">
        <f t="shared" si="723"/>
        <v>0</v>
      </c>
      <c r="CB274" s="127">
        <f t="shared" si="724"/>
        <v>0</v>
      </c>
      <c r="CC274" s="40">
        <f t="shared" si="725"/>
        <v>0</v>
      </c>
      <c r="CE274" s="127">
        <f t="shared" si="726"/>
        <v>0</v>
      </c>
      <c r="CF274" s="127">
        <f t="shared" si="726"/>
        <v>0</v>
      </c>
      <c r="CG274" s="127">
        <f t="shared" si="727"/>
        <v>0</v>
      </c>
      <c r="CH274" s="40">
        <f t="shared" si="728"/>
        <v>0</v>
      </c>
      <c r="CI274" s="8"/>
      <c r="CJ274" s="127">
        <f t="shared" si="729"/>
        <v>8.0289040545965473E-5</v>
      </c>
      <c r="CK274" s="127">
        <f t="shared" si="729"/>
        <v>0</v>
      </c>
      <c r="CL274" s="127">
        <f t="shared" si="729"/>
        <v>0</v>
      </c>
      <c r="CM274" s="127">
        <f t="shared" si="729"/>
        <v>0</v>
      </c>
      <c r="CN274" s="127">
        <f t="shared" si="729"/>
        <v>1.9264110961279137E-5</v>
      </c>
      <c r="CO274" s="127">
        <f t="shared" si="729"/>
        <v>0</v>
      </c>
      <c r="CP274" s="127">
        <f t="shared" si="729"/>
        <v>0</v>
      </c>
      <c r="CQ274" s="127">
        <f t="shared" si="729"/>
        <v>0</v>
      </c>
      <c r="CR274" s="127">
        <f t="shared" si="729"/>
        <v>0</v>
      </c>
      <c r="CS274" s="127">
        <f t="shared" si="729"/>
        <v>0</v>
      </c>
      <c r="CT274" s="127">
        <f t="shared" si="729"/>
        <v>0</v>
      </c>
      <c r="CU274" s="127">
        <f t="shared" si="729"/>
        <v>0</v>
      </c>
      <c r="CV274" s="8"/>
      <c r="CW274" s="127">
        <f t="shared" si="730"/>
        <v>-0.65338136407300673</v>
      </c>
      <c r="CX274" s="127">
        <f t="shared" si="730"/>
        <v>0</v>
      </c>
      <c r="CY274" s="127">
        <f t="shared" si="730"/>
        <v>0</v>
      </c>
      <c r="CZ274" s="127">
        <f t="shared" si="730"/>
        <v>0</v>
      </c>
      <c r="DA274" s="127">
        <f t="shared" si="730"/>
        <v>0</v>
      </c>
      <c r="DB274" s="127">
        <f t="shared" si="730"/>
        <v>0</v>
      </c>
      <c r="DC274" s="127">
        <f t="shared" si="730"/>
        <v>0</v>
      </c>
      <c r="DD274" s="127">
        <f t="shared" si="730"/>
        <v>0</v>
      </c>
      <c r="DE274" s="127">
        <f t="shared" si="730"/>
        <v>0</v>
      </c>
      <c r="DF274" s="127">
        <f t="shared" si="730"/>
        <v>0</v>
      </c>
      <c r="DG274" s="127">
        <f t="shared" si="730"/>
        <v>0</v>
      </c>
      <c r="DH274" s="127">
        <f t="shared" si="730"/>
        <v>0</v>
      </c>
      <c r="DI274" s="178"/>
      <c r="DJ274" s="127">
        <f t="shared" si="731"/>
        <v>0</v>
      </c>
      <c r="DK274" s="127">
        <f t="shared" si="731"/>
        <v>0</v>
      </c>
      <c r="DL274" s="127">
        <f t="shared" si="731"/>
        <v>0</v>
      </c>
      <c r="DM274" s="127">
        <f t="shared" si="731"/>
        <v>0</v>
      </c>
      <c r="DN274" s="127">
        <f t="shared" si="731"/>
        <v>0</v>
      </c>
      <c r="DO274" s="127">
        <f t="shared" si="731"/>
        <v>0</v>
      </c>
      <c r="DP274" s="127">
        <f t="shared" si="731"/>
        <v>0</v>
      </c>
      <c r="DQ274" s="127">
        <f t="shared" si="731"/>
        <v>0</v>
      </c>
      <c r="DR274" s="127">
        <f t="shared" si="731"/>
        <v>0</v>
      </c>
      <c r="DS274" s="127">
        <f t="shared" si="731"/>
        <v>0</v>
      </c>
      <c r="DT274" s="127">
        <f t="shared" si="731"/>
        <v>0</v>
      </c>
      <c r="DU274" s="127">
        <f t="shared" si="731"/>
        <v>0</v>
      </c>
      <c r="DV274" s="178"/>
      <c r="DW274" s="127">
        <f t="shared" si="732"/>
        <v>6.5608465608465609</v>
      </c>
      <c r="DX274" s="127">
        <f t="shared" si="732"/>
        <v>6.2528735632183912</v>
      </c>
      <c r="DY274" s="127">
        <f t="shared" si="732"/>
        <v>6.1763844125402869</v>
      </c>
      <c r="DZ274" s="127">
        <f t="shared" si="732"/>
        <v>6.0212514757969302</v>
      </c>
      <c r="EA274" s="127">
        <f t="shared" si="732"/>
        <v>6.0435779816513762</v>
      </c>
      <c r="EB274" s="127">
        <f t="shared" si="732"/>
        <v>6.1668681983071343</v>
      </c>
      <c r="EC274" s="127">
        <f t="shared" si="732"/>
        <v>3.0287356321839081</v>
      </c>
      <c r="ED274" s="127">
        <f t="shared" si="732"/>
        <v>3.022655577860625</v>
      </c>
      <c r="EE274" s="127">
        <f t="shared" si="732"/>
        <v>2.935251798561151</v>
      </c>
      <c r="EF274" s="127">
        <f t="shared" si="732"/>
        <v>3.0436038117239388</v>
      </c>
      <c r="EG274" s="127">
        <f t="shared" si="732"/>
        <v>3.1365313653136533</v>
      </c>
      <c r="EH274" s="127">
        <f t="shared" si="732"/>
        <v>3.180446590223295</v>
      </c>
    </row>
    <row r="275" spans="2:138" x14ac:dyDescent="0.25">
      <c r="B275" s="51"/>
      <c r="C275" s="51"/>
      <c r="D275" t="s">
        <v>302</v>
      </c>
      <c r="E275" s="125">
        <f t="shared" si="686"/>
        <v>61.407256360078279</v>
      </c>
      <c r="F275" s="125">
        <f t="shared" si="686"/>
        <v>59.1280680442311</v>
      </c>
      <c r="G275" s="125">
        <f t="shared" si="687"/>
        <v>-2.2791883158471791</v>
      </c>
      <c r="H275" s="55">
        <f t="shared" si="733"/>
        <v>-3.85466393750971E-2</v>
      </c>
      <c r="I275" s="41"/>
      <c r="J275" s="127">
        <f t="shared" si="688"/>
        <v>55.362138316316702</v>
      </c>
      <c r="K275" s="127">
        <f t="shared" si="688"/>
        <v>60.391512093620626</v>
      </c>
      <c r="L275" s="127">
        <f t="shared" si="689"/>
        <v>5.029373777303924</v>
      </c>
      <c r="M275" s="40">
        <f t="shared" si="734"/>
        <v>8.3279480889752303E-2</v>
      </c>
      <c r="N275" s="41"/>
      <c r="O275" s="127">
        <f t="shared" si="690"/>
        <v>43.588617923447174</v>
      </c>
      <c r="P275" s="127">
        <f t="shared" si="735"/>
        <v>-11.773520392869528</v>
      </c>
      <c r="Q275" s="40">
        <f t="shared" si="736"/>
        <v>-0.27010538424381475</v>
      </c>
      <c r="R275" s="41"/>
      <c r="S275" s="127">
        <f t="shared" si="691"/>
        <v>0</v>
      </c>
      <c r="T275" s="127">
        <f t="shared" si="692"/>
        <v>-61.407256360078279</v>
      </c>
      <c r="U275" s="40">
        <f t="shared" si="737"/>
        <v>0</v>
      </c>
      <c r="V275" s="41"/>
      <c r="W275" s="42"/>
      <c r="X275" s="43"/>
      <c r="Y275" s="42"/>
      <c r="Z275" s="44"/>
      <c r="AB275" s="127">
        <f t="shared" si="693"/>
        <v>49.093420313127261</v>
      </c>
      <c r="AC275" s="127">
        <f t="shared" si="693"/>
        <v>60.733102759925387</v>
      </c>
      <c r="AD275" s="127">
        <f t="shared" si="694"/>
        <v>11.639682446798126</v>
      </c>
      <c r="AE275" s="40">
        <f t="shared" si="695"/>
        <v>0.19165301817048852</v>
      </c>
      <c r="AG275" s="127">
        <f t="shared" si="696"/>
        <v>59.792893903404597</v>
      </c>
      <c r="AH275" s="127">
        <f t="shared" si="696"/>
        <v>63.257544775257621</v>
      </c>
      <c r="AI275" s="127">
        <f t="shared" si="697"/>
        <v>3.4646508718530242</v>
      </c>
      <c r="AJ275" s="40">
        <f t="shared" si="698"/>
        <v>5.4770555578188961E-2</v>
      </c>
      <c r="AL275" s="127">
        <f t="shared" si="699"/>
        <v>51.439722419928827</v>
      </c>
      <c r="AM275" s="127">
        <f t="shared" si="699"/>
        <v>58.700980972023679</v>
      </c>
      <c r="AN275" s="127">
        <f t="shared" si="700"/>
        <v>-7.2612585520948514</v>
      </c>
      <c r="AO275" s="40">
        <f t="shared" si="701"/>
        <v>-0.12369910062585665</v>
      </c>
      <c r="AQ275" s="127">
        <f t="shared" si="702"/>
        <v>61.407256360078279</v>
      </c>
      <c r="AR275" s="127">
        <f t="shared" si="702"/>
        <v>59.1280680442311</v>
      </c>
      <c r="AS275" s="127">
        <f t="shared" si="703"/>
        <v>2.2791883158471791</v>
      </c>
      <c r="AT275" s="40">
        <f t="shared" si="704"/>
        <v>3.8546639375097058E-2</v>
      </c>
      <c r="AV275" s="127">
        <f t="shared" si="705"/>
        <v>55.362138316316702</v>
      </c>
      <c r="AW275" s="127">
        <f t="shared" si="705"/>
        <v>58.301613428267679</v>
      </c>
      <c r="AX275" s="127">
        <f t="shared" si="706"/>
        <v>-2.9394751119509763</v>
      </c>
      <c r="AY275" s="40">
        <f t="shared" si="707"/>
        <v>-5.0418417932251658E-2</v>
      </c>
      <c r="BA275" s="127">
        <f t="shared" si="708"/>
        <v>0</v>
      </c>
      <c r="BB275" s="127">
        <f t="shared" si="708"/>
        <v>58.891725449911611</v>
      </c>
      <c r="BC275" s="127">
        <f t="shared" si="709"/>
        <v>-58.891725449911611</v>
      </c>
      <c r="BD275" s="40">
        <f t="shared" si="710"/>
        <v>-1</v>
      </c>
      <c r="BF275" s="127">
        <f t="shared" si="711"/>
        <v>0</v>
      </c>
      <c r="BG275" s="127">
        <f t="shared" si="711"/>
        <v>58.205535361257624</v>
      </c>
      <c r="BH275" s="127">
        <f t="shared" si="712"/>
        <v>-58.205535361257624</v>
      </c>
      <c r="BI275" s="40">
        <f t="shared" si="713"/>
        <v>-1</v>
      </c>
      <c r="BK275" s="127">
        <f t="shared" si="714"/>
        <v>0</v>
      </c>
      <c r="BL275" s="127">
        <f t="shared" si="714"/>
        <v>60.133014368039483</v>
      </c>
      <c r="BM275" s="127">
        <f t="shared" si="715"/>
        <v>-60.133014368039483</v>
      </c>
      <c r="BN275" s="40">
        <f t="shared" si="716"/>
        <v>-1</v>
      </c>
      <c r="BP275" s="127">
        <f t="shared" si="717"/>
        <v>0</v>
      </c>
      <c r="BQ275" s="127">
        <f t="shared" si="717"/>
        <v>59.709910097694568</v>
      </c>
      <c r="BR275" s="127">
        <f t="shared" si="718"/>
        <v>-59.709910097694568</v>
      </c>
      <c r="BS275" s="40">
        <f t="shared" si="719"/>
        <v>-1</v>
      </c>
      <c r="BU275" s="127">
        <f t="shared" si="720"/>
        <v>0</v>
      </c>
      <c r="BV275" s="127">
        <f t="shared" si="720"/>
        <v>57.586448362742949</v>
      </c>
      <c r="BW275" s="127">
        <f t="shared" si="721"/>
        <v>-57.586448362742949</v>
      </c>
      <c r="BX275" s="40">
        <f t="shared" si="722"/>
        <v>-1</v>
      </c>
      <c r="BZ275" s="127">
        <f t="shared" si="723"/>
        <v>0</v>
      </c>
      <c r="CA275" s="127">
        <f t="shared" si="723"/>
        <v>60.575727508305803</v>
      </c>
      <c r="CB275" s="127">
        <f t="shared" si="724"/>
        <v>-60.575727508305803</v>
      </c>
      <c r="CC275" s="40">
        <f t="shared" si="725"/>
        <v>-1</v>
      </c>
      <c r="CE275" s="127">
        <f t="shared" si="726"/>
        <v>0</v>
      </c>
      <c r="CF275" s="127">
        <f t="shared" si="726"/>
        <v>59.451582978634804</v>
      </c>
      <c r="CG275" s="127">
        <f t="shared" si="727"/>
        <v>-59.451582978634804</v>
      </c>
      <c r="CH275" s="40">
        <f t="shared" si="728"/>
        <v>-1</v>
      </c>
      <c r="CI275" s="8"/>
      <c r="CJ275" s="127">
        <f t="shared" si="729"/>
        <v>49.093420313127261</v>
      </c>
      <c r="CK275" s="127">
        <f t="shared" si="729"/>
        <v>59.792893903404597</v>
      </c>
      <c r="CL275" s="127">
        <f t="shared" si="729"/>
        <v>51.439722419928827</v>
      </c>
      <c r="CM275" s="127">
        <f t="shared" si="729"/>
        <v>61.407256360078279</v>
      </c>
      <c r="CN275" s="127">
        <f t="shared" si="729"/>
        <v>55.362138316316702</v>
      </c>
      <c r="CO275" s="127">
        <f t="shared" si="729"/>
        <v>0</v>
      </c>
      <c r="CP275" s="127">
        <f t="shared" si="729"/>
        <v>0</v>
      </c>
      <c r="CQ275" s="127">
        <f t="shared" si="729"/>
        <v>0</v>
      </c>
      <c r="CR275" s="127">
        <f t="shared" si="729"/>
        <v>0</v>
      </c>
      <c r="CS275" s="127">
        <f t="shared" si="729"/>
        <v>0</v>
      </c>
      <c r="CT275" s="127">
        <f t="shared" si="729"/>
        <v>0</v>
      </c>
      <c r="CU275" s="127">
        <f t="shared" si="729"/>
        <v>0</v>
      </c>
      <c r="CV275" s="8"/>
      <c r="CW275" s="127">
        <f t="shared" si="730"/>
        <v>43.489526096701894</v>
      </c>
      <c r="CX275" s="127">
        <f t="shared" si="730"/>
        <v>45.278998035363458</v>
      </c>
      <c r="CY275" s="127">
        <f t="shared" si="730"/>
        <v>39.692120351972747</v>
      </c>
      <c r="CZ275" s="127">
        <f t="shared" si="730"/>
        <v>46.207208616110947</v>
      </c>
      <c r="DA275" s="127">
        <f t="shared" si="730"/>
        <v>47.134563758389262</v>
      </c>
      <c r="DB275" s="127">
        <f t="shared" si="730"/>
        <v>54.038104491876389</v>
      </c>
      <c r="DC275" s="127">
        <f t="shared" si="730"/>
        <v>55.900201652892555</v>
      </c>
      <c r="DD275" s="127">
        <f t="shared" si="730"/>
        <v>61.843509420022166</v>
      </c>
      <c r="DE275" s="127">
        <f t="shared" si="730"/>
        <v>59.684532846715328</v>
      </c>
      <c r="DF275" s="127">
        <f t="shared" si="730"/>
        <v>40.911511508072827</v>
      </c>
      <c r="DG275" s="127">
        <f t="shared" si="730"/>
        <v>54.489168241965977</v>
      </c>
      <c r="DH275" s="127">
        <f t="shared" si="730"/>
        <v>50.615228904847392</v>
      </c>
      <c r="DI275" s="178"/>
      <c r="DJ275" s="127">
        <f t="shared" si="731"/>
        <v>60.733102759925387</v>
      </c>
      <c r="DK275" s="127">
        <f t="shared" si="731"/>
        <v>63.257544775257621</v>
      </c>
      <c r="DL275" s="127">
        <f t="shared" si="731"/>
        <v>58.700980972023679</v>
      </c>
      <c r="DM275" s="127">
        <f t="shared" si="731"/>
        <v>59.1280680442311</v>
      </c>
      <c r="DN275" s="127">
        <f t="shared" si="731"/>
        <v>58.301613428267679</v>
      </c>
      <c r="DO275" s="127">
        <f t="shared" si="731"/>
        <v>58.891725449911611</v>
      </c>
      <c r="DP275" s="127">
        <f t="shared" si="731"/>
        <v>58.205535361257624</v>
      </c>
      <c r="DQ275" s="127">
        <f t="shared" si="731"/>
        <v>60.133014368039483</v>
      </c>
      <c r="DR275" s="127">
        <f t="shared" si="731"/>
        <v>59.709910097694568</v>
      </c>
      <c r="DS275" s="127">
        <f t="shared" si="731"/>
        <v>57.586448362742949</v>
      </c>
      <c r="DT275" s="127">
        <f t="shared" si="731"/>
        <v>60.575727508305803</v>
      </c>
      <c r="DU275" s="127">
        <f t="shared" si="731"/>
        <v>59.451582978634804</v>
      </c>
      <c r="DV275" s="178"/>
      <c r="DW275" s="127">
        <f t="shared" si="732"/>
        <v>45.901022561033614</v>
      </c>
      <c r="DX275" s="127">
        <f t="shared" si="732"/>
        <v>47.664046639271589</v>
      </c>
      <c r="DY275" s="127">
        <f t="shared" si="732"/>
        <v>42.582535272878403</v>
      </c>
      <c r="DZ275" s="127">
        <f t="shared" si="732"/>
        <v>42.893705963972849</v>
      </c>
      <c r="EA275" s="127">
        <f t="shared" si="732"/>
        <v>41.679073265532111</v>
      </c>
      <c r="EB275" s="127">
        <f t="shared" si="732"/>
        <v>43.917177181166871</v>
      </c>
      <c r="EC275" s="127">
        <f t="shared" si="732"/>
        <v>41.773899000970687</v>
      </c>
      <c r="ED275" s="127">
        <f t="shared" si="732"/>
        <v>41.690368473084028</v>
      </c>
      <c r="EE275" s="127">
        <f t="shared" si="732"/>
        <v>41.834170271801725</v>
      </c>
      <c r="EF275" s="127">
        <f t="shared" si="732"/>
        <v>41.975989443541444</v>
      </c>
      <c r="EG275" s="127">
        <f t="shared" si="732"/>
        <v>44.6637446811147</v>
      </c>
      <c r="EH275" s="127">
        <f t="shared" si="732"/>
        <v>43.837492137648461</v>
      </c>
    </row>
    <row r="276" spans="2:138" x14ac:dyDescent="0.25">
      <c r="B276" s="51"/>
      <c r="C276" s="51"/>
      <c r="D276" t="s">
        <v>303</v>
      </c>
      <c r="E276" s="125">
        <f t="shared" si="686"/>
        <v>38.727984344422701</v>
      </c>
      <c r="F276" s="125">
        <f t="shared" si="686"/>
        <v>25.154586834733895</v>
      </c>
      <c r="G276" s="125">
        <f t="shared" si="687"/>
        <v>-13.573397509688807</v>
      </c>
      <c r="H276" s="55">
        <f t="shared" si="733"/>
        <v>-0.53959930245987664</v>
      </c>
      <c r="I276" s="41"/>
      <c r="J276" s="127">
        <f t="shared" si="688"/>
        <v>39.322877094972064</v>
      </c>
      <c r="K276" s="127">
        <f t="shared" si="688"/>
        <v>25.250472419688652</v>
      </c>
      <c r="L276" s="127">
        <f t="shared" si="689"/>
        <v>-14.072404675283412</v>
      </c>
      <c r="M276" s="40">
        <f t="shared" si="734"/>
        <v>-0.55731253029193539</v>
      </c>
      <c r="N276" s="41"/>
      <c r="O276" s="127">
        <f t="shared" si="690"/>
        <v>22.610589044235617</v>
      </c>
      <c r="P276" s="127">
        <f t="shared" si="735"/>
        <v>-16.712288050736447</v>
      </c>
      <c r="Q276" s="40">
        <f t="shared" si="736"/>
        <v>-0.73913545631386846</v>
      </c>
      <c r="R276" s="41"/>
      <c r="S276" s="127">
        <f t="shared" si="691"/>
        <v>0</v>
      </c>
      <c r="T276" s="127">
        <f t="shared" si="692"/>
        <v>-38.727984344422701</v>
      </c>
      <c r="U276" s="40">
        <f t="shared" si="737"/>
        <v>0</v>
      </c>
      <c r="V276" s="41"/>
      <c r="W276" s="42"/>
      <c r="X276" s="43"/>
      <c r="Y276" s="42"/>
      <c r="Z276" s="44"/>
      <c r="AB276" s="127">
        <f t="shared" si="693"/>
        <v>41.830590124448015</v>
      </c>
      <c r="AC276" s="127">
        <f t="shared" si="693"/>
        <v>25.876131836291197</v>
      </c>
      <c r="AD276" s="127">
        <f t="shared" si="694"/>
        <v>-15.954458288156818</v>
      </c>
      <c r="AE276" s="40">
        <f t="shared" si="695"/>
        <v>-0.6165704514528999</v>
      </c>
      <c r="AG276" s="127">
        <f t="shared" si="696"/>
        <v>39.073634204275535</v>
      </c>
      <c r="AH276" s="127">
        <f t="shared" si="696"/>
        <v>25.197217987804876</v>
      </c>
      <c r="AI276" s="127">
        <f t="shared" si="697"/>
        <v>-13.876416216470659</v>
      </c>
      <c r="AJ276" s="40">
        <f t="shared" si="698"/>
        <v>-0.55071223431041727</v>
      </c>
      <c r="AL276" s="127">
        <f t="shared" si="699"/>
        <v>37.864807829181494</v>
      </c>
      <c r="AM276" s="127">
        <f t="shared" si="699"/>
        <v>24.79300139275766</v>
      </c>
      <c r="AN276" s="127">
        <f t="shared" si="700"/>
        <v>13.071806436423834</v>
      </c>
      <c r="AO276" s="40">
        <f t="shared" si="701"/>
        <v>0.52723775670993467</v>
      </c>
      <c r="AQ276" s="127">
        <f t="shared" si="702"/>
        <v>38.727984344422701</v>
      </c>
      <c r="AR276" s="127">
        <f t="shared" si="702"/>
        <v>25.154586834733895</v>
      </c>
      <c r="AS276" s="127">
        <f t="shared" si="703"/>
        <v>13.573397509688807</v>
      </c>
      <c r="AT276" s="40">
        <f t="shared" si="704"/>
        <v>0.53959930245987664</v>
      </c>
      <c r="AV276" s="127">
        <f t="shared" si="705"/>
        <v>39.322877094972064</v>
      </c>
      <c r="AW276" s="127">
        <f t="shared" si="705"/>
        <v>24.854605036219386</v>
      </c>
      <c r="AX276" s="127">
        <f t="shared" si="706"/>
        <v>14.468272058752678</v>
      </c>
      <c r="AY276" s="40">
        <f t="shared" si="707"/>
        <v>0.58211635379716475</v>
      </c>
      <c r="BA276" s="127">
        <f t="shared" si="708"/>
        <v>0</v>
      </c>
      <c r="BB276" s="127">
        <f t="shared" si="708"/>
        <v>24.57593826727464</v>
      </c>
      <c r="BC276" s="127">
        <f t="shared" si="709"/>
        <v>-24.57593826727464</v>
      </c>
      <c r="BD276" s="40">
        <f t="shared" si="710"/>
        <v>-1</v>
      </c>
      <c r="BF276" s="127">
        <f t="shared" si="711"/>
        <v>0</v>
      </c>
      <c r="BG276" s="127">
        <f t="shared" si="711"/>
        <v>24.38036703601108</v>
      </c>
      <c r="BH276" s="127">
        <f t="shared" si="712"/>
        <v>-24.38036703601108</v>
      </c>
      <c r="BI276" s="40">
        <f t="shared" si="713"/>
        <v>-1</v>
      </c>
      <c r="BK276" s="127">
        <f t="shared" si="714"/>
        <v>0</v>
      </c>
      <c r="BL276" s="127">
        <f t="shared" si="714"/>
        <v>24.863962670495333</v>
      </c>
      <c r="BM276" s="127">
        <f t="shared" si="715"/>
        <v>-24.863962670495333</v>
      </c>
      <c r="BN276" s="40">
        <f t="shared" si="716"/>
        <v>-1</v>
      </c>
      <c r="BP276" s="127">
        <f t="shared" si="717"/>
        <v>0</v>
      </c>
      <c r="BQ276" s="127">
        <f t="shared" si="717"/>
        <v>24.657502660517913</v>
      </c>
      <c r="BR276" s="127">
        <f t="shared" si="718"/>
        <v>-24.657502660517913</v>
      </c>
      <c r="BS276" s="40">
        <f t="shared" si="719"/>
        <v>-1</v>
      </c>
      <c r="BU276" s="127">
        <f t="shared" si="720"/>
        <v>0</v>
      </c>
      <c r="BV276" s="127">
        <f t="shared" si="720"/>
        <v>24.781324278438031</v>
      </c>
      <c r="BW276" s="127">
        <f t="shared" si="721"/>
        <v>-24.781324278438031</v>
      </c>
      <c r="BX276" s="40">
        <f t="shared" si="722"/>
        <v>-1</v>
      </c>
      <c r="BZ276" s="127">
        <f t="shared" si="723"/>
        <v>0</v>
      </c>
      <c r="CA276" s="127">
        <f t="shared" si="723"/>
        <v>25.295888928957808</v>
      </c>
      <c r="CB276" s="127">
        <f t="shared" si="724"/>
        <v>-25.295888928957808</v>
      </c>
      <c r="CC276" s="40">
        <f t="shared" si="725"/>
        <v>-1</v>
      </c>
      <c r="CE276" s="127">
        <f t="shared" si="726"/>
        <v>0</v>
      </c>
      <c r="CF276" s="127">
        <f t="shared" si="726"/>
        <v>25.38224956063269</v>
      </c>
      <c r="CG276" s="127">
        <f t="shared" si="727"/>
        <v>-25.38224956063269</v>
      </c>
      <c r="CH276" s="40">
        <f t="shared" si="728"/>
        <v>-1</v>
      </c>
      <c r="CI276" s="8"/>
      <c r="CJ276" s="127">
        <f t="shared" si="729"/>
        <v>41.830590124448015</v>
      </c>
      <c r="CK276" s="127">
        <f t="shared" si="729"/>
        <v>39.073634204275535</v>
      </c>
      <c r="CL276" s="127">
        <f t="shared" si="729"/>
        <v>37.864807829181494</v>
      </c>
      <c r="CM276" s="127">
        <f t="shared" si="729"/>
        <v>38.727984344422701</v>
      </c>
      <c r="CN276" s="127">
        <f t="shared" si="729"/>
        <v>39.322877094972064</v>
      </c>
      <c r="CO276" s="127">
        <f t="shared" si="729"/>
        <v>0</v>
      </c>
      <c r="CP276" s="127">
        <f t="shared" si="729"/>
        <v>0</v>
      </c>
      <c r="CQ276" s="127">
        <f t="shared" si="729"/>
        <v>0</v>
      </c>
      <c r="CR276" s="127">
        <f t="shared" si="729"/>
        <v>0</v>
      </c>
      <c r="CS276" s="127">
        <f t="shared" si="729"/>
        <v>0</v>
      </c>
      <c r="CT276" s="127">
        <f t="shared" si="729"/>
        <v>0</v>
      </c>
      <c r="CU276" s="127">
        <f t="shared" si="729"/>
        <v>0</v>
      </c>
      <c r="CV276" s="8"/>
      <c r="CW276" s="127">
        <f t="shared" si="730"/>
        <v>25.184117835414664</v>
      </c>
      <c r="CX276" s="127">
        <f t="shared" si="730"/>
        <v>20.776031434184677</v>
      </c>
      <c r="CY276" s="127">
        <f t="shared" si="730"/>
        <v>24.297473743968208</v>
      </c>
      <c r="CZ276" s="127">
        <f t="shared" si="730"/>
        <v>20.138683977574505</v>
      </c>
      <c r="DA276" s="127">
        <f t="shared" si="730"/>
        <v>22.847971987160783</v>
      </c>
      <c r="DB276" s="127">
        <f t="shared" si="730"/>
        <v>32.408808537750879</v>
      </c>
      <c r="DC276" s="127">
        <f t="shared" si="730"/>
        <v>42.578512396694215</v>
      </c>
      <c r="DD276" s="127">
        <f t="shared" si="730"/>
        <v>31.34466198743997</v>
      </c>
      <c r="DE276" s="127">
        <f t="shared" si="730"/>
        <v>25.748175182481752</v>
      </c>
      <c r="DF276" s="127">
        <f t="shared" si="730"/>
        <v>27.77396083819993</v>
      </c>
      <c r="DG276" s="127">
        <f t="shared" si="730"/>
        <v>42.816635160680526</v>
      </c>
      <c r="DH276" s="127">
        <f t="shared" si="730"/>
        <v>52.760323159784562</v>
      </c>
      <c r="DI276" s="178"/>
      <c r="DJ276" s="127">
        <f t="shared" si="731"/>
        <v>25.876131836291197</v>
      </c>
      <c r="DK276" s="127">
        <f t="shared" si="731"/>
        <v>25.197217987804876</v>
      </c>
      <c r="DL276" s="127">
        <f t="shared" si="731"/>
        <v>24.79300139275766</v>
      </c>
      <c r="DM276" s="127">
        <f t="shared" si="731"/>
        <v>25.154586834733895</v>
      </c>
      <c r="DN276" s="127">
        <f t="shared" si="731"/>
        <v>24.854605036219386</v>
      </c>
      <c r="DO276" s="127">
        <f t="shared" si="731"/>
        <v>24.57593826727464</v>
      </c>
      <c r="DP276" s="127">
        <f t="shared" si="731"/>
        <v>24.38036703601108</v>
      </c>
      <c r="DQ276" s="127">
        <f t="shared" si="731"/>
        <v>24.863962670495333</v>
      </c>
      <c r="DR276" s="127">
        <f t="shared" si="731"/>
        <v>24.657502660517913</v>
      </c>
      <c r="DS276" s="127">
        <f t="shared" si="731"/>
        <v>24.781324278438031</v>
      </c>
      <c r="DT276" s="127">
        <f t="shared" si="731"/>
        <v>25.295888928957808</v>
      </c>
      <c r="DU276" s="127">
        <f t="shared" si="731"/>
        <v>25.38224956063269</v>
      </c>
      <c r="DV276" s="178"/>
      <c r="DW276" s="127">
        <f t="shared" si="732"/>
        <v>43.571013134960474</v>
      </c>
      <c r="DX276" s="127">
        <f t="shared" si="732"/>
        <v>44.471089760842695</v>
      </c>
      <c r="DY276" s="127">
        <f t="shared" si="732"/>
        <v>40.891536603273657</v>
      </c>
      <c r="DZ276" s="127">
        <f t="shared" si="732"/>
        <v>40.608862740312574</v>
      </c>
      <c r="EA276" s="127">
        <f t="shared" si="732"/>
        <v>40.113937970701841</v>
      </c>
      <c r="EB276" s="127">
        <f t="shared" si="732"/>
        <v>41.232831968516628</v>
      </c>
      <c r="EC276" s="127">
        <f t="shared" si="732"/>
        <v>40.24148455184109</v>
      </c>
      <c r="ED276" s="127">
        <f t="shared" si="732"/>
        <v>40.153899717257531</v>
      </c>
      <c r="EE276" s="127">
        <f t="shared" si="732"/>
        <v>39.093027487893238</v>
      </c>
      <c r="EF276" s="127">
        <f t="shared" si="732"/>
        <v>40.311906773964772</v>
      </c>
      <c r="EG276" s="127">
        <f t="shared" si="732"/>
        <v>42.889186564385298</v>
      </c>
      <c r="EH276" s="127">
        <f t="shared" si="732"/>
        <v>42.275544255940858</v>
      </c>
    </row>
    <row r="277" spans="2:138" x14ac:dyDescent="0.25">
      <c r="B277" s="51"/>
      <c r="C277" s="51"/>
      <c r="D277" t="s">
        <v>304</v>
      </c>
      <c r="E277" s="125">
        <f t="shared" si="686"/>
        <v>0</v>
      </c>
      <c r="F277" s="125">
        <f t="shared" si="686"/>
        <v>5.4800420168067223</v>
      </c>
      <c r="G277" s="125">
        <f t="shared" si="687"/>
        <v>5.4800420168067223</v>
      </c>
      <c r="H277" s="55">
        <f t="shared" si="733"/>
        <v>1</v>
      </c>
      <c r="I277" s="41"/>
      <c r="J277" s="127">
        <f t="shared" si="688"/>
        <v>0</v>
      </c>
      <c r="K277" s="127">
        <f t="shared" si="688"/>
        <v>5.6334023216053275</v>
      </c>
      <c r="L277" s="127">
        <f t="shared" si="689"/>
        <v>5.6334023216053275</v>
      </c>
      <c r="M277" s="40">
        <f t="shared" si="734"/>
        <v>1</v>
      </c>
      <c r="N277" s="41"/>
      <c r="O277" s="127">
        <f t="shared" si="690"/>
        <v>-0.88698907479562983</v>
      </c>
      <c r="P277" s="127">
        <f t="shared" si="735"/>
        <v>-0.88698907479562983</v>
      </c>
      <c r="Q277" s="40">
        <f t="shared" si="736"/>
        <v>1</v>
      </c>
      <c r="R277" s="41"/>
      <c r="S277" s="127">
        <f t="shared" si="691"/>
        <v>0</v>
      </c>
      <c r="T277" s="127">
        <f t="shared" si="692"/>
        <v>0</v>
      </c>
      <c r="U277" s="40">
        <f t="shared" si="737"/>
        <v>0</v>
      </c>
      <c r="V277" s="41"/>
      <c r="W277" s="42"/>
      <c r="X277" s="43"/>
      <c r="Y277" s="42"/>
      <c r="Z277" s="44"/>
      <c r="AB277" s="127">
        <f t="shared" si="693"/>
        <v>0</v>
      </c>
      <c r="AC277" s="127">
        <f t="shared" si="693"/>
        <v>5.6685983339369796</v>
      </c>
      <c r="AD277" s="127">
        <f t="shared" si="694"/>
        <v>5.6685983339369796</v>
      </c>
      <c r="AE277" s="40">
        <f t="shared" si="695"/>
        <v>1</v>
      </c>
      <c r="AG277" s="127">
        <f t="shared" si="696"/>
        <v>0</v>
      </c>
      <c r="AH277" s="127">
        <f t="shared" si="696"/>
        <v>5.9645579268292686</v>
      </c>
      <c r="AI277" s="127">
        <f t="shared" si="697"/>
        <v>5.9645579268292686</v>
      </c>
      <c r="AJ277" s="40">
        <f t="shared" si="698"/>
        <v>1</v>
      </c>
      <c r="AL277" s="127">
        <f t="shared" si="699"/>
        <v>0</v>
      </c>
      <c r="AM277" s="127">
        <f t="shared" si="699"/>
        <v>5.4495125348189415</v>
      </c>
      <c r="AN277" s="127">
        <f t="shared" si="700"/>
        <v>-5.4495125348189415</v>
      </c>
      <c r="AO277" s="40">
        <f t="shared" si="701"/>
        <v>-1</v>
      </c>
      <c r="AQ277" s="127">
        <f t="shared" si="702"/>
        <v>0</v>
      </c>
      <c r="AR277" s="127">
        <f t="shared" si="702"/>
        <v>5.4800420168067223</v>
      </c>
      <c r="AS277" s="127">
        <f t="shared" si="703"/>
        <v>-5.4800420168067223</v>
      </c>
      <c r="AT277" s="40">
        <f t="shared" si="704"/>
        <v>-1</v>
      </c>
      <c r="AV277" s="127">
        <f t="shared" si="705"/>
        <v>0</v>
      </c>
      <c r="AW277" s="127">
        <f t="shared" si="705"/>
        <v>9.0206967919972403</v>
      </c>
      <c r="AX277" s="127">
        <f t="shared" si="706"/>
        <v>-9.0206967919972403</v>
      </c>
      <c r="AY277" s="40">
        <f t="shared" si="707"/>
        <v>-1</v>
      </c>
      <c r="BA277" s="127">
        <f t="shared" si="708"/>
        <v>0</v>
      </c>
      <c r="BB277" s="127">
        <f t="shared" si="708"/>
        <v>5.4896527534198523</v>
      </c>
      <c r="BC277" s="127">
        <f t="shared" si="709"/>
        <v>-5.4896527534198523</v>
      </c>
      <c r="BD277" s="40">
        <f t="shared" si="710"/>
        <v>-1</v>
      </c>
      <c r="BF277" s="127">
        <f t="shared" si="711"/>
        <v>0</v>
      </c>
      <c r="BG277" s="127">
        <f t="shared" si="711"/>
        <v>5.4193213296398888</v>
      </c>
      <c r="BH277" s="127">
        <f t="shared" si="712"/>
        <v>-5.4193213296398888</v>
      </c>
      <c r="BI277" s="40">
        <f t="shared" si="713"/>
        <v>-1</v>
      </c>
      <c r="BK277" s="127">
        <f t="shared" si="714"/>
        <v>0</v>
      </c>
      <c r="BL277" s="127">
        <f t="shared" si="714"/>
        <v>5.6177315147164393</v>
      </c>
      <c r="BM277" s="127">
        <f t="shared" si="715"/>
        <v>-5.6177315147164393</v>
      </c>
      <c r="BN277" s="40">
        <f t="shared" si="716"/>
        <v>-1</v>
      </c>
      <c r="BP277" s="127">
        <f t="shared" si="717"/>
        <v>0</v>
      </c>
      <c r="BQ277" s="127">
        <f t="shared" si="717"/>
        <v>5.5519687832564744</v>
      </c>
      <c r="BR277" s="127">
        <f t="shared" si="718"/>
        <v>-5.5519687832564744</v>
      </c>
      <c r="BS277" s="40">
        <f t="shared" si="719"/>
        <v>-1</v>
      </c>
      <c r="BU277" s="127">
        <f t="shared" si="720"/>
        <v>0</v>
      </c>
      <c r="BV277" s="127">
        <f t="shared" si="720"/>
        <v>5.3144312393887949</v>
      </c>
      <c r="BW277" s="127">
        <f t="shared" si="721"/>
        <v>-5.3144312393887949</v>
      </c>
      <c r="BX277" s="40">
        <f t="shared" si="722"/>
        <v>-1</v>
      </c>
      <c r="BZ277" s="127">
        <f t="shared" si="723"/>
        <v>0</v>
      </c>
      <c r="CA277" s="127">
        <f t="shared" si="723"/>
        <v>5.6440677966101696</v>
      </c>
      <c r="CB277" s="127">
        <f t="shared" si="724"/>
        <v>-5.6440677966101696</v>
      </c>
      <c r="CC277" s="40">
        <f t="shared" si="725"/>
        <v>-1</v>
      </c>
      <c r="CE277" s="127">
        <f t="shared" si="726"/>
        <v>0</v>
      </c>
      <c r="CF277" s="127">
        <f t="shared" si="726"/>
        <v>5.5012302284710017</v>
      </c>
      <c r="CG277" s="127">
        <f t="shared" si="727"/>
        <v>-5.5012302284710017</v>
      </c>
      <c r="CH277" s="40">
        <f t="shared" si="728"/>
        <v>-1</v>
      </c>
      <c r="CI277" s="8"/>
      <c r="CJ277" s="127">
        <f t="shared" si="729"/>
        <v>0</v>
      </c>
      <c r="CK277" s="127">
        <f t="shared" si="729"/>
        <v>0</v>
      </c>
      <c r="CL277" s="127">
        <f t="shared" si="729"/>
        <v>0</v>
      </c>
      <c r="CM277" s="127">
        <f t="shared" si="729"/>
        <v>0</v>
      </c>
      <c r="CN277" s="127">
        <f t="shared" si="729"/>
        <v>0</v>
      </c>
      <c r="CO277" s="127">
        <f t="shared" si="729"/>
        <v>0</v>
      </c>
      <c r="CP277" s="127">
        <f t="shared" si="729"/>
        <v>0</v>
      </c>
      <c r="CQ277" s="127">
        <f t="shared" si="729"/>
        <v>0</v>
      </c>
      <c r="CR277" s="127">
        <f t="shared" si="729"/>
        <v>0</v>
      </c>
      <c r="CS277" s="127">
        <f t="shared" si="729"/>
        <v>0</v>
      </c>
      <c r="CT277" s="127">
        <f t="shared" si="729"/>
        <v>0</v>
      </c>
      <c r="CU277" s="127">
        <f t="shared" si="729"/>
        <v>0</v>
      </c>
      <c r="CV277" s="8"/>
      <c r="CW277" s="127">
        <f t="shared" si="730"/>
        <v>4.0224943964137045</v>
      </c>
      <c r="CX277" s="127">
        <f t="shared" si="730"/>
        <v>-8.6734774066797637</v>
      </c>
      <c r="CY277" s="127">
        <f t="shared" si="730"/>
        <v>-1.7661793925631564</v>
      </c>
      <c r="CZ277" s="127">
        <f t="shared" si="730"/>
        <v>2.5196223074653292</v>
      </c>
      <c r="DA277" s="127">
        <f t="shared" si="730"/>
        <v>13.568718996206595</v>
      </c>
      <c r="DB277" s="127">
        <f t="shared" si="730"/>
        <v>8.2779388340235744</v>
      </c>
      <c r="DC277" s="127">
        <f t="shared" si="730"/>
        <v>4.3516793388429749</v>
      </c>
      <c r="DD277" s="127">
        <f t="shared" si="730"/>
        <v>1.6623568526043591</v>
      </c>
      <c r="DE277" s="127">
        <f t="shared" si="730"/>
        <v>0</v>
      </c>
      <c r="DF277" s="127">
        <f t="shared" si="730"/>
        <v>3.4259704568876677E-2</v>
      </c>
      <c r="DG277" s="127">
        <f t="shared" si="730"/>
        <v>0</v>
      </c>
      <c r="DH277" s="127">
        <f t="shared" si="730"/>
        <v>0</v>
      </c>
      <c r="DI277" s="178"/>
      <c r="DJ277" s="127">
        <f t="shared" si="731"/>
        <v>5.6685983339369796</v>
      </c>
      <c r="DK277" s="127">
        <f t="shared" si="731"/>
        <v>5.9645579268292686</v>
      </c>
      <c r="DL277" s="127">
        <f t="shared" si="731"/>
        <v>5.4495125348189415</v>
      </c>
      <c r="DM277" s="127">
        <f t="shared" si="731"/>
        <v>5.4800420168067223</v>
      </c>
      <c r="DN277" s="127">
        <f t="shared" si="731"/>
        <v>9.0206967919972403</v>
      </c>
      <c r="DO277" s="127">
        <f t="shared" si="731"/>
        <v>5.4896527534198523</v>
      </c>
      <c r="DP277" s="127">
        <f t="shared" si="731"/>
        <v>5.4193213296398888</v>
      </c>
      <c r="DQ277" s="127">
        <f t="shared" si="731"/>
        <v>5.6177315147164393</v>
      </c>
      <c r="DR277" s="127">
        <f t="shared" si="731"/>
        <v>5.5519687832564744</v>
      </c>
      <c r="DS277" s="127">
        <f t="shared" si="731"/>
        <v>5.3144312393887949</v>
      </c>
      <c r="DT277" s="127">
        <f t="shared" si="731"/>
        <v>5.6440677966101696</v>
      </c>
      <c r="DU277" s="127">
        <f t="shared" si="731"/>
        <v>5.5012302284710017</v>
      </c>
      <c r="DV277" s="178"/>
      <c r="DW277" s="127">
        <f t="shared" si="732"/>
        <v>0.77643377965919713</v>
      </c>
      <c r="DX277" s="127">
        <f t="shared" si="732"/>
        <v>0.81273113566042698</v>
      </c>
      <c r="DY277" s="127">
        <f t="shared" si="732"/>
        <v>0.73913704815646064</v>
      </c>
      <c r="DZ277" s="127">
        <f t="shared" si="732"/>
        <v>0.74385121266942145</v>
      </c>
      <c r="EA277" s="127">
        <f t="shared" si="732"/>
        <v>0.72619857514908259</v>
      </c>
      <c r="EB277" s="127">
        <f t="shared" si="732"/>
        <v>2.2699596165308344</v>
      </c>
      <c r="EC277" s="127">
        <f t="shared" si="732"/>
        <v>2.1644094878856324</v>
      </c>
      <c r="ED277" s="127">
        <f t="shared" si="732"/>
        <v>0.72624707636019503</v>
      </c>
      <c r="EE277" s="127">
        <f t="shared" si="732"/>
        <v>0.72871490260575544</v>
      </c>
      <c r="EF277" s="127">
        <f t="shared" si="732"/>
        <v>0.73047594022754847</v>
      </c>
      <c r="EG277" s="127">
        <f t="shared" si="732"/>
        <v>0.7691779312020296</v>
      </c>
      <c r="EH277" s="127">
        <f t="shared" si="732"/>
        <v>0.75705707385968624</v>
      </c>
    </row>
    <row r="278" spans="2:138" x14ac:dyDescent="0.25">
      <c r="B278" s="51"/>
      <c r="C278" s="51"/>
      <c r="D278" t="s">
        <v>305</v>
      </c>
      <c r="E278" s="125">
        <f t="shared" si="686"/>
        <v>34.058062622309201</v>
      </c>
      <c r="F278" s="125">
        <f t="shared" si="686"/>
        <v>36.973837148469542</v>
      </c>
      <c r="G278" s="125">
        <f t="shared" si="687"/>
        <v>2.9157745261603409</v>
      </c>
      <c r="H278" s="55">
        <f t="shared" si="733"/>
        <v>7.8860479491267343E-2</v>
      </c>
      <c r="I278" s="41"/>
      <c r="J278" s="127">
        <f t="shared" si="688"/>
        <v>29.600430552879985</v>
      </c>
      <c r="K278" s="127">
        <f t="shared" si="688"/>
        <v>37.043722514597498</v>
      </c>
      <c r="L278" s="127">
        <f t="shared" si="689"/>
        <v>7.4432919617175131</v>
      </c>
      <c r="M278" s="40">
        <f t="shared" si="734"/>
        <v>0.20093261304352983</v>
      </c>
      <c r="N278" s="41"/>
      <c r="O278" s="127">
        <f t="shared" si="690"/>
        <v>23.750927496370998</v>
      </c>
      <c r="P278" s="127">
        <f t="shared" si="735"/>
        <v>-5.8495030565089863</v>
      </c>
      <c r="Q278" s="40">
        <f t="shared" si="736"/>
        <v>-0.24628524748781941</v>
      </c>
      <c r="R278" s="41"/>
      <c r="S278" s="127">
        <f t="shared" si="691"/>
        <v>0</v>
      </c>
      <c r="T278" s="127">
        <f t="shared" si="692"/>
        <v>-34.058062622309201</v>
      </c>
      <c r="U278" s="40">
        <f t="shared" si="737"/>
        <v>0</v>
      </c>
      <c r="V278" s="41"/>
      <c r="W278" s="42"/>
      <c r="X278" s="43"/>
      <c r="Y278" s="42"/>
      <c r="Z278" s="44"/>
      <c r="AB278" s="127">
        <f t="shared" si="693"/>
        <v>27.34132476916901</v>
      </c>
      <c r="AC278" s="127">
        <f t="shared" si="693"/>
        <v>37.357772018513216</v>
      </c>
      <c r="AD278" s="127">
        <f t="shared" si="694"/>
        <v>10.016447249344207</v>
      </c>
      <c r="AE278" s="40">
        <f t="shared" si="695"/>
        <v>0.26812217935214133</v>
      </c>
      <c r="AG278" s="127">
        <f t="shared" si="696"/>
        <v>31.028277909738716</v>
      </c>
      <c r="AH278" s="127">
        <f t="shared" si="696"/>
        <v>37.049490421443977</v>
      </c>
      <c r="AI278" s="127">
        <f t="shared" si="697"/>
        <v>6.0212125117052615</v>
      </c>
      <c r="AJ278" s="40">
        <f t="shared" si="698"/>
        <v>0.1625180925085066</v>
      </c>
      <c r="AL278" s="127">
        <f t="shared" si="699"/>
        <v>26.266423487544483</v>
      </c>
      <c r="AM278" s="127">
        <f t="shared" si="699"/>
        <v>36.806036907976669</v>
      </c>
      <c r="AN278" s="127">
        <f t="shared" si="700"/>
        <v>-10.539613420432186</v>
      </c>
      <c r="AO278" s="40">
        <f t="shared" si="701"/>
        <v>-0.28635556299591769</v>
      </c>
      <c r="AQ278" s="127">
        <f t="shared" si="702"/>
        <v>34.058062622309201</v>
      </c>
      <c r="AR278" s="127">
        <f t="shared" si="702"/>
        <v>36.973837148469542</v>
      </c>
      <c r="AS278" s="127">
        <f t="shared" si="703"/>
        <v>-2.9157745261603409</v>
      </c>
      <c r="AT278" s="40">
        <f t="shared" si="704"/>
        <v>-7.8860479491267288E-2</v>
      </c>
      <c r="AV278" s="127">
        <f t="shared" si="705"/>
        <v>29.600430552879985</v>
      </c>
      <c r="AW278" s="127">
        <f t="shared" si="705"/>
        <v>36.821213218063122</v>
      </c>
      <c r="AX278" s="127">
        <f t="shared" si="706"/>
        <v>-7.2207826651831368</v>
      </c>
      <c r="AY278" s="40">
        <f t="shared" si="707"/>
        <v>-0.19610387692605658</v>
      </c>
      <c r="BA278" s="127">
        <f t="shared" si="708"/>
        <v>0</v>
      </c>
      <c r="BB278" s="127">
        <f t="shared" si="708"/>
        <v>36.706953049210455</v>
      </c>
      <c r="BC278" s="127">
        <f t="shared" si="709"/>
        <v>-36.706953049210455</v>
      </c>
      <c r="BD278" s="40">
        <f t="shared" si="710"/>
        <v>-1</v>
      </c>
      <c r="BF278" s="127">
        <f t="shared" si="711"/>
        <v>0</v>
      </c>
      <c r="BG278" s="127">
        <f t="shared" si="711"/>
        <v>36.61378709455159</v>
      </c>
      <c r="BH278" s="127">
        <f t="shared" si="712"/>
        <v>-36.61378709455159</v>
      </c>
      <c r="BI278" s="40">
        <f t="shared" si="713"/>
        <v>-1</v>
      </c>
      <c r="BK278" s="127">
        <f t="shared" si="714"/>
        <v>0</v>
      </c>
      <c r="BL278" s="127">
        <f t="shared" si="714"/>
        <v>36.859401219439697</v>
      </c>
      <c r="BM278" s="127">
        <f t="shared" si="715"/>
        <v>-36.859401219439697</v>
      </c>
      <c r="BN278" s="40">
        <f t="shared" si="716"/>
        <v>-1</v>
      </c>
      <c r="BP278" s="127">
        <f t="shared" si="717"/>
        <v>0</v>
      </c>
      <c r="BQ278" s="127">
        <f t="shared" si="717"/>
        <v>36.74450635251543</v>
      </c>
      <c r="BR278" s="127">
        <f t="shared" si="718"/>
        <v>-36.74450635251543</v>
      </c>
      <c r="BS278" s="40">
        <f t="shared" si="719"/>
        <v>-1</v>
      </c>
      <c r="BU278" s="127">
        <f t="shared" si="720"/>
        <v>0</v>
      </c>
      <c r="BV278" s="127">
        <f t="shared" si="720"/>
        <v>36.776573771253993</v>
      </c>
      <c r="BW278" s="127">
        <f t="shared" si="721"/>
        <v>-36.776573771253993</v>
      </c>
      <c r="BX278" s="40">
        <f t="shared" si="722"/>
        <v>-1</v>
      </c>
      <c r="BZ278" s="127">
        <f t="shared" si="723"/>
        <v>0</v>
      </c>
      <c r="CA278" s="127">
        <f t="shared" si="723"/>
        <v>37.068847948531193</v>
      </c>
      <c r="CB278" s="127">
        <f t="shared" si="724"/>
        <v>-37.068847948531193</v>
      </c>
      <c r="CC278" s="40">
        <f t="shared" si="725"/>
        <v>-1</v>
      </c>
      <c r="CE278" s="127">
        <f t="shared" si="726"/>
        <v>0</v>
      </c>
      <c r="CF278" s="127">
        <f t="shared" si="726"/>
        <v>37.085045891380318</v>
      </c>
      <c r="CG278" s="127">
        <f t="shared" si="727"/>
        <v>-37.085045891380318</v>
      </c>
      <c r="CH278" s="40">
        <f t="shared" si="728"/>
        <v>-1</v>
      </c>
      <c r="CI278" s="8"/>
      <c r="CJ278" s="127">
        <f t="shared" si="729"/>
        <v>27.34132476916901</v>
      </c>
      <c r="CK278" s="127">
        <f t="shared" si="729"/>
        <v>31.028277909738716</v>
      </c>
      <c r="CL278" s="127">
        <f t="shared" si="729"/>
        <v>26.266423487544483</v>
      </c>
      <c r="CM278" s="127">
        <f t="shared" si="729"/>
        <v>34.058062622309201</v>
      </c>
      <c r="CN278" s="127">
        <f t="shared" si="729"/>
        <v>29.600430552879985</v>
      </c>
      <c r="CO278" s="127">
        <f t="shared" si="729"/>
        <v>0</v>
      </c>
      <c r="CP278" s="127">
        <f t="shared" si="729"/>
        <v>0</v>
      </c>
      <c r="CQ278" s="127">
        <f t="shared" si="729"/>
        <v>0</v>
      </c>
      <c r="CR278" s="127">
        <f t="shared" si="729"/>
        <v>0</v>
      </c>
      <c r="CS278" s="127">
        <f t="shared" si="729"/>
        <v>0</v>
      </c>
      <c r="CT278" s="127">
        <f t="shared" si="729"/>
        <v>0</v>
      </c>
      <c r="CU278" s="127">
        <f t="shared" si="729"/>
        <v>0</v>
      </c>
      <c r="CV278" s="8"/>
      <c r="CW278" s="127">
        <f t="shared" si="730"/>
        <v>21.53094460454691</v>
      </c>
      <c r="CX278" s="127">
        <f t="shared" si="730"/>
        <v>27.114109364767518</v>
      </c>
      <c r="CY278" s="127">
        <f t="shared" si="730"/>
        <v>19.13245813227363</v>
      </c>
      <c r="CZ278" s="127">
        <f t="shared" si="730"/>
        <v>27.567013868397758</v>
      </c>
      <c r="DA278" s="127">
        <f t="shared" si="730"/>
        <v>28.407715202801285</v>
      </c>
      <c r="DB278" s="127">
        <f t="shared" si="730"/>
        <v>28.060136986301369</v>
      </c>
      <c r="DC278" s="127">
        <f t="shared" si="730"/>
        <v>28.606314049586778</v>
      </c>
      <c r="DD278" s="127">
        <f t="shared" si="730"/>
        <v>33.361414850387888</v>
      </c>
      <c r="DE278" s="127">
        <f t="shared" si="730"/>
        <v>33.4808102189781</v>
      </c>
      <c r="DF278" s="127">
        <f t="shared" si="730"/>
        <v>19.632737890759191</v>
      </c>
      <c r="DG278" s="127">
        <f t="shared" si="730"/>
        <v>25.141689981096409</v>
      </c>
      <c r="DH278" s="127">
        <f t="shared" si="730"/>
        <v>24.105327648114901</v>
      </c>
      <c r="DI278" s="178"/>
      <c r="DJ278" s="127">
        <f t="shared" si="731"/>
        <v>37.357772018513216</v>
      </c>
      <c r="DK278" s="127">
        <f t="shared" si="731"/>
        <v>37.049490421443977</v>
      </c>
      <c r="DL278" s="127">
        <f t="shared" si="731"/>
        <v>36.806036907976669</v>
      </c>
      <c r="DM278" s="127">
        <f t="shared" si="731"/>
        <v>36.973837148469542</v>
      </c>
      <c r="DN278" s="127">
        <f t="shared" si="731"/>
        <v>36.821213218063122</v>
      </c>
      <c r="DO278" s="127">
        <f t="shared" si="731"/>
        <v>36.706953049210455</v>
      </c>
      <c r="DP278" s="127">
        <f t="shared" si="731"/>
        <v>36.61378709455159</v>
      </c>
      <c r="DQ278" s="127">
        <f t="shared" si="731"/>
        <v>36.859401219439697</v>
      </c>
      <c r="DR278" s="127">
        <f t="shared" si="731"/>
        <v>36.74450635251543</v>
      </c>
      <c r="DS278" s="127">
        <f t="shared" si="731"/>
        <v>36.776573771253993</v>
      </c>
      <c r="DT278" s="127">
        <f t="shared" si="731"/>
        <v>37.068847948531193</v>
      </c>
      <c r="DU278" s="127">
        <f t="shared" si="731"/>
        <v>37.085045891380318</v>
      </c>
      <c r="DV278" s="178"/>
      <c r="DW278" s="127">
        <f t="shared" si="732"/>
        <v>28.180529620027389</v>
      </c>
      <c r="DX278" s="127">
        <f t="shared" si="732"/>
        <v>28.976492372450576</v>
      </c>
      <c r="DY278" s="127">
        <f t="shared" si="732"/>
        <v>27.505517018672133</v>
      </c>
      <c r="DZ278" s="127">
        <f t="shared" si="732"/>
        <v>28.525823144213696</v>
      </c>
      <c r="EA278" s="127">
        <f t="shared" si="732"/>
        <v>28.052825714192661</v>
      </c>
      <c r="EB278" s="127">
        <f t="shared" si="732"/>
        <v>27.890809092244258</v>
      </c>
      <c r="EC278" s="127">
        <f t="shared" si="732"/>
        <v>27.298771876349427</v>
      </c>
      <c r="ED278" s="127">
        <f t="shared" si="732"/>
        <v>27.249322672250074</v>
      </c>
      <c r="EE278" s="127">
        <f t="shared" si="732"/>
        <v>27.935234911656689</v>
      </c>
      <c r="EF278" s="127">
        <f t="shared" si="732"/>
        <v>27.343280324250649</v>
      </c>
      <c r="EG278" s="127">
        <f t="shared" si="732"/>
        <v>28.088871786564578</v>
      </c>
      <c r="EH278" s="127">
        <f t="shared" si="732"/>
        <v>27.828665763356668</v>
      </c>
    </row>
    <row r="279" spans="2:138" x14ac:dyDescent="0.25">
      <c r="B279" s="51"/>
      <c r="C279" s="51"/>
      <c r="D279" t="s">
        <v>306</v>
      </c>
      <c r="E279" s="125">
        <f>IFERROR(E511/E$86,0)</f>
        <v>17.182759295499022</v>
      </c>
      <c r="F279" s="125">
        <f>IFERROR(F511/F$86,0)</f>
        <v>16.141141456582634</v>
      </c>
      <c r="G279" s="125">
        <f t="shared" si="687"/>
        <v>-1.0416178389163875</v>
      </c>
      <c r="H279" s="55">
        <f t="shared" si="733"/>
        <v>-6.4531857410344284E-2</v>
      </c>
      <c r="I279" s="41"/>
      <c r="J279" s="127">
        <f>IFERROR(J511/J$86,0)</f>
        <v>16.209212097861684</v>
      </c>
      <c r="K279" s="127">
        <f>IFERROR(K511/K$86,0)</f>
        <v>16.136152254116801</v>
      </c>
      <c r="L279" s="127">
        <f t="shared" si="689"/>
        <v>-7.3059843744882613E-2</v>
      </c>
      <c r="M279" s="40">
        <f t="shared" si="734"/>
        <v>-4.5277116002820882E-3</v>
      </c>
      <c r="N279" s="41"/>
      <c r="O279" s="127">
        <f>IFERROR(O511/O$86,0)</f>
        <v>13.971081060432425</v>
      </c>
      <c r="P279" s="127">
        <f t="shared" si="735"/>
        <v>-2.2381310374292589</v>
      </c>
      <c r="Q279" s="40">
        <f t="shared" si="736"/>
        <v>-0.16019741262312778</v>
      </c>
      <c r="R279" s="41"/>
      <c r="S279" s="127">
        <f>IFERROR(S511/S$86,0)</f>
        <v>0</v>
      </c>
      <c r="T279" s="127">
        <f t="shared" si="692"/>
        <v>-17.182759295499022</v>
      </c>
      <c r="U279" s="40">
        <f t="shared" si="737"/>
        <v>0</v>
      </c>
      <c r="V279" s="41"/>
      <c r="W279" s="42"/>
      <c r="X279" s="43"/>
      <c r="Y279" s="42"/>
      <c r="Z279" s="44"/>
      <c r="AB279" s="127">
        <f>IFERROR(AB511/AB$86,0)</f>
        <v>15.925427539140907</v>
      </c>
      <c r="AC279" s="127">
        <f>IFERROR(AC511/AC$86,0)</f>
        <v>16.07905106845346</v>
      </c>
      <c r="AD279" s="127">
        <f t="shared" si="694"/>
        <v>0.15362352931255252</v>
      </c>
      <c r="AE279" s="40">
        <f t="shared" si="695"/>
        <v>9.5542658990589654E-3</v>
      </c>
      <c r="AG279" s="127">
        <f>IFERROR(AG511/AG$86,0)</f>
        <v>16.461250989707047</v>
      </c>
      <c r="AH279" s="127">
        <f>IFERROR(AH511/AH$86,0)</f>
        <v>16.136669207317073</v>
      </c>
      <c r="AI279" s="127">
        <f t="shared" si="697"/>
        <v>-0.32458178238997348</v>
      </c>
      <c r="AJ279" s="40">
        <f t="shared" si="698"/>
        <v>-2.0114546454406704E-2</v>
      </c>
      <c r="AL279" s="127">
        <f>IFERROR(AL511/AL$86,0)</f>
        <v>15.349014234875446</v>
      </c>
      <c r="AM279" s="127">
        <f>IFERROR(AM511/AM$86,0)</f>
        <v>16.185612813370476</v>
      </c>
      <c r="AN279" s="127">
        <f t="shared" si="700"/>
        <v>-0.83659857849503005</v>
      </c>
      <c r="AO279" s="40">
        <f t="shared" si="701"/>
        <v>-5.1687791382476367E-2</v>
      </c>
      <c r="AQ279" s="127">
        <f>IFERROR(AQ511/AQ$86,0)</f>
        <v>17.182759295499022</v>
      </c>
      <c r="AR279" s="127">
        <f>IFERROR(AR511/AR$86,0)</f>
        <v>16.141141456582634</v>
      </c>
      <c r="AS279" s="127">
        <f t="shared" si="703"/>
        <v>1.0416178389163875</v>
      </c>
      <c r="AT279" s="40">
        <f t="shared" si="704"/>
        <v>6.4531857410344395E-2</v>
      </c>
      <c r="AV279" s="127">
        <f>IFERROR(AV511/AV$86,0)</f>
        <v>16.209212097861684</v>
      </c>
      <c r="AW279" s="127">
        <f>IFERROR(AW511/AW$86,0)</f>
        <v>16.172611245256984</v>
      </c>
      <c r="AX279" s="127">
        <f t="shared" si="706"/>
        <v>3.6600852604699696E-2</v>
      </c>
      <c r="AY279" s="40">
        <f t="shared" si="707"/>
        <v>2.2631380949957869E-3</v>
      </c>
      <c r="BA279" s="127">
        <f>IFERROR(BA511/BA$86,0)</f>
        <v>0</v>
      </c>
      <c r="BB279" s="127">
        <f>IFERROR(BB511/BB$86,0)</f>
        <v>16.208432129077515</v>
      </c>
      <c r="BC279" s="127">
        <f t="shared" si="709"/>
        <v>-16.208432129077515</v>
      </c>
      <c r="BD279" s="40">
        <f t="shared" si="710"/>
        <v>-1</v>
      </c>
      <c r="BF279" s="127">
        <f>IFERROR(BF511/BF$86,0)</f>
        <v>0</v>
      </c>
      <c r="BG279" s="127">
        <f>IFERROR(BG511/BG$86,0)</f>
        <v>16.23536703601108</v>
      </c>
      <c r="BH279" s="127">
        <f t="shared" si="712"/>
        <v>-16.23536703601108</v>
      </c>
      <c r="BI279" s="40">
        <f t="shared" si="713"/>
        <v>-1</v>
      </c>
      <c r="BK279" s="127">
        <f>IFERROR(BK511/BK$86,0)</f>
        <v>0</v>
      </c>
      <c r="BL279" s="127">
        <f>IFERROR(BL511/BL$86,0)</f>
        <v>16.178370423546305</v>
      </c>
      <c r="BM279" s="127">
        <f t="shared" si="715"/>
        <v>-16.178370423546305</v>
      </c>
      <c r="BN279" s="40">
        <f t="shared" si="716"/>
        <v>-1</v>
      </c>
      <c r="BP279" s="127">
        <f>IFERROR(BP511/BP$86,0)</f>
        <v>0</v>
      </c>
      <c r="BQ279" s="127">
        <f>IFERROR(BQ511/BQ$86,0)</f>
        <v>16.193288400141892</v>
      </c>
      <c r="BR279" s="127">
        <f t="shared" si="718"/>
        <v>-16.193288400141892</v>
      </c>
      <c r="BS279" s="40">
        <f t="shared" si="719"/>
        <v>-1</v>
      </c>
      <c r="BU279" s="127">
        <f>IFERROR(BU511/BU$86,0)</f>
        <v>0</v>
      </c>
      <c r="BV279" s="127">
        <f>IFERROR(BV511/BV$86,0)</f>
        <v>16.180298811544993</v>
      </c>
      <c r="BW279" s="127">
        <f t="shared" si="721"/>
        <v>-16.180298811544993</v>
      </c>
      <c r="BX279" s="40">
        <f t="shared" si="722"/>
        <v>-1</v>
      </c>
      <c r="BZ279" s="127">
        <f>IFERROR(BZ511/BZ$86,0)</f>
        <v>0</v>
      </c>
      <c r="CA279" s="127">
        <f>IFERROR(CA511/CA$86,0)</f>
        <v>16.13309051568698</v>
      </c>
      <c r="CB279" s="127">
        <f t="shared" si="724"/>
        <v>-16.13309051568698</v>
      </c>
      <c r="CC279" s="40">
        <f t="shared" si="725"/>
        <v>-1</v>
      </c>
      <c r="CE279" s="127">
        <f>IFERROR(CE511/CE$86,0)</f>
        <v>0</v>
      </c>
      <c r="CF279" s="127">
        <f>IFERROR(CF511/CF$86,0)</f>
        <v>16.117258347978911</v>
      </c>
      <c r="CG279" s="127">
        <f t="shared" si="727"/>
        <v>-16.117258347978911</v>
      </c>
      <c r="CH279" s="40">
        <f t="shared" si="728"/>
        <v>-1</v>
      </c>
      <c r="CI279" s="8"/>
      <c r="CJ279" s="127">
        <f t="shared" ref="CJ279:CU279" si="738">IFERROR(CJ511/CJ$86,0)</f>
        <v>15.925427539140907</v>
      </c>
      <c r="CK279" s="127">
        <f t="shared" si="738"/>
        <v>16.461250989707047</v>
      </c>
      <c r="CL279" s="127">
        <f t="shared" si="738"/>
        <v>15.349014234875446</v>
      </c>
      <c r="CM279" s="127">
        <f t="shared" si="738"/>
        <v>17.182759295499022</v>
      </c>
      <c r="CN279" s="127">
        <f t="shared" si="738"/>
        <v>16.209212097861684</v>
      </c>
      <c r="CO279" s="127">
        <f t="shared" si="738"/>
        <v>0</v>
      </c>
      <c r="CP279" s="127">
        <f t="shared" si="738"/>
        <v>0</v>
      </c>
      <c r="CQ279" s="127">
        <f t="shared" si="738"/>
        <v>0</v>
      </c>
      <c r="CR279" s="127">
        <f t="shared" si="738"/>
        <v>0</v>
      </c>
      <c r="CS279" s="127">
        <f t="shared" si="738"/>
        <v>0</v>
      </c>
      <c r="CT279" s="127">
        <f t="shared" si="738"/>
        <v>0</v>
      </c>
      <c r="CU279" s="127">
        <f t="shared" si="738"/>
        <v>0</v>
      </c>
      <c r="CV279" s="8"/>
      <c r="CW279" s="127">
        <f t="shared" ref="CW279:DH279" si="739">IFERROR(CW511/CW$86,0)</f>
        <v>14.130300992635286</v>
      </c>
      <c r="CX279" s="127">
        <f t="shared" si="739"/>
        <v>16.430304518664048</v>
      </c>
      <c r="CY279" s="127">
        <f t="shared" si="739"/>
        <v>9.9146494464944634</v>
      </c>
      <c r="CZ279" s="127">
        <f t="shared" si="739"/>
        <v>15.825048686928296</v>
      </c>
      <c r="DA279" s="127">
        <f t="shared" si="739"/>
        <v>16.280245112343156</v>
      </c>
      <c r="DB279" s="127">
        <f t="shared" si="739"/>
        <v>16.436514813634915</v>
      </c>
      <c r="DC279" s="127">
        <f t="shared" si="739"/>
        <v>16.469428099173552</v>
      </c>
      <c r="DD279" s="127">
        <f t="shared" si="739"/>
        <v>14.112622829700777</v>
      </c>
      <c r="DE279" s="127">
        <f t="shared" si="739"/>
        <v>18.781481751824817</v>
      </c>
      <c r="DF279" s="127">
        <f t="shared" si="739"/>
        <v>8.6678014428031602</v>
      </c>
      <c r="DG279" s="127">
        <f t="shared" si="739"/>
        <v>14.500994328922495</v>
      </c>
      <c r="DH279" s="127">
        <f t="shared" si="739"/>
        <v>14.465614901256732</v>
      </c>
      <c r="DI279" s="178"/>
      <c r="DJ279" s="127">
        <f t="shared" ref="DJ279:DU279" si="740">IFERROR(DJ511/DJ$86,0)</f>
        <v>16.07905106845346</v>
      </c>
      <c r="DK279" s="127">
        <f t="shared" si="740"/>
        <v>16.136669207317073</v>
      </c>
      <c r="DL279" s="127">
        <f t="shared" si="740"/>
        <v>16.185612813370476</v>
      </c>
      <c r="DM279" s="127">
        <f t="shared" si="740"/>
        <v>16.141141456582634</v>
      </c>
      <c r="DN279" s="127">
        <f t="shared" si="740"/>
        <v>16.172611245256984</v>
      </c>
      <c r="DO279" s="127">
        <f t="shared" si="740"/>
        <v>16.208432129077515</v>
      </c>
      <c r="DP279" s="127">
        <f t="shared" si="740"/>
        <v>16.23536703601108</v>
      </c>
      <c r="DQ279" s="127">
        <f t="shared" si="740"/>
        <v>16.178370423546305</v>
      </c>
      <c r="DR279" s="127">
        <f t="shared" si="740"/>
        <v>16.193288400141892</v>
      </c>
      <c r="DS279" s="127">
        <f t="shared" si="740"/>
        <v>16.180298811544993</v>
      </c>
      <c r="DT279" s="127">
        <f t="shared" si="740"/>
        <v>16.13309051568698</v>
      </c>
      <c r="DU279" s="127">
        <f t="shared" si="740"/>
        <v>16.117258347978911</v>
      </c>
      <c r="DV279" s="178"/>
      <c r="DW279" s="127">
        <f t="shared" ref="DW279:EH279" si="741">IFERROR(DW511/DW$86,0)</f>
        <v>15.818377225393714</v>
      </c>
      <c r="DX279" s="127">
        <f t="shared" si="741"/>
        <v>15.962909420312643</v>
      </c>
      <c r="DY279" s="127">
        <f t="shared" si="741"/>
        <v>15.829636921991211</v>
      </c>
      <c r="DZ279" s="127">
        <f t="shared" si="741"/>
        <v>15.866748382576151</v>
      </c>
      <c r="EA279" s="127">
        <f t="shared" si="741"/>
        <v>15.826322541811926</v>
      </c>
      <c r="EB279" s="127">
        <f t="shared" si="741"/>
        <v>15.865481321308344</v>
      </c>
      <c r="EC279" s="127">
        <f t="shared" si="741"/>
        <v>15.836616071162069</v>
      </c>
      <c r="ED279" s="127">
        <f t="shared" si="741"/>
        <v>15.8105669516421</v>
      </c>
      <c r="EE279" s="127">
        <f t="shared" si="741"/>
        <v>15.868061998276259</v>
      </c>
      <c r="EF279" s="127">
        <f t="shared" si="741"/>
        <v>15.830931745034942</v>
      </c>
      <c r="EG279" s="127">
        <f t="shared" si="741"/>
        <v>15.870177986087945</v>
      </c>
      <c r="EH279" s="127">
        <f t="shared" si="741"/>
        <v>15.826964603054314</v>
      </c>
    </row>
    <row r="280" spans="2:138" x14ac:dyDescent="0.25">
      <c r="B280" s="51"/>
      <c r="C280" s="51"/>
      <c r="D280" t="s">
        <v>307</v>
      </c>
      <c r="E280" s="125">
        <f>IFERROR(E514/E$86,0)</f>
        <v>6.142884540117417</v>
      </c>
      <c r="F280" s="125">
        <f>IFERROR(F514/F$86,0)</f>
        <v>6.7869922969187684</v>
      </c>
      <c r="G280" s="125">
        <f t="shared" si="687"/>
        <v>0.64410775680135135</v>
      </c>
      <c r="H280" s="55">
        <f t="shared" si="733"/>
        <v>9.4903269168843798E-2</v>
      </c>
      <c r="I280" s="41"/>
      <c r="J280" s="127">
        <f>IFERROR(J514/J$86,0)</f>
        <v>4.1818589867077636</v>
      </c>
      <c r="K280" s="127">
        <f>IFERROR(K514/K$86,0)</f>
        <v>6.8128633132367504</v>
      </c>
      <c r="L280" s="127">
        <f t="shared" si="689"/>
        <v>2.6310043265289869</v>
      </c>
      <c r="M280" s="40">
        <f t="shared" si="734"/>
        <v>0.38618187472177723</v>
      </c>
      <c r="N280" s="41"/>
      <c r="O280" s="127">
        <f>IFERROR(O514/O$86,0)</f>
        <v>4.1941171976468796</v>
      </c>
      <c r="P280" s="127">
        <f t="shared" si="735"/>
        <v>1.2258210939116054E-2</v>
      </c>
      <c r="Q280" s="40">
        <f t="shared" si="736"/>
        <v>2.9227154038503158E-3</v>
      </c>
      <c r="R280" s="41"/>
      <c r="S280" s="127">
        <f>IFERROR(S514/S$86,0)</f>
        <v>0</v>
      </c>
      <c r="T280" s="127">
        <f t="shared" si="692"/>
        <v>-6.142884540117417</v>
      </c>
      <c r="U280" s="40">
        <f t="shared" si="737"/>
        <v>0</v>
      </c>
      <c r="V280" s="41"/>
      <c r="W280" s="42"/>
      <c r="X280" s="43"/>
      <c r="Y280" s="42"/>
      <c r="Z280" s="44"/>
      <c r="AB280" s="127">
        <f>IFERROR(AB514/AB$86,0)</f>
        <v>3.2792974708952225</v>
      </c>
      <c r="AC280" s="127">
        <f>IFERROR(AC514/AC$86,0)</f>
        <v>6.9816733067729091</v>
      </c>
      <c r="AD280" s="127">
        <f t="shared" si="694"/>
        <v>3.7023758358776866</v>
      </c>
      <c r="AE280" s="40">
        <f t="shared" si="695"/>
        <v>0.5302992095442246</v>
      </c>
      <c r="AG280" s="127">
        <f>IFERROR(AG514/AG$86,0)</f>
        <v>5.0924425969912903</v>
      </c>
      <c r="AH280" s="127">
        <f>IFERROR(AH514/AH$86,0)</f>
        <v>6.7984946646341466</v>
      </c>
      <c r="AI280" s="127">
        <f t="shared" si="697"/>
        <v>1.7060520676428563</v>
      </c>
      <c r="AJ280" s="40">
        <f t="shared" si="698"/>
        <v>0.25094556248131816</v>
      </c>
      <c r="AL280" s="127">
        <f>IFERROR(AL514/AL$86,0)</f>
        <v>2.3803380782918149</v>
      </c>
      <c r="AM280" s="127">
        <f>IFERROR(AM514/AM$86,0)</f>
        <v>6.6894324512534817</v>
      </c>
      <c r="AN280" s="127">
        <f t="shared" si="700"/>
        <v>-4.3090943729616669</v>
      </c>
      <c r="AO280" s="40">
        <f t="shared" si="701"/>
        <v>-0.64416441968170535</v>
      </c>
      <c r="AQ280" s="127">
        <f>IFERROR(AQ514/AQ$86,0)</f>
        <v>6.142884540117417</v>
      </c>
      <c r="AR280" s="127">
        <f>IFERROR(AR514/AR$86,0)</f>
        <v>6.7869922969187684</v>
      </c>
      <c r="AS280" s="127">
        <f t="shared" si="703"/>
        <v>-0.64410775680135135</v>
      </c>
      <c r="AT280" s="40">
        <f t="shared" si="704"/>
        <v>-9.490326916884384E-2</v>
      </c>
      <c r="AV280" s="127">
        <f>IFERROR(AV514/AV$86,0)</f>
        <v>4.1818589867077636</v>
      </c>
      <c r="AW280" s="127">
        <f>IFERROR(AW514/AW$86,0)</f>
        <v>6.7060538116591921</v>
      </c>
      <c r="AX280" s="127">
        <f t="shared" si="706"/>
        <v>-2.5241948249514286</v>
      </c>
      <c r="AY280" s="40">
        <f t="shared" si="707"/>
        <v>-0.3764053936702455</v>
      </c>
      <c r="BA280" s="127">
        <f>IFERROR(BA514/BA$86,0)</f>
        <v>0</v>
      </c>
      <c r="BB280" s="127">
        <f>IFERROR(BB514/BB$86,0)</f>
        <v>6.630866362679761</v>
      </c>
      <c r="BC280" s="127">
        <f t="shared" si="709"/>
        <v>-6.630866362679761</v>
      </c>
      <c r="BD280" s="40">
        <f t="shared" si="710"/>
        <v>-1</v>
      </c>
      <c r="BF280" s="127">
        <f>IFERROR(BF514/BF$86,0)</f>
        <v>0</v>
      </c>
      <c r="BG280" s="127">
        <f>IFERROR(BG514/BG$86,0)</f>
        <v>6.5780990304709137</v>
      </c>
      <c r="BH280" s="127">
        <f t="shared" si="712"/>
        <v>-6.5780990304709137</v>
      </c>
      <c r="BI280" s="40">
        <f t="shared" si="713"/>
        <v>-1</v>
      </c>
      <c r="BK280" s="127">
        <f>IFERROR(BK514/BK$86,0)</f>
        <v>0</v>
      </c>
      <c r="BL280" s="127">
        <f>IFERROR(BL514/BL$86,0)</f>
        <v>6.708578607322325</v>
      </c>
      <c r="BM280" s="127">
        <f t="shared" si="715"/>
        <v>-6.708578607322325</v>
      </c>
      <c r="BN280" s="40">
        <f t="shared" si="716"/>
        <v>-1</v>
      </c>
      <c r="BP280" s="127">
        <f>IFERROR(BP514/BP$86,0)</f>
        <v>0</v>
      </c>
      <c r="BQ280" s="127">
        <f>IFERROR(BQ514/BQ$86,0)</f>
        <v>6.6528733593472866</v>
      </c>
      <c r="BR280" s="127">
        <f t="shared" si="718"/>
        <v>-6.6528733593472866</v>
      </c>
      <c r="BS280" s="40">
        <f t="shared" si="719"/>
        <v>-1</v>
      </c>
      <c r="BU280" s="127">
        <f>IFERROR(BU514/BU$86,0)</f>
        <v>0</v>
      </c>
      <c r="BV280" s="127">
        <f>IFERROR(BV514/BV$86,0)</f>
        <v>6.6862818336162979</v>
      </c>
      <c r="BW280" s="127">
        <f t="shared" si="721"/>
        <v>-6.6862818336162979</v>
      </c>
      <c r="BX280" s="40">
        <f t="shared" si="722"/>
        <v>-1</v>
      </c>
      <c r="BZ280" s="127">
        <f>IFERROR(BZ514/BZ$86,0)</f>
        <v>0</v>
      </c>
      <c r="CA280" s="127">
        <f>IFERROR(CA514/CA$86,0)</f>
        <v>6.8251172015867292</v>
      </c>
      <c r="CB280" s="127">
        <f t="shared" si="724"/>
        <v>-6.8251172015867292</v>
      </c>
      <c r="CC280" s="40">
        <f t="shared" si="725"/>
        <v>-1</v>
      </c>
      <c r="CE280" s="127">
        <f>IFERROR(CE514/CE$86,0)</f>
        <v>0</v>
      </c>
      <c r="CF280" s="127">
        <f>IFERROR(CF514/CF$86,0)</f>
        <v>6.8484182776801408</v>
      </c>
      <c r="CG280" s="127">
        <f t="shared" si="727"/>
        <v>-6.8484182776801408</v>
      </c>
      <c r="CH280" s="40">
        <f t="shared" si="728"/>
        <v>-1</v>
      </c>
      <c r="CI280" s="8"/>
      <c r="CJ280" s="127">
        <f t="shared" ref="CJ280:CU280" si="742">IFERROR(CJ514/CJ$86,0)</f>
        <v>3.2792974708952225</v>
      </c>
      <c r="CK280" s="127">
        <f t="shared" si="742"/>
        <v>5.0924425969912903</v>
      </c>
      <c r="CL280" s="127">
        <f t="shared" si="742"/>
        <v>2.3803380782918149</v>
      </c>
      <c r="CM280" s="127">
        <f t="shared" si="742"/>
        <v>6.142884540117417</v>
      </c>
      <c r="CN280" s="127">
        <f t="shared" si="742"/>
        <v>4.1818589867077636</v>
      </c>
      <c r="CO280" s="127">
        <f t="shared" si="742"/>
        <v>0</v>
      </c>
      <c r="CP280" s="127">
        <f t="shared" si="742"/>
        <v>0</v>
      </c>
      <c r="CQ280" s="127">
        <f t="shared" si="742"/>
        <v>0</v>
      </c>
      <c r="CR280" s="127">
        <f t="shared" si="742"/>
        <v>0</v>
      </c>
      <c r="CS280" s="127">
        <f t="shared" si="742"/>
        <v>0</v>
      </c>
      <c r="CT280" s="127">
        <f t="shared" si="742"/>
        <v>0</v>
      </c>
      <c r="CU280" s="127">
        <f t="shared" si="742"/>
        <v>0</v>
      </c>
      <c r="CV280" s="8"/>
      <c r="CW280" s="127">
        <f t="shared" ref="CW280:DH280" si="743">IFERROR(CW514/CW$86,0)</f>
        <v>3.4647262247838615</v>
      </c>
      <c r="CX280" s="127">
        <f t="shared" si="743"/>
        <v>3.8915487884741324</v>
      </c>
      <c r="CY280" s="127">
        <f t="shared" si="743"/>
        <v>5.7327135963667324</v>
      </c>
      <c r="CZ280" s="127">
        <f t="shared" si="743"/>
        <v>3.5394865742106814</v>
      </c>
      <c r="DA280" s="127">
        <f t="shared" si="743"/>
        <v>6.0356930259702359</v>
      </c>
      <c r="DB280" s="127">
        <f t="shared" si="743"/>
        <v>4.5226632685568653</v>
      </c>
      <c r="DC280" s="127">
        <f t="shared" si="743"/>
        <v>3.8232363636363638</v>
      </c>
      <c r="DD280" s="127">
        <f t="shared" si="743"/>
        <v>4.4467196158108608</v>
      </c>
      <c r="DE280" s="127">
        <f t="shared" si="743"/>
        <v>7.1512116788321167</v>
      </c>
      <c r="DF280" s="127">
        <f t="shared" si="743"/>
        <v>4.4556200618344208</v>
      </c>
      <c r="DG280" s="127">
        <f t="shared" si="743"/>
        <v>4.4298601134215501</v>
      </c>
      <c r="DH280" s="127">
        <f t="shared" si="743"/>
        <v>2.24439407540395</v>
      </c>
      <c r="DI280" s="178"/>
      <c r="DJ280" s="127">
        <f t="shared" ref="DJ280:DU280" si="744">IFERROR(DJ514/DJ$86,0)</f>
        <v>6.9816733067729091</v>
      </c>
      <c r="DK280" s="127">
        <f t="shared" si="744"/>
        <v>6.7984946646341466</v>
      </c>
      <c r="DL280" s="127">
        <f t="shared" si="744"/>
        <v>6.6894324512534817</v>
      </c>
      <c r="DM280" s="127">
        <f t="shared" si="744"/>
        <v>6.7869922969187684</v>
      </c>
      <c r="DN280" s="127">
        <f t="shared" si="744"/>
        <v>6.7060538116591921</v>
      </c>
      <c r="DO280" s="127">
        <f t="shared" si="744"/>
        <v>6.630866362679761</v>
      </c>
      <c r="DP280" s="127">
        <f t="shared" si="744"/>
        <v>6.5780990304709137</v>
      </c>
      <c r="DQ280" s="127">
        <f t="shared" si="744"/>
        <v>6.708578607322325</v>
      </c>
      <c r="DR280" s="127">
        <f t="shared" si="744"/>
        <v>6.6528733593472866</v>
      </c>
      <c r="DS280" s="127">
        <f t="shared" si="744"/>
        <v>6.6862818336162979</v>
      </c>
      <c r="DT280" s="127">
        <f t="shared" si="744"/>
        <v>6.8251172015867292</v>
      </c>
      <c r="DU280" s="127">
        <f t="shared" si="744"/>
        <v>6.8484182776801408</v>
      </c>
      <c r="DV280" s="178"/>
      <c r="DW280" s="127">
        <f t="shared" ref="DW280:EH280" si="745">IFERROR(DW514/DW$86,0)</f>
        <v>6.5475596988328668</v>
      </c>
      <c r="DX280" s="127">
        <f t="shared" si="745"/>
        <v>6.9022738605517242</v>
      </c>
      <c r="DY280" s="127">
        <f t="shared" si="745"/>
        <v>6.1720656692469964</v>
      </c>
      <c r="DZ280" s="127">
        <f t="shared" si="745"/>
        <v>6.2168704459622202</v>
      </c>
      <c r="EA280" s="127">
        <f t="shared" si="745"/>
        <v>6.0423023163990823</v>
      </c>
      <c r="EB280" s="127">
        <f t="shared" si="745"/>
        <v>6.3638550083796863</v>
      </c>
      <c r="EC280" s="127">
        <f t="shared" si="745"/>
        <v>6.0559529100172416</v>
      </c>
      <c r="ED280" s="127">
        <f t="shared" si="745"/>
        <v>6.0438756078118727</v>
      </c>
      <c r="EE280" s="127">
        <f t="shared" si="745"/>
        <v>6.0647065282446047</v>
      </c>
      <c r="EF280" s="127">
        <f t="shared" si="745"/>
        <v>6.0849590149119264</v>
      </c>
      <c r="EG280" s="127">
        <f t="shared" si="745"/>
        <v>6.4710898321863466</v>
      </c>
      <c r="EH280" s="127">
        <f t="shared" si="745"/>
        <v>6.3522912821152682</v>
      </c>
    </row>
    <row r="281" spans="2:138" x14ac:dyDescent="0.25">
      <c r="B281" s="51"/>
      <c r="C281" s="51"/>
      <c r="D281" t="s">
        <v>308</v>
      </c>
      <c r="E281" s="125">
        <f t="shared" ref="E281:F286" si="746">IFERROR(E56/E$6,0)</f>
        <v>15.395471624266145</v>
      </c>
      <c r="F281" s="125">
        <f t="shared" si="746"/>
        <v>17.973033496731791</v>
      </c>
      <c r="G281" s="125">
        <f t="shared" si="687"/>
        <v>2.5775618724656457</v>
      </c>
      <c r="H281" s="55">
        <f t="shared" si="733"/>
        <v>0.14341273402368879</v>
      </c>
      <c r="I281" s="41"/>
      <c r="J281" s="127">
        <f t="shared" ref="J281:K286" si="747">IFERROR(J56/J$6,0)</f>
        <v>20.280395877480256</v>
      </c>
      <c r="K281" s="127">
        <f t="shared" si="747"/>
        <v>20.637308977473591</v>
      </c>
      <c r="L281" s="127">
        <f t="shared" si="689"/>
        <v>0.35691309999333498</v>
      </c>
      <c r="M281" s="40">
        <f t="shared" si="734"/>
        <v>1.7294556203181297E-2</v>
      </c>
      <c r="N281" s="41"/>
      <c r="O281" s="127">
        <f t="shared" ref="O281:O286" si="748">IFERROR(O56/O$6,0)</f>
        <v>16.91576820230728</v>
      </c>
      <c r="P281" s="127">
        <f t="shared" si="735"/>
        <v>-3.3646276751729758</v>
      </c>
      <c r="Q281" s="40">
        <f t="shared" si="736"/>
        <v>-0.19890481088018497</v>
      </c>
      <c r="R281" s="41"/>
      <c r="S281" s="127">
        <f t="shared" ref="S281:S286" si="749">IFERROR(S56/S$6,0)</f>
        <v>0</v>
      </c>
      <c r="T281" s="127">
        <f t="shared" si="692"/>
        <v>-15.395471624266145</v>
      </c>
      <c r="U281" s="40">
        <f t="shared" si="737"/>
        <v>0</v>
      </c>
      <c r="V281" s="41"/>
      <c r="W281" s="42"/>
      <c r="X281" s="43"/>
      <c r="Y281" s="42"/>
      <c r="Z281" s="44"/>
      <c r="AB281" s="127">
        <f t="shared" ref="AB281:AC286" si="750">IFERROR(AB56/AB$6,0)</f>
        <v>20.732203934162985</v>
      </c>
      <c r="AC281" s="127">
        <f t="shared" si="750"/>
        <v>21.548900277676928</v>
      </c>
      <c r="AD281" s="127">
        <f t="shared" si="694"/>
        <v>0.81669634351394294</v>
      </c>
      <c r="AE281" s="40">
        <f t="shared" si="695"/>
        <v>3.7899676224312021E-2</v>
      </c>
      <c r="AG281" s="127">
        <f t="shared" ref="AG281:AH286" si="751">IFERROR(AG56/AG$6,0)</f>
        <v>25.854057798891528</v>
      </c>
      <c r="AH281" s="127">
        <f t="shared" si="751"/>
        <v>23.279547891259909</v>
      </c>
      <c r="AI281" s="127">
        <f t="shared" si="697"/>
        <v>-2.5745099076316187</v>
      </c>
      <c r="AJ281" s="40">
        <f t="shared" si="698"/>
        <v>-0.11059106128939018</v>
      </c>
      <c r="AL281" s="127">
        <f t="shared" ref="AL281:AM286" si="752">IFERROR(AL56/AL$6,0)</f>
        <v>19.311163701067617</v>
      </c>
      <c r="AM281" s="127">
        <f t="shared" si="752"/>
        <v>19.996303505106546</v>
      </c>
      <c r="AN281" s="127">
        <f t="shared" si="700"/>
        <v>-0.68513980403892916</v>
      </c>
      <c r="AO281" s="40">
        <f t="shared" si="701"/>
        <v>-3.4263322911855298E-2</v>
      </c>
      <c r="AQ281" s="127">
        <f t="shared" ref="AQ281:AR286" si="753">IFERROR(AQ56/AQ$6,0)</f>
        <v>15.395471624266145</v>
      </c>
      <c r="AR281" s="127">
        <f t="shared" si="753"/>
        <v>17.973033496731791</v>
      </c>
      <c r="AS281" s="127">
        <f t="shared" si="703"/>
        <v>-2.5775618724656457</v>
      </c>
      <c r="AT281" s="40">
        <f t="shared" si="704"/>
        <v>-0.14341273402368881</v>
      </c>
      <c r="AV281" s="127">
        <f t="shared" ref="AV281:AW286" si="754">IFERROR(AV56/AV$6,0)</f>
        <v>20.280395877480256</v>
      </c>
      <c r="AW281" s="127">
        <f t="shared" si="754"/>
        <v>19.472798781188686</v>
      </c>
      <c r="AX281" s="127">
        <f t="shared" si="706"/>
        <v>0.80759709629156973</v>
      </c>
      <c r="AY281" s="40">
        <f t="shared" si="707"/>
        <v>4.1473087940072206E-2</v>
      </c>
      <c r="BA281" s="127">
        <f t="shared" ref="BA281:BB286" si="755">IFERROR(BA56/BA$6,0)</f>
        <v>0</v>
      </c>
      <c r="BB281" s="127">
        <f t="shared" si="755"/>
        <v>22.301618262597685</v>
      </c>
      <c r="BC281" s="127">
        <f t="shared" si="709"/>
        <v>-22.301618262597685</v>
      </c>
      <c r="BD281" s="40">
        <f t="shared" si="710"/>
        <v>-1</v>
      </c>
      <c r="BF281" s="127">
        <f t="shared" ref="BF281:BG286" si="756">IFERROR(BF56/BF$6,0)</f>
        <v>0</v>
      </c>
      <c r="BG281" s="127">
        <f t="shared" si="756"/>
        <v>23.227660549399584</v>
      </c>
      <c r="BH281" s="127">
        <f t="shared" si="712"/>
        <v>-23.227660549399584</v>
      </c>
      <c r="BI281" s="40">
        <f t="shared" si="713"/>
        <v>-1</v>
      </c>
      <c r="BK281" s="127">
        <f t="shared" ref="BK281:BL286" si="757">IFERROR(BK56/BK$6,0)</f>
        <v>0</v>
      </c>
      <c r="BL281" s="127">
        <f t="shared" si="757"/>
        <v>22.738917324718592</v>
      </c>
      <c r="BM281" s="127">
        <f t="shared" si="715"/>
        <v>-22.738917324718592</v>
      </c>
      <c r="BN281" s="40">
        <f t="shared" si="716"/>
        <v>-1</v>
      </c>
      <c r="BP281" s="127">
        <f t="shared" ref="BP281:BQ286" si="758">IFERROR(BP56/BP$6,0)</f>
        <v>0</v>
      </c>
      <c r="BQ281" s="127">
        <f t="shared" si="758"/>
        <v>19.519061251034408</v>
      </c>
      <c r="BR281" s="127">
        <f t="shared" si="718"/>
        <v>-19.519061251034408</v>
      </c>
      <c r="BS281" s="40">
        <f t="shared" si="719"/>
        <v>-1</v>
      </c>
      <c r="BU281" s="127">
        <f t="shared" ref="BU281:BV286" si="759">IFERROR(BU56/BU$6,0)</f>
        <v>0</v>
      </c>
      <c r="BV281" s="127">
        <f t="shared" si="759"/>
        <v>17.33614046406316</v>
      </c>
      <c r="BW281" s="127">
        <f t="shared" si="721"/>
        <v>-17.33614046406316</v>
      </c>
      <c r="BX281" s="40">
        <f t="shared" si="722"/>
        <v>-1</v>
      </c>
      <c r="BZ281" s="127">
        <f t="shared" ref="BZ281:CA286" si="760">IFERROR(BZ56/BZ$6,0)</f>
        <v>0</v>
      </c>
      <c r="CA281" s="127">
        <f t="shared" si="760"/>
        <v>18.659723644668588</v>
      </c>
      <c r="CB281" s="127">
        <f t="shared" si="724"/>
        <v>-18.659723644668588</v>
      </c>
      <c r="CC281" s="40">
        <f t="shared" si="725"/>
        <v>-1</v>
      </c>
      <c r="CE281" s="127">
        <f t="shared" ref="CE281:CF286" si="761">IFERROR(CE56/CE$6,0)</f>
        <v>0</v>
      </c>
      <c r="CF281" s="127">
        <f t="shared" si="761"/>
        <v>22.054764030462565</v>
      </c>
      <c r="CG281" s="127">
        <f t="shared" si="727"/>
        <v>-22.054764030462565</v>
      </c>
      <c r="CH281" s="40">
        <f t="shared" si="728"/>
        <v>-1</v>
      </c>
      <c r="CI281" s="8"/>
      <c r="CJ281" s="127">
        <f t="shared" ref="CJ281:CU286" si="762">IFERROR(CJ56/CJ$6,0)</f>
        <v>20.732203934162985</v>
      </c>
      <c r="CK281" s="127">
        <f t="shared" si="762"/>
        <v>25.854057798891528</v>
      </c>
      <c r="CL281" s="127">
        <f t="shared" si="762"/>
        <v>19.311163701067617</v>
      </c>
      <c r="CM281" s="127">
        <f t="shared" si="762"/>
        <v>15.395471624266145</v>
      </c>
      <c r="CN281" s="127">
        <f t="shared" si="762"/>
        <v>20.280395877480256</v>
      </c>
      <c r="CO281" s="127">
        <f t="shared" si="762"/>
        <v>0</v>
      </c>
      <c r="CP281" s="127">
        <f t="shared" si="762"/>
        <v>0</v>
      </c>
      <c r="CQ281" s="127">
        <f t="shared" si="762"/>
        <v>0</v>
      </c>
      <c r="CR281" s="127">
        <f t="shared" si="762"/>
        <v>0</v>
      </c>
      <c r="CS281" s="127">
        <f t="shared" si="762"/>
        <v>0</v>
      </c>
      <c r="CT281" s="127">
        <f t="shared" si="762"/>
        <v>0</v>
      </c>
      <c r="CU281" s="127">
        <f t="shared" si="762"/>
        <v>0</v>
      </c>
      <c r="CV281" s="8"/>
      <c r="CW281" s="127">
        <f t="shared" ref="CW281:DH286" si="763">IFERROR(CW56/CW$6,0)</f>
        <v>19.606535382644893</v>
      </c>
      <c r="CX281" s="127">
        <f t="shared" si="763"/>
        <v>19.599050425671251</v>
      </c>
      <c r="CY281" s="127">
        <f t="shared" si="763"/>
        <v>14.235413000283849</v>
      </c>
      <c r="CZ281" s="127">
        <f t="shared" si="763"/>
        <v>14.804491000295071</v>
      </c>
      <c r="DA281" s="127">
        <f t="shared" si="763"/>
        <v>16.040338488473882</v>
      </c>
      <c r="DB281" s="127">
        <f t="shared" si="763"/>
        <v>18.549006052883083</v>
      </c>
      <c r="DC281" s="127">
        <f t="shared" si="763"/>
        <v>23.237619834710745</v>
      </c>
      <c r="DD281" s="127">
        <f t="shared" si="763"/>
        <v>22.895064647210937</v>
      </c>
      <c r="DE281" s="127">
        <f t="shared" si="763"/>
        <v>25.299208029197082</v>
      </c>
      <c r="DF281" s="127">
        <f t="shared" si="763"/>
        <v>15.99673308141532</v>
      </c>
      <c r="DG281" s="127">
        <f t="shared" si="763"/>
        <v>18.533289224952743</v>
      </c>
      <c r="DH281" s="127">
        <f t="shared" si="763"/>
        <v>23.350175044883304</v>
      </c>
      <c r="DI281" s="178"/>
      <c r="DJ281" s="127">
        <f t="shared" ref="DJ281:DU286" si="764">IFERROR(DJ56/DJ$6,0)</f>
        <v>21.548900277676928</v>
      </c>
      <c r="DK281" s="127">
        <f t="shared" si="764"/>
        <v>23.279547891259909</v>
      </c>
      <c r="DL281" s="127">
        <f t="shared" si="764"/>
        <v>19.996303505106546</v>
      </c>
      <c r="DM281" s="127">
        <f t="shared" si="764"/>
        <v>17.973033496731791</v>
      </c>
      <c r="DN281" s="127">
        <f t="shared" si="764"/>
        <v>19.472798781188686</v>
      </c>
      <c r="DO281" s="127">
        <f t="shared" si="764"/>
        <v>22.301618262597685</v>
      </c>
      <c r="DP281" s="127">
        <f t="shared" si="764"/>
        <v>23.227660549399584</v>
      </c>
      <c r="DQ281" s="127">
        <f t="shared" si="764"/>
        <v>22.738917324718592</v>
      </c>
      <c r="DR281" s="127">
        <f t="shared" si="764"/>
        <v>19.519061251034408</v>
      </c>
      <c r="DS281" s="127">
        <f t="shared" si="764"/>
        <v>17.33614046406316</v>
      </c>
      <c r="DT281" s="127">
        <f t="shared" si="764"/>
        <v>18.659723644668588</v>
      </c>
      <c r="DU281" s="127">
        <f t="shared" si="764"/>
        <v>22.054764030462565</v>
      </c>
      <c r="DV281" s="178"/>
      <c r="DW281" s="127">
        <f t="shared" ref="DW281:EH286" si="765">IFERROR(DW56/DW$6,0)</f>
        <v>17.087769013786804</v>
      </c>
      <c r="DX281" s="127">
        <f t="shared" si="765"/>
        <v>16.411162200319868</v>
      </c>
      <c r="DY281" s="127">
        <f t="shared" si="765"/>
        <v>14.705280616688544</v>
      </c>
      <c r="DZ281" s="127">
        <f t="shared" si="765"/>
        <v>12.748433044881935</v>
      </c>
      <c r="EA281" s="127">
        <f t="shared" si="765"/>
        <v>13.687614611545872</v>
      </c>
      <c r="EB281" s="127">
        <f t="shared" si="765"/>
        <v>14.866656288143894</v>
      </c>
      <c r="EC281" s="127">
        <f t="shared" si="765"/>
        <v>15.028266517961494</v>
      </c>
      <c r="ED281" s="127">
        <f t="shared" si="765"/>
        <v>14.129184994846</v>
      </c>
      <c r="EE281" s="127">
        <f t="shared" si="765"/>
        <v>14.460819038206331</v>
      </c>
      <c r="EF281" s="127">
        <f t="shared" si="765"/>
        <v>14.489321431939937</v>
      </c>
      <c r="EG281" s="127">
        <f t="shared" si="765"/>
        <v>15.386801375714944</v>
      </c>
      <c r="EH281" s="127">
        <f t="shared" si="765"/>
        <v>15.467702332579059</v>
      </c>
    </row>
    <row r="282" spans="2:138" x14ac:dyDescent="0.25">
      <c r="B282" s="51"/>
      <c r="C282" s="51"/>
      <c r="D282" t="s">
        <v>309</v>
      </c>
      <c r="E282" s="125">
        <f t="shared" si="746"/>
        <v>8.9934050880626231</v>
      </c>
      <c r="F282" s="125">
        <f t="shared" si="746"/>
        <v>12.166305147058823</v>
      </c>
      <c r="G282" s="125">
        <f t="shared" si="687"/>
        <v>3.1729000589962002</v>
      </c>
      <c r="H282" s="55">
        <f t="shared" si="733"/>
        <v>0.26079405543787809</v>
      </c>
      <c r="I282" s="41"/>
      <c r="J282" s="127">
        <f t="shared" si="747"/>
        <v>9.8155509535734922</v>
      </c>
      <c r="K282" s="127">
        <f t="shared" si="747"/>
        <v>12.506782147035004</v>
      </c>
      <c r="L282" s="127">
        <f t="shared" si="689"/>
        <v>2.6912311934615119</v>
      </c>
      <c r="M282" s="40">
        <f t="shared" si="734"/>
        <v>0.21518174393878964</v>
      </c>
      <c r="N282" s="41"/>
      <c r="O282" s="127">
        <f t="shared" si="748"/>
        <v>10.841445488578195</v>
      </c>
      <c r="P282" s="127">
        <f t="shared" si="735"/>
        <v>1.0258945350047028</v>
      </c>
      <c r="Q282" s="40">
        <f t="shared" si="736"/>
        <v>9.4627098949629465E-2</v>
      </c>
      <c r="R282" s="41"/>
      <c r="S282" s="127">
        <f t="shared" si="749"/>
        <v>0</v>
      </c>
      <c r="T282" s="127">
        <f t="shared" si="692"/>
        <v>-8.9934050880626231</v>
      </c>
      <c r="U282" s="40">
        <f t="shared" si="737"/>
        <v>0</v>
      </c>
      <c r="V282" s="41"/>
      <c r="W282" s="42"/>
      <c r="X282" s="43"/>
      <c r="Y282" s="42"/>
      <c r="Z282" s="44"/>
      <c r="AB282" s="127">
        <f t="shared" si="750"/>
        <v>9.1902729827378575</v>
      </c>
      <c r="AC282" s="127">
        <f t="shared" si="750"/>
        <v>12.584921224194131</v>
      </c>
      <c r="AD282" s="127">
        <f t="shared" si="694"/>
        <v>3.3946482414562738</v>
      </c>
      <c r="AE282" s="40">
        <f t="shared" si="695"/>
        <v>0.26973933177509007</v>
      </c>
      <c r="AG282" s="127">
        <f t="shared" si="751"/>
        <v>14.030031670625496</v>
      </c>
      <c r="AH282" s="127">
        <f t="shared" si="751"/>
        <v>13.24198456554878</v>
      </c>
      <c r="AI282" s="127">
        <f t="shared" si="697"/>
        <v>-0.78804710507671594</v>
      </c>
      <c r="AJ282" s="40">
        <f t="shared" si="698"/>
        <v>-5.9511253858953381E-2</v>
      </c>
      <c r="AL282" s="127">
        <f t="shared" si="752"/>
        <v>7.3288505338078291</v>
      </c>
      <c r="AM282" s="127">
        <f t="shared" si="752"/>
        <v>12.098526288300835</v>
      </c>
      <c r="AN282" s="127">
        <f t="shared" si="700"/>
        <v>-4.7696757544930062</v>
      </c>
      <c r="AO282" s="40">
        <f t="shared" si="701"/>
        <v>-0.39423609461470022</v>
      </c>
      <c r="AQ282" s="127">
        <f t="shared" si="753"/>
        <v>8.9934050880626231</v>
      </c>
      <c r="AR282" s="127">
        <f t="shared" si="753"/>
        <v>12.166305147058823</v>
      </c>
      <c r="AS282" s="127">
        <f t="shared" si="703"/>
        <v>-3.1729000589962002</v>
      </c>
      <c r="AT282" s="40">
        <f t="shared" si="704"/>
        <v>-0.26079405543787804</v>
      </c>
      <c r="AV282" s="127">
        <f t="shared" si="754"/>
        <v>9.8155509535734922</v>
      </c>
      <c r="AW282" s="127">
        <f t="shared" si="754"/>
        <v>11.985845981372886</v>
      </c>
      <c r="AX282" s="127">
        <f t="shared" si="706"/>
        <v>-2.1702950277993942</v>
      </c>
      <c r="AY282" s="40">
        <f t="shared" si="707"/>
        <v>-0.18107149309045301</v>
      </c>
      <c r="BA282" s="127">
        <f t="shared" si="755"/>
        <v>0</v>
      </c>
      <c r="BB282" s="127">
        <f t="shared" si="755"/>
        <v>12.18764205541915</v>
      </c>
      <c r="BC282" s="127">
        <f t="shared" si="709"/>
        <v>-12.18764205541915</v>
      </c>
      <c r="BD282" s="40">
        <f t="shared" si="710"/>
        <v>-1</v>
      </c>
      <c r="BF282" s="127">
        <f t="shared" si="756"/>
        <v>0</v>
      </c>
      <c r="BG282" s="127">
        <f t="shared" si="756"/>
        <v>12.031498441828255</v>
      </c>
      <c r="BH282" s="127">
        <f t="shared" si="712"/>
        <v>-12.031498441828255</v>
      </c>
      <c r="BI282" s="40">
        <f t="shared" si="713"/>
        <v>-1</v>
      </c>
      <c r="BK282" s="127">
        <f t="shared" si="757"/>
        <v>0</v>
      </c>
      <c r="BL282" s="127">
        <f t="shared" si="757"/>
        <v>12.47199120603015</v>
      </c>
      <c r="BM282" s="127">
        <f t="shared" si="715"/>
        <v>-12.47199120603015</v>
      </c>
      <c r="BN282" s="40">
        <f t="shared" si="716"/>
        <v>-1</v>
      </c>
      <c r="BP282" s="127">
        <f t="shared" si="758"/>
        <v>0</v>
      </c>
      <c r="BQ282" s="127">
        <f t="shared" si="758"/>
        <v>12.325990599503369</v>
      </c>
      <c r="BR282" s="127">
        <f t="shared" si="718"/>
        <v>-12.325990599503369</v>
      </c>
      <c r="BS282" s="40">
        <f t="shared" si="719"/>
        <v>-1</v>
      </c>
      <c r="BU282" s="127">
        <f t="shared" si="759"/>
        <v>0</v>
      </c>
      <c r="BV282" s="127">
        <f t="shared" si="759"/>
        <v>11.798630730050933</v>
      </c>
      <c r="BW282" s="127">
        <f t="shared" si="721"/>
        <v>-11.798630730050933</v>
      </c>
      <c r="BX282" s="40">
        <f t="shared" si="722"/>
        <v>-1</v>
      </c>
      <c r="BZ282" s="127">
        <f t="shared" si="760"/>
        <v>0</v>
      </c>
      <c r="CA282" s="127">
        <f t="shared" si="760"/>
        <v>12.530460692390912</v>
      </c>
      <c r="CB282" s="127">
        <f t="shared" si="724"/>
        <v>-12.530460692390912</v>
      </c>
      <c r="CC282" s="40">
        <f t="shared" si="725"/>
        <v>-1</v>
      </c>
      <c r="CE282" s="127">
        <f t="shared" si="761"/>
        <v>0</v>
      </c>
      <c r="CF282" s="127">
        <f t="shared" si="761"/>
        <v>12.213345342706502</v>
      </c>
      <c r="CG282" s="127">
        <f t="shared" si="727"/>
        <v>-12.213345342706502</v>
      </c>
      <c r="CH282" s="40">
        <f t="shared" si="728"/>
        <v>-1</v>
      </c>
      <c r="CI282" s="8"/>
      <c r="CJ282" s="127">
        <f t="shared" si="762"/>
        <v>9.1902729827378575</v>
      </c>
      <c r="CK282" s="127">
        <f t="shared" si="762"/>
        <v>14.030031670625496</v>
      </c>
      <c r="CL282" s="127">
        <f t="shared" si="762"/>
        <v>7.3288505338078291</v>
      </c>
      <c r="CM282" s="127">
        <f t="shared" si="762"/>
        <v>8.9934050880626231</v>
      </c>
      <c r="CN282" s="127">
        <f t="shared" si="762"/>
        <v>9.8155509535734922</v>
      </c>
      <c r="CO282" s="127">
        <f t="shared" si="762"/>
        <v>0</v>
      </c>
      <c r="CP282" s="127">
        <f t="shared" si="762"/>
        <v>0</v>
      </c>
      <c r="CQ282" s="127">
        <f t="shared" si="762"/>
        <v>0</v>
      </c>
      <c r="CR282" s="127">
        <f t="shared" si="762"/>
        <v>0</v>
      </c>
      <c r="CS282" s="127">
        <f t="shared" si="762"/>
        <v>0</v>
      </c>
      <c r="CT282" s="127">
        <f t="shared" si="762"/>
        <v>0</v>
      </c>
      <c r="CU282" s="127">
        <f t="shared" si="762"/>
        <v>0</v>
      </c>
      <c r="CV282" s="8"/>
      <c r="CW282" s="127">
        <f t="shared" si="763"/>
        <v>11.410816522574448</v>
      </c>
      <c r="CX282" s="127">
        <f t="shared" si="763"/>
        <v>8.7281335952848735</v>
      </c>
      <c r="CY282" s="127">
        <f t="shared" si="763"/>
        <v>6.4760289525972183</v>
      </c>
      <c r="CZ282" s="127">
        <f t="shared" si="763"/>
        <v>16.759200354086751</v>
      </c>
      <c r="DA282" s="127">
        <f t="shared" si="763"/>
        <v>18.989168368835717</v>
      </c>
      <c r="DB282" s="127">
        <f t="shared" si="763"/>
        <v>13.985925453966232</v>
      </c>
      <c r="DC282" s="127">
        <f t="shared" si="763"/>
        <v>25.333279338842974</v>
      </c>
      <c r="DD282" s="127">
        <f t="shared" si="763"/>
        <v>26.406006649427411</v>
      </c>
      <c r="DE282" s="127">
        <f t="shared" si="763"/>
        <v>12.812058394160584</v>
      </c>
      <c r="DF282" s="127">
        <f t="shared" si="763"/>
        <v>14.699227069735485</v>
      </c>
      <c r="DG282" s="127">
        <f t="shared" si="763"/>
        <v>8.639096408317581</v>
      </c>
      <c r="DH282" s="127">
        <f t="shared" si="763"/>
        <v>15.351741472172352</v>
      </c>
      <c r="DI282" s="178"/>
      <c r="DJ282" s="127">
        <f t="shared" si="764"/>
        <v>12.584921224194131</v>
      </c>
      <c r="DK282" s="127">
        <f t="shared" si="764"/>
        <v>13.24198456554878</v>
      </c>
      <c r="DL282" s="127">
        <f t="shared" si="764"/>
        <v>12.098526288300835</v>
      </c>
      <c r="DM282" s="127">
        <f t="shared" si="764"/>
        <v>12.166305147058823</v>
      </c>
      <c r="DN282" s="127">
        <f t="shared" si="764"/>
        <v>11.985845981372886</v>
      </c>
      <c r="DO282" s="127">
        <f t="shared" si="764"/>
        <v>12.18764205541915</v>
      </c>
      <c r="DP282" s="127">
        <f t="shared" si="764"/>
        <v>12.031498441828255</v>
      </c>
      <c r="DQ282" s="127">
        <f t="shared" si="764"/>
        <v>12.47199120603015</v>
      </c>
      <c r="DR282" s="127">
        <f t="shared" si="764"/>
        <v>12.325990599503369</v>
      </c>
      <c r="DS282" s="127">
        <f t="shared" si="764"/>
        <v>11.798630730050933</v>
      </c>
      <c r="DT282" s="127">
        <f t="shared" si="764"/>
        <v>12.530460692390912</v>
      </c>
      <c r="DU282" s="127">
        <f t="shared" si="764"/>
        <v>12.213345342706502</v>
      </c>
      <c r="DV282" s="178"/>
      <c r="DW282" s="127">
        <f t="shared" si="765"/>
        <v>9.0237039664192356</v>
      </c>
      <c r="DX282" s="127">
        <f t="shared" si="765"/>
        <v>9.5213867205037772</v>
      </c>
      <c r="DY282" s="127">
        <f t="shared" si="765"/>
        <v>8.495141355904483</v>
      </c>
      <c r="DZ282" s="127">
        <f t="shared" si="765"/>
        <v>8.5578068748984659</v>
      </c>
      <c r="EA282" s="127">
        <f t="shared" si="765"/>
        <v>8.3125561921674311</v>
      </c>
      <c r="EB282" s="127">
        <f t="shared" si="765"/>
        <v>8.764676105319225</v>
      </c>
      <c r="EC282" s="127">
        <f t="shared" si="765"/>
        <v>8.3316590267522983</v>
      </c>
      <c r="ED282" s="127">
        <f t="shared" si="765"/>
        <v>8.3149357446205912</v>
      </c>
      <c r="EE282" s="127">
        <f t="shared" si="765"/>
        <v>8.3436481085741008</v>
      </c>
      <c r="EF282" s="127">
        <f t="shared" si="765"/>
        <v>8.3725398953369918</v>
      </c>
      <c r="EG282" s="127">
        <f t="shared" si="765"/>
        <v>8.9155416745267537</v>
      </c>
      <c r="EH282" s="127">
        <f t="shared" si="765"/>
        <v>8.7488065154493064</v>
      </c>
    </row>
    <row r="283" spans="2:138" x14ac:dyDescent="0.25">
      <c r="B283" s="51"/>
      <c r="C283" s="51"/>
      <c r="D283" t="s">
        <v>310</v>
      </c>
      <c r="E283" s="125">
        <f t="shared" si="746"/>
        <v>128.86695107632093</v>
      </c>
      <c r="F283" s="125">
        <f t="shared" si="746"/>
        <v>107.29801470588235</v>
      </c>
      <c r="G283" s="125">
        <f t="shared" si="687"/>
        <v>-21.568936370438578</v>
      </c>
      <c r="H283" s="55">
        <f t="shared" si="733"/>
        <v>-0.20101896973174951</v>
      </c>
      <c r="I283" s="41"/>
      <c r="J283" s="127">
        <f t="shared" si="747"/>
        <v>118.95547582354074</v>
      </c>
      <c r="K283" s="127">
        <f t="shared" si="747"/>
        <v>110.30077566813642</v>
      </c>
      <c r="L283" s="127">
        <f t="shared" si="689"/>
        <v>-8.6547001554043135</v>
      </c>
      <c r="M283" s="40">
        <f t="shared" si="734"/>
        <v>-7.8464544813753964E-2</v>
      </c>
      <c r="N283" s="41"/>
      <c r="O283" s="127">
        <f t="shared" si="748"/>
        <v>94.981802276720913</v>
      </c>
      <c r="P283" s="127">
        <f t="shared" si="735"/>
        <v>-23.973673546819825</v>
      </c>
      <c r="Q283" s="40">
        <f t="shared" si="736"/>
        <v>-0.25240280740277687</v>
      </c>
      <c r="R283" s="41"/>
      <c r="S283" s="127">
        <f t="shared" si="749"/>
        <v>0</v>
      </c>
      <c r="T283" s="127">
        <f t="shared" si="692"/>
        <v>-128.86695107632093</v>
      </c>
      <c r="U283" s="40">
        <f t="shared" si="737"/>
        <v>0</v>
      </c>
      <c r="V283" s="41"/>
      <c r="W283" s="42"/>
      <c r="X283" s="43"/>
      <c r="Y283" s="42"/>
      <c r="Z283" s="44"/>
      <c r="AB283" s="127">
        <f t="shared" si="750"/>
        <v>122.64775190686471</v>
      </c>
      <c r="AC283" s="127">
        <f t="shared" si="750"/>
        <v>110.98990583122057</v>
      </c>
      <c r="AD283" s="127">
        <f t="shared" si="694"/>
        <v>-11.657846075644144</v>
      </c>
      <c r="AE283" s="40">
        <f t="shared" si="695"/>
        <v>-0.10503519205946461</v>
      </c>
      <c r="AG283" s="127">
        <f t="shared" si="751"/>
        <v>121.48063737133809</v>
      </c>
      <c r="AH283" s="127">
        <f t="shared" si="751"/>
        <v>116.78472942073171</v>
      </c>
      <c r="AI283" s="127">
        <f t="shared" si="697"/>
        <v>-4.695907950606383</v>
      </c>
      <c r="AJ283" s="40">
        <f t="shared" si="698"/>
        <v>-4.0209948457291728E-2</v>
      </c>
      <c r="AL283" s="127">
        <f t="shared" si="752"/>
        <v>104.40037366548043</v>
      </c>
      <c r="AM283" s="127">
        <f t="shared" si="752"/>
        <v>106.70025417827298</v>
      </c>
      <c r="AN283" s="127">
        <f t="shared" si="700"/>
        <v>-2.299880512792555</v>
      </c>
      <c r="AO283" s="40">
        <f t="shared" si="701"/>
        <v>-2.1554592634333902E-2</v>
      </c>
      <c r="AQ283" s="127">
        <f t="shared" si="753"/>
        <v>128.86695107632093</v>
      </c>
      <c r="AR283" s="127">
        <f t="shared" si="753"/>
        <v>107.29801470588235</v>
      </c>
      <c r="AS283" s="127">
        <f t="shared" si="703"/>
        <v>21.568936370438578</v>
      </c>
      <c r="AT283" s="40">
        <f t="shared" si="704"/>
        <v>0.20101896973174949</v>
      </c>
      <c r="AV283" s="127">
        <f t="shared" si="754"/>
        <v>118.95547582354074</v>
      </c>
      <c r="AW283" s="127">
        <f t="shared" si="754"/>
        <v>105.7064953432218</v>
      </c>
      <c r="AX283" s="127">
        <f t="shared" si="706"/>
        <v>13.248980480318934</v>
      </c>
      <c r="AY283" s="40">
        <f t="shared" si="707"/>
        <v>0.12533743018629462</v>
      </c>
      <c r="BA283" s="127">
        <f t="shared" si="755"/>
        <v>0</v>
      </c>
      <c r="BB283" s="127">
        <f t="shared" si="755"/>
        <v>107.48619081024202</v>
      </c>
      <c r="BC283" s="127">
        <f t="shared" si="709"/>
        <v>-107.48619081024202</v>
      </c>
      <c r="BD283" s="40">
        <f t="shared" si="710"/>
        <v>-1</v>
      </c>
      <c r="BF283" s="127">
        <f t="shared" si="756"/>
        <v>0</v>
      </c>
      <c r="BG283" s="127">
        <f t="shared" si="756"/>
        <v>106.10911703601109</v>
      </c>
      <c r="BH283" s="127">
        <f t="shared" si="712"/>
        <v>-106.10911703601109</v>
      </c>
      <c r="BI283" s="40">
        <f t="shared" si="713"/>
        <v>-1</v>
      </c>
      <c r="BK283" s="127">
        <f t="shared" si="757"/>
        <v>0</v>
      </c>
      <c r="BL283" s="127">
        <f t="shared" si="757"/>
        <v>109.99394472361809</v>
      </c>
      <c r="BM283" s="127">
        <f t="shared" si="715"/>
        <v>-109.99394472361809</v>
      </c>
      <c r="BN283" s="40">
        <f t="shared" si="716"/>
        <v>-1</v>
      </c>
      <c r="BP283" s="127">
        <f t="shared" si="758"/>
        <v>0</v>
      </c>
      <c r="BQ283" s="127">
        <f t="shared" si="758"/>
        <v>108.7256190138347</v>
      </c>
      <c r="BR283" s="127">
        <f t="shared" si="718"/>
        <v>-108.7256190138347</v>
      </c>
      <c r="BS283" s="40">
        <f t="shared" si="719"/>
        <v>-1</v>
      </c>
      <c r="BU283" s="127">
        <f t="shared" si="759"/>
        <v>0</v>
      </c>
      <c r="BV283" s="127">
        <f t="shared" si="759"/>
        <v>104.07386078098473</v>
      </c>
      <c r="BW283" s="127">
        <f t="shared" si="721"/>
        <v>-104.07386078098473</v>
      </c>
      <c r="BX283" s="40">
        <f t="shared" si="722"/>
        <v>-1</v>
      </c>
      <c r="BZ283" s="127">
        <f t="shared" si="760"/>
        <v>0</v>
      </c>
      <c r="CA283" s="127">
        <f t="shared" si="760"/>
        <v>110.52921745402092</v>
      </c>
      <c r="CB283" s="127">
        <f t="shared" si="724"/>
        <v>-110.52921745402092</v>
      </c>
      <c r="CC283" s="40">
        <f t="shared" si="725"/>
        <v>-1</v>
      </c>
      <c r="CE283" s="127">
        <f t="shared" si="761"/>
        <v>0</v>
      </c>
      <c r="CF283" s="127">
        <f t="shared" si="761"/>
        <v>107.73199297012303</v>
      </c>
      <c r="CG283" s="127">
        <f t="shared" si="727"/>
        <v>-107.73199297012303</v>
      </c>
      <c r="CH283" s="40">
        <f t="shared" si="728"/>
        <v>-1</v>
      </c>
      <c r="CI283" s="8"/>
      <c r="CJ283" s="127">
        <f t="shared" si="762"/>
        <v>122.64775190686471</v>
      </c>
      <c r="CK283" s="127">
        <f t="shared" si="762"/>
        <v>121.48063737133809</v>
      </c>
      <c r="CL283" s="127">
        <f t="shared" si="762"/>
        <v>104.40037366548043</v>
      </c>
      <c r="CM283" s="127">
        <f t="shared" si="762"/>
        <v>128.86695107632093</v>
      </c>
      <c r="CN283" s="127">
        <f t="shared" si="762"/>
        <v>118.95547582354074</v>
      </c>
      <c r="CO283" s="127">
        <f t="shared" si="762"/>
        <v>0</v>
      </c>
      <c r="CP283" s="127">
        <f t="shared" si="762"/>
        <v>0</v>
      </c>
      <c r="CQ283" s="127">
        <f t="shared" si="762"/>
        <v>0</v>
      </c>
      <c r="CR283" s="127">
        <f t="shared" si="762"/>
        <v>0</v>
      </c>
      <c r="CS283" s="127">
        <f t="shared" si="762"/>
        <v>0</v>
      </c>
      <c r="CT283" s="127">
        <f t="shared" si="762"/>
        <v>0</v>
      </c>
      <c r="CU283" s="127">
        <f t="shared" si="762"/>
        <v>0</v>
      </c>
      <c r="CV283" s="8"/>
      <c r="CW283" s="127">
        <f t="shared" si="763"/>
        <v>99.656320845341014</v>
      </c>
      <c r="CX283" s="127">
        <f t="shared" si="763"/>
        <v>101.50894237066143</v>
      </c>
      <c r="CY283" s="127">
        <f t="shared" si="763"/>
        <v>89.592171444791362</v>
      </c>
      <c r="CZ283" s="127">
        <f t="shared" si="763"/>
        <v>90.394980820300987</v>
      </c>
      <c r="DA283" s="127">
        <f t="shared" si="763"/>
        <v>90.755958564341981</v>
      </c>
      <c r="DB283" s="127">
        <f t="shared" si="763"/>
        <v>98.875014335775717</v>
      </c>
      <c r="DC283" s="127">
        <f t="shared" si="763"/>
        <v>102.64061487603306</v>
      </c>
      <c r="DD283" s="127">
        <f t="shared" si="763"/>
        <v>114.89496490579977</v>
      </c>
      <c r="DE283" s="127">
        <f t="shared" si="763"/>
        <v>115.24241605839416</v>
      </c>
      <c r="DF283" s="127">
        <f t="shared" si="763"/>
        <v>106.7745036070079</v>
      </c>
      <c r="DG283" s="127">
        <f t="shared" si="763"/>
        <v>118.2221663516068</v>
      </c>
      <c r="DH283" s="127">
        <f t="shared" si="763"/>
        <v>141.86692549371634</v>
      </c>
      <c r="DI283" s="178"/>
      <c r="DJ283" s="127">
        <f t="shared" si="764"/>
        <v>110.98990583122057</v>
      </c>
      <c r="DK283" s="127">
        <f t="shared" si="764"/>
        <v>116.78472942073171</v>
      </c>
      <c r="DL283" s="127">
        <f t="shared" si="764"/>
        <v>106.70025417827298</v>
      </c>
      <c r="DM283" s="127">
        <f t="shared" si="764"/>
        <v>107.29801470588235</v>
      </c>
      <c r="DN283" s="127">
        <f t="shared" si="764"/>
        <v>105.7064953432218</v>
      </c>
      <c r="DO283" s="127">
        <f t="shared" si="764"/>
        <v>107.48619081024202</v>
      </c>
      <c r="DP283" s="127">
        <f t="shared" si="764"/>
        <v>106.10911703601109</v>
      </c>
      <c r="DQ283" s="127">
        <f t="shared" si="764"/>
        <v>109.99394472361809</v>
      </c>
      <c r="DR283" s="127">
        <f t="shared" si="764"/>
        <v>108.7256190138347</v>
      </c>
      <c r="DS283" s="127">
        <f t="shared" si="764"/>
        <v>104.07386078098473</v>
      </c>
      <c r="DT283" s="127">
        <f t="shared" si="764"/>
        <v>110.52921745402092</v>
      </c>
      <c r="DU283" s="127">
        <f t="shared" si="764"/>
        <v>107.73199297012303</v>
      </c>
      <c r="DV283" s="178"/>
      <c r="DW283" s="127">
        <f t="shared" si="765"/>
        <v>97.12010974832711</v>
      </c>
      <c r="DX283" s="127">
        <f t="shared" si="765"/>
        <v>102.47833530405583</v>
      </c>
      <c r="DY283" s="127">
        <f t="shared" si="765"/>
        <v>91.429079702622317</v>
      </c>
      <c r="DZ283" s="127">
        <f t="shared" si="765"/>
        <v>92.103719300147574</v>
      </c>
      <c r="EA283" s="127">
        <f t="shared" si="765"/>
        <v>89.463201406823401</v>
      </c>
      <c r="EB283" s="127">
        <f t="shared" si="765"/>
        <v>94.33107239870013</v>
      </c>
      <c r="EC283" s="127">
        <f t="shared" si="765"/>
        <v>89.668859337629314</v>
      </c>
      <c r="ED283" s="127">
        <f t="shared" si="765"/>
        <v>89.48885455471752</v>
      </c>
      <c r="EE283" s="127">
        <f t="shared" si="765"/>
        <v>89.797880047086338</v>
      </c>
      <c r="EF283" s="127">
        <f t="shared" si="765"/>
        <v>90.109033340687262</v>
      </c>
      <c r="EG283" s="127">
        <f t="shared" si="765"/>
        <v>95.955424574961569</v>
      </c>
      <c r="EH283" s="127">
        <f t="shared" si="765"/>
        <v>94.160285101455941</v>
      </c>
    </row>
    <row r="284" spans="2:138" x14ac:dyDescent="0.25">
      <c r="B284" s="51"/>
      <c r="C284" s="51"/>
      <c r="D284" t="s">
        <v>311</v>
      </c>
      <c r="E284" s="125">
        <f t="shared" si="746"/>
        <v>40.047033268101764</v>
      </c>
      <c r="F284" s="125">
        <f t="shared" si="746"/>
        <v>22.106817226890755</v>
      </c>
      <c r="G284" s="125">
        <f t="shared" si="687"/>
        <v>-17.940216041211009</v>
      </c>
      <c r="H284" s="55">
        <f t="shared" si="733"/>
        <v>-0.81152414918365146</v>
      </c>
      <c r="I284" s="41"/>
      <c r="J284" s="127">
        <f t="shared" si="747"/>
        <v>29.04545655942978</v>
      </c>
      <c r="K284" s="127">
        <f t="shared" si="747"/>
        <v>22.725481868082426</v>
      </c>
      <c r="L284" s="127">
        <f t="shared" si="689"/>
        <v>-6.3199746913473547</v>
      </c>
      <c r="M284" s="40">
        <f t="shared" si="734"/>
        <v>-0.27810080015173</v>
      </c>
      <c r="N284" s="41"/>
      <c r="O284" s="127">
        <f t="shared" si="748"/>
        <v>18.234909465963788</v>
      </c>
      <c r="P284" s="127">
        <f t="shared" si="735"/>
        <v>-10.810547093465992</v>
      </c>
      <c r="Q284" s="40">
        <f t="shared" si="736"/>
        <v>-0.59284895895119882</v>
      </c>
      <c r="R284" s="41"/>
      <c r="S284" s="127">
        <f t="shared" si="749"/>
        <v>0</v>
      </c>
      <c r="T284" s="127">
        <f t="shared" si="692"/>
        <v>-40.047033268101764</v>
      </c>
      <c r="U284" s="40">
        <f t="shared" si="737"/>
        <v>0</v>
      </c>
      <c r="V284" s="41"/>
      <c r="W284" s="42"/>
      <c r="X284" s="43"/>
      <c r="Y284" s="42"/>
      <c r="Z284" s="44"/>
      <c r="AB284" s="127">
        <f t="shared" si="750"/>
        <v>26.659943797671616</v>
      </c>
      <c r="AC284" s="127">
        <f t="shared" si="750"/>
        <v>22.867464686707713</v>
      </c>
      <c r="AD284" s="127">
        <f t="shared" si="694"/>
        <v>-3.7924791109639031</v>
      </c>
      <c r="AE284" s="40">
        <f t="shared" si="695"/>
        <v>-0.16584606832992627</v>
      </c>
      <c r="AG284" s="127">
        <f t="shared" si="751"/>
        <v>26.290546318289785</v>
      </c>
      <c r="AH284" s="127">
        <f t="shared" si="751"/>
        <v>24.061383384146342</v>
      </c>
      <c r="AI284" s="127">
        <f t="shared" si="697"/>
        <v>-2.2291629341434422</v>
      </c>
      <c r="AJ284" s="40">
        <f t="shared" si="698"/>
        <v>-9.2644836689323593E-2</v>
      </c>
      <c r="AL284" s="127">
        <f t="shared" si="752"/>
        <v>23.633423487544484</v>
      </c>
      <c r="AM284" s="127">
        <f t="shared" si="752"/>
        <v>21.983659470752087</v>
      </c>
      <c r="AN284" s="127">
        <f t="shared" si="700"/>
        <v>1.6497640167923961</v>
      </c>
      <c r="AO284" s="40">
        <f t="shared" si="701"/>
        <v>7.5045013273941308E-2</v>
      </c>
      <c r="AQ284" s="127">
        <f t="shared" si="753"/>
        <v>40.047033268101764</v>
      </c>
      <c r="AR284" s="127">
        <f t="shared" si="753"/>
        <v>22.106817226890755</v>
      </c>
      <c r="AS284" s="127">
        <f t="shared" si="703"/>
        <v>17.940216041211009</v>
      </c>
      <c r="AT284" s="40">
        <f t="shared" si="704"/>
        <v>0.81152414918365157</v>
      </c>
      <c r="AV284" s="127">
        <f t="shared" si="754"/>
        <v>29.04545655942978</v>
      </c>
      <c r="AW284" s="127">
        <f t="shared" si="754"/>
        <v>21.778913418420146</v>
      </c>
      <c r="AX284" s="127">
        <f t="shared" si="706"/>
        <v>7.2665431410096346</v>
      </c>
      <c r="AY284" s="40">
        <f t="shared" si="707"/>
        <v>0.33365039850260603</v>
      </c>
      <c r="BA284" s="127">
        <f t="shared" si="755"/>
        <v>0</v>
      </c>
      <c r="BB284" s="127">
        <f t="shared" si="755"/>
        <v>24.625271834444053</v>
      </c>
      <c r="BC284" s="127">
        <f t="shared" si="709"/>
        <v>-24.625271834444053</v>
      </c>
      <c r="BD284" s="40">
        <f t="shared" si="710"/>
        <v>-1</v>
      </c>
      <c r="BF284" s="127">
        <f t="shared" si="756"/>
        <v>0</v>
      </c>
      <c r="BG284" s="127">
        <f t="shared" si="756"/>
        <v>24.309781855955677</v>
      </c>
      <c r="BH284" s="127">
        <f t="shared" si="712"/>
        <v>-24.309781855955677</v>
      </c>
      <c r="BI284" s="40">
        <f t="shared" si="713"/>
        <v>-1</v>
      </c>
      <c r="BK284" s="127">
        <f t="shared" si="757"/>
        <v>0</v>
      </c>
      <c r="BL284" s="127">
        <f t="shared" si="757"/>
        <v>25.199802584350319</v>
      </c>
      <c r="BM284" s="127">
        <f t="shared" si="715"/>
        <v>-25.199802584350319</v>
      </c>
      <c r="BN284" s="40">
        <f t="shared" si="716"/>
        <v>-1</v>
      </c>
      <c r="BP284" s="127">
        <f t="shared" si="758"/>
        <v>0</v>
      </c>
      <c r="BQ284" s="127">
        <f t="shared" si="758"/>
        <v>24.904806669031569</v>
      </c>
      <c r="BR284" s="127">
        <f t="shared" si="718"/>
        <v>-24.904806669031569</v>
      </c>
      <c r="BS284" s="40">
        <f t="shared" si="719"/>
        <v>-1</v>
      </c>
      <c r="BU284" s="127">
        <f t="shared" si="759"/>
        <v>0</v>
      </c>
      <c r="BV284" s="127">
        <f t="shared" si="759"/>
        <v>23.83926994906621</v>
      </c>
      <c r="BW284" s="127">
        <f t="shared" si="721"/>
        <v>-23.83926994906621</v>
      </c>
      <c r="BX284" s="40">
        <f t="shared" si="722"/>
        <v>-1</v>
      </c>
      <c r="BZ284" s="127">
        <f t="shared" si="760"/>
        <v>0</v>
      </c>
      <c r="CA284" s="127">
        <f t="shared" si="760"/>
        <v>25.317940858276234</v>
      </c>
      <c r="CB284" s="127">
        <f t="shared" si="724"/>
        <v>-25.317940858276234</v>
      </c>
      <c r="CC284" s="40">
        <f t="shared" si="725"/>
        <v>-1</v>
      </c>
      <c r="CE284" s="127">
        <f t="shared" si="761"/>
        <v>0</v>
      </c>
      <c r="CF284" s="127">
        <f t="shared" si="761"/>
        <v>24.677226713532516</v>
      </c>
      <c r="CG284" s="127">
        <f t="shared" si="727"/>
        <v>-24.677226713532516</v>
      </c>
      <c r="CH284" s="40">
        <f t="shared" si="728"/>
        <v>-1</v>
      </c>
      <c r="CI284" s="8"/>
      <c r="CJ284" s="127">
        <f t="shared" si="762"/>
        <v>26.659943797671616</v>
      </c>
      <c r="CK284" s="127">
        <f t="shared" si="762"/>
        <v>26.290546318289785</v>
      </c>
      <c r="CL284" s="127">
        <f t="shared" si="762"/>
        <v>23.633423487544484</v>
      </c>
      <c r="CM284" s="127">
        <f t="shared" si="762"/>
        <v>40.047033268101764</v>
      </c>
      <c r="CN284" s="127">
        <f t="shared" si="762"/>
        <v>29.04545655942978</v>
      </c>
      <c r="CO284" s="127">
        <f t="shared" si="762"/>
        <v>0</v>
      </c>
      <c r="CP284" s="127">
        <f t="shared" si="762"/>
        <v>0</v>
      </c>
      <c r="CQ284" s="127">
        <f t="shared" si="762"/>
        <v>0</v>
      </c>
      <c r="CR284" s="127">
        <f t="shared" si="762"/>
        <v>0</v>
      </c>
      <c r="CS284" s="127">
        <f t="shared" si="762"/>
        <v>0</v>
      </c>
      <c r="CT284" s="127">
        <f t="shared" si="762"/>
        <v>0</v>
      </c>
      <c r="CU284" s="127">
        <f t="shared" si="762"/>
        <v>0</v>
      </c>
      <c r="CV284" s="8"/>
      <c r="CW284" s="127">
        <f t="shared" si="763"/>
        <v>20.806820365033619</v>
      </c>
      <c r="CX284" s="127">
        <f t="shared" si="763"/>
        <v>21.276915520628684</v>
      </c>
      <c r="CY284" s="127">
        <f t="shared" si="763"/>
        <v>15.550939540164633</v>
      </c>
      <c r="CZ284" s="127">
        <f t="shared" si="763"/>
        <v>15.913652994983773</v>
      </c>
      <c r="DA284" s="127">
        <f t="shared" si="763"/>
        <v>15.737195798074119</v>
      </c>
      <c r="DB284" s="127">
        <f t="shared" si="763"/>
        <v>21.934246575342467</v>
      </c>
      <c r="DC284" s="127">
        <f t="shared" si="763"/>
        <v>21.198922314049586</v>
      </c>
      <c r="DD284" s="127">
        <f t="shared" si="763"/>
        <v>23.717643147395641</v>
      </c>
      <c r="DE284" s="127">
        <f t="shared" si="763"/>
        <v>21.612003649635035</v>
      </c>
      <c r="DF284" s="127">
        <f t="shared" si="763"/>
        <v>22.025613191343179</v>
      </c>
      <c r="DG284" s="127">
        <f t="shared" si="763"/>
        <v>25.107720226843099</v>
      </c>
      <c r="DH284" s="127">
        <f t="shared" si="763"/>
        <v>29.806965888689408</v>
      </c>
      <c r="DI284" s="178"/>
      <c r="DJ284" s="127">
        <f t="shared" si="764"/>
        <v>22.867464686707713</v>
      </c>
      <c r="DK284" s="127">
        <f t="shared" si="764"/>
        <v>24.061383384146342</v>
      </c>
      <c r="DL284" s="127">
        <f t="shared" si="764"/>
        <v>21.983659470752087</v>
      </c>
      <c r="DM284" s="127">
        <f t="shared" si="764"/>
        <v>22.106817226890755</v>
      </c>
      <c r="DN284" s="127">
        <f t="shared" si="764"/>
        <v>21.778913418420146</v>
      </c>
      <c r="DO284" s="127">
        <f t="shared" si="764"/>
        <v>24.625271834444053</v>
      </c>
      <c r="DP284" s="127">
        <f t="shared" si="764"/>
        <v>24.309781855955677</v>
      </c>
      <c r="DQ284" s="127">
        <f t="shared" si="764"/>
        <v>25.199802584350319</v>
      </c>
      <c r="DR284" s="127">
        <f t="shared" si="764"/>
        <v>24.904806669031569</v>
      </c>
      <c r="DS284" s="127">
        <f t="shared" si="764"/>
        <v>23.83926994906621</v>
      </c>
      <c r="DT284" s="127">
        <f t="shared" si="764"/>
        <v>25.317940858276234</v>
      </c>
      <c r="DU284" s="127">
        <f t="shared" si="764"/>
        <v>24.677226713532516</v>
      </c>
      <c r="DV284" s="178"/>
      <c r="DW284" s="127">
        <f t="shared" si="765"/>
        <v>20.057267351384997</v>
      </c>
      <c r="DX284" s="127">
        <f t="shared" si="765"/>
        <v>21.163875205254516</v>
      </c>
      <c r="DY284" s="127">
        <f t="shared" si="765"/>
        <v>18.881922062701435</v>
      </c>
      <c r="DZ284" s="127">
        <f t="shared" si="765"/>
        <v>19.02125147579693</v>
      </c>
      <c r="EA284" s="127">
        <f t="shared" si="765"/>
        <v>18.475917431192659</v>
      </c>
      <c r="EB284" s="127">
        <f t="shared" si="765"/>
        <v>19.481257557436518</v>
      </c>
      <c r="EC284" s="127">
        <f t="shared" si="765"/>
        <v>18.518390804597701</v>
      </c>
      <c r="ED284" s="127">
        <f t="shared" si="765"/>
        <v>18.481215944938342</v>
      </c>
      <c r="EE284" s="127">
        <f t="shared" si="765"/>
        <v>18.545035971223022</v>
      </c>
      <c r="EF284" s="127">
        <f t="shared" si="765"/>
        <v>18.609298296274908</v>
      </c>
      <c r="EG284" s="127">
        <f t="shared" si="765"/>
        <v>19.816728167281674</v>
      </c>
      <c r="EH284" s="127">
        <f t="shared" si="765"/>
        <v>19.445986722993361</v>
      </c>
    </row>
    <row r="285" spans="2:138" x14ac:dyDescent="0.25">
      <c r="B285" s="51"/>
      <c r="C285" s="51"/>
      <c r="D285" t="s">
        <v>312</v>
      </c>
      <c r="E285" s="125">
        <f t="shared" si="746"/>
        <v>1.3329119373776908</v>
      </c>
      <c r="F285" s="125">
        <f t="shared" si="746"/>
        <v>0.7103597105507703</v>
      </c>
      <c r="G285" s="125">
        <f t="shared" si="687"/>
        <v>-0.62255222682692046</v>
      </c>
      <c r="H285" s="55">
        <f t="shared" si="733"/>
        <v>-0.87639011275601597</v>
      </c>
      <c r="I285" s="41"/>
      <c r="J285" s="127">
        <f t="shared" si="747"/>
        <v>1.2098324022346367</v>
      </c>
      <c r="K285" s="127">
        <f t="shared" si="747"/>
        <v>0.73023929931899578</v>
      </c>
      <c r="L285" s="127">
        <f t="shared" si="689"/>
        <v>-0.47959310291564095</v>
      </c>
      <c r="M285" s="40">
        <f t="shared" si="734"/>
        <v>-0.6567615620836873</v>
      </c>
      <c r="N285" s="41"/>
      <c r="O285" s="127">
        <f t="shared" si="748"/>
        <v>0.36390862556345022</v>
      </c>
      <c r="P285" s="127">
        <f t="shared" si="735"/>
        <v>-0.84592377667118646</v>
      </c>
      <c r="Q285" s="40">
        <f t="shared" si="736"/>
        <v>-2.3245499481124368</v>
      </c>
      <c r="R285" s="41"/>
      <c r="S285" s="127">
        <f t="shared" si="749"/>
        <v>0</v>
      </c>
      <c r="T285" s="127">
        <f t="shared" si="692"/>
        <v>-1.3329119373776908</v>
      </c>
      <c r="U285" s="40">
        <f t="shared" si="737"/>
        <v>0</v>
      </c>
      <c r="V285" s="41"/>
      <c r="W285" s="42"/>
      <c r="X285" s="43"/>
      <c r="Y285" s="42"/>
      <c r="Z285" s="44"/>
      <c r="AB285" s="127">
        <f t="shared" si="750"/>
        <v>0.60800883179446008</v>
      </c>
      <c r="AC285" s="127">
        <f t="shared" si="750"/>
        <v>0.7348016419170591</v>
      </c>
      <c r="AD285" s="127">
        <f t="shared" si="694"/>
        <v>0.12679281012259902</v>
      </c>
      <c r="AE285" s="40">
        <f t="shared" si="695"/>
        <v>0.17255379260150155</v>
      </c>
      <c r="AG285" s="127">
        <f t="shared" si="751"/>
        <v>1.5156571654790183</v>
      </c>
      <c r="AH285" s="127">
        <f t="shared" si="751"/>
        <v>0.77316590447141775</v>
      </c>
      <c r="AI285" s="127">
        <f t="shared" si="697"/>
        <v>-0.74249126100760054</v>
      </c>
      <c r="AJ285" s="40">
        <f t="shared" si="698"/>
        <v>-0.96032592321205856</v>
      </c>
      <c r="AL285" s="127">
        <f t="shared" si="752"/>
        <v>1.356508896797153</v>
      </c>
      <c r="AM285" s="127">
        <f t="shared" si="752"/>
        <v>0.70640227483739559</v>
      </c>
      <c r="AN285" s="127">
        <f t="shared" si="700"/>
        <v>0.65010662195975744</v>
      </c>
      <c r="AO285" s="40">
        <f t="shared" si="701"/>
        <v>0.9203065237996344</v>
      </c>
      <c r="AQ285" s="127">
        <f t="shared" si="753"/>
        <v>1.3329119373776908</v>
      </c>
      <c r="AR285" s="127">
        <f t="shared" si="753"/>
        <v>0.7103597105507703</v>
      </c>
      <c r="AS285" s="127">
        <f t="shared" si="703"/>
        <v>0.62255222682692046</v>
      </c>
      <c r="AT285" s="40">
        <f t="shared" si="704"/>
        <v>0.87639011275601608</v>
      </c>
      <c r="AV285" s="127">
        <f t="shared" si="754"/>
        <v>1.2098324022346367</v>
      </c>
      <c r="AW285" s="127">
        <f t="shared" si="754"/>
        <v>0.6998231574104864</v>
      </c>
      <c r="AX285" s="127">
        <f t="shared" si="706"/>
        <v>0.51000924482415033</v>
      </c>
      <c r="AY285" s="40">
        <f t="shared" si="707"/>
        <v>0.72876874596620511</v>
      </c>
      <c r="BA285" s="127">
        <f t="shared" si="755"/>
        <v>0</v>
      </c>
      <c r="BB285" s="127">
        <f t="shared" si="755"/>
        <v>0.71160551853139253</v>
      </c>
      <c r="BC285" s="127">
        <f t="shared" si="709"/>
        <v>-0.71160551853139253</v>
      </c>
      <c r="BD285" s="40">
        <f t="shared" si="710"/>
        <v>-1</v>
      </c>
      <c r="BF285" s="127">
        <f t="shared" si="756"/>
        <v>0</v>
      </c>
      <c r="BG285" s="127">
        <f t="shared" si="756"/>
        <v>0.70248868882721616</v>
      </c>
      <c r="BH285" s="127">
        <f t="shared" si="712"/>
        <v>-0.70248868882721616</v>
      </c>
      <c r="BI285" s="40">
        <f t="shared" si="713"/>
        <v>-1</v>
      </c>
      <c r="BK285" s="127">
        <f t="shared" si="757"/>
        <v>0</v>
      </c>
      <c r="BL285" s="127">
        <f t="shared" si="757"/>
        <v>0.72820794448420678</v>
      </c>
      <c r="BM285" s="127">
        <f t="shared" si="715"/>
        <v>-0.72820794448420678</v>
      </c>
      <c r="BN285" s="40">
        <f t="shared" si="716"/>
        <v>-1</v>
      </c>
      <c r="BP285" s="127">
        <f t="shared" si="758"/>
        <v>0</v>
      </c>
      <c r="BQ285" s="127">
        <f t="shared" si="758"/>
        <v>0.71968333924547712</v>
      </c>
      <c r="BR285" s="127">
        <f t="shared" si="718"/>
        <v>-0.71968333924547712</v>
      </c>
      <c r="BS285" s="40">
        <f t="shared" si="719"/>
        <v>-1</v>
      </c>
      <c r="BU285" s="127">
        <f t="shared" si="759"/>
        <v>0</v>
      </c>
      <c r="BV285" s="127">
        <f t="shared" si="759"/>
        <v>0.68889213355959256</v>
      </c>
      <c r="BW285" s="127">
        <f t="shared" si="721"/>
        <v>-0.68889213355959256</v>
      </c>
      <c r="BX285" s="40">
        <f t="shared" si="722"/>
        <v>-1</v>
      </c>
      <c r="BZ285" s="127">
        <f t="shared" si="760"/>
        <v>0</v>
      </c>
      <c r="CA285" s="127">
        <f t="shared" si="760"/>
        <v>0.73162182954670041</v>
      </c>
      <c r="CB285" s="127">
        <f t="shared" si="724"/>
        <v>-0.73162182954670041</v>
      </c>
      <c r="CC285" s="40">
        <f t="shared" si="725"/>
        <v>-1</v>
      </c>
      <c r="CE285" s="127">
        <f t="shared" si="761"/>
        <v>0</v>
      </c>
      <c r="CF285" s="127">
        <f t="shared" si="761"/>
        <v>0.7131062683068542</v>
      </c>
      <c r="CG285" s="127">
        <f t="shared" si="727"/>
        <v>-0.7131062683068542</v>
      </c>
      <c r="CH285" s="40">
        <f t="shared" si="728"/>
        <v>-1</v>
      </c>
      <c r="CI285" s="8"/>
      <c r="CJ285" s="127">
        <f t="shared" si="762"/>
        <v>0.60800883179446008</v>
      </c>
      <c r="CK285" s="127">
        <f t="shared" si="762"/>
        <v>1.5156571654790183</v>
      </c>
      <c r="CL285" s="127">
        <f t="shared" si="762"/>
        <v>1.356508896797153</v>
      </c>
      <c r="CM285" s="127">
        <f t="shared" si="762"/>
        <v>1.3329119373776908</v>
      </c>
      <c r="CN285" s="127">
        <f t="shared" si="762"/>
        <v>1.2098324022346367</v>
      </c>
      <c r="CO285" s="127">
        <f t="shared" si="762"/>
        <v>0</v>
      </c>
      <c r="CP285" s="127">
        <f t="shared" si="762"/>
        <v>0</v>
      </c>
      <c r="CQ285" s="127">
        <f t="shared" si="762"/>
        <v>0</v>
      </c>
      <c r="CR285" s="127">
        <f t="shared" si="762"/>
        <v>0</v>
      </c>
      <c r="CS285" s="127">
        <f t="shared" si="762"/>
        <v>0</v>
      </c>
      <c r="CT285" s="127">
        <f t="shared" si="762"/>
        <v>0</v>
      </c>
      <c r="CU285" s="127">
        <f t="shared" si="762"/>
        <v>0</v>
      </c>
      <c r="CV285" s="8"/>
      <c r="CW285" s="127">
        <f t="shared" si="763"/>
        <v>0.1580531540185719</v>
      </c>
      <c r="CX285" s="127">
        <f t="shared" si="763"/>
        <v>0.31776358873608385</v>
      </c>
      <c r="CY285" s="127">
        <f t="shared" si="763"/>
        <v>0.24231053079761566</v>
      </c>
      <c r="CZ285" s="127">
        <f t="shared" si="763"/>
        <v>0.72159634110357029</v>
      </c>
      <c r="DA285" s="127">
        <f t="shared" si="763"/>
        <v>0.94209512693317765</v>
      </c>
      <c r="DB285" s="127">
        <f t="shared" si="763"/>
        <v>0.48153233513857918</v>
      </c>
      <c r="DC285" s="127">
        <f t="shared" si="763"/>
        <v>0.26452892561983471</v>
      </c>
      <c r="DD285" s="127">
        <f t="shared" si="763"/>
        <v>0.14445142223864055</v>
      </c>
      <c r="DE285" s="127">
        <f t="shared" si="763"/>
        <v>1.6009963503649633</v>
      </c>
      <c r="DF285" s="127">
        <f t="shared" si="763"/>
        <v>0.79667811748540029</v>
      </c>
      <c r="DG285" s="127">
        <f t="shared" si="763"/>
        <v>8.5769376181474483E-2</v>
      </c>
      <c r="DH285" s="127">
        <f t="shared" si="763"/>
        <v>0.90885098743267512</v>
      </c>
      <c r="DI285" s="178"/>
      <c r="DJ285" s="127">
        <f t="shared" si="764"/>
        <v>0.7348016419170591</v>
      </c>
      <c r="DK285" s="127">
        <f t="shared" si="764"/>
        <v>0.77316590447141775</v>
      </c>
      <c r="DL285" s="127">
        <f t="shared" si="764"/>
        <v>0.70640227483739559</v>
      </c>
      <c r="DM285" s="127">
        <f t="shared" si="764"/>
        <v>0.7103597105507703</v>
      </c>
      <c r="DN285" s="127">
        <f t="shared" si="764"/>
        <v>0.6998231574104864</v>
      </c>
      <c r="DO285" s="127">
        <f t="shared" si="764"/>
        <v>0.71160551853139253</v>
      </c>
      <c r="DP285" s="127">
        <f t="shared" si="764"/>
        <v>0.70248868882721616</v>
      </c>
      <c r="DQ285" s="127">
        <f t="shared" si="764"/>
        <v>0.72820794448420678</v>
      </c>
      <c r="DR285" s="127">
        <f t="shared" si="764"/>
        <v>0.71968333924547712</v>
      </c>
      <c r="DS285" s="127">
        <f t="shared" si="764"/>
        <v>0.68889213355959256</v>
      </c>
      <c r="DT285" s="127">
        <f t="shared" si="764"/>
        <v>0.73162182954670041</v>
      </c>
      <c r="DU285" s="127">
        <f t="shared" si="764"/>
        <v>0.7131062683068542</v>
      </c>
      <c r="DV285" s="178"/>
      <c r="DW285" s="127">
        <f t="shared" si="765"/>
        <v>2.4497036710239652E-3</v>
      </c>
      <c r="DX285" s="127">
        <f t="shared" si="765"/>
        <v>2.4601936505747129E-3</v>
      </c>
      <c r="DY285" s="127">
        <f t="shared" si="765"/>
        <v>2.4624884553179024E-3</v>
      </c>
      <c r="DZ285" s="127">
        <f t="shared" si="765"/>
        <v>2.4665555619834707E-3</v>
      </c>
      <c r="EA285" s="127">
        <f t="shared" si="765"/>
        <v>2.4658582912844033E-3</v>
      </c>
      <c r="EB285" s="127">
        <f t="shared" si="765"/>
        <v>2.4620078609431679E-3</v>
      </c>
      <c r="EC285" s="127">
        <f t="shared" si="765"/>
        <v>2.4669500293103448E-3</v>
      </c>
      <c r="ED285" s="127">
        <f t="shared" si="765"/>
        <v>2.4635203062804705E-3</v>
      </c>
      <c r="EE285" s="127">
        <f t="shared" si="765"/>
        <v>2.4712635122302157E-3</v>
      </c>
      <c r="EF285" s="127">
        <f t="shared" si="765"/>
        <v>2.4652622720184813E-3</v>
      </c>
      <c r="EG285" s="127">
        <f t="shared" si="765"/>
        <v>2.4595076380688808E-3</v>
      </c>
      <c r="EH285" s="127">
        <f t="shared" si="765"/>
        <v>2.456749366626433E-3</v>
      </c>
    </row>
    <row r="286" spans="2:138" x14ac:dyDescent="0.25">
      <c r="B286" s="51"/>
      <c r="C286" s="51"/>
      <c r="D286" t="s">
        <v>313</v>
      </c>
      <c r="E286" s="125">
        <f t="shared" si="746"/>
        <v>173.47136203522504</v>
      </c>
      <c r="F286" s="125">
        <f t="shared" si="746"/>
        <v>136.30612044817929</v>
      </c>
      <c r="G286" s="125">
        <f t="shared" si="687"/>
        <v>-37.165241587045756</v>
      </c>
      <c r="H286" s="55">
        <f>IFERROR(G286/F286,0)</f>
        <v>-0.27266010847381722</v>
      </c>
      <c r="I286" s="41"/>
      <c r="J286" s="127">
        <f t="shared" si="747"/>
        <v>155.13405027932961</v>
      </c>
      <c r="K286" s="127">
        <f t="shared" si="747"/>
        <v>140.75936380815261</v>
      </c>
      <c r="L286" s="127">
        <f t="shared" si="689"/>
        <v>-14.374686471177</v>
      </c>
      <c r="M286" s="40">
        <f t="shared" si="734"/>
        <v>-0.10212241716841601</v>
      </c>
      <c r="N286" s="41"/>
      <c r="O286" s="127">
        <f t="shared" si="748"/>
        <v>43.074018641607452</v>
      </c>
      <c r="P286" s="127">
        <f t="shared" si="735"/>
        <v>-112.06003163772216</v>
      </c>
      <c r="Q286" s="40">
        <f t="shared" si="736"/>
        <v>-2.6015690007961667</v>
      </c>
      <c r="R286" s="41"/>
      <c r="S286" s="127">
        <f t="shared" si="749"/>
        <v>0</v>
      </c>
      <c r="T286" s="127">
        <f t="shared" si="692"/>
        <v>-173.47136203522504</v>
      </c>
      <c r="U286" s="40">
        <f t="shared" si="737"/>
        <v>0</v>
      </c>
      <c r="V286" s="41"/>
      <c r="W286" s="42"/>
      <c r="X286" s="43"/>
      <c r="Y286" s="42"/>
      <c r="Z286" s="44"/>
      <c r="AB286" s="127">
        <f t="shared" si="750"/>
        <v>178.77959855479727</v>
      </c>
      <c r="AC286" s="127">
        <f t="shared" si="750"/>
        <v>139.32587106120971</v>
      </c>
      <c r="AD286" s="127">
        <f>AC286-AB286</f>
        <v>-39.453727493587564</v>
      </c>
      <c r="AE286" s="40">
        <f>IFERROR(AD286/AC286,0)</f>
        <v>-0.28317588968278873</v>
      </c>
      <c r="AG286" s="127">
        <f t="shared" si="751"/>
        <v>175.34142121931907</v>
      </c>
      <c r="AH286" s="127">
        <f t="shared" si="751"/>
        <v>146.51358612804879</v>
      </c>
      <c r="AI286" s="127">
        <f>AH286-AG286</f>
        <v>-28.827835091270288</v>
      </c>
      <c r="AJ286" s="40">
        <f>IFERROR(AI286/AH286,0)</f>
        <v>-0.19675878430875049</v>
      </c>
      <c r="AL286" s="127">
        <f t="shared" si="752"/>
        <v>99.334508896797146</v>
      </c>
      <c r="AM286" s="127">
        <f t="shared" si="752"/>
        <v>141.30854805013928</v>
      </c>
      <c r="AN286" s="127">
        <f>AL286-AM286</f>
        <v>-41.974039153342133</v>
      </c>
      <c r="AO286" s="40">
        <f>IFERROR((AL286/AM286)-1,0)</f>
        <v>-0.29703821695520394</v>
      </c>
      <c r="AQ286" s="127">
        <f t="shared" si="753"/>
        <v>173.47136203522504</v>
      </c>
      <c r="AR286" s="127">
        <f t="shared" si="753"/>
        <v>136.30612044817929</v>
      </c>
      <c r="AS286" s="127">
        <f t="shared" si="703"/>
        <v>37.165241587045756</v>
      </c>
      <c r="AT286" s="40">
        <f t="shared" si="704"/>
        <v>0.27266010847381716</v>
      </c>
      <c r="AV286" s="127">
        <f t="shared" si="754"/>
        <v>155.13405027932961</v>
      </c>
      <c r="AW286" s="127">
        <f t="shared" si="754"/>
        <v>134.4238082097275</v>
      </c>
      <c r="AX286" s="127">
        <f t="shared" si="706"/>
        <v>20.710242069602117</v>
      </c>
      <c r="AY286" s="40">
        <f t="shared" si="707"/>
        <v>0.1540667709494592</v>
      </c>
      <c r="BA286" s="127">
        <f t="shared" si="755"/>
        <v>0</v>
      </c>
      <c r="BB286" s="127">
        <f t="shared" si="755"/>
        <v>138.9834268677657</v>
      </c>
      <c r="BC286" s="127">
        <f t="shared" si="709"/>
        <v>-138.9834268677657</v>
      </c>
      <c r="BD286" s="40">
        <f t="shared" si="710"/>
        <v>-1</v>
      </c>
      <c r="BF286" s="127">
        <f t="shared" si="756"/>
        <v>0</v>
      </c>
      <c r="BG286" s="127">
        <f t="shared" si="756"/>
        <v>140.58040166204987</v>
      </c>
      <c r="BH286" s="127">
        <f t="shared" si="712"/>
        <v>-140.58040166204987</v>
      </c>
      <c r="BI286" s="40">
        <f t="shared" si="713"/>
        <v>-1</v>
      </c>
      <c r="BK286" s="127">
        <f t="shared" si="757"/>
        <v>0</v>
      </c>
      <c r="BL286" s="127">
        <f t="shared" si="757"/>
        <v>139.87557430007178</v>
      </c>
      <c r="BM286" s="127">
        <f t="shared" si="715"/>
        <v>-139.87557430007178</v>
      </c>
      <c r="BN286" s="40">
        <f t="shared" si="716"/>
        <v>-1</v>
      </c>
      <c r="BP286" s="127">
        <f t="shared" si="758"/>
        <v>0</v>
      </c>
      <c r="BQ286" s="127">
        <f t="shared" si="758"/>
        <v>138.13172756296561</v>
      </c>
      <c r="BR286" s="127">
        <f t="shared" si="718"/>
        <v>-138.13172756296561</v>
      </c>
      <c r="BS286" s="40">
        <f t="shared" si="719"/>
        <v>-1</v>
      </c>
      <c r="BU286" s="127">
        <f t="shared" si="759"/>
        <v>0</v>
      </c>
      <c r="BV286" s="127">
        <f t="shared" si="759"/>
        <v>134.35860441426146</v>
      </c>
      <c r="BW286" s="127">
        <f t="shared" si="721"/>
        <v>-134.35860441426146</v>
      </c>
      <c r="BX286" s="40">
        <f t="shared" si="722"/>
        <v>-1</v>
      </c>
      <c r="BZ286" s="127">
        <f t="shared" si="760"/>
        <v>0</v>
      </c>
      <c r="CA286" s="127">
        <f t="shared" si="760"/>
        <v>137.20022358456544</v>
      </c>
      <c r="CB286" s="127">
        <f t="shared" si="724"/>
        <v>-137.20022358456544</v>
      </c>
      <c r="CC286" s="40">
        <f t="shared" si="725"/>
        <v>-1</v>
      </c>
      <c r="CE286" s="127">
        <f t="shared" si="761"/>
        <v>0</v>
      </c>
      <c r="CF286" s="127">
        <f t="shared" si="761"/>
        <v>139.61322671353253</v>
      </c>
      <c r="CG286" s="127">
        <f t="shared" si="727"/>
        <v>-139.61322671353253</v>
      </c>
      <c r="CH286" s="40">
        <f t="shared" si="728"/>
        <v>-1</v>
      </c>
      <c r="CI286" s="8"/>
      <c r="CJ286" s="127">
        <f t="shared" si="762"/>
        <v>178.77959855479727</v>
      </c>
      <c r="CK286" s="127">
        <f t="shared" si="762"/>
        <v>175.34142121931907</v>
      </c>
      <c r="CL286" s="127">
        <f t="shared" si="762"/>
        <v>99.334508896797146</v>
      </c>
      <c r="CM286" s="127">
        <f t="shared" si="762"/>
        <v>173.47136203522504</v>
      </c>
      <c r="CN286" s="127">
        <f t="shared" si="762"/>
        <v>155.13405027932961</v>
      </c>
      <c r="CO286" s="127">
        <f t="shared" si="762"/>
        <v>0</v>
      </c>
      <c r="CP286" s="127">
        <f t="shared" si="762"/>
        <v>0</v>
      </c>
      <c r="CQ286" s="127">
        <f t="shared" si="762"/>
        <v>0</v>
      </c>
      <c r="CR286" s="127">
        <f t="shared" si="762"/>
        <v>0</v>
      </c>
      <c r="CS286" s="127">
        <f t="shared" si="762"/>
        <v>0</v>
      </c>
      <c r="CT286" s="127">
        <f t="shared" si="762"/>
        <v>0</v>
      </c>
      <c r="CU286" s="127">
        <f t="shared" si="762"/>
        <v>0</v>
      </c>
      <c r="CV286" s="8"/>
      <c r="CW286" s="127">
        <f t="shared" si="763"/>
        <v>40.442635286583418</v>
      </c>
      <c r="CX286" s="127">
        <f t="shared" si="763"/>
        <v>44.383703339882118</v>
      </c>
      <c r="CY286" s="127">
        <f t="shared" si="763"/>
        <v>40.795977859778603</v>
      </c>
      <c r="CZ286" s="127">
        <f t="shared" si="763"/>
        <v>46.686757155503102</v>
      </c>
      <c r="DA286" s="127">
        <f t="shared" si="763"/>
        <v>50.808176247446745</v>
      </c>
      <c r="DB286" s="127">
        <f t="shared" si="763"/>
        <v>654.82043963045555</v>
      </c>
      <c r="DC286" s="127">
        <f t="shared" si="763"/>
        <v>141.34576528925621</v>
      </c>
      <c r="DD286" s="127">
        <f t="shared" si="763"/>
        <v>158.41425193941632</v>
      </c>
      <c r="DE286" s="127">
        <f t="shared" si="763"/>
        <v>98.834740875912416</v>
      </c>
      <c r="DF286" s="127">
        <f t="shared" si="763"/>
        <v>293.10125386465131</v>
      </c>
      <c r="DG286" s="127">
        <f t="shared" si="763"/>
        <v>285.0690775047259</v>
      </c>
      <c r="DH286" s="127">
        <f t="shared" si="763"/>
        <v>289.27352333931776</v>
      </c>
      <c r="DI286" s="178"/>
      <c r="DJ286" s="127">
        <f t="shared" si="764"/>
        <v>139.32587106120971</v>
      </c>
      <c r="DK286" s="127">
        <f t="shared" si="764"/>
        <v>146.51358612804879</v>
      </c>
      <c r="DL286" s="127">
        <f t="shared" si="764"/>
        <v>141.30854805013928</v>
      </c>
      <c r="DM286" s="127">
        <f t="shared" si="764"/>
        <v>136.30612044817929</v>
      </c>
      <c r="DN286" s="127">
        <f t="shared" si="764"/>
        <v>134.4238082097275</v>
      </c>
      <c r="DO286" s="127">
        <f t="shared" si="764"/>
        <v>138.9834268677657</v>
      </c>
      <c r="DP286" s="127">
        <f t="shared" si="764"/>
        <v>140.58040166204987</v>
      </c>
      <c r="DQ286" s="127">
        <f t="shared" si="764"/>
        <v>139.87557430007178</v>
      </c>
      <c r="DR286" s="127">
        <f t="shared" si="764"/>
        <v>138.13172756296561</v>
      </c>
      <c r="DS286" s="127">
        <f t="shared" si="764"/>
        <v>134.35860441426146</v>
      </c>
      <c r="DT286" s="127">
        <f t="shared" si="764"/>
        <v>137.20022358456544</v>
      </c>
      <c r="DU286" s="127">
        <f t="shared" si="764"/>
        <v>139.61322671353253</v>
      </c>
      <c r="DV286" s="178"/>
      <c r="DW286" s="127">
        <f t="shared" si="765"/>
        <v>47.54221599751012</v>
      </c>
      <c r="DX286" s="127">
        <f t="shared" si="765"/>
        <v>50.165234811165853</v>
      </c>
      <c r="DY286" s="127">
        <f t="shared" si="765"/>
        <v>44.756267213595081</v>
      </c>
      <c r="DZ286" s="127">
        <f t="shared" si="765"/>
        <v>46.562319952774502</v>
      </c>
      <c r="EA286" s="127">
        <f t="shared" si="765"/>
        <v>45.227391055045878</v>
      </c>
      <c r="EB286" s="127">
        <f t="shared" si="765"/>
        <v>44.665399032648132</v>
      </c>
      <c r="EC286" s="127">
        <f t="shared" si="765"/>
        <v>42.457798850574719</v>
      </c>
      <c r="ED286" s="127">
        <f t="shared" si="765"/>
        <v>42.372566676225986</v>
      </c>
      <c r="EE286" s="127">
        <f t="shared" si="765"/>
        <v>43.957738129496406</v>
      </c>
      <c r="EF286" s="127">
        <f t="shared" si="765"/>
        <v>45.553895466358654</v>
      </c>
      <c r="EG286" s="127">
        <f t="shared" si="765"/>
        <v>45.434544895448958</v>
      </c>
      <c r="EH286" s="127">
        <f t="shared" si="765"/>
        <v>46.025313820156917</v>
      </c>
    </row>
    <row r="287" spans="2:138" x14ac:dyDescent="0.25">
      <c r="B287" s="51"/>
      <c r="C287"/>
      <c r="D287" t="s">
        <v>314</v>
      </c>
      <c r="E287" s="125">
        <f t="shared" ref="E287:F289" si="766">IFERROR(E63/E$6,0)</f>
        <v>15.178105675146771</v>
      </c>
      <c r="F287" s="125">
        <f t="shared" si="766"/>
        <v>12.943237686740895</v>
      </c>
      <c r="G287" s="125">
        <f t="shared" si="687"/>
        <v>-2.2348679884058757</v>
      </c>
      <c r="H287" s="55">
        <f>IFERROR(G287/F287,0)</f>
        <v>-0.1726668429102004</v>
      </c>
      <c r="I287" s="41"/>
      <c r="J287" s="127">
        <f t="shared" ref="J287:K289" si="767">IFERROR(J63/J$6,0)</f>
        <v>12.458065883259488</v>
      </c>
      <c r="K287" s="127">
        <f t="shared" si="767"/>
        <v>13.549530039892739</v>
      </c>
      <c r="L287" s="127">
        <f t="shared" si="689"/>
        <v>1.0914641566332506</v>
      </c>
      <c r="M287" s="40">
        <f t="shared" si="734"/>
        <v>8.0553654142966197E-2</v>
      </c>
      <c r="N287" s="41"/>
      <c r="O287" s="127">
        <f>IFERROR(O63/O$6,0)</f>
        <v>8.3295064558025818</v>
      </c>
      <c r="P287" s="127">
        <f t="shared" si="735"/>
        <v>-4.1285594274569064</v>
      </c>
      <c r="Q287" s="40">
        <f t="shared" si="736"/>
        <v>-0.4956547484972329</v>
      </c>
      <c r="R287" s="41"/>
      <c r="S287" s="127">
        <f>IFERROR(S63/S$6,0)</f>
        <v>0</v>
      </c>
      <c r="T287" s="127">
        <f t="shared" si="692"/>
        <v>-15.178105675146771</v>
      </c>
      <c r="U287" s="40">
        <f t="shared" si="737"/>
        <v>0</v>
      </c>
      <c r="V287" s="41"/>
      <c r="W287" s="42"/>
      <c r="X287" s="43"/>
      <c r="Y287" s="42"/>
      <c r="Z287" s="44"/>
      <c r="AB287" s="127">
        <f t="shared" ref="AB287:AC289" si="768">IFERROR(AB63/AB$6,0)</f>
        <v>11.103837816138098</v>
      </c>
      <c r="AC287" s="127">
        <f t="shared" si="768"/>
        <v>14.317999577447301</v>
      </c>
      <c r="AD287" s="127">
        <f t="shared" si="694"/>
        <v>3.2141617613092031</v>
      </c>
      <c r="AE287" s="40">
        <f t="shared" si="695"/>
        <v>0.2244839961003996</v>
      </c>
      <c r="AG287" s="127">
        <f t="shared" ref="AG287:AH289" si="769">IFERROR(AG63/AG$6,0)</f>
        <v>11.968032462391132</v>
      </c>
      <c r="AH287" s="127">
        <f t="shared" si="769"/>
        <v>14.209648183434451</v>
      </c>
      <c r="AI287" s="127">
        <f t="shared" si="697"/>
        <v>2.2416157210433187</v>
      </c>
      <c r="AJ287" s="40">
        <f t="shared" si="698"/>
        <v>0.15775307679021813</v>
      </c>
      <c r="AL287" s="127">
        <f t="shared" ref="AL287:AM289" si="770">IFERROR(AL63/AL$6,0)</f>
        <v>11.625861209964413</v>
      </c>
      <c r="AM287" s="127">
        <f t="shared" si="770"/>
        <v>12.810559482357938</v>
      </c>
      <c r="AN287" s="127">
        <f t="shared" si="700"/>
        <v>-1.1846982723935255</v>
      </c>
      <c r="AO287" s="40">
        <f t="shared" si="701"/>
        <v>-9.247826170473139E-2</v>
      </c>
      <c r="AQ287" s="127">
        <f t="shared" ref="AQ287:AR289" si="771">IFERROR(AQ63/AQ$6,0)</f>
        <v>15.178105675146771</v>
      </c>
      <c r="AR287" s="127">
        <f t="shared" si="771"/>
        <v>12.943237686740895</v>
      </c>
      <c r="AS287" s="127">
        <f t="shared" si="703"/>
        <v>2.2348679884058757</v>
      </c>
      <c r="AT287" s="40">
        <f t="shared" si="704"/>
        <v>0.17266684291020029</v>
      </c>
      <c r="AV287" s="127">
        <f t="shared" ref="AV287:AW289" si="772">IFERROR(AV63/AV$6,0)</f>
        <v>12.458065883259488</v>
      </c>
      <c r="AW287" s="127">
        <f t="shared" si="772"/>
        <v>14.901706393008624</v>
      </c>
      <c r="AX287" s="127">
        <f t="shared" si="706"/>
        <v>-2.4436405097491356</v>
      </c>
      <c r="AY287" s="40">
        <f t="shared" si="707"/>
        <v>-0.16398393883908546</v>
      </c>
      <c r="BA287" s="127">
        <f t="shared" ref="BA287:BB289" si="773">IFERROR(BA63/BA$6,0)</f>
        <v>0</v>
      </c>
      <c r="BB287" s="127">
        <f t="shared" si="773"/>
        <v>13.377512042557699</v>
      </c>
      <c r="BC287" s="127">
        <f t="shared" si="709"/>
        <v>-13.377512042557699</v>
      </c>
      <c r="BD287" s="40">
        <f t="shared" si="710"/>
        <v>-1</v>
      </c>
      <c r="BF287" s="127">
        <f t="shared" ref="BF287:BG289" si="774">IFERROR(BF63/BF$6,0)</f>
        <v>0</v>
      </c>
      <c r="BG287" s="127">
        <f t="shared" si="774"/>
        <v>12.972737823175901</v>
      </c>
      <c r="BH287" s="127">
        <f t="shared" si="712"/>
        <v>-12.972737823175901</v>
      </c>
      <c r="BI287" s="40">
        <f t="shared" si="713"/>
        <v>-1</v>
      </c>
      <c r="BK287" s="127">
        <f t="shared" ref="BK287:BL289" si="775">IFERROR(BK63/BK$6,0)</f>
        <v>0</v>
      </c>
      <c r="BL287" s="127">
        <f t="shared" si="775"/>
        <v>13.744478403923907</v>
      </c>
      <c r="BM287" s="127">
        <f t="shared" si="715"/>
        <v>-13.744478403923907</v>
      </c>
      <c r="BN287" s="40">
        <f t="shared" si="716"/>
        <v>-1</v>
      </c>
      <c r="BP287" s="127">
        <f t="shared" ref="BP287:BQ289" si="776">IFERROR(BP63/BP$6,0)</f>
        <v>0</v>
      </c>
      <c r="BQ287" s="127">
        <f t="shared" si="776"/>
        <v>15.335412143785739</v>
      </c>
      <c r="BR287" s="127">
        <f t="shared" si="718"/>
        <v>-15.335412143785739</v>
      </c>
      <c r="BS287" s="40">
        <f t="shared" si="719"/>
        <v>-1</v>
      </c>
      <c r="BU287" s="127">
        <f t="shared" ref="BU287:BV289" si="777">IFERROR(BU63/BU$6,0)</f>
        <v>0</v>
      </c>
      <c r="BV287" s="127">
        <f t="shared" si="777"/>
        <v>12.558959875494736</v>
      </c>
      <c r="BW287" s="127">
        <f t="shared" si="721"/>
        <v>-12.558959875494736</v>
      </c>
      <c r="BX287" s="40">
        <f t="shared" si="722"/>
        <v>-1</v>
      </c>
      <c r="BZ287" s="127">
        <f t="shared" ref="BZ287:CA289" si="778">IFERROR(BZ63/BZ$6,0)</f>
        <v>0</v>
      </c>
      <c r="CA287" s="127">
        <f t="shared" si="778"/>
        <v>13.135689445846378</v>
      </c>
      <c r="CB287" s="127">
        <f t="shared" si="724"/>
        <v>-13.135689445846378</v>
      </c>
      <c r="CC287" s="40">
        <f t="shared" si="725"/>
        <v>-1</v>
      </c>
      <c r="CE287" s="127">
        <f t="shared" ref="CE287:CF289" si="779">IFERROR(CE63/CE$6,0)</f>
        <v>0</v>
      </c>
      <c r="CF287" s="127">
        <f t="shared" si="779"/>
        <v>12.716093790274869</v>
      </c>
      <c r="CG287" s="127">
        <f t="shared" si="727"/>
        <v>-12.716093790274869</v>
      </c>
      <c r="CH287" s="40">
        <f t="shared" si="728"/>
        <v>-1</v>
      </c>
      <c r="CI287" s="8"/>
      <c r="CJ287" s="127">
        <f t="shared" ref="CJ287:CU289" si="780">IFERROR(CJ63/CJ$6,0)</f>
        <v>11.103837816138098</v>
      </c>
      <c r="CK287" s="127">
        <f t="shared" si="780"/>
        <v>11.968032462391132</v>
      </c>
      <c r="CL287" s="127">
        <f t="shared" si="780"/>
        <v>11.625861209964413</v>
      </c>
      <c r="CM287" s="127">
        <f t="shared" si="780"/>
        <v>15.178105675146771</v>
      </c>
      <c r="CN287" s="127">
        <f t="shared" si="780"/>
        <v>12.458065883259488</v>
      </c>
      <c r="CO287" s="127">
        <f t="shared" si="780"/>
        <v>0</v>
      </c>
      <c r="CP287" s="127">
        <f t="shared" si="780"/>
        <v>0</v>
      </c>
      <c r="CQ287" s="127">
        <f t="shared" si="780"/>
        <v>0</v>
      </c>
      <c r="CR287" s="127">
        <f t="shared" si="780"/>
        <v>0</v>
      </c>
      <c r="CS287" s="127">
        <f t="shared" si="780"/>
        <v>0</v>
      </c>
      <c r="CT287" s="127">
        <f t="shared" si="780"/>
        <v>0</v>
      </c>
      <c r="CU287" s="127">
        <f t="shared" si="780"/>
        <v>0</v>
      </c>
      <c r="CV287" s="8"/>
      <c r="CW287" s="127">
        <f t="shared" ref="CW287:DH289" si="781">IFERROR(CW63/CW$6,0)</f>
        <v>6.5731380083253281</v>
      </c>
      <c r="CX287" s="127">
        <f t="shared" si="781"/>
        <v>6.1044466273739353</v>
      </c>
      <c r="CY287" s="127">
        <f t="shared" si="781"/>
        <v>8.4974169741697416</v>
      </c>
      <c r="CZ287" s="127">
        <f t="shared" si="781"/>
        <v>11.778583652994984</v>
      </c>
      <c r="DA287" s="127">
        <f t="shared" si="781"/>
        <v>12.03021885030639</v>
      </c>
      <c r="DB287" s="127">
        <f t="shared" si="781"/>
        <v>11.103593501115006</v>
      </c>
      <c r="DC287" s="127">
        <f t="shared" si="781"/>
        <v>17.404892561983473</v>
      </c>
      <c r="DD287" s="127">
        <f t="shared" si="781"/>
        <v>13.484118950868121</v>
      </c>
      <c r="DE287" s="127">
        <f t="shared" si="781"/>
        <v>18.454043795620439</v>
      </c>
      <c r="DF287" s="127">
        <f t="shared" si="781"/>
        <v>9.0463689453795944</v>
      </c>
      <c r="DG287" s="127">
        <f t="shared" si="781"/>
        <v>19.552741020793952</v>
      </c>
      <c r="DH287" s="127">
        <f t="shared" si="781"/>
        <v>13.329403052064633</v>
      </c>
      <c r="DI287" s="178"/>
      <c r="DJ287" s="127">
        <f t="shared" ref="DJ287:DU289" si="782">IFERROR(DJ63/DJ$6,0)</f>
        <v>14.317999577447301</v>
      </c>
      <c r="DK287" s="127">
        <f t="shared" si="782"/>
        <v>14.209648183434451</v>
      </c>
      <c r="DL287" s="127">
        <f t="shared" si="782"/>
        <v>12.810559482357938</v>
      </c>
      <c r="DM287" s="127">
        <f t="shared" si="782"/>
        <v>12.943237686740895</v>
      </c>
      <c r="DN287" s="127">
        <f t="shared" si="782"/>
        <v>14.901706393008624</v>
      </c>
      <c r="DO287" s="127">
        <f t="shared" si="782"/>
        <v>13.377512042557699</v>
      </c>
      <c r="DP287" s="127">
        <f t="shared" si="782"/>
        <v>12.972737823175901</v>
      </c>
      <c r="DQ287" s="127">
        <f t="shared" si="782"/>
        <v>13.744478403923907</v>
      </c>
      <c r="DR287" s="127">
        <f t="shared" si="782"/>
        <v>15.335412143785739</v>
      </c>
      <c r="DS287" s="127">
        <f t="shared" si="782"/>
        <v>12.558959875494736</v>
      </c>
      <c r="DT287" s="127">
        <f t="shared" si="782"/>
        <v>13.135689445846378</v>
      </c>
      <c r="DU287" s="127">
        <f t="shared" si="782"/>
        <v>12.716093790274869</v>
      </c>
      <c r="DV287" s="178"/>
      <c r="DW287" s="127">
        <f t="shared" ref="DW287:EH289" si="783">IFERROR(DW63/DW$6,0)</f>
        <v>9.370160943747587</v>
      </c>
      <c r="DX287" s="127">
        <f t="shared" si="783"/>
        <v>9.7807344465215103</v>
      </c>
      <c r="DY287" s="127">
        <f t="shared" si="783"/>
        <v>8.9479476219742171</v>
      </c>
      <c r="DZ287" s="127">
        <f t="shared" si="783"/>
        <v>8.9276042167650527</v>
      </c>
      <c r="EA287" s="127">
        <f t="shared" si="783"/>
        <v>8.9777913463669723</v>
      </c>
      <c r="EB287" s="127">
        <f t="shared" si="783"/>
        <v>9.4196403654486094</v>
      </c>
      <c r="EC287" s="127">
        <f t="shared" si="783"/>
        <v>24.472311448399424</v>
      </c>
      <c r="ED287" s="127">
        <f t="shared" si="783"/>
        <v>8.7408969529291642</v>
      </c>
      <c r="EE287" s="127">
        <f t="shared" si="783"/>
        <v>15.902571597275971</v>
      </c>
      <c r="EF287" s="127">
        <f t="shared" si="783"/>
        <v>10.776601410277795</v>
      </c>
      <c r="EG287" s="127">
        <f t="shared" si="783"/>
        <v>11.657630116077799</v>
      </c>
      <c r="EH287" s="127">
        <f t="shared" si="783"/>
        <v>12.624048480901026</v>
      </c>
    </row>
    <row r="288" spans="2:138" x14ac:dyDescent="0.25">
      <c r="B288" s="51"/>
      <c r="C288" s="51"/>
      <c r="D288" t="s">
        <v>315</v>
      </c>
      <c r="E288" s="125">
        <f t="shared" si="766"/>
        <v>32.252363992172207</v>
      </c>
      <c r="F288" s="125">
        <f t="shared" si="766"/>
        <v>27.318087617601542</v>
      </c>
      <c r="G288" s="125">
        <f t="shared" si="687"/>
        <v>-4.9342763745706648</v>
      </c>
      <c r="H288" s="55">
        <f>IFERROR(G288/F288,0)</f>
        <v>-0.18062305252258656</v>
      </c>
      <c r="I288" s="41"/>
      <c r="J288" s="127">
        <f t="shared" si="767"/>
        <v>33.244156231939897</v>
      </c>
      <c r="K288" s="127">
        <f t="shared" si="767"/>
        <v>29.084840963652212</v>
      </c>
      <c r="L288" s="127">
        <f t="shared" si="689"/>
        <v>-4.1593152682876848</v>
      </c>
      <c r="M288" s="40">
        <f t="shared" si="734"/>
        <v>-0.1430062922979585</v>
      </c>
      <c r="N288" s="41"/>
      <c r="O288" s="127">
        <f>IFERROR(O64/O$6,0)</f>
        <v>15.509206203682481</v>
      </c>
      <c r="P288" s="127">
        <f t="shared" si="735"/>
        <v>-17.734950028257416</v>
      </c>
      <c r="Q288" s="40">
        <f t="shared" si="736"/>
        <v>-1.1435111375362625</v>
      </c>
      <c r="R288" s="41"/>
      <c r="S288" s="127">
        <f>IFERROR(S64/S$6,0)</f>
        <v>0</v>
      </c>
      <c r="T288" s="127">
        <f t="shared" si="692"/>
        <v>-32.252363992172207</v>
      </c>
      <c r="U288" s="40">
        <f t="shared" si="737"/>
        <v>0</v>
      </c>
      <c r="V288" s="41"/>
      <c r="W288" s="42"/>
      <c r="X288" s="43"/>
      <c r="Y288" s="42"/>
      <c r="Z288" s="44"/>
      <c r="AB288" s="127">
        <f t="shared" si="768"/>
        <v>32.452207948615012</v>
      </c>
      <c r="AC288" s="127">
        <f t="shared" si="768"/>
        <v>36.249889919910544</v>
      </c>
      <c r="AD288" s="127">
        <f t="shared" si="694"/>
        <v>3.7976819712955319</v>
      </c>
      <c r="AE288" s="40">
        <f t="shared" si="695"/>
        <v>0.10476395872335117</v>
      </c>
      <c r="AG288" s="127">
        <f t="shared" si="769"/>
        <v>32.71751781472684</v>
      </c>
      <c r="AH288" s="127">
        <f t="shared" si="769"/>
        <v>26.900087825200078</v>
      </c>
      <c r="AI288" s="127">
        <f t="shared" si="697"/>
        <v>-5.8174299895267616</v>
      </c>
      <c r="AJ288" s="40">
        <f t="shared" si="698"/>
        <v>-0.21626063183618965</v>
      </c>
      <c r="AL288" s="127">
        <f t="shared" si="770"/>
        <v>35.321402135231317</v>
      </c>
      <c r="AM288" s="127">
        <f t="shared" si="770"/>
        <v>25.949722448119431</v>
      </c>
      <c r="AN288" s="127">
        <f t="shared" si="700"/>
        <v>9.3716796871118859</v>
      </c>
      <c r="AO288" s="40">
        <f t="shared" si="701"/>
        <v>0.36114758860517404</v>
      </c>
      <c r="AQ288" s="127">
        <f t="shared" si="771"/>
        <v>32.252363992172207</v>
      </c>
      <c r="AR288" s="127">
        <f t="shared" si="771"/>
        <v>27.318087617601542</v>
      </c>
      <c r="AS288" s="127">
        <f t="shared" si="703"/>
        <v>4.9342763745706648</v>
      </c>
      <c r="AT288" s="40">
        <f t="shared" si="704"/>
        <v>0.18062305252258648</v>
      </c>
      <c r="AV288" s="127">
        <f t="shared" si="772"/>
        <v>33.244156231939897</v>
      </c>
      <c r="AW288" s="127">
        <f t="shared" si="772"/>
        <v>26.278329226715766</v>
      </c>
      <c r="AX288" s="127">
        <f t="shared" si="706"/>
        <v>6.9658270052241313</v>
      </c>
      <c r="AY288" s="40">
        <f t="shared" si="707"/>
        <v>0.26507876300378896</v>
      </c>
      <c r="BA288" s="127">
        <f t="shared" si="773"/>
        <v>0</v>
      </c>
      <c r="BB288" s="127">
        <f t="shared" si="773"/>
        <v>26.179918380985267</v>
      </c>
      <c r="BC288" s="127">
        <f t="shared" si="709"/>
        <v>-26.179918380985267</v>
      </c>
      <c r="BD288" s="40">
        <f t="shared" si="710"/>
        <v>-1</v>
      </c>
      <c r="BF288" s="127">
        <f t="shared" si="774"/>
        <v>0</v>
      </c>
      <c r="BG288" s="127">
        <f t="shared" si="774"/>
        <v>25.530407549672784</v>
      </c>
      <c r="BH288" s="127">
        <f t="shared" si="712"/>
        <v>-25.530407549672784</v>
      </c>
      <c r="BI288" s="40">
        <f t="shared" si="713"/>
        <v>-1</v>
      </c>
      <c r="BK288" s="127">
        <f t="shared" si="775"/>
        <v>0</v>
      </c>
      <c r="BL288" s="127">
        <f t="shared" si="775"/>
        <v>28.052215942286789</v>
      </c>
      <c r="BM288" s="127">
        <f t="shared" si="715"/>
        <v>-28.052215942286789</v>
      </c>
      <c r="BN288" s="40">
        <f t="shared" si="716"/>
        <v>-1</v>
      </c>
      <c r="BP288" s="127">
        <f t="shared" si="776"/>
        <v>0</v>
      </c>
      <c r="BQ288" s="127">
        <f t="shared" si="776"/>
        <v>28.159248462069527</v>
      </c>
      <c r="BR288" s="127">
        <f t="shared" si="718"/>
        <v>-28.159248462069527</v>
      </c>
      <c r="BS288" s="40">
        <f t="shared" si="719"/>
        <v>-1</v>
      </c>
      <c r="BU288" s="127">
        <f t="shared" si="777"/>
        <v>0</v>
      </c>
      <c r="BV288" s="127">
        <f t="shared" si="777"/>
        <v>26.267434975720203</v>
      </c>
      <c r="BW288" s="127">
        <f t="shared" si="721"/>
        <v>-26.267434975720203</v>
      </c>
      <c r="BX288" s="40">
        <f t="shared" si="722"/>
        <v>-1</v>
      </c>
      <c r="BZ288" s="127">
        <f t="shared" si="778"/>
        <v>0</v>
      </c>
      <c r="CA288" s="127">
        <f t="shared" si="778"/>
        <v>25.706378718248107</v>
      </c>
      <c r="CB288" s="127">
        <f t="shared" si="724"/>
        <v>-25.706378718248107</v>
      </c>
      <c r="CC288" s="40">
        <f t="shared" si="725"/>
        <v>-1</v>
      </c>
      <c r="CE288" s="127">
        <f t="shared" si="779"/>
        <v>0</v>
      </c>
      <c r="CF288" s="127">
        <f t="shared" si="779"/>
        <v>26.544116409145516</v>
      </c>
      <c r="CG288" s="127">
        <f t="shared" si="727"/>
        <v>-26.544116409145516</v>
      </c>
      <c r="CH288" s="40">
        <f t="shared" si="728"/>
        <v>-1</v>
      </c>
      <c r="CI288" s="8"/>
      <c r="CJ288" s="127">
        <f t="shared" si="780"/>
        <v>32.452207948615012</v>
      </c>
      <c r="CK288" s="127">
        <f t="shared" si="780"/>
        <v>32.71751781472684</v>
      </c>
      <c r="CL288" s="127">
        <f t="shared" si="780"/>
        <v>35.321402135231317</v>
      </c>
      <c r="CM288" s="127">
        <f t="shared" si="780"/>
        <v>32.252363992172207</v>
      </c>
      <c r="CN288" s="127">
        <f t="shared" si="780"/>
        <v>33.244156231939897</v>
      </c>
      <c r="CO288" s="127">
        <f t="shared" si="780"/>
        <v>0</v>
      </c>
      <c r="CP288" s="127">
        <f t="shared" si="780"/>
        <v>0</v>
      </c>
      <c r="CQ288" s="127">
        <f t="shared" si="780"/>
        <v>0</v>
      </c>
      <c r="CR288" s="127">
        <f t="shared" si="780"/>
        <v>0</v>
      </c>
      <c r="CS288" s="127">
        <f t="shared" si="780"/>
        <v>0</v>
      </c>
      <c r="CT288" s="127">
        <f t="shared" si="780"/>
        <v>0</v>
      </c>
      <c r="CU288" s="127">
        <f t="shared" si="780"/>
        <v>0</v>
      </c>
      <c r="CV288" s="8"/>
      <c r="CW288" s="127">
        <f t="shared" si="781"/>
        <v>16.250400256163946</v>
      </c>
      <c r="CX288" s="127">
        <f t="shared" si="781"/>
        <v>16.617550753110674</v>
      </c>
      <c r="CY288" s="127">
        <f t="shared" si="781"/>
        <v>14.405336361055918</v>
      </c>
      <c r="CZ288" s="127">
        <f t="shared" si="781"/>
        <v>14.974918855119505</v>
      </c>
      <c r="DA288" s="127">
        <f t="shared" si="781"/>
        <v>14.808870732419026</v>
      </c>
      <c r="DB288" s="127">
        <f t="shared" si="781"/>
        <v>16.167569289582669</v>
      </c>
      <c r="DC288" s="127">
        <f t="shared" si="781"/>
        <v>16.776859504132233</v>
      </c>
      <c r="DD288" s="127">
        <f t="shared" si="781"/>
        <v>18.747691171038049</v>
      </c>
      <c r="DE288" s="127">
        <f t="shared" si="781"/>
        <v>18.521897810218977</v>
      </c>
      <c r="DF288" s="127">
        <f t="shared" si="781"/>
        <v>17.43387152181381</v>
      </c>
      <c r="DG288" s="127">
        <f t="shared" si="781"/>
        <v>19.187145557655956</v>
      </c>
      <c r="DH288" s="127">
        <f t="shared" si="781"/>
        <v>22.778276481149014</v>
      </c>
      <c r="DI288" s="178"/>
      <c r="DJ288" s="127">
        <f t="shared" si="782"/>
        <v>36.249889919910544</v>
      </c>
      <c r="DK288" s="127">
        <f t="shared" si="782"/>
        <v>26.900087825200078</v>
      </c>
      <c r="DL288" s="127">
        <f t="shared" si="782"/>
        <v>25.949722448119431</v>
      </c>
      <c r="DM288" s="127">
        <f t="shared" si="782"/>
        <v>27.318087617601542</v>
      </c>
      <c r="DN288" s="127">
        <f t="shared" si="782"/>
        <v>26.278329226715766</v>
      </c>
      <c r="DO288" s="127">
        <f t="shared" si="782"/>
        <v>26.179918380985267</v>
      </c>
      <c r="DP288" s="127">
        <f t="shared" si="782"/>
        <v>25.530407549672784</v>
      </c>
      <c r="DQ288" s="127">
        <f t="shared" si="782"/>
        <v>28.052215942286789</v>
      </c>
      <c r="DR288" s="127">
        <f t="shared" si="782"/>
        <v>28.159248462069527</v>
      </c>
      <c r="DS288" s="127">
        <f t="shared" si="782"/>
        <v>26.267434975720203</v>
      </c>
      <c r="DT288" s="127">
        <f t="shared" si="782"/>
        <v>25.706378718248107</v>
      </c>
      <c r="DU288" s="127">
        <f t="shared" si="782"/>
        <v>26.544116409145516</v>
      </c>
      <c r="DV288" s="178"/>
      <c r="DW288" s="127">
        <f t="shared" si="783"/>
        <v>15.795209150326796</v>
      </c>
      <c r="DX288" s="127">
        <f t="shared" si="783"/>
        <v>16.666668965517239</v>
      </c>
      <c r="DY288" s="127">
        <f t="shared" si="783"/>
        <v>14.86961822443598</v>
      </c>
      <c r="DZ288" s="127">
        <f t="shared" si="783"/>
        <v>14.979340909090908</v>
      </c>
      <c r="EA288" s="127">
        <f t="shared" si="783"/>
        <v>14.549887327981651</v>
      </c>
      <c r="EB288" s="127">
        <f t="shared" si="783"/>
        <v>15.341598246674728</v>
      </c>
      <c r="EC288" s="127">
        <f t="shared" si="783"/>
        <v>14.583335344827585</v>
      </c>
      <c r="ED288" s="127">
        <f t="shared" si="783"/>
        <v>14.554059936908518</v>
      </c>
      <c r="EE288" s="127">
        <f t="shared" si="783"/>
        <v>14.604318561151079</v>
      </c>
      <c r="EF288" s="127">
        <f t="shared" si="783"/>
        <v>14.654925498123013</v>
      </c>
      <c r="EG288" s="127">
        <f t="shared" si="783"/>
        <v>15.605783210332103</v>
      </c>
      <c r="EH288" s="127">
        <f t="shared" si="783"/>
        <v>15.313822269161134</v>
      </c>
    </row>
    <row r="289" spans="2:138" x14ac:dyDescent="0.25">
      <c r="B289" s="51"/>
      <c r="C289" s="51"/>
      <c r="D289" s="204" t="s">
        <v>316</v>
      </c>
      <c r="E289" s="205">
        <f t="shared" si="766"/>
        <v>1093.4365283757338</v>
      </c>
      <c r="F289" s="205">
        <f t="shared" si="766"/>
        <v>994.6861273968334</v>
      </c>
      <c r="G289" s="205">
        <f t="shared" si="687"/>
        <v>-98.750400978900416</v>
      </c>
      <c r="H289" s="206">
        <f t="shared" si="733"/>
        <v>-9.9277951364756103E-2</v>
      </c>
      <c r="I289" s="207"/>
      <c r="J289" s="208">
        <f t="shared" si="767"/>
        <v>1050.9576873434789</v>
      </c>
      <c r="K289" s="208">
        <f t="shared" si="767"/>
        <v>1001.617037855718</v>
      </c>
      <c r="L289" s="208">
        <f t="shared" si="689"/>
        <v>-49.34064948776097</v>
      </c>
      <c r="M289" s="209">
        <f t="shared" si="734"/>
        <v>-4.9260992597919891E-2</v>
      </c>
      <c r="N289" s="207"/>
      <c r="O289" s="208">
        <f>IFERROR(O65/O$6,0)</f>
        <v>767.44884483153794</v>
      </c>
      <c r="P289" s="208">
        <f t="shared" si="735"/>
        <v>-283.508842511941</v>
      </c>
      <c r="Q289" s="209">
        <f t="shared" si="736"/>
        <v>-0.36941725096240624</v>
      </c>
      <c r="R289" s="207"/>
      <c r="S289" s="208">
        <f>IFERROR(S65/S$6,0)</f>
        <v>0</v>
      </c>
      <c r="T289" s="208">
        <f t="shared" si="692"/>
        <v>-1093.4365283757338</v>
      </c>
      <c r="U289" s="209">
        <f t="shared" si="737"/>
        <v>0</v>
      </c>
      <c r="V289" s="207"/>
      <c r="W289" s="42"/>
      <c r="X289" s="43"/>
      <c r="Y289" s="42"/>
      <c r="Z289" s="44"/>
      <c r="AB289" s="208">
        <f t="shared" si="768"/>
        <v>1101.2142352468888</v>
      </c>
      <c r="AC289" s="208">
        <f t="shared" si="768"/>
        <v>1024.9359854356419</v>
      </c>
      <c r="AD289" s="208">
        <f t="shared" si="694"/>
        <v>-76.278249811246951</v>
      </c>
      <c r="AE289" s="209">
        <f t="shared" si="695"/>
        <v>-7.4422452616711876E-2</v>
      </c>
      <c r="AG289" s="208">
        <f t="shared" si="769"/>
        <v>1100.2235748218527</v>
      </c>
      <c r="AH289" s="208">
        <f t="shared" si="769"/>
        <v>1031.0070215983651</v>
      </c>
      <c r="AI289" s="208">
        <f t="shared" si="697"/>
        <v>-69.216553223487608</v>
      </c>
      <c r="AJ289" s="209">
        <f t="shared" si="698"/>
        <v>-6.7134899931313302E-2</v>
      </c>
      <c r="AL289" s="208">
        <f t="shared" si="770"/>
        <v>923.49571886120987</v>
      </c>
      <c r="AM289" s="208">
        <f t="shared" si="770"/>
        <v>959.23951301647594</v>
      </c>
      <c r="AN289" s="208">
        <f t="shared" si="700"/>
        <v>-35.743794155266073</v>
      </c>
      <c r="AO289" s="209">
        <f t="shared" si="701"/>
        <v>-3.7262637402064702E-2</v>
      </c>
      <c r="AQ289" s="208">
        <f t="shared" si="771"/>
        <v>1093.4365283757338</v>
      </c>
      <c r="AR289" s="208">
        <f t="shared" si="771"/>
        <v>994.6861273968334</v>
      </c>
      <c r="AS289" s="208">
        <f t="shared" si="703"/>
        <v>98.750400978900416</v>
      </c>
      <c r="AT289" s="209">
        <f t="shared" si="704"/>
        <v>9.9277951364756145E-2</v>
      </c>
      <c r="AV289" s="208">
        <f t="shared" si="772"/>
        <v>1050.9576873434789</v>
      </c>
      <c r="AW289" s="208">
        <f t="shared" si="772"/>
        <v>1015.0141435612352</v>
      </c>
      <c r="AX289" s="208">
        <f t="shared" si="706"/>
        <v>35.943543782243751</v>
      </c>
      <c r="AY289" s="209">
        <f t="shared" si="707"/>
        <v>3.5411864957993311E-2</v>
      </c>
      <c r="BA289" s="208">
        <f t="shared" si="773"/>
        <v>0</v>
      </c>
      <c r="BB289" s="208">
        <f t="shared" si="773"/>
        <v>987.42059802133053</v>
      </c>
      <c r="BC289" s="208">
        <f t="shared" si="709"/>
        <v>-987.42059802133053</v>
      </c>
      <c r="BD289" s="209">
        <f t="shared" si="710"/>
        <v>-1</v>
      </c>
      <c r="BF289" s="208">
        <f t="shared" si="774"/>
        <v>0</v>
      </c>
      <c r="BG289" s="208">
        <f t="shared" si="774"/>
        <v>987.79977570727112</v>
      </c>
      <c r="BH289" s="208">
        <f t="shared" si="712"/>
        <v>-987.79977570727112</v>
      </c>
      <c r="BI289" s="209">
        <f t="shared" si="713"/>
        <v>-1</v>
      </c>
      <c r="BK289" s="208">
        <f t="shared" si="775"/>
        <v>0</v>
      </c>
      <c r="BL289" s="208">
        <f t="shared" si="775"/>
        <v>1030.2411556583643</v>
      </c>
      <c r="BM289" s="208">
        <f t="shared" si="715"/>
        <v>-1030.2411556583643</v>
      </c>
      <c r="BN289" s="209">
        <f t="shared" si="716"/>
        <v>-1</v>
      </c>
      <c r="BP289" s="208">
        <f t="shared" si="776"/>
        <v>0</v>
      </c>
      <c r="BQ289" s="208">
        <f t="shared" si="776"/>
        <v>987.19753492412042</v>
      </c>
      <c r="BR289" s="208">
        <f t="shared" si="718"/>
        <v>-987.19753492412042</v>
      </c>
      <c r="BS289" s="209">
        <f t="shared" si="719"/>
        <v>-1</v>
      </c>
      <c r="BU289" s="208">
        <f t="shared" si="777"/>
        <v>0</v>
      </c>
      <c r="BV289" s="208">
        <f t="shared" si="777"/>
        <v>985.6216173812777</v>
      </c>
      <c r="BW289" s="208">
        <f t="shared" si="721"/>
        <v>-985.6216173812777</v>
      </c>
      <c r="BX289" s="209">
        <f t="shared" si="722"/>
        <v>-1</v>
      </c>
      <c r="BZ289" s="208">
        <f t="shared" si="778"/>
        <v>0</v>
      </c>
      <c r="CA289" s="208">
        <f t="shared" si="778"/>
        <v>1050.161722207288</v>
      </c>
      <c r="CB289" s="208">
        <f t="shared" si="724"/>
        <v>-1050.161722207288</v>
      </c>
      <c r="CC289" s="209">
        <f t="shared" si="725"/>
        <v>-1</v>
      </c>
      <c r="CE289" s="208">
        <f t="shared" si="779"/>
        <v>0</v>
      </c>
      <c r="CF289" s="208">
        <f t="shared" si="779"/>
        <v>1026.2922390186113</v>
      </c>
      <c r="CG289" s="208">
        <f t="shared" si="727"/>
        <v>-1026.2922390186113</v>
      </c>
      <c r="CH289" s="209">
        <f t="shared" si="728"/>
        <v>-1</v>
      </c>
      <c r="CI289" s="8"/>
      <c r="CJ289" s="208">
        <f t="shared" si="780"/>
        <v>1101.2142352468888</v>
      </c>
      <c r="CK289" s="208">
        <f t="shared" si="780"/>
        <v>1100.2235748218527</v>
      </c>
      <c r="CL289" s="208">
        <f t="shared" si="780"/>
        <v>923.49571886120987</v>
      </c>
      <c r="CM289" s="208">
        <f t="shared" si="780"/>
        <v>1093.4365283757338</v>
      </c>
      <c r="CN289" s="208">
        <f t="shared" si="780"/>
        <v>1050.9576873434789</v>
      </c>
      <c r="CO289" s="208">
        <f t="shared" si="780"/>
        <v>0</v>
      </c>
      <c r="CP289" s="208">
        <f t="shared" si="780"/>
        <v>0</v>
      </c>
      <c r="CQ289" s="208">
        <f t="shared" si="780"/>
        <v>0</v>
      </c>
      <c r="CR289" s="208">
        <f t="shared" si="780"/>
        <v>0</v>
      </c>
      <c r="CS289" s="208">
        <f t="shared" si="780"/>
        <v>0</v>
      </c>
      <c r="CT289" s="208">
        <f t="shared" si="780"/>
        <v>0</v>
      </c>
      <c r="CU289" s="208">
        <f t="shared" si="780"/>
        <v>0</v>
      </c>
      <c r="CV289" s="8"/>
      <c r="CW289" s="208">
        <f t="shared" si="781"/>
        <v>814.94647774575719</v>
      </c>
      <c r="CX289" s="208">
        <f t="shared" si="781"/>
        <v>770.13360838244921</v>
      </c>
      <c r="CY289" s="208">
        <f t="shared" si="781"/>
        <v>720.68852682372983</v>
      </c>
      <c r="CZ289" s="208">
        <f t="shared" si="781"/>
        <v>769.86909412806131</v>
      </c>
      <c r="DA289" s="208">
        <f t="shared" si="781"/>
        <v>824.06375838926158</v>
      </c>
      <c r="DB289" s="208">
        <f t="shared" si="781"/>
        <v>1448.9414749920356</v>
      </c>
      <c r="DC289" s="208">
        <f t="shared" si="781"/>
        <v>1006.4177487603306</v>
      </c>
      <c r="DD289" s="208">
        <f t="shared" si="781"/>
        <v>1057.6242039157739</v>
      </c>
      <c r="DE289" s="208">
        <f t="shared" si="781"/>
        <v>983.66527737226272</v>
      </c>
      <c r="DF289" s="208">
        <f t="shared" si="781"/>
        <v>1051.8476365510135</v>
      </c>
      <c r="DG289" s="208">
        <f t="shared" si="781"/>
        <v>1123.0722268431002</v>
      </c>
      <c r="DH289" s="208">
        <f t="shared" si="781"/>
        <v>1266.4917953321362</v>
      </c>
      <c r="DI289" s="178"/>
      <c r="DJ289" s="208">
        <f t="shared" si="782"/>
        <v>1024.9359854356419</v>
      </c>
      <c r="DK289" s="208">
        <f t="shared" si="782"/>
        <v>1031.0070215983651</v>
      </c>
      <c r="DL289" s="208">
        <f t="shared" si="782"/>
        <v>959.23951301647594</v>
      </c>
      <c r="DM289" s="208">
        <f t="shared" si="782"/>
        <v>994.6861273968334</v>
      </c>
      <c r="DN289" s="208">
        <f t="shared" si="782"/>
        <v>1015.0141435612352</v>
      </c>
      <c r="DO289" s="208">
        <f t="shared" si="782"/>
        <v>987.42059802133053</v>
      </c>
      <c r="DP289" s="208">
        <f t="shared" si="782"/>
        <v>987.79977570727112</v>
      </c>
      <c r="DQ289" s="208">
        <f t="shared" si="782"/>
        <v>1030.2411556583643</v>
      </c>
      <c r="DR289" s="208">
        <f t="shared" si="782"/>
        <v>987.19753492412042</v>
      </c>
      <c r="DS289" s="208">
        <f t="shared" si="782"/>
        <v>985.6216173812777</v>
      </c>
      <c r="DT289" s="208">
        <f t="shared" si="782"/>
        <v>1050.161722207288</v>
      </c>
      <c r="DU289" s="208">
        <f t="shared" si="782"/>
        <v>1026.2922390186113</v>
      </c>
      <c r="DV289" s="178"/>
      <c r="DW289" s="208">
        <f t="shared" si="783"/>
        <v>812.6217853097279</v>
      </c>
      <c r="DX289" s="208">
        <f t="shared" si="783"/>
        <v>817.26097546377605</v>
      </c>
      <c r="DY289" s="208">
        <f t="shared" si="783"/>
        <v>768.57953176353851</v>
      </c>
      <c r="DZ289" s="208">
        <f t="shared" si="783"/>
        <v>766.39189414238194</v>
      </c>
      <c r="EA289" s="208">
        <f t="shared" si="783"/>
        <v>759.6574402785152</v>
      </c>
      <c r="EB289" s="208">
        <f t="shared" si="783"/>
        <v>791.48012758401205</v>
      </c>
      <c r="EC289" s="208">
        <f t="shared" si="783"/>
        <v>781.49563770775603</v>
      </c>
      <c r="ED289" s="208">
        <f t="shared" si="783"/>
        <v>751.90010381567424</v>
      </c>
      <c r="EE289" s="208">
        <f t="shared" si="783"/>
        <v>757.29662839376056</v>
      </c>
      <c r="EF289" s="208">
        <f t="shared" si="783"/>
        <v>761.50321136645198</v>
      </c>
      <c r="EG289" s="208">
        <f t="shared" si="783"/>
        <v>788.71490443639175</v>
      </c>
      <c r="EH289" s="208">
        <f t="shared" si="783"/>
        <v>816.55296354134464</v>
      </c>
    </row>
    <row r="290" spans="2:138" x14ac:dyDescent="0.25">
      <c r="B290" s="51"/>
      <c r="C290" s="51"/>
      <c r="D290" s="204" t="s">
        <v>317</v>
      </c>
      <c r="E290" s="205">
        <f>IFERROR(E65/(E89*E783),0)</f>
        <v>0</v>
      </c>
      <c r="F290" s="205">
        <f>IFERROR(F65/(F89*F783),0)</f>
        <v>0</v>
      </c>
      <c r="G290" s="205">
        <f t="shared" si="687"/>
        <v>0</v>
      </c>
      <c r="H290" s="206">
        <f t="shared" si="733"/>
        <v>0</v>
      </c>
      <c r="I290" s="207"/>
      <c r="J290" s="208">
        <f>IFERROR(J65/(J89*J783),0)</f>
        <v>0</v>
      </c>
      <c r="K290" s="208">
        <f>IFERROR(K65/(K89*K783),0)</f>
        <v>0</v>
      </c>
      <c r="L290" s="208">
        <f t="shared" si="689"/>
        <v>0</v>
      </c>
      <c r="M290" s="209">
        <f t="shared" si="734"/>
        <v>0</v>
      </c>
      <c r="N290" s="207"/>
      <c r="O290" s="208">
        <f>IFERROR(O65/(O89*O783),0)</f>
        <v>0</v>
      </c>
      <c r="P290" s="208">
        <f t="shared" si="735"/>
        <v>0</v>
      </c>
      <c r="Q290" s="209">
        <f t="shared" si="736"/>
        <v>0</v>
      </c>
      <c r="R290" s="207"/>
      <c r="S290" s="208">
        <f>IFERROR(S65/(S89*S783),0)</f>
        <v>0</v>
      </c>
      <c r="T290" s="208">
        <f t="shared" si="692"/>
        <v>0</v>
      </c>
      <c r="U290" s="209">
        <f t="shared" si="737"/>
        <v>0</v>
      </c>
      <c r="V290" s="207"/>
      <c r="W290" s="42"/>
      <c r="X290" s="43"/>
      <c r="Y290" s="42"/>
      <c r="Z290" s="44"/>
      <c r="AB290" s="208">
        <f>IFERROR(AB65/(AB89*AB783),0)</f>
        <v>1081.5309915110638</v>
      </c>
      <c r="AC290" s="208">
        <f>IFERROR(AC65/(AC89*AC783),0)</f>
        <v>1001.9424854482641</v>
      </c>
      <c r="AD290" s="208">
        <f t="shared" si="694"/>
        <v>-79.588506062799752</v>
      </c>
      <c r="AE290" s="209">
        <f t="shared" si="695"/>
        <v>-7.9434206273020003E-2</v>
      </c>
      <c r="AG290" s="208">
        <f>IFERROR(AG65/(AG89*AG783),0)</f>
        <v>1080.536616120346</v>
      </c>
      <c r="AH290" s="208">
        <f>IFERROR(AH65/(AH89*AH783),0)</f>
        <v>1009.4348628673258</v>
      </c>
      <c r="AI290" s="208">
        <f t="shared" si="697"/>
        <v>-71.101753253020206</v>
      </c>
      <c r="AJ290" s="209">
        <f t="shared" si="698"/>
        <v>-7.0437188043073765E-2</v>
      </c>
      <c r="AL290" s="208">
        <f>IFERROR(AL65/(AL89*AL783),0)</f>
        <v>895.17151576990454</v>
      </c>
      <c r="AM290" s="208">
        <f>IFERROR(AM65/(AM89*AM783),0)</f>
        <v>941.87433388618331</v>
      </c>
      <c r="AN290" s="208">
        <f>AM290-AL290</f>
        <v>46.702818116278763</v>
      </c>
      <c r="AO290" s="209">
        <f>IFERROR(AN290/AM290,0)</f>
        <v>4.9584977991259674E-2</v>
      </c>
      <c r="AQ290" s="208">
        <f>IFERROR(AQ65/(AQ89*AQ783),0)</f>
        <v>1071.3675180810326</v>
      </c>
      <c r="AR290" s="208">
        <f>IFERROR(AR65/(AR89*AR783),0)</f>
        <v>943.93086332828625</v>
      </c>
      <c r="AS290" s="208">
        <f>AR290-AQ290</f>
        <v>-127.43665475274634</v>
      </c>
      <c r="AT290" s="209">
        <f>IFERROR(AS290/AR290,0)</f>
        <v>-0.13500634390044899</v>
      </c>
      <c r="AV290" s="208">
        <f>IFERROR(AV65/(AV89*AV783),0)</f>
        <v>1038.6324862873807</v>
      </c>
      <c r="AW290" s="208">
        <f>IFERROR(AW65/(AW89*AW783),0)</f>
        <v>988.63557090412849</v>
      </c>
      <c r="AX290" s="208">
        <f>AW290-AV290</f>
        <v>-49.996915383252258</v>
      </c>
      <c r="AY290" s="209">
        <f>IFERROR(AX290/AW290,0)</f>
        <v>-5.0571633122131143E-2</v>
      </c>
      <c r="BA290" s="208">
        <f>IFERROR(BA65/(BA89*BA783),0)</f>
        <v>0</v>
      </c>
      <c r="BB290" s="208">
        <f>IFERROR(BB65/(BB89*BB783),0)</f>
        <v>937.62286699999379</v>
      </c>
      <c r="BC290" s="208">
        <f>BB290-BA290</f>
        <v>937.62286699999379</v>
      </c>
      <c r="BD290" s="209">
        <f>IFERROR(BC290/BB290,0)</f>
        <v>1</v>
      </c>
      <c r="BF290" s="208">
        <f>IFERROR(BF65/(BF89*BF783),0)</f>
        <v>0</v>
      </c>
      <c r="BG290" s="208">
        <f>IFERROR(BG65/(BG89*BG783),0)</f>
        <v>961.4482724904102</v>
      </c>
      <c r="BH290" s="208">
        <f>BG290-BF290</f>
        <v>961.4482724904102</v>
      </c>
      <c r="BI290" s="209">
        <f>IFERROR(BH290/BG290,0)</f>
        <v>1</v>
      </c>
      <c r="BK290" s="208">
        <f>IFERROR(BK65/(BK89*BK783),0)</f>
        <v>0</v>
      </c>
      <c r="BL290" s="208">
        <f>IFERROR(BL65/(BL89*BL783),0)</f>
        <v>1009.8422443326172</v>
      </c>
      <c r="BM290" s="208">
        <f>BL290-BK290</f>
        <v>1009.8422443326172</v>
      </c>
      <c r="BN290" s="209">
        <f>IFERROR(BM290/BL290,0)</f>
        <v>1</v>
      </c>
      <c r="BP290" s="208">
        <f>IFERROR(BP65/(BP89*BP783),0)</f>
        <v>0</v>
      </c>
      <c r="BQ290" s="208">
        <f>IFERROR(BQ65/(BQ89*BQ783),0)</f>
        <v>933.87794351809714</v>
      </c>
      <c r="BR290" s="208">
        <f>BQ290-BP290</f>
        <v>933.87794351809714</v>
      </c>
      <c r="BS290" s="209">
        <f>IFERROR(BR290/BQ290,0)</f>
        <v>1</v>
      </c>
      <c r="BU290" s="208">
        <f>IFERROR(BU65/(BU89*BU783),0)</f>
        <v>0</v>
      </c>
      <c r="BV290" s="208">
        <f>IFERROR(BV65/(BV89*BV783),0)</f>
        <v>962.88363881796261</v>
      </c>
      <c r="BW290" s="208">
        <f>BV290-BU290</f>
        <v>962.88363881796261</v>
      </c>
      <c r="BX290" s="209">
        <f>IFERROR(BW290/BV290,0)</f>
        <v>1</v>
      </c>
      <c r="BZ290" s="208">
        <f>IFERROR(BZ65/(BZ89*BZ783),0)</f>
        <v>0</v>
      </c>
      <c r="CA290" s="208">
        <f>IFERROR(CA65/(CA89*CA783),0)</f>
        <v>996.76967654253338</v>
      </c>
      <c r="CB290" s="208">
        <f>CA290-BZ290</f>
        <v>996.76967654253338</v>
      </c>
      <c r="CC290" s="209">
        <f>IFERROR(CB290/CA290,0)</f>
        <v>1</v>
      </c>
      <c r="CE290" s="208">
        <f>IFERROR(CE65/(CE89*CE783),0)</f>
        <v>0</v>
      </c>
      <c r="CF290" s="208">
        <f>IFERROR(CF65/(CF89*CF783),0)</f>
        <v>1003.7331819893749</v>
      </c>
      <c r="CG290" s="208">
        <f>CF290-CE290</f>
        <v>1003.7331819893749</v>
      </c>
      <c r="CH290" s="209">
        <f>IFERROR(CG290/CF290,0)</f>
        <v>1</v>
      </c>
      <c r="CI290" s="8"/>
      <c r="CJ290" s="208">
        <f t="shared" ref="CJ290:CU290" si="784">IFERROR(CJ65/(CJ89*CJ783),0)</f>
        <v>1081.5309915110638</v>
      </c>
      <c r="CK290" s="208">
        <f t="shared" si="784"/>
        <v>1080.536616120346</v>
      </c>
      <c r="CL290" s="208">
        <f t="shared" si="784"/>
        <v>895.17151576990454</v>
      </c>
      <c r="CM290" s="208">
        <f t="shared" si="784"/>
        <v>1107.0797686837336</v>
      </c>
      <c r="CN290" s="208">
        <f t="shared" si="784"/>
        <v>1038.6324862873807</v>
      </c>
      <c r="CO290" s="208">
        <f t="shared" si="784"/>
        <v>0</v>
      </c>
      <c r="CP290" s="208">
        <f t="shared" si="784"/>
        <v>0</v>
      </c>
      <c r="CQ290" s="208">
        <f t="shared" si="784"/>
        <v>0</v>
      </c>
      <c r="CR290" s="208">
        <f t="shared" si="784"/>
        <v>0</v>
      </c>
      <c r="CS290" s="208">
        <f t="shared" si="784"/>
        <v>0</v>
      </c>
      <c r="CT290" s="208">
        <f t="shared" si="784"/>
        <v>0</v>
      </c>
      <c r="CU290" s="208">
        <f t="shared" si="784"/>
        <v>0</v>
      </c>
      <c r="CV290" s="8"/>
      <c r="CW290" s="208">
        <f t="shared" ref="CW290:DH290" si="785">IFERROR(CW65/(CW89*CW783),0)</f>
        <v>779.29353974854018</v>
      </c>
      <c r="CX290" s="208">
        <f t="shared" si="785"/>
        <v>739.22494562734391</v>
      </c>
      <c r="CY290" s="208">
        <f t="shared" si="785"/>
        <v>694.10673099714541</v>
      </c>
      <c r="CZ290" s="208">
        <f t="shared" si="785"/>
        <v>741.8827817045958</v>
      </c>
      <c r="DA290" s="208">
        <f t="shared" si="785"/>
        <v>811.66115134838549</v>
      </c>
      <c r="DB290" s="208">
        <f t="shared" si="785"/>
        <v>1445.3421036345574</v>
      </c>
      <c r="DC290" s="208">
        <f t="shared" si="785"/>
        <v>979.62425749269198</v>
      </c>
      <c r="DD290" s="208">
        <f t="shared" si="785"/>
        <v>1054.350809850841</v>
      </c>
      <c r="DE290" s="208">
        <f t="shared" si="785"/>
        <v>969.21074740018901</v>
      </c>
      <c r="DF290" s="208">
        <f t="shared" si="785"/>
        <v>1035.9551577603272</v>
      </c>
      <c r="DG290" s="208">
        <f t="shared" si="785"/>
        <v>1099.9698635676989</v>
      </c>
      <c r="DH290" s="208">
        <f t="shared" si="785"/>
        <v>1250.5635021425751</v>
      </c>
      <c r="DI290" s="178"/>
      <c r="DJ290" s="208">
        <f t="shared" ref="DJ290:DU290" si="786">IFERROR(DJ65/(DJ89*DJ783),0)</f>
        <v>1001.9424854482641</v>
      </c>
      <c r="DK290" s="208">
        <f t="shared" si="786"/>
        <v>1009.4348628673258</v>
      </c>
      <c r="DL290" s="208">
        <f t="shared" si="786"/>
        <v>941.87433388618331</v>
      </c>
      <c r="DM290" s="208">
        <f t="shared" si="786"/>
        <v>975.39522543922908</v>
      </c>
      <c r="DN290" s="208">
        <f t="shared" si="786"/>
        <v>988.63557090412849</v>
      </c>
      <c r="DO290" s="208">
        <f t="shared" si="786"/>
        <v>968.87696256666027</v>
      </c>
      <c r="DP290" s="208">
        <f t="shared" si="786"/>
        <v>961.4482724904102</v>
      </c>
      <c r="DQ290" s="208">
        <f t="shared" si="786"/>
        <v>1009.8422443326172</v>
      </c>
      <c r="DR290" s="208">
        <f t="shared" si="786"/>
        <v>965.00720830203375</v>
      </c>
      <c r="DS290" s="208">
        <f t="shared" si="786"/>
        <v>962.88363881796261</v>
      </c>
      <c r="DT290" s="208">
        <f t="shared" si="786"/>
        <v>1029.9953324272847</v>
      </c>
      <c r="DU290" s="208">
        <f t="shared" si="786"/>
        <v>1003.7331819893749</v>
      </c>
      <c r="DV290" s="178"/>
      <c r="DW290" s="208">
        <f t="shared" ref="DW290:EH290" si="787">IFERROR(DW65/(DW89*DW783),0)</f>
        <v>799.43421109405813</v>
      </c>
      <c r="DX290" s="208">
        <f t="shared" si="787"/>
        <v>803.09573145529987</v>
      </c>
      <c r="DY290" s="208">
        <f t="shared" si="787"/>
        <v>756.34985770458582</v>
      </c>
      <c r="DZ290" s="208">
        <f t="shared" si="787"/>
        <v>753.83219694547518</v>
      </c>
      <c r="EA290" s="208">
        <f t="shared" si="787"/>
        <v>747.55519552439409</v>
      </c>
      <c r="EB290" s="208">
        <f t="shared" si="787"/>
        <v>778.14920363573333</v>
      </c>
      <c r="EC290" s="208">
        <f t="shared" si="787"/>
        <v>768.927430704426</v>
      </c>
      <c r="ED290" s="208">
        <f t="shared" si="787"/>
        <v>739.42620632264538</v>
      </c>
      <c r="EE290" s="208">
        <f t="shared" si="787"/>
        <v>745.12700399866185</v>
      </c>
      <c r="EF290" s="208">
        <f t="shared" si="787"/>
        <v>749.10384616411773</v>
      </c>
      <c r="EG290" s="208">
        <f t="shared" si="787"/>
        <v>775.57797563646307</v>
      </c>
      <c r="EH290" s="208">
        <f t="shared" si="787"/>
        <v>803.12064543942142</v>
      </c>
    </row>
    <row r="291" spans="2:138" x14ac:dyDescent="0.25">
      <c r="B291" s="51"/>
      <c r="C291" s="51"/>
      <c r="E291" s="177"/>
      <c r="F291" s="177"/>
      <c r="G291" s="177"/>
      <c r="H291" s="138"/>
      <c r="I291" s="41"/>
      <c r="J291" s="8"/>
      <c r="K291" s="8"/>
      <c r="L291" s="8"/>
      <c r="N291" s="41"/>
      <c r="O291" s="8"/>
      <c r="P291" s="8"/>
      <c r="R291" s="41"/>
      <c r="S291" s="8"/>
      <c r="T291" s="8"/>
      <c r="U291" s="7"/>
      <c r="V291" s="41"/>
      <c r="W291" s="74"/>
      <c r="X291" s="75"/>
      <c r="Y291" s="74"/>
      <c r="Z291" s="76"/>
      <c r="AB291" s="8"/>
      <c r="AC291" s="8"/>
      <c r="AD291" s="8"/>
      <c r="AE291" s="7"/>
      <c r="AG291" s="8"/>
      <c r="AH291" s="8"/>
      <c r="AI291" s="8"/>
      <c r="AJ291" s="7"/>
      <c r="AL291" s="8"/>
      <c r="AM291" s="8"/>
      <c r="AN291" s="8"/>
      <c r="AO291" s="7"/>
      <c r="AQ291" s="8"/>
      <c r="AR291" s="8"/>
      <c r="AS291" s="8"/>
      <c r="AT291" s="7"/>
      <c r="AV291" s="8"/>
      <c r="AW291" s="8"/>
      <c r="AX291" s="8"/>
      <c r="AY291" s="7"/>
      <c r="BA291" s="8"/>
      <c r="BB291" s="8"/>
      <c r="BC291" s="8"/>
      <c r="BD291" s="7"/>
      <c r="BF291" s="8"/>
      <c r="BG291" s="8"/>
      <c r="BH291" s="8"/>
      <c r="BI291" s="7"/>
      <c r="BK291" s="8"/>
      <c r="BL291" s="8"/>
      <c r="BM291" s="8"/>
      <c r="BN291" s="7"/>
      <c r="BP291" s="8"/>
      <c r="BQ291" s="8"/>
      <c r="BR291" s="8"/>
      <c r="BS291" s="7"/>
      <c r="BU291" s="8"/>
      <c r="BV291" s="8"/>
      <c r="BW291" s="8"/>
      <c r="BX291" s="7"/>
      <c r="BZ291" s="8"/>
      <c r="CA291" s="8"/>
      <c r="CB291" s="8"/>
      <c r="CC291" s="7"/>
      <c r="CE291" s="8"/>
      <c r="CF291" s="8"/>
      <c r="CG291" s="8"/>
      <c r="CH291" s="7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17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17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</row>
    <row r="292" spans="2:138" ht="15.75" x14ac:dyDescent="0.25">
      <c r="B292" s="51"/>
      <c r="C292" s="51"/>
      <c r="D292" s="95"/>
      <c r="E292" s="210"/>
      <c r="H292" s="111"/>
      <c r="I292" s="41"/>
      <c r="M292" s="88"/>
      <c r="N292" s="41"/>
      <c r="Q292" s="88"/>
      <c r="R292" s="41"/>
      <c r="U292" s="88"/>
      <c r="V292" s="41"/>
      <c r="AA292" s="95"/>
      <c r="AB292" s="210"/>
      <c r="AE292" s="88"/>
      <c r="AG292" s="210"/>
      <c r="AJ292" s="88"/>
      <c r="AL292" s="210"/>
      <c r="AO292" s="88"/>
      <c r="AQ292" s="210"/>
      <c r="AT292" s="88"/>
      <c r="AV292" s="210"/>
      <c r="AY292" s="88"/>
      <c r="BA292" s="210"/>
      <c r="BD292" s="88"/>
      <c r="BF292" s="210"/>
      <c r="BI292" s="88"/>
      <c r="BK292" s="210"/>
      <c r="BN292" s="88"/>
      <c r="BP292" s="210"/>
      <c r="BS292" s="88"/>
      <c r="BU292" s="210"/>
      <c r="BX292" s="88"/>
      <c r="BZ292" s="210"/>
      <c r="CC292" s="88"/>
      <c r="CE292" s="210"/>
      <c r="CH292" s="88"/>
      <c r="CJ292" s="210"/>
      <c r="CK292" s="210"/>
      <c r="CL292" s="210"/>
      <c r="CM292" s="210"/>
      <c r="CN292" s="210"/>
      <c r="CO292" s="210"/>
      <c r="CP292" s="210"/>
      <c r="CQ292" s="210"/>
      <c r="CR292" s="210"/>
      <c r="CS292" s="210"/>
      <c r="CT292" s="210"/>
      <c r="CU292" s="210"/>
      <c r="CW292" s="210"/>
      <c r="CX292" s="210"/>
      <c r="CY292" s="210"/>
      <c r="CZ292" s="210"/>
      <c r="DA292" s="210"/>
      <c r="DB292" s="210"/>
      <c r="DC292" s="210"/>
      <c r="DD292" s="210"/>
      <c r="DE292" s="210"/>
      <c r="DF292" s="210"/>
      <c r="DG292" s="210"/>
      <c r="DH292" s="210"/>
      <c r="DJ292" s="210"/>
      <c r="DK292" s="210"/>
      <c r="DL292" s="210"/>
      <c r="DM292" s="210"/>
      <c r="DN292" s="210"/>
      <c r="DO292" s="210"/>
      <c r="DP292" s="210"/>
      <c r="DQ292" s="210"/>
      <c r="DR292" s="210"/>
      <c r="DS292" s="210"/>
      <c r="DT292" s="210"/>
      <c r="DU292" s="210"/>
      <c r="DW292" s="210"/>
      <c r="DX292" s="210"/>
      <c r="DY292" s="210"/>
      <c r="DZ292" s="210"/>
      <c r="EA292" s="210"/>
      <c r="EB292" s="210"/>
      <c r="EC292" s="210"/>
      <c r="ED292" s="210"/>
      <c r="EE292" s="210"/>
      <c r="EF292" s="210"/>
      <c r="EG292" s="210"/>
      <c r="EH292" s="210"/>
    </row>
    <row r="293" spans="2:138" ht="18.75" x14ac:dyDescent="0.3">
      <c r="B293" s="51"/>
      <c r="C293" s="51"/>
      <c r="D293" s="211" t="s">
        <v>318</v>
      </c>
      <c r="E293" s="210"/>
      <c r="H293" s="111"/>
      <c r="I293" s="41"/>
      <c r="M293" s="88"/>
      <c r="N293" s="41"/>
      <c r="Q293" s="88"/>
      <c r="R293" s="41"/>
      <c r="U293" s="88"/>
      <c r="V293" s="41"/>
      <c r="AA293" s="95"/>
      <c r="AB293" s="210"/>
      <c r="AE293" s="88"/>
      <c r="AG293" s="210"/>
      <c r="AJ293" s="88"/>
      <c r="AL293" s="210"/>
      <c r="AO293" s="88"/>
      <c r="AQ293" s="210"/>
      <c r="AT293" s="88"/>
      <c r="AV293" s="210"/>
      <c r="AY293" s="88"/>
      <c r="BA293" s="210"/>
      <c r="BD293" s="88"/>
      <c r="BF293" s="210"/>
      <c r="BI293" s="88"/>
      <c r="BK293" s="210"/>
      <c r="BN293" s="88"/>
      <c r="BP293" s="210"/>
      <c r="BS293" s="88"/>
      <c r="BU293" s="210"/>
      <c r="BX293" s="88"/>
      <c r="BZ293" s="210"/>
      <c r="CC293" s="88"/>
      <c r="CE293" s="210"/>
      <c r="CH293" s="88"/>
      <c r="CJ293" s="210"/>
      <c r="CK293" s="210"/>
      <c r="CL293" s="210"/>
      <c r="CM293" s="210"/>
      <c r="CN293" s="210"/>
      <c r="CO293" s="210"/>
      <c r="CP293" s="210"/>
      <c r="CQ293" s="210"/>
      <c r="CR293" s="210"/>
      <c r="CS293" s="210"/>
      <c r="CT293" s="210"/>
      <c r="CU293" s="210"/>
      <c r="CW293" s="210"/>
      <c r="CX293" s="210"/>
      <c r="CY293" s="210"/>
      <c r="CZ293" s="210"/>
      <c r="DA293" s="210"/>
      <c r="DB293" s="210"/>
      <c r="DC293" s="210"/>
      <c r="DD293" s="210"/>
      <c r="DE293" s="210"/>
      <c r="DF293" s="210"/>
      <c r="DG293" s="210"/>
      <c r="DH293" s="210"/>
      <c r="DJ293" s="210"/>
      <c r="DK293" s="210"/>
      <c r="DL293" s="210"/>
      <c r="DM293" s="210"/>
      <c r="DN293" s="210"/>
      <c r="DO293" s="210"/>
      <c r="DP293" s="210"/>
      <c r="DQ293" s="210"/>
      <c r="DR293" s="210"/>
      <c r="DS293" s="210"/>
      <c r="DT293" s="210"/>
      <c r="DU293" s="210"/>
      <c r="DW293" s="210"/>
      <c r="DX293" s="210"/>
      <c r="DY293" s="210"/>
      <c r="DZ293" s="210"/>
      <c r="EA293" s="210"/>
      <c r="EB293" s="210"/>
      <c r="EC293" s="210"/>
      <c r="ED293" s="210"/>
      <c r="EE293" s="210"/>
      <c r="EF293" s="210"/>
      <c r="EG293" s="210"/>
      <c r="EH293" s="210"/>
    </row>
    <row r="294" spans="2:138" x14ac:dyDescent="0.25">
      <c r="B294" s="51"/>
      <c r="C294" s="51"/>
      <c r="D294" s="137" t="s">
        <v>319</v>
      </c>
      <c r="E294" s="15"/>
      <c r="F294" s="15"/>
      <c r="G294" s="15"/>
      <c r="H294" s="111"/>
      <c r="I294" s="41"/>
      <c r="J294" s="15"/>
      <c r="K294" s="15"/>
      <c r="L294" s="15"/>
      <c r="M294" s="88"/>
      <c r="N294" s="41"/>
      <c r="O294" s="15"/>
      <c r="P294" s="15"/>
      <c r="Q294" s="88"/>
      <c r="R294" s="41"/>
      <c r="S294" s="15"/>
      <c r="T294" s="15"/>
      <c r="U294" s="88"/>
      <c r="V294" s="41"/>
      <c r="W294" s="90"/>
      <c r="X294" s="85"/>
      <c r="Y294" s="90"/>
      <c r="Z294" s="91"/>
      <c r="AA294" s="137"/>
      <c r="AB294" s="15"/>
      <c r="AC294" s="15"/>
      <c r="AD294" s="15"/>
      <c r="AE294" s="88"/>
      <c r="AG294" s="15"/>
      <c r="AH294" s="15"/>
      <c r="AI294" s="15"/>
      <c r="AJ294" s="88"/>
      <c r="AL294" s="15"/>
      <c r="AM294" s="15"/>
      <c r="AN294" s="15"/>
      <c r="AO294" s="88"/>
      <c r="AQ294" s="15"/>
      <c r="AR294" s="15"/>
      <c r="AS294" s="15"/>
      <c r="AT294" s="88"/>
      <c r="AV294" s="15"/>
      <c r="AW294" s="15"/>
      <c r="AX294" s="15"/>
      <c r="AY294" s="88"/>
      <c r="BA294" s="15"/>
      <c r="BB294" s="15"/>
      <c r="BC294" s="15"/>
      <c r="BD294" s="88"/>
      <c r="BF294" s="15"/>
      <c r="BG294" s="15"/>
      <c r="BH294" s="15"/>
      <c r="BI294" s="88"/>
      <c r="BK294" s="15"/>
      <c r="BL294" s="15"/>
      <c r="BM294" s="15"/>
      <c r="BN294" s="88"/>
      <c r="BP294" s="15"/>
      <c r="BQ294" s="15"/>
      <c r="BR294" s="15"/>
      <c r="BS294" s="88"/>
      <c r="BU294" s="15"/>
      <c r="BV294" s="15"/>
      <c r="BW294" s="15"/>
      <c r="BX294" s="88"/>
      <c r="BZ294" s="15"/>
      <c r="CA294" s="15"/>
      <c r="CB294" s="15"/>
      <c r="CC294" s="88"/>
      <c r="CE294" s="15"/>
      <c r="CF294" s="15"/>
      <c r="CG294" s="15"/>
      <c r="CH294" s="88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</row>
    <row r="295" spans="2:138" x14ac:dyDescent="0.25">
      <c r="B295" s="51"/>
      <c r="C295" s="51"/>
      <c r="D295" s="137" t="s">
        <v>320</v>
      </c>
      <c r="H295" s="138"/>
      <c r="I295" s="41"/>
      <c r="N295" s="41"/>
      <c r="R295" s="41"/>
      <c r="U295" s="7"/>
      <c r="V295" s="41"/>
      <c r="W295" s="74"/>
      <c r="X295" s="75"/>
      <c r="Y295" s="74"/>
      <c r="Z295" s="76"/>
      <c r="AA295" s="137"/>
      <c r="AE295" s="7"/>
      <c r="AJ295" s="7"/>
      <c r="AO295" s="7"/>
      <c r="AT295" s="7"/>
      <c r="AY295" s="7"/>
      <c r="BD295" s="7"/>
      <c r="BI295" s="7"/>
      <c r="BN295" s="7"/>
      <c r="BS295" s="7"/>
      <c r="BX295" s="7"/>
      <c r="CC295" s="7"/>
      <c r="CH295" s="7"/>
    </row>
    <row r="296" spans="2:138" x14ac:dyDescent="0.25">
      <c r="B296" s="51">
        <v>60221</v>
      </c>
      <c r="D296" t="str" cm="1">
        <f t="array" ref="D296">_xll.OneStreamExcelAddIn.XFFunctions.XFGetMemberInfo("Description","Account",B296)</f>
        <v>Salary Expense - General</v>
      </c>
      <c r="E296" s="53">
        <f>_xll.OneStreamExcelAddIn.XFFunctions.XFGetCell("TRUE", "CONSOL", $D$3,"TOT_Entity","USD","Actual",$E$3,"PERIODIC",$B296,"TOPFLOW","TOP","TOP","top1",$C296,"top3","Open_Acute_DIV1","TOP5","TOP6","REPORTED","TOP8")</f>
        <v>554223.13</v>
      </c>
      <c r="F296" s="53">
        <f>_xll.OneStreamExcelAddIn.XFFunctions.XFGetCell("TRUE", "CONSOL", $D$3,"TOT_Entity","Aggregated","Budget_Working",$E$3,"PERIODIC",$B296,"TOPFLOW","TOP","TOP","top1",$C296,"top3","Open_Acute_DIV1","TOP5","TOP6","REPORTED","TOP8")</f>
        <v>298968.417856596</v>
      </c>
      <c r="G296" s="53">
        <f>F296-E296</f>
        <v>-255254.712143404</v>
      </c>
      <c r="H296" s="55">
        <f>IFERROR(G296/F296,0)</f>
        <v>-0.85378487123626601</v>
      </c>
      <c r="I296" s="41"/>
      <c r="J296" s="53">
        <f>_xll.OneStreamExcelAddIn.XFFunctions.XFGetCell("TRUE", "CONSOL", $D$3,"TOT_Entity","USD","Actual",$E$3,"YTD",$B296,"TOPFLOW","TOP","TOP","top1",$C296,"TOP3","Open_Acute_DIV1","TOP5","TOP6","REPORTED","TOP8")</f>
        <v>2066648.56</v>
      </c>
      <c r="K296" s="53">
        <f>_xll.OneStreamExcelAddIn.XFFunctions.XFGetCell("TRUE", "CONSOL", $D$3,"TOT_Entity","Aggregated","Budget_Working",$E$3,"YTD",$B296,"TOPFLOW","TOP","TOP","top1",$C296,"TOP3","Open_Acute_DIV1","TOP5","TOP6","REPORTED","TOP8")</f>
        <v>1145078.595587658</v>
      </c>
      <c r="L296" s="53">
        <f>K296-J296</f>
        <v>-921569.96441234206</v>
      </c>
      <c r="M296" s="40">
        <f>IFERROR(L296/K296,0)</f>
        <v>-0.80480935366658335</v>
      </c>
      <c r="N296" s="41"/>
      <c r="O296" s="53">
        <f>_xll.OneStreamExcelAddIn.XFFunctions.XFGetCell("TRUE", "CONSOL", $D$3,"TOT_Entity","USD","Actual",$F$3,"YTD",$B296,"TOPFLOW","TOP","TOP","top1",$C296,"TOP3","Open_Acute_DIV1","TOP5","TOP6","REPORTED","TOP8")</f>
        <v>1149743.23</v>
      </c>
      <c r="P296" s="53">
        <f>_xll.OneStreamExcelAddIn.XFFunctions.XFGetCell("TRUE", "CONSOL", $D$3,"TOT_Entity","USD","Actual",$E$3,"YTD",$B296,"TOPFLOW","TOP","TOP","top1",$C296,"top3","Open_Acute_DIV1","TOP5","TOP6","REPORTED","VAR_BW_PY_Actual")</f>
        <v>-916905.33</v>
      </c>
      <c r="Q296" s="40">
        <f>IFERROR(P296/O296,0)</f>
        <v>-0.79748704412897475</v>
      </c>
      <c r="R296" s="41"/>
      <c r="S296" s="53">
        <f>_xll.OneStreamExcelAddIn.XFFunctions.XFGetCell("TRUE", "CONSOL", $D$3,"TOT_Entity","USD","MIDFCST",$E$3,"MTD",$B296,"TOPFLOW","TOP","TOP","top1",$C296,"TOP3","Open_Acute_DIV1","TOP5","TOP6","REPORTED","TOP8")</f>
        <v>0</v>
      </c>
      <c r="T296" s="53">
        <f t="shared" ref="T296:T312" si="788">S296-E296</f>
        <v>-554223.13</v>
      </c>
      <c r="U296" s="40">
        <f>IFERROR(T296/S296,0)</f>
        <v>0</v>
      </c>
      <c r="V296" s="41"/>
      <c r="W296" s="42"/>
      <c r="X296" s="43"/>
      <c r="Y296" s="42"/>
      <c r="Z296" s="44"/>
      <c r="AB296" s="53">
        <f>_xll.OneStreamExcelAddIn.XFFunctions.XFGetCell("TRUE", "CONSOL", $D$3,"TOT_Entity","USD","Actual",[1]Setup!C4,"PERIODIC",$B296,"TOPFLOW","TOP","TOP","top1",$C296,"top3","Open_Acute_DIV1","TOP5","TOP6","REPORTED","TOP8")</f>
        <v>417642.82</v>
      </c>
      <c r="AC296" s="53">
        <f>_xll.OneStreamExcelAddIn.XFFunctions.XFGetCell("TRUE", "CONSOL", $D$3,"TOT_Entity","Aggregated","Budget_Working",[1]Setup!C4,"PERIODIC",$B296,"TOPFLOW","TOP","TOP","top1",$C296,"top3","Open_Acute_DIV1","TOP5","TOP6","REPORTED","TOP8")</f>
        <v>283181.505121617</v>
      </c>
      <c r="AD296" s="53">
        <f>AC296-AB296</f>
        <v>-134461.31487838301</v>
      </c>
      <c r="AE296" s="40">
        <f>IFERROR(AD296/AC296,0)</f>
        <v>-0.47482378773513606</v>
      </c>
      <c r="AG296" s="53">
        <f>_xll.OneStreamExcelAddIn.XFFunctions.XFGetCell("TRUE", "CONSOL", $D$3,"TOT_Entity","USD","Actual",[1]Setup!C5,"PERIODIC",$B296,"TOPFLOW","TOP","TOP","top1",$C296,"top3","Open_Acute_DIV1","TOP5","TOP6","REPORTED","TOP8")</f>
        <v>512157.39</v>
      </c>
      <c r="AH296" s="53">
        <f>_xll.OneStreamExcelAddIn.XFFunctions.XFGetCell("TRUE", "CONSOL", $D$3,"TOT_Entity","Aggregated","Budget_Working",[1]Setup!C5,"PERIODIC",$B296,"TOPFLOW","TOP","TOP","top1",$C296,"top3","Open_Acute_DIV1","TOP5","TOP6","REPORTED","TOP8")</f>
        <v>266287.10196557699</v>
      </c>
      <c r="AI296" s="53">
        <f>AH296-AG296</f>
        <v>-245870.28803442302</v>
      </c>
      <c r="AJ296" s="40">
        <f>IFERROR(AI296/AH296,0)</f>
        <v>-0.9233278150520664</v>
      </c>
      <c r="AL296" s="53">
        <f>_xll.OneStreamExcelAddIn.XFFunctions.XFGetCell("TRUE", "CONSOL", $D$3,"TOT_Entity","USD","Actual",[1]Setup!C6,"PERIODIC",$B296,"TOPFLOW","TOP","TOP","top1",$C296,"top3","Open_Acute_DIV1","TOP5","TOP6","REPORTED","TOP8")</f>
        <v>582625.22</v>
      </c>
      <c r="AM296" s="53">
        <f>_xll.OneStreamExcelAddIn.XFFunctions.XFGetCell("TRUE", "CONSOL", $D$3,"TOT_Entity","Aggregated","Budget_Working",[1]Setup!C6,"PERIODIC",$B296,"TOPFLOW","TOP","TOP","top1",$C296,"top3","Open_Acute_DIV1","TOP5","TOP6","REPORTED","TOP8")</f>
        <v>296641.57064386801</v>
      </c>
      <c r="AN296" s="53">
        <f>AM296-AL296</f>
        <v>-285983.64935613197</v>
      </c>
      <c r="AO296" s="40">
        <f>IFERROR(AN296/AM296,0)</f>
        <v>-0.9640713833040907</v>
      </c>
      <c r="AQ296" s="53">
        <f>_xll.OneStreamExcelAddIn.XFFunctions.XFGetCell("TRUE", "CONSOL", $D$3,"TOT_Entity","USD","Actual",[1]Setup!C7,"PERIODIC",$B296,"TOPFLOW","TOP","TOP","top1",$C296,"top3","Open_Acute_DIV1","TOP5","TOP6","REPORTED","TOP8")</f>
        <v>554223.13</v>
      </c>
      <c r="AR296" s="53">
        <f>_xll.OneStreamExcelAddIn.XFFunctions.XFGetCell("TRUE", "CONSOL", $D$3,"TOT_Entity","Aggregated","Budget_Working",[1]Setup!C7,"PERIODIC",$B296,"TOPFLOW","TOP","TOP","top1",$C296,"top3","Open_Acute_DIV1","TOP5","TOP6","REPORTED","TOP8")</f>
        <v>298968.417856596</v>
      </c>
      <c r="AS296" s="53">
        <f>AR296-AQ296</f>
        <v>-255254.712143404</v>
      </c>
      <c r="AT296" s="40">
        <f>IFERROR(AS296/AR296,0)</f>
        <v>-0.85378487123626601</v>
      </c>
      <c r="AV296" s="53">
        <f>_xll.OneStreamExcelAddIn.XFFunctions.XFGetCell("TRUE", "CONSOL", $D$3,"TOT_Entity","USD","Actual",[1]Setup!C8,"PERIODIC",$B296,"TOPFLOW","TOP","TOP","top1",$C296,"top3","Open_Acute_DIV1","TOP5","TOP6","REPORTED","TOP8")</f>
        <v>-2066648.56</v>
      </c>
      <c r="AW296" s="53">
        <f>_xll.OneStreamExcelAddIn.XFFunctions.XFGetCell("TRUE", "CONSOL", $D$3,"TOT_Entity","Aggregated","Budget_Working",[1]Setup!C8,"PERIODIC",$B296,"TOPFLOW","TOP","TOP","top1",$C296,"top3","Open_Acute_DIV1","TOP5","TOP6","REPORTED","TOP8")</f>
        <v>294917.13598078099</v>
      </c>
      <c r="AX296" s="53">
        <f>AW296-AV296</f>
        <v>2361565.6959807812</v>
      </c>
      <c r="AY296" s="40">
        <f>IFERROR(AX296/AW296,0)</f>
        <v>8.0075567264924157</v>
      </c>
      <c r="BA296" s="53">
        <f>_xll.OneStreamExcelAddIn.XFFunctions.XFGetCell("TRUE", "CONSOL", $D$3,"TOT_Entity","USD","Actual",[1]Setup!C9,"PERIODIC",$B296,"TOPFLOW","TOP","TOP","top1",$C296,"top3","Open_Acute_DIV1","TOP5","TOP6","REPORTED","TOP8")</f>
        <v>0</v>
      </c>
      <c r="BB296" s="53">
        <f>_xll.OneStreamExcelAddIn.XFFunctions.XFGetCell("TRUE", "CONSOL", $D$3,"TOT_Entity","Aggregated","Budget_Working",[1]Setup!C9,"PERIODIC",$B296,"TOPFLOW","TOP","TOP","top1",$C296,"top3","Open_Acute_DIV1","TOP5","TOP6","REPORTED","TOP8")</f>
        <v>294857.648887838</v>
      </c>
      <c r="BC296" s="53">
        <f>BB296-BA296</f>
        <v>294857.648887838</v>
      </c>
      <c r="BD296" s="40">
        <f>IFERROR(BC296/BB296,0)</f>
        <v>1</v>
      </c>
      <c r="BF296" s="53">
        <f>_xll.OneStreamExcelAddIn.XFFunctions.XFGetCell("TRUE", "CONSOL", $D$3,"TOT_Entity","USD","Actual",[1]Setup!C10,"PERIODIC",$B296,"TOPFLOW","TOP","TOP","top1",$C296,"top3","Open_Acute_DIV1","TOP5","TOP6","REPORTED","TOP8")</f>
        <v>0</v>
      </c>
      <c r="BG296" s="53">
        <f>_xll.OneStreamExcelAddIn.XFFunctions.XFGetCell("TRUE", "CONSOL", $D$3,"TOT_Entity","Aggregated","Budget_Working",[1]Setup!C10,"PERIODIC",$B296,"TOPFLOW","TOP","TOP","top1",$C296,"top3","Open_Acute_DIV1","TOP5","TOP6","REPORTED","TOP8")</f>
        <v>287688.69609749498</v>
      </c>
      <c r="BH296" s="53">
        <f>BG296-BF296</f>
        <v>287688.69609749498</v>
      </c>
      <c r="BI296" s="40">
        <f>IFERROR(BH296/BG296,0)</f>
        <v>1</v>
      </c>
      <c r="BK296" s="53">
        <f>_xll.OneStreamExcelAddIn.XFFunctions.XFGetCell("TRUE", "CONSOL", $D$3,"TOT_Entity","USD","Actual",[1]Setup!C11,"PERIODIC",$B296,"TOPFLOW","TOP","TOP","top1",$C296,"top3","Open_Acute_DIV1","TOP5","TOP6","REPORTED","TOP8")</f>
        <v>0</v>
      </c>
      <c r="BL296" s="53">
        <f>_xll.OneStreamExcelAddIn.XFFunctions.XFGetCell("TRUE", "CONSOL", $D$3,"TOT_Entity","Aggregated","Budget_Working",[1]Setup!C11,"PERIODIC",$B296,"TOPFLOW","TOP","TOP","top1",$C296,"top3","Open_Acute_DIV1","TOP5","TOP6","REPORTED","TOP8")</f>
        <v>297816.56363052898</v>
      </c>
      <c r="BM296" s="53">
        <f>BL296-BK296</f>
        <v>297816.56363052898</v>
      </c>
      <c r="BN296" s="40">
        <f>IFERROR(BM296/BL296,0)</f>
        <v>1</v>
      </c>
      <c r="BP296" s="53">
        <f>_xll.OneStreamExcelAddIn.XFFunctions.XFGetCell("TRUE", "CONSOL", $D$3,"TOT_Entity","USD","Actual",[1]Setup!C12,"PERIODIC",$B296,"TOPFLOW","TOP","TOP","top1",$C296,"top3","Open_Acute_DIV1","TOP5","TOP6","REPORTED","TOP8")</f>
        <v>0</v>
      </c>
      <c r="BQ296" s="53">
        <f>_xll.OneStreamExcelAddIn.XFFunctions.XFGetCell("TRUE", "CONSOL", $D$3,"TOT_Entity","Aggregated","Budget_Working",[1]Setup!C12,"PERIODIC",$B296,"TOPFLOW","TOP","TOP","top1",$C296,"top3","Open_Acute_DIV1","TOP5","TOP6","REPORTED","TOP8")</f>
        <v>281564.428779134</v>
      </c>
      <c r="BR296" s="53">
        <f>BQ296-BP296</f>
        <v>281564.428779134</v>
      </c>
      <c r="BS296" s="40">
        <f>IFERROR(BR296/BQ296,0)</f>
        <v>1</v>
      </c>
      <c r="BU296" s="53">
        <f>_xll.OneStreamExcelAddIn.XFFunctions.XFGetCell("TRUE", "CONSOL", $D$3,"TOT_Entity","USD","Actual",[1]Setup!C13,"PERIODIC",$B296,"TOPFLOW","TOP","TOP","top1",$C296,"top3","Open_Acute_DIV1","TOP5","TOP6","REPORTED","TOP8")</f>
        <v>0</v>
      </c>
      <c r="BV296" s="53">
        <f>_xll.OneStreamExcelAddIn.XFFunctions.XFGetCell("TRUE", "CONSOL", $D$3,"TOT_Entity","Aggregated","Budget_Working",[1]Setup!C13,"PERIODIC",$B296,"TOPFLOW","TOP","TOP","top1",$C296,"top3","Open_Acute_DIV1","TOP5","TOP6","REPORTED","TOP8")</f>
        <v>308844.20914562402</v>
      </c>
      <c r="BW296" s="53">
        <f>BV296-BU296</f>
        <v>308844.20914562402</v>
      </c>
      <c r="BX296" s="40">
        <f>IFERROR(BW296/BV296,0)</f>
        <v>1</v>
      </c>
      <c r="BZ296" s="53">
        <f>_xll.OneStreamExcelAddIn.XFFunctions.XFGetCell("TRUE", "CONSOL", $D$3,"TOT_Entity","USD","Actual",[1]Setup!C14,"PERIODIC",$B296,"TOPFLOW","TOP","TOP","top1",$C296,"top3","Open_Acute_DIV1","TOP5","TOP6","REPORTED","TOP8")</f>
        <v>0</v>
      </c>
      <c r="CA296" s="53">
        <f>_xll.OneStreamExcelAddIn.XFFunctions.XFGetCell("TRUE", "CONSOL", $D$3,"TOT_Entity","Aggregated","Budget_Working",[1]Setup!C14,"PERIODIC",$B296,"TOPFLOW","TOP","TOP","top1",$C296,"top3","Open_Acute_DIV1","TOP5","TOP6","REPORTED","TOP8")</f>
        <v>280734.20984591701</v>
      </c>
      <c r="CB296" s="53">
        <f>CA296-BZ296</f>
        <v>280734.20984591701</v>
      </c>
      <c r="CC296" s="40">
        <f>IFERROR(CB296/CA296,0)</f>
        <v>1</v>
      </c>
      <c r="CE296" s="53">
        <f>_xll.OneStreamExcelAddIn.XFFunctions.XFGetCell("TRUE", "CONSOL", $D$3,"TOT_Entity","USD","Actual",[1]Setup!C15,"PERIODIC",$B296,"TOPFLOW","TOP","TOP","top1",$C296,"top3","Open_Acute_DIV1","TOP5","TOP6","REPORTED","TOP8")</f>
        <v>0</v>
      </c>
      <c r="CF296" s="53">
        <f>_xll.OneStreamExcelAddIn.XFFunctions.XFGetCell("TRUE", "CONSOL", $D$3,"TOT_Entity","Aggregated","Budget_Working",[1]Setup!C15,"PERIODIC",$B296,"TOPFLOW","TOP","TOP","top1",$C296,"top3","Open_Acute_DIV1","TOP5","TOP6","REPORTED","TOP8")</f>
        <v>295825.06847944303</v>
      </c>
      <c r="CG296" s="53">
        <f>CF296-CE296</f>
        <v>295825.06847944303</v>
      </c>
      <c r="CH296" s="40">
        <f>IFERROR(CG296/CF296,0)</f>
        <v>1</v>
      </c>
      <c r="CI296" s="212"/>
      <c r="CJ296" s="53">
        <f>_xll.OneStreamExcelAddIn.XFFunctions.XFGetCell("TRUE", "CONSOL", $D$3,"TOT_Entity","USD","Actual",[1]Setup!C4,"PERIODIC",$B296,"TOPFLOW","TOP","TOP","top1",$C296,"top3","Open_Acute_DIV1","TOP5","TOP6","REPORTED","TOP8")</f>
        <v>417642.82</v>
      </c>
      <c r="CK296" s="53">
        <f>_xll.OneStreamExcelAddIn.XFFunctions.XFGetCell("TRUE", "CONSOL", $D$3,"TOT_Entity","USD","Actual",[1]Setup!C5,"PERIODIC",$B296,"TOPFLOW","TOP","TOP","top1",$C296,"top3","Open_Acute_DIV1","TOP5","TOP6","REPORTED","TOP8")</f>
        <v>512157.39</v>
      </c>
      <c r="CL296" s="53">
        <f>_xll.OneStreamExcelAddIn.XFFunctions.XFGetCell("TRUE", "CONSOL", $D$3,"TOT_Entity","USD","Actual",[1]Setup!C6,"PERIODIC",$B296,"TOPFLOW","TOP","TOP","top1",$C296,"top3","Open_Acute_DIV1","TOP5","TOP6","REPORTED","TOP8")</f>
        <v>582625.22</v>
      </c>
      <c r="CM296" s="53">
        <f>_xll.OneStreamExcelAddIn.XFFunctions.XFGetCell("TRUE", "CONSOL", $D$3,"TOT_Entity","USD","Actual",[1]Setup!C7,"PERIODIC",$B296,"TOPFLOW","TOP","TOP","top1",$C296,"top3","Open_Acute_DIV1","TOP5","TOP6","REPORTED","TOP8")</f>
        <v>554223.13</v>
      </c>
      <c r="CN296" s="53">
        <f>_xll.OneStreamExcelAddIn.XFFunctions.XFGetCell("TRUE", "CONSOL", $D$3,"TOT_Entity","USD","Actual",[1]Setup!C8,"PERIODIC",$B296,"TOPFLOW","TOP","TOP","top1",$C296,"top3","Open_Acute_DIV1","TOP5","TOP6","REPORTED","TOP8")</f>
        <v>-2066648.56</v>
      </c>
      <c r="CO296" s="53">
        <f>_xll.OneStreamExcelAddIn.XFFunctions.XFGetCell("TRUE", "CONSOL", $D$3,"TOT_Entity","USD","Actual",[1]Setup!C9,"PERIODIC",$B296,"TOPFLOW","TOP","TOP","top1",$C296,"top3","Open_Acute_DIV1","TOP5","TOP6","REPORTED","TOP8")</f>
        <v>0</v>
      </c>
      <c r="CP296" s="53">
        <f>_xll.OneStreamExcelAddIn.XFFunctions.XFGetCell("TRUE", "CONSOL", $D$3,"TOT_Entity","USD","Actual",[1]Setup!C10,"PERIODIC",$B296,"TOPFLOW","TOP","TOP","top1",$C296,"top3","Open_Acute_DIV1","TOP5","TOP6","REPORTED","TOP8")</f>
        <v>0</v>
      </c>
      <c r="CQ296" s="53">
        <f>_xll.OneStreamExcelAddIn.XFFunctions.XFGetCell("TRUE", "CONSOL", $D$3,"TOT_Entity","USD","Actual",[1]Setup!C11,"PERIODIC",$B296,"TOPFLOW","TOP","TOP","top1",$C296,"top3","Open_Acute_DIV1","TOP5","TOP6","REPORTED","TOP8")</f>
        <v>0</v>
      </c>
      <c r="CR296" s="53">
        <f>_xll.OneStreamExcelAddIn.XFFunctions.XFGetCell("TRUE", "CONSOL", $D$3,"TOT_Entity","USD","Actual",[1]Setup!C12,"PERIODIC",$B296,"TOPFLOW","TOP","TOP","top1",$C296,"top3","Open_Acute_DIV1","TOP5","TOP6","REPORTED","TOP8")</f>
        <v>0</v>
      </c>
      <c r="CS296" s="53">
        <f>_xll.OneStreamExcelAddIn.XFFunctions.XFGetCell("TRUE", "CONSOL", $D$3,"TOT_Entity","USD","Actual",[1]Setup!C13,"PERIODIC",$B296,"TOPFLOW","TOP","TOP","top1",$C296,"top3","Open_Acute_DIV1","TOP5","TOP6","REPORTED","TOP8")</f>
        <v>0</v>
      </c>
      <c r="CT296" s="53">
        <f>_xll.OneStreamExcelAddIn.XFFunctions.XFGetCell("TRUE", "CONSOL", $D$3,"TOT_Entity","USD","Actual",[1]Setup!C14,"PERIODIC",$B296,"TOPFLOW","TOP","TOP","top1",$C296,"top3","Open_Acute_DIV1","TOP5","TOP6","REPORTED","TOP8")</f>
        <v>0</v>
      </c>
      <c r="CU296" s="53">
        <f>_xll.OneStreamExcelAddIn.XFFunctions.XFGetCell("TRUE", "CONSOL", $D$3,"TOT_Entity","USD","Actual",[1]Setup!C15,"PERIODIC",$B296,"TOPFLOW","TOP","TOP","top1",$C296,"top3","Open_Acute_DIV1","TOP5","TOP6","REPORTED","TOP8")</f>
        <v>0</v>
      </c>
      <c r="CV296" s="212"/>
      <c r="CW296" s="53">
        <f>_xll.OneStreamExcelAddIn.XFFunctions.XFGetCell("TRUE", "CONSOL", $D$3,"TOT_Entity","USD","Actual",[1]Setup!C17,"PERIODIC",$B296,"TOPFLOW","TOP","TOP","top1",$C296,"top3","Open_Acute_DIV1","TOP5","TOP6","REPORTED","TOP8")</f>
        <v>282844.39</v>
      </c>
      <c r="CX296" s="53">
        <f>_xll.OneStreamExcelAddIn.XFFunctions.XFGetCell("TRUE", "CONSOL", $D$3,"TOT_Entity","USD","Actual",[1]Setup!C18,"PERIODIC",$B296,"TOPFLOW","TOP","TOP","top1",$C296,"top3","Open_Acute_DIV1","TOP5","TOP6","REPORTED","TOP8")</f>
        <v>271958.46999999997</v>
      </c>
      <c r="CY296" s="53">
        <f>_xll.OneStreamExcelAddIn.XFFunctions.XFGetCell("TRUE", "CONSOL", $D$3,"TOT_Entity","USD","Actual",[1]Setup!C19,"PERIODIC",$B296,"TOPFLOW","TOP","TOP","top1",$C296,"top3","Open_Acute_DIV1","TOP5","TOP6","REPORTED","TOP8")</f>
        <v>297572.93</v>
      </c>
      <c r="CZ296" s="53">
        <f>_xll.OneStreamExcelAddIn.XFFunctions.XFGetCell("TRUE", "CONSOL", $D$3,"TOT_Entity","USD","Actual",[1]Setup!C20,"PERIODIC",$B296,"TOPFLOW","TOP","TOP","top1",$C296,"top3","Open_Acute_DIV1","TOP5","TOP6","REPORTED","TOP8")</f>
        <v>297367.44</v>
      </c>
      <c r="DA296" s="53">
        <f>_xll.OneStreamExcelAddIn.XFFunctions.XFGetCell("TRUE", "CONSOL", $D$3,"TOT_Entity","USD","Actual",[1]Setup!C21,"PERIODIC",$B296,"TOPFLOW","TOP","TOP","top1",$C296,"top3","Open_Acute_DIV1","TOP5","TOP6","REPORTED","TOP8")</f>
        <v>296602.62</v>
      </c>
      <c r="DB296" s="53">
        <f>_xll.OneStreamExcelAddIn.XFFunctions.XFGetCell("TRUE", "CONSOL", $D$3,"TOT_Entity","USD","Actual",[1]Setup!C22,"PERIODIC",$B296,"TOPFLOW","TOP","TOP","top1",$C296,"top3","Open_Acute_DIV1","TOP5","TOP6","REPORTED","TOP8")</f>
        <v>297652.40999999997</v>
      </c>
      <c r="DC296" s="53">
        <f>_xll.OneStreamExcelAddIn.XFFunctions.XFGetCell("TRUE", "CONSOL", $D$3,"TOT_Entity","USD","Actual",[1]Setup!C23,"PERIODIC",$B296,"TOPFLOW","TOP","TOP","top1",$C296,"top3","Open_Acute_DIV1","TOP5","TOP6","REPORTED","TOP8")</f>
        <v>274859.7</v>
      </c>
      <c r="DD296" s="53">
        <f>_xll.OneStreamExcelAddIn.XFFunctions.XFGetCell("TRUE", "CONSOL", $D$3,"TOT_Entity","USD","Actual",[1]Setup!C24,"PERIODIC",$B296,"TOPFLOW","TOP","TOP","top1",$C296,"top3","Open_Acute_DIV1","TOP5","TOP6","REPORTED","TOP8")</f>
        <v>284108.93</v>
      </c>
      <c r="DE296" s="53">
        <f>_xll.OneStreamExcelAddIn.XFFunctions.XFGetCell("TRUE", "CONSOL", $D$3,"TOT_Entity","USD","Actual",[1]Setup!C25,"PERIODIC",$B296,"TOPFLOW","TOP","TOP","top1",$C296,"top3","Open_Acute_DIV1","TOP5","TOP6","REPORTED","TOP8")</f>
        <v>270893.57</v>
      </c>
      <c r="DF296" s="53">
        <f>_xll.OneStreamExcelAddIn.XFFunctions.XFGetCell("TRUE", "CONSOL", $D$3,"TOT_Entity","USD","Actual",[1]Setup!C26,"PERIODIC",$B296,"TOPFLOW","TOP","TOP","top1",$C296,"top3","Open_Acute_DIV1","TOP5","TOP6","REPORTED","TOP8")</f>
        <v>297019.38</v>
      </c>
      <c r="DG296" s="53">
        <f>_xll.OneStreamExcelAddIn.XFFunctions.XFGetCell("TRUE", "CONSOL", $D$3,"TOT_Entity","USD","Actual",[1]Setup!C27,"PERIODIC",$B296,"TOPFLOW","TOP","TOP","top1",$C296,"top3","Open_Acute_DIV1","TOP5","TOP6","REPORTED","TOP8")</f>
        <v>246528.4</v>
      </c>
      <c r="DH296" s="53">
        <f>_xll.OneStreamExcelAddIn.XFFunctions.XFGetCell("TRUE", "CONSOL", $D$3,"TOT_Entity","USD","Actual",[1]Setup!C28,"PERIODIC",$B296,"TOPFLOW","TOP","TOP","top1",$C296,"top3","Open_Acute_DIV1","TOP5","TOP6","REPORTED","TOP8")</f>
        <v>236899.91</v>
      </c>
      <c r="DI296" s="178"/>
      <c r="DJ296" s="53">
        <f>_xll.OneStreamExcelAddIn.XFFunctions.XFGetCell("TRUE", "CONSOL", $D$3,"TOT_Entity","Aggregated","Budget_Working",[1]Setup!C4,"PERIODIC",$B296,"TOPFLOW","TOP","TOP","top1",$C296,"top3","Open_Acute_DIV1","TOP5","TOP6","REPORTED","TOP8")</f>
        <v>283181.505121617</v>
      </c>
      <c r="DK296" s="53">
        <f>_xll.OneStreamExcelAddIn.XFFunctions.XFGetCell("TRUE", "CONSOL", $D$3,"TOT_Entity","Aggregated","Budget_Working",[1]Setup!C5,"PERIODIC",$B296,"TOPFLOW","TOP","TOP","top1",$C296,"top3","Open_Acute_DIV1","TOP5","TOP6","REPORTED","TOP8")</f>
        <v>266287.10196557699</v>
      </c>
      <c r="DL296" s="53">
        <f>_xll.OneStreamExcelAddIn.XFFunctions.XFGetCell("TRUE", "CONSOL", $D$3,"TOT_Entity","Aggregated","Budget_Working",[1]Setup!C6,"PERIODIC",$B296,"TOPFLOW","TOP","TOP","top1",$C296,"top3","Open_Acute_DIV1","TOP5","TOP6","REPORTED","TOP8")</f>
        <v>296641.57064386801</v>
      </c>
      <c r="DM296" s="53">
        <f>_xll.OneStreamExcelAddIn.XFFunctions.XFGetCell("TRUE", "CONSOL", $D$3,"TOT_Entity","Aggregated","Budget_Working",[1]Setup!C7,"PERIODIC",$B296,"TOPFLOW","TOP","TOP","top1",$C296,"top3","Open_Acute_DIV1","TOP5","TOP6","REPORTED","TOP8")</f>
        <v>298968.417856596</v>
      </c>
      <c r="DN296" s="53">
        <f>_xll.OneStreamExcelAddIn.XFFunctions.XFGetCell("TRUE", "CONSOL", $D$3,"TOT_Entity","Aggregated","Budget_Working",[1]Setup!C8,"PERIODIC",$B296,"TOPFLOW","TOP","TOP","top1",$C296,"top3","Open_Acute_DIV1","TOP5","TOP6","REPORTED","TOP8")</f>
        <v>294917.13598078099</v>
      </c>
      <c r="DO296" s="53">
        <f>_xll.OneStreamExcelAddIn.XFFunctions.XFGetCell("TRUE", "CONSOL", $D$3,"TOT_Entity","Aggregated","Budget_Working",[1]Setup!C9,"PERIODIC",$B296,"TOPFLOW","TOP","TOP","top1",$C296,"top3","Open_Acute_DIV1","TOP5","TOP6","REPORTED","TOP8")</f>
        <v>294857.648887838</v>
      </c>
      <c r="DP296" s="53">
        <f>_xll.OneStreamExcelAddIn.XFFunctions.XFGetCell("TRUE", "CONSOL", $D$3,"TOT_Entity","Aggregated","Budget_Working",[1]Setup!C10,"PERIODIC",$B296,"TOPFLOW","TOP","TOP","top1",$C296,"top3","Open_Acute_DIV1","TOP5","TOP6","REPORTED","TOP8")</f>
        <v>287688.69609749498</v>
      </c>
      <c r="DQ296" s="53">
        <f>_xll.OneStreamExcelAddIn.XFFunctions.XFGetCell("TRUE", "CONSOL", $D$3,"TOT_Entity","Aggregated","Budget_Working",[1]Setup!C11,"PERIODIC",$B296,"TOPFLOW","TOP","TOP","top1",$C296,"top3","Open_Acute_DIV1","TOP5","TOP6","REPORTED","TOP8")</f>
        <v>297816.56363052898</v>
      </c>
      <c r="DR296" s="53">
        <f>_xll.OneStreamExcelAddIn.XFFunctions.XFGetCell("TRUE", "CONSOL", $D$3,"TOT_Entity","Aggregated","Budget_Working",[1]Setup!C12,"PERIODIC",$B296,"TOPFLOW","TOP","TOP","top1",$C296,"top3","Open_Acute_DIV1","TOP5","TOP6","REPORTED","TOP8")</f>
        <v>281564.428779134</v>
      </c>
      <c r="DS296" s="53">
        <f>_xll.OneStreamExcelAddIn.XFFunctions.XFGetCell("TRUE", "CONSOL", $D$3,"TOT_Entity","Aggregated","Budget_Working",[1]Setup!C13,"PERIODIC",$B296,"TOPFLOW","TOP","TOP","top1",$C296,"top3","Open_Acute_DIV1","TOP5","TOP6","REPORTED","TOP8")</f>
        <v>308844.20914562402</v>
      </c>
      <c r="DT296" s="53">
        <f>_xll.OneStreamExcelAddIn.XFFunctions.XFGetCell("TRUE", "CONSOL", $D$3,"TOT_Entity","Aggregated","Budget_Working",[1]Setup!C14,"PERIODIC",$B296,"TOPFLOW","TOP","TOP","top1",$C296,"top3","Open_Acute_DIV1","TOP5","TOP6","REPORTED","TOP8")</f>
        <v>280734.20984591701</v>
      </c>
      <c r="DU296" s="53">
        <f>_xll.OneStreamExcelAddIn.XFFunctions.XFGetCell("TRUE", "CONSOL", $D$3,"TOT_Entity","Aggregated","Budget_Working",[1]Setup!C15,"PERIODIC",$B296,"TOPFLOW","TOP","TOP","top1",$C296,"top3","Open_Acute_DIV1","TOP5","TOP6","REPORTED","TOP8")</f>
        <v>295825.06847944303</v>
      </c>
      <c r="DV296" s="178"/>
      <c r="DW296" s="53">
        <f>_xll.OneStreamExcelAddIn.XFFunctions.XFGetCell("TRUE", "CONSOL", $D$3,"TOT_Entity","USD","Budget_Final",[1]Setup!C17,"PERIODIC",$B296,"TOPFLOW","TOP","TOP","top1",$C296,"top3","Open_Acute_DIV1","TOP5","TOP6","REPORTED","TOP8")</f>
        <v>377911.10327986302</v>
      </c>
      <c r="DX296" s="53">
        <f>_xll.OneStreamExcelAddIn.XFFunctions.XFGetCell("TRUE", "CONSOL", $D$3,"TOT_Entity","USD","Budget_Final",[1]Setup!C18,"PERIODIC",$B296,"TOPFLOW","TOP","TOP","top1",$C296,"top3","Open_Acute_DIV1","TOP5","TOP6","REPORTED","TOP8")</f>
        <v>354613.97413591598</v>
      </c>
      <c r="DY296" s="53">
        <f>_xll.OneStreamExcelAddIn.XFFunctions.XFGetCell("TRUE", "CONSOL", $D$3,"TOT_Entity","USD","Budget_Final",[1]Setup!C19,"PERIODIC",$B296,"TOPFLOW","TOP","TOP","top1",$C296,"top3","Open_Acute_DIV1","TOP5","TOP6","REPORTED","TOP8")</f>
        <v>398051.17949317402</v>
      </c>
      <c r="DZ296" s="53">
        <f>_xll.OneStreamExcelAddIn.XFFunctions.XFGetCell("TRUE", "CONSOL", $D$3,"TOT_Entity","USD","Budget_Final",[1]Setup!C20,"PERIODIC",$B296,"TOPFLOW","TOP","TOP","top1",$C296,"top3","Open_Acute_DIV1","TOP5","TOP6","REPORTED","TOP8")</f>
        <v>403508.99577178003</v>
      </c>
      <c r="EA296" s="53">
        <f>_xll.OneStreamExcelAddIn.XFFunctions.XFGetCell("TRUE", "CONSOL", $D$3,"TOT_Entity","USD","Budget_Final",[1]Setup!C21,"PERIODIC",$B296,"TOPFLOW","TOP","TOP","top1",$C296,"top3","Open_Acute_DIV1","TOP5","TOP6","REPORTED","TOP8")</f>
        <v>424297.35991598997</v>
      </c>
      <c r="EB296" s="53">
        <f>_xll.OneStreamExcelAddIn.XFFunctions.XFGetCell("TRUE", "CONSOL", $D$3,"TOT_Entity","USD","Budget_Final",[1]Setup!C22,"PERIODIC",$B296,"TOPFLOW","TOP","TOP","top1",$C296,"top3","Open_Acute_DIV1","TOP5","TOP6","REPORTED","TOP8")</f>
        <v>378020.21256934199</v>
      </c>
      <c r="EC296" s="53">
        <f>_xll.OneStreamExcelAddIn.XFFunctions.XFGetCell("TRUE", "CONSOL", $D$3,"TOT_Entity","USD","Budget_Final",[1]Setup!C23,"PERIODIC",$B296,"TOPFLOW","TOP","TOP","top1",$C296,"top3","Open_Acute_DIV1","TOP5","TOP6","REPORTED","TOP8")</f>
        <v>391057.675862442</v>
      </c>
      <c r="ED296" s="53">
        <f>_xll.OneStreamExcelAddIn.XFFunctions.XFGetCell("TRUE", "CONSOL", $D$3,"TOT_Entity","USD","Budget_Final",[1]Setup!C24,"PERIODIC",$B296,"TOPFLOW","TOP","TOP","top1",$C296,"top3","Open_Acute_DIV1","TOP5","TOP6","REPORTED","TOP8")</f>
        <v>420322.57509486098</v>
      </c>
      <c r="EE296" s="53">
        <f>_xll.OneStreamExcelAddIn.XFFunctions.XFGetCell("TRUE", "CONSOL", $D$3,"TOT_Entity","USD","Budget_Final",[1]Setup!C25,"PERIODIC",$B296,"TOPFLOW","TOP","TOP","top1",$C296,"top3","Open_Acute_DIV1","TOP5","TOP6","REPORTED","TOP8")</f>
        <v>386009.23417010001</v>
      </c>
      <c r="EF296" s="53">
        <f>_xll.OneStreamExcelAddIn.XFFunctions.XFGetCell("TRUE", "CONSOL", $D$3,"TOT_Entity","USD","Budget_Final",[1]Setup!C26,"PERIODIC",$B296,"TOPFLOW","TOP","TOP","top1",$C296,"top3","Open_Acute_DIV1","TOP5","TOP6","REPORTED","TOP8")</f>
        <v>418968.52751843299</v>
      </c>
      <c r="EG296" s="53">
        <f>_xll.OneStreamExcelAddIn.XFFunctions.XFGetCell("TRUE", "CONSOL", $D$3,"TOT_Entity","USD","Budget_Final",[1]Setup!C27,"PERIODIC",$B296,"TOPFLOW","TOP","TOP","top1",$C296,"top3","Open_Acute_DIV1","TOP5","TOP6","REPORTED","TOP8")</f>
        <v>410103.10883908003</v>
      </c>
      <c r="EH296" s="53">
        <f>_xll.OneStreamExcelAddIn.XFFunctions.XFGetCell("TRUE", "CONSOL", $D$3,"TOT_Entity","USD","Budget_Final",[1]Setup!C28,"PERIODIC",$B296,"TOPFLOW","TOP","TOP","top1",$C296,"top3","Open_Acute_DIV1","TOP5","TOP6","REPORTED","TOP8")</f>
        <v>366116.99308375502</v>
      </c>
    </row>
    <row r="297" spans="2:138" x14ac:dyDescent="0.25">
      <c r="B297" s="51">
        <v>60222</v>
      </c>
      <c r="D297" t="str" cm="1">
        <f t="array" ref="D297">_xll.OneStreamExcelAddIn.XFFunctions.XFGetMemberInfo("Description","Account",B297)</f>
        <v>Salary Expense - Nurses</v>
      </c>
      <c r="E297" s="53">
        <f>_xll.OneStreamExcelAddIn.XFFunctions.XFGetCell("TRUE", "CONSOL", $D$3,"TOT_Entity","USD","Actual",$E$3,"PERIODIC",$B297,"TOPFLOW","TOP","TOP","top1",$C297,"top3","Open_Acute_DIV1","TOP5","TOP6","REPORTED","TOP8")</f>
        <v>284581.8</v>
      </c>
      <c r="F297" s="53">
        <f>_xll.OneStreamExcelAddIn.XFFunctions.XFGetCell("TRUE", "CONSOL", $D$3,"TOT_Entity","Aggregated","Budget_Working",$E$3,"PERIODIC",$B297,"TOPFLOW","TOP","TOP","top1",$C297,"top3","Open_Acute_DIV1","TOP5","TOP6","REPORTED","TOP8")</f>
        <v>437700.59484608902</v>
      </c>
      <c r="G297" s="53">
        <f t="shared" ref="G297:G312" si="789">F297-E297</f>
        <v>153118.79484608903</v>
      </c>
      <c r="H297" s="55">
        <f t="shared" ref="H297:H312" si="790">IFERROR(G297/F297,0)</f>
        <v>0.34982542095911706</v>
      </c>
      <c r="I297" s="41"/>
      <c r="J297" s="53">
        <f>_xll.OneStreamExcelAddIn.XFFunctions.XFGetCell("TRUE", "CONSOL", $D$3,"TOT_Entity","USD","Actual",$E$3,"YTD",$B297,"TOPFLOW","TOP","TOP","top1",$C297,"TOP3","Open_Acute_DIV1","TOP5","TOP6","REPORTED","TOP8")</f>
        <v>1152875.6000000001</v>
      </c>
      <c r="K297" s="53">
        <f>_xll.OneStreamExcelAddIn.XFFunctions.XFGetCell("TRUE", "CONSOL", $D$3,"TOT_Entity","Aggregated","Budget_Working",$E$3,"YTD",$B297,"TOPFLOW","TOP","TOP","top1",$C297,"TOP3","Open_Acute_DIV1","TOP5","TOP6","REPORTED","TOP8")</f>
        <v>1582949.187369707</v>
      </c>
      <c r="L297" s="53">
        <f t="shared" ref="L297:L312" si="791">K297-J297</f>
        <v>430073.58736970695</v>
      </c>
      <c r="M297" s="40">
        <f t="shared" ref="M297:M312" si="792">IFERROR(L297/K297,0)</f>
        <v>0.27169134094843234</v>
      </c>
      <c r="N297" s="41"/>
      <c r="O297" s="53">
        <f>_xll.OneStreamExcelAddIn.XFFunctions.XFGetCell("TRUE", "CONSOL", $D$3,"TOT_Entity","USD","Actual",$F$3,"YTD",$B297,"TOPFLOW","TOP","TOP","top1",$C297,"TOP3","Open_Acute_DIV1","TOP5","TOP6","REPORTED","TOP8")</f>
        <v>1571495.76</v>
      </c>
      <c r="P297" s="53">
        <f>_xll.OneStreamExcelAddIn.XFFunctions.XFGetCell("TRUE", "CONSOL", $D$3,"TOT_Entity","USD","Actual",$E$3,"YTD",$B297,"TOPFLOW","TOP","TOP","top1",$C297,"top3","Open_Acute_DIV1","TOP5","TOP6","REPORTED","VAR_BW_PY_Actual")</f>
        <v>418620.15999999997</v>
      </c>
      <c r="Q297" s="40">
        <f t="shared" ref="Q297:Q312" si="793">IFERROR(P297/O297,0)</f>
        <v>0.26638325769329468</v>
      </c>
      <c r="R297" s="41"/>
      <c r="S297" s="53">
        <f>_xll.OneStreamExcelAddIn.XFFunctions.XFGetCell("TRUE", "CONSOL", $D$3,"TOT_Entity","USD","MIDFCST",$E$3,"MTD",$B297,"TOPFLOW","TOP","TOP","top1",$C297,"TOP3","Open_Acute_DIV1","TOP5","TOP6","REPORTED","TOP8")</f>
        <v>0</v>
      </c>
      <c r="T297" s="53">
        <f t="shared" si="788"/>
        <v>-284581.8</v>
      </c>
      <c r="U297" s="40">
        <f t="shared" ref="U297:U312" si="794">IFERROR(T297/S297,0)</f>
        <v>0</v>
      </c>
      <c r="V297" s="41"/>
      <c r="W297" s="42"/>
      <c r="X297" s="43"/>
      <c r="Y297" s="42"/>
      <c r="Z297" s="44"/>
      <c r="AB297" s="53">
        <f>_xll.OneStreamExcelAddIn.XFFunctions.XFGetCell("TRUE", "CONSOL", $D$3,"TOT_Entity","USD","Actual",[1]Setup!C4,"PERIODIC",$B297,"TOPFLOW","TOP","TOP","top1",$C297,"top3","Open_Acute_DIV1","TOP5","TOP6","REPORTED","TOP8")</f>
        <v>333709.45</v>
      </c>
      <c r="AC297" s="53">
        <f>_xll.OneStreamExcelAddIn.XFFunctions.XFGetCell("TRUE", "CONSOL", $D$3,"TOT_Entity","Aggregated","Budget_Working",[1]Setup!C4,"PERIODIC",$B297,"TOPFLOW","TOP","TOP","top1",$C297,"top3","Open_Acute_DIV1","TOP5","TOP6","REPORTED","TOP8")</f>
        <v>390084.40216596302</v>
      </c>
      <c r="AD297" s="53">
        <f t="shared" ref="AD297:AD312" si="795">AC297-AB297</f>
        <v>56374.952165963012</v>
      </c>
      <c r="AE297" s="40">
        <f t="shared" ref="AE297:AE312" si="796">IFERROR(AD297/AC297,0)</f>
        <v>0.14451988301233859</v>
      </c>
      <c r="AG297" s="53">
        <f>_xll.OneStreamExcelAddIn.XFFunctions.XFGetCell("TRUE", "CONSOL", $D$3,"TOT_Entity","USD","Actual",[1]Setup!C5,"PERIODIC",$B297,"TOPFLOW","TOP","TOP","top1",$C297,"top3","Open_Acute_DIV1","TOP5","TOP6","REPORTED","TOP8")</f>
        <v>247988.57</v>
      </c>
      <c r="AH297" s="53">
        <f>_xll.OneStreamExcelAddIn.XFFunctions.XFGetCell("TRUE", "CONSOL", $D$3,"TOT_Entity","Aggregated","Budget_Working",[1]Setup!C5,"PERIODIC",$B297,"TOPFLOW","TOP","TOP","top1",$C297,"top3","Open_Acute_DIV1","TOP5","TOP6","REPORTED","TOP8")</f>
        <v>373668.89007794799</v>
      </c>
      <c r="AI297" s="53">
        <f t="shared" ref="AI297:AI312" si="797">AH297-AG297</f>
        <v>125680.32007794798</v>
      </c>
      <c r="AJ297" s="40">
        <f t="shared" ref="AJ297:AJ312" si="798">IFERROR(AI297/AH297,0)</f>
        <v>0.33634140656379191</v>
      </c>
      <c r="AL297" s="53">
        <f>_xll.OneStreamExcelAddIn.XFFunctions.XFGetCell("TRUE", "CONSOL", $D$3,"TOT_Entity","USD","Actual",[1]Setup!C6,"PERIODIC",$B297,"TOPFLOW","TOP","TOP","top1",$C297,"top3","Open_Acute_DIV1","TOP5","TOP6","REPORTED","TOP8")</f>
        <v>286595.78000000003</v>
      </c>
      <c r="AM297" s="53">
        <f>_xll.OneStreamExcelAddIn.XFFunctions.XFGetCell("TRUE", "CONSOL", $D$3,"TOT_Entity","Aggregated","Budget_Working",[1]Setup!C6,"PERIODIC",$B297,"TOPFLOW","TOP","TOP","top1",$C297,"top3","Open_Acute_DIV1","TOP5","TOP6","REPORTED","TOP8")</f>
        <v>381495.30027970701</v>
      </c>
      <c r="AN297" s="53">
        <f t="shared" ref="AN297:AN312" si="799">AM297-AL297</f>
        <v>94899.52027970698</v>
      </c>
      <c r="AO297" s="40">
        <f t="shared" ref="AO297:AO312" si="800">IFERROR(AN297/AM297,0)</f>
        <v>0.24875672180005359</v>
      </c>
      <c r="AQ297" s="53">
        <f>_xll.OneStreamExcelAddIn.XFFunctions.XFGetCell("TRUE", "CONSOL", $D$3,"TOT_Entity","USD","Actual",[1]Setup!C7,"PERIODIC",$B297,"TOPFLOW","TOP","TOP","top1",$C297,"top3","Open_Acute_DIV1","TOP5","TOP6","REPORTED","TOP8")</f>
        <v>284581.8</v>
      </c>
      <c r="AR297" s="53">
        <f>_xll.OneStreamExcelAddIn.XFFunctions.XFGetCell("TRUE", "CONSOL", $D$3,"TOT_Entity","Aggregated","Budget_Working",[1]Setup!C7,"PERIODIC",$B297,"TOPFLOW","TOP","TOP","top1",$C297,"top3","Open_Acute_DIV1","TOP5","TOP6","REPORTED","TOP8")</f>
        <v>437700.59484608902</v>
      </c>
      <c r="AS297" s="53">
        <f t="shared" ref="AS297:AS312" si="801">AR297-AQ297</f>
        <v>153118.79484608903</v>
      </c>
      <c r="AT297" s="40">
        <f t="shared" ref="AT297:AT312" si="802">IFERROR(AS297/AR297,0)</f>
        <v>0.34982542095911706</v>
      </c>
      <c r="AV297" s="53">
        <f>_xll.OneStreamExcelAddIn.XFFunctions.XFGetCell("TRUE", "CONSOL", $D$3,"TOT_Entity","USD","Actual",[1]Setup!C8,"PERIODIC",$B297,"TOPFLOW","TOP","TOP","top1",$C297,"top3","Open_Acute_DIV1","TOP5","TOP6","REPORTED","TOP8")</f>
        <v>-1152875.6000000001</v>
      </c>
      <c r="AW297" s="53">
        <f>_xll.OneStreamExcelAddIn.XFFunctions.XFGetCell("TRUE", "CONSOL", $D$3,"TOT_Entity","Aggregated","Budget_Working",[1]Setup!C8,"PERIODIC",$B297,"TOPFLOW","TOP","TOP","top1",$C297,"top3","Open_Acute_DIV1","TOP5","TOP6","REPORTED","TOP8")</f>
        <v>450393.38656643202</v>
      </c>
      <c r="AX297" s="53">
        <f t="shared" ref="AX297:AX312" si="803">AW297-AV297</f>
        <v>1603268.9865664321</v>
      </c>
      <c r="AY297" s="40">
        <f t="shared" ref="AY297:AY312" si="804">IFERROR(AX297/AW297,0)</f>
        <v>3.5597081004872915</v>
      </c>
      <c r="BA297" s="53">
        <f>_xll.OneStreamExcelAddIn.XFFunctions.XFGetCell("TRUE", "CONSOL", $D$3,"TOT_Entity","USD","Actual",[1]Setup!C9,"PERIODIC",$B297,"TOPFLOW","TOP","TOP","top1",$C297,"top3","Open_Acute_DIV1","TOP5","TOP6","REPORTED","TOP8")</f>
        <v>0</v>
      </c>
      <c r="BB297" s="53">
        <f>_xll.OneStreamExcelAddIn.XFFunctions.XFGetCell("TRUE", "CONSOL", $D$3,"TOT_Entity","Aggregated","Budget_Working",[1]Setup!C9,"PERIODIC",$B297,"TOPFLOW","TOP","TOP","top1",$C297,"top3","Open_Acute_DIV1","TOP5","TOP6","REPORTED","TOP8")</f>
        <v>413428.28739985399</v>
      </c>
      <c r="BC297" s="53">
        <f t="shared" ref="BC297:BC312" si="805">BB297-BA297</f>
        <v>413428.28739985399</v>
      </c>
      <c r="BD297" s="40">
        <f t="shared" ref="BD297:BD312" si="806">IFERROR(BC297/BB297,0)</f>
        <v>1</v>
      </c>
      <c r="BF297" s="53">
        <f>_xll.OneStreamExcelAddIn.XFFunctions.XFGetCell("TRUE", "CONSOL", $D$3,"TOT_Entity","USD","Actual",[1]Setup!C10,"PERIODIC",$B297,"TOPFLOW","TOP","TOP","top1",$C297,"top3","Open_Acute_DIV1","TOP5","TOP6","REPORTED","TOP8")</f>
        <v>0</v>
      </c>
      <c r="BG297" s="53">
        <f>_xll.OneStreamExcelAddIn.XFFunctions.XFGetCell("TRUE", "CONSOL", $D$3,"TOT_Entity","Aggregated","Budget_Working",[1]Setup!C10,"PERIODIC",$B297,"TOPFLOW","TOP","TOP","top1",$C297,"top3","Open_Acute_DIV1","TOP5","TOP6","REPORTED","TOP8")</f>
        <v>393531.40806810098</v>
      </c>
      <c r="BH297" s="53">
        <f t="shared" ref="BH297:BH312" si="807">BG297-BF297</f>
        <v>393531.40806810098</v>
      </c>
      <c r="BI297" s="40">
        <f t="shared" ref="BI297:BI312" si="808">IFERROR(BH297/BG297,0)</f>
        <v>1</v>
      </c>
      <c r="BK297" s="53">
        <f>_xll.OneStreamExcelAddIn.XFFunctions.XFGetCell("TRUE", "CONSOL", $D$3,"TOT_Entity","USD","Actual",[1]Setup!C11,"PERIODIC",$B297,"TOPFLOW","TOP","TOP","top1",$C297,"top3","Open_Acute_DIV1","TOP5","TOP6","REPORTED","TOP8")</f>
        <v>0</v>
      </c>
      <c r="BL297" s="53">
        <f>_xll.OneStreamExcelAddIn.XFFunctions.XFGetCell("TRUE", "CONSOL", $D$3,"TOT_Entity","Aggregated","Budget_Working",[1]Setup!C11,"PERIODIC",$B297,"TOPFLOW","TOP","TOP","top1",$C297,"top3","Open_Acute_DIV1","TOP5","TOP6","REPORTED","TOP8")</f>
        <v>426137.90669562999</v>
      </c>
      <c r="BM297" s="53">
        <f t="shared" ref="BM297:BM312" si="809">BL297-BK297</f>
        <v>426137.90669562999</v>
      </c>
      <c r="BN297" s="40">
        <f t="shared" ref="BN297:BN312" si="810">IFERROR(BM297/BL297,0)</f>
        <v>1</v>
      </c>
      <c r="BP297" s="53">
        <f>_xll.OneStreamExcelAddIn.XFFunctions.XFGetCell("TRUE", "CONSOL", $D$3,"TOT_Entity","USD","Actual",[1]Setup!C12,"PERIODIC",$B297,"TOPFLOW","TOP","TOP","top1",$C297,"top3","Open_Acute_DIV1","TOP5","TOP6","REPORTED","TOP8")</f>
        <v>0</v>
      </c>
      <c r="BQ297" s="53">
        <f>_xll.OneStreamExcelAddIn.XFFunctions.XFGetCell("TRUE", "CONSOL", $D$3,"TOT_Entity","Aggregated","Budget_Working",[1]Setup!C12,"PERIODIC",$B297,"TOPFLOW","TOP","TOP","top1",$C297,"top3","Open_Acute_DIV1","TOP5","TOP6","REPORTED","TOP8")</f>
        <v>381345.344668768</v>
      </c>
      <c r="BR297" s="53">
        <f t="shared" ref="BR297:BR312" si="811">BQ297-BP297</f>
        <v>381345.344668768</v>
      </c>
      <c r="BS297" s="40">
        <f t="shared" ref="BS297:BS312" si="812">IFERROR(BR297/BQ297,0)</f>
        <v>1</v>
      </c>
      <c r="BU297" s="53">
        <f>_xll.OneStreamExcelAddIn.XFFunctions.XFGetCell("TRUE", "CONSOL", $D$3,"TOT_Entity","USD","Actual",[1]Setup!C13,"PERIODIC",$B297,"TOPFLOW","TOP","TOP","top1",$C297,"top3","Open_Acute_DIV1","TOP5","TOP6","REPORTED","TOP8")</f>
        <v>0</v>
      </c>
      <c r="BV297" s="53">
        <f>_xll.OneStreamExcelAddIn.XFFunctions.XFGetCell("TRUE", "CONSOL", $D$3,"TOT_Entity","Aggregated","Budget_Working",[1]Setup!C13,"PERIODIC",$B297,"TOPFLOW","TOP","TOP","top1",$C297,"top3","Open_Acute_DIV1","TOP5","TOP6","REPORTED","TOP8")</f>
        <v>457850.57584986399</v>
      </c>
      <c r="BW297" s="53">
        <f t="shared" ref="BW297:BW312" si="813">BV297-BU297</f>
        <v>457850.57584986399</v>
      </c>
      <c r="BX297" s="40">
        <f t="shared" ref="BX297:BX312" si="814">IFERROR(BW297/BV297,0)</f>
        <v>1</v>
      </c>
      <c r="BZ297" s="53">
        <f>_xll.OneStreamExcelAddIn.XFFunctions.XFGetCell("TRUE", "CONSOL", $D$3,"TOT_Entity","USD","Actual",[1]Setup!C14,"PERIODIC",$B297,"TOPFLOW","TOP","TOP","top1",$C297,"top3","Open_Acute_DIV1","TOP5","TOP6","REPORTED","TOP8")</f>
        <v>0</v>
      </c>
      <c r="CA297" s="53">
        <f>_xll.OneStreamExcelAddIn.XFFunctions.XFGetCell("TRUE", "CONSOL", $D$3,"TOT_Entity","Aggregated","Budget_Working",[1]Setup!C14,"PERIODIC",$B297,"TOPFLOW","TOP","TOP","top1",$C297,"top3","Open_Acute_DIV1","TOP5","TOP6","REPORTED","TOP8")</f>
        <v>402468.42779307999</v>
      </c>
      <c r="CB297" s="53">
        <f t="shared" ref="CB297:CB312" si="815">CA297-BZ297</f>
        <v>402468.42779307999</v>
      </c>
      <c r="CC297" s="40">
        <f t="shared" ref="CC297:CC312" si="816">IFERROR(CB297/CA297,0)</f>
        <v>1</v>
      </c>
      <c r="CE297" s="53">
        <f>_xll.OneStreamExcelAddIn.XFFunctions.XFGetCell("TRUE", "CONSOL", $D$3,"TOT_Entity","USD","Actual",[1]Setup!C15,"PERIODIC",$B297,"TOPFLOW","TOP","TOP","top1",$C297,"top3","Open_Acute_DIV1","TOP5","TOP6","REPORTED","TOP8")</f>
        <v>0</v>
      </c>
      <c r="CF297" s="53">
        <f>_xll.OneStreamExcelAddIn.XFFunctions.XFGetCell("TRUE", "CONSOL", $D$3,"TOT_Entity","Aggregated","Budget_Working",[1]Setup!C15,"PERIODIC",$B297,"TOPFLOW","TOP","TOP","top1",$C297,"top3","Open_Acute_DIV1","TOP5","TOP6","REPORTED","TOP8")</f>
        <v>427966.24298157601</v>
      </c>
      <c r="CG297" s="53">
        <f t="shared" ref="CG297:CG312" si="817">CF297-CE297</f>
        <v>427966.24298157601</v>
      </c>
      <c r="CH297" s="40">
        <f t="shared" ref="CH297:CH312" si="818">IFERROR(CG297/CF297,0)</f>
        <v>1</v>
      </c>
      <c r="CI297" s="212"/>
      <c r="CJ297" s="53">
        <f>_xll.OneStreamExcelAddIn.XFFunctions.XFGetCell("TRUE", "CONSOL", $D$3,"TOT_Entity","USD","Actual",[1]Setup!C4,"PERIODIC",$B297,"TOPFLOW","TOP","TOP","top1",$C297,"top3","Open_Acute_DIV1","TOP5","TOP6","REPORTED","TOP8")</f>
        <v>333709.45</v>
      </c>
      <c r="CK297" s="53">
        <f>_xll.OneStreamExcelAddIn.XFFunctions.XFGetCell("TRUE", "CONSOL", $D$3,"TOT_Entity","USD","Actual",[1]Setup!C5,"PERIODIC",$B297,"TOPFLOW","TOP","TOP","top1",$C297,"top3","Open_Acute_DIV1","TOP5","TOP6","REPORTED","TOP8")</f>
        <v>247988.57</v>
      </c>
      <c r="CL297" s="53">
        <f>_xll.OneStreamExcelAddIn.XFFunctions.XFGetCell("TRUE", "CONSOL", $D$3,"TOT_Entity","USD","Actual",[1]Setup!C6,"PERIODIC",$B297,"TOPFLOW","TOP","TOP","top1",$C297,"top3","Open_Acute_DIV1","TOP5","TOP6","REPORTED","TOP8")</f>
        <v>286595.78000000003</v>
      </c>
      <c r="CM297" s="53">
        <f>_xll.OneStreamExcelAddIn.XFFunctions.XFGetCell("TRUE", "CONSOL", $D$3,"TOT_Entity","USD","Actual",[1]Setup!C7,"PERIODIC",$B297,"TOPFLOW","TOP","TOP","top1",$C297,"top3","Open_Acute_DIV1","TOP5","TOP6","REPORTED","TOP8")</f>
        <v>284581.8</v>
      </c>
      <c r="CN297" s="53">
        <f>_xll.OneStreamExcelAddIn.XFFunctions.XFGetCell("TRUE", "CONSOL", $D$3,"TOT_Entity","USD","Actual",[1]Setup!C8,"PERIODIC",$B297,"TOPFLOW","TOP","TOP","top1",$C297,"top3","Open_Acute_DIV1","TOP5","TOP6","REPORTED","TOP8")</f>
        <v>-1152875.6000000001</v>
      </c>
      <c r="CO297" s="53">
        <f>_xll.OneStreamExcelAddIn.XFFunctions.XFGetCell("TRUE", "CONSOL", $D$3,"TOT_Entity","USD","Actual",[1]Setup!C9,"PERIODIC",$B297,"TOPFLOW","TOP","TOP","top1",$C297,"top3","Open_Acute_DIV1","TOP5","TOP6","REPORTED","TOP8")</f>
        <v>0</v>
      </c>
      <c r="CP297" s="53">
        <f>_xll.OneStreamExcelAddIn.XFFunctions.XFGetCell("TRUE", "CONSOL", $D$3,"TOT_Entity","USD","Actual",[1]Setup!C10,"PERIODIC",$B297,"TOPFLOW","TOP","TOP","top1",$C297,"top3","Open_Acute_DIV1","TOP5","TOP6","REPORTED","TOP8")</f>
        <v>0</v>
      </c>
      <c r="CQ297" s="53">
        <f>_xll.OneStreamExcelAddIn.XFFunctions.XFGetCell("TRUE", "CONSOL", $D$3,"TOT_Entity","USD","Actual",[1]Setup!C11,"PERIODIC",$B297,"TOPFLOW","TOP","TOP","top1",$C297,"top3","Open_Acute_DIV1","TOP5","TOP6","REPORTED","TOP8")</f>
        <v>0</v>
      </c>
      <c r="CR297" s="53">
        <f>_xll.OneStreamExcelAddIn.XFFunctions.XFGetCell("TRUE", "CONSOL", $D$3,"TOT_Entity","USD","Actual",[1]Setup!C12,"PERIODIC",$B297,"TOPFLOW","TOP","TOP","top1",$C297,"top3","Open_Acute_DIV1","TOP5","TOP6","REPORTED","TOP8")</f>
        <v>0</v>
      </c>
      <c r="CS297" s="53">
        <f>_xll.OneStreamExcelAddIn.XFFunctions.XFGetCell("TRUE", "CONSOL", $D$3,"TOT_Entity","USD","Actual",[1]Setup!C13,"PERIODIC",$B297,"TOPFLOW","TOP","TOP","top1",$C297,"top3","Open_Acute_DIV1","TOP5","TOP6","REPORTED","TOP8")</f>
        <v>0</v>
      </c>
      <c r="CT297" s="53">
        <f>_xll.OneStreamExcelAddIn.XFFunctions.XFGetCell("TRUE", "CONSOL", $D$3,"TOT_Entity","USD","Actual",[1]Setup!C14,"PERIODIC",$B297,"TOPFLOW","TOP","TOP","top1",$C297,"top3","Open_Acute_DIV1","TOP5","TOP6","REPORTED","TOP8")</f>
        <v>0</v>
      </c>
      <c r="CU297" s="53">
        <f>_xll.OneStreamExcelAddIn.XFFunctions.XFGetCell("TRUE", "CONSOL", $D$3,"TOT_Entity","USD","Actual",[1]Setup!C15,"PERIODIC",$B297,"TOPFLOW","TOP","TOP","top1",$C297,"top3","Open_Acute_DIV1","TOP5","TOP6","REPORTED","TOP8")</f>
        <v>0</v>
      </c>
      <c r="CV297" s="212"/>
      <c r="CW297" s="53">
        <f>_xll.OneStreamExcelAddIn.XFFunctions.XFGetCell("TRUE", "CONSOL", $D$3,"TOT_Entity","USD","Actual",[1]Setup!C17,"PERIODIC",$B297,"TOPFLOW","TOP","TOP","top1",$C297,"top3","Open_Acute_DIV1","TOP5","TOP6","REPORTED","TOP8")</f>
        <v>394087.54</v>
      </c>
      <c r="CX297" s="53">
        <f>_xll.OneStreamExcelAddIn.XFFunctions.XFGetCell("TRUE", "CONSOL", $D$3,"TOT_Entity","USD","Actual",[1]Setup!C18,"PERIODIC",$B297,"TOPFLOW","TOP","TOP","top1",$C297,"top3","Open_Acute_DIV1","TOP5","TOP6","REPORTED","TOP8")</f>
        <v>378793.18</v>
      </c>
      <c r="CY297" s="53">
        <f>_xll.OneStreamExcelAddIn.XFFunctions.XFGetCell("TRUE", "CONSOL", $D$3,"TOT_Entity","USD","Actual",[1]Setup!C19,"PERIODIC",$B297,"TOPFLOW","TOP","TOP","top1",$C297,"top3","Open_Acute_DIV1","TOP5","TOP6","REPORTED","TOP8")</f>
        <v>403896.4</v>
      </c>
      <c r="CZ297" s="53">
        <f>_xll.OneStreamExcelAddIn.XFFunctions.XFGetCell("TRUE", "CONSOL", $D$3,"TOT_Entity","USD","Actual",[1]Setup!C20,"PERIODIC",$B297,"TOPFLOW","TOP","TOP","top1",$C297,"top3","Open_Acute_DIV1","TOP5","TOP6","REPORTED","TOP8")</f>
        <v>394718.64</v>
      </c>
      <c r="DA297" s="53">
        <f>_xll.OneStreamExcelAddIn.XFFunctions.XFGetCell("TRUE", "CONSOL", $D$3,"TOT_Entity","USD","Actual",[1]Setup!C21,"PERIODIC",$B297,"TOPFLOW","TOP","TOP","top1",$C297,"top3","Open_Acute_DIV1","TOP5","TOP6","REPORTED","TOP8")</f>
        <v>386640.9</v>
      </c>
      <c r="DB297" s="53">
        <f>_xll.OneStreamExcelAddIn.XFFunctions.XFGetCell("TRUE", "CONSOL", $D$3,"TOT_Entity","USD","Actual",[1]Setup!C22,"PERIODIC",$B297,"TOPFLOW","TOP","TOP","top1",$C297,"top3","Open_Acute_DIV1","TOP5","TOP6","REPORTED","TOP8")</f>
        <v>476195.5</v>
      </c>
      <c r="DC297" s="53">
        <f>_xll.OneStreamExcelAddIn.XFFunctions.XFGetCell("TRUE", "CONSOL", $D$3,"TOT_Entity","USD","Actual",[1]Setup!C23,"PERIODIC",$B297,"TOPFLOW","TOP","TOP","top1",$C297,"top3","Open_Acute_DIV1","TOP5","TOP6","REPORTED","TOP8")</f>
        <v>367430.97</v>
      </c>
      <c r="DD297" s="53">
        <f>_xll.OneStreamExcelAddIn.XFFunctions.XFGetCell("TRUE", "CONSOL", $D$3,"TOT_Entity","USD","Actual",[1]Setup!C24,"PERIODIC",$B297,"TOPFLOW","TOP","TOP","top1",$C297,"top3","Open_Acute_DIV1","TOP5","TOP6","REPORTED","TOP8")</f>
        <v>402257.12</v>
      </c>
      <c r="DE297" s="53">
        <f>_xll.OneStreamExcelAddIn.XFFunctions.XFGetCell("TRUE", "CONSOL", $D$3,"TOT_Entity","USD","Actual",[1]Setup!C25,"PERIODIC",$B297,"TOPFLOW","TOP","TOP","top1",$C297,"top3","Open_Acute_DIV1","TOP5","TOP6","REPORTED","TOP8")</f>
        <v>361978.76</v>
      </c>
      <c r="DF297" s="53">
        <f>_xll.OneStreamExcelAddIn.XFFunctions.XFGetCell("TRUE", "CONSOL", $D$3,"TOT_Entity","USD","Actual",[1]Setup!C26,"PERIODIC",$B297,"TOPFLOW","TOP","TOP","top1",$C297,"top3","Open_Acute_DIV1","TOP5","TOP6","REPORTED","TOP8")</f>
        <v>393554.25</v>
      </c>
      <c r="DG297" s="53">
        <f>_xll.OneStreamExcelAddIn.XFFunctions.XFGetCell("TRUE", "CONSOL", $D$3,"TOT_Entity","USD","Actual",[1]Setup!C27,"PERIODIC",$B297,"TOPFLOW","TOP","TOP","top1",$C297,"top3","Open_Acute_DIV1","TOP5","TOP6","REPORTED","TOP8")</f>
        <v>329272.37</v>
      </c>
      <c r="DH297" s="53">
        <f>_xll.OneStreamExcelAddIn.XFFunctions.XFGetCell("TRUE", "CONSOL", $D$3,"TOT_Entity","USD","Actual",[1]Setup!C28,"PERIODIC",$B297,"TOPFLOW","TOP","TOP","top1",$C297,"top3","Open_Acute_DIV1","TOP5","TOP6","REPORTED","TOP8")</f>
        <v>377736.96000000002</v>
      </c>
      <c r="DI297" s="178"/>
      <c r="DJ297" s="53">
        <f>_xll.OneStreamExcelAddIn.XFFunctions.XFGetCell("TRUE", "CONSOL", $D$3,"TOT_Entity","Aggregated","Budget_Working",[1]Setup!C4,"PERIODIC",$B297,"TOPFLOW","TOP","TOP","top1",$C297,"top3","Open_Acute_DIV1","TOP5","TOP6","REPORTED","TOP8")</f>
        <v>390084.40216596302</v>
      </c>
      <c r="DK297" s="53">
        <f>_xll.OneStreamExcelAddIn.XFFunctions.XFGetCell("TRUE", "CONSOL", $D$3,"TOT_Entity","Aggregated","Budget_Working",[1]Setup!C5,"PERIODIC",$B297,"TOPFLOW","TOP","TOP","top1",$C297,"top3","Open_Acute_DIV1","TOP5","TOP6","REPORTED","TOP8")</f>
        <v>373668.89007794799</v>
      </c>
      <c r="DL297" s="53">
        <f>_xll.OneStreamExcelAddIn.XFFunctions.XFGetCell("TRUE", "CONSOL", $D$3,"TOT_Entity","Aggregated","Budget_Working",[1]Setup!C6,"PERIODIC",$B297,"TOPFLOW","TOP","TOP","top1",$C297,"top3","Open_Acute_DIV1","TOP5","TOP6","REPORTED","TOP8")</f>
        <v>381495.30027970701</v>
      </c>
      <c r="DM297" s="53">
        <f>_xll.OneStreamExcelAddIn.XFFunctions.XFGetCell("TRUE", "CONSOL", $D$3,"TOT_Entity","Aggregated","Budget_Working",[1]Setup!C7,"PERIODIC",$B297,"TOPFLOW","TOP","TOP","top1",$C297,"top3","Open_Acute_DIV1","TOP5","TOP6","REPORTED","TOP8")</f>
        <v>437700.59484608902</v>
      </c>
      <c r="DN297" s="53">
        <f>_xll.OneStreamExcelAddIn.XFFunctions.XFGetCell("TRUE", "CONSOL", $D$3,"TOT_Entity","Aggregated","Budget_Working",[1]Setup!C8,"PERIODIC",$B297,"TOPFLOW","TOP","TOP","top1",$C297,"top3","Open_Acute_DIV1","TOP5","TOP6","REPORTED","TOP8")</f>
        <v>450393.38656643202</v>
      </c>
      <c r="DO297" s="53">
        <f>_xll.OneStreamExcelAddIn.XFFunctions.XFGetCell("TRUE", "CONSOL", $D$3,"TOT_Entity","Aggregated","Budget_Working",[1]Setup!C9,"PERIODIC",$B297,"TOPFLOW","TOP","TOP","top1",$C297,"top3","Open_Acute_DIV1","TOP5","TOP6","REPORTED","TOP8")</f>
        <v>413428.28739985399</v>
      </c>
      <c r="DP297" s="53">
        <f>_xll.OneStreamExcelAddIn.XFFunctions.XFGetCell("TRUE", "CONSOL", $D$3,"TOT_Entity","Aggregated","Budget_Working",[1]Setup!C10,"PERIODIC",$B297,"TOPFLOW","TOP","TOP","top1",$C297,"top3","Open_Acute_DIV1","TOP5","TOP6","REPORTED","TOP8")</f>
        <v>393531.40806810098</v>
      </c>
      <c r="DQ297" s="53">
        <f>_xll.OneStreamExcelAddIn.XFFunctions.XFGetCell("TRUE", "CONSOL", $D$3,"TOT_Entity","Aggregated","Budget_Working",[1]Setup!C11,"PERIODIC",$B297,"TOPFLOW","TOP","TOP","top1",$C297,"top3","Open_Acute_DIV1","TOP5","TOP6","REPORTED","TOP8")</f>
        <v>426137.90669562999</v>
      </c>
      <c r="DR297" s="53">
        <f>_xll.OneStreamExcelAddIn.XFFunctions.XFGetCell("TRUE", "CONSOL", $D$3,"TOT_Entity","Aggregated","Budget_Working",[1]Setup!C12,"PERIODIC",$B297,"TOPFLOW","TOP","TOP","top1",$C297,"top3","Open_Acute_DIV1","TOP5","TOP6","REPORTED","TOP8")</f>
        <v>381345.344668768</v>
      </c>
      <c r="DS297" s="53">
        <f>_xll.OneStreamExcelAddIn.XFFunctions.XFGetCell("TRUE", "CONSOL", $D$3,"TOT_Entity","Aggregated","Budget_Working",[1]Setup!C13,"PERIODIC",$B297,"TOPFLOW","TOP","TOP","top1",$C297,"top3","Open_Acute_DIV1","TOP5","TOP6","REPORTED","TOP8")</f>
        <v>457850.57584986399</v>
      </c>
      <c r="DT297" s="53">
        <f>_xll.OneStreamExcelAddIn.XFFunctions.XFGetCell("TRUE", "CONSOL", $D$3,"TOT_Entity","Aggregated","Budget_Working",[1]Setup!C14,"PERIODIC",$B297,"TOPFLOW","TOP","TOP","top1",$C297,"top3","Open_Acute_DIV1","TOP5","TOP6","REPORTED","TOP8")</f>
        <v>402468.42779307999</v>
      </c>
      <c r="DU297" s="53">
        <f>_xll.OneStreamExcelAddIn.XFFunctions.XFGetCell("TRUE", "CONSOL", $D$3,"TOT_Entity","Aggregated","Budget_Working",[1]Setup!C15,"PERIODIC",$B297,"TOPFLOW","TOP","TOP","top1",$C297,"top3","Open_Acute_DIV1","TOP5","TOP6","REPORTED","TOP8")</f>
        <v>427966.24298157601</v>
      </c>
      <c r="DV297" s="178"/>
      <c r="DW297" s="53">
        <f>_xll.OneStreamExcelAddIn.XFFunctions.XFGetCell("TRUE", "CONSOL", $D$3,"TOT_Entity","USD","Budget_Final",[1]Setup!C17,"PERIODIC",$B297,"TOPFLOW","TOP","TOP","top1",$C297,"top3","Open_Acute_DIV1","TOP5","TOP6","REPORTED","TOP8")</f>
        <v>423820.598722981</v>
      </c>
      <c r="DX297" s="53">
        <f>_xll.OneStreamExcelAddIn.XFFunctions.XFGetCell("TRUE", "CONSOL", $D$3,"TOT_Entity","USD","Budget_Final",[1]Setup!C18,"PERIODIC",$B297,"TOPFLOW","TOP","TOP","top1",$C297,"top3","Open_Acute_DIV1","TOP5","TOP6","REPORTED","TOP8")</f>
        <v>384885.61149106501</v>
      </c>
      <c r="DY297" s="53">
        <f>_xll.OneStreamExcelAddIn.XFFunctions.XFGetCell("TRUE", "CONSOL", $D$3,"TOT_Entity","USD","Budget_Final",[1]Setup!C19,"PERIODIC",$B297,"TOPFLOW","TOP","TOP","top1",$C297,"top3","Open_Acute_DIV1","TOP5","TOP6","REPORTED","TOP8")</f>
        <v>425475.50476463698</v>
      </c>
      <c r="DZ297" s="53">
        <f>_xll.OneStreamExcelAddIn.XFFunctions.XFGetCell("TRUE", "CONSOL", $D$3,"TOT_Entity","USD","Budget_Final",[1]Setup!C20,"PERIODIC",$B297,"TOPFLOW","TOP","TOP","top1",$C297,"top3","Open_Acute_DIV1","TOP5","TOP6","REPORTED","TOP8")</f>
        <v>413882.00249759603</v>
      </c>
      <c r="EA297" s="53">
        <f>_xll.OneStreamExcelAddIn.XFFunctions.XFGetCell("TRUE", "CONSOL", $D$3,"TOT_Entity","USD","Budget_Final",[1]Setup!C21,"PERIODIC",$B297,"TOPFLOW","TOP","TOP","top1",$C297,"top3","Open_Acute_DIV1","TOP5","TOP6","REPORTED","TOP8")</f>
        <v>428788.010881036</v>
      </c>
      <c r="EB297" s="53">
        <f>_xll.OneStreamExcelAddIn.XFFunctions.XFGetCell("TRUE", "CONSOL", $D$3,"TOT_Entity","USD","Budget_Final",[1]Setup!C22,"PERIODIC",$B297,"TOPFLOW","TOP","TOP","top1",$C297,"top3","Open_Acute_DIV1","TOP5","TOP6","REPORTED","TOP8")</f>
        <v>410026.61767609598</v>
      </c>
      <c r="EC297" s="53">
        <f>_xll.OneStreamExcelAddIn.XFFunctions.XFGetCell("TRUE", "CONSOL", $D$3,"TOT_Entity","USD","Budget_Final",[1]Setup!C23,"PERIODIC",$B297,"TOPFLOW","TOP","TOP","top1",$C297,"top3","Open_Acute_DIV1","TOP5","TOP6","REPORTED","TOP8")</f>
        <v>429464.23955300701</v>
      </c>
      <c r="ED297" s="53">
        <f>_xll.OneStreamExcelAddIn.XFFunctions.XFGetCell("TRUE", "CONSOL", $D$3,"TOT_Entity","USD","Budget_Final",[1]Setup!C24,"PERIODIC",$B297,"TOPFLOW","TOP","TOP","top1",$C297,"top3","Open_Acute_DIV1","TOP5","TOP6","REPORTED","TOP8")</f>
        <v>433890.792496212</v>
      </c>
      <c r="EE297" s="53">
        <f>_xll.OneStreamExcelAddIn.XFFunctions.XFGetCell("TRUE", "CONSOL", $D$3,"TOT_Entity","USD","Budget_Final",[1]Setup!C25,"PERIODIC",$B297,"TOPFLOW","TOP","TOP","top1",$C297,"top3","Open_Acute_DIV1","TOP5","TOP6","REPORTED","TOP8")</f>
        <v>416755.02187387901</v>
      </c>
      <c r="EF297" s="53">
        <f>_xll.OneStreamExcelAddIn.XFFunctions.XFGetCell("TRUE", "CONSOL", $D$3,"TOT_Entity","USD","Budget_Final",[1]Setup!C26,"PERIODIC",$B297,"TOPFLOW","TOP","TOP","top1",$C297,"top3","Open_Acute_DIV1","TOP5","TOP6","REPORTED","TOP8")</f>
        <v>433685.98183764698</v>
      </c>
      <c r="EG297" s="53">
        <f>_xll.OneStreamExcelAddIn.XFFunctions.XFGetCell("TRUE", "CONSOL", $D$3,"TOT_Entity","USD","Budget_Final",[1]Setup!C27,"PERIODIC",$B297,"TOPFLOW","TOP","TOP","top1",$C297,"top3","Open_Acute_DIV1","TOP5","TOP6","REPORTED","TOP8")</f>
        <v>420399.41548624402</v>
      </c>
      <c r="EH297" s="53">
        <f>_xll.OneStreamExcelAddIn.XFFunctions.XFGetCell("TRUE", "CONSOL", $D$3,"TOT_Entity","USD","Budget_Final",[1]Setup!C28,"PERIODIC",$B297,"TOPFLOW","TOP","TOP","top1",$C297,"top3","Open_Acute_DIV1","TOP5","TOP6","REPORTED","TOP8")</f>
        <v>425691.75935812498</v>
      </c>
    </row>
    <row r="298" spans="2:138" x14ac:dyDescent="0.25">
      <c r="B298" s="51">
        <v>60223</v>
      </c>
      <c r="D298" t="str" cm="1">
        <f t="array" ref="D298">_xll.OneStreamExcelAddIn.XFFunctions.XFGetMemberInfo("Description","Account",B298)</f>
        <v>Salary Expense - Physicians</v>
      </c>
      <c r="E298" s="53">
        <f>_xll.OneStreamExcelAddIn.XFFunctions.XFGetCell("TRUE", "CONSOL", $D$3,"TOT_Entity","USD","Actual",$E$3,"PERIODIC",$B298,"TOPFLOW","TOP","TOP","top1",$C298,"top3","Open_Acute_DIV1","TOP5","TOP6","REPORTED","TOP8")</f>
        <v>121772.08</v>
      </c>
      <c r="F298" s="53">
        <f>_xll.OneStreamExcelAddIn.XFFunctions.XFGetCell("TRUE", "CONSOL", $D$3,"TOT_Entity","Aggregated","Budget_Working",$E$3,"PERIODIC",$B298,"TOPFLOW","TOP","TOP","top1",$C298,"top3","Open_Acute_DIV1","TOP5","TOP6","REPORTED","TOP8")</f>
        <v>99409.484576219998</v>
      </c>
      <c r="G298" s="53">
        <f t="shared" si="789"/>
        <v>-22362.595423780003</v>
      </c>
      <c r="H298" s="55">
        <f t="shared" si="790"/>
        <v>-0.22495434433757661</v>
      </c>
      <c r="I298" s="41"/>
      <c r="J298" s="53">
        <f>_xll.OneStreamExcelAddIn.XFFunctions.XFGetCell("TRUE", "CONSOL", $D$3,"TOT_Entity","USD","Actual",$E$3,"YTD",$B298,"TOPFLOW","TOP","TOP","top1",$C298,"TOP3","Open_Acute_DIV1","TOP5","TOP6","REPORTED","TOP8")</f>
        <v>469932.42</v>
      </c>
      <c r="K298" s="53">
        <f>_xll.OneStreamExcelAddIn.XFFunctions.XFGetCell("TRUE", "CONSOL", $D$3,"TOT_Entity","Aggregated","Budget_Working",$E$3,"YTD",$B298,"TOPFLOW","TOP","TOP","top1",$C298,"TOP3","Open_Acute_DIV1","TOP5","TOP6","REPORTED","TOP8")</f>
        <v>377853.90873552498</v>
      </c>
      <c r="L298" s="53">
        <f t="shared" si="791"/>
        <v>-92078.511264475004</v>
      </c>
      <c r="M298" s="40">
        <f t="shared" si="792"/>
        <v>-0.24368812690759917</v>
      </c>
      <c r="N298" s="41"/>
      <c r="O298" s="53">
        <f>_xll.OneStreamExcelAddIn.XFFunctions.XFGetCell("TRUE", "CONSOL", $D$3,"TOT_Entity","USD","Actual",$F$3,"YTD",$B298,"TOPFLOW","TOP","TOP","top1",$C298,"TOP3","Open_Acute_DIV1","TOP5","TOP6","REPORTED","TOP8")</f>
        <v>602651.30000000005</v>
      </c>
      <c r="P298" s="53">
        <f>_xll.OneStreamExcelAddIn.XFFunctions.XFGetCell("TRUE", "CONSOL", $D$3,"TOT_Entity","USD","Actual",$E$3,"YTD",$B298,"TOPFLOW","TOP","TOP","top1",$C298,"top3","Open_Acute_DIV1","TOP5","TOP6","REPORTED","VAR_BW_PY_Actual")</f>
        <v>132718.88</v>
      </c>
      <c r="Q298" s="40">
        <f t="shared" si="793"/>
        <v>0.22022499578114241</v>
      </c>
      <c r="R298" s="41"/>
      <c r="S298" s="53">
        <f>_xll.OneStreamExcelAddIn.XFFunctions.XFGetCell("TRUE", "CONSOL", $D$3,"TOT_Entity","USD","MIDFCST",$E$3,"MTD",$B298,"TOPFLOW","TOP","TOP","top1",$C298,"TOP3","Open_Acute_DIV1","TOP5","TOP6","REPORTED","TOP8")</f>
        <v>0</v>
      </c>
      <c r="T298" s="53">
        <f t="shared" si="788"/>
        <v>-121772.08</v>
      </c>
      <c r="U298" s="40">
        <f t="shared" si="794"/>
        <v>0</v>
      </c>
      <c r="V298" s="41"/>
      <c r="W298" s="42"/>
      <c r="X298" s="43"/>
      <c r="Y298" s="42"/>
      <c r="Z298" s="44"/>
      <c r="AB298" s="53">
        <f>_xll.OneStreamExcelAddIn.XFFunctions.XFGetCell("TRUE", "CONSOL", $D$3,"TOT_Entity","USD","Actual",[1]Setup!C4,"PERIODIC",$B298,"TOPFLOW","TOP","TOP","top1",$C298,"top3","Open_Acute_DIV1","TOP5","TOP6","REPORTED","TOP8")</f>
        <v>128687.33</v>
      </c>
      <c r="AC298" s="53">
        <f>_xll.OneStreamExcelAddIn.XFFunctions.XFGetCell("TRUE", "CONSOL", $D$3,"TOT_Entity","Aggregated","Budget_Working",[1]Setup!C4,"PERIODIC",$B298,"TOPFLOW","TOP","TOP","top1",$C298,"top3","Open_Acute_DIV1","TOP5","TOP6","REPORTED","TOP8")</f>
        <v>92444.413698049</v>
      </c>
      <c r="AD298" s="53">
        <f t="shared" si="795"/>
        <v>-36242.916301951002</v>
      </c>
      <c r="AE298" s="40">
        <f t="shared" si="796"/>
        <v>-0.3920509076982322</v>
      </c>
      <c r="AG298" s="53">
        <f>_xll.OneStreamExcelAddIn.XFFunctions.XFGetCell("TRUE", "CONSOL", $D$3,"TOT_Entity","USD","Actual",[1]Setup!C5,"PERIODIC",$B298,"TOPFLOW","TOP","TOP","top1",$C298,"top3","Open_Acute_DIV1","TOP5","TOP6","REPORTED","TOP8")</f>
        <v>110382.39</v>
      </c>
      <c r="AH298" s="53">
        <f>_xll.OneStreamExcelAddIn.XFFunctions.XFGetCell("TRUE", "CONSOL", $D$3,"TOT_Entity","Aggregated","Budget_Working",[1]Setup!C5,"PERIODIC",$B298,"TOPFLOW","TOP","TOP","top1",$C298,"top3","Open_Acute_DIV1","TOP5","TOP6","REPORTED","TOP8")</f>
        <v>87888.049998346003</v>
      </c>
      <c r="AI298" s="53">
        <f t="shared" si="797"/>
        <v>-22494.340001653996</v>
      </c>
      <c r="AJ298" s="40">
        <f t="shared" si="798"/>
        <v>-0.25594310036549139</v>
      </c>
      <c r="AL298" s="53">
        <f>_xll.OneStreamExcelAddIn.XFFunctions.XFGetCell("TRUE", "CONSOL", $D$3,"TOT_Entity","USD","Actual",[1]Setup!C6,"PERIODIC",$B298,"TOPFLOW","TOP","TOP","top1",$C298,"top3","Open_Acute_DIV1","TOP5","TOP6","REPORTED","TOP8")</f>
        <v>109090.62</v>
      </c>
      <c r="AM298" s="53">
        <f>_xll.OneStreamExcelAddIn.XFFunctions.XFGetCell("TRUE", "CONSOL", $D$3,"TOT_Entity","Aggregated","Budget_Working",[1]Setup!C6,"PERIODIC",$B298,"TOPFLOW","TOP","TOP","top1",$C298,"top3","Open_Acute_DIV1","TOP5","TOP6","REPORTED","TOP8")</f>
        <v>98111.960462910007</v>
      </c>
      <c r="AN298" s="53">
        <f t="shared" si="799"/>
        <v>-10978.659537089989</v>
      </c>
      <c r="AO298" s="40">
        <f t="shared" si="800"/>
        <v>-0.11189929836577196</v>
      </c>
      <c r="AQ298" s="53">
        <f>_xll.OneStreamExcelAddIn.XFFunctions.XFGetCell("TRUE", "CONSOL", $D$3,"TOT_Entity","USD","Actual",[1]Setup!C7,"PERIODIC",$B298,"TOPFLOW","TOP","TOP","top1",$C298,"top3","Open_Acute_DIV1","TOP5","TOP6","REPORTED","TOP8")</f>
        <v>121772.08</v>
      </c>
      <c r="AR298" s="53">
        <f>_xll.OneStreamExcelAddIn.XFFunctions.XFGetCell("TRUE", "CONSOL", $D$3,"TOT_Entity","Aggregated","Budget_Working",[1]Setup!C7,"PERIODIC",$B298,"TOPFLOW","TOP","TOP","top1",$C298,"top3","Open_Acute_DIV1","TOP5","TOP6","REPORTED","TOP8")</f>
        <v>99409.484576219998</v>
      </c>
      <c r="AS298" s="53">
        <f t="shared" si="801"/>
        <v>-22362.595423780003</v>
      </c>
      <c r="AT298" s="40">
        <f t="shared" si="802"/>
        <v>-0.22495434433757661</v>
      </c>
      <c r="AV298" s="53">
        <f>_xll.OneStreamExcelAddIn.XFFunctions.XFGetCell("TRUE", "CONSOL", $D$3,"TOT_Entity","USD","Actual",[1]Setup!C8,"PERIODIC",$B298,"TOPFLOW","TOP","TOP","top1",$C298,"top3","Open_Acute_DIV1","TOP5","TOP6","REPORTED","TOP8")</f>
        <v>-469932.42</v>
      </c>
      <c r="AW298" s="53">
        <f>_xll.OneStreamExcelAddIn.XFFunctions.XFGetCell("TRUE", "CONSOL", $D$3,"TOT_Entity","Aggregated","Budget_Working",[1]Setup!C8,"PERIODIC",$B298,"TOPFLOW","TOP","TOP","top1",$C298,"top3","Open_Acute_DIV1","TOP5","TOP6","REPORTED","TOP8")</f>
        <v>98086.869221646004</v>
      </c>
      <c r="AX298" s="53">
        <f t="shared" si="803"/>
        <v>568019.28922164603</v>
      </c>
      <c r="AY298" s="40">
        <f t="shared" si="804"/>
        <v>5.7909819502761168</v>
      </c>
      <c r="BA298" s="53">
        <f>_xll.OneStreamExcelAddIn.XFFunctions.XFGetCell("TRUE", "CONSOL", $D$3,"TOT_Entity","USD","Actual",[1]Setup!C9,"PERIODIC",$B298,"TOPFLOW","TOP","TOP","top1",$C298,"top3","Open_Acute_DIV1","TOP5","TOP6","REPORTED","TOP8")</f>
        <v>0</v>
      </c>
      <c r="BB298" s="53">
        <f>_xll.OneStreamExcelAddIn.XFFunctions.XFGetCell("TRUE", "CONSOL", $D$3,"TOT_Entity","Aggregated","Budget_Working",[1]Setup!C9,"PERIODIC",$B298,"TOPFLOW","TOP","TOP","top1",$C298,"top3","Open_Acute_DIV1","TOP5","TOP6","REPORTED","TOP8")</f>
        <v>97351.988238000005</v>
      </c>
      <c r="BC298" s="53">
        <f t="shared" si="805"/>
        <v>97351.988238000005</v>
      </c>
      <c r="BD298" s="40">
        <f t="shared" si="806"/>
        <v>1</v>
      </c>
      <c r="BF298" s="53">
        <f>_xll.OneStreamExcelAddIn.XFFunctions.XFGetCell("TRUE", "CONSOL", $D$3,"TOT_Entity","USD","Actual",[1]Setup!C10,"PERIODIC",$B298,"TOPFLOW","TOP","TOP","top1",$C298,"top3","Open_Acute_DIV1","TOP5","TOP6","REPORTED","TOP8")</f>
        <v>0</v>
      </c>
      <c r="BG298" s="53">
        <f>_xll.OneStreamExcelAddIn.XFFunctions.XFGetCell("TRUE", "CONSOL", $D$3,"TOT_Entity","Aggregated","Budget_Working",[1]Setup!C10,"PERIODIC",$B298,"TOPFLOW","TOP","TOP","top1",$C298,"top3","Open_Acute_DIV1","TOP5","TOP6","REPORTED","TOP8")</f>
        <v>95009.953550852006</v>
      </c>
      <c r="BH298" s="53">
        <f t="shared" si="807"/>
        <v>95009.953550852006</v>
      </c>
      <c r="BI298" s="40">
        <f t="shared" si="808"/>
        <v>1</v>
      </c>
      <c r="BK298" s="53">
        <f>_xll.OneStreamExcelAddIn.XFFunctions.XFGetCell("TRUE", "CONSOL", $D$3,"TOT_Entity","USD","Actual",[1]Setup!C11,"PERIODIC",$B298,"TOPFLOW","TOP","TOP","top1",$C298,"top3","Open_Acute_DIV1","TOP5","TOP6","REPORTED","TOP8")</f>
        <v>0</v>
      </c>
      <c r="BL298" s="53">
        <f>_xll.OneStreamExcelAddIn.XFFunctions.XFGetCell("TRUE", "CONSOL", $D$3,"TOT_Entity","Aggregated","Budget_Working",[1]Setup!C11,"PERIODIC",$B298,"TOPFLOW","TOP","TOP","top1",$C298,"top3","Open_Acute_DIV1","TOP5","TOP6","REPORTED","TOP8")</f>
        <v>98374.675139400002</v>
      </c>
      <c r="BM298" s="53">
        <f t="shared" si="809"/>
        <v>98374.675139400002</v>
      </c>
      <c r="BN298" s="40">
        <f t="shared" si="810"/>
        <v>1</v>
      </c>
      <c r="BP298" s="53">
        <f>_xll.OneStreamExcelAddIn.XFFunctions.XFGetCell("TRUE", "CONSOL", $D$3,"TOT_Entity","USD","Actual",[1]Setup!C12,"PERIODIC",$B298,"TOPFLOW","TOP","TOP","top1",$C298,"top3","Open_Acute_DIV1","TOP5","TOP6","REPORTED","TOP8")</f>
        <v>0</v>
      </c>
      <c r="BQ298" s="53">
        <f>_xll.OneStreamExcelAddIn.XFFunctions.XFGetCell("TRUE", "CONSOL", $D$3,"TOT_Entity","Aggregated","Budget_Working",[1]Setup!C12,"PERIODIC",$B298,"TOPFLOW","TOP","TOP","top1",$C298,"top3","Open_Acute_DIV1","TOP5","TOP6","REPORTED","TOP8")</f>
        <v>92963.104398740994</v>
      </c>
      <c r="BR298" s="53">
        <f t="shared" si="811"/>
        <v>92963.104398740994</v>
      </c>
      <c r="BS298" s="40">
        <f t="shared" si="812"/>
        <v>1</v>
      </c>
      <c r="BU298" s="53">
        <f>_xll.OneStreamExcelAddIn.XFFunctions.XFGetCell("TRUE", "CONSOL", $D$3,"TOT_Entity","USD","Actual",[1]Setup!C13,"PERIODIC",$B298,"TOPFLOW","TOP","TOP","top1",$C298,"top3","Open_Acute_DIV1","TOP5","TOP6","REPORTED","TOP8")</f>
        <v>0</v>
      </c>
      <c r="BV298" s="53">
        <f>_xll.OneStreamExcelAddIn.XFFunctions.XFGetCell("TRUE", "CONSOL", $D$3,"TOT_Entity","Aggregated","Budget_Working",[1]Setup!C13,"PERIODIC",$B298,"TOPFLOW","TOP","TOP","top1",$C298,"top3","Open_Acute_DIV1","TOP5","TOP6","REPORTED","TOP8")</f>
        <v>102096.69196975901</v>
      </c>
      <c r="BW298" s="53">
        <f t="shared" si="813"/>
        <v>102096.69196975901</v>
      </c>
      <c r="BX298" s="40">
        <f t="shared" si="814"/>
        <v>1</v>
      </c>
      <c r="BZ298" s="53">
        <f>_xll.OneStreamExcelAddIn.XFFunctions.XFGetCell("TRUE", "CONSOL", $D$3,"TOT_Entity","USD","Actual",[1]Setup!C14,"PERIODIC",$B298,"TOPFLOW","TOP","TOP","top1",$C298,"top3","Open_Acute_DIV1","TOP5","TOP6","REPORTED","TOP8")</f>
        <v>0</v>
      </c>
      <c r="CA298" s="53">
        <f>_xll.OneStreamExcelAddIn.XFFunctions.XFGetCell("TRUE", "CONSOL", $D$3,"TOT_Entity","Aggregated","Budget_Working",[1]Setup!C14,"PERIODIC",$B298,"TOPFLOW","TOP","TOP","top1",$C298,"top3","Open_Acute_DIV1","TOP5","TOP6","REPORTED","TOP8")</f>
        <v>92694.621890958995</v>
      </c>
      <c r="CB298" s="53">
        <f t="shared" si="815"/>
        <v>92694.621890958995</v>
      </c>
      <c r="CC298" s="40">
        <f t="shared" si="816"/>
        <v>1</v>
      </c>
      <c r="CE298" s="53">
        <f>_xll.OneStreamExcelAddIn.XFFunctions.XFGetCell("TRUE", "CONSOL", $D$3,"TOT_Entity","USD","Actual",[1]Setup!C15,"PERIODIC",$B298,"TOPFLOW","TOP","TOP","top1",$C298,"top3","Open_Acute_DIV1","TOP5","TOP6","REPORTED","TOP8")</f>
        <v>0</v>
      </c>
      <c r="CF298" s="53">
        <f>_xll.OneStreamExcelAddIn.XFFunctions.XFGetCell("TRUE", "CONSOL", $D$3,"TOT_Entity","Aggregated","Budget_Working",[1]Setup!C15,"PERIODIC",$B298,"TOPFLOW","TOP","TOP","top1",$C298,"top3","Open_Acute_DIV1","TOP5","TOP6","REPORTED","TOP8")</f>
        <v>96430.416129902995</v>
      </c>
      <c r="CG298" s="53">
        <f t="shared" si="817"/>
        <v>96430.416129902995</v>
      </c>
      <c r="CH298" s="40">
        <f t="shared" si="818"/>
        <v>1</v>
      </c>
      <c r="CI298" s="212"/>
      <c r="CJ298" s="53">
        <f>_xll.OneStreamExcelAddIn.XFFunctions.XFGetCell("TRUE", "CONSOL", $D$3,"TOT_Entity","USD","Actual",[1]Setup!C4,"PERIODIC",$B298,"TOPFLOW","TOP","TOP","top1",$C298,"top3","Open_Acute_DIV1","TOP5","TOP6","REPORTED","TOP8")</f>
        <v>128687.33</v>
      </c>
      <c r="CK298" s="53">
        <f>_xll.OneStreamExcelAddIn.XFFunctions.XFGetCell("TRUE", "CONSOL", $D$3,"TOT_Entity","USD","Actual",[1]Setup!C5,"PERIODIC",$B298,"TOPFLOW","TOP","TOP","top1",$C298,"top3","Open_Acute_DIV1","TOP5","TOP6","REPORTED","TOP8")</f>
        <v>110382.39</v>
      </c>
      <c r="CL298" s="53">
        <f>_xll.OneStreamExcelAddIn.XFFunctions.XFGetCell("TRUE", "CONSOL", $D$3,"TOT_Entity","USD","Actual",[1]Setup!C6,"PERIODIC",$B298,"TOPFLOW","TOP","TOP","top1",$C298,"top3","Open_Acute_DIV1","TOP5","TOP6","REPORTED","TOP8")</f>
        <v>109090.62</v>
      </c>
      <c r="CM298" s="53">
        <f>_xll.OneStreamExcelAddIn.XFFunctions.XFGetCell("TRUE", "CONSOL", $D$3,"TOT_Entity","USD","Actual",[1]Setup!C7,"PERIODIC",$B298,"TOPFLOW","TOP","TOP","top1",$C298,"top3","Open_Acute_DIV1","TOP5","TOP6","REPORTED","TOP8")</f>
        <v>121772.08</v>
      </c>
      <c r="CN298" s="53">
        <f>_xll.OneStreamExcelAddIn.XFFunctions.XFGetCell("TRUE", "CONSOL", $D$3,"TOT_Entity","USD","Actual",[1]Setup!C8,"PERIODIC",$B298,"TOPFLOW","TOP","TOP","top1",$C298,"top3","Open_Acute_DIV1","TOP5","TOP6","REPORTED","TOP8")</f>
        <v>-469932.42</v>
      </c>
      <c r="CO298" s="53">
        <f>_xll.OneStreamExcelAddIn.XFFunctions.XFGetCell("TRUE", "CONSOL", $D$3,"TOT_Entity","USD","Actual",[1]Setup!C9,"PERIODIC",$B298,"TOPFLOW","TOP","TOP","top1",$C298,"top3","Open_Acute_DIV1","TOP5","TOP6","REPORTED","TOP8")</f>
        <v>0</v>
      </c>
      <c r="CP298" s="53">
        <f>_xll.OneStreamExcelAddIn.XFFunctions.XFGetCell("TRUE", "CONSOL", $D$3,"TOT_Entity","USD","Actual",[1]Setup!C10,"PERIODIC",$B298,"TOPFLOW","TOP","TOP","top1",$C298,"top3","Open_Acute_DIV1","TOP5","TOP6","REPORTED","TOP8")</f>
        <v>0</v>
      </c>
      <c r="CQ298" s="53">
        <f>_xll.OneStreamExcelAddIn.XFFunctions.XFGetCell("TRUE", "CONSOL", $D$3,"TOT_Entity","USD","Actual",[1]Setup!C11,"PERIODIC",$B298,"TOPFLOW","TOP","TOP","top1",$C298,"top3","Open_Acute_DIV1","TOP5","TOP6","REPORTED","TOP8")</f>
        <v>0</v>
      </c>
      <c r="CR298" s="53">
        <f>_xll.OneStreamExcelAddIn.XFFunctions.XFGetCell("TRUE", "CONSOL", $D$3,"TOT_Entity","USD","Actual",[1]Setup!C12,"PERIODIC",$B298,"TOPFLOW","TOP","TOP","top1",$C298,"top3","Open_Acute_DIV1","TOP5","TOP6","REPORTED","TOP8")</f>
        <v>0</v>
      </c>
      <c r="CS298" s="53">
        <f>_xll.OneStreamExcelAddIn.XFFunctions.XFGetCell("TRUE", "CONSOL", $D$3,"TOT_Entity","USD","Actual",[1]Setup!C13,"PERIODIC",$B298,"TOPFLOW","TOP","TOP","top1",$C298,"top3","Open_Acute_DIV1","TOP5","TOP6","REPORTED","TOP8")</f>
        <v>0</v>
      </c>
      <c r="CT298" s="53">
        <f>_xll.OneStreamExcelAddIn.XFFunctions.XFGetCell("TRUE", "CONSOL", $D$3,"TOT_Entity","USD","Actual",[1]Setup!C14,"PERIODIC",$B298,"TOPFLOW","TOP","TOP","top1",$C298,"top3","Open_Acute_DIV1","TOP5","TOP6","REPORTED","TOP8")</f>
        <v>0</v>
      </c>
      <c r="CU298" s="53">
        <f>_xll.OneStreamExcelAddIn.XFFunctions.XFGetCell("TRUE", "CONSOL", $D$3,"TOT_Entity","USD","Actual",[1]Setup!C15,"PERIODIC",$B298,"TOPFLOW","TOP","TOP","top1",$C298,"top3","Open_Acute_DIV1","TOP5","TOP6","REPORTED","TOP8")</f>
        <v>0</v>
      </c>
      <c r="CV298" s="212"/>
      <c r="CW298" s="53">
        <f>_xll.OneStreamExcelAddIn.XFFunctions.XFGetCell("TRUE", "CONSOL", $D$3,"TOT_Entity","USD","Actual",[1]Setup!C17,"PERIODIC",$B298,"TOPFLOW","TOP","TOP","top1",$C298,"top3","Open_Acute_DIV1","TOP5","TOP6","REPORTED","TOP8")</f>
        <v>153301.15</v>
      </c>
      <c r="CX298" s="53">
        <f>_xll.OneStreamExcelAddIn.XFFunctions.XFGetCell("TRUE", "CONSOL", $D$3,"TOT_Entity","USD","Actual",[1]Setup!C18,"PERIODIC",$B298,"TOPFLOW","TOP","TOP","top1",$C298,"top3","Open_Acute_DIV1","TOP5","TOP6","REPORTED","TOP8")</f>
        <v>145094.85999999999</v>
      </c>
      <c r="CY298" s="53">
        <f>_xll.OneStreamExcelAddIn.XFFunctions.XFGetCell("TRUE", "CONSOL", $D$3,"TOT_Entity","USD","Actual",[1]Setup!C19,"PERIODIC",$B298,"TOPFLOW","TOP","TOP","top1",$C298,"top3","Open_Acute_DIV1","TOP5","TOP6","REPORTED","TOP8")</f>
        <v>158679.53</v>
      </c>
      <c r="CZ298" s="53">
        <f>_xll.OneStreamExcelAddIn.XFFunctions.XFGetCell("TRUE", "CONSOL", $D$3,"TOT_Entity","USD","Actual",[1]Setup!C20,"PERIODIC",$B298,"TOPFLOW","TOP","TOP","top1",$C298,"top3","Open_Acute_DIV1","TOP5","TOP6","REPORTED","TOP8")</f>
        <v>145575.76</v>
      </c>
      <c r="DA298" s="53">
        <f>_xll.OneStreamExcelAddIn.XFFunctions.XFGetCell("TRUE", "CONSOL", $D$3,"TOT_Entity","USD","Actual",[1]Setup!C21,"PERIODIC",$B298,"TOPFLOW","TOP","TOP","top1",$C298,"top3","Open_Acute_DIV1","TOP5","TOP6","REPORTED","TOP8")</f>
        <v>143088.76999999999</v>
      </c>
      <c r="DB298" s="53">
        <f>_xll.OneStreamExcelAddIn.XFFunctions.XFGetCell("TRUE", "CONSOL", $D$3,"TOT_Entity","USD","Actual",[1]Setup!C22,"PERIODIC",$B298,"TOPFLOW","TOP","TOP","top1",$C298,"top3","Open_Acute_DIV1","TOP5","TOP6","REPORTED","TOP8")</f>
        <v>139473.07</v>
      </c>
      <c r="DC298" s="53">
        <f>_xll.OneStreamExcelAddIn.XFFunctions.XFGetCell("TRUE", "CONSOL", $D$3,"TOT_Entity","USD","Actual",[1]Setup!C23,"PERIODIC",$B298,"TOPFLOW","TOP","TOP","top1",$C298,"top3","Open_Acute_DIV1","TOP5","TOP6","REPORTED","TOP8")</f>
        <v>114431.18</v>
      </c>
      <c r="DD298" s="53">
        <f>_xll.OneStreamExcelAddIn.XFFunctions.XFGetCell("TRUE", "CONSOL", $D$3,"TOT_Entity","USD","Actual",[1]Setup!C24,"PERIODIC",$B298,"TOPFLOW","TOP","TOP","top1",$C298,"top3","Open_Acute_DIV1","TOP5","TOP6","REPORTED","TOP8")</f>
        <v>149647.48000000001</v>
      </c>
      <c r="DE298" s="53">
        <f>_xll.OneStreamExcelAddIn.XFFunctions.XFGetCell("TRUE", "CONSOL", $D$3,"TOT_Entity","USD","Actual",[1]Setup!C25,"PERIODIC",$B298,"TOPFLOW","TOP","TOP","top1",$C298,"top3","Open_Acute_DIV1","TOP5","TOP6","REPORTED","TOP8")</f>
        <v>150320.53</v>
      </c>
      <c r="DF298" s="53">
        <f>_xll.OneStreamExcelAddIn.XFFunctions.XFGetCell("TRUE", "CONSOL", $D$3,"TOT_Entity","USD","Actual",[1]Setup!C26,"PERIODIC",$B298,"TOPFLOW","TOP","TOP","top1",$C298,"top3","Open_Acute_DIV1","TOP5","TOP6","REPORTED","TOP8")</f>
        <v>135093.69</v>
      </c>
      <c r="DG298" s="53">
        <f>_xll.OneStreamExcelAddIn.XFFunctions.XFGetCell("TRUE", "CONSOL", $D$3,"TOT_Entity","USD","Actual",[1]Setup!C27,"PERIODIC",$B298,"TOPFLOW","TOP","TOP","top1",$C298,"top3","Open_Acute_DIV1","TOP5","TOP6","REPORTED","TOP8")</f>
        <v>103466.14</v>
      </c>
      <c r="DH298" s="53">
        <f>_xll.OneStreamExcelAddIn.XFFunctions.XFGetCell("TRUE", "CONSOL", $D$3,"TOT_Entity","USD","Actual",[1]Setup!C28,"PERIODIC",$B298,"TOPFLOW","TOP","TOP","top1",$C298,"top3","Open_Acute_DIV1","TOP5","TOP6","REPORTED","TOP8")</f>
        <v>135265.22</v>
      </c>
      <c r="DI298" s="178"/>
      <c r="DJ298" s="53">
        <f>_xll.OneStreamExcelAddIn.XFFunctions.XFGetCell("TRUE", "CONSOL", $D$3,"TOT_Entity","Aggregated","Budget_Working",[1]Setup!C4,"PERIODIC",$B298,"TOPFLOW","TOP","TOP","top1",$C298,"top3","Open_Acute_DIV1","TOP5","TOP6","REPORTED","TOP8")</f>
        <v>92444.413698049</v>
      </c>
      <c r="DK298" s="53">
        <f>_xll.OneStreamExcelAddIn.XFFunctions.XFGetCell("TRUE", "CONSOL", $D$3,"TOT_Entity","Aggregated","Budget_Working",[1]Setup!C5,"PERIODIC",$B298,"TOPFLOW","TOP","TOP","top1",$C298,"top3","Open_Acute_DIV1","TOP5","TOP6","REPORTED","TOP8")</f>
        <v>87888.049998346003</v>
      </c>
      <c r="DL298" s="53">
        <f>_xll.OneStreamExcelAddIn.XFFunctions.XFGetCell("TRUE", "CONSOL", $D$3,"TOT_Entity","Aggregated","Budget_Working",[1]Setup!C6,"PERIODIC",$B298,"TOPFLOW","TOP","TOP","top1",$C298,"top3","Open_Acute_DIV1","TOP5","TOP6","REPORTED","TOP8")</f>
        <v>98111.960462910007</v>
      </c>
      <c r="DM298" s="53">
        <f>_xll.OneStreamExcelAddIn.XFFunctions.XFGetCell("TRUE", "CONSOL", $D$3,"TOT_Entity","Aggregated","Budget_Working",[1]Setup!C7,"PERIODIC",$B298,"TOPFLOW","TOP","TOP","top1",$C298,"top3","Open_Acute_DIV1","TOP5","TOP6","REPORTED","TOP8")</f>
        <v>99409.484576219998</v>
      </c>
      <c r="DN298" s="53">
        <f>_xll.OneStreamExcelAddIn.XFFunctions.XFGetCell("TRUE", "CONSOL", $D$3,"TOT_Entity","Aggregated","Budget_Working",[1]Setup!C8,"PERIODIC",$B298,"TOPFLOW","TOP","TOP","top1",$C298,"top3","Open_Acute_DIV1","TOP5","TOP6","REPORTED","TOP8")</f>
        <v>98086.869221646004</v>
      </c>
      <c r="DO298" s="53">
        <f>_xll.OneStreamExcelAddIn.XFFunctions.XFGetCell("TRUE", "CONSOL", $D$3,"TOT_Entity","Aggregated","Budget_Working",[1]Setup!C9,"PERIODIC",$B298,"TOPFLOW","TOP","TOP","top1",$C298,"top3","Open_Acute_DIV1","TOP5","TOP6","REPORTED","TOP8")</f>
        <v>97351.988238000005</v>
      </c>
      <c r="DP298" s="53">
        <f>_xll.OneStreamExcelAddIn.XFFunctions.XFGetCell("TRUE", "CONSOL", $D$3,"TOT_Entity","Aggregated","Budget_Working",[1]Setup!C10,"PERIODIC",$B298,"TOPFLOW","TOP","TOP","top1",$C298,"top3","Open_Acute_DIV1","TOP5","TOP6","REPORTED","TOP8")</f>
        <v>95009.953550852006</v>
      </c>
      <c r="DQ298" s="53">
        <f>_xll.OneStreamExcelAddIn.XFFunctions.XFGetCell("TRUE", "CONSOL", $D$3,"TOT_Entity","Aggregated","Budget_Working",[1]Setup!C11,"PERIODIC",$B298,"TOPFLOW","TOP","TOP","top1",$C298,"top3","Open_Acute_DIV1","TOP5","TOP6","REPORTED","TOP8")</f>
        <v>98374.675139400002</v>
      </c>
      <c r="DR298" s="53">
        <f>_xll.OneStreamExcelAddIn.XFFunctions.XFGetCell("TRUE", "CONSOL", $D$3,"TOT_Entity","Aggregated","Budget_Working",[1]Setup!C12,"PERIODIC",$B298,"TOPFLOW","TOP","TOP","top1",$C298,"top3","Open_Acute_DIV1","TOP5","TOP6","REPORTED","TOP8")</f>
        <v>92963.104398740994</v>
      </c>
      <c r="DS298" s="53">
        <f>_xll.OneStreamExcelAddIn.XFFunctions.XFGetCell("TRUE", "CONSOL", $D$3,"TOT_Entity","Aggregated","Budget_Working",[1]Setup!C13,"PERIODIC",$B298,"TOPFLOW","TOP","TOP","top1",$C298,"top3","Open_Acute_DIV1","TOP5","TOP6","REPORTED","TOP8")</f>
        <v>102096.69196975901</v>
      </c>
      <c r="DT298" s="53">
        <f>_xll.OneStreamExcelAddIn.XFFunctions.XFGetCell("TRUE", "CONSOL", $D$3,"TOT_Entity","Aggregated","Budget_Working",[1]Setup!C14,"PERIODIC",$B298,"TOPFLOW","TOP","TOP","top1",$C298,"top3","Open_Acute_DIV1","TOP5","TOP6","REPORTED","TOP8")</f>
        <v>92694.621890958995</v>
      </c>
      <c r="DU298" s="53">
        <f>_xll.OneStreamExcelAddIn.XFFunctions.XFGetCell("TRUE", "CONSOL", $D$3,"TOT_Entity","Aggregated","Budget_Working",[1]Setup!C15,"PERIODIC",$B298,"TOPFLOW","TOP","TOP","top1",$C298,"top3","Open_Acute_DIV1","TOP5","TOP6","REPORTED","TOP8")</f>
        <v>96430.416129902995</v>
      </c>
      <c r="DV298" s="178"/>
      <c r="DW298" s="53">
        <f>_xll.OneStreamExcelAddIn.XFFunctions.XFGetCell("TRUE", "CONSOL", $D$3,"TOT_Entity","USD","Budget_Final",[1]Setup!C17,"PERIODIC",$B298,"TOPFLOW","TOP","TOP","top1",$C298,"top3","Open_Acute_DIV1","TOP5","TOP6","REPORTED","TOP8")</f>
        <v>38376.934109586997</v>
      </c>
      <c r="DX298" s="53">
        <f>_xll.OneStreamExcelAddIn.XFFunctions.XFGetCell("TRUE", "CONSOL", $D$3,"TOT_Entity","USD","Budget_Final",[1]Setup!C18,"PERIODIC",$B298,"TOPFLOW","TOP","TOP","top1",$C298,"top3","Open_Acute_DIV1","TOP5","TOP6","REPORTED","TOP8")</f>
        <v>36011.106849313997</v>
      </c>
      <c r="DY298" s="53">
        <f>_xll.OneStreamExcelAddIn.XFFunctions.XFGetCell("TRUE", "CONSOL", $D$3,"TOT_Entity","USD","Budget_Final",[1]Setup!C19,"PERIODIC",$B298,"TOPFLOW","TOP","TOP","top1",$C298,"top3","Open_Acute_DIV1","TOP5","TOP6","REPORTED","TOP8")</f>
        <v>39449.542602736998</v>
      </c>
      <c r="DZ298" s="53">
        <f>_xll.OneStreamExcelAddIn.XFFunctions.XFGetCell("TRUE", "CONSOL", $D$3,"TOT_Entity","USD","Budget_Final",[1]Setup!C20,"PERIODIC",$B298,"TOPFLOW","TOP","TOP","top1",$C298,"top3","Open_Acute_DIV1","TOP5","TOP6","REPORTED","TOP8")</f>
        <v>38406.304109586999</v>
      </c>
      <c r="EA298" s="53">
        <f>_xll.OneStreamExcelAddIn.XFFunctions.XFGetCell("TRUE", "CONSOL", $D$3,"TOT_Entity","USD","Budget_Final",[1]Setup!C21,"PERIODIC",$B298,"TOPFLOW","TOP","TOP","top1",$C298,"top3","Open_Acute_DIV1","TOP5","TOP6","REPORTED","TOP8")</f>
        <v>40384.9569863</v>
      </c>
      <c r="EB298" s="53">
        <f>_xll.OneStreamExcelAddIn.XFFunctions.XFGetCell("TRUE", "CONSOL", $D$3,"TOT_Entity","USD","Budget_Final",[1]Setup!C22,"PERIODIC",$B298,"TOPFLOW","TOP","TOP","top1",$C298,"top3","Open_Acute_DIV1","TOP5","TOP6","REPORTED","TOP8")</f>
        <v>35980.261643833997</v>
      </c>
      <c r="EC298" s="53">
        <f>_xll.OneStreamExcelAddIn.XFFunctions.XFGetCell("TRUE", "CONSOL", $D$3,"TOT_Entity","USD","Budget_Final",[1]Setup!C23,"PERIODIC",$B298,"TOPFLOW","TOP","TOP","top1",$C298,"top3","Open_Acute_DIV1","TOP5","TOP6","REPORTED","TOP8")</f>
        <v>37221.177671231002</v>
      </c>
      <c r="ED298" s="53">
        <f>_xll.OneStreamExcelAddIn.XFFunctions.XFGetCell("TRUE", "CONSOL", $D$3,"TOT_Entity","USD","Budget_Final",[1]Setup!C24,"PERIODIC",$B298,"TOPFLOW","TOP","TOP","top1",$C298,"top3","Open_Acute_DIV1","TOP5","TOP6","REPORTED","TOP8")</f>
        <v>40006.633835615001</v>
      </c>
      <c r="EE298" s="53">
        <f>_xll.OneStreamExcelAddIn.XFFunctions.XFGetCell("TRUE", "CONSOL", $D$3,"TOT_Entity","USD","Budget_Final",[1]Setup!C25,"PERIODIC",$B298,"TOPFLOW","TOP","TOP","top1",$C298,"top3","Open_Acute_DIV1","TOP5","TOP6","REPORTED","TOP8")</f>
        <v>36740.663013696998</v>
      </c>
      <c r="EF298" s="53">
        <f>_xll.OneStreamExcelAddIn.XFFunctions.XFGetCell("TRUE", "CONSOL", $D$3,"TOT_Entity","USD","Budget_Final",[1]Setup!C26,"PERIODIC",$B298,"TOPFLOW","TOP","TOP","top1",$C298,"top3","Open_Acute_DIV1","TOP5","TOP6","REPORTED","TOP8")</f>
        <v>39877.754520545997</v>
      </c>
      <c r="EG298" s="53">
        <f>_xll.OneStreamExcelAddIn.XFFunctions.XFGetCell("TRUE", "CONSOL", $D$3,"TOT_Entity","USD","Budget_Final",[1]Setup!C27,"PERIODIC",$B298,"TOPFLOW","TOP","TOP","top1",$C298,"top3","Open_Acute_DIV1","TOP5","TOP6","REPORTED","TOP8")</f>
        <v>39033.936986300003</v>
      </c>
      <c r="EH298" s="53">
        <f>_xll.OneStreamExcelAddIn.XFFunctions.XFGetCell("TRUE", "CONSOL", $D$3,"TOT_Entity","USD","Budget_Final",[1]Setup!C28,"PERIODIC",$B298,"TOPFLOW","TOP","TOP","top1",$C298,"top3","Open_Acute_DIV1","TOP5","TOP6","REPORTED","TOP8")</f>
        <v>34847.303835614999</v>
      </c>
    </row>
    <row r="299" spans="2:138" x14ac:dyDescent="0.25">
      <c r="B299" s="51">
        <v>60224</v>
      </c>
      <c r="D299" t="str" cm="1">
        <f t="array" ref="D299">_xll.OneStreamExcelAddIn.XFFunctions.XFGetMemberInfo("Description","Account",B299)</f>
        <v>Salary Expense - Therapists</v>
      </c>
      <c r="E299" s="53">
        <f>_xll.OneStreamExcelAddIn.XFFunctions.XFGetCell("TRUE", "CONSOL", $D$3,"TOT_Entity","USD","Actual",$E$3,"PERIODIC",$B299,"TOPFLOW","TOP","TOP","top1",$C299,"top3","Open_Acute_DIV1","TOP5","TOP6","REPORTED","TOP8")</f>
        <v>53698.71</v>
      </c>
      <c r="F299" s="53">
        <f>_xll.OneStreamExcelAddIn.XFFunctions.XFGetCell("TRUE", "CONSOL", $D$3,"TOT_Entity","Aggregated","Budget_Working",$E$3,"PERIODIC",$B299,"TOPFLOW","TOP","TOP","top1",$C299,"top3","Open_Acute_DIV1","TOP5","TOP6","REPORTED","TOP8")</f>
        <v>127932.943533549</v>
      </c>
      <c r="G299" s="53">
        <f t="shared" si="789"/>
        <v>74234.233533549006</v>
      </c>
      <c r="H299" s="55">
        <f t="shared" si="790"/>
        <v>0.5802589347448408</v>
      </c>
      <c r="I299" s="41"/>
      <c r="J299" s="53">
        <f>_xll.OneStreamExcelAddIn.XFFunctions.XFGetCell("TRUE", "CONSOL", $D$3,"TOT_Entity","USD","Actual",$E$3,"YTD",$B299,"TOPFLOW","TOP","TOP","top1",$C299,"TOP3","Open_Acute_DIV1","TOP5","TOP6","REPORTED","TOP8")</f>
        <v>199115.33</v>
      </c>
      <c r="K299" s="53">
        <f>_xll.OneStreamExcelAddIn.XFFunctions.XFGetCell("TRUE", "CONSOL", $D$3,"TOT_Entity","Aggregated","Budget_Working",$E$3,"YTD",$B299,"TOPFLOW","TOP","TOP","top1",$C299,"TOP3","Open_Acute_DIV1","TOP5","TOP6","REPORTED","TOP8")</f>
        <v>493167.543122278</v>
      </c>
      <c r="L299" s="53">
        <f t="shared" si="791"/>
        <v>294052.21312227799</v>
      </c>
      <c r="M299" s="40">
        <f t="shared" si="792"/>
        <v>0.59625216059559183</v>
      </c>
      <c r="N299" s="41"/>
      <c r="O299" s="53">
        <f>_xll.OneStreamExcelAddIn.XFFunctions.XFGetCell("TRUE", "CONSOL", $D$3,"TOT_Entity","USD","Actual",$F$3,"YTD",$B299,"TOPFLOW","TOP","TOP","top1",$C299,"TOP3","Open_Acute_DIV1","TOP5","TOP6","REPORTED","TOP8")</f>
        <v>352762.6</v>
      </c>
      <c r="P299" s="53">
        <f>_xll.OneStreamExcelAddIn.XFFunctions.XFGetCell("TRUE", "CONSOL", $D$3,"TOT_Entity","USD","Actual",$E$3,"YTD",$B299,"TOPFLOW","TOP","TOP","top1",$C299,"top3","Open_Acute_DIV1","TOP5","TOP6","REPORTED","VAR_BW_PY_Actual")</f>
        <v>153647.26999999999</v>
      </c>
      <c r="Q299" s="40">
        <f t="shared" si="793"/>
        <v>0.43555430762784941</v>
      </c>
      <c r="R299" s="41"/>
      <c r="S299" s="53">
        <f>_xll.OneStreamExcelAddIn.XFFunctions.XFGetCell("TRUE", "CONSOL", $D$3,"TOT_Entity","USD","MIDFCST",$E$3,"MTD",$B299,"TOPFLOW","TOP","TOP","top1",$C299,"TOP3","Open_Acute_DIV1","TOP5","TOP6","REPORTED","TOP8")</f>
        <v>0</v>
      </c>
      <c r="T299" s="53">
        <f t="shared" si="788"/>
        <v>-53698.71</v>
      </c>
      <c r="U299" s="40">
        <f t="shared" si="794"/>
        <v>0</v>
      </c>
      <c r="V299" s="41"/>
      <c r="W299" s="42"/>
      <c r="X299" s="43"/>
      <c r="Y299" s="42"/>
      <c r="Z299" s="44"/>
      <c r="AB299" s="53">
        <f>_xll.OneStreamExcelAddIn.XFFunctions.XFGetCell("TRUE", "CONSOL", $D$3,"TOT_Entity","USD","Actual",[1]Setup!C4,"PERIODIC",$B299,"TOPFLOW","TOP","TOP","top1",$C299,"top3","Open_Acute_DIV1","TOP5","TOP6","REPORTED","TOP8")</f>
        <v>51556.11</v>
      </c>
      <c r="AC299" s="53">
        <f>_xll.OneStreamExcelAddIn.XFFunctions.XFGetCell("TRUE", "CONSOL", $D$3,"TOT_Entity","Aggregated","Budget_Working",[1]Setup!C4,"PERIODIC",$B299,"TOPFLOW","TOP","TOP","top1",$C299,"top3","Open_Acute_DIV1","TOP5","TOP6","REPORTED","TOP8")</f>
        <v>124036.56753620099</v>
      </c>
      <c r="AD299" s="53">
        <f t="shared" si="795"/>
        <v>72480.457536200993</v>
      </c>
      <c r="AE299" s="40">
        <f t="shared" si="796"/>
        <v>0.58434749506468753</v>
      </c>
      <c r="AG299" s="53">
        <f>_xll.OneStreamExcelAddIn.XFFunctions.XFGetCell("TRUE", "CONSOL", $D$3,"TOT_Entity","USD","Actual",[1]Setup!C5,"PERIODIC",$B299,"TOPFLOW","TOP","TOP","top1",$C299,"top3","Open_Acute_DIV1","TOP5","TOP6","REPORTED","TOP8")</f>
        <v>44148.15</v>
      </c>
      <c r="AH299" s="53">
        <f>_xll.OneStreamExcelAddIn.XFFunctions.XFGetCell("TRUE", "CONSOL", $D$3,"TOT_Entity","Aggregated","Budget_Working",[1]Setup!C5,"PERIODIC",$B299,"TOPFLOW","TOP","TOP","top1",$C299,"top3","Open_Acute_DIV1","TOP5","TOP6","REPORTED","TOP8")</f>
        <v>114430.51864027799</v>
      </c>
      <c r="AI299" s="53">
        <f t="shared" si="797"/>
        <v>70282.368640278</v>
      </c>
      <c r="AJ299" s="40">
        <f t="shared" si="798"/>
        <v>0.61419252027701254</v>
      </c>
      <c r="AL299" s="53">
        <f>_xll.OneStreamExcelAddIn.XFFunctions.XFGetCell("TRUE", "CONSOL", $D$3,"TOT_Entity","USD","Actual",[1]Setup!C6,"PERIODIC",$B299,"TOPFLOW","TOP","TOP","top1",$C299,"top3","Open_Acute_DIV1","TOP5","TOP6","REPORTED","TOP8")</f>
        <v>49712.36</v>
      </c>
      <c r="AM299" s="53">
        <f>_xll.OneStreamExcelAddIn.XFFunctions.XFGetCell("TRUE", "CONSOL", $D$3,"TOT_Entity","Aggregated","Budget_Working",[1]Setup!C6,"PERIODIC",$B299,"TOPFLOW","TOP","TOP","top1",$C299,"top3","Open_Acute_DIV1","TOP5","TOP6","REPORTED","TOP8")</f>
        <v>126767.51341225</v>
      </c>
      <c r="AN299" s="53">
        <f t="shared" si="799"/>
        <v>77055.153412250002</v>
      </c>
      <c r="AO299" s="40">
        <f t="shared" si="800"/>
        <v>0.60784621657494686</v>
      </c>
      <c r="AQ299" s="53">
        <f>_xll.OneStreamExcelAddIn.XFFunctions.XFGetCell("TRUE", "CONSOL", $D$3,"TOT_Entity","USD","Actual",[1]Setup!C7,"PERIODIC",$B299,"TOPFLOW","TOP","TOP","top1",$C299,"top3","Open_Acute_DIV1","TOP5","TOP6","REPORTED","TOP8")</f>
        <v>53698.71</v>
      </c>
      <c r="AR299" s="53">
        <f>_xll.OneStreamExcelAddIn.XFFunctions.XFGetCell("TRUE", "CONSOL", $D$3,"TOT_Entity","Aggregated","Budget_Working",[1]Setup!C7,"PERIODIC",$B299,"TOPFLOW","TOP","TOP","top1",$C299,"top3","Open_Acute_DIV1","TOP5","TOP6","REPORTED","TOP8")</f>
        <v>127932.943533549</v>
      </c>
      <c r="AS299" s="53">
        <f t="shared" si="801"/>
        <v>74234.233533549006</v>
      </c>
      <c r="AT299" s="40">
        <f t="shared" si="802"/>
        <v>0.5802589347448408</v>
      </c>
      <c r="AV299" s="53">
        <f>_xll.OneStreamExcelAddIn.XFFunctions.XFGetCell("TRUE", "CONSOL", $D$3,"TOT_Entity","USD","Actual",[1]Setup!C8,"PERIODIC",$B299,"TOPFLOW","TOP","TOP","top1",$C299,"top3","Open_Acute_DIV1","TOP5","TOP6","REPORTED","TOP8")</f>
        <v>-199115.33</v>
      </c>
      <c r="AW299" s="53">
        <f>_xll.OneStreamExcelAddIn.XFFunctions.XFGetCell("TRUE", "CONSOL", $D$3,"TOT_Entity","Aggregated","Budget_Working",[1]Setup!C8,"PERIODIC",$B299,"TOPFLOW","TOP","TOP","top1",$C299,"top3","Open_Acute_DIV1","TOP5","TOP6","REPORTED","TOP8")</f>
        <v>127557.98568595501</v>
      </c>
      <c r="AX299" s="53">
        <f t="shared" si="803"/>
        <v>326673.31568595499</v>
      </c>
      <c r="AY299" s="40">
        <f t="shared" si="804"/>
        <v>2.5609789456084515</v>
      </c>
      <c r="BA299" s="53">
        <f>_xll.OneStreamExcelAddIn.XFFunctions.XFGetCell("TRUE", "CONSOL", $D$3,"TOT_Entity","USD","Actual",[1]Setup!C9,"PERIODIC",$B299,"TOPFLOW","TOP","TOP","top1",$C299,"top3","Open_Acute_DIV1","TOP5","TOP6","REPORTED","TOP8")</f>
        <v>0</v>
      </c>
      <c r="BB299" s="53">
        <f>_xll.OneStreamExcelAddIn.XFFunctions.XFGetCell("TRUE", "CONSOL", $D$3,"TOT_Entity","Aggregated","Budget_Working",[1]Setup!C9,"PERIODIC",$B299,"TOPFLOW","TOP","TOP","top1",$C299,"top3","Open_Acute_DIV1","TOP5","TOP6","REPORTED","TOP8")</f>
        <v>126636.602998416</v>
      </c>
      <c r="BC299" s="53">
        <f t="shared" si="805"/>
        <v>126636.602998416</v>
      </c>
      <c r="BD299" s="40">
        <f t="shared" si="806"/>
        <v>1</v>
      </c>
      <c r="BF299" s="53">
        <f>_xll.OneStreamExcelAddIn.XFFunctions.XFGetCell("TRUE", "CONSOL", $D$3,"TOT_Entity","USD","Actual",[1]Setup!C10,"PERIODIC",$B299,"TOPFLOW","TOP","TOP","top1",$C299,"top3","Open_Acute_DIV1","TOP5","TOP6","REPORTED","TOP8")</f>
        <v>0</v>
      </c>
      <c r="BG299" s="53">
        <f>_xll.OneStreamExcelAddIn.XFFunctions.XFGetCell("TRUE", "CONSOL", $D$3,"TOT_Entity","Aggregated","Budget_Working",[1]Setup!C10,"PERIODIC",$B299,"TOPFLOW","TOP","TOP","top1",$C299,"top3","Open_Acute_DIV1","TOP5","TOP6","REPORTED","TOP8")</f>
        <v>123727.32704076001</v>
      </c>
      <c r="BH299" s="53">
        <f t="shared" si="807"/>
        <v>123727.32704076001</v>
      </c>
      <c r="BI299" s="40">
        <f t="shared" si="808"/>
        <v>1</v>
      </c>
      <c r="BK299" s="53">
        <f>_xll.OneStreamExcelAddIn.XFFunctions.XFGetCell("TRUE", "CONSOL", $D$3,"TOT_Entity","USD","Actual",[1]Setup!C11,"PERIODIC",$B299,"TOPFLOW","TOP","TOP","top1",$C299,"top3","Open_Acute_DIV1","TOP5","TOP6","REPORTED","TOP8")</f>
        <v>0</v>
      </c>
      <c r="BL299" s="53">
        <f>_xll.OneStreamExcelAddIn.XFFunctions.XFGetCell("TRUE", "CONSOL", $D$3,"TOT_Entity","Aggregated","Budget_Working",[1]Setup!C11,"PERIODIC",$B299,"TOPFLOW","TOP","TOP","top1",$C299,"top3","Open_Acute_DIV1","TOP5","TOP6","REPORTED","TOP8")</f>
        <v>128988.005772876</v>
      </c>
      <c r="BM299" s="53">
        <f t="shared" si="809"/>
        <v>128988.005772876</v>
      </c>
      <c r="BN299" s="40">
        <f t="shared" si="810"/>
        <v>1</v>
      </c>
      <c r="BP299" s="53">
        <f>_xll.OneStreamExcelAddIn.XFFunctions.XFGetCell("TRUE", "CONSOL", $D$3,"TOT_Entity","USD","Actual",[1]Setup!C12,"PERIODIC",$B299,"TOPFLOW","TOP","TOP","top1",$C299,"top3","Open_Acute_DIV1","TOP5","TOP6","REPORTED","TOP8")</f>
        <v>0</v>
      </c>
      <c r="BQ299" s="53">
        <f>_xll.OneStreamExcelAddIn.XFFunctions.XFGetCell("TRUE", "CONSOL", $D$3,"TOT_Entity","Aggregated","Budget_Working",[1]Setup!C12,"PERIODIC",$B299,"TOPFLOW","TOP","TOP","top1",$C299,"top3","Open_Acute_DIV1","TOP5","TOP6","REPORTED","TOP8")</f>
        <v>121573.823684075</v>
      </c>
      <c r="BR299" s="53">
        <f t="shared" si="811"/>
        <v>121573.823684075</v>
      </c>
      <c r="BS299" s="40">
        <f t="shared" si="812"/>
        <v>1</v>
      </c>
      <c r="BU299" s="53">
        <f>_xll.OneStreamExcelAddIn.XFFunctions.XFGetCell("TRUE", "CONSOL", $D$3,"TOT_Entity","USD","Actual",[1]Setup!C13,"PERIODIC",$B299,"TOPFLOW","TOP","TOP","top1",$C299,"top3","Open_Acute_DIV1","TOP5","TOP6","REPORTED","TOP8")</f>
        <v>0</v>
      </c>
      <c r="BV299" s="53">
        <f>_xll.OneStreamExcelAddIn.XFFunctions.XFGetCell("TRUE", "CONSOL", $D$3,"TOT_Entity","Aggregated","Budget_Working",[1]Setup!C13,"PERIODIC",$B299,"TOPFLOW","TOP","TOP","top1",$C299,"top3","Open_Acute_DIV1","TOP5","TOP6","REPORTED","TOP8")</f>
        <v>131687.71613087901</v>
      </c>
      <c r="BW299" s="53">
        <f t="shared" si="813"/>
        <v>131687.71613087901</v>
      </c>
      <c r="BX299" s="40">
        <f t="shared" si="814"/>
        <v>1</v>
      </c>
      <c r="BZ299" s="53">
        <f>_xll.OneStreamExcelAddIn.XFFunctions.XFGetCell("TRUE", "CONSOL", $D$3,"TOT_Entity","USD","Actual",[1]Setup!C14,"PERIODIC",$B299,"TOPFLOW","TOP","TOP","top1",$C299,"top3","Open_Acute_DIV1","TOP5","TOP6","REPORTED","TOP8")</f>
        <v>0</v>
      </c>
      <c r="CA299" s="53">
        <f>_xll.OneStreamExcelAddIn.XFFunctions.XFGetCell("TRUE", "CONSOL", $D$3,"TOT_Entity","Aggregated","Budget_Working",[1]Setup!C14,"PERIODIC",$B299,"TOPFLOW","TOP","TOP","top1",$C299,"top3","Open_Acute_DIV1","TOP5","TOP6","REPORTED","TOP8")</f>
        <v>121347.902987505</v>
      </c>
      <c r="CB299" s="53">
        <f t="shared" si="815"/>
        <v>121347.902987505</v>
      </c>
      <c r="CC299" s="40">
        <f t="shared" si="816"/>
        <v>1</v>
      </c>
      <c r="CE299" s="53">
        <f>_xll.OneStreamExcelAddIn.XFFunctions.XFGetCell("TRUE", "CONSOL", $D$3,"TOT_Entity","USD","Actual",[1]Setup!C15,"PERIODIC",$B299,"TOPFLOW","TOP","TOP","top1",$C299,"top3","Open_Acute_DIV1","TOP5","TOP6","REPORTED","TOP8")</f>
        <v>0</v>
      </c>
      <c r="CF299" s="53">
        <f>_xll.OneStreamExcelAddIn.XFFunctions.XFGetCell("TRUE", "CONSOL", $D$3,"TOT_Entity","Aggregated","Budget_Working",[1]Setup!C15,"PERIODIC",$B299,"TOPFLOW","TOP","TOP","top1",$C299,"top3","Open_Acute_DIV1","TOP5","TOP6","REPORTED","TOP8")</f>
        <v>127617.228049105</v>
      </c>
      <c r="CG299" s="53">
        <f t="shared" si="817"/>
        <v>127617.228049105</v>
      </c>
      <c r="CH299" s="40">
        <f t="shared" si="818"/>
        <v>1</v>
      </c>
      <c r="CI299" s="212"/>
      <c r="CJ299" s="53">
        <f>_xll.OneStreamExcelAddIn.XFFunctions.XFGetCell("TRUE", "CONSOL", $D$3,"TOT_Entity","USD","Actual",[1]Setup!C4,"PERIODIC",$B299,"TOPFLOW","TOP","TOP","top1",$C299,"top3","Open_Acute_DIV1","TOP5","TOP6","REPORTED","TOP8")</f>
        <v>51556.11</v>
      </c>
      <c r="CK299" s="53">
        <f>_xll.OneStreamExcelAddIn.XFFunctions.XFGetCell("TRUE", "CONSOL", $D$3,"TOT_Entity","USD","Actual",[1]Setup!C5,"PERIODIC",$B299,"TOPFLOW","TOP","TOP","top1",$C299,"top3","Open_Acute_DIV1","TOP5","TOP6","REPORTED","TOP8")</f>
        <v>44148.15</v>
      </c>
      <c r="CL299" s="53">
        <f>_xll.OneStreamExcelAddIn.XFFunctions.XFGetCell("TRUE", "CONSOL", $D$3,"TOT_Entity","USD","Actual",[1]Setup!C6,"PERIODIC",$B299,"TOPFLOW","TOP","TOP","top1",$C299,"top3","Open_Acute_DIV1","TOP5","TOP6","REPORTED","TOP8")</f>
        <v>49712.36</v>
      </c>
      <c r="CM299" s="53">
        <f>_xll.OneStreamExcelAddIn.XFFunctions.XFGetCell("TRUE", "CONSOL", $D$3,"TOT_Entity","USD","Actual",[1]Setup!C7,"PERIODIC",$B299,"TOPFLOW","TOP","TOP","top1",$C299,"top3","Open_Acute_DIV1","TOP5","TOP6","REPORTED","TOP8")</f>
        <v>53698.71</v>
      </c>
      <c r="CN299" s="53">
        <f>_xll.OneStreamExcelAddIn.XFFunctions.XFGetCell("TRUE", "CONSOL", $D$3,"TOT_Entity","USD","Actual",[1]Setup!C8,"PERIODIC",$B299,"TOPFLOW","TOP","TOP","top1",$C299,"top3","Open_Acute_DIV1","TOP5","TOP6","REPORTED","TOP8")</f>
        <v>-199115.33</v>
      </c>
      <c r="CO299" s="53">
        <f>_xll.OneStreamExcelAddIn.XFFunctions.XFGetCell("TRUE", "CONSOL", $D$3,"TOT_Entity","USD","Actual",[1]Setup!C9,"PERIODIC",$B299,"TOPFLOW","TOP","TOP","top1",$C299,"top3","Open_Acute_DIV1","TOP5","TOP6","REPORTED","TOP8")</f>
        <v>0</v>
      </c>
      <c r="CP299" s="53">
        <f>_xll.OneStreamExcelAddIn.XFFunctions.XFGetCell("TRUE", "CONSOL", $D$3,"TOT_Entity","USD","Actual",[1]Setup!C10,"PERIODIC",$B299,"TOPFLOW","TOP","TOP","top1",$C299,"top3","Open_Acute_DIV1","TOP5","TOP6","REPORTED","TOP8")</f>
        <v>0</v>
      </c>
      <c r="CQ299" s="53">
        <f>_xll.OneStreamExcelAddIn.XFFunctions.XFGetCell("TRUE", "CONSOL", $D$3,"TOT_Entity","USD","Actual",[1]Setup!C11,"PERIODIC",$B299,"TOPFLOW","TOP","TOP","top1",$C299,"top3","Open_Acute_DIV1","TOP5","TOP6","REPORTED","TOP8")</f>
        <v>0</v>
      </c>
      <c r="CR299" s="53">
        <f>_xll.OneStreamExcelAddIn.XFFunctions.XFGetCell("TRUE", "CONSOL", $D$3,"TOT_Entity","USD","Actual",[1]Setup!C12,"PERIODIC",$B299,"TOPFLOW","TOP","TOP","top1",$C299,"top3","Open_Acute_DIV1","TOP5","TOP6","REPORTED","TOP8")</f>
        <v>0</v>
      </c>
      <c r="CS299" s="53">
        <f>_xll.OneStreamExcelAddIn.XFFunctions.XFGetCell("TRUE", "CONSOL", $D$3,"TOT_Entity","USD","Actual",[1]Setup!C13,"PERIODIC",$B299,"TOPFLOW","TOP","TOP","top1",$C299,"top3","Open_Acute_DIV1","TOP5","TOP6","REPORTED","TOP8")</f>
        <v>0</v>
      </c>
      <c r="CT299" s="53">
        <f>_xll.OneStreamExcelAddIn.XFFunctions.XFGetCell("TRUE", "CONSOL", $D$3,"TOT_Entity","USD","Actual",[1]Setup!C14,"PERIODIC",$B299,"TOPFLOW","TOP","TOP","top1",$C299,"top3","Open_Acute_DIV1","TOP5","TOP6","REPORTED","TOP8")</f>
        <v>0</v>
      </c>
      <c r="CU299" s="53">
        <f>_xll.OneStreamExcelAddIn.XFFunctions.XFGetCell("TRUE", "CONSOL", $D$3,"TOT_Entity","USD","Actual",[1]Setup!C15,"PERIODIC",$B299,"TOPFLOW","TOP","TOP","top1",$C299,"top3","Open_Acute_DIV1","TOP5","TOP6","REPORTED","TOP8")</f>
        <v>0</v>
      </c>
      <c r="CV299" s="212"/>
      <c r="CW299" s="53">
        <f>_xll.OneStreamExcelAddIn.XFFunctions.XFGetCell("TRUE", "CONSOL", $D$3,"TOT_Entity","USD","Actual",[1]Setup!C17,"PERIODIC",$B299,"TOPFLOW","TOP","TOP","top1",$C299,"top3","Open_Acute_DIV1","TOP5","TOP6","REPORTED","TOP8")</f>
        <v>82087.28</v>
      </c>
      <c r="CX299" s="53">
        <f>_xll.OneStreamExcelAddIn.XFFunctions.XFGetCell("TRUE", "CONSOL", $D$3,"TOT_Entity","USD","Actual",[1]Setup!C18,"PERIODIC",$B299,"TOPFLOW","TOP","TOP","top1",$C299,"top3","Open_Acute_DIV1","TOP5","TOP6","REPORTED","TOP8")</f>
        <v>82159.89</v>
      </c>
      <c r="CY299" s="53">
        <f>_xll.OneStreamExcelAddIn.XFFunctions.XFGetCell("TRUE", "CONSOL", $D$3,"TOT_Entity","USD","Actual",[1]Setup!C19,"PERIODIC",$B299,"TOPFLOW","TOP","TOP","top1",$C299,"top3","Open_Acute_DIV1","TOP5","TOP6","REPORTED","TOP8")</f>
        <v>92991.32</v>
      </c>
      <c r="CZ299" s="53">
        <f>_xll.OneStreamExcelAddIn.XFFunctions.XFGetCell("TRUE", "CONSOL", $D$3,"TOT_Entity","USD","Actual",[1]Setup!C20,"PERIODIC",$B299,"TOPFLOW","TOP","TOP","top1",$C299,"top3","Open_Acute_DIV1","TOP5","TOP6","REPORTED","TOP8")</f>
        <v>95524.11</v>
      </c>
      <c r="DA299" s="53">
        <f>_xll.OneStreamExcelAddIn.XFFunctions.XFGetCell("TRUE", "CONSOL", $D$3,"TOT_Entity","USD","Actual",[1]Setup!C21,"PERIODIC",$B299,"TOPFLOW","TOP","TOP","top1",$C299,"top3","Open_Acute_DIV1","TOP5","TOP6","REPORTED","TOP8")</f>
        <v>82380.77</v>
      </c>
      <c r="DB299" s="53">
        <f>_xll.OneStreamExcelAddIn.XFFunctions.XFGetCell("TRUE", "CONSOL", $D$3,"TOT_Entity","USD","Actual",[1]Setup!C22,"PERIODIC",$B299,"TOPFLOW","TOP","TOP","top1",$C299,"top3","Open_Acute_DIV1","TOP5","TOP6","REPORTED","TOP8")</f>
        <v>66606.039999999994</v>
      </c>
      <c r="DC299" s="53">
        <f>_xll.OneStreamExcelAddIn.XFFunctions.XFGetCell("TRUE", "CONSOL", $D$3,"TOT_Entity","USD","Actual",[1]Setup!C23,"PERIODIC",$B299,"TOPFLOW","TOP","TOP","top1",$C299,"top3","Open_Acute_DIV1","TOP5","TOP6","REPORTED","TOP8")</f>
        <v>89310.21</v>
      </c>
      <c r="DD299" s="53">
        <f>_xll.OneStreamExcelAddIn.XFFunctions.XFGetCell("TRUE", "CONSOL", $D$3,"TOT_Entity","USD","Actual",[1]Setup!C24,"PERIODIC",$B299,"TOPFLOW","TOP","TOP","top1",$C299,"top3","Open_Acute_DIV1","TOP5","TOP6","REPORTED","TOP8")</f>
        <v>95627.07</v>
      </c>
      <c r="DE299" s="53">
        <f>_xll.OneStreamExcelAddIn.XFFunctions.XFGetCell("TRUE", "CONSOL", $D$3,"TOT_Entity","USD","Actual",[1]Setup!C25,"PERIODIC",$B299,"TOPFLOW","TOP","TOP","top1",$C299,"top3","Open_Acute_DIV1","TOP5","TOP6","REPORTED","TOP8")</f>
        <v>80730.31</v>
      </c>
      <c r="DF299" s="53">
        <f>_xll.OneStreamExcelAddIn.XFFunctions.XFGetCell("TRUE", "CONSOL", $D$3,"TOT_Entity","USD","Actual",[1]Setup!C26,"PERIODIC",$B299,"TOPFLOW","TOP","TOP","top1",$C299,"top3","Open_Acute_DIV1","TOP5","TOP6","REPORTED","TOP8")</f>
        <v>95485.26</v>
      </c>
      <c r="DG299" s="53">
        <f>_xll.OneStreamExcelAddIn.XFFunctions.XFGetCell("TRUE", "CONSOL", $D$3,"TOT_Entity","USD","Actual",[1]Setup!C27,"PERIODIC",$B299,"TOPFLOW","TOP","TOP","top1",$C299,"top3","Open_Acute_DIV1","TOP5","TOP6","REPORTED","TOP8")</f>
        <v>78331.19</v>
      </c>
      <c r="DH299" s="53">
        <f>_xll.OneStreamExcelAddIn.XFFunctions.XFGetCell("TRUE", "CONSOL", $D$3,"TOT_Entity","USD","Actual",[1]Setup!C28,"PERIODIC",$B299,"TOPFLOW","TOP","TOP","top1",$C299,"top3","Open_Acute_DIV1","TOP5","TOP6","REPORTED","TOP8")</f>
        <v>85749</v>
      </c>
      <c r="DI299" s="178"/>
      <c r="DJ299" s="53">
        <f>_xll.OneStreamExcelAddIn.XFFunctions.XFGetCell("TRUE", "CONSOL", $D$3,"TOT_Entity","Aggregated","Budget_Working",[1]Setup!C4,"PERIODIC",$B299,"TOPFLOW","TOP","TOP","top1",$C299,"top3","Open_Acute_DIV1","TOP5","TOP6","REPORTED","TOP8")</f>
        <v>124036.56753620099</v>
      </c>
      <c r="DK299" s="53">
        <f>_xll.OneStreamExcelAddIn.XFFunctions.XFGetCell("TRUE", "CONSOL", $D$3,"TOT_Entity","Aggregated","Budget_Working",[1]Setup!C5,"PERIODIC",$B299,"TOPFLOW","TOP","TOP","top1",$C299,"top3","Open_Acute_DIV1","TOP5","TOP6","REPORTED","TOP8")</f>
        <v>114430.51864027799</v>
      </c>
      <c r="DL299" s="53">
        <f>_xll.OneStreamExcelAddIn.XFFunctions.XFGetCell("TRUE", "CONSOL", $D$3,"TOT_Entity","Aggregated","Budget_Working",[1]Setup!C6,"PERIODIC",$B299,"TOPFLOW","TOP","TOP","top1",$C299,"top3","Open_Acute_DIV1","TOP5","TOP6","REPORTED","TOP8")</f>
        <v>126767.51341225</v>
      </c>
      <c r="DM299" s="53">
        <f>_xll.OneStreamExcelAddIn.XFFunctions.XFGetCell("TRUE", "CONSOL", $D$3,"TOT_Entity","Aggregated","Budget_Working",[1]Setup!C7,"PERIODIC",$B299,"TOPFLOW","TOP","TOP","top1",$C299,"top3","Open_Acute_DIV1","TOP5","TOP6","REPORTED","TOP8")</f>
        <v>127932.943533549</v>
      </c>
      <c r="DN299" s="53">
        <f>_xll.OneStreamExcelAddIn.XFFunctions.XFGetCell("TRUE", "CONSOL", $D$3,"TOT_Entity","Aggregated","Budget_Working",[1]Setup!C8,"PERIODIC",$B299,"TOPFLOW","TOP","TOP","top1",$C299,"top3","Open_Acute_DIV1","TOP5","TOP6","REPORTED","TOP8")</f>
        <v>127557.98568595501</v>
      </c>
      <c r="DO299" s="53">
        <f>_xll.OneStreamExcelAddIn.XFFunctions.XFGetCell("TRUE", "CONSOL", $D$3,"TOT_Entity","Aggregated","Budget_Working",[1]Setup!C9,"PERIODIC",$B299,"TOPFLOW","TOP","TOP","top1",$C299,"top3","Open_Acute_DIV1","TOP5","TOP6","REPORTED","TOP8")</f>
        <v>126636.602998416</v>
      </c>
      <c r="DP299" s="53">
        <f>_xll.OneStreamExcelAddIn.XFFunctions.XFGetCell("TRUE", "CONSOL", $D$3,"TOT_Entity","Aggregated","Budget_Working",[1]Setup!C10,"PERIODIC",$B299,"TOPFLOW","TOP","TOP","top1",$C299,"top3","Open_Acute_DIV1","TOP5","TOP6","REPORTED","TOP8")</f>
        <v>123727.32704076001</v>
      </c>
      <c r="DQ299" s="53">
        <f>_xll.OneStreamExcelAddIn.XFFunctions.XFGetCell("TRUE", "CONSOL", $D$3,"TOT_Entity","Aggregated","Budget_Working",[1]Setup!C11,"PERIODIC",$B299,"TOPFLOW","TOP","TOP","top1",$C299,"top3","Open_Acute_DIV1","TOP5","TOP6","REPORTED","TOP8")</f>
        <v>128988.005772876</v>
      </c>
      <c r="DR299" s="53">
        <f>_xll.OneStreamExcelAddIn.XFFunctions.XFGetCell("TRUE", "CONSOL", $D$3,"TOT_Entity","Aggregated","Budget_Working",[1]Setup!C12,"PERIODIC",$B299,"TOPFLOW","TOP","TOP","top1",$C299,"top3","Open_Acute_DIV1","TOP5","TOP6","REPORTED","TOP8")</f>
        <v>121573.823684075</v>
      </c>
      <c r="DS299" s="53">
        <f>_xll.OneStreamExcelAddIn.XFFunctions.XFGetCell("TRUE", "CONSOL", $D$3,"TOT_Entity","Aggregated","Budget_Working",[1]Setup!C13,"PERIODIC",$B299,"TOPFLOW","TOP","TOP","top1",$C299,"top3","Open_Acute_DIV1","TOP5","TOP6","REPORTED","TOP8")</f>
        <v>131687.71613087901</v>
      </c>
      <c r="DT299" s="53">
        <f>_xll.OneStreamExcelAddIn.XFFunctions.XFGetCell("TRUE", "CONSOL", $D$3,"TOT_Entity","Aggregated","Budget_Working",[1]Setup!C14,"PERIODIC",$B299,"TOPFLOW","TOP","TOP","top1",$C299,"top3","Open_Acute_DIV1","TOP5","TOP6","REPORTED","TOP8")</f>
        <v>121347.902987505</v>
      </c>
      <c r="DU299" s="53">
        <f>_xll.OneStreamExcelAddIn.XFFunctions.XFGetCell("TRUE", "CONSOL", $D$3,"TOT_Entity","Aggregated","Budget_Working",[1]Setup!C15,"PERIODIC",$B299,"TOPFLOW","TOP","TOP","top1",$C299,"top3","Open_Acute_DIV1","TOP5","TOP6","REPORTED","TOP8")</f>
        <v>127617.228049105</v>
      </c>
      <c r="DV299" s="178"/>
      <c r="DW299" s="53">
        <f>_xll.OneStreamExcelAddIn.XFFunctions.XFGetCell("TRUE", "CONSOL", $D$3,"TOT_Entity","USD","Budget_Final",[1]Setup!C17,"PERIODIC",$B299,"TOPFLOW","TOP","TOP","top1",$C299,"top3","Open_Acute_DIV1","TOP5","TOP6","REPORTED","TOP8")</f>
        <v>46987.878456840997</v>
      </c>
      <c r="DX299" s="53">
        <f>_xll.OneStreamExcelAddIn.XFFunctions.XFGetCell("TRUE", "CONSOL", $D$3,"TOT_Entity","USD","Budget_Final",[1]Setup!C18,"PERIODIC",$B299,"TOPFLOW","TOP","TOP","top1",$C299,"top3","Open_Acute_DIV1","TOP5","TOP6","REPORTED","TOP8")</f>
        <v>44091.211322406001</v>
      </c>
      <c r="DY299" s="53">
        <f>_xll.OneStreamExcelAddIn.XFFunctions.XFGetCell("TRUE", "CONSOL", $D$3,"TOT_Entity","USD","Budget_Final",[1]Setup!C19,"PERIODIC",$B299,"TOPFLOW","TOP","TOP","top1",$C299,"top3","Open_Acute_DIV1","TOP5","TOP6","REPORTED","TOP8")</f>
        <v>48301.156827749997</v>
      </c>
      <c r="DZ299" s="53">
        <f>_xll.OneStreamExcelAddIn.XFFunctions.XFGetCell("TRUE", "CONSOL", $D$3,"TOT_Entity","USD","Budget_Final",[1]Setup!C20,"PERIODIC",$B299,"TOPFLOW","TOP","TOP","top1",$C299,"top3","Open_Acute_DIV1","TOP5","TOP6","REPORTED","TOP8")</f>
        <v>48434.553595500998</v>
      </c>
      <c r="EA299" s="53">
        <f>_xll.OneStreamExcelAddIn.XFFunctions.XFGetCell("TRUE", "CONSOL", $D$3,"TOT_Entity","USD","Budget_Final",[1]Setup!C21,"PERIODIC",$B299,"TOPFLOW","TOP","TOP","top1",$C299,"top3","Open_Acute_DIV1","TOP5","TOP6","REPORTED","TOP8")</f>
        <v>50929.851464585998</v>
      </c>
      <c r="EB299" s="53">
        <f>_xll.OneStreamExcelAddIn.XFFunctions.XFGetCell("TRUE", "CONSOL", $D$3,"TOT_Entity","USD","Budget_Final",[1]Setup!C22,"PERIODIC",$B299,"TOPFLOW","TOP","TOP","top1",$C299,"top3","Open_Acute_DIV1","TOP5","TOP6","REPORTED","TOP8")</f>
        <v>45375.048481516998</v>
      </c>
      <c r="EC299" s="53">
        <f>_xll.OneStreamExcelAddIn.XFFunctions.XFGetCell("TRUE", "CONSOL", $D$3,"TOT_Entity","USD","Budget_Final",[1]Setup!C23,"PERIODIC",$B299,"TOPFLOW","TOP","TOP","top1",$C299,"top3","Open_Acute_DIV1","TOP5","TOP6","REPORTED","TOP8")</f>
        <v>46939.979427881997</v>
      </c>
      <c r="ED299" s="53">
        <f>_xll.OneStreamExcelAddIn.XFFunctions.XFGetCell("TRUE", "CONSOL", $D$3,"TOT_Entity","USD","Budget_Final",[1]Setup!C24,"PERIODIC",$B299,"TOPFLOW","TOP","TOP","top1",$C299,"top3","Open_Acute_DIV1","TOP5","TOP6","REPORTED","TOP8")</f>
        <v>50452.744558749997</v>
      </c>
      <c r="EE299" s="53">
        <f>_xll.OneStreamExcelAddIn.XFFunctions.XFGetCell("TRUE", "CONSOL", $D$3,"TOT_Entity","USD","Budget_Final",[1]Setup!C25,"PERIODIC",$B299,"TOPFLOW","TOP","TOP","top1",$C299,"top3","Open_Acute_DIV1","TOP5","TOP6","REPORTED","TOP8")</f>
        <v>46333.997845600999</v>
      </c>
      <c r="EF299" s="53">
        <f>_xll.OneStreamExcelAddIn.XFFunctions.XFGetCell("TRUE", "CONSOL", $D$3,"TOT_Entity","USD","Budget_Final",[1]Setup!C26,"PERIODIC",$B299,"TOPFLOW","TOP","TOP","top1",$C299,"top3","Open_Acute_DIV1","TOP5","TOP6","REPORTED","TOP8")</f>
        <v>50290.213634785003</v>
      </c>
      <c r="EG299" s="53">
        <f>_xll.OneStreamExcelAddIn.XFFunctions.XFGetCell("TRUE", "CONSOL", $D$3,"TOT_Entity","USD","Budget_Final",[1]Setup!C27,"PERIODIC",$B299,"TOPFLOW","TOP","TOP","top1",$C299,"top3","Open_Acute_DIV1","TOP5","TOP6","REPORTED","TOP8")</f>
        <v>49226.067356337997</v>
      </c>
      <c r="EH299" s="53">
        <f>_xll.OneStreamExcelAddIn.XFFunctions.XFGetCell("TRUE", "CONSOL", $D$3,"TOT_Entity","USD","Budget_Final",[1]Setup!C28,"PERIODIC",$B299,"TOPFLOW","TOP","TOP","top1",$C299,"top3","Open_Acute_DIV1","TOP5","TOP6","REPORTED","TOP8")</f>
        <v>43946.264667089999</v>
      </c>
    </row>
    <row r="300" spans="2:138" x14ac:dyDescent="0.25">
      <c r="B300" s="51">
        <v>60225</v>
      </c>
      <c r="D300" t="str" cm="1">
        <f t="array" ref="D300">_xll.OneStreamExcelAddIn.XFFunctions.XFGetMemberInfo("Description","Account",B300)</f>
        <v>Salary Expense - Techs</v>
      </c>
      <c r="E300" s="53">
        <f>_xll.OneStreamExcelAddIn.XFFunctions.XFGetCell("TRUE", "CONSOL", $D$3,"TOT_Entity","USD","Actual",$E$3,"PERIODIC",$B300,"TOPFLOW","TOP","TOP","top1",$C300,"top3","Open_Acute_DIV1","TOP5","TOP6","REPORTED","TOP8")</f>
        <v>8146.92</v>
      </c>
      <c r="F300" s="53">
        <f>_xll.OneStreamExcelAddIn.XFFunctions.XFGetCell("TRUE", "CONSOL", $D$3,"TOT_Entity","Aggregated","Budget_Working",$E$3,"PERIODIC",$B300,"TOPFLOW","TOP","TOP","top1",$C300,"top3","Open_Acute_DIV1","TOP5","TOP6","REPORTED","TOP8")</f>
        <v>191048.50491775101</v>
      </c>
      <c r="G300" s="53">
        <f t="shared" si="789"/>
        <v>182901.584917751</v>
      </c>
      <c r="H300" s="55">
        <f t="shared" si="790"/>
        <v>0.95735679793198392</v>
      </c>
      <c r="I300" s="41"/>
      <c r="J300" s="53">
        <f>_xll.OneStreamExcelAddIn.XFFunctions.XFGetCell("TRUE", "CONSOL", $D$3,"TOT_Entity","USD","Actual",$E$3,"YTD",$B300,"TOPFLOW","TOP","TOP","top1",$C300,"TOP3","Open_Acute_DIV1","TOP5","TOP6","REPORTED","TOP8")</f>
        <v>79230.48</v>
      </c>
      <c r="K300" s="53">
        <f>_xll.OneStreamExcelAddIn.XFFunctions.XFGetCell("TRUE", "CONSOL", $D$3,"TOT_Entity","Aggregated","Budget_Working",$E$3,"YTD",$B300,"TOPFLOW","TOP","TOP","top1",$C300,"TOP3","Open_Acute_DIV1","TOP5","TOP6","REPORTED","TOP8")</f>
        <v>693159.99650525197</v>
      </c>
      <c r="L300" s="53">
        <f t="shared" si="791"/>
        <v>613929.51650525199</v>
      </c>
      <c r="M300" s="40">
        <f t="shared" si="792"/>
        <v>0.88569669282783015</v>
      </c>
      <c r="N300" s="41"/>
      <c r="O300" s="53">
        <f>_xll.OneStreamExcelAddIn.XFFunctions.XFGetCell("TRUE", "CONSOL", $D$3,"TOT_Entity","USD","Actual",$F$3,"YTD",$B300,"TOPFLOW","TOP","TOP","top1",$C300,"TOP3","Open_Acute_DIV1","TOP5","TOP6","REPORTED","TOP8")</f>
        <v>741212.66</v>
      </c>
      <c r="P300" s="53">
        <f>_xll.OneStreamExcelAddIn.XFFunctions.XFGetCell("TRUE", "CONSOL", $D$3,"TOT_Entity","USD","Actual",$E$3,"YTD",$B300,"TOPFLOW","TOP","TOP","top1",$C300,"top3","Open_Acute_DIV1","TOP5","TOP6","REPORTED","VAR_BW_PY_Actual")</f>
        <v>661982.18000000005</v>
      </c>
      <c r="Q300" s="40">
        <f t="shared" si="793"/>
        <v>0.89310695259846218</v>
      </c>
      <c r="R300" s="41"/>
      <c r="S300" s="53">
        <f>_xll.OneStreamExcelAddIn.XFFunctions.XFGetCell("TRUE", "CONSOL", $D$3,"TOT_Entity","USD","MIDFCST",$E$3,"MTD",$B300,"TOPFLOW","TOP","TOP","top1",$C300,"TOP3","Open_Acute_DIV1","TOP5","TOP6","REPORTED","TOP8")</f>
        <v>0</v>
      </c>
      <c r="T300" s="53">
        <f t="shared" si="788"/>
        <v>-8146.92</v>
      </c>
      <c r="U300" s="40">
        <f t="shared" si="794"/>
        <v>0</v>
      </c>
      <c r="V300" s="41"/>
      <c r="W300" s="42"/>
      <c r="X300" s="43"/>
      <c r="Y300" s="42"/>
      <c r="Z300" s="44"/>
      <c r="AB300" s="53">
        <f>_xll.OneStreamExcelAddIn.XFFunctions.XFGetCell("TRUE", "CONSOL", $D$3,"TOT_Entity","USD","Actual",[1]Setup!C4,"PERIODIC",$B300,"TOPFLOW","TOP","TOP","top1",$C300,"top3","Open_Acute_DIV1","TOP5","TOP6","REPORTED","TOP8")</f>
        <v>48317.72</v>
      </c>
      <c r="AC300" s="53">
        <f>_xll.OneStreamExcelAddIn.XFFunctions.XFGetCell("TRUE", "CONSOL", $D$3,"TOT_Entity","Aggregated","Budget_Working",[1]Setup!C4,"PERIODIC",$B300,"TOPFLOW","TOP","TOP","top1",$C300,"top3","Open_Acute_DIV1","TOP5","TOP6","REPORTED","TOP8")</f>
        <v>170042.84984752201</v>
      </c>
      <c r="AD300" s="53">
        <f t="shared" si="795"/>
        <v>121725.12984752201</v>
      </c>
      <c r="AE300" s="40">
        <f t="shared" si="796"/>
        <v>0.71584973997244428</v>
      </c>
      <c r="AG300" s="53">
        <f>_xll.OneStreamExcelAddIn.XFFunctions.XFGetCell("TRUE", "CONSOL", $D$3,"TOT_Entity","USD","Actual",[1]Setup!C5,"PERIODIC",$B300,"TOPFLOW","TOP","TOP","top1",$C300,"top3","Open_Acute_DIV1","TOP5","TOP6","REPORTED","TOP8")</f>
        <v>12789.57</v>
      </c>
      <c r="AH300" s="53">
        <f>_xll.OneStreamExcelAddIn.XFFunctions.XFGetCell("TRUE", "CONSOL", $D$3,"TOT_Entity","Aggregated","Budget_Working",[1]Setup!C5,"PERIODIC",$B300,"TOPFLOW","TOP","TOP","top1",$C300,"top3","Open_Acute_DIV1","TOP5","TOP6","REPORTED","TOP8")</f>
        <v>163450.65504777501</v>
      </c>
      <c r="AI300" s="53">
        <f t="shared" si="797"/>
        <v>150661.08504777501</v>
      </c>
      <c r="AJ300" s="40">
        <f t="shared" si="798"/>
        <v>0.92175271493245625</v>
      </c>
      <c r="AL300" s="53">
        <f>_xll.OneStreamExcelAddIn.XFFunctions.XFGetCell("TRUE", "CONSOL", $D$3,"TOT_Entity","USD","Actual",[1]Setup!C6,"PERIODIC",$B300,"TOPFLOW","TOP","TOP","top1",$C300,"top3","Open_Acute_DIV1","TOP5","TOP6","REPORTED","TOP8")</f>
        <v>9976.27</v>
      </c>
      <c r="AM300" s="53">
        <f>_xll.OneStreamExcelAddIn.XFFunctions.XFGetCell("TRUE", "CONSOL", $D$3,"TOT_Entity","Aggregated","Budget_Working",[1]Setup!C6,"PERIODIC",$B300,"TOPFLOW","TOP","TOP","top1",$C300,"top3","Open_Acute_DIV1","TOP5","TOP6","REPORTED","TOP8")</f>
        <v>168617.98669220399</v>
      </c>
      <c r="AN300" s="53">
        <f t="shared" si="799"/>
        <v>158641.71669220401</v>
      </c>
      <c r="AO300" s="40">
        <f t="shared" si="800"/>
        <v>0.94083507818053413</v>
      </c>
      <c r="AQ300" s="53">
        <f>_xll.OneStreamExcelAddIn.XFFunctions.XFGetCell("TRUE", "CONSOL", $D$3,"TOT_Entity","USD","Actual",[1]Setup!C7,"PERIODIC",$B300,"TOPFLOW","TOP","TOP","top1",$C300,"top3","Open_Acute_DIV1","TOP5","TOP6","REPORTED","TOP8")</f>
        <v>8146.92</v>
      </c>
      <c r="AR300" s="53">
        <f>_xll.OneStreamExcelAddIn.XFFunctions.XFGetCell("TRUE", "CONSOL", $D$3,"TOT_Entity","Aggregated","Budget_Working",[1]Setup!C7,"PERIODIC",$B300,"TOPFLOW","TOP","TOP","top1",$C300,"top3","Open_Acute_DIV1","TOP5","TOP6","REPORTED","TOP8")</f>
        <v>191048.50491775101</v>
      </c>
      <c r="AS300" s="53">
        <f t="shared" si="801"/>
        <v>182901.584917751</v>
      </c>
      <c r="AT300" s="40">
        <f t="shared" si="802"/>
        <v>0.95735679793198392</v>
      </c>
      <c r="AV300" s="53">
        <f>_xll.OneStreamExcelAddIn.XFFunctions.XFGetCell("TRUE", "CONSOL", $D$3,"TOT_Entity","USD","Actual",[1]Setup!C8,"PERIODIC",$B300,"TOPFLOW","TOP","TOP","top1",$C300,"top3","Open_Acute_DIV1","TOP5","TOP6","REPORTED","TOP8")</f>
        <v>-79230.48</v>
      </c>
      <c r="AW300" s="53">
        <f>_xll.OneStreamExcelAddIn.XFFunctions.XFGetCell("TRUE", "CONSOL", $D$3,"TOT_Entity","Aggregated","Budget_Working",[1]Setup!C8,"PERIODIC",$B300,"TOPFLOW","TOP","TOP","top1",$C300,"top3","Open_Acute_DIV1","TOP5","TOP6","REPORTED","TOP8")</f>
        <v>195070.74816540701</v>
      </c>
      <c r="AX300" s="53">
        <f t="shared" si="803"/>
        <v>274301.22816540702</v>
      </c>
      <c r="AY300" s="40">
        <f t="shared" si="804"/>
        <v>1.4061627934743852</v>
      </c>
      <c r="BA300" s="53">
        <f>_xll.OneStreamExcelAddIn.XFFunctions.XFGetCell("TRUE", "CONSOL", $D$3,"TOT_Entity","USD","Actual",[1]Setup!C9,"PERIODIC",$B300,"TOPFLOW","TOP","TOP","top1",$C300,"top3","Open_Acute_DIV1","TOP5","TOP6","REPORTED","TOP8")</f>
        <v>0</v>
      </c>
      <c r="BB300" s="53">
        <f>_xll.OneStreamExcelAddIn.XFFunctions.XFGetCell("TRUE", "CONSOL", $D$3,"TOT_Entity","Aggregated","Budget_Working",[1]Setup!C9,"PERIODIC",$B300,"TOPFLOW","TOP","TOP","top1",$C300,"top3","Open_Acute_DIV1","TOP5","TOP6","REPORTED","TOP8")</f>
        <v>180870.31211071601</v>
      </c>
      <c r="BC300" s="53">
        <f t="shared" si="805"/>
        <v>180870.31211071601</v>
      </c>
      <c r="BD300" s="40">
        <f t="shared" si="806"/>
        <v>1</v>
      </c>
      <c r="BF300" s="53">
        <f>_xll.OneStreamExcelAddIn.XFFunctions.XFGetCell("TRUE", "CONSOL", $D$3,"TOT_Entity","USD","Actual",[1]Setup!C10,"PERIODIC",$B300,"TOPFLOW","TOP","TOP","top1",$C300,"top3","Open_Acute_DIV1","TOP5","TOP6","REPORTED","TOP8")</f>
        <v>0</v>
      </c>
      <c r="BG300" s="53">
        <f>_xll.OneStreamExcelAddIn.XFFunctions.XFGetCell("TRUE", "CONSOL", $D$3,"TOT_Entity","Aggregated","Budget_Working",[1]Setup!C10,"PERIODIC",$B300,"TOPFLOW","TOP","TOP","top1",$C300,"top3","Open_Acute_DIV1","TOP5","TOP6","REPORTED","TOP8")</f>
        <v>171796.332997199</v>
      </c>
      <c r="BH300" s="53">
        <f t="shared" si="807"/>
        <v>171796.332997199</v>
      </c>
      <c r="BI300" s="40">
        <f t="shared" si="808"/>
        <v>1</v>
      </c>
      <c r="BK300" s="53">
        <f>_xll.OneStreamExcelAddIn.XFFunctions.XFGetCell("TRUE", "CONSOL", $D$3,"TOT_Entity","USD","Actual",[1]Setup!C11,"PERIODIC",$B300,"TOPFLOW","TOP","TOP","top1",$C300,"top3","Open_Acute_DIV1","TOP5","TOP6","REPORTED","TOP8")</f>
        <v>0</v>
      </c>
      <c r="BL300" s="53">
        <f>_xll.OneStreamExcelAddIn.XFFunctions.XFGetCell("TRUE", "CONSOL", $D$3,"TOT_Entity","Aggregated","Budget_Working",[1]Setup!C11,"PERIODIC",$B300,"TOPFLOW","TOP","TOP","top1",$C300,"top3","Open_Acute_DIV1","TOP5","TOP6","REPORTED","TOP8")</f>
        <v>185720.90488065901</v>
      </c>
      <c r="BM300" s="53">
        <f t="shared" si="809"/>
        <v>185720.90488065901</v>
      </c>
      <c r="BN300" s="40">
        <f t="shared" si="810"/>
        <v>1</v>
      </c>
      <c r="BP300" s="53">
        <f>_xll.OneStreamExcelAddIn.XFFunctions.XFGetCell("TRUE", "CONSOL", $D$3,"TOT_Entity","USD","Actual",[1]Setup!C12,"PERIODIC",$B300,"TOPFLOW","TOP","TOP","top1",$C300,"top3","Open_Acute_DIV1","TOP5","TOP6","REPORTED","TOP8")</f>
        <v>0</v>
      </c>
      <c r="BQ300" s="53">
        <f>_xll.OneStreamExcelAddIn.XFFunctions.XFGetCell("TRUE", "CONSOL", $D$3,"TOT_Entity","Aggregated","Budget_Working",[1]Setup!C12,"PERIODIC",$B300,"TOPFLOW","TOP","TOP","top1",$C300,"top3","Open_Acute_DIV1","TOP5","TOP6","REPORTED","TOP8")</f>
        <v>166801.39168946299</v>
      </c>
      <c r="BR300" s="53">
        <f t="shared" si="811"/>
        <v>166801.39168946299</v>
      </c>
      <c r="BS300" s="40">
        <f t="shared" si="812"/>
        <v>1</v>
      </c>
      <c r="BU300" s="53">
        <f>_xll.OneStreamExcelAddIn.XFFunctions.XFGetCell("TRUE", "CONSOL", $D$3,"TOT_Entity","USD","Actual",[1]Setup!C13,"PERIODIC",$B300,"TOPFLOW","TOP","TOP","top1",$C300,"top3","Open_Acute_DIV1","TOP5","TOP6","REPORTED","TOP8")</f>
        <v>0</v>
      </c>
      <c r="BV300" s="53">
        <f>_xll.OneStreamExcelAddIn.XFFunctions.XFGetCell("TRUE", "CONSOL", $D$3,"TOT_Entity","Aggregated","Budget_Working",[1]Setup!C13,"PERIODIC",$B300,"TOPFLOW","TOP","TOP","top1",$C300,"top3","Open_Acute_DIV1","TOP5","TOP6","REPORTED","TOP8")</f>
        <v>199384.34976124499</v>
      </c>
      <c r="BW300" s="53">
        <f t="shared" si="813"/>
        <v>199384.34976124499</v>
      </c>
      <c r="BX300" s="40">
        <f t="shared" si="814"/>
        <v>1</v>
      </c>
      <c r="BZ300" s="53">
        <f>_xll.OneStreamExcelAddIn.XFFunctions.XFGetCell("TRUE", "CONSOL", $D$3,"TOT_Entity","USD","Actual",[1]Setup!C14,"PERIODIC",$B300,"TOPFLOW","TOP","TOP","top1",$C300,"top3","Open_Acute_DIV1","TOP5","TOP6","REPORTED","TOP8")</f>
        <v>0</v>
      </c>
      <c r="CA300" s="53">
        <f>_xll.OneStreamExcelAddIn.XFFunctions.XFGetCell("TRUE", "CONSOL", $D$3,"TOT_Entity","Aggregated","Budget_Working",[1]Setup!C14,"PERIODIC",$B300,"TOPFLOW","TOP","TOP","top1",$C300,"top3","Open_Acute_DIV1","TOP5","TOP6","REPORTED","TOP8")</f>
        <v>178752.90420367301</v>
      </c>
      <c r="CB300" s="53">
        <f t="shared" si="815"/>
        <v>178752.90420367301</v>
      </c>
      <c r="CC300" s="40">
        <f t="shared" si="816"/>
        <v>1</v>
      </c>
      <c r="CE300" s="53">
        <f>_xll.OneStreamExcelAddIn.XFFunctions.XFGetCell("TRUE", "CONSOL", $D$3,"TOT_Entity","USD","Actual",[1]Setup!C15,"PERIODIC",$B300,"TOPFLOW","TOP","TOP","top1",$C300,"top3","Open_Acute_DIV1","TOP5","TOP6","REPORTED","TOP8")</f>
        <v>0</v>
      </c>
      <c r="CF300" s="53">
        <f>_xll.OneStreamExcelAddIn.XFFunctions.XFGetCell("TRUE", "CONSOL", $D$3,"TOT_Entity","Aggregated","Budget_Working",[1]Setup!C15,"PERIODIC",$B300,"TOPFLOW","TOP","TOP","top1",$C300,"top3","Open_Acute_DIV1","TOP5","TOP6","REPORTED","TOP8")</f>
        <v>189794.373384498</v>
      </c>
      <c r="CG300" s="53">
        <f t="shared" si="817"/>
        <v>189794.373384498</v>
      </c>
      <c r="CH300" s="40">
        <f t="shared" si="818"/>
        <v>1</v>
      </c>
      <c r="CI300" s="212"/>
      <c r="CJ300" s="53">
        <f>_xll.OneStreamExcelAddIn.XFFunctions.XFGetCell("TRUE", "CONSOL", $D$3,"TOT_Entity","USD","Actual",[1]Setup!C4,"PERIODIC",$B300,"TOPFLOW","TOP","TOP","top1",$C300,"top3","Open_Acute_DIV1","TOP5","TOP6","REPORTED","TOP8")</f>
        <v>48317.72</v>
      </c>
      <c r="CK300" s="53">
        <f>_xll.OneStreamExcelAddIn.XFFunctions.XFGetCell("TRUE", "CONSOL", $D$3,"TOT_Entity","USD","Actual",[1]Setup!C5,"PERIODIC",$B300,"TOPFLOW","TOP","TOP","top1",$C300,"top3","Open_Acute_DIV1","TOP5","TOP6","REPORTED","TOP8")</f>
        <v>12789.57</v>
      </c>
      <c r="CL300" s="53">
        <f>_xll.OneStreamExcelAddIn.XFFunctions.XFGetCell("TRUE", "CONSOL", $D$3,"TOT_Entity","USD","Actual",[1]Setup!C6,"PERIODIC",$B300,"TOPFLOW","TOP","TOP","top1",$C300,"top3","Open_Acute_DIV1","TOP5","TOP6","REPORTED","TOP8")</f>
        <v>9976.27</v>
      </c>
      <c r="CM300" s="53">
        <f>_xll.OneStreamExcelAddIn.XFFunctions.XFGetCell("TRUE", "CONSOL", $D$3,"TOT_Entity","USD","Actual",[1]Setup!C7,"PERIODIC",$B300,"TOPFLOW","TOP","TOP","top1",$C300,"top3","Open_Acute_DIV1","TOP5","TOP6","REPORTED","TOP8")</f>
        <v>8146.92</v>
      </c>
      <c r="CN300" s="53">
        <f>_xll.OneStreamExcelAddIn.XFFunctions.XFGetCell("TRUE", "CONSOL", $D$3,"TOT_Entity","USD","Actual",[1]Setup!C8,"PERIODIC",$B300,"TOPFLOW","TOP","TOP","top1",$C300,"top3","Open_Acute_DIV1","TOP5","TOP6","REPORTED","TOP8")</f>
        <v>-79230.48</v>
      </c>
      <c r="CO300" s="53">
        <f>_xll.OneStreamExcelAddIn.XFFunctions.XFGetCell("TRUE", "CONSOL", $D$3,"TOT_Entity","USD","Actual",[1]Setup!C9,"PERIODIC",$B300,"TOPFLOW","TOP","TOP","top1",$C300,"top3","Open_Acute_DIV1","TOP5","TOP6","REPORTED","TOP8")</f>
        <v>0</v>
      </c>
      <c r="CP300" s="53">
        <f>_xll.OneStreamExcelAddIn.XFFunctions.XFGetCell("TRUE", "CONSOL", $D$3,"TOT_Entity","USD","Actual",[1]Setup!C10,"PERIODIC",$B300,"TOPFLOW","TOP","TOP","top1",$C300,"top3","Open_Acute_DIV1","TOP5","TOP6","REPORTED","TOP8")</f>
        <v>0</v>
      </c>
      <c r="CQ300" s="53">
        <f>_xll.OneStreamExcelAddIn.XFFunctions.XFGetCell("TRUE", "CONSOL", $D$3,"TOT_Entity","USD","Actual",[1]Setup!C11,"PERIODIC",$B300,"TOPFLOW","TOP","TOP","top1",$C300,"top3","Open_Acute_DIV1","TOP5","TOP6","REPORTED","TOP8")</f>
        <v>0</v>
      </c>
      <c r="CR300" s="53">
        <f>_xll.OneStreamExcelAddIn.XFFunctions.XFGetCell("TRUE", "CONSOL", $D$3,"TOT_Entity","USD","Actual",[1]Setup!C12,"PERIODIC",$B300,"TOPFLOW","TOP","TOP","top1",$C300,"top3","Open_Acute_DIV1","TOP5","TOP6","REPORTED","TOP8")</f>
        <v>0</v>
      </c>
      <c r="CS300" s="53">
        <f>_xll.OneStreamExcelAddIn.XFFunctions.XFGetCell("TRUE", "CONSOL", $D$3,"TOT_Entity","USD","Actual",[1]Setup!C13,"PERIODIC",$B300,"TOPFLOW","TOP","TOP","top1",$C300,"top3","Open_Acute_DIV1","TOP5","TOP6","REPORTED","TOP8")</f>
        <v>0</v>
      </c>
      <c r="CT300" s="53">
        <f>_xll.OneStreamExcelAddIn.XFFunctions.XFGetCell("TRUE", "CONSOL", $D$3,"TOT_Entity","USD","Actual",[1]Setup!C14,"PERIODIC",$B300,"TOPFLOW","TOP","TOP","top1",$C300,"top3","Open_Acute_DIV1","TOP5","TOP6","REPORTED","TOP8")</f>
        <v>0</v>
      </c>
      <c r="CU300" s="53">
        <f>_xll.OneStreamExcelAddIn.XFFunctions.XFGetCell("TRUE", "CONSOL", $D$3,"TOT_Entity","USD","Actual",[1]Setup!C15,"PERIODIC",$B300,"TOPFLOW","TOP","TOP","top1",$C300,"top3","Open_Acute_DIV1","TOP5","TOP6","REPORTED","TOP8")</f>
        <v>0</v>
      </c>
      <c r="CV300" s="212"/>
      <c r="CW300" s="53">
        <f>_xll.OneStreamExcelAddIn.XFFunctions.XFGetCell("TRUE", "CONSOL", $D$3,"TOT_Entity","USD","Actual",[1]Setup!C17,"PERIODIC",$B300,"TOPFLOW","TOP","TOP","top1",$C300,"top3","Open_Acute_DIV1","TOP5","TOP6","REPORTED","TOP8")</f>
        <v>183644.89</v>
      </c>
      <c r="CX300" s="53">
        <f>_xll.OneStreamExcelAddIn.XFFunctions.XFGetCell("TRUE", "CONSOL", $D$3,"TOT_Entity","USD","Actual",[1]Setup!C18,"PERIODIC",$B300,"TOPFLOW","TOP","TOP","top1",$C300,"top3","Open_Acute_DIV1","TOP5","TOP6","REPORTED","TOP8")</f>
        <v>171359.53</v>
      </c>
      <c r="CY300" s="53">
        <f>_xll.OneStreamExcelAddIn.XFFunctions.XFGetCell("TRUE", "CONSOL", $D$3,"TOT_Entity","USD","Actual",[1]Setup!C19,"PERIODIC",$B300,"TOPFLOW","TOP","TOP","top1",$C300,"top3","Open_Acute_DIV1","TOP5","TOP6","REPORTED","TOP8")</f>
        <v>191627.49</v>
      </c>
      <c r="CZ300" s="53">
        <f>_xll.OneStreamExcelAddIn.XFFunctions.XFGetCell("TRUE", "CONSOL", $D$3,"TOT_Entity","USD","Actual",[1]Setup!C20,"PERIODIC",$B300,"TOPFLOW","TOP","TOP","top1",$C300,"top3","Open_Acute_DIV1","TOP5","TOP6","REPORTED","TOP8")</f>
        <v>194580.75</v>
      </c>
      <c r="DA300" s="53">
        <f>_xll.OneStreamExcelAddIn.XFFunctions.XFGetCell("TRUE", "CONSOL", $D$3,"TOT_Entity","USD","Actual",[1]Setup!C21,"PERIODIC",$B300,"TOPFLOW","TOP","TOP","top1",$C300,"top3","Open_Acute_DIV1","TOP5","TOP6","REPORTED","TOP8")</f>
        <v>193240.32000000001</v>
      </c>
      <c r="DB300" s="53">
        <f>_xll.OneStreamExcelAddIn.XFFunctions.XFGetCell("TRUE", "CONSOL", $D$3,"TOT_Entity","USD","Actual",[1]Setup!C22,"PERIODIC",$B300,"TOPFLOW","TOP","TOP","top1",$C300,"top3","Open_Acute_DIV1","TOP5","TOP6","REPORTED","TOP8")</f>
        <v>209525.86</v>
      </c>
      <c r="DC300" s="53">
        <f>_xll.OneStreamExcelAddIn.XFFunctions.XFGetCell("TRUE", "CONSOL", $D$3,"TOT_Entity","USD","Actual",[1]Setup!C23,"PERIODIC",$B300,"TOPFLOW","TOP","TOP","top1",$C300,"top3","Open_Acute_DIV1","TOP5","TOP6","REPORTED","TOP8")</f>
        <v>185898.37</v>
      </c>
      <c r="DD300" s="53">
        <f>_xll.OneStreamExcelAddIn.XFFunctions.XFGetCell("TRUE", "CONSOL", $D$3,"TOT_Entity","USD","Actual",[1]Setup!C24,"PERIODIC",$B300,"TOPFLOW","TOP","TOP","top1",$C300,"top3","Open_Acute_DIV1","TOP5","TOP6","REPORTED","TOP8")</f>
        <v>166623.32</v>
      </c>
      <c r="DE300" s="53">
        <f>_xll.OneStreamExcelAddIn.XFFunctions.XFGetCell("TRUE", "CONSOL", $D$3,"TOT_Entity","USD","Actual",[1]Setup!C25,"PERIODIC",$B300,"TOPFLOW","TOP","TOP","top1",$C300,"top3","Open_Acute_DIV1","TOP5","TOP6","REPORTED","TOP8")</f>
        <v>150581.51</v>
      </c>
      <c r="DF300" s="53">
        <f>_xll.OneStreamExcelAddIn.XFFunctions.XFGetCell("TRUE", "CONSOL", $D$3,"TOT_Entity","USD","Actual",[1]Setup!C26,"PERIODIC",$B300,"TOPFLOW","TOP","TOP","top1",$C300,"top3","Open_Acute_DIV1","TOP5","TOP6","REPORTED","TOP8")</f>
        <v>159903.95000000001</v>
      </c>
      <c r="DG300" s="53">
        <f>_xll.OneStreamExcelAddIn.XFFunctions.XFGetCell("TRUE", "CONSOL", $D$3,"TOT_Entity","USD","Actual",[1]Setup!C27,"PERIODIC",$B300,"TOPFLOW","TOP","TOP","top1",$C300,"top3","Open_Acute_DIV1","TOP5","TOP6","REPORTED","TOP8")</f>
        <v>129473.47</v>
      </c>
      <c r="DH300" s="53">
        <f>_xll.OneStreamExcelAddIn.XFFunctions.XFGetCell("TRUE", "CONSOL", $D$3,"TOT_Entity","USD","Actual",[1]Setup!C28,"PERIODIC",$B300,"TOPFLOW","TOP","TOP","top1",$C300,"top3","Open_Acute_DIV1","TOP5","TOP6","REPORTED","TOP8")</f>
        <v>145134.35</v>
      </c>
      <c r="DI300" s="178"/>
      <c r="DJ300" s="53">
        <f>_xll.OneStreamExcelAddIn.XFFunctions.XFGetCell("TRUE", "CONSOL", $D$3,"TOT_Entity","Aggregated","Budget_Working",[1]Setup!C4,"PERIODIC",$B300,"TOPFLOW","TOP","TOP","top1",$C300,"top3","Open_Acute_DIV1","TOP5","TOP6","REPORTED","TOP8")</f>
        <v>170042.84984752201</v>
      </c>
      <c r="DK300" s="53">
        <f>_xll.OneStreamExcelAddIn.XFFunctions.XFGetCell("TRUE", "CONSOL", $D$3,"TOT_Entity","Aggregated","Budget_Working",[1]Setup!C5,"PERIODIC",$B300,"TOPFLOW","TOP","TOP","top1",$C300,"top3","Open_Acute_DIV1","TOP5","TOP6","REPORTED","TOP8")</f>
        <v>163450.65504777501</v>
      </c>
      <c r="DL300" s="53">
        <f>_xll.OneStreamExcelAddIn.XFFunctions.XFGetCell("TRUE", "CONSOL", $D$3,"TOT_Entity","Aggregated","Budget_Working",[1]Setup!C6,"PERIODIC",$B300,"TOPFLOW","TOP","TOP","top1",$C300,"top3","Open_Acute_DIV1","TOP5","TOP6","REPORTED","TOP8")</f>
        <v>168617.98669220399</v>
      </c>
      <c r="DM300" s="53">
        <f>_xll.OneStreamExcelAddIn.XFFunctions.XFGetCell("TRUE", "CONSOL", $D$3,"TOT_Entity","Aggregated","Budget_Working",[1]Setup!C7,"PERIODIC",$B300,"TOPFLOW","TOP","TOP","top1",$C300,"top3","Open_Acute_DIV1","TOP5","TOP6","REPORTED","TOP8")</f>
        <v>191048.50491775101</v>
      </c>
      <c r="DN300" s="53">
        <f>_xll.OneStreamExcelAddIn.XFFunctions.XFGetCell("TRUE", "CONSOL", $D$3,"TOT_Entity","Aggregated","Budget_Working",[1]Setup!C8,"PERIODIC",$B300,"TOPFLOW","TOP","TOP","top1",$C300,"top3","Open_Acute_DIV1","TOP5","TOP6","REPORTED","TOP8")</f>
        <v>195070.74816540701</v>
      </c>
      <c r="DO300" s="53">
        <f>_xll.OneStreamExcelAddIn.XFFunctions.XFGetCell("TRUE", "CONSOL", $D$3,"TOT_Entity","Aggregated","Budget_Working",[1]Setup!C9,"PERIODIC",$B300,"TOPFLOW","TOP","TOP","top1",$C300,"top3","Open_Acute_DIV1","TOP5","TOP6","REPORTED","TOP8")</f>
        <v>180870.31211071601</v>
      </c>
      <c r="DP300" s="53">
        <f>_xll.OneStreamExcelAddIn.XFFunctions.XFGetCell("TRUE", "CONSOL", $D$3,"TOT_Entity","Aggregated","Budget_Working",[1]Setup!C10,"PERIODIC",$B300,"TOPFLOW","TOP","TOP","top1",$C300,"top3","Open_Acute_DIV1","TOP5","TOP6","REPORTED","TOP8")</f>
        <v>171796.332997199</v>
      </c>
      <c r="DQ300" s="53">
        <f>_xll.OneStreamExcelAddIn.XFFunctions.XFGetCell("TRUE", "CONSOL", $D$3,"TOT_Entity","Aggregated","Budget_Working",[1]Setup!C11,"PERIODIC",$B300,"TOPFLOW","TOP","TOP","top1",$C300,"top3","Open_Acute_DIV1","TOP5","TOP6","REPORTED","TOP8")</f>
        <v>185720.90488065901</v>
      </c>
      <c r="DR300" s="53">
        <f>_xll.OneStreamExcelAddIn.XFFunctions.XFGetCell("TRUE", "CONSOL", $D$3,"TOT_Entity","Aggregated","Budget_Working",[1]Setup!C12,"PERIODIC",$B300,"TOPFLOW","TOP","TOP","top1",$C300,"top3","Open_Acute_DIV1","TOP5","TOP6","REPORTED","TOP8")</f>
        <v>166801.39168946299</v>
      </c>
      <c r="DS300" s="53">
        <f>_xll.OneStreamExcelAddIn.XFFunctions.XFGetCell("TRUE", "CONSOL", $D$3,"TOT_Entity","Aggregated","Budget_Working",[1]Setup!C13,"PERIODIC",$B300,"TOPFLOW","TOP","TOP","top1",$C300,"top3","Open_Acute_DIV1","TOP5","TOP6","REPORTED","TOP8")</f>
        <v>199384.34976124499</v>
      </c>
      <c r="DT300" s="53">
        <f>_xll.OneStreamExcelAddIn.XFFunctions.XFGetCell("TRUE", "CONSOL", $D$3,"TOT_Entity","Aggregated","Budget_Working",[1]Setup!C14,"PERIODIC",$B300,"TOPFLOW","TOP","TOP","top1",$C300,"top3","Open_Acute_DIV1","TOP5","TOP6","REPORTED","TOP8")</f>
        <v>178752.90420367301</v>
      </c>
      <c r="DU300" s="53">
        <f>_xll.OneStreamExcelAddIn.XFFunctions.XFGetCell("TRUE", "CONSOL", $D$3,"TOT_Entity","Aggregated","Budget_Working",[1]Setup!C15,"PERIODIC",$B300,"TOPFLOW","TOP","TOP","top1",$C300,"top3","Open_Acute_DIV1","TOP5","TOP6","REPORTED","TOP8")</f>
        <v>189794.373384498</v>
      </c>
      <c r="DV300" s="178"/>
      <c r="DW300" s="53">
        <f>_xll.OneStreamExcelAddIn.XFFunctions.XFGetCell("TRUE", "CONSOL", $D$3,"TOT_Entity","USD","Budget_Final",[1]Setup!C17,"PERIODIC",$B300,"TOPFLOW","TOP","TOP","top1",$C300,"top3","Open_Acute_DIV1","TOP5","TOP6","REPORTED","TOP8")</f>
        <v>192324</v>
      </c>
      <c r="DX300" s="53">
        <f>_xll.OneStreamExcelAddIn.XFFunctions.XFGetCell("TRUE", "CONSOL", $D$3,"TOT_Entity","USD","Budget_Final",[1]Setup!C18,"PERIODIC",$B300,"TOPFLOW","TOP","TOP","top1",$C300,"top3","Open_Acute_DIV1","TOP5","TOP6","REPORTED","TOP8")</f>
        <v>173712</v>
      </c>
      <c r="DY300" s="53">
        <f>_xll.OneStreamExcelAddIn.XFFunctions.XFGetCell("TRUE", "CONSOL", $D$3,"TOT_Entity","USD","Budget_Final",[1]Setup!C19,"PERIODIC",$B300,"TOPFLOW","TOP","TOP","top1",$C300,"top3","Open_Acute_DIV1","TOP5","TOP6","REPORTED","TOP8")</f>
        <v>192324</v>
      </c>
      <c r="DZ300" s="53">
        <f>_xll.OneStreamExcelAddIn.XFFunctions.XFGetCell("TRUE", "CONSOL", $D$3,"TOT_Entity","USD","Budget_Final",[1]Setup!C20,"PERIODIC",$B300,"TOPFLOW","TOP","TOP","top1",$C300,"top3","Open_Acute_DIV1","TOP5","TOP6","REPORTED","TOP8")</f>
        <v>198000</v>
      </c>
      <c r="EA300" s="53">
        <f>_xll.OneStreamExcelAddIn.XFFunctions.XFGetCell("TRUE", "CONSOL", $D$3,"TOT_Entity","USD","Budget_Final",[1]Setup!C21,"PERIODIC",$B300,"TOPFLOW","TOP","TOP","top1",$C300,"top3","Open_Acute_DIV1","TOP5","TOP6","REPORTED","TOP8")</f>
        <v>204600</v>
      </c>
      <c r="EB300" s="53">
        <f>_xll.OneStreamExcelAddIn.XFFunctions.XFGetCell("TRUE", "CONSOL", $D$3,"TOT_Entity","USD","Budget_Final",[1]Setup!C22,"PERIODIC",$B300,"TOPFLOW","TOP","TOP","top1",$C300,"top3","Open_Acute_DIV1","TOP5","TOP6","REPORTED","TOP8")</f>
        <v>198000</v>
      </c>
      <c r="EC300" s="53">
        <f>_xll.OneStreamExcelAddIn.XFFunctions.XFGetCell("TRUE", "CONSOL", $D$3,"TOT_Entity","USD","Budget_Final",[1]Setup!C23,"PERIODIC",$B300,"TOPFLOW","TOP","TOP","top1",$C300,"top3","Open_Acute_DIV1","TOP5","TOP6","REPORTED","TOP8")</f>
        <v>204600</v>
      </c>
      <c r="ED300" s="53">
        <f>_xll.OneStreamExcelAddIn.XFFunctions.XFGetCell("TRUE", "CONSOL", $D$3,"TOT_Entity","USD","Budget_Final",[1]Setup!C24,"PERIODIC",$B300,"TOPFLOW","TOP","TOP","top1",$C300,"top3","Open_Acute_DIV1","TOP5","TOP6","REPORTED","TOP8")</f>
        <v>204600</v>
      </c>
      <c r="EE300" s="53">
        <f>_xll.OneStreamExcelAddIn.XFFunctions.XFGetCell("TRUE", "CONSOL", $D$3,"TOT_Entity","USD","Budget_Final",[1]Setup!C25,"PERIODIC",$B300,"TOPFLOW","TOP","TOP","top1",$C300,"top3","Open_Acute_DIV1","TOP5","TOP6","REPORTED","TOP8")</f>
        <v>198000</v>
      </c>
      <c r="EF300" s="53">
        <f>_xll.OneStreamExcelAddIn.XFFunctions.XFGetCell("TRUE", "CONSOL", $D$3,"TOT_Entity","USD","Budget_Final",[1]Setup!C26,"PERIODIC",$B300,"TOPFLOW","TOP","TOP","top1",$C300,"top3","Open_Acute_DIV1","TOP5","TOP6","REPORTED","TOP8")</f>
        <v>204600</v>
      </c>
      <c r="EG300" s="53">
        <f>_xll.OneStreamExcelAddIn.XFFunctions.XFGetCell("TRUE", "CONSOL", $D$3,"TOT_Entity","USD","Budget_Final",[1]Setup!C27,"PERIODIC",$B300,"TOPFLOW","TOP","TOP","top1",$C300,"top3","Open_Acute_DIV1","TOP5","TOP6","REPORTED","TOP8")</f>
        <v>198000</v>
      </c>
      <c r="EH300" s="53">
        <f>_xll.OneStreamExcelAddIn.XFFunctions.XFGetCell("TRUE", "CONSOL", $D$3,"TOT_Entity","USD","Budget_Final",[1]Setup!C28,"PERIODIC",$B300,"TOPFLOW","TOP","TOP","top1",$C300,"top3","Open_Acute_DIV1","TOP5","TOP6","REPORTED","TOP8")</f>
        <v>204600</v>
      </c>
    </row>
    <row r="301" spans="2:138" x14ac:dyDescent="0.25">
      <c r="B301" s="51">
        <v>60226</v>
      </c>
      <c r="D301" t="str" cm="1">
        <f t="array" ref="D301">_xll.OneStreamExcelAddIn.XFFunctions.XFGetMemberInfo("Description","Account",B301)</f>
        <v>Salary Expense - Clearing</v>
      </c>
      <c r="E301" s="53">
        <f>_xll.OneStreamExcelAddIn.XFFunctions.XFGetCell("TRUE", "CONSOL", $D$3,"TOT_Entity","USD","Actual",$E$3,"PERIODIC",$B301,"TOPFLOW","TOP","TOP","top1",$C301,"top3","Open_Acute_DIV1","TOP5","TOP6","REPORTED","TOP8")</f>
        <v>0</v>
      </c>
      <c r="F301" s="53">
        <f>_xll.OneStreamExcelAddIn.XFFunctions.XFGetCell("TRUE", "CONSOL", $D$3,"TOT_Entity","Aggregated","Budget_Working",$E$3,"PERIODIC",$B301,"TOPFLOW","TOP","TOP","top1",$C301,"top3","Open_Acute_DIV1","TOP5","TOP6","REPORTED","TOP8")</f>
        <v>0</v>
      </c>
      <c r="G301" s="53">
        <f t="shared" si="789"/>
        <v>0</v>
      </c>
      <c r="H301" s="55">
        <f t="shared" si="790"/>
        <v>0</v>
      </c>
      <c r="I301" s="41"/>
      <c r="J301" s="53">
        <f>_xll.OneStreamExcelAddIn.XFFunctions.XFGetCell("TRUE", "CONSOL", $D$3,"TOT_Entity","USD","Actual",$E$3,"YTD",$B301,"TOPFLOW","TOP","TOP","top1",$C301,"TOP3","Open_Acute_DIV1","TOP5","TOP6","REPORTED","TOP8")</f>
        <v>0</v>
      </c>
      <c r="K301" s="53">
        <f>_xll.OneStreamExcelAddIn.XFFunctions.XFGetCell("TRUE", "CONSOL", $D$3,"TOT_Entity","Aggregated","Budget_Working",$E$3,"YTD",$B301,"TOPFLOW","TOP","TOP","top1",$C301,"TOP3","Open_Acute_DIV1","TOP5","TOP6","REPORTED","TOP8")</f>
        <v>0</v>
      </c>
      <c r="L301" s="53">
        <f t="shared" si="791"/>
        <v>0</v>
      </c>
      <c r="M301" s="40">
        <f t="shared" si="792"/>
        <v>0</v>
      </c>
      <c r="N301" s="41"/>
      <c r="O301" s="53">
        <f>_xll.OneStreamExcelAddIn.XFFunctions.XFGetCell("TRUE", "CONSOL", $D$3,"TOT_Entity","USD","Actual",$F$3,"YTD",$B301,"TOPFLOW","TOP","TOP","top1",$C301,"TOP3","Open_Acute_DIV1","TOP5","TOP6","REPORTED","TOP8")</f>
        <v>0</v>
      </c>
      <c r="P301" s="53">
        <f>_xll.OneStreamExcelAddIn.XFFunctions.XFGetCell("TRUE", "CONSOL", $D$3,"TOT_Entity","USD","Actual",$E$3,"YTD",$B301,"TOPFLOW","TOP","TOP","top1",$C301,"top3","Open_Acute_DIV1","TOP5","TOP6","REPORTED","VAR_BW_PY_Actual")</f>
        <v>0</v>
      </c>
      <c r="Q301" s="40">
        <f t="shared" si="793"/>
        <v>0</v>
      </c>
      <c r="R301" s="41"/>
      <c r="S301" s="53">
        <f>_xll.OneStreamExcelAddIn.XFFunctions.XFGetCell("TRUE", "CONSOL", $D$3,"TOT_Entity","USD","MIDFCST",$E$3,"MTD",$B301,"TOPFLOW","TOP","TOP","top1",$C301,"TOP3","Open_Acute_DIV1","TOP5","TOP6","REPORTED","TOP8")</f>
        <v>0</v>
      </c>
      <c r="T301" s="53">
        <f t="shared" si="788"/>
        <v>0</v>
      </c>
      <c r="U301" s="40">
        <f t="shared" si="794"/>
        <v>0</v>
      </c>
      <c r="V301" s="41"/>
      <c r="W301" s="42"/>
      <c r="X301" s="43"/>
      <c r="Y301" s="42"/>
      <c r="Z301" s="44"/>
      <c r="AB301" s="53">
        <f>_xll.OneStreamExcelAddIn.XFFunctions.XFGetCell("TRUE", "CONSOL", $D$3,"TOT_Entity","USD","Actual",[1]Setup!C4,"PERIODIC",$B301,"TOPFLOW","TOP","TOP","top1",$C301,"top3","Open_Acute_DIV1","TOP5","TOP6","REPORTED","TOP8")</f>
        <v>0</v>
      </c>
      <c r="AC301" s="53">
        <f>_xll.OneStreamExcelAddIn.XFFunctions.XFGetCell("TRUE", "CONSOL", $D$3,"TOT_Entity","Aggregated","Budget_Working",[1]Setup!C4,"PERIODIC",$B301,"TOPFLOW","TOP","TOP","top1",$C301,"top3","Open_Acute_DIV1","TOP5","TOP6","REPORTED","TOP8")</f>
        <v>0</v>
      </c>
      <c r="AD301" s="53">
        <f t="shared" si="795"/>
        <v>0</v>
      </c>
      <c r="AE301" s="40">
        <f t="shared" si="796"/>
        <v>0</v>
      </c>
      <c r="AG301" s="53">
        <f>_xll.OneStreamExcelAddIn.XFFunctions.XFGetCell("TRUE", "CONSOL", $D$3,"TOT_Entity","USD","Actual",[1]Setup!C5,"PERIODIC",$B301,"TOPFLOW","TOP","TOP","top1",$C301,"top3","Open_Acute_DIV1","TOP5","TOP6","REPORTED","TOP8")</f>
        <v>0</v>
      </c>
      <c r="AH301" s="53">
        <f>_xll.OneStreamExcelAddIn.XFFunctions.XFGetCell("TRUE", "CONSOL", $D$3,"TOT_Entity","Aggregated","Budget_Working",[1]Setup!C5,"PERIODIC",$B301,"TOPFLOW","TOP","TOP","top1",$C301,"top3","Open_Acute_DIV1","TOP5","TOP6","REPORTED","TOP8")</f>
        <v>0</v>
      </c>
      <c r="AI301" s="53">
        <f t="shared" si="797"/>
        <v>0</v>
      </c>
      <c r="AJ301" s="40">
        <f t="shared" si="798"/>
        <v>0</v>
      </c>
      <c r="AL301" s="53">
        <f>_xll.OneStreamExcelAddIn.XFFunctions.XFGetCell("TRUE", "CONSOL", $D$3,"TOT_Entity","USD","Actual",[1]Setup!C6,"PERIODIC",$B301,"TOPFLOW","TOP","TOP","top1",$C301,"top3","Open_Acute_DIV1","TOP5","TOP6","REPORTED","TOP8")</f>
        <v>0</v>
      </c>
      <c r="AM301" s="53">
        <f>_xll.OneStreamExcelAddIn.XFFunctions.XFGetCell("TRUE", "CONSOL", $D$3,"TOT_Entity","Aggregated","Budget_Working",[1]Setup!C6,"PERIODIC",$B301,"TOPFLOW","TOP","TOP","top1",$C301,"top3","Open_Acute_DIV1","TOP5","TOP6","REPORTED","TOP8")</f>
        <v>0</v>
      </c>
      <c r="AN301" s="53">
        <f t="shared" si="799"/>
        <v>0</v>
      </c>
      <c r="AO301" s="40">
        <f t="shared" si="800"/>
        <v>0</v>
      </c>
      <c r="AQ301" s="53">
        <f>_xll.OneStreamExcelAddIn.XFFunctions.XFGetCell("TRUE", "CONSOL", $D$3,"TOT_Entity","USD","Actual",[1]Setup!C7,"PERIODIC",$B301,"TOPFLOW","TOP","TOP","top1",$C301,"top3","Open_Acute_DIV1","TOP5","TOP6","REPORTED","TOP8")</f>
        <v>0</v>
      </c>
      <c r="AR301" s="53">
        <f>_xll.OneStreamExcelAddIn.XFFunctions.XFGetCell("TRUE", "CONSOL", $D$3,"TOT_Entity","Aggregated","Budget_Working",[1]Setup!C7,"PERIODIC",$B301,"TOPFLOW","TOP","TOP","top1",$C301,"top3","Open_Acute_DIV1","TOP5","TOP6","REPORTED","TOP8")</f>
        <v>0</v>
      </c>
      <c r="AS301" s="53">
        <f t="shared" si="801"/>
        <v>0</v>
      </c>
      <c r="AT301" s="40">
        <f t="shared" si="802"/>
        <v>0</v>
      </c>
      <c r="AV301" s="53">
        <f>_xll.OneStreamExcelAddIn.XFFunctions.XFGetCell("TRUE", "CONSOL", $D$3,"TOT_Entity","USD","Actual",[1]Setup!C8,"PERIODIC",$B301,"TOPFLOW","TOP","TOP","top1",$C301,"top3","Open_Acute_DIV1","TOP5","TOP6","REPORTED","TOP8")</f>
        <v>0</v>
      </c>
      <c r="AW301" s="53">
        <f>_xll.OneStreamExcelAddIn.XFFunctions.XFGetCell("TRUE", "CONSOL", $D$3,"TOT_Entity","Aggregated","Budget_Working",[1]Setup!C8,"PERIODIC",$B301,"TOPFLOW","TOP","TOP","top1",$C301,"top3","Open_Acute_DIV1","TOP5","TOP6","REPORTED","TOP8")</f>
        <v>0</v>
      </c>
      <c r="AX301" s="53">
        <f t="shared" si="803"/>
        <v>0</v>
      </c>
      <c r="AY301" s="40">
        <f t="shared" si="804"/>
        <v>0</v>
      </c>
      <c r="BA301" s="53">
        <f>_xll.OneStreamExcelAddIn.XFFunctions.XFGetCell("TRUE", "CONSOL", $D$3,"TOT_Entity","USD","Actual",[1]Setup!C9,"PERIODIC",$B301,"TOPFLOW","TOP","TOP","top1",$C301,"top3","Open_Acute_DIV1","TOP5","TOP6","REPORTED","TOP8")</f>
        <v>0</v>
      </c>
      <c r="BB301" s="53">
        <f>_xll.OneStreamExcelAddIn.XFFunctions.XFGetCell("TRUE", "CONSOL", $D$3,"TOT_Entity","Aggregated","Budget_Working",[1]Setup!C9,"PERIODIC",$B301,"TOPFLOW","TOP","TOP","top1",$C301,"top3","Open_Acute_DIV1","TOP5","TOP6","REPORTED","TOP8")</f>
        <v>0</v>
      </c>
      <c r="BC301" s="53">
        <f t="shared" si="805"/>
        <v>0</v>
      </c>
      <c r="BD301" s="40">
        <f t="shared" si="806"/>
        <v>0</v>
      </c>
      <c r="BF301" s="53">
        <f>_xll.OneStreamExcelAddIn.XFFunctions.XFGetCell("TRUE", "CONSOL", $D$3,"TOT_Entity","USD","Actual",[1]Setup!C10,"PERIODIC",$B301,"TOPFLOW","TOP","TOP","top1",$C301,"top3","Open_Acute_DIV1","TOP5","TOP6","REPORTED","TOP8")</f>
        <v>0</v>
      </c>
      <c r="BG301" s="53">
        <f>_xll.OneStreamExcelAddIn.XFFunctions.XFGetCell("TRUE", "CONSOL", $D$3,"TOT_Entity","Aggregated","Budget_Working",[1]Setup!C10,"PERIODIC",$B301,"TOPFLOW","TOP","TOP","top1",$C301,"top3","Open_Acute_DIV1","TOP5","TOP6","REPORTED","TOP8")</f>
        <v>0</v>
      </c>
      <c r="BH301" s="53">
        <f t="shared" si="807"/>
        <v>0</v>
      </c>
      <c r="BI301" s="40">
        <f t="shared" si="808"/>
        <v>0</v>
      </c>
      <c r="BK301" s="53">
        <f>_xll.OneStreamExcelAddIn.XFFunctions.XFGetCell("TRUE", "CONSOL", $D$3,"TOT_Entity","USD","Actual",[1]Setup!C11,"PERIODIC",$B301,"TOPFLOW","TOP","TOP","top1",$C301,"top3","Open_Acute_DIV1","TOP5","TOP6","REPORTED","TOP8")</f>
        <v>0</v>
      </c>
      <c r="BL301" s="53">
        <f>_xll.OneStreamExcelAddIn.XFFunctions.XFGetCell("TRUE", "CONSOL", $D$3,"TOT_Entity","Aggregated","Budget_Working",[1]Setup!C11,"PERIODIC",$B301,"TOPFLOW","TOP","TOP","top1",$C301,"top3","Open_Acute_DIV1","TOP5","TOP6","REPORTED","TOP8")</f>
        <v>0</v>
      </c>
      <c r="BM301" s="53">
        <f t="shared" si="809"/>
        <v>0</v>
      </c>
      <c r="BN301" s="40">
        <f t="shared" si="810"/>
        <v>0</v>
      </c>
      <c r="BP301" s="53">
        <f>_xll.OneStreamExcelAddIn.XFFunctions.XFGetCell("TRUE", "CONSOL", $D$3,"TOT_Entity","USD","Actual",[1]Setup!C12,"PERIODIC",$B301,"TOPFLOW","TOP","TOP","top1",$C301,"top3","Open_Acute_DIV1","TOP5","TOP6","REPORTED","TOP8")</f>
        <v>0</v>
      </c>
      <c r="BQ301" s="53">
        <f>_xll.OneStreamExcelAddIn.XFFunctions.XFGetCell("TRUE", "CONSOL", $D$3,"TOT_Entity","Aggregated","Budget_Working",[1]Setup!C12,"PERIODIC",$B301,"TOPFLOW","TOP","TOP","top1",$C301,"top3","Open_Acute_DIV1","TOP5","TOP6","REPORTED","TOP8")</f>
        <v>0</v>
      </c>
      <c r="BR301" s="53">
        <f t="shared" si="811"/>
        <v>0</v>
      </c>
      <c r="BS301" s="40">
        <f t="shared" si="812"/>
        <v>0</v>
      </c>
      <c r="BU301" s="53">
        <f>_xll.OneStreamExcelAddIn.XFFunctions.XFGetCell("TRUE", "CONSOL", $D$3,"TOT_Entity","USD","Actual",[1]Setup!C13,"PERIODIC",$B301,"TOPFLOW","TOP","TOP","top1",$C301,"top3","Open_Acute_DIV1","TOP5","TOP6","REPORTED","TOP8")</f>
        <v>0</v>
      </c>
      <c r="BV301" s="53">
        <f>_xll.OneStreamExcelAddIn.XFFunctions.XFGetCell("TRUE", "CONSOL", $D$3,"TOT_Entity","Aggregated","Budget_Working",[1]Setup!C13,"PERIODIC",$B301,"TOPFLOW","TOP","TOP","top1",$C301,"top3","Open_Acute_DIV1","TOP5","TOP6","REPORTED","TOP8")</f>
        <v>0</v>
      </c>
      <c r="BW301" s="53">
        <f t="shared" si="813"/>
        <v>0</v>
      </c>
      <c r="BX301" s="40">
        <f t="shared" si="814"/>
        <v>0</v>
      </c>
      <c r="BZ301" s="53">
        <f>_xll.OneStreamExcelAddIn.XFFunctions.XFGetCell("TRUE", "CONSOL", $D$3,"TOT_Entity","USD","Actual",[1]Setup!C14,"PERIODIC",$B301,"TOPFLOW","TOP","TOP","top1",$C301,"top3","Open_Acute_DIV1","TOP5","TOP6","REPORTED","TOP8")</f>
        <v>0</v>
      </c>
      <c r="CA301" s="53">
        <f>_xll.OneStreamExcelAddIn.XFFunctions.XFGetCell("TRUE", "CONSOL", $D$3,"TOT_Entity","Aggregated","Budget_Working",[1]Setup!C14,"PERIODIC",$B301,"TOPFLOW","TOP","TOP","top1",$C301,"top3","Open_Acute_DIV1","TOP5","TOP6","REPORTED","TOP8")</f>
        <v>0</v>
      </c>
      <c r="CB301" s="53">
        <f t="shared" si="815"/>
        <v>0</v>
      </c>
      <c r="CC301" s="40">
        <f t="shared" si="816"/>
        <v>0</v>
      </c>
      <c r="CE301" s="53">
        <f>_xll.OneStreamExcelAddIn.XFFunctions.XFGetCell("TRUE", "CONSOL", $D$3,"TOT_Entity","USD","Actual",[1]Setup!C15,"PERIODIC",$B301,"TOPFLOW","TOP","TOP","top1",$C301,"top3","Open_Acute_DIV1","TOP5","TOP6","REPORTED","TOP8")</f>
        <v>0</v>
      </c>
      <c r="CF301" s="53">
        <f>_xll.OneStreamExcelAddIn.XFFunctions.XFGetCell("TRUE", "CONSOL", $D$3,"TOT_Entity","Aggregated","Budget_Working",[1]Setup!C15,"PERIODIC",$B301,"TOPFLOW","TOP","TOP","top1",$C301,"top3","Open_Acute_DIV1","TOP5","TOP6","REPORTED","TOP8")</f>
        <v>0</v>
      </c>
      <c r="CG301" s="53">
        <f t="shared" si="817"/>
        <v>0</v>
      </c>
      <c r="CH301" s="40">
        <f t="shared" si="818"/>
        <v>0</v>
      </c>
      <c r="CI301" s="212"/>
      <c r="CJ301" s="53">
        <f>_xll.OneStreamExcelAddIn.XFFunctions.XFGetCell("TRUE", "CONSOL", $D$3,"TOT_Entity","USD","Actual",[1]Setup!C4,"PERIODIC",$B301,"TOPFLOW","TOP","TOP","top1",$C301,"top3","Open_Acute_DIV1","TOP5","TOP6","REPORTED","TOP8")</f>
        <v>0</v>
      </c>
      <c r="CK301" s="53">
        <f>_xll.OneStreamExcelAddIn.XFFunctions.XFGetCell("TRUE", "CONSOL", $D$3,"TOT_Entity","USD","Actual",[1]Setup!C5,"PERIODIC",$B301,"TOPFLOW","TOP","TOP","top1",$C301,"top3","Open_Acute_DIV1","TOP5","TOP6","REPORTED","TOP8")</f>
        <v>0</v>
      </c>
      <c r="CL301" s="53">
        <f>_xll.OneStreamExcelAddIn.XFFunctions.XFGetCell("TRUE", "CONSOL", $D$3,"TOT_Entity","USD","Actual",[1]Setup!C6,"PERIODIC",$B301,"TOPFLOW","TOP","TOP","top1",$C301,"top3","Open_Acute_DIV1","TOP5","TOP6","REPORTED","TOP8")</f>
        <v>0</v>
      </c>
      <c r="CM301" s="53">
        <f>_xll.OneStreamExcelAddIn.XFFunctions.XFGetCell("TRUE", "CONSOL", $D$3,"TOT_Entity","USD","Actual",[1]Setup!C7,"PERIODIC",$B301,"TOPFLOW","TOP","TOP","top1",$C301,"top3","Open_Acute_DIV1","TOP5","TOP6","REPORTED","TOP8")</f>
        <v>0</v>
      </c>
      <c r="CN301" s="53">
        <f>_xll.OneStreamExcelAddIn.XFFunctions.XFGetCell("TRUE", "CONSOL", $D$3,"TOT_Entity","USD","Actual",[1]Setup!C8,"PERIODIC",$B301,"TOPFLOW","TOP","TOP","top1",$C301,"top3","Open_Acute_DIV1","TOP5","TOP6","REPORTED","TOP8")</f>
        <v>0</v>
      </c>
      <c r="CO301" s="53">
        <f>_xll.OneStreamExcelAddIn.XFFunctions.XFGetCell("TRUE", "CONSOL", $D$3,"TOT_Entity","USD","Actual",[1]Setup!C9,"PERIODIC",$B301,"TOPFLOW","TOP","TOP","top1",$C301,"top3","Open_Acute_DIV1","TOP5","TOP6","REPORTED","TOP8")</f>
        <v>0</v>
      </c>
      <c r="CP301" s="53">
        <f>_xll.OneStreamExcelAddIn.XFFunctions.XFGetCell("TRUE", "CONSOL", $D$3,"TOT_Entity","USD","Actual",[1]Setup!C10,"PERIODIC",$B301,"TOPFLOW","TOP","TOP","top1",$C301,"top3","Open_Acute_DIV1","TOP5","TOP6","REPORTED","TOP8")</f>
        <v>0</v>
      </c>
      <c r="CQ301" s="53">
        <f>_xll.OneStreamExcelAddIn.XFFunctions.XFGetCell("TRUE", "CONSOL", $D$3,"TOT_Entity","USD","Actual",[1]Setup!C11,"PERIODIC",$B301,"TOPFLOW","TOP","TOP","top1",$C301,"top3","Open_Acute_DIV1","TOP5","TOP6","REPORTED","TOP8")</f>
        <v>0</v>
      </c>
      <c r="CR301" s="53">
        <f>_xll.OneStreamExcelAddIn.XFFunctions.XFGetCell("TRUE", "CONSOL", $D$3,"TOT_Entity","USD","Actual",[1]Setup!C12,"PERIODIC",$B301,"TOPFLOW","TOP","TOP","top1",$C301,"top3","Open_Acute_DIV1","TOP5","TOP6","REPORTED","TOP8")</f>
        <v>0</v>
      </c>
      <c r="CS301" s="53">
        <f>_xll.OneStreamExcelAddIn.XFFunctions.XFGetCell("TRUE", "CONSOL", $D$3,"TOT_Entity","USD","Actual",[1]Setup!C13,"PERIODIC",$B301,"TOPFLOW","TOP","TOP","top1",$C301,"top3","Open_Acute_DIV1","TOP5","TOP6","REPORTED","TOP8")</f>
        <v>0</v>
      </c>
      <c r="CT301" s="53">
        <f>_xll.OneStreamExcelAddIn.XFFunctions.XFGetCell("TRUE", "CONSOL", $D$3,"TOT_Entity","USD","Actual",[1]Setup!C14,"PERIODIC",$B301,"TOPFLOW","TOP","TOP","top1",$C301,"top3","Open_Acute_DIV1","TOP5","TOP6","REPORTED","TOP8")</f>
        <v>0</v>
      </c>
      <c r="CU301" s="53">
        <f>_xll.OneStreamExcelAddIn.XFFunctions.XFGetCell("TRUE", "CONSOL", $D$3,"TOT_Entity","USD","Actual",[1]Setup!C15,"PERIODIC",$B301,"TOPFLOW","TOP","TOP","top1",$C301,"top3","Open_Acute_DIV1","TOP5","TOP6","REPORTED","TOP8")</f>
        <v>0</v>
      </c>
      <c r="CV301" s="212"/>
      <c r="CW301" s="53">
        <f>_xll.OneStreamExcelAddIn.XFFunctions.XFGetCell("TRUE", "CONSOL", $D$3,"TOT_Entity","USD","Actual",[1]Setup!C17,"PERIODIC",$B301,"TOPFLOW","TOP","TOP","top1",$C301,"top3","Open_Acute_DIV1","TOP5","TOP6","REPORTED","TOP8")</f>
        <v>0</v>
      </c>
      <c r="CX301" s="53">
        <f>_xll.OneStreamExcelAddIn.XFFunctions.XFGetCell("TRUE", "CONSOL", $D$3,"TOT_Entity","USD","Actual",[1]Setup!C18,"PERIODIC",$B301,"TOPFLOW","TOP","TOP","top1",$C301,"top3","Open_Acute_DIV1","TOP5","TOP6","REPORTED","TOP8")</f>
        <v>0</v>
      </c>
      <c r="CY301" s="53">
        <f>_xll.OneStreamExcelAddIn.XFFunctions.XFGetCell("TRUE", "CONSOL", $D$3,"TOT_Entity","USD","Actual",[1]Setup!C19,"PERIODIC",$B301,"TOPFLOW","TOP","TOP","top1",$C301,"top3","Open_Acute_DIV1","TOP5","TOP6","REPORTED","TOP8")</f>
        <v>0</v>
      </c>
      <c r="CZ301" s="53">
        <f>_xll.OneStreamExcelAddIn.XFFunctions.XFGetCell("TRUE", "CONSOL", $D$3,"TOT_Entity","USD","Actual",[1]Setup!C20,"PERIODIC",$B301,"TOPFLOW","TOP","TOP","top1",$C301,"top3","Open_Acute_DIV1","TOP5","TOP6","REPORTED","TOP8")</f>
        <v>0</v>
      </c>
      <c r="DA301" s="53">
        <f>_xll.OneStreamExcelAddIn.XFFunctions.XFGetCell("TRUE", "CONSOL", $D$3,"TOT_Entity","USD","Actual",[1]Setup!C21,"PERIODIC",$B301,"TOPFLOW","TOP","TOP","top1",$C301,"top3","Open_Acute_DIV1","TOP5","TOP6","REPORTED","TOP8")</f>
        <v>340.94</v>
      </c>
      <c r="DB301" s="53">
        <f>_xll.OneStreamExcelAddIn.XFFunctions.XFGetCell("TRUE", "CONSOL", $D$3,"TOT_Entity","USD","Actual",[1]Setup!C22,"PERIODIC",$B301,"TOPFLOW","TOP","TOP","top1",$C301,"top3","Open_Acute_DIV1","TOP5","TOP6","REPORTED","TOP8")</f>
        <v>-340.94</v>
      </c>
      <c r="DC301" s="53">
        <f>_xll.OneStreamExcelAddIn.XFFunctions.XFGetCell("TRUE", "CONSOL", $D$3,"TOT_Entity","USD","Actual",[1]Setup!C23,"PERIODIC",$B301,"TOPFLOW","TOP","TOP","top1",$C301,"top3","Open_Acute_DIV1","TOP5","TOP6","REPORTED","TOP8")</f>
        <v>0</v>
      </c>
      <c r="DD301" s="53">
        <f>_xll.OneStreamExcelAddIn.XFFunctions.XFGetCell("TRUE", "CONSOL", $D$3,"TOT_Entity","USD","Actual",[1]Setup!C24,"PERIODIC",$B301,"TOPFLOW","TOP","TOP","top1",$C301,"top3","Open_Acute_DIV1","TOP5","TOP6","REPORTED","TOP8")</f>
        <v>0</v>
      </c>
      <c r="DE301" s="53">
        <f>_xll.OneStreamExcelAddIn.XFFunctions.XFGetCell("TRUE", "CONSOL", $D$3,"TOT_Entity","USD","Actual",[1]Setup!C25,"PERIODIC",$B301,"TOPFLOW","TOP","TOP","top1",$C301,"top3","Open_Acute_DIV1","TOP5","TOP6","REPORTED","TOP8")</f>
        <v>0</v>
      </c>
      <c r="DF301" s="53">
        <f>_xll.OneStreamExcelAddIn.XFFunctions.XFGetCell("TRUE", "CONSOL", $D$3,"TOT_Entity","USD","Actual",[1]Setup!C26,"PERIODIC",$B301,"TOPFLOW","TOP","TOP","top1",$C301,"top3","Open_Acute_DIV1","TOP5","TOP6","REPORTED","TOP8")</f>
        <v>0</v>
      </c>
      <c r="DG301" s="53">
        <f>_xll.OneStreamExcelAddIn.XFFunctions.XFGetCell("TRUE", "CONSOL", $D$3,"TOT_Entity","USD","Actual",[1]Setup!C27,"PERIODIC",$B301,"TOPFLOW","TOP","TOP","top1",$C301,"top3","Open_Acute_DIV1","TOP5","TOP6","REPORTED","TOP8")</f>
        <v>0</v>
      </c>
      <c r="DH301" s="53">
        <f>_xll.OneStreamExcelAddIn.XFFunctions.XFGetCell("TRUE", "CONSOL", $D$3,"TOT_Entity","USD","Actual",[1]Setup!C28,"PERIODIC",$B301,"TOPFLOW","TOP","TOP","top1",$C301,"top3","Open_Acute_DIV1","TOP5","TOP6","REPORTED","TOP8")</f>
        <v>0</v>
      </c>
      <c r="DI301" s="178"/>
      <c r="DJ301" s="53">
        <f>_xll.OneStreamExcelAddIn.XFFunctions.XFGetCell("TRUE", "CONSOL", $D$3,"TOT_Entity","Aggregated","Budget_Working",[1]Setup!C4,"PERIODIC",$B301,"TOPFLOW","TOP","TOP","top1",$C301,"top3","Open_Acute_DIV1","TOP5","TOP6","REPORTED","TOP8")</f>
        <v>0</v>
      </c>
      <c r="DK301" s="53">
        <f>_xll.OneStreamExcelAddIn.XFFunctions.XFGetCell("TRUE", "CONSOL", $D$3,"TOT_Entity","Aggregated","Budget_Working",[1]Setup!C5,"PERIODIC",$B301,"TOPFLOW","TOP","TOP","top1",$C301,"top3","Open_Acute_DIV1","TOP5","TOP6","REPORTED","TOP8")</f>
        <v>0</v>
      </c>
      <c r="DL301" s="53">
        <f>_xll.OneStreamExcelAddIn.XFFunctions.XFGetCell("TRUE", "CONSOL", $D$3,"TOT_Entity","Aggregated","Budget_Working",[1]Setup!C6,"PERIODIC",$B301,"TOPFLOW","TOP","TOP","top1",$C301,"top3","Open_Acute_DIV1","TOP5","TOP6","REPORTED","TOP8")</f>
        <v>0</v>
      </c>
      <c r="DM301" s="53">
        <f>_xll.OneStreamExcelAddIn.XFFunctions.XFGetCell("TRUE", "CONSOL", $D$3,"TOT_Entity","Aggregated","Budget_Working",[1]Setup!C7,"PERIODIC",$B301,"TOPFLOW","TOP","TOP","top1",$C301,"top3","Open_Acute_DIV1","TOP5","TOP6","REPORTED","TOP8")</f>
        <v>0</v>
      </c>
      <c r="DN301" s="53">
        <f>_xll.OneStreamExcelAddIn.XFFunctions.XFGetCell("TRUE", "CONSOL", $D$3,"TOT_Entity","Aggregated","Budget_Working",[1]Setup!C8,"PERIODIC",$B301,"TOPFLOW","TOP","TOP","top1",$C301,"top3","Open_Acute_DIV1","TOP5","TOP6","REPORTED","TOP8")</f>
        <v>0</v>
      </c>
      <c r="DO301" s="53">
        <f>_xll.OneStreamExcelAddIn.XFFunctions.XFGetCell("TRUE", "CONSOL", $D$3,"TOT_Entity","Aggregated","Budget_Working",[1]Setup!C9,"PERIODIC",$B301,"TOPFLOW","TOP","TOP","top1",$C301,"top3","Open_Acute_DIV1","TOP5","TOP6","REPORTED","TOP8")</f>
        <v>0</v>
      </c>
      <c r="DP301" s="53">
        <f>_xll.OneStreamExcelAddIn.XFFunctions.XFGetCell("TRUE", "CONSOL", $D$3,"TOT_Entity","Aggregated","Budget_Working",[1]Setup!C10,"PERIODIC",$B301,"TOPFLOW","TOP","TOP","top1",$C301,"top3","Open_Acute_DIV1","TOP5","TOP6","REPORTED","TOP8")</f>
        <v>0</v>
      </c>
      <c r="DQ301" s="53">
        <f>_xll.OneStreamExcelAddIn.XFFunctions.XFGetCell("TRUE", "CONSOL", $D$3,"TOT_Entity","Aggregated","Budget_Working",[1]Setup!C11,"PERIODIC",$B301,"TOPFLOW","TOP","TOP","top1",$C301,"top3","Open_Acute_DIV1","TOP5","TOP6","REPORTED","TOP8")</f>
        <v>0</v>
      </c>
      <c r="DR301" s="53">
        <f>_xll.OneStreamExcelAddIn.XFFunctions.XFGetCell("TRUE", "CONSOL", $D$3,"TOT_Entity","Aggregated","Budget_Working",[1]Setup!C12,"PERIODIC",$B301,"TOPFLOW","TOP","TOP","top1",$C301,"top3","Open_Acute_DIV1","TOP5","TOP6","REPORTED","TOP8")</f>
        <v>0</v>
      </c>
      <c r="DS301" s="53">
        <f>_xll.OneStreamExcelAddIn.XFFunctions.XFGetCell("TRUE", "CONSOL", $D$3,"TOT_Entity","Aggregated","Budget_Working",[1]Setup!C13,"PERIODIC",$B301,"TOPFLOW","TOP","TOP","top1",$C301,"top3","Open_Acute_DIV1","TOP5","TOP6","REPORTED","TOP8")</f>
        <v>0</v>
      </c>
      <c r="DT301" s="53">
        <f>_xll.OneStreamExcelAddIn.XFFunctions.XFGetCell("TRUE", "CONSOL", $D$3,"TOT_Entity","Aggregated","Budget_Working",[1]Setup!C14,"PERIODIC",$B301,"TOPFLOW","TOP","TOP","top1",$C301,"top3","Open_Acute_DIV1","TOP5","TOP6","REPORTED","TOP8")</f>
        <v>0</v>
      </c>
      <c r="DU301" s="53">
        <f>_xll.OneStreamExcelAddIn.XFFunctions.XFGetCell("TRUE", "CONSOL", $D$3,"TOT_Entity","Aggregated","Budget_Working",[1]Setup!C15,"PERIODIC",$B301,"TOPFLOW","TOP","TOP","top1",$C301,"top3","Open_Acute_DIV1","TOP5","TOP6","REPORTED","TOP8")</f>
        <v>0</v>
      </c>
      <c r="DV301" s="178"/>
      <c r="DW301" s="53">
        <f>_xll.OneStreamExcelAddIn.XFFunctions.XFGetCell("TRUE", "CONSOL", $D$3,"TOT_Entity","USD","Budget_Final",[1]Setup!C17,"PERIODIC",$B301,"TOPFLOW","TOP","TOP","top1",$C301,"top3","Open_Acute_DIV1","TOP5","TOP6","REPORTED","TOP8")</f>
        <v>0</v>
      </c>
      <c r="DX301" s="53">
        <f>_xll.OneStreamExcelAddIn.XFFunctions.XFGetCell("TRUE", "CONSOL", $D$3,"TOT_Entity","USD","Budget_Final",[1]Setup!C18,"PERIODIC",$B301,"TOPFLOW","TOP","TOP","top1",$C301,"top3","Open_Acute_DIV1","TOP5","TOP6","REPORTED","TOP8")</f>
        <v>0</v>
      </c>
      <c r="DY301" s="53">
        <f>_xll.OneStreamExcelAddIn.XFFunctions.XFGetCell("TRUE", "CONSOL", $D$3,"TOT_Entity","USD","Budget_Final",[1]Setup!C19,"PERIODIC",$B301,"TOPFLOW","TOP","TOP","top1",$C301,"top3","Open_Acute_DIV1","TOP5","TOP6","REPORTED","TOP8")</f>
        <v>0</v>
      </c>
      <c r="DZ301" s="53">
        <f>_xll.OneStreamExcelAddIn.XFFunctions.XFGetCell("TRUE", "CONSOL", $D$3,"TOT_Entity","USD","Budget_Final",[1]Setup!C20,"PERIODIC",$B301,"TOPFLOW","TOP","TOP","top1",$C301,"top3","Open_Acute_DIV1","TOP5","TOP6","REPORTED","TOP8")</f>
        <v>0</v>
      </c>
      <c r="EA301" s="53">
        <f>_xll.OneStreamExcelAddIn.XFFunctions.XFGetCell("TRUE", "CONSOL", $D$3,"TOT_Entity","USD","Budget_Final",[1]Setup!C21,"PERIODIC",$B301,"TOPFLOW","TOP","TOP","top1",$C301,"top3","Open_Acute_DIV1","TOP5","TOP6","REPORTED","TOP8")</f>
        <v>0</v>
      </c>
      <c r="EB301" s="53">
        <f>_xll.OneStreamExcelAddIn.XFFunctions.XFGetCell("TRUE", "CONSOL", $D$3,"TOT_Entity","USD","Budget_Final",[1]Setup!C22,"PERIODIC",$B301,"TOPFLOW","TOP","TOP","top1",$C301,"top3","Open_Acute_DIV1","TOP5","TOP6","REPORTED","TOP8")</f>
        <v>0</v>
      </c>
      <c r="EC301" s="53">
        <f>_xll.OneStreamExcelAddIn.XFFunctions.XFGetCell("TRUE", "CONSOL", $D$3,"TOT_Entity","USD","Budget_Final",[1]Setup!C23,"PERIODIC",$B301,"TOPFLOW","TOP","TOP","top1",$C301,"top3","Open_Acute_DIV1","TOP5","TOP6","REPORTED","TOP8")</f>
        <v>0</v>
      </c>
      <c r="ED301" s="53">
        <f>_xll.OneStreamExcelAddIn.XFFunctions.XFGetCell("TRUE", "CONSOL", $D$3,"TOT_Entity","USD","Budget_Final",[1]Setup!C24,"PERIODIC",$B301,"TOPFLOW","TOP","TOP","top1",$C301,"top3","Open_Acute_DIV1","TOP5","TOP6","REPORTED","TOP8")</f>
        <v>0</v>
      </c>
      <c r="EE301" s="53">
        <f>_xll.OneStreamExcelAddIn.XFFunctions.XFGetCell("TRUE", "CONSOL", $D$3,"TOT_Entity","USD","Budget_Final",[1]Setup!C25,"PERIODIC",$B301,"TOPFLOW","TOP","TOP","top1",$C301,"top3","Open_Acute_DIV1","TOP5","TOP6","REPORTED","TOP8")</f>
        <v>0</v>
      </c>
      <c r="EF301" s="53">
        <f>_xll.OneStreamExcelAddIn.XFFunctions.XFGetCell("TRUE", "CONSOL", $D$3,"TOT_Entity","USD","Budget_Final",[1]Setup!C26,"PERIODIC",$B301,"TOPFLOW","TOP","TOP","top1",$C301,"top3","Open_Acute_DIV1","TOP5","TOP6","REPORTED","TOP8")</f>
        <v>0</v>
      </c>
      <c r="EG301" s="53">
        <f>_xll.OneStreamExcelAddIn.XFFunctions.XFGetCell("TRUE", "CONSOL", $D$3,"TOT_Entity","USD","Budget_Final",[1]Setup!C27,"PERIODIC",$B301,"TOPFLOW","TOP","TOP","top1",$C301,"top3","Open_Acute_DIV1","TOP5","TOP6","REPORTED","TOP8")</f>
        <v>0</v>
      </c>
      <c r="EH301" s="53">
        <f>_xll.OneStreamExcelAddIn.XFFunctions.XFGetCell("TRUE", "CONSOL", $D$3,"TOT_Entity","USD","Budget_Final",[1]Setup!C28,"PERIODIC",$B301,"TOPFLOW","TOP","TOP","top1",$C301,"top3","Open_Acute_DIV1","TOP5","TOP6","REPORTED","TOP8")</f>
        <v>0</v>
      </c>
    </row>
    <row r="302" spans="2:138" x14ac:dyDescent="0.25">
      <c r="B302" s="51">
        <v>60227</v>
      </c>
      <c r="D302" t="str" cm="1">
        <f t="array" ref="D302">_xll.OneStreamExcelAddIn.XFFunctions.XFGetMemberInfo("Description","Account",B302)</f>
        <v>Salary Expense - Unit Comp</v>
      </c>
      <c r="E302" s="53">
        <f>_xll.OneStreamExcelAddIn.XFFunctions.XFGetCell("TRUE", "CONSOL", $D$3,"TOT_Entity","USD","Actual",$E$3,"PERIODIC",$B302,"TOPFLOW","TOP","TOP","top1",$C302,"top3","Open_Acute_DIV1","TOP5","TOP6","REPORTED","TOP8")</f>
        <v>0</v>
      </c>
      <c r="F302" s="53">
        <f>_xll.OneStreamExcelAddIn.XFFunctions.XFGetCell("TRUE", "CONSOL", $D$3,"TOT_Entity","Aggregated","Budget_Working",$E$3,"PERIODIC",$B302,"TOPFLOW","TOP","TOP","top1",$C302,"top3","Open_Acute_DIV1","TOP5","TOP6","REPORTED","TOP8")</f>
        <v>0</v>
      </c>
      <c r="G302" s="53">
        <f t="shared" si="789"/>
        <v>0</v>
      </c>
      <c r="H302" s="55">
        <f t="shared" si="790"/>
        <v>0</v>
      </c>
      <c r="I302" s="41"/>
      <c r="J302" s="53">
        <f>_xll.OneStreamExcelAddIn.XFFunctions.XFGetCell("TRUE", "CONSOL", $D$3,"TOT_Entity","USD","Actual",$E$3,"YTD",$B302,"TOPFLOW","TOP","TOP","top1",$C302,"TOP3","Open_Acute_DIV1","TOP5","TOP6","REPORTED","TOP8")</f>
        <v>0</v>
      </c>
      <c r="K302" s="53">
        <f>_xll.OneStreamExcelAddIn.XFFunctions.XFGetCell("TRUE", "CONSOL", $D$3,"TOT_Entity","Aggregated","Budget_Working",$E$3,"YTD",$B302,"TOPFLOW","TOP","TOP","top1",$C302,"TOP3","Open_Acute_DIV1","TOP5","TOP6","REPORTED","TOP8")</f>
        <v>0</v>
      </c>
      <c r="L302" s="53">
        <f t="shared" si="791"/>
        <v>0</v>
      </c>
      <c r="M302" s="40">
        <f t="shared" si="792"/>
        <v>0</v>
      </c>
      <c r="N302" s="41"/>
      <c r="O302" s="53">
        <f>_xll.OneStreamExcelAddIn.XFFunctions.XFGetCell("TRUE", "CONSOL", $D$3,"TOT_Entity","USD","Actual",$F$3,"YTD",$B302,"TOPFLOW","TOP","TOP","top1",$C302,"TOP3","Open_Acute_DIV1","TOP5","TOP6","REPORTED","TOP8")</f>
        <v>0</v>
      </c>
      <c r="P302" s="53">
        <f>_xll.OneStreamExcelAddIn.XFFunctions.XFGetCell("TRUE", "CONSOL", $D$3,"TOT_Entity","USD","Actual",$E$3,"YTD",$B302,"TOPFLOW","TOP","TOP","top1",$C302,"top3","Open_Acute_DIV1","TOP5","TOP6","REPORTED","VAR_BW_PY_Actual")</f>
        <v>0</v>
      </c>
      <c r="Q302" s="40">
        <f t="shared" si="793"/>
        <v>0</v>
      </c>
      <c r="R302" s="41"/>
      <c r="S302" s="53">
        <f>_xll.OneStreamExcelAddIn.XFFunctions.XFGetCell("TRUE", "CONSOL", $D$3,"TOT_Entity","USD","MIDFCST",$E$3,"MTD",$B302,"TOPFLOW","TOP","TOP","top1",$C302,"TOP3","Open_Acute_DIV1","TOP5","TOP6","REPORTED","TOP8")</f>
        <v>0</v>
      </c>
      <c r="T302" s="53">
        <f t="shared" si="788"/>
        <v>0</v>
      </c>
      <c r="U302" s="40">
        <f t="shared" si="794"/>
        <v>0</v>
      </c>
      <c r="V302" s="41"/>
      <c r="W302" s="42"/>
      <c r="X302" s="43"/>
      <c r="Y302" s="42"/>
      <c r="Z302" s="44"/>
      <c r="AB302" s="53">
        <f>_xll.OneStreamExcelAddIn.XFFunctions.XFGetCell("TRUE", "CONSOL", $D$3,"TOT_Entity","USD","Actual",[1]Setup!C4,"PERIODIC",$B302,"TOPFLOW","TOP","TOP","top1",$C302,"top3","Open_Acute_DIV1","TOP5","TOP6","REPORTED","TOP8")</f>
        <v>0</v>
      </c>
      <c r="AC302" s="53">
        <f>_xll.OneStreamExcelAddIn.XFFunctions.XFGetCell("TRUE", "CONSOL", $D$3,"TOT_Entity","Aggregated","Budget_Working",[1]Setup!C4,"PERIODIC",$B302,"TOPFLOW","TOP","TOP","top1",$C302,"top3","Open_Acute_DIV1","TOP5","TOP6","REPORTED","TOP8")</f>
        <v>0</v>
      </c>
      <c r="AD302" s="53">
        <f t="shared" si="795"/>
        <v>0</v>
      </c>
      <c r="AE302" s="40">
        <f t="shared" si="796"/>
        <v>0</v>
      </c>
      <c r="AG302" s="53">
        <f>_xll.OneStreamExcelAddIn.XFFunctions.XFGetCell("TRUE", "CONSOL", $D$3,"TOT_Entity","USD","Actual",[1]Setup!C5,"PERIODIC",$B302,"TOPFLOW","TOP","TOP","top1",$C302,"top3","Open_Acute_DIV1","TOP5","TOP6","REPORTED","TOP8")</f>
        <v>0</v>
      </c>
      <c r="AH302" s="53">
        <f>_xll.OneStreamExcelAddIn.XFFunctions.XFGetCell("TRUE", "CONSOL", $D$3,"TOT_Entity","Aggregated","Budget_Working",[1]Setup!C5,"PERIODIC",$B302,"TOPFLOW","TOP","TOP","top1",$C302,"top3","Open_Acute_DIV1","TOP5","TOP6","REPORTED","TOP8")</f>
        <v>0</v>
      </c>
      <c r="AI302" s="53">
        <f t="shared" si="797"/>
        <v>0</v>
      </c>
      <c r="AJ302" s="40">
        <f t="shared" si="798"/>
        <v>0</v>
      </c>
      <c r="AL302" s="53">
        <f>_xll.OneStreamExcelAddIn.XFFunctions.XFGetCell("TRUE", "CONSOL", $D$3,"TOT_Entity","USD","Actual",[1]Setup!C6,"PERIODIC",$B302,"TOPFLOW","TOP","TOP","top1",$C302,"top3","Open_Acute_DIV1","TOP5","TOP6","REPORTED","TOP8")</f>
        <v>0</v>
      </c>
      <c r="AM302" s="53">
        <f>_xll.OneStreamExcelAddIn.XFFunctions.XFGetCell("TRUE", "CONSOL", $D$3,"TOT_Entity","Aggregated","Budget_Working",[1]Setup!C6,"PERIODIC",$B302,"TOPFLOW","TOP","TOP","top1",$C302,"top3","Open_Acute_DIV1","TOP5","TOP6","REPORTED","TOP8")</f>
        <v>0</v>
      </c>
      <c r="AN302" s="53">
        <f t="shared" si="799"/>
        <v>0</v>
      </c>
      <c r="AO302" s="40">
        <f t="shared" si="800"/>
        <v>0</v>
      </c>
      <c r="AQ302" s="53">
        <f>_xll.OneStreamExcelAddIn.XFFunctions.XFGetCell("TRUE", "CONSOL", $D$3,"TOT_Entity","USD","Actual",[1]Setup!C7,"PERIODIC",$B302,"TOPFLOW","TOP","TOP","top1",$C302,"top3","Open_Acute_DIV1","TOP5","TOP6","REPORTED","TOP8")</f>
        <v>0</v>
      </c>
      <c r="AR302" s="53">
        <f>_xll.OneStreamExcelAddIn.XFFunctions.XFGetCell("TRUE", "CONSOL", $D$3,"TOT_Entity","Aggregated","Budget_Working",[1]Setup!C7,"PERIODIC",$B302,"TOPFLOW","TOP","TOP","top1",$C302,"top3","Open_Acute_DIV1","TOP5","TOP6","REPORTED","TOP8")</f>
        <v>0</v>
      </c>
      <c r="AS302" s="53">
        <f t="shared" si="801"/>
        <v>0</v>
      </c>
      <c r="AT302" s="40">
        <f t="shared" si="802"/>
        <v>0</v>
      </c>
      <c r="AV302" s="53">
        <f>_xll.OneStreamExcelAddIn.XFFunctions.XFGetCell("TRUE", "CONSOL", $D$3,"TOT_Entity","USD","Actual",[1]Setup!C8,"PERIODIC",$B302,"TOPFLOW","TOP","TOP","top1",$C302,"top3","Open_Acute_DIV1","TOP5","TOP6","REPORTED","TOP8")</f>
        <v>0</v>
      </c>
      <c r="AW302" s="53">
        <f>_xll.OneStreamExcelAddIn.XFFunctions.XFGetCell("TRUE", "CONSOL", $D$3,"TOT_Entity","Aggregated","Budget_Working",[1]Setup!C8,"PERIODIC",$B302,"TOPFLOW","TOP","TOP","top1",$C302,"top3","Open_Acute_DIV1","TOP5","TOP6","REPORTED","TOP8")</f>
        <v>0</v>
      </c>
      <c r="AX302" s="53">
        <f t="shared" si="803"/>
        <v>0</v>
      </c>
      <c r="AY302" s="40">
        <f t="shared" si="804"/>
        <v>0</v>
      </c>
      <c r="BA302" s="53">
        <f>_xll.OneStreamExcelAddIn.XFFunctions.XFGetCell("TRUE", "CONSOL", $D$3,"TOT_Entity","USD","Actual",[1]Setup!C9,"PERIODIC",$B302,"TOPFLOW","TOP","TOP","top1",$C302,"top3","Open_Acute_DIV1","TOP5","TOP6","REPORTED","TOP8")</f>
        <v>0</v>
      </c>
      <c r="BB302" s="53">
        <f>_xll.OneStreamExcelAddIn.XFFunctions.XFGetCell("TRUE", "CONSOL", $D$3,"TOT_Entity","Aggregated","Budget_Working",[1]Setup!C9,"PERIODIC",$B302,"TOPFLOW","TOP","TOP","top1",$C302,"top3","Open_Acute_DIV1","TOP5","TOP6","REPORTED","TOP8")</f>
        <v>0</v>
      </c>
      <c r="BC302" s="53">
        <f t="shared" si="805"/>
        <v>0</v>
      </c>
      <c r="BD302" s="40">
        <f t="shared" si="806"/>
        <v>0</v>
      </c>
      <c r="BF302" s="53">
        <f>_xll.OneStreamExcelAddIn.XFFunctions.XFGetCell("TRUE", "CONSOL", $D$3,"TOT_Entity","USD","Actual",[1]Setup!C10,"PERIODIC",$B302,"TOPFLOW","TOP","TOP","top1",$C302,"top3","Open_Acute_DIV1","TOP5","TOP6","REPORTED","TOP8")</f>
        <v>0</v>
      </c>
      <c r="BG302" s="53">
        <f>_xll.OneStreamExcelAddIn.XFFunctions.XFGetCell("TRUE", "CONSOL", $D$3,"TOT_Entity","Aggregated","Budget_Working",[1]Setup!C10,"PERIODIC",$B302,"TOPFLOW","TOP","TOP","top1",$C302,"top3","Open_Acute_DIV1","TOP5","TOP6","REPORTED","TOP8")</f>
        <v>0</v>
      </c>
      <c r="BH302" s="53">
        <f t="shared" si="807"/>
        <v>0</v>
      </c>
      <c r="BI302" s="40">
        <f t="shared" si="808"/>
        <v>0</v>
      </c>
      <c r="BK302" s="53">
        <f>_xll.OneStreamExcelAddIn.XFFunctions.XFGetCell("TRUE", "CONSOL", $D$3,"TOT_Entity","USD","Actual",[1]Setup!C11,"PERIODIC",$B302,"TOPFLOW","TOP","TOP","top1",$C302,"top3","Open_Acute_DIV1","TOP5","TOP6","REPORTED","TOP8")</f>
        <v>0</v>
      </c>
      <c r="BL302" s="53">
        <f>_xll.OneStreamExcelAddIn.XFFunctions.XFGetCell("TRUE", "CONSOL", $D$3,"TOT_Entity","Aggregated","Budget_Working",[1]Setup!C11,"PERIODIC",$B302,"TOPFLOW","TOP","TOP","top1",$C302,"top3","Open_Acute_DIV1","TOP5","TOP6","REPORTED","TOP8")</f>
        <v>0</v>
      </c>
      <c r="BM302" s="53">
        <f t="shared" si="809"/>
        <v>0</v>
      </c>
      <c r="BN302" s="40">
        <f t="shared" si="810"/>
        <v>0</v>
      </c>
      <c r="BP302" s="53">
        <f>_xll.OneStreamExcelAddIn.XFFunctions.XFGetCell("TRUE", "CONSOL", $D$3,"TOT_Entity","USD","Actual",[1]Setup!C12,"PERIODIC",$B302,"TOPFLOW","TOP","TOP","top1",$C302,"top3","Open_Acute_DIV1","TOP5","TOP6","REPORTED","TOP8")</f>
        <v>0</v>
      </c>
      <c r="BQ302" s="53">
        <f>_xll.OneStreamExcelAddIn.XFFunctions.XFGetCell("TRUE", "CONSOL", $D$3,"TOT_Entity","Aggregated","Budget_Working",[1]Setup!C12,"PERIODIC",$B302,"TOPFLOW","TOP","TOP","top1",$C302,"top3","Open_Acute_DIV1","TOP5","TOP6","REPORTED","TOP8")</f>
        <v>0</v>
      </c>
      <c r="BR302" s="53">
        <f t="shared" si="811"/>
        <v>0</v>
      </c>
      <c r="BS302" s="40">
        <f t="shared" si="812"/>
        <v>0</v>
      </c>
      <c r="BU302" s="53">
        <f>_xll.OneStreamExcelAddIn.XFFunctions.XFGetCell("TRUE", "CONSOL", $D$3,"TOT_Entity","USD","Actual",[1]Setup!C13,"PERIODIC",$B302,"TOPFLOW","TOP","TOP","top1",$C302,"top3","Open_Acute_DIV1","TOP5","TOP6","REPORTED","TOP8")</f>
        <v>0</v>
      </c>
      <c r="BV302" s="53">
        <f>_xll.OneStreamExcelAddIn.XFFunctions.XFGetCell("TRUE", "CONSOL", $D$3,"TOT_Entity","Aggregated","Budget_Working",[1]Setup!C13,"PERIODIC",$B302,"TOPFLOW","TOP","TOP","top1",$C302,"top3","Open_Acute_DIV1","TOP5","TOP6","REPORTED","TOP8")</f>
        <v>0</v>
      </c>
      <c r="BW302" s="53">
        <f t="shared" si="813"/>
        <v>0</v>
      </c>
      <c r="BX302" s="40">
        <f t="shared" si="814"/>
        <v>0</v>
      </c>
      <c r="BZ302" s="53">
        <f>_xll.OneStreamExcelAddIn.XFFunctions.XFGetCell("TRUE", "CONSOL", $D$3,"TOT_Entity","USD","Actual",[1]Setup!C14,"PERIODIC",$B302,"TOPFLOW","TOP","TOP","top1",$C302,"top3","Open_Acute_DIV1","TOP5","TOP6","REPORTED","TOP8")</f>
        <v>0</v>
      </c>
      <c r="CA302" s="53">
        <f>_xll.OneStreamExcelAddIn.XFFunctions.XFGetCell("TRUE", "CONSOL", $D$3,"TOT_Entity","Aggregated","Budget_Working",[1]Setup!C14,"PERIODIC",$B302,"TOPFLOW","TOP","TOP","top1",$C302,"top3","Open_Acute_DIV1","TOP5","TOP6","REPORTED","TOP8")</f>
        <v>0</v>
      </c>
      <c r="CB302" s="53">
        <f t="shared" si="815"/>
        <v>0</v>
      </c>
      <c r="CC302" s="40">
        <f t="shared" si="816"/>
        <v>0</v>
      </c>
      <c r="CE302" s="53">
        <f>_xll.OneStreamExcelAddIn.XFFunctions.XFGetCell("TRUE", "CONSOL", $D$3,"TOT_Entity","USD","Actual",[1]Setup!C15,"PERIODIC",$B302,"TOPFLOW","TOP","TOP","top1",$C302,"top3","Open_Acute_DIV1","TOP5","TOP6","REPORTED","TOP8")</f>
        <v>0</v>
      </c>
      <c r="CF302" s="53">
        <f>_xll.OneStreamExcelAddIn.XFFunctions.XFGetCell("TRUE", "CONSOL", $D$3,"TOT_Entity","Aggregated","Budget_Working",[1]Setup!C15,"PERIODIC",$B302,"TOPFLOW","TOP","TOP","top1",$C302,"top3","Open_Acute_DIV1","TOP5","TOP6","REPORTED","TOP8")</f>
        <v>0</v>
      </c>
      <c r="CG302" s="53">
        <f t="shared" si="817"/>
        <v>0</v>
      </c>
      <c r="CH302" s="40">
        <f t="shared" si="818"/>
        <v>0</v>
      </c>
      <c r="CI302" s="212"/>
      <c r="CJ302" s="53">
        <f>_xll.OneStreamExcelAddIn.XFFunctions.XFGetCell("TRUE", "CONSOL", $D$3,"TOT_Entity","USD","Actual",[1]Setup!C4,"PERIODIC",$B302,"TOPFLOW","TOP","TOP","top1",$C302,"top3","Open_Acute_DIV1","TOP5","TOP6","REPORTED","TOP8")</f>
        <v>0</v>
      </c>
      <c r="CK302" s="53">
        <f>_xll.OneStreamExcelAddIn.XFFunctions.XFGetCell("TRUE", "CONSOL", $D$3,"TOT_Entity","USD","Actual",[1]Setup!C5,"PERIODIC",$B302,"TOPFLOW","TOP","TOP","top1",$C302,"top3","Open_Acute_DIV1","TOP5","TOP6","REPORTED","TOP8")</f>
        <v>0</v>
      </c>
      <c r="CL302" s="53">
        <f>_xll.OneStreamExcelAddIn.XFFunctions.XFGetCell("TRUE", "CONSOL", $D$3,"TOT_Entity","USD","Actual",[1]Setup!C6,"PERIODIC",$B302,"TOPFLOW","TOP","TOP","top1",$C302,"top3","Open_Acute_DIV1","TOP5","TOP6","REPORTED","TOP8")</f>
        <v>0</v>
      </c>
      <c r="CM302" s="53">
        <f>_xll.OneStreamExcelAddIn.XFFunctions.XFGetCell("TRUE", "CONSOL", $D$3,"TOT_Entity","USD","Actual",[1]Setup!C7,"PERIODIC",$B302,"TOPFLOW","TOP","TOP","top1",$C302,"top3","Open_Acute_DIV1","TOP5","TOP6","REPORTED","TOP8")</f>
        <v>0</v>
      </c>
      <c r="CN302" s="53">
        <f>_xll.OneStreamExcelAddIn.XFFunctions.XFGetCell("TRUE", "CONSOL", $D$3,"TOT_Entity","USD","Actual",[1]Setup!C8,"PERIODIC",$B302,"TOPFLOW","TOP","TOP","top1",$C302,"top3","Open_Acute_DIV1","TOP5","TOP6","REPORTED","TOP8")</f>
        <v>0</v>
      </c>
      <c r="CO302" s="53">
        <f>_xll.OneStreamExcelAddIn.XFFunctions.XFGetCell("TRUE", "CONSOL", $D$3,"TOT_Entity","USD","Actual",[1]Setup!C9,"PERIODIC",$B302,"TOPFLOW","TOP","TOP","top1",$C302,"top3","Open_Acute_DIV1","TOP5","TOP6","REPORTED","TOP8")</f>
        <v>0</v>
      </c>
      <c r="CP302" s="53">
        <f>_xll.OneStreamExcelAddIn.XFFunctions.XFGetCell("TRUE", "CONSOL", $D$3,"TOT_Entity","USD","Actual",[1]Setup!C10,"PERIODIC",$B302,"TOPFLOW","TOP","TOP","top1",$C302,"top3","Open_Acute_DIV1","TOP5","TOP6","REPORTED","TOP8")</f>
        <v>0</v>
      </c>
      <c r="CQ302" s="53">
        <f>_xll.OneStreamExcelAddIn.XFFunctions.XFGetCell("TRUE", "CONSOL", $D$3,"TOT_Entity","USD","Actual",[1]Setup!C11,"PERIODIC",$B302,"TOPFLOW","TOP","TOP","top1",$C302,"top3","Open_Acute_DIV1","TOP5","TOP6","REPORTED","TOP8")</f>
        <v>0</v>
      </c>
      <c r="CR302" s="53">
        <f>_xll.OneStreamExcelAddIn.XFFunctions.XFGetCell("TRUE", "CONSOL", $D$3,"TOT_Entity","USD","Actual",[1]Setup!C12,"PERIODIC",$B302,"TOPFLOW","TOP","TOP","top1",$C302,"top3","Open_Acute_DIV1","TOP5","TOP6","REPORTED","TOP8")</f>
        <v>0</v>
      </c>
      <c r="CS302" s="53">
        <f>_xll.OneStreamExcelAddIn.XFFunctions.XFGetCell("TRUE", "CONSOL", $D$3,"TOT_Entity","USD","Actual",[1]Setup!C13,"PERIODIC",$B302,"TOPFLOW","TOP","TOP","top1",$C302,"top3","Open_Acute_DIV1","TOP5","TOP6","REPORTED","TOP8")</f>
        <v>0</v>
      </c>
      <c r="CT302" s="53">
        <f>_xll.OneStreamExcelAddIn.XFFunctions.XFGetCell("TRUE", "CONSOL", $D$3,"TOT_Entity","USD","Actual",[1]Setup!C14,"PERIODIC",$B302,"TOPFLOW","TOP","TOP","top1",$C302,"top3","Open_Acute_DIV1","TOP5","TOP6","REPORTED","TOP8")</f>
        <v>0</v>
      </c>
      <c r="CU302" s="53">
        <f>_xll.OneStreamExcelAddIn.XFFunctions.XFGetCell("TRUE", "CONSOL", $D$3,"TOT_Entity","USD","Actual",[1]Setup!C15,"PERIODIC",$B302,"TOPFLOW","TOP","TOP","top1",$C302,"top3","Open_Acute_DIV1","TOP5","TOP6","REPORTED","TOP8")</f>
        <v>0</v>
      </c>
      <c r="CV302" s="212"/>
      <c r="CW302" s="53">
        <f>_xll.OneStreamExcelAddIn.XFFunctions.XFGetCell("TRUE", "CONSOL", $D$3,"TOT_Entity","USD","Actual",[1]Setup!C17,"PERIODIC",$B302,"TOPFLOW","TOP","TOP","top1",$C302,"top3","Open_Acute_DIV1","TOP5","TOP6","REPORTED","TOP8")</f>
        <v>0</v>
      </c>
      <c r="CX302" s="53">
        <f>_xll.OneStreamExcelAddIn.XFFunctions.XFGetCell("TRUE", "CONSOL", $D$3,"TOT_Entity","USD","Actual",[1]Setup!C18,"PERIODIC",$B302,"TOPFLOW","TOP","TOP","top1",$C302,"top3","Open_Acute_DIV1","TOP5","TOP6","REPORTED","TOP8")</f>
        <v>0</v>
      </c>
      <c r="CY302" s="53">
        <f>_xll.OneStreamExcelAddIn.XFFunctions.XFGetCell("TRUE", "CONSOL", $D$3,"TOT_Entity","USD","Actual",[1]Setup!C19,"PERIODIC",$B302,"TOPFLOW","TOP","TOP","top1",$C302,"top3","Open_Acute_DIV1","TOP5","TOP6","REPORTED","TOP8")</f>
        <v>0</v>
      </c>
      <c r="CZ302" s="53">
        <f>_xll.OneStreamExcelAddIn.XFFunctions.XFGetCell("TRUE", "CONSOL", $D$3,"TOT_Entity","USD","Actual",[1]Setup!C20,"PERIODIC",$B302,"TOPFLOW","TOP","TOP","top1",$C302,"top3","Open_Acute_DIV1","TOP5","TOP6","REPORTED","TOP8")</f>
        <v>0</v>
      </c>
      <c r="DA302" s="53">
        <f>_xll.OneStreamExcelAddIn.XFFunctions.XFGetCell("TRUE", "CONSOL", $D$3,"TOT_Entity","USD","Actual",[1]Setup!C21,"PERIODIC",$B302,"TOPFLOW","TOP","TOP","top1",$C302,"top3","Open_Acute_DIV1","TOP5","TOP6","REPORTED","TOP8")</f>
        <v>0</v>
      </c>
      <c r="DB302" s="53">
        <f>_xll.OneStreamExcelAddIn.XFFunctions.XFGetCell("TRUE", "CONSOL", $D$3,"TOT_Entity","USD","Actual",[1]Setup!C22,"PERIODIC",$B302,"TOPFLOW","TOP","TOP","top1",$C302,"top3","Open_Acute_DIV1","TOP5","TOP6","REPORTED","TOP8")</f>
        <v>0</v>
      </c>
      <c r="DC302" s="53">
        <f>_xll.OneStreamExcelAddIn.XFFunctions.XFGetCell("TRUE", "CONSOL", $D$3,"TOT_Entity","USD","Actual",[1]Setup!C23,"PERIODIC",$B302,"TOPFLOW","TOP","TOP","top1",$C302,"top3","Open_Acute_DIV1","TOP5","TOP6","REPORTED","TOP8")</f>
        <v>0</v>
      </c>
      <c r="DD302" s="53">
        <f>_xll.OneStreamExcelAddIn.XFFunctions.XFGetCell("TRUE", "CONSOL", $D$3,"TOT_Entity","USD","Actual",[1]Setup!C24,"PERIODIC",$B302,"TOPFLOW","TOP","TOP","top1",$C302,"top3","Open_Acute_DIV1","TOP5","TOP6","REPORTED","TOP8")</f>
        <v>0</v>
      </c>
      <c r="DE302" s="53">
        <f>_xll.OneStreamExcelAddIn.XFFunctions.XFGetCell("TRUE", "CONSOL", $D$3,"TOT_Entity","USD","Actual",[1]Setup!C25,"PERIODIC",$B302,"TOPFLOW","TOP","TOP","top1",$C302,"top3","Open_Acute_DIV1","TOP5","TOP6","REPORTED","TOP8")</f>
        <v>0</v>
      </c>
      <c r="DF302" s="53">
        <f>_xll.OneStreamExcelAddIn.XFFunctions.XFGetCell("TRUE", "CONSOL", $D$3,"TOT_Entity","USD","Actual",[1]Setup!C26,"PERIODIC",$B302,"TOPFLOW","TOP","TOP","top1",$C302,"top3","Open_Acute_DIV1","TOP5","TOP6","REPORTED","TOP8")</f>
        <v>0</v>
      </c>
      <c r="DG302" s="53">
        <f>_xll.OneStreamExcelAddIn.XFFunctions.XFGetCell("TRUE", "CONSOL", $D$3,"TOT_Entity","USD","Actual",[1]Setup!C27,"PERIODIC",$B302,"TOPFLOW","TOP","TOP","top1",$C302,"top3","Open_Acute_DIV1","TOP5","TOP6","REPORTED","TOP8")</f>
        <v>0</v>
      </c>
      <c r="DH302" s="53">
        <f>_xll.OneStreamExcelAddIn.XFFunctions.XFGetCell("TRUE", "CONSOL", $D$3,"TOT_Entity","USD","Actual",[1]Setup!C28,"PERIODIC",$B302,"TOPFLOW","TOP","TOP","top1",$C302,"top3","Open_Acute_DIV1","TOP5","TOP6","REPORTED","TOP8")</f>
        <v>0</v>
      </c>
      <c r="DI302" s="178"/>
      <c r="DJ302" s="53">
        <f>_xll.OneStreamExcelAddIn.XFFunctions.XFGetCell("TRUE", "CONSOL", $D$3,"TOT_Entity","Aggregated","Budget_Working",[1]Setup!C4,"PERIODIC",$B302,"TOPFLOW","TOP","TOP","top1",$C302,"top3","Open_Acute_DIV1","TOP5","TOP6","REPORTED","TOP8")</f>
        <v>0</v>
      </c>
      <c r="DK302" s="53">
        <f>_xll.OneStreamExcelAddIn.XFFunctions.XFGetCell("TRUE", "CONSOL", $D$3,"TOT_Entity","Aggregated","Budget_Working",[1]Setup!C5,"PERIODIC",$B302,"TOPFLOW","TOP","TOP","top1",$C302,"top3","Open_Acute_DIV1","TOP5","TOP6","REPORTED","TOP8")</f>
        <v>0</v>
      </c>
      <c r="DL302" s="53">
        <f>_xll.OneStreamExcelAddIn.XFFunctions.XFGetCell("TRUE", "CONSOL", $D$3,"TOT_Entity","Aggregated","Budget_Working",[1]Setup!C6,"PERIODIC",$B302,"TOPFLOW","TOP","TOP","top1",$C302,"top3","Open_Acute_DIV1","TOP5","TOP6","REPORTED","TOP8")</f>
        <v>0</v>
      </c>
      <c r="DM302" s="53">
        <f>_xll.OneStreamExcelAddIn.XFFunctions.XFGetCell("TRUE", "CONSOL", $D$3,"TOT_Entity","Aggregated","Budget_Working",[1]Setup!C7,"PERIODIC",$B302,"TOPFLOW","TOP","TOP","top1",$C302,"top3","Open_Acute_DIV1","TOP5","TOP6","REPORTED","TOP8")</f>
        <v>0</v>
      </c>
      <c r="DN302" s="53">
        <f>_xll.OneStreamExcelAddIn.XFFunctions.XFGetCell("TRUE", "CONSOL", $D$3,"TOT_Entity","Aggregated","Budget_Working",[1]Setup!C8,"PERIODIC",$B302,"TOPFLOW","TOP","TOP","top1",$C302,"top3","Open_Acute_DIV1","TOP5","TOP6","REPORTED","TOP8")</f>
        <v>0</v>
      </c>
      <c r="DO302" s="53">
        <f>_xll.OneStreamExcelAddIn.XFFunctions.XFGetCell("TRUE", "CONSOL", $D$3,"TOT_Entity","Aggregated","Budget_Working",[1]Setup!C9,"PERIODIC",$B302,"TOPFLOW","TOP","TOP","top1",$C302,"top3","Open_Acute_DIV1","TOP5","TOP6","REPORTED","TOP8")</f>
        <v>0</v>
      </c>
      <c r="DP302" s="53">
        <f>_xll.OneStreamExcelAddIn.XFFunctions.XFGetCell("TRUE", "CONSOL", $D$3,"TOT_Entity","Aggregated","Budget_Working",[1]Setup!C10,"PERIODIC",$B302,"TOPFLOW","TOP","TOP","top1",$C302,"top3","Open_Acute_DIV1","TOP5","TOP6","REPORTED","TOP8")</f>
        <v>0</v>
      </c>
      <c r="DQ302" s="53">
        <f>_xll.OneStreamExcelAddIn.XFFunctions.XFGetCell("TRUE", "CONSOL", $D$3,"TOT_Entity","Aggregated","Budget_Working",[1]Setup!C11,"PERIODIC",$B302,"TOPFLOW","TOP","TOP","top1",$C302,"top3","Open_Acute_DIV1","TOP5","TOP6","REPORTED","TOP8")</f>
        <v>0</v>
      </c>
      <c r="DR302" s="53">
        <f>_xll.OneStreamExcelAddIn.XFFunctions.XFGetCell("TRUE", "CONSOL", $D$3,"TOT_Entity","Aggregated","Budget_Working",[1]Setup!C12,"PERIODIC",$B302,"TOPFLOW","TOP","TOP","top1",$C302,"top3","Open_Acute_DIV1","TOP5","TOP6","REPORTED","TOP8")</f>
        <v>0</v>
      </c>
      <c r="DS302" s="53">
        <f>_xll.OneStreamExcelAddIn.XFFunctions.XFGetCell("TRUE", "CONSOL", $D$3,"TOT_Entity","Aggregated","Budget_Working",[1]Setup!C13,"PERIODIC",$B302,"TOPFLOW","TOP","TOP","top1",$C302,"top3","Open_Acute_DIV1","TOP5","TOP6","REPORTED","TOP8")</f>
        <v>0</v>
      </c>
      <c r="DT302" s="53">
        <f>_xll.OneStreamExcelAddIn.XFFunctions.XFGetCell("TRUE", "CONSOL", $D$3,"TOT_Entity","Aggregated","Budget_Working",[1]Setup!C14,"PERIODIC",$B302,"TOPFLOW","TOP","TOP","top1",$C302,"top3","Open_Acute_DIV1","TOP5","TOP6","REPORTED","TOP8")</f>
        <v>0</v>
      </c>
      <c r="DU302" s="53">
        <f>_xll.OneStreamExcelAddIn.XFFunctions.XFGetCell("TRUE", "CONSOL", $D$3,"TOT_Entity","Aggregated","Budget_Working",[1]Setup!C15,"PERIODIC",$B302,"TOPFLOW","TOP","TOP","top1",$C302,"top3","Open_Acute_DIV1","TOP5","TOP6","REPORTED","TOP8")</f>
        <v>0</v>
      </c>
      <c r="DV302" s="178"/>
      <c r="DW302" s="53">
        <f>_xll.OneStreamExcelAddIn.XFFunctions.XFGetCell("TRUE", "CONSOL", $D$3,"TOT_Entity","USD","Budget_Final",[1]Setup!C17,"PERIODIC",$B302,"TOPFLOW","TOP","TOP","top1",$C302,"top3","Open_Acute_DIV1","TOP5","TOP6","REPORTED","TOP8")</f>
        <v>0</v>
      </c>
      <c r="DX302" s="53">
        <f>_xll.OneStreamExcelAddIn.XFFunctions.XFGetCell("TRUE", "CONSOL", $D$3,"TOT_Entity","USD","Budget_Final",[1]Setup!C18,"PERIODIC",$B302,"TOPFLOW","TOP","TOP","top1",$C302,"top3","Open_Acute_DIV1","TOP5","TOP6","REPORTED","TOP8")</f>
        <v>0</v>
      </c>
      <c r="DY302" s="53">
        <f>_xll.OneStreamExcelAddIn.XFFunctions.XFGetCell("TRUE", "CONSOL", $D$3,"TOT_Entity","USD","Budget_Final",[1]Setup!C19,"PERIODIC",$B302,"TOPFLOW","TOP","TOP","top1",$C302,"top3","Open_Acute_DIV1","TOP5","TOP6","REPORTED","TOP8")</f>
        <v>0</v>
      </c>
      <c r="DZ302" s="53">
        <f>_xll.OneStreamExcelAddIn.XFFunctions.XFGetCell("TRUE", "CONSOL", $D$3,"TOT_Entity","USD","Budget_Final",[1]Setup!C20,"PERIODIC",$B302,"TOPFLOW","TOP","TOP","top1",$C302,"top3","Open_Acute_DIV1","TOP5","TOP6","REPORTED","TOP8")</f>
        <v>0</v>
      </c>
      <c r="EA302" s="53">
        <f>_xll.OneStreamExcelAddIn.XFFunctions.XFGetCell("TRUE", "CONSOL", $D$3,"TOT_Entity","USD","Budget_Final",[1]Setup!C21,"PERIODIC",$B302,"TOPFLOW","TOP","TOP","top1",$C302,"top3","Open_Acute_DIV1","TOP5","TOP6","REPORTED","TOP8")</f>
        <v>0</v>
      </c>
      <c r="EB302" s="53">
        <f>_xll.OneStreamExcelAddIn.XFFunctions.XFGetCell("TRUE", "CONSOL", $D$3,"TOT_Entity","USD","Budget_Final",[1]Setup!C22,"PERIODIC",$B302,"TOPFLOW","TOP","TOP","top1",$C302,"top3","Open_Acute_DIV1","TOP5","TOP6","REPORTED","TOP8")</f>
        <v>0</v>
      </c>
      <c r="EC302" s="53">
        <f>_xll.OneStreamExcelAddIn.XFFunctions.XFGetCell("TRUE", "CONSOL", $D$3,"TOT_Entity","USD","Budget_Final",[1]Setup!C23,"PERIODIC",$B302,"TOPFLOW","TOP","TOP","top1",$C302,"top3","Open_Acute_DIV1","TOP5","TOP6","REPORTED","TOP8")</f>
        <v>0</v>
      </c>
      <c r="ED302" s="53">
        <f>_xll.OneStreamExcelAddIn.XFFunctions.XFGetCell("TRUE", "CONSOL", $D$3,"TOT_Entity","USD","Budget_Final",[1]Setup!C24,"PERIODIC",$B302,"TOPFLOW","TOP","TOP","top1",$C302,"top3","Open_Acute_DIV1","TOP5","TOP6","REPORTED","TOP8")</f>
        <v>0</v>
      </c>
      <c r="EE302" s="53">
        <f>_xll.OneStreamExcelAddIn.XFFunctions.XFGetCell("TRUE", "CONSOL", $D$3,"TOT_Entity","USD","Budget_Final",[1]Setup!C25,"PERIODIC",$B302,"TOPFLOW","TOP","TOP","top1",$C302,"top3","Open_Acute_DIV1","TOP5","TOP6","REPORTED","TOP8")</f>
        <v>0</v>
      </c>
      <c r="EF302" s="53">
        <f>_xll.OneStreamExcelAddIn.XFFunctions.XFGetCell("TRUE", "CONSOL", $D$3,"TOT_Entity","USD","Budget_Final",[1]Setup!C26,"PERIODIC",$B302,"TOPFLOW","TOP","TOP","top1",$C302,"top3","Open_Acute_DIV1","TOP5","TOP6","REPORTED","TOP8")</f>
        <v>0</v>
      </c>
      <c r="EG302" s="53">
        <f>_xll.OneStreamExcelAddIn.XFFunctions.XFGetCell("TRUE", "CONSOL", $D$3,"TOT_Entity","USD","Budget_Final",[1]Setup!C27,"PERIODIC",$B302,"TOPFLOW","TOP","TOP","top1",$C302,"top3","Open_Acute_DIV1","TOP5","TOP6","REPORTED","TOP8")</f>
        <v>0</v>
      </c>
      <c r="EH302" s="53">
        <f>_xll.OneStreamExcelAddIn.XFFunctions.XFGetCell("TRUE", "CONSOL", $D$3,"TOT_Entity","USD","Budget_Final",[1]Setup!C28,"PERIODIC",$B302,"TOPFLOW","TOP","TOP","top1",$C302,"top3","Open_Acute_DIV1","TOP5","TOP6","REPORTED","TOP8")</f>
        <v>0</v>
      </c>
    </row>
    <row r="303" spans="2:138" x14ac:dyDescent="0.25">
      <c r="B303" s="51">
        <v>60228</v>
      </c>
      <c r="D303" t="str" cm="1">
        <f t="array" ref="D303">_xll.OneStreamExcelAddIn.XFFunctions.XFGetMemberInfo("Description","Account",B303)</f>
        <v>Salary Expense - Acquisition</v>
      </c>
      <c r="E303" s="53">
        <f>_xll.OneStreamExcelAddIn.XFFunctions.XFGetCell("TRUE", "CONSOL", $D$3,"TOT_Entity","USD","Actual",$E$3,"PERIODIC",$B303,"TOPFLOW","TOP","TOP","top1",$C303,"top3","Open_Acute_DIV1","TOP5","TOP6","REPORTED","TOP8")</f>
        <v>0</v>
      </c>
      <c r="F303" s="53">
        <f>_xll.OneStreamExcelAddIn.XFFunctions.XFGetCell("TRUE", "CONSOL", $D$3,"TOT_Entity","Aggregated","Budget_Working",$E$3,"PERIODIC",$B303,"TOPFLOW","TOP","TOP","top1",$C303,"top3","Open_Acute_DIV1","TOP5","TOP6","REPORTED","TOP8")</f>
        <v>0</v>
      </c>
      <c r="G303" s="53">
        <f t="shared" si="789"/>
        <v>0</v>
      </c>
      <c r="H303" s="55">
        <f t="shared" si="790"/>
        <v>0</v>
      </c>
      <c r="I303" s="41"/>
      <c r="J303" s="53">
        <f>_xll.OneStreamExcelAddIn.XFFunctions.XFGetCell("TRUE", "CONSOL", $D$3,"TOT_Entity","USD","Actual",$E$3,"YTD",$B303,"TOPFLOW","TOP","TOP","top1",$C303,"TOP3","Open_Acute_DIV1","TOP5","TOP6","REPORTED","TOP8")</f>
        <v>0</v>
      </c>
      <c r="K303" s="53">
        <f>_xll.OneStreamExcelAddIn.XFFunctions.XFGetCell("TRUE", "CONSOL", $D$3,"TOT_Entity","Aggregated","Budget_Working",$E$3,"YTD",$B303,"TOPFLOW","TOP","TOP","top1",$C303,"TOP3","Open_Acute_DIV1","TOP5","TOP6","REPORTED","TOP8")</f>
        <v>0</v>
      </c>
      <c r="L303" s="53">
        <f t="shared" si="791"/>
        <v>0</v>
      </c>
      <c r="M303" s="40">
        <f t="shared" si="792"/>
        <v>0</v>
      </c>
      <c r="N303" s="41"/>
      <c r="O303" s="53">
        <f>_xll.OneStreamExcelAddIn.XFFunctions.XFGetCell("TRUE", "CONSOL", $D$3,"TOT_Entity","USD","Actual",$F$3,"YTD",$B303,"TOPFLOW","TOP","TOP","top1",$C303,"TOP3","Open_Acute_DIV1","TOP5","TOP6","REPORTED","TOP8")</f>
        <v>0</v>
      </c>
      <c r="P303" s="53">
        <f>_xll.OneStreamExcelAddIn.XFFunctions.XFGetCell("TRUE", "CONSOL", $D$3,"TOT_Entity","USD","Actual",$E$3,"YTD",$B303,"TOPFLOW","TOP","TOP","top1",$C303,"top3","Open_Acute_DIV1","TOP5","TOP6","REPORTED","VAR_BW_PY_Actual")</f>
        <v>0</v>
      </c>
      <c r="Q303" s="40">
        <f t="shared" si="793"/>
        <v>0</v>
      </c>
      <c r="R303" s="41"/>
      <c r="S303" s="53">
        <f>_xll.OneStreamExcelAddIn.XFFunctions.XFGetCell("TRUE", "CONSOL", $D$3,"TOT_Entity","USD","MIDFCST",$E$3,"MTD",$B303,"TOPFLOW","TOP","TOP","top1",$C303,"TOP3","Open_Acute_DIV1","TOP5","TOP6","REPORTED","TOP8")</f>
        <v>0</v>
      </c>
      <c r="T303" s="53">
        <f t="shared" si="788"/>
        <v>0</v>
      </c>
      <c r="U303" s="40">
        <f t="shared" si="794"/>
        <v>0</v>
      </c>
      <c r="V303" s="41"/>
      <c r="W303" s="42"/>
      <c r="X303" s="43"/>
      <c r="Y303" s="42"/>
      <c r="Z303" s="44"/>
      <c r="AB303" s="53">
        <f>_xll.OneStreamExcelAddIn.XFFunctions.XFGetCell("TRUE", "CONSOL", $D$3,"TOT_Entity","USD","Actual",[1]Setup!C4,"PERIODIC",$B303,"TOPFLOW","TOP","TOP","top1",$C303,"top3","Open_Acute_DIV1","TOP5","TOP6","REPORTED","TOP8")</f>
        <v>0</v>
      </c>
      <c r="AC303" s="53">
        <f>_xll.OneStreamExcelAddIn.XFFunctions.XFGetCell("TRUE", "CONSOL", $D$3,"TOT_Entity","Aggregated","Budget_Working",[1]Setup!C4,"PERIODIC",$B303,"TOPFLOW","TOP","TOP","top1",$C303,"top3","Open_Acute_DIV1","TOP5","TOP6","REPORTED","TOP8")</f>
        <v>0</v>
      </c>
      <c r="AD303" s="53">
        <f t="shared" si="795"/>
        <v>0</v>
      </c>
      <c r="AE303" s="40">
        <f t="shared" si="796"/>
        <v>0</v>
      </c>
      <c r="AG303" s="53">
        <f>_xll.OneStreamExcelAddIn.XFFunctions.XFGetCell("TRUE", "CONSOL", $D$3,"TOT_Entity","USD","Actual",[1]Setup!C5,"PERIODIC",$B303,"TOPFLOW","TOP","TOP","top1",$C303,"top3","Open_Acute_DIV1","TOP5","TOP6","REPORTED","TOP8")</f>
        <v>0</v>
      </c>
      <c r="AH303" s="53">
        <f>_xll.OneStreamExcelAddIn.XFFunctions.XFGetCell("TRUE", "CONSOL", $D$3,"TOT_Entity","Aggregated","Budget_Working",[1]Setup!C5,"PERIODIC",$B303,"TOPFLOW","TOP","TOP","top1",$C303,"top3","Open_Acute_DIV1","TOP5","TOP6","REPORTED","TOP8")</f>
        <v>0</v>
      </c>
      <c r="AI303" s="53">
        <f t="shared" si="797"/>
        <v>0</v>
      </c>
      <c r="AJ303" s="40">
        <f t="shared" si="798"/>
        <v>0</v>
      </c>
      <c r="AL303" s="53">
        <f>_xll.OneStreamExcelAddIn.XFFunctions.XFGetCell("TRUE", "CONSOL", $D$3,"TOT_Entity","USD","Actual",[1]Setup!C6,"PERIODIC",$B303,"TOPFLOW","TOP","TOP","top1",$C303,"top3","Open_Acute_DIV1","TOP5","TOP6","REPORTED","TOP8")</f>
        <v>0</v>
      </c>
      <c r="AM303" s="53">
        <f>_xll.OneStreamExcelAddIn.XFFunctions.XFGetCell("TRUE", "CONSOL", $D$3,"TOT_Entity","Aggregated","Budget_Working",[1]Setup!C6,"PERIODIC",$B303,"TOPFLOW","TOP","TOP","top1",$C303,"top3","Open_Acute_DIV1","TOP5","TOP6","REPORTED","TOP8")</f>
        <v>0</v>
      </c>
      <c r="AN303" s="53">
        <f t="shared" si="799"/>
        <v>0</v>
      </c>
      <c r="AO303" s="40">
        <f t="shared" si="800"/>
        <v>0</v>
      </c>
      <c r="AQ303" s="53">
        <f>_xll.OneStreamExcelAddIn.XFFunctions.XFGetCell("TRUE", "CONSOL", $D$3,"TOT_Entity","USD","Actual",[1]Setup!C7,"PERIODIC",$B303,"TOPFLOW","TOP","TOP","top1",$C303,"top3","Open_Acute_DIV1","TOP5","TOP6","REPORTED","TOP8")</f>
        <v>0</v>
      </c>
      <c r="AR303" s="53">
        <f>_xll.OneStreamExcelAddIn.XFFunctions.XFGetCell("TRUE", "CONSOL", $D$3,"TOT_Entity","Aggregated","Budget_Working",[1]Setup!C7,"PERIODIC",$B303,"TOPFLOW","TOP","TOP","top1",$C303,"top3","Open_Acute_DIV1","TOP5","TOP6","REPORTED","TOP8")</f>
        <v>0</v>
      </c>
      <c r="AS303" s="53">
        <f t="shared" si="801"/>
        <v>0</v>
      </c>
      <c r="AT303" s="40">
        <f t="shared" si="802"/>
        <v>0</v>
      </c>
      <c r="AV303" s="53">
        <f>_xll.OneStreamExcelAddIn.XFFunctions.XFGetCell("TRUE", "CONSOL", $D$3,"TOT_Entity","USD","Actual",[1]Setup!C8,"PERIODIC",$B303,"TOPFLOW","TOP","TOP","top1",$C303,"top3","Open_Acute_DIV1","TOP5","TOP6","REPORTED","TOP8")</f>
        <v>0</v>
      </c>
      <c r="AW303" s="53">
        <f>_xll.OneStreamExcelAddIn.XFFunctions.XFGetCell("TRUE", "CONSOL", $D$3,"TOT_Entity","Aggregated","Budget_Working",[1]Setup!C8,"PERIODIC",$B303,"TOPFLOW","TOP","TOP","top1",$C303,"top3","Open_Acute_DIV1","TOP5","TOP6","REPORTED","TOP8")</f>
        <v>0</v>
      </c>
      <c r="AX303" s="53">
        <f t="shared" si="803"/>
        <v>0</v>
      </c>
      <c r="AY303" s="40">
        <f t="shared" si="804"/>
        <v>0</v>
      </c>
      <c r="BA303" s="53">
        <f>_xll.OneStreamExcelAddIn.XFFunctions.XFGetCell("TRUE", "CONSOL", $D$3,"TOT_Entity","USD","Actual",[1]Setup!C9,"PERIODIC",$B303,"TOPFLOW","TOP","TOP","top1",$C303,"top3","Open_Acute_DIV1","TOP5","TOP6","REPORTED","TOP8")</f>
        <v>0</v>
      </c>
      <c r="BB303" s="53">
        <f>_xll.OneStreamExcelAddIn.XFFunctions.XFGetCell("TRUE", "CONSOL", $D$3,"TOT_Entity","Aggregated","Budget_Working",[1]Setup!C9,"PERIODIC",$B303,"TOPFLOW","TOP","TOP","top1",$C303,"top3","Open_Acute_DIV1","TOP5","TOP6","REPORTED","TOP8")</f>
        <v>0</v>
      </c>
      <c r="BC303" s="53">
        <f t="shared" si="805"/>
        <v>0</v>
      </c>
      <c r="BD303" s="40">
        <f t="shared" si="806"/>
        <v>0</v>
      </c>
      <c r="BF303" s="53">
        <f>_xll.OneStreamExcelAddIn.XFFunctions.XFGetCell("TRUE", "CONSOL", $D$3,"TOT_Entity","USD","Actual",[1]Setup!C10,"PERIODIC",$B303,"TOPFLOW","TOP","TOP","top1",$C303,"top3","Open_Acute_DIV1","TOP5","TOP6","REPORTED","TOP8")</f>
        <v>0</v>
      </c>
      <c r="BG303" s="53">
        <f>_xll.OneStreamExcelAddIn.XFFunctions.XFGetCell("TRUE", "CONSOL", $D$3,"TOT_Entity","Aggregated","Budget_Working",[1]Setup!C10,"PERIODIC",$B303,"TOPFLOW","TOP","TOP","top1",$C303,"top3","Open_Acute_DIV1","TOP5","TOP6","REPORTED","TOP8")</f>
        <v>0</v>
      </c>
      <c r="BH303" s="53">
        <f t="shared" si="807"/>
        <v>0</v>
      </c>
      <c r="BI303" s="40">
        <f t="shared" si="808"/>
        <v>0</v>
      </c>
      <c r="BK303" s="53">
        <f>_xll.OneStreamExcelAddIn.XFFunctions.XFGetCell("TRUE", "CONSOL", $D$3,"TOT_Entity","USD","Actual",[1]Setup!C11,"PERIODIC",$B303,"TOPFLOW","TOP","TOP","top1",$C303,"top3","Open_Acute_DIV1","TOP5","TOP6","REPORTED","TOP8")</f>
        <v>0</v>
      </c>
      <c r="BL303" s="53">
        <f>_xll.OneStreamExcelAddIn.XFFunctions.XFGetCell("TRUE", "CONSOL", $D$3,"TOT_Entity","Aggregated","Budget_Working",[1]Setup!C11,"PERIODIC",$B303,"TOPFLOW","TOP","TOP","top1",$C303,"top3","Open_Acute_DIV1","TOP5","TOP6","REPORTED","TOP8")</f>
        <v>0</v>
      </c>
      <c r="BM303" s="53">
        <f t="shared" si="809"/>
        <v>0</v>
      </c>
      <c r="BN303" s="40">
        <f t="shared" si="810"/>
        <v>0</v>
      </c>
      <c r="BP303" s="53">
        <f>_xll.OneStreamExcelAddIn.XFFunctions.XFGetCell("TRUE", "CONSOL", $D$3,"TOT_Entity","USD","Actual",[1]Setup!C12,"PERIODIC",$B303,"TOPFLOW","TOP","TOP","top1",$C303,"top3","Open_Acute_DIV1","TOP5","TOP6","REPORTED","TOP8")</f>
        <v>0</v>
      </c>
      <c r="BQ303" s="53">
        <f>_xll.OneStreamExcelAddIn.XFFunctions.XFGetCell("TRUE", "CONSOL", $D$3,"TOT_Entity","Aggregated","Budget_Working",[1]Setup!C12,"PERIODIC",$B303,"TOPFLOW","TOP","TOP","top1",$C303,"top3","Open_Acute_DIV1","TOP5","TOP6","REPORTED","TOP8")</f>
        <v>0</v>
      </c>
      <c r="BR303" s="53">
        <f t="shared" si="811"/>
        <v>0</v>
      </c>
      <c r="BS303" s="40">
        <f t="shared" si="812"/>
        <v>0</v>
      </c>
      <c r="BU303" s="53">
        <f>_xll.OneStreamExcelAddIn.XFFunctions.XFGetCell("TRUE", "CONSOL", $D$3,"TOT_Entity","USD","Actual",[1]Setup!C13,"PERIODIC",$B303,"TOPFLOW","TOP","TOP","top1",$C303,"top3","Open_Acute_DIV1","TOP5","TOP6","REPORTED","TOP8")</f>
        <v>0</v>
      </c>
      <c r="BV303" s="53">
        <f>_xll.OneStreamExcelAddIn.XFFunctions.XFGetCell("TRUE", "CONSOL", $D$3,"TOT_Entity","Aggregated","Budget_Working",[1]Setup!C13,"PERIODIC",$B303,"TOPFLOW","TOP","TOP","top1",$C303,"top3","Open_Acute_DIV1","TOP5","TOP6","REPORTED","TOP8")</f>
        <v>0</v>
      </c>
      <c r="BW303" s="53">
        <f t="shared" si="813"/>
        <v>0</v>
      </c>
      <c r="BX303" s="40">
        <f t="shared" si="814"/>
        <v>0</v>
      </c>
      <c r="BZ303" s="53">
        <f>_xll.OneStreamExcelAddIn.XFFunctions.XFGetCell("TRUE", "CONSOL", $D$3,"TOT_Entity","USD","Actual",[1]Setup!C14,"PERIODIC",$B303,"TOPFLOW","TOP","TOP","top1",$C303,"top3","Open_Acute_DIV1","TOP5","TOP6","REPORTED","TOP8")</f>
        <v>0</v>
      </c>
      <c r="CA303" s="53">
        <f>_xll.OneStreamExcelAddIn.XFFunctions.XFGetCell("TRUE", "CONSOL", $D$3,"TOT_Entity","Aggregated","Budget_Working",[1]Setup!C14,"PERIODIC",$B303,"TOPFLOW","TOP","TOP","top1",$C303,"top3","Open_Acute_DIV1","TOP5","TOP6","REPORTED","TOP8")</f>
        <v>0</v>
      </c>
      <c r="CB303" s="53">
        <f t="shared" si="815"/>
        <v>0</v>
      </c>
      <c r="CC303" s="40">
        <f t="shared" si="816"/>
        <v>0</v>
      </c>
      <c r="CE303" s="53">
        <f>_xll.OneStreamExcelAddIn.XFFunctions.XFGetCell("TRUE", "CONSOL", $D$3,"TOT_Entity","USD","Actual",[1]Setup!C15,"PERIODIC",$B303,"TOPFLOW","TOP","TOP","top1",$C303,"top3","Open_Acute_DIV1","TOP5","TOP6","REPORTED","TOP8")</f>
        <v>0</v>
      </c>
      <c r="CF303" s="53">
        <f>_xll.OneStreamExcelAddIn.XFFunctions.XFGetCell("TRUE", "CONSOL", $D$3,"TOT_Entity","Aggregated","Budget_Working",[1]Setup!C15,"PERIODIC",$B303,"TOPFLOW","TOP","TOP","top1",$C303,"top3","Open_Acute_DIV1","TOP5","TOP6","REPORTED","TOP8")</f>
        <v>0</v>
      </c>
      <c r="CG303" s="53">
        <f t="shared" si="817"/>
        <v>0</v>
      </c>
      <c r="CH303" s="40">
        <f t="shared" si="818"/>
        <v>0</v>
      </c>
      <c r="CI303" s="212"/>
      <c r="CJ303" s="53">
        <f>_xll.OneStreamExcelAddIn.XFFunctions.XFGetCell("TRUE", "CONSOL", $D$3,"TOT_Entity","USD","Actual",[1]Setup!C4,"PERIODIC",$B303,"TOPFLOW","TOP","TOP","top1",$C303,"top3","Open_Acute_DIV1","TOP5","TOP6","REPORTED","TOP8")</f>
        <v>0</v>
      </c>
      <c r="CK303" s="53">
        <f>_xll.OneStreamExcelAddIn.XFFunctions.XFGetCell("TRUE", "CONSOL", $D$3,"TOT_Entity","USD","Actual",[1]Setup!C5,"PERIODIC",$B303,"TOPFLOW","TOP","TOP","top1",$C303,"top3","Open_Acute_DIV1","TOP5","TOP6","REPORTED","TOP8")</f>
        <v>0</v>
      </c>
      <c r="CL303" s="53">
        <f>_xll.OneStreamExcelAddIn.XFFunctions.XFGetCell("TRUE", "CONSOL", $D$3,"TOT_Entity","USD","Actual",[1]Setup!C6,"PERIODIC",$B303,"TOPFLOW","TOP","TOP","top1",$C303,"top3","Open_Acute_DIV1","TOP5","TOP6","REPORTED","TOP8")</f>
        <v>0</v>
      </c>
      <c r="CM303" s="53">
        <f>_xll.OneStreamExcelAddIn.XFFunctions.XFGetCell("TRUE", "CONSOL", $D$3,"TOT_Entity","USD","Actual",[1]Setup!C7,"PERIODIC",$B303,"TOPFLOW","TOP","TOP","top1",$C303,"top3","Open_Acute_DIV1","TOP5","TOP6","REPORTED","TOP8")</f>
        <v>0</v>
      </c>
      <c r="CN303" s="53">
        <f>_xll.OneStreamExcelAddIn.XFFunctions.XFGetCell("TRUE", "CONSOL", $D$3,"TOT_Entity","USD","Actual",[1]Setup!C8,"PERIODIC",$B303,"TOPFLOW","TOP","TOP","top1",$C303,"top3","Open_Acute_DIV1","TOP5","TOP6","REPORTED","TOP8")</f>
        <v>0</v>
      </c>
      <c r="CO303" s="53">
        <f>_xll.OneStreamExcelAddIn.XFFunctions.XFGetCell("TRUE", "CONSOL", $D$3,"TOT_Entity","USD","Actual",[1]Setup!C9,"PERIODIC",$B303,"TOPFLOW","TOP","TOP","top1",$C303,"top3","Open_Acute_DIV1","TOP5","TOP6","REPORTED","TOP8")</f>
        <v>0</v>
      </c>
      <c r="CP303" s="53">
        <f>_xll.OneStreamExcelAddIn.XFFunctions.XFGetCell("TRUE", "CONSOL", $D$3,"TOT_Entity","USD","Actual",[1]Setup!C10,"PERIODIC",$B303,"TOPFLOW","TOP","TOP","top1",$C303,"top3","Open_Acute_DIV1","TOP5","TOP6","REPORTED","TOP8")</f>
        <v>0</v>
      </c>
      <c r="CQ303" s="53">
        <f>_xll.OneStreamExcelAddIn.XFFunctions.XFGetCell("TRUE", "CONSOL", $D$3,"TOT_Entity","USD","Actual",[1]Setup!C11,"PERIODIC",$B303,"TOPFLOW","TOP","TOP","top1",$C303,"top3","Open_Acute_DIV1","TOP5","TOP6","REPORTED","TOP8")</f>
        <v>0</v>
      </c>
      <c r="CR303" s="53">
        <f>_xll.OneStreamExcelAddIn.XFFunctions.XFGetCell("TRUE", "CONSOL", $D$3,"TOT_Entity","USD","Actual",[1]Setup!C12,"PERIODIC",$B303,"TOPFLOW","TOP","TOP","top1",$C303,"top3","Open_Acute_DIV1","TOP5","TOP6","REPORTED","TOP8")</f>
        <v>0</v>
      </c>
      <c r="CS303" s="53">
        <f>_xll.OneStreamExcelAddIn.XFFunctions.XFGetCell("TRUE", "CONSOL", $D$3,"TOT_Entity","USD","Actual",[1]Setup!C13,"PERIODIC",$B303,"TOPFLOW","TOP","TOP","top1",$C303,"top3","Open_Acute_DIV1","TOP5","TOP6","REPORTED","TOP8")</f>
        <v>0</v>
      </c>
      <c r="CT303" s="53">
        <f>_xll.OneStreamExcelAddIn.XFFunctions.XFGetCell("TRUE", "CONSOL", $D$3,"TOT_Entity","USD","Actual",[1]Setup!C14,"PERIODIC",$B303,"TOPFLOW","TOP","TOP","top1",$C303,"top3","Open_Acute_DIV1","TOP5","TOP6","REPORTED","TOP8")</f>
        <v>0</v>
      </c>
      <c r="CU303" s="53">
        <f>_xll.OneStreamExcelAddIn.XFFunctions.XFGetCell("TRUE", "CONSOL", $D$3,"TOT_Entity","USD","Actual",[1]Setup!C15,"PERIODIC",$B303,"TOPFLOW","TOP","TOP","top1",$C303,"top3","Open_Acute_DIV1","TOP5","TOP6","REPORTED","TOP8")</f>
        <v>0</v>
      </c>
      <c r="CV303" s="212"/>
      <c r="CW303" s="53">
        <f>_xll.OneStreamExcelAddIn.XFFunctions.XFGetCell("TRUE", "CONSOL", $D$3,"TOT_Entity","USD","Actual",[1]Setup!C17,"PERIODIC",$B303,"TOPFLOW","TOP","TOP","top1",$C303,"top3","Open_Acute_DIV1","TOP5","TOP6","REPORTED","TOP8")</f>
        <v>0</v>
      </c>
      <c r="CX303" s="53">
        <f>_xll.OneStreamExcelAddIn.XFFunctions.XFGetCell("TRUE", "CONSOL", $D$3,"TOT_Entity","USD","Actual",[1]Setup!C18,"PERIODIC",$B303,"TOPFLOW","TOP","TOP","top1",$C303,"top3","Open_Acute_DIV1","TOP5","TOP6","REPORTED","TOP8")</f>
        <v>0</v>
      </c>
      <c r="CY303" s="53">
        <f>_xll.OneStreamExcelAddIn.XFFunctions.XFGetCell("TRUE", "CONSOL", $D$3,"TOT_Entity","USD","Actual",[1]Setup!C19,"PERIODIC",$B303,"TOPFLOW","TOP","TOP","top1",$C303,"top3","Open_Acute_DIV1","TOP5","TOP6","REPORTED","TOP8")</f>
        <v>0</v>
      </c>
      <c r="CZ303" s="53">
        <f>_xll.OneStreamExcelAddIn.XFFunctions.XFGetCell("TRUE", "CONSOL", $D$3,"TOT_Entity","USD","Actual",[1]Setup!C20,"PERIODIC",$B303,"TOPFLOW","TOP","TOP","top1",$C303,"top3","Open_Acute_DIV1","TOP5","TOP6","REPORTED","TOP8")</f>
        <v>0</v>
      </c>
      <c r="DA303" s="53">
        <f>_xll.OneStreamExcelAddIn.XFFunctions.XFGetCell("TRUE", "CONSOL", $D$3,"TOT_Entity","USD","Actual",[1]Setup!C21,"PERIODIC",$B303,"TOPFLOW","TOP","TOP","top1",$C303,"top3","Open_Acute_DIV1","TOP5","TOP6","REPORTED","TOP8")</f>
        <v>0</v>
      </c>
      <c r="DB303" s="53">
        <f>_xll.OneStreamExcelAddIn.XFFunctions.XFGetCell("TRUE", "CONSOL", $D$3,"TOT_Entity","USD","Actual",[1]Setup!C22,"PERIODIC",$B303,"TOPFLOW","TOP","TOP","top1",$C303,"top3","Open_Acute_DIV1","TOP5","TOP6","REPORTED","TOP8")</f>
        <v>0</v>
      </c>
      <c r="DC303" s="53">
        <f>_xll.OneStreamExcelAddIn.XFFunctions.XFGetCell("TRUE", "CONSOL", $D$3,"TOT_Entity","USD","Actual",[1]Setup!C23,"PERIODIC",$B303,"TOPFLOW","TOP","TOP","top1",$C303,"top3","Open_Acute_DIV1","TOP5","TOP6","REPORTED","TOP8")</f>
        <v>0</v>
      </c>
      <c r="DD303" s="53">
        <f>_xll.OneStreamExcelAddIn.XFFunctions.XFGetCell("TRUE", "CONSOL", $D$3,"TOT_Entity","USD","Actual",[1]Setup!C24,"PERIODIC",$B303,"TOPFLOW","TOP","TOP","top1",$C303,"top3","Open_Acute_DIV1","TOP5","TOP6","REPORTED","TOP8")</f>
        <v>0</v>
      </c>
      <c r="DE303" s="53">
        <f>_xll.OneStreamExcelAddIn.XFFunctions.XFGetCell("TRUE", "CONSOL", $D$3,"TOT_Entity","USD","Actual",[1]Setup!C25,"PERIODIC",$B303,"TOPFLOW","TOP","TOP","top1",$C303,"top3","Open_Acute_DIV1","TOP5","TOP6","REPORTED","TOP8")</f>
        <v>0</v>
      </c>
      <c r="DF303" s="53">
        <f>_xll.OneStreamExcelAddIn.XFFunctions.XFGetCell("TRUE", "CONSOL", $D$3,"TOT_Entity","USD","Actual",[1]Setup!C26,"PERIODIC",$B303,"TOPFLOW","TOP","TOP","top1",$C303,"top3","Open_Acute_DIV1","TOP5","TOP6","REPORTED","TOP8")</f>
        <v>0</v>
      </c>
      <c r="DG303" s="53">
        <f>_xll.OneStreamExcelAddIn.XFFunctions.XFGetCell("TRUE", "CONSOL", $D$3,"TOT_Entity","USD","Actual",[1]Setup!C27,"PERIODIC",$B303,"TOPFLOW","TOP","TOP","top1",$C303,"top3","Open_Acute_DIV1","TOP5","TOP6","REPORTED","TOP8")</f>
        <v>0</v>
      </c>
      <c r="DH303" s="53">
        <f>_xll.OneStreamExcelAddIn.XFFunctions.XFGetCell("TRUE", "CONSOL", $D$3,"TOT_Entity","USD","Actual",[1]Setup!C28,"PERIODIC",$B303,"TOPFLOW","TOP","TOP","top1",$C303,"top3","Open_Acute_DIV1","TOP5","TOP6","REPORTED","TOP8")</f>
        <v>0</v>
      </c>
      <c r="DI303" s="178"/>
      <c r="DJ303" s="53">
        <f>_xll.OneStreamExcelAddIn.XFFunctions.XFGetCell("TRUE", "CONSOL", $D$3,"TOT_Entity","Aggregated","Budget_Working",[1]Setup!C4,"PERIODIC",$B303,"TOPFLOW","TOP","TOP","top1",$C303,"top3","Open_Acute_DIV1","TOP5","TOP6","REPORTED","TOP8")</f>
        <v>0</v>
      </c>
      <c r="DK303" s="53">
        <f>_xll.OneStreamExcelAddIn.XFFunctions.XFGetCell("TRUE", "CONSOL", $D$3,"TOT_Entity","Aggregated","Budget_Working",[1]Setup!C5,"PERIODIC",$B303,"TOPFLOW","TOP","TOP","top1",$C303,"top3","Open_Acute_DIV1","TOP5","TOP6","REPORTED","TOP8")</f>
        <v>0</v>
      </c>
      <c r="DL303" s="53">
        <f>_xll.OneStreamExcelAddIn.XFFunctions.XFGetCell("TRUE", "CONSOL", $D$3,"TOT_Entity","Aggregated","Budget_Working",[1]Setup!C6,"PERIODIC",$B303,"TOPFLOW","TOP","TOP","top1",$C303,"top3","Open_Acute_DIV1","TOP5","TOP6","REPORTED","TOP8")</f>
        <v>0</v>
      </c>
      <c r="DM303" s="53">
        <f>_xll.OneStreamExcelAddIn.XFFunctions.XFGetCell("TRUE", "CONSOL", $D$3,"TOT_Entity","Aggregated","Budget_Working",[1]Setup!C7,"PERIODIC",$B303,"TOPFLOW","TOP","TOP","top1",$C303,"top3","Open_Acute_DIV1","TOP5","TOP6","REPORTED","TOP8")</f>
        <v>0</v>
      </c>
      <c r="DN303" s="53">
        <f>_xll.OneStreamExcelAddIn.XFFunctions.XFGetCell("TRUE", "CONSOL", $D$3,"TOT_Entity","Aggregated","Budget_Working",[1]Setup!C8,"PERIODIC",$B303,"TOPFLOW","TOP","TOP","top1",$C303,"top3","Open_Acute_DIV1","TOP5","TOP6","REPORTED","TOP8")</f>
        <v>0</v>
      </c>
      <c r="DO303" s="53">
        <f>_xll.OneStreamExcelAddIn.XFFunctions.XFGetCell("TRUE", "CONSOL", $D$3,"TOT_Entity","Aggregated","Budget_Working",[1]Setup!C9,"PERIODIC",$B303,"TOPFLOW","TOP","TOP","top1",$C303,"top3","Open_Acute_DIV1","TOP5","TOP6","REPORTED","TOP8")</f>
        <v>0</v>
      </c>
      <c r="DP303" s="53">
        <f>_xll.OneStreamExcelAddIn.XFFunctions.XFGetCell("TRUE", "CONSOL", $D$3,"TOT_Entity","Aggregated","Budget_Working",[1]Setup!C10,"PERIODIC",$B303,"TOPFLOW","TOP","TOP","top1",$C303,"top3","Open_Acute_DIV1","TOP5","TOP6","REPORTED","TOP8")</f>
        <v>0</v>
      </c>
      <c r="DQ303" s="53">
        <f>_xll.OneStreamExcelAddIn.XFFunctions.XFGetCell("TRUE", "CONSOL", $D$3,"TOT_Entity","Aggregated","Budget_Working",[1]Setup!C11,"PERIODIC",$B303,"TOPFLOW","TOP","TOP","top1",$C303,"top3","Open_Acute_DIV1","TOP5","TOP6","REPORTED","TOP8")</f>
        <v>0</v>
      </c>
      <c r="DR303" s="53">
        <f>_xll.OneStreamExcelAddIn.XFFunctions.XFGetCell("TRUE", "CONSOL", $D$3,"TOT_Entity","Aggregated","Budget_Working",[1]Setup!C12,"PERIODIC",$B303,"TOPFLOW","TOP","TOP","top1",$C303,"top3","Open_Acute_DIV1","TOP5","TOP6","REPORTED","TOP8")</f>
        <v>0</v>
      </c>
      <c r="DS303" s="53">
        <f>_xll.OneStreamExcelAddIn.XFFunctions.XFGetCell("TRUE", "CONSOL", $D$3,"TOT_Entity","Aggregated","Budget_Working",[1]Setup!C13,"PERIODIC",$B303,"TOPFLOW","TOP","TOP","top1",$C303,"top3","Open_Acute_DIV1","TOP5","TOP6","REPORTED","TOP8")</f>
        <v>0</v>
      </c>
      <c r="DT303" s="53">
        <f>_xll.OneStreamExcelAddIn.XFFunctions.XFGetCell("TRUE", "CONSOL", $D$3,"TOT_Entity","Aggregated","Budget_Working",[1]Setup!C14,"PERIODIC",$B303,"TOPFLOW","TOP","TOP","top1",$C303,"top3","Open_Acute_DIV1","TOP5","TOP6","REPORTED","TOP8")</f>
        <v>0</v>
      </c>
      <c r="DU303" s="53">
        <f>_xll.OneStreamExcelAddIn.XFFunctions.XFGetCell("TRUE", "CONSOL", $D$3,"TOT_Entity","Aggregated","Budget_Working",[1]Setup!C15,"PERIODIC",$B303,"TOPFLOW","TOP","TOP","top1",$C303,"top3","Open_Acute_DIV1","TOP5","TOP6","REPORTED","TOP8")</f>
        <v>0</v>
      </c>
      <c r="DV303" s="178"/>
      <c r="DW303" s="53">
        <f>_xll.OneStreamExcelAddIn.XFFunctions.XFGetCell("TRUE", "CONSOL", $D$3,"TOT_Entity","USD","Budget_Final",[1]Setup!C17,"PERIODIC",$B303,"TOPFLOW","TOP","TOP","top1",$C303,"top3","Open_Acute_DIV1","TOP5","TOP6","REPORTED","TOP8")</f>
        <v>0</v>
      </c>
      <c r="DX303" s="53">
        <f>_xll.OneStreamExcelAddIn.XFFunctions.XFGetCell("TRUE", "CONSOL", $D$3,"TOT_Entity","USD","Budget_Final",[1]Setup!C18,"PERIODIC",$B303,"TOPFLOW","TOP","TOP","top1",$C303,"top3","Open_Acute_DIV1","TOP5","TOP6","REPORTED","TOP8")</f>
        <v>0</v>
      </c>
      <c r="DY303" s="53">
        <f>_xll.OneStreamExcelAddIn.XFFunctions.XFGetCell("TRUE", "CONSOL", $D$3,"TOT_Entity","USD","Budget_Final",[1]Setup!C19,"PERIODIC",$B303,"TOPFLOW","TOP","TOP","top1",$C303,"top3","Open_Acute_DIV1","TOP5","TOP6","REPORTED","TOP8")</f>
        <v>0</v>
      </c>
      <c r="DZ303" s="53">
        <f>_xll.OneStreamExcelAddIn.XFFunctions.XFGetCell("TRUE", "CONSOL", $D$3,"TOT_Entity","USD","Budget_Final",[1]Setup!C20,"PERIODIC",$B303,"TOPFLOW","TOP","TOP","top1",$C303,"top3","Open_Acute_DIV1","TOP5","TOP6","REPORTED","TOP8")</f>
        <v>0</v>
      </c>
      <c r="EA303" s="53">
        <f>_xll.OneStreamExcelAddIn.XFFunctions.XFGetCell("TRUE", "CONSOL", $D$3,"TOT_Entity","USD","Budget_Final",[1]Setup!C21,"PERIODIC",$B303,"TOPFLOW","TOP","TOP","top1",$C303,"top3","Open_Acute_DIV1","TOP5","TOP6","REPORTED","TOP8")</f>
        <v>0</v>
      </c>
      <c r="EB303" s="53">
        <f>_xll.OneStreamExcelAddIn.XFFunctions.XFGetCell("TRUE", "CONSOL", $D$3,"TOT_Entity","USD","Budget_Final",[1]Setup!C22,"PERIODIC",$B303,"TOPFLOW","TOP","TOP","top1",$C303,"top3","Open_Acute_DIV1","TOP5","TOP6","REPORTED","TOP8")</f>
        <v>0</v>
      </c>
      <c r="EC303" s="53">
        <f>_xll.OneStreamExcelAddIn.XFFunctions.XFGetCell("TRUE", "CONSOL", $D$3,"TOT_Entity","USD","Budget_Final",[1]Setup!C23,"PERIODIC",$B303,"TOPFLOW","TOP","TOP","top1",$C303,"top3","Open_Acute_DIV1","TOP5","TOP6","REPORTED","TOP8")</f>
        <v>0</v>
      </c>
      <c r="ED303" s="53">
        <f>_xll.OneStreamExcelAddIn.XFFunctions.XFGetCell("TRUE", "CONSOL", $D$3,"TOT_Entity","USD","Budget_Final",[1]Setup!C24,"PERIODIC",$B303,"TOPFLOW","TOP","TOP","top1",$C303,"top3","Open_Acute_DIV1","TOP5","TOP6","REPORTED","TOP8")</f>
        <v>0</v>
      </c>
      <c r="EE303" s="53">
        <f>_xll.OneStreamExcelAddIn.XFFunctions.XFGetCell("TRUE", "CONSOL", $D$3,"TOT_Entity","USD","Budget_Final",[1]Setup!C25,"PERIODIC",$B303,"TOPFLOW","TOP","TOP","top1",$C303,"top3","Open_Acute_DIV1","TOP5","TOP6","REPORTED","TOP8")</f>
        <v>0</v>
      </c>
      <c r="EF303" s="53">
        <f>_xll.OneStreamExcelAddIn.XFFunctions.XFGetCell("TRUE", "CONSOL", $D$3,"TOT_Entity","USD","Budget_Final",[1]Setup!C26,"PERIODIC",$B303,"TOPFLOW","TOP","TOP","top1",$C303,"top3","Open_Acute_DIV1","TOP5","TOP6","REPORTED","TOP8")</f>
        <v>0</v>
      </c>
      <c r="EG303" s="53">
        <f>_xll.OneStreamExcelAddIn.XFFunctions.XFGetCell("TRUE", "CONSOL", $D$3,"TOT_Entity","USD","Budget_Final",[1]Setup!C27,"PERIODIC",$B303,"TOPFLOW","TOP","TOP","top1",$C303,"top3","Open_Acute_DIV1","TOP5","TOP6","REPORTED","TOP8")</f>
        <v>0</v>
      </c>
      <c r="EH303" s="53">
        <f>_xll.OneStreamExcelAddIn.XFFunctions.XFGetCell("TRUE", "CONSOL", $D$3,"TOT_Entity","USD","Budget_Final",[1]Setup!C28,"PERIODIC",$B303,"TOPFLOW","TOP","TOP","top1",$C303,"top3","Open_Acute_DIV1","TOP5","TOP6","REPORTED","TOP8")</f>
        <v>0</v>
      </c>
    </row>
    <row r="304" spans="2:138" s="47" customFormat="1" x14ac:dyDescent="0.25">
      <c r="B304" s="51" t="s">
        <v>321</v>
      </c>
      <c r="C304" s="51"/>
      <c r="D304" s="47" t="s">
        <v>322</v>
      </c>
      <c r="E304" s="53">
        <f>_xll.OneStreamExcelAddIn.XFFunctions.XFGetCell("TRUE", "CONSOL", $D$3,"TOT_Entity","USD","Actual",$E$3,"PERIODIC",$B304,"TOPFLOW","TOP","TOP","top1",$C304,"top3","Open_Acute_DIV1","TOP5","TOP6","REPORTED","TOP8")</f>
        <v>1022422.64</v>
      </c>
      <c r="F304" s="53">
        <f>_xll.OneStreamExcelAddIn.XFFunctions.XFGetCell("TRUE", "CONSOL", $D$3,"TOT_Entity","Aggregated","Budget_Working",$E$3,"PERIODIC",$B304,"TOPFLOW","TOP","TOP","top1",$C304,"top3","Open_Acute_DIV1","TOP5","TOP6","REPORTED","TOP8")</f>
        <v>1155059.9457302049</v>
      </c>
      <c r="G304" s="53">
        <f t="shared" si="789"/>
        <v>132637.30573020491</v>
      </c>
      <c r="H304" s="55">
        <f t="shared" si="790"/>
        <v>0.11483153425976897</v>
      </c>
      <c r="I304" s="41"/>
      <c r="J304" s="53">
        <f>_xll.OneStreamExcelAddIn.XFFunctions.XFGetCell("TRUE", "CONSOL", $D$3,"TOT_Entity","USD","Actual",$E$3,"YTD",$B304,"TOPFLOW","TOP","TOP","top1",$C304,"TOP3","Open_Acute_DIV1","TOP5","TOP6","REPORTED","TOP8")</f>
        <v>3967802.3899999997</v>
      </c>
      <c r="K304" s="53">
        <f>_xll.OneStreamExcelAddIn.XFFunctions.XFGetCell("TRUE", "CONSOL", $D$3,"TOT_Entity","Aggregated","Budget_Working",$E$3,"YTD",$B304,"TOPFLOW","TOP","TOP","top1",$C304,"TOP3","Open_Acute_DIV1","TOP5","TOP6","REPORTED","TOP8")</f>
        <v>4292209.2313204203</v>
      </c>
      <c r="L304" s="53">
        <f t="shared" si="791"/>
        <v>324406.84132042062</v>
      </c>
      <c r="M304" s="40">
        <f t="shared" si="792"/>
        <v>7.5580388521885436E-2</v>
      </c>
      <c r="N304" s="41"/>
      <c r="O304" s="53">
        <f>_xll.OneStreamExcelAddIn.XFFunctions.XFGetCell("TRUE", "CONSOL", $D$3,"TOT_Entity","USD","Actual",$F$3,"YTD",$B304,"TOPFLOW","TOP","TOP","top1",$C304,"TOP3","Open_Acute_DIV1","TOP5","TOP6","REPORTED","TOP8")</f>
        <v>4417865.55</v>
      </c>
      <c r="P304" s="53">
        <f>_xll.OneStreamExcelAddIn.XFFunctions.XFGetCell("TRUE", "CONSOL", $D$3,"TOT_Entity","USD","Actual",$E$3,"YTD",$B304,"TOPFLOW","TOP","TOP","top1",$C304,"top3","Open_Acute_DIV1","TOP5","TOP6","REPORTED","VAR_BW_PY_Actual")</f>
        <v>450063.16</v>
      </c>
      <c r="Q304" s="40">
        <f t="shared" si="793"/>
        <v>0.10187343976549942</v>
      </c>
      <c r="R304" s="41"/>
      <c r="S304" s="53">
        <f>_xll.OneStreamExcelAddIn.XFFunctions.XFGetCell("TRUE", "CONSOL", $D$3,"TOT_Entity","USD","MIDFCST",$E$3,"MTD",$B304,"TOPFLOW","TOP","TOP","top1",$C304,"TOP3","Open_Acute_DIV1","TOP5","TOP6","REPORTED","TOP8")</f>
        <v>0</v>
      </c>
      <c r="T304" s="53">
        <f t="shared" si="788"/>
        <v>-1022422.64</v>
      </c>
      <c r="U304" s="40">
        <f t="shared" si="794"/>
        <v>0</v>
      </c>
      <c r="V304" s="41"/>
      <c r="W304" s="42"/>
      <c r="X304" s="43"/>
      <c r="Y304" s="42"/>
      <c r="Z304" s="44"/>
      <c r="AB304" s="213">
        <f>_xll.OneStreamExcelAddIn.XFFunctions.XFGetCell("TRUE", "CONSOL", $D$3,"TOT_Entity","USD","Actual",[1]Setup!C4,"PERIODIC",$B304,"TOPFLOW","TOP","TOP","top1",$C304,"top3","Open_Acute_DIV1","TOP5","TOP6","REPORTED","TOP8")</f>
        <v>979913.43</v>
      </c>
      <c r="AC304" s="213">
        <f>_xll.OneStreamExcelAddIn.XFFunctions.XFGetCell("TRUE", "CONSOL", $D$3,"TOT_Entity","Aggregated","Budget_Working",[1]Setup!C4,"PERIODIC",$B304,"TOPFLOW","TOP","TOP","top1",$C304,"top3","Open_Acute_DIV1","TOP5","TOP6","REPORTED","TOP8")</f>
        <v>1059789.738369352</v>
      </c>
      <c r="AD304" s="213">
        <f t="shared" si="795"/>
        <v>79876.3083693519</v>
      </c>
      <c r="AE304" s="209">
        <f t="shared" si="796"/>
        <v>7.5369958282719154E-2</v>
      </c>
      <c r="AG304" s="213">
        <f>_xll.OneStreamExcelAddIn.XFFunctions.XFGetCell("TRUE", "CONSOL", $D$3,"TOT_Entity","USD","Actual",[1]Setup!C5,"PERIODIC",$B304,"TOPFLOW","TOP","TOP","top1",$C304,"top3","Open_Acute_DIV1","TOP5","TOP6","REPORTED","TOP8")</f>
        <v>927466.07</v>
      </c>
      <c r="AH304" s="213">
        <f>_xll.OneStreamExcelAddIn.XFFunctions.XFGetCell("TRUE", "CONSOL", $D$3,"TOT_Entity","Aggregated","Budget_Working",[1]Setup!C5,"PERIODIC",$B304,"TOPFLOW","TOP","TOP","top1",$C304,"top3","Open_Acute_DIV1","TOP5","TOP6","REPORTED","TOP8")</f>
        <v>1005725.215729924</v>
      </c>
      <c r="AI304" s="213">
        <f t="shared" si="797"/>
        <v>78259.145729924086</v>
      </c>
      <c r="AJ304" s="209">
        <f t="shared" si="798"/>
        <v>7.7813645820867722E-2</v>
      </c>
      <c r="AL304" s="213">
        <f>_xll.OneStreamExcelAddIn.XFFunctions.XFGetCell("TRUE", "CONSOL", $D$3,"TOT_Entity","USD","Actual",[1]Setup!C6,"PERIODIC",$B304,"TOPFLOW","TOP","TOP","top1",$C304,"top3","Open_Acute_DIV1","TOP5","TOP6","REPORTED","TOP8")</f>
        <v>1038000.25</v>
      </c>
      <c r="AM304" s="213">
        <f>_xll.OneStreamExcelAddIn.XFFunctions.XFGetCell("TRUE", "CONSOL", $D$3,"TOT_Entity","Aggregated","Budget_Working",[1]Setup!C6,"PERIODIC",$B304,"TOPFLOW","TOP","TOP","top1",$C304,"top3","Open_Acute_DIV1","TOP5","TOP6","REPORTED","TOP8")</f>
        <v>1071634.331490939</v>
      </c>
      <c r="AN304" s="213">
        <f t="shared" si="799"/>
        <v>33634.081490939017</v>
      </c>
      <c r="AO304" s="209">
        <f t="shared" si="800"/>
        <v>3.1385781980449182E-2</v>
      </c>
      <c r="AQ304" s="213">
        <f>_xll.OneStreamExcelAddIn.XFFunctions.XFGetCell("TRUE", "CONSOL", $D$3,"TOT_Entity","USD","Actual",[1]Setup!C7,"PERIODIC",$B304,"TOPFLOW","TOP","TOP","top1",$C304,"top3","Open_Acute_DIV1","TOP5","TOP6","REPORTED","TOP8")</f>
        <v>1022422.64</v>
      </c>
      <c r="AR304" s="213">
        <f>_xll.OneStreamExcelAddIn.XFFunctions.XFGetCell("TRUE", "CONSOL", $D$3,"TOT_Entity","Aggregated","Budget_Working",[1]Setup!C7,"PERIODIC",$B304,"TOPFLOW","TOP","TOP","top1",$C304,"top3","Open_Acute_DIV1","TOP5","TOP6","REPORTED","TOP8")</f>
        <v>1155059.9457302049</v>
      </c>
      <c r="AS304" s="213">
        <f t="shared" si="801"/>
        <v>132637.30573020491</v>
      </c>
      <c r="AT304" s="209">
        <f t="shared" si="802"/>
        <v>0.11483153425976897</v>
      </c>
      <c r="AV304" s="213">
        <f>_xll.OneStreamExcelAddIn.XFFunctions.XFGetCell("TRUE", "CONSOL", $D$3,"TOT_Entity","USD","Actual",[1]Setup!C8,"PERIODIC",$B304,"TOPFLOW","TOP","TOP","top1",$C304,"top3","Open_Acute_DIV1","TOP5","TOP6","REPORTED","TOP8")</f>
        <v>-3967802.3899999997</v>
      </c>
      <c r="AW304" s="213">
        <f>_xll.OneStreamExcelAddIn.XFFunctions.XFGetCell("TRUE", "CONSOL", $D$3,"TOT_Entity","Aggregated","Budget_Working",[1]Setup!C8,"PERIODIC",$B304,"TOPFLOW","TOP","TOP","top1",$C304,"top3","Open_Acute_DIV1","TOP5","TOP6","REPORTED","TOP8")</f>
        <v>1166026.125620221</v>
      </c>
      <c r="AX304" s="213">
        <f t="shared" si="803"/>
        <v>5133828.5156202205</v>
      </c>
      <c r="AY304" s="209">
        <f t="shared" si="804"/>
        <v>4.4028417569884937</v>
      </c>
      <c r="BA304" s="213">
        <f>_xll.OneStreamExcelAddIn.XFFunctions.XFGetCell("TRUE", "CONSOL", $D$3,"TOT_Entity","USD","Actual",[1]Setup!C9,"PERIODIC",$B304,"TOPFLOW","TOP","TOP","top1",$C304,"top3","Open_Acute_DIV1","TOP5","TOP6","REPORTED","TOP8")</f>
        <v>0</v>
      </c>
      <c r="BB304" s="213">
        <f>_xll.OneStreamExcelAddIn.XFFunctions.XFGetCell("TRUE", "CONSOL", $D$3,"TOT_Entity","Aggregated","Budget_Working",[1]Setup!C9,"PERIODIC",$B304,"TOPFLOW","TOP","TOP","top1",$C304,"top3","Open_Acute_DIV1","TOP5","TOP6","REPORTED","TOP8")</f>
        <v>1113144.8396348238</v>
      </c>
      <c r="BC304" s="213">
        <f t="shared" si="805"/>
        <v>1113144.8396348238</v>
      </c>
      <c r="BD304" s="209">
        <f t="shared" si="806"/>
        <v>1</v>
      </c>
      <c r="BF304" s="213">
        <f>_xll.OneStreamExcelAddIn.XFFunctions.XFGetCell("TRUE", "CONSOL", $D$3,"TOT_Entity","USD","Actual",[1]Setup!C10,"PERIODIC",$B304,"TOPFLOW","TOP","TOP","top1",$C304,"top3","Open_Acute_DIV1","TOP5","TOP6","REPORTED","TOP8")</f>
        <v>0</v>
      </c>
      <c r="BG304" s="213">
        <f>_xll.OneStreamExcelAddIn.XFFunctions.XFGetCell("TRUE", "CONSOL", $D$3,"TOT_Entity","Aggregated","Budget_Working",[1]Setup!C10,"PERIODIC",$B304,"TOPFLOW","TOP","TOP","top1",$C304,"top3","Open_Acute_DIV1","TOP5","TOP6","REPORTED","TOP8")</f>
        <v>1071753.7177544069</v>
      </c>
      <c r="BH304" s="213">
        <f t="shared" si="807"/>
        <v>1071753.7177544069</v>
      </c>
      <c r="BI304" s="209">
        <f t="shared" si="808"/>
        <v>1</v>
      </c>
      <c r="BK304" s="213">
        <f>_xll.OneStreamExcelAddIn.XFFunctions.XFGetCell("TRUE", "CONSOL", $D$3,"TOT_Entity","USD","Actual",[1]Setup!C11,"PERIODIC",$B304,"TOPFLOW","TOP","TOP","top1",$C304,"top3","Open_Acute_DIV1","TOP5","TOP6","REPORTED","TOP8")</f>
        <v>0</v>
      </c>
      <c r="BL304" s="213">
        <f>_xll.OneStreamExcelAddIn.XFFunctions.XFGetCell("TRUE", "CONSOL", $D$3,"TOT_Entity","Aggregated","Budget_Working",[1]Setup!C11,"PERIODIC",$B304,"TOPFLOW","TOP","TOP","top1",$C304,"top3","Open_Acute_DIV1","TOP5","TOP6","REPORTED","TOP8")</f>
        <v>1137038.0561190939</v>
      </c>
      <c r="BM304" s="213">
        <f t="shared" si="809"/>
        <v>1137038.0561190939</v>
      </c>
      <c r="BN304" s="209">
        <f t="shared" si="810"/>
        <v>1</v>
      </c>
      <c r="BP304" s="213">
        <f>_xll.OneStreamExcelAddIn.XFFunctions.XFGetCell("TRUE", "CONSOL", $D$3,"TOT_Entity","USD","Actual",[1]Setup!C12,"PERIODIC",$B304,"TOPFLOW","TOP","TOP","top1",$C304,"top3","Open_Acute_DIV1","TOP5","TOP6","REPORTED","TOP8")</f>
        <v>0</v>
      </c>
      <c r="BQ304" s="213">
        <f>_xll.OneStreamExcelAddIn.XFFunctions.XFGetCell("TRUE", "CONSOL", $D$3,"TOT_Entity","Aggregated","Budget_Working",[1]Setup!C12,"PERIODIC",$B304,"TOPFLOW","TOP","TOP","top1",$C304,"top3","Open_Acute_DIV1","TOP5","TOP6","REPORTED","TOP8")</f>
        <v>1044248.0932201811</v>
      </c>
      <c r="BR304" s="213">
        <f t="shared" si="811"/>
        <v>1044248.0932201811</v>
      </c>
      <c r="BS304" s="209">
        <f t="shared" si="812"/>
        <v>1</v>
      </c>
      <c r="BU304" s="213">
        <f>_xll.OneStreamExcelAddIn.XFFunctions.XFGetCell("TRUE", "CONSOL", $D$3,"TOT_Entity","USD","Actual",[1]Setup!C13,"PERIODIC",$B304,"TOPFLOW","TOP","TOP","top1",$C304,"top3","Open_Acute_DIV1","TOP5","TOP6","REPORTED","TOP8")</f>
        <v>0</v>
      </c>
      <c r="BV304" s="213">
        <f>_xll.OneStreamExcelAddIn.XFFunctions.XFGetCell("TRUE", "CONSOL", $D$3,"TOT_Entity","Aggregated","Budget_Working",[1]Setup!C13,"PERIODIC",$B304,"TOPFLOW","TOP","TOP","top1",$C304,"top3","Open_Acute_DIV1","TOP5","TOP6","REPORTED","TOP8")</f>
        <v>1199863.542857371</v>
      </c>
      <c r="BW304" s="213">
        <f t="shared" si="813"/>
        <v>1199863.542857371</v>
      </c>
      <c r="BX304" s="209">
        <f t="shared" si="814"/>
        <v>1</v>
      </c>
      <c r="BZ304" s="213">
        <f>_xll.OneStreamExcelAddIn.XFFunctions.XFGetCell("TRUE", "CONSOL", $D$3,"TOT_Entity","USD","Actual",[1]Setup!C14,"PERIODIC",$B304,"TOPFLOW","TOP","TOP","top1",$C304,"top3","Open_Acute_DIV1","TOP5","TOP6","REPORTED","TOP8")</f>
        <v>0</v>
      </c>
      <c r="CA304" s="213">
        <f>_xll.OneStreamExcelAddIn.XFFunctions.XFGetCell("TRUE", "CONSOL", $D$3,"TOT_Entity","Aggregated","Budget_Working",[1]Setup!C14,"PERIODIC",$B304,"TOPFLOW","TOP","TOP","top1",$C304,"top3","Open_Acute_DIV1","TOP5","TOP6","REPORTED","TOP8")</f>
        <v>1075998.0667211341</v>
      </c>
      <c r="CB304" s="213">
        <f t="shared" si="815"/>
        <v>1075998.0667211341</v>
      </c>
      <c r="CC304" s="209">
        <f t="shared" si="816"/>
        <v>1</v>
      </c>
      <c r="CE304" s="213">
        <f>_xll.OneStreamExcelAddIn.XFFunctions.XFGetCell("TRUE", "CONSOL", $D$3,"TOT_Entity","USD","Actual",[1]Setup!C15,"PERIODIC",$B304,"TOPFLOW","TOP","TOP","top1",$C304,"top3","Open_Acute_DIV1","TOP5","TOP6","REPORTED","TOP8")</f>
        <v>0</v>
      </c>
      <c r="CF304" s="213">
        <f>_xll.OneStreamExcelAddIn.XFFunctions.XFGetCell("TRUE", "CONSOL", $D$3,"TOT_Entity","Aggregated","Budget_Working",[1]Setup!C15,"PERIODIC",$B304,"TOPFLOW","TOP","TOP","top1",$C304,"top3","Open_Acute_DIV1","TOP5","TOP6","REPORTED","TOP8")</f>
        <v>1137633.3290245249</v>
      </c>
      <c r="CG304" s="213">
        <f t="shared" si="817"/>
        <v>1137633.3290245249</v>
      </c>
      <c r="CH304" s="209">
        <f t="shared" si="818"/>
        <v>1</v>
      </c>
      <c r="CI304" s="214"/>
      <c r="CJ304" s="213">
        <f>_xll.OneStreamExcelAddIn.XFFunctions.XFGetCell("TRUE", "CONSOL", $D$3,"TOT_Entity","USD","Actual",[1]Setup!C4,"PERIODIC",$B304,"TOPFLOW","TOP","TOP","top1",$C304,"top3","Open_Acute_DIV1","TOP5","TOP6","REPORTED","TOP8")</f>
        <v>979913.43</v>
      </c>
      <c r="CK304" s="213">
        <f>_xll.OneStreamExcelAddIn.XFFunctions.XFGetCell("TRUE", "CONSOL", $D$3,"TOT_Entity","USD","Actual",[1]Setup!C5,"PERIODIC",$B304,"TOPFLOW","TOP","TOP","top1",$C304,"top3","Open_Acute_DIV1","TOP5","TOP6","REPORTED","TOP8")</f>
        <v>927466.07</v>
      </c>
      <c r="CL304" s="213">
        <f>_xll.OneStreamExcelAddIn.XFFunctions.XFGetCell("TRUE", "CONSOL", $D$3,"TOT_Entity","USD","Actual",[1]Setup!C6,"PERIODIC",$B304,"TOPFLOW","TOP","TOP","top1",$C304,"top3","Open_Acute_DIV1","TOP5","TOP6","REPORTED","TOP8")</f>
        <v>1038000.25</v>
      </c>
      <c r="CM304" s="213">
        <f>_xll.OneStreamExcelAddIn.XFFunctions.XFGetCell("TRUE", "CONSOL", $D$3,"TOT_Entity","USD","Actual",[1]Setup!C7,"PERIODIC",$B304,"TOPFLOW","TOP","TOP","top1",$C304,"top3","Open_Acute_DIV1","TOP5","TOP6","REPORTED","TOP8")</f>
        <v>1022422.64</v>
      </c>
      <c r="CN304" s="213">
        <f>_xll.OneStreamExcelAddIn.XFFunctions.XFGetCell("TRUE", "CONSOL", $D$3,"TOT_Entity","USD","Actual",[1]Setup!C8,"PERIODIC",$B304,"TOPFLOW","TOP","TOP","top1",$C304,"top3","Open_Acute_DIV1","TOP5","TOP6","REPORTED","TOP8")</f>
        <v>-3967802.3899999997</v>
      </c>
      <c r="CO304" s="213">
        <f>_xll.OneStreamExcelAddIn.XFFunctions.XFGetCell("TRUE", "CONSOL", $D$3,"TOT_Entity","USD","Actual",[1]Setup!C9,"PERIODIC",$B304,"TOPFLOW","TOP","TOP","top1",$C304,"top3","Open_Acute_DIV1","TOP5","TOP6","REPORTED","TOP8")</f>
        <v>0</v>
      </c>
      <c r="CP304" s="213">
        <f>_xll.OneStreamExcelAddIn.XFFunctions.XFGetCell("TRUE", "CONSOL", $D$3,"TOT_Entity","USD","Actual",[1]Setup!C10,"PERIODIC",$B304,"TOPFLOW","TOP","TOP","top1",$C304,"top3","Open_Acute_DIV1","TOP5","TOP6","REPORTED","TOP8")</f>
        <v>0</v>
      </c>
      <c r="CQ304" s="213">
        <f>_xll.OneStreamExcelAddIn.XFFunctions.XFGetCell("TRUE", "CONSOL", $D$3,"TOT_Entity","USD","Actual",[1]Setup!C11,"PERIODIC",$B304,"TOPFLOW","TOP","TOP","top1",$C304,"top3","Open_Acute_DIV1","TOP5","TOP6","REPORTED","TOP8")</f>
        <v>0</v>
      </c>
      <c r="CR304" s="213">
        <f>_xll.OneStreamExcelAddIn.XFFunctions.XFGetCell("TRUE", "CONSOL", $D$3,"TOT_Entity","USD","Actual",[1]Setup!C12,"PERIODIC",$B304,"TOPFLOW","TOP","TOP","top1",$C304,"top3","Open_Acute_DIV1","TOP5","TOP6","REPORTED","TOP8")</f>
        <v>0</v>
      </c>
      <c r="CS304" s="213">
        <f>_xll.OneStreamExcelAddIn.XFFunctions.XFGetCell("TRUE", "CONSOL", $D$3,"TOT_Entity","USD","Actual",[1]Setup!C13,"PERIODIC",$B304,"TOPFLOW","TOP","TOP","top1",$C304,"top3","Open_Acute_DIV1","TOP5","TOP6","REPORTED","TOP8")</f>
        <v>0</v>
      </c>
      <c r="CT304" s="213">
        <f>_xll.OneStreamExcelAddIn.XFFunctions.XFGetCell("TRUE", "CONSOL", $D$3,"TOT_Entity","USD","Actual",[1]Setup!C14,"PERIODIC",$B304,"TOPFLOW","TOP","TOP","top1",$C304,"top3","Open_Acute_DIV1","TOP5","TOP6","REPORTED","TOP8")</f>
        <v>0</v>
      </c>
      <c r="CU304" s="213">
        <f>_xll.OneStreamExcelAddIn.XFFunctions.XFGetCell("TRUE", "CONSOL", $D$3,"TOT_Entity","USD","Actual",[1]Setup!C15,"PERIODIC",$B304,"TOPFLOW","TOP","TOP","top1",$C304,"top3","Open_Acute_DIV1","TOP5","TOP6","REPORTED","TOP8")</f>
        <v>0</v>
      </c>
      <c r="CV304" s="214"/>
      <c r="CW304" s="213">
        <f>_xll.OneStreamExcelAddIn.XFFunctions.XFGetCell("TRUE", "CONSOL", $D$3,"TOT_Entity","USD","Actual",[1]Setup!C17,"PERIODIC",$B304,"TOPFLOW","TOP","TOP","top1",$C304,"top3","Open_Acute_DIV1","TOP5","TOP6","REPORTED","TOP8")</f>
        <v>1095965.25</v>
      </c>
      <c r="CX304" s="213">
        <f>_xll.OneStreamExcelAddIn.XFFunctions.XFGetCell("TRUE", "CONSOL", $D$3,"TOT_Entity","USD","Actual",[1]Setup!C18,"PERIODIC",$B304,"TOPFLOW","TOP","TOP","top1",$C304,"top3","Open_Acute_DIV1","TOP5","TOP6","REPORTED","TOP8")</f>
        <v>1049365.93</v>
      </c>
      <c r="CY304" s="213">
        <f>_xll.OneStreamExcelAddIn.XFFunctions.XFGetCell("TRUE", "CONSOL", $D$3,"TOT_Entity","USD","Actual",[1]Setup!C19,"PERIODIC",$B304,"TOPFLOW","TOP","TOP","top1",$C304,"top3","Open_Acute_DIV1","TOP5","TOP6","REPORTED","TOP8")</f>
        <v>1144767.6700000002</v>
      </c>
      <c r="CZ304" s="213">
        <f>_xll.OneStreamExcelAddIn.XFFunctions.XFGetCell("TRUE", "CONSOL", $D$3,"TOT_Entity","USD","Actual",[1]Setup!C20,"PERIODIC",$B304,"TOPFLOW","TOP","TOP","top1",$C304,"top3","Open_Acute_DIV1","TOP5","TOP6","REPORTED","TOP8")</f>
        <v>1127766.7</v>
      </c>
      <c r="DA304" s="213">
        <f>_xll.OneStreamExcelAddIn.XFFunctions.XFGetCell("TRUE", "CONSOL", $D$3,"TOT_Entity","USD","Actual",[1]Setup!C21,"PERIODIC",$B304,"TOPFLOW","TOP","TOP","top1",$C304,"top3","Open_Acute_DIV1","TOP5","TOP6","REPORTED","TOP8")</f>
        <v>1102294.32</v>
      </c>
      <c r="DB304" s="213">
        <f>_xll.OneStreamExcelAddIn.XFFunctions.XFGetCell("TRUE", "CONSOL", $D$3,"TOT_Entity","USD","Actual",[1]Setup!C22,"PERIODIC",$B304,"TOPFLOW","TOP","TOP","top1",$C304,"top3","Open_Acute_DIV1","TOP5","TOP6","REPORTED","TOP8")</f>
        <v>1189111.9400000002</v>
      </c>
      <c r="DC304" s="213">
        <f>_xll.OneStreamExcelAddIn.XFFunctions.XFGetCell("TRUE", "CONSOL", $D$3,"TOT_Entity","USD","Actual",[1]Setup!C23,"PERIODIC",$B304,"TOPFLOW","TOP","TOP","top1",$C304,"top3","Open_Acute_DIV1","TOP5","TOP6","REPORTED","TOP8")</f>
        <v>1031930.43</v>
      </c>
      <c r="DD304" s="213">
        <f>_xll.OneStreamExcelAddIn.XFFunctions.XFGetCell("TRUE", "CONSOL", $D$3,"TOT_Entity","USD","Actual",[1]Setup!C24,"PERIODIC",$B304,"TOPFLOW","TOP","TOP","top1",$C304,"top3","Open_Acute_DIV1","TOP5","TOP6","REPORTED","TOP8")</f>
        <v>1098263.9200000002</v>
      </c>
      <c r="DE304" s="213">
        <f>_xll.OneStreamExcelAddIn.XFFunctions.XFGetCell("TRUE", "CONSOL", $D$3,"TOT_Entity","USD","Actual",[1]Setup!C25,"PERIODIC",$B304,"TOPFLOW","TOP","TOP","top1",$C304,"top3","Open_Acute_DIV1","TOP5","TOP6","REPORTED","TOP8")</f>
        <v>1014504.68</v>
      </c>
      <c r="DF304" s="213">
        <f>_xll.OneStreamExcelAddIn.XFFunctions.XFGetCell("TRUE", "CONSOL", $D$3,"TOT_Entity","USD","Actual",[1]Setup!C26,"PERIODIC",$B304,"TOPFLOW","TOP","TOP","top1",$C304,"top3","Open_Acute_DIV1","TOP5","TOP6","REPORTED","TOP8")</f>
        <v>1081056.53</v>
      </c>
      <c r="DG304" s="213">
        <f>_xll.OneStreamExcelAddIn.XFFunctions.XFGetCell("TRUE", "CONSOL", $D$3,"TOT_Entity","USD","Actual",[1]Setup!C27,"PERIODIC",$B304,"TOPFLOW","TOP","TOP","top1",$C304,"top3","Open_Acute_DIV1","TOP5","TOP6","REPORTED","TOP8")</f>
        <v>887071.57</v>
      </c>
      <c r="DH304" s="213">
        <f>_xll.OneStreamExcelAddIn.XFFunctions.XFGetCell("TRUE", "CONSOL", $D$3,"TOT_Entity","USD","Actual",[1]Setup!C28,"PERIODIC",$B304,"TOPFLOW","TOP","TOP","top1",$C304,"top3","Open_Acute_DIV1","TOP5","TOP6","REPORTED","TOP8")</f>
        <v>980785.44</v>
      </c>
      <c r="DI304" s="215"/>
      <c r="DJ304" s="213">
        <f>_xll.OneStreamExcelAddIn.XFFunctions.XFGetCell("TRUE", "CONSOL", $D$3,"TOT_Entity","Aggregated","Budget_Working",[1]Setup!C4,"PERIODIC",$B304,"TOPFLOW","TOP","TOP","top1",$C304,"top3","Open_Acute_DIV1","TOP5","TOP6","REPORTED","TOP8")</f>
        <v>1059789.738369352</v>
      </c>
      <c r="DK304" s="213">
        <f>_xll.OneStreamExcelAddIn.XFFunctions.XFGetCell("TRUE", "CONSOL", $D$3,"TOT_Entity","Aggregated","Budget_Working",[1]Setup!C5,"PERIODIC",$B304,"TOPFLOW","TOP","TOP","top1",$C304,"top3","Open_Acute_DIV1","TOP5","TOP6","REPORTED","TOP8")</f>
        <v>1005725.215729924</v>
      </c>
      <c r="DL304" s="213">
        <f>_xll.OneStreamExcelAddIn.XFFunctions.XFGetCell("TRUE", "CONSOL", $D$3,"TOT_Entity","Aggregated","Budget_Working",[1]Setup!C6,"PERIODIC",$B304,"TOPFLOW","TOP","TOP","top1",$C304,"top3","Open_Acute_DIV1","TOP5","TOP6","REPORTED","TOP8")</f>
        <v>1071634.331490939</v>
      </c>
      <c r="DM304" s="213">
        <f>_xll.OneStreamExcelAddIn.XFFunctions.XFGetCell("TRUE", "CONSOL", $D$3,"TOT_Entity","Aggregated","Budget_Working",[1]Setup!C7,"PERIODIC",$B304,"TOPFLOW","TOP","TOP","top1",$C304,"top3","Open_Acute_DIV1","TOP5","TOP6","REPORTED","TOP8")</f>
        <v>1155059.9457302049</v>
      </c>
      <c r="DN304" s="213">
        <f>_xll.OneStreamExcelAddIn.XFFunctions.XFGetCell("TRUE", "CONSOL", $D$3,"TOT_Entity","Aggregated","Budget_Working",[1]Setup!C8,"PERIODIC",$B304,"TOPFLOW","TOP","TOP","top1",$C304,"top3","Open_Acute_DIV1","TOP5","TOP6","REPORTED","TOP8")</f>
        <v>1166026.125620221</v>
      </c>
      <c r="DO304" s="213">
        <f>_xll.OneStreamExcelAddIn.XFFunctions.XFGetCell("TRUE", "CONSOL", $D$3,"TOT_Entity","Aggregated","Budget_Working",[1]Setup!C9,"PERIODIC",$B304,"TOPFLOW","TOP","TOP","top1",$C304,"top3","Open_Acute_DIV1","TOP5","TOP6","REPORTED","TOP8")</f>
        <v>1113144.8396348238</v>
      </c>
      <c r="DP304" s="213">
        <f>_xll.OneStreamExcelAddIn.XFFunctions.XFGetCell("TRUE", "CONSOL", $D$3,"TOT_Entity","Aggregated","Budget_Working",[1]Setup!C10,"PERIODIC",$B304,"TOPFLOW","TOP","TOP","top1",$C304,"top3","Open_Acute_DIV1","TOP5","TOP6","REPORTED","TOP8")</f>
        <v>1071753.7177544069</v>
      </c>
      <c r="DQ304" s="213">
        <f>_xll.OneStreamExcelAddIn.XFFunctions.XFGetCell("TRUE", "CONSOL", $D$3,"TOT_Entity","Aggregated","Budget_Working",[1]Setup!C11,"PERIODIC",$B304,"TOPFLOW","TOP","TOP","top1",$C304,"top3","Open_Acute_DIV1","TOP5","TOP6","REPORTED","TOP8")</f>
        <v>1137038.0561190939</v>
      </c>
      <c r="DR304" s="213">
        <f>_xll.OneStreamExcelAddIn.XFFunctions.XFGetCell("TRUE", "CONSOL", $D$3,"TOT_Entity","Aggregated","Budget_Working",[1]Setup!C12,"PERIODIC",$B304,"TOPFLOW","TOP","TOP","top1",$C304,"top3","Open_Acute_DIV1","TOP5","TOP6","REPORTED","TOP8")</f>
        <v>1044248.0932201811</v>
      </c>
      <c r="DS304" s="213">
        <f>_xll.OneStreamExcelAddIn.XFFunctions.XFGetCell("TRUE", "CONSOL", $D$3,"TOT_Entity","Aggregated","Budget_Working",[1]Setup!C13,"PERIODIC",$B304,"TOPFLOW","TOP","TOP","top1",$C304,"top3","Open_Acute_DIV1","TOP5","TOP6","REPORTED","TOP8")</f>
        <v>1199863.542857371</v>
      </c>
      <c r="DT304" s="213">
        <f>_xll.OneStreamExcelAddIn.XFFunctions.XFGetCell("TRUE", "CONSOL", $D$3,"TOT_Entity","Aggregated","Budget_Working",[1]Setup!C14,"PERIODIC",$B304,"TOPFLOW","TOP","TOP","top1",$C304,"top3","Open_Acute_DIV1","TOP5","TOP6","REPORTED","TOP8")</f>
        <v>1075998.0667211341</v>
      </c>
      <c r="DU304" s="213">
        <f>_xll.OneStreamExcelAddIn.XFFunctions.XFGetCell("TRUE", "CONSOL", $D$3,"TOT_Entity","Aggregated","Budget_Working",[1]Setup!C15,"PERIODIC",$B304,"TOPFLOW","TOP","TOP","top1",$C304,"top3","Open_Acute_DIV1","TOP5","TOP6","REPORTED","TOP8")</f>
        <v>1137633.3290245249</v>
      </c>
      <c r="DV304" s="215"/>
      <c r="DW304" s="213">
        <f>_xll.OneStreamExcelAddIn.XFFunctions.XFGetCell("TRUE", "CONSOL", $D$3,"TOT_Entity","USD","Budget_Final",[1]Setup!C17,"PERIODIC",$B304,"TOPFLOW","TOP","TOP","top1",$C304,"top3","Open_Acute_DIV1","TOP5","TOP6","REPORTED","TOP8")</f>
        <v>1079420.5145692721</v>
      </c>
      <c r="DX304" s="213">
        <f>_xll.OneStreamExcelAddIn.XFFunctions.XFGetCell("TRUE", "CONSOL", $D$3,"TOT_Entity","USD","Budget_Final",[1]Setup!C18,"PERIODIC",$B304,"TOPFLOW","TOP","TOP","top1",$C304,"top3","Open_Acute_DIV1","TOP5","TOP6","REPORTED","TOP8")</f>
        <v>993313.90379870101</v>
      </c>
      <c r="DY304" s="213">
        <f>_xll.OneStreamExcelAddIn.XFFunctions.XFGetCell("TRUE", "CONSOL", $D$3,"TOT_Entity","USD","Budget_Final",[1]Setup!C19,"PERIODIC",$B304,"TOPFLOW","TOP","TOP","top1",$C304,"top3","Open_Acute_DIV1","TOP5","TOP6","REPORTED","TOP8")</f>
        <v>1103601.3836882981</v>
      </c>
      <c r="DZ304" s="213">
        <f>_xll.OneStreamExcelAddIn.XFFunctions.XFGetCell("TRUE", "CONSOL", $D$3,"TOT_Entity","USD","Budget_Final",[1]Setup!C20,"PERIODIC",$B304,"TOPFLOW","TOP","TOP","top1",$C304,"top3","Open_Acute_DIV1","TOP5","TOP6","REPORTED","TOP8")</f>
        <v>1102231.855974464</v>
      </c>
      <c r="EA304" s="213">
        <f>_xll.OneStreamExcelAddIn.XFFunctions.XFGetCell("TRUE", "CONSOL", $D$3,"TOT_Entity","USD","Budget_Final",[1]Setup!C21,"PERIODIC",$B304,"TOPFLOW","TOP","TOP","top1",$C304,"top3","Open_Acute_DIV1","TOP5","TOP6","REPORTED","TOP8")</f>
        <v>1149000.179247912</v>
      </c>
      <c r="EB304" s="213">
        <f>_xll.OneStreamExcelAddIn.XFFunctions.XFGetCell("TRUE", "CONSOL", $D$3,"TOT_Entity","USD","Budget_Final",[1]Setup!C22,"PERIODIC",$B304,"TOPFLOW","TOP","TOP","top1",$C304,"top3","Open_Acute_DIV1","TOP5","TOP6","REPORTED","TOP8")</f>
        <v>1067402.140370789</v>
      </c>
      <c r="EC304" s="213">
        <f>_xll.OneStreamExcelAddIn.XFFunctions.XFGetCell("TRUE", "CONSOL", $D$3,"TOT_Entity","USD","Budget_Final",[1]Setup!C23,"PERIODIC",$B304,"TOPFLOW","TOP","TOP","top1",$C304,"top3","Open_Acute_DIV1","TOP5","TOP6","REPORTED","TOP8")</f>
        <v>1109283.0725145619</v>
      </c>
      <c r="ED304" s="213">
        <f>_xll.OneStreamExcelAddIn.XFFunctions.XFGetCell("TRUE", "CONSOL", $D$3,"TOT_Entity","USD","Budget_Final",[1]Setup!C24,"PERIODIC",$B304,"TOPFLOW","TOP","TOP","top1",$C304,"top3","Open_Acute_DIV1","TOP5","TOP6","REPORTED","TOP8")</f>
        <v>1149272.7459854379</v>
      </c>
      <c r="EE304" s="213">
        <f>_xll.OneStreamExcelAddIn.XFFunctions.XFGetCell("TRUE", "CONSOL", $D$3,"TOT_Entity","USD","Budget_Final",[1]Setup!C25,"PERIODIC",$B304,"TOPFLOW","TOP","TOP","top1",$C304,"top3","Open_Acute_DIV1","TOP5","TOP6","REPORTED","TOP8")</f>
        <v>1083838.9169032769</v>
      </c>
      <c r="EF304" s="213">
        <f>_xll.OneStreamExcelAddIn.XFFunctions.XFGetCell("TRUE", "CONSOL", $D$3,"TOT_Entity","USD","Budget_Final",[1]Setup!C26,"PERIODIC",$B304,"TOPFLOW","TOP","TOP","top1",$C304,"top3","Open_Acute_DIV1","TOP5","TOP6","REPORTED","TOP8")</f>
        <v>1147422.4775114111</v>
      </c>
      <c r="EG304" s="213">
        <f>_xll.OneStreamExcelAddIn.XFFunctions.XFGetCell("TRUE", "CONSOL", $D$3,"TOT_Entity","USD","Budget_Final",[1]Setup!C27,"PERIODIC",$B304,"TOPFLOW","TOP","TOP","top1",$C304,"top3","Open_Acute_DIV1","TOP5","TOP6","REPORTED","TOP8")</f>
        <v>1116762.5286679619</v>
      </c>
      <c r="EH304" s="213">
        <f>_xll.OneStreamExcelAddIn.XFFunctions.XFGetCell("TRUE", "CONSOL", $D$3,"TOT_Entity","USD","Budget_Final",[1]Setup!C28,"PERIODIC",$B304,"TOPFLOW","TOP","TOP","top1",$C304,"top3","Open_Acute_DIV1","TOP5","TOP6","REPORTED","TOP8")</f>
        <v>1075202.3209445849</v>
      </c>
    </row>
    <row r="305" spans="2:138" x14ac:dyDescent="0.25">
      <c r="B305" s="51">
        <v>60231</v>
      </c>
      <c r="C305" s="51"/>
      <c r="D305" t="str" cm="1">
        <f t="array" ref="D305">_xll.OneStreamExcelAddIn.XFFunctions.XFGetMemberInfo("Description","Account",B305)</f>
        <v>Overtime Expense - General</v>
      </c>
      <c r="E305" s="53">
        <f>_xll.OneStreamExcelAddIn.XFFunctions.XFGetCell("TRUE", "CONSOL", $D$3,"TOT_Entity","USD","Actual",$E$3,"PERIODIC",$B305,"TOPFLOW","TOP","TOP","top1",$C305,"top3","Open_Acute_DIV1","TOP5","TOP6","REPORTED","TOP8")</f>
        <v>0</v>
      </c>
      <c r="F305" s="53">
        <f>_xll.OneStreamExcelAddIn.XFFunctions.XFGetCell("TRUE", "CONSOL", $D$3,"TOT_Entity","Aggregated","Budget_Working",$E$3,"PERIODIC",$B305,"TOPFLOW","TOP","TOP","top1",$C305,"top3","Open_Acute_DIV1","TOP5","TOP6","REPORTED","TOP8")</f>
        <v>0</v>
      </c>
      <c r="G305" s="53">
        <f t="shared" si="789"/>
        <v>0</v>
      </c>
      <c r="H305" s="55">
        <f t="shared" si="790"/>
        <v>0</v>
      </c>
      <c r="I305" s="41"/>
      <c r="J305" s="53">
        <f>_xll.OneStreamExcelAddIn.XFFunctions.XFGetCell("TRUE", "CONSOL", $D$3,"TOT_Entity","USD","Actual",$E$3,"YTD",$B305,"TOPFLOW","TOP","TOP","top1",$C305,"TOP3","Open_Acute_DIV1","TOP5","TOP6","REPORTED","TOP8")</f>
        <v>0</v>
      </c>
      <c r="K305" s="53">
        <f>_xll.OneStreamExcelAddIn.XFFunctions.XFGetCell("TRUE", "CONSOL", $D$3,"TOT_Entity","Aggregated","Budget_Working",$E$3,"YTD",$B305,"TOPFLOW","TOP","TOP","top1",$C305,"TOP3","Open_Acute_DIV1","TOP5","TOP6","REPORTED","TOP8")</f>
        <v>0</v>
      </c>
      <c r="L305" s="53">
        <f t="shared" si="791"/>
        <v>0</v>
      </c>
      <c r="M305" s="40">
        <f t="shared" si="792"/>
        <v>0</v>
      </c>
      <c r="N305" s="41"/>
      <c r="O305" s="53">
        <f>_xll.OneStreamExcelAddIn.XFFunctions.XFGetCell("TRUE", "CONSOL", $D$3,"TOT_Entity","USD","Actual",$F$3,"YTD",$B305,"TOPFLOW","TOP","TOP","top1",$C305,"TOP3","Open_Acute_DIV1","TOP5","TOP6","REPORTED","TOP8")</f>
        <v>0</v>
      </c>
      <c r="P305" s="53">
        <f>_xll.OneStreamExcelAddIn.XFFunctions.XFGetCell("TRUE", "CONSOL", $D$3,"TOT_Entity","USD","Actual",$E$3,"YTD",$B305,"TOPFLOW","TOP","TOP","top1",$C305,"top3","Open_Acute_DIV1","TOP5","TOP6","REPORTED","VAR_BW_PY_Actual")</f>
        <v>0</v>
      </c>
      <c r="Q305" s="40">
        <f t="shared" si="793"/>
        <v>0</v>
      </c>
      <c r="R305" s="41"/>
      <c r="S305" s="53">
        <f>_xll.OneStreamExcelAddIn.XFFunctions.XFGetCell("TRUE", "CONSOL", $D$3,"TOT_Entity","USD","MIDFCST",$E$3,"MTD",$B305,"TOPFLOW","TOP","TOP","top1",$C305,"TOP3","Open_Acute_DIV1","TOP5","TOP6","REPORTED","TOP8")</f>
        <v>0</v>
      </c>
      <c r="T305" s="53">
        <f t="shared" si="788"/>
        <v>0</v>
      </c>
      <c r="U305" s="40">
        <f t="shared" si="794"/>
        <v>0</v>
      </c>
      <c r="V305" s="41"/>
      <c r="W305" s="42"/>
      <c r="X305" s="43"/>
      <c r="Y305" s="42"/>
      <c r="Z305" s="44"/>
      <c r="AB305" s="53">
        <f>_xll.OneStreamExcelAddIn.XFFunctions.XFGetCell("TRUE", "CONSOL", $D$3,"TOT_Entity","USD","Actual",[1]Setup!C4,"PERIODIC",$B305,"TOPFLOW","TOP","TOP","top1",$C305,"top3","Open_Acute_DIV1","TOP5","TOP6","REPORTED","TOP8")</f>
        <v>0</v>
      </c>
      <c r="AC305" s="53">
        <f>_xll.OneStreamExcelAddIn.XFFunctions.XFGetCell("TRUE", "CONSOL", $D$3,"TOT_Entity","Aggregated","Budget_Working",[1]Setup!C4,"PERIODIC",$B305,"TOPFLOW","TOP","TOP","top1",$C305,"top3","Open_Acute_DIV1","TOP5","TOP6","REPORTED","TOP8")</f>
        <v>0</v>
      </c>
      <c r="AD305" s="53">
        <f t="shared" si="795"/>
        <v>0</v>
      </c>
      <c r="AE305" s="40">
        <f t="shared" si="796"/>
        <v>0</v>
      </c>
      <c r="AG305" s="53">
        <f>_xll.OneStreamExcelAddIn.XFFunctions.XFGetCell("TRUE", "CONSOL", $D$3,"TOT_Entity","USD","Actual",[1]Setup!C5,"PERIODIC",$B305,"TOPFLOW","TOP","TOP","top1",$C305,"top3","Open_Acute_DIV1","TOP5","TOP6","REPORTED","TOP8")</f>
        <v>0</v>
      </c>
      <c r="AH305" s="53">
        <f>_xll.OneStreamExcelAddIn.XFFunctions.XFGetCell("TRUE", "CONSOL", $D$3,"TOT_Entity","Aggregated","Budget_Working",[1]Setup!C5,"PERIODIC",$B305,"TOPFLOW","TOP","TOP","top1",$C305,"top3","Open_Acute_DIV1","TOP5","TOP6","REPORTED","TOP8")</f>
        <v>0</v>
      </c>
      <c r="AI305" s="53">
        <f t="shared" si="797"/>
        <v>0</v>
      </c>
      <c r="AJ305" s="40">
        <f t="shared" si="798"/>
        <v>0</v>
      </c>
      <c r="AL305" s="53">
        <f>_xll.OneStreamExcelAddIn.XFFunctions.XFGetCell("TRUE", "CONSOL", $D$3,"TOT_Entity","USD","Actual",[1]Setup!C6,"PERIODIC",$B305,"TOPFLOW","TOP","TOP","top1",$C305,"top3","Open_Acute_DIV1","TOP5","TOP6","REPORTED","TOP8")</f>
        <v>0</v>
      </c>
      <c r="AM305" s="53">
        <f>_xll.OneStreamExcelAddIn.XFFunctions.XFGetCell("TRUE", "CONSOL", $D$3,"TOT_Entity","Aggregated","Budget_Working",[1]Setup!C6,"PERIODIC",$B305,"TOPFLOW","TOP","TOP","top1",$C305,"top3","Open_Acute_DIV1","TOP5","TOP6","REPORTED","TOP8")</f>
        <v>0</v>
      </c>
      <c r="AN305" s="53">
        <f t="shared" si="799"/>
        <v>0</v>
      </c>
      <c r="AO305" s="40">
        <f t="shared" si="800"/>
        <v>0</v>
      </c>
      <c r="AQ305" s="53">
        <f>_xll.OneStreamExcelAddIn.XFFunctions.XFGetCell("TRUE", "CONSOL", $D$3,"TOT_Entity","USD","Actual",[1]Setup!C7,"PERIODIC",$B305,"TOPFLOW","TOP","TOP","top1",$C305,"top3","Open_Acute_DIV1","TOP5","TOP6","REPORTED","TOP8")</f>
        <v>0</v>
      </c>
      <c r="AR305" s="53">
        <f>_xll.OneStreamExcelAddIn.XFFunctions.XFGetCell("TRUE", "CONSOL", $D$3,"TOT_Entity","Aggregated","Budget_Working",[1]Setup!C7,"PERIODIC",$B305,"TOPFLOW","TOP","TOP","top1",$C305,"top3","Open_Acute_DIV1","TOP5","TOP6","REPORTED","TOP8")</f>
        <v>0</v>
      </c>
      <c r="AS305" s="53">
        <f t="shared" si="801"/>
        <v>0</v>
      </c>
      <c r="AT305" s="40">
        <f t="shared" si="802"/>
        <v>0</v>
      </c>
      <c r="AV305" s="53">
        <f>_xll.OneStreamExcelAddIn.XFFunctions.XFGetCell("TRUE", "CONSOL", $D$3,"TOT_Entity","USD","Actual",[1]Setup!C8,"PERIODIC",$B305,"TOPFLOW","TOP","TOP","top1",$C305,"top3","Open_Acute_DIV1","TOP5","TOP6","REPORTED","TOP8")</f>
        <v>0</v>
      </c>
      <c r="AW305" s="53">
        <f>_xll.OneStreamExcelAddIn.XFFunctions.XFGetCell("TRUE", "CONSOL", $D$3,"TOT_Entity","Aggregated","Budget_Working",[1]Setup!C8,"PERIODIC",$B305,"TOPFLOW","TOP","TOP","top1",$C305,"top3","Open_Acute_DIV1","TOP5","TOP6","REPORTED","TOP8")</f>
        <v>0</v>
      </c>
      <c r="AX305" s="53">
        <f t="shared" si="803"/>
        <v>0</v>
      </c>
      <c r="AY305" s="40">
        <f t="shared" si="804"/>
        <v>0</v>
      </c>
      <c r="BA305" s="53">
        <f>_xll.OneStreamExcelAddIn.XFFunctions.XFGetCell("TRUE", "CONSOL", $D$3,"TOT_Entity","USD","Actual",[1]Setup!C9,"PERIODIC",$B305,"TOPFLOW","TOP","TOP","top1",$C305,"top3","Open_Acute_DIV1","TOP5","TOP6","REPORTED","TOP8")</f>
        <v>0</v>
      </c>
      <c r="BB305" s="53">
        <f>_xll.OneStreamExcelAddIn.XFFunctions.XFGetCell("TRUE", "CONSOL", $D$3,"TOT_Entity","Aggregated","Budget_Working",[1]Setup!C9,"PERIODIC",$B305,"TOPFLOW","TOP","TOP","top1",$C305,"top3","Open_Acute_DIV1","TOP5","TOP6","REPORTED","TOP8")</f>
        <v>0</v>
      </c>
      <c r="BC305" s="53">
        <f t="shared" si="805"/>
        <v>0</v>
      </c>
      <c r="BD305" s="40">
        <f t="shared" si="806"/>
        <v>0</v>
      </c>
      <c r="BF305" s="53">
        <f>_xll.OneStreamExcelAddIn.XFFunctions.XFGetCell("TRUE", "CONSOL", $D$3,"TOT_Entity","USD","Actual",[1]Setup!C10,"PERIODIC",$B305,"TOPFLOW","TOP","TOP","top1",$C305,"top3","Open_Acute_DIV1","TOP5","TOP6","REPORTED","TOP8")</f>
        <v>0</v>
      </c>
      <c r="BG305" s="53">
        <f>_xll.OneStreamExcelAddIn.XFFunctions.XFGetCell("TRUE", "CONSOL", $D$3,"TOT_Entity","Aggregated","Budget_Working",[1]Setup!C10,"PERIODIC",$B305,"TOPFLOW","TOP","TOP","top1",$C305,"top3","Open_Acute_DIV1","TOP5","TOP6","REPORTED","TOP8")</f>
        <v>0</v>
      </c>
      <c r="BH305" s="53">
        <f t="shared" si="807"/>
        <v>0</v>
      </c>
      <c r="BI305" s="40">
        <f t="shared" si="808"/>
        <v>0</v>
      </c>
      <c r="BK305" s="53">
        <f>_xll.OneStreamExcelAddIn.XFFunctions.XFGetCell("TRUE", "CONSOL", $D$3,"TOT_Entity","USD","Actual",[1]Setup!C11,"PERIODIC",$B305,"TOPFLOW","TOP","TOP","top1",$C305,"top3","Open_Acute_DIV1","TOP5","TOP6","REPORTED","TOP8")</f>
        <v>0</v>
      </c>
      <c r="BL305" s="53">
        <f>_xll.OneStreamExcelAddIn.XFFunctions.XFGetCell("TRUE", "CONSOL", $D$3,"TOT_Entity","Aggregated","Budget_Working",[1]Setup!C11,"PERIODIC",$B305,"TOPFLOW","TOP","TOP","top1",$C305,"top3","Open_Acute_DIV1","TOP5","TOP6","REPORTED","TOP8")</f>
        <v>0</v>
      </c>
      <c r="BM305" s="53">
        <f t="shared" si="809"/>
        <v>0</v>
      </c>
      <c r="BN305" s="40">
        <f t="shared" si="810"/>
        <v>0</v>
      </c>
      <c r="BP305" s="53">
        <f>_xll.OneStreamExcelAddIn.XFFunctions.XFGetCell("TRUE", "CONSOL", $D$3,"TOT_Entity","USD","Actual",[1]Setup!C12,"PERIODIC",$B305,"TOPFLOW","TOP","TOP","top1",$C305,"top3","Open_Acute_DIV1","TOP5","TOP6","REPORTED","TOP8")</f>
        <v>0</v>
      </c>
      <c r="BQ305" s="53">
        <f>_xll.OneStreamExcelAddIn.XFFunctions.XFGetCell("TRUE", "CONSOL", $D$3,"TOT_Entity","Aggregated","Budget_Working",[1]Setup!C12,"PERIODIC",$B305,"TOPFLOW","TOP","TOP","top1",$C305,"top3","Open_Acute_DIV1","TOP5","TOP6","REPORTED","TOP8")</f>
        <v>0</v>
      </c>
      <c r="BR305" s="53">
        <f t="shared" si="811"/>
        <v>0</v>
      </c>
      <c r="BS305" s="40">
        <f t="shared" si="812"/>
        <v>0</v>
      </c>
      <c r="BU305" s="53">
        <f>_xll.OneStreamExcelAddIn.XFFunctions.XFGetCell("TRUE", "CONSOL", $D$3,"TOT_Entity","USD","Actual",[1]Setup!C13,"PERIODIC",$B305,"TOPFLOW","TOP","TOP","top1",$C305,"top3","Open_Acute_DIV1","TOP5","TOP6","REPORTED","TOP8")</f>
        <v>0</v>
      </c>
      <c r="BV305" s="53">
        <f>_xll.OneStreamExcelAddIn.XFFunctions.XFGetCell("TRUE", "CONSOL", $D$3,"TOT_Entity","Aggregated","Budget_Working",[1]Setup!C13,"PERIODIC",$B305,"TOPFLOW","TOP","TOP","top1",$C305,"top3","Open_Acute_DIV1","TOP5","TOP6","REPORTED","TOP8")</f>
        <v>0</v>
      </c>
      <c r="BW305" s="53">
        <f t="shared" si="813"/>
        <v>0</v>
      </c>
      <c r="BX305" s="40">
        <f t="shared" si="814"/>
        <v>0</v>
      </c>
      <c r="BZ305" s="53">
        <f>_xll.OneStreamExcelAddIn.XFFunctions.XFGetCell("TRUE", "CONSOL", $D$3,"TOT_Entity","USD","Actual",[1]Setup!C14,"PERIODIC",$B305,"TOPFLOW","TOP","TOP","top1",$C305,"top3","Open_Acute_DIV1","TOP5","TOP6","REPORTED","TOP8")</f>
        <v>0</v>
      </c>
      <c r="CA305" s="53">
        <f>_xll.OneStreamExcelAddIn.XFFunctions.XFGetCell("TRUE", "CONSOL", $D$3,"TOT_Entity","Aggregated","Budget_Working",[1]Setup!C14,"PERIODIC",$B305,"TOPFLOW","TOP","TOP","top1",$C305,"top3","Open_Acute_DIV1","TOP5","TOP6","REPORTED","TOP8")</f>
        <v>0</v>
      </c>
      <c r="CB305" s="53">
        <f t="shared" si="815"/>
        <v>0</v>
      </c>
      <c r="CC305" s="40">
        <f t="shared" si="816"/>
        <v>0</v>
      </c>
      <c r="CE305" s="53">
        <f>_xll.OneStreamExcelAddIn.XFFunctions.XFGetCell("TRUE", "CONSOL", $D$3,"TOT_Entity","USD","Actual",[1]Setup!C15,"PERIODIC",$B305,"TOPFLOW","TOP","TOP","top1",$C305,"top3","Open_Acute_DIV1","TOP5","TOP6","REPORTED","TOP8")</f>
        <v>0</v>
      </c>
      <c r="CF305" s="53">
        <f>_xll.OneStreamExcelAddIn.XFFunctions.XFGetCell("TRUE", "CONSOL", $D$3,"TOT_Entity","Aggregated","Budget_Working",[1]Setup!C15,"PERIODIC",$B305,"TOPFLOW","TOP","TOP","top1",$C305,"top3","Open_Acute_DIV1","TOP5","TOP6","REPORTED","TOP8")</f>
        <v>0</v>
      </c>
      <c r="CG305" s="53">
        <f t="shared" si="817"/>
        <v>0</v>
      </c>
      <c r="CH305" s="40">
        <f t="shared" si="818"/>
        <v>0</v>
      </c>
      <c r="CI305" s="212"/>
      <c r="CJ305" s="53">
        <f>_xll.OneStreamExcelAddIn.XFFunctions.XFGetCell("TRUE", "CONSOL", $D$3,"TOT_Entity","USD","Actual",[1]Setup!C4,"PERIODIC",$B305,"TOPFLOW","TOP","TOP","top1",$C305,"top3","Open_Acute_DIV1","TOP5","TOP6","REPORTED","TOP8")</f>
        <v>0</v>
      </c>
      <c r="CK305" s="53">
        <f>_xll.OneStreamExcelAddIn.XFFunctions.XFGetCell("TRUE", "CONSOL", $D$3,"TOT_Entity","USD","Actual",[1]Setup!C5,"PERIODIC",$B305,"TOPFLOW","TOP","TOP","top1",$C305,"top3","Open_Acute_DIV1","TOP5","TOP6","REPORTED","TOP8")</f>
        <v>0</v>
      </c>
      <c r="CL305" s="53">
        <f>_xll.OneStreamExcelAddIn.XFFunctions.XFGetCell("TRUE", "CONSOL", $D$3,"TOT_Entity","USD","Actual",[1]Setup!C6,"PERIODIC",$B305,"TOPFLOW","TOP","TOP","top1",$C305,"top3","Open_Acute_DIV1","TOP5","TOP6","REPORTED","TOP8")</f>
        <v>0</v>
      </c>
      <c r="CM305" s="53">
        <f>_xll.OneStreamExcelAddIn.XFFunctions.XFGetCell("TRUE", "CONSOL", $D$3,"TOT_Entity","USD","Actual",[1]Setup!C7,"PERIODIC",$B305,"TOPFLOW","TOP","TOP","top1",$C305,"top3","Open_Acute_DIV1","TOP5","TOP6","REPORTED","TOP8")</f>
        <v>0</v>
      </c>
      <c r="CN305" s="53">
        <f>_xll.OneStreamExcelAddIn.XFFunctions.XFGetCell("TRUE", "CONSOL", $D$3,"TOT_Entity","USD","Actual",[1]Setup!C8,"PERIODIC",$B305,"TOPFLOW","TOP","TOP","top1",$C305,"top3","Open_Acute_DIV1","TOP5","TOP6","REPORTED","TOP8")</f>
        <v>0</v>
      </c>
      <c r="CO305" s="53">
        <f>_xll.OneStreamExcelAddIn.XFFunctions.XFGetCell("TRUE", "CONSOL", $D$3,"TOT_Entity","USD","Actual",[1]Setup!C9,"PERIODIC",$B305,"TOPFLOW","TOP","TOP","top1",$C305,"top3","Open_Acute_DIV1","TOP5","TOP6","REPORTED","TOP8")</f>
        <v>0</v>
      </c>
      <c r="CP305" s="53">
        <f>_xll.OneStreamExcelAddIn.XFFunctions.XFGetCell("TRUE", "CONSOL", $D$3,"TOT_Entity","USD","Actual",[1]Setup!C10,"PERIODIC",$B305,"TOPFLOW","TOP","TOP","top1",$C305,"top3","Open_Acute_DIV1","TOP5","TOP6","REPORTED","TOP8")</f>
        <v>0</v>
      </c>
      <c r="CQ305" s="53">
        <f>_xll.OneStreamExcelAddIn.XFFunctions.XFGetCell("TRUE", "CONSOL", $D$3,"TOT_Entity","USD","Actual",[1]Setup!C11,"PERIODIC",$B305,"TOPFLOW","TOP","TOP","top1",$C305,"top3","Open_Acute_DIV1","TOP5","TOP6","REPORTED","TOP8")</f>
        <v>0</v>
      </c>
      <c r="CR305" s="53">
        <f>_xll.OneStreamExcelAddIn.XFFunctions.XFGetCell("TRUE", "CONSOL", $D$3,"TOT_Entity","USD","Actual",[1]Setup!C12,"PERIODIC",$B305,"TOPFLOW","TOP","TOP","top1",$C305,"top3","Open_Acute_DIV1","TOP5","TOP6","REPORTED","TOP8")</f>
        <v>0</v>
      </c>
      <c r="CS305" s="53">
        <f>_xll.OneStreamExcelAddIn.XFFunctions.XFGetCell("TRUE", "CONSOL", $D$3,"TOT_Entity","USD","Actual",[1]Setup!C13,"PERIODIC",$B305,"TOPFLOW","TOP","TOP","top1",$C305,"top3","Open_Acute_DIV1","TOP5","TOP6","REPORTED","TOP8")</f>
        <v>0</v>
      </c>
      <c r="CT305" s="53">
        <f>_xll.OneStreamExcelAddIn.XFFunctions.XFGetCell("TRUE", "CONSOL", $D$3,"TOT_Entity","USD","Actual",[1]Setup!C14,"PERIODIC",$B305,"TOPFLOW","TOP","TOP","top1",$C305,"top3","Open_Acute_DIV1","TOP5","TOP6","REPORTED","TOP8")</f>
        <v>0</v>
      </c>
      <c r="CU305" s="53">
        <f>_xll.OneStreamExcelAddIn.XFFunctions.XFGetCell("TRUE", "CONSOL", $D$3,"TOT_Entity","USD","Actual",[1]Setup!C15,"PERIODIC",$B305,"TOPFLOW","TOP","TOP","top1",$C305,"top3","Open_Acute_DIV1","TOP5","TOP6","REPORTED","TOP8")</f>
        <v>0</v>
      </c>
      <c r="CV305" s="212"/>
      <c r="CW305" s="53">
        <f>_xll.OneStreamExcelAddIn.XFFunctions.XFGetCell("TRUE", "CONSOL", $D$3,"TOT_Entity","USD","Actual",[1]Setup!C17,"PERIODIC",$B305,"TOPFLOW","TOP","TOP","top1",$C305,"top3","Open_Acute_DIV1","TOP5","TOP6","REPORTED","TOP8")</f>
        <v>0</v>
      </c>
      <c r="CX305" s="53">
        <f>_xll.OneStreamExcelAddIn.XFFunctions.XFGetCell("TRUE", "CONSOL", $D$3,"TOT_Entity","USD","Actual",[1]Setup!C18,"PERIODIC",$B305,"TOPFLOW","TOP","TOP","top1",$C305,"top3","Open_Acute_DIV1","TOP5","TOP6","REPORTED","TOP8")</f>
        <v>0</v>
      </c>
      <c r="CY305" s="53">
        <f>_xll.OneStreamExcelAddIn.XFFunctions.XFGetCell("TRUE", "CONSOL", $D$3,"TOT_Entity","USD","Actual",[1]Setup!C19,"PERIODIC",$B305,"TOPFLOW","TOP","TOP","top1",$C305,"top3","Open_Acute_DIV1","TOP5","TOP6","REPORTED","TOP8")</f>
        <v>0</v>
      </c>
      <c r="CZ305" s="53">
        <f>_xll.OneStreamExcelAddIn.XFFunctions.XFGetCell("TRUE", "CONSOL", $D$3,"TOT_Entity","USD","Actual",[1]Setup!C20,"PERIODIC",$B305,"TOPFLOW","TOP","TOP","top1",$C305,"top3","Open_Acute_DIV1","TOP5","TOP6","REPORTED","TOP8")</f>
        <v>0</v>
      </c>
      <c r="DA305" s="53">
        <f>_xll.OneStreamExcelAddIn.XFFunctions.XFGetCell("TRUE", "CONSOL", $D$3,"TOT_Entity","USD","Actual",[1]Setup!C21,"PERIODIC",$B305,"TOPFLOW","TOP","TOP","top1",$C305,"top3","Open_Acute_DIV1","TOP5","TOP6","REPORTED","TOP8")</f>
        <v>0</v>
      </c>
      <c r="DB305" s="53">
        <f>_xll.OneStreamExcelAddIn.XFFunctions.XFGetCell("TRUE", "CONSOL", $D$3,"TOT_Entity","USD","Actual",[1]Setup!C22,"PERIODIC",$B305,"TOPFLOW","TOP","TOP","top1",$C305,"top3","Open_Acute_DIV1","TOP5","TOP6","REPORTED","TOP8")</f>
        <v>0</v>
      </c>
      <c r="DC305" s="53">
        <f>_xll.OneStreamExcelAddIn.XFFunctions.XFGetCell("TRUE", "CONSOL", $D$3,"TOT_Entity","USD","Actual",[1]Setup!C23,"PERIODIC",$B305,"TOPFLOW","TOP","TOP","top1",$C305,"top3","Open_Acute_DIV1","TOP5","TOP6","REPORTED","TOP8")</f>
        <v>0</v>
      </c>
      <c r="DD305" s="53">
        <f>_xll.OneStreamExcelAddIn.XFFunctions.XFGetCell("TRUE", "CONSOL", $D$3,"TOT_Entity","USD","Actual",[1]Setup!C24,"PERIODIC",$B305,"TOPFLOW","TOP","TOP","top1",$C305,"top3","Open_Acute_DIV1","TOP5","TOP6","REPORTED","TOP8")</f>
        <v>0</v>
      </c>
      <c r="DE305" s="53">
        <f>_xll.OneStreamExcelAddIn.XFFunctions.XFGetCell("TRUE", "CONSOL", $D$3,"TOT_Entity","USD","Actual",[1]Setup!C25,"PERIODIC",$B305,"TOPFLOW","TOP","TOP","top1",$C305,"top3","Open_Acute_DIV1","TOP5","TOP6","REPORTED","TOP8")</f>
        <v>0</v>
      </c>
      <c r="DF305" s="53">
        <f>_xll.OneStreamExcelAddIn.XFFunctions.XFGetCell("TRUE", "CONSOL", $D$3,"TOT_Entity","USD","Actual",[1]Setup!C26,"PERIODIC",$B305,"TOPFLOW","TOP","TOP","top1",$C305,"top3","Open_Acute_DIV1","TOP5","TOP6","REPORTED","TOP8")</f>
        <v>0</v>
      </c>
      <c r="DG305" s="53">
        <f>_xll.OneStreamExcelAddIn.XFFunctions.XFGetCell("TRUE", "CONSOL", $D$3,"TOT_Entity","USD","Actual",[1]Setup!C27,"PERIODIC",$B305,"TOPFLOW","TOP","TOP","top1",$C305,"top3","Open_Acute_DIV1","TOP5","TOP6","REPORTED","TOP8")</f>
        <v>0</v>
      </c>
      <c r="DH305" s="53">
        <f>_xll.OneStreamExcelAddIn.XFFunctions.XFGetCell("TRUE", "CONSOL", $D$3,"TOT_Entity","USD","Actual",[1]Setup!C28,"PERIODIC",$B305,"TOPFLOW","TOP","TOP","top1",$C305,"top3","Open_Acute_DIV1","TOP5","TOP6","REPORTED","TOP8")</f>
        <v>0</v>
      </c>
      <c r="DI305" s="178"/>
      <c r="DJ305" s="53">
        <f>_xll.OneStreamExcelAddIn.XFFunctions.XFGetCell("TRUE", "CONSOL", $D$3,"TOT_Entity","Aggregated","Budget_Working",[1]Setup!C4,"PERIODIC",$B305,"TOPFLOW","TOP","TOP","top1",$C305,"top3","Open_Acute_DIV1","TOP5","TOP6","REPORTED","TOP8")</f>
        <v>0</v>
      </c>
      <c r="DK305" s="53">
        <f>_xll.OneStreamExcelAddIn.XFFunctions.XFGetCell("TRUE", "CONSOL", $D$3,"TOT_Entity","Aggregated","Budget_Working",[1]Setup!C5,"PERIODIC",$B305,"TOPFLOW","TOP","TOP","top1",$C305,"top3","Open_Acute_DIV1","TOP5","TOP6","REPORTED","TOP8")</f>
        <v>0</v>
      </c>
      <c r="DL305" s="53">
        <f>_xll.OneStreamExcelAddIn.XFFunctions.XFGetCell("TRUE", "CONSOL", $D$3,"TOT_Entity","Aggregated","Budget_Working",[1]Setup!C6,"PERIODIC",$B305,"TOPFLOW","TOP","TOP","top1",$C305,"top3","Open_Acute_DIV1","TOP5","TOP6","REPORTED","TOP8")</f>
        <v>0</v>
      </c>
      <c r="DM305" s="53">
        <f>_xll.OneStreamExcelAddIn.XFFunctions.XFGetCell("TRUE", "CONSOL", $D$3,"TOT_Entity","Aggregated","Budget_Working",[1]Setup!C7,"PERIODIC",$B305,"TOPFLOW","TOP","TOP","top1",$C305,"top3","Open_Acute_DIV1","TOP5","TOP6","REPORTED","TOP8")</f>
        <v>0</v>
      </c>
      <c r="DN305" s="53">
        <f>_xll.OneStreamExcelAddIn.XFFunctions.XFGetCell("TRUE", "CONSOL", $D$3,"TOT_Entity","Aggregated","Budget_Working",[1]Setup!C8,"PERIODIC",$B305,"TOPFLOW","TOP","TOP","top1",$C305,"top3","Open_Acute_DIV1","TOP5","TOP6","REPORTED","TOP8")</f>
        <v>0</v>
      </c>
      <c r="DO305" s="53">
        <f>_xll.OneStreamExcelAddIn.XFFunctions.XFGetCell("TRUE", "CONSOL", $D$3,"TOT_Entity","Aggregated","Budget_Working",[1]Setup!C9,"PERIODIC",$B305,"TOPFLOW","TOP","TOP","top1",$C305,"top3","Open_Acute_DIV1","TOP5","TOP6","REPORTED","TOP8")</f>
        <v>0</v>
      </c>
      <c r="DP305" s="53">
        <f>_xll.OneStreamExcelAddIn.XFFunctions.XFGetCell("TRUE", "CONSOL", $D$3,"TOT_Entity","Aggregated","Budget_Working",[1]Setup!C10,"PERIODIC",$B305,"TOPFLOW","TOP","TOP","top1",$C305,"top3","Open_Acute_DIV1","TOP5","TOP6","REPORTED","TOP8")</f>
        <v>0</v>
      </c>
      <c r="DQ305" s="53">
        <f>_xll.OneStreamExcelAddIn.XFFunctions.XFGetCell("TRUE", "CONSOL", $D$3,"TOT_Entity","Aggregated","Budget_Working",[1]Setup!C11,"PERIODIC",$B305,"TOPFLOW","TOP","TOP","top1",$C305,"top3","Open_Acute_DIV1","TOP5","TOP6","REPORTED","TOP8")</f>
        <v>0</v>
      </c>
      <c r="DR305" s="53">
        <f>_xll.OneStreamExcelAddIn.XFFunctions.XFGetCell("TRUE", "CONSOL", $D$3,"TOT_Entity","Aggregated","Budget_Working",[1]Setup!C12,"PERIODIC",$B305,"TOPFLOW","TOP","TOP","top1",$C305,"top3","Open_Acute_DIV1","TOP5","TOP6","REPORTED","TOP8")</f>
        <v>0</v>
      </c>
      <c r="DS305" s="53">
        <f>_xll.OneStreamExcelAddIn.XFFunctions.XFGetCell("TRUE", "CONSOL", $D$3,"TOT_Entity","Aggregated","Budget_Working",[1]Setup!C13,"PERIODIC",$B305,"TOPFLOW","TOP","TOP","top1",$C305,"top3","Open_Acute_DIV1","TOP5","TOP6","REPORTED","TOP8")</f>
        <v>0</v>
      </c>
      <c r="DT305" s="53">
        <f>_xll.OneStreamExcelAddIn.XFFunctions.XFGetCell("TRUE", "CONSOL", $D$3,"TOT_Entity","Aggregated","Budget_Working",[1]Setup!C14,"PERIODIC",$B305,"TOPFLOW","TOP","TOP","top1",$C305,"top3","Open_Acute_DIV1","TOP5","TOP6","REPORTED","TOP8")</f>
        <v>0</v>
      </c>
      <c r="DU305" s="53">
        <f>_xll.OneStreamExcelAddIn.XFFunctions.XFGetCell("TRUE", "CONSOL", $D$3,"TOT_Entity","Aggregated","Budget_Working",[1]Setup!C15,"PERIODIC",$B305,"TOPFLOW","TOP","TOP","top1",$C305,"top3","Open_Acute_DIV1","TOP5","TOP6","REPORTED","TOP8")</f>
        <v>0</v>
      </c>
      <c r="DV305" s="178"/>
      <c r="DW305" s="53">
        <f>_xll.OneStreamExcelAddIn.XFFunctions.XFGetCell("TRUE", "CONSOL", $D$3,"TOT_Entity","USD","Budget_Final",[1]Setup!C17,"PERIODIC",$B305,"TOPFLOW","TOP","TOP","top1",$C305,"top3","Open_Acute_DIV1","TOP5","TOP6","REPORTED","TOP8")</f>
        <v>24145.280495954001</v>
      </c>
      <c r="DX305" s="53">
        <f>_xll.OneStreamExcelAddIn.XFFunctions.XFGetCell("TRUE", "CONSOL", $D$3,"TOT_Entity","USD","Budget_Final",[1]Setup!C18,"PERIODIC",$B305,"TOPFLOW","TOP","TOP","top1",$C305,"top3","Open_Acute_DIV1","TOP5","TOP6","REPORTED","TOP8")</f>
        <v>21808.640447972</v>
      </c>
      <c r="DY305" s="53">
        <f>_xll.OneStreamExcelAddIn.XFFunctions.XFGetCell("TRUE", "CONSOL", $D$3,"TOT_Entity","USD","Budget_Final",[1]Setup!C19,"PERIODIC",$B305,"TOPFLOW","TOP","TOP","top1",$C305,"top3","Open_Acute_DIV1","TOP5","TOP6","REPORTED","TOP8")</f>
        <v>24894.169638810999</v>
      </c>
      <c r="DZ305" s="53">
        <f>_xll.OneStreamExcelAddIn.XFFunctions.XFGetCell("TRUE", "CONSOL", $D$3,"TOT_Entity","USD","Budget_Final",[1]Setup!C20,"PERIODIC",$B305,"TOPFLOW","TOP","TOP","top1",$C305,"top3","Open_Acute_DIV1","TOP5","TOP6","REPORTED","TOP8")</f>
        <v>24815.863337093</v>
      </c>
      <c r="EA305" s="53">
        <f>_xll.OneStreamExcelAddIn.XFFunctions.XFGetCell("TRUE", "CONSOL", $D$3,"TOT_Entity","USD","Budget_Final",[1]Setup!C21,"PERIODIC",$B305,"TOPFLOW","TOP","TOP","top1",$C305,"top3","Open_Acute_DIV1","TOP5","TOP6","REPORTED","TOP8")</f>
        <v>25643.058781668002</v>
      </c>
      <c r="EB305" s="53">
        <f>_xll.OneStreamExcelAddIn.XFFunctions.XFGetCell("TRUE", "CONSOL", $D$3,"TOT_Entity","USD","Budget_Final",[1]Setup!C22,"PERIODIC",$B305,"TOPFLOW","TOP","TOP","top1",$C305,"top3","Open_Acute_DIV1","TOP5","TOP6","REPORTED","TOP8")</f>
        <v>24815.863337093</v>
      </c>
      <c r="EC305" s="53">
        <f>_xll.OneStreamExcelAddIn.XFFunctions.XFGetCell("TRUE", "CONSOL", $D$3,"TOT_Entity","USD","Budget_Final",[1]Setup!C23,"PERIODIC",$B305,"TOPFLOW","TOP","TOP","top1",$C305,"top3","Open_Acute_DIV1","TOP5","TOP6","REPORTED","TOP8")</f>
        <v>25643.058781668002</v>
      </c>
      <c r="ED305" s="53">
        <f>_xll.OneStreamExcelAddIn.XFFunctions.XFGetCell("TRUE", "CONSOL", $D$3,"TOT_Entity","USD","Budget_Final",[1]Setup!C24,"PERIODIC",$B305,"TOPFLOW","TOP","TOP","top1",$C305,"top3","Open_Acute_DIV1","TOP5","TOP6","REPORTED","TOP8")</f>
        <v>25643.058781668002</v>
      </c>
      <c r="EE305" s="53">
        <f>_xll.OneStreamExcelAddIn.XFFunctions.XFGetCell("TRUE", "CONSOL", $D$3,"TOT_Entity","USD","Budget_Final",[1]Setup!C25,"PERIODIC",$B305,"TOPFLOW","TOP","TOP","top1",$C305,"top3","Open_Acute_DIV1","TOP5","TOP6","REPORTED","TOP8")</f>
        <v>24815.863337093</v>
      </c>
      <c r="EF305" s="53">
        <f>_xll.OneStreamExcelAddIn.XFFunctions.XFGetCell("TRUE", "CONSOL", $D$3,"TOT_Entity","USD","Budget_Final",[1]Setup!C26,"PERIODIC",$B305,"TOPFLOW","TOP","TOP","top1",$C305,"top3","Open_Acute_DIV1","TOP5","TOP6","REPORTED","TOP8")</f>
        <v>25643.058781668002</v>
      </c>
      <c r="EG305" s="53">
        <f>_xll.OneStreamExcelAddIn.XFFunctions.XFGetCell("TRUE", "CONSOL", $D$3,"TOT_Entity","USD","Budget_Final",[1]Setup!C27,"PERIODIC",$B305,"TOPFLOW","TOP","TOP","top1",$C305,"top3","Open_Acute_DIV1","TOP5","TOP6","REPORTED","TOP8")</f>
        <v>24815.863337093</v>
      </c>
      <c r="EH305" s="53">
        <f>_xll.OneStreamExcelAddIn.XFFunctions.XFGetCell("TRUE", "CONSOL", $D$3,"TOT_Entity","USD","Budget_Final",[1]Setup!C28,"PERIODIC",$B305,"TOPFLOW","TOP","TOP","top1",$C305,"top3","Open_Acute_DIV1","TOP5","TOP6","REPORTED","TOP8")</f>
        <v>25643.058781668002</v>
      </c>
    </row>
    <row r="306" spans="2:138" x14ac:dyDescent="0.25">
      <c r="B306" s="51">
        <v>60232</v>
      </c>
      <c r="C306" s="51"/>
      <c r="D306" t="str" cm="1">
        <f t="array" ref="D306">_xll.OneStreamExcelAddIn.XFFunctions.XFGetMemberInfo("Description","Account",B306)</f>
        <v>Overtime Expense - Nurses</v>
      </c>
      <c r="E306" s="53">
        <f>_xll.OneStreamExcelAddIn.XFFunctions.XFGetCell("TRUE", "CONSOL", $D$3,"TOT_Entity","USD","Actual",$E$3,"PERIODIC",$B306,"TOPFLOW","TOP","TOP","top1",$C306,"top3","Open_Acute_DIV1","TOP5","TOP6","REPORTED","TOP8")</f>
        <v>0</v>
      </c>
      <c r="F306" s="53">
        <f>_xll.OneStreamExcelAddIn.XFFunctions.XFGetCell("TRUE", "CONSOL", $D$3,"TOT_Entity","Aggregated","Budget_Working",$E$3,"PERIODIC",$B306,"TOPFLOW","TOP","TOP","top1",$C306,"top3","Open_Acute_DIV1","TOP5","TOP6","REPORTED","TOP8")</f>
        <v>0</v>
      </c>
      <c r="G306" s="53">
        <f t="shared" si="789"/>
        <v>0</v>
      </c>
      <c r="H306" s="55">
        <f t="shared" si="790"/>
        <v>0</v>
      </c>
      <c r="I306" s="41"/>
      <c r="J306" s="53">
        <f>_xll.OneStreamExcelAddIn.XFFunctions.XFGetCell("TRUE", "CONSOL", $D$3,"TOT_Entity","USD","Actual",$E$3,"YTD",$B306,"TOPFLOW","TOP","TOP","top1",$C306,"TOP3","Open_Acute_DIV1","TOP5","TOP6","REPORTED","TOP8")</f>
        <v>0</v>
      </c>
      <c r="K306" s="53">
        <f>_xll.OneStreamExcelAddIn.XFFunctions.XFGetCell("TRUE", "CONSOL", $D$3,"TOT_Entity","Aggregated","Budget_Working",$E$3,"YTD",$B306,"TOPFLOW","TOP","TOP","top1",$C306,"TOP3","Open_Acute_DIV1","TOP5","TOP6","REPORTED","TOP8")</f>
        <v>0</v>
      </c>
      <c r="L306" s="53">
        <f t="shared" si="791"/>
        <v>0</v>
      </c>
      <c r="M306" s="40">
        <f t="shared" si="792"/>
        <v>0</v>
      </c>
      <c r="N306" s="41"/>
      <c r="O306" s="53">
        <f>_xll.OneStreamExcelAddIn.XFFunctions.XFGetCell("TRUE", "CONSOL", $D$3,"TOT_Entity","USD","Actual",$F$3,"YTD",$B306,"TOPFLOW","TOP","TOP","top1",$C306,"TOP3","Open_Acute_DIV1","TOP5","TOP6","REPORTED","TOP8")</f>
        <v>0</v>
      </c>
      <c r="P306" s="53">
        <f>_xll.OneStreamExcelAddIn.XFFunctions.XFGetCell("TRUE", "CONSOL", $D$3,"TOT_Entity","USD","Actual",$E$3,"YTD",$B306,"TOPFLOW","TOP","TOP","top1",$C306,"top3","Open_Acute_DIV1","TOP5","TOP6","REPORTED","VAR_BW_PY_Actual")</f>
        <v>0</v>
      </c>
      <c r="Q306" s="40">
        <f t="shared" si="793"/>
        <v>0</v>
      </c>
      <c r="R306" s="41"/>
      <c r="S306" s="53">
        <f>_xll.OneStreamExcelAddIn.XFFunctions.XFGetCell("TRUE", "CONSOL", $D$3,"TOT_Entity","USD","MIDFCST",$E$3,"MTD",$B306,"TOPFLOW","TOP","TOP","top1",$C306,"TOP3","Open_Acute_DIV1","TOP5","TOP6","REPORTED","TOP8")</f>
        <v>0</v>
      </c>
      <c r="T306" s="53">
        <f t="shared" si="788"/>
        <v>0</v>
      </c>
      <c r="U306" s="40">
        <f t="shared" si="794"/>
        <v>0</v>
      </c>
      <c r="V306" s="41"/>
      <c r="W306" s="42"/>
      <c r="X306" s="43"/>
      <c r="Y306" s="42"/>
      <c r="Z306" s="44"/>
      <c r="AB306" s="53">
        <f>_xll.OneStreamExcelAddIn.XFFunctions.XFGetCell("TRUE", "CONSOL", $D$3,"TOT_Entity","USD","Actual",[1]Setup!C4,"PERIODIC",$B306,"TOPFLOW","TOP","TOP","top1",$C306,"top3","Open_Acute_DIV1","TOP5","TOP6","REPORTED","TOP8")</f>
        <v>0</v>
      </c>
      <c r="AC306" s="53">
        <f>_xll.OneStreamExcelAddIn.XFFunctions.XFGetCell("TRUE", "CONSOL", $D$3,"TOT_Entity","Aggregated","Budget_Working",[1]Setup!C4,"PERIODIC",$B306,"TOPFLOW","TOP","TOP","top1",$C306,"top3","Open_Acute_DIV1","TOP5","TOP6","REPORTED","TOP8")</f>
        <v>0</v>
      </c>
      <c r="AD306" s="53">
        <f t="shared" si="795"/>
        <v>0</v>
      </c>
      <c r="AE306" s="40">
        <f t="shared" si="796"/>
        <v>0</v>
      </c>
      <c r="AG306" s="53">
        <f>_xll.OneStreamExcelAddIn.XFFunctions.XFGetCell("TRUE", "CONSOL", $D$3,"TOT_Entity","USD","Actual",[1]Setup!C5,"PERIODIC",$B306,"TOPFLOW","TOP","TOP","top1",$C306,"top3","Open_Acute_DIV1","TOP5","TOP6","REPORTED","TOP8")</f>
        <v>0</v>
      </c>
      <c r="AH306" s="53">
        <f>_xll.OneStreamExcelAddIn.XFFunctions.XFGetCell("TRUE", "CONSOL", $D$3,"TOT_Entity","Aggregated","Budget_Working",[1]Setup!C5,"PERIODIC",$B306,"TOPFLOW","TOP","TOP","top1",$C306,"top3","Open_Acute_DIV1","TOP5","TOP6","REPORTED","TOP8")</f>
        <v>0</v>
      </c>
      <c r="AI306" s="53">
        <f t="shared" si="797"/>
        <v>0</v>
      </c>
      <c r="AJ306" s="40">
        <f t="shared" si="798"/>
        <v>0</v>
      </c>
      <c r="AL306" s="53">
        <f>_xll.OneStreamExcelAddIn.XFFunctions.XFGetCell("TRUE", "CONSOL", $D$3,"TOT_Entity","USD","Actual",[1]Setup!C6,"PERIODIC",$B306,"TOPFLOW","TOP","TOP","top1",$C306,"top3","Open_Acute_DIV1","TOP5","TOP6","REPORTED","TOP8")</f>
        <v>0</v>
      </c>
      <c r="AM306" s="53">
        <f>_xll.OneStreamExcelAddIn.XFFunctions.XFGetCell("TRUE", "CONSOL", $D$3,"TOT_Entity","Aggregated","Budget_Working",[1]Setup!C6,"PERIODIC",$B306,"TOPFLOW","TOP","TOP","top1",$C306,"top3","Open_Acute_DIV1","TOP5","TOP6","REPORTED","TOP8")</f>
        <v>0</v>
      </c>
      <c r="AN306" s="53">
        <f t="shared" si="799"/>
        <v>0</v>
      </c>
      <c r="AO306" s="40">
        <f t="shared" si="800"/>
        <v>0</v>
      </c>
      <c r="AQ306" s="53">
        <f>_xll.OneStreamExcelAddIn.XFFunctions.XFGetCell("TRUE", "CONSOL", $D$3,"TOT_Entity","USD","Actual",[1]Setup!C7,"PERIODIC",$B306,"TOPFLOW","TOP","TOP","top1",$C306,"top3","Open_Acute_DIV1","TOP5","TOP6","REPORTED","TOP8")</f>
        <v>0</v>
      </c>
      <c r="AR306" s="53">
        <f>_xll.OneStreamExcelAddIn.XFFunctions.XFGetCell("TRUE", "CONSOL", $D$3,"TOT_Entity","Aggregated","Budget_Working",[1]Setup!C7,"PERIODIC",$B306,"TOPFLOW","TOP","TOP","top1",$C306,"top3","Open_Acute_DIV1","TOP5","TOP6","REPORTED","TOP8")</f>
        <v>0</v>
      </c>
      <c r="AS306" s="53">
        <f t="shared" si="801"/>
        <v>0</v>
      </c>
      <c r="AT306" s="40">
        <f t="shared" si="802"/>
        <v>0</v>
      </c>
      <c r="AV306" s="53">
        <f>_xll.OneStreamExcelAddIn.XFFunctions.XFGetCell("TRUE", "CONSOL", $D$3,"TOT_Entity","USD","Actual",[1]Setup!C8,"PERIODIC",$B306,"TOPFLOW","TOP","TOP","top1",$C306,"top3","Open_Acute_DIV1","TOP5","TOP6","REPORTED","TOP8")</f>
        <v>0</v>
      </c>
      <c r="AW306" s="53">
        <f>_xll.OneStreamExcelAddIn.XFFunctions.XFGetCell("TRUE", "CONSOL", $D$3,"TOT_Entity","Aggregated","Budget_Working",[1]Setup!C8,"PERIODIC",$B306,"TOPFLOW","TOP","TOP","top1",$C306,"top3","Open_Acute_DIV1","TOP5","TOP6","REPORTED","TOP8")</f>
        <v>0</v>
      </c>
      <c r="AX306" s="53">
        <f t="shared" si="803"/>
        <v>0</v>
      </c>
      <c r="AY306" s="40">
        <f t="shared" si="804"/>
        <v>0</v>
      </c>
      <c r="BA306" s="53">
        <f>_xll.OneStreamExcelAddIn.XFFunctions.XFGetCell("TRUE", "CONSOL", $D$3,"TOT_Entity","USD","Actual",[1]Setup!C9,"PERIODIC",$B306,"TOPFLOW","TOP","TOP","top1",$C306,"top3","Open_Acute_DIV1","TOP5","TOP6","REPORTED","TOP8")</f>
        <v>0</v>
      </c>
      <c r="BB306" s="53">
        <f>_xll.OneStreamExcelAddIn.XFFunctions.XFGetCell("TRUE", "CONSOL", $D$3,"TOT_Entity","Aggregated","Budget_Working",[1]Setup!C9,"PERIODIC",$B306,"TOPFLOW","TOP","TOP","top1",$C306,"top3","Open_Acute_DIV1","TOP5","TOP6","REPORTED","TOP8")</f>
        <v>0</v>
      </c>
      <c r="BC306" s="53">
        <f t="shared" si="805"/>
        <v>0</v>
      </c>
      <c r="BD306" s="40">
        <f t="shared" si="806"/>
        <v>0</v>
      </c>
      <c r="BF306" s="53">
        <f>_xll.OneStreamExcelAddIn.XFFunctions.XFGetCell("TRUE", "CONSOL", $D$3,"TOT_Entity","USD","Actual",[1]Setup!C10,"PERIODIC",$B306,"TOPFLOW","TOP","TOP","top1",$C306,"top3","Open_Acute_DIV1","TOP5","TOP6","REPORTED","TOP8")</f>
        <v>0</v>
      </c>
      <c r="BG306" s="53">
        <f>_xll.OneStreamExcelAddIn.XFFunctions.XFGetCell("TRUE", "CONSOL", $D$3,"TOT_Entity","Aggregated","Budget_Working",[1]Setup!C10,"PERIODIC",$B306,"TOPFLOW","TOP","TOP","top1",$C306,"top3","Open_Acute_DIV1","TOP5","TOP6","REPORTED","TOP8")</f>
        <v>0</v>
      </c>
      <c r="BH306" s="53">
        <f t="shared" si="807"/>
        <v>0</v>
      </c>
      <c r="BI306" s="40">
        <f t="shared" si="808"/>
        <v>0</v>
      </c>
      <c r="BK306" s="53">
        <f>_xll.OneStreamExcelAddIn.XFFunctions.XFGetCell("TRUE", "CONSOL", $D$3,"TOT_Entity","USD","Actual",[1]Setup!C11,"PERIODIC",$B306,"TOPFLOW","TOP","TOP","top1",$C306,"top3","Open_Acute_DIV1","TOP5","TOP6","REPORTED","TOP8")</f>
        <v>0</v>
      </c>
      <c r="BL306" s="53">
        <f>_xll.OneStreamExcelAddIn.XFFunctions.XFGetCell("TRUE", "CONSOL", $D$3,"TOT_Entity","Aggregated","Budget_Working",[1]Setup!C11,"PERIODIC",$B306,"TOPFLOW","TOP","TOP","top1",$C306,"top3","Open_Acute_DIV1","TOP5","TOP6","REPORTED","TOP8")</f>
        <v>0</v>
      </c>
      <c r="BM306" s="53">
        <f t="shared" si="809"/>
        <v>0</v>
      </c>
      <c r="BN306" s="40">
        <f t="shared" si="810"/>
        <v>0</v>
      </c>
      <c r="BP306" s="53">
        <f>_xll.OneStreamExcelAddIn.XFFunctions.XFGetCell("TRUE", "CONSOL", $D$3,"TOT_Entity","USD","Actual",[1]Setup!C12,"PERIODIC",$B306,"TOPFLOW","TOP","TOP","top1",$C306,"top3","Open_Acute_DIV1","TOP5","TOP6","REPORTED","TOP8")</f>
        <v>0</v>
      </c>
      <c r="BQ306" s="53">
        <f>_xll.OneStreamExcelAddIn.XFFunctions.XFGetCell("TRUE", "CONSOL", $D$3,"TOT_Entity","Aggregated","Budget_Working",[1]Setup!C12,"PERIODIC",$B306,"TOPFLOW","TOP","TOP","top1",$C306,"top3","Open_Acute_DIV1","TOP5","TOP6","REPORTED","TOP8")</f>
        <v>0</v>
      </c>
      <c r="BR306" s="53">
        <f t="shared" si="811"/>
        <v>0</v>
      </c>
      <c r="BS306" s="40">
        <f t="shared" si="812"/>
        <v>0</v>
      </c>
      <c r="BU306" s="53">
        <f>_xll.OneStreamExcelAddIn.XFFunctions.XFGetCell("TRUE", "CONSOL", $D$3,"TOT_Entity","USD","Actual",[1]Setup!C13,"PERIODIC",$B306,"TOPFLOW","TOP","TOP","top1",$C306,"top3","Open_Acute_DIV1","TOP5","TOP6","REPORTED","TOP8")</f>
        <v>0</v>
      </c>
      <c r="BV306" s="53">
        <f>_xll.OneStreamExcelAddIn.XFFunctions.XFGetCell("TRUE", "CONSOL", $D$3,"TOT_Entity","Aggregated","Budget_Working",[1]Setup!C13,"PERIODIC",$B306,"TOPFLOW","TOP","TOP","top1",$C306,"top3","Open_Acute_DIV1","TOP5","TOP6","REPORTED","TOP8")</f>
        <v>0</v>
      </c>
      <c r="BW306" s="53">
        <f t="shared" si="813"/>
        <v>0</v>
      </c>
      <c r="BX306" s="40">
        <f t="shared" si="814"/>
        <v>0</v>
      </c>
      <c r="BZ306" s="53">
        <f>_xll.OneStreamExcelAddIn.XFFunctions.XFGetCell("TRUE", "CONSOL", $D$3,"TOT_Entity","USD","Actual",[1]Setup!C14,"PERIODIC",$B306,"TOPFLOW","TOP","TOP","top1",$C306,"top3","Open_Acute_DIV1","TOP5","TOP6","REPORTED","TOP8")</f>
        <v>0</v>
      </c>
      <c r="CA306" s="53">
        <f>_xll.OneStreamExcelAddIn.XFFunctions.XFGetCell("TRUE", "CONSOL", $D$3,"TOT_Entity","Aggregated","Budget_Working",[1]Setup!C14,"PERIODIC",$B306,"TOPFLOW","TOP","TOP","top1",$C306,"top3","Open_Acute_DIV1","TOP5","TOP6","REPORTED","TOP8")</f>
        <v>0</v>
      </c>
      <c r="CB306" s="53">
        <f t="shared" si="815"/>
        <v>0</v>
      </c>
      <c r="CC306" s="40">
        <f t="shared" si="816"/>
        <v>0</v>
      </c>
      <c r="CE306" s="53">
        <f>_xll.OneStreamExcelAddIn.XFFunctions.XFGetCell("TRUE", "CONSOL", $D$3,"TOT_Entity","USD","Actual",[1]Setup!C15,"PERIODIC",$B306,"TOPFLOW","TOP","TOP","top1",$C306,"top3","Open_Acute_DIV1","TOP5","TOP6","REPORTED","TOP8")</f>
        <v>0</v>
      </c>
      <c r="CF306" s="53">
        <f>_xll.OneStreamExcelAddIn.XFFunctions.XFGetCell("TRUE", "CONSOL", $D$3,"TOT_Entity","Aggregated","Budget_Working",[1]Setup!C15,"PERIODIC",$B306,"TOPFLOW","TOP","TOP","top1",$C306,"top3","Open_Acute_DIV1","TOP5","TOP6","REPORTED","TOP8")</f>
        <v>0</v>
      </c>
      <c r="CG306" s="53">
        <f t="shared" si="817"/>
        <v>0</v>
      </c>
      <c r="CH306" s="40">
        <f t="shared" si="818"/>
        <v>0</v>
      </c>
      <c r="CI306" s="212"/>
      <c r="CJ306" s="53">
        <f>_xll.OneStreamExcelAddIn.XFFunctions.XFGetCell("TRUE", "CONSOL", $D$3,"TOT_Entity","USD","Actual",[1]Setup!C4,"PERIODIC",$B306,"TOPFLOW","TOP","TOP","top1",$C306,"top3","Open_Acute_DIV1","TOP5","TOP6","REPORTED","TOP8")</f>
        <v>0</v>
      </c>
      <c r="CK306" s="53">
        <f>_xll.OneStreamExcelAddIn.XFFunctions.XFGetCell("TRUE", "CONSOL", $D$3,"TOT_Entity","USD","Actual",[1]Setup!C5,"PERIODIC",$B306,"TOPFLOW","TOP","TOP","top1",$C306,"top3","Open_Acute_DIV1","TOP5","TOP6","REPORTED","TOP8")</f>
        <v>0</v>
      </c>
      <c r="CL306" s="53">
        <f>_xll.OneStreamExcelAddIn.XFFunctions.XFGetCell("TRUE", "CONSOL", $D$3,"TOT_Entity","USD","Actual",[1]Setup!C6,"PERIODIC",$B306,"TOPFLOW","TOP","TOP","top1",$C306,"top3","Open_Acute_DIV1","TOP5","TOP6","REPORTED","TOP8")</f>
        <v>0</v>
      </c>
      <c r="CM306" s="53">
        <f>_xll.OneStreamExcelAddIn.XFFunctions.XFGetCell("TRUE", "CONSOL", $D$3,"TOT_Entity","USD","Actual",[1]Setup!C7,"PERIODIC",$B306,"TOPFLOW","TOP","TOP","top1",$C306,"top3","Open_Acute_DIV1","TOP5","TOP6","REPORTED","TOP8")</f>
        <v>0</v>
      </c>
      <c r="CN306" s="53">
        <f>_xll.OneStreamExcelAddIn.XFFunctions.XFGetCell("TRUE", "CONSOL", $D$3,"TOT_Entity","USD","Actual",[1]Setup!C8,"PERIODIC",$B306,"TOPFLOW","TOP","TOP","top1",$C306,"top3","Open_Acute_DIV1","TOP5","TOP6","REPORTED","TOP8")</f>
        <v>0</v>
      </c>
      <c r="CO306" s="53">
        <f>_xll.OneStreamExcelAddIn.XFFunctions.XFGetCell("TRUE", "CONSOL", $D$3,"TOT_Entity","USD","Actual",[1]Setup!C9,"PERIODIC",$B306,"TOPFLOW","TOP","TOP","top1",$C306,"top3","Open_Acute_DIV1","TOP5","TOP6","REPORTED","TOP8")</f>
        <v>0</v>
      </c>
      <c r="CP306" s="53">
        <f>_xll.OneStreamExcelAddIn.XFFunctions.XFGetCell("TRUE", "CONSOL", $D$3,"TOT_Entity","USD","Actual",[1]Setup!C10,"PERIODIC",$B306,"TOPFLOW","TOP","TOP","top1",$C306,"top3","Open_Acute_DIV1","TOP5","TOP6","REPORTED","TOP8")</f>
        <v>0</v>
      </c>
      <c r="CQ306" s="53">
        <f>_xll.OneStreamExcelAddIn.XFFunctions.XFGetCell("TRUE", "CONSOL", $D$3,"TOT_Entity","USD","Actual",[1]Setup!C11,"PERIODIC",$B306,"TOPFLOW","TOP","TOP","top1",$C306,"top3","Open_Acute_DIV1","TOP5","TOP6","REPORTED","TOP8")</f>
        <v>0</v>
      </c>
      <c r="CR306" s="53">
        <f>_xll.OneStreamExcelAddIn.XFFunctions.XFGetCell("TRUE", "CONSOL", $D$3,"TOT_Entity","USD","Actual",[1]Setup!C12,"PERIODIC",$B306,"TOPFLOW","TOP","TOP","top1",$C306,"top3","Open_Acute_DIV1","TOP5","TOP6","REPORTED","TOP8")</f>
        <v>0</v>
      </c>
      <c r="CS306" s="53">
        <f>_xll.OneStreamExcelAddIn.XFFunctions.XFGetCell("TRUE", "CONSOL", $D$3,"TOT_Entity","USD","Actual",[1]Setup!C13,"PERIODIC",$B306,"TOPFLOW","TOP","TOP","top1",$C306,"top3","Open_Acute_DIV1","TOP5","TOP6","REPORTED","TOP8")</f>
        <v>0</v>
      </c>
      <c r="CT306" s="53">
        <f>_xll.OneStreamExcelAddIn.XFFunctions.XFGetCell("TRUE", "CONSOL", $D$3,"TOT_Entity","USD","Actual",[1]Setup!C14,"PERIODIC",$B306,"TOPFLOW","TOP","TOP","top1",$C306,"top3","Open_Acute_DIV1","TOP5","TOP6","REPORTED","TOP8")</f>
        <v>0</v>
      </c>
      <c r="CU306" s="53">
        <f>_xll.OneStreamExcelAddIn.XFFunctions.XFGetCell("TRUE", "CONSOL", $D$3,"TOT_Entity","USD","Actual",[1]Setup!C15,"PERIODIC",$B306,"TOPFLOW","TOP","TOP","top1",$C306,"top3","Open_Acute_DIV1","TOP5","TOP6","REPORTED","TOP8")</f>
        <v>0</v>
      </c>
      <c r="CV306" s="212"/>
      <c r="CW306" s="53">
        <f>_xll.OneStreamExcelAddIn.XFFunctions.XFGetCell("TRUE", "CONSOL", $D$3,"TOT_Entity","USD","Actual",[1]Setup!C17,"PERIODIC",$B306,"TOPFLOW","TOP","TOP","top1",$C306,"top3","Open_Acute_DIV1","TOP5","TOP6","REPORTED","TOP8")</f>
        <v>0</v>
      </c>
      <c r="CX306" s="53">
        <f>_xll.OneStreamExcelAddIn.XFFunctions.XFGetCell("TRUE", "CONSOL", $D$3,"TOT_Entity","USD","Actual",[1]Setup!C18,"PERIODIC",$B306,"TOPFLOW","TOP","TOP","top1",$C306,"top3","Open_Acute_DIV1","TOP5","TOP6","REPORTED","TOP8")</f>
        <v>0</v>
      </c>
      <c r="CY306" s="53">
        <f>_xll.OneStreamExcelAddIn.XFFunctions.XFGetCell("TRUE", "CONSOL", $D$3,"TOT_Entity","USD","Actual",[1]Setup!C19,"PERIODIC",$B306,"TOPFLOW","TOP","TOP","top1",$C306,"top3","Open_Acute_DIV1","TOP5","TOP6","REPORTED","TOP8")</f>
        <v>0</v>
      </c>
      <c r="CZ306" s="53">
        <f>_xll.OneStreamExcelAddIn.XFFunctions.XFGetCell("TRUE", "CONSOL", $D$3,"TOT_Entity","USD","Actual",[1]Setup!C20,"PERIODIC",$B306,"TOPFLOW","TOP","TOP","top1",$C306,"top3","Open_Acute_DIV1","TOP5","TOP6","REPORTED","TOP8")</f>
        <v>0</v>
      </c>
      <c r="DA306" s="53">
        <f>_xll.OneStreamExcelAddIn.XFFunctions.XFGetCell("TRUE", "CONSOL", $D$3,"TOT_Entity","USD","Actual",[1]Setup!C21,"PERIODIC",$B306,"TOPFLOW","TOP","TOP","top1",$C306,"top3","Open_Acute_DIV1","TOP5","TOP6","REPORTED","TOP8")</f>
        <v>0</v>
      </c>
      <c r="DB306" s="53">
        <f>_xll.OneStreamExcelAddIn.XFFunctions.XFGetCell("TRUE", "CONSOL", $D$3,"TOT_Entity","USD","Actual",[1]Setup!C22,"PERIODIC",$B306,"TOPFLOW","TOP","TOP","top1",$C306,"top3","Open_Acute_DIV1","TOP5","TOP6","REPORTED","TOP8")</f>
        <v>0</v>
      </c>
      <c r="DC306" s="53">
        <f>_xll.OneStreamExcelAddIn.XFFunctions.XFGetCell("TRUE", "CONSOL", $D$3,"TOT_Entity","USD","Actual",[1]Setup!C23,"PERIODIC",$B306,"TOPFLOW","TOP","TOP","top1",$C306,"top3","Open_Acute_DIV1","TOP5","TOP6","REPORTED","TOP8")</f>
        <v>0</v>
      </c>
      <c r="DD306" s="53">
        <f>_xll.OneStreamExcelAddIn.XFFunctions.XFGetCell("TRUE", "CONSOL", $D$3,"TOT_Entity","USD","Actual",[1]Setup!C24,"PERIODIC",$B306,"TOPFLOW","TOP","TOP","top1",$C306,"top3","Open_Acute_DIV1","TOP5","TOP6","REPORTED","TOP8")</f>
        <v>0</v>
      </c>
      <c r="DE306" s="53">
        <f>_xll.OneStreamExcelAddIn.XFFunctions.XFGetCell("TRUE", "CONSOL", $D$3,"TOT_Entity","USD","Actual",[1]Setup!C25,"PERIODIC",$B306,"TOPFLOW","TOP","TOP","top1",$C306,"top3","Open_Acute_DIV1","TOP5","TOP6","REPORTED","TOP8")</f>
        <v>0</v>
      </c>
      <c r="DF306" s="53">
        <f>_xll.OneStreamExcelAddIn.XFFunctions.XFGetCell("TRUE", "CONSOL", $D$3,"TOT_Entity","USD","Actual",[1]Setup!C26,"PERIODIC",$B306,"TOPFLOW","TOP","TOP","top1",$C306,"top3","Open_Acute_DIV1","TOP5","TOP6","REPORTED","TOP8")</f>
        <v>0</v>
      </c>
      <c r="DG306" s="53">
        <f>_xll.OneStreamExcelAddIn.XFFunctions.XFGetCell("TRUE", "CONSOL", $D$3,"TOT_Entity","USD","Actual",[1]Setup!C27,"PERIODIC",$B306,"TOPFLOW","TOP","TOP","top1",$C306,"top3","Open_Acute_DIV1","TOP5","TOP6","REPORTED","TOP8")</f>
        <v>0</v>
      </c>
      <c r="DH306" s="53">
        <f>_xll.OneStreamExcelAddIn.XFFunctions.XFGetCell("TRUE", "CONSOL", $D$3,"TOT_Entity","USD","Actual",[1]Setup!C28,"PERIODIC",$B306,"TOPFLOW","TOP","TOP","top1",$C306,"top3","Open_Acute_DIV1","TOP5","TOP6","REPORTED","TOP8")</f>
        <v>0</v>
      </c>
      <c r="DI306" s="178"/>
      <c r="DJ306" s="53">
        <f>_xll.OneStreamExcelAddIn.XFFunctions.XFGetCell("TRUE", "CONSOL", $D$3,"TOT_Entity","Aggregated","Budget_Working",[1]Setup!C4,"PERIODIC",$B306,"TOPFLOW","TOP","TOP","top1",$C306,"top3","Open_Acute_DIV1","TOP5","TOP6","REPORTED","TOP8")</f>
        <v>0</v>
      </c>
      <c r="DK306" s="53">
        <f>_xll.OneStreamExcelAddIn.XFFunctions.XFGetCell("TRUE", "CONSOL", $D$3,"TOT_Entity","Aggregated","Budget_Working",[1]Setup!C5,"PERIODIC",$B306,"TOPFLOW","TOP","TOP","top1",$C306,"top3","Open_Acute_DIV1","TOP5","TOP6","REPORTED","TOP8")</f>
        <v>0</v>
      </c>
      <c r="DL306" s="53">
        <f>_xll.OneStreamExcelAddIn.XFFunctions.XFGetCell("TRUE", "CONSOL", $D$3,"TOT_Entity","Aggregated","Budget_Working",[1]Setup!C6,"PERIODIC",$B306,"TOPFLOW","TOP","TOP","top1",$C306,"top3","Open_Acute_DIV1","TOP5","TOP6","REPORTED","TOP8")</f>
        <v>0</v>
      </c>
      <c r="DM306" s="53">
        <f>_xll.OneStreamExcelAddIn.XFFunctions.XFGetCell("TRUE", "CONSOL", $D$3,"TOT_Entity","Aggregated","Budget_Working",[1]Setup!C7,"PERIODIC",$B306,"TOPFLOW","TOP","TOP","top1",$C306,"top3","Open_Acute_DIV1","TOP5","TOP6","REPORTED","TOP8")</f>
        <v>0</v>
      </c>
      <c r="DN306" s="53">
        <f>_xll.OneStreamExcelAddIn.XFFunctions.XFGetCell("TRUE", "CONSOL", $D$3,"TOT_Entity","Aggregated","Budget_Working",[1]Setup!C8,"PERIODIC",$B306,"TOPFLOW","TOP","TOP","top1",$C306,"top3","Open_Acute_DIV1","TOP5","TOP6","REPORTED","TOP8")</f>
        <v>0</v>
      </c>
      <c r="DO306" s="53">
        <f>_xll.OneStreamExcelAddIn.XFFunctions.XFGetCell("TRUE", "CONSOL", $D$3,"TOT_Entity","Aggregated","Budget_Working",[1]Setup!C9,"PERIODIC",$B306,"TOPFLOW","TOP","TOP","top1",$C306,"top3","Open_Acute_DIV1","TOP5","TOP6","REPORTED","TOP8")</f>
        <v>0</v>
      </c>
      <c r="DP306" s="53">
        <f>_xll.OneStreamExcelAddIn.XFFunctions.XFGetCell("TRUE", "CONSOL", $D$3,"TOT_Entity","Aggregated","Budget_Working",[1]Setup!C10,"PERIODIC",$B306,"TOPFLOW","TOP","TOP","top1",$C306,"top3","Open_Acute_DIV1","TOP5","TOP6","REPORTED","TOP8")</f>
        <v>0</v>
      </c>
      <c r="DQ306" s="53">
        <f>_xll.OneStreamExcelAddIn.XFFunctions.XFGetCell("TRUE", "CONSOL", $D$3,"TOT_Entity","Aggregated","Budget_Working",[1]Setup!C11,"PERIODIC",$B306,"TOPFLOW","TOP","TOP","top1",$C306,"top3","Open_Acute_DIV1","TOP5","TOP6","REPORTED","TOP8")</f>
        <v>0</v>
      </c>
      <c r="DR306" s="53">
        <f>_xll.OneStreamExcelAddIn.XFFunctions.XFGetCell("TRUE", "CONSOL", $D$3,"TOT_Entity","Aggregated","Budget_Working",[1]Setup!C12,"PERIODIC",$B306,"TOPFLOW","TOP","TOP","top1",$C306,"top3","Open_Acute_DIV1","TOP5","TOP6","REPORTED","TOP8")</f>
        <v>0</v>
      </c>
      <c r="DS306" s="53">
        <f>_xll.OneStreamExcelAddIn.XFFunctions.XFGetCell("TRUE", "CONSOL", $D$3,"TOT_Entity","Aggregated","Budget_Working",[1]Setup!C13,"PERIODIC",$B306,"TOPFLOW","TOP","TOP","top1",$C306,"top3","Open_Acute_DIV1","TOP5","TOP6","REPORTED","TOP8")</f>
        <v>0</v>
      </c>
      <c r="DT306" s="53">
        <f>_xll.OneStreamExcelAddIn.XFFunctions.XFGetCell("TRUE", "CONSOL", $D$3,"TOT_Entity","Aggregated","Budget_Working",[1]Setup!C14,"PERIODIC",$B306,"TOPFLOW","TOP","TOP","top1",$C306,"top3","Open_Acute_DIV1","TOP5","TOP6","REPORTED","TOP8")</f>
        <v>0</v>
      </c>
      <c r="DU306" s="53">
        <f>_xll.OneStreamExcelAddIn.XFFunctions.XFGetCell("TRUE", "CONSOL", $D$3,"TOT_Entity","Aggregated","Budget_Working",[1]Setup!C15,"PERIODIC",$B306,"TOPFLOW","TOP","TOP","top1",$C306,"top3","Open_Acute_DIV1","TOP5","TOP6","REPORTED","TOP8")</f>
        <v>0</v>
      </c>
      <c r="DV306" s="178"/>
      <c r="DW306" s="53">
        <f>_xll.OneStreamExcelAddIn.XFFunctions.XFGetCell("TRUE", "CONSOL", $D$3,"TOT_Entity","USD","Budget_Final",[1]Setup!C17,"PERIODIC",$B306,"TOPFLOW","TOP","TOP","top1",$C306,"top3","Open_Acute_DIV1","TOP5","TOP6","REPORTED","TOP8")</f>
        <v>40654.695268570002</v>
      </c>
      <c r="DX306" s="53">
        <f>_xll.OneStreamExcelAddIn.XFFunctions.XFGetCell("TRUE", "CONSOL", $D$3,"TOT_Entity","USD","Budget_Final",[1]Setup!C18,"PERIODIC",$B306,"TOPFLOW","TOP","TOP","top1",$C306,"top3","Open_Acute_DIV1","TOP5","TOP6","REPORTED","TOP8")</f>
        <v>36720.369919997996</v>
      </c>
      <c r="DY306" s="53">
        <f>_xll.OneStreamExcelAddIn.XFFunctions.XFGetCell("TRUE", "CONSOL", $D$3,"TOT_Entity","USD","Budget_Final",[1]Setup!C19,"PERIODIC",$B306,"TOPFLOW","TOP","TOP","top1",$C306,"top3","Open_Acute_DIV1","TOP5","TOP6","REPORTED","TOP8")</f>
        <v>40654.695268570002</v>
      </c>
      <c r="DZ306" s="53">
        <f>_xll.OneStreamExcelAddIn.XFFunctions.XFGetCell("TRUE", "CONSOL", $D$3,"TOT_Entity","USD","Budget_Final",[1]Setup!C20,"PERIODIC",$B306,"TOPFLOW","TOP","TOP","top1",$C306,"top3","Open_Acute_DIV1","TOP5","TOP6","REPORTED","TOP8")</f>
        <v>39343.253485713001</v>
      </c>
      <c r="EA306" s="53">
        <f>_xll.OneStreamExcelAddIn.XFFunctions.XFGetCell("TRUE", "CONSOL", $D$3,"TOT_Entity","USD","Budget_Final",[1]Setup!C21,"PERIODIC",$B306,"TOPFLOW","TOP","TOP","top1",$C306,"top3","Open_Acute_DIV1","TOP5","TOP6","REPORTED","TOP8")</f>
        <v>40654.695268570002</v>
      </c>
      <c r="EB306" s="53">
        <f>_xll.OneStreamExcelAddIn.XFFunctions.XFGetCell("TRUE", "CONSOL", $D$3,"TOT_Entity","USD","Budget_Final",[1]Setup!C22,"PERIODIC",$B306,"TOPFLOW","TOP","TOP","top1",$C306,"top3","Open_Acute_DIV1","TOP5","TOP6","REPORTED","TOP8")</f>
        <v>39343.253485713001</v>
      </c>
      <c r="EC306" s="53">
        <f>_xll.OneStreamExcelAddIn.XFFunctions.XFGetCell("TRUE", "CONSOL", $D$3,"TOT_Entity","USD","Budget_Final",[1]Setup!C23,"PERIODIC",$B306,"TOPFLOW","TOP","TOP","top1",$C306,"top3","Open_Acute_DIV1","TOP5","TOP6","REPORTED","TOP8")</f>
        <v>41273.008868570003</v>
      </c>
      <c r="ED306" s="53">
        <f>_xll.OneStreamExcelAddIn.XFFunctions.XFGetCell("TRUE", "CONSOL", $D$3,"TOT_Entity","USD","Budget_Final",[1]Setup!C24,"PERIODIC",$B306,"TOPFLOW","TOP","TOP","top1",$C306,"top3","Open_Acute_DIV1","TOP5","TOP6","REPORTED","TOP8")</f>
        <v>41273.008868570003</v>
      </c>
      <c r="EE306" s="53">
        <f>_xll.OneStreamExcelAddIn.XFFunctions.XFGetCell("TRUE", "CONSOL", $D$3,"TOT_Entity","USD","Budget_Final",[1]Setup!C25,"PERIODIC",$B306,"TOPFLOW","TOP","TOP","top1",$C306,"top3","Open_Acute_DIV1","TOP5","TOP6","REPORTED","TOP8")</f>
        <v>39941.621485713003</v>
      </c>
      <c r="EF306" s="53">
        <f>_xll.OneStreamExcelAddIn.XFFunctions.XFGetCell("TRUE", "CONSOL", $D$3,"TOT_Entity","USD","Budget_Final",[1]Setup!C26,"PERIODIC",$B306,"TOPFLOW","TOP","TOP","top1",$C306,"top3","Open_Acute_DIV1","TOP5","TOP6","REPORTED","TOP8")</f>
        <v>41273.008868570003</v>
      </c>
      <c r="EG306" s="53">
        <f>_xll.OneStreamExcelAddIn.XFFunctions.XFGetCell("TRUE", "CONSOL", $D$3,"TOT_Entity","USD","Budget_Final",[1]Setup!C27,"PERIODIC",$B306,"TOPFLOW","TOP","TOP","top1",$C306,"top3","Open_Acute_DIV1","TOP5","TOP6","REPORTED","TOP8")</f>
        <v>39941.621485713003</v>
      </c>
      <c r="EH306" s="53">
        <f>_xll.OneStreamExcelAddIn.XFFunctions.XFGetCell("TRUE", "CONSOL", $D$3,"TOT_Entity","USD","Budget_Final",[1]Setup!C28,"PERIODIC",$B306,"TOPFLOW","TOP","TOP","top1",$C306,"top3","Open_Acute_DIV1","TOP5","TOP6","REPORTED","TOP8")</f>
        <v>41273.008868570003</v>
      </c>
    </row>
    <row r="307" spans="2:138" x14ac:dyDescent="0.25">
      <c r="B307" s="51">
        <v>60233</v>
      </c>
      <c r="C307" s="51"/>
      <c r="D307" t="str" cm="1">
        <f t="array" ref="D307">_xll.OneStreamExcelAddIn.XFFunctions.XFGetMemberInfo("Description","Account",B307)</f>
        <v>Overtime Expense - Physicians</v>
      </c>
      <c r="E307" s="53">
        <f>_xll.OneStreamExcelAddIn.XFFunctions.XFGetCell("TRUE", "CONSOL", $D$3,"TOT_Entity","USD","Actual",$E$3,"PERIODIC",$B307,"TOPFLOW","TOP","TOP","top1",$C307,"top3","Open_Acute_DIV1","TOP5","TOP6","REPORTED","TOP8")</f>
        <v>0</v>
      </c>
      <c r="F307" s="53">
        <f>_xll.OneStreamExcelAddIn.XFFunctions.XFGetCell("TRUE", "CONSOL", $D$3,"TOT_Entity","Aggregated","Budget_Working",$E$3,"PERIODIC",$B307,"TOPFLOW","TOP","TOP","top1",$C307,"top3","Open_Acute_DIV1","TOP5","TOP6","REPORTED","TOP8")</f>
        <v>0</v>
      </c>
      <c r="G307" s="53">
        <f t="shared" si="789"/>
        <v>0</v>
      </c>
      <c r="H307" s="55">
        <f t="shared" si="790"/>
        <v>0</v>
      </c>
      <c r="I307" s="41"/>
      <c r="J307" s="53">
        <f>_xll.OneStreamExcelAddIn.XFFunctions.XFGetCell("TRUE", "CONSOL", $D$3,"TOT_Entity","USD","Actual",$E$3,"YTD",$B307,"TOPFLOW","TOP","TOP","top1",$C307,"TOP3","Open_Acute_DIV1","TOP5","TOP6","REPORTED","TOP8")</f>
        <v>0</v>
      </c>
      <c r="K307" s="53">
        <f>_xll.OneStreamExcelAddIn.XFFunctions.XFGetCell("TRUE", "CONSOL", $D$3,"TOT_Entity","Aggregated","Budget_Working",$E$3,"YTD",$B307,"TOPFLOW","TOP","TOP","top1",$C307,"TOP3","Open_Acute_DIV1","TOP5","TOP6","REPORTED","TOP8")</f>
        <v>0</v>
      </c>
      <c r="L307" s="53">
        <f t="shared" si="791"/>
        <v>0</v>
      </c>
      <c r="M307" s="40">
        <f t="shared" si="792"/>
        <v>0</v>
      </c>
      <c r="N307" s="41"/>
      <c r="O307" s="53">
        <f>_xll.OneStreamExcelAddIn.XFFunctions.XFGetCell("TRUE", "CONSOL", $D$3,"TOT_Entity","USD","Actual",$F$3,"YTD",$B307,"TOPFLOW","TOP","TOP","top1",$C307,"TOP3","Open_Acute_DIV1","TOP5","TOP6","REPORTED","TOP8")</f>
        <v>0</v>
      </c>
      <c r="P307" s="53">
        <f>_xll.OneStreamExcelAddIn.XFFunctions.XFGetCell("TRUE", "CONSOL", $D$3,"TOT_Entity","USD","Actual",$E$3,"YTD",$B307,"TOPFLOW","TOP","TOP","top1",$C307,"top3","Open_Acute_DIV1","TOP5","TOP6","REPORTED","VAR_BW_PY_Actual")</f>
        <v>0</v>
      </c>
      <c r="Q307" s="40">
        <f t="shared" si="793"/>
        <v>0</v>
      </c>
      <c r="R307" s="41"/>
      <c r="S307" s="53">
        <f>_xll.OneStreamExcelAddIn.XFFunctions.XFGetCell("TRUE", "CONSOL", $D$3,"TOT_Entity","USD","MIDFCST",$E$3,"MTD",$B307,"TOPFLOW","TOP","TOP","top1",$C307,"TOP3","Open_Acute_DIV1","TOP5","TOP6","REPORTED","TOP8")</f>
        <v>0</v>
      </c>
      <c r="T307" s="53">
        <f t="shared" si="788"/>
        <v>0</v>
      </c>
      <c r="U307" s="40">
        <f t="shared" si="794"/>
        <v>0</v>
      </c>
      <c r="V307" s="41"/>
      <c r="W307" s="42"/>
      <c r="X307" s="43"/>
      <c r="Y307" s="42"/>
      <c r="Z307" s="44"/>
      <c r="AB307" s="53">
        <f>_xll.OneStreamExcelAddIn.XFFunctions.XFGetCell("TRUE", "CONSOL", $D$3,"TOT_Entity","USD","Actual",[1]Setup!C4,"PERIODIC",$B307,"TOPFLOW","TOP","TOP","top1",$C307,"top3","Open_Acute_DIV1","TOP5","TOP6","REPORTED","TOP8")</f>
        <v>0</v>
      </c>
      <c r="AC307" s="53">
        <f>_xll.OneStreamExcelAddIn.XFFunctions.XFGetCell("TRUE", "CONSOL", $D$3,"TOT_Entity","Aggregated","Budget_Working",[1]Setup!C4,"PERIODIC",$B307,"TOPFLOW","TOP","TOP","top1",$C307,"top3","Open_Acute_DIV1","TOP5","TOP6","REPORTED","TOP8")</f>
        <v>0</v>
      </c>
      <c r="AD307" s="53">
        <f t="shared" si="795"/>
        <v>0</v>
      </c>
      <c r="AE307" s="40">
        <f t="shared" si="796"/>
        <v>0</v>
      </c>
      <c r="AG307" s="53">
        <f>_xll.OneStreamExcelAddIn.XFFunctions.XFGetCell("TRUE", "CONSOL", $D$3,"TOT_Entity","USD","Actual",[1]Setup!C5,"PERIODIC",$B307,"TOPFLOW","TOP","TOP","top1",$C307,"top3","Open_Acute_DIV1","TOP5","TOP6","REPORTED","TOP8")</f>
        <v>0</v>
      </c>
      <c r="AH307" s="53">
        <f>_xll.OneStreamExcelAddIn.XFFunctions.XFGetCell("TRUE", "CONSOL", $D$3,"TOT_Entity","Aggregated","Budget_Working",[1]Setup!C5,"PERIODIC",$B307,"TOPFLOW","TOP","TOP","top1",$C307,"top3","Open_Acute_DIV1","TOP5","TOP6","REPORTED","TOP8")</f>
        <v>0</v>
      </c>
      <c r="AI307" s="53">
        <f t="shared" si="797"/>
        <v>0</v>
      </c>
      <c r="AJ307" s="40">
        <f t="shared" si="798"/>
        <v>0</v>
      </c>
      <c r="AL307" s="53">
        <f>_xll.OneStreamExcelAddIn.XFFunctions.XFGetCell("TRUE", "CONSOL", $D$3,"TOT_Entity","USD","Actual",[1]Setup!C6,"PERIODIC",$B307,"TOPFLOW","TOP","TOP","top1",$C307,"top3","Open_Acute_DIV1","TOP5","TOP6","REPORTED","TOP8")</f>
        <v>0</v>
      </c>
      <c r="AM307" s="53">
        <f>_xll.OneStreamExcelAddIn.XFFunctions.XFGetCell("TRUE", "CONSOL", $D$3,"TOT_Entity","Aggregated","Budget_Working",[1]Setup!C6,"PERIODIC",$B307,"TOPFLOW","TOP","TOP","top1",$C307,"top3","Open_Acute_DIV1","TOP5","TOP6","REPORTED","TOP8")</f>
        <v>0</v>
      </c>
      <c r="AN307" s="53">
        <f t="shared" si="799"/>
        <v>0</v>
      </c>
      <c r="AO307" s="40">
        <f t="shared" si="800"/>
        <v>0</v>
      </c>
      <c r="AQ307" s="53">
        <f>_xll.OneStreamExcelAddIn.XFFunctions.XFGetCell("TRUE", "CONSOL", $D$3,"TOT_Entity","USD","Actual",[1]Setup!C7,"PERIODIC",$B307,"TOPFLOW","TOP","TOP","top1",$C307,"top3","Open_Acute_DIV1","TOP5","TOP6","REPORTED","TOP8")</f>
        <v>0</v>
      </c>
      <c r="AR307" s="53">
        <f>_xll.OneStreamExcelAddIn.XFFunctions.XFGetCell("TRUE", "CONSOL", $D$3,"TOT_Entity","Aggregated","Budget_Working",[1]Setup!C7,"PERIODIC",$B307,"TOPFLOW","TOP","TOP","top1",$C307,"top3","Open_Acute_DIV1","TOP5","TOP6","REPORTED","TOP8")</f>
        <v>0</v>
      </c>
      <c r="AS307" s="53">
        <f t="shared" si="801"/>
        <v>0</v>
      </c>
      <c r="AT307" s="40">
        <f t="shared" si="802"/>
        <v>0</v>
      </c>
      <c r="AV307" s="53">
        <f>_xll.OneStreamExcelAddIn.XFFunctions.XFGetCell("TRUE", "CONSOL", $D$3,"TOT_Entity","USD","Actual",[1]Setup!C8,"PERIODIC",$B307,"TOPFLOW","TOP","TOP","top1",$C307,"top3","Open_Acute_DIV1","TOP5","TOP6","REPORTED","TOP8")</f>
        <v>0</v>
      </c>
      <c r="AW307" s="53">
        <f>_xll.OneStreamExcelAddIn.XFFunctions.XFGetCell("TRUE", "CONSOL", $D$3,"TOT_Entity","Aggregated","Budget_Working",[1]Setup!C8,"PERIODIC",$B307,"TOPFLOW","TOP","TOP","top1",$C307,"top3","Open_Acute_DIV1","TOP5","TOP6","REPORTED","TOP8")</f>
        <v>0</v>
      </c>
      <c r="AX307" s="53">
        <f t="shared" si="803"/>
        <v>0</v>
      </c>
      <c r="AY307" s="40">
        <f t="shared" si="804"/>
        <v>0</v>
      </c>
      <c r="BA307" s="53">
        <f>_xll.OneStreamExcelAddIn.XFFunctions.XFGetCell("TRUE", "CONSOL", $D$3,"TOT_Entity","USD","Actual",[1]Setup!C9,"PERIODIC",$B307,"TOPFLOW","TOP","TOP","top1",$C307,"top3","Open_Acute_DIV1","TOP5","TOP6","REPORTED","TOP8")</f>
        <v>0</v>
      </c>
      <c r="BB307" s="53">
        <f>_xll.OneStreamExcelAddIn.XFFunctions.XFGetCell("TRUE", "CONSOL", $D$3,"TOT_Entity","Aggregated","Budget_Working",[1]Setup!C9,"PERIODIC",$B307,"TOPFLOW","TOP","TOP","top1",$C307,"top3","Open_Acute_DIV1","TOP5","TOP6","REPORTED","TOP8")</f>
        <v>0</v>
      </c>
      <c r="BC307" s="53">
        <f t="shared" si="805"/>
        <v>0</v>
      </c>
      <c r="BD307" s="40">
        <f t="shared" si="806"/>
        <v>0</v>
      </c>
      <c r="BF307" s="53">
        <f>_xll.OneStreamExcelAddIn.XFFunctions.XFGetCell("TRUE", "CONSOL", $D$3,"TOT_Entity","USD","Actual",[1]Setup!C10,"PERIODIC",$B307,"TOPFLOW","TOP","TOP","top1",$C307,"top3","Open_Acute_DIV1","TOP5","TOP6","REPORTED","TOP8")</f>
        <v>0</v>
      </c>
      <c r="BG307" s="53">
        <f>_xll.OneStreamExcelAddIn.XFFunctions.XFGetCell("TRUE", "CONSOL", $D$3,"TOT_Entity","Aggregated","Budget_Working",[1]Setup!C10,"PERIODIC",$B307,"TOPFLOW","TOP","TOP","top1",$C307,"top3","Open_Acute_DIV1","TOP5","TOP6","REPORTED","TOP8")</f>
        <v>0</v>
      </c>
      <c r="BH307" s="53">
        <f t="shared" si="807"/>
        <v>0</v>
      </c>
      <c r="BI307" s="40">
        <f t="shared" si="808"/>
        <v>0</v>
      </c>
      <c r="BK307" s="53">
        <f>_xll.OneStreamExcelAddIn.XFFunctions.XFGetCell("TRUE", "CONSOL", $D$3,"TOT_Entity","USD","Actual",[1]Setup!C11,"PERIODIC",$B307,"TOPFLOW","TOP","TOP","top1",$C307,"top3","Open_Acute_DIV1","TOP5","TOP6","REPORTED","TOP8")</f>
        <v>0</v>
      </c>
      <c r="BL307" s="53">
        <f>_xll.OneStreamExcelAddIn.XFFunctions.XFGetCell("TRUE", "CONSOL", $D$3,"TOT_Entity","Aggregated","Budget_Working",[1]Setup!C11,"PERIODIC",$B307,"TOPFLOW","TOP","TOP","top1",$C307,"top3","Open_Acute_DIV1","TOP5","TOP6","REPORTED","TOP8")</f>
        <v>0</v>
      </c>
      <c r="BM307" s="53">
        <f t="shared" si="809"/>
        <v>0</v>
      </c>
      <c r="BN307" s="40">
        <f t="shared" si="810"/>
        <v>0</v>
      </c>
      <c r="BP307" s="53">
        <f>_xll.OneStreamExcelAddIn.XFFunctions.XFGetCell("TRUE", "CONSOL", $D$3,"TOT_Entity","USD","Actual",[1]Setup!C12,"PERIODIC",$B307,"TOPFLOW","TOP","TOP","top1",$C307,"top3","Open_Acute_DIV1","TOP5","TOP6","REPORTED","TOP8")</f>
        <v>0</v>
      </c>
      <c r="BQ307" s="53">
        <f>_xll.OneStreamExcelAddIn.XFFunctions.XFGetCell("TRUE", "CONSOL", $D$3,"TOT_Entity","Aggregated","Budget_Working",[1]Setup!C12,"PERIODIC",$B307,"TOPFLOW","TOP","TOP","top1",$C307,"top3","Open_Acute_DIV1","TOP5","TOP6","REPORTED","TOP8")</f>
        <v>0</v>
      </c>
      <c r="BR307" s="53">
        <f t="shared" si="811"/>
        <v>0</v>
      </c>
      <c r="BS307" s="40">
        <f t="shared" si="812"/>
        <v>0</v>
      </c>
      <c r="BU307" s="53">
        <f>_xll.OneStreamExcelAddIn.XFFunctions.XFGetCell("TRUE", "CONSOL", $D$3,"TOT_Entity","USD","Actual",[1]Setup!C13,"PERIODIC",$B307,"TOPFLOW","TOP","TOP","top1",$C307,"top3","Open_Acute_DIV1","TOP5","TOP6","REPORTED","TOP8")</f>
        <v>0</v>
      </c>
      <c r="BV307" s="53">
        <f>_xll.OneStreamExcelAddIn.XFFunctions.XFGetCell("TRUE", "CONSOL", $D$3,"TOT_Entity","Aggregated","Budget_Working",[1]Setup!C13,"PERIODIC",$B307,"TOPFLOW","TOP","TOP","top1",$C307,"top3","Open_Acute_DIV1","TOP5","TOP6","REPORTED","TOP8")</f>
        <v>0</v>
      </c>
      <c r="BW307" s="53">
        <f t="shared" si="813"/>
        <v>0</v>
      </c>
      <c r="BX307" s="40">
        <f t="shared" si="814"/>
        <v>0</v>
      </c>
      <c r="BZ307" s="53">
        <f>_xll.OneStreamExcelAddIn.XFFunctions.XFGetCell("TRUE", "CONSOL", $D$3,"TOT_Entity","USD","Actual",[1]Setup!C14,"PERIODIC",$B307,"TOPFLOW","TOP","TOP","top1",$C307,"top3","Open_Acute_DIV1","TOP5","TOP6","REPORTED","TOP8")</f>
        <v>0</v>
      </c>
      <c r="CA307" s="53">
        <f>_xll.OneStreamExcelAddIn.XFFunctions.XFGetCell("TRUE", "CONSOL", $D$3,"TOT_Entity","Aggregated","Budget_Working",[1]Setup!C14,"PERIODIC",$B307,"TOPFLOW","TOP","TOP","top1",$C307,"top3","Open_Acute_DIV1","TOP5","TOP6","REPORTED","TOP8")</f>
        <v>0</v>
      </c>
      <c r="CB307" s="53">
        <f t="shared" si="815"/>
        <v>0</v>
      </c>
      <c r="CC307" s="40">
        <f t="shared" si="816"/>
        <v>0</v>
      </c>
      <c r="CE307" s="53">
        <f>_xll.OneStreamExcelAddIn.XFFunctions.XFGetCell("TRUE", "CONSOL", $D$3,"TOT_Entity","USD","Actual",[1]Setup!C15,"PERIODIC",$B307,"TOPFLOW","TOP","TOP","top1",$C307,"top3","Open_Acute_DIV1","TOP5","TOP6","REPORTED","TOP8")</f>
        <v>0</v>
      </c>
      <c r="CF307" s="53">
        <f>_xll.OneStreamExcelAddIn.XFFunctions.XFGetCell("TRUE", "CONSOL", $D$3,"TOT_Entity","Aggregated","Budget_Working",[1]Setup!C15,"PERIODIC",$B307,"TOPFLOW","TOP","TOP","top1",$C307,"top3","Open_Acute_DIV1","TOP5","TOP6","REPORTED","TOP8")</f>
        <v>0</v>
      </c>
      <c r="CG307" s="53">
        <f t="shared" si="817"/>
        <v>0</v>
      </c>
      <c r="CH307" s="40">
        <f t="shared" si="818"/>
        <v>0</v>
      </c>
      <c r="CI307" s="212"/>
      <c r="CJ307" s="53">
        <f>_xll.OneStreamExcelAddIn.XFFunctions.XFGetCell("TRUE", "CONSOL", $D$3,"TOT_Entity","USD","Actual",[1]Setup!C4,"PERIODIC",$B307,"TOPFLOW","TOP","TOP","top1",$C307,"top3","Open_Acute_DIV1","TOP5","TOP6","REPORTED","TOP8")</f>
        <v>0</v>
      </c>
      <c r="CK307" s="53">
        <f>_xll.OneStreamExcelAddIn.XFFunctions.XFGetCell("TRUE", "CONSOL", $D$3,"TOT_Entity","USD","Actual",[1]Setup!C5,"PERIODIC",$B307,"TOPFLOW","TOP","TOP","top1",$C307,"top3","Open_Acute_DIV1","TOP5","TOP6","REPORTED","TOP8")</f>
        <v>0</v>
      </c>
      <c r="CL307" s="53">
        <f>_xll.OneStreamExcelAddIn.XFFunctions.XFGetCell("TRUE", "CONSOL", $D$3,"TOT_Entity","USD","Actual",[1]Setup!C6,"PERIODIC",$B307,"TOPFLOW","TOP","TOP","top1",$C307,"top3","Open_Acute_DIV1","TOP5","TOP6","REPORTED","TOP8")</f>
        <v>0</v>
      </c>
      <c r="CM307" s="53">
        <f>_xll.OneStreamExcelAddIn.XFFunctions.XFGetCell("TRUE", "CONSOL", $D$3,"TOT_Entity","USD","Actual",[1]Setup!C7,"PERIODIC",$B307,"TOPFLOW","TOP","TOP","top1",$C307,"top3","Open_Acute_DIV1","TOP5","TOP6","REPORTED","TOP8")</f>
        <v>0</v>
      </c>
      <c r="CN307" s="53">
        <f>_xll.OneStreamExcelAddIn.XFFunctions.XFGetCell("TRUE", "CONSOL", $D$3,"TOT_Entity","USD","Actual",[1]Setup!C8,"PERIODIC",$B307,"TOPFLOW","TOP","TOP","top1",$C307,"top3","Open_Acute_DIV1","TOP5","TOP6","REPORTED","TOP8")</f>
        <v>0</v>
      </c>
      <c r="CO307" s="53">
        <f>_xll.OneStreamExcelAddIn.XFFunctions.XFGetCell("TRUE", "CONSOL", $D$3,"TOT_Entity","USD","Actual",[1]Setup!C9,"PERIODIC",$B307,"TOPFLOW","TOP","TOP","top1",$C307,"top3","Open_Acute_DIV1","TOP5","TOP6","REPORTED","TOP8")</f>
        <v>0</v>
      </c>
      <c r="CP307" s="53">
        <f>_xll.OneStreamExcelAddIn.XFFunctions.XFGetCell("TRUE", "CONSOL", $D$3,"TOT_Entity","USD","Actual",[1]Setup!C10,"PERIODIC",$B307,"TOPFLOW","TOP","TOP","top1",$C307,"top3","Open_Acute_DIV1","TOP5","TOP6","REPORTED","TOP8")</f>
        <v>0</v>
      </c>
      <c r="CQ307" s="53">
        <f>_xll.OneStreamExcelAddIn.XFFunctions.XFGetCell("TRUE", "CONSOL", $D$3,"TOT_Entity","USD","Actual",[1]Setup!C11,"PERIODIC",$B307,"TOPFLOW","TOP","TOP","top1",$C307,"top3","Open_Acute_DIV1","TOP5","TOP6","REPORTED","TOP8")</f>
        <v>0</v>
      </c>
      <c r="CR307" s="53">
        <f>_xll.OneStreamExcelAddIn.XFFunctions.XFGetCell("TRUE", "CONSOL", $D$3,"TOT_Entity","USD","Actual",[1]Setup!C12,"PERIODIC",$B307,"TOPFLOW","TOP","TOP","top1",$C307,"top3","Open_Acute_DIV1","TOP5","TOP6","REPORTED","TOP8")</f>
        <v>0</v>
      </c>
      <c r="CS307" s="53">
        <f>_xll.OneStreamExcelAddIn.XFFunctions.XFGetCell("TRUE", "CONSOL", $D$3,"TOT_Entity","USD","Actual",[1]Setup!C13,"PERIODIC",$B307,"TOPFLOW","TOP","TOP","top1",$C307,"top3","Open_Acute_DIV1","TOP5","TOP6","REPORTED","TOP8")</f>
        <v>0</v>
      </c>
      <c r="CT307" s="53">
        <f>_xll.OneStreamExcelAddIn.XFFunctions.XFGetCell("TRUE", "CONSOL", $D$3,"TOT_Entity","USD","Actual",[1]Setup!C14,"PERIODIC",$B307,"TOPFLOW","TOP","TOP","top1",$C307,"top3","Open_Acute_DIV1","TOP5","TOP6","REPORTED","TOP8")</f>
        <v>0</v>
      </c>
      <c r="CU307" s="53">
        <f>_xll.OneStreamExcelAddIn.XFFunctions.XFGetCell("TRUE", "CONSOL", $D$3,"TOT_Entity","USD","Actual",[1]Setup!C15,"PERIODIC",$B307,"TOPFLOW","TOP","TOP","top1",$C307,"top3","Open_Acute_DIV1","TOP5","TOP6","REPORTED","TOP8")</f>
        <v>0</v>
      </c>
      <c r="CV307" s="212"/>
      <c r="CW307" s="53">
        <f>_xll.OneStreamExcelAddIn.XFFunctions.XFGetCell("TRUE", "CONSOL", $D$3,"TOT_Entity","USD","Actual",[1]Setup!C17,"PERIODIC",$B307,"TOPFLOW","TOP","TOP","top1",$C307,"top3","Open_Acute_DIV1","TOP5","TOP6","REPORTED","TOP8")</f>
        <v>0</v>
      </c>
      <c r="CX307" s="53">
        <f>_xll.OneStreamExcelAddIn.XFFunctions.XFGetCell("TRUE", "CONSOL", $D$3,"TOT_Entity","USD","Actual",[1]Setup!C18,"PERIODIC",$B307,"TOPFLOW","TOP","TOP","top1",$C307,"top3","Open_Acute_DIV1","TOP5","TOP6","REPORTED","TOP8")</f>
        <v>0</v>
      </c>
      <c r="CY307" s="53">
        <f>_xll.OneStreamExcelAddIn.XFFunctions.XFGetCell("TRUE", "CONSOL", $D$3,"TOT_Entity","USD","Actual",[1]Setup!C19,"PERIODIC",$B307,"TOPFLOW","TOP","TOP","top1",$C307,"top3","Open_Acute_DIV1","TOP5","TOP6","REPORTED","TOP8")</f>
        <v>0</v>
      </c>
      <c r="CZ307" s="53">
        <f>_xll.OneStreamExcelAddIn.XFFunctions.XFGetCell("TRUE", "CONSOL", $D$3,"TOT_Entity","USD","Actual",[1]Setup!C20,"PERIODIC",$B307,"TOPFLOW","TOP","TOP","top1",$C307,"top3","Open_Acute_DIV1","TOP5","TOP6","REPORTED","TOP8")</f>
        <v>0</v>
      </c>
      <c r="DA307" s="53">
        <f>_xll.OneStreamExcelAddIn.XFFunctions.XFGetCell("TRUE", "CONSOL", $D$3,"TOT_Entity","USD","Actual",[1]Setup!C21,"PERIODIC",$B307,"TOPFLOW","TOP","TOP","top1",$C307,"top3","Open_Acute_DIV1","TOP5","TOP6","REPORTED","TOP8")</f>
        <v>0</v>
      </c>
      <c r="DB307" s="53">
        <f>_xll.OneStreamExcelAddIn.XFFunctions.XFGetCell("TRUE", "CONSOL", $D$3,"TOT_Entity","USD","Actual",[1]Setup!C22,"PERIODIC",$B307,"TOPFLOW","TOP","TOP","top1",$C307,"top3","Open_Acute_DIV1","TOP5","TOP6","REPORTED","TOP8")</f>
        <v>0</v>
      </c>
      <c r="DC307" s="53">
        <f>_xll.OneStreamExcelAddIn.XFFunctions.XFGetCell("TRUE", "CONSOL", $D$3,"TOT_Entity","USD","Actual",[1]Setup!C23,"PERIODIC",$B307,"TOPFLOW","TOP","TOP","top1",$C307,"top3","Open_Acute_DIV1","TOP5","TOP6","REPORTED","TOP8")</f>
        <v>0</v>
      </c>
      <c r="DD307" s="53">
        <f>_xll.OneStreamExcelAddIn.XFFunctions.XFGetCell("TRUE", "CONSOL", $D$3,"TOT_Entity","USD","Actual",[1]Setup!C24,"PERIODIC",$B307,"TOPFLOW","TOP","TOP","top1",$C307,"top3","Open_Acute_DIV1","TOP5","TOP6","REPORTED","TOP8")</f>
        <v>0</v>
      </c>
      <c r="DE307" s="53">
        <f>_xll.OneStreamExcelAddIn.XFFunctions.XFGetCell("TRUE", "CONSOL", $D$3,"TOT_Entity","USD","Actual",[1]Setup!C25,"PERIODIC",$B307,"TOPFLOW","TOP","TOP","top1",$C307,"top3","Open_Acute_DIV1","TOP5","TOP6","REPORTED","TOP8")</f>
        <v>0</v>
      </c>
      <c r="DF307" s="53">
        <f>_xll.OneStreamExcelAddIn.XFFunctions.XFGetCell("TRUE", "CONSOL", $D$3,"TOT_Entity","USD","Actual",[1]Setup!C26,"PERIODIC",$B307,"TOPFLOW","TOP","TOP","top1",$C307,"top3","Open_Acute_DIV1","TOP5","TOP6","REPORTED","TOP8")</f>
        <v>0</v>
      </c>
      <c r="DG307" s="53">
        <f>_xll.OneStreamExcelAddIn.XFFunctions.XFGetCell("TRUE", "CONSOL", $D$3,"TOT_Entity","USD","Actual",[1]Setup!C27,"PERIODIC",$B307,"TOPFLOW","TOP","TOP","top1",$C307,"top3","Open_Acute_DIV1","TOP5","TOP6","REPORTED","TOP8")</f>
        <v>0</v>
      </c>
      <c r="DH307" s="53">
        <f>_xll.OneStreamExcelAddIn.XFFunctions.XFGetCell("TRUE", "CONSOL", $D$3,"TOT_Entity","USD","Actual",[1]Setup!C28,"PERIODIC",$B307,"TOPFLOW","TOP","TOP","top1",$C307,"top3","Open_Acute_DIV1","TOP5","TOP6","REPORTED","TOP8")</f>
        <v>0</v>
      </c>
      <c r="DI307" s="178"/>
      <c r="DJ307" s="53">
        <f>_xll.OneStreamExcelAddIn.XFFunctions.XFGetCell("TRUE", "CONSOL", $D$3,"TOT_Entity","Aggregated","Budget_Working",[1]Setup!C4,"PERIODIC",$B307,"TOPFLOW","TOP","TOP","top1",$C307,"top3","Open_Acute_DIV1","TOP5","TOP6","REPORTED","TOP8")</f>
        <v>0</v>
      </c>
      <c r="DK307" s="53">
        <f>_xll.OneStreamExcelAddIn.XFFunctions.XFGetCell("TRUE", "CONSOL", $D$3,"TOT_Entity","Aggregated","Budget_Working",[1]Setup!C5,"PERIODIC",$B307,"TOPFLOW","TOP","TOP","top1",$C307,"top3","Open_Acute_DIV1","TOP5","TOP6","REPORTED","TOP8")</f>
        <v>0</v>
      </c>
      <c r="DL307" s="53">
        <f>_xll.OneStreamExcelAddIn.XFFunctions.XFGetCell("TRUE", "CONSOL", $D$3,"TOT_Entity","Aggregated","Budget_Working",[1]Setup!C6,"PERIODIC",$B307,"TOPFLOW","TOP","TOP","top1",$C307,"top3","Open_Acute_DIV1","TOP5","TOP6","REPORTED","TOP8")</f>
        <v>0</v>
      </c>
      <c r="DM307" s="53">
        <f>_xll.OneStreamExcelAddIn.XFFunctions.XFGetCell("TRUE", "CONSOL", $D$3,"TOT_Entity","Aggregated","Budget_Working",[1]Setup!C7,"PERIODIC",$B307,"TOPFLOW","TOP","TOP","top1",$C307,"top3","Open_Acute_DIV1","TOP5","TOP6","REPORTED","TOP8")</f>
        <v>0</v>
      </c>
      <c r="DN307" s="53">
        <f>_xll.OneStreamExcelAddIn.XFFunctions.XFGetCell("TRUE", "CONSOL", $D$3,"TOT_Entity","Aggregated","Budget_Working",[1]Setup!C8,"PERIODIC",$B307,"TOPFLOW","TOP","TOP","top1",$C307,"top3","Open_Acute_DIV1","TOP5","TOP6","REPORTED","TOP8")</f>
        <v>0</v>
      </c>
      <c r="DO307" s="53">
        <f>_xll.OneStreamExcelAddIn.XFFunctions.XFGetCell("TRUE", "CONSOL", $D$3,"TOT_Entity","Aggregated","Budget_Working",[1]Setup!C9,"PERIODIC",$B307,"TOPFLOW","TOP","TOP","top1",$C307,"top3","Open_Acute_DIV1","TOP5","TOP6","REPORTED","TOP8")</f>
        <v>0</v>
      </c>
      <c r="DP307" s="53">
        <f>_xll.OneStreamExcelAddIn.XFFunctions.XFGetCell("TRUE", "CONSOL", $D$3,"TOT_Entity","Aggregated","Budget_Working",[1]Setup!C10,"PERIODIC",$B307,"TOPFLOW","TOP","TOP","top1",$C307,"top3","Open_Acute_DIV1","TOP5","TOP6","REPORTED","TOP8")</f>
        <v>0</v>
      </c>
      <c r="DQ307" s="53">
        <f>_xll.OneStreamExcelAddIn.XFFunctions.XFGetCell("TRUE", "CONSOL", $D$3,"TOT_Entity","Aggregated","Budget_Working",[1]Setup!C11,"PERIODIC",$B307,"TOPFLOW","TOP","TOP","top1",$C307,"top3","Open_Acute_DIV1","TOP5","TOP6","REPORTED","TOP8")</f>
        <v>0</v>
      </c>
      <c r="DR307" s="53">
        <f>_xll.OneStreamExcelAddIn.XFFunctions.XFGetCell("TRUE", "CONSOL", $D$3,"TOT_Entity","Aggregated","Budget_Working",[1]Setup!C12,"PERIODIC",$B307,"TOPFLOW","TOP","TOP","top1",$C307,"top3","Open_Acute_DIV1","TOP5","TOP6","REPORTED","TOP8")</f>
        <v>0</v>
      </c>
      <c r="DS307" s="53">
        <f>_xll.OneStreamExcelAddIn.XFFunctions.XFGetCell("TRUE", "CONSOL", $D$3,"TOT_Entity","Aggregated","Budget_Working",[1]Setup!C13,"PERIODIC",$B307,"TOPFLOW","TOP","TOP","top1",$C307,"top3","Open_Acute_DIV1","TOP5","TOP6","REPORTED","TOP8")</f>
        <v>0</v>
      </c>
      <c r="DT307" s="53">
        <f>_xll.OneStreamExcelAddIn.XFFunctions.XFGetCell("TRUE", "CONSOL", $D$3,"TOT_Entity","Aggregated","Budget_Working",[1]Setup!C14,"PERIODIC",$B307,"TOPFLOW","TOP","TOP","top1",$C307,"top3","Open_Acute_DIV1","TOP5","TOP6","REPORTED","TOP8")</f>
        <v>0</v>
      </c>
      <c r="DU307" s="53">
        <f>_xll.OneStreamExcelAddIn.XFFunctions.XFGetCell("TRUE", "CONSOL", $D$3,"TOT_Entity","Aggregated","Budget_Working",[1]Setup!C15,"PERIODIC",$B307,"TOPFLOW","TOP","TOP","top1",$C307,"top3","Open_Acute_DIV1","TOP5","TOP6","REPORTED","TOP8")</f>
        <v>0</v>
      </c>
      <c r="DV307" s="178"/>
      <c r="DW307" s="53">
        <f>_xll.OneStreamExcelAddIn.XFFunctions.XFGetCell("TRUE", "CONSOL", $D$3,"TOT_Entity","USD","Budget_Final",[1]Setup!C17,"PERIODIC",$B307,"TOPFLOW","TOP","TOP","top1",$C307,"top3","Open_Acute_DIV1","TOP5","TOP6","REPORTED","TOP8")</f>
        <v>0</v>
      </c>
      <c r="DX307" s="53">
        <f>_xll.OneStreamExcelAddIn.XFFunctions.XFGetCell("TRUE", "CONSOL", $D$3,"TOT_Entity","USD","Budget_Final",[1]Setup!C18,"PERIODIC",$B307,"TOPFLOW","TOP","TOP","top1",$C307,"top3","Open_Acute_DIV1","TOP5","TOP6","REPORTED","TOP8")</f>
        <v>0</v>
      </c>
      <c r="DY307" s="53">
        <f>_xll.OneStreamExcelAddIn.XFFunctions.XFGetCell("TRUE", "CONSOL", $D$3,"TOT_Entity","USD","Budget_Final",[1]Setup!C19,"PERIODIC",$B307,"TOPFLOW","TOP","TOP","top1",$C307,"top3","Open_Acute_DIV1","TOP5","TOP6","REPORTED","TOP8")</f>
        <v>0</v>
      </c>
      <c r="DZ307" s="53">
        <f>_xll.OneStreamExcelAddIn.XFFunctions.XFGetCell("TRUE", "CONSOL", $D$3,"TOT_Entity","USD","Budget_Final",[1]Setup!C20,"PERIODIC",$B307,"TOPFLOW","TOP","TOP","top1",$C307,"top3","Open_Acute_DIV1","TOP5","TOP6","REPORTED","TOP8")</f>
        <v>0</v>
      </c>
      <c r="EA307" s="53">
        <f>_xll.OneStreamExcelAddIn.XFFunctions.XFGetCell("TRUE", "CONSOL", $D$3,"TOT_Entity","USD","Budget_Final",[1]Setup!C21,"PERIODIC",$B307,"TOPFLOW","TOP","TOP","top1",$C307,"top3","Open_Acute_DIV1","TOP5","TOP6","REPORTED","TOP8")</f>
        <v>0</v>
      </c>
      <c r="EB307" s="53">
        <f>_xll.OneStreamExcelAddIn.XFFunctions.XFGetCell("TRUE", "CONSOL", $D$3,"TOT_Entity","USD","Budget_Final",[1]Setup!C22,"PERIODIC",$B307,"TOPFLOW","TOP","TOP","top1",$C307,"top3","Open_Acute_DIV1","TOP5","TOP6","REPORTED","TOP8")</f>
        <v>0</v>
      </c>
      <c r="EC307" s="53">
        <f>_xll.OneStreamExcelAddIn.XFFunctions.XFGetCell("TRUE", "CONSOL", $D$3,"TOT_Entity","USD","Budget_Final",[1]Setup!C23,"PERIODIC",$B307,"TOPFLOW","TOP","TOP","top1",$C307,"top3","Open_Acute_DIV1","TOP5","TOP6","REPORTED","TOP8")</f>
        <v>0</v>
      </c>
      <c r="ED307" s="53">
        <f>_xll.OneStreamExcelAddIn.XFFunctions.XFGetCell("TRUE", "CONSOL", $D$3,"TOT_Entity","USD","Budget_Final",[1]Setup!C24,"PERIODIC",$B307,"TOPFLOW","TOP","TOP","top1",$C307,"top3","Open_Acute_DIV1","TOP5","TOP6","REPORTED","TOP8")</f>
        <v>0</v>
      </c>
      <c r="EE307" s="53">
        <f>_xll.OneStreamExcelAddIn.XFFunctions.XFGetCell("TRUE", "CONSOL", $D$3,"TOT_Entity","USD","Budget_Final",[1]Setup!C25,"PERIODIC",$B307,"TOPFLOW","TOP","TOP","top1",$C307,"top3","Open_Acute_DIV1","TOP5","TOP6","REPORTED","TOP8")</f>
        <v>0</v>
      </c>
      <c r="EF307" s="53">
        <f>_xll.OneStreamExcelAddIn.XFFunctions.XFGetCell("TRUE", "CONSOL", $D$3,"TOT_Entity","USD","Budget_Final",[1]Setup!C26,"PERIODIC",$B307,"TOPFLOW","TOP","TOP","top1",$C307,"top3","Open_Acute_DIV1","TOP5","TOP6","REPORTED","TOP8")</f>
        <v>0</v>
      </c>
      <c r="EG307" s="53">
        <f>_xll.OneStreamExcelAddIn.XFFunctions.XFGetCell("TRUE", "CONSOL", $D$3,"TOT_Entity","USD","Budget_Final",[1]Setup!C27,"PERIODIC",$B307,"TOPFLOW","TOP","TOP","top1",$C307,"top3","Open_Acute_DIV1","TOP5","TOP6","REPORTED","TOP8")</f>
        <v>0</v>
      </c>
      <c r="EH307" s="53">
        <f>_xll.OneStreamExcelAddIn.XFFunctions.XFGetCell("TRUE", "CONSOL", $D$3,"TOT_Entity","USD","Budget_Final",[1]Setup!C28,"PERIODIC",$B307,"TOPFLOW","TOP","TOP","top1",$C307,"top3","Open_Acute_DIV1","TOP5","TOP6","REPORTED","TOP8")</f>
        <v>0</v>
      </c>
    </row>
    <row r="308" spans="2:138" x14ac:dyDescent="0.25">
      <c r="B308" s="51">
        <v>60234</v>
      </c>
      <c r="C308" s="51"/>
      <c r="D308" t="str" cm="1">
        <f t="array" ref="D308">_xll.OneStreamExcelAddIn.XFFunctions.XFGetMemberInfo("Description","Account",B308)</f>
        <v>Overtime Expense - Therapists</v>
      </c>
      <c r="E308" s="53">
        <f>_xll.OneStreamExcelAddIn.XFFunctions.XFGetCell("TRUE", "CONSOL", $D$3,"TOT_Entity","USD","Actual",$E$3,"PERIODIC",$B308,"TOPFLOW","TOP","TOP","top1",$C308,"top3","Open_Acute_DIV1","TOP5","TOP6","REPORTED","TOP8")</f>
        <v>0</v>
      </c>
      <c r="F308" s="53">
        <f>_xll.OneStreamExcelAddIn.XFFunctions.XFGetCell("TRUE", "CONSOL", $D$3,"TOT_Entity","Aggregated","Budget_Working",$E$3,"PERIODIC",$B308,"TOPFLOW","TOP","TOP","top1",$C308,"top3","Open_Acute_DIV1","TOP5","TOP6","REPORTED","TOP8")</f>
        <v>0</v>
      </c>
      <c r="G308" s="53">
        <f t="shared" si="789"/>
        <v>0</v>
      </c>
      <c r="H308" s="55">
        <f t="shared" si="790"/>
        <v>0</v>
      </c>
      <c r="I308" s="41"/>
      <c r="J308" s="53">
        <f>_xll.OneStreamExcelAddIn.XFFunctions.XFGetCell("TRUE", "CONSOL", $D$3,"TOT_Entity","USD","Actual",$E$3,"YTD",$B308,"TOPFLOW","TOP","TOP","top1",$C308,"TOP3","Open_Acute_DIV1","TOP5","TOP6","REPORTED","TOP8")</f>
        <v>0</v>
      </c>
      <c r="K308" s="53">
        <f>_xll.OneStreamExcelAddIn.XFFunctions.XFGetCell("TRUE", "CONSOL", $D$3,"TOT_Entity","Aggregated","Budget_Working",$E$3,"YTD",$B308,"TOPFLOW","TOP","TOP","top1",$C308,"TOP3","Open_Acute_DIV1","TOP5","TOP6","REPORTED","TOP8")</f>
        <v>0</v>
      </c>
      <c r="L308" s="53">
        <f t="shared" si="791"/>
        <v>0</v>
      </c>
      <c r="M308" s="40">
        <f t="shared" si="792"/>
        <v>0</v>
      </c>
      <c r="N308" s="41"/>
      <c r="O308" s="53">
        <f>_xll.OneStreamExcelAddIn.XFFunctions.XFGetCell("TRUE", "CONSOL", $D$3,"TOT_Entity","USD","Actual",$F$3,"YTD",$B308,"TOPFLOW","TOP","TOP","top1",$C308,"TOP3","Open_Acute_DIV1","TOP5","TOP6","REPORTED","TOP8")</f>
        <v>0</v>
      </c>
      <c r="P308" s="53">
        <f>_xll.OneStreamExcelAddIn.XFFunctions.XFGetCell("TRUE", "CONSOL", $D$3,"TOT_Entity","USD","Actual",$E$3,"YTD",$B308,"TOPFLOW","TOP","TOP","top1",$C308,"top3","Open_Acute_DIV1","TOP5","TOP6","REPORTED","VAR_BW_PY_Actual")</f>
        <v>0</v>
      </c>
      <c r="Q308" s="40">
        <f t="shared" si="793"/>
        <v>0</v>
      </c>
      <c r="R308" s="41"/>
      <c r="S308" s="53">
        <f>_xll.OneStreamExcelAddIn.XFFunctions.XFGetCell("TRUE", "CONSOL", $D$3,"TOT_Entity","USD","MIDFCST",$E$3,"MTD",$B308,"TOPFLOW","TOP","TOP","top1",$C308,"TOP3","Open_Acute_DIV1","TOP5","TOP6","REPORTED","TOP8")</f>
        <v>0</v>
      </c>
      <c r="T308" s="53">
        <f t="shared" si="788"/>
        <v>0</v>
      </c>
      <c r="U308" s="40">
        <f t="shared" si="794"/>
        <v>0</v>
      </c>
      <c r="V308" s="41"/>
      <c r="W308" s="42"/>
      <c r="X308" s="43"/>
      <c r="Y308" s="42"/>
      <c r="Z308" s="44"/>
      <c r="AB308" s="53">
        <f>_xll.OneStreamExcelAddIn.XFFunctions.XFGetCell("TRUE", "CONSOL", $D$3,"TOT_Entity","USD","Actual",[1]Setup!C4,"PERIODIC",$B308,"TOPFLOW","TOP","TOP","top1",$C308,"top3","Open_Acute_DIV1","TOP5","TOP6","REPORTED","TOP8")</f>
        <v>0</v>
      </c>
      <c r="AC308" s="53">
        <f>_xll.OneStreamExcelAddIn.XFFunctions.XFGetCell("TRUE", "CONSOL", $D$3,"TOT_Entity","Aggregated","Budget_Working",[1]Setup!C4,"PERIODIC",$B308,"TOPFLOW","TOP","TOP","top1",$C308,"top3","Open_Acute_DIV1","TOP5","TOP6","REPORTED","TOP8")</f>
        <v>0</v>
      </c>
      <c r="AD308" s="53">
        <f t="shared" si="795"/>
        <v>0</v>
      </c>
      <c r="AE308" s="40">
        <f t="shared" si="796"/>
        <v>0</v>
      </c>
      <c r="AG308" s="53">
        <f>_xll.OneStreamExcelAddIn.XFFunctions.XFGetCell("TRUE", "CONSOL", $D$3,"TOT_Entity","USD","Actual",[1]Setup!C5,"PERIODIC",$B308,"TOPFLOW","TOP","TOP","top1",$C308,"top3","Open_Acute_DIV1","TOP5","TOP6","REPORTED","TOP8")</f>
        <v>0</v>
      </c>
      <c r="AH308" s="53">
        <f>_xll.OneStreamExcelAddIn.XFFunctions.XFGetCell("TRUE", "CONSOL", $D$3,"TOT_Entity","Aggregated","Budget_Working",[1]Setup!C5,"PERIODIC",$B308,"TOPFLOW","TOP","TOP","top1",$C308,"top3","Open_Acute_DIV1","TOP5","TOP6","REPORTED","TOP8")</f>
        <v>0</v>
      </c>
      <c r="AI308" s="53">
        <f t="shared" si="797"/>
        <v>0</v>
      </c>
      <c r="AJ308" s="40">
        <f t="shared" si="798"/>
        <v>0</v>
      </c>
      <c r="AL308" s="53">
        <f>_xll.OneStreamExcelAddIn.XFFunctions.XFGetCell("TRUE", "CONSOL", $D$3,"TOT_Entity","USD","Actual",[1]Setup!C6,"PERIODIC",$B308,"TOPFLOW","TOP","TOP","top1",$C308,"top3","Open_Acute_DIV1","TOP5","TOP6","REPORTED","TOP8")</f>
        <v>0</v>
      </c>
      <c r="AM308" s="53">
        <f>_xll.OneStreamExcelAddIn.XFFunctions.XFGetCell("TRUE", "CONSOL", $D$3,"TOT_Entity","Aggregated","Budget_Working",[1]Setup!C6,"PERIODIC",$B308,"TOPFLOW","TOP","TOP","top1",$C308,"top3","Open_Acute_DIV1","TOP5","TOP6","REPORTED","TOP8")</f>
        <v>0</v>
      </c>
      <c r="AN308" s="53">
        <f t="shared" si="799"/>
        <v>0</v>
      </c>
      <c r="AO308" s="40">
        <f t="shared" si="800"/>
        <v>0</v>
      </c>
      <c r="AQ308" s="53">
        <f>_xll.OneStreamExcelAddIn.XFFunctions.XFGetCell("TRUE", "CONSOL", $D$3,"TOT_Entity","USD","Actual",[1]Setup!C7,"PERIODIC",$B308,"TOPFLOW","TOP","TOP","top1",$C308,"top3","Open_Acute_DIV1","TOP5","TOP6","REPORTED","TOP8")</f>
        <v>0</v>
      </c>
      <c r="AR308" s="53">
        <f>_xll.OneStreamExcelAddIn.XFFunctions.XFGetCell("TRUE", "CONSOL", $D$3,"TOT_Entity","Aggregated","Budget_Working",[1]Setup!C7,"PERIODIC",$B308,"TOPFLOW","TOP","TOP","top1",$C308,"top3","Open_Acute_DIV1","TOP5","TOP6","REPORTED","TOP8")</f>
        <v>0</v>
      </c>
      <c r="AS308" s="53">
        <f t="shared" si="801"/>
        <v>0</v>
      </c>
      <c r="AT308" s="40">
        <f t="shared" si="802"/>
        <v>0</v>
      </c>
      <c r="AV308" s="53">
        <f>_xll.OneStreamExcelAddIn.XFFunctions.XFGetCell("TRUE", "CONSOL", $D$3,"TOT_Entity","USD","Actual",[1]Setup!C8,"PERIODIC",$B308,"TOPFLOW","TOP","TOP","top1",$C308,"top3","Open_Acute_DIV1","TOP5","TOP6","REPORTED","TOP8")</f>
        <v>0</v>
      </c>
      <c r="AW308" s="53">
        <f>_xll.OneStreamExcelAddIn.XFFunctions.XFGetCell("TRUE", "CONSOL", $D$3,"TOT_Entity","Aggregated","Budget_Working",[1]Setup!C8,"PERIODIC",$B308,"TOPFLOW","TOP","TOP","top1",$C308,"top3","Open_Acute_DIV1","TOP5","TOP6","REPORTED","TOP8")</f>
        <v>0</v>
      </c>
      <c r="AX308" s="53">
        <f t="shared" si="803"/>
        <v>0</v>
      </c>
      <c r="AY308" s="40">
        <f t="shared" si="804"/>
        <v>0</v>
      </c>
      <c r="BA308" s="53">
        <f>_xll.OneStreamExcelAddIn.XFFunctions.XFGetCell("TRUE", "CONSOL", $D$3,"TOT_Entity","USD","Actual",[1]Setup!C9,"PERIODIC",$B308,"TOPFLOW","TOP","TOP","top1",$C308,"top3","Open_Acute_DIV1","TOP5","TOP6","REPORTED","TOP8")</f>
        <v>0</v>
      </c>
      <c r="BB308" s="53">
        <f>_xll.OneStreamExcelAddIn.XFFunctions.XFGetCell("TRUE", "CONSOL", $D$3,"TOT_Entity","Aggregated","Budget_Working",[1]Setup!C9,"PERIODIC",$B308,"TOPFLOW","TOP","TOP","top1",$C308,"top3","Open_Acute_DIV1","TOP5","TOP6","REPORTED","TOP8")</f>
        <v>0</v>
      </c>
      <c r="BC308" s="53">
        <f t="shared" si="805"/>
        <v>0</v>
      </c>
      <c r="BD308" s="40">
        <f t="shared" si="806"/>
        <v>0</v>
      </c>
      <c r="BF308" s="53">
        <f>_xll.OneStreamExcelAddIn.XFFunctions.XFGetCell("TRUE", "CONSOL", $D$3,"TOT_Entity","USD","Actual",[1]Setup!C10,"PERIODIC",$B308,"TOPFLOW","TOP","TOP","top1",$C308,"top3","Open_Acute_DIV1","TOP5","TOP6","REPORTED","TOP8")</f>
        <v>0</v>
      </c>
      <c r="BG308" s="53">
        <f>_xll.OneStreamExcelAddIn.XFFunctions.XFGetCell("TRUE", "CONSOL", $D$3,"TOT_Entity","Aggregated","Budget_Working",[1]Setup!C10,"PERIODIC",$B308,"TOPFLOW","TOP","TOP","top1",$C308,"top3","Open_Acute_DIV1","TOP5","TOP6","REPORTED","TOP8")</f>
        <v>0</v>
      </c>
      <c r="BH308" s="53">
        <f t="shared" si="807"/>
        <v>0</v>
      </c>
      <c r="BI308" s="40">
        <f t="shared" si="808"/>
        <v>0</v>
      </c>
      <c r="BK308" s="53">
        <f>_xll.OneStreamExcelAddIn.XFFunctions.XFGetCell("TRUE", "CONSOL", $D$3,"TOT_Entity","USD","Actual",[1]Setup!C11,"PERIODIC",$B308,"TOPFLOW","TOP","TOP","top1",$C308,"top3","Open_Acute_DIV1","TOP5","TOP6","REPORTED","TOP8")</f>
        <v>0</v>
      </c>
      <c r="BL308" s="53">
        <f>_xll.OneStreamExcelAddIn.XFFunctions.XFGetCell("TRUE", "CONSOL", $D$3,"TOT_Entity","Aggregated","Budget_Working",[1]Setup!C11,"PERIODIC",$B308,"TOPFLOW","TOP","TOP","top1",$C308,"top3","Open_Acute_DIV1","TOP5","TOP6","REPORTED","TOP8")</f>
        <v>0</v>
      </c>
      <c r="BM308" s="53">
        <f t="shared" si="809"/>
        <v>0</v>
      </c>
      <c r="BN308" s="40">
        <f t="shared" si="810"/>
        <v>0</v>
      </c>
      <c r="BP308" s="53">
        <f>_xll.OneStreamExcelAddIn.XFFunctions.XFGetCell("TRUE", "CONSOL", $D$3,"TOT_Entity","USD","Actual",[1]Setup!C12,"PERIODIC",$B308,"TOPFLOW","TOP","TOP","top1",$C308,"top3","Open_Acute_DIV1","TOP5","TOP6","REPORTED","TOP8")</f>
        <v>0</v>
      </c>
      <c r="BQ308" s="53">
        <f>_xll.OneStreamExcelAddIn.XFFunctions.XFGetCell("TRUE", "CONSOL", $D$3,"TOT_Entity","Aggregated","Budget_Working",[1]Setup!C12,"PERIODIC",$B308,"TOPFLOW","TOP","TOP","top1",$C308,"top3","Open_Acute_DIV1","TOP5","TOP6","REPORTED","TOP8")</f>
        <v>0</v>
      </c>
      <c r="BR308" s="53">
        <f t="shared" si="811"/>
        <v>0</v>
      </c>
      <c r="BS308" s="40">
        <f t="shared" si="812"/>
        <v>0</v>
      </c>
      <c r="BU308" s="53">
        <f>_xll.OneStreamExcelAddIn.XFFunctions.XFGetCell("TRUE", "CONSOL", $D$3,"TOT_Entity","USD","Actual",[1]Setup!C13,"PERIODIC",$B308,"TOPFLOW","TOP","TOP","top1",$C308,"top3","Open_Acute_DIV1","TOP5","TOP6","REPORTED","TOP8")</f>
        <v>0</v>
      </c>
      <c r="BV308" s="53">
        <f>_xll.OneStreamExcelAddIn.XFFunctions.XFGetCell("TRUE", "CONSOL", $D$3,"TOT_Entity","Aggregated","Budget_Working",[1]Setup!C13,"PERIODIC",$B308,"TOPFLOW","TOP","TOP","top1",$C308,"top3","Open_Acute_DIV1","TOP5","TOP6","REPORTED","TOP8")</f>
        <v>0</v>
      </c>
      <c r="BW308" s="53">
        <f t="shared" si="813"/>
        <v>0</v>
      </c>
      <c r="BX308" s="40">
        <f t="shared" si="814"/>
        <v>0</v>
      </c>
      <c r="BZ308" s="53">
        <f>_xll.OneStreamExcelAddIn.XFFunctions.XFGetCell("TRUE", "CONSOL", $D$3,"TOT_Entity","USD","Actual",[1]Setup!C14,"PERIODIC",$B308,"TOPFLOW","TOP","TOP","top1",$C308,"top3","Open_Acute_DIV1","TOP5","TOP6","REPORTED","TOP8")</f>
        <v>0</v>
      </c>
      <c r="CA308" s="53">
        <f>_xll.OneStreamExcelAddIn.XFFunctions.XFGetCell("TRUE", "CONSOL", $D$3,"TOT_Entity","Aggregated","Budget_Working",[1]Setup!C14,"PERIODIC",$B308,"TOPFLOW","TOP","TOP","top1",$C308,"top3","Open_Acute_DIV1","TOP5","TOP6","REPORTED","TOP8")</f>
        <v>0</v>
      </c>
      <c r="CB308" s="53">
        <f t="shared" si="815"/>
        <v>0</v>
      </c>
      <c r="CC308" s="40">
        <f t="shared" si="816"/>
        <v>0</v>
      </c>
      <c r="CE308" s="53">
        <f>_xll.OneStreamExcelAddIn.XFFunctions.XFGetCell("TRUE", "CONSOL", $D$3,"TOT_Entity","USD","Actual",[1]Setup!C15,"PERIODIC",$B308,"TOPFLOW","TOP","TOP","top1",$C308,"top3","Open_Acute_DIV1","TOP5","TOP6","REPORTED","TOP8")</f>
        <v>0</v>
      </c>
      <c r="CF308" s="53">
        <f>_xll.OneStreamExcelAddIn.XFFunctions.XFGetCell("TRUE", "CONSOL", $D$3,"TOT_Entity","Aggregated","Budget_Working",[1]Setup!C15,"PERIODIC",$B308,"TOPFLOW","TOP","TOP","top1",$C308,"top3","Open_Acute_DIV1","TOP5","TOP6","REPORTED","TOP8")</f>
        <v>0</v>
      </c>
      <c r="CG308" s="53">
        <f t="shared" si="817"/>
        <v>0</v>
      </c>
      <c r="CH308" s="40">
        <f t="shared" si="818"/>
        <v>0</v>
      </c>
      <c r="CI308" s="212"/>
      <c r="CJ308" s="53">
        <f>_xll.OneStreamExcelAddIn.XFFunctions.XFGetCell("TRUE", "CONSOL", $D$3,"TOT_Entity","USD","Actual",[1]Setup!C4,"PERIODIC",$B308,"TOPFLOW","TOP","TOP","top1",$C308,"top3","Open_Acute_DIV1","TOP5","TOP6","REPORTED","TOP8")</f>
        <v>0</v>
      </c>
      <c r="CK308" s="53">
        <f>_xll.OneStreamExcelAddIn.XFFunctions.XFGetCell("TRUE", "CONSOL", $D$3,"TOT_Entity","USD","Actual",[1]Setup!C5,"PERIODIC",$B308,"TOPFLOW","TOP","TOP","top1",$C308,"top3","Open_Acute_DIV1","TOP5","TOP6","REPORTED","TOP8")</f>
        <v>0</v>
      </c>
      <c r="CL308" s="53">
        <f>_xll.OneStreamExcelAddIn.XFFunctions.XFGetCell("TRUE", "CONSOL", $D$3,"TOT_Entity","USD","Actual",[1]Setup!C6,"PERIODIC",$B308,"TOPFLOW","TOP","TOP","top1",$C308,"top3","Open_Acute_DIV1","TOP5","TOP6","REPORTED","TOP8")</f>
        <v>0</v>
      </c>
      <c r="CM308" s="53">
        <f>_xll.OneStreamExcelAddIn.XFFunctions.XFGetCell("TRUE", "CONSOL", $D$3,"TOT_Entity","USD","Actual",[1]Setup!C7,"PERIODIC",$B308,"TOPFLOW","TOP","TOP","top1",$C308,"top3","Open_Acute_DIV1","TOP5","TOP6","REPORTED","TOP8")</f>
        <v>0</v>
      </c>
      <c r="CN308" s="53">
        <f>_xll.OneStreamExcelAddIn.XFFunctions.XFGetCell("TRUE", "CONSOL", $D$3,"TOT_Entity","USD","Actual",[1]Setup!C8,"PERIODIC",$B308,"TOPFLOW","TOP","TOP","top1",$C308,"top3","Open_Acute_DIV1","TOP5","TOP6","REPORTED","TOP8")</f>
        <v>0</v>
      </c>
      <c r="CO308" s="53">
        <f>_xll.OneStreamExcelAddIn.XFFunctions.XFGetCell("TRUE", "CONSOL", $D$3,"TOT_Entity","USD","Actual",[1]Setup!C9,"PERIODIC",$B308,"TOPFLOW","TOP","TOP","top1",$C308,"top3","Open_Acute_DIV1","TOP5","TOP6","REPORTED","TOP8")</f>
        <v>0</v>
      </c>
      <c r="CP308" s="53">
        <f>_xll.OneStreamExcelAddIn.XFFunctions.XFGetCell("TRUE", "CONSOL", $D$3,"TOT_Entity","USD","Actual",[1]Setup!C10,"PERIODIC",$B308,"TOPFLOW","TOP","TOP","top1",$C308,"top3","Open_Acute_DIV1","TOP5","TOP6","REPORTED","TOP8")</f>
        <v>0</v>
      </c>
      <c r="CQ308" s="53">
        <f>_xll.OneStreamExcelAddIn.XFFunctions.XFGetCell("TRUE", "CONSOL", $D$3,"TOT_Entity","USD","Actual",[1]Setup!C11,"PERIODIC",$B308,"TOPFLOW","TOP","TOP","top1",$C308,"top3","Open_Acute_DIV1","TOP5","TOP6","REPORTED","TOP8")</f>
        <v>0</v>
      </c>
      <c r="CR308" s="53">
        <f>_xll.OneStreamExcelAddIn.XFFunctions.XFGetCell("TRUE", "CONSOL", $D$3,"TOT_Entity","USD","Actual",[1]Setup!C12,"PERIODIC",$B308,"TOPFLOW","TOP","TOP","top1",$C308,"top3","Open_Acute_DIV1","TOP5","TOP6","REPORTED","TOP8")</f>
        <v>0</v>
      </c>
      <c r="CS308" s="53">
        <f>_xll.OneStreamExcelAddIn.XFFunctions.XFGetCell("TRUE", "CONSOL", $D$3,"TOT_Entity","USD","Actual",[1]Setup!C13,"PERIODIC",$B308,"TOPFLOW","TOP","TOP","top1",$C308,"top3","Open_Acute_DIV1","TOP5","TOP6","REPORTED","TOP8")</f>
        <v>0</v>
      </c>
      <c r="CT308" s="53">
        <f>_xll.OneStreamExcelAddIn.XFFunctions.XFGetCell("TRUE", "CONSOL", $D$3,"TOT_Entity","USD","Actual",[1]Setup!C14,"PERIODIC",$B308,"TOPFLOW","TOP","TOP","top1",$C308,"top3","Open_Acute_DIV1","TOP5","TOP6","REPORTED","TOP8")</f>
        <v>0</v>
      </c>
      <c r="CU308" s="53">
        <f>_xll.OneStreamExcelAddIn.XFFunctions.XFGetCell("TRUE", "CONSOL", $D$3,"TOT_Entity","USD","Actual",[1]Setup!C15,"PERIODIC",$B308,"TOPFLOW","TOP","TOP","top1",$C308,"top3","Open_Acute_DIV1","TOP5","TOP6","REPORTED","TOP8")</f>
        <v>0</v>
      </c>
      <c r="CV308" s="212"/>
      <c r="CW308" s="53">
        <f>_xll.OneStreamExcelAddIn.XFFunctions.XFGetCell("TRUE", "CONSOL", $D$3,"TOT_Entity","USD","Actual",[1]Setup!C17,"PERIODIC",$B308,"TOPFLOW","TOP","TOP","top1",$C308,"top3","Open_Acute_DIV1","TOP5","TOP6","REPORTED","TOP8")</f>
        <v>0</v>
      </c>
      <c r="CX308" s="53">
        <f>_xll.OneStreamExcelAddIn.XFFunctions.XFGetCell("TRUE", "CONSOL", $D$3,"TOT_Entity","USD","Actual",[1]Setup!C18,"PERIODIC",$B308,"TOPFLOW","TOP","TOP","top1",$C308,"top3","Open_Acute_DIV1","TOP5","TOP6","REPORTED","TOP8")</f>
        <v>0</v>
      </c>
      <c r="CY308" s="53">
        <f>_xll.OneStreamExcelAddIn.XFFunctions.XFGetCell("TRUE", "CONSOL", $D$3,"TOT_Entity","USD","Actual",[1]Setup!C19,"PERIODIC",$B308,"TOPFLOW","TOP","TOP","top1",$C308,"top3","Open_Acute_DIV1","TOP5","TOP6","REPORTED","TOP8")</f>
        <v>0</v>
      </c>
      <c r="CZ308" s="53">
        <f>_xll.OneStreamExcelAddIn.XFFunctions.XFGetCell("TRUE", "CONSOL", $D$3,"TOT_Entity","USD","Actual",[1]Setup!C20,"PERIODIC",$B308,"TOPFLOW","TOP","TOP","top1",$C308,"top3","Open_Acute_DIV1","TOP5","TOP6","REPORTED","TOP8")</f>
        <v>0</v>
      </c>
      <c r="DA308" s="53">
        <f>_xll.OneStreamExcelAddIn.XFFunctions.XFGetCell("TRUE", "CONSOL", $D$3,"TOT_Entity","USD","Actual",[1]Setup!C21,"PERIODIC",$B308,"TOPFLOW","TOP","TOP","top1",$C308,"top3","Open_Acute_DIV1","TOP5","TOP6","REPORTED","TOP8")</f>
        <v>0</v>
      </c>
      <c r="DB308" s="53">
        <f>_xll.OneStreamExcelAddIn.XFFunctions.XFGetCell("TRUE", "CONSOL", $D$3,"TOT_Entity","USD","Actual",[1]Setup!C22,"PERIODIC",$B308,"TOPFLOW","TOP","TOP","top1",$C308,"top3","Open_Acute_DIV1","TOP5","TOP6","REPORTED","TOP8")</f>
        <v>0</v>
      </c>
      <c r="DC308" s="53">
        <f>_xll.OneStreamExcelAddIn.XFFunctions.XFGetCell("TRUE", "CONSOL", $D$3,"TOT_Entity","USD","Actual",[1]Setup!C23,"PERIODIC",$B308,"TOPFLOW","TOP","TOP","top1",$C308,"top3","Open_Acute_DIV1","TOP5","TOP6","REPORTED","TOP8")</f>
        <v>0</v>
      </c>
      <c r="DD308" s="53">
        <f>_xll.OneStreamExcelAddIn.XFFunctions.XFGetCell("TRUE", "CONSOL", $D$3,"TOT_Entity","USD","Actual",[1]Setup!C24,"PERIODIC",$B308,"TOPFLOW","TOP","TOP","top1",$C308,"top3","Open_Acute_DIV1","TOP5","TOP6","REPORTED","TOP8")</f>
        <v>0</v>
      </c>
      <c r="DE308" s="53">
        <f>_xll.OneStreamExcelAddIn.XFFunctions.XFGetCell("TRUE", "CONSOL", $D$3,"TOT_Entity","USD","Actual",[1]Setup!C25,"PERIODIC",$B308,"TOPFLOW","TOP","TOP","top1",$C308,"top3","Open_Acute_DIV1","TOP5","TOP6","REPORTED","TOP8")</f>
        <v>0</v>
      </c>
      <c r="DF308" s="53">
        <f>_xll.OneStreamExcelAddIn.XFFunctions.XFGetCell("TRUE", "CONSOL", $D$3,"TOT_Entity","USD","Actual",[1]Setup!C26,"PERIODIC",$B308,"TOPFLOW","TOP","TOP","top1",$C308,"top3","Open_Acute_DIV1","TOP5","TOP6","REPORTED","TOP8")</f>
        <v>0</v>
      </c>
      <c r="DG308" s="53">
        <f>_xll.OneStreamExcelAddIn.XFFunctions.XFGetCell("TRUE", "CONSOL", $D$3,"TOT_Entity","USD","Actual",[1]Setup!C27,"PERIODIC",$B308,"TOPFLOW","TOP","TOP","top1",$C308,"top3","Open_Acute_DIV1","TOP5","TOP6","REPORTED","TOP8")</f>
        <v>0</v>
      </c>
      <c r="DH308" s="53">
        <f>_xll.OneStreamExcelAddIn.XFFunctions.XFGetCell("TRUE", "CONSOL", $D$3,"TOT_Entity","USD","Actual",[1]Setup!C28,"PERIODIC",$B308,"TOPFLOW","TOP","TOP","top1",$C308,"top3","Open_Acute_DIV1","TOP5","TOP6","REPORTED","TOP8")</f>
        <v>0</v>
      </c>
      <c r="DI308" s="178"/>
      <c r="DJ308" s="53">
        <f>_xll.OneStreamExcelAddIn.XFFunctions.XFGetCell("TRUE", "CONSOL", $D$3,"TOT_Entity","Aggregated","Budget_Working",[1]Setup!C4,"PERIODIC",$B308,"TOPFLOW","TOP","TOP","top1",$C308,"top3","Open_Acute_DIV1","TOP5","TOP6","REPORTED","TOP8")</f>
        <v>0</v>
      </c>
      <c r="DK308" s="53">
        <f>_xll.OneStreamExcelAddIn.XFFunctions.XFGetCell("TRUE", "CONSOL", $D$3,"TOT_Entity","Aggregated","Budget_Working",[1]Setup!C5,"PERIODIC",$B308,"TOPFLOW","TOP","TOP","top1",$C308,"top3","Open_Acute_DIV1","TOP5","TOP6","REPORTED","TOP8")</f>
        <v>0</v>
      </c>
      <c r="DL308" s="53">
        <f>_xll.OneStreamExcelAddIn.XFFunctions.XFGetCell("TRUE", "CONSOL", $D$3,"TOT_Entity","Aggregated","Budget_Working",[1]Setup!C6,"PERIODIC",$B308,"TOPFLOW","TOP","TOP","top1",$C308,"top3","Open_Acute_DIV1","TOP5","TOP6","REPORTED","TOP8")</f>
        <v>0</v>
      </c>
      <c r="DM308" s="53">
        <f>_xll.OneStreamExcelAddIn.XFFunctions.XFGetCell("TRUE", "CONSOL", $D$3,"TOT_Entity","Aggregated","Budget_Working",[1]Setup!C7,"PERIODIC",$B308,"TOPFLOW","TOP","TOP","top1",$C308,"top3","Open_Acute_DIV1","TOP5","TOP6","REPORTED","TOP8")</f>
        <v>0</v>
      </c>
      <c r="DN308" s="53">
        <f>_xll.OneStreamExcelAddIn.XFFunctions.XFGetCell("TRUE", "CONSOL", $D$3,"TOT_Entity","Aggregated","Budget_Working",[1]Setup!C8,"PERIODIC",$B308,"TOPFLOW","TOP","TOP","top1",$C308,"top3","Open_Acute_DIV1","TOP5","TOP6","REPORTED","TOP8")</f>
        <v>0</v>
      </c>
      <c r="DO308" s="53">
        <f>_xll.OneStreamExcelAddIn.XFFunctions.XFGetCell("TRUE", "CONSOL", $D$3,"TOT_Entity","Aggregated","Budget_Working",[1]Setup!C9,"PERIODIC",$B308,"TOPFLOW","TOP","TOP","top1",$C308,"top3","Open_Acute_DIV1","TOP5","TOP6","REPORTED","TOP8")</f>
        <v>0</v>
      </c>
      <c r="DP308" s="53">
        <f>_xll.OneStreamExcelAddIn.XFFunctions.XFGetCell("TRUE", "CONSOL", $D$3,"TOT_Entity","Aggregated","Budget_Working",[1]Setup!C10,"PERIODIC",$B308,"TOPFLOW","TOP","TOP","top1",$C308,"top3","Open_Acute_DIV1","TOP5","TOP6","REPORTED","TOP8")</f>
        <v>0</v>
      </c>
      <c r="DQ308" s="53">
        <f>_xll.OneStreamExcelAddIn.XFFunctions.XFGetCell("TRUE", "CONSOL", $D$3,"TOT_Entity","Aggregated","Budget_Working",[1]Setup!C11,"PERIODIC",$B308,"TOPFLOW","TOP","TOP","top1",$C308,"top3","Open_Acute_DIV1","TOP5","TOP6","REPORTED","TOP8")</f>
        <v>0</v>
      </c>
      <c r="DR308" s="53">
        <f>_xll.OneStreamExcelAddIn.XFFunctions.XFGetCell("TRUE", "CONSOL", $D$3,"TOT_Entity","Aggregated","Budget_Working",[1]Setup!C12,"PERIODIC",$B308,"TOPFLOW","TOP","TOP","top1",$C308,"top3","Open_Acute_DIV1","TOP5","TOP6","REPORTED","TOP8")</f>
        <v>0</v>
      </c>
      <c r="DS308" s="53">
        <f>_xll.OneStreamExcelAddIn.XFFunctions.XFGetCell("TRUE", "CONSOL", $D$3,"TOT_Entity","Aggregated","Budget_Working",[1]Setup!C13,"PERIODIC",$B308,"TOPFLOW","TOP","TOP","top1",$C308,"top3","Open_Acute_DIV1","TOP5","TOP6","REPORTED","TOP8")</f>
        <v>0</v>
      </c>
      <c r="DT308" s="53">
        <f>_xll.OneStreamExcelAddIn.XFFunctions.XFGetCell("TRUE", "CONSOL", $D$3,"TOT_Entity","Aggregated","Budget_Working",[1]Setup!C14,"PERIODIC",$B308,"TOPFLOW","TOP","TOP","top1",$C308,"top3","Open_Acute_DIV1","TOP5","TOP6","REPORTED","TOP8")</f>
        <v>0</v>
      </c>
      <c r="DU308" s="53">
        <f>_xll.OneStreamExcelAddIn.XFFunctions.XFGetCell("TRUE", "CONSOL", $D$3,"TOT_Entity","Aggregated","Budget_Working",[1]Setup!C15,"PERIODIC",$B308,"TOPFLOW","TOP","TOP","top1",$C308,"top3","Open_Acute_DIV1","TOP5","TOP6","REPORTED","TOP8")</f>
        <v>0</v>
      </c>
      <c r="DV308" s="178"/>
      <c r="DW308" s="53">
        <f>_xll.OneStreamExcelAddIn.XFFunctions.XFGetCell("TRUE", "CONSOL", $D$3,"TOT_Entity","USD","Budget_Final",[1]Setup!C17,"PERIODIC",$B308,"TOPFLOW","TOP","TOP","top1",$C308,"top3","Open_Acute_DIV1","TOP5","TOP6","REPORTED","TOP8")</f>
        <v>1708.3467103989999</v>
      </c>
      <c r="DX308" s="53">
        <f>_xll.OneStreamExcelAddIn.XFFunctions.XFGetCell("TRUE", "CONSOL", $D$3,"TOT_Entity","USD","Budget_Final",[1]Setup!C18,"PERIODIC",$B308,"TOPFLOW","TOP","TOP","top1",$C308,"top3","Open_Acute_DIV1","TOP5","TOP6","REPORTED","TOP8")</f>
        <v>1543.022835196</v>
      </c>
      <c r="DY308" s="53">
        <f>_xll.OneStreamExcelAddIn.XFFunctions.XFGetCell("TRUE", "CONSOL", $D$3,"TOT_Entity","USD","Budget_Final",[1]Setup!C19,"PERIODIC",$B308,"TOPFLOW","TOP","TOP","top1",$C308,"top3","Open_Acute_DIV1","TOP5","TOP6","REPORTED","TOP8")</f>
        <v>1708.3467103989999</v>
      </c>
      <c r="DZ308" s="53">
        <f>_xll.OneStreamExcelAddIn.XFFunctions.XFGetCell("TRUE", "CONSOL", $D$3,"TOT_Entity","USD","Budget_Final",[1]Setup!C20,"PERIODIC",$B308,"TOPFLOW","TOP","TOP","top1",$C308,"top3","Open_Acute_DIV1","TOP5","TOP6","REPORTED","TOP8")</f>
        <v>1653.238751997</v>
      </c>
      <c r="EA308" s="53">
        <f>_xll.OneStreamExcelAddIn.XFFunctions.XFGetCell("TRUE", "CONSOL", $D$3,"TOT_Entity","USD","Budget_Final",[1]Setup!C21,"PERIODIC",$B308,"TOPFLOW","TOP","TOP","top1",$C308,"top3","Open_Acute_DIV1","TOP5","TOP6","REPORTED","TOP8")</f>
        <v>1708.3467103989999</v>
      </c>
      <c r="EB308" s="53">
        <f>_xll.OneStreamExcelAddIn.XFFunctions.XFGetCell("TRUE", "CONSOL", $D$3,"TOT_Entity","USD","Budget_Final",[1]Setup!C22,"PERIODIC",$B308,"TOPFLOW","TOP","TOP","top1",$C308,"top3","Open_Acute_DIV1","TOP5","TOP6","REPORTED","TOP8")</f>
        <v>1653.238751997</v>
      </c>
      <c r="EC308" s="53">
        <f>_xll.OneStreamExcelAddIn.XFFunctions.XFGetCell("TRUE", "CONSOL", $D$3,"TOT_Entity","USD","Budget_Final",[1]Setup!C23,"PERIODIC",$B308,"TOPFLOW","TOP","TOP","top1",$C308,"top3","Open_Acute_DIV1","TOP5","TOP6","REPORTED","TOP8")</f>
        <v>1708.3467103989999</v>
      </c>
      <c r="ED308" s="53">
        <f>_xll.OneStreamExcelAddIn.XFFunctions.XFGetCell("TRUE", "CONSOL", $D$3,"TOT_Entity","USD","Budget_Final",[1]Setup!C24,"PERIODIC",$B308,"TOPFLOW","TOP","TOP","top1",$C308,"top3","Open_Acute_DIV1","TOP5","TOP6","REPORTED","TOP8")</f>
        <v>1708.3467103989999</v>
      </c>
      <c r="EE308" s="53">
        <f>_xll.OneStreamExcelAddIn.XFFunctions.XFGetCell("TRUE", "CONSOL", $D$3,"TOT_Entity","USD","Budget_Final",[1]Setup!C25,"PERIODIC",$B308,"TOPFLOW","TOP","TOP","top1",$C308,"top3","Open_Acute_DIV1","TOP5","TOP6","REPORTED","TOP8")</f>
        <v>1653.238751997</v>
      </c>
      <c r="EF308" s="53">
        <f>_xll.OneStreamExcelAddIn.XFFunctions.XFGetCell("TRUE", "CONSOL", $D$3,"TOT_Entity","USD","Budget_Final",[1]Setup!C26,"PERIODIC",$B308,"TOPFLOW","TOP","TOP","top1",$C308,"top3","Open_Acute_DIV1","TOP5","TOP6","REPORTED","TOP8")</f>
        <v>1708.3467103989999</v>
      </c>
      <c r="EG308" s="53">
        <f>_xll.OneStreamExcelAddIn.XFFunctions.XFGetCell("TRUE", "CONSOL", $D$3,"TOT_Entity","USD","Budget_Final",[1]Setup!C27,"PERIODIC",$B308,"TOPFLOW","TOP","TOP","top1",$C308,"top3","Open_Acute_DIV1","TOP5","TOP6","REPORTED","TOP8")</f>
        <v>1653.238751997</v>
      </c>
      <c r="EH308" s="53">
        <f>_xll.OneStreamExcelAddIn.XFFunctions.XFGetCell("TRUE", "CONSOL", $D$3,"TOT_Entity","USD","Budget_Final",[1]Setup!C28,"PERIODIC",$B308,"TOPFLOW","TOP","TOP","top1",$C308,"top3","Open_Acute_DIV1","TOP5","TOP6","REPORTED","TOP8")</f>
        <v>1708.3467103989999</v>
      </c>
    </row>
    <row r="309" spans="2:138" x14ac:dyDescent="0.25">
      <c r="B309" s="51">
        <v>60235</v>
      </c>
      <c r="C309" s="51"/>
      <c r="D309" t="str" cm="1">
        <f t="array" ref="D309">_xll.OneStreamExcelAddIn.XFFunctions.XFGetMemberInfo("Description","Account",B309)</f>
        <v>Overtime Expense - Techs</v>
      </c>
      <c r="E309" s="53">
        <f>_xll.OneStreamExcelAddIn.XFFunctions.XFGetCell("TRUE", "CONSOL", $D$3,"TOT_Entity","USD","Actual",$E$3,"PERIODIC",$B309,"TOPFLOW","TOP","TOP","top1",$C309,"top3","Open_Acute_DIV1","TOP5","TOP6","REPORTED","TOP8")</f>
        <v>0</v>
      </c>
      <c r="F309" s="53">
        <f>_xll.OneStreamExcelAddIn.XFFunctions.XFGetCell("TRUE", "CONSOL", $D$3,"TOT_Entity","Aggregated","Budget_Working",$E$3,"PERIODIC",$B309,"TOPFLOW","TOP","TOP","top1",$C309,"top3","Open_Acute_DIV1","TOP5","TOP6","REPORTED","TOP8")</f>
        <v>0</v>
      </c>
      <c r="G309" s="53">
        <f t="shared" si="789"/>
        <v>0</v>
      </c>
      <c r="H309" s="55">
        <f t="shared" si="790"/>
        <v>0</v>
      </c>
      <c r="I309" s="41"/>
      <c r="J309" s="53">
        <f>_xll.OneStreamExcelAddIn.XFFunctions.XFGetCell("TRUE", "CONSOL", $D$3,"TOT_Entity","USD","Actual",$E$3,"YTD",$B309,"TOPFLOW","TOP","TOP","top1",$C309,"TOP3","Open_Acute_DIV1","TOP5","TOP6","REPORTED","TOP8")</f>
        <v>0</v>
      </c>
      <c r="K309" s="53">
        <f>_xll.OneStreamExcelAddIn.XFFunctions.XFGetCell("TRUE", "CONSOL", $D$3,"TOT_Entity","Aggregated","Budget_Working",$E$3,"YTD",$B309,"TOPFLOW","TOP","TOP","top1",$C309,"TOP3","Open_Acute_DIV1","TOP5","TOP6","REPORTED","TOP8")</f>
        <v>0</v>
      </c>
      <c r="L309" s="53">
        <f t="shared" si="791"/>
        <v>0</v>
      </c>
      <c r="M309" s="40">
        <f t="shared" si="792"/>
        <v>0</v>
      </c>
      <c r="N309" s="41"/>
      <c r="O309" s="53">
        <f>_xll.OneStreamExcelAddIn.XFFunctions.XFGetCell("TRUE", "CONSOL", $D$3,"TOT_Entity","USD","Actual",$F$3,"YTD",$B309,"TOPFLOW","TOP","TOP","top1",$C309,"TOP3","Open_Acute_DIV1","TOP5","TOP6","REPORTED","TOP8")</f>
        <v>0</v>
      </c>
      <c r="P309" s="53">
        <f>_xll.OneStreamExcelAddIn.XFFunctions.XFGetCell("TRUE", "CONSOL", $D$3,"TOT_Entity","USD","Actual",$E$3,"YTD",$B309,"TOPFLOW","TOP","TOP","top1",$C309,"top3","Open_Acute_DIV1","TOP5","TOP6","REPORTED","VAR_BW_PY_Actual")</f>
        <v>0</v>
      </c>
      <c r="Q309" s="40">
        <f t="shared" si="793"/>
        <v>0</v>
      </c>
      <c r="R309" s="41"/>
      <c r="S309" s="53">
        <f>_xll.OneStreamExcelAddIn.XFFunctions.XFGetCell("TRUE", "CONSOL", $D$3,"TOT_Entity","USD","MIDFCST",$E$3,"MTD",$B309,"TOPFLOW","TOP","TOP","top1",$C309,"TOP3","Open_Acute_DIV1","TOP5","TOP6","REPORTED","TOP8")</f>
        <v>0</v>
      </c>
      <c r="T309" s="53">
        <f t="shared" si="788"/>
        <v>0</v>
      </c>
      <c r="U309" s="40">
        <f t="shared" si="794"/>
        <v>0</v>
      </c>
      <c r="V309" s="41"/>
      <c r="W309" s="42"/>
      <c r="X309" s="43"/>
      <c r="Y309" s="42"/>
      <c r="Z309" s="44"/>
      <c r="AB309" s="53">
        <f>_xll.OneStreamExcelAddIn.XFFunctions.XFGetCell("TRUE", "CONSOL", $D$3,"TOT_Entity","USD","Actual",[1]Setup!C4,"PERIODIC",$B309,"TOPFLOW","TOP","TOP","top1",$C309,"top3","Open_Acute_DIV1","TOP5","TOP6","REPORTED","TOP8")</f>
        <v>0</v>
      </c>
      <c r="AC309" s="53">
        <f>_xll.OneStreamExcelAddIn.XFFunctions.XFGetCell("TRUE", "CONSOL", $D$3,"TOT_Entity","Aggregated","Budget_Working",[1]Setup!C4,"PERIODIC",$B309,"TOPFLOW","TOP","TOP","top1",$C309,"top3","Open_Acute_DIV1","TOP5","TOP6","REPORTED","TOP8")</f>
        <v>0</v>
      </c>
      <c r="AD309" s="53">
        <f t="shared" si="795"/>
        <v>0</v>
      </c>
      <c r="AE309" s="40">
        <f t="shared" si="796"/>
        <v>0</v>
      </c>
      <c r="AG309" s="53">
        <f>_xll.OneStreamExcelAddIn.XFFunctions.XFGetCell("TRUE", "CONSOL", $D$3,"TOT_Entity","USD","Actual",[1]Setup!C5,"PERIODIC",$B309,"TOPFLOW","TOP","TOP","top1",$C309,"top3","Open_Acute_DIV1","TOP5","TOP6","REPORTED","TOP8")</f>
        <v>0</v>
      </c>
      <c r="AH309" s="53">
        <f>_xll.OneStreamExcelAddIn.XFFunctions.XFGetCell("TRUE", "CONSOL", $D$3,"TOT_Entity","Aggregated","Budget_Working",[1]Setup!C5,"PERIODIC",$B309,"TOPFLOW","TOP","TOP","top1",$C309,"top3","Open_Acute_DIV1","TOP5","TOP6","REPORTED","TOP8")</f>
        <v>0</v>
      </c>
      <c r="AI309" s="53">
        <f t="shared" si="797"/>
        <v>0</v>
      </c>
      <c r="AJ309" s="40">
        <f t="shared" si="798"/>
        <v>0</v>
      </c>
      <c r="AL309" s="53">
        <f>_xll.OneStreamExcelAddIn.XFFunctions.XFGetCell("TRUE", "CONSOL", $D$3,"TOT_Entity","USD","Actual",[1]Setup!C6,"PERIODIC",$B309,"TOPFLOW","TOP","TOP","top1",$C309,"top3","Open_Acute_DIV1","TOP5","TOP6","REPORTED","TOP8")</f>
        <v>0</v>
      </c>
      <c r="AM309" s="53">
        <f>_xll.OneStreamExcelAddIn.XFFunctions.XFGetCell("TRUE", "CONSOL", $D$3,"TOT_Entity","Aggregated","Budget_Working",[1]Setup!C6,"PERIODIC",$B309,"TOPFLOW","TOP","TOP","top1",$C309,"top3","Open_Acute_DIV1","TOP5","TOP6","REPORTED","TOP8")</f>
        <v>0</v>
      </c>
      <c r="AN309" s="53">
        <f t="shared" si="799"/>
        <v>0</v>
      </c>
      <c r="AO309" s="40">
        <f t="shared" si="800"/>
        <v>0</v>
      </c>
      <c r="AQ309" s="53">
        <f>_xll.OneStreamExcelAddIn.XFFunctions.XFGetCell("TRUE", "CONSOL", $D$3,"TOT_Entity","USD","Actual",[1]Setup!C7,"PERIODIC",$B309,"TOPFLOW","TOP","TOP","top1",$C309,"top3","Open_Acute_DIV1","TOP5","TOP6","REPORTED","TOP8")</f>
        <v>0</v>
      </c>
      <c r="AR309" s="53">
        <f>_xll.OneStreamExcelAddIn.XFFunctions.XFGetCell("TRUE", "CONSOL", $D$3,"TOT_Entity","Aggregated","Budget_Working",[1]Setup!C7,"PERIODIC",$B309,"TOPFLOW","TOP","TOP","top1",$C309,"top3","Open_Acute_DIV1","TOP5","TOP6","REPORTED","TOP8")</f>
        <v>0</v>
      </c>
      <c r="AS309" s="53">
        <f t="shared" si="801"/>
        <v>0</v>
      </c>
      <c r="AT309" s="40">
        <f t="shared" si="802"/>
        <v>0</v>
      </c>
      <c r="AV309" s="53">
        <f>_xll.OneStreamExcelAddIn.XFFunctions.XFGetCell("TRUE", "CONSOL", $D$3,"TOT_Entity","USD","Actual",[1]Setup!C8,"PERIODIC",$B309,"TOPFLOW","TOP","TOP","top1",$C309,"top3","Open_Acute_DIV1","TOP5","TOP6","REPORTED","TOP8")</f>
        <v>0</v>
      </c>
      <c r="AW309" s="53">
        <f>_xll.OneStreamExcelAddIn.XFFunctions.XFGetCell("TRUE", "CONSOL", $D$3,"TOT_Entity","Aggregated","Budget_Working",[1]Setup!C8,"PERIODIC",$B309,"TOPFLOW","TOP","TOP","top1",$C309,"top3","Open_Acute_DIV1","TOP5","TOP6","REPORTED","TOP8")</f>
        <v>0</v>
      </c>
      <c r="AX309" s="53">
        <f t="shared" si="803"/>
        <v>0</v>
      </c>
      <c r="AY309" s="40">
        <f t="shared" si="804"/>
        <v>0</v>
      </c>
      <c r="BA309" s="53">
        <f>_xll.OneStreamExcelAddIn.XFFunctions.XFGetCell("TRUE", "CONSOL", $D$3,"TOT_Entity","USD","Actual",[1]Setup!C9,"PERIODIC",$B309,"TOPFLOW","TOP","TOP","top1",$C309,"top3","Open_Acute_DIV1","TOP5","TOP6","REPORTED","TOP8")</f>
        <v>0</v>
      </c>
      <c r="BB309" s="53">
        <f>_xll.OneStreamExcelAddIn.XFFunctions.XFGetCell("TRUE", "CONSOL", $D$3,"TOT_Entity","Aggregated","Budget_Working",[1]Setup!C9,"PERIODIC",$B309,"TOPFLOW","TOP","TOP","top1",$C309,"top3","Open_Acute_DIV1","TOP5","TOP6","REPORTED","TOP8")</f>
        <v>0</v>
      </c>
      <c r="BC309" s="53">
        <f t="shared" si="805"/>
        <v>0</v>
      </c>
      <c r="BD309" s="40">
        <f t="shared" si="806"/>
        <v>0</v>
      </c>
      <c r="BF309" s="53">
        <f>_xll.OneStreamExcelAddIn.XFFunctions.XFGetCell("TRUE", "CONSOL", $D$3,"TOT_Entity","USD","Actual",[1]Setup!C10,"PERIODIC",$B309,"TOPFLOW","TOP","TOP","top1",$C309,"top3","Open_Acute_DIV1","TOP5","TOP6","REPORTED","TOP8")</f>
        <v>0</v>
      </c>
      <c r="BG309" s="53">
        <f>_xll.OneStreamExcelAddIn.XFFunctions.XFGetCell("TRUE", "CONSOL", $D$3,"TOT_Entity","Aggregated","Budget_Working",[1]Setup!C10,"PERIODIC",$B309,"TOPFLOW","TOP","TOP","top1",$C309,"top3","Open_Acute_DIV1","TOP5","TOP6","REPORTED","TOP8")</f>
        <v>0</v>
      </c>
      <c r="BH309" s="53">
        <f t="shared" si="807"/>
        <v>0</v>
      </c>
      <c r="BI309" s="40">
        <f t="shared" si="808"/>
        <v>0</v>
      </c>
      <c r="BK309" s="53">
        <f>_xll.OneStreamExcelAddIn.XFFunctions.XFGetCell("TRUE", "CONSOL", $D$3,"TOT_Entity","USD","Actual",[1]Setup!C11,"PERIODIC",$B309,"TOPFLOW","TOP","TOP","top1",$C309,"top3","Open_Acute_DIV1","TOP5","TOP6","REPORTED","TOP8")</f>
        <v>0</v>
      </c>
      <c r="BL309" s="53">
        <f>_xll.OneStreamExcelAddIn.XFFunctions.XFGetCell("TRUE", "CONSOL", $D$3,"TOT_Entity","Aggregated","Budget_Working",[1]Setup!C11,"PERIODIC",$B309,"TOPFLOW","TOP","TOP","top1",$C309,"top3","Open_Acute_DIV1","TOP5","TOP6","REPORTED","TOP8")</f>
        <v>0</v>
      </c>
      <c r="BM309" s="53">
        <f t="shared" si="809"/>
        <v>0</v>
      </c>
      <c r="BN309" s="40">
        <f t="shared" si="810"/>
        <v>0</v>
      </c>
      <c r="BP309" s="53">
        <f>_xll.OneStreamExcelAddIn.XFFunctions.XFGetCell("TRUE", "CONSOL", $D$3,"TOT_Entity","USD","Actual",[1]Setup!C12,"PERIODIC",$B309,"TOPFLOW","TOP","TOP","top1",$C309,"top3","Open_Acute_DIV1","TOP5","TOP6","REPORTED","TOP8")</f>
        <v>0</v>
      </c>
      <c r="BQ309" s="53">
        <f>_xll.OneStreamExcelAddIn.XFFunctions.XFGetCell("TRUE", "CONSOL", $D$3,"TOT_Entity","Aggregated","Budget_Working",[1]Setup!C12,"PERIODIC",$B309,"TOPFLOW","TOP","TOP","top1",$C309,"top3","Open_Acute_DIV1","TOP5","TOP6","REPORTED","TOP8")</f>
        <v>0</v>
      </c>
      <c r="BR309" s="53">
        <f t="shared" si="811"/>
        <v>0</v>
      </c>
      <c r="BS309" s="40">
        <f t="shared" si="812"/>
        <v>0</v>
      </c>
      <c r="BU309" s="53">
        <f>_xll.OneStreamExcelAddIn.XFFunctions.XFGetCell("TRUE", "CONSOL", $D$3,"TOT_Entity","USD","Actual",[1]Setup!C13,"PERIODIC",$B309,"TOPFLOW","TOP","TOP","top1",$C309,"top3","Open_Acute_DIV1","TOP5","TOP6","REPORTED","TOP8")</f>
        <v>0</v>
      </c>
      <c r="BV309" s="53">
        <f>_xll.OneStreamExcelAddIn.XFFunctions.XFGetCell("TRUE", "CONSOL", $D$3,"TOT_Entity","Aggregated","Budget_Working",[1]Setup!C13,"PERIODIC",$B309,"TOPFLOW","TOP","TOP","top1",$C309,"top3","Open_Acute_DIV1","TOP5","TOP6","REPORTED","TOP8")</f>
        <v>0</v>
      </c>
      <c r="BW309" s="53">
        <f t="shared" si="813"/>
        <v>0</v>
      </c>
      <c r="BX309" s="40">
        <f t="shared" si="814"/>
        <v>0</v>
      </c>
      <c r="BZ309" s="53">
        <f>_xll.OneStreamExcelAddIn.XFFunctions.XFGetCell("TRUE", "CONSOL", $D$3,"TOT_Entity","USD","Actual",[1]Setup!C14,"PERIODIC",$B309,"TOPFLOW","TOP","TOP","top1",$C309,"top3","Open_Acute_DIV1","TOP5","TOP6","REPORTED","TOP8")</f>
        <v>0</v>
      </c>
      <c r="CA309" s="53">
        <f>_xll.OneStreamExcelAddIn.XFFunctions.XFGetCell("TRUE", "CONSOL", $D$3,"TOT_Entity","Aggregated","Budget_Working",[1]Setup!C14,"PERIODIC",$B309,"TOPFLOW","TOP","TOP","top1",$C309,"top3","Open_Acute_DIV1","TOP5","TOP6","REPORTED","TOP8")</f>
        <v>0</v>
      </c>
      <c r="CB309" s="53">
        <f t="shared" si="815"/>
        <v>0</v>
      </c>
      <c r="CC309" s="40">
        <f t="shared" si="816"/>
        <v>0</v>
      </c>
      <c r="CE309" s="53">
        <f>_xll.OneStreamExcelAddIn.XFFunctions.XFGetCell("TRUE", "CONSOL", $D$3,"TOT_Entity","USD","Actual",[1]Setup!C15,"PERIODIC",$B309,"TOPFLOW","TOP","TOP","top1",$C309,"top3","Open_Acute_DIV1","TOP5","TOP6","REPORTED","TOP8")</f>
        <v>0</v>
      </c>
      <c r="CF309" s="53">
        <f>_xll.OneStreamExcelAddIn.XFFunctions.XFGetCell("TRUE", "CONSOL", $D$3,"TOT_Entity","Aggregated","Budget_Working",[1]Setup!C15,"PERIODIC",$B309,"TOPFLOW","TOP","TOP","top1",$C309,"top3","Open_Acute_DIV1","TOP5","TOP6","REPORTED","TOP8")</f>
        <v>0</v>
      </c>
      <c r="CG309" s="53">
        <f t="shared" si="817"/>
        <v>0</v>
      </c>
      <c r="CH309" s="40">
        <f t="shared" si="818"/>
        <v>0</v>
      </c>
      <c r="CI309" s="212"/>
      <c r="CJ309" s="53">
        <f>_xll.OneStreamExcelAddIn.XFFunctions.XFGetCell("TRUE", "CONSOL", $D$3,"TOT_Entity","USD","Actual",[1]Setup!C4,"PERIODIC",$B309,"TOPFLOW","TOP","TOP","top1",$C309,"top3","Open_Acute_DIV1","TOP5","TOP6","REPORTED","TOP8")</f>
        <v>0</v>
      </c>
      <c r="CK309" s="53">
        <f>_xll.OneStreamExcelAddIn.XFFunctions.XFGetCell("TRUE", "CONSOL", $D$3,"TOT_Entity","USD","Actual",[1]Setup!C5,"PERIODIC",$B309,"TOPFLOW","TOP","TOP","top1",$C309,"top3","Open_Acute_DIV1","TOP5","TOP6","REPORTED","TOP8")</f>
        <v>0</v>
      </c>
      <c r="CL309" s="53">
        <f>_xll.OneStreamExcelAddIn.XFFunctions.XFGetCell("TRUE", "CONSOL", $D$3,"TOT_Entity","USD","Actual",[1]Setup!C6,"PERIODIC",$B309,"TOPFLOW","TOP","TOP","top1",$C309,"top3","Open_Acute_DIV1","TOP5","TOP6","REPORTED","TOP8")</f>
        <v>0</v>
      </c>
      <c r="CM309" s="53">
        <f>_xll.OneStreamExcelAddIn.XFFunctions.XFGetCell("TRUE", "CONSOL", $D$3,"TOT_Entity","USD","Actual",[1]Setup!C7,"PERIODIC",$B309,"TOPFLOW","TOP","TOP","top1",$C309,"top3","Open_Acute_DIV1","TOP5","TOP6","REPORTED","TOP8")</f>
        <v>0</v>
      </c>
      <c r="CN309" s="53">
        <f>_xll.OneStreamExcelAddIn.XFFunctions.XFGetCell("TRUE", "CONSOL", $D$3,"TOT_Entity","USD","Actual",[1]Setup!C8,"PERIODIC",$B309,"TOPFLOW","TOP","TOP","top1",$C309,"top3","Open_Acute_DIV1","TOP5","TOP6","REPORTED","TOP8")</f>
        <v>0</v>
      </c>
      <c r="CO309" s="53">
        <f>_xll.OneStreamExcelAddIn.XFFunctions.XFGetCell("TRUE", "CONSOL", $D$3,"TOT_Entity","USD","Actual",[1]Setup!C9,"PERIODIC",$B309,"TOPFLOW","TOP","TOP","top1",$C309,"top3","Open_Acute_DIV1","TOP5","TOP6","REPORTED","TOP8")</f>
        <v>0</v>
      </c>
      <c r="CP309" s="53">
        <f>_xll.OneStreamExcelAddIn.XFFunctions.XFGetCell("TRUE", "CONSOL", $D$3,"TOT_Entity","USD","Actual",[1]Setup!C10,"PERIODIC",$B309,"TOPFLOW","TOP","TOP","top1",$C309,"top3","Open_Acute_DIV1","TOP5","TOP6","REPORTED","TOP8")</f>
        <v>0</v>
      </c>
      <c r="CQ309" s="53">
        <f>_xll.OneStreamExcelAddIn.XFFunctions.XFGetCell("TRUE", "CONSOL", $D$3,"TOT_Entity","USD","Actual",[1]Setup!C11,"PERIODIC",$B309,"TOPFLOW","TOP","TOP","top1",$C309,"top3","Open_Acute_DIV1","TOP5","TOP6","REPORTED","TOP8")</f>
        <v>0</v>
      </c>
      <c r="CR309" s="53">
        <f>_xll.OneStreamExcelAddIn.XFFunctions.XFGetCell("TRUE", "CONSOL", $D$3,"TOT_Entity","USD","Actual",[1]Setup!C12,"PERIODIC",$B309,"TOPFLOW","TOP","TOP","top1",$C309,"top3","Open_Acute_DIV1","TOP5","TOP6","REPORTED","TOP8")</f>
        <v>0</v>
      </c>
      <c r="CS309" s="53">
        <f>_xll.OneStreamExcelAddIn.XFFunctions.XFGetCell("TRUE", "CONSOL", $D$3,"TOT_Entity","USD","Actual",[1]Setup!C13,"PERIODIC",$B309,"TOPFLOW","TOP","TOP","top1",$C309,"top3","Open_Acute_DIV1","TOP5","TOP6","REPORTED","TOP8")</f>
        <v>0</v>
      </c>
      <c r="CT309" s="53">
        <f>_xll.OneStreamExcelAddIn.XFFunctions.XFGetCell("TRUE", "CONSOL", $D$3,"TOT_Entity","USD","Actual",[1]Setup!C14,"PERIODIC",$B309,"TOPFLOW","TOP","TOP","top1",$C309,"top3","Open_Acute_DIV1","TOP5","TOP6","REPORTED","TOP8")</f>
        <v>0</v>
      </c>
      <c r="CU309" s="53">
        <f>_xll.OneStreamExcelAddIn.XFFunctions.XFGetCell("TRUE", "CONSOL", $D$3,"TOT_Entity","USD","Actual",[1]Setup!C15,"PERIODIC",$B309,"TOPFLOW","TOP","TOP","top1",$C309,"top3","Open_Acute_DIV1","TOP5","TOP6","REPORTED","TOP8")</f>
        <v>0</v>
      </c>
      <c r="CV309" s="212"/>
      <c r="CW309" s="53">
        <f>_xll.OneStreamExcelAddIn.XFFunctions.XFGetCell("TRUE", "CONSOL", $D$3,"TOT_Entity","USD","Actual",[1]Setup!C17,"PERIODIC",$B309,"TOPFLOW","TOP","TOP","top1",$C309,"top3","Open_Acute_DIV1","TOP5","TOP6","REPORTED","TOP8")</f>
        <v>0</v>
      </c>
      <c r="CX309" s="53">
        <f>_xll.OneStreamExcelAddIn.XFFunctions.XFGetCell("TRUE", "CONSOL", $D$3,"TOT_Entity","USD","Actual",[1]Setup!C18,"PERIODIC",$B309,"TOPFLOW","TOP","TOP","top1",$C309,"top3","Open_Acute_DIV1","TOP5","TOP6","REPORTED","TOP8")</f>
        <v>0</v>
      </c>
      <c r="CY309" s="53">
        <f>_xll.OneStreamExcelAddIn.XFFunctions.XFGetCell("TRUE", "CONSOL", $D$3,"TOT_Entity","USD","Actual",[1]Setup!C19,"PERIODIC",$B309,"TOPFLOW","TOP","TOP","top1",$C309,"top3","Open_Acute_DIV1","TOP5","TOP6","REPORTED","TOP8")</f>
        <v>0</v>
      </c>
      <c r="CZ309" s="53">
        <f>_xll.OneStreamExcelAddIn.XFFunctions.XFGetCell("TRUE", "CONSOL", $D$3,"TOT_Entity","USD","Actual",[1]Setup!C20,"PERIODIC",$B309,"TOPFLOW","TOP","TOP","top1",$C309,"top3","Open_Acute_DIV1","TOP5","TOP6","REPORTED","TOP8")</f>
        <v>0</v>
      </c>
      <c r="DA309" s="53">
        <f>_xll.OneStreamExcelAddIn.XFFunctions.XFGetCell("TRUE", "CONSOL", $D$3,"TOT_Entity","USD","Actual",[1]Setup!C21,"PERIODIC",$B309,"TOPFLOW","TOP","TOP","top1",$C309,"top3","Open_Acute_DIV1","TOP5","TOP6","REPORTED","TOP8")</f>
        <v>0</v>
      </c>
      <c r="DB309" s="53">
        <f>_xll.OneStreamExcelAddIn.XFFunctions.XFGetCell("TRUE", "CONSOL", $D$3,"TOT_Entity","USD","Actual",[1]Setup!C22,"PERIODIC",$B309,"TOPFLOW","TOP","TOP","top1",$C309,"top3","Open_Acute_DIV1","TOP5","TOP6","REPORTED","TOP8")</f>
        <v>0</v>
      </c>
      <c r="DC309" s="53">
        <f>_xll.OneStreamExcelAddIn.XFFunctions.XFGetCell("TRUE", "CONSOL", $D$3,"TOT_Entity","USD","Actual",[1]Setup!C23,"PERIODIC",$B309,"TOPFLOW","TOP","TOP","top1",$C309,"top3","Open_Acute_DIV1","TOP5","TOP6","REPORTED","TOP8")</f>
        <v>0</v>
      </c>
      <c r="DD309" s="53">
        <f>_xll.OneStreamExcelAddIn.XFFunctions.XFGetCell("TRUE", "CONSOL", $D$3,"TOT_Entity","USD","Actual",[1]Setup!C24,"PERIODIC",$B309,"TOPFLOW","TOP","TOP","top1",$C309,"top3","Open_Acute_DIV1","TOP5","TOP6","REPORTED","TOP8")</f>
        <v>0</v>
      </c>
      <c r="DE309" s="53">
        <f>_xll.OneStreamExcelAddIn.XFFunctions.XFGetCell("TRUE", "CONSOL", $D$3,"TOT_Entity","USD","Actual",[1]Setup!C25,"PERIODIC",$B309,"TOPFLOW","TOP","TOP","top1",$C309,"top3","Open_Acute_DIV1","TOP5","TOP6","REPORTED","TOP8")</f>
        <v>0</v>
      </c>
      <c r="DF309" s="53">
        <f>_xll.OneStreamExcelAddIn.XFFunctions.XFGetCell("TRUE", "CONSOL", $D$3,"TOT_Entity","USD","Actual",[1]Setup!C26,"PERIODIC",$B309,"TOPFLOW","TOP","TOP","top1",$C309,"top3","Open_Acute_DIV1","TOP5","TOP6","REPORTED","TOP8")</f>
        <v>0</v>
      </c>
      <c r="DG309" s="53">
        <f>_xll.OneStreamExcelAddIn.XFFunctions.XFGetCell("TRUE", "CONSOL", $D$3,"TOT_Entity","USD","Actual",[1]Setup!C27,"PERIODIC",$B309,"TOPFLOW","TOP","TOP","top1",$C309,"top3","Open_Acute_DIV1","TOP5","TOP6","REPORTED","TOP8")</f>
        <v>0</v>
      </c>
      <c r="DH309" s="53">
        <f>_xll.OneStreamExcelAddIn.XFFunctions.XFGetCell("TRUE", "CONSOL", $D$3,"TOT_Entity","USD","Actual",[1]Setup!C28,"PERIODIC",$B309,"TOPFLOW","TOP","TOP","top1",$C309,"top3","Open_Acute_DIV1","TOP5","TOP6","REPORTED","TOP8")</f>
        <v>0</v>
      </c>
      <c r="DI309" s="178"/>
      <c r="DJ309" s="53">
        <f>_xll.OneStreamExcelAddIn.XFFunctions.XFGetCell("TRUE", "CONSOL", $D$3,"TOT_Entity","Aggregated","Budget_Working",[1]Setup!C4,"PERIODIC",$B309,"TOPFLOW","TOP","TOP","top1",$C309,"top3","Open_Acute_DIV1","TOP5","TOP6","REPORTED","TOP8")</f>
        <v>0</v>
      </c>
      <c r="DK309" s="53">
        <f>_xll.OneStreamExcelAddIn.XFFunctions.XFGetCell("TRUE", "CONSOL", $D$3,"TOT_Entity","Aggregated","Budget_Working",[1]Setup!C5,"PERIODIC",$B309,"TOPFLOW","TOP","TOP","top1",$C309,"top3","Open_Acute_DIV1","TOP5","TOP6","REPORTED","TOP8")</f>
        <v>0</v>
      </c>
      <c r="DL309" s="53">
        <f>_xll.OneStreamExcelAddIn.XFFunctions.XFGetCell("TRUE", "CONSOL", $D$3,"TOT_Entity","Aggregated","Budget_Working",[1]Setup!C6,"PERIODIC",$B309,"TOPFLOW","TOP","TOP","top1",$C309,"top3","Open_Acute_DIV1","TOP5","TOP6","REPORTED","TOP8")</f>
        <v>0</v>
      </c>
      <c r="DM309" s="53">
        <f>_xll.OneStreamExcelAddIn.XFFunctions.XFGetCell("TRUE", "CONSOL", $D$3,"TOT_Entity","Aggregated","Budget_Working",[1]Setup!C7,"PERIODIC",$B309,"TOPFLOW","TOP","TOP","top1",$C309,"top3","Open_Acute_DIV1","TOP5","TOP6","REPORTED","TOP8")</f>
        <v>0</v>
      </c>
      <c r="DN309" s="53">
        <f>_xll.OneStreamExcelAddIn.XFFunctions.XFGetCell("TRUE", "CONSOL", $D$3,"TOT_Entity","Aggregated","Budget_Working",[1]Setup!C8,"PERIODIC",$B309,"TOPFLOW","TOP","TOP","top1",$C309,"top3","Open_Acute_DIV1","TOP5","TOP6","REPORTED","TOP8")</f>
        <v>0</v>
      </c>
      <c r="DO309" s="53">
        <f>_xll.OneStreamExcelAddIn.XFFunctions.XFGetCell("TRUE", "CONSOL", $D$3,"TOT_Entity","Aggregated","Budget_Working",[1]Setup!C9,"PERIODIC",$B309,"TOPFLOW","TOP","TOP","top1",$C309,"top3","Open_Acute_DIV1","TOP5","TOP6","REPORTED","TOP8")</f>
        <v>0</v>
      </c>
      <c r="DP309" s="53">
        <f>_xll.OneStreamExcelAddIn.XFFunctions.XFGetCell("TRUE", "CONSOL", $D$3,"TOT_Entity","Aggregated","Budget_Working",[1]Setup!C10,"PERIODIC",$B309,"TOPFLOW","TOP","TOP","top1",$C309,"top3","Open_Acute_DIV1","TOP5","TOP6","REPORTED","TOP8")</f>
        <v>0</v>
      </c>
      <c r="DQ309" s="53">
        <f>_xll.OneStreamExcelAddIn.XFFunctions.XFGetCell("TRUE", "CONSOL", $D$3,"TOT_Entity","Aggregated","Budget_Working",[1]Setup!C11,"PERIODIC",$B309,"TOPFLOW","TOP","TOP","top1",$C309,"top3","Open_Acute_DIV1","TOP5","TOP6","REPORTED","TOP8")</f>
        <v>0</v>
      </c>
      <c r="DR309" s="53">
        <f>_xll.OneStreamExcelAddIn.XFFunctions.XFGetCell("TRUE", "CONSOL", $D$3,"TOT_Entity","Aggregated","Budget_Working",[1]Setup!C12,"PERIODIC",$B309,"TOPFLOW","TOP","TOP","top1",$C309,"top3","Open_Acute_DIV1","TOP5","TOP6","REPORTED","TOP8")</f>
        <v>0</v>
      </c>
      <c r="DS309" s="53">
        <f>_xll.OneStreamExcelAddIn.XFFunctions.XFGetCell("TRUE", "CONSOL", $D$3,"TOT_Entity","Aggregated","Budget_Working",[1]Setup!C13,"PERIODIC",$B309,"TOPFLOW","TOP","TOP","top1",$C309,"top3","Open_Acute_DIV1","TOP5","TOP6","REPORTED","TOP8")</f>
        <v>0</v>
      </c>
      <c r="DT309" s="53">
        <f>_xll.OneStreamExcelAddIn.XFFunctions.XFGetCell("TRUE", "CONSOL", $D$3,"TOT_Entity","Aggregated","Budget_Working",[1]Setup!C14,"PERIODIC",$B309,"TOPFLOW","TOP","TOP","top1",$C309,"top3","Open_Acute_DIV1","TOP5","TOP6","REPORTED","TOP8")</f>
        <v>0</v>
      </c>
      <c r="DU309" s="53">
        <f>_xll.OneStreamExcelAddIn.XFFunctions.XFGetCell("TRUE", "CONSOL", $D$3,"TOT_Entity","Aggregated","Budget_Working",[1]Setup!C15,"PERIODIC",$B309,"TOPFLOW","TOP","TOP","top1",$C309,"top3","Open_Acute_DIV1","TOP5","TOP6","REPORTED","TOP8")</f>
        <v>0</v>
      </c>
      <c r="DV309" s="178"/>
      <c r="DW309" s="53">
        <f>_xll.OneStreamExcelAddIn.XFFunctions.XFGetCell("TRUE", "CONSOL", $D$3,"TOT_Entity","USD","Budget_Final",[1]Setup!C17,"PERIODIC",$B309,"TOPFLOW","TOP","TOP","top1",$C309,"top3","Open_Acute_DIV1","TOP5","TOP6","REPORTED","TOP8")</f>
        <v>20847.921600000001</v>
      </c>
      <c r="DX309" s="53">
        <f>_xll.OneStreamExcelAddIn.XFFunctions.XFGetCell("TRUE", "CONSOL", $D$3,"TOT_Entity","USD","Budget_Final",[1]Setup!C18,"PERIODIC",$B309,"TOPFLOW","TOP","TOP","top1",$C309,"top3","Open_Acute_DIV1","TOP5","TOP6","REPORTED","TOP8")</f>
        <v>18830.380799999999</v>
      </c>
      <c r="DY309" s="53">
        <f>_xll.OneStreamExcelAddIn.XFFunctions.XFGetCell("TRUE", "CONSOL", $D$3,"TOT_Entity","USD","Budget_Final",[1]Setup!C19,"PERIODIC",$B309,"TOPFLOW","TOP","TOP","top1",$C309,"top3","Open_Acute_DIV1","TOP5","TOP6","REPORTED","TOP8")</f>
        <v>20847.921600000001</v>
      </c>
      <c r="DZ309" s="53">
        <f>_xll.OneStreamExcelAddIn.XFFunctions.XFGetCell("TRUE", "CONSOL", $D$3,"TOT_Entity","USD","Budget_Final",[1]Setup!C20,"PERIODIC",$B309,"TOPFLOW","TOP","TOP","top1",$C309,"top3","Open_Acute_DIV1","TOP5","TOP6","REPORTED","TOP8")</f>
        <v>21463.200000000001</v>
      </c>
      <c r="EA309" s="53">
        <f>_xll.OneStreamExcelAddIn.XFFunctions.XFGetCell("TRUE", "CONSOL", $D$3,"TOT_Entity","USD","Budget_Final",[1]Setup!C21,"PERIODIC",$B309,"TOPFLOW","TOP","TOP","top1",$C309,"top3","Open_Acute_DIV1","TOP5","TOP6","REPORTED","TOP8")</f>
        <v>22178.639999999999</v>
      </c>
      <c r="EB309" s="53">
        <f>_xll.OneStreamExcelAddIn.XFFunctions.XFGetCell("TRUE", "CONSOL", $D$3,"TOT_Entity","USD","Budget_Final",[1]Setup!C22,"PERIODIC",$B309,"TOPFLOW","TOP","TOP","top1",$C309,"top3","Open_Acute_DIV1","TOP5","TOP6","REPORTED","TOP8")</f>
        <v>21463.200000000001</v>
      </c>
      <c r="EC309" s="53">
        <f>_xll.OneStreamExcelAddIn.XFFunctions.XFGetCell("TRUE", "CONSOL", $D$3,"TOT_Entity","USD","Budget_Final",[1]Setup!C23,"PERIODIC",$B309,"TOPFLOW","TOP","TOP","top1",$C309,"top3","Open_Acute_DIV1","TOP5","TOP6","REPORTED","TOP8")</f>
        <v>22178.639999999999</v>
      </c>
      <c r="ED309" s="53">
        <f>_xll.OneStreamExcelAddIn.XFFunctions.XFGetCell("TRUE", "CONSOL", $D$3,"TOT_Entity","USD","Budget_Final",[1]Setup!C24,"PERIODIC",$B309,"TOPFLOW","TOP","TOP","top1",$C309,"top3","Open_Acute_DIV1","TOP5","TOP6","REPORTED","TOP8")</f>
        <v>22178.639999999999</v>
      </c>
      <c r="EE309" s="53">
        <f>_xll.OneStreamExcelAddIn.XFFunctions.XFGetCell("TRUE", "CONSOL", $D$3,"TOT_Entity","USD","Budget_Final",[1]Setup!C25,"PERIODIC",$B309,"TOPFLOW","TOP","TOP","top1",$C309,"top3","Open_Acute_DIV1","TOP5","TOP6","REPORTED","TOP8")</f>
        <v>21463.200000000001</v>
      </c>
      <c r="EF309" s="53">
        <f>_xll.OneStreamExcelAddIn.XFFunctions.XFGetCell("TRUE", "CONSOL", $D$3,"TOT_Entity","USD","Budget_Final",[1]Setup!C26,"PERIODIC",$B309,"TOPFLOW","TOP","TOP","top1",$C309,"top3","Open_Acute_DIV1","TOP5","TOP6","REPORTED","TOP8")</f>
        <v>22178.639999999999</v>
      </c>
      <c r="EG309" s="53">
        <f>_xll.OneStreamExcelAddIn.XFFunctions.XFGetCell("TRUE", "CONSOL", $D$3,"TOT_Entity","USD","Budget_Final",[1]Setup!C27,"PERIODIC",$B309,"TOPFLOW","TOP","TOP","top1",$C309,"top3","Open_Acute_DIV1","TOP5","TOP6","REPORTED","TOP8")</f>
        <v>21463.200000000001</v>
      </c>
      <c r="EH309" s="53">
        <f>_xll.OneStreamExcelAddIn.XFFunctions.XFGetCell("TRUE", "CONSOL", $D$3,"TOT_Entity","USD","Budget_Final",[1]Setup!C28,"PERIODIC",$B309,"TOPFLOW","TOP","TOP","top1",$C309,"top3","Open_Acute_DIV1","TOP5","TOP6","REPORTED","TOP8")</f>
        <v>22178.639999999999</v>
      </c>
    </row>
    <row r="310" spans="2:138" x14ac:dyDescent="0.25">
      <c r="B310" s="51">
        <v>60236</v>
      </c>
      <c r="C310" s="51"/>
      <c r="D310" t="str" cm="1">
        <f t="array" ref="D310">_xll.OneStreamExcelAddIn.XFFunctions.XFGetMemberInfo("Description","Account",B310)</f>
        <v>Overtime Expense - Clearing</v>
      </c>
      <c r="E310" s="53">
        <f>_xll.OneStreamExcelAddIn.XFFunctions.XFGetCell("TRUE", "CONSOL", $D$3,"TOT_Entity","USD","Actual",$E$3,"PERIODIC",$B310,"TOPFLOW","TOP","TOP","top1",$C310,"top3","Open_Acute_DIV1","TOP5","TOP6","REPORTED","TOP8")</f>
        <v>0</v>
      </c>
      <c r="F310" s="53">
        <f>_xll.OneStreamExcelAddIn.XFFunctions.XFGetCell("TRUE", "CONSOL", $D$3,"TOT_Entity","Aggregated","Budget_Working",$E$3,"PERIODIC",$B310,"TOPFLOW","TOP","TOP","top1",$C310,"top3","Open_Acute_DIV1","TOP5","TOP6","REPORTED","TOP8")</f>
        <v>0</v>
      </c>
      <c r="G310" s="53">
        <f t="shared" si="789"/>
        <v>0</v>
      </c>
      <c r="H310" s="55">
        <f t="shared" si="790"/>
        <v>0</v>
      </c>
      <c r="I310" s="41"/>
      <c r="J310" s="53">
        <f>_xll.OneStreamExcelAddIn.XFFunctions.XFGetCell("TRUE", "CONSOL", $D$3,"TOT_Entity","USD","Actual",$E$3,"YTD",$B310,"TOPFLOW","TOP","TOP","top1",$C310,"TOP3","Open_Acute_DIV1","TOP5","TOP6","REPORTED","TOP8")</f>
        <v>0</v>
      </c>
      <c r="K310" s="53">
        <f>_xll.OneStreamExcelAddIn.XFFunctions.XFGetCell("TRUE", "CONSOL", $D$3,"TOT_Entity","Aggregated","Budget_Working",$E$3,"YTD",$B310,"TOPFLOW","TOP","TOP","top1",$C310,"TOP3","Open_Acute_DIV1","TOP5","TOP6","REPORTED","TOP8")</f>
        <v>0</v>
      </c>
      <c r="L310" s="53">
        <f t="shared" si="791"/>
        <v>0</v>
      </c>
      <c r="M310" s="40">
        <f t="shared" si="792"/>
        <v>0</v>
      </c>
      <c r="N310" s="41"/>
      <c r="O310" s="53">
        <f>_xll.OneStreamExcelAddIn.XFFunctions.XFGetCell("TRUE", "CONSOL", $D$3,"TOT_Entity","USD","Actual",$F$3,"YTD",$B310,"TOPFLOW","TOP","TOP","top1",$C310,"TOP3","Open_Acute_DIV1","TOP5","TOP6","REPORTED","TOP8")</f>
        <v>0</v>
      </c>
      <c r="P310" s="53">
        <f>_xll.OneStreamExcelAddIn.XFFunctions.XFGetCell("TRUE", "CONSOL", $D$3,"TOT_Entity","USD","Actual",$E$3,"YTD",$B310,"TOPFLOW","TOP","TOP","top1",$C310,"top3","Open_Acute_DIV1","TOP5","TOP6","REPORTED","VAR_BW_PY_Actual")</f>
        <v>0</v>
      </c>
      <c r="Q310" s="40">
        <f t="shared" si="793"/>
        <v>0</v>
      </c>
      <c r="R310" s="41"/>
      <c r="S310" s="53">
        <f>_xll.OneStreamExcelAddIn.XFFunctions.XFGetCell("TRUE", "CONSOL", $D$3,"TOT_Entity","USD","MIDFCST",$E$3,"MTD",$B310,"TOPFLOW","TOP","TOP","top1",$C310,"TOP3","Open_Acute_DIV1","TOP5","TOP6","REPORTED","TOP8")</f>
        <v>0</v>
      </c>
      <c r="T310" s="53">
        <f t="shared" si="788"/>
        <v>0</v>
      </c>
      <c r="U310" s="40">
        <f t="shared" si="794"/>
        <v>0</v>
      </c>
      <c r="V310" s="41"/>
      <c r="W310" s="42"/>
      <c r="X310" s="43"/>
      <c r="Y310" s="42"/>
      <c r="Z310" s="44"/>
      <c r="AB310" s="53">
        <f>_xll.OneStreamExcelAddIn.XFFunctions.XFGetCell("TRUE", "CONSOL", $D$3,"TOT_Entity","USD","Actual",[1]Setup!C4,"PERIODIC",$B310,"TOPFLOW","TOP","TOP","top1",$C310,"top3","Open_Acute_DIV1","TOP5","TOP6","REPORTED","TOP8")</f>
        <v>0</v>
      </c>
      <c r="AC310" s="53">
        <f>_xll.OneStreamExcelAddIn.XFFunctions.XFGetCell("TRUE", "CONSOL", $D$3,"TOT_Entity","Aggregated","Budget_Working",[1]Setup!C4,"PERIODIC",$B310,"TOPFLOW","TOP","TOP","top1",$C310,"top3","Open_Acute_DIV1","TOP5","TOP6","REPORTED","TOP8")</f>
        <v>0</v>
      </c>
      <c r="AD310" s="53">
        <f t="shared" si="795"/>
        <v>0</v>
      </c>
      <c r="AE310" s="40">
        <f t="shared" si="796"/>
        <v>0</v>
      </c>
      <c r="AG310" s="53">
        <f>_xll.OneStreamExcelAddIn.XFFunctions.XFGetCell("TRUE", "CONSOL", $D$3,"TOT_Entity","USD","Actual",[1]Setup!C5,"PERIODIC",$B310,"TOPFLOW","TOP","TOP","top1",$C310,"top3","Open_Acute_DIV1","TOP5","TOP6","REPORTED","TOP8")</f>
        <v>0</v>
      </c>
      <c r="AH310" s="53">
        <f>_xll.OneStreamExcelAddIn.XFFunctions.XFGetCell("TRUE", "CONSOL", $D$3,"TOT_Entity","Aggregated","Budget_Working",[1]Setup!C5,"PERIODIC",$B310,"TOPFLOW","TOP","TOP","top1",$C310,"top3","Open_Acute_DIV1","TOP5","TOP6","REPORTED","TOP8")</f>
        <v>0</v>
      </c>
      <c r="AI310" s="53">
        <f t="shared" si="797"/>
        <v>0</v>
      </c>
      <c r="AJ310" s="40">
        <f t="shared" si="798"/>
        <v>0</v>
      </c>
      <c r="AL310" s="53">
        <f>_xll.OneStreamExcelAddIn.XFFunctions.XFGetCell("TRUE", "CONSOL", $D$3,"TOT_Entity","USD","Actual",[1]Setup!C6,"PERIODIC",$B310,"TOPFLOW","TOP","TOP","top1",$C310,"top3","Open_Acute_DIV1","TOP5","TOP6","REPORTED","TOP8")</f>
        <v>0</v>
      </c>
      <c r="AM310" s="53">
        <f>_xll.OneStreamExcelAddIn.XFFunctions.XFGetCell("TRUE", "CONSOL", $D$3,"TOT_Entity","Aggregated","Budget_Working",[1]Setup!C6,"PERIODIC",$B310,"TOPFLOW","TOP","TOP","top1",$C310,"top3","Open_Acute_DIV1","TOP5","TOP6","REPORTED","TOP8")</f>
        <v>0</v>
      </c>
      <c r="AN310" s="53">
        <f t="shared" si="799"/>
        <v>0</v>
      </c>
      <c r="AO310" s="40">
        <f t="shared" si="800"/>
        <v>0</v>
      </c>
      <c r="AQ310" s="53">
        <f>_xll.OneStreamExcelAddIn.XFFunctions.XFGetCell("TRUE", "CONSOL", $D$3,"TOT_Entity","USD","Actual",[1]Setup!C7,"PERIODIC",$B310,"TOPFLOW","TOP","TOP","top1",$C310,"top3","Open_Acute_DIV1","TOP5","TOP6","REPORTED","TOP8")</f>
        <v>0</v>
      </c>
      <c r="AR310" s="53">
        <f>_xll.OneStreamExcelAddIn.XFFunctions.XFGetCell("TRUE", "CONSOL", $D$3,"TOT_Entity","Aggregated","Budget_Working",[1]Setup!C7,"PERIODIC",$B310,"TOPFLOW","TOP","TOP","top1",$C310,"top3","Open_Acute_DIV1","TOP5","TOP6","REPORTED","TOP8")</f>
        <v>0</v>
      </c>
      <c r="AS310" s="53">
        <f t="shared" si="801"/>
        <v>0</v>
      </c>
      <c r="AT310" s="40">
        <f t="shared" si="802"/>
        <v>0</v>
      </c>
      <c r="AV310" s="53">
        <f>_xll.OneStreamExcelAddIn.XFFunctions.XFGetCell("TRUE", "CONSOL", $D$3,"TOT_Entity","USD","Actual",[1]Setup!C8,"PERIODIC",$B310,"TOPFLOW","TOP","TOP","top1",$C310,"top3","Open_Acute_DIV1","TOP5","TOP6","REPORTED","TOP8")</f>
        <v>0</v>
      </c>
      <c r="AW310" s="53">
        <f>_xll.OneStreamExcelAddIn.XFFunctions.XFGetCell("TRUE", "CONSOL", $D$3,"TOT_Entity","Aggregated","Budget_Working",[1]Setup!C8,"PERIODIC",$B310,"TOPFLOW","TOP","TOP","top1",$C310,"top3","Open_Acute_DIV1","TOP5","TOP6","REPORTED","TOP8")</f>
        <v>0</v>
      </c>
      <c r="AX310" s="53">
        <f t="shared" si="803"/>
        <v>0</v>
      </c>
      <c r="AY310" s="40">
        <f t="shared" si="804"/>
        <v>0</v>
      </c>
      <c r="BA310" s="53">
        <f>_xll.OneStreamExcelAddIn.XFFunctions.XFGetCell("TRUE", "CONSOL", $D$3,"TOT_Entity","USD","Actual",[1]Setup!C9,"PERIODIC",$B310,"TOPFLOW","TOP","TOP","top1",$C310,"top3","Open_Acute_DIV1","TOP5","TOP6","REPORTED","TOP8")</f>
        <v>0</v>
      </c>
      <c r="BB310" s="53">
        <f>_xll.OneStreamExcelAddIn.XFFunctions.XFGetCell("TRUE", "CONSOL", $D$3,"TOT_Entity","Aggregated","Budget_Working",[1]Setup!C9,"PERIODIC",$B310,"TOPFLOW","TOP","TOP","top1",$C310,"top3","Open_Acute_DIV1","TOP5","TOP6","REPORTED","TOP8")</f>
        <v>0</v>
      </c>
      <c r="BC310" s="53">
        <f t="shared" si="805"/>
        <v>0</v>
      </c>
      <c r="BD310" s="40">
        <f t="shared" si="806"/>
        <v>0</v>
      </c>
      <c r="BF310" s="53">
        <f>_xll.OneStreamExcelAddIn.XFFunctions.XFGetCell("TRUE", "CONSOL", $D$3,"TOT_Entity","USD","Actual",[1]Setup!C10,"PERIODIC",$B310,"TOPFLOW","TOP","TOP","top1",$C310,"top3","Open_Acute_DIV1","TOP5","TOP6","REPORTED","TOP8")</f>
        <v>0</v>
      </c>
      <c r="BG310" s="53">
        <f>_xll.OneStreamExcelAddIn.XFFunctions.XFGetCell("TRUE", "CONSOL", $D$3,"TOT_Entity","Aggregated","Budget_Working",[1]Setup!C10,"PERIODIC",$B310,"TOPFLOW","TOP","TOP","top1",$C310,"top3","Open_Acute_DIV1","TOP5","TOP6","REPORTED","TOP8")</f>
        <v>0</v>
      </c>
      <c r="BH310" s="53">
        <f t="shared" si="807"/>
        <v>0</v>
      </c>
      <c r="BI310" s="40">
        <f t="shared" si="808"/>
        <v>0</v>
      </c>
      <c r="BK310" s="53">
        <f>_xll.OneStreamExcelAddIn.XFFunctions.XFGetCell("TRUE", "CONSOL", $D$3,"TOT_Entity","USD","Actual",[1]Setup!C11,"PERIODIC",$B310,"TOPFLOW","TOP","TOP","top1",$C310,"top3","Open_Acute_DIV1","TOP5","TOP6","REPORTED","TOP8")</f>
        <v>0</v>
      </c>
      <c r="BL310" s="53">
        <f>_xll.OneStreamExcelAddIn.XFFunctions.XFGetCell("TRUE", "CONSOL", $D$3,"TOT_Entity","Aggregated","Budget_Working",[1]Setup!C11,"PERIODIC",$B310,"TOPFLOW","TOP","TOP","top1",$C310,"top3","Open_Acute_DIV1","TOP5","TOP6","REPORTED","TOP8")</f>
        <v>0</v>
      </c>
      <c r="BM310" s="53">
        <f t="shared" si="809"/>
        <v>0</v>
      </c>
      <c r="BN310" s="40">
        <f t="shared" si="810"/>
        <v>0</v>
      </c>
      <c r="BP310" s="53">
        <f>_xll.OneStreamExcelAddIn.XFFunctions.XFGetCell("TRUE", "CONSOL", $D$3,"TOT_Entity","USD","Actual",[1]Setup!C12,"PERIODIC",$B310,"TOPFLOW","TOP","TOP","top1",$C310,"top3","Open_Acute_DIV1","TOP5","TOP6","REPORTED","TOP8")</f>
        <v>0</v>
      </c>
      <c r="BQ310" s="53">
        <f>_xll.OneStreamExcelAddIn.XFFunctions.XFGetCell("TRUE", "CONSOL", $D$3,"TOT_Entity","Aggregated","Budget_Working",[1]Setup!C12,"PERIODIC",$B310,"TOPFLOW","TOP","TOP","top1",$C310,"top3","Open_Acute_DIV1","TOP5","TOP6","REPORTED","TOP8")</f>
        <v>0</v>
      </c>
      <c r="BR310" s="53">
        <f t="shared" si="811"/>
        <v>0</v>
      </c>
      <c r="BS310" s="40">
        <f t="shared" si="812"/>
        <v>0</v>
      </c>
      <c r="BU310" s="53">
        <f>_xll.OneStreamExcelAddIn.XFFunctions.XFGetCell("TRUE", "CONSOL", $D$3,"TOT_Entity","USD","Actual",[1]Setup!C13,"PERIODIC",$B310,"TOPFLOW","TOP","TOP","top1",$C310,"top3","Open_Acute_DIV1","TOP5","TOP6","REPORTED","TOP8")</f>
        <v>0</v>
      </c>
      <c r="BV310" s="53">
        <f>_xll.OneStreamExcelAddIn.XFFunctions.XFGetCell("TRUE", "CONSOL", $D$3,"TOT_Entity","Aggregated","Budget_Working",[1]Setup!C13,"PERIODIC",$B310,"TOPFLOW","TOP","TOP","top1",$C310,"top3","Open_Acute_DIV1","TOP5","TOP6","REPORTED","TOP8")</f>
        <v>0</v>
      </c>
      <c r="BW310" s="53">
        <f t="shared" si="813"/>
        <v>0</v>
      </c>
      <c r="BX310" s="40">
        <f t="shared" si="814"/>
        <v>0</v>
      </c>
      <c r="BZ310" s="53">
        <f>_xll.OneStreamExcelAddIn.XFFunctions.XFGetCell("TRUE", "CONSOL", $D$3,"TOT_Entity","USD","Actual",[1]Setup!C14,"PERIODIC",$B310,"TOPFLOW","TOP","TOP","top1",$C310,"top3","Open_Acute_DIV1","TOP5","TOP6","REPORTED","TOP8")</f>
        <v>0</v>
      </c>
      <c r="CA310" s="53">
        <f>_xll.OneStreamExcelAddIn.XFFunctions.XFGetCell("TRUE", "CONSOL", $D$3,"TOT_Entity","Aggregated","Budget_Working",[1]Setup!C14,"PERIODIC",$B310,"TOPFLOW","TOP","TOP","top1",$C310,"top3","Open_Acute_DIV1","TOP5","TOP6","REPORTED","TOP8")</f>
        <v>0</v>
      </c>
      <c r="CB310" s="53">
        <f t="shared" si="815"/>
        <v>0</v>
      </c>
      <c r="CC310" s="40">
        <f t="shared" si="816"/>
        <v>0</v>
      </c>
      <c r="CE310" s="53">
        <f>_xll.OneStreamExcelAddIn.XFFunctions.XFGetCell("TRUE", "CONSOL", $D$3,"TOT_Entity","USD","Actual",[1]Setup!C15,"PERIODIC",$B310,"TOPFLOW","TOP","TOP","top1",$C310,"top3","Open_Acute_DIV1","TOP5","TOP6","REPORTED","TOP8")</f>
        <v>0</v>
      </c>
      <c r="CF310" s="53">
        <f>_xll.OneStreamExcelAddIn.XFFunctions.XFGetCell("TRUE", "CONSOL", $D$3,"TOT_Entity","Aggregated","Budget_Working",[1]Setup!C15,"PERIODIC",$B310,"TOPFLOW","TOP","TOP","top1",$C310,"top3","Open_Acute_DIV1","TOP5","TOP6","REPORTED","TOP8")</f>
        <v>0</v>
      </c>
      <c r="CG310" s="53">
        <f t="shared" si="817"/>
        <v>0</v>
      </c>
      <c r="CH310" s="40">
        <f t="shared" si="818"/>
        <v>0</v>
      </c>
      <c r="CI310" s="212"/>
      <c r="CJ310" s="53">
        <f>_xll.OneStreamExcelAddIn.XFFunctions.XFGetCell("TRUE", "CONSOL", $D$3,"TOT_Entity","USD","Actual",[1]Setup!C4,"PERIODIC",$B310,"TOPFLOW","TOP","TOP","top1",$C310,"top3","Open_Acute_DIV1","TOP5","TOP6","REPORTED","TOP8")</f>
        <v>0</v>
      </c>
      <c r="CK310" s="53">
        <f>_xll.OneStreamExcelAddIn.XFFunctions.XFGetCell("TRUE", "CONSOL", $D$3,"TOT_Entity","USD","Actual",[1]Setup!C5,"PERIODIC",$B310,"TOPFLOW","TOP","TOP","top1",$C310,"top3","Open_Acute_DIV1","TOP5","TOP6","REPORTED","TOP8")</f>
        <v>0</v>
      </c>
      <c r="CL310" s="53">
        <f>_xll.OneStreamExcelAddIn.XFFunctions.XFGetCell("TRUE", "CONSOL", $D$3,"TOT_Entity","USD","Actual",[1]Setup!C6,"PERIODIC",$B310,"TOPFLOW","TOP","TOP","top1",$C310,"top3","Open_Acute_DIV1","TOP5","TOP6","REPORTED","TOP8")</f>
        <v>0</v>
      </c>
      <c r="CM310" s="53">
        <f>_xll.OneStreamExcelAddIn.XFFunctions.XFGetCell("TRUE", "CONSOL", $D$3,"TOT_Entity","USD","Actual",[1]Setup!C7,"PERIODIC",$B310,"TOPFLOW","TOP","TOP","top1",$C310,"top3","Open_Acute_DIV1","TOP5","TOP6","REPORTED","TOP8")</f>
        <v>0</v>
      </c>
      <c r="CN310" s="53">
        <f>_xll.OneStreamExcelAddIn.XFFunctions.XFGetCell("TRUE", "CONSOL", $D$3,"TOT_Entity","USD","Actual",[1]Setup!C8,"PERIODIC",$B310,"TOPFLOW","TOP","TOP","top1",$C310,"top3","Open_Acute_DIV1","TOP5","TOP6","REPORTED","TOP8")</f>
        <v>0</v>
      </c>
      <c r="CO310" s="53">
        <f>_xll.OneStreamExcelAddIn.XFFunctions.XFGetCell("TRUE", "CONSOL", $D$3,"TOT_Entity","USD","Actual",[1]Setup!C9,"PERIODIC",$B310,"TOPFLOW","TOP","TOP","top1",$C310,"top3","Open_Acute_DIV1","TOP5","TOP6","REPORTED","TOP8")</f>
        <v>0</v>
      </c>
      <c r="CP310" s="53">
        <f>_xll.OneStreamExcelAddIn.XFFunctions.XFGetCell("TRUE", "CONSOL", $D$3,"TOT_Entity","USD","Actual",[1]Setup!C10,"PERIODIC",$B310,"TOPFLOW","TOP","TOP","top1",$C310,"top3","Open_Acute_DIV1","TOP5","TOP6","REPORTED","TOP8")</f>
        <v>0</v>
      </c>
      <c r="CQ310" s="53">
        <f>_xll.OneStreamExcelAddIn.XFFunctions.XFGetCell("TRUE", "CONSOL", $D$3,"TOT_Entity","USD","Actual",[1]Setup!C11,"PERIODIC",$B310,"TOPFLOW","TOP","TOP","top1",$C310,"top3","Open_Acute_DIV1","TOP5","TOP6","REPORTED","TOP8")</f>
        <v>0</v>
      </c>
      <c r="CR310" s="53">
        <f>_xll.OneStreamExcelAddIn.XFFunctions.XFGetCell("TRUE", "CONSOL", $D$3,"TOT_Entity","USD","Actual",[1]Setup!C12,"PERIODIC",$B310,"TOPFLOW","TOP","TOP","top1",$C310,"top3","Open_Acute_DIV1","TOP5","TOP6","REPORTED","TOP8")</f>
        <v>0</v>
      </c>
      <c r="CS310" s="53">
        <f>_xll.OneStreamExcelAddIn.XFFunctions.XFGetCell("TRUE", "CONSOL", $D$3,"TOT_Entity","USD","Actual",[1]Setup!C13,"PERIODIC",$B310,"TOPFLOW","TOP","TOP","top1",$C310,"top3","Open_Acute_DIV1","TOP5","TOP6","REPORTED","TOP8")</f>
        <v>0</v>
      </c>
      <c r="CT310" s="53">
        <f>_xll.OneStreamExcelAddIn.XFFunctions.XFGetCell("TRUE", "CONSOL", $D$3,"TOT_Entity","USD","Actual",[1]Setup!C14,"PERIODIC",$B310,"TOPFLOW","TOP","TOP","top1",$C310,"top3","Open_Acute_DIV1","TOP5","TOP6","REPORTED","TOP8")</f>
        <v>0</v>
      </c>
      <c r="CU310" s="53">
        <f>_xll.OneStreamExcelAddIn.XFFunctions.XFGetCell("TRUE", "CONSOL", $D$3,"TOT_Entity","USD","Actual",[1]Setup!C15,"PERIODIC",$B310,"TOPFLOW","TOP","TOP","top1",$C310,"top3","Open_Acute_DIV1","TOP5","TOP6","REPORTED","TOP8")</f>
        <v>0</v>
      </c>
      <c r="CV310" s="212"/>
      <c r="CW310" s="53">
        <f>_xll.OneStreamExcelAddIn.XFFunctions.XFGetCell("TRUE", "CONSOL", $D$3,"TOT_Entity","USD","Actual",[1]Setup!C17,"PERIODIC",$B310,"TOPFLOW","TOP","TOP","top1",$C310,"top3","Open_Acute_DIV1","TOP5","TOP6","REPORTED","TOP8")</f>
        <v>0</v>
      </c>
      <c r="CX310" s="53">
        <f>_xll.OneStreamExcelAddIn.XFFunctions.XFGetCell("TRUE", "CONSOL", $D$3,"TOT_Entity","USD","Actual",[1]Setup!C18,"PERIODIC",$B310,"TOPFLOW","TOP","TOP","top1",$C310,"top3","Open_Acute_DIV1","TOP5","TOP6","REPORTED","TOP8")</f>
        <v>0</v>
      </c>
      <c r="CY310" s="53">
        <f>_xll.OneStreamExcelAddIn.XFFunctions.XFGetCell("TRUE", "CONSOL", $D$3,"TOT_Entity","USD","Actual",[1]Setup!C19,"PERIODIC",$B310,"TOPFLOW","TOP","TOP","top1",$C310,"top3","Open_Acute_DIV1","TOP5","TOP6","REPORTED","TOP8")</f>
        <v>0</v>
      </c>
      <c r="CZ310" s="53">
        <f>_xll.OneStreamExcelAddIn.XFFunctions.XFGetCell("TRUE", "CONSOL", $D$3,"TOT_Entity","USD","Actual",[1]Setup!C20,"PERIODIC",$B310,"TOPFLOW","TOP","TOP","top1",$C310,"top3","Open_Acute_DIV1","TOP5","TOP6","REPORTED","TOP8")</f>
        <v>0</v>
      </c>
      <c r="DA310" s="53">
        <f>_xll.OneStreamExcelAddIn.XFFunctions.XFGetCell("TRUE", "CONSOL", $D$3,"TOT_Entity","USD","Actual",[1]Setup!C21,"PERIODIC",$B310,"TOPFLOW","TOP","TOP","top1",$C310,"top3","Open_Acute_DIV1","TOP5","TOP6","REPORTED","TOP8")</f>
        <v>0</v>
      </c>
      <c r="DB310" s="53">
        <f>_xll.OneStreamExcelAddIn.XFFunctions.XFGetCell("TRUE", "CONSOL", $D$3,"TOT_Entity","USD","Actual",[1]Setup!C22,"PERIODIC",$B310,"TOPFLOW","TOP","TOP","top1",$C310,"top3","Open_Acute_DIV1","TOP5","TOP6","REPORTED","TOP8")</f>
        <v>0</v>
      </c>
      <c r="DC310" s="53">
        <f>_xll.OneStreamExcelAddIn.XFFunctions.XFGetCell("TRUE", "CONSOL", $D$3,"TOT_Entity","USD","Actual",[1]Setup!C23,"PERIODIC",$B310,"TOPFLOW","TOP","TOP","top1",$C310,"top3","Open_Acute_DIV1","TOP5","TOP6","REPORTED","TOP8")</f>
        <v>0</v>
      </c>
      <c r="DD310" s="53">
        <f>_xll.OneStreamExcelAddIn.XFFunctions.XFGetCell("TRUE", "CONSOL", $D$3,"TOT_Entity","USD","Actual",[1]Setup!C24,"PERIODIC",$B310,"TOPFLOW","TOP","TOP","top1",$C310,"top3","Open_Acute_DIV1","TOP5","TOP6","REPORTED","TOP8")</f>
        <v>0</v>
      </c>
      <c r="DE310" s="53">
        <f>_xll.OneStreamExcelAddIn.XFFunctions.XFGetCell("TRUE", "CONSOL", $D$3,"TOT_Entity","USD","Actual",[1]Setup!C25,"PERIODIC",$B310,"TOPFLOW","TOP","TOP","top1",$C310,"top3","Open_Acute_DIV1","TOP5","TOP6","REPORTED","TOP8")</f>
        <v>0</v>
      </c>
      <c r="DF310" s="53">
        <f>_xll.OneStreamExcelAddIn.XFFunctions.XFGetCell("TRUE", "CONSOL", $D$3,"TOT_Entity","USD","Actual",[1]Setup!C26,"PERIODIC",$B310,"TOPFLOW","TOP","TOP","top1",$C310,"top3","Open_Acute_DIV1","TOP5","TOP6","REPORTED","TOP8")</f>
        <v>0</v>
      </c>
      <c r="DG310" s="53">
        <f>_xll.OneStreamExcelAddIn.XFFunctions.XFGetCell("TRUE", "CONSOL", $D$3,"TOT_Entity","USD","Actual",[1]Setup!C27,"PERIODIC",$B310,"TOPFLOW","TOP","TOP","top1",$C310,"top3","Open_Acute_DIV1","TOP5","TOP6","REPORTED","TOP8")</f>
        <v>0</v>
      </c>
      <c r="DH310" s="53">
        <f>_xll.OneStreamExcelAddIn.XFFunctions.XFGetCell("TRUE", "CONSOL", $D$3,"TOT_Entity","USD","Actual",[1]Setup!C28,"PERIODIC",$B310,"TOPFLOW","TOP","TOP","top1",$C310,"top3","Open_Acute_DIV1","TOP5","TOP6","REPORTED","TOP8")</f>
        <v>0</v>
      </c>
      <c r="DI310" s="178"/>
      <c r="DJ310" s="53">
        <f>_xll.OneStreamExcelAddIn.XFFunctions.XFGetCell("TRUE", "CONSOL", $D$3,"TOT_Entity","Aggregated","Budget_Working",[1]Setup!C4,"PERIODIC",$B310,"TOPFLOW","TOP","TOP","top1",$C310,"top3","Open_Acute_DIV1","TOP5","TOP6","REPORTED","TOP8")</f>
        <v>0</v>
      </c>
      <c r="DK310" s="53">
        <f>_xll.OneStreamExcelAddIn.XFFunctions.XFGetCell("TRUE", "CONSOL", $D$3,"TOT_Entity","Aggregated","Budget_Working",[1]Setup!C5,"PERIODIC",$B310,"TOPFLOW","TOP","TOP","top1",$C310,"top3","Open_Acute_DIV1","TOP5","TOP6","REPORTED","TOP8")</f>
        <v>0</v>
      </c>
      <c r="DL310" s="53">
        <f>_xll.OneStreamExcelAddIn.XFFunctions.XFGetCell("TRUE", "CONSOL", $D$3,"TOT_Entity","Aggregated","Budget_Working",[1]Setup!C6,"PERIODIC",$B310,"TOPFLOW","TOP","TOP","top1",$C310,"top3","Open_Acute_DIV1","TOP5","TOP6","REPORTED","TOP8")</f>
        <v>0</v>
      </c>
      <c r="DM310" s="53">
        <f>_xll.OneStreamExcelAddIn.XFFunctions.XFGetCell("TRUE", "CONSOL", $D$3,"TOT_Entity","Aggregated","Budget_Working",[1]Setup!C7,"PERIODIC",$B310,"TOPFLOW","TOP","TOP","top1",$C310,"top3","Open_Acute_DIV1","TOP5","TOP6","REPORTED","TOP8")</f>
        <v>0</v>
      </c>
      <c r="DN310" s="53">
        <f>_xll.OneStreamExcelAddIn.XFFunctions.XFGetCell("TRUE", "CONSOL", $D$3,"TOT_Entity","Aggregated","Budget_Working",[1]Setup!C8,"PERIODIC",$B310,"TOPFLOW","TOP","TOP","top1",$C310,"top3","Open_Acute_DIV1","TOP5","TOP6","REPORTED","TOP8")</f>
        <v>0</v>
      </c>
      <c r="DO310" s="53">
        <f>_xll.OneStreamExcelAddIn.XFFunctions.XFGetCell("TRUE", "CONSOL", $D$3,"TOT_Entity","Aggregated","Budget_Working",[1]Setup!C9,"PERIODIC",$B310,"TOPFLOW","TOP","TOP","top1",$C310,"top3","Open_Acute_DIV1","TOP5","TOP6","REPORTED","TOP8")</f>
        <v>0</v>
      </c>
      <c r="DP310" s="53">
        <f>_xll.OneStreamExcelAddIn.XFFunctions.XFGetCell("TRUE", "CONSOL", $D$3,"TOT_Entity","Aggregated","Budget_Working",[1]Setup!C10,"PERIODIC",$B310,"TOPFLOW","TOP","TOP","top1",$C310,"top3","Open_Acute_DIV1","TOP5","TOP6","REPORTED","TOP8")</f>
        <v>0</v>
      </c>
      <c r="DQ310" s="53">
        <f>_xll.OneStreamExcelAddIn.XFFunctions.XFGetCell("TRUE", "CONSOL", $D$3,"TOT_Entity","Aggregated","Budget_Working",[1]Setup!C11,"PERIODIC",$B310,"TOPFLOW","TOP","TOP","top1",$C310,"top3","Open_Acute_DIV1","TOP5","TOP6","REPORTED","TOP8")</f>
        <v>0</v>
      </c>
      <c r="DR310" s="53">
        <f>_xll.OneStreamExcelAddIn.XFFunctions.XFGetCell("TRUE", "CONSOL", $D$3,"TOT_Entity","Aggregated","Budget_Working",[1]Setup!C12,"PERIODIC",$B310,"TOPFLOW","TOP","TOP","top1",$C310,"top3","Open_Acute_DIV1","TOP5","TOP6","REPORTED","TOP8")</f>
        <v>0</v>
      </c>
      <c r="DS310" s="53">
        <f>_xll.OneStreamExcelAddIn.XFFunctions.XFGetCell("TRUE", "CONSOL", $D$3,"TOT_Entity","Aggregated","Budget_Working",[1]Setup!C13,"PERIODIC",$B310,"TOPFLOW","TOP","TOP","top1",$C310,"top3","Open_Acute_DIV1","TOP5","TOP6","REPORTED","TOP8")</f>
        <v>0</v>
      </c>
      <c r="DT310" s="53">
        <f>_xll.OneStreamExcelAddIn.XFFunctions.XFGetCell("TRUE", "CONSOL", $D$3,"TOT_Entity","Aggregated","Budget_Working",[1]Setup!C14,"PERIODIC",$B310,"TOPFLOW","TOP","TOP","top1",$C310,"top3","Open_Acute_DIV1","TOP5","TOP6","REPORTED","TOP8")</f>
        <v>0</v>
      </c>
      <c r="DU310" s="53">
        <f>_xll.OneStreamExcelAddIn.XFFunctions.XFGetCell("TRUE", "CONSOL", $D$3,"TOT_Entity","Aggregated","Budget_Working",[1]Setup!C15,"PERIODIC",$B310,"TOPFLOW","TOP","TOP","top1",$C310,"top3","Open_Acute_DIV1","TOP5","TOP6","REPORTED","TOP8")</f>
        <v>0</v>
      </c>
      <c r="DV310" s="178"/>
      <c r="DW310" s="53">
        <f>_xll.OneStreamExcelAddIn.XFFunctions.XFGetCell("TRUE", "CONSOL", $D$3,"TOT_Entity","USD","Budget_Final",[1]Setup!C17,"PERIODIC",$B310,"TOPFLOW","TOP","TOP","top1",$C310,"top3","Open_Acute_DIV1","TOP5","TOP6","REPORTED","TOP8")</f>
        <v>0</v>
      </c>
      <c r="DX310" s="53">
        <f>_xll.OneStreamExcelAddIn.XFFunctions.XFGetCell("TRUE", "CONSOL", $D$3,"TOT_Entity","USD","Budget_Final",[1]Setup!C18,"PERIODIC",$B310,"TOPFLOW","TOP","TOP","top1",$C310,"top3","Open_Acute_DIV1","TOP5","TOP6","REPORTED","TOP8")</f>
        <v>0</v>
      </c>
      <c r="DY310" s="53">
        <f>_xll.OneStreamExcelAddIn.XFFunctions.XFGetCell("TRUE", "CONSOL", $D$3,"TOT_Entity","USD","Budget_Final",[1]Setup!C19,"PERIODIC",$B310,"TOPFLOW","TOP","TOP","top1",$C310,"top3","Open_Acute_DIV1","TOP5","TOP6","REPORTED","TOP8")</f>
        <v>0</v>
      </c>
      <c r="DZ310" s="53">
        <f>_xll.OneStreamExcelAddIn.XFFunctions.XFGetCell("TRUE", "CONSOL", $D$3,"TOT_Entity","USD","Budget_Final",[1]Setup!C20,"PERIODIC",$B310,"TOPFLOW","TOP","TOP","top1",$C310,"top3","Open_Acute_DIV1","TOP5","TOP6","REPORTED","TOP8")</f>
        <v>0</v>
      </c>
      <c r="EA310" s="53">
        <f>_xll.OneStreamExcelAddIn.XFFunctions.XFGetCell("TRUE", "CONSOL", $D$3,"TOT_Entity","USD","Budget_Final",[1]Setup!C21,"PERIODIC",$B310,"TOPFLOW","TOP","TOP","top1",$C310,"top3","Open_Acute_DIV1","TOP5","TOP6","REPORTED","TOP8")</f>
        <v>0</v>
      </c>
      <c r="EB310" s="53">
        <f>_xll.OneStreamExcelAddIn.XFFunctions.XFGetCell("TRUE", "CONSOL", $D$3,"TOT_Entity","USD","Budget_Final",[1]Setup!C22,"PERIODIC",$B310,"TOPFLOW","TOP","TOP","top1",$C310,"top3","Open_Acute_DIV1","TOP5","TOP6","REPORTED","TOP8")</f>
        <v>0</v>
      </c>
      <c r="EC310" s="53">
        <f>_xll.OneStreamExcelAddIn.XFFunctions.XFGetCell("TRUE", "CONSOL", $D$3,"TOT_Entity","USD","Budget_Final",[1]Setup!C23,"PERIODIC",$B310,"TOPFLOW","TOP","TOP","top1",$C310,"top3","Open_Acute_DIV1","TOP5","TOP6","REPORTED","TOP8")</f>
        <v>0</v>
      </c>
      <c r="ED310" s="53">
        <f>_xll.OneStreamExcelAddIn.XFFunctions.XFGetCell("TRUE", "CONSOL", $D$3,"TOT_Entity","USD","Budget_Final",[1]Setup!C24,"PERIODIC",$B310,"TOPFLOW","TOP","TOP","top1",$C310,"top3","Open_Acute_DIV1","TOP5","TOP6","REPORTED","TOP8")</f>
        <v>0</v>
      </c>
      <c r="EE310" s="53">
        <f>_xll.OneStreamExcelAddIn.XFFunctions.XFGetCell("TRUE", "CONSOL", $D$3,"TOT_Entity","USD","Budget_Final",[1]Setup!C25,"PERIODIC",$B310,"TOPFLOW","TOP","TOP","top1",$C310,"top3","Open_Acute_DIV1","TOP5","TOP6","REPORTED","TOP8")</f>
        <v>0</v>
      </c>
      <c r="EF310" s="53">
        <f>_xll.OneStreamExcelAddIn.XFFunctions.XFGetCell("TRUE", "CONSOL", $D$3,"TOT_Entity","USD","Budget_Final",[1]Setup!C26,"PERIODIC",$B310,"TOPFLOW","TOP","TOP","top1",$C310,"top3","Open_Acute_DIV1","TOP5","TOP6","REPORTED","TOP8")</f>
        <v>0</v>
      </c>
      <c r="EG310" s="53">
        <f>_xll.OneStreamExcelAddIn.XFFunctions.XFGetCell("TRUE", "CONSOL", $D$3,"TOT_Entity","USD","Budget_Final",[1]Setup!C27,"PERIODIC",$B310,"TOPFLOW","TOP","TOP","top1",$C310,"top3","Open_Acute_DIV1","TOP5","TOP6","REPORTED","TOP8")</f>
        <v>0</v>
      </c>
      <c r="EH310" s="53">
        <f>_xll.OneStreamExcelAddIn.XFFunctions.XFGetCell("TRUE", "CONSOL", $D$3,"TOT_Entity","USD","Budget_Final",[1]Setup!C28,"PERIODIC",$B310,"TOPFLOW","TOP","TOP","top1",$C310,"top3","Open_Acute_DIV1","TOP5","TOP6","REPORTED","TOP8")</f>
        <v>0</v>
      </c>
    </row>
    <row r="311" spans="2:138" x14ac:dyDescent="0.25">
      <c r="B311" s="51" t="s">
        <v>277</v>
      </c>
      <c r="C311" s="51"/>
      <c r="D311" s="47" t="s">
        <v>323</v>
      </c>
      <c r="E311" s="53">
        <f>_xll.OneStreamExcelAddIn.XFFunctions.XFGetCell("TRUE", "CONSOL", $D$3,"TOT_Entity","USD","Actual",$E$3,"PERIODIC",$B311,"TOPFLOW","TOP","TOP","top1",$C311,"top3","Open_Acute_DIV1","TOP5","TOP6","REPORTED","TOP8")</f>
        <v>61186.18</v>
      </c>
      <c r="F311" s="53">
        <f>_xll.OneStreamExcelAddIn.XFFunctions.XFGetCell("TRUE", "CONSOL", $D$3,"TOT_Entity","Aggregated","Budget_Working",$E$3,"PERIODIC",$B311,"TOPFLOW","TOP","TOP","top1",$C311,"top3","Open_Acute_DIV1","TOP5","TOP6","REPORTED","TOP8")</f>
        <v>92196.017031077005</v>
      </c>
      <c r="G311" s="53">
        <f t="shared" si="789"/>
        <v>31009.837031077004</v>
      </c>
      <c r="H311" s="55">
        <f t="shared" si="790"/>
        <v>0.33634681876359529</v>
      </c>
      <c r="I311" s="41"/>
      <c r="J311" s="53">
        <f>_xll.OneStreamExcelAddIn.XFFunctions.XFGetCell("TRUE", "CONSOL", $D$3,"TOT_Entity","USD","Actual",$E$3,"YTD",$B311,"TOPFLOW","TOP","TOP","top1",$C311,"TOP3","Open_Acute_DIV1","TOP5","TOP6","REPORTED","TOP8")</f>
        <v>211010.2</v>
      </c>
      <c r="K311" s="53">
        <f>_xll.OneStreamExcelAddIn.XFFunctions.XFGetCell("TRUE", "CONSOL", $D$3,"TOT_Entity","Aggregated","Budget_Working",$E$3,"YTD",$B311,"TOPFLOW","TOP","TOP","top1",$C311,"TOP3","Open_Acute_DIV1","TOP5","TOP6","REPORTED","TOP8")</f>
        <v>257571.52125921499</v>
      </c>
      <c r="L311" s="53">
        <f t="shared" si="791"/>
        <v>46561.321259214979</v>
      </c>
      <c r="M311" s="40">
        <f t="shared" si="792"/>
        <v>0.18077045564504224</v>
      </c>
      <c r="N311" s="41"/>
      <c r="O311" s="53">
        <f>_xll.OneStreamExcelAddIn.XFFunctions.XFGetCell("TRUE", "CONSOL", $D$3,"TOT_Entity","USD","Actual",$F$3,"YTD",$B311,"TOPFLOW","TOP","TOP","top1",$C311,"TOP3","Open_Acute_DIV1","TOP5","TOP6","REPORTED","TOP8")</f>
        <v>296267.81</v>
      </c>
      <c r="P311" s="53">
        <f>_xll.OneStreamExcelAddIn.XFFunctions.XFGetCell("TRUE", "CONSOL", $D$3,"TOT_Entity","USD","Actual",$E$3,"YTD",$B311,"TOPFLOW","TOP","TOP","top1",$C311,"top3","Open_Acute_DIV1","TOP5","TOP6","REPORTED","VAR_BW_PY_Actual")</f>
        <v>85257.61</v>
      </c>
      <c r="Q311" s="40">
        <f t="shared" si="793"/>
        <v>0.28777210051945906</v>
      </c>
      <c r="R311" s="41"/>
      <c r="S311" s="53">
        <f>_xll.OneStreamExcelAddIn.XFFunctions.XFGetCell("TRUE", "CONSOL", $D$3,"TOT_Entity","USD","MIDFCST",$E$3,"MTD",$B311,"TOPFLOW","TOP","TOP","top1",$C311,"TOP3","Open_Acute_DIV1","TOP5","TOP6","REPORTED","TOP8")</f>
        <v>0</v>
      </c>
      <c r="T311" s="53">
        <f t="shared" si="788"/>
        <v>-61186.18</v>
      </c>
      <c r="U311" s="40">
        <f t="shared" si="794"/>
        <v>0</v>
      </c>
      <c r="V311" s="41"/>
      <c r="W311" s="42"/>
      <c r="X311" s="43"/>
      <c r="Y311" s="42"/>
      <c r="Z311" s="44"/>
      <c r="AA311" s="47"/>
      <c r="AB311" s="213">
        <f>_xll.OneStreamExcelAddIn.XFFunctions.XFGetCell("TRUE", "CONSOL", $D$3,"TOT_Entity","USD","Actual",[1]Setup!C4,"PERIODIC",$B311,"TOPFLOW","TOP","TOP","top1",$C311,"top3","Open_Acute_DIV1","TOP5","TOP6","REPORTED","TOP8")</f>
        <v>36454.67</v>
      </c>
      <c r="AC311" s="213">
        <f>_xll.OneStreamExcelAddIn.XFFunctions.XFGetCell("TRUE", "CONSOL", $D$3,"TOT_Entity","Aggregated","Budget_Working",[1]Setup!C4,"PERIODIC",$B311,"TOPFLOW","TOP","TOP","top1",$C311,"top3","Open_Acute_DIV1","TOP5","TOP6","REPORTED","TOP8")</f>
        <v>34680.295117517002</v>
      </c>
      <c r="AD311" s="213">
        <f t="shared" si="795"/>
        <v>-1774.3748824829963</v>
      </c>
      <c r="AE311" s="209">
        <f t="shared" si="796"/>
        <v>-5.1163776907618079E-2</v>
      </c>
      <c r="AF311" s="47"/>
      <c r="AG311" s="213">
        <f>_xll.OneStreamExcelAddIn.XFFunctions.XFGetCell("TRUE", "CONSOL", $D$3,"TOT_Entity","USD","Actual",[1]Setup!C5,"PERIODIC",$B311,"TOPFLOW","TOP","TOP","top1",$C311,"top3","Open_Acute_DIV1","TOP5","TOP6","REPORTED","TOP8")</f>
        <v>49324.07</v>
      </c>
      <c r="AH311" s="213">
        <f>_xll.OneStreamExcelAddIn.XFFunctions.XFGetCell("TRUE", "CONSOL", $D$3,"TOT_Entity","Aggregated","Budget_Working",[1]Setup!C5,"PERIODIC",$B311,"TOPFLOW","TOP","TOP","top1",$C311,"top3","Open_Acute_DIV1","TOP5","TOP6","REPORTED","TOP8")</f>
        <v>61165.111877946998</v>
      </c>
      <c r="AI311" s="213">
        <f t="shared" si="797"/>
        <v>11841.041877946998</v>
      </c>
      <c r="AJ311" s="209">
        <f t="shared" si="798"/>
        <v>0.19359143659502193</v>
      </c>
      <c r="AK311" s="47"/>
      <c r="AL311" s="213">
        <f>_xll.OneStreamExcelAddIn.XFFunctions.XFGetCell("TRUE", "CONSOL", $D$3,"TOT_Entity","USD","Actual",[1]Setup!C6,"PERIODIC",$B311,"TOPFLOW","TOP","TOP","top1",$C311,"top3","Open_Acute_DIV1","TOP5","TOP6","REPORTED","TOP8")</f>
        <v>64045.279999999999</v>
      </c>
      <c r="AM311" s="213">
        <f>_xll.OneStreamExcelAddIn.XFFunctions.XFGetCell("TRUE", "CONSOL", $D$3,"TOT_Entity","Aggregated","Budget_Working",[1]Setup!C6,"PERIODIC",$B311,"TOPFLOW","TOP","TOP","top1",$C311,"top3","Open_Acute_DIV1","TOP5","TOP6","REPORTED","TOP8")</f>
        <v>69530.097232674001</v>
      </c>
      <c r="AN311" s="213">
        <f t="shared" si="799"/>
        <v>5484.8172326740023</v>
      </c>
      <c r="AO311" s="209">
        <f t="shared" si="800"/>
        <v>7.8884072523582552E-2</v>
      </c>
      <c r="AP311" s="47"/>
      <c r="AQ311" s="213">
        <f>_xll.OneStreamExcelAddIn.XFFunctions.XFGetCell("TRUE", "CONSOL", $D$3,"TOT_Entity","USD","Actual",[1]Setup!C7,"PERIODIC",$B311,"TOPFLOW","TOP","TOP","top1",$C311,"top3","Open_Acute_DIV1","TOP5","TOP6","REPORTED","TOP8")</f>
        <v>61186.18</v>
      </c>
      <c r="AR311" s="213">
        <f>_xll.OneStreamExcelAddIn.XFFunctions.XFGetCell("TRUE", "CONSOL", $D$3,"TOT_Entity","Aggregated","Budget_Working",[1]Setup!C7,"PERIODIC",$B311,"TOPFLOW","TOP","TOP","top1",$C311,"top3","Open_Acute_DIV1","TOP5","TOP6","REPORTED","TOP8")</f>
        <v>92196.017031077005</v>
      </c>
      <c r="AS311" s="213">
        <f t="shared" si="801"/>
        <v>31009.837031077004</v>
      </c>
      <c r="AT311" s="209">
        <f t="shared" si="802"/>
        <v>0.33634681876359529</v>
      </c>
      <c r="AU311" s="47"/>
      <c r="AV311" s="213">
        <f>_xll.OneStreamExcelAddIn.XFFunctions.XFGetCell("TRUE", "CONSOL", $D$3,"TOT_Entity","USD","Actual",[1]Setup!C8,"PERIODIC",$B311,"TOPFLOW","TOP","TOP","top1",$C311,"top3","Open_Acute_DIV1","TOP5","TOP6","REPORTED","TOP8")</f>
        <v>-211010.2</v>
      </c>
      <c r="AW311" s="213">
        <f>_xll.OneStreamExcelAddIn.XFFunctions.XFGetCell("TRUE", "CONSOL", $D$3,"TOT_Entity","Aggregated","Budget_Working",[1]Setup!C8,"PERIODIC",$B311,"TOPFLOW","TOP","TOP","top1",$C311,"top3","Open_Acute_DIV1","TOP5","TOP6","REPORTED","TOP8")</f>
        <v>94635.446180583996</v>
      </c>
      <c r="AX311" s="213">
        <f t="shared" si="803"/>
        <v>305645.64618058398</v>
      </c>
      <c r="AY311" s="209">
        <f t="shared" si="804"/>
        <v>3.2297163326873197</v>
      </c>
      <c r="AZ311" s="47"/>
      <c r="BA311" s="213">
        <f>_xll.OneStreamExcelAddIn.XFFunctions.XFGetCell("TRUE", "CONSOL", $D$3,"TOT_Entity","USD","Actual",[1]Setup!C9,"PERIODIC",$B311,"TOPFLOW","TOP","TOP","top1",$C311,"top3","Open_Acute_DIV1","TOP5","TOP6","REPORTED","TOP8")</f>
        <v>0</v>
      </c>
      <c r="BB311" s="213">
        <f>_xll.OneStreamExcelAddIn.XFFunctions.XFGetCell("TRUE", "CONSOL", $D$3,"TOT_Entity","Aggregated","Budget_Working",[1]Setup!C9,"PERIODIC",$B311,"TOPFLOW","TOP","TOP","top1",$C311,"top3","Open_Acute_DIV1","TOP5","TOP6","REPORTED","TOP8")</f>
        <v>67605.552150674994</v>
      </c>
      <c r="BC311" s="213">
        <f t="shared" si="805"/>
        <v>67605.552150674994</v>
      </c>
      <c r="BD311" s="209">
        <f t="shared" si="806"/>
        <v>1</v>
      </c>
      <c r="BE311" s="47"/>
      <c r="BF311" s="213">
        <f>_xll.OneStreamExcelAddIn.XFFunctions.XFGetCell("TRUE", "CONSOL", $D$3,"TOT_Entity","USD","Actual",[1]Setup!C10,"PERIODIC",$B311,"TOPFLOW","TOP","TOP","top1",$C311,"top3","Open_Acute_DIV1","TOP5","TOP6","REPORTED","TOP8")</f>
        <v>0</v>
      </c>
      <c r="BG311" s="213">
        <f>_xll.OneStreamExcelAddIn.XFFunctions.XFGetCell("TRUE", "CONSOL", $D$3,"TOT_Entity","Aggregated","Budget_Working",[1]Setup!C10,"PERIODIC",$B311,"TOPFLOW","TOP","TOP","top1",$C311,"top3","Open_Acute_DIV1","TOP5","TOP6","REPORTED","TOP8")</f>
        <v>65261.976148087997</v>
      </c>
      <c r="BH311" s="213">
        <f t="shared" si="807"/>
        <v>65261.976148087997</v>
      </c>
      <c r="BI311" s="209">
        <f t="shared" si="808"/>
        <v>1</v>
      </c>
      <c r="BJ311" s="47"/>
      <c r="BK311" s="213">
        <f>_xll.OneStreamExcelAddIn.XFFunctions.XFGetCell("TRUE", "CONSOL", $D$3,"TOT_Entity","USD","Actual",[1]Setup!C11,"PERIODIC",$B311,"TOPFLOW","TOP","TOP","top1",$C311,"top3","Open_Acute_DIV1","TOP5","TOP6","REPORTED","TOP8")</f>
        <v>0</v>
      </c>
      <c r="BL311" s="213">
        <f>_xll.OneStreamExcelAddIn.XFFunctions.XFGetCell("TRUE", "CONSOL", $D$3,"TOT_Entity","Aggregated","Budget_Working",[1]Setup!C11,"PERIODIC",$B311,"TOPFLOW","TOP","TOP","top1",$C311,"top3","Open_Acute_DIV1","TOP5","TOP6","REPORTED","TOP8")</f>
        <v>70708.399820755003</v>
      </c>
      <c r="BM311" s="213">
        <f t="shared" si="809"/>
        <v>70708.399820755003</v>
      </c>
      <c r="BN311" s="209">
        <f t="shared" si="810"/>
        <v>1</v>
      </c>
      <c r="BO311" s="47"/>
      <c r="BP311" s="213">
        <f>_xll.OneStreamExcelAddIn.XFFunctions.XFGetCell("TRUE", "CONSOL", $D$3,"TOT_Entity","USD","Actual",[1]Setup!C12,"PERIODIC",$B311,"TOPFLOW","TOP","TOP","top1",$C311,"top3","Open_Acute_DIV1","TOP5","TOP6","REPORTED","TOP8")</f>
        <v>0</v>
      </c>
      <c r="BQ311" s="213">
        <f>_xll.OneStreamExcelAddIn.XFFunctions.XFGetCell("TRUE", "CONSOL", $D$3,"TOT_Entity","Aggregated","Budget_Working",[1]Setup!C12,"PERIODIC",$B311,"TOPFLOW","TOP","TOP","top1",$C311,"top3","Open_Acute_DIV1","TOP5","TOP6","REPORTED","TOP8")</f>
        <v>62792.209929650002</v>
      </c>
      <c r="BR311" s="213">
        <f t="shared" si="811"/>
        <v>62792.209929650002</v>
      </c>
      <c r="BS311" s="209">
        <f t="shared" si="812"/>
        <v>1</v>
      </c>
      <c r="BT311" s="47"/>
      <c r="BU311" s="213">
        <f>_xll.OneStreamExcelAddIn.XFFunctions.XFGetCell("TRUE", "CONSOL", $D$3,"TOT_Entity","USD","Actual",[1]Setup!C13,"PERIODIC",$B311,"TOPFLOW","TOP","TOP","top1",$C311,"top3","Open_Acute_DIV1","TOP5","TOP6","REPORTED","TOP8")</f>
        <v>0</v>
      </c>
      <c r="BV311" s="213">
        <f>_xll.OneStreamExcelAddIn.XFFunctions.XFGetCell("TRUE", "CONSOL", $D$3,"TOT_Entity","Aggregated","Budget_Working",[1]Setup!C13,"PERIODIC",$B311,"TOPFLOW","TOP","TOP","top1",$C311,"top3","Open_Acute_DIV1","TOP5","TOP6","REPORTED","TOP8")</f>
        <v>77717.092345972007</v>
      </c>
      <c r="BW311" s="213">
        <f t="shared" si="813"/>
        <v>77717.092345972007</v>
      </c>
      <c r="BX311" s="209">
        <f t="shared" si="814"/>
        <v>1</v>
      </c>
      <c r="BY311" s="47"/>
      <c r="BZ311" s="213">
        <f>_xll.OneStreamExcelAddIn.XFFunctions.XFGetCell("TRUE", "CONSOL", $D$3,"TOT_Entity","USD","Actual",[1]Setup!C14,"PERIODIC",$B311,"TOPFLOW","TOP","TOP","top1",$C311,"top3","Open_Acute_DIV1","TOP5","TOP6","REPORTED","TOP8")</f>
        <v>0</v>
      </c>
      <c r="CA311" s="213">
        <f>_xll.OneStreamExcelAddIn.XFFunctions.XFGetCell("TRUE", "CONSOL", $D$3,"TOT_Entity","Aggregated","Budget_Working",[1]Setup!C14,"PERIODIC",$B311,"TOPFLOW","TOP","TOP","top1",$C311,"top3","Open_Acute_DIV1","TOP5","TOP6","REPORTED","TOP8")</f>
        <v>65849.307582882</v>
      </c>
      <c r="CB311" s="213">
        <f t="shared" si="815"/>
        <v>65849.307582882</v>
      </c>
      <c r="CC311" s="209">
        <f t="shared" si="816"/>
        <v>1</v>
      </c>
      <c r="CD311" s="47"/>
      <c r="CE311" s="213">
        <f>_xll.OneStreamExcelAddIn.XFFunctions.XFGetCell("TRUE", "CONSOL", $D$3,"TOT_Entity","USD","Actual",[1]Setup!C15,"PERIODIC",$B311,"TOPFLOW","TOP","TOP","top1",$C311,"top3","Open_Acute_DIV1","TOP5","TOP6","REPORTED","TOP8")</f>
        <v>0</v>
      </c>
      <c r="CF311" s="213">
        <f>_xll.OneStreamExcelAddIn.XFFunctions.XFGetCell("TRUE", "CONSOL", $D$3,"TOT_Entity","Aggregated","Budget_Working",[1]Setup!C15,"PERIODIC",$B311,"TOPFLOW","TOP","TOP","top1",$C311,"top3","Open_Acute_DIV1","TOP5","TOP6","REPORTED","TOP8")</f>
        <v>32909.741082852001</v>
      </c>
      <c r="CG311" s="213">
        <f t="shared" si="817"/>
        <v>32909.741082852001</v>
      </c>
      <c r="CH311" s="209">
        <f t="shared" si="818"/>
        <v>1</v>
      </c>
      <c r="CI311" s="214"/>
      <c r="CJ311" s="213">
        <f>_xll.OneStreamExcelAddIn.XFFunctions.XFGetCell("TRUE", "CONSOL", $D$3,"TOT_Entity","USD","Actual",[1]Setup!C4,"PERIODIC",$B311,"TOPFLOW","TOP","TOP","top1",$C311,"top3","Open_Acute_DIV1","TOP5","TOP6","REPORTED","TOP8")</f>
        <v>36454.67</v>
      </c>
      <c r="CK311" s="213">
        <f>_xll.OneStreamExcelAddIn.XFFunctions.XFGetCell("TRUE", "CONSOL", $D$3,"TOT_Entity","USD","Actual",[1]Setup!C5,"PERIODIC",$B311,"TOPFLOW","TOP","TOP","top1",$C311,"top3","Open_Acute_DIV1","TOP5","TOP6","REPORTED","TOP8")</f>
        <v>49324.07</v>
      </c>
      <c r="CL311" s="213">
        <f>_xll.OneStreamExcelAddIn.XFFunctions.XFGetCell("TRUE", "CONSOL", $D$3,"TOT_Entity","USD","Actual",[1]Setup!C6,"PERIODIC",$B311,"TOPFLOW","TOP","TOP","top1",$C311,"top3","Open_Acute_DIV1","TOP5","TOP6","REPORTED","TOP8")</f>
        <v>64045.279999999999</v>
      </c>
      <c r="CM311" s="213">
        <f>_xll.OneStreamExcelAddIn.XFFunctions.XFGetCell("TRUE", "CONSOL", $D$3,"TOT_Entity","USD","Actual",[1]Setup!C7,"PERIODIC",$B311,"TOPFLOW","TOP","TOP","top1",$C311,"top3","Open_Acute_DIV1","TOP5","TOP6","REPORTED","TOP8")</f>
        <v>61186.18</v>
      </c>
      <c r="CN311" s="213">
        <f>_xll.OneStreamExcelAddIn.XFFunctions.XFGetCell("TRUE", "CONSOL", $D$3,"TOT_Entity","USD","Actual",[1]Setup!C8,"PERIODIC",$B311,"TOPFLOW","TOP","TOP","top1",$C311,"top3","Open_Acute_DIV1","TOP5","TOP6","REPORTED","TOP8")</f>
        <v>-211010.2</v>
      </c>
      <c r="CO311" s="213">
        <f>_xll.OneStreamExcelAddIn.XFFunctions.XFGetCell("TRUE", "CONSOL", $D$3,"TOT_Entity","USD","Actual",[1]Setup!C9,"PERIODIC",$B311,"TOPFLOW","TOP","TOP","top1",$C311,"top3","Open_Acute_DIV1","TOP5","TOP6","REPORTED","TOP8")</f>
        <v>0</v>
      </c>
      <c r="CP311" s="213">
        <f>_xll.OneStreamExcelAddIn.XFFunctions.XFGetCell("TRUE", "CONSOL", $D$3,"TOT_Entity","USD","Actual",[1]Setup!C10,"PERIODIC",$B311,"TOPFLOW","TOP","TOP","top1",$C311,"top3","Open_Acute_DIV1","TOP5","TOP6","REPORTED","TOP8")</f>
        <v>0</v>
      </c>
      <c r="CQ311" s="213">
        <f>_xll.OneStreamExcelAddIn.XFFunctions.XFGetCell("TRUE", "CONSOL", $D$3,"TOT_Entity","USD","Actual",[1]Setup!C11,"PERIODIC",$B311,"TOPFLOW","TOP","TOP","top1",$C311,"top3","Open_Acute_DIV1","TOP5","TOP6","REPORTED","TOP8")</f>
        <v>0</v>
      </c>
      <c r="CR311" s="213">
        <f>_xll.OneStreamExcelAddIn.XFFunctions.XFGetCell("TRUE", "CONSOL", $D$3,"TOT_Entity","USD","Actual",[1]Setup!C12,"PERIODIC",$B311,"TOPFLOW","TOP","TOP","top1",$C311,"top3","Open_Acute_DIV1","TOP5","TOP6","REPORTED","TOP8")</f>
        <v>0</v>
      </c>
      <c r="CS311" s="213">
        <f>_xll.OneStreamExcelAddIn.XFFunctions.XFGetCell("TRUE", "CONSOL", $D$3,"TOT_Entity","USD","Actual",[1]Setup!C13,"PERIODIC",$B311,"TOPFLOW","TOP","TOP","top1",$C311,"top3","Open_Acute_DIV1","TOP5","TOP6","REPORTED","TOP8")</f>
        <v>0</v>
      </c>
      <c r="CT311" s="213">
        <f>_xll.OneStreamExcelAddIn.XFFunctions.XFGetCell("TRUE", "CONSOL", $D$3,"TOT_Entity","USD","Actual",[1]Setup!C14,"PERIODIC",$B311,"TOPFLOW","TOP","TOP","top1",$C311,"top3","Open_Acute_DIV1","TOP5","TOP6","REPORTED","TOP8")</f>
        <v>0</v>
      </c>
      <c r="CU311" s="213">
        <f>_xll.OneStreamExcelAddIn.XFFunctions.XFGetCell("TRUE", "CONSOL", $D$3,"TOT_Entity","USD","Actual",[1]Setup!C15,"PERIODIC",$B311,"TOPFLOW","TOP","TOP","top1",$C311,"top3","Open_Acute_DIV1","TOP5","TOP6","REPORTED","TOP8")</f>
        <v>0</v>
      </c>
      <c r="CV311" s="214"/>
      <c r="CW311" s="213">
        <f>_xll.OneStreamExcelAddIn.XFFunctions.XFGetCell("TRUE", "CONSOL", $D$3,"TOT_Entity","USD","Actual",[1]Setup!C17,"PERIODIC",$B311,"TOPFLOW","TOP","TOP","top1",$C311,"top3","Open_Acute_DIV1","TOP5","TOP6","REPORTED","TOP8")</f>
        <v>44764.06</v>
      </c>
      <c r="CX311" s="213">
        <f>_xll.OneStreamExcelAddIn.XFFunctions.XFGetCell("TRUE", "CONSOL", $D$3,"TOT_Entity","USD","Actual",[1]Setup!C18,"PERIODIC",$B311,"TOPFLOW","TOP","TOP","top1",$C311,"top3","Open_Acute_DIV1","TOP5","TOP6","REPORTED","TOP8")</f>
        <v>67863.19</v>
      </c>
      <c r="CY311" s="213">
        <f>_xll.OneStreamExcelAddIn.XFFunctions.XFGetCell("TRUE", "CONSOL", $D$3,"TOT_Entity","USD","Actual",[1]Setup!C19,"PERIODIC",$B311,"TOPFLOW","TOP","TOP","top1",$C311,"top3","Open_Acute_DIV1","TOP5","TOP6","REPORTED","TOP8")</f>
        <v>82102.61</v>
      </c>
      <c r="CZ311" s="213">
        <f>_xll.OneStreamExcelAddIn.XFFunctions.XFGetCell("TRUE", "CONSOL", $D$3,"TOT_Entity","USD","Actual",[1]Setup!C20,"PERIODIC",$B311,"TOPFLOW","TOP","TOP","top1",$C311,"top3","Open_Acute_DIV1","TOP5","TOP6","REPORTED","TOP8")</f>
        <v>101537.95</v>
      </c>
      <c r="DA311" s="213">
        <f>_xll.OneStreamExcelAddIn.XFFunctions.XFGetCell("TRUE", "CONSOL", $D$3,"TOT_Entity","USD","Actual",[1]Setup!C21,"PERIODIC",$B311,"TOPFLOW","TOP","TOP","top1",$C311,"top3","Open_Acute_DIV1","TOP5","TOP6","REPORTED","TOP8")</f>
        <v>104439.06</v>
      </c>
      <c r="DB311" s="213">
        <f>_xll.OneStreamExcelAddIn.XFFunctions.XFGetCell("TRUE", "CONSOL", $D$3,"TOT_Entity","USD","Actual",[1]Setup!C22,"PERIODIC",$B311,"TOPFLOW","TOP","TOP","top1",$C311,"top3","Open_Acute_DIV1","TOP5","TOP6","REPORTED","TOP8")</f>
        <v>72029.279999999999</v>
      </c>
      <c r="DC311" s="213">
        <f>_xll.OneStreamExcelAddIn.XFFunctions.XFGetCell("TRUE", "CONSOL", $D$3,"TOT_Entity","USD","Actual",[1]Setup!C23,"PERIODIC",$B311,"TOPFLOW","TOP","TOP","top1",$C311,"top3","Open_Acute_DIV1","TOP5","TOP6","REPORTED","TOP8")</f>
        <v>71232.960000000006</v>
      </c>
      <c r="DD311" s="213">
        <f>_xll.OneStreamExcelAddIn.XFFunctions.XFGetCell("TRUE", "CONSOL", $D$3,"TOT_Entity","USD","Actual",[1]Setup!C24,"PERIODIC",$B311,"TOPFLOW","TOP","TOP","top1",$C311,"top3","Open_Acute_DIV1","TOP5","TOP6","REPORTED","TOP8")</f>
        <v>62256.31</v>
      </c>
      <c r="DE311" s="213">
        <f>_xll.OneStreamExcelAddIn.XFFunctions.XFGetCell("TRUE", "CONSOL", $D$3,"TOT_Entity","USD","Actual",[1]Setup!C25,"PERIODIC",$B311,"TOPFLOW","TOP","TOP","top1",$C311,"top3","Open_Acute_DIV1","TOP5","TOP6","REPORTED","TOP8")</f>
        <v>42688.23</v>
      </c>
      <c r="DF311" s="213">
        <f>_xll.OneStreamExcelAddIn.XFFunctions.XFGetCell("TRUE", "CONSOL", $D$3,"TOT_Entity","USD","Actual",[1]Setup!C26,"PERIODIC",$B311,"TOPFLOW","TOP","TOP","top1",$C311,"top3","Open_Acute_DIV1","TOP5","TOP6","REPORTED","TOP8")</f>
        <v>54472.71</v>
      </c>
      <c r="DG311" s="213">
        <f>_xll.OneStreamExcelAddIn.XFFunctions.XFGetCell("TRUE", "CONSOL", $D$3,"TOT_Entity","USD","Actual",[1]Setup!C27,"PERIODIC",$B311,"TOPFLOW","TOP","TOP","top1",$C311,"top3","Open_Acute_DIV1","TOP5","TOP6","REPORTED","TOP8")</f>
        <v>40975.01</v>
      </c>
      <c r="DH311" s="213">
        <f>_xll.OneStreamExcelAddIn.XFFunctions.XFGetCell("TRUE", "CONSOL", $D$3,"TOT_Entity","USD","Actual",[1]Setup!C28,"PERIODIC",$B311,"TOPFLOW","TOP","TOP","top1",$C311,"top3","Open_Acute_DIV1","TOP5","TOP6","REPORTED","TOP8")</f>
        <v>25859.279999999999</v>
      </c>
      <c r="DI311" s="215"/>
      <c r="DJ311" s="213">
        <f>_xll.OneStreamExcelAddIn.XFFunctions.XFGetCell("TRUE", "CONSOL", $D$3,"TOT_Entity","Aggregated","Budget_Working",[1]Setup!C4,"PERIODIC",$B311,"TOPFLOW","TOP","TOP","top1",$C311,"top3","Open_Acute_DIV1","TOP5","TOP6","REPORTED","TOP8")</f>
        <v>34680.295117517002</v>
      </c>
      <c r="DK311" s="213">
        <f>_xll.OneStreamExcelAddIn.XFFunctions.XFGetCell("TRUE", "CONSOL", $D$3,"TOT_Entity","Aggregated","Budget_Working",[1]Setup!C5,"PERIODIC",$B311,"TOPFLOW","TOP","TOP","top1",$C311,"top3","Open_Acute_DIV1","TOP5","TOP6","REPORTED","TOP8")</f>
        <v>61165.111877946998</v>
      </c>
      <c r="DL311" s="213">
        <f>_xll.OneStreamExcelAddIn.XFFunctions.XFGetCell("TRUE", "CONSOL", $D$3,"TOT_Entity","Aggregated","Budget_Working",[1]Setup!C6,"PERIODIC",$B311,"TOPFLOW","TOP","TOP","top1",$C311,"top3","Open_Acute_DIV1","TOP5","TOP6","REPORTED","TOP8")</f>
        <v>69530.097232674001</v>
      </c>
      <c r="DM311" s="213">
        <f>_xll.OneStreamExcelAddIn.XFFunctions.XFGetCell("TRUE", "CONSOL", $D$3,"TOT_Entity","Aggregated","Budget_Working",[1]Setup!C7,"PERIODIC",$B311,"TOPFLOW","TOP","TOP","top1",$C311,"top3","Open_Acute_DIV1","TOP5","TOP6","REPORTED","TOP8")</f>
        <v>92196.017031077005</v>
      </c>
      <c r="DN311" s="213">
        <f>_xll.OneStreamExcelAddIn.XFFunctions.XFGetCell("TRUE", "CONSOL", $D$3,"TOT_Entity","Aggregated","Budget_Working",[1]Setup!C8,"PERIODIC",$B311,"TOPFLOW","TOP","TOP","top1",$C311,"top3","Open_Acute_DIV1","TOP5","TOP6","REPORTED","TOP8")</f>
        <v>94635.446180583996</v>
      </c>
      <c r="DO311" s="213">
        <f>_xll.OneStreamExcelAddIn.XFFunctions.XFGetCell("TRUE", "CONSOL", $D$3,"TOT_Entity","Aggregated","Budget_Working",[1]Setup!C9,"PERIODIC",$B311,"TOPFLOW","TOP","TOP","top1",$C311,"top3","Open_Acute_DIV1","TOP5","TOP6","REPORTED","TOP8")</f>
        <v>67605.552150674994</v>
      </c>
      <c r="DP311" s="213">
        <f>_xll.OneStreamExcelAddIn.XFFunctions.XFGetCell("TRUE", "CONSOL", $D$3,"TOT_Entity","Aggregated","Budget_Working",[1]Setup!C10,"PERIODIC",$B311,"TOPFLOW","TOP","TOP","top1",$C311,"top3","Open_Acute_DIV1","TOP5","TOP6","REPORTED","TOP8")</f>
        <v>65261.976148087997</v>
      </c>
      <c r="DQ311" s="213">
        <f>_xll.OneStreamExcelAddIn.XFFunctions.XFGetCell("TRUE", "CONSOL", $D$3,"TOT_Entity","Aggregated","Budget_Working",[1]Setup!C11,"PERIODIC",$B311,"TOPFLOW","TOP","TOP","top1",$C311,"top3","Open_Acute_DIV1","TOP5","TOP6","REPORTED","TOP8")</f>
        <v>70708.399820755003</v>
      </c>
      <c r="DR311" s="213">
        <f>_xll.OneStreamExcelAddIn.XFFunctions.XFGetCell("TRUE", "CONSOL", $D$3,"TOT_Entity","Aggregated","Budget_Working",[1]Setup!C12,"PERIODIC",$B311,"TOPFLOW","TOP","TOP","top1",$C311,"top3","Open_Acute_DIV1","TOP5","TOP6","REPORTED","TOP8")</f>
        <v>62792.209929650002</v>
      </c>
      <c r="DS311" s="213">
        <f>_xll.OneStreamExcelAddIn.XFFunctions.XFGetCell("TRUE", "CONSOL", $D$3,"TOT_Entity","Aggregated","Budget_Working",[1]Setup!C13,"PERIODIC",$B311,"TOPFLOW","TOP","TOP","top1",$C311,"top3","Open_Acute_DIV1","TOP5","TOP6","REPORTED","TOP8")</f>
        <v>77717.092345972007</v>
      </c>
      <c r="DT311" s="213">
        <f>_xll.OneStreamExcelAddIn.XFFunctions.XFGetCell("TRUE", "CONSOL", $D$3,"TOT_Entity","Aggregated","Budget_Working",[1]Setup!C14,"PERIODIC",$B311,"TOPFLOW","TOP","TOP","top1",$C311,"top3","Open_Acute_DIV1","TOP5","TOP6","REPORTED","TOP8")</f>
        <v>65849.307582882</v>
      </c>
      <c r="DU311" s="213">
        <f>_xll.OneStreamExcelAddIn.XFFunctions.XFGetCell("TRUE", "CONSOL", $D$3,"TOT_Entity","Aggregated","Budget_Working",[1]Setup!C15,"PERIODIC",$B311,"TOPFLOW","TOP","TOP","top1",$C311,"top3","Open_Acute_DIV1","TOP5","TOP6","REPORTED","TOP8")</f>
        <v>32909.741082852001</v>
      </c>
      <c r="DV311" s="215"/>
      <c r="DW311" s="213">
        <f>_xll.OneStreamExcelAddIn.XFFunctions.XFGetCell("TRUE", "CONSOL", $D$3,"TOT_Entity","USD","Budget_Final",[1]Setup!C17,"PERIODIC",$B311,"TOPFLOW","TOP","TOP","top1",$C311,"top3","Open_Acute_DIV1","TOP5","TOP6","REPORTED","TOP8")</f>
        <v>87356.244074923001</v>
      </c>
      <c r="DX311" s="213">
        <f>_xll.OneStreamExcelAddIn.XFFunctions.XFGetCell("TRUE", "CONSOL", $D$3,"TOT_Entity","USD","Budget_Final",[1]Setup!C18,"PERIODIC",$B311,"TOPFLOW","TOP","TOP","top1",$C311,"top3","Open_Acute_DIV1","TOP5","TOP6","REPORTED","TOP8")</f>
        <v>78902.414003166006</v>
      </c>
      <c r="DY311" s="213">
        <f>_xll.OneStreamExcelAddIn.XFFunctions.XFGetCell("TRUE", "CONSOL", $D$3,"TOT_Entity","USD","Budget_Final",[1]Setup!C19,"PERIODIC",$B311,"TOPFLOW","TOP","TOP","top1",$C311,"top3","Open_Acute_DIV1","TOP5","TOP6","REPORTED","TOP8")</f>
        <v>88105.133217780007</v>
      </c>
      <c r="DZ311" s="213">
        <f>_xll.OneStreamExcelAddIn.XFFunctions.XFGetCell("TRUE", "CONSOL", $D$3,"TOT_Entity","USD","Budget_Final",[1]Setup!C20,"PERIODIC",$B311,"TOPFLOW","TOP","TOP","top1",$C311,"top3","Open_Acute_DIV1","TOP5","TOP6","REPORTED","TOP8")</f>
        <v>87275.555574803002</v>
      </c>
      <c r="EA311" s="213">
        <f>_xll.OneStreamExcelAddIn.XFFunctions.XFGetCell("TRUE", "CONSOL", $D$3,"TOT_Entity","USD","Budget_Final",[1]Setup!C21,"PERIODIC",$B311,"TOPFLOW","TOP","TOP","top1",$C311,"top3","Open_Acute_DIV1","TOP5","TOP6","REPORTED","TOP8")</f>
        <v>90184.740760636996</v>
      </c>
      <c r="EB311" s="213">
        <f>_xll.OneStreamExcelAddIn.XFFunctions.XFGetCell("TRUE", "CONSOL", $D$3,"TOT_Entity","USD","Budget_Final",[1]Setup!C22,"PERIODIC",$B311,"TOPFLOW","TOP","TOP","top1",$C311,"top3","Open_Acute_DIV1","TOP5","TOP6","REPORTED","TOP8")</f>
        <v>87275.555574803002</v>
      </c>
      <c r="EC311" s="213">
        <f>_xll.OneStreamExcelAddIn.XFFunctions.XFGetCell("TRUE", "CONSOL", $D$3,"TOT_Entity","USD","Budget_Final",[1]Setup!C23,"PERIODIC",$B311,"TOPFLOW","TOP","TOP","top1",$C311,"top3","Open_Acute_DIV1","TOP5","TOP6","REPORTED","TOP8")</f>
        <v>90803.054360637005</v>
      </c>
      <c r="ED311" s="213">
        <f>_xll.OneStreamExcelAddIn.XFFunctions.XFGetCell("TRUE", "CONSOL", $D$3,"TOT_Entity","USD","Budget_Final",[1]Setup!C24,"PERIODIC",$B311,"TOPFLOW","TOP","TOP","top1",$C311,"top3","Open_Acute_DIV1","TOP5","TOP6","REPORTED","TOP8")</f>
        <v>90803.054360637005</v>
      </c>
      <c r="EE311" s="213">
        <f>_xll.OneStreamExcelAddIn.XFFunctions.XFGetCell("TRUE", "CONSOL", $D$3,"TOT_Entity","USD","Budget_Final",[1]Setup!C25,"PERIODIC",$B311,"TOPFLOW","TOP","TOP","top1",$C311,"top3","Open_Acute_DIV1","TOP5","TOP6","REPORTED","TOP8")</f>
        <v>87873.923574803004</v>
      </c>
      <c r="EF311" s="213">
        <f>_xll.OneStreamExcelAddIn.XFFunctions.XFGetCell("TRUE", "CONSOL", $D$3,"TOT_Entity","USD","Budget_Final",[1]Setup!C26,"PERIODIC",$B311,"TOPFLOW","TOP","TOP","top1",$C311,"top3","Open_Acute_DIV1","TOP5","TOP6","REPORTED","TOP8")</f>
        <v>90803.054360637005</v>
      </c>
      <c r="EG311" s="213">
        <f>_xll.OneStreamExcelAddIn.XFFunctions.XFGetCell("TRUE", "CONSOL", $D$3,"TOT_Entity","USD","Budget_Final",[1]Setup!C27,"PERIODIC",$B311,"TOPFLOW","TOP","TOP","top1",$C311,"top3","Open_Acute_DIV1","TOP5","TOP6","REPORTED","TOP8")</f>
        <v>87873.923574803004</v>
      </c>
      <c r="EH311" s="213">
        <f>_xll.OneStreamExcelAddIn.XFFunctions.XFGetCell("TRUE", "CONSOL", $D$3,"TOT_Entity","USD","Budget_Final",[1]Setup!C28,"PERIODIC",$B311,"TOPFLOW","TOP","TOP","top1",$C311,"top3","Open_Acute_DIV1","TOP5","TOP6","REPORTED","TOP8")</f>
        <v>90803.054360637005</v>
      </c>
    </row>
    <row r="312" spans="2:138" s="47" customFormat="1" x14ac:dyDescent="0.25">
      <c r="B312" s="51" t="s">
        <v>324</v>
      </c>
      <c r="C312" s="51"/>
      <c r="D312" s="47" t="s">
        <v>325</v>
      </c>
      <c r="E312" s="53">
        <f>_xll.OneStreamExcelAddIn.XFFunctions.XFGetCell("TRUE", "CONSOL", $D$3,"TOT_Entity","USD","Actual",$E$3,"PERIODIC",$B312,"TOPFLOW","TOP","TOP","top1",$C312,"top3","Open_Acute_DIV1","TOP5","TOP6","REPORTED","TOP8")</f>
        <v>1107681.6199999999</v>
      </c>
      <c r="F312" s="53">
        <f>_xll.OneStreamExcelAddIn.XFFunctions.XFGetCell("TRUE", "CONSOL", $D$3,"TOT_Entity","Aggregated","Budget_Working",$E$3,"PERIODIC",$B312,"TOPFLOW","TOP","TOP","top1",$C312,"top3","Open_Acute_DIV1","TOP5","TOP6","REPORTED","TOP8")</f>
        <v>1247255.962761282</v>
      </c>
      <c r="G312" s="53">
        <f t="shared" si="789"/>
        <v>139574.34276128211</v>
      </c>
      <c r="H312" s="55">
        <f t="shared" si="790"/>
        <v>0.11190513168786981</v>
      </c>
      <c r="I312" s="41"/>
      <c r="J312" s="53">
        <f>_xll.OneStreamExcelAddIn.XFFunctions.XFGetCell("TRUE", "CONSOL", $D$3,"TOT_Entity","USD","Actual",$E$3,"YTD",$B312,"TOPFLOW","TOP","TOP","top1",$C312,"TOP3","Open_Acute_DIV1","TOP5","TOP6","REPORTED","TOP8")</f>
        <v>4338429.28</v>
      </c>
      <c r="K312" s="53">
        <f>_xll.OneStreamExcelAddIn.XFFunctions.XFGetCell("TRUE", "CONSOL", $D$3,"TOT_Entity","Aggregated","Budget_Working",$E$3,"YTD",$B312,"TOPFLOW","TOP","TOP","top1",$C312,"TOP3","Open_Acute_DIV1","TOP5","TOP6","REPORTED","TOP8")</f>
        <v>4549780.752579635</v>
      </c>
      <c r="L312" s="53">
        <f t="shared" si="791"/>
        <v>211351.47257963475</v>
      </c>
      <c r="M312" s="40">
        <f t="shared" si="792"/>
        <v>4.6453111495494082E-2</v>
      </c>
      <c r="N312" s="41"/>
      <c r="O312" s="53">
        <f>_xll.OneStreamExcelAddIn.XFFunctions.XFGetCell("TRUE", "CONSOL", $D$3,"TOT_Entity","USD","Actual",$F$3,"YTD",$B312,"TOPFLOW","TOP","TOP","top1",$C312,"TOP3","Open_Acute_DIV1","TOP5","TOP6","REPORTED","TOP8")</f>
        <v>4878688.2699999996</v>
      </c>
      <c r="P312" s="53">
        <f>_xll.OneStreamExcelAddIn.XFFunctions.XFGetCell("TRUE", "CONSOL", $D$3,"TOT_Entity","USD","Actual",$E$3,"YTD",$B312,"TOPFLOW","TOP","TOP","top1",$C312,"top3","Open_Acute_DIV1","TOP5","TOP6","REPORTED","VAR_BW_PY_Actual")</f>
        <v>540258.99</v>
      </c>
      <c r="Q312" s="40">
        <f t="shared" si="793"/>
        <v>0.11073857563766829</v>
      </c>
      <c r="R312" s="41"/>
      <c r="S312" s="53">
        <f>_xll.OneStreamExcelAddIn.XFFunctions.XFGetCell("TRUE", "CONSOL", $D$3,"TOT_Entity","USD","MIDFCST",$E$3,"MTD",$B312,"TOPFLOW","TOP","TOP","top1",$C312,"TOP3","Open_Acute_DIV1","TOP5","TOP6","REPORTED","TOP8")</f>
        <v>0</v>
      </c>
      <c r="T312" s="53">
        <f t="shared" si="788"/>
        <v>-1107681.6199999999</v>
      </c>
      <c r="U312" s="40">
        <f t="shared" si="794"/>
        <v>0</v>
      </c>
      <c r="V312" s="41"/>
      <c r="W312" s="42"/>
      <c r="X312" s="43"/>
      <c r="Y312" s="42"/>
      <c r="Z312" s="44"/>
      <c r="AB312" s="213">
        <f>_xll.OneStreamExcelAddIn.XFFunctions.XFGetCell("TRUE", "CONSOL", $D$3,"TOT_Entity","USD","Actual",[1]Setup!C4,"PERIODIC",$B312,"TOPFLOW","TOP","TOP","top1",$C312,"top3","Open_Acute_DIV1","TOP5","TOP6","REPORTED","TOP8")</f>
        <v>1068875.32</v>
      </c>
      <c r="AC312" s="213">
        <f>_xll.OneStreamExcelAddIn.XFFunctions.XFGetCell("TRUE", "CONSOL", $D$3,"TOT_Entity","Aggregated","Budget_Working",[1]Setup!C4,"PERIODIC",$B312,"TOPFLOW","TOP","TOP","top1",$C312,"top3","Open_Acute_DIV1","TOP5","TOP6","REPORTED","TOP8")</f>
        <v>1094470.0334868692</v>
      </c>
      <c r="AD312" s="213">
        <f t="shared" si="795"/>
        <v>25594.713486869121</v>
      </c>
      <c r="AE312" s="209">
        <f t="shared" si="796"/>
        <v>2.3385485855037063E-2</v>
      </c>
      <c r="AG312" s="213">
        <f>_xll.OneStreamExcelAddIn.XFFunctions.XFGetCell("TRUE", "CONSOL", $D$3,"TOT_Entity","USD","Actual",[1]Setup!C5,"PERIODIC",$B312,"TOPFLOW","TOP","TOP","top1",$C312,"top3","Open_Acute_DIV1","TOP5","TOP6","REPORTED","TOP8")</f>
        <v>1034786.07</v>
      </c>
      <c r="AH312" s="213">
        <f>_xll.OneStreamExcelAddIn.XFFunctions.XFGetCell("TRUE", "CONSOL", $D$3,"TOT_Entity","Aggregated","Budget_Working",[1]Setup!C5,"PERIODIC",$B312,"TOPFLOW","TOP","TOP","top1",$C312,"top3","Open_Acute_DIV1","TOP5","TOP6","REPORTED","TOP8")</f>
        <v>1066890.327607871</v>
      </c>
      <c r="AI312" s="213">
        <f t="shared" si="797"/>
        <v>32104.257607871084</v>
      </c>
      <c r="AJ312" s="209">
        <f t="shared" si="798"/>
        <v>3.0091431871777926E-2</v>
      </c>
      <c r="AL312" s="213">
        <f>_xll.OneStreamExcelAddIn.XFFunctions.XFGetCell("TRUE", "CONSOL", $D$3,"TOT_Entity","USD","Actual",[1]Setup!C6,"PERIODIC",$B312,"TOPFLOW","TOP","TOP","top1",$C312,"top3","Open_Acute_DIV1","TOP5","TOP6","REPORTED","TOP8")</f>
        <v>1127086.27</v>
      </c>
      <c r="AM312" s="213">
        <f>_xll.OneStreamExcelAddIn.XFFunctions.XFGetCell("TRUE", "CONSOL", $D$3,"TOT_Entity","Aggregated","Budget_Working",[1]Setup!C6,"PERIODIC",$B312,"TOPFLOW","TOP","TOP","top1",$C312,"top3","Open_Acute_DIV1","TOP5","TOP6","REPORTED","TOP8")</f>
        <v>1141164.428723613</v>
      </c>
      <c r="AN312" s="213">
        <f t="shared" si="799"/>
        <v>14078.158723613014</v>
      </c>
      <c r="AO312" s="209">
        <f t="shared" si="800"/>
        <v>1.233666101856975E-2</v>
      </c>
      <c r="AQ312" s="213">
        <f>_xll.OneStreamExcelAddIn.XFFunctions.XFGetCell("TRUE", "CONSOL", $D$3,"TOT_Entity","USD","Actual",[1]Setup!C7,"PERIODIC",$B312,"TOPFLOW","TOP","TOP","top1",$C312,"top3","Open_Acute_DIV1","TOP5","TOP6","REPORTED","TOP8")</f>
        <v>1107681.6199999999</v>
      </c>
      <c r="AR312" s="213">
        <f>_xll.OneStreamExcelAddIn.XFFunctions.XFGetCell("TRUE", "CONSOL", $D$3,"TOT_Entity","Aggregated","Budget_Working",[1]Setup!C7,"PERIODIC",$B312,"TOPFLOW","TOP","TOP","top1",$C312,"top3","Open_Acute_DIV1","TOP5","TOP6","REPORTED","TOP8")</f>
        <v>1247255.962761282</v>
      </c>
      <c r="AS312" s="213">
        <f t="shared" si="801"/>
        <v>139574.34276128211</v>
      </c>
      <c r="AT312" s="209">
        <f t="shared" si="802"/>
        <v>0.11190513168786981</v>
      </c>
      <c r="AV312" s="213">
        <f>_xll.OneStreamExcelAddIn.XFFunctions.XFGetCell("TRUE", "CONSOL", $D$3,"TOT_Entity","USD","Actual",[1]Setup!C8,"PERIODIC",$B312,"TOPFLOW","TOP","TOP","top1",$C312,"top3","Open_Acute_DIV1","TOP5","TOP6","REPORTED","TOP8")</f>
        <v>-4338429.28</v>
      </c>
      <c r="AW312" s="213">
        <f>_xll.OneStreamExcelAddIn.XFFunctions.XFGetCell("TRUE", "CONSOL", $D$3,"TOT_Entity","Aggregated","Budget_Working",[1]Setup!C8,"PERIODIC",$B312,"TOPFLOW","TOP","TOP","top1",$C312,"top3","Open_Acute_DIV1","TOP5","TOP6","REPORTED","TOP8")</f>
        <v>1260661.5718008052</v>
      </c>
      <c r="AX312" s="213">
        <f t="shared" si="803"/>
        <v>5599090.851800805</v>
      </c>
      <c r="AY312" s="209">
        <f t="shared" si="804"/>
        <v>4.4413909149326454</v>
      </c>
      <c r="BA312" s="213">
        <f>_xll.OneStreamExcelAddIn.XFFunctions.XFGetCell("TRUE", "CONSOL", $D$3,"TOT_Entity","USD","Actual",[1]Setup!C9,"PERIODIC",$B312,"TOPFLOW","TOP","TOP","top1",$C312,"top3","Open_Acute_DIV1","TOP5","TOP6","REPORTED","TOP8")</f>
        <v>0</v>
      </c>
      <c r="BB312" s="213">
        <f>_xll.OneStreamExcelAddIn.XFFunctions.XFGetCell("TRUE", "CONSOL", $D$3,"TOT_Entity","Aggregated","Budget_Working",[1]Setup!C9,"PERIODIC",$B312,"TOPFLOW","TOP","TOP","top1",$C312,"top3","Open_Acute_DIV1","TOP5","TOP6","REPORTED","TOP8")</f>
        <v>1180750.3917854989</v>
      </c>
      <c r="BC312" s="213">
        <f t="shared" si="805"/>
        <v>1180750.3917854989</v>
      </c>
      <c r="BD312" s="209">
        <f t="shared" si="806"/>
        <v>1</v>
      </c>
      <c r="BF312" s="213">
        <f>_xll.OneStreamExcelAddIn.XFFunctions.XFGetCell("TRUE", "CONSOL", $D$3,"TOT_Entity","USD","Actual",[1]Setup!C10,"PERIODIC",$B312,"TOPFLOW","TOP","TOP","top1",$C312,"top3","Open_Acute_DIV1","TOP5","TOP6","REPORTED","TOP8")</f>
        <v>0</v>
      </c>
      <c r="BG312" s="213">
        <f>_xll.OneStreamExcelAddIn.XFFunctions.XFGetCell("TRUE", "CONSOL", $D$3,"TOT_Entity","Aggregated","Budget_Working",[1]Setup!C10,"PERIODIC",$B312,"TOPFLOW","TOP","TOP","top1",$C312,"top3","Open_Acute_DIV1","TOP5","TOP6","REPORTED","TOP8")</f>
        <v>1137015.6939024951</v>
      </c>
      <c r="BH312" s="213">
        <f t="shared" si="807"/>
        <v>1137015.6939024951</v>
      </c>
      <c r="BI312" s="209">
        <f t="shared" si="808"/>
        <v>1</v>
      </c>
      <c r="BK312" s="213">
        <f>_xll.OneStreamExcelAddIn.XFFunctions.XFGetCell("TRUE", "CONSOL", $D$3,"TOT_Entity","USD","Actual",[1]Setup!C11,"PERIODIC",$B312,"TOPFLOW","TOP","TOP","top1",$C312,"top3","Open_Acute_DIV1","TOP5","TOP6","REPORTED","TOP8")</f>
        <v>0</v>
      </c>
      <c r="BL312" s="213">
        <f>_xll.OneStreamExcelAddIn.XFFunctions.XFGetCell("TRUE", "CONSOL", $D$3,"TOT_Entity","Aggregated","Budget_Working",[1]Setup!C11,"PERIODIC",$B312,"TOPFLOW","TOP","TOP","top1",$C312,"top3","Open_Acute_DIV1","TOP5","TOP6","REPORTED","TOP8")</f>
        <v>1207746.4559398489</v>
      </c>
      <c r="BM312" s="213">
        <f t="shared" si="809"/>
        <v>1207746.4559398489</v>
      </c>
      <c r="BN312" s="209">
        <f t="shared" si="810"/>
        <v>1</v>
      </c>
      <c r="BP312" s="213">
        <f>_xll.OneStreamExcelAddIn.XFFunctions.XFGetCell("TRUE", "CONSOL", $D$3,"TOT_Entity","USD","Actual",[1]Setup!C12,"PERIODIC",$B312,"TOPFLOW","TOP","TOP","top1",$C312,"top3","Open_Acute_DIV1","TOP5","TOP6","REPORTED","TOP8")</f>
        <v>0</v>
      </c>
      <c r="BQ312" s="213">
        <f>_xll.OneStreamExcelAddIn.XFFunctions.XFGetCell("TRUE", "CONSOL", $D$3,"TOT_Entity","Aggregated","Budget_Working",[1]Setup!C12,"PERIODIC",$B312,"TOPFLOW","TOP","TOP","top1",$C312,"top3","Open_Acute_DIV1","TOP5","TOP6","REPORTED","TOP8")</f>
        <v>1107040.303149831</v>
      </c>
      <c r="BR312" s="213">
        <f t="shared" si="811"/>
        <v>1107040.303149831</v>
      </c>
      <c r="BS312" s="209">
        <f t="shared" si="812"/>
        <v>1</v>
      </c>
      <c r="BU312" s="213">
        <f>_xll.OneStreamExcelAddIn.XFFunctions.XFGetCell("TRUE", "CONSOL", $D$3,"TOT_Entity","USD","Actual",[1]Setup!C13,"PERIODIC",$B312,"TOPFLOW","TOP","TOP","top1",$C312,"top3","Open_Acute_DIV1","TOP5","TOP6","REPORTED","TOP8")</f>
        <v>0</v>
      </c>
      <c r="BV312" s="213">
        <f>_xll.OneStreamExcelAddIn.XFFunctions.XFGetCell("TRUE", "CONSOL", $D$3,"TOT_Entity","Aggregated","Budget_Working",[1]Setup!C13,"PERIODIC",$B312,"TOPFLOW","TOP","TOP","top1",$C312,"top3","Open_Acute_DIV1","TOP5","TOP6","REPORTED","TOP8")</f>
        <v>1277580.6352033431</v>
      </c>
      <c r="BW312" s="213">
        <f t="shared" si="813"/>
        <v>1277580.6352033431</v>
      </c>
      <c r="BX312" s="209">
        <f t="shared" si="814"/>
        <v>1</v>
      </c>
      <c r="BZ312" s="213">
        <f>_xll.OneStreamExcelAddIn.XFFunctions.XFGetCell("TRUE", "CONSOL", $D$3,"TOT_Entity","USD","Actual",[1]Setup!C14,"PERIODIC",$B312,"TOPFLOW","TOP","TOP","top1",$C312,"top3","Open_Acute_DIV1","TOP5","TOP6","REPORTED","TOP8")</f>
        <v>0</v>
      </c>
      <c r="CA312" s="213">
        <f>_xll.OneStreamExcelAddIn.XFFunctions.XFGetCell("TRUE", "CONSOL", $D$3,"TOT_Entity","Aggregated","Budget_Working",[1]Setup!C14,"PERIODIC",$B312,"TOPFLOW","TOP","TOP","top1",$C312,"top3","Open_Acute_DIV1","TOP5","TOP6","REPORTED","TOP8")</f>
        <v>1141847.3743040161</v>
      </c>
      <c r="CB312" s="213">
        <f t="shared" si="815"/>
        <v>1141847.3743040161</v>
      </c>
      <c r="CC312" s="209">
        <f t="shared" si="816"/>
        <v>1</v>
      </c>
      <c r="CE312" s="213">
        <f>_xll.OneStreamExcelAddIn.XFFunctions.XFGetCell("TRUE", "CONSOL", $D$3,"TOT_Entity","USD","Actual",[1]Setup!C15,"PERIODIC",$B312,"TOPFLOW","TOP","TOP","top1",$C312,"top3","Open_Acute_DIV1","TOP5","TOP6","REPORTED","TOP8")</f>
        <v>0</v>
      </c>
      <c r="CF312" s="213">
        <f>_xll.OneStreamExcelAddIn.XFFunctions.XFGetCell("TRUE", "CONSOL", $D$3,"TOT_Entity","Aggregated","Budget_Working",[1]Setup!C15,"PERIODIC",$B312,"TOPFLOW","TOP","TOP","top1",$C312,"top3","Open_Acute_DIV1","TOP5","TOP6","REPORTED","TOP8")</f>
        <v>1170543.0701073769</v>
      </c>
      <c r="CG312" s="213">
        <f t="shared" si="817"/>
        <v>1170543.0701073769</v>
      </c>
      <c r="CH312" s="209">
        <f t="shared" si="818"/>
        <v>1</v>
      </c>
      <c r="CI312" s="214"/>
      <c r="CJ312" s="213">
        <f>_xll.OneStreamExcelAddIn.XFFunctions.XFGetCell("TRUE", "CONSOL", $D$3,"TOT_Entity","USD","Actual",[1]Setup!C4,"PERIODIC",$B312,"TOPFLOW","TOP","TOP","top1",$C312,"top3","Open_Acute_DIV1","TOP5","TOP6","REPORTED","TOP8")</f>
        <v>1068875.32</v>
      </c>
      <c r="CK312" s="213">
        <f>_xll.OneStreamExcelAddIn.XFFunctions.XFGetCell("TRUE", "CONSOL", $D$3,"TOT_Entity","USD","Actual",[1]Setup!C5,"PERIODIC",$B312,"TOPFLOW","TOP","TOP","top1",$C312,"top3","Open_Acute_DIV1","TOP5","TOP6","REPORTED","TOP8")</f>
        <v>1034786.07</v>
      </c>
      <c r="CL312" s="213">
        <f>_xll.OneStreamExcelAddIn.XFFunctions.XFGetCell("TRUE", "CONSOL", $D$3,"TOT_Entity","USD","Actual",[1]Setup!C6,"PERIODIC",$B312,"TOPFLOW","TOP","TOP","top1",$C312,"top3","Open_Acute_DIV1","TOP5","TOP6","REPORTED","TOP8")</f>
        <v>1127086.27</v>
      </c>
      <c r="CM312" s="213">
        <f>_xll.OneStreamExcelAddIn.XFFunctions.XFGetCell("TRUE", "CONSOL", $D$3,"TOT_Entity","USD","Actual",[1]Setup!C7,"PERIODIC",$B312,"TOPFLOW","TOP","TOP","top1",$C312,"top3","Open_Acute_DIV1","TOP5","TOP6","REPORTED","TOP8")</f>
        <v>1107681.6199999999</v>
      </c>
      <c r="CN312" s="213">
        <f>_xll.OneStreamExcelAddIn.XFFunctions.XFGetCell("TRUE", "CONSOL", $D$3,"TOT_Entity","USD","Actual",[1]Setup!C8,"PERIODIC",$B312,"TOPFLOW","TOP","TOP","top1",$C312,"top3","Open_Acute_DIV1","TOP5","TOP6","REPORTED","TOP8")</f>
        <v>-4338429.28</v>
      </c>
      <c r="CO312" s="213">
        <f>_xll.OneStreamExcelAddIn.XFFunctions.XFGetCell("TRUE", "CONSOL", $D$3,"TOT_Entity","USD","Actual",[1]Setup!C9,"PERIODIC",$B312,"TOPFLOW","TOP","TOP","top1",$C312,"top3","Open_Acute_DIV1","TOP5","TOP6","REPORTED","TOP8")</f>
        <v>0</v>
      </c>
      <c r="CP312" s="213">
        <f>_xll.OneStreamExcelAddIn.XFFunctions.XFGetCell("TRUE", "CONSOL", $D$3,"TOT_Entity","USD","Actual",[1]Setup!C10,"PERIODIC",$B312,"TOPFLOW","TOP","TOP","top1",$C312,"top3","Open_Acute_DIV1","TOP5","TOP6","REPORTED","TOP8")</f>
        <v>0</v>
      </c>
      <c r="CQ312" s="213">
        <f>_xll.OneStreamExcelAddIn.XFFunctions.XFGetCell("TRUE", "CONSOL", $D$3,"TOT_Entity","USD","Actual",[1]Setup!C11,"PERIODIC",$B312,"TOPFLOW","TOP","TOP","top1",$C312,"top3","Open_Acute_DIV1","TOP5","TOP6","REPORTED","TOP8")</f>
        <v>0</v>
      </c>
      <c r="CR312" s="213">
        <f>_xll.OneStreamExcelAddIn.XFFunctions.XFGetCell("TRUE", "CONSOL", $D$3,"TOT_Entity","USD","Actual",[1]Setup!C12,"PERIODIC",$B312,"TOPFLOW","TOP","TOP","top1",$C312,"top3","Open_Acute_DIV1","TOP5","TOP6","REPORTED","TOP8")</f>
        <v>0</v>
      </c>
      <c r="CS312" s="213">
        <f>_xll.OneStreamExcelAddIn.XFFunctions.XFGetCell("TRUE", "CONSOL", $D$3,"TOT_Entity","USD","Actual",[1]Setup!C13,"PERIODIC",$B312,"TOPFLOW","TOP","TOP","top1",$C312,"top3","Open_Acute_DIV1","TOP5","TOP6","REPORTED","TOP8")</f>
        <v>0</v>
      </c>
      <c r="CT312" s="213">
        <f>_xll.OneStreamExcelAddIn.XFFunctions.XFGetCell("TRUE", "CONSOL", $D$3,"TOT_Entity","USD","Actual",[1]Setup!C14,"PERIODIC",$B312,"TOPFLOW","TOP","TOP","top1",$C312,"top3","Open_Acute_DIV1","TOP5","TOP6","REPORTED","TOP8")</f>
        <v>0</v>
      </c>
      <c r="CU312" s="213">
        <f>_xll.OneStreamExcelAddIn.XFFunctions.XFGetCell("TRUE", "CONSOL", $D$3,"TOT_Entity","USD","Actual",[1]Setup!C15,"PERIODIC",$B312,"TOPFLOW","TOP","TOP","top1",$C312,"top3","Open_Acute_DIV1","TOP5","TOP6","REPORTED","TOP8")</f>
        <v>0</v>
      </c>
      <c r="CV312" s="214"/>
      <c r="CW312" s="213">
        <f>_xll.OneStreamExcelAddIn.XFFunctions.XFGetCell("TRUE", "CONSOL", $D$3,"TOT_Entity","USD","Actual",[1]Setup!C17,"PERIODIC",$B312,"TOPFLOW","TOP","TOP","top1",$C312,"top3","Open_Acute_DIV1","TOP5","TOP6","REPORTED","TOP8")</f>
        <v>1210303.27</v>
      </c>
      <c r="CX312" s="213">
        <f>_xll.OneStreamExcelAddIn.XFFunctions.XFGetCell("TRUE", "CONSOL", $D$3,"TOT_Entity","USD","Actual",[1]Setup!C18,"PERIODIC",$B312,"TOPFLOW","TOP","TOP","top1",$C312,"top3","Open_Acute_DIV1","TOP5","TOP6","REPORTED","TOP8")</f>
        <v>1147244.72</v>
      </c>
      <c r="CY312" s="213">
        <f>_xll.OneStreamExcelAddIn.XFFunctions.XFGetCell("TRUE", "CONSOL", $D$3,"TOT_Entity","USD","Actual",[1]Setup!C19,"PERIODIC",$B312,"TOPFLOW","TOP","TOP","top1",$C312,"top3","Open_Acute_DIV1","TOP5","TOP6","REPORTED","TOP8")</f>
        <v>1260270.71</v>
      </c>
      <c r="CZ312" s="213">
        <f>_xll.OneStreamExcelAddIn.XFFunctions.XFGetCell("TRUE", "CONSOL", $D$3,"TOT_Entity","USD","Actual",[1]Setup!C20,"PERIODIC",$B312,"TOPFLOW","TOP","TOP","top1",$C312,"top3","Open_Acute_DIV1","TOP5","TOP6","REPORTED","TOP8")</f>
        <v>1260869.5699999998</v>
      </c>
      <c r="DA312" s="213">
        <f>_xll.OneStreamExcelAddIn.XFFunctions.XFGetCell("TRUE", "CONSOL", $D$3,"TOT_Entity","USD","Actual",[1]Setup!C21,"PERIODIC",$B312,"TOPFLOW","TOP","TOP","top1",$C312,"top3","Open_Acute_DIV1","TOP5","TOP6","REPORTED","TOP8")</f>
        <v>1277984.74</v>
      </c>
      <c r="DB312" s="213">
        <f>_xll.OneStreamExcelAddIn.XFFunctions.XFGetCell("TRUE", "CONSOL", $D$3,"TOT_Entity","USD","Actual",[1]Setup!C22,"PERIODIC",$B312,"TOPFLOW","TOP","TOP","top1",$C312,"top3","Open_Acute_DIV1","TOP5","TOP6","REPORTED","TOP8")</f>
        <v>1293345.78</v>
      </c>
      <c r="DC312" s="213">
        <f>_xll.OneStreamExcelAddIn.XFFunctions.XFGetCell("TRUE", "CONSOL", $D$3,"TOT_Entity","USD","Actual",[1]Setup!C23,"PERIODIC",$B312,"TOPFLOW","TOP","TOP","top1",$C312,"top3","Open_Acute_DIV1","TOP5","TOP6","REPORTED","TOP8")</f>
        <v>1166377.6000000001</v>
      </c>
      <c r="DD312" s="213">
        <f>_xll.OneStreamExcelAddIn.XFFunctions.XFGetCell("TRUE", "CONSOL", $D$3,"TOT_Entity","USD","Actual",[1]Setup!C24,"PERIODIC",$B312,"TOPFLOW","TOP","TOP","top1",$C312,"top3","Open_Acute_DIV1","TOP5","TOP6","REPORTED","TOP8")</f>
        <v>1189789.5899999999</v>
      </c>
      <c r="DE312" s="213">
        <f>_xll.OneStreamExcelAddIn.XFFunctions.XFGetCell("TRUE", "CONSOL", $D$3,"TOT_Entity","USD","Actual",[1]Setup!C25,"PERIODIC",$B312,"TOPFLOW","TOP","TOP","top1",$C312,"top3","Open_Acute_DIV1","TOP5","TOP6","REPORTED","TOP8")</f>
        <v>1115053.18</v>
      </c>
      <c r="DF312" s="213">
        <f>_xll.OneStreamExcelAddIn.XFFunctions.XFGetCell("TRUE", "CONSOL", $D$3,"TOT_Entity","USD","Actual",[1]Setup!C26,"PERIODIC",$B312,"TOPFLOW","TOP","TOP","top1",$C312,"top3","Open_Acute_DIV1","TOP5","TOP6","REPORTED","TOP8")</f>
        <v>1163642</v>
      </c>
      <c r="DG312" s="213">
        <f>_xll.OneStreamExcelAddIn.XFFunctions.XFGetCell("TRUE", "CONSOL", $D$3,"TOT_Entity","USD","Actual",[1]Setup!C27,"PERIODIC",$B312,"TOPFLOW","TOP","TOP","top1",$C312,"top3","Open_Acute_DIV1","TOP5","TOP6","REPORTED","TOP8")</f>
        <v>980473</v>
      </c>
      <c r="DH312" s="213">
        <f>_xll.OneStreamExcelAddIn.XFFunctions.XFGetCell("TRUE", "CONSOL", $D$3,"TOT_Entity","USD","Actual",[1]Setup!C28,"PERIODIC",$B312,"TOPFLOW","TOP","TOP","top1",$C312,"top3","Open_Acute_DIV1","TOP5","TOP6","REPORTED","TOP8")</f>
        <v>1051113.54</v>
      </c>
      <c r="DI312" s="215"/>
      <c r="DJ312" s="213">
        <f>_xll.OneStreamExcelAddIn.XFFunctions.XFGetCell("TRUE", "CONSOL", $D$3,"TOT_Entity","Aggregated","Budget_Working",[1]Setup!C4,"PERIODIC",$B312,"TOPFLOW","TOP","TOP","top1",$C312,"top3","Open_Acute_DIV1","TOP5","TOP6","REPORTED","TOP8")</f>
        <v>1094470.0334868692</v>
      </c>
      <c r="DK312" s="213">
        <f>_xll.OneStreamExcelAddIn.XFFunctions.XFGetCell("TRUE", "CONSOL", $D$3,"TOT_Entity","Aggregated","Budget_Working",[1]Setup!C5,"PERIODIC",$B312,"TOPFLOW","TOP","TOP","top1",$C312,"top3","Open_Acute_DIV1","TOP5","TOP6","REPORTED","TOP8")</f>
        <v>1066890.327607871</v>
      </c>
      <c r="DL312" s="213">
        <f>_xll.OneStreamExcelAddIn.XFFunctions.XFGetCell("TRUE", "CONSOL", $D$3,"TOT_Entity","Aggregated","Budget_Working",[1]Setup!C6,"PERIODIC",$B312,"TOPFLOW","TOP","TOP","top1",$C312,"top3","Open_Acute_DIV1","TOP5","TOP6","REPORTED","TOP8")</f>
        <v>1141164.428723613</v>
      </c>
      <c r="DM312" s="213">
        <f>_xll.OneStreamExcelAddIn.XFFunctions.XFGetCell("TRUE", "CONSOL", $D$3,"TOT_Entity","Aggregated","Budget_Working",[1]Setup!C7,"PERIODIC",$B312,"TOPFLOW","TOP","TOP","top1",$C312,"top3","Open_Acute_DIV1","TOP5","TOP6","REPORTED","TOP8")</f>
        <v>1247255.962761282</v>
      </c>
      <c r="DN312" s="213">
        <f>_xll.OneStreamExcelAddIn.XFFunctions.XFGetCell("TRUE", "CONSOL", $D$3,"TOT_Entity","Aggregated","Budget_Working",[1]Setup!C8,"PERIODIC",$B312,"TOPFLOW","TOP","TOP","top1",$C312,"top3","Open_Acute_DIV1","TOP5","TOP6","REPORTED","TOP8")</f>
        <v>1260661.5718008052</v>
      </c>
      <c r="DO312" s="213">
        <f>_xll.OneStreamExcelAddIn.XFFunctions.XFGetCell("TRUE", "CONSOL", $D$3,"TOT_Entity","Aggregated","Budget_Working",[1]Setup!C9,"PERIODIC",$B312,"TOPFLOW","TOP","TOP","top1",$C312,"top3","Open_Acute_DIV1","TOP5","TOP6","REPORTED","TOP8")</f>
        <v>1180750.3917854989</v>
      </c>
      <c r="DP312" s="213">
        <f>_xll.OneStreamExcelAddIn.XFFunctions.XFGetCell("TRUE", "CONSOL", $D$3,"TOT_Entity","Aggregated","Budget_Working",[1]Setup!C10,"PERIODIC",$B312,"TOPFLOW","TOP","TOP","top1",$C312,"top3","Open_Acute_DIV1","TOP5","TOP6","REPORTED","TOP8")</f>
        <v>1137015.6939024951</v>
      </c>
      <c r="DQ312" s="213">
        <f>_xll.OneStreamExcelAddIn.XFFunctions.XFGetCell("TRUE", "CONSOL", $D$3,"TOT_Entity","Aggregated","Budget_Working",[1]Setup!C11,"PERIODIC",$B312,"TOPFLOW","TOP","TOP","top1",$C312,"top3","Open_Acute_DIV1","TOP5","TOP6","REPORTED","TOP8")</f>
        <v>1207746.4559398489</v>
      </c>
      <c r="DR312" s="213">
        <f>_xll.OneStreamExcelAddIn.XFFunctions.XFGetCell("TRUE", "CONSOL", $D$3,"TOT_Entity","Aggregated","Budget_Working",[1]Setup!C12,"PERIODIC",$B312,"TOPFLOW","TOP","TOP","top1",$C312,"top3","Open_Acute_DIV1","TOP5","TOP6","REPORTED","TOP8")</f>
        <v>1107040.303149831</v>
      </c>
      <c r="DS312" s="213">
        <f>_xll.OneStreamExcelAddIn.XFFunctions.XFGetCell("TRUE", "CONSOL", $D$3,"TOT_Entity","Aggregated","Budget_Working",[1]Setup!C13,"PERIODIC",$B312,"TOPFLOW","TOP","TOP","top1",$C312,"top3","Open_Acute_DIV1","TOP5","TOP6","REPORTED","TOP8")</f>
        <v>1277580.6352033431</v>
      </c>
      <c r="DT312" s="213">
        <f>_xll.OneStreamExcelAddIn.XFFunctions.XFGetCell("TRUE", "CONSOL", $D$3,"TOT_Entity","Aggregated","Budget_Working",[1]Setup!C14,"PERIODIC",$B312,"TOPFLOW","TOP","TOP","top1",$C312,"top3","Open_Acute_DIV1","TOP5","TOP6","REPORTED","TOP8")</f>
        <v>1141847.3743040161</v>
      </c>
      <c r="DU312" s="213">
        <f>_xll.OneStreamExcelAddIn.XFFunctions.XFGetCell("TRUE", "CONSOL", $D$3,"TOT_Entity","Aggregated","Budget_Working",[1]Setup!C15,"PERIODIC",$B312,"TOPFLOW","TOP","TOP","top1",$C312,"top3","Open_Acute_DIV1","TOP5","TOP6","REPORTED","TOP8")</f>
        <v>1170543.0701073769</v>
      </c>
      <c r="DV312" s="215"/>
      <c r="DW312" s="213">
        <f>_xll.OneStreamExcelAddIn.XFFunctions.XFGetCell("TRUE", "CONSOL", $D$3,"TOT_Entity","USD","Budget_Final",[1]Setup!C17,"PERIODIC",$B312,"TOPFLOW","TOP","TOP","top1",$C312,"top3","Open_Acute_DIV1","TOP5","TOP6","REPORTED","TOP8")</f>
        <v>1166776.758644195</v>
      </c>
      <c r="DX312" s="213">
        <f>_xll.OneStreamExcelAddIn.XFFunctions.XFGetCell("TRUE", "CONSOL", $D$3,"TOT_Entity","USD","Budget_Final",[1]Setup!C18,"PERIODIC",$B312,"TOPFLOW","TOP","TOP","top1",$C312,"top3","Open_Acute_DIV1","TOP5","TOP6","REPORTED","TOP8")</f>
        <v>1072216.3178018669</v>
      </c>
      <c r="DY312" s="213">
        <f>_xll.OneStreamExcelAddIn.XFFunctions.XFGetCell("TRUE", "CONSOL", $D$3,"TOT_Entity","USD","Budget_Final",[1]Setup!C19,"PERIODIC",$B312,"TOPFLOW","TOP","TOP","top1",$C312,"top3","Open_Acute_DIV1","TOP5","TOP6","REPORTED","TOP8")</f>
        <v>1191706.516906078</v>
      </c>
      <c r="DZ312" s="213">
        <f>_xll.OneStreamExcelAddIn.XFFunctions.XFGetCell("TRUE", "CONSOL", $D$3,"TOT_Entity","USD","Budget_Final",[1]Setup!C20,"PERIODIC",$B312,"TOPFLOW","TOP","TOP","top1",$C312,"top3","Open_Acute_DIV1","TOP5","TOP6","REPORTED","TOP8")</f>
        <v>1189507.4115492669</v>
      </c>
      <c r="EA312" s="213">
        <f>_xll.OneStreamExcelAddIn.XFFunctions.XFGetCell("TRUE", "CONSOL", $D$3,"TOT_Entity","USD","Budget_Final",[1]Setup!C21,"PERIODIC",$B312,"TOPFLOW","TOP","TOP","top1",$C312,"top3","Open_Acute_DIV1","TOP5","TOP6","REPORTED","TOP8")</f>
        <v>1239184.920008549</v>
      </c>
      <c r="EB312" s="213">
        <f>_xll.OneStreamExcelAddIn.XFFunctions.XFGetCell("TRUE", "CONSOL", $D$3,"TOT_Entity","USD","Budget_Final",[1]Setup!C22,"PERIODIC",$B312,"TOPFLOW","TOP","TOP","top1",$C312,"top3","Open_Acute_DIV1","TOP5","TOP6","REPORTED","TOP8")</f>
        <v>1154677.6959455921</v>
      </c>
      <c r="EC312" s="213">
        <f>_xll.OneStreamExcelAddIn.XFFunctions.XFGetCell("TRUE", "CONSOL", $D$3,"TOT_Entity","USD","Budget_Final",[1]Setup!C23,"PERIODIC",$B312,"TOPFLOW","TOP","TOP","top1",$C312,"top3","Open_Acute_DIV1","TOP5","TOP6","REPORTED","TOP8")</f>
        <v>1200086.1268751989</v>
      </c>
      <c r="ED312" s="213">
        <f>_xll.OneStreamExcelAddIn.XFFunctions.XFGetCell("TRUE", "CONSOL", $D$3,"TOT_Entity","USD","Budget_Final",[1]Setup!C24,"PERIODIC",$B312,"TOPFLOW","TOP","TOP","top1",$C312,"top3","Open_Acute_DIV1","TOP5","TOP6","REPORTED","TOP8")</f>
        <v>1240075.8003460749</v>
      </c>
      <c r="EE312" s="213">
        <f>_xll.OneStreamExcelAddIn.XFFunctions.XFGetCell("TRUE", "CONSOL", $D$3,"TOT_Entity","USD","Budget_Final",[1]Setup!C25,"PERIODIC",$B312,"TOPFLOW","TOP","TOP","top1",$C312,"top3","Open_Acute_DIV1","TOP5","TOP6","REPORTED","TOP8")</f>
        <v>1171712.8404780801</v>
      </c>
      <c r="EF312" s="213">
        <f>_xll.OneStreamExcelAddIn.XFFunctions.XFGetCell("TRUE", "CONSOL", $D$3,"TOT_Entity","USD","Budget_Final",[1]Setup!C26,"PERIODIC",$B312,"TOPFLOW","TOP","TOP","top1",$C312,"top3","Open_Acute_DIV1","TOP5","TOP6","REPORTED","TOP8")</f>
        <v>1238225.531872048</v>
      </c>
      <c r="EG312" s="213">
        <f>_xll.OneStreamExcelAddIn.XFFunctions.XFGetCell("TRUE", "CONSOL", $D$3,"TOT_Entity","USD","Budget_Final",[1]Setup!C27,"PERIODIC",$B312,"TOPFLOW","TOP","TOP","top1",$C312,"top3","Open_Acute_DIV1","TOP5","TOP6","REPORTED","TOP8")</f>
        <v>1204636.4522427651</v>
      </c>
      <c r="EH312" s="213">
        <f>_xll.OneStreamExcelAddIn.XFFunctions.XFGetCell("TRUE", "CONSOL", $D$3,"TOT_Entity","USD","Budget_Final",[1]Setup!C28,"PERIODIC",$B312,"TOPFLOW","TOP","TOP","top1",$C312,"top3","Open_Acute_DIV1","TOP5","TOP6","REPORTED","TOP8")</f>
        <v>1166005.3753052219</v>
      </c>
    </row>
    <row r="313" spans="2:138" ht="15.75" x14ac:dyDescent="0.25">
      <c r="B313" s="51"/>
      <c r="C313" s="51"/>
      <c r="D313" s="95"/>
      <c r="H313" s="111"/>
      <c r="I313" s="41"/>
      <c r="M313" s="88"/>
      <c r="N313" s="41"/>
      <c r="Q313" s="88"/>
      <c r="R313" s="41"/>
      <c r="U313" s="88"/>
      <c r="V313" s="41"/>
      <c r="AA313" s="95"/>
      <c r="AE313" s="88"/>
      <c r="AJ313" s="88"/>
      <c r="AO313" s="88"/>
      <c r="AT313" s="88"/>
      <c r="AY313" s="88"/>
      <c r="BD313" s="88"/>
      <c r="BI313" s="88"/>
      <c r="BN313" s="88"/>
      <c r="BS313" s="88"/>
      <c r="BX313" s="88"/>
      <c r="CC313" s="88"/>
      <c r="CH313" s="88"/>
    </row>
    <row r="314" spans="2:138" x14ac:dyDescent="0.25">
      <c r="B314" s="51"/>
      <c r="C314" s="51"/>
      <c r="D314" s="137" t="s">
        <v>326</v>
      </c>
      <c r="H314" s="138"/>
      <c r="I314" s="41"/>
      <c r="N314" s="41"/>
      <c r="R314" s="41"/>
      <c r="U314" s="7"/>
      <c r="V314" s="41"/>
      <c r="W314" s="74"/>
      <c r="X314" s="75"/>
      <c r="Y314" s="74"/>
      <c r="Z314" s="76"/>
      <c r="AA314" s="137"/>
      <c r="AE314" s="7"/>
      <c r="AJ314" s="7"/>
      <c r="AO314" s="7"/>
      <c r="AT314" s="7"/>
      <c r="AY314" s="7"/>
      <c r="BD314" s="7"/>
      <c r="BI314" s="7"/>
      <c r="BN314" s="7"/>
      <c r="BS314" s="7"/>
      <c r="BX314" s="7"/>
      <c r="CC314" s="7"/>
      <c r="CH314" s="7"/>
    </row>
    <row r="315" spans="2:138" x14ac:dyDescent="0.25">
      <c r="B315" s="51">
        <v>60241</v>
      </c>
      <c r="C315" s="51"/>
      <c r="D315" t="str" cm="1">
        <f t="array" ref="D315">_xll.OneStreamExcelAddIn.XFFunctions.XFGetMemberInfo("Description","Account",B315)</f>
        <v>Vacation/PTO - General</v>
      </c>
      <c r="E315" s="53">
        <f>_xll.OneStreamExcelAddIn.XFFunctions.XFGetCell("TRUE", "CONSOL", $D$3,"TOT_Entity","USD","Actual",$E$3,"PERIODIC",$B315,"TOPFLOW","TOP","TOP","top1",$C315,"top3","Open_Acute_DIV1","TOP5","TOP6","REPORTED","TOP8")</f>
        <v>49334.22</v>
      </c>
      <c r="F315" s="53">
        <f>_xll.OneStreamExcelAddIn.XFFunctions.XFGetCell("TRUE", "CONSOL", $D$3,"TOT_Entity","Aggregated","Budget_Working",$E$3,"PERIODIC",$B315,"TOPFLOW","TOP","TOP","top1",$C315,"top3","Open_Acute_DIV1","TOP5","TOP6","REPORTED","TOP8")</f>
        <v>8455.1939248239996</v>
      </c>
      <c r="G315" s="53">
        <f t="shared" ref="G315:G335" si="819">F315-E315</f>
        <v>-40879.026075176</v>
      </c>
      <c r="H315" s="55">
        <f t="shared" ref="H315:H335" si="820">IFERROR(G315/F315,0)</f>
        <v>-4.834782790156634</v>
      </c>
      <c r="I315" s="41"/>
      <c r="J315" s="53">
        <f>_xll.OneStreamExcelAddIn.XFFunctions.XFGetCell("TRUE", "CONSOL", $D$3,"TOT_Entity","USD","Actual",$E$3,"YTD",$B315,"TOPFLOW","TOP","TOP","top1",$C315,"TOP3","Open_Acute_DIV1","TOP5","TOP6","REPORTED","TOP8")</f>
        <v>191532.27</v>
      </c>
      <c r="K315" s="53">
        <f>_xll.OneStreamExcelAddIn.XFFunctions.XFGetCell("TRUE", "CONSOL", $D$3,"TOT_Entity","Aggregated","Budget_Working",$E$3,"YTD",$B315,"TOPFLOW","TOP","TOP","top1",$C315,"TOP3","Open_Acute_DIV1","TOP5","TOP6","REPORTED","TOP8")</f>
        <v>43354.272112913</v>
      </c>
      <c r="L315" s="53">
        <f t="shared" ref="L315:L335" si="821">K315-J315</f>
        <v>-148177.997887087</v>
      </c>
      <c r="M315" s="40">
        <f t="shared" ref="M315:M335" si="822">IFERROR(L315/K315,0)</f>
        <v>-3.4178407493768628</v>
      </c>
      <c r="N315" s="41"/>
      <c r="O315" s="53">
        <f>_xll.OneStreamExcelAddIn.XFFunctions.XFGetCell("TRUE", "CONSOL", $D$3,"TOT_Entity","USD","Actual",$F$3,"YTD",$B315,"TOPFLOW","TOP","TOP","top1",$C315,"TOP3","Open_Acute_DIV1","TOP5","TOP6","REPORTED","TOP8")</f>
        <v>105935.21</v>
      </c>
      <c r="P315" s="53">
        <f>_xll.OneStreamExcelAddIn.XFFunctions.XFGetCell("TRUE", "CONSOL", $D$3,"TOT_Entity","USD","Actual",$E$3,"YTD",$B315,"TOPFLOW","TOP","TOP","top1",$C315,"top3","Open_Acute_DIV1","TOP5","TOP6","REPORTED","VAR_BW_PY_Actual")</f>
        <v>-85597.06</v>
      </c>
      <c r="Q315" s="40">
        <f t="shared" ref="Q315:Q335" si="823">IFERROR(P315/O315,0)</f>
        <v>-0.80801331304294377</v>
      </c>
      <c r="R315" s="41"/>
      <c r="S315" s="53">
        <f>_xll.OneStreamExcelAddIn.XFFunctions.XFGetCell("TRUE", "CONSOL", $D$3,"TOT_Entity","USD","MIDFCST",$E$3,"MTD",$B315,"TOPFLOW","TOP","TOP","top1",$C315,"TOP3","Open_Acute_DIV1","TOP5","TOP6","REPORTED","TOP8")</f>
        <v>0</v>
      </c>
      <c r="T315" s="53">
        <f t="shared" ref="T315:T335" si="824">S315-E315</f>
        <v>-49334.22</v>
      </c>
      <c r="U315" s="40">
        <f t="shared" ref="U315:U335" si="825">IFERROR(T315/S315,0)</f>
        <v>0</v>
      </c>
      <c r="V315" s="41"/>
      <c r="W315" s="42"/>
      <c r="X315" s="43"/>
      <c r="Y315" s="42"/>
      <c r="Z315" s="44"/>
      <c r="AB315" s="53">
        <f>_xll.OneStreamExcelAddIn.XFFunctions.XFGetCell("TRUE", "CONSOL", $D$3,"TOT_Entity","USD","Actual",[1]Setup!C4,"PERIODIC",$B315,"TOPFLOW","TOP","TOP","top1",$C315,"top3","Open_Acute_DIV1","TOP5","TOP6","REPORTED","TOP8")</f>
        <v>54800.79</v>
      </c>
      <c r="AC315" s="53">
        <f>_xll.OneStreamExcelAddIn.XFFunctions.XFGetCell("TRUE", "CONSOL", $D$3,"TOT_Entity","Aggregated","Budget_Working",[1]Setup!C4,"PERIODIC",$B315,"TOPFLOW","TOP","TOP","top1",$C315,"top3","Open_Acute_DIV1","TOP5","TOP6","REPORTED","TOP8")</f>
        <v>15130.131412363</v>
      </c>
      <c r="AD315" s="53">
        <f t="shared" ref="AD315:AD335" si="826">AC315-AB315</f>
        <v>-39670.658587637001</v>
      </c>
      <c r="AE315" s="40">
        <f t="shared" ref="AE315:AE327" si="827">IFERROR(AD315/AC315,0)</f>
        <v>-2.6219639146836267</v>
      </c>
      <c r="AG315" s="53">
        <f>_xll.OneStreamExcelAddIn.XFFunctions.XFGetCell("TRUE", "CONSOL", $D$3,"TOT_Entity","USD","Actual",[1]Setup!C5,"PERIODIC",$B315,"TOPFLOW","TOP","TOP","top1",$C315,"top3","Open_Acute_DIV1","TOP5","TOP6","REPORTED","TOP8")</f>
        <v>38341.89</v>
      </c>
      <c r="AH315" s="53">
        <f>_xll.OneStreamExcelAddIn.XFFunctions.XFGetCell("TRUE", "CONSOL", $D$3,"TOT_Entity","Aggregated","Budget_Working",[1]Setup!C5,"PERIODIC",$B315,"TOPFLOW","TOP","TOP","top1",$C315,"top3","Open_Acute_DIV1","TOP5","TOP6","REPORTED","TOP8")</f>
        <v>10669.842710927</v>
      </c>
      <c r="AI315" s="53">
        <f t="shared" ref="AI315:AI335" si="828">AH315-AG315</f>
        <v>-27672.047289073002</v>
      </c>
      <c r="AJ315" s="40">
        <f t="shared" ref="AJ315:AJ327" si="829">IFERROR(AI315/AH315,0)</f>
        <v>-2.5934822132601845</v>
      </c>
      <c r="AL315" s="53">
        <f>_xll.OneStreamExcelAddIn.XFFunctions.XFGetCell("TRUE", "CONSOL", $D$3,"TOT_Entity","USD","Actual",[1]Setup!C6,"PERIODIC",$B315,"TOPFLOW","TOP","TOP","top1",$C315,"top3","Open_Acute_DIV1","TOP5","TOP6","REPORTED","TOP8")</f>
        <v>49055.37</v>
      </c>
      <c r="AM315" s="53">
        <f>_xll.OneStreamExcelAddIn.XFFunctions.XFGetCell("TRUE", "CONSOL", $D$3,"TOT_Entity","Aggregated","Budget_Working",[1]Setup!C6,"PERIODIC",$B315,"TOPFLOW","TOP","TOP","top1",$C315,"top3","Open_Acute_DIV1","TOP5","TOP6","REPORTED","TOP8")</f>
        <v>9099.1040647989994</v>
      </c>
      <c r="AN315" s="53">
        <f t="shared" ref="AN315:AN335" si="830">AM315-AL315</f>
        <v>-39956.265935201001</v>
      </c>
      <c r="AO315" s="40">
        <f t="shared" ref="AO315:AO327" si="831">IFERROR(AN315/AM315,0)</f>
        <v>-4.3912307904881231</v>
      </c>
      <c r="AQ315" s="53">
        <f>_xll.OneStreamExcelAddIn.XFFunctions.XFGetCell("TRUE", "CONSOL", $D$3,"TOT_Entity","USD","Actual",[1]Setup!C7,"PERIODIC",$B315,"TOPFLOW","TOP","TOP","top1",$C315,"top3","Open_Acute_DIV1","TOP5","TOP6","REPORTED","TOP8")</f>
        <v>49334.22</v>
      </c>
      <c r="AR315" s="53">
        <f>_xll.OneStreamExcelAddIn.XFFunctions.XFGetCell("TRUE", "CONSOL", $D$3,"TOT_Entity","Aggregated","Budget_Working",[1]Setup!C7,"PERIODIC",$B315,"TOPFLOW","TOP","TOP","top1",$C315,"top3","Open_Acute_DIV1","TOP5","TOP6","REPORTED","TOP8")</f>
        <v>8455.1939248239996</v>
      </c>
      <c r="AS315" s="53">
        <f t="shared" ref="AS315:AS335" si="832">AR315-AQ315</f>
        <v>-40879.026075176</v>
      </c>
      <c r="AT315" s="40">
        <f t="shared" ref="AT315:AT327" si="833">IFERROR(AS315/AR315,0)</f>
        <v>-4.834782790156634</v>
      </c>
      <c r="AV315" s="53">
        <f>_xll.OneStreamExcelAddIn.XFFunctions.XFGetCell("TRUE", "CONSOL", $D$3,"TOT_Entity","USD","Actual",[1]Setup!C8,"PERIODIC",$B315,"TOPFLOW","TOP","TOP","top1",$C315,"top3","Open_Acute_DIV1","TOP5","TOP6","REPORTED","TOP8")</f>
        <v>-191532.27</v>
      </c>
      <c r="AW315" s="53">
        <f>_xll.OneStreamExcelAddIn.XFFunctions.XFGetCell("TRUE", "CONSOL", $D$3,"TOT_Entity","Aggregated","Budget_Working",[1]Setup!C8,"PERIODIC",$B315,"TOPFLOW","TOP","TOP","top1",$C315,"top3","Open_Acute_DIV1","TOP5","TOP6","REPORTED","TOP8")</f>
        <v>8653.661365807</v>
      </c>
      <c r="AX315" s="53">
        <f t="shared" ref="AX315:AX335" si="834">AW315-AV315</f>
        <v>200185.93136580699</v>
      </c>
      <c r="AY315" s="40">
        <f t="shared" ref="AY315:AY327" si="835">IFERROR(AX315/AW315,0)</f>
        <v>23.133090480845109</v>
      </c>
      <c r="BA315" s="53">
        <f>_xll.OneStreamExcelAddIn.XFFunctions.XFGetCell("TRUE", "CONSOL", $D$3,"TOT_Entity","USD","Actual",[1]Setup!C9,"PERIODIC",$B315,"TOPFLOW","TOP","TOP","top1",$C315,"top3","Open_Acute_DIV1","TOP5","TOP6","REPORTED","TOP8")</f>
        <v>0</v>
      </c>
      <c r="BB315" s="53">
        <f>_xll.OneStreamExcelAddIn.XFFunctions.XFGetCell("TRUE", "CONSOL", $D$3,"TOT_Entity","Aggregated","Budget_Working",[1]Setup!C9,"PERIODIC",$B315,"TOPFLOW","TOP","TOP","top1",$C315,"top3","Open_Acute_DIV1","TOP5","TOP6","REPORTED","TOP8")</f>
        <v>11504.373170854</v>
      </c>
      <c r="BC315" s="53">
        <f t="shared" ref="BC315:BC335" si="836">BB315-BA315</f>
        <v>11504.373170854</v>
      </c>
      <c r="BD315" s="40">
        <f t="shared" ref="BD315:BD327" si="837">IFERROR(BC315/BB315,0)</f>
        <v>1</v>
      </c>
      <c r="BF315" s="53">
        <f>_xll.OneStreamExcelAddIn.XFFunctions.XFGetCell("TRUE", "CONSOL", $D$3,"TOT_Entity","USD","Actual",[1]Setup!C10,"PERIODIC",$B315,"TOPFLOW","TOP","TOP","top1",$C315,"top3","Open_Acute_DIV1","TOP5","TOP6","REPORTED","TOP8")</f>
        <v>0</v>
      </c>
      <c r="BG315" s="53">
        <f>_xll.OneStreamExcelAddIn.XFFunctions.XFGetCell("TRUE", "CONSOL", $D$3,"TOT_Entity","Aggregated","Budget_Working",[1]Setup!C10,"PERIODIC",$B315,"TOPFLOW","TOP","TOP","top1",$C315,"top3","Open_Acute_DIV1","TOP5","TOP6","REPORTED","TOP8")</f>
        <v>16832.141487113</v>
      </c>
      <c r="BH315" s="53">
        <f t="shared" ref="BH315:BH335" si="838">BG315-BF315</f>
        <v>16832.141487113</v>
      </c>
      <c r="BI315" s="40">
        <f t="shared" ref="BI315:BI327" si="839">IFERROR(BH315/BG315,0)</f>
        <v>1</v>
      </c>
      <c r="BK315" s="53">
        <f>_xll.OneStreamExcelAddIn.XFFunctions.XFGetCell("TRUE", "CONSOL", $D$3,"TOT_Entity","USD","Actual",[1]Setup!C11,"PERIODIC",$B315,"TOPFLOW","TOP","TOP","top1",$C315,"top3","Open_Acute_DIV1","TOP5","TOP6","REPORTED","TOP8")</f>
        <v>0</v>
      </c>
      <c r="BL315" s="53">
        <f>_xll.OneStreamExcelAddIn.XFFunctions.XFGetCell("TRUE", "CONSOL", $D$3,"TOT_Entity","Aggregated","Budget_Working",[1]Setup!C11,"PERIODIC",$B315,"TOPFLOW","TOP","TOP","top1",$C315,"top3","Open_Acute_DIV1","TOP5","TOP6","REPORTED","TOP8")</f>
        <v>18997.923882771</v>
      </c>
      <c r="BM315" s="53">
        <f t="shared" ref="BM315:BM335" si="840">BL315-BK315</f>
        <v>18997.923882771</v>
      </c>
      <c r="BN315" s="40">
        <f t="shared" ref="BN315:BN327" si="841">IFERROR(BM315/BL315,0)</f>
        <v>1</v>
      </c>
      <c r="BP315" s="53">
        <f>_xll.OneStreamExcelAddIn.XFFunctions.XFGetCell("TRUE", "CONSOL", $D$3,"TOT_Entity","USD","Actual",[1]Setup!C12,"PERIODIC",$B315,"TOPFLOW","TOP","TOP","top1",$C315,"top3","Open_Acute_DIV1","TOP5","TOP6","REPORTED","TOP8")</f>
        <v>0</v>
      </c>
      <c r="BQ315" s="53">
        <f>_xll.OneStreamExcelAddIn.XFFunctions.XFGetCell("TRUE", "CONSOL", $D$3,"TOT_Entity","Aggregated","Budget_Working",[1]Setup!C12,"PERIODIC",$B315,"TOPFLOW","TOP","TOP","top1",$C315,"top3","Open_Acute_DIV1","TOP5","TOP6","REPORTED","TOP8")</f>
        <v>11504.373170854</v>
      </c>
      <c r="BR315" s="53">
        <f t="shared" ref="BR315:BR335" si="842">BQ315-BP315</f>
        <v>11504.373170854</v>
      </c>
      <c r="BS315" s="40">
        <f t="shared" ref="BS315:BS327" si="843">IFERROR(BR315/BQ315,0)</f>
        <v>1</v>
      </c>
      <c r="BU315" s="53">
        <f>_xll.OneStreamExcelAddIn.XFFunctions.XFGetCell("TRUE", "CONSOL", $D$3,"TOT_Entity","USD","Actual",[1]Setup!C13,"PERIODIC",$B315,"TOPFLOW","TOP","TOP","top1",$C315,"top3","Open_Acute_DIV1","TOP5","TOP6","REPORTED","TOP8")</f>
        <v>0</v>
      </c>
      <c r="BV315" s="53">
        <f>_xll.OneStreamExcelAddIn.XFFunctions.XFGetCell("TRUE", "CONSOL", $D$3,"TOT_Entity","Aggregated","Budget_Working",[1]Setup!C13,"PERIODIC",$B315,"TOPFLOW","TOP","TOP","top1",$C315,"top3","Open_Acute_DIV1","TOP5","TOP6","REPORTED","TOP8")</f>
        <v>9099.1040647989994</v>
      </c>
      <c r="BW315" s="53">
        <f t="shared" ref="BW315:BW335" si="844">BV315-BU315</f>
        <v>9099.1040647989994</v>
      </c>
      <c r="BX315" s="40">
        <f t="shared" ref="BX315:BX327" si="845">IFERROR(BW315/BV315,0)</f>
        <v>1</v>
      </c>
      <c r="BZ315" s="53">
        <f>_xll.OneStreamExcelAddIn.XFFunctions.XFGetCell("TRUE", "CONSOL", $D$3,"TOT_Entity","USD","Actual",[1]Setup!C14,"PERIODIC",$B315,"TOPFLOW","TOP","TOP","top1",$C315,"top3","Open_Acute_DIV1","TOP5","TOP6","REPORTED","TOP8")</f>
        <v>0</v>
      </c>
      <c r="CA315" s="53">
        <f>_xll.OneStreamExcelAddIn.XFFunctions.XFGetCell("TRUE", "CONSOL", $D$3,"TOT_Entity","Aggregated","Budget_Working",[1]Setup!C14,"PERIODIC",$B315,"TOPFLOW","TOP","TOP","top1",$C315,"top3","Open_Acute_DIV1","TOP5","TOP6","REPORTED","TOP8")</f>
        <v>12024.765840345</v>
      </c>
      <c r="CB315" s="53">
        <f t="shared" ref="CB315:CB335" si="846">CA315-BZ315</f>
        <v>12024.765840345</v>
      </c>
      <c r="CC315" s="40">
        <f t="shared" ref="CC315:CC327" si="847">IFERROR(CB315/CA315,0)</f>
        <v>1</v>
      </c>
      <c r="CE315" s="53">
        <f>_xll.OneStreamExcelAddIn.XFFunctions.XFGetCell("TRUE", "CONSOL", $D$3,"TOT_Entity","USD","Actual",[1]Setup!C15,"PERIODIC",$B315,"TOPFLOW","TOP","TOP","top1",$C315,"top3","Open_Acute_DIV1","TOP5","TOP6","REPORTED","TOP8")</f>
        <v>0</v>
      </c>
      <c r="CF315" s="53">
        <f>_xll.OneStreamExcelAddIn.XFFunctions.XFGetCell("TRUE", "CONSOL", $D$3,"TOT_Entity","Aggregated","Budget_Working",[1]Setup!C15,"PERIODIC",$B315,"TOPFLOW","TOP","TOP","top1",$C315,"top3","Open_Acute_DIV1","TOP5","TOP6","REPORTED","TOP8")</f>
        <v>14850.242679104</v>
      </c>
      <c r="CG315" s="53">
        <f t="shared" ref="CG315:CG335" si="848">CF315-CE315</f>
        <v>14850.242679104</v>
      </c>
      <c r="CH315" s="40">
        <f t="shared" ref="CH315:CH327" si="849">IFERROR(CG315/CF315,0)</f>
        <v>1</v>
      </c>
      <c r="CI315" s="212"/>
      <c r="CJ315" s="53">
        <f>_xll.OneStreamExcelAddIn.XFFunctions.XFGetCell("TRUE", "CONSOL", $D$3,"TOT_Entity","USD","Actual",[1]Setup!C4,"PERIODIC",$B315,"TOPFLOW","TOP","TOP","top1",$C315,"top3","Open_Acute_DIV1","TOP5","TOP6","REPORTED","TOP8")</f>
        <v>54800.79</v>
      </c>
      <c r="CK315" s="53">
        <f>_xll.OneStreamExcelAddIn.XFFunctions.XFGetCell("TRUE", "CONSOL", $D$3,"TOT_Entity","USD","Actual",[1]Setup!C5,"PERIODIC",$B315,"TOPFLOW","TOP","TOP","top1",$C315,"top3","Open_Acute_DIV1","TOP5","TOP6","REPORTED","TOP8")</f>
        <v>38341.89</v>
      </c>
      <c r="CL315" s="53">
        <f>_xll.OneStreamExcelAddIn.XFFunctions.XFGetCell("TRUE", "CONSOL", $D$3,"TOT_Entity","USD","Actual",[1]Setup!C6,"PERIODIC",$B315,"TOPFLOW","TOP","TOP","top1",$C315,"top3","Open_Acute_DIV1","TOP5","TOP6","REPORTED","TOP8")</f>
        <v>49055.37</v>
      </c>
      <c r="CM315" s="53">
        <f>_xll.OneStreamExcelAddIn.XFFunctions.XFGetCell("TRUE", "CONSOL", $D$3,"TOT_Entity","USD","Actual",[1]Setup!C7,"PERIODIC",$B315,"TOPFLOW","TOP","TOP","top1",$C315,"top3","Open_Acute_DIV1","TOP5","TOP6","REPORTED","TOP8")</f>
        <v>49334.22</v>
      </c>
      <c r="CN315" s="53">
        <f>_xll.OneStreamExcelAddIn.XFFunctions.XFGetCell("TRUE", "CONSOL", $D$3,"TOT_Entity","USD","Actual",[1]Setup!C8,"PERIODIC",$B315,"TOPFLOW","TOP","TOP","top1",$C315,"top3","Open_Acute_DIV1","TOP5","TOP6","REPORTED","TOP8")</f>
        <v>-191532.27</v>
      </c>
      <c r="CO315" s="53">
        <f>_xll.OneStreamExcelAddIn.XFFunctions.XFGetCell("TRUE", "CONSOL", $D$3,"TOT_Entity","USD","Actual",[1]Setup!C9,"PERIODIC",$B315,"TOPFLOW","TOP","TOP","top1",$C315,"top3","Open_Acute_DIV1","TOP5","TOP6","REPORTED","TOP8")</f>
        <v>0</v>
      </c>
      <c r="CP315" s="53">
        <f>_xll.OneStreamExcelAddIn.XFFunctions.XFGetCell("TRUE", "CONSOL", $D$3,"TOT_Entity","USD","Actual",[1]Setup!C10,"PERIODIC",$B315,"TOPFLOW","TOP","TOP","top1",$C315,"top3","Open_Acute_DIV1","TOP5","TOP6","REPORTED","TOP8")</f>
        <v>0</v>
      </c>
      <c r="CQ315" s="53">
        <f>_xll.OneStreamExcelAddIn.XFFunctions.XFGetCell("TRUE", "CONSOL", $D$3,"TOT_Entity","USD","Actual",[1]Setup!C11,"PERIODIC",$B315,"TOPFLOW","TOP","TOP","top1",$C315,"top3","Open_Acute_DIV1","TOP5","TOP6","REPORTED","TOP8")</f>
        <v>0</v>
      </c>
      <c r="CR315" s="53">
        <f>_xll.OneStreamExcelAddIn.XFFunctions.XFGetCell("TRUE", "CONSOL", $D$3,"TOT_Entity","USD","Actual",[1]Setup!C12,"PERIODIC",$B315,"TOPFLOW","TOP","TOP","top1",$C315,"top3","Open_Acute_DIV1","TOP5","TOP6","REPORTED","TOP8")</f>
        <v>0</v>
      </c>
      <c r="CS315" s="53">
        <f>_xll.OneStreamExcelAddIn.XFFunctions.XFGetCell("TRUE", "CONSOL", $D$3,"TOT_Entity","USD","Actual",[1]Setup!C13,"PERIODIC",$B315,"TOPFLOW","TOP","TOP","top1",$C315,"top3","Open_Acute_DIV1","TOP5","TOP6","REPORTED","TOP8")</f>
        <v>0</v>
      </c>
      <c r="CT315" s="53">
        <f>_xll.OneStreamExcelAddIn.XFFunctions.XFGetCell("TRUE", "CONSOL", $D$3,"TOT_Entity","USD","Actual",[1]Setup!C14,"PERIODIC",$B315,"TOPFLOW","TOP","TOP","top1",$C315,"top3","Open_Acute_DIV1","TOP5","TOP6","REPORTED","TOP8")</f>
        <v>0</v>
      </c>
      <c r="CU315" s="53">
        <f>_xll.OneStreamExcelAddIn.XFFunctions.XFGetCell("TRUE", "CONSOL", $D$3,"TOT_Entity","USD","Actual",[1]Setup!C15,"PERIODIC",$B315,"TOPFLOW","TOP","TOP","top1",$C315,"top3","Open_Acute_DIV1","TOP5","TOP6","REPORTED","TOP8")</f>
        <v>0</v>
      </c>
      <c r="CV315" s="212"/>
      <c r="CW315" s="53">
        <f>_xll.OneStreamExcelAddIn.XFFunctions.XFGetCell("TRUE", "CONSOL", $D$3,"TOT_Entity","USD","Actual",[1]Setup!C17,"PERIODIC",$B315,"TOPFLOW","TOP","TOP","top1",$C315,"top3","Open_Acute_DIV1","TOP5","TOP6","REPORTED","TOP8")</f>
        <v>20126.5</v>
      </c>
      <c r="CX315" s="53">
        <f>_xll.OneStreamExcelAddIn.XFFunctions.XFGetCell("TRUE", "CONSOL", $D$3,"TOT_Entity","USD","Actual",[1]Setup!C18,"PERIODIC",$B315,"TOPFLOW","TOP","TOP","top1",$C315,"top3","Open_Acute_DIV1","TOP5","TOP6","REPORTED","TOP8")</f>
        <v>23418.75</v>
      </c>
      <c r="CY315" s="53">
        <f>_xll.OneStreamExcelAddIn.XFFunctions.XFGetCell("TRUE", "CONSOL", $D$3,"TOT_Entity","USD","Actual",[1]Setup!C19,"PERIODIC",$B315,"TOPFLOW","TOP","TOP","top1",$C315,"top3","Open_Acute_DIV1","TOP5","TOP6","REPORTED","TOP8")</f>
        <v>30108.15</v>
      </c>
      <c r="CZ315" s="53">
        <f>_xll.OneStreamExcelAddIn.XFFunctions.XFGetCell("TRUE", "CONSOL", $D$3,"TOT_Entity","USD","Actual",[1]Setup!C20,"PERIODIC",$B315,"TOPFLOW","TOP","TOP","top1",$C315,"top3","Open_Acute_DIV1","TOP5","TOP6","REPORTED","TOP8")</f>
        <v>32281.81</v>
      </c>
      <c r="DA315" s="53">
        <f>_xll.OneStreamExcelAddIn.XFFunctions.XFGetCell("TRUE", "CONSOL", $D$3,"TOT_Entity","USD","Actual",[1]Setup!C21,"PERIODIC",$B315,"TOPFLOW","TOP","TOP","top1",$C315,"top3","Open_Acute_DIV1","TOP5","TOP6","REPORTED","TOP8")</f>
        <v>46047.18</v>
      </c>
      <c r="DB315" s="53">
        <f>_xll.OneStreamExcelAddIn.XFFunctions.XFGetCell("TRUE", "CONSOL", $D$3,"TOT_Entity","USD","Actual",[1]Setup!C22,"PERIODIC",$B315,"TOPFLOW","TOP","TOP","top1",$C315,"top3","Open_Acute_DIV1","TOP5","TOP6","REPORTED","TOP8")</f>
        <v>4450.79</v>
      </c>
      <c r="DC315" s="53">
        <f>_xll.OneStreamExcelAddIn.XFFunctions.XFGetCell("TRUE", "CONSOL", $D$3,"TOT_Entity","USD","Actual",[1]Setup!C23,"PERIODIC",$B315,"TOPFLOW","TOP","TOP","top1",$C315,"top3","Open_Acute_DIV1","TOP5","TOP6","REPORTED","TOP8")</f>
        <v>-13187.06</v>
      </c>
      <c r="DD315" s="53">
        <f>_xll.OneStreamExcelAddIn.XFFunctions.XFGetCell("TRUE", "CONSOL", $D$3,"TOT_Entity","USD","Actual",[1]Setup!C24,"PERIODIC",$B315,"TOPFLOW","TOP","TOP","top1",$C315,"top3","Open_Acute_DIV1","TOP5","TOP6","REPORTED","TOP8")</f>
        <v>523.70000000000005</v>
      </c>
      <c r="DE315" s="53">
        <f>_xll.OneStreamExcelAddIn.XFFunctions.XFGetCell("TRUE", "CONSOL", $D$3,"TOT_Entity","USD","Actual",[1]Setup!C25,"PERIODIC",$B315,"TOPFLOW","TOP","TOP","top1",$C315,"top3","Open_Acute_DIV1","TOP5","TOP6","REPORTED","TOP8")</f>
        <v>16293.33</v>
      </c>
      <c r="DF315" s="53">
        <f>_xll.OneStreamExcelAddIn.XFFunctions.XFGetCell("TRUE", "CONSOL", $D$3,"TOT_Entity","USD","Actual",[1]Setup!C26,"PERIODIC",$B315,"TOPFLOW","TOP","TOP","top1",$C315,"top3","Open_Acute_DIV1","TOP5","TOP6","REPORTED","TOP8")</f>
        <v>15695.67</v>
      </c>
      <c r="DG315" s="53">
        <f>_xll.OneStreamExcelAddIn.XFFunctions.XFGetCell("TRUE", "CONSOL", $D$3,"TOT_Entity","USD","Actual",[1]Setup!C27,"PERIODIC",$B315,"TOPFLOW","TOP","TOP","top1",$C315,"top3","Open_Acute_DIV1","TOP5","TOP6","REPORTED","TOP8")</f>
        <v>32652.13</v>
      </c>
      <c r="DH315" s="53">
        <f>_xll.OneStreamExcelAddIn.XFFunctions.XFGetCell("TRUE", "CONSOL", $D$3,"TOT_Entity","USD","Actual",[1]Setup!C28,"PERIODIC",$B315,"TOPFLOW","TOP","TOP","top1",$C315,"top3","Open_Acute_DIV1","TOP5","TOP6","REPORTED","TOP8")</f>
        <v>24250.14</v>
      </c>
      <c r="DI315" s="178"/>
      <c r="DJ315" s="53">
        <f>_xll.OneStreamExcelAddIn.XFFunctions.XFGetCell("TRUE", "CONSOL", $D$3,"TOT_Entity","Aggregated","Budget_Working",[1]Setup!C4,"PERIODIC",$B315,"TOPFLOW","TOP","TOP","top1",$C315,"top3","Open_Acute_DIV1","TOP5","TOP6","REPORTED","TOP8")</f>
        <v>15130.131412363</v>
      </c>
      <c r="DK315" s="53">
        <f>_xll.OneStreamExcelAddIn.XFFunctions.XFGetCell("TRUE", "CONSOL", $D$3,"TOT_Entity","Aggregated","Budget_Working",[1]Setup!C5,"PERIODIC",$B315,"TOPFLOW","TOP","TOP","top1",$C315,"top3","Open_Acute_DIV1","TOP5","TOP6","REPORTED","TOP8")</f>
        <v>10669.842710927</v>
      </c>
      <c r="DL315" s="53">
        <f>_xll.OneStreamExcelAddIn.XFFunctions.XFGetCell("TRUE", "CONSOL", $D$3,"TOT_Entity","Aggregated","Budget_Working",[1]Setup!C6,"PERIODIC",$B315,"TOPFLOW","TOP","TOP","top1",$C315,"top3","Open_Acute_DIV1","TOP5","TOP6","REPORTED","TOP8")</f>
        <v>9099.1040647989994</v>
      </c>
      <c r="DM315" s="53">
        <f>_xll.OneStreamExcelAddIn.XFFunctions.XFGetCell("TRUE", "CONSOL", $D$3,"TOT_Entity","Aggregated","Budget_Working",[1]Setup!C7,"PERIODIC",$B315,"TOPFLOW","TOP","TOP","top1",$C315,"top3","Open_Acute_DIV1","TOP5","TOP6","REPORTED","TOP8")</f>
        <v>8455.1939248239996</v>
      </c>
      <c r="DN315" s="53">
        <f>_xll.OneStreamExcelAddIn.XFFunctions.XFGetCell("TRUE", "CONSOL", $D$3,"TOT_Entity","Aggregated","Budget_Working",[1]Setup!C8,"PERIODIC",$B315,"TOPFLOW","TOP","TOP","top1",$C315,"top3","Open_Acute_DIV1","TOP5","TOP6","REPORTED","TOP8")</f>
        <v>8653.661365807</v>
      </c>
      <c r="DO315" s="53">
        <f>_xll.OneStreamExcelAddIn.XFFunctions.XFGetCell("TRUE", "CONSOL", $D$3,"TOT_Entity","Aggregated","Budget_Working",[1]Setup!C9,"PERIODIC",$B315,"TOPFLOW","TOP","TOP","top1",$C315,"top3","Open_Acute_DIV1","TOP5","TOP6","REPORTED","TOP8")</f>
        <v>11504.373170854</v>
      </c>
      <c r="DP315" s="53">
        <f>_xll.OneStreamExcelAddIn.XFFunctions.XFGetCell("TRUE", "CONSOL", $D$3,"TOT_Entity","Aggregated","Budget_Working",[1]Setup!C10,"PERIODIC",$B315,"TOPFLOW","TOP","TOP","top1",$C315,"top3","Open_Acute_DIV1","TOP5","TOP6","REPORTED","TOP8")</f>
        <v>16832.141487113</v>
      </c>
      <c r="DQ315" s="53">
        <f>_xll.OneStreamExcelAddIn.XFFunctions.XFGetCell("TRUE", "CONSOL", $D$3,"TOT_Entity","Aggregated","Budget_Working",[1]Setup!C11,"PERIODIC",$B315,"TOPFLOW","TOP","TOP","top1",$C315,"top3","Open_Acute_DIV1","TOP5","TOP6","REPORTED","TOP8")</f>
        <v>18997.923882771</v>
      </c>
      <c r="DR315" s="53">
        <f>_xll.OneStreamExcelAddIn.XFFunctions.XFGetCell("TRUE", "CONSOL", $D$3,"TOT_Entity","Aggregated","Budget_Working",[1]Setup!C12,"PERIODIC",$B315,"TOPFLOW","TOP","TOP","top1",$C315,"top3","Open_Acute_DIV1","TOP5","TOP6","REPORTED","TOP8")</f>
        <v>11504.373170854</v>
      </c>
      <c r="DS315" s="53">
        <f>_xll.OneStreamExcelAddIn.XFFunctions.XFGetCell("TRUE", "CONSOL", $D$3,"TOT_Entity","Aggregated","Budget_Working",[1]Setup!C13,"PERIODIC",$B315,"TOPFLOW","TOP","TOP","top1",$C315,"top3","Open_Acute_DIV1","TOP5","TOP6","REPORTED","TOP8")</f>
        <v>9099.1040647989994</v>
      </c>
      <c r="DT315" s="53">
        <f>_xll.OneStreamExcelAddIn.XFFunctions.XFGetCell("TRUE", "CONSOL", $D$3,"TOT_Entity","Aggregated","Budget_Working",[1]Setup!C14,"PERIODIC",$B315,"TOPFLOW","TOP","TOP","top1",$C315,"top3","Open_Acute_DIV1","TOP5","TOP6","REPORTED","TOP8")</f>
        <v>12024.765840345</v>
      </c>
      <c r="DU315" s="53">
        <f>_xll.OneStreamExcelAddIn.XFFunctions.XFGetCell("TRUE", "CONSOL", $D$3,"TOT_Entity","Aggregated","Budget_Working",[1]Setup!C15,"PERIODIC",$B315,"TOPFLOW","TOP","TOP","top1",$C315,"top3","Open_Acute_DIV1","TOP5","TOP6","REPORTED","TOP8")</f>
        <v>14850.242679104</v>
      </c>
      <c r="DV315" s="178"/>
      <c r="DW315" s="53">
        <f>_xll.OneStreamExcelAddIn.XFFunctions.XFGetCell("TRUE", "CONSOL", $D$3,"TOT_Entity","USD","Budget_Final",[1]Setup!C17,"PERIODIC",$B315,"TOPFLOW","TOP","TOP","top1",$C315,"top3","Open_Acute_DIV1","TOP5","TOP6","REPORTED","TOP8")</f>
        <v>14546.542849506</v>
      </c>
      <c r="DX315" s="53">
        <f>_xll.OneStreamExcelAddIn.XFFunctions.XFGetCell("TRUE", "CONSOL", $D$3,"TOT_Entity","USD","Budget_Final",[1]Setup!C18,"PERIODIC",$B315,"TOPFLOW","TOP","TOP","top1",$C315,"top3","Open_Acute_DIV1","TOP5","TOP6","REPORTED","TOP8")</f>
        <v>19120.295810266001</v>
      </c>
      <c r="DY315" s="53">
        <f>_xll.OneStreamExcelAddIn.XFFunctions.XFGetCell("TRUE", "CONSOL", $D$3,"TOT_Entity","USD","Budget_Final",[1]Setup!C19,"PERIODIC",$B315,"TOPFLOW","TOP","TOP","top1",$C315,"top3","Open_Acute_DIV1","TOP5","TOP6","REPORTED","TOP8")</f>
        <v>26040.029320956</v>
      </c>
      <c r="DZ315" s="53">
        <f>_xll.OneStreamExcelAddIn.XFFunctions.XFGetCell("TRUE", "CONSOL", $D$3,"TOT_Entity","USD","Budget_Final",[1]Setup!C20,"PERIODIC",$B315,"TOPFLOW","TOP","TOP","top1",$C315,"top3","Open_Acute_DIV1","TOP5","TOP6","REPORTED","TOP8")</f>
        <v>25210.329266291999</v>
      </c>
      <c r="EA315" s="53">
        <f>_xll.OneStreamExcelAddIn.XFFunctions.XFGetCell("TRUE", "CONSOL", $D$3,"TOT_Entity","USD","Budget_Final",[1]Setup!C21,"PERIODIC",$B315,"TOPFLOW","TOP","TOP","top1",$C315,"top3","Open_Acute_DIV1","TOP5","TOP6","REPORTED","TOP8")</f>
        <v>15606.667768220999</v>
      </c>
      <c r="EB315" s="53">
        <f>_xll.OneStreamExcelAddIn.XFFunctions.XFGetCell("TRUE", "CONSOL", $D$3,"TOT_Entity","USD","Budget_Final",[1]Setup!C22,"PERIODIC",$B315,"TOPFLOW","TOP","TOP","top1",$C315,"top3","Open_Acute_DIV1","TOP5","TOP6","REPORTED","TOP8")</f>
        <v>34398.604169762999</v>
      </c>
      <c r="EC315" s="53">
        <f>_xll.OneStreamExcelAddIn.XFFunctions.XFGetCell("TRUE", "CONSOL", $D$3,"TOT_Entity","USD","Budget_Final",[1]Setup!C23,"PERIODIC",$B315,"TOPFLOW","TOP","TOP","top1",$C315,"top3","Open_Acute_DIV1","TOP5","TOP6","REPORTED","TOP8")</f>
        <v>33230.927567450002</v>
      </c>
      <c r="ED315" s="53">
        <f>_xll.OneStreamExcelAddIn.XFFunctions.XFGetCell("TRUE", "CONSOL", $D$3,"TOT_Entity","USD","Budget_Final",[1]Setup!C24,"PERIODIC",$B315,"TOPFLOW","TOP","TOP","top1",$C315,"top3","Open_Acute_DIV1","TOP5","TOP6","REPORTED","TOP8")</f>
        <v>20294.602192943999</v>
      </c>
      <c r="EE315" s="53">
        <f>_xll.OneStreamExcelAddIn.XFFunctions.XFGetCell("TRUE", "CONSOL", $D$3,"TOT_Entity","USD","Budget_Final",[1]Setup!C25,"PERIODIC",$B315,"TOPFLOW","TOP","TOP","top1",$C315,"top3","Open_Acute_DIV1","TOP5","TOP6","REPORTED","TOP8")</f>
        <v>23659.807876334999</v>
      </c>
      <c r="EF315" s="53">
        <f>_xll.OneStreamExcelAddIn.XFFunctions.XFGetCell("TRUE", "CONSOL", $D$3,"TOT_Entity","USD","Budget_Final",[1]Setup!C26,"PERIODIC",$B315,"TOPFLOW","TOP","TOP","top1",$C315,"top3","Open_Acute_DIV1","TOP5","TOP6","REPORTED","TOP8")</f>
        <v>19582.510887908</v>
      </c>
      <c r="EG315" s="53">
        <f>_xll.OneStreamExcelAddIn.XFFunctions.XFGetCell("TRUE", "CONSOL", $D$3,"TOT_Entity","USD","Budget_Final",[1]Setup!C27,"PERIODIC",$B315,"TOPFLOW","TOP","TOP","top1",$C315,"top3","Open_Acute_DIV1","TOP5","TOP6","REPORTED","TOP8")</f>
        <v>15734.920772091</v>
      </c>
      <c r="EH315" s="53">
        <f>_xll.OneStreamExcelAddIn.XFFunctions.XFGetCell("TRUE", "CONSOL", $D$3,"TOT_Entity","USD","Budget_Final",[1]Setup!C28,"PERIODIC",$B315,"TOPFLOW","TOP","TOP","top1",$C315,"top3","Open_Acute_DIV1","TOP5","TOP6","REPORTED","TOP8")</f>
        <v>42666.137358938999</v>
      </c>
    </row>
    <row r="316" spans="2:138" x14ac:dyDescent="0.25">
      <c r="B316" s="51">
        <v>60242</v>
      </c>
      <c r="C316" s="51"/>
      <c r="D316" t="str" cm="1">
        <f t="array" ref="D316">_xll.OneStreamExcelAddIn.XFFunctions.XFGetMemberInfo("Description","Account",B316)</f>
        <v>Vacation/PTO - Nurses</v>
      </c>
      <c r="E316" s="53">
        <f>_xll.OneStreamExcelAddIn.XFFunctions.XFGetCell("TRUE", "CONSOL", $D$3,"TOT_Entity","USD","Actual",$E$3,"PERIODIC",$B316,"TOPFLOW","TOP","TOP","top1",$C316,"top3","Open_Acute_DIV1","TOP5","TOP6","REPORTED","TOP8")</f>
        <v>0</v>
      </c>
      <c r="F316" s="53">
        <f>_xll.OneStreamExcelAddIn.XFFunctions.XFGetCell("TRUE", "CONSOL", $D$3,"TOT_Entity","Aggregated","Budget_Working",$E$3,"PERIODIC",$B316,"TOPFLOW","TOP","TOP","top1",$C316,"top3","Open_Acute_DIV1","TOP5","TOP6","REPORTED","TOP8")</f>
        <v>13345.177007614</v>
      </c>
      <c r="G316" s="53">
        <f t="shared" si="819"/>
        <v>13345.177007614</v>
      </c>
      <c r="H316" s="55">
        <f t="shared" si="820"/>
        <v>1</v>
      </c>
      <c r="I316" s="41"/>
      <c r="J316" s="53">
        <f>_xll.OneStreamExcelAddIn.XFFunctions.XFGetCell("TRUE", "CONSOL", $D$3,"TOT_Entity","USD","Actual",$E$3,"YTD",$B316,"TOPFLOW","TOP","TOP","top1",$C316,"TOP3","Open_Acute_DIV1","TOP5","TOP6","REPORTED","TOP8")</f>
        <v>0</v>
      </c>
      <c r="K316" s="53">
        <f>_xll.OneStreamExcelAddIn.XFFunctions.XFGetCell("TRUE", "CONSOL", $D$3,"TOT_Entity","Aggregated","Budget_Working",$E$3,"YTD",$B316,"TOPFLOW","TOP","TOP","top1",$C316,"TOP3","Open_Acute_DIV1","TOP5","TOP6","REPORTED","TOP8")</f>
        <v>62923.328118593003</v>
      </c>
      <c r="L316" s="53">
        <f t="shared" si="821"/>
        <v>62923.328118593003</v>
      </c>
      <c r="M316" s="40">
        <f t="shared" si="822"/>
        <v>1</v>
      </c>
      <c r="N316" s="41"/>
      <c r="O316" s="53">
        <f>_xll.OneStreamExcelAddIn.XFFunctions.XFGetCell("TRUE", "CONSOL", $D$3,"TOT_Entity","USD","Actual",$F$3,"YTD",$B316,"TOPFLOW","TOP","TOP","top1",$C316,"TOP3","Open_Acute_DIV1","TOP5","TOP6","REPORTED","TOP8")</f>
        <v>47289.51</v>
      </c>
      <c r="P316" s="53">
        <f>_xll.OneStreamExcelAddIn.XFFunctions.XFGetCell("TRUE", "CONSOL", $D$3,"TOT_Entity","USD","Actual",$E$3,"YTD",$B316,"TOPFLOW","TOP","TOP","top1",$C316,"top3","Open_Acute_DIV1","TOP5","TOP6","REPORTED","VAR_BW_PY_Actual")</f>
        <v>47289.51</v>
      </c>
      <c r="Q316" s="40">
        <f t="shared" si="823"/>
        <v>1</v>
      </c>
      <c r="R316" s="41"/>
      <c r="S316" s="53">
        <f>_xll.OneStreamExcelAddIn.XFFunctions.XFGetCell("TRUE", "CONSOL", $D$3,"TOT_Entity","USD","MIDFCST",$E$3,"MTD",$B316,"TOPFLOW","TOP","TOP","top1",$C316,"TOP3","Open_Acute_DIV1","TOP5","TOP6","REPORTED","TOP8")</f>
        <v>0</v>
      </c>
      <c r="T316" s="53">
        <f t="shared" si="824"/>
        <v>0</v>
      </c>
      <c r="U316" s="40">
        <f t="shared" si="825"/>
        <v>0</v>
      </c>
      <c r="V316" s="41"/>
      <c r="W316" s="42"/>
      <c r="X316" s="43"/>
      <c r="Y316" s="42"/>
      <c r="Z316" s="44"/>
      <c r="AB316" s="53">
        <f>_xll.OneStreamExcelAddIn.XFFunctions.XFGetCell("TRUE", "CONSOL", $D$3,"TOT_Entity","USD","Actual",[1]Setup!C4,"PERIODIC",$B316,"TOPFLOW","TOP","TOP","top1",$C316,"top3","Open_Acute_DIV1","TOP5","TOP6","REPORTED","TOP8")</f>
        <v>0</v>
      </c>
      <c r="AC316" s="53">
        <f>_xll.OneStreamExcelAddIn.XFFunctions.XFGetCell("TRUE", "CONSOL", $D$3,"TOT_Entity","Aggregated","Budget_Working",[1]Setup!C4,"PERIODIC",$B316,"TOPFLOW","TOP","TOP","top1",$C316,"top3","Open_Acute_DIV1","TOP5","TOP6","REPORTED","TOP8")</f>
        <v>21436.590769142</v>
      </c>
      <c r="AD316" s="53">
        <f t="shared" si="826"/>
        <v>21436.590769142</v>
      </c>
      <c r="AE316" s="40">
        <f t="shared" si="827"/>
        <v>1</v>
      </c>
      <c r="AG316" s="53">
        <f>_xll.OneStreamExcelAddIn.XFFunctions.XFGetCell("TRUE", "CONSOL", $D$3,"TOT_Entity","USD","Actual",[1]Setup!C5,"PERIODIC",$B316,"TOPFLOW","TOP","TOP","top1",$C316,"top3","Open_Acute_DIV1","TOP5","TOP6","REPORTED","TOP8")</f>
        <v>0</v>
      </c>
      <c r="AH316" s="53">
        <f>_xll.OneStreamExcelAddIn.XFFunctions.XFGetCell("TRUE", "CONSOL", $D$3,"TOT_Entity","Aggregated","Budget_Working",[1]Setup!C5,"PERIODIC",$B316,"TOPFLOW","TOP","TOP","top1",$C316,"top3","Open_Acute_DIV1","TOP5","TOP6","REPORTED","TOP8")</f>
        <v>15768.322129562999</v>
      </c>
      <c r="AI316" s="53">
        <f t="shared" si="828"/>
        <v>15768.322129562999</v>
      </c>
      <c r="AJ316" s="40">
        <f t="shared" si="829"/>
        <v>1</v>
      </c>
      <c r="AL316" s="53">
        <f>_xll.OneStreamExcelAddIn.XFFunctions.XFGetCell("TRUE", "CONSOL", $D$3,"TOT_Entity","USD","Actual",[1]Setup!C6,"PERIODIC",$B316,"TOPFLOW","TOP","TOP","top1",$C316,"top3","Open_Acute_DIV1","TOP5","TOP6","REPORTED","TOP8")</f>
        <v>0</v>
      </c>
      <c r="AM316" s="53">
        <f>_xll.OneStreamExcelAddIn.XFFunctions.XFGetCell("TRUE", "CONSOL", $D$3,"TOT_Entity","Aggregated","Budget_Working",[1]Setup!C6,"PERIODIC",$B316,"TOPFLOW","TOP","TOP","top1",$C316,"top3","Open_Acute_DIV1","TOP5","TOP6","REPORTED","TOP8")</f>
        <v>12373.238212274</v>
      </c>
      <c r="AN316" s="53">
        <f t="shared" si="830"/>
        <v>12373.238212274</v>
      </c>
      <c r="AO316" s="40">
        <f t="shared" si="831"/>
        <v>1</v>
      </c>
      <c r="AQ316" s="53">
        <f>_xll.OneStreamExcelAddIn.XFFunctions.XFGetCell("TRUE", "CONSOL", $D$3,"TOT_Entity","USD","Actual",[1]Setup!C7,"PERIODIC",$B316,"TOPFLOW","TOP","TOP","top1",$C316,"top3","Open_Acute_DIV1","TOP5","TOP6","REPORTED","TOP8")</f>
        <v>0</v>
      </c>
      <c r="AR316" s="53">
        <f>_xll.OneStreamExcelAddIn.XFFunctions.XFGetCell("TRUE", "CONSOL", $D$3,"TOT_Entity","Aggregated","Budget_Working",[1]Setup!C7,"PERIODIC",$B316,"TOPFLOW","TOP","TOP","top1",$C316,"top3","Open_Acute_DIV1","TOP5","TOP6","REPORTED","TOP8")</f>
        <v>13345.177007614</v>
      </c>
      <c r="AS316" s="53">
        <f t="shared" si="832"/>
        <v>13345.177007614</v>
      </c>
      <c r="AT316" s="40">
        <f t="shared" si="833"/>
        <v>1</v>
      </c>
      <c r="AV316" s="53">
        <f>_xll.OneStreamExcelAddIn.XFFunctions.XFGetCell("TRUE", "CONSOL", $D$3,"TOT_Entity","USD","Actual",[1]Setup!C8,"PERIODIC",$B316,"TOPFLOW","TOP","TOP","top1",$C316,"top3","Open_Acute_DIV1","TOP5","TOP6","REPORTED","TOP8")</f>
        <v>0</v>
      </c>
      <c r="AW316" s="53">
        <f>_xll.OneStreamExcelAddIn.XFFunctions.XFGetCell("TRUE", "CONSOL", $D$3,"TOT_Entity","Aggregated","Budget_Working",[1]Setup!C8,"PERIODIC",$B316,"TOPFLOW","TOP","TOP","top1",$C316,"top3","Open_Acute_DIV1","TOP5","TOP6","REPORTED","TOP8")</f>
        <v>14263.829525110999</v>
      </c>
      <c r="AX316" s="53">
        <f t="shared" si="834"/>
        <v>14263.829525110999</v>
      </c>
      <c r="AY316" s="40">
        <f t="shared" si="835"/>
        <v>1</v>
      </c>
      <c r="BA316" s="53">
        <f>_xll.OneStreamExcelAddIn.XFFunctions.XFGetCell("TRUE", "CONSOL", $D$3,"TOT_Entity","USD","Actual",[1]Setup!C9,"PERIODIC",$B316,"TOPFLOW","TOP","TOP","top1",$C316,"top3","Open_Acute_DIV1","TOP5","TOP6","REPORTED","TOP8")</f>
        <v>0</v>
      </c>
      <c r="BB316" s="53">
        <f>_xll.OneStreamExcelAddIn.XFFunctions.XFGetCell("TRUE", "CONSOL", $D$3,"TOT_Entity","Aggregated","Budget_Working",[1]Setup!C9,"PERIODIC",$B316,"TOPFLOW","TOP","TOP","top1",$C316,"top3","Open_Acute_DIV1","TOP5","TOP6","REPORTED","TOP8")</f>
        <v>17125.518004668</v>
      </c>
      <c r="BC316" s="53">
        <f t="shared" si="836"/>
        <v>17125.518004668</v>
      </c>
      <c r="BD316" s="40">
        <f t="shared" si="837"/>
        <v>1</v>
      </c>
      <c r="BF316" s="53">
        <f>_xll.OneStreamExcelAddIn.XFFunctions.XFGetCell("TRUE", "CONSOL", $D$3,"TOT_Entity","USD","Actual",[1]Setup!C10,"PERIODIC",$B316,"TOPFLOW","TOP","TOP","top1",$C316,"top3","Open_Acute_DIV1","TOP5","TOP6","REPORTED","TOP8")</f>
        <v>0</v>
      </c>
      <c r="BG316" s="53">
        <f>_xll.OneStreamExcelAddIn.XFFunctions.XFGetCell("TRUE", "CONSOL", $D$3,"TOT_Entity","Aggregated","Budget_Working",[1]Setup!C10,"PERIODIC",$B316,"TOPFLOW","TOP","TOP","top1",$C316,"top3","Open_Acute_DIV1","TOP5","TOP6","REPORTED","TOP8")</f>
        <v>24464.081582978</v>
      </c>
      <c r="BH316" s="53">
        <f t="shared" si="838"/>
        <v>24464.081582978</v>
      </c>
      <c r="BI316" s="40">
        <f t="shared" si="839"/>
        <v>1</v>
      </c>
      <c r="BK316" s="53">
        <f>_xll.OneStreamExcelAddIn.XFFunctions.XFGetCell("TRUE", "CONSOL", $D$3,"TOT_Entity","USD","Actual",[1]Setup!C11,"PERIODIC",$B316,"TOPFLOW","TOP","TOP","top1",$C316,"top3","Open_Acute_DIV1","TOP5","TOP6","REPORTED","TOP8")</f>
        <v>0</v>
      </c>
      <c r="BL316" s="53">
        <f>_xll.OneStreamExcelAddIn.XFFunctions.XFGetCell("TRUE", "CONSOL", $D$3,"TOT_Entity","Aggregated","Budget_Working",[1]Setup!C11,"PERIODIC",$B316,"TOPFLOW","TOP","TOP","top1",$C316,"top3","Open_Acute_DIV1","TOP5","TOP6","REPORTED","TOP8")</f>
        <v>28896.935366983998</v>
      </c>
      <c r="BM316" s="53">
        <f t="shared" si="840"/>
        <v>28896.935366983998</v>
      </c>
      <c r="BN316" s="40">
        <f t="shared" si="841"/>
        <v>1</v>
      </c>
      <c r="BP316" s="53">
        <f>_xll.OneStreamExcelAddIn.XFFunctions.XFGetCell("TRUE", "CONSOL", $D$3,"TOT_Entity","USD","Actual",[1]Setup!C12,"PERIODIC",$B316,"TOPFLOW","TOP","TOP","top1",$C316,"top3","Open_Acute_DIV1","TOP5","TOP6","REPORTED","TOP8")</f>
        <v>0</v>
      </c>
      <c r="BQ316" s="53">
        <f>_xll.OneStreamExcelAddIn.XFFunctions.XFGetCell("TRUE", "CONSOL", $D$3,"TOT_Entity","Aggregated","Budget_Working",[1]Setup!C12,"PERIODIC",$B316,"TOPFLOW","TOP","TOP","top1",$C316,"top3","Open_Acute_DIV1","TOP5","TOP6","REPORTED","TOP8")</f>
        <v>16543.767437050999</v>
      </c>
      <c r="BR316" s="53">
        <f t="shared" si="842"/>
        <v>16543.767437050999</v>
      </c>
      <c r="BS316" s="40">
        <f t="shared" si="843"/>
        <v>1</v>
      </c>
      <c r="BU316" s="53">
        <f>_xll.OneStreamExcelAddIn.XFFunctions.XFGetCell("TRUE", "CONSOL", $D$3,"TOT_Entity","USD","Actual",[1]Setup!C13,"PERIODIC",$B316,"TOPFLOW","TOP","TOP","top1",$C316,"top3","Open_Acute_DIV1","TOP5","TOP6","REPORTED","TOP8")</f>
        <v>0</v>
      </c>
      <c r="BV316" s="53">
        <f>_xll.OneStreamExcelAddIn.XFFunctions.XFGetCell("TRUE", "CONSOL", $D$3,"TOT_Entity","Aggregated","Budget_Working",[1]Setup!C13,"PERIODIC",$B316,"TOPFLOW","TOP","TOP","top1",$C316,"top3","Open_Acute_DIV1","TOP5","TOP6","REPORTED","TOP8")</f>
        <v>14362.849673605</v>
      </c>
      <c r="BW316" s="53">
        <f t="shared" si="844"/>
        <v>14362.849673605</v>
      </c>
      <c r="BX316" s="40">
        <f t="shared" si="845"/>
        <v>1</v>
      </c>
      <c r="BZ316" s="53">
        <f>_xll.OneStreamExcelAddIn.XFFunctions.XFGetCell("TRUE", "CONSOL", $D$3,"TOT_Entity","USD","Actual",[1]Setup!C14,"PERIODIC",$B316,"TOPFLOW","TOP","TOP","top1",$C316,"top3","Open_Acute_DIV1","TOP5","TOP6","REPORTED","TOP8")</f>
        <v>0</v>
      </c>
      <c r="CA316" s="53">
        <f>_xll.OneStreamExcelAddIn.XFFunctions.XFGetCell("TRUE", "CONSOL", $D$3,"TOT_Entity","Aggregated","Budget_Working",[1]Setup!C14,"PERIODIC",$B316,"TOPFLOW","TOP","TOP","top1",$C316,"top3","Open_Acute_DIV1","TOP5","TOP6","REPORTED","TOP8")</f>
        <v>18313.390433379998</v>
      </c>
      <c r="CB316" s="53">
        <f t="shared" si="846"/>
        <v>18313.390433379998</v>
      </c>
      <c r="CC316" s="40">
        <f t="shared" si="847"/>
        <v>1</v>
      </c>
      <c r="CE316" s="53">
        <f>_xll.OneStreamExcelAddIn.XFFunctions.XFGetCell("TRUE", "CONSOL", $D$3,"TOT_Entity","USD","Actual",[1]Setup!C15,"PERIODIC",$B316,"TOPFLOW","TOP","TOP","top1",$C316,"top3","Open_Acute_DIV1","TOP5","TOP6","REPORTED","TOP8")</f>
        <v>0</v>
      </c>
      <c r="CF316" s="53">
        <f>_xll.OneStreamExcelAddIn.XFFunctions.XFGetCell("TRUE", "CONSOL", $D$3,"TOT_Entity","Aggregated","Budget_Working",[1]Setup!C15,"PERIODIC",$B316,"TOPFLOW","TOP","TOP","top1",$C316,"top3","Open_Acute_DIV1","TOP5","TOP6","REPORTED","TOP8")</f>
        <v>22211.785227592001</v>
      </c>
      <c r="CG316" s="53">
        <f t="shared" si="848"/>
        <v>22211.785227592001</v>
      </c>
      <c r="CH316" s="40">
        <f t="shared" si="849"/>
        <v>1</v>
      </c>
      <c r="CI316" s="212"/>
      <c r="CJ316" s="53">
        <f>_xll.OneStreamExcelAddIn.XFFunctions.XFGetCell("TRUE", "CONSOL", $D$3,"TOT_Entity","USD","Actual",[1]Setup!C4,"PERIODIC",$B316,"TOPFLOW","TOP","TOP","top1",$C316,"top3","Open_Acute_DIV1","TOP5","TOP6","REPORTED","TOP8")</f>
        <v>0</v>
      </c>
      <c r="CK316" s="53">
        <f>_xll.OneStreamExcelAddIn.XFFunctions.XFGetCell("TRUE", "CONSOL", $D$3,"TOT_Entity","USD","Actual",[1]Setup!C5,"PERIODIC",$B316,"TOPFLOW","TOP","TOP","top1",$C316,"top3","Open_Acute_DIV1","TOP5","TOP6","REPORTED","TOP8")</f>
        <v>0</v>
      </c>
      <c r="CL316" s="53">
        <f>_xll.OneStreamExcelAddIn.XFFunctions.XFGetCell("TRUE", "CONSOL", $D$3,"TOT_Entity","USD","Actual",[1]Setup!C6,"PERIODIC",$B316,"TOPFLOW","TOP","TOP","top1",$C316,"top3","Open_Acute_DIV1","TOP5","TOP6","REPORTED","TOP8")</f>
        <v>0</v>
      </c>
      <c r="CM316" s="53">
        <f>_xll.OneStreamExcelAddIn.XFFunctions.XFGetCell("TRUE", "CONSOL", $D$3,"TOT_Entity","USD","Actual",[1]Setup!C7,"PERIODIC",$B316,"TOPFLOW","TOP","TOP","top1",$C316,"top3","Open_Acute_DIV1","TOP5","TOP6","REPORTED","TOP8")</f>
        <v>0</v>
      </c>
      <c r="CN316" s="53">
        <f>_xll.OneStreamExcelAddIn.XFFunctions.XFGetCell("TRUE", "CONSOL", $D$3,"TOT_Entity","USD","Actual",[1]Setup!C8,"PERIODIC",$B316,"TOPFLOW","TOP","TOP","top1",$C316,"top3","Open_Acute_DIV1","TOP5","TOP6","REPORTED","TOP8")</f>
        <v>0</v>
      </c>
      <c r="CO316" s="53">
        <f>_xll.OneStreamExcelAddIn.XFFunctions.XFGetCell("TRUE", "CONSOL", $D$3,"TOT_Entity","USD","Actual",[1]Setup!C9,"PERIODIC",$B316,"TOPFLOW","TOP","TOP","top1",$C316,"top3","Open_Acute_DIV1","TOP5","TOP6","REPORTED","TOP8")</f>
        <v>0</v>
      </c>
      <c r="CP316" s="53">
        <f>_xll.OneStreamExcelAddIn.XFFunctions.XFGetCell("TRUE", "CONSOL", $D$3,"TOT_Entity","USD","Actual",[1]Setup!C10,"PERIODIC",$B316,"TOPFLOW","TOP","TOP","top1",$C316,"top3","Open_Acute_DIV1","TOP5","TOP6","REPORTED","TOP8")</f>
        <v>0</v>
      </c>
      <c r="CQ316" s="53">
        <f>_xll.OneStreamExcelAddIn.XFFunctions.XFGetCell("TRUE", "CONSOL", $D$3,"TOT_Entity","USD","Actual",[1]Setup!C11,"PERIODIC",$B316,"TOPFLOW","TOP","TOP","top1",$C316,"top3","Open_Acute_DIV1","TOP5","TOP6","REPORTED","TOP8")</f>
        <v>0</v>
      </c>
      <c r="CR316" s="53">
        <f>_xll.OneStreamExcelAddIn.XFFunctions.XFGetCell("TRUE", "CONSOL", $D$3,"TOT_Entity","USD","Actual",[1]Setup!C12,"PERIODIC",$B316,"TOPFLOW","TOP","TOP","top1",$C316,"top3","Open_Acute_DIV1","TOP5","TOP6","REPORTED","TOP8")</f>
        <v>0</v>
      </c>
      <c r="CS316" s="53">
        <f>_xll.OneStreamExcelAddIn.XFFunctions.XFGetCell("TRUE", "CONSOL", $D$3,"TOT_Entity","USD","Actual",[1]Setup!C13,"PERIODIC",$B316,"TOPFLOW","TOP","TOP","top1",$C316,"top3","Open_Acute_DIV1","TOP5","TOP6","REPORTED","TOP8")</f>
        <v>0</v>
      </c>
      <c r="CT316" s="53">
        <f>_xll.OneStreamExcelAddIn.XFFunctions.XFGetCell("TRUE", "CONSOL", $D$3,"TOT_Entity","USD","Actual",[1]Setup!C14,"PERIODIC",$B316,"TOPFLOW","TOP","TOP","top1",$C316,"top3","Open_Acute_DIV1","TOP5","TOP6","REPORTED","TOP8")</f>
        <v>0</v>
      </c>
      <c r="CU316" s="53">
        <f>_xll.OneStreamExcelAddIn.XFFunctions.XFGetCell("TRUE", "CONSOL", $D$3,"TOT_Entity","USD","Actual",[1]Setup!C15,"PERIODIC",$B316,"TOPFLOW","TOP","TOP","top1",$C316,"top3","Open_Acute_DIV1","TOP5","TOP6","REPORTED","TOP8")</f>
        <v>0</v>
      </c>
      <c r="CV316" s="212"/>
      <c r="CW316" s="53">
        <f>_xll.OneStreamExcelAddIn.XFFunctions.XFGetCell("TRUE", "CONSOL", $D$3,"TOT_Entity","USD","Actual",[1]Setup!C17,"PERIODIC",$B316,"TOPFLOW","TOP","TOP","top1",$C316,"top3","Open_Acute_DIV1","TOP5","TOP6","REPORTED","TOP8")</f>
        <v>11969.63</v>
      </c>
      <c r="CX316" s="53">
        <f>_xll.OneStreamExcelAddIn.XFFunctions.XFGetCell("TRUE", "CONSOL", $D$3,"TOT_Entity","USD","Actual",[1]Setup!C18,"PERIODIC",$B316,"TOPFLOW","TOP","TOP","top1",$C316,"top3","Open_Acute_DIV1","TOP5","TOP6","REPORTED","TOP8")</f>
        <v>15234.33</v>
      </c>
      <c r="CY316" s="53">
        <f>_xll.OneStreamExcelAddIn.XFFunctions.XFGetCell("TRUE", "CONSOL", $D$3,"TOT_Entity","USD","Actual",[1]Setup!C19,"PERIODIC",$B316,"TOPFLOW","TOP","TOP","top1",$C316,"top3","Open_Acute_DIV1","TOP5","TOP6","REPORTED","TOP8")</f>
        <v>9020.9500000000007</v>
      </c>
      <c r="CZ316" s="53">
        <f>_xll.OneStreamExcelAddIn.XFFunctions.XFGetCell("TRUE", "CONSOL", $D$3,"TOT_Entity","USD","Actual",[1]Setup!C20,"PERIODIC",$B316,"TOPFLOW","TOP","TOP","top1",$C316,"top3","Open_Acute_DIV1","TOP5","TOP6","REPORTED","TOP8")</f>
        <v>11064.6</v>
      </c>
      <c r="DA316" s="53">
        <f>_xll.OneStreamExcelAddIn.XFFunctions.XFGetCell("TRUE", "CONSOL", $D$3,"TOT_Entity","USD","Actual",[1]Setup!C21,"PERIODIC",$B316,"TOPFLOW","TOP","TOP","top1",$C316,"top3","Open_Acute_DIV1","TOP5","TOP6","REPORTED","TOP8")</f>
        <v>11674</v>
      </c>
      <c r="DB316" s="53">
        <f>_xll.OneStreamExcelAddIn.XFFunctions.XFGetCell("TRUE", "CONSOL", $D$3,"TOT_Entity","USD","Actual",[1]Setup!C22,"PERIODIC",$B316,"TOPFLOW","TOP","TOP","top1",$C316,"top3","Open_Acute_DIV1","TOP5","TOP6","REPORTED","TOP8")</f>
        <v>13630.08</v>
      </c>
      <c r="DC316" s="53">
        <f>_xll.OneStreamExcelAddIn.XFFunctions.XFGetCell("TRUE", "CONSOL", $D$3,"TOT_Entity","USD","Actual",[1]Setup!C23,"PERIODIC",$B316,"TOPFLOW","TOP","TOP","top1",$C316,"top3","Open_Acute_DIV1","TOP5","TOP6","REPORTED","TOP8")</f>
        <v>45100.42</v>
      </c>
      <c r="DD316" s="53">
        <f>_xll.OneStreamExcelAddIn.XFFunctions.XFGetCell("TRUE", "CONSOL", $D$3,"TOT_Entity","USD","Actual",[1]Setup!C24,"PERIODIC",$B316,"TOPFLOW","TOP","TOP","top1",$C316,"top3","Open_Acute_DIV1","TOP5","TOP6","REPORTED","TOP8")</f>
        <v>22786.87</v>
      </c>
      <c r="DE316" s="53">
        <f>_xll.OneStreamExcelAddIn.XFFunctions.XFGetCell("TRUE", "CONSOL", $D$3,"TOT_Entity","USD","Actual",[1]Setup!C25,"PERIODIC",$B316,"TOPFLOW","TOP","TOP","top1",$C316,"top3","Open_Acute_DIV1","TOP5","TOP6","REPORTED","TOP8")</f>
        <v>18697.13</v>
      </c>
      <c r="DF316" s="53">
        <f>_xll.OneStreamExcelAddIn.XFFunctions.XFGetCell("TRUE", "CONSOL", $D$3,"TOT_Entity","USD","Actual",[1]Setup!C26,"PERIODIC",$B316,"TOPFLOW","TOP","TOP","top1",$C316,"top3","Open_Acute_DIV1","TOP5","TOP6","REPORTED","TOP8")</f>
        <v>11235.65</v>
      </c>
      <c r="DG316" s="53">
        <f>_xll.OneStreamExcelAddIn.XFFunctions.XFGetCell("TRUE", "CONSOL", $D$3,"TOT_Entity","USD","Actual",[1]Setup!C27,"PERIODIC",$B316,"TOPFLOW","TOP","TOP","top1",$C316,"top3","Open_Acute_DIV1","TOP5","TOP6","REPORTED","TOP8")</f>
        <v>30474</v>
      </c>
      <c r="DH316" s="53">
        <f>_xll.OneStreamExcelAddIn.XFFunctions.XFGetCell("TRUE", "CONSOL", $D$3,"TOT_Entity","USD","Actual",[1]Setup!C28,"PERIODIC",$B316,"TOPFLOW","TOP","TOP","top1",$C316,"top3","Open_Acute_DIV1","TOP5","TOP6","REPORTED","TOP8")</f>
        <v>10932.66</v>
      </c>
      <c r="DI316" s="178"/>
      <c r="DJ316" s="53">
        <f>_xll.OneStreamExcelAddIn.XFFunctions.XFGetCell("TRUE", "CONSOL", $D$3,"TOT_Entity","Aggregated","Budget_Working",[1]Setup!C4,"PERIODIC",$B316,"TOPFLOW","TOP","TOP","top1",$C316,"top3","Open_Acute_DIV1","TOP5","TOP6","REPORTED","TOP8")</f>
        <v>21436.590769142</v>
      </c>
      <c r="DK316" s="53">
        <f>_xll.OneStreamExcelAddIn.XFFunctions.XFGetCell("TRUE", "CONSOL", $D$3,"TOT_Entity","Aggregated","Budget_Working",[1]Setup!C5,"PERIODIC",$B316,"TOPFLOW","TOP","TOP","top1",$C316,"top3","Open_Acute_DIV1","TOP5","TOP6","REPORTED","TOP8")</f>
        <v>15768.322129562999</v>
      </c>
      <c r="DL316" s="53">
        <f>_xll.OneStreamExcelAddIn.XFFunctions.XFGetCell("TRUE", "CONSOL", $D$3,"TOT_Entity","Aggregated","Budget_Working",[1]Setup!C6,"PERIODIC",$B316,"TOPFLOW","TOP","TOP","top1",$C316,"top3","Open_Acute_DIV1","TOP5","TOP6","REPORTED","TOP8")</f>
        <v>12373.238212274</v>
      </c>
      <c r="DM316" s="53">
        <f>_xll.OneStreamExcelAddIn.XFFunctions.XFGetCell("TRUE", "CONSOL", $D$3,"TOT_Entity","Aggregated","Budget_Working",[1]Setup!C7,"PERIODIC",$B316,"TOPFLOW","TOP","TOP","top1",$C316,"top3","Open_Acute_DIV1","TOP5","TOP6","REPORTED","TOP8")</f>
        <v>13345.177007614</v>
      </c>
      <c r="DN316" s="53">
        <f>_xll.OneStreamExcelAddIn.XFFunctions.XFGetCell("TRUE", "CONSOL", $D$3,"TOT_Entity","Aggregated","Budget_Working",[1]Setup!C8,"PERIODIC",$B316,"TOPFLOW","TOP","TOP","top1",$C316,"top3","Open_Acute_DIV1","TOP5","TOP6","REPORTED","TOP8")</f>
        <v>14263.829525110999</v>
      </c>
      <c r="DO316" s="53">
        <f>_xll.OneStreamExcelAddIn.XFFunctions.XFGetCell("TRUE", "CONSOL", $D$3,"TOT_Entity","Aggregated","Budget_Working",[1]Setup!C9,"PERIODIC",$B316,"TOPFLOW","TOP","TOP","top1",$C316,"top3","Open_Acute_DIV1","TOP5","TOP6","REPORTED","TOP8")</f>
        <v>17125.518004668</v>
      </c>
      <c r="DP316" s="53">
        <f>_xll.OneStreamExcelAddIn.XFFunctions.XFGetCell("TRUE", "CONSOL", $D$3,"TOT_Entity","Aggregated","Budget_Working",[1]Setup!C10,"PERIODIC",$B316,"TOPFLOW","TOP","TOP","top1",$C316,"top3","Open_Acute_DIV1","TOP5","TOP6","REPORTED","TOP8")</f>
        <v>24464.081582978</v>
      </c>
      <c r="DQ316" s="53">
        <f>_xll.OneStreamExcelAddIn.XFFunctions.XFGetCell("TRUE", "CONSOL", $D$3,"TOT_Entity","Aggregated","Budget_Working",[1]Setup!C11,"PERIODIC",$B316,"TOPFLOW","TOP","TOP","top1",$C316,"top3","Open_Acute_DIV1","TOP5","TOP6","REPORTED","TOP8")</f>
        <v>28896.935366983998</v>
      </c>
      <c r="DR316" s="53">
        <f>_xll.OneStreamExcelAddIn.XFFunctions.XFGetCell("TRUE", "CONSOL", $D$3,"TOT_Entity","Aggregated","Budget_Working",[1]Setup!C12,"PERIODIC",$B316,"TOPFLOW","TOP","TOP","top1",$C316,"top3","Open_Acute_DIV1","TOP5","TOP6","REPORTED","TOP8")</f>
        <v>16543.767437050999</v>
      </c>
      <c r="DS316" s="53">
        <f>_xll.OneStreamExcelAddIn.XFFunctions.XFGetCell("TRUE", "CONSOL", $D$3,"TOT_Entity","Aggregated","Budget_Working",[1]Setup!C13,"PERIODIC",$B316,"TOPFLOW","TOP","TOP","top1",$C316,"top3","Open_Acute_DIV1","TOP5","TOP6","REPORTED","TOP8")</f>
        <v>14362.849673605</v>
      </c>
      <c r="DT316" s="53">
        <f>_xll.OneStreamExcelAddIn.XFFunctions.XFGetCell("TRUE", "CONSOL", $D$3,"TOT_Entity","Aggregated","Budget_Working",[1]Setup!C14,"PERIODIC",$B316,"TOPFLOW","TOP","TOP","top1",$C316,"top3","Open_Acute_DIV1","TOP5","TOP6","REPORTED","TOP8")</f>
        <v>18313.390433379998</v>
      </c>
      <c r="DU316" s="53">
        <f>_xll.OneStreamExcelAddIn.XFFunctions.XFGetCell("TRUE", "CONSOL", $D$3,"TOT_Entity","Aggregated","Budget_Working",[1]Setup!C15,"PERIODIC",$B316,"TOPFLOW","TOP","TOP","top1",$C316,"top3","Open_Acute_DIV1","TOP5","TOP6","REPORTED","TOP8")</f>
        <v>22211.785227592001</v>
      </c>
      <c r="DV316" s="178"/>
      <c r="DW316" s="53">
        <f>_xll.OneStreamExcelAddIn.XFFunctions.XFGetCell("TRUE", "CONSOL", $D$3,"TOT_Entity","USD","Budget_Final",[1]Setup!C17,"PERIODIC",$B316,"TOPFLOW","TOP","TOP","top1",$C316,"top3","Open_Acute_DIV1","TOP5","TOP6","REPORTED","TOP8")</f>
        <v>9381.9392000000007</v>
      </c>
      <c r="DX316" s="53">
        <f>_xll.OneStreamExcelAddIn.XFFunctions.XFGetCell("TRUE", "CONSOL", $D$3,"TOT_Entity","USD","Budget_Final",[1]Setup!C18,"PERIODIC",$B316,"TOPFLOW","TOP","TOP","top1",$C316,"top3","Open_Acute_DIV1","TOP5","TOP6","REPORTED","TOP8")</f>
        <v>12331.8272</v>
      </c>
      <c r="DY316" s="53">
        <f>_xll.OneStreamExcelAddIn.XFFunctions.XFGetCell("TRUE", "CONSOL", $D$3,"TOT_Entity","USD","Budget_Final",[1]Setup!C19,"PERIODIC",$B316,"TOPFLOW","TOP","TOP","top1",$C316,"top3","Open_Acute_DIV1","TOP5","TOP6","REPORTED","TOP8")</f>
        <v>16500.531200000001</v>
      </c>
      <c r="DZ316" s="53">
        <f>_xll.OneStreamExcelAddIn.XFFunctions.XFGetCell("TRUE", "CONSOL", $D$3,"TOT_Entity","USD","Budget_Final",[1]Setup!C20,"PERIODIC",$B316,"TOPFLOW","TOP","TOP","top1",$C316,"top3","Open_Acute_DIV1","TOP5","TOP6","REPORTED","TOP8")</f>
        <v>15590.744110156</v>
      </c>
      <c r="EA316" s="53">
        <f>_xll.OneStreamExcelAddIn.XFFunctions.XFGetCell("TRUE", "CONSOL", $D$3,"TOT_Entity","USD","Budget_Final",[1]Setup!C21,"PERIODIC",$B316,"TOPFLOW","TOP","TOP","top1",$C316,"top3","Open_Acute_DIV1","TOP5","TOP6","REPORTED","TOP8")</f>
        <v>9651.5821359199999</v>
      </c>
      <c r="EB316" s="53">
        <f>_xll.OneStreamExcelAddIn.XFFunctions.XFGetCell("TRUE", "CONSOL", $D$3,"TOT_Entity","USD","Budget_Final",[1]Setup!C22,"PERIODIC",$B316,"TOPFLOW","TOP","TOP","top1",$C316,"top3","Open_Acute_DIV1","TOP5","TOP6","REPORTED","TOP8")</f>
        <v>21273.019867843999</v>
      </c>
      <c r="EC316" s="53">
        <f>_xll.OneStreamExcelAddIn.XFFunctions.XFGetCell("TRUE", "CONSOL", $D$3,"TOT_Entity","USD","Budget_Final",[1]Setup!C23,"PERIODIC",$B316,"TOPFLOW","TOP","TOP","top1",$C316,"top3","Open_Acute_DIV1","TOP5","TOP6","REPORTED","TOP8")</f>
        <v>20870.321323640001</v>
      </c>
      <c r="ED316" s="53">
        <f>_xll.OneStreamExcelAddIn.XFFunctions.XFGetCell("TRUE", "CONSOL", $D$3,"TOT_Entity","USD","Budget_Final",[1]Setup!C24,"PERIODIC",$B316,"TOPFLOW","TOP","TOP","top1",$C316,"top3","Open_Acute_DIV1","TOP5","TOP6","REPORTED","TOP8")</f>
        <v>12745.803379793</v>
      </c>
      <c r="EE316" s="53">
        <f>_xll.OneStreamExcelAddIn.XFFunctions.XFGetCell("TRUE", "CONSOL", $D$3,"TOT_Entity","USD","Budget_Final",[1]Setup!C25,"PERIODIC",$B316,"TOPFLOW","TOP","TOP","top1",$C316,"top3","Open_Acute_DIV1","TOP5","TOP6","REPORTED","TOP8")</f>
        <v>14859.284076046</v>
      </c>
      <c r="EF316" s="53">
        <f>_xll.OneStreamExcelAddIn.XFFunctions.XFGetCell("TRUE", "CONSOL", $D$3,"TOT_Entity","USD","Budget_Final",[1]Setup!C26,"PERIODIC",$B316,"TOPFLOW","TOP","TOP","top1",$C316,"top3","Open_Acute_DIV1","TOP5","TOP6","REPORTED","TOP8")</f>
        <v>12298.582208571999</v>
      </c>
      <c r="EG316" s="53">
        <f>_xll.OneStreamExcelAddIn.XFFunctions.XFGetCell("TRUE", "CONSOL", $D$3,"TOT_Entity","USD","Budget_Final",[1]Setup!C27,"PERIODIC",$B316,"TOPFLOW","TOP","TOP","top1",$C316,"top3","Open_Acute_DIV1","TOP5","TOP6","REPORTED","TOP8")</f>
        <v>9882.1452350390009</v>
      </c>
      <c r="EH316" s="53">
        <f>_xll.OneStreamExcelAddIn.XFFunctions.XFGetCell("TRUE", "CONSOL", $D$3,"TOT_Entity","USD","Budget_Final",[1]Setup!C28,"PERIODIC",$B316,"TOPFLOW","TOP","TOP","top1",$C316,"top3","Open_Acute_DIV1","TOP5","TOP6","REPORTED","TOP8")</f>
        <v>26796.001842316</v>
      </c>
    </row>
    <row r="317" spans="2:138" x14ac:dyDescent="0.25">
      <c r="B317" s="51">
        <v>60243</v>
      </c>
      <c r="C317" s="51"/>
      <c r="D317" t="str" cm="1">
        <f t="array" ref="D317">_xll.OneStreamExcelAddIn.XFFunctions.XFGetMemberInfo("Description","Account",B317)</f>
        <v>Vacation/PTO - Physicians</v>
      </c>
      <c r="E317" s="53">
        <f>_xll.OneStreamExcelAddIn.XFFunctions.XFGetCell("TRUE", "CONSOL", $D$3,"TOT_Entity","USD","Actual",$E$3,"PERIODIC",$B317,"TOPFLOW","TOP","TOP","top1",$C317,"top3","Open_Acute_DIV1","TOP5","TOP6","REPORTED","TOP8")</f>
        <v>0</v>
      </c>
      <c r="F317" s="53">
        <f>_xll.OneStreamExcelAddIn.XFFunctions.XFGetCell("TRUE", "CONSOL", $D$3,"TOT_Entity","Aggregated","Budget_Working",$E$3,"PERIODIC",$B317,"TOPFLOW","TOP","TOP","top1",$C317,"top3","Open_Acute_DIV1","TOP5","TOP6","REPORTED","TOP8")</f>
        <v>2813.1548885749999</v>
      </c>
      <c r="G317" s="53">
        <f t="shared" si="819"/>
        <v>2813.1548885749999</v>
      </c>
      <c r="H317" s="55">
        <f t="shared" si="820"/>
        <v>1</v>
      </c>
      <c r="I317" s="41"/>
      <c r="J317" s="53">
        <f>_xll.OneStreamExcelAddIn.XFFunctions.XFGetCell("TRUE", "CONSOL", $D$3,"TOT_Entity","USD","Actual",$E$3,"YTD",$B317,"TOPFLOW","TOP","TOP","top1",$C317,"TOP3","Open_Acute_DIV1","TOP5","TOP6","REPORTED","TOP8")</f>
        <v>0</v>
      </c>
      <c r="K317" s="53">
        <f>_xll.OneStreamExcelAddIn.XFFunctions.XFGetCell("TRUE", "CONSOL", $D$3,"TOT_Entity","Aggregated","Budget_Working",$E$3,"YTD",$B317,"TOPFLOW","TOP","TOP","top1",$C317,"TOP3","Open_Acute_DIV1","TOP5","TOP6","REPORTED","TOP8")</f>
        <v>14283.417465338</v>
      </c>
      <c r="L317" s="53">
        <f t="shared" si="821"/>
        <v>14283.417465338</v>
      </c>
      <c r="M317" s="40">
        <f t="shared" si="822"/>
        <v>1</v>
      </c>
      <c r="N317" s="41"/>
      <c r="O317" s="53">
        <f>_xll.OneStreamExcelAddIn.XFFunctions.XFGetCell("TRUE", "CONSOL", $D$3,"TOT_Entity","USD","Actual",$F$3,"YTD",$B317,"TOPFLOW","TOP","TOP","top1",$C317,"TOP3","Open_Acute_DIV1","TOP5","TOP6","REPORTED","TOP8")</f>
        <v>7509.18</v>
      </c>
      <c r="P317" s="53">
        <f>_xll.OneStreamExcelAddIn.XFFunctions.XFGetCell("TRUE", "CONSOL", $D$3,"TOT_Entity","USD","Actual",$E$3,"YTD",$B317,"TOPFLOW","TOP","TOP","top1",$C317,"top3","Open_Acute_DIV1","TOP5","TOP6","REPORTED","VAR_BW_PY_Actual")</f>
        <v>7509.18</v>
      </c>
      <c r="Q317" s="40">
        <f t="shared" si="823"/>
        <v>1</v>
      </c>
      <c r="R317" s="41"/>
      <c r="S317" s="53">
        <f>_xll.OneStreamExcelAddIn.XFFunctions.XFGetCell("TRUE", "CONSOL", $D$3,"TOT_Entity","USD","MIDFCST",$E$3,"MTD",$B317,"TOPFLOW","TOP","TOP","top1",$C317,"TOP3","Open_Acute_DIV1","TOP5","TOP6","REPORTED","TOP8")</f>
        <v>0</v>
      </c>
      <c r="T317" s="53">
        <f t="shared" si="824"/>
        <v>0</v>
      </c>
      <c r="U317" s="40">
        <f t="shared" si="825"/>
        <v>0</v>
      </c>
      <c r="V317" s="41"/>
      <c r="W317" s="42"/>
      <c r="X317" s="43"/>
      <c r="Y317" s="42"/>
      <c r="Z317" s="44"/>
      <c r="AB317" s="53">
        <f>_xll.OneStreamExcelAddIn.XFFunctions.XFGetCell("TRUE", "CONSOL", $D$3,"TOT_Entity","USD","Actual",[1]Setup!C4,"PERIODIC",$B317,"TOPFLOW","TOP","TOP","top1",$C317,"top3","Open_Acute_DIV1","TOP5","TOP6","REPORTED","TOP8")</f>
        <v>0</v>
      </c>
      <c r="AC317" s="53">
        <f>_xll.OneStreamExcelAddIn.XFFunctions.XFGetCell("TRUE", "CONSOL", $D$3,"TOT_Entity","Aggregated","Budget_Working",[1]Setup!C4,"PERIODIC",$B317,"TOPFLOW","TOP","TOP","top1",$C317,"top3","Open_Acute_DIV1","TOP5","TOP6","REPORTED","TOP8")</f>
        <v>4939.2213204250002</v>
      </c>
      <c r="AD317" s="53">
        <f t="shared" si="826"/>
        <v>4939.2213204250002</v>
      </c>
      <c r="AE317" s="40">
        <f t="shared" si="827"/>
        <v>1</v>
      </c>
      <c r="AG317" s="53">
        <f>_xll.OneStreamExcelAddIn.XFFunctions.XFGetCell("TRUE", "CONSOL", $D$3,"TOT_Entity","USD","Actual",[1]Setup!C5,"PERIODIC",$B317,"TOPFLOW","TOP","TOP","top1",$C317,"top3","Open_Acute_DIV1","TOP5","TOP6","REPORTED","TOP8")</f>
        <v>0</v>
      </c>
      <c r="AH317" s="53">
        <f>_xll.OneStreamExcelAddIn.XFFunctions.XFGetCell("TRUE", "CONSOL", $D$3,"TOT_Entity","Aggregated","Budget_Working",[1]Setup!C5,"PERIODIC",$B317,"TOPFLOW","TOP","TOP","top1",$C317,"top3","Open_Acute_DIV1","TOP5","TOP6","REPORTED","TOP8")</f>
        <v>3521.5812661149998</v>
      </c>
      <c r="AI317" s="53">
        <f t="shared" si="828"/>
        <v>3521.5812661149998</v>
      </c>
      <c r="AJ317" s="40">
        <f t="shared" si="829"/>
        <v>1</v>
      </c>
      <c r="AL317" s="53">
        <f>_xll.OneStreamExcelAddIn.XFFunctions.XFGetCell("TRUE", "CONSOL", $D$3,"TOT_Entity","USD","Actual",[1]Setup!C6,"PERIODIC",$B317,"TOPFLOW","TOP","TOP","top1",$C317,"top3","Open_Acute_DIV1","TOP5","TOP6","REPORTED","TOP8")</f>
        <v>0</v>
      </c>
      <c r="AM317" s="53">
        <f>_xll.OneStreamExcelAddIn.XFFunctions.XFGetCell("TRUE", "CONSOL", $D$3,"TOT_Entity","Aggregated","Budget_Working",[1]Setup!C6,"PERIODIC",$B317,"TOPFLOW","TOP","TOP","top1",$C317,"top3","Open_Acute_DIV1","TOP5","TOP6","REPORTED","TOP8")</f>
        <v>3009.4599902230002</v>
      </c>
      <c r="AN317" s="53">
        <f t="shared" si="830"/>
        <v>3009.4599902230002</v>
      </c>
      <c r="AO317" s="40">
        <f t="shared" si="831"/>
        <v>1</v>
      </c>
      <c r="AQ317" s="53">
        <f>_xll.OneStreamExcelAddIn.XFFunctions.XFGetCell("TRUE", "CONSOL", $D$3,"TOT_Entity","USD","Actual",[1]Setup!C7,"PERIODIC",$B317,"TOPFLOW","TOP","TOP","top1",$C317,"top3","Open_Acute_DIV1","TOP5","TOP6","REPORTED","TOP8")</f>
        <v>0</v>
      </c>
      <c r="AR317" s="53">
        <f>_xll.OneStreamExcelAddIn.XFFunctions.XFGetCell("TRUE", "CONSOL", $D$3,"TOT_Entity","Aggregated","Budget_Working",[1]Setup!C7,"PERIODIC",$B317,"TOPFLOW","TOP","TOP","top1",$C317,"top3","Open_Acute_DIV1","TOP5","TOP6","REPORTED","TOP8")</f>
        <v>2813.1548885749999</v>
      </c>
      <c r="AS317" s="53">
        <f t="shared" si="832"/>
        <v>2813.1548885749999</v>
      </c>
      <c r="AT317" s="40">
        <f t="shared" si="833"/>
        <v>1</v>
      </c>
      <c r="AV317" s="53">
        <f>_xll.OneStreamExcelAddIn.XFFunctions.XFGetCell("TRUE", "CONSOL", $D$3,"TOT_Entity","USD","Actual",[1]Setup!C8,"PERIODIC",$B317,"TOPFLOW","TOP","TOP","top1",$C317,"top3","Open_Acute_DIV1","TOP5","TOP6","REPORTED","TOP8")</f>
        <v>0</v>
      </c>
      <c r="AW317" s="53">
        <f>_xll.OneStreamExcelAddIn.XFFunctions.XFGetCell("TRUE", "CONSOL", $D$3,"TOT_Entity","Aggregated","Budget_Working",[1]Setup!C8,"PERIODIC",$B317,"TOPFLOW","TOP","TOP","top1",$C317,"top3","Open_Acute_DIV1","TOP5","TOP6","REPORTED","TOP8")</f>
        <v>2879.9167776250001</v>
      </c>
      <c r="AX317" s="53">
        <f t="shared" si="834"/>
        <v>2879.9167776250001</v>
      </c>
      <c r="AY317" s="40">
        <f t="shared" si="835"/>
        <v>1</v>
      </c>
      <c r="BA317" s="53">
        <f>_xll.OneStreamExcelAddIn.XFFunctions.XFGetCell("TRUE", "CONSOL", $D$3,"TOT_Entity","USD","Actual",[1]Setup!C9,"PERIODIC",$B317,"TOPFLOW","TOP","TOP","top1",$C317,"top3","Open_Acute_DIV1","TOP5","TOP6","REPORTED","TOP8")</f>
        <v>0</v>
      </c>
      <c r="BB317" s="53">
        <f>_xll.OneStreamExcelAddIn.XFFunctions.XFGetCell("TRUE", "CONSOL", $D$3,"TOT_Entity","Aggregated","Budget_Working",[1]Setup!C9,"PERIODIC",$B317,"TOPFLOW","TOP","TOP","top1",$C317,"top3","Open_Acute_DIV1","TOP5","TOP6","REPORTED","TOP8")</f>
        <v>3800.1646760540002</v>
      </c>
      <c r="BC317" s="53">
        <f t="shared" si="836"/>
        <v>3800.1646760540002</v>
      </c>
      <c r="BD317" s="40">
        <f t="shared" si="837"/>
        <v>1</v>
      </c>
      <c r="BF317" s="53">
        <f>_xll.OneStreamExcelAddIn.XFFunctions.XFGetCell("TRUE", "CONSOL", $D$3,"TOT_Entity","USD","Actual",[1]Setup!C10,"PERIODIC",$B317,"TOPFLOW","TOP","TOP","top1",$C317,"top3","Open_Acute_DIV1","TOP5","TOP6","REPORTED","TOP8")</f>
        <v>0</v>
      </c>
      <c r="BG317" s="53">
        <f>_xll.OneStreamExcelAddIn.XFFunctions.XFGetCell("TRUE", "CONSOL", $D$3,"TOT_Entity","Aggregated","Budget_Working",[1]Setup!C10,"PERIODIC",$B317,"TOPFLOW","TOP","TOP","top1",$C317,"top3","Open_Acute_DIV1","TOP5","TOP6","REPORTED","TOP8")</f>
        <v>5561.5317570489997</v>
      </c>
      <c r="BH317" s="53">
        <f t="shared" si="838"/>
        <v>5561.5317570489997</v>
      </c>
      <c r="BI317" s="40">
        <f t="shared" si="839"/>
        <v>1</v>
      </c>
      <c r="BK317" s="53">
        <f>_xll.OneStreamExcelAddIn.XFFunctions.XFGetCell("TRUE", "CONSOL", $D$3,"TOT_Entity","USD","Actual",[1]Setup!C11,"PERIODIC",$B317,"TOPFLOW","TOP","TOP","top1",$C317,"top3","Open_Acute_DIV1","TOP5","TOP6","REPORTED","TOP8")</f>
        <v>0</v>
      </c>
      <c r="BL317" s="53">
        <f>_xll.OneStreamExcelAddIn.XFFunctions.XFGetCell("TRUE", "CONSOL", $D$3,"TOT_Entity","Aggregated","Budget_Working",[1]Setup!C11,"PERIODIC",$B317,"TOPFLOW","TOP","TOP","top1",$C317,"top3","Open_Acute_DIV1","TOP5","TOP6","REPORTED","TOP8")</f>
        <v>6278.4348153620003</v>
      </c>
      <c r="BM317" s="53">
        <f t="shared" si="840"/>
        <v>6278.4348153620003</v>
      </c>
      <c r="BN317" s="40">
        <f t="shared" si="841"/>
        <v>1</v>
      </c>
      <c r="BP317" s="53">
        <f>_xll.OneStreamExcelAddIn.XFFunctions.XFGetCell("TRUE", "CONSOL", $D$3,"TOT_Entity","USD","Actual",[1]Setup!C12,"PERIODIC",$B317,"TOPFLOW","TOP","TOP","top1",$C317,"top3","Open_Acute_DIV1","TOP5","TOP6","REPORTED","TOP8")</f>
        <v>0</v>
      </c>
      <c r="BQ317" s="53">
        <f>_xll.OneStreamExcelAddIn.XFFunctions.XFGetCell("TRUE", "CONSOL", $D$3,"TOT_Entity","Aggregated","Budget_Working",[1]Setup!C12,"PERIODIC",$B317,"TOPFLOW","TOP","TOP","top1",$C317,"top3","Open_Acute_DIV1","TOP5","TOP6","REPORTED","TOP8")</f>
        <v>3800.1646760540002</v>
      </c>
      <c r="BR317" s="53">
        <f t="shared" si="842"/>
        <v>3800.1646760540002</v>
      </c>
      <c r="BS317" s="40">
        <f t="shared" si="843"/>
        <v>1</v>
      </c>
      <c r="BU317" s="53">
        <f>_xll.OneStreamExcelAddIn.XFFunctions.XFGetCell("TRUE", "CONSOL", $D$3,"TOT_Entity","USD","Actual",[1]Setup!C13,"PERIODIC",$B317,"TOPFLOW","TOP","TOP","top1",$C317,"top3","Open_Acute_DIV1","TOP5","TOP6","REPORTED","TOP8")</f>
        <v>0</v>
      </c>
      <c r="BV317" s="53">
        <f>_xll.OneStreamExcelAddIn.XFFunctions.XFGetCell("TRUE", "CONSOL", $D$3,"TOT_Entity","Aggregated","Budget_Working",[1]Setup!C13,"PERIODIC",$B317,"TOPFLOW","TOP","TOP","top1",$C317,"top3","Open_Acute_DIV1","TOP5","TOP6","REPORTED","TOP8")</f>
        <v>3009.4599902230002</v>
      </c>
      <c r="BW317" s="53">
        <f t="shared" si="844"/>
        <v>3009.4599902230002</v>
      </c>
      <c r="BX317" s="40">
        <f t="shared" si="845"/>
        <v>1</v>
      </c>
      <c r="BZ317" s="53">
        <f>_xll.OneStreamExcelAddIn.XFFunctions.XFGetCell("TRUE", "CONSOL", $D$3,"TOT_Entity","USD","Actual",[1]Setup!C14,"PERIODIC",$B317,"TOPFLOW","TOP","TOP","top1",$C317,"top3","Open_Acute_DIV1","TOP5","TOP6","REPORTED","TOP8")</f>
        <v>0</v>
      </c>
      <c r="CA317" s="53">
        <f>_xll.OneStreamExcelAddIn.XFFunctions.XFGetCell("TRUE", "CONSOL", $D$3,"TOT_Entity","Aggregated","Budget_Working",[1]Setup!C14,"PERIODIC",$B317,"TOPFLOW","TOP","TOP","top1",$C317,"top3","Open_Acute_DIV1","TOP5","TOP6","REPORTED","TOP8")</f>
        <v>3972.3082412049998</v>
      </c>
      <c r="CB317" s="53">
        <f t="shared" si="846"/>
        <v>3972.3082412049998</v>
      </c>
      <c r="CC317" s="40">
        <f t="shared" si="847"/>
        <v>1</v>
      </c>
      <c r="CE317" s="53">
        <f>_xll.OneStreamExcelAddIn.XFFunctions.XFGetCell("TRUE", "CONSOL", $D$3,"TOT_Entity","USD","Actual",[1]Setup!C15,"PERIODIC",$B317,"TOPFLOW","TOP","TOP","top1",$C317,"top3","Open_Acute_DIV1","TOP5","TOP6","REPORTED","TOP8")</f>
        <v>0</v>
      </c>
      <c r="CF317" s="53">
        <f>_xll.OneStreamExcelAddIn.XFFunctions.XFGetCell("TRUE", "CONSOL", $D$3,"TOT_Entity","Aggregated","Budget_Working",[1]Setup!C15,"PERIODIC",$B317,"TOPFLOW","TOP","TOP","top1",$C317,"top3","Open_Acute_DIV1","TOP5","TOP6","REPORTED","TOP8")</f>
        <v>4841.8517495670003</v>
      </c>
      <c r="CG317" s="53">
        <f t="shared" si="848"/>
        <v>4841.8517495670003</v>
      </c>
      <c r="CH317" s="40">
        <f t="shared" si="849"/>
        <v>1</v>
      </c>
      <c r="CI317" s="212"/>
      <c r="CJ317" s="53">
        <f>_xll.OneStreamExcelAddIn.XFFunctions.XFGetCell("TRUE", "CONSOL", $D$3,"TOT_Entity","USD","Actual",[1]Setup!C4,"PERIODIC",$B317,"TOPFLOW","TOP","TOP","top1",$C317,"top3","Open_Acute_DIV1","TOP5","TOP6","REPORTED","TOP8")</f>
        <v>0</v>
      </c>
      <c r="CK317" s="53">
        <f>_xll.OneStreamExcelAddIn.XFFunctions.XFGetCell("TRUE", "CONSOL", $D$3,"TOT_Entity","USD","Actual",[1]Setup!C5,"PERIODIC",$B317,"TOPFLOW","TOP","TOP","top1",$C317,"top3","Open_Acute_DIV1","TOP5","TOP6","REPORTED","TOP8")</f>
        <v>0</v>
      </c>
      <c r="CL317" s="53">
        <f>_xll.OneStreamExcelAddIn.XFFunctions.XFGetCell("TRUE", "CONSOL", $D$3,"TOT_Entity","USD","Actual",[1]Setup!C6,"PERIODIC",$B317,"TOPFLOW","TOP","TOP","top1",$C317,"top3","Open_Acute_DIV1","TOP5","TOP6","REPORTED","TOP8")</f>
        <v>0</v>
      </c>
      <c r="CM317" s="53">
        <f>_xll.OneStreamExcelAddIn.XFFunctions.XFGetCell("TRUE", "CONSOL", $D$3,"TOT_Entity","USD","Actual",[1]Setup!C7,"PERIODIC",$B317,"TOPFLOW","TOP","TOP","top1",$C317,"top3","Open_Acute_DIV1","TOP5","TOP6","REPORTED","TOP8")</f>
        <v>0</v>
      </c>
      <c r="CN317" s="53">
        <f>_xll.OneStreamExcelAddIn.XFFunctions.XFGetCell("TRUE", "CONSOL", $D$3,"TOT_Entity","USD","Actual",[1]Setup!C8,"PERIODIC",$B317,"TOPFLOW","TOP","TOP","top1",$C317,"top3","Open_Acute_DIV1","TOP5","TOP6","REPORTED","TOP8")</f>
        <v>0</v>
      </c>
      <c r="CO317" s="53">
        <f>_xll.OneStreamExcelAddIn.XFFunctions.XFGetCell("TRUE", "CONSOL", $D$3,"TOT_Entity","USD","Actual",[1]Setup!C9,"PERIODIC",$B317,"TOPFLOW","TOP","TOP","top1",$C317,"top3","Open_Acute_DIV1","TOP5","TOP6","REPORTED","TOP8")</f>
        <v>0</v>
      </c>
      <c r="CP317" s="53">
        <f>_xll.OneStreamExcelAddIn.XFFunctions.XFGetCell("TRUE", "CONSOL", $D$3,"TOT_Entity","USD","Actual",[1]Setup!C10,"PERIODIC",$B317,"TOPFLOW","TOP","TOP","top1",$C317,"top3","Open_Acute_DIV1","TOP5","TOP6","REPORTED","TOP8")</f>
        <v>0</v>
      </c>
      <c r="CQ317" s="53">
        <f>_xll.OneStreamExcelAddIn.XFFunctions.XFGetCell("TRUE", "CONSOL", $D$3,"TOT_Entity","USD","Actual",[1]Setup!C11,"PERIODIC",$B317,"TOPFLOW","TOP","TOP","top1",$C317,"top3","Open_Acute_DIV1","TOP5","TOP6","REPORTED","TOP8")</f>
        <v>0</v>
      </c>
      <c r="CR317" s="53">
        <f>_xll.OneStreamExcelAddIn.XFFunctions.XFGetCell("TRUE", "CONSOL", $D$3,"TOT_Entity","USD","Actual",[1]Setup!C12,"PERIODIC",$B317,"TOPFLOW","TOP","TOP","top1",$C317,"top3","Open_Acute_DIV1","TOP5","TOP6","REPORTED","TOP8")</f>
        <v>0</v>
      </c>
      <c r="CS317" s="53">
        <f>_xll.OneStreamExcelAddIn.XFFunctions.XFGetCell("TRUE", "CONSOL", $D$3,"TOT_Entity","USD","Actual",[1]Setup!C13,"PERIODIC",$B317,"TOPFLOW","TOP","TOP","top1",$C317,"top3","Open_Acute_DIV1","TOP5","TOP6","REPORTED","TOP8")</f>
        <v>0</v>
      </c>
      <c r="CT317" s="53">
        <f>_xll.OneStreamExcelAddIn.XFFunctions.XFGetCell("TRUE", "CONSOL", $D$3,"TOT_Entity","USD","Actual",[1]Setup!C14,"PERIODIC",$B317,"TOPFLOW","TOP","TOP","top1",$C317,"top3","Open_Acute_DIV1","TOP5","TOP6","REPORTED","TOP8")</f>
        <v>0</v>
      </c>
      <c r="CU317" s="53">
        <f>_xll.OneStreamExcelAddIn.XFFunctions.XFGetCell("TRUE", "CONSOL", $D$3,"TOT_Entity","USD","Actual",[1]Setup!C15,"PERIODIC",$B317,"TOPFLOW","TOP","TOP","top1",$C317,"top3","Open_Acute_DIV1","TOP5","TOP6","REPORTED","TOP8")</f>
        <v>0</v>
      </c>
      <c r="CV317" s="212"/>
      <c r="CW317" s="53">
        <f>_xll.OneStreamExcelAddIn.XFFunctions.XFGetCell("TRUE", "CONSOL", $D$3,"TOT_Entity","USD","Actual",[1]Setup!C17,"PERIODIC",$B317,"TOPFLOW","TOP","TOP","top1",$C317,"top3","Open_Acute_DIV1","TOP5","TOP6","REPORTED","TOP8")</f>
        <v>450</v>
      </c>
      <c r="CX317" s="53">
        <f>_xll.OneStreamExcelAddIn.XFFunctions.XFGetCell("TRUE", "CONSOL", $D$3,"TOT_Entity","USD","Actual",[1]Setup!C18,"PERIODIC",$B317,"TOPFLOW","TOP","TOP","top1",$C317,"top3","Open_Acute_DIV1","TOP5","TOP6","REPORTED","TOP8")</f>
        <v>1153.8499999999999</v>
      </c>
      <c r="CY317" s="53">
        <f>_xll.OneStreamExcelAddIn.XFFunctions.XFGetCell("TRUE", "CONSOL", $D$3,"TOT_Entity","USD","Actual",[1]Setup!C19,"PERIODIC",$B317,"TOPFLOW","TOP","TOP","top1",$C317,"top3","Open_Acute_DIV1","TOP5","TOP6","REPORTED","TOP8")</f>
        <v>900</v>
      </c>
      <c r="CZ317" s="53">
        <f>_xll.OneStreamExcelAddIn.XFFunctions.XFGetCell("TRUE", "CONSOL", $D$3,"TOT_Entity","USD","Actual",[1]Setup!C20,"PERIODIC",$B317,"TOPFLOW","TOP","TOP","top1",$C317,"top3","Open_Acute_DIV1","TOP5","TOP6","REPORTED","TOP8")</f>
        <v>5005.33</v>
      </c>
      <c r="DA317" s="53">
        <f>_xll.OneStreamExcelAddIn.XFFunctions.XFGetCell("TRUE", "CONSOL", $D$3,"TOT_Entity","USD","Actual",[1]Setup!C21,"PERIODIC",$B317,"TOPFLOW","TOP","TOP","top1",$C317,"top3","Open_Acute_DIV1","TOP5","TOP6","REPORTED","TOP8")</f>
        <v>466.61</v>
      </c>
      <c r="DB317" s="53">
        <f>_xll.OneStreamExcelAddIn.XFFunctions.XFGetCell("TRUE", "CONSOL", $D$3,"TOT_Entity","USD","Actual",[1]Setup!C22,"PERIODIC",$B317,"TOPFLOW","TOP","TOP","top1",$C317,"top3","Open_Acute_DIV1","TOP5","TOP6","REPORTED","TOP8")</f>
        <v>2356.2800000000002</v>
      </c>
      <c r="DC317" s="53">
        <f>_xll.OneStreamExcelAddIn.XFFunctions.XFGetCell("TRUE", "CONSOL", $D$3,"TOT_Entity","USD","Actual",[1]Setup!C23,"PERIODIC",$B317,"TOPFLOW","TOP","TOP","top1",$C317,"top3","Open_Acute_DIV1","TOP5","TOP6","REPORTED","TOP8")</f>
        <v>34055.24</v>
      </c>
      <c r="DD317" s="53">
        <f>_xll.OneStreamExcelAddIn.XFFunctions.XFGetCell("TRUE", "CONSOL", $D$3,"TOT_Entity","USD","Actual",[1]Setup!C24,"PERIODIC",$B317,"TOPFLOW","TOP","TOP","top1",$C317,"top3","Open_Acute_DIV1","TOP5","TOP6","REPORTED","TOP8")</f>
        <v>8846.4</v>
      </c>
      <c r="DE317" s="53">
        <f>_xll.OneStreamExcelAddIn.XFFunctions.XFGetCell("TRUE", "CONSOL", $D$3,"TOT_Entity","USD","Actual",[1]Setup!C25,"PERIODIC",$B317,"TOPFLOW","TOP","TOP","top1",$C317,"top3","Open_Acute_DIV1","TOP5","TOP6","REPORTED","TOP8")</f>
        <v>0</v>
      </c>
      <c r="DF317" s="53">
        <f>_xll.OneStreamExcelAddIn.XFFunctions.XFGetCell("TRUE", "CONSOL", $D$3,"TOT_Entity","USD","Actual",[1]Setup!C26,"PERIODIC",$B317,"TOPFLOW","TOP","TOP","top1",$C317,"top3","Open_Acute_DIV1","TOP5","TOP6","REPORTED","TOP8")</f>
        <v>8218.27</v>
      </c>
      <c r="DG317" s="53">
        <f>_xll.OneStreamExcelAddIn.XFFunctions.XFGetCell("TRUE", "CONSOL", $D$3,"TOT_Entity","USD","Actual",[1]Setup!C27,"PERIODIC",$B317,"TOPFLOW","TOP","TOP","top1",$C317,"top3","Open_Acute_DIV1","TOP5","TOP6","REPORTED","TOP8")</f>
        <v>8973.35</v>
      </c>
      <c r="DH317" s="53">
        <f>_xll.OneStreamExcelAddIn.XFFunctions.XFGetCell("TRUE", "CONSOL", $D$3,"TOT_Entity","USD","Actual",[1]Setup!C28,"PERIODIC",$B317,"TOPFLOW","TOP","TOP","top1",$C317,"top3","Open_Acute_DIV1","TOP5","TOP6","REPORTED","TOP8")</f>
        <v>2485.85</v>
      </c>
      <c r="DI317" s="178"/>
      <c r="DJ317" s="53">
        <f>_xll.OneStreamExcelAddIn.XFFunctions.XFGetCell("TRUE", "CONSOL", $D$3,"TOT_Entity","Aggregated","Budget_Working",[1]Setup!C4,"PERIODIC",$B317,"TOPFLOW","TOP","TOP","top1",$C317,"top3","Open_Acute_DIV1","TOP5","TOP6","REPORTED","TOP8")</f>
        <v>4939.2213204250002</v>
      </c>
      <c r="DK317" s="53">
        <f>_xll.OneStreamExcelAddIn.XFFunctions.XFGetCell("TRUE", "CONSOL", $D$3,"TOT_Entity","Aggregated","Budget_Working",[1]Setup!C5,"PERIODIC",$B317,"TOPFLOW","TOP","TOP","top1",$C317,"top3","Open_Acute_DIV1","TOP5","TOP6","REPORTED","TOP8")</f>
        <v>3521.5812661149998</v>
      </c>
      <c r="DL317" s="53">
        <f>_xll.OneStreamExcelAddIn.XFFunctions.XFGetCell("TRUE", "CONSOL", $D$3,"TOT_Entity","Aggregated","Budget_Working",[1]Setup!C6,"PERIODIC",$B317,"TOPFLOW","TOP","TOP","top1",$C317,"top3","Open_Acute_DIV1","TOP5","TOP6","REPORTED","TOP8")</f>
        <v>3009.4599902230002</v>
      </c>
      <c r="DM317" s="53">
        <f>_xll.OneStreamExcelAddIn.XFFunctions.XFGetCell("TRUE", "CONSOL", $D$3,"TOT_Entity","Aggregated","Budget_Working",[1]Setup!C7,"PERIODIC",$B317,"TOPFLOW","TOP","TOP","top1",$C317,"top3","Open_Acute_DIV1","TOP5","TOP6","REPORTED","TOP8")</f>
        <v>2813.1548885749999</v>
      </c>
      <c r="DN317" s="53">
        <f>_xll.OneStreamExcelAddIn.XFFunctions.XFGetCell("TRUE", "CONSOL", $D$3,"TOT_Entity","Aggregated","Budget_Working",[1]Setup!C8,"PERIODIC",$B317,"TOPFLOW","TOP","TOP","top1",$C317,"top3","Open_Acute_DIV1","TOP5","TOP6","REPORTED","TOP8")</f>
        <v>2879.9167776250001</v>
      </c>
      <c r="DO317" s="53">
        <f>_xll.OneStreamExcelAddIn.XFFunctions.XFGetCell("TRUE", "CONSOL", $D$3,"TOT_Entity","Aggregated","Budget_Working",[1]Setup!C9,"PERIODIC",$B317,"TOPFLOW","TOP","TOP","top1",$C317,"top3","Open_Acute_DIV1","TOP5","TOP6","REPORTED","TOP8")</f>
        <v>3800.1646760540002</v>
      </c>
      <c r="DP317" s="53">
        <f>_xll.OneStreamExcelAddIn.XFFunctions.XFGetCell("TRUE", "CONSOL", $D$3,"TOT_Entity","Aggregated","Budget_Working",[1]Setup!C10,"PERIODIC",$B317,"TOPFLOW","TOP","TOP","top1",$C317,"top3","Open_Acute_DIV1","TOP5","TOP6","REPORTED","TOP8")</f>
        <v>5561.5317570489997</v>
      </c>
      <c r="DQ317" s="53">
        <f>_xll.OneStreamExcelAddIn.XFFunctions.XFGetCell("TRUE", "CONSOL", $D$3,"TOT_Entity","Aggregated","Budget_Working",[1]Setup!C11,"PERIODIC",$B317,"TOPFLOW","TOP","TOP","top1",$C317,"top3","Open_Acute_DIV1","TOP5","TOP6","REPORTED","TOP8")</f>
        <v>6278.4348153620003</v>
      </c>
      <c r="DR317" s="53">
        <f>_xll.OneStreamExcelAddIn.XFFunctions.XFGetCell("TRUE", "CONSOL", $D$3,"TOT_Entity","Aggregated","Budget_Working",[1]Setup!C12,"PERIODIC",$B317,"TOPFLOW","TOP","TOP","top1",$C317,"top3","Open_Acute_DIV1","TOP5","TOP6","REPORTED","TOP8")</f>
        <v>3800.1646760540002</v>
      </c>
      <c r="DS317" s="53">
        <f>_xll.OneStreamExcelAddIn.XFFunctions.XFGetCell("TRUE", "CONSOL", $D$3,"TOT_Entity","Aggregated","Budget_Working",[1]Setup!C13,"PERIODIC",$B317,"TOPFLOW","TOP","TOP","top1",$C317,"top3","Open_Acute_DIV1","TOP5","TOP6","REPORTED","TOP8")</f>
        <v>3009.4599902230002</v>
      </c>
      <c r="DT317" s="53">
        <f>_xll.OneStreamExcelAddIn.XFFunctions.XFGetCell("TRUE", "CONSOL", $D$3,"TOT_Entity","Aggregated","Budget_Working",[1]Setup!C14,"PERIODIC",$B317,"TOPFLOW","TOP","TOP","top1",$C317,"top3","Open_Acute_DIV1","TOP5","TOP6","REPORTED","TOP8")</f>
        <v>3972.3082412049998</v>
      </c>
      <c r="DU317" s="53">
        <f>_xll.OneStreamExcelAddIn.XFFunctions.XFGetCell("TRUE", "CONSOL", $D$3,"TOT_Entity","Aggregated","Budget_Working",[1]Setup!C15,"PERIODIC",$B317,"TOPFLOW","TOP","TOP","top1",$C317,"top3","Open_Acute_DIV1","TOP5","TOP6","REPORTED","TOP8")</f>
        <v>4841.8517495670003</v>
      </c>
      <c r="DV317" s="178"/>
      <c r="DW317" s="53">
        <f>_xll.OneStreamExcelAddIn.XFFunctions.XFGetCell("TRUE", "CONSOL", $D$3,"TOT_Entity","USD","Budget_Final",[1]Setup!C17,"PERIODIC",$B317,"TOPFLOW","TOP","TOP","top1",$C317,"top3","Open_Acute_DIV1","TOP5","TOP6","REPORTED","TOP8")</f>
        <v>0</v>
      </c>
      <c r="DX317" s="53">
        <f>_xll.OneStreamExcelAddIn.XFFunctions.XFGetCell("TRUE", "CONSOL", $D$3,"TOT_Entity","USD","Budget_Final",[1]Setup!C18,"PERIODIC",$B317,"TOPFLOW","TOP","TOP","top1",$C317,"top3","Open_Acute_DIV1","TOP5","TOP6","REPORTED","TOP8")</f>
        <v>0</v>
      </c>
      <c r="DY317" s="53">
        <f>_xll.OneStreamExcelAddIn.XFFunctions.XFGetCell("TRUE", "CONSOL", $D$3,"TOT_Entity","USD","Budget_Final",[1]Setup!C19,"PERIODIC",$B317,"TOPFLOW","TOP","TOP","top1",$C317,"top3","Open_Acute_DIV1","TOP5","TOP6","REPORTED","TOP8")</f>
        <v>0</v>
      </c>
      <c r="DZ317" s="53">
        <f>_xll.OneStreamExcelAddIn.XFFunctions.XFGetCell("TRUE", "CONSOL", $D$3,"TOT_Entity","USD","Budget_Final",[1]Setup!C20,"PERIODIC",$B317,"TOPFLOW","TOP","TOP","top1",$C317,"top3","Open_Acute_DIV1","TOP5","TOP6","REPORTED","TOP8")</f>
        <v>0</v>
      </c>
      <c r="EA317" s="53">
        <f>_xll.OneStreamExcelAddIn.XFFunctions.XFGetCell("TRUE", "CONSOL", $D$3,"TOT_Entity","USD","Budget_Final",[1]Setup!C21,"PERIODIC",$B317,"TOPFLOW","TOP","TOP","top1",$C317,"top3","Open_Acute_DIV1","TOP5","TOP6","REPORTED","TOP8")</f>
        <v>0</v>
      </c>
      <c r="EB317" s="53">
        <f>_xll.OneStreamExcelAddIn.XFFunctions.XFGetCell("TRUE", "CONSOL", $D$3,"TOT_Entity","USD","Budget_Final",[1]Setup!C22,"PERIODIC",$B317,"TOPFLOW","TOP","TOP","top1",$C317,"top3","Open_Acute_DIV1","TOP5","TOP6","REPORTED","TOP8")</f>
        <v>0</v>
      </c>
      <c r="EC317" s="53">
        <f>_xll.OneStreamExcelAddIn.XFFunctions.XFGetCell("TRUE", "CONSOL", $D$3,"TOT_Entity","USD","Budget_Final",[1]Setup!C23,"PERIODIC",$B317,"TOPFLOW","TOP","TOP","top1",$C317,"top3","Open_Acute_DIV1","TOP5","TOP6","REPORTED","TOP8")</f>
        <v>0</v>
      </c>
      <c r="ED317" s="53">
        <f>_xll.OneStreamExcelAddIn.XFFunctions.XFGetCell("TRUE", "CONSOL", $D$3,"TOT_Entity","USD","Budget_Final",[1]Setup!C24,"PERIODIC",$B317,"TOPFLOW","TOP","TOP","top1",$C317,"top3","Open_Acute_DIV1","TOP5","TOP6","REPORTED","TOP8")</f>
        <v>0</v>
      </c>
      <c r="EE317" s="53">
        <f>_xll.OneStreamExcelAddIn.XFFunctions.XFGetCell("TRUE", "CONSOL", $D$3,"TOT_Entity","USD","Budget_Final",[1]Setup!C25,"PERIODIC",$B317,"TOPFLOW","TOP","TOP","top1",$C317,"top3","Open_Acute_DIV1","TOP5","TOP6","REPORTED","TOP8")</f>
        <v>0</v>
      </c>
      <c r="EF317" s="53">
        <f>_xll.OneStreamExcelAddIn.XFFunctions.XFGetCell("TRUE", "CONSOL", $D$3,"TOT_Entity","USD","Budget_Final",[1]Setup!C26,"PERIODIC",$B317,"TOPFLOW","TOP","TOP","top1",$C317,"top3","Open_Acute_DIV1","TOP5","TOP6","REPORTED","TOP8")</f>
        <v>0</v>
      </c>
      <c r="EG317" s="53">
        <f>_xll.OneStreamExcelAddIn.XFFunctions.XFGetCell("TRUE", "CONSOL", $D$3,"TOT_Entity","USD","Budget_Final",[1]Setup!C27,"PERIODIC",$B317,"TOPFLOW","TOP","TOP","top1",$C317,"top3","Open_Acute_DIV1","TOP5","TOP6","REPORTED","TOP8")</f>
        <v>0</v>
      </c>
      <c r="EH317" s="53">
        <f>_xll.OneStreamExcelAddIn.XFFunctions.XFGetCell("TRUE", "CONSOL", $D$3,"TOT_Entity","USD","Budget_Final",[1]Setup!C28,"PERIODIC",$B317,"TOPFLOW","TOP","TOP","top1",$C317,"top3","Open_Acute_DIV1","TOP5","TOP6","REPORTED","TOP8")</f>
        <v>0</v>
      </c>
    </row>
    <row r="318" spans="2:138" x14ac:dyDescent="0.25">
      <c r="B318" s="51">
        <v>60244</v>
      </c>
      <c r="C318" s="51"/>
      <c r="D318" t="str" cm="1">
        <f t="array" ref="D318">_xll.OneStreamExcelAddIn.XFFunctions.XFGetMemberInfo("Description","Account",B318)</f>
        <v>Vacation/PTO - Therapists</v>
      </c>
      <c r="E318" s="53">
        <f>_xll.OneStreamExcelAddIn.XFFunctions.XFGetCell("TRUE", "CONSOL", $D$3,"TOT_Entity","USD","Actual",$E$3,"PERIODIC",$B318,"TOPFLOW","TOP","TOP","top1",$C318,"top3","Open_Acute_DIV1","TOP5","TOP6","REPORTED","TOP8")</f>
        <v>0</v>
      </c>
      <c r="F318" s="53">
        <f>_xll.OneStreamExcelAddIn.XFFunctions.XFGetCell("TRUE", "CONSOL", $D$3,"TOT_Entity","Aggregated","Budget_Working",$E$3,"PERIODIC",$B318,"TOPFLOW","TOP","TOP","top1",$C318,"top3","Open_Acute_DIV1","TOP5","TOP6","REPORTED","TOP8")</f>
        <v>3737.2562396349999</v>
      </c>
      <c r="G318" s="53">
        <f t="shared" si="819"/>
        <v>3737.2562396349999</v>
      </c>
      <c r="H318" s="55">
        <f t="shared" si="820"/>
        <v>1</v>
      </c>
      <c r="I318" s="41"/>
      <c r="J318" s="53">
        <f>_xll.OneStreamExcelAddIn.XFFunctions.XFGetCell("TRUE", "CONSOL", $D$3,"TOT_Entity","USD","Actual",$E$3,"YTD",$B318,"TOPFLOW","TOP","TOP","top1",$C318,"TOP3","Open_Acute_DIV1","TOP5","TOP6","REPORTED","TOP8")</f>
        <v>0</v>
      </c>
      <c r="K318" s="53">
        <f>_xll.OneStreamExcelAddIn.XFFunctions.XFGetCell("TRUE", "CONSOL", $D$3,"TOT_Entity","Aggregated","Budget_Working",$E$3,"YTD",$B318,"TOPFLOW","TOP","TOP","top1",$C318,"TOP3","Open_Acute_DIV1","TOP5","TOP6","REPORTED","TOP8")</f>
        <v>19119.322802439001</v>
      </c>
      <c r="L318" s="53">
        <f t="shared" si="821"/>
        <v>19119.322802439001</v>
      </c>
      <c r="M318" s="40">
        <f t="shared" si="822"/>
        <v>1</v>
      </c>
      <c r="N318" s="41"/>
      <c r="O318" s="53">
        <f>_xll.OneStreamExcelAddIn.XFFunctions.XFGetCell("TRUE", "CONSOL", $D$3,"TOT_Entity","USD","Actual",$F$3,"YTD",$B318,"TOPFLOW","TOP","TOP","top1",$C318,"TOP3","Open_Acute_DIV1","TOP5","TOP6","REPORTED","TOP8")</f>
        <v>10329.209999999999</v>
      </c>
      <c r="P318" s="53">
        <f>_xll.OneStreamExcelAddIn.XFFunctions.XFGetCell("TRUE", "CONSOL", $D$3,"TOT_Entity","USD","Actual",$E$3,"YTD",$B318,"TOPFLOW","TOP","TOP","top1",$C318,"top3","Open_Acute_DIV1","TOP5","TOP6","REPORTED","VAR_BW_PY_Actual")</f>
        <v>10329.209999999999</v>
      </c>
      <c r="Q318" s="40">
        <f t="shared" si="823"/>
        <v>1</v>
      </c>
      <c r="R318" s="41"/>
      <c r="S318" s="53">
        <f>_xll.OneStreamExcelAddIn.XFFunctions.XFGetCell("TRUE", "CONSOL", $D$3,"TOT_Entity","USD","MIDFCST",$E$3,"MTD",$B318,"TOPFLOW","TOP","TOP","top1",$C318,"TOP3","Open_Acute_DIV1","TOP5","TOP6","REPORTED","TOP8")</f>
        <v>0</v>
      </c>
      <c r="T318" s="53">
        <f t="shared" si="824"/>
        <v>0</v>
      </c>
      <c r="U318" s="40">
        <f t="shared" si="825"/>
        <v>0</v>
      </c>
      <c r="V318" s="41"/>
      <c r="W318" s="42"/>
      <c r="X318" s="43"/>
      <c r="Y318" s="42"/>
      <c r="Z318" s="44"/>
      <c r="AB318" s="53">
        <f>_xll.OneStreamExcelAddIn.XFFunctions.XFGetCell("TRUE", "CONSOL", $D$3,"TOT_Entity","USD","Actual",[1]Setup!C4,"PERIODIC",$B318,"TOPFLOW","TOP","TOP","top1",$C318,"top3","Open_Acute_DIV1","TOP5","TOP6","REPORTED","TOP8")</f>
        <v>0</v>
      </c>
      <c r="AC318" s="53">
        <f>_xll.OneStreamExcelAddIn.XFFunctions.XFGetCell("TRUE", "CONSOL", $D$3,"TOT_Entity","Aggregated","Budget_Working",[1]Setup!C4,"PERIODIC",$B318,"TOPFLOW","TOP","TOP","top1",$C318,"top3","Open_Acute_DIV1","TOP5","TOP6","REPORTED","TOP8")</f>
        <v>6709.0113788030003</v>
      </c>
      <c r="AD318" s="53">
        <f t="shared" si="826"/>
        <v>6709.0113788030003</v>
      </c>
      <c r="AE318" s="40">
        <f t="shared" si="827"/>
        <v>1</v>
      </c>
      <c r="AG318" s="53">
        <f>_xll.OneStreamExcelAddIn.XFFunctions.XFGetCell("TRUE", "CONSOL", $D$3,"TOT_Entity","USD","Actual",[1]Setup!C5,"PERIODIC",$B318,"TOPFLOW","TOP","TOP","top1",$C318,"top3","Open_Acute_DIV1","TOP5","TOP6","REPORTED","TOP8")</f>
        <v>0</v>
      </c>
      <c r="AH318" s="53">
        <f>_xll.OneStreamExcelAddIn.XFFunctions.XFGetCell("TRUE", "CONSOL", $D$3,"TOT_Entity","Aggregated","Budget_Working",[1]Setup!C5,"PERIODIC",$B318,"TOPFLOW","TOP","TOP","top1",$C318,"top3","Open_Acute_DIV1","TOP5","TOP6","REPORTED","TOP8")</f>
        <v>4689.0418732030003</v>
      </c>
      <c r="AI318" s="53">
        <f t="shared" si="828"/>
        <v>4689.0418732030003</v>
      </c>
      <c r="AJ318" s="40">
        <f t="shared" si="829"/>
        <v>1</v>
      </c>
      <c r="AL318" s="53">
        <f>_xll.OneStreamExcelAddIn.XFFunctions.XFGetCell("TRUE", "CONSOL", $D$3,"TOT_Entity","USD","Actual",[1]Setup!C6,"PERIODIC",$B318,"TOPFLOW","TOP","TOP","top1",$C318,"top3","Open_Acute_DIV1","TOP5","TOP6","REPORTED","TOP8")</f>
        <v>0</v>
      </c>
      <c r="AM318" s="53">
        <f>_xll.OneStreamExcelAddIn.XFFunctions.XFGetCell("TRUE", "CONSOL", $D$3,"TOT_Entity","Aggregated","Budget_Working",[1]Setup!C6,"PERIODIC",$B318,"TOPFLOW","TOP","TOP","top1",$C318,"top3","Open_Acute_DIV1","TOP5","TOP6","REPORTED","TOP8")</f>
        <v>3984.013310798</v>
      </c>
      <c r="AN318" s="53">
        <f t="shared" si="830"/>
        <v>3984.013310798</v>
      </c>
      <c r="AO318" s="40">
        <f t="shared" si="831"/>
        <v>1</v>
      </c>
      <c r="AQ318" s="53">
        <f>_xll.OneStreamExcelAddIn.XFFunctions.XFGetCell("TRUE", "CONSOL", $D$3,"TOT_Entity","USD","Actual",[1]Setup!C7,"PERIODIC",$B318,"TOPFLOW","TOP","TOP","top1",$C318,"top3","Open_Acute_DIV1","TOP5","TOP6","REPORTED","TOP8")</f>
        <v>0</v>
      </c>
      <c r="AR318" s="53">
        <f>_xll.OneStreamExcelAddIn.XFFunctions.XFGetCell("TRUE", "CONSOL", $D$3,"TOT_Entity","Aggregated","Budget_Working",[1]Setup!C7,"PERIODIC",$B318,"TOPFLOW","TOP","TOP","top1",$C318,"top3","Open_Acute_DIV1","TOP5","TOP6","REPORTED","TOP8")</f>
        <v>3737.2562396349999</v>
      </c>
      <c r="AS318" s="53">
        <f t="shared" si="832"/>
        <v>3737.2562396349999</v>
      </c>
      <c r="AT318" s="40">
        <f t="shared" si="833"/>
        <v>1</v>
      </c>
      <c r="AV318" s="53">
        <f>_xll.OneStreamExcelAddIn.XFFunctions.XFGetCell("TRUE", "CONSOL", $D$3,"TOT_Entity","USD","Actual",[1]Setup!C8,"PERIODIC",$B318,"TOPFLOW","TOP","TOP","top1",$C318,"top3","Open_Acute_DIV1","TOP5","TOP6","REPORTED","TOP8")</f>
        <v>0</v>
      </c>
      <c r="AW318" s="53">
        <f>_xll.OneStreamExcelAddIn.XFFunctions.XFGetCell("TRUE", "CONSOL", $D$3,"TOT_Entity","Aggregated","Budget_Working",[1]Setup!C8,"PERIODIC",$B318,"TOPFLOW","TOP","TOP","top1",$C318,"top3","Open_Acute_DIV1","TOP5","TOP6","REPORTED","TOP8")</f>
        <v>3869.7685144850002</v>
      </c>
      <c r="AX318" s="53">
        <f t="shared" si="834"/>
        <v>3869.7685144850002</v>
      </c>
      <c r="AY318" s="40">
        <f t="shared" si="835"/>
        <v>1</v>
      </c>
      <c r="BA318" s="53">
        <f>_xll.OneStreamExcelAddIn.XFFunctions.XFGetCell("TRUE", "CONSOL", $D$3,"TOT_Entity","USD","Actual",[1]Setup!C9,"PERIODIC",$B318,"TOPFLOW","TOP","TOP","top1",$C318,"top3","Open_Acute_DIV1","TOP5","TOP6","REPORTED","TOP8")</f>
        <v>0</v>
      </c>
      <c r="BB318" s="53">
        <f>_xll.OneStreamExcelAddIn.XFFunctions.XFGetCell("TRUE", "CONSOL", $D$3,"TOT_Entity","Aggregated","Budget_Working",[1]Setup!C9,"PERIODIC",$B318,"TOPFLOW","TOP","TOP","top1",$C318,"top3","Open_Acute_DIV1","TOP5","TOP6","REPORTED","TOP8")</f>
        <v>5069.3953406430001</v>
      </c>
      <c r="BC318" s="53">
        <f t="shared" si="836"/>
        <v>5069.3953406430001</v>
      </c>
      <c r="BD318" s="40">
        <f t="shared" si="837"/>
        <v>1</v>
      </c>
      <c r="BF318" s="53">
        <f>_xll.OneStreamExcelAddIn.XFFunctions.XFGetCell("TRUE", "CONSOL", $D$3,"TOT_Entity","USD","Actual",[1]Setup!C10,"PERIODIC",$B318,"TOPFLOW","TOP","TOP","top1",$C318,"top3","Open_Acute_DIV1","TOP5","TOP6","REPORTED","TOP8")</f>
        <v>0</v>
      </c>
      <c r="BG318" s="53">
        <f>_xll.OneStreamExcelAddIn.XFFunctions.XFGetCell("TRUE", "CONSOL", $D$3,"TOT_Entity","Aggregated","Budget_Working",[1]Setup!C10,"PERIODIC",$B318,"TOPFLOW","TOP","TOP","top1",$C318,"top3","Open_Acute_DIV1","TOP5","TOP6","REPORTED","TOP8")</f>
        <v>7430.8516792150003</v>
      </c>
      <c r="BH318" s="53">
        <f t="shared" si="838"/>
        <v>7430.8516792150003</v>
      </c>
      <c r="BI318" s="40">
        <f t="shared" si="839"/>
        <v>1</v>
      </c>
      <c r="BK318" s="53">
        <f>_xll.OneStreamExcelAddIn.XFFunctions.XFGetCell("TRUE", "CONSOL", $D$3,"TOT_Entity","USD","Actual",[1]Setup!C11,"PERIODIC",$B318,"TOPFLOW","TOP","TOP","top1",$C318,"top3","Open_Acute_DIV1","TOP5","TOP6","REPORTED","TOP8")</f>
        <v>0</v>
      </c>
      <c r="BL318" s="53">
        <f>_xll.OneStreamExcelAddIn.XFFunctions.XFGetCell("TRUE", "CONSOL", $D$3,"TOT_Entity","Aggregated","Budget_Working",[1]Setup!C11,"PERIODIC",$B318,"TOPFLOW","TOP","TOP","top1",$C318,"top3","Open_Acute_DIV1","TOP5","TOP6","REPORTED","TOP8")</f>
        <v>8449.4976385770005</v>
      </c>
      <c r="BM318" s="53">
        <f t="shared" si="840"/>
        <v>8449.4976385770005</v>
      </c>
      <c r="BN318" s="40">
        <f t="shared" si="841"/>
        <v>1</v>
      </c>
      <c r="BP318" s="53">
        <f>_xll.OneStreamExcelAddIn.XFFunctions.XFGetCell("TRUE", "CONSOL", $D$3,"TOT_Entity","USD","Actual",[1]Setup!C12,"PERIODIC",$B318,"TOPFLOW","TOP","TOP","top1",$C318,"top3","Open_Acute_DIV1","TOP5","TOP6","REPORTED","TOP8")</f>
        <v>0</v>
      </c>
      <c r="BQ318" s="53">
        <f>_xll.OneStreamExcelAddIn.XFFunctions.XFGetCell("TRUE", "CONSOL", $D$3,"TOT_Entity","Aggregated","Budget_Working",[1]Setup!C12,"PERIODIC",$B318,"TOPFLOW","TOP","TOP","top1",$C318,"top3","Open_Acute_DIV1","TOP5","TOP6","REPORTED","TOP8")</f>
        <v>5098.3323899830002</v>
      </c>
      <c r="BR318" s="53">
        <f t="shared" si="842"/>
        <v>5098.3323899830002</v>
      </c>
      <c r="BS318" s="40">
        <f t="shared" si="843"/>
        <v>1</v>
      </c>
      <c r="BU318" s="53">
        <f>_xll.OneStreamExcelAddIn.XFFunctions.XFGetCell("TRUE", "CONSOL", $D$3,"TOT_Entity","USD","Actual",[1]Setup!C13,"PERIODIC",$B318,"TOPFLOW","TOP","TOP","top1",$C318,"top3","Open_Acute_DIV1","TOP5","TOP6","REPORTED","TOP8")</f>
        <v>0</v>
      </c>
      <c r="BV318" s="53">
        <f>_xll.OneStreamExcelAddIn.XFFunctions.XFGetCell("TRUE", "CONSOL", $D$3,"TOT_Entity","Aggregated","Budget_Working",[1]Setup!C13,"PERIODIC",$B318,"TOPFLOW","TOP","TOP","top1",$C318,"top3","Open_Acute_DIV1","TOP5","TOP6","REPORTED","TOP8")</f>
        <v>3984.013310798</v>
      </c>
      <c r="BW318" s="53">
        <f t="shared" si="844"/>
        <v>3984.013310798</v>
      </c>
      <c r="BX318" s="40">
        <f t="shared" si="845"/>
        <v>1</v>
      </c>
      <c r="BZ318" s="53">
        <f>_xll.OneStreamExcelAddIn.XFFunctions.XFGetCell("TRUE", "CONSOL", $D$3,"TOT_Entity","USD","Actual",[1]Setup!C14,"PERIODIC",$B318,"TOPFLOW","TOP","TOP","top1",$C318,"top3","Open_Acute_DIV1","TOP5","TOP6","REPORTED","TOP8")</f>
        <v>0</v>
      </c>
      <c r="CA318" s="53">
        <f>_xll.OneStreamExcelAddIn.XFFunctions.XFGetCell("TRUE", "CONSOL", $D$3,"TOT_Entity","Aggregated","Budget_Working",[1]Setup!C14,"PERIODIC",$B318,"TOPFLOW","TOP","TOP","top1",$C318,"top3","Open_Acute_DIV1","TOP5","TOP6","REPORTED","TOP8")</f>
        <v>5335.3847262939998</v>
      </c>
      <c r="CB318" s="53">
        <f t="shared" si="846"/>
        <v>5335.3847262939998</v>
      </c>
      <c r="CC318" s="40">
        <f t="shared" si="847"/>
        <v>1</v>
      </c>
      <c r="CE318" s="53">
        <f>_xll.OneStreamExcelAddIn.XFFunctions.XFGetCell("TRUE", "CONSOL", $D$3,"TOT_Entity","USD","Actual",[1]Setup!C15,"PERIODIC",$B318,"TOPFLOW","TOP","TOP","top1",$C318,"top3","Open_Acute_DIV1","TOP5","TOP6","REPORTED","TOP8")</f>
        <v>0</v>
      </c>
      <c r="CF318" s="53">
        <f>_xll.OneStreamExcelAddIn.XFFunctions.XFGetCell("TRUE", "CONSOL", $D$3,"TOT_Entity","Aggregated","Budget_Working",[1]Setup!C15,"PERIODIC",$B318,"TOPFLOW","TOP","TOP","top1",$C318,"top3","Open_Acute_DIV1","TOP5","TOP6","REPORTED","TOP8")</f>
        <v>6496.4149342749997</v>
      </c>
      <c r="CG318" s="53">
        <f t="shared" si="848"/>
        <v>6496.4149342749997</v>
      </c>
      <c r="CH318" s="40">
        <f t="shared" si="849"/>
        <v>1</v>
      </c>
      <c r="CI318" s="212"/>
      <c r="CJ318" s="53">
        <f>_xll.OneStreamExcelAddIn.XFFunctions.XFGetCell("TRUE", "CONSOL", $D$3,"TOT_Entity","USD","Actual",[1]Setup!C4,"PERIODIC",$B318,"TOPFLOW","TOP","TOP","top1",$C318,"top3","Open_Acute_DIV1","TOP5","TOP6","REPORTED","TOP8")</f>
        <v>0</v>
      </c>
      <c r="CK318" s="53">
        <f>_xll.OneStreamExcelAddIn.XFFunctions.XFGetCell("TRUE", "CONSOL", $D$3,"TOT_Entity","USD","Actual",[1]Setup!C5,"PERIODIC",$B318,"TOPFLOW","TOP","TOP","top1",$C318,"top3","Open_Acute_DIV1","TOP5","TOP6","REPORTED","TOP8")</f>
        <v>0</v>
      </c>
      <c r="CL318" s="53">
        <f>_xll.OneStreamExcelAddIn.XFFunctions.XFGetCell("TRUE", "CONSOL", $D$3,"TOT_Entity","USD","Actual",[1]Setup!C6,"PERIODIC",$B318,"TOPFLOW","TOP","TOP","top1",$C318,"top3","Open_Acute_DIV1","TOP5","TOP6","REPORTED","TOP8")</f>
        <v>0</v>
      </c>
      <c r="CM318" s="53">
        <f>_xll.OneStreamExcelAddIn.XFFunctions.XFGetCell("TRUE", "CONSOL", $D$3,"TOT_Entity","USD","Actual",[1]Setup!C7,"PERIODIC",$B318,"TOPFLOW","TOP","TOP","top1",$C318,"top3","Open_Acute_DIV1","TOP5","TOP6","REPORTED","TOP8")</f>
        <v>0</v>
      </c>
      <c r="CN318" s="53">
        <f>_xll.OneStreamExcelAddIn.XFFunctions.XFGetCell("TRUE", "CONSOL", $D$3,"TOT_Entity","USD","Actual",[1]Setup!C8,"PERIODIC",$B318,"TOPFLOW","TOP","TOP","top1",$C318,"top3","Open_Acute_DIV1","TOP5","TOP6","REPORTED","TOP8")</f>
        <v>0</v>
      </c>
      <c r="CO318" s="53">
        <f>_xll.OneStreamExcelAddIn.XFFunctions.XFGetCell("TRUE", "CONSOL", $D$3,"TOT_Entity","USD","Actual",[1]Setup!C9,"PERIODIC",$B318,"TOPFLOW","TOP","TOP","top1",$C318,"top3","Open_Acute_DIV1","TOP5","TOP6","REPORTED","TOP8")</f>
        <v>0</v>
      </c>
      <c r="CP318" s="53">
        <f>_xll.OneStreamExcelAddIn.XFFunctions.XFGetCell("TRUE", "CONSOL", $D$3,"TOT_Entity","USD","Actual",[1]Setup!C10,"PERIODIC",$B318,"TOPFLOW","TOP","TOP","top1",$C318,"top3","Open_Acute_DIV1","TOP5","TOP6","REPORTED","TOP8")</f>
        <v>0</v>
      </c>
      <c r="CQ318" s="53">
        <f>_xll.OneStreamExcelAddIn.XFFunctions.XFGetCell("TRUE", "CONSOL", $D$3,"TOT_Entity","USD","Actual",[1]Setup!C11,"PERIODIC",$B318,"TOPFLOW","TOP","TOP","top1",$C318,"top3","Open_Acute_DIV1","TOP5","TOP6","REPORTED","TOP8")</f>
        <v>0</v>
      </c>
      <c r="CR318" s="53">
        <f>_xll.OneStreamExcelAddIn.XFFunctions.XFGetCell("TRUE", "CONSOL", $D$3,"TOT_Entity","USD","Actual",[1]Setup!C12,"PERIODIC",$B318,"TOPFLOW","TOP","TOP","top1",$C318,"top3","Open_Acute_DIV1","TOP5","TOP6","REPORTED","TOP8")</f>
        <v>0</v>
      </c>
      <c r="CS318" s="53">
        <f>_xll.OneStreamExcelAddIn.XFFunctions.XFGetCell("TRUE", "CONSOL", $D$3,"TOT_Entity","USD","Actual",[1]Setup!C13,"PERIODIC",$B318,"TOPFLOW","TOP","TOP","top1",$C318,"top3","Open_Acute_DIV1","TOP5","TOP6","REPORTED","TOP8")</f>
        <v>0</v>
      </c>
      <c r="CT318" s="53">
        <f>_xll.OneStreamExcelAddIn.XFFunctions.XFGetCell("TRUE", "CONSOL", $D$3,"TOT_Entity","USD","Actual",[1]Setup!C14,"PERIODIC",$B318,"TOPFLOW","TOP","TOP","top1",$C318,"top3","Open_Acute_DIV1","TOP5","TOP6","REPORTED","TOP8")</f>
        <v>0</v>
      </c>
      <c r="CU318" s="53">
        <f>_xll.OneStreamExcelAddIn.XFFunctions.XFGetCell("TRUE", "CONSOL", $D$3,"TOT_Entity","USD","Actual",[1]Setup!C15,"PERIODIC",$B318,"TOPFLOW","TOP","TOP","top1",$C318,"top3","Open_Acute_DIV1","TOP5","TOP6","REPORTED","TOP8")</f>
        <v>0</v>
      </c>
      <c r="CV318" s="212"/>
      <c r="CW318" s="53">
        <f>_xll.OneStreamExcelAddIn.XFFunctions.XFGetCell("TRUE", "CONSOL", $D$3,"TOT_Entity","USD","Actual",[1]Setup!C17,"PERIODIC",$B318,"TOPFLOW","TOP","TOP","top1",$C318,"top3","Open_Acute_DIV1","TOP5","TOP6","REPORTED","TOP8")</f>
        <v>3934.21</v>
      </c>
      <c r="CX318" s="53">
        <f>_xll.OneStreamExcelAddIn.XFFunctions.XFGetCell("TRUE", "CONSOL", $D$3,"TOT_Entity","USD","Actual",[1]Setup!C18,"PERIODIC",$B318,"TOPFLOW","TOP","TOP","top1",$C318,"top3","Open_Acute_DIV1","TOP5","TOP6","REPORTED","TOP8")</f>
        <v>3456.2</v>
      </c>
      <c r="CY318" s="53">
        <f>_xll.OneStreamExcelAddIn.XFFunctions.XFGetCell("TRUE", "CONSOL", $D$3,"TOT_Entity","USD","Actual",[1]Setup!C19,"PERIODIC",$B318,"TOPFLOW","TOP","TOP","top1",$C318,"top3","Open_Acute_DIV1","TOP5","TOP6","REPORTED","TOP8")</f>
        <v>1529.4</v>
      </c>
      <c r="CZ318" s="53">
        <f>_xll.OneStreamExcelAddIn.XFFunctions.XFGetCell("TRUE", "CONSOL", $D$3,"TOT_Entity","USD","Actual",[1]Setup!C20,"PERIODIC",$B318,"TOPFLOW","TOP","TOP","top1",$C318,"top3","Open_Acute_DIV1","TOP5","TOP6","REPORTED","TOP8")</f>
        <v>1409.4</v>
      </c>
      <c r="DA318" s="53">
        <f>_xll.OneStreamExcelAddIn.XFFunctions.XFGetCell("TRUE", "CONSOL", $D$3,"TOT_Entity","USD","Actual",[1]Setup!C21,"PERIODIC",$B318,"TOPFLOW","TOP","TOP","top1",$C318,"top3","Open_Acute_DIV1","TOP5","TOP6","REPORTED","TOP8")</f>
        <v>1649.36</v>
      </c>
      <c r="DB318" s="53">
        <f>_xll.OneStreamExcelAddIn.XFFunctions.XFGetCell("TRUE", "CONSOL", $D$3,"TOT_Entity","USD","Actual",[1]Setup!C22,"PERIODIC",$B318,"TOPFLOW","TOP","TOP","top1",$C318,"top3","Open_Acute_DIV1","TOP5","TOP6","REPORTED","TOP8")</f>
        <v>4993.9799999999996</v>
      </c>
      <c r="DC318" s="53">
        <f>_xll.OneStreamExcelAddIn.XFFunctions.XFGetCell("TRUE", "CONSOL", $D$3,"TOT_Entity","USD","Actual",[1]Setup!C23,"PERIODIC",$B318,"TOPFLOW","TOP","TOP","top1",$C318,"top3","Open_Acute_DIV1","TOP5","TOP6","REPORTED","TOP8")</f>
        <v>2900.6</v>
      </c>
      <c r="DD318" s="53">
        <f>_xll.OneStreamExcelAddIn.XFFunctions.XFGetCell("TRUE", "CONSOL", $D$3,"TOT_Entity","USD","Actual",[1]Setup!C24,"PERIODIC",$B318,"TOPFLOW","TOP","TOP","top1",$C318,"top3","Open_Acute_DIV1","TOP5","TOP6","REPORTED","TOP8")</f>
        <v>2390.61</v>
      </c>
      <c r="DE318" s="53">
        <f>_xll.OneStreamExcelAddIn.XFFunctions.XFGetCell("TRUE", "CONSOL", $D$3,"TOT_Entity","USD","Actual",[1]Setup!C25,"PERIODIC",$B318,"TOPFLOW","TOP","TOP","top1",$C318,"top3","Open_Acute_DIV1","TOP5","TOP6","REPORTED","TOP8")</f>
        <v>4189.22</v>
      </c>
      <c r="DF318" s="53">
        <f>_xll.OneStreamExcelAddIn.XFFunctions.XFGetCell("TRUE", "CONSOL", $D$3,"TOT_Entity","USD","Actual",[1]Setup!C26,"PERIODIC",$B318,"TOPFLOW","TOP","TOP","top1",$C318,"top3","Open_Acute_DIV1","TOP5","TOP6","REPORTED","TOP8")</f>
        <v>1151.83</v>
      </c>
      <c r="DG318" s="53">
        <f>_xll.OneStreamExcelAddIn.XFFunctions.XFGetCell("TRUE", "CONSOL", $D$3,"TOT_Entity","USD","Actual",[1]Setup!C27,"PERIODIC",$B318,"TOPFLOW","TOP","TOP","top1",$C318,"top3","Open_Acute_DIV1","TOP5","TOP6","REPORTED","TOP8")</f>
        <v>2516.84</v>
      </c>
      <c r="DH318" s="53">
        <f>_xll.OneStreamExcelAddIn.XFFunctions.XFGetCell("TRUE", "CONSOL", $D$3,"TOT_Entity","USD","Actual",[1]Setup!C28,"PERIODIC",$B318,"TOPFLOW","TOP","TOP","top1",$C318,"top3","Open_Acute_DIV1","TOP5","TOP6","REPORTED","TOP8")</f>
        <v>2765.68</v>
      </c>
      <c r="DI318" s="178"/>
      <c r="DJ318" s="53">
        <f>_xll.OneStreamExcelAddIn.XFFunctions.XFGetCell("TRUE", "CONSOL", $D$3,"TOT_Entity","Aggregated","Budget_Working",[1]Setup!C4,"PERIODIC",$B318,"TOPFLOW","TOP","TOP","top1",$C318,"top3","Open_Acute_DIV1","TOP5","TOP6","REPORTED","TOP8")</f>
        <v>6709.0113788030003</v>
      </c>
      <c r="DK318" s="53">
        <f>_xll.OneStreamExcelAddIn.XFFunctions.XFGetCell("TRUE", "CONSOL", $D$3,"TOT_Entity","Aggregated","Budget_Working",[1]Setup!C5,"PERIODIC",$B318,"TOPFLOW","TOP","TOP","top1",$C318,"top3","Open_Acute_DIV1","TOP5","TOP6","REPORTED","TOP8")</f>
        <v>4689.0418732030003</v>
      </c>
      <c r="DL318" s="53">
        <f>_xll.OneStreamExcelAddIn.XFFunctions.XFGetCell("TRUE", "CONSOL", $D$3,"TOT_Entity","Aggregated","Budget_Working",[1]Setup!C6,"PERIODIC",$B318,"TOPFLOW","TOP","TOP","top1",$C318,"top3","Open_Acute_DIV1","TOP5","TOP6","REPORTED","TOP8")</f>
        <v>3984.013310798</v>
      </c>
      <c r="DM318" s="53">
        <f>_xll.OneStreamExcelAddIn.XFFunctions.XFGetCell("TRUE", "CONSOL", $D$3,"TOT_Entity","Aggregated","Budget_Working",[1]Setup!C7,"PERIODIC",$B318,"TOPFLOW","TOP","TOP","top1",$C318,"top3","Open_Acute_DIV1","TOP5","TOP6","REPORTED","TOP8")</f>
        <v>3737.2562396349999</v>
      </c>
      <c r="DN318" s="53">
        <f>_xll.OneStreamExcelAddIn.XFFunctions.XFGetCell("TRUE", "CONSOL", $D$3,"TOT_Entity","Aggregated","Budget_Working",[1]Setup!C8,"PERIODIC",$B318,"TOPFLOW","TOP","TOP","top1",$C318,"top3","Open_Acute_DIV1","TOP5","TOP6","REPORTED","TOP8")</f>
        <v>3869.7685144850002</v>
      </c>
      <c r="DO318" s="53">
        <f>_xll.OneStreamExcelAddIn.XFFunctions.XFGetCell("TRUE", "CONSOL", $D$3,"TOT_Entity","Aggregated","Budget_Working",[1]Setup!C9,"PERIODIC",$B318,"TOPFLOW","TOP","TOP","top1",$C318,"top3","Open_Acute_DIV1","TOP5","TOP6","REPORTED","TOP8")</f>
        <v>5069.3953406430001</v>
      </c>
      <c r="DP318" s="53">
        <f>_xll.OneStreamExcelAddIn.XFFunctions.XFGetCell("TRUE", "CONSOL", $D$3,"TOT_Entity","Aggregated","Budget_Working",[1]Setup!C10,"PERIODIC",$B318,"TOPFLOW","TOP","TOP","top1",$C318,"top3","Open_Acute_DIV1","TOP5","TOP6","REPORTED","TOP8")</f>
        <v>7430.8516792150003</v>
      </c>
      <c r="DQ318" s="53">
        <f>_xll.OneStreamExcelAddIn.XFFunctions.XFGetCell("TRUE", "CONSOL", $D$3,"TOT_Entity","Aggregated","Budget_Working",[1]Setup!C11,"PERIODIC",$B318,"TOPFLOW","TOP","TOP","top1",$C318,"top3","Open_Acute_DIV1","TOP5","TOP6","REPORTED","TOP8")</f>
        <v>8449.4976385770005</v>
      </c>
      <c r="DR318" s="53">
        <f>_xll.OneStreamExcelAddIn.XFFunctions.XFGetCell("TRUE", "CONSOL", $D$3,"TOT_Entity","Aggregated","Budget_Working",[1]Setup!C12,"PERIODIC",$B318,"TOPFLOW","TOP","TOP","top1",$C318,"top3","Open_Acute_DIV1","TOP5","TOP6","REPORTED","TOP8")</f>
        <v>5098.3323899830002</v>
      </c>
      <c r="DS318" s="53">
        <f>_xll.OneStreamExcelAddIn.XFFunctions.XFGetCell("TRUE", "CONSOL", $D$3,"TOT_Entity","Aggregated","Budget_Working",[1]Setup!C13,"PERIODIC",$B318,"TOPFLOW","TOP","TOP","top1",$C318,"top3","Open_Acute_DIV1","TOP5","TOP6","REPORTED","TOP8")</f>
        <v>3984.013310798</v>
      </c>
      <c r="DT318" s="53">
        <f>_xll.OneStreamExcelAddIn.XFFunctions.XFGetCell("TRUE", "CONSOL", $D$3,"TOT_Entity","Aggregated","Budget_Working",[1]Setup!C14,"PERIODIC",$B318,"TOPFLOW","TOP","TOP","top1",$C318,"top3","Open_Acute_DIV1","TOP5","TOP6","REPORTED","TOP8")</f>
        <v>5335.3847262939998</v>
      </c>
      <c r="DU318" s="53">
        <f>_xll.OneStreamExcelAddIn.XFFunctions.XFGetCell("TRUE", "CONSOL", $D$3,"TOT_Entity","Aggregated","Budget_Working",[1]Setup!C15,"PERIODIC",$B318,"TOPFLOW","TOP","TOP","top1",$C318,"top3","Open_Acute_DIV1","TOP5","TOP6","REPORTED","TOP8")</f>
        <v>6496.4149342749997</v>
      </c>
      <c r="DV318" s="178"/>
      <c r="DW318" s="53">
        <f>_xll.OneStreamExcelAddIn.XFFunctions.XFGetCell("TRUE", "CONSOL", $D$3,"TOT_Entity","USD","Budget_Final",[1]Setup!C17,"PERIODIC",$B318,"TOPFLOW","TOP","TOP","top1",$C318,"top3","Open_Acute_DIV1","TOP5","TOP6","REPORTED","TOP8")</f>
        <v>0</v>
      </c>
      <c r="DX318" s="53">
        <f>_xll.OneStreamExcelAddIn.XFFunctions.XFGetCell("TRUE", "CONSOL", $D$3,"TOT_Entity","USD","Budget_Final",[1]Setup!C18,"PERIODIC",$B318,"TOPFLOW","TOP","TOP","top1",$C318,"top3","Open_Acute_DIV1","TOP5","TOP6","REPORTED","TOP8")</f>
        <v>0</v>
      </c>
      <c r="DY318" s="53">
        <f>_xll.OneStreamExcelAddIn.XFFunctions.XFGetCell("TRUE", "CONSOL", $D$3,"TOT_Entity","USD","Budget_Final",[1]Setup!C19,"PERIODIC",$B318,"TOPFLOW","TOP","TOP","top1",$C318,"top3","Open_Acute_DIV1","TOP5","TOP6","REPORTED","TOP8")</f>
        <v>0</v>
      </c>
      <c r="DZ318" s="53">
        <f>_xll.OneStreamExcelAddIn.XFFunctions.XFGetCell("TRUE", "CONSOL", $D$3,"TOT_Entity","USD","Budget_Final",[1]Setup!C20,"PERIODIC",$B318,"TOPFLOW","TOP","TOP","top1",$C318,"top3","Open_Acute_DIV1","TOP5","TOP6","REPORTED","TOP8")</f>
        <v>64.875754475999997</v>
      </c>
      <c r="EA318" s="53">
        <f>_xll.OneStreamExcelAddIn.XFFunctions.XFGetCell("TRUE", "CONSOL", $D$3,"TOT_Entity","USD","Budget_Final",[1]Setup!C21,"PERIODIC",$B318,"TOPFLOW","TOP","TOP","top1",$C318,"top3","Open_Acute_DIV1","TOP5","TOP6","REPORTED","TOP8")</f>
        <v>40.161885056999999</v>
      </c>
      <c r="EB318" s="53">
        <f>_xll.OneStreamExcelAddIn.XFFunctions.XFGetCell("TRUE", "CONSOL", $D$3,"TOT_Entity","USD","Budget_Final",[1]Setup!C22,"PERIODIC",$B318,"TOPFLOW","TOP","TOP","top1",$C318,"top3","Open_Acute_DIV1","TOP5","TOP6","REPORTED","TOP8")</f>
        <v>88.520676382000005</v>
      </c>
      <c r="EC318" s="53">
        <f>_xll.OneStreamExcelAddIn.XFFunctions.XFGetCell("TRUE", "CONSOL", $D$3,"TOT_Entity","USD","Budget_Final",[1]Setup!C23,"PERIODIC",$B318,"TOPFLOW","TOP","TOP","top1",$C318,"top3","Open_Acute_DIV1","TOP5","TOP6","REPORTED","TOP8")</f>
        <v>85.515800892000001</v>
      </c>
      <c r="ED318" s="53">
        <f>_xll.OneStreamExcelAddIn.XFFunctions.XFGetCell("TRUE", "CONSOL", $D$3,"TOT_Entity","USD","Budget_Final",[1]Setup!C24,"PERIODIC",$B318,"TOPFLOW","TOP","TOP","top1",$C318,"top3","Open_Acute_DIV1","TOP5","TOP6","REPORTED","TOP8")</f>
        <v>52.225721256</v>
      </c>
      <c r="EE318" s="53">
        <f>_xll.OneStreamExcelAddIn.XFFunctions.XFGetCell("TRUE", "CONSOL", $D$3,"TOT_Entity","USD","Budget_Final",[1]Setup!C25,"PERIODIC",$B318,"TOPFLOW","TOP","TOP","top1",$C318,"top3","Open_Acute_DIV1","TOP5","TOP6","REPORTED","TOP8")</f>
        <v>60.885673906999997</v>
      </c>
      <c r="EF318" s="53">
        <f>_xll.OneStreamExcelAddIn.XFFunctions.XFGetCell("TRUE", "CONSOL", $D$3,"TOT_Entity","USD","Budget_Final",[1]Setup!C26,"PERIODIC",$B318,"TOPFLOW","TOP","TOP","top1",$C318,"top3","Open_Acute_DIV1","TOP5","TOP6","REPORTED","TOP8")</f>
        <v>50.393239807999997</v>
      </c>
      <c r="EG318" s="53">
        <f>_xll.OneStreamExcelAddIn.XFFunctions.XFGetCell("TRUE", "CONSOL", $D$3,"TOT_Entity","USD","Budget_Final",[1]Setup!C27,"PERIODIC",$B318,"TOPFLOW","TOP","TOP","top1",$C318,"top3","Open_Acute_DIV1","TOP5","TOP6","REPORTED","TOP8")</f>
        <v>40.491928758</v>
      </c>
      <c r="EH318" s="53">
        <f>_xll.OneStreamExcelAddIn.XFFunctions.XFGetCell("TRUE", "CONSOL", $D$3,"TOT_Entity","USD","Budget_Final",[1]Setup!C28,"PERIODIC",$B318,"TOPFLOW","TOP","TOP","top1",$C318,"top3","Open_Acute_DIV1","TOP5","TOP6","REPORTED","TOP8")</f>
        <v>109.796180073</v>
      </c>
    </row>
    <row r="319" spans="2:138" x14ac:dyDescent="0.25">
      <c r="B319" s="51">
        <v>60245</v>
      </c>
      <c r="C319" s="51"/>
      <c r="D319" t="str" cm="1">
        <f t="array" ref="D319">_xll.OneStreamExcelAddIn.XFFunctions.XFGetMemberInfo("Description","Account",B319)</f>
        <v>Vacation/PTO - Techs</v>
      </c>
      <c r="E319" s="53">
        <f>_xll.OneStreamExcelAddIn.XFFunctions.XFGetCell("TRUE", "CONSOL", $D$3,"TOT_Entity","USD","Actual",$E$3,"PERIODIC",$B319,"TOPFLOW","TOP","TOP","top1",$C319,"top3","Open_Acute_DIV1","TOP5","TOP6","REPORTED","TOP8")</f>
        <v>0</v>
      </c>
      <c r="F319" s="53">
        <f>_xll.OneStreamExcelAddIn.XFFunctions.XFGetCell("TRUE", "CONSOL", $D$3,"TOT_Entity","Aggregated","Budget_Working",$E$3,"PERIODIC",$B319,"TOPFLOW","TOP","TOP","top1",$C319,"top3","Open_Acute_DIV1","TOP5","TOP6","REPORTED","TOP8")</f>
        <v>5748.3796905019999</v>
      </c>
      <c r="G319" s="53">
        <f t="shared" si="819"/>
        <v>5748.3796905019999</v>
      </c>
      <c r="H319" s="55">
        <f t="shared" si="820"/>
        <v>1</v>
      </c>
      <c r="I319" s="41"/>
      <c r="J319" s="53">
        <f>_xll.OneStreamExcelAddIn.XFFunctions.XFGetCell("TRUE", "CONSOL", $D$3,"TOT_Entity","USD","Actual",$E$3,"YTD",$B319,"TOPFLOW","TOP","TOP","top1",$C319,"TOP3","Open_Acute_DIV1","TOP5","TOP6","REPORTED","TOP8")</f>
        <v>0</v>
      </c>
      <c r="K319" s="53">
        <f>_xll.OneStreamExcelAddIn.XFFunctions.XFGetCell("TRUE", "CONSOL", $D$3,"TOT_Entity","Aggregated","Budget_Working",$E$3,"YTD",$B319,"TOPFLOW","TOP","TOP","top1",$C319,"TOP3","Open_Acute_DIV1","TOP5","TOP6","REPORTED","TOP8")</f>
        <v>27281.757086389</v>
      </c>
      <c r="L319" s="53">
        <f t="shared" si="821"/>
        <v>27281.757086389</v>
      </c>
      <c r="M319" s="40">
        <f t="shared" si="822"/>
        <v>1</v>
      </c>
      <c r="N319" s="41"/>
      <c r="O319" s="53">
        <f>_xll.OneStreamExcelAddIn.XFFunctions.XFGetCell("TRUE", "CONSOL", $D$3,"TOT_Entity","USD","Actual",$F$3,"YTD",$B319,"TOPFLOW","TOP","TOP","top1",$C319,"TOP3","Open_Acute_DIV1","TOP5","TOP6","REPORTED","TOP8")</f>
        <v>25882.01</v>
      </c>
      <c r="P319" s="53">
        <f>_xll.OneStreamExcelAddIn.XFFunctions.XFGetCell("TRUE", "CONSOL", $D$3,"TOT_Entity","USD","Actual",$E$3,"YTD",$B319,"TOPFLOW","TOP","TOP","top1",$C319,"top3","Open_Acute_DIV1","TOP5","TOP6","REPORTED","VAR_BW_PY_Actual")</f>
        <v>25882.01</v>
      </c>
      <c r="Q319" s="40">
        <f t="shared" si="823"/>
        <v>1</v>
      </c>
      <c r="R319" s="41"/>
      <c r="S319" s="53">
        <f>_xll.OneStreamExcelAddIn.XFFunctions.XFGetCell("TRUE", "CONSOL", $D$3,"TOT_Entity","USD","MIDFCST",$E$3,"MTD",$B319,"TOPFLOW","TOP","TOP","top1",$C319,"TOP3","Open_Acute_DIV1","TOP5","TOP6","REPORTED","TOP8")</f>
        <v>0</v>
      </c>
      <c r="T319" s="53">
        <f t="shared" si="824"/>
        <v>0</v>
      </c>
      <c r="U319" s="40">
        <f t="shared" si="825"/>
        <v>0</v>
      </c>
      <c r="V319" s="41"/>
      <c r="W319" s="42"/>
      <c r="X319" s="43"/>
      <c r="Y319" s="42"/>
      <c r="Z319" s="44"/>
      <c r="AB319" s="53">
        <f>_xll.OneStreamExcelAddIn.XFFunctions.XFGetCell("TRUE", "CONSOL", $D$3,"TOT_Entity","USD","Actual",[1]Setup!C4,"PERIODIC",$B319,"TOPFLOW","TOP","TOP","top1",$C319,"top3","Open_Acute_DIV1","TOP5","TOP6","REPORTED","TOP8")</f>
        <v>0</v>
      </c>
      <c r="AC319" s="53">
        <f>_xll.OneStreamExcelAddIn.XFFunctions.XFGetCell("TRUE", "CONSOL", $D$3,"TOT_Entity","Aggregated","Budget_Working",[1]Setup!C4,"PERIODIC",$B319,"TOPFLOW","TOP","TOP","top1",$C319,"top3","Open_Acute_DIV1","TOP5","TOP6","REPORTED","TOP8")</f>
        <v>9294.0757865430005</v>
      </c>
      <c r="AD319" s="53">
        <f t="shared" si="826"/>
        <v>9294.0757865430005</v>
      </c>
      <c r="AE319" s="40">
        <f t="shared" si="827"/>
        <v>1</v>
      </c>
      <c r="AG319" s="53">
        <f>_xll.OneStreamExcelAddIn.XFFunctions.XFGetCell("TRUE", "CONSOL", $D$3,"TOT_Entity","USD","Actual",[1]Setup!C5,"PERIODIC",$B319,"TOPFLOW","TOP","TOP","top1",$C319,"top3","Open_Acute_DIV1","TOP5","TOP6","REPORTED","TOP8")</f>
        <v>0</v>
      </c>
      <c r="AH319" s="53">
        <f>_xll.OneStreamExcelAddIn.XFFunctions.XFGetCell("TRUE", "CONSOL", $D$3,"TOT_Entity","Aggregated","Budget_Working",[1]Setup!C5,"PERIODIC",$B319,"TOPFLOW","TOP","TOP","top1",$C319,"top3","Open_Acute_DIV1","TOP5","TOP6","REPORTED","TOP8")</f>
        <v>6831.4136269219998</v>
      </c>
      <c r="AI319" s="53">
        <f t="shared" si="828"/>
        <v>6831.4136269219998</v>
      </c>
      <c r="AJ319" s="40">
        <f t="shared" si="829"/>
        <v>1</v>
      </c>
      <c r="AL319" s="53">
        <f>_xll.OneStreamExcelAddIn.XFFunctions.XFGetCell("TRUE", "CONSOL", $D$3,"TOT_Entity","USD","Actual",[1]Setup!C6,"PERIODIC",$B319,"TOPFLOW","TOP","TOP","top1",$C319,"top3","Open_Acute_DIV1","TOP5","TOP6","REPORTED","TOP8")</f>
        <v>0</v>
      </c>
      <c r="AM319" s="53">
        <f>_xll.OneStreamExcelAddIn.XFFunctions.XFGetCell("TRUE", "CONSOL", $D$3,"TOT_Entity","Aggregated","Budget_Working",[1]Setup!C6,"PERIODIC",$B319,"TOPFLOW","TOP","TOP","top1",$C319,"top3","Open_Acute_DIV1","TOP5","TOP6","REPORTED","TOP8")</f>
        <v>5407.8879824220003</v>
      </c>
      <c r="AN319" s="53">
        <f t="shared" si="830"/>
        <v>5407.8879824220003</v>
      </c>
      <c r="AO319" s="40">
        <f t="shared" si="831"/>
        <v>1</v>
      </c>
      <c r="AQ319" s="53">
        <f>_xll.OneStreamExcelAddIn.XFFunctions.XFGetCell("TRUE", "CONSOL", $D$3,"TOT_Entity","USD","Actual",[1]Setup!C7,"PERIODIC",$B319,"TOPFLOW","TOP","TOP","top1",$C319,"top3","Open_Acute_DIV1","TOP5","TOP6","REPORTED","TOP8")</f>
        <v>0</v>
      </c>
      <c r="AR319" s="53">
        <f>_xll.OneStreamExcelAddIn.XFFunctions.XFGetCell("TRUE", "CONSOL", $D$3,"TOT_Entity","Aggregated","Budget_Working",[1]Setup!C7,"PERIODIC",$B319,"TOPFLOW","TOP","TOP","top1",$C319,"top3","Open_Acute_DIV1","TOP5","TOP6","REPORTED","TOP8")</f>
        <v>5748.3796905019999</v>
      </c>
      <c r="AS319" s="53">
        <f t="shared" si="832"/>
        <v>5748.3796905019999</v>
      </c>
      <c r="AT319" s="40">
        <f t="shared" si="833"/>
        <v>1</v>
      </c>
      <c r="AV319" s="53">
        <f>_xll.OneStreamExcelAddIn.XFFunctions.XFGetCell("TRUE", "CONSOL", $D$3,"TOT_Entity","USD","Actual",[1]Setup!C8,"PERIODIC",$B319,"TOPFLOW","TOP","TOP","top1",$C319,"top3","Open_Acute_DIV1","TOP5","TOP6","REPORTED","TOP8")</f>
        <v>0</v>
      </c>
      <c r="AW319" s="53">
        <f>_xll.OneStreamExcelAddIn.XFFunctions.XFGetCell("TRUE", "CONSOL", $D$3,"TOT_Entity","Aggregated","Budget_Working",[1]Setup!C8,"PERIODIC",$B319,"TOPFLOW","TOP","TOP","top1",$C319,"top3","Open_Acute_DIV1","TOP5","TOP6","REPORTED","TOP8")</f>
        <v>6098.2401374230003</v>
      </c>
      <c r="AX319" s="53">
        <f t="shared" si="834"/>
        <v>6098.2401374230003</v>
      </c>
      <c r="AY319" s="40">
        <f t="shared" si="835"/>
        <v>1</v>
      </c>
      <c r="BA319" s="53">
        <f>_xll.OneStreamExcelAddIn.XFFunctions.XFGetCell("TRUE", "CONSOL", $D$3,"TOT_Entity","USD","Actual",[1]Setup!C9,"PERIODIC",$B319,"TOPFLOW","TOP","TOP","top1",$C319,"top3","Open_Acute_DIV1","TOP5","TOP6","REPORTED","TOP8")</f>
        <v>0</v>
      </c>
      <c r="BB319" s="53">
        <f>_xll.OneStreamExcelAddIn.XFFunctions.XFGetCell("TRUE", "CONSOL", $D$3,"TOT_Entity","Aggregated","Budget_Working",[1]Setup!C9,"PERIODIC",$B319,"TOPFLOW","TOP","TOP","top1",$C319,"top3","Open_Acute_DIV1","TOP5","TOP6","REPORTED","TOP8")</f>
        <v>7409.6923291740004</v>
      </c>
      <c r="BC319" s="53">
        <f t="shared" si="836"/>
        <v>7409.6923291740004</v>
      </c>
      <c r="BD319" s="40">
        <f t="shared" si="837"/>
        <v>1</v>
      </c>
      <c r="BF319" s="53">
        <f>_xll.OneStreamExcelAddIn.XFFunctions.XFGetCell("TRUE", "CONSOL", $D$3,"TOT_Entity","USD","Actual",[1]Setup!C10,"PERIODIC",$B319,"TOPFLOW","TOP","TOP","top1",$C319,"top3","Open_Acute_DIV1","TOP5","TOP6","REPORTED","TOP8")</f>
        <v>0</v>
      </c>
      <c r="BG319" s="53">
        <f>_xll.OneStreamExcelAddIn.XFFunctions.XFGetCell("TRUE", "CONSOL", $D$3,"TOT_Entity","Aggregated","Budget_Working",[1]Setup!C10,"PERIODIC",$B319,"TOPFLOW","TOP","TOP","top1",$C319,"top3","Open_Acute_DIV1","TOP5","TOP6","REPORTED","TOP8")</f>
        <v>10556.931535742</v>
      </c>
      <c r="BH319" s="53">
        <f t="shared" si="838"/>
        <v>10556.931535742</v>
      </c>
      <c r="BI319" s="40">
        <f t="shared" si="839"/>
        <v>1</v>
      </c>
      <c r="BK319" s="53">
        <f>_xll.OneStreamExcelAddIn.XFFunctions.XFGetCell("TRUE", "CONSOL", $D$3,"TOT_Entity","USD","Actual",[1]Setup!C11,"PERIODIC",$B319,"TOPFLOW","TOP","TOP","top1",$C319,"top3","Open_Acute_DIV1","TOP5","TOP6","REPORTED","TOP8")</f>
        <v>0</v>
      </c>
      <c r="BL319" s="53">
        <f>_xll.OneStreamExcelAddIn.XFFunctions.XFGetCell("TRUE", "CONSOL", $D$3,"TOT_Entity","Aggregated","Budget_Working",[1]Setup!C11,"PERIODIC",$B319,"TOPFLOW","TOP","TOP","top1",$C319,"top3","Open_Acute_DIV1","TOP5","TOP6","REPORTED","TOP8")</f>
        <v>12454.688070422</v>
      </c>
      <c r="BM319" s="53">
        <f t="shared" si="840"/>
        <v>12454.688070422</v>
      </c>
      <c r="BN319" s="40">
        <f t="shared" si="841"/>
        <v>1</v>
      </c>
      <c r="BP319" s="53">
        <f>_xll.OneStreamExcelAddIn.XFFunctions.XFGetCell("TRUE", "CONSOL", $D$3,"TOT_Entity","USD","Actual",[1]Setup!C12,"PERIODIC",$B319,"TOPFLOW","TOP","TOP","top1",$C319,"top3","Open_Acute_DIV1","TOP5","TOP6","REPORTED","TOP8")</f>
        <v>0</v>
      </c>
      <c r="BQ319" s="53">
        <f>_xll.OneStreamExcelAddIn.XFFunctions.XFGetCell("TRUE", "CONSOL", $D$3,"TOT_Entity","Aggregated","Budget_Working",[1]Setup!C12,"PERIODIC",$B319,"TOPFLOW","TOP","TOP","top1",$C319,"top3","Open_Acute_DIV1","TOP5","TOP6","REPORTED","TOP8")</f>
        <v>7153.2958112980004</v>
      </c>
      <c r="BR319" s="53">
        <f t="shared" si="842"/>
        <v>7153.2958112980004</v>
      </c>
      <c r="BS319" s="40">
        <f t="shared" si="843"/>
        <v>1</v>
      </c>
      <c r="BU319" s="53">
        <f>_xll.OneStreamExcelAddIn.XFFunctions.XFGetCell("TRUE", "CONSOL", $D$3,"TOT_Entity","USD","Actual",[1]Setup!C13,"PERIODIC",$B319,"TOPFLOW","TOP","TOP","top1",$C319,"top3","Open_Acute_DIV1","TOP5","TOP6","REPORTED","TOP8")</f>
        <v>0</v>
      </c>
      <c r="BV319" s="53">
        <f>_xll.OneStreamExcelAddIn.XFFunctions.XFGetCell("TRUE", "CONSOL", $D$3,"TOT_Entity","Aggregated","Budget_Working",[1]Setup!C13,"PERIODIC",$B319,"TOPFLOW","TOP","TOP","top1",$C319,"top3","Open_Acute_DIV1","TOP5","TOP6","REPORTED","TOP8")</f>
        <v>6186.3880150559999</v>
      </c>
      <c r="BW319" s="53">
        <f t="shared" si="844"/>
        <v>6186.3880150559999</v>
      </c>
      <c r="BX319" s="40">
        <f t="shared" si="845"/>
        <v>1</v>
      </c>
      <c r="BZ319" s="53">
        <f>_xll.OneStreamExcelAddIn.XFFunctions.XFGetCell("TRUE", "CONSOL", $D$3,"TOT_Entity","USD","Actual",[1]Setup!C14,"PERIODIC",$B319,"TOPFLOW","TOP","TOP","top1",$C319,"top3","Open_Acute_DIV1","TOP5","TOP6","REPORTED","TOP8")</f>
        <v>0</v>
      </c>
      <c r="CA319" s="53">
        <f>_xll.OneStreamExcelAddIn.XFFunctions.XFGetCell("TRUE", "CONSOL", $D$3,"TOT_Entity","Aggregated","Budget_Working",[1]Setup!C14,"PERIODIC",$B319,"TOPFLOW","TOP","TOP","top1",$C319,"top3","Open_Acute_DIV1","TOP5","TOP6","REPORTED","TOP8")</f>
        <v>8047.5499583909996</v>
      </c>
      <c r="CB319" s="53">
        <f t="shared" si="846"/>
        <v>8047.5499583909996</v>
      </c>
      <c r="CC319" s="40">
        <f t="shared" si="847"/>
        <v>1</v>
      </c>
      <c r="CE319" s="53">
        <f>_xll.OneStreamExcelAddIn.XFFunctions.XFGetCell("TRUE", "CONSOL", $D$3,"TOT_Entity","USD","Actual",[1]Setup!C15,"PERIODIC",$B319,"TOPFLOW","TOP","TOP","top1",$C319,"top3","Open_Acute_DIV1","TOP5","TOP6","REPORTED","TOP8")</f>
        <v>0</v>
      </c>
      <c r="CF319" s="53">
        <f>_xll.OneStreamExcelAddIn.XFFunctions.XFGetCell("TRUE", "CONSOL", $D$3,"TOT_Entity","Aggregated","Budget_Working",[1]Setup!C15,"PERIODIC",$B319,"TOPFLOW","TOP","TOP","top1",$C319,"top3","Open_Acute_DIV1","TOP5","TOP6","REPORTED","TOP8")</f>
        <v>9792.6248165640009</v>
      </c>
      <c r="CG319" s="53">
        <f t="shared" si="848"/>
        <v>9792.6248165640009</v>
      </c>
      <c r="CH319" s="40">
        <f t="shared" si="849"/>
        <v>1</v>
      </c>
      <c r="CI319" s="212"/>
      <c r="CJ319" s="53">
        <f>_xll.OneStreamExcelAddIn.XFFunctions.XFGetCell("TRUE", "CONSOL", $D$3,"TOT_Entity","USD","Actual",[1]Setup!C4,"PERIODIC",$B319,"TOPFLOW","TOP","TOP","top1",$C319,"top3","Open_Acute_DIV1","TOP5","TOP6","REPORTED","TOP8")</f>
        <v>0</v>
      </c>
      <c r="CK319" s="53">
        <f>_xll.OneStreamExcelAddIn.XFFunctions.XFGetCell("TRUE", "CONSOL", $D$3,"TOT_Entity","USD","Actual",[1]Setup!C5,"PERIODIC",$B319,"TOPFLOW","TOP","TOP","top1",$C319,"top3","Open_Acute_DIV1","TOP5","TOP6","REPORTED","TOP8")</f>
        <v>0</v>
      </c>
      <c r="CL319" s="53">
        <f>_xll.OneStreamExcelAddIn.XFFunctions.XFGetCell("TRUE", "CONSOL", $D$3,"TOT_Entity","USD","Actual",[1]Setup!C6,"PERIODIC",$B319,"TOPFLOW","TOP","TOP","top1",$C319,"top3","Open_Acute_DIV1","TOP5","TOP6","REPORTED","TOP8")</f>
        <v>0</v>
      </c>
      <c r="CM319" s="53">
        <f>_xll.OneStreamExcelAddIn.XFFunctions.XFGetCell("TRUE", "CONSOL", $D$3,"TOT_Entity","USD","Actual",[1]Setup!C7,"PERIODIC",$B319,"TOPFLOW","TOP","TOP","top1",$C319,"top3","Open_Acute_DIV1","TOP5","TOP6","REPORTED","TOP8")</f>
        <v>0</v>
      </c>
      <c r="CN319" s="53">
        <f>_xll.OneStreamExcelAddIn.XFFunctions.XFGetCell("TRUE", "CONSOL", $D$3,"TOT_Entity","USD","Actual",[1]Setup!C8,"PERIODIC",$B319,"TOPFLOW","TOP","TOP","top1",$C319,"top3","Open_Acute_DIV1","TOP5","TOP6","REPORTED","TOP8")</f>
        <v>0</v>
      </c>
      <c r="CO319" s="53">
        <f>_xll.OneStreamExcelAddIn.XFFunctions.XFGetCell("TRUE", "CONSOL", $D$3,"TOT_Entity","USD","Actual",[1]Setup!C9,"PERIODIC",$B319,"TOPFLOW","TOP","TOP","top1",$C319,"top3","Open_Acute_DIV1","TOP5","TOP6","REPORTED","TOP8")</f>
        <v>0</v>
      </c>
      <c r="CP319" s="53">
        <f>_xll.OneStreamExcelAddIn.XFFunctions.XFGetCell("TRUE", "CONSOL", $D$3,"TOT_Entity","USD","Actual",[1]Setup!C10,"PERIODIC",$B319,"TOPFLOW","TOP","TOP","top1",$C319,"top3","Open_Acute_DIV1","TOP5","TOP6","REPORTED","TOP8")</f>
        <v>0</v>
      </c>
      <c r="CQ319" s="53">
        <f>_xll.OneStreamExcelAddIn.XFFunctions.XFGetCell("TRUE", "CONSOL", $D$3,"TOT_Entity","USD","Actual",[1]Setup!C11,"PERIODIC",$B319,"TOPFLOW","TOP","TOP","top1",$C319,"top3","Open_Acute_DIV1","TOP5","TOP6","REPORTED","TOP8")</f>
        <v>0</v>
      </c>
      <c r="CR319" s="53">
        <f>_xll.OneStreamExcelAddIn.XFFunctions.XFGetCell("TRUE", "CONSOL", $D$3,"TOT_Entity","USD","Actual",[1]Setup!C12,"PERIODIC",$B319,"TOPFLOW","TOP","TOP","top1",$C319,"top3","Open_Acute_DIV1","TOP5","TOP6","REPORTED","TOP8")</f>
        <v>0</v>
      </c>
      <c r="CS319" s="53">
        <f>_xll.OneStreamExcelAddIn.XFFunctions.XFGetCell("TRUE", "CONSOL", $D$3,"TOT_Entity","USD","Actual",[1]Setup!C13,"PERIODIC",$B319,"TOPFLOW","TOP","TOP","top1",$C319,"top3","Open_Acute_DIV1","TOP5","TOP6","REPORTED","TOP8")</f>
        <v>0</v>
      </c>
      <c r="CT319" s="53">
        <f>_xll.OneStreamExcelAddIn.XFFunctions.XFGetCell("TRUE", "CONSOL", $D$3,"TOT_Entity","USD","Actual",[1]Setup!C14,"PERIODIC",$B319,"TOPFLOW","TOP","TOP","top1",$C319,"top3","Open_Acute_DIV1","TOP5","TOP6","REPORTED","TOP8")</f>
        <v>0</v>
      </c>
      <c r="CU319" s="53">
        <f>_xll.OneStreamExcelAddIn.XFFunctions.XFGetCell("TRUE", "CONSOL", $D$3,"TOT_Entity","USD","Actual",[1]Setup!C15,"PERIODIC",$B319,"TOPFLOW","TOP","TOP","top1",$C319,"top3","Open_Acute_DIV1","TOP5","TOP6","REPORTED","TOP8")</f>
        <v>0</v>
      </c>
      <c r="CV319" s="212"/>
      <c r="CW319" s="53">
        <f>_xll.OneStreamExcelAddIn.XFFunctions.XFGetCell("TRUE", "CONSOL", $D$3,"TOT_Entity","USD","Actual",[1]Setup!C17,"PERIODIC",$B319,"TOPFLOW","TOP","TOP","top1",$C319,"top3","Open_Acute_DIV1","TOP5","TOP6","REPORTED","TOP8")</f>
        <v>11020.23</v>
      </c>
      <c r="CX319" s="53">
        <f>_xll.OneStreamExcelAddIn.XFFunctions.XFGetCell("TRUE", "CONSOL", $D$3,"TOT_Entity","USD","Actual",[1]Setup!C18,"PERIODIC",$B319,"TOPFLOW","TOP","TOP","top1",$C319,"top3","Open_Acute_DIV1","TOP5","TOP6","REPORTED","TOP8")</f>
        <v>5610.14</v>
      </c>
      <c r="CY319" s="53">
        <f>_xll.OneStreamExcelAddIn.XFFunctions.XFGetCell("TRUE", "CONSOL", $D$3,"TOT_Entity","USD","Actual",[1]Setup!C19,"PERIODIC",$B319,"TOPFLOW","TOP","TOP","top1",$C319,"top3","Open_Acute_DIV1","TOP5","TOP6","REPORTED","TOP8")</f>
        <v>6543.74</v>
      </c>
      <c r="CZ319" s="53">
        <f>_xll.OneStreamExcelAddIn.XFFunctions.XFGetCell("TRUE", "CONSOL", $D$3,"TOT_Entity","USD","Actual",[1]Setup!C20,"PERIODIC",$B319,"TOPFLOW","TOP","TOP","top1",$C319,"top3","Open_Acute_DIV1","TOP5","TOP6","REPORTED","TOP8")</f>
        <v>2707.9</v>
      </c>
      <c r="DA319" s="53">
        <f>_xll.OneStreamExcelAddIn.XFFunctions.XFGetCell("TRUE", "CONSOL", $D$3,"TOT_Entity","USD","Actual",[1]Setup!C21,"PERIODIC",$B319,"TOPFLOW","TOP","TOP","top1",$C319,"top3","Open_Acute_DIV1","TOP5","TOP6","REPORTED","TOP8")</f>
        <v>4603.62</v>
      </c>
      <c r="DB319" s="53">
        <f>_xll.OneStreamExcelAddIn.XFFunctions.XFGetCell("TRUE", "CONSOL", $D$3,"TOT_Entity","USD","Actual",[1]Setup!C22,"PERIODIC",$B319,"TOPFLOW","TOP","TOP","top1",$C319,"top3","Open_Acute_DIV1","TOP5","TOP6","REPORTED","TOP8")</f>
        <v>5465.82</v>
      </c>
      <c r="DC319" s="53">
        <f>_xll.OneStreamExcelAddIn.XFFunctions.XFGetCell("TRUE", "CONSOL", $D$3,"TOT_Entity","USD","Actual",[1]Setup!C23,"PERIODIC",$B319,"TOPFLOW","TOP","TOP","top1",$C319,"top3","Open_Acute_DIV1","TOP5","TOP6","REPORTED","TOP8")</f>
        <v>10471.43</v>
      </c>
      <c r="DD319" s="53">
        <f>_xll.OneStreamExcelAddIn.XFFunctions.XFGetCell("TRUE", "CONSOL", $D$3,"TOT_Entity","USD","Actual",[1]Setup!C24,"PERIODIC",$B319,"TOPFLOW","TOP","TOP","top1",$C319,"top3","Open_Acute_DIV1","TOP5","TOP6","REPORTED","TOP8")</f>
        <v>12746.36</v>
      </c>
      <c r="DE319" s="53">
        <f>_xll.OneStreamExcelAddIn.XFFunctions.XFGetCell("TRUE", "CONSOL", $D$3,"TOT_Entity","USD","Actual",[1]Setup!C25,"PERIODIC",$B319,"TOPFLOW","TOP","TOP","top1",$C319,"top3","Open_Acute_DIV1","TOP5","TOP6","REPORTED","TOP8")</f>
        <v>6219.82</v>
      </c>
      <c r="DF319" s="53">
        <f>_xll.OneStreamExcelAddIn.XFFunctions.XFGetCell("TRUE", "CONSOL", $D$3,"TOT_Entity","USD","Actual",[1]Setup!C26,"PERIODIC",$B319,"TOPFLOW","TOP","TOP","top1",$C319,"top3","Open_Acute_DIV1","TOP5","TOP6","REPORTED","TOP8")</f>
        <v>5642.91</v>
      </c>
      <c r="DG319" s="53">
        <f>_xll.OneStreamExcelAddIn.XFFunctions.XFGetCell("TRUE", "CONSOL", $D$3,"TOT_Entity","USD","Actual",[1]Setup!C27,"PERIODIC",$B319,"TOPFLOW","TOP","TOP","top1",$C319,"top3","Open_Acute_DIV1","TOP5","TOP6","REPORTED","TOP8")</f>
        <v>12957.69</v>
      </c>
      <c r="DH319" s="53">
        <f>_xll.OneStreamExcelAddIn.XFFunctions.XFGetCell("TRUE", "CONSOL", $D$3,"TOT_Entity","USD","Actual",[1]Setup!C28,"PERIODIC",$B319,"TOPFLOW","TOP","TOP","top1",$C319,"top3","Open_Acute_DIV1","TOP5","TOP6","REPORTED","TOP8")</f>
        <v>4225.2700000000004</v>
      </c>
      <c r="DI319" s="178"/>
      <c r="DJ319" s="53">
        <f>_xll.OneStreamExcelAddIn.XFFunctions.XFGetCell("TRUE", "CONSOL", $D$3,"TOT_Entity","Aggregated","Budget_Working",[1]Setup!C4,"PERIODIC",$B319,"TOPFLOW","TOP","TOP","top1",$C319,"top3","Open_Acute_DIV1","TOP5","TOP6","REPORTED","TOP8")</f>
        <v>9294.0757865430005</v>
      </c>
      <c r="DK319" s="53">
        <f>_xll.OneStreamExcelAddIn.XFFunctions.XFGetCell("TRUE", "CONSOL", $D$3,"TOT_Entity","Aggregated","Budget_Working",[1]Setup!C5,"PERIODIC",$B319,"TOPFLOW","TOP","TOP","top1",$C319,"top3","Open_Acute_DIV1","TOP5","TOP6","REPORTED","TOP8")</f>
        <v>6831.4136269219998</v>
      </c>
      <c r="DL319" s="53">
        <f>_xll.OneStreamExcelAddIn.XFFunctions.XFGetCell("TRUE", "CONSOL", $D$3,"TOT_Entity","Aggregated","Budget_Working",[1]Setup!C6,"PERIODIC",$B319,"TOPFLOW","TOP","TOP","top1",$C319,"top3","Open_Acute_DIV1","TOP5","TOP6","REPORTED","TOP8")</f>
        <v>5407.8879824220003</v>
      </c>
      <c r="DM319" s="53">
        <f>_xll.OneStreamExcelAddIn.XFFunctions.XFGetCell("TRUE", "CONSOL", $D$3,"TOT_Entity","Aggregated","Budget_Working",[1]Setup!C7,"PERIODIC",$B319,"TOPFLOW","TOP","TOP","top1",$C319,"top3","Open_Acute_DIV1","TOP5","TOP6","REPORTED","TOP8")</f>
        <v>5748.3796905019999</v>
      </c>
      <c r="DN319" s="53">
        <f>_xll.OneStreamExcelAddIn.XFFunctions.XFGetCell("TRUE", "CONSOL", $D$3,"TOT_Entity","Aggregated","Budget_Working",[1]Setup!C8,"PERIODIC",$B319,"TOPFLOW","TOP","TOP","top1",$C319,"top3","Open_Acute_DIV1","TOP5","TOP6","REPORTED","TOP8")</f>
        <v>6098.2401374230003</v>
      </c>
      <c r="DO319" s="53">
        <f>_xll.OneStreamExcelAddIn.XFFunctions.XFGetCell("TRUE", "CONSOL", $D$3,"TOT_Entity","Aggregated","Budget_Working",[1]Setup!C9,"PERIODIC",$B319,"TOPFLOW","TOP","TOP","top1",$C319,"top3","Open_Acute_DIV1","TOP5","TOP6","REPORTED","TOP8")</f>
        <v>7409.6923291740004</v>
      </c>
      <c r="DP319" s="53">
        <f>_xll.OneStreamExcelAddIn.XFFunctions.XFGetCell("TRUE", "CONSOL", $D$3,"TOT_Entity","Aggregated","Budget_Working",[1]Setup!C10,"PERIODIC",$B319,"TOPFLOW","TOP","TOP","top1",$C319,"top3","Open_Acute_DIV1","TOP5","TOP6","REPORTED","TOP8")</f>
        <v>10556.931535742</v>
      </c>
      <c r="DQ319" s="53">
        <f>_xll.OneStreamExcelAddIn.XFFunctions.XFGetCell("TRUE", "CONSOL", $D$3,"TOT_Entity","Aggregated","Budget_Working",[1]Setup!C11,"PERIODIC",$B319,"TOPFLOW","TOP","TOP","top1",$C319,"top3","Open_Acute_DIV1","TOP5","TOP6","REPORTED","TOP8")</f>
        <v>12454.688070422</v>
      </c>
      <c r="DR319" s="53">
        <f>_xll.OneStreamExcelAddIn.XFFunctions.XFGetCell("TRUE", "CONSOL", $D$3,"TOT_Entity","Aggregated","Budget_Working",[1]Setup!C12,"PERIODIC",$B319,"TOPFLOW","TOP","TOP","top1",$C319,"top3","Open_Acute_DIV1","TOP5","TOP6","REPORTED","TOP8")</f>
        <v>7153.2958112980004</v>
      </c>
      <c r="DS319" s="53">
        <f>_xll.OneStreamExcelAddIn.XFFunctions.XFGetCell("TRUE", "CONSOL", $D$3,"TOT_Entity","Aggregated","Budget_Working",[1]Setup!C13,"PERIODIC",$B319,"TOPFLOW","TOP","TOP","top1",$C319,"top3","Open_Acute_DIV1","TOP5","TOP6","REPORTED","TOP8")</f>
        <v>6186.3880150559999</v>
      </c>
      <c r="DT319" s="53">
        <f>_xll.OneStreamExcelAddIn.XFFunctions.XFGetCell("TRUE", "CONSOL", $D$3,"TOT_Entity","Aggregated","Budget_Working",[1]Setup!C14,"PERIODIC",$B319,"TOPFLOW","TOP","TOP","top1",$C319,"top3","Open_Acute_DIV1","TOP5","TOP6","REPORTED","TOP8")</f>
        <v>8047.5499583909996</v>
      </c>
      <c r="DU319" s="53">
        <f>_xll.OneStreamExcelAddIn.XFFunctions.XFGetCell("TRUE", "CONSOL", $D$3,"TOT_Entity","Aggregated","Budget_Working",[1]Setup!C15,"PERIODIC",$B319,"TOPFLOW","TOP","TOP","top1",$C319,"top3","Open_Acute_DIV1","TOP5","TOP6","REPORTED","TOP8")</f>
        <v>9792.6248165640009</v>
      </c>
      <c r="DV319" s="178"/>
      <c r="DW319" s="53">
        <f>_xll.OneStreamExcelAddIn.XFFunctions.XFGetCell("TRUE", "CONSOL", $D$3,"TOT_Entity","USD","Budget_Final",[1]Setup!C17,"PERIODIC",$B319,"TOPFLOW","TOP","TOP","top1",$C319,"top3","Open_Acute_DIV1","TOP5","TOP6","REPORTED","TOP8")</f>
        <v>4942.7268000000004</v>
      </c>
      <c r="DX319" s="53">
        <f>_xll.OneStreamExcelAddIn.XFFunctions.XFGetCell("TRUE", "CONSOL", $D$3,"TOT_Entity","USD","Budget_Final",[1]Setup!C18,"PERIODIC",$B319,"TOPFLOW","TOP","TOP","top1",$C319,"top3","Open_Acute_DIV1","TOP5","TOP6","REPORTED","TOP8")</f>
        <v>6496.8288000000002</v>
      </c>
      <c r="DY319" s="53">
        <f>_xll.OneStreamExcelAddIn.XFFunctions.XFGetCell("TRUE", "CONSOL", $D$3,"TOT_Entity","USD","Budget_Final",[1]Setup!C19,"PERIODIC",$B319,"TOPFLOW","TOP","TOP","top1",$C319,"top3","Open_Acute_DIV1","TOP5","TOP6","REPORTED","TOP8")</f>
        <v>8693.0447999999997</v>
      </c>
      <c r="DZ319" s="53">
        <f>_xll.OneStreamExcelAddIn.XFFunctions.XFGetCell("TRUE", "CONSOL", $D$3,"TOT_Entity","USD","Budget_Final",[1]Setup!C20,"PERIODIC",$B319,"TOPFLOW","TOP","TOP","top1",$C319,"top3","Open_Acute_DIV1","TOP5","TOP6","REPORTED","TOP8")</f>
        <v>8692.2000000000007</v>
      </c>
      <c r="EA319" s="53">
        <f>_xll.OneStreamExcelAddIn.XFFunctions.XFGetCell("TRUE", "CONSOL", $D$3,"TOT_Entity","USD","Budget_Final",[1]Setup!C21,"PERIODIC",$B319,"TOPFLOW","TOP","TOP","top1",$C319,"top3","Open_Acute_DIV1","TOP5","TOP6","REPORTED","TOP8")</f>
        <v>5380.98</v>
      </c>
      <c r="EB319" s="53">
        <f>_xll.OneStreamExcelAddIn.XFFunctions.XFGetCell("TRUE", "CONSOL", $D$3,"TOT_Entity","USD","Budget_Final",[1]Setup!C22,"PERIODIC",$B319,"TOPFLOW","TOP","TOP","top1",$C319,"top3","Open_Acute_DIV1","TOP5","TOP6","REPORTED","TOP8")</f>
        <v>11860.2</v>
      </c>
      <c r="EC319" s="53">
        <f>_xll.OneStreamExcelAddIn.XFFunctions.XFGetCell("TRUE", "CONSOL", $D$3,"TOT_Entity","USD","Budget_Final",[1]Setup!C23,"PERIODIC",$B319,"TOPFLOW","TOP","TOP","top1",$C319,"top3","Open_Acute_DIV1","TOP5","TOP6","REPORTED","TOP8")</f>
        <v>11457.6</v>
      </c>
      <c r="ED319" s="53">
        <f>_xll.OneStreamExcelAddIn.XFFunctions.XFGetCell("TRUE", "CONSOL", $D$3,"TOT_Entity","USD","Budget_Final",[1]Setup!C24,"PERIODIC",$B319,"TOPFLOW","TOP","TOP","top1",$C319,"top3","Open_Acute_DIV1","TOP5","TOP6","REPORTED","TOP8")</f>
        <v>6997.32</v>
      </c>
      <c r="EE319" s="53">
        <f>_xll.OneStreamExcelAddIn.XFFunctions.XFGetCell("TRUE", "CONSOL", $D$3,"TOT_Entity","USD","Budget_Final",[1]Setup!C25,"PERIODIC",$B319,"TOPFLOW","TOP","TOP","top1",$C319,"top3","Open_Acute_DIV1","TOP5","TOP6","REPORTED","TOP8")</f>
        <v>8157.6</v>
      </c>
      <c r="EF319" s="53">
        <f>_xll.OneStreamExcelAddIn.XFFunctions.XFGetCell("TRUE", "CONSOL", $D$3,"TOT_Entity","USD","Budget_Final",[1]Setup!C26,"PERIODIC",$B319,"TOPFLOW","TOP","TOP","top1",$C319,"top3","Open_Acute_DIV1","TOP5","TOP6","REPORTED","TOP8")</f>
        <v>6751.8</v>
      </c>
      <c r="EG319" s="53">
        <f>_xll.OneStreamExcelAddIn.XFFunctions.XFGetCell("TRUE", "CONSOL", $D$3,"TOT_Entity","USD","Budget_Final",[1]Setup!C27,"PERIODIC",$B319,"TOPFLOW","TOP","TOP","top1",$C319,"top3","Open_Acute_DIV1","TOP5","TOP6","REPORTED","TOP8")</f>
        <v>5425.2</v>
      </c>
      <c r="EH319" s="53">
        <f>_xll.OneStreamExcelAddIn.XFFunctions.XFGetCell("TRUE", "CONSOL", $D$3,"TOT_Entity","USD","Budget_Final",[1]Setup!C28,"PERIODIC",$B319,"TOPFLOW","TOP","TOP","top1",$C319,"top3","Open_Acute_DIV1","TOP5","TOP6","REPORTED","TOP8")</f>
        <v>14710.74</v>
      </c>
    </row>
    <row r="320" spans="2:138" x14ac:dyDescent="0.25">
      <c r="B320" s="51">
        <v>60246</v>
      </c>
      <c r="C320" s="51"/>
      <c r="D320" t="str" cm="1">
        <f t="array" ref="D320">_xll.OneStreamExcelAddIn.XFFunctions.XFGetMemberInfo("Description","Account",B320)</f>
        <v>Vacation/PTO - Clearing</v>
      </c>
      <c r="E320" s="53">
        <f>_xll.OneStreamExcelAddIn.XFFunctions.XFGetCell("TRUE", "CONSOL", $D$3,"TOT_Entity","USD","Actual",$E$3,"PERIODIC",$B320,"TOPFLOW","TOP","TOP","top1",$C320,"top3","Open_Acute_DIV1","TOP5","TOP6","REPORTED","TOP8")</f>
        <v>0</v>
      </c>
      <c r="F320" s="53">
        <f>_xll.OneStreamExcelAddIn.XFFunctions.XFGetCell("TRUE", "CONSOL", $D$3,"TOT_Entity","Aggregated","Budget_Working",$E$3,"PERIODIC",$B320,"TOPFLOW","TOP","TOP","top1",$C320,"top3","Open_Acute_DIV1","TOP5","TOP6","REPORTED","TOP8")</f>
        <v>0</v>
      </c>
      <c r="G320" s="53">
        <f t="shared" si="819"/>
        <v>0</v>
      </c>
      <c r="H320" s="55">
        <f t="shared" si="820"/>
        <v>0</v>
      </c>
      <c r="I320" s="41"/>
      <c r="J320" s="53">
        <f>_xll.OneStreamExcelAddIn.XFFunctions.XFGetCell("TRUE", "CONSOL", $D$3,"TOT_Entity","USD","Actual",$E$3,"YTD",$B320,"TOPFLOW","TOP","TOP","top1",$C320,"TOP3","Open_Acute_DIV1","TOP5","TOP6","REPORTED","TOP8")</f>
        <v>0</v>
      </c>
      <c r="K320" s="53">
        <f>_xll.OneStreamExcelAddIn.XFFunctions.XFGetCell("TRUE", "CONSOL", $D$3,"TOT_Entity","Aggregated","Budget_Working",$E$3,"YTD",$B320,"TOPFLOW","TOP","TOP","top1",$C320,"TOP3","Open_Acute_DIV1","TOP5","TOP6","REPORTED","TOP8")</f>
        <v>0</v>
      </c>
      <c r="L320" s="53">
        <f t="shared" si="821"/>
        <v>0</v>
      </c>
      <c r="M320" s="40">
        <f t="shared" si="822"/>
        <v>0</v>
      </c>
      <c r="N320" s="41"/>
      <c r="O320" s="53">
        <f>_xll.OneStreamExcelAddIn.XFFunctions.XFGetCell("TRUE", "CONSOL", $D$3,"TOT_Entity","USD","Actual",$F$3,"YTD",$B320,"TOPFLOW","TOP","TOP","top1",$C320,"TOP3","Open_Acute_DIV1","TOP5","TOP6","REPORTED","TOP8")</f>
        <v>0</v>
      </c>
      <c r="P320" s="53">
        <f>_xll.OneStreamExcelAddIn.XFFunctions.XFGetCell("TRUE", "CONSOL", $D$3,"TOT_Entity","USD","Actual",$E$3,"YTD",$B320,"TOPFLOW","TOP","TOP","top1",$C320,"top3","Open_Acute_DIV1","TOP5","TOP6","REPORTED","VAR_BW_PY_Actual")</f>
        <v>0</v>
      </c>
      <c r="Q320" s="40">
        <f t="shared" si="823"/>
        <v>0</v>
      </c>
      <c r="R320" s="41"/>
      <c r="S320" s="53">
        <f>_xll.OneStreamExcelAddIn.XFFunctions.XFGetCell("TRUE", "CONSOL", $D$3,"TOT_Entity","USD","MIDFCST",$E$3,"MTD",$B320,"TOPFLOW","TOP","TOP","top1",$C320,"TOP3","Open_Acute_DIV1","TOP5","TOP6","REPORTED","TOP8")</f>
        <v>0</v>
      </c>
      <c r="T320" s="53">
        <f t="shared" si="824"/>
        <v>0</v>
      </c>
      <c r="U320" s="40">
        <f t="shared" si="825"/>
        <v>0</v>
      </c>
      <c r="V320" s="41"/>
      <c r="W320" s="42"/>
      <c r="X320" s="43"/>
      <c r="Y320" s="42"/>
      <c r="Z320" s="44"/>
      <c r="AB320" s="53">
        <f>_xll.OneStreamExcelAddIn.XFFunctions.XFGetCell("TRUE", "CONSOL", $D$3,"TOT_Entity","USD","Actual",[1]Setup!C4,"PERIODIC",$B320,"TOPFLOW","TOP","TOP","top1",$C320,"top3","Open_Acute_DIV1","TOP5","TOP6","REPORTED","TOP8")</f>
        <v>0</v>
      </c>
      <c r="AC320" s="53">
        <f>_xll.OneStreamExcelAddIn.XFFunctions.XFGetCell("TRUE", "CONSOL", $D$3,"TOT_Entity","Aggregated","Budget_Working",[1]Setup!C4,"PERIODIC",$B320,"TOPFLOW","TOP","TOP","top1",$C320,"top3","Open_Acute_DIV1","TOP5","TOP6","REPORTED","TOP8")</f>
        <v>0</v>
      </c>
      <c r="AD320" s="53">
        <f t="shared" si="826"/>
        <v>0</v>
      </c>
      <c r="AE320" s="40">
        <f t="shared" si="827"/>
        <v>0</v>
      </c>
      <c r="AG320" s="53">
        <f>_xll.OneStreamExcelAddIn.XFFunctions.XFGetCell("TRUE", "CONSOL", $D$3,"TOT_Entity","USD","Actual",[1]Setup!C5,"PERIODIC",$B320,"TOPFLOW","TOP","TOP","top1",$C320,"top3","Open_Acute_DIV1","TOP5","TOP6","REPORTED","TOP8")</f>
        <v>0</v>
      </c>
      <c r="AH320" s="53">
        <f>_xll.OneStreamExcelAddIn.XFFunctions.XFGetCell("TRUE", "CONSOL", $D$3,"TOT_Entity","Aggregated","Budget_Working",[1]Setup!C5,"PERIODIC",$B320,"TOPFLOW","TOP","TOP","top1",$C320,"top3","Open_Acute_DIV1","TOP5","TOP6","REPORTED","TOP8")</f>
        <v>0</v>
      </c>
      <c r="AI320" s="53">
        <f t="shared" si="828"/>
        <v>0</v>
      </c>
      <c r="AJ320" s="40">
        <f t="shared" si="829"/>
        <v>0</v>
      </c>
      <c r="AL320" s="53">
        <f>_xll.OneStreamExcelAddIn.XFFunctions.XFGetCell("TRUE", "CONSOL", $D$3,"TOT_Entity","USD","Actual",[1]Setup!C6,"PERIODIC",$B320,"TOPFLOW","TOP","TOP","top1",$C320,"top3","Open_Acute_DIV1","TOP5","TOP6","REPORTED","TOP8")</f>
        <v>0</v>
      </c>
      <c r="AM320" s="53">
        <f>_xll.OneStreamExcelAddIn.XFFunctions.XFGetCell("TRUE", "CONSOL", $D$3,"TOT_Entity","Aggregated","Budget_Working",[1]Setup!C6,"PERIODIC",$B320,"TOPFLOW","TOP","TOP","top1",$C320,"top3","Open_Acute_DIV1","TOP5","TOP6","REPORTED","TOP8")</f>
        <v>0</v>
      </c>
      <c r="AN320" s="53">
        <f t="shared" si="830"/>
        <v>0</v>
      </c>
      <c r="AO320" s="40">
        <f t="shared" si="831"/>
        <v>0</v>
      </c>
      <c r="AQ320" s="53">
        <f>_xll.OneStreamExcelAddIn.XFFunctions.XFGetCell("TRUE", "CONSOL", $D$3,"TOT_Entity","USD","Actual",[1]Setup!C7,"PERIODIC",$B320,"TOPFLOW","TOP","TOP","top1",$C320,"top3","Open_Acute_DIV1","TOP5","TOP6","REPORTED","TOP8")</f>
        <v>0</v>
      </c>
      <c r="AR320" s="53">
        <f>_xll.OneStreamExcelAddIn.XFFunctions.XFGetCell("TRUE", "CONSOL", $D$3,"TOT_Entity","Aggregated","Budget_Working",[1]Setup!C7,"PERIODIC",$B320,"TOPFLOW","TOP","TOP","top1",$C320,"top3","Open_Acute_DIV1","TOP5","TOP6","REPORTED","TOP8")</f>
        <v>0</v>
      </c>
      <c r="AS320" s="53">
        <f t="shared" si="832"/>
        <v>0</v>
      </c>
      <c r="AT320" s="40">
        <f t="shared" si="833"/>
        <v>0</v>
      </c>
      <c r="AV320" s="53">
        <f>_xll.OneStreamExcelAddIn.XFFunctions.XFGetCell("TRUE", "CONSOL", $D$3,"TOT_Entity","USD","Actual",[1]Setup!C8,"PERIODIC",$B320,"TOPFLOW","TOP","TOP","top1",$C320,"top3","Open_Acute_DIV1","TOP5","TOP6","REPORTED","TOP8")</f>
        <v>0</v>
      </c>
      <c r="AW320" s="53">
        <f>_xll.OneStreamExcelAddIn.XFFunctions.XFGetCell("TRUE", "CONSOL", $D$3,"TOT_Entity","Aggregated","Budget_Working",[1]Setup!C8,"PERIODIC",$B320,"TOPFLOW","TOP","TOP","top1",$C320,"top3","Open_Acute_DIV1","TOP5","TOP6","REPORTED","TOP8")</f>
        <v>0</v>
      </c>
      <c r="AX320" s="53">
        <f t="shared" si="834"/>
        <v>0</v>
      </c>
      <c r="AY320" s="40">
        <f t="shared" si="835"/>
        <v>0</v>
      </c>
      <c r="BA320" s="53">
        <f>_xll.OneStreamExcelAddIn.XFFunctions.XFGetCell("TRUE", "CONSOL", $D$3,"TOT_Entity","USD","Actual",[1]Setup!C9,"PERIODIC",$B320,"TOPFLOW","TOP","TOP","top1",$C320,"top3","Open_Acute_DIV1","TOP5","TOP6","REPORTED","TOP8")</f>
        <v>0</v>
      </c>
      <c r="BB320" s="53">
        <f>_xll.OneStreamExcelAddIn.XFFunctions.XFGetCell("TRUE", "CONSOL", $D$3,"TOT_Entity","Aggregated","Budget_Working",[1]Setup!C9,"PERIODIC",$B320,"TOPFLOW","TOP","TOP","top1",$C320,"top3","Open_Acute_DIV1","TOP5","TOP6","REPORTED","TOP8")</f>
        <v>0</v>
      </c>
      <c r="BC320" s="53">
        <f t="shared" si="836"/>
        <v>0</v>
      </c>
      <c r="BD320" s="40">
        <f t="shared" si="837"/>
        <v>0</v>
      </c>
      <c r="BF320" s="53">
        <f>_xll.OneStreamExcelAddIn.XFFunctions.XFGetCell("TRUE", "CONSOL", $D$3,"TOT_Entity","USD","Actual",[1]Setup!C10,"PERIODIC",$B320,"TOPFLOW","TOP","TOP","top1",$C320,"top3","Open_Acute_DIV1","TOP5","TOP6","REPORTED","TOP8")</f>
        <v>0</v>
      </c>
      <c r="BG320" s="53">
        <f>_xll.OneStreamExcelAddIn.XFFunctions.XFGetCell("TRUE", "CONSOL", $D$3,"TOT_Entity","Aggregated","Budget_Working",[1]Setup!C10,"PERIODIC",$B320,"TOPFLOW","TOP","TOP","top1",$C320,"top3","Open_Acute_DIV1","TOP5","TOP6","REPORTED","TOP8")</f>
        <v>0</v>
      </c>
      <c r="BH320" s="53">
        <f t="shared" si="838"/>
        <v>0</v>
      </c>
      <c r="BI320" s="40">
        <f t="shared" si="839"/>
        <v>0</v>
      </c>
      <c r="BK320" s="53">
        <f>_xll.OneStreamExcelAddIn.XFFunctions.XFGetCell("TRUE", "CONSOL", $D$3,"TOT_Entity","USD","Actual",[1]Setup!C11,"PERIODIC",$B320,"TOPFLOW","TOP","TOP","top1",$C320,"top3","Open_Acute_DIV1","TOP5","TOP6","REPORTED","TOP8")</f>
        <v>0</v>
      </c>
      <c r="BL320" s="53">
        <f>_xll.OneStreamExcelAddIn.XFFunctions.XFGetCell("TRUE", "CONSOL", $D$3,"TOT_Entity","Aggregated","Budget_Working",[1]Setup!C11,"PERIODIC",$B320,"TOPFLOW","TOP","TOP","top1",$C320,"top3","Open_Acute_DIV1","TOP5","TOP6","REPORTED","TOP8")</f>
        <v>0</v>
      </c>
      <c r="BM320" s="53">
        <f t="shared" si="840"/>
        <v>0</v>
      </c>
      <c r="BN320" s="40">
        <f t="shared" si="841"/>
        <v>0</v>
      </c>
      <c r="BP320" s="53">
        <f>_xll.OneStreamExcelAddIn.XFFunctions.XFGetCell("TRUE", "CONSOL", $D$3,"TOT_Entity","USD","Actual",[1]Setup!C12,"PERIODIC",$B320,"TOPFLOW","TOP","TOP","top1",$C320,"top3","Open_Acute_DIV1","TOP5","TOP6","REPORTED","TOP8")</f>
        <v>0</v>
      </c>
      <c r="BQ320" s="53">
        <f>_xll.OneStreamExcelAddIn.XFFunctions.XFGetCell("TRUE", "CONSOL", $D$3,"TOT_Entity","Aggregated","Budget_Working",[1]Setup!C12,"PERIODIC",$B320,"TOPFLOW","TOP","TOP","top1",$C320,"top3","Open_Acute_DIV1","TOP5","TOP6","REPORTED","TOP8")</f>
        <v>0</v>
      </c>
      <c r="BR320" s="53">
        <f t="shared" si="842"/>
        <v>0</v>
      </c>
      <c r="BS320" s="40">
        <f t="shared" si="843"/>
        <v>0</v>
      </c>
      <c r="BU320" s="53">
        <f>_xll.OneStreamExcelAddIn.XFFunctions.XFGetCell("TRUE", "CONSOL", $D$3,"TOT_Entity","USD","Actual",[1]Setup!C13,"PERIODIC",$B320,"TOPFLOW","TOP","TOP","top1",$C320,"top3","Open_Acute_DIV1","TOP5","TOP6","REPORTED","TOP8")</f>
        <v>0</v>
      </c>
      <c r="BV320" s="53">
        <f>_xll.OneStreamExcelAddIn.XFFunctions.XFGetCell("TRUE", "CONSOL", $D$3,"TOT_Entity","Aggregated","Budget_Working",[1]Setup!C13,"PERIODIC",$B320,"TOPFLOW","TOP","TOP","top1",$C320,"top3","Open_Acute_DIV1","TOP5","TOP6","REPORTED","TOP8")</f>
        <v>0</v>
      </c>
      <c r="BW320" s="53">
        <f t="shared" si="844"/>
        <v>0</v>
      </c>
      <c r="BX320" s="40">
        <f t="shared" si="845"/>
        <v>0</v>
      </c>
      <c r="BZ320" s="53">
        <f>_xll.OneStreamExcelAddIn.XFFunctions.XFGetCell("TRUE", "CONSOL", $D$3,"TOT_Entity","USD","Actual",[1]Setup!C14,"PERIODIC",$B320,"TOPFLOW","TOP","TOP","top1",$C320,"top3","Open_Acute_DIV1","TOP5","TOP6","REPORTED","TOP8")</f>
        <v>0</v>
      </c>
      <c r="CA320" s="53">
        <f>_xll.OneStreamExcelAddIn.XFFunctions.XFGetCell("TRUE", "CONSOL", $D$3,"TOT_Entity","Aggregated","Budget_Working",[1]Setup!C14,"PERIODIC",$B320,"TOPFLOW","TOP","TOP","top1",$C320,"top3","Open_Acute_DIV1","TOP5","TOP6","REPORTED","TOP8")</f>
        <v>0</v>
      </c>
      <c r="CB320" s="53">
        <f t="shared" si="846"/>
        <v>0</v>
      </c>
      <c r="CC320" s="40">
        <f t="shared" si="847"/>
        <v>0</v>
      </c>
      <c r="CE320" s="53">
        <f>_xll.OneStreamExcelAddIn.XFFunctions.XFGetCell("TRUE", "CONSOL", $D$3,"TOT_Entity","USD","Actual",[1]Setup!C15,"PERIODIC",$B320,"TOPFLOW","TOP","TOP","top1",$C320,"top3","Open_Acute_DIV1","TOP5","TOP6","REPORTED","TOP8")</f>
        <v>0</v>
      </c>
      <c r="CF320" s="53">
        <f>_xll.OneStreamExcelAddIn.XFFunctions.XFGetCell("TRUE", "CONSOL", $D$3,"TOT_Entity","Aggregated","Budget_Working",[1]Setup!C15,"PERIODIC",$B320,"TOPFLOW","TOP","TOP","top1",$C320,"top3","Open_Acute_DIV1","TOP5","TOP6","REPORTED","TOP8")</f>
        <v>0</v>
      </c>
      <c r="CG320" s="53">
        <f t="shared" si="848"/>
        <v>0</v>
      </c>
      <c r="CH320" s="40">
        <f t="shared" si="849"/>
        <v>0</v>
      </c>
      <c r="CI320" s="212"/>
      <c r="CJ320" s="53">
        <f>_xll.OneStreamExcelAddIn.XFFunctions.XFGetCell("TRUE", "CONSOL", $D$3,"TOT_Entity","USD","Actual",[1]Setup!C4,"PERIODIC",$B320,"TOPFLOW","TOP","TOP","top1",$C320,"top3","Open_Acute_DIV1","TOP5","TOP6","REPORTED","TOP8")</f>
        <v>0</v>
      </c>
      <c r="CK320" s="53">
        <f>_xll.OneStreamExcelAddIn.XFFunctions.XFGetCell("TRUE", "CONSOL", $D$3,"TOT_Entity","USD","Actual",[1]Setup!C5,"PERIODIC",$B320,"TOPFLOW","TOP","TOP","top1",$C320,"top3","Open_Acute_DIV1","TOP5","TOP6","REPORTED","TOP8")</f>
        <v>0</v>
      </c>
      <c r="CL320" s="53">
        <f>_xll.OneStreamExcelAddIn.XFFunctions.XFGetCell("TRUE", "CONSOL", $D$3,"TOT_Entity","USD","Actual",[1]Setup!C6,"PERIODIC",$B320,"TOPFLOW","TOP","TOP","top1",$C320,"top3","Open_Acute_DIV1","TOP5","TOP6","REPORTED","TOP8")</f>
        <v>0</v>
      </c>
      <c r="CM320" s="53">
        <f>_xll.OneStreamExcelAddIn.XFFunctions.XFGetCell("TRUE", "CONSOL", $D$3,"TOT_Entity","USD","Actual",[1]Setup!C7,"PERIODIC",$B320,"TOPFLOW","TOP","TOP","top1",$C320,"top3","Open_Acute_DIV1","TOP5","TOP6","REPORTED","TOP8")</f>
        <v>0</v>
      </c>
      <c r="CN320" s="53">
        <f>_xll.OneStreamExcelAddIn.XFFunctions.XFGetCell("TRUE", "CONSOL", $D$3,"TOT_Entity","USD","Actual",[1]Setup!C8,"PERIODIC",$B320,"TOPFLOW","TOP","TOP","top1",$C320,"top3","Open_Acute_DIV1","TOP5","TOP6","REPORTED","TOP8")</f>
        <v>0</v>
      </c>
      <c r="CO320" s="53">
        <f>_xll.OneStreamExcelAddIn.XFFunctions.XFGetCell("TRUE", "CONSOL", $D$3,"TOT_Entity","USD","Actual",[1]Setup!C9,"PERIODIC",$B320,"TOPFLOW","TOP","TOP","top1",$C320,"top3","Open_Acute_DIV1","TOP5","TOP6","REPORTED","TOP8")</f>
        <v>0</v>
      </c>
      <c r="CP320" s="53">
        <f>_xll.OneStreamExcelAddIn.XFFunctions.XFGetCell("TRUE", "CONSOL", $D$3,"TOT_Entity","USD","Actual",[1]Setup!C10,"PERIODIC",$B320,"TOPFLOW","TOP","TOP","top1",$C320,"top3","Open_Acute_DIV1","TOP5","TOP6","REPORTED","TOP8")</f>
        <v>0</v>
      </c>
      <c r="CQ320" s="53">
        <f>_xll.OneStreamExcelAddIn.XFFunctions.XFGetCell("TRUE", "CONSOL", $D$3,"TOT_Entity","USD","Actual",[1]Setup!C11,"PERIODIC",$B320,"TOPFLOW","TOP","TOP","top1",$C320,"top3","Open_Acute_DIV1","TOP5","TOP6","REPORTED","TOP8")</f>
        <v>0</v>
      </c>
      <c r="CR320" s="53">
        <f>_xll.OneStreamExcelAddIn.XFFunctions.XFGetCell("TRUE", "CONSOL", $D$3,"TOT_Entity","USD","Actual",[1]Setup!C12,"PERIODIC",$B320,"TOPFLOW","TOP","TOP","top1",$C320,"top3","Open_Acute_DIV1","TOP5","TOP6","REPORTED","TOP8")</f>
        <v>0</v>
      </c>
      <c r="CS320" s="53">
        <f>_xll.OneStreamExcelAddIn.XFFunctions.XFGetCell("TRUE", "CONSOL", $D$3,"TOT_Entity","USD","Actual",[1]Setup!C13,"PERIODIC",$B320,"TOPFLOW","TOP","TOP","top1",$C320,"top3","Open_Acute_DIV1","TOP5","TOP6","REPORTED","TOP8")</f>
        <v>0</v>
      </c>
      <c r="CT320" s="53">
        <f>_xll.OneStreamExcelAddIn.XFFunctions.XFGetCell("TRUE", "CONSOL", $D$3,"TOT_Entity","USD","Actual",[1]Setup!C14,"PERIODIC",$B320,"TOPFLOW","TOP","TOP","top1",$C320,"top3","Open_Acute_DIV1","TOP5","TOP6","REPORTED","TOP8")</f>
        <v>0</v>
      </c>
      <c r="CU320" s="53">
        <f>_xll.OneStreamExcelAddIn.XFFunctions.XFGetCell("TRUE", "CONSOL", $D$3,"TOT_Entity","USD","Actual",[1]Setup!C15,"PERIODIC",$B320,"TOPFLOW","TOP","TOP","top1",$C320,"top3","Open_Acute_DIV1","TOP5","TOP6","REPORTED","TOP8")</f>
        <v>0</v>
      </c>
      <c r="CV320" s="212"/>
      <c r="CW320" s="53">
        <f>_xll.OneStreamExcelAddIn.XFFunctions.XFGetCell("TRUE", "CONSOL", $D$3,"TOT_Entity","USD","Actual",[1]Setup!C17,"PERIODIC",$B320,"TOPFLOW","TOP","TOP","top1",$C320,"top3","Open_Acute_DIV1","TOP5","TOP6","REPORTED","TOP8")</f>
        <v>0</v>
      </c>
      <c r="CX320" s="53">
        <f>_xll.OneStreamExcelAddIn.XFFunctions.XFGetCell("TRUE", "CONSOL", $D$3,"TOT_Entity","USD","Actual",[1]Setup!C18,"PERIODIC",$B320,"TOPFLOW","TOP","TOP","top1",$C320,"top3","Open_Acute_DIV1","TOP5","TOP6","REPORTED","TOP8")</f>
        <v>0</v>
      </c>
      <c r="CY320" s="53">
        <f>_xll.OneStreamExcelAddIn.XFFunctions.XFGetCell("TRUE", "CONSOL", $D$3,"TOT_Entity","USD","Actual",[1]Setup!C19,"PERIODIC",$B320,"TOPFLOW","TOP","TOP","top1",$C320,"top3","Open_Acute_DIV1","TOP5","TOP6","REPORTED","TOP8")</f>
        <v>0</v>
      </c>
      <c r="CZ320" s="53">
        <f>_xll.OneStreamExcelAddIn.XFFunctions.XFGetCell("TRUE", "CONSOL", $D$3,"TOT_Entity","USD","Actual",[1]Setup!C20,"PERIODIC",$B320,"TOPFLOW","TOP","TOP","top1",$C320,"top3","Open_Acute_DIV1","TOP5","TOP6","REPORTED","TOP8")</f>
        <v>0</v>
      </c>
      <c r="DA320" s="53">
        <f>_xll.OneStreamExcelAddIn.XFFunctions.XFGetCell("TRUE", "CONSOL", $D$3,"TOT_Entity","USD","Actual",[1]Setup!C21,"PERIODIC",$B320,"TOPFLOW","TOP","TOP","top1",$C320,"top3","Open_Acute_DIV1","TOP5","TOP6","REPORTED","TOP8")</f>
        <v>0</v>
      </c>
      <c r="DB320" s="53">
        <f>_xll.OneStreamExcelAddIn.XFFunctions.XFGetCell("TRUE", "CONSOL", $D$3,"TOT_Entity","USD","Actual",[1]Setup!C22,"PERIODIC",$B320,"TOPFLOW","TOP","TOP","top1",$C320,"top3","Open_Acute_DIV1","TOP5","TOP6","REPORTED","TOP8")</f>
        <v>0</v>
      </c>
      <c r="DC320" s="53">
        <f>_xll.OneStreamExcelAddIn.XFFunctions.XFGetCell("TRUE", "CONSOL", $D$3,"TOT_Entity","USD","Actual",[1]Setup!C23,"PERIODIC",$B320,"TOPFLOW","TOP","TOP","top1",$C320,"top3","Open_Acute_DIV1","TOP5","TOP6","REPORTED","TOP8")</f>
        <v>0</v>
      </c>
      <c r="DD320" s="53">
        <f>_xll.OneStreamExcelAddIn.XFFunctions.XFGetCell("TRUE", "CONSOL", $D$3,"TOT_Entity","USD","Actual",[1]Setup!C24,"PERIODIC",$B320,"TOPFLOW","TOP","TOP","top1",$C320,"top3","Open_Acute_DIV1","TOP5","TOP6","REPORTED","TOP8")</f>
        <v>0</v>
      </c>
      <c r="DE320" s="53">
        <f>_xll.OneStreamExcelAddIn.XFFunctions.XFGetCell("TRUE", "CONSOL", $D$3,"TOT_Entity","USD","Actual",[1]Setup!C25,"PERIODIC",$B320,"TOPFLOW","TOP","TOP","top1",$C320,"top3","Open_Acute_DIV1","TOP5","TOP6","REPORTED","TOP8")</f>
        <v>0</v>
      </c>
      <c r="DF320" s="53">
        <f>_xll.OneStreamExcelAddIn.XFFunctions.XFGetCell("TRUE", "CONSOL", $D$3,"TOT_Entity","USD","Actual",[1]Setup!C26,"PERIODIC",$B320,"TOPFLOW","TOP","TOP","top1",$C320,"top3","Open_Acute_DIV1","TOP5","TOP6","REPORTED","TOP8")</f>
        <v>0</v>
      </c>
      <c r="DG320" s="53">
        <f>_xll.OneStreamExcelAddIn.XFFunctions.XFGetCell("TRUE", "CONSOL", $D$3,"TOT_Entity","USD","Actual",[1]Setup!C27,"PERIODIC",$B320,"TOPFLOW","TOP","TOP","top1",$C320,"top3","Open_Acute_DIV1","TOP5","TOP6","REPORTED","TOP8")</f>
        <v>0</v>
      </c>
      <c r="DH320" s="53">
        <f>_xll.OneStreamExcelAddIn.XFFunctions.XFGetCell("TRUE", "CONSOL", $D$3,"TOT_Entity","USD","Actual",[1]Setup!C28,"PERIODIC",$B320,"TOPFLOW","TOP","TOP","top1",$C320,"top3","Open_Acute_DIV1","TOP5","TOP6","REPORTED","TOP8")</f>
        <v>0</v>
      </c>
      <c r="DI320" s="178"/>
      <c r="DJ320" s="53">
        <f>_xll.OneStreamExcelAddIn.XFFunctions.XFGetCell("TRUE", "CONSOL", $D$3,"TOT_Entity","Aggregated","Budget_Working",[1]Setup!C4,"PERIODIC",$B320,"TOPFLOW","TOP","TOP","top1",$C320,"top3","Open_Acute_DIV1","TOP5","TOP6","REPORTED","TOP8")</f>
        <v>0</v>
      </c>
      <c r="DK320" s="53">
        <f>_xll.OneStreamExcelAddIn.XFFunctions.XFGetCell("TRUE", "CONSOL", $D$3,"TOT_Entity","Aggregated","Budget_Working",[1]Setup!C5,"PERIODIC",$B320,"TOPFLOW","TOP","TOP","top1",$C320,"top3","Open_Acute_DIV1","TOP5","TOP6","REPORTED","TOP8")</f>
        <v>0</v>
      </c>
      <c r="DL320" s="53">
        <f>_xll.OneStreamExcelAddIn.XFFunctions.XFGetCell("TRUE", "CONSOL", $D$3,"TOT_Entity","Aggregated","Budget_Working",[1]Setup!C6,"PERIODIC",$B320,"TOPFLOW","TOP","TOP","top1",$C320,"top3","Open_Acute_DIV1","TOP5","TOP6","REPORTED","TOP8")</f>
        <v>0</v>
      </c>
      <c r="DM320" s="53">
        <f>_xll.OneStreamExcelAddIn.XFFunctions.XFGetCell("TRUE", "CONSOL", $D$3,"TOT_Entity","Aggregated","Budget_Working",[1]Setup!C7,"PERIODIC",$B320,"TOPFLOW","TOP","TOP","top1",$C320,"top3","Open_Acute_DIV1","TOP5","TOP6","REPORTED","TOP8")</f>
        <v>0</v>
      </c>
      <c r="DN320" s="53">
        <f>_xll.OneStreamExcelAddIn.XFFunctions.XFGetCell("TRUE", "CONSOL", $D$3,"TOT_Entity","Aggregated","Budget_Working",[1]Setup!C8,"PERIODIC",$B320,"TOPFLOW","TOP","TOP","top1",$C320,"top3","Open_Acute_DIV1","TOP5","TOP6","REPORTED","TOP8")</f>
        <v>0</v>
      </c>
      <c r="DO320" s="53">
        <f>_xll.OneStreamExcelAddIn.XFFunctions.XFGetCell("TRUE", "CONSOL", $D$3,"TOT_Entity","Aggregated","Budget_Working",[1]Setup!C9,"PERIODIC",$B320,"TOPFLOW","TOP","TOP","top1",$C320,"top3","Open_Acute_DIV1","TOP5","TOP6","REPORTED","TOP8")</f>
        <v>0</v>
      </c>
      <c r="DP320" s="53">
        <f>_xll.OneStreamExcelAddIn.XFFunctions.XFGetCell("TRUE", "CONSOL", $D$3,"TOT_Entity","Aggregated","Budget_Working",[1]Setup!C10,"PERIODIC",$B320,"TOPFLOW","TOP","TOP","top1",$C320,"top3","Open_Acute_DIV1","TOP5","TOP6","REPORTED","TOP8")</f>
        <v>0</v>
      </c>
      <c r="DQ320" s="53">
        <f>_xll.OneStreamExcelAddIn.XFFunctions.XFGetCell("TRUE", "CONSOL", $D$3,"TOT_Entity","Aggregated","Budget_Working",[1]Setup!C11,"PERIODIC",$B320,"TOPFLOW","TOP","TOP","top1",$C320,"top3","Open_Acute_DIV1","TOP5","TOP6","REPORTED","TOP8")</f>
        <v>0</v>
      </c>
      <c r="DR320" s="53">
        <f>_xll.OneStreamExcelAddIn.XFFunctions.XFGetCell("TRUE", "CONSOL", $D$3,"TOT_Entity","Aggregated","Budget_Working",[1]Setup!C12,"PERIODIC",$B320,"TOPFLOW","TOP","TOP","top1",$C320,"top3","Open_Acute_DIV1","TOP5","TOP6","REPORTED","TOP8")</f>
        <v>0</v>
      </c>
      <c r="DS320" s="53">
        <f>_xll.OneStreamExcelAddIn.XFFunctions.XFGetCell("TRUE", "CONSOL", $D$3,"TOT_Entity","Aggregated","Budget_Working",[1]Setup!C13,"PERIODIC",$B320,"TOPFLOW","TOP","TOP","top1",$C320,"top3","Open_Acute_DIV1","TOP5","TOP6","REPORTED","TOP8")</f>
        <v>0</v>
      </c>
      <c r="DT320" s="53">
        <f>_xll.OneStreamExcelAddIn.XFFunctions.XFGetCell("TRUE", "CONSOL", $D$3,"TOT_Entity","Aggregated","Budget_Working",[1]Setup!C14,"PERIODIC",$B320,"TOPFLOW","TOP","TOP","top1",$C320,"top3","Open_Acute_DIV1","TOP5","TOP6","REPORTED","TOP8")</f>
        <v>0</v>
      </c>
      <c r="DU320" s="53">
        <f>_xll.OneStreamExcelAddIn.XFFunctions.XFGetCell("TRUE", "CONSOL", $D$3,"TOT_Entity","Aggregated","Budget_Working",[1]Setup!C15,"PERIODIC",$B320,"TOPFLOW","TOP","TOP","top1",$C320,"top3","Open_Acute_DIV1","TOP5","TOP6","REPORTED","TOP8")</f>
        <v>0</v>
      </c>
      <c r="DV320" s="178"/>
      <c r="DW320" s="53">
        <f>_xll.OneStreamExcelAddIn.XFFunctions.XFGetCell("TRUE", "CONSOL", $D$3,"TOT_Entity","USD","Budget_Final",[1]Setup!C17,"PERIODIC",$B320,"TOPFLOW","TOP","TOP","top1",$C320,"top3","Open_Acute_DIV1","TOP5","TOP6","REPORTED","TOP8")</f>
        <v>0</v>
      </c>
      <c r="DX320" s="53">
        <f>_xll.OneStreamExcelAddIn.XFFunctions.XFGetCell("TRUE", "CONSOL", $D$3,"TOT_Entity","USD","Budget_Final",[1]Setup!C18,"PERIODIC",$B320,"TOPFLOW","TOP","TOP","top1",$C320,"top3","Open_Acute_DIV1","TOP5","TOP6","REPORTED","TOP8")</f>
        <v>0</v>
      </c>
      <c r="DY320" s="53">
        <f>_xll.OneStreamExcelAddIn.XFFunctions.XFGetCell("TRUE", "CONSOL", $D$3,"TOT_Entity","USD","Budget_Final",[1]Setup!C19,"PERIODIC",$B320,"TOPFLOW","TOP","TOP","top1",$C320,"top3","Open_Acute_DIV1","TOP5","TOP6","REPORTED","TOP8")</f>
        <v>0</v>
      </c>
      <c r="DZ320" s="53">
        <f>_xll.OneStreamExcelAddIn.XFFunctions.XFGetCell("TRUE", "CONSOL", $D$3,"TOT_Entity","USD","Budget_Final",[1]Setup!C20,"PERIODIC",$B320,"TOPFLOW","TOP","TOP","top1",$C320,"top3","Open_Acute_DIV1","TOP5","TOP6","REPORTED","TOP8")</f>
        <v>0</v>
      </c>
      <c r="EA320" s="53">
        <f>_xll.OneStreamExcelAddIn.XFFunctions.XFGetCell("TRUE", "CONSOL", $D$3,"TOT_Entity","USD","Budget_Final",[1]Setup!C21,"PERIODIC",$B320,"TOPFLOW","TOP","TOP","top1",$C320,"top3","Open_Acute_DIV1","TOP5","TOP6","REPORTED","TOP8")</f>
        <v>0</v>
      </c>
      <c r="EB320" s="53">
        <f>_xll.OneStreamExcelAddIn.XFFunctions.XFGetCell("TRUE", "CONSOL", $D$3,"TOT_Entity","USD","Budget_Final",[1]Setup!C22,"PERIODIC",$B320,"TOPFLOW","TOP","TOP","top1",$C320,"top3","Open_Acute_DIV1","TOP5","TOP6","REPORTED","TOP8")</f>
        <v>0</v>
      </c>
      <c r="EC320" s="53">
        <f>_xll.OneStreamExcelAddIn.XFFunctions.XFGetCell("TRUE", "CONSOL", $D$3,"TOT_Entity","USD","Budget_Final",[1]Setup!C23,"PERIODIC",$B320,"TOPFLOW","TOP","TOP","top1",$C320,"top3","Open_Acute_DIV1","TOP5","TOP6","REPORTED","TOP8")</f>
        <v>0</v>
      </c>
      <c r="ED320" s="53">
        <f>_xll.OneStreamExcelAddIn.XFFunctions.XFGetCell("TRUE", "CONSOL", $D$3,"TOT_Entity","USD","Budget_Final",[1]Setup!C24,"PERIODIC",$B320,"TOPFLOW","TOP","TOP","top1",$C320,"top3","Open_Acute_DIV1","TOP5","TOP6","REPORTED","TOP8")</f>
        <v>0</v>
      </c>
      <c r="EE320" s="53">
        <f>_xll.OneStreamExcelAddIn.XFFunctions.XFGetCell("TRUE", "CONSOL", $D$3,"TOT_Entity","USD","Budget_Final",[1]Setup!C25,"PERIODIC",$B320,"TOPFLOW","TOP","TOP","top1",$C320,"top3","Open_Acute_DIV1","TOP5","TOP6","REPORTED","TOP8")</f>
        <v>0</v>
      </c>
      <c r="EF320" s="53">
        <f>_xll.OneStreamExcelAddIn.XFFunctions.XFGetCell("TRUE", "CONSOL", $D$3,"TOT_Entity","USD","Budget_Final",[1]Setup!C26,"PERIODIC",$B320,"TOPFLOW","TOP","TOP","top1",$C320,"top3","Open_Acute_DIV1","TOP5","TOP6","REPORTED","TOP8")</f>
        <v>0</v>
      </c>
      <c r="EG320" s="53">
        <f>_xll.OneStreamExcelAddIn.XFFunctions.XFGetCell("TRUE", "CONSOL", $D$3,"TOT_Entity","USD","Budget_Final",[1]Setup!C27,"PERIODIC",$B320,"TOPFLOW","TOP","TOP","top1",$C320,"top3","Open_Acute_DIV1","TOP5","TOP6","REPORTED","TOP8")</f>
        <v>0</v>
      </c>
      <c r="EH320" s="53">
        <f>_xll.OneStreamExcelAddIn.XFFunctions.XFGetCell("TRUE", "CONSOL", $D$3,"TOT_Entity","USD","Budget_Final",[1]Setup!C28,"PERIODIC",$B320,"TOPFLOW","TOP","TOP","top1",$C320,"top3","Open_Acute_DIV1","TOP5","TOP6","REPORTED","TOP8")</f>
        <v>0</v>
      </c>
    </row>
    <row r="321" spans="2:138" s="47" customFormat="1" x14ac:dyDescent="0.25">
      <c r="B321" s="51" t="s">
        <v>327</v>
      </c>
      <c r="C321" s="51"/>
      <c r="D321" s="47" t="s">
        <v>328</v>
      </c>
      <c r="E321" s="53">
        <f>_xll.OneStreamExcelAddIn.XFFunctions.XFGetCell("TRUE", "CONSOL", $D$3,"TOT_Entity","USD","Actual",$E$3,"PERIODIC",$B321,"TOPFLOW","TOP","TOP","top1",$C321,"top3","Open_Acute_DIV1","TOP5","TOP6","REPORTED","TOP8")</f>
        <v>49334.22</v>
      </c>
      <c r="F321" s="53">
        <f>_xll.OneStreamExcelAddIn.XFFunctions.XFGetCell("TRUE", "CONSOL", $D$3,"TOT_Entity","Aggregated","Budget_Working",$E$3,"PERIODIC",$B321,"TOPFLOW","TOP","TOP","top1",$C321,"top3","Open_Acute_DIV1","TOP5","TOP6","REPORTED","TOP8")</f>
        <v>34099.161751150001</v>
      </c>
      <c r="G321" s="53">
        <f t="shared" si="819"/>
        <v>-15235.05824885</v>
      </c>
      <c r="H321" s="55">
        <f t="shared" si="820"/>
        <v>-0.44678688467572653</v>
      </c>
      <c r="I321" s="41"/>
      <c r="J321" s="53">
        <f>_xll.OneStreamExcelAddIn.XFFunctions.XFGetCell("TRUE", "CONSOL", $D$3,"TOT_Entity","USD","Actual",$E$3,"YTD",$B321,"TOPFLOW","TOP","TOP","top1",$C321,"TOP3","Open_Acute_DIV1","TOP5","TOP6","REPORTED","TOP8")</f>
        <v>191532.27</v>
      </c>
      <c r="K321" s="53">
        <f>_xll.OneStreamExcelAddIn.XFFunctions.XFGetCell("TRUE", "CONSOL", $D$3,"TOT_Entity","Aggregated","Budget_Working",$E$3,"YTD",$B321,"TOPFLOW","TOP","TOP","top1",$C321,"TOP3","Open_Acute_DIV1","TOP5","TOP6","REPORTED","TOP8")</f>
        <v>166962.09758567199</v>
      </c>
      <c r="L321" s="53">
        <f t="shared" si="821"/>
        <v>-24570.172414328001</v>
      </c>
      <c r="M321" s="40">
        <f t="shared" si="822"/>
        <v>-0.14716018048180363</v>
      </c>
      <c r="N321" s="41"/>
      <c r="O321" s="53">
        <f>_xll.OneStreamExcelAddIn.XFFunctions.XFGetCell("TRUE", "CONSOL", $D$3,"TOT_Entity","USD","Actual",$F$3,"YTD",$B321,"TOPFLOW","TOP","TOP","top1",$C321,"TOP3","Open_Acute_DIV1","TOP5","TOP6","REPORTED","TOP8")</f>
        <v>196945.12</v>
      </c>
      <c r="P321" s="53">
        <f>_xll.OneStreamExcelAddIn.XFFunctions.XFGetCell("TRUE", "CONSOL", $D$3,"TOT_Entity","USD","Actual",$E$3,"YTD",$B321,"TOPFLOW","TOP","TOP","top1",$C321,"top3","Open_Acute_DIV1","TOP5","TOP6","REPORTED","VAR_BW_PY_Actual")</f>
        <v>5412.85</v>
      </c>
      <c r="Q321" s="40">
        <f t="shared" si="823"/>
        <v>2.7484052410133342E-2</v>
      </c>
      <c r="R321" s="41"/>
      <c r="S321" s="53">
        <f>_xll.OneStreamExcelAddIn.XFFunctions.XFGetCell("TRUE", "CONSOL", $D$3,"TOT_Entity","USD","MIDFCST",$E$3,"MTD",$B321,"TOPFLOW","TOP","TOP","top1",$C321,"TOP3","Open_Acute_DIV1","TOP5","TOP6","REPORTED","TOP8")</f>
        <v>0</v>
      </c>
      <c r="T321" s="53">
        <f t="shared" si="824"/>
        <v>-49334.22</v>
      </c>
      <c r="U321" s="40">
        <f t="shared" si="825"/>
        <v>0</v>
      </c>
      <c r="V321" s="41"/>
      <c r="W321" s="42"/>
      <c r="X321" s="43"/>
      <c r="Y321" s="42"/>
      <c r="Z321" s="44"/>
      <c r="AB321" s="213">
        <f>_xll.OneStreamExcelAddIn.XFFunctions.XFGetCell("TRUE", "CONSOL", $D$3,"TOT_Entity","USD","Actual",[1]Setup!C4,"PERIODIC",$B321,"TOPFLOW","TOP","TOP","top1",$C321,"top3","Open_Acute_DIV1","TOP5","TOP6","REPORTED","TOP8")</f>
        <v>54800.79</v>
      </c>
      <c r="AC321" s="213">
        <f>_xll.OneStreamExcelAddIn.XFFunctions.XFGetCell("TRUE", "CONSOL", $D$3,"TOT_Entity","Aggregated","Budget_Working",[1]Setup!C4,"PERIODIC",$B321,"TOPFLOW","TOP","TOP","top1",$C321,"top3","Open_Acute_DIV1","TOP5","TOP6","REPORTED","TOP8")</f>
        <v>57509.030667275998</v>
      </c>
      <c r="AD321" s="213">
        <f t="shared" si="826"/>
        <v>2708.2406672759971</v>
      </c>
      <c r="AE321" s="209">
        <f t="shared" si="827"/>
        <v>4.7092441584431891E-2</v>
      </c>
      <c r="AG321" s="213">
        <f>_xll.OneStreamExcelAddIn.XFFunctions.XFGetCell("TRUE", "CONSOL", $D$3,"TOT_Entity","USD","Actual",[1]Setup!C5,"PERIODIC",$B321,"TOPFLOW","TOP","TOP","top1",$C321,"top3","Open_Acute_DIV1","TOP5","TOP6","REPORTED","TOP8")</f>
        <v>38341.89</v>
      </c>
      <c r="AH321" s="213">
        <f>_xll.OneStreamExcelAddIn.XFFunctions.XFGetCell("TRUE", "CONSOL", $D$3,"TOT_Entity","Aggregated","Budget_Working",[1]Setup!C5,"PERIODIC",$B321,"TOPFLOW","TOP","TOP","top1",$C321,"top3","Open_Acute_DIV1","TOP5","TOP6","REPORTED","TOP8")</f>
        <v>41480.201606729999</v>
      </c>
      <c r="AI321" s="213">
        <f t="shared" si="828"/>
        <v>3138.3116067299998</v>
      </c>
      <c r="AJ321" s="209">
        <f t="shared" si="829"/>
        <v>7.5658060596813043E-2</v>
      </c>
      <c r="AL321" s="213">
        <f>_xll.OneStreamExcelAddIn.XFFunctions.XFGetCell("TRUE", "CONSOL", $D$3,"TOT_Entity","USD","Actual",[1]Setup!C6,"PERIODIC",$B321,"TOPFLOW","TOP","TOP","top1",$C321,"top3","Open_Acute_DIV1","TOP5","TOP6","REPORTED","TOP8")</f>
        <v>49055.37</v>
      </c>
      <c r="AM321" s="213">
        <f>_xll.OneStreamExcelAddIn.XFFunctions.XFGetCell("TRUE", "CONSOL", $D$3,"TOT_Entity","Aggregated","Budget_Working",[1]Setup!C6,"PERIODIC",$B321,"TOPFLOW","TOP","TOP","top1",$C321,"top3","Open_Acute_DIV1","TOP5","TOP6","REPORTED","TOP8")</f>
        <v>33873.703560515998</v>
      </c>
      <c r="AN321" s="213">
        <f t="shared" si="830"/>
        <v>-15181.666439484005</v>
      </c>
      <c r="AO321" s="209">
        <f t="shared" si="831"/>
        <v>-0.44818442755636911</v>
      </c>
      <c r="AQ321" s="213">
        <f>_xll.OneStreamExcelAddIn.XFFunctions.XFGetCell("TRUE", "CONSOL", $D$3,"TOT_Entity","USD","Actual",[1]Setup!C7,"PERIODIC",$B321,"TOPFLOW","TOP","TOP","top1",$C321,"top3","Open_Acute_DIV1","TOP5","TOP6","REPORTED","TOP8")</f>
        <v>49334.22</v>
      </c>
      <c r="AR321" s="213">
        <f>_xll.OneStreamExcelAddIn.XFFunctions.XFGetCell("TRUE", "CONSOL", $D$3,"TOT_Entity","Aggregated","Budget_Working",[1]Setup!C7,"PERIODIC",$B321,"TOPFLOW","TOP","TOP","top1",$C321,"top3","Open_Acute_DIV1","TOP5","TOP6","REPORTED","TOP8")</f>
        <v>34099.161751150001</v>
      </c>
      <c r="AS321" s="213">
        <f t="shared" si="832"/>
        <v>-15235.05824885</v>
      </c>
      <c r="AT321" s="209">
        <f t="shared" si="833"/>
        <v>-0.44678688467572653</v>
      </c>
      <c r="AV321" s="213">
        <f>_xll.OneStreamExcelAddIn.XFFunctions.XFGetCell("TRUE", "CONSOL", $D$3,"TOT_Entity","USD","Actual",[1]Setup!C8,"PERIODIC",$B321,"TOPFLOW","TOP","TOP","top1",$C321,"top3","Open_Acute_DIV1","TOP5","TOP6","REPORTED","TOP8")</f>
        <v>-191532.27</v>
      </c>
      <c r="AW321" s="213">
        <f>_xll.OneStreamExcelAddIn.XFFunctions.XFGetCell("TRUE", "CONSOL", $D$3,"TOT_Entity","Aggregated","Budget_Working",[1]Setup!C8,"PERIODIC",$B321,"TOPFLOW","TOP","TOP","top1",$C321,"top3","Open_Acute_DIV1","TOP5","TOP6","REPORTED","TOP8")</f>
        <v>35765.416320450997</v>
      </c>
      <c r="AX321" s="213">
        <f t="shared" si="834"/>
        <v>227297.68632045097</v>
      </c>
      <c r="AY321" s="209">
        <f t="shared" si="835"/>
        <v>6.3552366980411756</v>
      </c>
      <c r="BA321" s="213">
        <f>_xll.OneStreamExcelAddIn.XFFunctions.XFGetCell("TRUE", "CONSOL", $D$3,"TOT_Entity","USD","Actual",[1]Setup!C9,"PERIODIC",$B321,"TOPFLOW","TOP","TOP","top1",$C321,"top3","Open_Acute_DIV1","TOP5","TOP6","REPORTED","TOP8")</f>
        <v>0</v>
      </c>
      <c r="BB321" s="213">
        <f>_xll.OneStreamExcelAddIn.XFFunctions.XFGetCell("TRUE", "CONSOL", $D$3,"TOT_Entity","Aggregated","Budget_Working",[1]Setup!C9,"PERIODIC",$B321,"TOPFLOW","TOP","TOP","top1",$C321,"top3","Open_Acute_DIV1","TOP5","TOP6","REPORTED","TOP8")</f>
        <v>44909.143521393002</v>
      </c>
      <c r="BC321" s="213">
        <f t="shared" si="836"/>
        <v>44909.143521393002</v>
      </c>
      <c r="BD321" s="209">
        <f t="shared" si="837"/>
        <v>1</v>
      </c>
      <c r="BF321" s="213">
        <f>_xll.OneStreamExcelAddIn.XFFunctions.XFGetCell("TRUE", "CONSOL", $D$3,"TOT_Entity","USD","Actual",[1]Setup!C10,"PERIODIC",$B321,"TOPFLOW","TOP","TOP","top1",$C321,"top3","Open_Acute_DIV1","TOP5","TOP6","REPORTED","TOP8")</f>
        <v>0</v>
      </c>
      <c r="BG321" s="213">
        <f>_xll.OneStreamExcelAddIn.XFFunctions.XFGetCell("TRUE", "CONSOL", $D$3,"TOT_Entity","Aggregated","Budget_Working",[1]Setup!C10,"PERIODIC",$B321,"TOPFLOW","TOP","TOP","top1",$C321,"top3","Open_Acute_DIV1","TOP5","TOP6","REPORTED","TOP8")</f>
        <v>64845.538042097003</v>
      </c>
      <c r="BH321" s="213">
        <f t="shared" si="838"/>
        <v>64845.538042097003</v>
      </c>
      <c r="BI321" s="209">
        <f t="shared" si="839"/>
        <v>1</v>
      </c>
      <c r="BK321" s="213">
        <f>_xll.OneStreamExcelAddIn.XFFunctions.XFGetCell("TRUE", "CONSOL", $D$3,"TOT_Entity","USD","Actual",[1]Setup!C11,"PERIODIC",$B321,"TOPFLOW","TOP","TOP","top1",$C321,"top3","Open_Acute_DIV1","TOP5","TOP6","REPORTED","TOP8")</f>
        <v>0</v>
      </c>
      <c r="BL321" s="213">
        <f>_xll.OneStreamExcelAddIn.XFFunctions.XFGetCell("TRUE", "CONSOL", $D$3,"TOT_Entity","Aggregated","Budget_Working",[1]Setup!C11,"PERIODIC",$B321,"TOPFLOW","TOP","TOP","top1",$C321,"top3","Open_Acute_DIV1","TOP5","TOP6","REPORTED","TOP8")</f>
        <v>75077.479774116</v>
      </c>
      <c r="BM321" s="213">
        <f t="shared" si="840"/>
        <v>75077.479774116</v>
      </c>
      <c r="BN321" s="209">
        <f t="shared" si="841"/>
        <v>1</v>
      </c>
      <c r="BP321" s="213">
        <f>_xll.OneStreamExcelAddIn.XFFunctions.XFGetCell("TRUE", "CONSOL", $D$3,"TOT_Entity","USD","Actual",[1]Setup!C12,"PERIODIC",$B321,"TOPFLOW","TOP","TOP","top1",$C321,"top3","Open_Acute_DIV1","TOP5","TOP6","REPORTED","TOP8")</f>
        <v>0</v>
      </c>
      <c r="BQ321" s="213">
        <f>_xll.OneStreamExcelAddIn.XFFunctions.XFGetCell("TRUE", "CONSOL", $D$3,"TOT_Entity","Aggregated","Budget_Working",[1]Setup!C12,"PERIODIC",$B321,"TOPFLOW","TOP","TOP","top1",$C321,"top3","Open_Acute_DIV1","TOP5","TOP6","REPORTED","TOP8")</f>
        <v>44099.933485239999</v>
      </c>
      <c r="BR321" s="213">
        <f t="shared" si="842"/>
        <v>44099.933485239999</v>
      </c>
      <c r="BS321" s="209">
        <f t="shared" si="843"/>
        <v>1</v>
      </c>
      <c r="BU321" s="213">
        <f>_xll.OneStreamExcelAddIn.XFFunctions.XFGetCell("TRUE", "CONSOL", $D$3,"TOT_Entity","USD","Actual",[1]Setup!C13,"PERIODIC",$B321,"TOPFLOW","TOP","TOP","top1",$C321,"top3","Open_Acute_DIV1","TOP5","TOP6","REPORTED","TOP8")</f>
        <v>0</v>
      </c>
      <c r="BV321" s="213">
        <f>_xll.OneStreamExcelAddIn.XFFunctions.XFGetCell("TRUE", "CONSOL", $D$3,"TOT_Entity","Aggregated","Budget_Working",[1]Setup!C13,"PERIODIC",$B321,"TOPFLOW","TOP","TOP","top1",$C321,"top3","Open_Acute_DIV1","TOP5","TOP6","REPORTED","TOP8")</f>
        <v>36641.815054480998</v>
      </c>
      <c r="BW321" s="213">
        <f t="shared" si="844"/>
        <v>36641.815054480998</v>
      </c>
      <c r="BX321" s="209">
        <f t="shared" si="845"/>
        <v>1</v>
      </c>
      <c r="BZ321" s="213">
        <f>_xll.OneStreamExcelAddIn.XFFunctions.XFGetCell("TRUE", "CONSOL", $D$3,"TOT_Entity","USD","Actual",[1]Setup!C14,"PERIODIC",$B321,"TOPFLOW","TOP","TOP","top1",$C321,"top3","Open_Acute_DIV1","TOP5","TOP6","REPORTED","TOP8")</f>
        <v>0</v>
      </c>
      <c r="CA321" s="213">
        <f>_xll.OneStreamExcelAddIn.XFFunctions.XFGetCell("TRUE", "CONSOL", $D$3,"TOT_Entity","Aggregated","Budget_Working",[1]Setup!C14,"PERIODIC",$B321,"TOPFLOW","TOP","TOP","top1",$C321,"top3","Open_Acute_DIV1","TOP5","TOP6","REPORTED","TOP8")</f>
        <v>47693.399199615</v>
      </c>
      <c r="CB321" s="213">
        <f t="shared" si="846"/>
        <v>47693.399199615</v>
      </c>
      <c r="CC321" s="209">
        <f t="shared" si="847"/>
        <v>1</v>
      </c>
      <c r="CE321" s="213">
        <f>_xll.OneStreamExcelAddIn.XFFunctions.XFGetCell("TRUE", "CONSOL", $D$3,"TOT_Entity","USD","Actual",[1]Setup!C15,"PERIODIC",$B321,"TOPFLOW","TOP","TOP","top1",$C321,"top3","Open_Acute_DIV1","TOP5","TOP6","REPORTED","TOP8")</f>
        <v>0</v>
      </c>
      <c r="CF321" s="213">
        <f>_xll.OneStreamExcelAddIn.XFFunctions.XFGetCell("TRUE", "CONSOL", $D$3,"TOT_Entity","Aggregated","Budget_Working",[1]Setup!C15,"PERIODIC",$B321,"TOPFLOW","TOP","TOP","top1",$C321,"top3","Open_Acute_DIV1","TOP5","TOP6","REPORTED","TOP8")</f>
        <v>58192.919407102003</v>
      </c>
      <c r="CG321" s="213">
        <f t="shared" si="848"/>
        <v>58192.919407102003</v>
      </c>
      <c r="CH321" s="209">
        <f t="shared" si="849"/>
        <v>1</v>
      </c>
      <c r="CI321" s="214"/>
      <c r="CJ321" s="213">
        <f>_xll.OneStreamExcelAddIn.XFFunctions.XFGetCell("TRUE", "CONSOL", $D$3,"TOT_Entity","USD","Actual",[1]Setup!C4,"PERIODIC",$B321,"TOPFLOW","TOP","TOP","top1",$C321,"top3","Open_Acute_DIV1","TOP5","TOP6","REPORTED","TOP8")</f>
        <v>54800.79</v>
      </c>
      <c r="CK321" s="213">
        <f>_xll.OneStreamExcelAddIn.XFFunctions.XFGetCell("TRUE", "CONSOL", $D$3,"TOT_Entity","USD","Actual",[1]Setup!C5,"PERIODIC",$B321,"TOPFLOW","TOP","TOP","top1",$C321,"top3","Open_Acute_DIV1","TOP5","TOP6","REPORTED","TOP8")</f>
        <v>38341.89</v>
      </c>
      <c r="CL321" s="213">
        <f>_xll.OneStreamExcelAddIn.XFFunctions.XFGetCell("TRUE", "CONSOL", $D$3,"TOT_Entity","USD","Actual",[1]Setup!C6,"PERIODIC",$B321,"TOPFLOW","TOP","TOP","top1",$C321,"top3","Open_Acute_DIV1","TOP5","TOP6","REPORTED","TOP8")</f>
        <v>49055.37</v>
      </c>
      <c r="CM321" s="213">
        <f>_xll.OneStreamExcelAddIn.XFFunctions.XFGetCell("TRUE", "CONSOL", $D$3,"TOT_Entity","USD","Actual",[1]Setup!C7,"PERIODIC",$B321,"TOPFLOW","TOP","TOP","top1",$C321,"top3","Open_Acute_DIV1","TOP5","TOP6","REPORTED","TOP8")</f>
        <v>49334.22</v>
      </c>
      <c r="CN321" s="213">
        <f>_xll.OneStreamExcelAddIn.XFFunctions.XFGetCell("TRUE", "CONSOL", $D$3,"TOT_Entity","USD","Actual",[1]Setup!C8,"PERIODIC",$B321,"TOPFLOW","TOP","TOP","top1",$C321,"top3","Open_Acute_DIV1","TOP5","TOP6","REPORTED","TOP8")</f>
        <v>-191532.27</v>
      </c>
      <c r="CO321" s="213">
        <f>_xll.OneStreamExcelAddIn.XFFunctions.XFGetCell("TRUE", "CONSOL", $D$3,"TOT_Entity","USD","Actual",[1]Setup!C9,"PERIODIC",$B321,"TOPFLOW","TOP","TOP","top1",$C321,"top3","Open_Acute_DIV1","TOP5","TOP6","REPORTED","TOP8")</f>
        <v>0</v>
      </c>
      <c r="CP321" s="213">
        <f>_xll.OneStreamExcelAddIn.XFFunctions.XFGetCell("TRUE", "CONSOL", $D$3,"TOT_Entity","USD","Actual",[1]Setup!C10,"PERIODIC",$B321,"TOPFLOW","TOP","TOP","top1",$C321,"top3","Open_Acute_DIV1","TOP5","TOP6","REPORTED","TOP8")</f>
        <v>0</v>
      </c>
      <c r="CQ321" s="213">
        <f>_xll.OneStreamExcelAddIn.XFFunctions.XFGetCell("TRUE", "CONSOL", $D$3,"TOT_Entity","USD","Actual",[1]Setup!C11,"PERIODIC",$B321,"TOPFLOW","TOP","TOP","top1",$C321,"top3","Open_Acute_DIV1","TOP5","TOP6","REPORTED","TOP8")</f>
        <v>0</v>
      </c>
      <c r="CR321" s="213">
        <f>_xll.OneStreamExcelAddIn.XFFunctions.XFGetCell("TRUE", "CONSOL", $D$3,"TOT_Entity","USD","Actual",[1]Setup!C12,"PERIODIC",$B321,"TOPFLOW","TOP","TOP","top1",$C321,"top3","Open_Acute_DIV1","TOP5","TOP6","REPORTED","TOP8")</f>
        <v>0</v>
      </c>
      <c r="CS321" s="213">
        <f>_xll.OneStreamExcelAddIn.XFFunctions.XFGetCell("TRUE", "CONSOL", $D$3,"TOT_Entity","USD","Actual",[1]Setup!C13,"PERIODIC",$B321,"TOPFLOW","TOP","TOP","top1",$C321,"top3","Open_Acute_DIV1","TOP5","TOP6","REPORTED","TOP8")</f>
        <v>0</v>
      </c>
      <c r="CT321" s="213">
        <f>_xll.OneStreamExcelAddIn.XFFunctions.XFGetCell("TRUE", "CONSOL", $D$3,"TOT_Entity","USD","Actual",[1]Setup!C14,"PERIODIC",$B321,"TOPFLOW","TOP","TOP","top1",$C321,"top3","Open_Acute_DIV1","TOP5","TOP6","REPORTED","TOP8")</f>
        <v>0</v>
      </c>
      <c r="CU321" s="213">
        <f>_xll.OneStreamExcelAddIn.XFFunctions.XFGetCell("TRUE", "CONSOL", $D$3,"TOT_Entity","USD","Actual",[1]Setup!C15,"PERIODIC",$B321,"TOPFLOW","TOP","TOP","top1",$C321,"top3","Open_Acute_DIV1","TOP5","TOP6","REPORTED","TOP8")</f>
        <v>0</v>
      </c>
      <c r="CV321" s="214"/>
      <c r="CW321" s="213">
        <f>_xll.OneStreamExcelAddIn.XFFunctions.XFGetCell("TRUE", "CONSOL", $D$3,"TOT_Entity","USD","Actual",[1]Setup!C17,"PERIODIC",$B321,"TOPFLOW","TOP","TOP","top1",$C321,"top3","Open_Acute_DIV1","TOP5","TOP6","REPORTED","TOP8")</f>
        <v>47500.57</v>
      </c>
      <c r="CX321" s="213">
        <f>_xll.OneStreamExcelAddIn.XFFunctions.XFGetCell("TRUE", "CONSOL", $D$3,"TOT_Entity","USD","Actual",[1]Setup!C18,"PERIODIC",$B321,"TOPFLOW","TOP","TOP","top1",$C321,"top3","Open_Acute_DIV1","TOP5","TOP6","REPORTED","TOP8")</f>
        <v>48873.27</v>
      </c>
      <c r="CY321" s="213">
        <f>_xll.OneStreamExcelAddIn.XFFunctions.XFGetCell("TRUE", "CONSOL", $D$3,"TOT_Entity","USD","Actual",[1]Setup!C19,"PERIODIC",$B321,"TOPFLOW","TOP","TOP","top1",$C321,"top3","Open_Acute_DIV1","TOP5","TOP6","REPORTED","TOP8")</f>
        <v>48102.239999999998</v>
      </c>
      <c r="CZ321" s="213">
        <f>_xll.OneStreamExcelAddIn.XFFunctions.XFGetCell("TRUE", "CONSOL", $D$3,"TOT_Entity","USD","Actual",[1]Setup!C20,"PERIODIC",$B321,"TOPFLOW","TOP","TOP","top1",$C321,"top3","Open_Acute_DIV1","TOP5","TOP6","REPORTED","TOP8")</f>
        <v>52469.04</v>
      </c>
      <c r="DA321" s="213">
        <f>_xll.OneStreamExcelAddIn.XFFunctions.XFGetCell("TRUE", "CONSOL", $D$3,"TOT_Entity","USD","Actual",[1]Setup!C21,"PERIODIC",$B321,"TOPFLOW","TOP","TOP","top1",$C321,"top3","Open_Acute_DIV1","TOP5","TOP6","REPORTED","TOP8")</f>
        <v>64440.77</v>
      </c>
      <c r="DB321" s="213">
        <f>_xll.OneStreamExcelAddIn.XFFunctions.XFGetCell("TRUE", "CONSOL", $D$3,"TOT_Entity","USD","Actual",[1]Setup!C22,"PERIODIC",$B321,"TOPFLOW","TOP","TOP","top1",$C321,"top3","Open_Acute_DIV1","TOP5","TOP6","REPORTED","TOP8")</f>
        <v>30896.95</v>
      </c>
      <c r="DC321" s="213">
        <f>_xll.OneStreamExcelAddIn.XFFunctions.XFGetCell("TRUE", "CONSOL", $D$3,"TOT_Entity","USD","Actual",[1]Setup!C23,"PERIODIC",$B321,"TOPFLOW","TOP","TOP","top1",$C321,"top3","Open_Acute_DIV1","TOP5","TOP6","REPORTED","TOP8")</f>
        <v>79340.63</v>
      </c>
      <c r="DD321" s="213">
        <f>_xll.OneStreamExcelAddIn.XFFunctions.XFGetCell("TRUE", "CONSOL", $D$3,"TOT_Entity","USD","Actual",[1]Setup!C24,"PERIODIC",$B321,"TOPFLOW","TOP","TOP","top1",$C321,"top3","Open_Acute_DIV1","TOP5","TOP6","REPORTED","TOP8")</f>
        <v>47293.94</v>
      </c>
      <c r="DE321" s="213">
        <f>_xll.OneStreamExcelAddIn.XFFunctions.XFGetCell("TRUE", "CONSOL", $D$3,"TOT_Entity","USD","Actual",[1]Setup!C25,"PERIODIC",$B321,"TOPFLOW","TOP","TOP","top1",$C321,"top3","Open_Acute_DIV1","TOP5","TOP6","REPORTED","TOP8")</f>
        <v>45399.5</v>
      </c>
      <c r="DF321" s="213">
        <f>_xll.OneStreamExcelAddIn.XFFunctions.XFGetCell("TRUE", "CONSOL", $D$3,"TOT_Entity","USD","Actual",[1]Setup!C26,"PERIODIC",$B321,"TOPFLOW","TOP","TOP","top1",$C321,"top3","Open_Acute_DIV1","TOP5","TOP6","REPORTED","TOP8")</f>
        <v>41944.33</v>
      </c>
      <c r="DG321" s="213">
        <f>_xll.OneStreamExcelAddIn.XFFunctions.XFGetCell("TRUE", "CONSOL", $D$3,"TOT_Entity","USD","Actual",[1]Setup!C27,"PERIODIC",$B321,"TOPFLOW","TOP","TOP","top1",$C321,"top3","Open_Acute_DIV1","TOP5","TOP6","REPORTED","TOP8")</f>
        <v>87574.01</v>
      </c>
      <c r="DH321" s="213">
        <f>_xll.OneStreamExcelAddIn.XFFunctions.XFGetCell("TRUE", "CONSOL", $D$3,"TOT_Entity","USD","Actual",[1]Setup!C28,"PERIODIC",$B321,"TOPFLOW","TOP","TOP","top1",$C321,"top3","Open_Acute_DIV1","TOP5","TOP6","REPORTED","TOP8")</f>
        <v>44659.6</v>
      </c>
      <c r="DI321" s="215"/>
      <c r="DJ321" s="213">
        <f>_xll.OneStreamExcelAddIn.XFFunctions.XFGetCell("TRUE", "CONSOL", $D$3,"TOT_Entity","Aggregated","Budget_Working",[1]Setup!C4,"PERIODIC",$B321,"TOPFLOW","TOP","TOP","top1",$C321,"top3","Open_Acute_DIV1","TOP5","TOP6","REPORTED","TOP8")</f>
        <v>57509.030667275998</v>
      </c>
      <c r="DK321" s="213">
        <f>_xll.OneStreamExcelAddIn.XFFunctions.XFGetCell("TRUE", "CONSOL", $D$3,"TOT_Entity","Aggregated","Budget_Working",[1]Setup!C5,"PERIODIC",$B321,"TOPFLOW","TOP","TOP","top1",$C321,"top3","Open_Acute_DIV1","TOP5","TOP6","REPORTED","TOP8")</f>
        <v>41480.201606729999</v>
      </c>
      <c r="DL321" s="213">
        <f>_xll.OneStreamExcelAddIn.XFFunctions.XFGetCell("TRUE", "CONSOL", $D$3,"TOT_Entity","Aggregated","Budget_Working",[1]Setup!C6,"PERIODIC",$B321,"TOPFLOW","TOP","TOP","top1",$C321,"top3","Open_Acute_DIV1","TOP5","TOP6","REPORTED","TOP8")</f>
        <v>33873.703560515998</v>
      </c>
      <c r="DM321" s="213">
        <f>_xll.OneStreamExcelAddIn.XFFunctions.XFGetCell("TRUE", "CONSOL", $D$3,"TOT_Entity","Aggregated","Budget_Working",[1]Setup!C7,"PERIODIC",$B321,"TOPFLOW","TOP","TOP","top1",$C321,"top3","Open_Acute_DIV1","TOP5","TOP6","REPORTED","TOP8")</f>
        <v>34099.161751150001</v>
      </c>
      <c r="DN321" s="213">
        <f>_xll.OneStreamExcelAddIn.XFFunctions.XFGetCell("TRUE", "CONSOL", $D$3,"TOT_Entity","Aggregated","Budget_Working",[1]Setup!C8,"PERIODIC",$B321,"TOPFLOW","TOP","TOP","top1",$C321,"top3","Open_Acute_DIV1","TOP5","TOP6","REPORTED","TOP8")</f>
        <v>35765.416320450997</v>
      </c>
      <c r="DO321" s="213">
        <f>_xll.OneStreamExcelAddIn.XFFunctions.XFGetCell("TRUE", "CONSOL", $D$3,"TOT_Entity","Aggregated","Budget_Working",[1]Setup!C9,"PERIODIC",$B321,"TOPFLOW","TOP","TOP","top1",$C321,"top3","Open_Acute_DIV1","TOP5","TOP6","REPORTED","TOP8")</f>
        <v>44909.143521393002</v>
      </c>
      <c r="DP321" s="213">
        <f>_xll.OneStreamExcelAddIn.XFFunctions.XFGetCell("TRUE", "CONSOL", $D$3,"TOT_Entity","Aggregated","Budget_Working",[1]Setup!C10,"PERIODIC",$B321,"TOPFLOW","TOP","TOP","top1",$C321,"top3","Open_Acute_DIV1","TOP5","TOP6","REPORTED","TOP8")</f>
        <v>64845.538042097003</v>
      </c>
      <c r="DQ321" s="213">
        <f>_xll.OneStreamExcelAddIn.XFFunctions.XFGetCell("TRUE", "CONSOL", $D$3,"TOT_Entity","Aggregated","Budget_Working",[1]Setup!C11,"PERIODIC",$B321,"TOPFLOW","TOP","TOP","top1",$C321,"top3","Open_Acute_DIV1","TOP5","TOP6","REPORTED","TOP8")</f>
        <v>75077.479774116</v>
      </c>
      <c r="DR321" s="213">
        <f>_xll.OneStreamExcelAddIn.XFFunctions.XFGetCell("TRUE", "CONSOL", $D$3,"TOT_Entity","Aggregated","Budget_Working",[1]Setup!C12,"PERIODIC",$B321,"TOPFLOW","TOP","TOP","top1",$C321,"top3","Open_Acute_DIV1","TOP5","TOP6","REPORTED","TOP8")</f>
        <v>44099.933485239999</v>
      </c>
      <c r="DS321" s="213">
        <f>_xll.OneStreamExcelAddIn.XFFunctions.XFGetCell("TRUE", "CONSOL", $D$3,"TOT_Entity","Aggregated","Budget_Working",[1]Setup!C13,"PERIODIC",$B321,"TOPFLOW","TOP","TOP","top1",$C321,"top3","Open_Acute_DIV1","TOP5","TOP6","REPORTED","TOP8")</f>
        <v>36641.815054480998</v>
      </c>
      <c r="DT321" s="213">
        <f>_xll.OneStreamExcelAddIn.XFFunctions.XFGetCell("TRUE", "CONSOL", $D$3,"TOT_Entity","Aggregated","Budget_Working",[1]Setup!C14,"PERIODIC",$B321,"TOPFLOW","TOP","TOP","top1",$C321,"top3","Open_Acute_DIV1","TOP5","TOP6","REPORTED","TOP8")</f>
        <v>47693.399199615</v>
      </c>
      <c r="DU321" s="213">
        <f>_xll.OneStreamExcelAddIn.XFFunctions.XFGetCell("TRUE", "CONSOL", $D$3,"TOT_Entity","Aggregated","Budget_Working",[1]Setup!C15,"PERIODIC",$B321,"TOPFLOW","TOP","TOP","top1",$C321,"top3","Open_Acute_DIV1","TOP5","TOP6","REPORTED","TOP8")</f>
        <v>58192.919407102003</v>
      </c>
      <c r="DV321" s="215"/>
      <c r="DW321" s="213">
        <f>_xll.OneStreamExcelAddIn.XFFunctions.XFGetCell("TRUE", "CONSOL", $D$3,"TOT_Entity","USD","Budget_Final",[1]Setup!C17,"PERIODIC",$B321,"TOPFLOW","TOP","TOP","top1",$C321,"top3","Open_Acute_DIV1","TOP5","TOP6","REPORTED","TOP8")</f>
        <v>28871.208849506002</v>
      </c>
      <c r="DX321" s="213">
        <f>_xll.OneStreamExcelAddIn.XFFunctions.XFGetCell("TRUE", "CONSOL", $D$3,"TOT_Entity","USD","Budget_Final",[1]Setup!C18,"PERIODIC",$B321,"TOPFLOW","TOP","TOP","top1",$C321,"top3","Open_Acute_DIV1","TOP5","TOP6","REPORTED","TOP8")</f>
        <v>37948.951810266</v>
      </c>
      <c r="DY321" s="213">
        <f>_xll.OneStreamExcelAddIn.XFFunctions.XFGetCell("TRUE", "CONSOL", $D$3,"TOT_Entity","USD","Budget_Final",[1]Setup!C19,"PERIODIC",$B321,"TOPFLOW","TOP","TOP","top1",$C321,"top3","Open_Acute_DIV1","TOP5","TOP6","REPORTED","TOP8")</f>
        <v>51233.605320955998</v>
      </c>
      <c r="DZ321" s="213">
        <f>_xll.OneStreamExcelAddIn.XFFunctions.XFGetCell("TRUE", "CONSOL", $D$3,"TOT_Entity","USD","Budget_Final",[1]Setup!C20,"PERIODIC",$B321,"TOPFLOW","TOP","TOP","top1",$C321,"top3","Open_Acute_DIV1","TOP5","TOP6","REPORTED","TOP8")</f>
        <v>49558.149130924001</v>
      </c>
      <c r="EA321" s="213">
        <f>_xll.OneStreamExcelAddIn.XFFunctions.XFGetCell("TRUE", "CONSOL", $D$3,"TOT_Entity","USD","Budget_Final",[1]Setup!C21,"PERIODIC",$B321,"TOPFLOW","TOP","TOP","top1",$C321,"top3","Open_Acute_DIV1","TOP5","TOP6","REPORTED","TOP8")</f>
        <v>30679.391789198002</v>
      </c>
      <c r="EB321" s="213">
        <f>_xll.OneStreamExcelAddIn.XFFunctions.XFGetCell("TRUE", "CONSOL", $D$3,"TOT_Entity","USD","Budget_Final",[1]Setup!C22,"PERIODIC",$B321,"TOPFLOW","TOP","TOP","top1",$C321,"top3","Open_Acute_DIV1","TOP5","TOP6","REPORTED","TOP8")</f>
        <v>67620.344713989005</v>
      </c>
      <c r="EC321" s="213">
        <f>_xll.OneStreamExcelAddIn.XFFunctions.XFGetCell("TRUE", "CONSOL", $D$3,"TOT_Entity","USD","Budget_Final",[1]Setup!C23,"PERIODIC",$B321,"TOPFLOW","TOP","TOP","top1",$C321,"top3","Open_Acute_DIV1","TOP5","TOP6","REPORTED","TOP8")</f>
        <v>65644.364691982002</v>
      </c>
      <c r="ED321" s="213">
        <f>_xll.OneStreamExcelAddIn.XFFunctions.XFGetCell("TRUE", "CONSOL", $D$3,"TOT_Entity","USD","Budget_Final",[1]Setup!C24,"PERIODIC",$B321,"TOPFLOW","TOP","TOP","top1",$C321,"top3","Open_Acute_DIV1","TOP5","TOP6","REPORTED","TOP8")</f>
        <v>40089.951293992999</v>
      </c>
      <c r="EE321" s="213">
        <f>_xll.OneStreamExcelAddIn.XFFunctions.XFGetCell("TRUE", "CONSOL", $D$3,"TOT_Entity","USD","Budget_Final",[1]Setup!C25,"PERIODIC",$B321,"TOPFLOW","TOP","TOP","top1",$C321,"top3","Open_Acute_DIV1","TOP5","TOP6","REPORTED","TOP8")</f>
        <v>46737.577626288003</v>
      </c>
      <c r="EF321" s="213">
        <f>_xll.OneStreamExcelAddIn.XFFunctions.XFGetCell("TRUE", "CONSOL", $D$3,"TOT_Entity","USD","Budget_Final",[1]Setup!C26,"PERIODIC",$B321,"TOPFLOW","TOP","TOP","top1",$C321,"top3","Open_Acute_DIV1","TOP5","TOP6","REPORTED","TOP8")</f>
        <v>38683.286336288002</v>
      </c>
      <c r="EG321" s="213">
        <f>_xll.OneStreamExcelAddIn.XFFunctions.XFGetCell("TRUE", "CONSOL", $D$3,"TOT_Entity","USD","Budget_Final",[1]Setup!C27,"PERIODIC",$B321,"TOPFLOW","TOP","TOP","top1",$C321,"top3","Open_Acute_DIV1","TOP5","TOP6","REPORTED","TOP8")</f>
        <v>31082.757935887999</v>
      </c>
      <c r="EH321" s="213">
        <f>_xll.OneStreamExcelAddIn.XFFunctions.XFGetCell("TRUE", "CONSOL", $D$3,"TOT_Entity","USD","Budget_Final",[1]Setup!C28,"PERIODIC",$B321,"TOPFLOW","TOP","TOP","top1",$C321,"top3","Open_Acute_DIV1","TOP5","TOP6","REPORTED","TOP8")</f>
        <v>84282.675381327994</v>
      </c>
    </row>
    <row r="322" spans="2:138" x14ac:dyDescent="0.25">
      <c r="B322" s="51">
        <v>60251</v>
      </c>
      <c r="C322" s="51"/>
      <c r="D322" t="str" cm="1">
        <f t="array" ref="D322">_xll.OneStreamExcelAddIn.XFFunctions.XFGetMemberInfo("Description","Account",B322)</f>
        <v>Sick - General</v>
      </c>
      <c r="E322" s="53">
        <f>_xll.OneStreamExcelAddIn.XFFunctions.XFGetCell("TRUE", "CONSOL", $D$3,"TOT_Entity","USD","Actual",$E$3,"PERIODIC",$B322,"TOPFLOW","TOP","TOP","top1",$C322,"top3","Open_Acute_DIV1","TOP5","TOP6","REPORTED","TOP8")</f>
        <v>10191.36</v>
      </c>
      <c r="F322" s="53">
        <f>_xll.OneStreamExcelAddIn.XFFunctions.XFGetCell("TRUE", "CONSOL", $D$3,"TOT_Entity","Aggregated","Budget_Working",$E$3,"PERIODIC",$B322,"TOPFLOW","TOP","TOP","top1",$C322,"top3","Open_Acute_DIV1","TOP5","TOP6","REPORTED","TOP8")</f>
        <v>1533.646989093</v>
      </c>
      <c r="G322" s="53">
        <f t="shared" si="819"/>
        <v>-8657.7130109070004</v>
      </c>
      <c r="H322" s="55">
        <f t="shared" si="820"/>
        <v>-5.6451798050522557</v>
      </c>
      <c r="I322" s="41"/>
      <c r="J322" s="53">
        <f>_xll.OneStreamExcelAddIn.XFFunctions.XFGetCell("TRUE", "CONSOL", $D$3,"TOT_Entity","USD","Actual",$E$3,"YTD",$B322,"TOPFLOW","TOP","TOP","top1",$C322,"TOP3","Open_Acute_DIV1","TOP5","TOP6","REPORTED","TOP8")</f>
        <v>37901.440000000002</v>
      </c>
      <c r="K322" s="53">
        <f>_xll.OneStreamExcelAddIn.XFFunctions.XFGetCell("TRUE", "CONSOL", $D$3,"TOT_Entity","Aggregated","Budget_Working",$E$3,"YTD",$B322,"TOPFLOW","TOP","TOP","top1",$C322,"TOP3","Open_Acute_DIV1","TOP5","TOP6","REPORTED","TOP8")</f>
        <v>8137.4071738749999</v>
      </c>
      <c r="L322" s="53">
        <f t="shared" si="821"/>
        <v>-29764.032826125003</v>
      </c>
      <c r="M322" s="40">
        <f t="shared" si="822"/>
        <v>-3.6576801664394893</v>
      </c>
      <c r="N322" s="41"/>
      <c r="O322" s="53">
        <f>_xll.OneStreamExcelAddIn.XFFunctions.XFGetCell("TRUE", "CONSOL", $D$3,"TOT_Entity","USD","Actual",$F$3,"YTD",$B322,"TOPFLOW","TOP","TOP","top1",$C322,"TOP3","Open_Acute_DIV1","TOP5","TOP6","REPORTED","TOP8")</f>
        <v>12536.28</v>
      </c>
      <c r="P322" s="53">
        <f>_xll.OneStreamExcelAddIn.XFFunctions.XFGetCell("TRUE", "CONSOL", $D$3,"TOT_Entity","USD","Actual",$E$3,"YTD",$B322,"TOPFLOW","TOP","TOP","top1",$C322,"top3","Open_Acute_DIV1","TOP5","TOP6","REPORTED","VAR_BW_PY_Actual")</f>
        <v>-25365.16</v>
      </c>
      <c r="Q322" s="40">
        <f t="shared" si="823"/>
        <v>-2.0233402572373942</v>
      </c>
      <c r="R322" s="41"/>
      <c r="S322" s="53">
        <f>_xll.OneStreamExcelAddIn.XFFunctions.XFGetCell("TRUE", "CONSOL", $D$3,"TOT_Entity","USD","MIDFCST",$E$3,"MTD",$B322,"TOPFLOW","TOP","TOP","top1",$C322,"TOP3","Open_Acute_DIV1","TOP5","TOP6","REPORTED","TOP8")</f>
        <v>0</v>
      </c>
      <c r="T322" s="53">
        <f t="shared" si="824"/>
        <v>-10191.36</v>
      </c>
      <c r="U322" s="40">
        <f t="shared" si="825"/>
        <v>0</v>
      </c>
      <c r="V322" s="41"/>
      <c r="W322" s="42"/>
      <c r="X322" s="43"/>
      <c r="Y322" s="42"/>
      <c r="Z322" s="44"/>
      <c r="AB322" s="53">
        <f>_xll.OneStreamExcelAddIn.XFFunctions.XFGetCell("TRUE", "CONSOL", $D$3,"TOT_Entity","USD","Actual",[1]Setup!C4,"PERIODIC",$B322,"TOPFLOW","TOP","TOP","top1",$C322,"top3","Open_Acute_DIV1","TOP5","TOP6","REPORTED","TOP8")</f>
        <v>5150.74</v>
      </c>
      <c r="AC322" s="53">
        <f>_xll.OneStreamExcelAddIn.XFFunctions.XFGetCell("TRUE", "CONSOL", $D$3,"TOT_Entity","Aggregated","Budget_Working",[1]Setup!C4,"PERIODIC",$B322,"TOPFLOW","TOP","TOP","top1",$C322,"top3","Open_Acute_DIV1","TOP5","TOP6","REPORTED","TOP8")</f>
        <v>773.48652129699997</v>
      </c>
      <c r="AD322" s="53">
        <f t="shared" si="826"/>
        <v>-4377.2534787029999</v>
      </c>
      <c r="AE322" s="40">
        <f t="shared" si="827"/>
        <v>-5.659120564070232</v>
      </c>
      <c r="AG322" s="53">
        <f>_xll.OneStreamExcelAddIn.XFFunctions.XFGetCell("TRUE", "CONSOL", $D$3,"TOT_Entity","USD","Actual",[1]Setup!C5,"PERIODIC",$B322,"TOPFLOW","TOP","TOP","top1",$C322,"top3","Open_Acute_DIV1","TOP5","TOP6","REPORTED","TOP8")</f>
        <v>11937.81</v>
      </c>
      <c r="AH322" s="53">
        <f>_xll.OneStreamExcelAddIn.XFFunctions.XFGetCell("TRUE", "CONSOL", $D$3,"TOT_Entity","Aggregated","Budget_Working",[1]Setup!C5,"PERIODIC",$B322,"TOPFLOW","TOP","TOP","top1",$C322,"top3","Open_Acute_DIV1","TOP5","TOP6","REPORTED","TOP8")</f>
        <v>2652.0233967059999</v>
      </c>
      <c r="AI322" s="53">
        <f t="shared" si="828"/>
        <v>-9285.7866032940001</v>
      </c>
      <c r="AJ322" s="40">
        <f t="shared" si="829"/>
        <v>-3.5013969389665274</v>
      </c>
      <c r="AL322" s="53">
        <f>_xll.OneStreamExcelAddIn.XFFunctions.XFGetCell("TRUE", "CONSOL", $D$3,"TOT_Entity","USD","Actual",[1]Setup!C6,"PERIODIC",$B322,"TOPFLOW","TOP","TOP","top1",$C322,"top3","Open_Acute_DIV1","TOP5","TOP6","REPORTED","TOP8")</f>
        <v>10621.53</v>
      </c>
      <c r="AM322" s="53">
        <f>_xll.OneStreamExcelAddIn.XFFunctions.XFGetCell("TRUE", "CONSOL", $D$3,"TOT_Entity","Aggregated","Budget_Working",[1]Setup!C6,"PERIODIC",$B322,"TOPFLOW","TOP","TOP","top1",$C322,"top3","Open_Acute_DIV1","TOP5","TOP6","REPORTED","TOP8")</f>
        <v>3178.250266779</v>
      </c>
      <c r="AN322" s="53">
        <f t="shared" si="830"/>
        <v>-7443.2797332210012</v>
      </c>
      <c r="AO322" s="40">
        <f t="shared" si="831"/>
        <v>-2.3419426125823621</v>
      </c>
      <c r="AQ322" s="53">
        <f>_xll.OneStreamExcelAddIn.XFFunctions.XFGetCell("TRUE", "CONSOL", $D$3,"TOT_Entity","USD","Actual",[1]Setup!C7,"PERIODIC",$B322,"TOPFLOW","TOP","TOP","top1",$C322,"top3","Open_Acute_DIV1","TOP5","TOP6","REPORTED","TOP8")</f>
        <v>10191.36</v>
      </c>
      <c r="AR322" s="53">
        <f>_xll.OneStreamExcelAddIn.XFFunctions.XFGetCell("TRUE", "CONSOL", $D$3,"TOT_Entity","Aggregated","Budget_Working",[1]Setup!C7,"PERIODIC",$B322,"TOPFLOW","TOP","TOP","top1",$C322,"top3","Open_Acute_DIV1","TOP5","TOP6","REPORTED","TOP8")</f>
        <v>1533.646989093</v>
      </c>
      <c r="AS322" s="53">
        <f t="shared" si="832"/>
        <v>-8657.7130109070004</v>
      </c>
      <c r="AT322" s="40">
        <f t="shared" si="833"/>
        <v>-5.6451798050522557</v>
      </c>
      <c r="AV322" s="53">
        <f>_xll.OneStreamExcelAddIn.XFFunctions.XFGetCell("TRUE", "CONSOL", $D$3,"TOT_Entity","USD","Actual",[1]Setup!C8,"PERIODIC",$B322,"TOPFLOW","TOP","TOP","top1",$C322,"top3","Open_Acute_DIV1","TOP5","TOP6","REPORTED","TOP8")</f>
        <v>-37901.440000000002</v>
      </c>
      <c r="AW322" s="53">
        <f>_xll.OneStreamExcelAddIn.XFFunctions.XFGetCell("TRUE", "CONSOL", $D$3,"TOT_Entity","Aggregated","Budget_Working",[1]Setup!C8,"PERIODIC",$B322,"TOPFLOW","TOP","TOP","top1",$C322,"top3","Open_Acute_DIV1","TOP5","TOP6","REPORTED","TOP8")</f>
        <v>1965.413521058</v>
      </c>
      <c r="AX322" s="53">
        <f t="shared" si="834"/>
        <v>39866.853521058001</v>
      </c>
      <c r="AY322" s="40">
        <f t="shared" si="835"/>
        <v>20.284206399270779</v>
      </c>
      <c r="BA322" s="53">
        <f>_xll.OneStreamExcelAddIn.XFFunctions.XFGetCell("TRUE", "CONSOL", $D$3,"TOT_Entity","USD","Actual",[1]Setup!C9,"PERIODIC",$B322,"TOPFLOW","TOP","TOP","top1",$C322,"top3","Open_Acute_DIV1","TOP5","TOP6","REPORTED","TOP8")</f>
        <v>0</v>
      </c>
      <c r="BB322" s="53">
        <f>_xll.OneStreamExcelAddIn.XFFunctions.XFGetCell("TRUE", "CONSOL", $D$3,"TOT_Entity","Aggregated","Budget_Working",[1]Setup!C9,"PERIODIC",$B322,"TOPFLOW","TOP","TOP","top1",$C322,"top3","Open_Acute_DIV1","TOP5","TOP6","REPORTED","TOP8")</f>
        <v>4785.4641032529998</v>
      </c>
      <c r="BC322" s="53">
        <f t="shared" si="836"/>
        <v>4785.4641032529998</v>
      </c>
      <c r="BD322" s="40">
        <f t="shared" si="837"/>
        <v>1</v>
      </c>
      <c r="BF322" s="53">
        <f>_xll.OneStreamExcelAddIn.XFFunctions.XFGetCell("TRUE", "CONSOL", $D$3,"TOT_Entity","USD","Actual",[1]Setup!C10,"PERIODIC",$B322,"TOPFLOW","TOP","TOP","top1",$C322,"top3","Open_Acute_DIV1","TOP5","TOP6","REPORTED","TOP8")</f>
        <v>0</v>
      </c>
      <c r="BG322" s="53">
        <f>_xll.OneStreamExcelAddIn.XFFunctions.XFGetCell("TRUE", "CONSOL", $D$3,"TOT_Entity","Aggregated","Budget_Working",[1]Setup!C10,"PERIODIC",$B322,"TOPFLOW","TOP","TOP","top1",$C322,"top3","Open_Acute_DIV1","TOP5","TOP6","REPORTED","TOP8")</f>
        <v>3133.2427910800002</v>
      </c>
      <c r="BH322" s="53">
        <f t="shared" si="838"/>
        <v>3133.2427910800002</v>
      </c>
      <c r="BI322" s="40">
        <f t="shared" si="839"/>
        <v>1</v>
      </c>
      <c r="BK322" s="53">
        <f>_xll.OneStreamExcelAddIn.XFFunctions.XFGetCell("TRUE", "CONSOL", $D$3,"TOT_Entity","USD","Actual",[1]Setup!C11,"PERIODIC",$B322,"TOPFLOW","TOP","TOP","top1",$C322,"top3","Open_Acute_DIV1","TOP5","TOP6","REPORTED","TOP8")</f>
        <v>0</v>
      </c>
      <c r="BL322" s="53">
        <f>_xll.OneStreamExcelAddIn.XFFunctions.XFGetCell("TRUE", "CONSOL", $D$3,"TOT_Entity","Aggregated","Budget_Working",[1]Setup!C11,"PERIODIC",$B322,"TOPFLOW","TOP","TOP","top1",$C322,"top3","Open_Acute_DIV1","TOP5","TOP6","REPORTED","TOP8")</f>
        <v>4551.6341952860002</v>
      </c>
      <c r="BM322" s="53">
        <f t="shared" si="840"/>
        <v>4551.6341952860002</v>
      </c>
      <c r="BN322" s="40">
        <f t="shared" si="841"/>
        <v>1</v>
      </c>
      <c r="BP322" s="53">
        <f>_xll.OneStreamExcelAddIn.XFFunctions.XFGetCell("TRUE", "CONSOL", $D$3,"TOT_Entity","USD","Actual",[1]Setup!C12,"PERIODIC",$B322,"TOPFLOW","TOP","TOP","top1",$C322,"top3","Open_Acute_DIV1","TOP5","TOP6","REPORTED","TOP8")</f>
        <v>0</v>
      </c>
      <c r="BQ322" s="53">
        <f>_xll.OneStreamExcelAddIn.XFFunctions.XFGetCell("TRUE", "CONSOL", $D$3,"TOT_Entity","Aggregated","Budget_Working",[1]Setup!C12,"PERIODIC",$B322,"TOPFLOW","TOP","TOP","top1",$C322,"top3","Open_Acute_DIV1","TOP5","TOP6","REPORTED","TOP8")</f>
        <v>4785.4641032529998</v>
      </c>
      <c r="BR322" s="53">
        <f t="shared" si="842"/>
        <v>4785.4641032529998</v>
      </c>
      <c r="BS322" s="40">
        <f t="shared" si="843"/>
        <v>1</v>
      </c>
      <c r="BU322" s="53">
        <f>_xll.OneStreamExcelAddIn.XFFunctions.XFGetCell("TRUE", "CONSOL", $D$3,"TOT_Entity","USD","Actual",[1]Setup!C13,"PERIODIC",$B322,"TOPFLOW","TOP","TOP","top1",$C322,"top3","Open_Acute_DIV1","TOP5","TOP6","REPORTED","TOP8")</f>
        <v>0</v>
      </c>
      <c r="BV322" s="53">
        <f>_xll.OneStreamExcelAddIn.XFFunctions.XFGetCell("TRUE", "CONSOL", $D$3,"TOT_Entity","Aggregated","Budget_Working",[1]Setup!C13,"PERIODIC",$B322,"TOPFLOW","TOP","TOP","top1",$C322,"top3","Open_Acute_DIV1","TOP5","TOP6","REPORTED","TOP8")</f>
        <v>3178.250266779</v>
      </c>
      <c r="BW322" s="53">
        <f t="shared" si="844"/>
        <v>3178.250266779</v>
      </c>
      <c r="BX322" s="40">
        <f t="shared" si="845"/>
        <v>1</v>
      </c>
      <c r="BZ322" s="53">
        <f>_xll.OneStreamExcelAddIn.XFFunctions.XFGetCell("TRUE", "CONSOL", $D$3,"TOT_Entity","USD","Actual",[1]Setup!C14,"PERIODIC",$B322,"TOPFLOW","TOP","TOP","top1",$C322,"top3","Open_Acute_DIV1","TOP5","TOP6","REPORTED","TOP8")</f>
        <v>0</v>
      </c>
      <c r="CA322" s="53">
        <f>_xll.OneStreamExcelAddIn.XFFunctions.XFGetCell("TRUE", "CONSOL", $D$3,"TOT_Entity","Aggregated","Budget_Working",[1]Setup!C14,"PERIODIC",$B322,"TOPFLOW","TOP","TOP","top1",$C322,"top3","Open_Acute_DIV1","TOP5","TOP6","REPORTED","TOP8")</f>
        <v>5153.9604108229996</v>
      </c>
      <c r="CB322" s="53">
        <f t="shared" si="846"/>
        <v>5153.9604108229996</v>
      </c>
      <c r="CC322" s="40">
        <f t="shared" si="847"/>
        <v>1</v>
      </c>
      <c r="CE322" s="53">
        <f>_xll.OneStreamExcelAddIn.XFFunctions.XFGetCell("TRUE", "CONSOL", $D$3,"TOT_Entity","USD","Actual",[1]Setup!C15,"PERIODIC",$B322,"TOPFLOW","TOP","TOP","top1",$C322,"top3","Open_Acute_DIV1","TOP5","TOP6","REPORTED","TOP8")</f>
        <v>0</v>
      </c>
      <c r="CF322" s="53">
        <f>_xll.OneStreamExcelAddIn.XFFunctions.XFGetCell("TRUE", "CONSOL", $D$3,"TOT_Entity","Aggregated","Budget_Working",[1]Setup!C15,"PERIODIC",$B322,"TOPFLOW","TOP","TOP","top1",$C322,"top3","Open_Acute_DIV1","TOP5","TOP6","REPORTED","TOP8")</f>
        <v>579.02445995699998</v>
      </c>
      <c r="CG322" s="53">
        <f t="shared" si="848"/>
        <v>579.02445995699998</v>
      </c>
      <c r="CH322" s="40">
        <f t="shared" si="849"/>
        <v>1</v>
      </c>
      <c r="CI322" s="212"/>
      <c r="CJ322" s="53">
        <f>_xll.OneStreamExcelAddIn.XFFunctions.XFGetCell("TRUE", "CONSOL", $D$3,"TOT_Entity","USD","Actual",[1]Setup!C4,"PERIODIC",$B322,"TOPFLOW","TOP","TOP","top1",$C322,"top3","Open_Acute_DIV1","TOP5","TOP6","REPORTED","TOP8")</f>
        <v>5150.74</v>
      </c>
      <c r="CK322" s="53">
        <f>_xll.OneStreamExcelAddIn.XFFunctions.XFGetCell("TRUE", "CONSOL", $D$3,"TOT_Entity","USD","Actual",[1]Setup!C5,"PERIODIC",$B322,"TOPFLOW","TOP","TOP","top1",$C322,"top3","Open_Acute_DIV1","TOP5","TOP6","REPORTED","TOP8")</f>
        <v>11937.81</v>
      </c>
      <c r="CL322" s="53">
        <f>_xll.OneStreamExcelAddIn.XFFunctions.XFGetCell("TRUE", "CONSOL", $D$3,"TOT_Entity","USD","Actual",[1]Setup!C6,"PERIODIC",$B322,"TOPFLOW","TOP","TOP","top1",$C322,"top3","Open_Acute_DIV1","TOP5","TOP6","REPORTED","TOP8")</f>
        <v>10621.53</v>
      </c>
      <c r="CM322" s="53">
        <f>_xll.OneStreamExcelAddIn.XFFunctions.XFGetCell("TRUE", "CONSOL", $D$3,"TOT_Entity","USD","Actual",[1]Setup!C7,"PERIODIC",$B322,"TOPFLOW","TOP","TOP","top1",$C322,"top3","Open_Acute_DIV1","TOP5","TOP6","REPORTED","TOP8")</f>
        <v>10191.36</v>
      </c>
      <c r="CN322" s="53">
        <f>_xll.OneStreamExcelAddIn.XFFunctions.XFGetCell("TRUE", "CONSOL", $D$3,"TOT_Entity","USD","Actual",[1]Setup!C8,"PERIODIC",$B322,"TOPFLOW","TOP","TOP","top1",$C322,"top3","Open_Acute_DIV1","TOP5","TOP6","REPORTED","TOP8")</f>
        <v>-37901.440000000002</v>
      </c>
      <c r="CO322" s="53">
        <f>_xll.OneStreamExcelAddIn.XFFunctions.XFGetCell("TRUE", "CONSOL", $D$3,"TOT_Entity","USD","Actual",[1]Setup!C9,"PERIODIC",$B322,"TOPFLOW","TOP","TOP","top1",$C322,"top3","Open_Acute_DIV1","TOP5","TOP6","REPORTED","TOP8")</f>
        <v>0</v>
      </c>
      <c r="CP322" s="53">
        <f>_xll.OneStreamExcelAddIn.XFFunctions.XFGetCell("TRUE", "CONSOL", $D$3,"TOT_Entity","USD","Actual",[1]Setup!C10,"PERIODIC",$B322,"TOPFLOW","TOP","TOP","top1",$C322,"top3","Open_Acute_DIV1","TOP5","TOP6","REPORTED","TOP8")</f>
        <v>0</v>
      </c>
      <c r="CQ322" s="53">
        <f>_xll.OneStreamExcelAddIn.XFFunctions.XFGetCell("TRUE", "CONSOL", $D$3,"TOT_Entity","USD","Actual",[1]Setup!C11,"PERIODIC",$B322,"TOPFLOW","TOP","TOP","top1",$C322,"top3","Open_Acute_DIV1","TOP5","TOP6","REPORTED","TOP8")</f>
        <v>0</v>
      </c>
      <c r="CR322" s="53">
        <f>_xll.OneStreamExcelAddIn.XFFunctions.XFGetCell("TRUE", "CONSOL", $D$3,"TOT_Entity","USD","Actual",[1]Setup!C12,"PERIODIC",$B322,"TOPFLOW","TOP","TOP","top1",$C322,"top3","Open_Acute_DIV1","TOP5","TOP6","REPORTED","TOP8")</f>
        <v>0</v>
      </c>
      <c r="CS322" s="53">
        <f>_xll.OneStreamExcelAddIn.XFFunctions.XFGetCell("TRUE", "CONSOL", $D$3,"TOT_Entity","USD","Actual",[1]Setup!C13,"PERIODIC",$B322,"TOPFLOW","TOP","TOP","top1",$C322,"top3","Open_Acute_DIV1","TOP5","TOP6","REPORTED","TOP8")</f>
        <v>0</v>
      </c>
      <c r="CT322" s="53">
        <f>_xll.OneStreamExcelAddIn.XFFunctions.XFGetCell("TRUE", "CONSOL", $D$3,"TOT_Entity","USD","Actual",[1]Setup!C14,"PERIODIC",$B322,"TOPFLOW","TOP","TOP","top1",$C322,"top3","Open_Acute_DIV1","TOP5","TOP6","REPORTED","TOP8")</f>
        <v>0</v>
      </c>
      <c r="CU322" s="53">
        <f>_xll.OneStreamExcelAddIn.XFFunctions.XFGetCell("TRUE", "CONSOL", $D$3,"TOT_Entity","USD","Actual",[1]Setup!C15,"PERIODIC",$B322,"TOPFLOW","TOP","TOP","top1",$C322,"top3","Open_Acute_DIV1","TOP5","TOP6","REPORTED","TOP8")</f>
        <v>0</v>
      </c>
      <c r="CV322" s="212"/>
      <c r="CW322" s="53">
        <f>_xll.OneStreamExcelAddIn.XFFunctions.XFGetCell("TRUE", "CONSOL", $D$3,"TOT_Entity","USD","Actual",[1]Setup!C17,"PERIODIC",$B322,"TOPFLOW","TOP","TOP","top1",$C322,"top3","Open_Acute_DIV1","TOP5","TOP6","REPORTED","TOP8")</f>
        <v>220.88</v>
      </c>
      <c r="CX322" s="53">
        <f>_xll.OneStreamExcelAddIn.XFFunctions.XFGetCell("TRUE", "CONSOL", $D$3,"TOT_Entity","USD","Actual",[1]Setup!C18,"PERIODIC",$B322,"TOPFLOW","TOP","TOP","top1",$C322,"top3","Open_Acute_DIV1","TOP5","TOP6","REPORTED","TOP8")</f>
        <v>3075.92</v>
      </c>
      <c r="CY322" s="53">
        <f>_xll.OneStreamExcelAddIn.XFFunctions.XFGetCell("TRUE", "CONSOL", $D$3,"TOT_Entity","USD","Actual",[1]Setup!C19,"PERIODIC",$B322,"TOPFLOW","TOP","TOP","top1",$C322,"top3","Open_Acute_DIV1","TOP5","TOP6","REPORTED","TOP8")</f>
        <v>5714.15</v>
      </c>
      <c r="CZ322" s="53">
        <f>_xll.OneStreamExcelAddIn.XFFunctions.XFGetCell("TRUE", "CONSOL", $D$3,"TOT_Entity","USD","Actual",[1]Setup!C20,"PERIODIC",$B322,"TOPFLOW","TOP","TOP","top1",$C322,"top3","Open_Acute_DIV1","TOP5","TOP6","REPORTED","TOP8")</f>
        <v>3525.33</v>
      </c>
      <c r="DA322" s="53">
        <f>_xll.OneStreamExcelAddIn.XFFunctions.XFGetCell("TRUE", "CONSOL", $D$3,"TOT_Entity","USD","Actual",[1]Setup!C21,"PERIODIC",$B322,"TOPFLOW","TOP","TOP","top1",$C322,"top3","Open_Acute_DIV1","TOP5","TOP6","REPORTED","TOP8")</f>
        <v>3171.48</v>
      </c>
      <c r="DB322" s="53">
        <f>_xll.OneStreamExcelAddIn.XFFunctions.XFGetCell("TRUE", "CONSOL", $D$3,"TOT_Entity","USD","Actual",[1]Setup!C22,"PERIODIC",$B322,"TOPFLOW","TOP","TOP","top1",$C322,"top3","Open_Acute_DIV1","TOP5","TOP6","REPORTED","TOP8")</f>
        <v>6269.56</v>
      </c>
      <c r="DC322" s="53">
        <f>_xll.OneStreamExcelAddIn.XFFunctions.XFGetCell("TRUE", "CONSOL", $D$3,"TOT_Entity","USD","Actual",[1]Setup!C23,"PERIODIC",$B322,"TOPFLOW","TOP","TOP","top1",$C322,"top3","Open_Acute_DIV1","TOP5","TOP6","REPORTED","TOP8")</f>
        <v>4794.57</v>
      </c>
      <c r="DD322" s="53">
        <f>_xll.OneStreamExcelAddIn.XFFunctions.XFGetCell("TRUE", "CONSOL", $D$3,"TOT_Entity","USD","Actual",[1]Setup!C24,"PERIODIC",$B322,"TOPFLOW","TOP","TOP","top1",$C322,"top3","Open_Acute_DIV1","TOP5","TOP6","REPORTED","TOP8")</f>
        <v>3502.97</v>
      </c>
      <c r="DE322" s="53">
        <f>_xll.OneStreamExcelAddIn.XFFunctions.XFGetCell("TRUE", "CONSOL", $D$3,"TOT_Entity","USD","Actual",[1]Setup!C25,"PERIODIC",$B322,"TOPFLOW","TOP","TOP","top1",$C322,"top3","Open_Acute_DIV1","TOP5","TOP6","REPORTED","TOP8")</f>
        <v>4425.79</v>
      </c>
      <c r="DF322" s="53">
        <f>_xll.OneStreamExcelAddIn.XFFunctions.XFGetCell("TRUE", "CONSOL", $D$3,"TOT_Entity","USD","Actual",[1]Setup!C26,"PERIODIC",$B322,"TOPFLOW","TOP","TOP","top1",$C322,"top3","Open_Acute_DIV1","TOP5","TOP6","REPORTED","TOP8")</f>
        <v>6175.46</v>
      </c>
      <c r="DG322" s="53">
        <f>_xll.OneStreamExcelAddIn.XFFunctions.XFGetCell("TRUE", "CONSOL", $D$3,"TOT_Entity","USD","Actual",[1]Setup!C27,"PERIODIC",$B322,"TOPFLOW","TOP","TOP","top1",$C322,"top3","Open_Acute_DIV1","TOP5","TOP6","REPORTED","TOP8")</f>
        <v>11809.85</v>
      </c>
      <c r="DH322" s="53">
        <f>_xll.OneStreamExcelAddIn.XFFunctions.XFGetCell("TRUE", "CONSOL", $D$3,"TOT_Entity","USD","Actual",[1]Setup!C28,"PERIODIC",$B322,"TOPFLOW","TOP","TOP","top1",$C322,"top3","Open_Acute_DIV1","TOP5","TOP6","REPORTED","TOP8")</f>
        <v>4341.1000000000004</v>
      </c>
      <c r="DI322" s="178"/>
      <c r="DJ322" s="53">
        <f>_xll.OneStreamExcelAddIn.XFFunctions.XFGetCell("TRUE", "CONSOL", $D$3,"TOT_Entity","Aggregated","Budget_Working",[1]Setup!C4,"PERIODIC",$B322,"TOPFLOW","TOP","TOP","top1",$C322,"top3","Open_Acute_DIV1","TOP5","TOP6","REPORTED","TOP8")</f>
        <v>773.48652129699997</v>
      </c>
      <c r="DK322" s="53">
        <f>_xll.OneStreamExcelAddIn.XFFunctions.XFGetCell("TRUE", "CONSOL", $D$3,"TOT_Entity","Aggregated","Budget_Working",[1]Setup!C5,"PERIODIC",$B322,"TOPFLOW","TOP","TOP","top1",$C322,"top3","Open_Acute_DIV1","TOP5","TOP6","REPORTED","TOP8")</f>
        <v>2652.0233967059999</v>
      </c>
      <c r="DL322" s="53">
        <f>_xll.OneStreamExcelAddIn.XFFunctions.XFGetCell("TRUE", "CONSOL", $D$3,"TOT_Entity","Aggregated","Budget_Working",[1]Setup!C6,"PERIODIC",$B322,"TOPFLOW","TOP","TOP","top1",$C322,"top3","Open_Acute_DIV1","TOP5","TOP6","REPORTED","TOP8")</f>
        <v>3178.250266779</v>
      </c>
      <c r="DM322" s="53">
        <f>_xll.OneStreamExcelAddIn.XFFunctions.XFGetCell("TRUE", "CONSOL", $D$3,"TOT_Entity","Aggregated","Budget_Working",[1]Setup!C7,"PERIODIC",$B322,"TOPFLOW","TOP","TOP","top1",$C322,"top3","Open_Acute_DIV1","TOP5","TOP6","REPORTED","TOP8")</f>
        <v>1533.646989093</v>
      </c>
      <c r="DN322" s="53">
        <f>_xll.OneStreamExcelAddIn.XFFunctions.XFGetCell("TRUE", "CONSOL", $D$3,"TOT_Entity","Aggregated","Budget_Working",[1]Setup!C8,"PERIODIC",$B322,"TOPFLOW","TOP","TOP","top1",$C322,"top3","Open_Acute_DIV1","TOP5","TOP6","REPORTED","TOP8")</f>
        <v>1965.413521058</v>
      </c>
      <c r="DO322" s="53">
        <f>_xll.OneStreamExcelAddIn.XFFunctions.XFGetCell("TRUE", "CONSOL", $D$3,"TOT_Entity","Aggregated","Budget_Working",[1]Setup!C9,"PERIODIC",$B322,"TOPFLOW","TOP","TOP","top1",$C322,"top3","Open_Acute_DIV1","TOP5","TOP6","REPORTED","TOP8")</f>
        <v>4785.4641032529998</v>
      </c>
      <c r="DP322" s="53">
        <f>_xll.OneStreamExcelAddIn.XFFunctions.XFGetCell("TRUE", "CONSOL", $D$3,"TOT_Entity","Aggregated","Budget_Working",[1]Setup!C10,"PERIODIC",$B322,"TOPFLOW","TOP","TOP","top1",$C322,"top3","Open_Acute_DIV1","TOP5","TOP6","REPORTED","TOP8")</f>
        <v>3133.2427910800002</v>
      </c>
      <c r="DQ322" s="53">
        <f>_xll.OneStreamExcelAddIn.XFFunctions.XFGetCell("TRUE", "CONSOL", $D$3,"TOT_Entity","Aggregated","Budget_Working",[1]Setup!C11,"PERIODIC",$B322,"TOPFLOW","TOP","TOP","top1",$C322,"top3","Open_Acute_DIV1","TOP5","TOP6","REPORTED","TOP8")</f>
        <v>4551.6341952860002</v>
      </c>
      <c r="DR322" s="53">
        <f>_xll.OneStreamExcelAddIn.XFFunctions.XFGetCell("TRUE", "CONSOL", $D$3,"TOT_Entity","Aggregated","Budget_Working",[1]Setup!C12,"PERIODIC",$B322,"TOPFLOW","TOP","TOP","top1",$C322,"top3","Open_Acute_DIV1","TOP5","TOP6","REPORTED","TOP8")</f>
        <v>4785.4641032529998</v>
      </c>
      <c r="DS322" s="53">
        <f>_xll.OneStreamExcelAddIn.XFFunctions.XFGetCell("TRUE", "CONSOL", $D$3,"TOT_Entity","Aggregated","Budget_Working",[1]Setup!C13,"PERIODIC",$B322,"TOPFLOW","TOP","TOP","top1",$C322,"top3","Open_Acute_DIV1","TOP5","TOP6","REPORTED","TOP8")</f>
        <v>3178.250266779</v>
      </c>
      <c r="DT322" s="53">
        <f>_xll.OneStreamExcelAddIn.XFFunctions.XFGetCell("TRUE", "CONSOL", $D$3,"TOT_Entity","Aggregated","Budget_Working",[1]Setup!C14,"PERIODIC",$B322,"TOPFLOW","TOP","TOP","top1",$C322,"top3","Open_Acute_DIV1","TOP5","TOP6","REPORTED","TOP8")</f>
        <v>5153.9604108229996</v>
      </c>
      <c r="DU322" s="53">
        <f>_xll.OneStreamExcelAddIn.XFFunctions.XFGetCell("TRUE", "CONSOL", $D$3,"TOT_Entity","Aggregated","Budget_Working",[1]Setup!C15,"PERIODIC",$B322,"TOPFLOW","TOP","TOP","top1",$C322,"top3","Open_Acute_DIV1","TOP5","TOP6","REPORTED","TOP8")</f>
        <v>579.02445995699998</v>
      </c>
      <c r="DV322" s="178"/>
      <c r="DW322" s="53">
        <f>_xll.OneStreamExcelAddIn.XFFunctions.XFGetCell("TRUE", "CONSOL", $D$3,"TOT_Entity","USD","Budget_Final",[1]Setup!C17,"PERIODIC",$B322,"TOPFLOW","TOP","TOP","top1",$C322,"top3","Open_Acute_DIV1","TOP5","TOP6","REPORTED","TOP8")</f>
        <v>5263.9240661309996</v>
      </c>
      <c r="DX322" s="53">
        <f>_xll.OneStreamExcelAddIn.XFFunctions.XFGetCell("TRUE", "CONSOL", $D$3,"TOT_Entity","USD","Budget_Final",[1]Setup!C18,"PERIODIC",$B322,"TOPFLOW","TOP","TOP","top1",$C322,"top3","Open_Acute_DIV1","TOP5","TOP6","REPORTED","TOP8")</f>
        <v>1840.456281172</v>
      </c>
      <c r="DY322" s="53">
        <f>_xll.OneStreamExcelAddIn.XFFunctions.XFGetCell("TRUE", "CONSOL", $D$3,"TOT_Entity","USD","Budget_Final",[1]Setup!C19,"PERIODIC",$B322,"TOPFLOW","TOP","TOP","top1",$C322,"top3","Open_Acute_DIV1","TOP5","TOP6","REPORTED","TOP8")</f>
        <v>3399.0303759240001</v>
      </c>
      <c r="DZ322" s="53">
        <f>_xll.OneStreamExcelAddIn.XFFunctions.XFGetCell("TRUE", "CONSOL", $D$3,"TOT_Entity","USD","Budget_Final",[1]Setup!C20,"PERIODIC",$B322,"TOPFLOW","TOP","TOP","top1",$C322,"top3","Open_Acute_DIV1","TOP5","TOP6","REPORTED","TOP8")</f>
        <v>861.40077210499999</v>
      </c>
      <c r="EA322" s="53">
        <f>_xll.OneStreamExcelAddIn.XFFunctions.XFGetCell("TRUE", "CONSOL", $D$3,"TOT_Entity","USD","Budget_Final",[1]Setup!C21,"PERIODIC",$B322,"TOPFLOW","TOP","TOP","top1",$C322,"top3","Open_Acute_DIV1","TOP5","TOP6","REPORTED","TOP8")</f>
        <v>1364.8416678569999</v>
      </c>
      <c r="EB322" s="53">
        <f>_xll.OneStreamExcelAddIn.XFFunctions.XFGetCell("TRUE", "CONSOL", $D$3,"TOT_Entity","USD","Budget_Final",[1]Setup!C22,"PERIODIC",$B322,"TOPFLOW","TOP","TOP","top1",$C322,"top3","Open_Acute_DIV1","TOP5","TOP6","REPORTED","TOP8")</f>
        <v>1895.0816987400001</v>
      </c>
      <c r="EC322" s="53">
        <f>_xll.OneStreamExcelAddIn.XFFunctions.XFGetCell("TRUE", "CONSOL", $D$3,"TOT_Entity","USD","Budget_Final",[1]Setup!C23,"PERIODIC",$B322,"TOPFLOW","TOP","TOP","top1",$C322,"top3","Open_Acute_DIV1","TOP5","TOP6","REPORTED","TOP8")</f>
        <v>3857.1612354240001</v>
      </c>
      <c r="ED322" s="53">
        <f>_xll.OneStreamExcelAddIn.XFFunctions.XFGetCell("TRUE", "CONSOL", $D$3,"TOT_Entity","USD","Budget_Final",[1]Setup!C24,"PERIODIC",$B322,"TOPFLOW","TOP","TOP","top1",$C322,"top3","Open_Acute_DIV1","TOP5","TOP6","REPORTED","TOP8")</f>
        <v>2076.9329728829998</v>
      </c>
      <c r="EE322" s="53">
        <f>_xll.OneStreamExcelAddIn.XFFunctions.XFGetCell("TRUE", "CONSOL", $D$3,"TOT_Entity","USD","Budget_Final",[1]Setup!C25,"PERIODIC",$B322,"TOPFLOW","TOP","TOP","top1",$C322,"top3","Open_Acute_DIV1","TOP5","TOP6","REPORTED","TOP8")</f>
        <v>2297.0687257559998</v>
      </c>
      <c r="EF322" s="53">
        <f>_xll.OneStreamExcelAddIn.XFFunctions.XFGetCell("TRUE", "CONSOL", $D$3,"TOT_Entity","USD","Budget_Final",[1]Setup!C26,"PERIODIC",$B322,"TOPFLOW","TOP","TOP","top1",$C322,"top3","Open_Acute_DIV1","TOP5","TOP6","REPORTED","TOP8")</f>
        <v>4628.5934825209997</v>
      </c>
      <c r="EG322" s="53">
        <f>_xll.OneStreamExcelAddIn.XFFunctions.XFGetCell("TRUE", "CONSOL", $D$3,"TOT_Entity","USD","Budget_Final",[1]Setup!C27,"PERIODIC",$B322,"TOPFLOW","TOP","TOP","top1",$C322,"top3","Open_Acute_DIV1","TOP5","TOP6","REPORTED","TOP8")</f>
        <v>1378.241235428</v>
      </c>
      <c r="EH322" s="53">
        <f>_xll.OneStreamExcelAddIn.XFFunctions.XFGetCell("TRUE", "CONSOL", $D$3,"TOT_Entity","USD","Budget_Final",[1]Setup!C28,"PERIODIC",$B322,"TOPFLOW","TOP","TOP","top1",$C322,"top3","Open_Acute_DIV1","TOP5","TOP6","REPORTED","TOP8")</f>
        <v>2551.6605095539999</v>
      </c>
    </row>
    <row r="323" spans="2:138" x14ac:dyDescent="0.25">
      <c r="B323" s="51">
        <v>60252</v>
      </c>
      <c r="C323" s="51"/>
      <c r="D323" t="str" cm="1">
        <f t="array" ref="D323">_xll.OneStreamExcelAddIn.XFFunctions.XFGetMemberInfo("Description","Account",B323)</f>
        <v>Sick - Nurses</v>
      </c>
      <c r="E323" s="53">
        <f>_xll.OneStreamExcelAddIn.XFFunctions.XFGetCell("TRUE", "CONSOL", $D$3,"TOT_Entity","USD","Actual",$E$3,"PERIODIC",$B323,"TOPFLOW","TOP","TOP","top1",$C323,"top3","Open_Acute_DIV1","TOP5","TOP6","REPORTED","TOP8")</f>
        <v>1686.48</v>
      </c>
      <c r="F323" s="53">
        <f>_xll.OneStreamExcelAddIn.XFFunctions.XFGetCell("TRUE", "CONSOL", $D$3,"TOT_Entity","Aggregated","Budget_Working",$E$3,"PERIODIC",$B323,"TOPFLOW","TOP","TOP","top1",$C323,"top3","Open_Acute_DIV1","TOP5","TOP6","REPORTED","TOP8")</f>
        <v>2420.6175185090001</v>
      </c>
      <c r="G323" s="53">
        <f t="shared" si="819"/>
        <v>734.13751850900007</v>
      </c>
      <c r="H323" s="55">
        <f t="shared" si="820"/>
        <v>0.30328522077341585</v>
      </c>
      <c r="I323" s="41"/>
      <c r="J323" s="53">
        <f>_xll.OneStreamExcelAddIn.XFFunctions.XFGetCell("TRUE", "CONSOL", $D$3,"TOT_Entity","USD","Actual",$E$3,"YTD",$B323,"TOPFLOW","TOP","TOP","top1",$C323,"TOP3","Open_Acute_DIV1","TOP5","TOP6","REPORTED","TOP8")</f>
        <v>22501.39</v>
      </c>
      <c r="K323" s="53">
        <f>_xll.OneStreamExcelAddIn.XFFunctions.XFGetCell("TRUE", "CONSOL", $D$3,"TOT_Entity","Aggregated","Budget_Working",$E$3,"YTD",$B323,"TOPFLOW","TOP","TOP","top1",$C323,"TOP3","Open_Acute_DIV1","TOP5","TOP6","REPORTED","TOP8")</f>
        <v>11757.652491106999</v>
      </c>
      <c r="L323" s="53">
        <f t="shared" si="821"/>
        <v>-10743.737508893</v>
      </c>
      <c r="M323" s="40">
        <f t="shared" si="822"/>
        <v>-0.91376552564545666</v>
      </c>
      <c r="N323" s="41"/>
      <c r="O323" s="53">
        <f>_xll.OneStreamExcelAddIn.XFFunctions.XFGetCell("TRUE", "CONSOL", $D$3,"TOT_Entity","USD","Actual",$F$3,"YTD",$B323,"TOPFLOW","TOP","TOP","top1",$C323,"TOP3","Open_Acute_DIV1","TOP5","TOP6","REPORTED","TOP8")</f>
        <v>10780.32</v>
      </c>
      <c r="P323" s="53">
        <f>_xll.OneStreamExcelAddIn.XFFunctions.XFGetCell("TRUE", "CONSOL", $D$3,"TOT_Entity","USD","Actual",$E$3,"YTD",$B323,"TOPFLOW","TOP","TOP","top1",$C323,"top3","Open_Acute_DIV1","TOP5","TOP6","REPORTED","VAR_BW_PY_Actual")</f>
        <v>-11721.07</v>
      </c>
      <c r="Q323" s="40">
        <f t="shared" si="823"/>
        <v>-1.0872654986122861</v>
      </c>
      <c r="R323" s="41"/>
      <c r="S323" s="53">
        <f>_xll.OneStreamExcelAddIn.XFFunctions.XFGetCell("TRUE", "CONSOL", $D$3,"TOT_Entity","USD","MIDFCST",$E$3,"MTD",$B323,"TOPFLOW","TOP","TOP","top1",$C323,"TOP3","Open_Acute_DIV1","TOP5","TOP6","REPORTED","TOP8")</f>
        <v>0</v>
      </c>
      <c r="T323" s="53">
        <f t="shared" si="824"/>
        <v>-1686.48</v>
      </c>
      <c r="U323" s="40">
        <f t="shared" si="825"/>
        <v>0</v>
      </c>
      <c r="V323" s="41"/>
      <c r="W323" s="42"/>
      <c r="X323" s="43"/>
      <c r="Y323" s="42"/>
      <c r="Z323" s="44"/>
      <c r="AB323" s="53">
        <f>_xll.OneStreamExcelAddIn.XFFunctions.XFGetCell("TRUE", "CONSOL", $D$3,"TOT_Entity","USD","Actual",[1]Setup!C4,"PERIODIC",$B323,"TOPFLOW","TOP","TOP","top1",$C323,"top3","Open_Acute_DIV1","TOP5","TOP6","REPORTED","TOP8")</f>
        <v>5879.34</v>
      </c>
      <c r="AC323" s="53">
        <f>_xll.OneStreamExcelAddIn.XFFunctions.XFGetCell("TRUE", "CONSOL", $D$3,"TOT_Entity","Aggregated","Budget_Working",[1]Setup!C4,"PERIODIC",$B323,"TOPFLOW","TOP","TOP","top1",$C323,"top3","Open_Acute_DIV1","TOP5","TOP6","REPORTED","TOP8")</f>
        <v>1095.88698013</v>
      </c>
      <c r="AD323" s="53">
        <f t="shared" si="826"/>
        <v>-4783.4530198700004</v>
      </c>
      <c r="AE323" s="40">
        <f t="shared" si="827"/>
        <v>-4.3649145455698006</v>
      </c>
      <c r="AG323" s="53">
        <f>_xll.OneStreamExcelAddIn.XFFunctions.XFGetCell("TRUE", "CONSOL", $D$3,"TOT_Entity","USD","Actual",[1]Setup!C5,"PERIODIC",$B323,"TOPFLOW","TOP","TOP","top1",$C323,"top3","Open_Acute_DIV1","TOP5","TOP6","REPORTED","TOP8")</f>
        <v>11092.18</v>
      </c>
      <c r="AH323" s="53">
        <f>_xll.OneStreamExcelAddIn.XFFunctions.XFGetCell("TRUE", "CONSOL", $D$3,"TOT_Entity","Aggregated","Budget_Working",[1]Setup!C5,"PERIODIC",$B323,"TOPFLOW","TOP","TOP","top1",$C323,"top3","Open_Acute_DIV1","TOP5","TOP6","REPORTED","TOP8")</f>
        <v>3919.2666984789998</v>
      </c>
      <c r="AI323" s="53">
        <f t="shared" si="828"/>
        <v>-7172.9133015210009</v>
      </c>
      <c r="AJ323" s="40">
        <f t="shared" si="829"/>
        <v>-1.8301671851789738</v>
      </c>
      <c r="AL323" s="53">
        <f>_xll.OneStreamExcelAddIn.XFFunctions.XFGetCell("TRUE", "CONSOL", $D$3,"TOT_Entity","USD","Actual",[1]Setup!C6,"PERIODIC",$B323,"TOPFLOW","TOP","TOP","top1",$C323,"top3","Open_Acute_DIV1","TOP5","TOP6","REPORTED","TOP8")</f>
        <v>3843.39</v>
      </c>
      <c r="AM323" s="53">
        <f>_xll.OneStreamExcelAddIn.XFFunctions.XFGetCell("TRUE", "CONSOL", $D$3,"TOT_Entity","Aggregated","Budget_Working",[1]Setup!C6,"PERIODIC",$B323,"TOPFLOW","TOP","TOP","top1",$C323,"top3","Open_Acute_DIV1","TOP5","TOP6","REPORTED","TOP8")</f>
        <v>4321.8812939890004</v>
      </c>
      <c r="AN323" s="53">
        <f t="shared" si="830"/>
        <v>478.4912939890005</v>
      </c>
      <c r="AO323" s="40">
        <f t="shared" si="831"/>
        <v>0.11071365950159258</v>
      </c>
      <c r="AQ323" s="53">
        <f>_xll.OneStreamExcelAddIn.XFFunctions.XFGetCell("TRUE", "CONSOL", $D$3,"TOT_Entity","USD","Actual",[1]Setup!C7,"PERIODIC",$B323,"TOPFLOW","TOP","TOP","top1",$C323,"top3","Open_Acute_DIV1","TOP5","TOP6","REPORTED","TOP8")</f>
        <v>1686.48</v>
      </c>
      <c r="AR323" s="53">
        <f>_xll.OneStreamExcelAddIn.XFFunctions.XFGetCell("TRUE", "CONSOL", $D$3,"TOT_Entity","Aggregated","Budget_Working",[1]Setup!C7,"PERIODIC",$B323,"TOPFLOW","TOP","TOP","top1",$C323,"top3","Open_Acute_DIV1","TOP5","TOP6","REPORTED","TOP8")</f>
        <v>2420.6175185090001</v>
      </c>
      <c r="AS323" s="53">
        <f t="shared" si="832"/>
        <v>734.13751850900007</v>
      </c>
      <c r="AT323" s="40">
        <f t="shared" si="833"/>
        <v>0.30328522077341585</v>
      </c>
      <c r="AV323" s="53">
        <f>_xll.OneStreamExcelAddIn.XFFunctions.XFGetCell("TRUE", "CONSOL", $D$3,"TOT_Entity","USD","Actual",[1]Setup!C8,"PERIODIC",$B323,"TOPFLOW","TOP","TOP","top1",$C323,"top3","Open_Acute_DIV1","TOP5","TOP6","REPORTED","TOP8")</f>
        <v>-22501.39</v>
      </c>
      <c r="AW323" s="53">
        <f>_xll.OneStreamExcelAddIn.XFFunctions.XFGetCell("TRUE", "CONSOL", $D$3,"TOT_Entity","Aggregated","Budget_Working",[1]Setup!C8,"PERIODIC",$B323,"TOPFLOW","TOP","TOP","top1",$C323,"top3","Open_Acute_DIV1","TOP5","TOP6","REPORTED","TOP8")</f>
        <v>3239.5909922589999</v>
      </c>
      <c r="AX323" s="53">
        <f t="shared" si="834"/>
        <v>25740.980992258999</v>
      </c>
      <c r="AY323" s="40">
        <f t="shared" si="835"/>
        <v>7.9457502671686191</v>
      </c>
      <c r="BA323" s="53">
        <f>_xll.OneStreamExcelAddIn.XFFunctions.XFGetCell("TRUE", "CONSOL", $D$3,"TOT_Entity","USD","Actual",[1]Setup!C9,"PERIODIC",$B323,"TOPFLOW","TOP","TOP","top1",$C323,"top3","Open_Acute_DIV1","TOP5","TOP6","REPORTED","TOP8")</f>
        <v>0</v>
      </c>
      <c r="BB323" s="53">
        <f>_xll.OneStreamExcelAddIn.XFFunctions.XFGetCell("TRUE", "CONSOL", $D$3,"TOT_Entity","Aggregated","Budget_Working",[1]Setup!C9,"PERIODIC",$B323,"TOPFLOW","TOP","TOP","top1",$C323,"top3","Open_Acute_DIV1","TOP5","TOP6","REPORTED","TOP8")</f>
        <v>7123.6868314080002</v>
      </c>
      <c r="BC323" s="53">
        <f t="shared" si="836"/>
        <v>7123.6868314080002</v>
      </c>
      <c r="BD323" s="40">
        <f t="shared" si="837"/>
        <v>1</v>
      </c>
      <c r="BF323" s="53">
        <f>_xll.OneStreamExcelAddIn.XFFunctions.XFGetCell("TRUE", "CONSOL", $D$3,"TOT_Entity","USD","Actual",[1]Setup!C10,"PERIODIC",$B323,"TOPFLOW","TOP","TOP","top1",$C323,"top3","Open_Acute_DIV1","TOP5","TOP6","REPORTED","TOP8")</f>
        <v>0</v>
      </c>
      <c r="BG323" s="53">
        <f>_xll.OneStreamExcelAddIn.XFFunctions.XFGetCell("TRUE", "CONSOL", $D$3,"TOT_Entity","Aggregated","Budget_Working",[1]Setup!C10,"PERIODIC",$B323,"TOPFLOW","TOP","TOP","top1",$C323,"top3","Open_Acute_DIV1","TOP5","TOP6","REPORTED","TOP8")</f>
        <v>4553.9010778689999</v>
      </c>
      <c r="BH323" s="53">
        <f t="shared" si="838"/>
        <v>4553.9010778689999</v>
      </c>
      <c r="BI323" s="40">
        <f t="shared" si="839"/>
        <v>1</v>
      </c>
      <c r="BK323" s="53">
        <f>_xll.OneStreamExcelAddIn.XFFunctions.XFGetCell("TRUE", "CONSOL", $D$3,"TOT_Entity","USD","Actual",[1]Setup!C11,"PERIODIC",$B323,"TOPFLOW","TOP","TOP","top1",$C323,"top3","Open_Acute_DIV1","TOP5","TOP6","REPORTED","TOP8")</f>
        <v>0</v>
      </c>
      <c r="BL323" s="53">
        <f>_xll.OneStreamExcelAddIn.XFFunctions.XFGetCell("TRUE", "CONSOL", $D$3,"TOT_Entity","Aggregated","Budget_Working",[1]Setup!C11,"PERIODIC",$B323,"TOPFLOW","TOP","TOP","top1",$C323,"top3","Open_Acute_DIV1","TOP5","TOP6","REPORTED","TOP8")</f>
        <v>6923.2975121930003</v>
      </c>
      <c r="BM323" s="53">
        <f t="shared" si="840"/>
        <v>6923.2975121930003</v>
      </c>
      <c r="BN323" s="40">
        <f t="shared" si="841"/>
        <v>1</v>
      </c>
      <c r="BP323" s="53">
        <f>_xll.OneStreamExcelAddIn.XFFunctions.XFGetCell("TRUE", "CONSOL", $D$3,"TOT_Entity","USD","Actual",[1]Setup!C12,"PERIODIC",$B323,"TOPFLOW","TOP","TOP","top1",$C323,"top3","Open_Acute_DIV1","TOP5","TOP6","REPORTED","TOP8")</f>
        <v>0</v>
      </c>
      <c r="BQ323" s="53">
        <f>_xll.OneStreamExcelAddIn.XFFunctions.XFGetCell("TRUE", "CONSOL", $D$3,"TOT_Entity","Aggregated","Budget_Working",[1]Setup!C12,"PERIODIC",$B323,"TOPFLOW","TOP","TOP","top1",$C323,"top3","Open_Acute_DIV1","TOP5","TOP6","REPORTED","TOP8")</f>
        <v>6881.6965537010001</v>
      </c>
      <c r="BR323" s="53">
        <f t="shared" si="842"/>
        <v>6881.6965537010001</v>
      </c>
      <c r="BS323" s="40">
        <f t="shared" si="843"/>
        <v>1</v>
      </c>
      <c r="BU323" s="53">
        <f>_xll.OneStreamExcelAddIn.XFFunctions.XFGetCell("TRUE", "CONSOL", $D$3,"TOT_Entity","USD","Actual",[1]Setup!C13,"PERIODIC",$B323,"TOPFLOW","TOP","TOP","top1",$C323,"top3","Open_Acute_DIV1","TOP5","TOP6","REPORTED","TOP8")</f>
        <v>0</v>
      </c>
      <c r="BV323" s="53">
        <f>_xll.OneStreamExcelAddIn.XFFunctions.XFGetCell("TRUE", "CONSOL", $D$3,"TOT_Entity","Aggregated","Budget_Working",[1]Setup!C13,"PERIODIC",$B323,"TOPFLOW","TOP","TOP","top1",$C323,"top3","Open_Acute_DIV1","TOP5","TOP6","REPORTED","TOP8")</f>
        <v>5016.8379746210003</v>
      </c>
      <c r="BW323" s="53">
        <f t="shared" si="844"/>
        <v>5016.8379746210003</v>
      </c>
      <c r="BX323" s="40">
        <f t="shared" si="845"/>
        <v>1</v>
      </c>
      <c r="BZ323" s="53">
        <f>_xll.OneStreamExcelAddIn.XFFunctions.XFGetCell("TRUE", "CONSOL", $D$3,"TOT_Entity","USD","Actual",[1]Setup!C14,"PERIODIC",$B323,"TOPFLOW","TOP","TOP","top1",$C323,"top3","Open_Acute_DIV1","TOP5","TOP6","REPORTED","TOP8")</f>
        <v>0</v>
      </c>
      <c r="CA323" s="53">
        <f>_xll.OneStreamExcelAddIn.XFFunctions.XFGetCell("TRUE", "CONSOL", $D$3,"TOT_Entity","Aggregated","Budget_Working",[1]Setup!C14,"PERIODIC",$B323,"TOPFLOW","TOP","TOP","top1",$C323,"top3","Open_Acute_DIV1","TOP5","TOP6","REPORTED","TOP8")</f>
        <v>7849.3411459429999</v>
      </c>
      <c r="CB323" s="53">
        <f t="shared" si="846"/>
        <v>7849.3411459429999</v>
      </c>
      <c r="CC323" s="40">
        <f t="shared" si="847"/>
        <v>1</v>
      </c>
      <c r="CE323" s="53">
        <f>_xll.OneStreamExcelAddIn.XFFunctions.XFGetCell("TRUE", "CONSOL", $D$3,"TOT_Entity","USD","Actual",[1]Setup!C15,"PERIODIC",$B323,"TOPFLOW","TOP","TOP","top1",$C323,"top3","Open_Acute_DIV1","TOP5","TOP6","REPORTED","TOP8")</f>
        <v>0</v>
      </c>
      <c r="CF323" s="53">
        <f>_xll.OneStreamExcelAddIn.XFFunctions.XFGetCell("TRUE", "CONSOL", $D$3,"TOT_Entity","Aggregated","Budget_Working",[1]Setup!C15,"PERIODIC",$B323,"TOPFLOW","TOP","TOP","top1",$C323,"top3","Open_Acute_DIV1","TOP5","TOP6","REPORTED","TOP8")</f>
        <v>866.057695029</v>
      </c>
      <c r="CG323" s="53">
        <f t="shared" si="848"/>
        <v>866.057695029</v>
      </c>
      <c r="CH323" s="40">
        <f t="shared" si="849"/>
        <v>1</v>
      </c>
      <c r="CI323" s="212"/>
      <c r="CJ323" s="53">
        <f>_xll.OneStreamExcelAddIn.XFFunctions.XFGetCell("TRUE", "CONSOL", $D$3,"TOT_Entity","USD","Actual",[1]Setup!C4,"PERIODIC",$B323,"TOPFLOW","TOP","TOP","top1",$C323,"top3","Open_Acute_DIV1","TOP5","TOP6","REPORTED","TOP8")</f>
        <v>5879.34</v>
      </c>
      <c r="CK323" s="53">
        <f>_xll.OneStreamExcelAddIn.XFFunctions.XFGetCell("TRUE", "CONSOL", $D$3,"TOT_Entity","USD","Actual",[1]Setup!C5,"PERIODIC",$B323,"TOPFLOW","TOP","TOP","top1",$C323,"top3","Open_Acute_DIV1","TOP5","TOP6","REPORTED","TOP8")</f>
        <v>11092.18</v>
      </c>
      <c r="CL323" s="53">
        <f>_xll.OneStreamExcelAddIn.XFFunctions.XFGetCell("TRUE", "CONSOL", $D$3,"TOT_Entity","USD","Actual",[1]Setup!C6,"PERIODIC",$B323,"TOPFLOW","TOP","TOP","top1",$C323,"top3","Open_Acute_DIV1","TOP5","TOP6","REPORTED","TOP8")</f>
        <v>3843.39</v>
      </c>
      <c r="CM323" s="53">
        <f>_xll.OneStreamExcelAddIn.XFFunctions.XFGetCell("TRUE", "CONSOL", $D$3,"TOT_Entity","USD","Actual",[1]Setup!C7,"PERIODIC",$B323,"TOPFLOW","TOP","TOP","top1",$C323,"top3","Open_Acute_DIV1","TOP5","TOP6","REPORTED","TOP8")</f>
        <v>1686.48</v>
      </c>
      <c r="CN323" s="53">
        <f>_xll.OneStreamExcelAddIn.XFFunctions.XFGetCell("TRUE", "CONSOL", $D$3,"TOT_Entity","USD","Actual",[1]Setup!C8,"PERIODIC",$B323,"TOPFLOW","TOP","TOP","top1",$C323,"top3","Open_Acute_DIV1","TOP5","TOP6","REPORTED","TOP8")</f>
        <v>-22501.39</v>
      </c>
      <c r="CO323" s="53">
        <f>_xll.OneStreamExcelAddIn.XFFunctions.XFGetCell("TRUE", "CONSOL", $D$3,"TOT_Entity","USD","Actual",[1]Setup!C9,"PERIODIC",$B323,"TOPFLOW","TOP","TOP","top1",$C323,"top3","Open_Acute_DIV1","TOP5","TOP6","REPORTED","TOP8")</f>
        <v>0</v>
      </c>
      <c r="CP323" s="53">
        <f>_xll.OneStreamExcelAddIn.XFFunctions.XFGetCell("TRUE", "CONSOL", $D$3,"TOT_Entity","USD","Actual",[1]Setup!C10,"PERIODIC",$B323,"TOPFLOW","TOP","TOP","top1",$C323,"top3","Open_Acute_DIV1","TOP5","TOP6","REPORTED","TOP8")</f>
        <v>0</v>
      </c>
      <c r="CQ323" s="53">
        <f>_xll.OneStreamExcelAddIn.XFFunctions.XFGetCell("TRUE", "CONSOL", $D$3,"TOT_Entity","USD","Actual",[1]Setup!C11,"PERIODIC",$B323,"TOPFLOW","TOP","TOP","top1",$C323,"top3","Open_Acute_DIV1","TOP5","TOP6","REPORTED","TOP8")</f>
        <v>0</v>
      </c>
      <c r="CR323" s="53">
        <f>_xll.OneStreamExcelAddIn.XFFunctions.XFGetCell("TRUE", "CONSOL", $D$3,"TOT_Entity","USD","Actual",[1]Setup!C12,"PERIODIC",$B323,"TOPFLOW","TOP","TOP","top1",$C323,"top3","Open_Acute_DIV1","TOP5","TOP6","REPORTED","TOP8")</f>
        <v>0</v>
      </c>
      <c r="CS323" s="53">
        <f>_xll.OneStreamExcelAddIn.XFFunctions.XFGetCell("TRUE", "CONSOL", $D$3,"TOT_Entity","USD","Actual",[1]Setup!C13,"PERIODIC",$B323,"TOPFLOW","TOP","TOP","top1",$C323,"top3","Open_Acute_DIV1","TOP5","TOP6","REPORTED","TOP8")</f>
        <v>0</v>
      </c>
      <c r="CT323" s="53">
        <f>_xll.OneStreamExcelAddIn.XFFunctions.XFGetCell("TRUE", "CONSOL", $D$3,"TOT_Entity","USD","Actual",[1]Setup!C14,"PERIODIC",$B323,"TOPFLOW","TOP","TOP","top1",$C323,"top3","Open_Acute_DIV1","TOP5","TOP6","REPORTED","TOP8")</f>
        <v>0</v>
      </c>
      <c r="CU323" s="53">
        <f>_xll.OneStreamExcelAddIn.XFFunctions.XFGetCell("TRUE", "CONSOL", $D$3,"TOT_Entity","USD","Actual",[1]Setup!C15,"PERIODIC",$B323,"TOPFLOW","TOP","TOP","top1",$C323,"top3","Open_Acute_DIV1","TOP5","TOP6","REPORTED","TOP8")</f>
        <v>0</v>
      </c>
      <c r="CV323" s="212"/>
      <c r="CW323" s="53">
        <f>_xll.OneStreamExcelAddIn.XFFunctions.XFGetCell("TRUE", "CONSOL", $D$3,"TOT_Entity","USD","Actual",[1]Setup!C17,"PERIODIC",$B323,"TOPFLOW","TOP","TOP","top1",$C323,"top3","Open_Acute_DIV1","TOP5","TOP6","REPORTED","TOP8")</f>
        <v>1058</v>
      </c>
      <c r="CX323" s="53">
        <f>_xll.OneStreamExcelAddIn.XFFunctions.XFGetCell("TRUE", "CONSOL", $D$3,"TOT_Entity","USD","Actual",[1]Setup!C18,"PERIODIC",$B323,"TOPFLOW","TOP","TOP","top1",$C323,"top3","Open_Acute_DIV1","TOP5","TOP6","REPORTED","TOP8")</f>
        <v>5655.68</v>
      </c>
      <c r="CY323" s="53">
        <f>_xll.OneStreamExcelAddIn.XFFunctions.XFGetCell("TRUE", "CONSOL", $D$3,"TOT_Entity","USD","Actual",[1]Setup!C19,"PERIODIC",$B323,"TOPFLOW","TOP","TOP","top1",$C323,"top3","Open_Acute_DIV1","TOP5","TOP6","REPORTED","TOP8")</f>
        <v>4066.64</v>
      </c>
      <c r="CZ323" s="53">
        <f>_xll.OneStreamExcelAddIn.XFFunctions.XFGetCell("TRUE", "CONSOL", $D$3,"TOT_Entity","USD","Actual",[1]Setup!C20,"PERIODIC",$B323,"TOPFLOW","TOP","TOP","top1",$C323,"top3","Open_Acute_DIV1","TOP5","TOP6","REPORTED","TOP8")</f>
        <v>0</v>
      </c>
      <c r="DA323" s="53">
        <f>_xll.OneStreamExcelAddIn.XFFunctions.XFGetCell("TRUE", "CONSOL", $D$3,"TOT_Entity","USD","Actual",[1]Setup!C21,"PERIODIC",$B323,"TOPFLOW","TOP","TOP","top1",$C323,"top3","Open_Acute_DIV1","TOP5","TOP6","REPORTED","TOP8")</f>
        <v>1498.48</v>
      </c>
      <c r="DB323" s="53">
        <f>_xll.OneStreamExcelAddIn.XFFunctions.XFGetCell("TRUE", "CONSOL", $D$3,"TOT_Entity","USD","Actual",[1]Setup!C22,"PERIODIC",$B323,"TOPFLOW","TOP","TOP","top1",$C323,"top3","Open_Acute_DIV1","TOP5","TOP6","REPORTED","TOP8")</f>
        <v>6264.87</v>
      </c>
      <c r="DC323" s="53">
        <f>_xll.OneStreamExcelAddIn.XFFunctions.XFGetCell("TRUE", "CONSOL", $D$3,"TOT_Entity","USD","Actual",[1]Setup!C23,"PERIODIC",$B323,"TOPFLOW","TOP","TOP","top1",$C323,"top3","Open_Acute_DIV1","TOP5","TOP6","REPORTED","TOP8")</f>
        <v>13758.72</v>
      </c>
      <c r="DD323" s="53">
        <f>_xll.OneStreamExcelAddIn.XFFunctions.XFGetCell("TRUE", "CONSOL", $D$3,"TOT_Entity","USD","Actual",[1]Setup!C24,"PERIODIC",$B323,"TOPFLOW","TOP","TOP","top1",$C323,"top3","Open_Acute_DIV1","TOP5","TOP6","REPORTED","TOP8")</f>
        <v>2978.98</v>
      </c>
      <c r="DE323" s="53">
        <f>_xll.OneStreamExcelAddIn.XFFunctions.XFGetCell("TRUE", "CONSOL", $D$3,"TOT_Entity","USD","Actual",[1]Setup!C25,"PERIODIC",$B323,"TOPFLOW","TOP","TOP","top1",$C323,"top3","Open_Acute_DIV1","TOP5","TOP6","REPORTED","TOP8")</f>
        <v>13382.58</v>
      </c>
      <c r="DF323" s="53">
        <f>_xll.OneStreamExcelAddIn.XFFunctions.XFGetCell("TRUE", "CONSOL", $D$3,"TOT_Entity","USD","Actual",[1]Setup!C26,"PERIODIC",$B323,"TOPFLOW","TOP","TOP","top1",$C323,"top3","Open_Acute_DIV1","TOP5","TOP6","REPORTED","TOP8")</f>
        <v>8127.72</v>
      </c>
      <c r="DG323" s="53">
        <f>_xll.OneStreamExcelAddIn.XFFunctions.XFGetCell("TRUE", "CONSOL", $D$3,"TOT_Entity","USD","Actual",[1]Setup!C27,"PERIODIC",$B323,"TOPFLOW","TOP","TOP","top1",$C323,"top3","Open_Acute_DIV1","TOP5","TOP6","REPORTED","TOP8")</f>
        <v>10652.82</v>
      </c>
      <c r="DH323" s="53">
        <f>_xll.OneStreamExcelAddIn.XFFunctions.XFGetCell("TRUE", "CONSOL", $D$3,"TOT_Entity","USD","Actual",[1]Setup!C28,"PERIODIC",$B323,"TOPFLOW","TOP","TOP","top1",$C323,"top3","Open_Acute_DIV1","TOP5","TOP6","REPORTED","TOP8")</f>
        <v>3201.47</v>
      </c>
      <c r="DI323" s="178"/>
      <c r="DJ323" s="53">
        <f>_xll.OneStreamExcelAddIn.XFFunctions.XFGetCell("TRUE", "CONSOL", $D$3,"TOT_Entity","Aggregated","Budget_Working",[1]Setup!C4,"PERIODIC",$B323,"TOPFLOW","TOP","TOP","top1",$C323,"top3","Open_Acute_DIV1","TOP5","TOP6","REPORTED","TOP8")</f>
        <v>1095.88698013</v>
      </c>
      <c r="DK323" s="53">
        <f>_xll.OneStreamExcelAddIn.XFFunctions.XFGetCell("TRUE", "CONSOL", $D$3,"TOT_Entity","Aggregated","Budget_Working",[1]Setup!C5,"PERIODIC",$B323,"TOPFLOW","TOP","TOP","top1",$C323,"top3","Open_Acute_DIV1","TOP5","TOP6","REPORTED","TOP8")</f>
        <v>3919.2666984789998</v>
      </c>
      <c r="DL323" s="53">
        <f>_xll.OneStreamExcelAddIn.XFFunctions.XFGetCell("TRUE", "CONSOL", $D$3,"TOT_Entity","Aggregated","Budget_Working",[1]Setup!C6,"PERIODIC",$B323,"TOPFLOW","TOP","TOP","top1",$C323,"top3","Open_Acute_DIV1","TOP5","TOP6","REPORTED","TOP8")</f>
        <v>4321.8812939890004</v>
      </c>
      <c r="DM323" s="53">
        <f>_xll.OneStreamExcelAddIn.XFFunctions.XFGetCell("TRUE", "CONSOL", $D$3,"TOT_Entity","Aggregated","Budget_Working",[1]Setup!C7,"PERIODIC",$B323,"TOPFLOW","TOP","TOP","top1",$C323,"top3","Open_Acute_DIV1","TOP5","TOP6","REPORTED","TOP8")</f>
        <v>2420.6175185090001</v>
      </c>
      <c r="DN323" s="53">
        <f>_xll.OneStreamExcelAddIn.XFFunctions.XFGetCell("TRUE", "CONSOL", $D$3,"TOT_Entity","Aggregated","Budget_Working",[1]Setup!C8,"PERIODIC",$B323,"TOPFLOW","TOP","TOP","top1",$C323,"top3","Open_Acute_DIV1","TOP5","TOP6","REPORTED","TOP8")</f>
        <v>3239.5909922589999</v>
      </c>
      <c r="DO323" s="53">
        <f>_xll.OneStreamExcelAddIn.XFFunctions.XFGetCell("TRUE", "CONSOL", $D$3,"TOT_Entity","Aggregated","Budget_Working",[1]Setup!C9,"PERIODIC",$B323,"TOPFLOW","TOP","TOP","top1",$C323,"top3","Open_Acute_DIV1","TOP5","TOP6","REPORTED","TOP8")</f>
        <v>7123.6868314080002</v>
      </c>
      <c r="DP323" s="53">
        <f>_xll.OneStreamExcelAddIn.XFFunctions.XFGetCell("TRUE", "CONSOL", $D$3,"TOT_Entity","Aggregated","Budget_Working",[1]Setup!C10,"PERIODIC",$B323,"TOPFLOW","TOP","TOP","top1",$C323,"top3","Open_Acute_DIV1","TOP5","TOP6","REPORTED","TOP8")</f>
        <v>4553.9010778689999</v>
      </c>
      <c r="DQ323" s="53">
        <f>_xll.OneStreamExcelAddIn.XFFunctions.XFGetCell("TRUE", "CONSOL", $D$3,"TOT_Entity","Aggregated","Budget_Working",[1]Setup!C11,"PERIODIC",$B323,"TOPFLOW","TOP","TOP","top1",$C323,"top3","Open_Acute_DIV1","TOP5","TOP6","REPORTED","TOP8")</f>
        <v>6923.2975121930003</v>
      </c>
      <c r="DR323" s="53">
        <f>_xll.OneStreamExcelAddIn.XFFunctions.XFGetCell("TRUE", "CONSOL", $D$3,"TOT_Entity","Aggregated","Budget_Working",[1]Setup!C12,"PERIODIC",$B323,"TOPFLOW","TOP","TOP","top1",$C323,"top3","Open_Acute_DIV1","TOP5","TOP6","REPORTED","TOP8")</f>
        <v>6881.6965537010001</v>
      </c>
      <c r="DS323" s="53">
        <f>_xll.OneStreamExcelAddIn.XFFunctions.XFGetCell("TRUE", "CONSOL", $D$3,"TOT_Entity","Aggregated","Budget_Working",[1]Setup!C13,"PERIODIC",$B323,"TOPFLOW","TOP","TOP","top1",$C323,"top3","Open_Acute_DIV1","TOP5","TOP6","REPORTED","TOP8")</f>
        <v>5016.8379746210003</v>
      </c>
      <c r="DT323" s="53">
        <f>_xll.OneStreamExcelAddIn.XFFunctions.XFGetCell("TRUE", "CONSOL", $D$3,"TOT_Entity","Aggregated","Budget_Working",[1]Setup!C14,"PERIODIC",$B323,"TOPFLOW","TOP","TOP","top1",$C323,"top3","Open_Acute_DIV1","TOP5","TOP6","REPORTED","TOP8")</f>
        <v>7849.3411459429999</v>
      </c>
      <c r="DU323" s="53">
        <f>_xll.OneStreamExcelAddIn.XFFunctions.XFGetCell("TRUE", "CONSOL", $D$3,"TOT_Entity","Aggregated","Budget_Working",[1]Setup!C15,"PERIODIC",$B323,"TOPFLOW","TOP","TOP","top1",$C323,"top3","Open_Acute_DIV1","TOP5","TOP6","REPORTED","TOP8")</f>
        <v>866.057695029</v>
      </c>
      <c r="DV323" s="178"/>
      <c r="DW323" s="53">
        <f>_xll.OneStreamExcelAddIn.XFFunctions.XFGetCell("TRUE", "CONSOL", $D$3,"TOT_Entity","USD","Budget_Final",[1]Setup!C17,"PERIODIC",$B323,"TOPFLOW","TOP","TOP","top1",$C323,"top3","Open_Acute_DIV1","TOP5","TOP6","REPORTED","TOP8")</f>
        <v>3395.0207999999998</v>
      </c>
      <c r="DX323" s="53">
        <f>_xll.OneStreamExcelAddIn.XFFunctions.XFGetCell("TRUE", "CONSOL", $D$3,"TOT_Entity","USD","Budget_Final",[1]Setup!C18,"PERIODIC",$B323,"TOPFLOW","TOP","TOP","top1",$C323,"top3","Open_Acute_DIV1","TOP5","TOP6","REPORTED","TOP8")</f>
        <v>1187.0208</v>
      </c>
      <c r="DY323" s="53">
        <f>_xll.OneStreamExcelAddIn.XFFunctions.XFGetCell("TRUE", "CONSOL", $D$3,"TOT_Entity","USD","Budget_Final",[1]Setup!C19,"PERIODIC",$B323,"TOPFLOW","TOP","TOP","top1",$C323,"top3","Open_Acute_DIV1","TOP5","TOP6","REPORTED","TOP8")</f>
        <v>2153.8303999999998</v>
      </c>
      <c r="DZ323" s="53">
        <f>_xll.OneStreamExcelAddIn.XFFunctions.XFGetCell("TRUE", "CONSOL", $D$3,"TOT_Entity","USD","Budget_Final",[1]Setup!C20,"PERIODIC",$B323,"TOPFLOW","TOP","TOP","top1",$C323,"top3","Open_Acute_DIV1","TOP5","TOP6","REPORTED","TOP8")</f>
        <v>532.71335227999998</v>
      </c>
      <c r="EA323" s="53">
        <f>_xll.OneStreamExcelAddIn.XFFunctions.XFGetCell("TRUE", "CONSOL", $D$3,"TOT_Entity","USD","Budget_Final",[1]Setup!C21,"PERIODIC",$B323,"TOPFLOW","TOP","TOP","top1",$C323,"top3","Open_Acute_DIV1","TOP5","TOP6","REPORTED","TOP8")</f>
        <v>844.05471150300002</v>
      </c>
      <c r="EB323" s="53">
        <f>_xll.OneStreamExcelAddIn.XFFunctions.XFGetCell("TRUE", "CONSOL", $D$3,"TOT_Entity","USD","Budget_Final",[1]Setup!C22,"PERIODIC",$B323,"TOPFLOW","TOP","TOP","top1",$C323,"top3","Open_Acute_DIV1","TOP5","TOP6","REPORTED","TOP8")</f>
        <v>1171.9693750199999</v>
      </c>
      <c r="EC323" s="53">
        <f>_xll.OneStreamExcelAddIn.XFFunctions.XFGetCell("TRUE", "CONSOL", $D$3,"TOT_Entity","USD","Budget_Final",[1]Setup!C23,"PERIODIC",$B323,"TOPFLOW","TOP","TOP","top1",$C323,"top3","Open_Acute_DIV1","TOP5","TOP6","REPORTED","TOP8")</f>
        <v>2422.448010777</v>
      </c>
      <c r="ED323" s="53">
        <f>_xll.OneStreamExcelAddIn.XFFunctions.XFGetCell("TRUE", "CONSOL", $D$3,"TOT_Entity","USD","Budget_Final",[1]Setup!C24,"PERIODIC",$B323,"TOPFLOW","TOP","TOP","top1",$C323,"top3","Open_Acute_DIV1","TOP5","TOP6","REPORTED","TOP8")</f>
        <v>1304.3950827240001</v>
      </c>
      <c r="EE323" s="53">
        <f>_xll.OneStreamExcelAddIn.XFFunctions.XFGetCell("TRUE", "CONSOL", $D$3,"TOT_Entity","USD","Budget_Final",[1]Setup!C25,"PERIODIC",$B323,"TOPFLOW","TOP","TOP","top1",$C323,"top3","Open_Acute_DIV1","TOP5","TOP6","REPORTED","TOP8")</f>
        <v>1442.6489394170001</v>
      </c>
      <c r="EF323" s="53">
        <f>_xll.OneStreamExcelAddIn.XFFunctions.XFGetCell("TRUE", "CONSOL", $D$3,"TOT_Entity","USD","Budget_Final",[1]Setup!C26,"PERIODIC",$B323,"TOPFLOW","TOP","TOP","top1",$C323,"top3","Open_Acute_DIV1","TOP5","TOP6","REPORTED","TOP8")</f>
        <v>2906.9376129329999</v>
      </c>
      <c r="EG323" s="53">
        <f>_xll.OneStreamExcelAddIn.XFFunctions.XFGetCell("TRUE", "CONSOL", $D$3,"TOT_Entity","USD","Budget_Final",[1]Setup!C27,"PERIODIC",$B323,"TOPFLOW","TOP","TOP","top1",$C323,"top3","Open_Acute_DIV1","TOP5","TOP6","REPORTED","TOP8")</f>
        <v>865.58936364900001</v>
      </c>
      <c r="EH323" s="53">
        <f>_xll.OneStreamExcelAddIn.XFFunctions.XFGetCell("TRUE", "CONSOL", $D$3,"TOT_Entity","USD","Budget_Final",[1]Setup!C28,"PERIODIC",$B323,"TOPFLOW","TOP","TOP","top1",$C323,"top3","Open_Acute_DIV1","TOP5","TOP6","REPORTED","TOP8")</f>
        <v>1602.542530205</v>
      </c>
    </row>
    <row r="324" spans="2:138" x14ac:dyDescent="0.25">
      <c r="B324" s="51">
        <v>60253</v>
      </c>
      <c r="C324" s="51"/>
      <c r="D324" t="str" cm="1">
        <f t="array" ref="D324">_xll.OneStreamExcelAddIn.XFFunctions.XFGetMemberInfo("Description","Account",B324)</f>
        <v>Sick - Physicians</v>
      </c>
      <c r="E324" s="53">
        <f>_xll.OneStreamExcelAddIn.XFFunctions.XFGetCell("TRUE", "CONSOL", $D$3,"TOT_Entity","USD","Actual",$E$3,"PERIODIC",$B324,"TOPFLOW","TOP","TOP","top1",$C324,"top3","Open_Acute_DIV1","TOP5","TOP6","REPORTED","TOP8")</f>
        <v>2596.16</v>
      </c>
      <c r="F324" s="53">
        <f>_xll.OneStreamExcelAddIn.XFFunctions.XFGetCell("TRUE", "CONSOL", $D$3,"TOT_Entity","Aggregated","Budget_Working",$E$3,"PERIODIC",$B324,"TOPFLOW","TOP","TOP","top1",$C324,"top3","Open_Acute_DIV1","TOP5","TOP6","REPORTED","TOP8")</f>
        <v>510.26464479499998</v>
      </c>
      <c r="G324" s="53">
        <f t="shared" si="819"/>
        <v>-2085.8953552049998</v>
      </c>
      <c r="H324" s="55">
        <f t="shared" si="820"/>
        <v>-4.0878696505477334</v>
      </c>
      <c r="I324" s="41"/>
      <c r="J324" s="53">
        <f>_xll.OneStreamExcelAddIn.XFFunctions.XFGetCell("TRUE", "CONSOL", $D$3,"TOT_Entity","USD","Actual",$E$3,"YTD",$B324,"TOPFLOW","TOP","TOP","top1",$C324,"TOP3","Open_Acute_DIV1","TOP5","TOP6","REPORTED","TOP8")</f>
        <v>6634.64</v>
      </c>
      <c r="K324" s="53">
        <f>_xll.OneStreamExcelAddIn.XFFunctions.XFGetCell("TRUE", "CONSOL", $D$3,"TOT_Entity","Aggregated","Budget_Working",$E$3,"YTD",$B324,"TOPFLOW","TOP","TOP","top1",$C324,"TOP3","Open_Acute_DIV1","TOP5","TOP6","REPORTED","TOP8")</f>
        <v>2689.2513333880001</v>
      </c>
      <c r="L324" s="53">
        <f t="shared" si="821"/>
        <v>-3945.3886666120002</v>
      </c>
      <c r="M324" s="40">
        <f t="shared" si="822"/>
        <v>-1.4670955509545032</v>
      </c>
      <c r="N324" s="41"/>
      <c r="O324" s="53">
        <f>_xll.OneStreamExcelAddIn.XFFunctions.XFGetCell("TRUE", "CONSOL", $D$3,"TOT_Entity","USD","Actual",$F$3,"YTD",$B324,"TOPFLOW","TOP","TOP","top1",$C324,"TOP3","Open_Acute_DIV1","TOP5","TOP6","REPORTED","TOP8")</f>
        <v>538.47</v>
      </c>
      <c r="P324" s="53">
        <f>_xll.OneStreamExcelAddIn.XFFunctions.XFGetCell("TRUE", "CONSOL", $D$3,"TOT_Entity","USD","Actual",$E$3,"YTD",$B324,"TOPFLOW","TOP","TOP","top1",$C324,"top3","Open_Acute_DIV1","TOP5","TOP6","REPORTED","VAR_BW_PY_Actual")</f>
        <v>-6096.17</v>
      </c>
      <c r="Q324" s="40">
        <f t="shared" si="823"/>
        <v>-11.321280665589541</v>
      </c>
      <c r="R324" s="41"/>
      <c r="S324" s="53">
        <f>_xll.OneStreamExcelAddIn.XFFunctions.XFGetCell("TRUE", "CONSOL", $D$3,"TOT_Entity","USD","MIDFCST",$E$3,"MTD",$B324,"TOPFLOW","TOP","TOP","top1",$C324,"TOP3","Open_Acute_DIV1","TOP5","TOP6","REPORTED","TOP8")</f>
        <v>0</v>
      </c>
      <c r="T324" s="53">
        <f t="shared" si="824"/>
        <v>-2596.16</v>
      </c>
      <c r="U324" s="40">
        <f t="shared" si="825"/>
        <v>0</v>
      </c>
      <c r="V324" s="41"/>
      <c r="W324" s="42"/>
      <c r="X324" s="43"/>
      <c r="Y324" s="42"/>
      <c r="Z324" s="44"/>
      <c r="AB324" s="53">
        <f>_xll.OneStreamExcelAddIn.XFFunctions.XFGetCell("TRUE", "CONSOL", $D$3,"TOT_Entity","USD","Actual",[1]Setup!C4,"PERIODIC",$B324,"TOPFLOW","TOP","TOP","top1",$C324,"top3","Open_Acute_DIV1","TOP5","TOP6","REPORTED","TOP8")</f>
        <v>3461.55</v>
      </c>
      <c r="AC324" s="53">
        <f>_xll.OneStreamExcelAddIn.XFFunctions.XFGetCell("TRUE", "CONSOL", $D$3,"TOT_Entity","Aggregated","Budget_Working",[1]Setup!C4,"PERIODIC",$B324,"TOPFLOW","TOP","TOP","top1",$C324,"top3","Open_Acute_DIV1","TOP5","TOP6","REPORTED","TOP8")</f>
        <v>252.50415960800001</v>
      </c>
      <c r="AD324" s="53">
        <f t="shared" si="826"/>
        <v>-3209.0458403920002</v>
      </c>
      <c r="AE324" s="40">
        <f t="shared" si="827"/>
        <v>-12.708883074931844</v>
      </c>
      <c r="AG324" s="53">
        <f>_xll.OneStreamExcelAddIn.XFFunctions.XFGetCell("TRUE", "CONSOL", $D$3,"TOT_Entity","USD","Actual",[1]Setup!C5,"PERIODIC",$B324,"TOPFLOW","TOP","TOP","top1",$C324,"top3","Open_Acute_DIV1","TOP5","TOP6","REPORTED","TOP8")</f>
        <v>0</v>
      </c>
      <c r="AH324" s="53">
        <f>_xll.OneStreamExcelAddIn.XFFunctions.XFGetCell("TRUE", "CONSOL", $D$3,"TOT_Entity","Aggregated","Budget_Working",[1]Setup!C5,"PERIODIC",$B324,"TOPFLOW","TOP","TOP","top1",$C324,"top3","Open_Acute_DIV1","TOP5","TOP6","REPORTED","TOP8")</f>
        <v>875.30024238999999</v>
      </c>
      <c r="AI324" s="53">
        <f t="shared" si="828"/>
        <v>875.30024238999999</v>
      </c>
      <c r="AJ324" s="40">
        <f t="shared" si="829"/>
        <v>1</v>
      </c>
      <c r="AL324" s="53">
        <f>_xll.OneStreamExcelAddIn.XFFunctions.XFGetCell("TRUE", "CONSOL", $D$3,"TOT_Entity","USD","Actual",[1]Setup!C6,"PERIODIC",$B324,"TOPFLOW","TOP","TOP","top1",$C324,"top3","Open_Acute_DIV1","TOP5","TOP6","REPORTED","TOP8")</f>
        <v>576.92999999999995</v>
      </c>
      <c r="AM324" s="53">
        <f>_xll.OneStreamExcelAddIn.XFFunctions.XFGetCell("TRUE", "CONSOL", $D$3,"TOT_Entity","Aggregated","Budget_Working",[1]Setup!C6,"PERIODIC",$B324,"TOPFLOW","TOP","TOP","top1",$C324,"top3","Open_Acute_DIV1","TOP5","TOP6","REPORTED","TOP8")</f>
        <v>1051.1822865950001</v>
      </c>
      <c r="AN324" s="53">
        <f t="shared" si="830"/>
        <v>474.2522865950001</v>
      </c>
      <c r="AO324" s="40">
        <f t="shared" si="831"/>
        <v>0.45116084302676251</v>
      </c>
      <c r="AQ324" s="53">
        <f>_xll.OneStreamExcelAddIn.XFFunctions.XFGetCell("TRUE", "CONSOL", $D$3,"TOT_Entity","USD","Actual",[1]Setup!C7,"PERIODIC",$B324,"TOPFLOW","TOP","TOP","top1",$C324,"top3","Open_Acute_DIV1","TOP5","TOP6","REPORTED","TOP8")</f>
        <v>2596.16</v>
      </c>
      <c r="AR324" s="53">
        <f>_xll.OneStreamExcelAddIn.XFFunctions.XFGetCell("TRUE", "CONSOL", $D$3,"TOT_Entity","Aggregated","Budget_Working",[1]Setup!C7,"PERIODIC",$B324,"TOPFLOW","TOP","TOP","top1",$C324,"top3","Open_Acute_DIV1","TOP5","TOP6","REPORTED","TOP8")</f>
        <v>510.26464479499998</v>
      </c>
      <c r="AS324" s="53">
        <f t="shared" si="832"/>
        <v>-2085.8953552049998</v>
      </c>
      <c r="AT324" s="40">
        <f t="shared" si="833"/>
        <v>-4.0878696505477334</v>
      </c>
      <c r="AV324" s="53">
        <f>_xll.OneStreamExcelAddIn.XFFunctions.XFGetCell("TRUE", "CONSOL", $D$3,"TOT_Entity","USD","Actual",[1]Setup!C8,"PERIODIC",$B324,"TOPFLOW","TOP","TOP","top1",$C324,"top3","Open_Acute_DIV1","TOP5","TOP6","REPORTED","TOP8")</f>
        <v>-6634.64</v>
      </c>
      <c r="AW324" s="53">
        <f>_xll.OneStreamExcelAddIn.XFFunctions.XFGetCell("TRUE", "CONSOL", $D$3,"TOT_Entity","Aggregated","Budget_Working",[1]Setup!C8,"PERIODIC",$B324,"TOPFLOW","TOP","TOP","top1",$C324,"top3","Open_Acute_DIV1","TOP5","TOP6","REPORTED","TOP8")</f>
        <v>654.08468566099998</v>
      </c>
      <c r="AX324" s="53">
        <f t="shared" si="834"/>
        <v>7288.724685661</v>
      </c>
      <c r="AY324" s="40">
        <f t="shared" si="835"/>
        <v>11.14339602416347</v>
      </c>
      <c r="BA324" s="53">
        <f>_xll.OneStreamExcelAddIn.XFFunctions.XFGetCell("TRUE", "CONSOL", $D$3,"TOT_Entity","USD","Actual",[1]Setup!C9,"PERIODIC",$B324,"TOPFLOW","TOP","TOP","top1",$C324,"top3","Open_Acute_DIV1","TOP5","TOP6","REPORTED","TOP8")</f>
        <v>0</v>
      </c>
      <c r="BB324" s="53">
        <f>_xll.OneStreamExcelAddIn.XFFunctions.XFGetCell("TRUE", "CONSOL", $D$3,"TOT_Entity","Aggregated","Budget_Working",[1]Setup!C9,"PERIODIC",$B324,"TOPFLOW","TOP","TOP","top1",$C324,"top3","Open_Acute_DIV1","TOP5","TOP6","REPORTED","TOP8")</f>
        <v>1580.7511955340001</v>
      </c>
      <c r="BC324" s="53">
        <f t="shared" si="836"/>
        <v>1580.7511955340001</v>
      </c>
      <c r="BD324" s="40">
        <f t="shared" si="837"/>
        <v>1</v>
      </c>
      <c r="BF324" s="53">
        <f>_xll.OneStreamExcelAddIn.XFFunctions.XFGetCell("TRUE", "CONSOL", $D$3,"TOT_Entity","USD","Actual",[1]Setup!C10,"PERIODIC",$B324,"TOPFLOW","TOP","TOP","top1",$C324,"top3","Open_Acute_DIV1","TOP5","TOP6","REPORTED","TOP8")</f>
        <v>0</v>
      </c>
      <c r="BG324" s="53">
        <f>_xll.OneStreamExcelAddIn.XFFunctions.XFGetCell("TRUE", "CONSOL", $D$3,"TOT_Entity","Aggregated","Budget_Working",[1]Setup!C10,"PERIODIC",$B324,"TOPFLOW","TOP","TOP","top1",$C324,"top3","Open_Acute_DIV1","TOP5","TOP6","REPORTED","TOP8")</f>
        <v>1035.2591973210001</v>
      </c>
      <c r="BH324" s="53">
        <f t="shared" si="838"/>
        <v>1035.2591973210001</v>
      </c>
      <c r="BI324" s="40">
        <f t="shared" si="839"/>
        <v>1</v>
      </c>
      <c r="BK324" s="53">
        <f>_xll.OneStreamExcelAddIn.XFFunctions.XFGetCell("TRUE", "CONSOL", $D$3,"TOT_Entity","USD","Actual",[1]Setup!C11,"PERIODIC",$B324,"TOPFLOW","TOP","TOP","top1",$C324,"top3","Open_Acute_DIV1","TOP5","TOP6","REPORTED","TOP8")</f>
        <v>0</v>
      </c>
      <c r="BL324" s="53">
        <f>_xll.OneStreamExcelAddIn.XFFunctions.XFGetCell("TRUE", "CONSOL", $D$3,"TOT_Entity","Aggregated","Budget_Working",[1]Setup!C11,"PERIODIC",$B324,"TOPFLOW","TOP","TOP","top1",$C324,"top3","Open_Acute_DIV1","TOP5","TOP6","REPORTED","TOP8")</f>
        <v>1504.224291813</v>
      </c>
      <c r="BM324" s="53">
        <f t="shared" si="840"/>
        <v>1504.224291813</v>
      </c>
      <c r="BN324" s="40">
        <f t="shared" si="841"/>
        <v>1</v>
      </c>
      <c r="BP324" s="53">
        <f>_xll.OneStreamExcelAddIn.XFFunctions.XFGetCell("TRUE", "CONSOL", $D$3,"TOT_Entity","USD","Actual",[1]Setup!C12,"PERIODIC",$B324,"TOPFLOW","TOP","TOP","top1",$C324,"top3","Open_Acute_DIV1","TOP5","TOP6","REPORTED","TOP8")</f>
        <v>0</v>
      </c>
      <c r="BQ324" s="53">
        <f>_xll.OneStreamExcelAddIn.XFFunctions.XFGetCell("TRUE", "CONSOL", $D$3,"TOT_Entity","Aggregated","Budget_Working",[1]Setup!C12,"PERIODIC",$B324,"TOPFLOW","TOP","TOP","top1",$C324,"top3","Open_Acute_DIV1","TOP5","TOP6","REPORTED","TOP8")</f>
        <v>1580.7511955340001</v>
      </c>
      <c r="BR324" s="53">
        <f t="shared" si="842"/>
        <v>1580.7511955340001</v>
      </c>
      <c r="BS324" s="40">
        <f t="shared" si="843"/>
        <v>1</v>
      </c>
      <c r="BU324" s="53">
        <f>_xll.OneStreamExcelAddIn.XFFunctions.XFGetCell("TRUE", "CONSOL", $D$3,"TOT_Entity","USD","Actual",[1]Setup!C13,"PERIODIC",$B324,"TOPFLOW","TOP","TOP","top1",$C324,"top3","Open_Acute_DIV1","TOP5","TOP6","REPORTED","TOP8")</f>
        <v>0</v>
      </c>
      <c r="BV324" s="53">
        <f>_xll.OneStreamExcelAddIn.XFFunctions.XFGetCell("TRUE", "CONSOL", $D$3,"TOT_Entity","Aggregated","Budget_Working",[1]Setup!C13,"PERIODIC",$B324,"TOPFLOW","TOP","TOP","top1",$C324,"top3","Open_Acute_DIV1","TOP5","TOP6","REPORTED","TOP8")</f>
        <v>1051.1822865950001</v>
      </c>
      <c r="BW324" s="53">
        <f t="shared" si="844"/>
        <v>1051.1822865950001</v>
      </c>
      <c r="BX324" s="40">
        <f t="shared" si="845"/>
        <v>1</v>
      </c>
      <c r="BZ324" s="53">
        <f>_xll.OneStreamExcelAddIn.XFFunctions.XFGetCell("TRUE", "CONSOL", $D$3,"TOT_Entity","USD","Actual",[1]Setup!C14,"PERIODIC",$B324,"TOPFLOW","TOP","TOP","top1",$C324,"top3","Open_Acute_DIV1","TOP5","TOP6","REPORTED","TOP8")</f>
        <v>0</v>
      </c>
      <c r="CA324" s="53">
        <f>_xll.OneStreamExcelAddIn.XFFunctions.XFGetCell("TRUE", "CONSOL", $D$3,"TOT_Entity","Aggregated","Budget_Working",[1]Setup!C14,"PERIODIC",$B324,"TOPFLOW","TOP","TOP","top1",$C324,"top3","Open_Acute_DIV1","TOP5","TOP6","REPORTED","TOP8")</f>
        <v>1702.579466959</v>
      </c>
      <c r="CB324" s="53">
        <f t="shared" si="846"/>
        <v>1702.579466959</v>
      </c>
      <c r="CC324" s="40">
        <f t="shared" si="847"/>
        <v>1</v>
      </c>
      <c r="CE324" s="53">
        <f>_xll.OneStreamExcelAddIn.XFFunctions.XFGetCell("TRUE", "CONSOL", $D$3,"TOT_Entity","USD","Actual",[1]Setup!C15,"PERIODIC",$B324,"TOPFLOW","TOP","TOP","top1",$C324,"top3","Open_Acute_DIV1","TOP5","TOP6","REPORTED","TOP8")</f>
        <v>0</v>
      </c>
      <c r="CF324" s="53">
        <f>_xll.OneStreamExcelAddIn.XFFunctions.XFGetCell("TRUE", "CONSOL", $D$3,"TOT_Entity","Aggregated","Budget_Working",[1]Setup!C15,"PERIODIC",$B324,"TOPFLOW","TOP","TOP","top1",$C324,"top3","Open_Acute_DIV1","TOP5","TOP6","REPORTED","TOP8")</f>
        <v>188.788200641</v>
      </c>
      <c r="CG324" s="53">
        <f t="shared" si="848"/>
        <v>188.788200641</v>
      </c>
      <c r="CH324" s="40">
        <f t="shared" si="849"/>
        <v>1</v>
      </c>
      <c r="CI324" s="212"/>
      <c r="CJ324" s="53">
        <f>_xll.OneStreamExcelAddIn.XFFunctions.XFGetCell("TRUE", "CONSOL", $D$3,"TOT_Entity","USD","Actual",[1]Setup!C4,"PERIODIC",$B324,"TOPFLOW","TOP","TOP","top1",$C324,"top3","Open_Acute_DIV1","TOP5","TOP6","REPORTED","TOP8")</f>
        <v>3461.55</v>
      </c>
      <c r="CK324" s="53">
        <f>_xll.OneStreamExcelAddIn.XFFunctions.XFGetCell("TRUE", "CONSOL", $D$3,"TOT_Entity","USD","Actual",[1]Setup!C5,"PERIODIC",$B324,"TOPFLOW","TOP","TOP","top1",$C324,"top3","Open_Acute_DIV1","TOP5","TOP6","REPORTED","TOP8")</f>
        <v>0</v>
      </c>
      <c r="CL324" s="53">
        <f>_xll.OneStreamExcelAddIn.XFFunctions.XFGetCell("TRUE", "CONSOL", $D$3,"TOT_Entity","USD","Actual",[1]Setup!C6,"PERIODIC",$B324,"TOPFLOW","TOP","TOP","top1",$C324,"top3","Open_Acute_DIV1","TOP5","TOP6","REPORTED","TOP8")</f>
        <v>576.92999999999995</v>
      </c>
      <c r="CM324" s="53">
        <f>_xll.OneStreamExcelAddIn.XFFunctions.XFGetCell("TRUE", "CONSOL", $D$3,"TOT_Entity","USD","Actual",[1]Setup!C7,"PERIODIC",$B324,"TOPFLOW","TOP","TOP","top1",$C324,"top3","Open_Acute_DIV1","TOP5","TOP6","REPORTED","TOP8")</f>
        <v>2596.16</v>
      </c>
      <c r="CN324" s="53">
        <f>_xll.OneStreamExcelAddIn.XFFunctions.XFGetCell("TRUE", "CONSOL", $D$3,"TOT_Entity","USD","Actual",[1]Setup!C8,"PERIODIC",$B324,"TOPFLOW","TOP","TOP","top1",$C324,"top3","Open_Acute_DIV1","TOP5","TOP6","REPORTED","TOP8")</f>
        <v>-6634.64</v>
      </c>
      <c r="CO324" s="53">
        <f>_xll.OneStreamExcelAddIn.XFFunctions.XFGetCell("TRUE", "CONSOL", $D$3,"TOT_Entity","USD","Actual",[1]Setup!C9,"PERIODIC",$B324,"TOPFLOW","TOP","TOP","top1",$C324,"top3","Open_Acute_DIV1","TOP5","TOP6","REPORTED","TOP8")</f>
        <v>0</v>
      </c>
      <c r="CP324" s="53">
        <f>_xll.OneStreamExcelAddIn.XFFunctions.XFGetCell("TRUE", "CONSOL", $D$3,"TOT_Entity","USD","Actual",[1]Setup!C10,"PERIODIC",$B324,"TOPFLOW","TOP","TOP","top1",$C324,"top3","Open_Acute_DIV1","TOP5","TOP6","REPORTED","TOP8")</f>
        <v>0</v>
      </c>
      <c r="CQ324" s="53">
        <f>_xll.OneStreamExcelAddIn.XFFunctions.XFGetCell("TRUE", "CONSOL", $D$3,"TOT_Entity","USD","Actual",[1]Setup!C11,"PERIODIC",$B324,"TOPFLOW","TOP","TOP","top1",$C324,"top3","Open_Acute_DIV1","TOP5","TOP6","REPORTED","TOP8")</f>
        <v>0</v>
      </c>
      <c r="CR324" s="53">
        <f>_xll.OneStreamExcelAddIn.XFFunctions.XFGetCell("TRUE", "CONSOL", $D$3,"TOT_Entity","USD","Actual",[1]Setup!C12,"PERIODIC",$B324,"TOPFLOW","TOP","TOP","top1",$C324,"top3","Open_Acute_DIV1","TOP5","TOP6","REPORTED","TOP8")</f>
        <v>0</v>
      </c>
      <c r="CS324" s="53">
        <f>_xll.OneStreamExcelAddIn.XFFunctions.XFGetCell("TRUE", "CONSOL", $D$3,"TOT_Entity","USD","Actual",[1]Setup!C13,"PERIODIC",$B324,"TOPFLOW","TOP","TOP","top1",$C324,"top3","Open_Acute_DIV1","TOP5","TOP6","REPORTED","TOP8")</f>
        <v>0</v>
      </c>
      <c r="CT324" s="53">
        <f>_xll.OneStreamExcelAddIn.XFFunctions.XFGetCell("TRUE", "CONSOL", $D$3,"TOT_Entity","USD","Actual",[1]Setup!C14,"PERIODIC",$B324,"TOPFLOW","TOP","TOP","top1",$C324,"top3","Open_Acute_DIV1","TOP5","TOP6","REPORTED","TOP8")</f>
        <v>0</v>
      </c>
      <c r="CU324" s="53">
        <f>_xll.OneStreamExcelAddIn.XFFunctions.XFGetCell("TRUE", "CONSOL", $D$3,"TOT_Entity","USD","Actual",[1]Setup!C15,"PERIODIC",$B324,"TOPFLOW","TOP","TOP","top1",$C324,"top3","Open_Acute_DIV1","TOP5","TOP6","REPORTED","TOP8")</f>
        <v>0</v>
      </c>
      <c r="CV324" s="212"/>
      <c r="CW324" s="53">
        <f>_xll.OneStreamExcelAddIn.XFFunctions.XFGetCell("TRUE", "CONSOL", $D$3,"TOT_Entity","USD","Actual",[1]Setup!C17,"PERIODIC",$B324,"TOPFLOW","TOP","TOP","top1",$C324,"top3","Open_Acute_DIV1","TOP5","TOP6","REPORTED","TOP8")</f>
        <v>0</v>
      </c>
      <c r="CX324" s="53">
        <f>_xll.OneStreamExcelAddIn.XFFunctions.XFGetCell("TRUE", "CONSOL", $D$3,"TOT_Entity","USD","Actual",[1]Setup!C18,"PERIODIC",$B324,"TOPFLOW","TOP","TOP","top1",$C324,"top3","Open_Acute_DIV1","TOP5","TOP6","REPORTED","TOP8")</f>
        <v>0</v>
      </c>
      <c r="CY324" s="53">
        <f>_xll.OneStreamExcelAddIn.XFFunctions.XFGetCell("TRUE", "CONSOL", $D$3,"TOT_Entity","USD","Actual",[1]Setup!C19,"PERIODIC",$B324,"TOPFLOW","TOP","TOP","top1",$C324,"top3","Open_Acute_DIV1","TOP5","TOP6","REPORTED","TOP8")</f>
        <v>0</v>
      </c>
      <c r="CZ324" s="53">
        <f>_xll.OneStreamExcelAddIn.XFFunctions.XFGetCell("TRUE", "CONSOL", $D$3,"TOT_Entity","USD","Actual",[1]Setup!C20,"PERIODIC",$B324,"TOPFLOW","TOP","TOP","top1",$C324,"top3","Open_Acute_DIV1","TOP5","TOP6","REPORTED","TOP8")</f>
        <v>538.47</v>
      </c>
      <c r="DA324" s="53">
        <f>_xll.OneStreamExcelAddIn.XFFunctions.XFGetCell("TRUE", "CONSOL", $D$3,"TOT_Entity","USD","Actual",[1]Setup!C21,"PERIODIC",$B324,"TOPFLOW","TOP","TOP","top1",$C324,"top3","Open_Acute_DIV1","TOP5","TOP6","REPORTED","TOP8")</f>
        <v>0</v>
      </c>
      <c r="DB324" s="53">
        <f>_xll.OneStreamExcelAddIn.XFFunctions.XFGetCell("TRUE", "CONSOL", $D$3,"TOT_Entity","USD","Actual",[1]Setup!C22,"PERIODIC",$B324,"TOPFLOW","TOP","TOP","top1",$C324,"top3","Open_Acute_DIV1","TOP5","TOP6","REPORTED","TOP8")</f>
        <v>1076.93</v>
      </c>
      <c r="DC324" s="53">
        <f>_xll.OneStreamExcelAddIn.XFFunctions.XFGetCell("TRUE", "CONSOL", $D$3,"TOT_Entity","USD","Actual",[1]Setup!C23,"PERIODIC",$B324,"TOPFLOW","TOP","TOP","top1",$C324,"top3","Open_Acute_DIV1","TOP5","TOP6","REPORTED","TOP8")</f>
        <v>1168.27</v>
      </c>
      <c r="DD324" s="53">
        <f>_xll.OneStreamExcelAddIn.XFFunctions.XFGetCell("TRUE", "CONSOL", $D$3,"TOT_Entity","USD","Actual",[1]Setup!C24,"PERIODIC",$B324,"TOPFLOW","TOP","TOP","top1",$C324,"top3","Open_Acute_DIV1","TOP5","TOP6","REPORTED","TOP8")</f>
        <v>584.14</v>
      </c>
      <c r="DE324" s="53">
        <f>_xll.OneStreamExcelAddIn.XFFunctions.XFGetCell("TRUE", "CONSOL", $D$3,"TOT_Entity","USD","Actual",[1]Setup!C25,"PERIODIC",$B324,"TOPFLOW","TOP","TOP","top1",$C324,"top3","Open_Acute_DIV1","TOP5","TOP6","REPORTED","TOP8")</f>
        <v>1743.75</v>
      </c>
      <c r="DF324" s="53">
        <f>_xll.OneStreamExcelAddIn.XFFunctions.XFGetCell("TRUE", "CONSOL", $D$3,"TOT_Entity","USD","Actual",[1]Setup!C26,"PERIODIC",$B324,"TOPFLOW","TOP","TOP","top1",$C324,"top3","Open_Acute_DIV1","TOP5","TOP6","REPORTED","TOP8")</f>
        <v>4346.17</v>
      </c>
      <c r="DG324" s="53">
        <f>_xll.OneStreamExcelAddIn.XFFunctions.XFGetCell("TRUE", "CONSOL", $D$3,"TOT_Entity","USD","Actual",[1]Setup!C27,"PERIODIC",$B324,"TOPFLOW","TOP","TOP","top1",$C324,"top3","Open_Acute_DIV1","TOP5","TOP6","REPORTED","TOP8")</f>
        <v>6346.17</v>
      </c>
      <c r="DH324" s="53">
        <f>_xll.OneStreamExcelAddIn.XFFunctions.XFGetCell("TRUE", "CONSOL", $D$3,"TOT_Entity","USD","Actual",[1]Setup!C28,"PERIODIC",$B324,"TOPFLOW","TOP","TOP","top1",$C324,"top3","Open_Acute_DIV1","TOP5","TOP6","REPORTED","TOP8")</f>
        <v>0</v>
      </c>
      <c r="DI324" s="178"/>
      <c r="DJ324" s="53">
        <f>_xll.OneStreamExcelAddIn.XFFunctions.XFGetCell("TRUE", "CONSOL", $D$3,"TOT_Entity","Aggregated","Budget_Working",[1]Setup!C4,"PERIODIC",$B324,"TOPFLOW","TOP","TOP","top1",$C324,"top3","Open_Acute_DIV1","TOP5","TOP6","REPORTED","TOP8")</f>
        <v>252.50415960800001</v>
      </c>
      <c r="DK324" s="53">
        <f>_xll.OneStreamExcelAddIn.XFFunctions.XFGetCell("TRUE", "CONSOL", $D$3,"TOT_Entity","Aggregated","Budget_Working",[1]Setup!C5,"PERIODIC",$B324,"TOPFLOW","TOP","TOP","top1",$C324,"top3","Open_Acute_DIV1","TOP5","TOP6","REPORTED","TOP8")</f>
        <v>875.30024238999999</v>
      </c>
      <c r="DL324" s="53">
        <f>_xll.OneStreamExcelAddIn.XFFunctions.XFGetCell("TRUE", "CONSOL", $D$3,"TOT_Entity","Aggregated","Budget_Working",[1]Setup!C6,"PERIODIC",$B324,"TOPFLOW","TOP","TOP","top1",$C324,"top3","Open_Acute_DIV1","TOP5","TOP6","REPORTED","TOP8")</f>
        <v>1051.1822865950001</v>
      </c>
      <c r="DM324" s="53">
        <f>_xll.OneStreamExcelAddIn.XFFunctions.XFGetCell("TRUE", "CONSOL", $D$3,"TOT_Entity","Aggregated","Budget_Working",[1]Setup!C7,"PERIODIC",$B324,"TOPFLOW","TOP","TOP","top1",$C324,"top3","Open_Acute_DIV1","TOP5","TOP6","REPORTED","TOP8")</f>
        <v>510.26464479499998</v>
      </c>
      <c r="DN324" s="53">
        <f>_xll.OneStreamExcelAddIn.XFFunctions.XFGetCell("TRUE", "CONSOL", $D$3,"TOT_Entity","Aggregated","Budget_Working",[1]Setup!C8,"PERIODIC",$B324,"TOPFLOW","TOP","TOP","top1",$C324,"top3","Open_Acute_DIV1","TOP5","TOP6","REPORTED","TOP8")</f>
        <v>654.08468566099998</v>
      </c>
      <c r="DO324" s="53">
        <f>_xll.OneStreamExcelAddIn.XFFunctions.XFGetCell("TRUE", "CONSOL", $D$3,"TOT_Entity","Aggregated","Budget_Working",[1]Setup!C9,"PERIODIC",$B324,"TOPFLOW","TOP","TOP","top1",$C324,"top3","Open_Acute_DIV1","TOP5","TOP6","REPORTED","TOP8")</f>
        <v>1580.7511955340001</v>
      </c>
      <c r="DP324" s="53">
        <f>_xll.OneStreamExcelAddIn.XFFunctions.XFGetCell("TRUE", "CONSOL", $D$3,"TOT_Entity","Aggregated","Budget_Working",[1]Setup!C10,"PERIODIC",$B324,"TOPFLOW","TOP","TOP","top1",$C324,"top3","Open_Acute_DIV1","TOP5","TOP6","REPORTED","TOP8")</f>
        <v>1035.2591973210001</v>
      </c>
      <c r="DQ324" s="53">
        <f>_xll.OneStreamExcelAddIn.XFFunctions.XFGetCell("TRUE", "CONSOL", $D$3,"TOT_Entity","Aggregated","Budget_Working",[1]Setup!C11,"PERIODIC",$B324,"TOPFLOW","TOP","TOP","top1",$C324,"top3","Open_Acute_DIV1","TOP5","TOP6","REPORTED","TOP8")</f>
        <v>1504.224291813</v>
      </c>
      <c r="DR324" s="53">
        <f>_xll.OneStreamExcelAddIn.XFFunctions.XFGetCell("TRUE", "CONSOL", $D$3,"TOT_Entity","Aggregated","Budget_Working",[1]Setup!C12,"PERIODIC",$B324,"TOPFLOW","TOP","TOP","top1",$C324,"top3","Open_Acute_DIV1","TOP5","TOP6","REPORTED","TOP8")</f>
        <v>1580.7511955340001</v>
      </c>
      <c r="DS324" s="53">
        <f>_xll.OneStreamExcelAddIn.XFFunctions.XFGetCell("TRUE", "CONSOL", $D$3,"TOT_Entity","Aggregated","Budget_Working",[1]Setup!C13,"PERIODIC",$B324,"TOPFLOW","TOP","TOP","top1",$C324,"top3","Open_Acute_DIV1","TOP5","TOP6","REPORTED","TOP8")</f>
        <v>1051.1822865950001</v>
      </c>
      <c r="DT324" s="53">
        <f>_xll.OneStreamExcelAddIn.XFFunctions.XFGetCell("TRUE", "CONSOL", $D$3,"TOT_Entity","Aggregated","Budget_Working",[1]Setup!C14,"PERIODIC",$B324,"TOPFLOW","TOP","TOP","top1",$C324,"top3","Open_Acute_DIV1","TOP5","TOP6","REPORTED","TOP8")</f>
        <v>1702.579466959</v>
      </c>
      <c r="DU324" s="53">
        <f>_xll.OneStreamExcelAddIn.XFFunctions.XFGetCell("TRUE", "CONSOL", $D$3,"TOT_Entity","Aggregated","Budget_Working",[1]Setup!C15,"PERIODIC",$B324,"TOPFLOW","TOP","TOP","top1",$C324,"top3","Open_Acute_DIV1","TOP5","TOP6","REPORTED","TOP8")</f>
        <v>188.788200641</v>
      </c>
      <c r="DV324" s="178"/>
      <c r="DW324" s="53">
        <f>_xll.OneStreamExcelAddIn.XFFunctions.XFGetCell("TRUE", "CONSOL", $D$3,"TOT_Entity","USD","Budget_Final",[1]Setup!C17,"PERIODIC",$B324,"TOPFLOW","TOP","TOP","top1",$C324,"top3","Open_Acute_DIV1","TOP5","TOP6","REPORTED","TOP8")</f>
        <v>0</v>
      </c>
      <c r="DX324" s="53">
        <f>_xll.OneStreamExcelAddIn.XFFunctions.XFGetCell("TRUE", "CONSOL", $D$3,"TOT_Entity","USD","Budget_Final",[1]Setup!C18,"PERIODIC",$B324,"TOPFLOW","TOP","TOP","top1",$C324,"top3","Open_Acute_DIV1","TOP5","TOP6","REPORTED","TOP8")</f>
        <v>0</v>
      </c>
      <c r="DY324" s="53">
        <f>_xll.OneStreamExcelAddIn.XFFunctions.XFGetCell("TRUE", "CONSOL", $D$3,"TOT_Entity","USD","Budget_Final",[1]Setup!C19,"PERIODIC",$B324,"TOPFLOW","TOP","TOP","top1",$C324,"top3","Open_Acute_DIV1","TOP5","TOP6","REPORTED","TOP8")</f>
        <v>0</v>
      </c>
      <c r="DZ324" s="53">
        <f>_xll.OneStreamExcelAddIn.XFFunctions.XFGetCell("TRUE", "CONSOL", $D$3,"TOT_Entity","USD","Budget_Final",[1]Setup!C20,"PERIODIC",$B324,"TOPFLOW","TOP","TOP","top1",$C324,"top3","Open_Acute_DIV1","TOP5","TOP6","REPORTED","TOP8")</f>
        <v>0</v>
      </c>
      <c r="EA324" s="53">
        <f>_xll.OneStreamExcelAddIn.XFFunctions.XFGetCell("TRUE", "CONSOL", $D$3,"TOT_Entity","USD","Budget_Final",[1]Setup!C21,"PERIODIC",$B324,"TOPFLOW","TOP","TOP","top1",$C324,"top3","Open_Acute_DIV1","TOP5","TOP6","REPORTED","TOP8")</f>
        <v>0</v>
      </c>
      <c r="EB324" s="53">
        <f>_xll.OneStreamExcelAddIn.XFFunctions.XFGetCell("TRUE", "CONSOL", $D$3,"TOT_Entity","USD","Budget_Final",[1]Setup!C22,"PERIODIC",$B324,"TOPFLOW","TOP","TOP","top1",$C324,"top3","Open_Acute_DIV1","TOP5","TOP6","REPORTED","TOP8")</f>
        <v>0</v>
      </c>
      <c r="EC324" s="53">
        <f>_xll.OneStreamExcelAddIn.XFFunctions.XFGetCell("TRUE", "CONSOL", $D$3,"TOT_Entity","USD","Budget_Final",[1]Setup!C23,"PERIODIC",$B324,"TOPFLOW","TOP","TOP","top1",$C324,"top3","Open_Acute_DIV1","TOP5","TOP6","REPORTED","TOP8")</f>
        <v>0</v>
      </c>
      <c r="ED324" s="53">
        <f>_xll.OneStreamExcelAddIn.XFFunctions.XFGetCell("TRUE", "CONSOL", $D$3,"TOT_Entity","USD","Budget_Final",[1]Setup!C24,"PERIODIC",$B324,"TOPFLOW","TOP","TOP","top1",$C324,"top3","Open_Acute_DIV1","TOP5","TOP6","REPORTED","TOP8")</f>
        <v>0</v>
      </c>
      <c r="EE324" s="53">
        <f>_xll.OneStreamExcelAddIn.XFFunctions.XFGetCell("TRUE", "CONSOL", $D$3,"TOT_Entity","USD","Budget_Final",[1]Setup!C25,"PERIODIC",$B324,"TOPFLOW","TOP","TOP","top1",$C324,"top3","Open_Acute_DIV1","TOP5","TOP6","REPORTED","TOP8")</f>
        <v>0</v>
      </c>
      <c r="EF324" s="53">
        <f>_xll.OneStreamExcelAddIn.XFFunctions.XFGetCell("TRUE", "CONSOL", $D$3,"TOT_Entity","USD","Budget_Final",[1]Setup!C26,"PERIODIC",$B324,"TOPFLOW","TOP","TOP","top1",$C324,"top3","Open_Acute_DIV1","TOP5","TOP6","REPORTED","TOP8")</f>
        <v>0</v>
      </c>
      <c r="EG324" s="53">
        <f>_xll.OneStreamExcelAddIn.XFFunctions.XFGetCell("TRUE", "CONSOL", $D$3,"TOT_Entity","USD","Budget_Final",[1]Setup!C27,"PERIODIC",$B324,"TOPFLOW","TOP","TOP","top1",$C324,"top3","Open_Acute_DIV1","TOP5","TOP6","REPORTED","TOP8")</f>
        <v>0</v>
      </c>
      <c r="EH324" s="53">
        <f>_xll.OneStreamExcelAddIn.XFFunctions.XFGetCell("TRUE", "CONSOL", $D$3,"TOT_Entity","USD","Budget_Final",[1]Setup!C28,"PERIODIC",$B324,"TOPFLOW","TOP","TOP","top1",$C324,"top3","Open_Acute_DIV1","TOP5","TOP6","REPORTED","TOP8")</f>
        <v>0</v>
      </c>
    </row>
    <row r="325" spans="2:138" x14ac:dyDescent="0.25">
      <c r="B325" s="51">
        <v>60254</v>
      </c>
      <c r="C325" s="51"/>
      <c r="D325" t="str" cm="1">
        <f t="array" ref="D325">_xll.OneStreamExcelAddIn.XFFunctions.XFGetMemberInfo("Description","Account",B325)</f>
        <v>Sick - Therapists</v>
      </c>
      <c r="E325" s="53">
        <f>_xll.OneStreamExcelAddIn.XFFunctions.XFGetCell("TRUE", "CONSOL", $D$3,"TOT_Entity","USD","Actual",$E$3,"PERIODIC",$B325,"TOPFLOW","TOP","TOP","top1",$C325,"top3","Open_Acute_DIV1","TOP5","TOP6","REPORTED","TOP8")</f>
        <v>0</v>
      </c>
      <c r="F325" s="53">
        <f>_xll.OneStreamExcelAddIn.XFFunctions.XFGetCell("TRUE", "CONSOL", $D$3,"TOT_Entity","Aggregated","Budget_Working",$E$3,"PERIODIC",$B325,"TOPFLOW","TOP","TOP","top1",$C325,"top3","Open_Acute_DIV1","TOP5","TOP6","REPORTED","TOP8")</f>
        <v>677.88294748600003</v>
      </c>
      <c r="G325" s="53">
        <f t="shared" si="819"/>
        <v>677.88294748600003</v>
      </c>
      <c r="H325" s="55">
        <f t="shared" si="820"/>
        <v>1</v>
      </c>
      <c r="I325" s="41"/>
      <c r="J325" s="53">
        <f>_xll.OneStreamExcelAddIn.XFFunctions.XFGetCell("TRUE", "CONSOL", $D$3,"TOT_Entity","USD","Actual",$E$3,"YTD",$B325,"TOPFLOW","TOP","TOP","top1",$C325,"TOP3","Open_Acute_DIV1","TOP5","TOP6","REPORTED","TOP8")</f>
        <v>944.9</v>
      </c>
      <c r="K325" s="53">
        <f>_xll.OneStreamExcelAddIn.XFFunctions.XFGetCell("TRUE", "CONSOL", $D$3,"TOT_Entity","Aggregated","Budget_Working",$E$3,"YTD",$B325,"TOPFLOW","TOP","TOP","top1",$C325,"TOP3","Open_Acute_DIV1","TOP5","TOP6","REPORTED","TOP8")</f>
        <v>3577.9256798870001</v>
      </c>
      <c r="L325" s="53">
        <f t="shared" si="821"/>
        <v>2633.025679887</v>
      </c>
      <c r="M325" s="40">
        <f t="shared" si="822"/>
        <v>0.73590843283535101</v>
      </c>
      <c r="N325" s="41"/>
      <c r="O325" s="53">
        <f>_xll.OneStreamExcelAddIn.XFFunctions.XFGetCell("TRUE", "CONSOL", $D$3,"TOT_Entity","USD","Actual",$F$3,"YTD",$B325,"TOPFLOW","TOP","TOP","top1",$C325,"TOP3","Open_Acute_DIV1","TOP5","TOP6","REPORTED","TOP8")</f>
        <v>2141.94</v>
      </c>
      <c r="P325" s="53">
        <f>_xll.OneStreamExcelAddIn.XFFunctions.XFGetCell("TRUE", "CONSOL", $D$3,"TOT_Entity","USD","Actual",$E$3,"YTD",$B325,"TOPFLOW","TOP","TOP","top1",$C325,"top3","Open_Acute_DIV1","TOP5","TOP6","REPORTED","VAR_BW_PY_Actual")</f>
        <v>1197.04</v>
      </c>
      <c r="Q325" s="40">
        <f t="shared" si="823"/>
        <v>0.55885785782981778</v>
      </c>
      <c r="R325" s="41"/>
      <c r="S325" s="53">
        <f>_xll.OneStreamExcelAddIn.XFFunctions.XFGetCell("TRUE", "CONSOL", $D$3,"TOT_Entity","USD","MIDFCST",$E$3,"MTD",$B325,"TOPFLOW","TOP","TOP","top1",$C325,"TOP3","Open_Acute_DIV1","TOP5","TOP6","REPORTED","TOP8")</f>
        <v>0</v>
      </c>
      <c r="T325" s="53">
        <f t="shared" si="824"/>
        <v>0</v>
      </c>
      <c r="U325" s="40">
        <f t="shared" si="825"/>
        <v>0</v>
      </c>
      <c r="V325" s="41"/>
      <c r="W325" s="42"/>
      <c r="X325" s="43"/>
      <c r="Y325" s="42"/>
      <c r="Z325" s="44"/>
      <c r="AB325" s="53">
        <f>_xll.OneStreamExcelAddIn.XFFunctions.XFGetCell("TRUE", "CONSOL", $D$3,"TOT_Entity","USD","Actual",[1]Setup!C4,"PERIODIC",$B325,"TOPFLOW","TOP","TOP","top1",$C325,"top3","Open_Acute_DIV1","TOP5","TOP6","REPORTED","TOP8")</f>
        <v>551.52</v>
      </c>
      <c r="AC325" s="53">
        <f>_xll.OneStreamExcelAddIn.XFFunctions.XFGetCell("TRUE", "CONSOL", $D$3,"TOT_Entity","Aggregated","Budget_Working",[1]Setup!C4,"PERIODIC",$B325,"TOPFLOW","TOP","TOP","top1",$C325,"top3","Open_Acute_DIV1","TOP5","TOP6","REPORTED","TOP8")</f>
        <v>342.979828231</v>
      </c>
      <c r="AD325" s="53">
        <f t="shared" si="826"/>
        <v>-208.54017176899998</v>
      </c>
      <c r="AE325" s="40">
        <f t="shared" si="827"/>
        <v>-0.60802459679508125</v>
      </c>
      <c r="AG325" s="53">
        <f>_xll.OneStreamExcelAddIn.XFFunctions.XFGetCell("TRUE", "CONSOL", $D$3,"TOT_Entity","USD","Actual",[1]Setup!C5,"PERIODIC",$B325,"TOPFLOW","TOP","TOP","top1",$C325,"top3","Open_Acute_DIV1","TOP5","TOP6","REPORTED","TOP8")</f>
        <v>393.38</v>
      </c>
      <c r="AH325" s="53">
        <f>_xll.OneStreamExcelAddIn.XFFunctions.XFGetCell("TRUE", "CONSOL", $D$3,"TOT_Entity","Aggregated","Budget_Working",[1]Setup!C5,"PERIODIC",$B325,"TOPFLOW","TOP","TOP","top1",$C325,"top3","Open_Acute_DIV1","TOP5","TOP6","REPORTED","TOP8")</f>
        <v>1165.476295443</v>
      </c>
      <c r="AI325" s="53">
        <f t="shared" si="828"/>
        <v>772.09629544300003</v>
      </c>
      <c r="AJ325" s="40">
        <f t="shared" si="829"/>
        <v>0.66247275767159608</v>
      </c>
      <c r="AL325" s="53">
        <f>_xll.OneStreamExcelAddIn.XFFunctions.XFGetCell("TRUE", "CONSOL", $D$3,"TOT_Entity","USD","Actual",[1]Setup!C6,"PERIODIC",$B325,"TOPFLOW","TOP","TOP","top1",$C325,"top3","Open_Acute_DIV1","TOP5","TOP6","REPORTED","TOP8")</f>
        <v>0</v>
      </c>
      <c r="AM325" s="53">
        <f>_xll.OneStreamExcelAddIn.XFFunctions.XFGetCell("TRUE", "CONSOL", $D$3,"TOT_Entity","Aggregated","Budget_Working",[1]Setup!C6,"PERIODIC",$B325,"TOPFLOW","TOP","TOP","top1",$C325,"top3","Open_Acute_DIV1","TOP5","TOP6","REPORTED","TOP8")</f>
        <v>1391.5866087270001</v>
      </c>
      <c r="AN325" s="53">
        <f t="shared" si="830"/>
        <v>1391.5866087270001</v>
      </c>
      <c r="AO325" s="40">
        <f t="shared" si="831"/>
        <v>1</v>
      </c>
      <c r="AQ325" s="53">
        <f>_xll.OneStreamExcelAddIn.XFFunctions.XFGetCell("TRUE", "CONSOL", $D$3,"TOT_Entity","USD","Actual",[1]Setup!C7,"PERIODIC",$B325,"TOPFLOW","TOP","TOP","top1",$C325,"top3","Open_Acute_DIV1","TOP5","TOP6","REPORTED","TOP8")</f>
        <v>0</v>
      </c>
      <c r="AR325" s="53">
        <f>_xll.OneStreamExcelAddIn.XFFunctions.XFGetCell("TRUE", "CONSOL", $D$3,"TOT_Entity","Aggregated","Budget_Working",[1]Setup!C7,"PERIODIC",$B325,"TOPFLOW","TOP","TOP","top1",$C325,"top3","Open_Acute_DIV1","TOP5","TOP6","REPORTED","TOP8")</f>
        <v>677.88294748600003</v>
      </c>
      <c r="AS325" s="53">
        <f t="shared" si="832"/>
        <v>677.88294748600003</v>
      </c>
      <c r="AT325" s="40">
        <f t="shared" si="833"/>
        <v>1</v>
      </c>
      <c r="AV325" s="53">
        <f>_xll.OneStreamExcelAddIn.XFFunctions.XFGetCell("TRUE", "CONSOL", $D$3,"TOT_Entity","USD","Actual",[1]Setup!C8,"PERIODIC",$B325,"TOPFLOW","TOP","TOP","top1",$C325,"top3","Open_Acute_DIV1","TOP5","TOP6","REPORTED","TOP8")</f>
        <v>-944.9</v>
      </c>
      <c r="AW325" s="53">
        <f>_xll.OneStreamExcelAddIn.XFFunctions.XFGetCell("TRUE", "CONSOL", $D$3,"TOT_Entity","Aggregated","Budget_Working",[1]Setup!C8,"PERIODIC",$B325,"TOPFLOW","TOP","TOP","top1",$C325,"top3","Open_Acute_DIV1","TOP5","TOP6","REPORTED","TOP8")</f>
        <v>878.89912028399999</v>
      </c>
      <c r="AX325" s="53">
        <f t="shared" si="834"/>
        <v>1823.7991202839999</v>
      </c>
      <c r="AY325" s="40">
        <f t="shared" si="835"/>
        <v>2.0750949434272647</v>
      </c>
      <c r="BA325" s="53">
        <f>_xll.OneStreamExcelAddIn.XFFunctions.XFGetCell("TRUE", "CONSOL", $D$3,"TOT_Entity","USD","Actual",[1]Setup!C9,"PERIODIC",$B325,"TOPFLOW","TOP","TOP","top1",$C325,"top3","Open_Acute_DIV1","TOP5","TOP6","REPORTED","TOP8")</f>
        <v>0</v>
      </c>
      <c r="BB325" s="53">
        <f>_xll.OneStreamExcelAddIn.XFFunctions.XFGetCell("TRUE", "CONSOL", $D$3,"TOT_Entity","Aggregated","Budget_Working",[1]Setup!C9,"PERIODIC",$B325,"TOPFLOW","TOP","TOP","top1",$C325,"top3","Open_Acute_DIV1","TOP5","TOP6","REPORTED","TOP8")</f>
        <v>2108.7119713110001</v>
      </c>
      <c r="BC325" s="53">
        <f t="shared" si="836"/>
        <v>2108.7119713110001</v>
      </c>
      <c r="BD325" s="40">
        <f t="shared" si="837"/>
        <v>1</v>
      </c>
      <c r="BF325" s="53">
        <f>_xll.OneStreamExcelAddIn.XFFunctions.XFGetCell("TRUE", "CONSOL", $D$3,"TOT_Entity","USD","Actual",[1]Setup!C10,"PERIODIC",$B325,"TOPFLOW","TOP","TOP","top1",$C325,"top3","Open_Acute_DIV1","TOP5","TOP6","REPORTED","TOP8")</f>
        <v>0</v>
      </c>
      <c r="BG325" s="53">
        <f>_xll.OneStreamExcelAddIn.XFFunctions.XFGetCell("TRUE", "CONSOL", $D$3,"TOT_Entity","Aggregated","Budget_Working",[1]Setup!C10,"PERIODIC",$B325,"TOPFLOW","TOP","TOP","top1",$C325,"top3","Open_Acute_DIV1","TOP5","TOP6","REPORTED","TOP8")</f>
        <v>1383.2263989210001</v>
      </c>
      <c r="BH325" s="53">
        <f t="shared" si="838"/>
        <v>1383.2263989210001</v>
      </c>
      <c r="BI325" s="40">
        <f t="shared" si="839"/>
        <v>1</v>
      </c>
      <c r="BK325" s="53">
        <f>_xll.OneStreamExcelAddIn.XFFunctions.XFGetCell("TRUE", "CONSOL", $D$3,"TOT_Entity","USD","Actual",[1]Setup!C11,"PERIODIC",$B325,"TOPFLOW","TOP","TOP","top1",$C325,"top3","Open_Acute_DIV1","TOP5","TOP6","REPORTED","TOP8")</f>
        <v>0</v>
      </c>
      <c r="BL325" s="53">
        <f>_xll.OneStreamExcelAddIn.XFFunctions.XFGetCell("TRUE", "CONSOL", $D$3,"TOT_Entity","Aggregated","Budget_Working",[1]Setup!C11,"PERIODIC",$B325,"TOPFLOW","TOP","TOP","top1",$C325,"top3","Open_Acute_DIV1","TOP5","TOP6","REPORTED","TOP8")</f>
        <v>2024.3802755500001</v>
      </c>
      <c r="BM325" s="53">
        <f t="shared" si="840"/>
        <v>2024.3802755500001</v>
      </c>
      <c r="BN325" s="40">
        <f t="shared" si="841"/>
        <v>1</v>
      </c>
      <c r="BP325" s="53">
        <f>_xll.OneStreamExcelAddIn.XFFunctions.XFGetCell("TRUE", "CONSOL", $D$3,"TOT_Entity","USD","Actual",[1]Setup!C12,"PERIODIC",$B325,"TOPFLOW","TOP","TOP","top1",$C325,"top3","Open_Acute_DIV1","TOP5","TOP6","REPORTED","TOP8")</f>
        <v>0</v>
      </c>
      <c r="BQ325" s="53">
        <f>_xll.OneStreamExcelAddIn.XFFunctions.XFGetCell("TRUE", "CONSOL", $D$3,"TOT_Entity","Aggregated","Budget_Working",[1]Setup!C12,"PERIODIC",$B325,"TOPFLOW","TOP","TOP","top1",$C325,"top3","Open_Acute_DIV1","TOP5","TOP6","REPORTED","TOP8")</f>
        <v>2120.7488905720002</v>
      </c>
      <c r="BR325" s="53">
        <f t="shared" si="842"/>
        <v>2120.7488905720002</v>
      </c>
      <c r="BS325" s="40">
        <f t="shared" si="843"/>
        <v>1</v>
      </c>
      <c r="BU325" s="53">
        <f>_xll.OneStreamExcelAddIn.XFFunctions.XFGetCell("TRUE", "CONSOL", $D$3,"TOT_Entity","USD","Actual",[1]Setup!C13,"PERIODIC",$B325,"TOPFLOW","TOP","TOP","top1",$C325,"top3","Open_Acute_DIV1","TOP5","TOP6","REPORTED","TOP8")</f>
        <v>0</v>
      </c>
      <c r="BV325" s="53">
        <f>_xll.OneStreamExcelAddIn.XFFunctions.XFGetCell("TRUE", "CONSOL", $D$3,"TOT_Entity","Aggregated","Budget_Working",[1]Setup!C13,"PERIODIC",$B325,"TOPFLOW","TOP","TOP","top1",$C325,"top3","Open_Acute_DIV1","TOP5","TOP6","REPORTED","TOP8")</f>
        <v>1391.5866087270001</v>
      </c>
      <c r="BW325" s="53">
        <f t="shared" si="844"/>
        <v>1391.5866087270001</v>
      </c>
      <c r="BX325" s="40">
        <f t="shared" si="845"/>
        <v>1</v>
      </c>
      <c r="BZ325" s="53">
        <f>_xll.OneStreamExcelAddIn.XFFunctions.XFGetCell("TRUE", "CONSOL", $D$3,"TOT_Entity","USD","Actual",[1]Setup!C14,"PERIODIC",$B325,"TOPFLOW","TOP","TOP","top1",$C325,"top3","Open_Acute_DIV1","TOP5","TOP6","REPORTED","TOP8")</f>
        <v>0</v>
      </c>
      <c r="CA325" s="53">
        <f>_xll.OneStreamExcelAddIn.XFFunctions.XFGetCell("TRUE", "CONSOL", $D$3,"TOT_Entity","Aggregated","Budget_Working",[1]Setup!C14,"PERIODIC",$B325,"TOPFLOW","TOP","TOP","top1",$C325,"top3","Open_Acute_DIV1","TOP5","TOP6","REPORTED","TOP8")</f>
        <v>2286.8105725280002</v>
      </c>
      <c r="CB325" s="53">
        <f t="shared" si="846"/>
        <v>2286.8105725280002</v>
      </c>
      <c r="CC325" s="40">
        <f t="shared" si="847"/>
        <v>1</v>
      </c>
      <c r="CE325" s="53">
        <f>_xll.OneStreamExcelAddIn.XFFunctions.XFGetCell("TRUE", "CONSOL", $D$3,"TOT_Entity","USD","Actual",[1]Setup!C15,"PERIODIC",$B325,"TOPFLOW","TOP","TOP","top1",$C325,"top3","Open_Acute_DIV1","TOP5","TOP6","REPORTED","TOP8")</f>
        <v>0</v>
      </c>
      <c r="CF325" s="53">
        <f>_xll.OneStreamExcelAddIn.XFFunctions.XFGetCell("TRUE", "CONSOL", $D$3,"TOT_Entity","Aggregated","Budget_Working",[1]Setup!C15,"PERIODIC",$B325,"TOPFLOW","TOP","TOP","top1",$C325,"top3","Open_Acute_DIV1","TOP5","TOP6","REPORTED","TOP8")</f>
        <v>253.301123112</v>
      </c>
      <c r="CG325" s="53">
        <f t="shared" si="848"/>
        <v>253.301123112</v>
      </c>
      <c r="CH325" s="40">
        <f t="shared" si="849"/>
        <v>1</v>
      </c>
      <c r="CI325" s="212"/>
      <c r="CJ325" s="53">
        <f>_xll.OneStreamExcelAddIn.XFFunctions.XFGetCell("TRUE", "CONSOL", $D$3,"TOT_Entity","USD","Actual",[1]Setup!C4,"PERIODIC",$B325,"TOPFLOW","TOP","TOP","top1",$C325,"top3","Open_Acute_DIV1","TOP5","TOP6","REPORTED","TOP8")</f>
        <v>551.52</v>
      </c>
      <c r="CK325" s="53">
        <f>_xll.OneStreamExcelAddIn.XFFunctions.XFGetCell("TRUE", "CONSOL", $D$3,"TOT_Entity","USD","Actual",[1]Setup!C5,"PERIODIC",$B325,"TOPFLOW","TOP","TOP","top1",$C325,"top3","Open_Acute_DIV1","TOP5","TOP6","REPORTED","TOP8")</f>
        <v>393.38</v>
      </c>
      <c r="CL325" s="53">
        <f>_xll.OneStreamExcelAddIn.XFFunctions.XFGetCell("TRUE", "CONSOL", $D$3,"TOT_Entity","USD","Actual",[1]Setup!C6,"PERIODIC",$B325,"TOPFLOW","TOP","TOP","top1",$C325,"top3","Open_Acute_DIV1","TOP5","TOP6","REPORTED","TOP8")</f>
        <v>0</v>
      </c>
      <c r="CM325" s="53">
        <f>_xll.OneStreamExcelAddIn.XFFunctions.XFGetCell("TRUE", "CONSOL", $D$3,"TOT_Entity","USD","Actual",[1]Setup!C7,"PERIODIC",$B325,"TOPFLOW","TOP","TOP","top1",$C325,"top3","Open_Acute_DIV1","TOP5","TOP6","REPORTED","TOP8")</f>
        <v>0</v>
      </c>
      <c r="CN325" s="53">
        <f>_xll.OneStreamExcelAddIn.XFFunctions.XFGetCell("TRUE", "CONSOL", $D$3,"TOT_Entity","USD","Actual",[1]Setup!C8,"PERIODIC",$B325,"TOPFLOW","TOP","TOP","top1",$C325,"top3","Open_Acute_DIV1","TOP5","TOP6","REPORTED","TOP8")</f>
        <v>-944.9</v>
      </c>
      <c r="CO325" s="53">
        <f>_xll.OneStreamExcelAddIn.XFFunctions.XFGetCell("TRUE", "CONSOL", $D$3,"TOT_Entity","USD","Actual",[1]Setup!C9,"PERIODIC",$B325,"TOPFLOW","TOP","TOP","top1",$C325,"top3","Open_Acute_DIV1","TOP5","TOP6","REPORTED","TOP8")</f>
        <v>0</v>
      </c>
      <c r="CP325" s="53">
        <f>_xll.OneStreamExcelAddIn.XFFunctions.XFGetCell("TRUE", "CONSOL", $D$3,"TOT_Entity","USD","Actual",[1]Setup!C10,"PERIODIC",$B325,"TOPFLOW","TOP","TOP","top1",$C325,"top3","Open_Acute_DIV1","TOP5","TOP6","REPORTED","TOP8")</f>
        <v>0</v>
      </c>
      <c r="CQ325" s="53">
        <f>_xll.OneStreamExcelAddIn.XFFunctions.XFGetCell("TRUE", "CONSOL", $D$3,"TOT_Entity","USD","Actual",[1]Setup!C11,"PERIODIC",$B325,"TOPFLOW","TOP","TOP","top1",$C325,"top3","Open_Acute_DIV1","TOP5","TOP6","REPORTED","TOP8")</f>
        <v>0</v>
      </c>
      <c r="CR325" s="53">
        <f>_xll.OneStreamExcelAddIn.XFFunctions.XFGetCell("TRUE", "CONSOL", $D$3,"TOT_Entity","USD","Actual",[1]Setup!C12,"PERIODIC",$B325,"TOPFLOW","TOP","TOP","top1",$C325,"top3","Open_Acute_DIV1","TOP5","TOP6","REPORTED","TOP8")</f>
        <v>0</v>
      </c>
      <c r="CS325" s="53">
        <f>_xll.OneStreamExcelAddIn.XFFunctions.XFGetCell("TRUE", "CONSOL", $D$3,"TOT_Entity","USD","Actual",[1]Setup!C13,"PERIODIC",$B325,"TOPFLOW","TOP","TOP","top1",$C325,"top3","Open_Acute_DIV1","TOP5","TOP6","REPORTED","TOP8")</f>
        <v>0</v>
      </c>
      <c r="CT325" s="53">
        <f>_xll.OneStreamExcelAddIn.XFFunctions.XFGetCell("TRUE", "CONSOL", $D$3,"TOT_Entity","USD","Actual",[1]Setup!C14,"PERIODIC",$B325,"TOPFLOW","TOP","TOP","top1",$C325,"top3","Open_Acute_DIV1","TOP5","TOP6","REPORTED","TOP8")</f>
        <v>0</v>
      </c>
      <c r="CU325" s="53">
        <f>_xll.OneStreamExcelAddIn.XFFunctions.XFGetCell("TRUE", "CONSOL", $D$3,"TOT_Entity","USD","Actual",[1]Setup!C15,"PERIODIC",$B325,"TOPFLOW","TOP","TOP","top1",$C325,"top3","Open_Acute_DIV1","TOP5","TOP6","REPORTED","TOP8")</f>
        <v>0</v>
      </c>
      <c r="CV325" s="212"/>
      <c r="CW325" s="53">
        <f>_xll.OneStreamExcelAddIn.XFFunctions.XFGetCell("TRUE", "CONSOL", $D$3,"TOT_Entity","USD","Actual",[1]Setup!C17,"PERIODIC",$B325,"TOPFLOW","TOP","TOP","top1",$C325,"top3","Open_Acute_DIV1","TOP5","TOP6","REPORTED","TOP8")</f>
        <v>463.14</v>
      </c>
      <c r="CX325" s="53">
        <f>_xll.OneStreamExcelAddIn.XFFunctions.XFGetCell("TRUE", "CONSOL", $D$3,"TOT_Entity","USD","Actual",[1]Setup!C18,"PERIODIC",$B325,"TOPFLOW","TOP","TOP","top1",$C325,"top3","Open_Acute_DIV1","TOP5","TOP6","REPORTED","TOP8")</f>
        <v>529.4</v>
      </c>
      <c r="CY325" s="53">
        <f>_xll.OneStreamExcelAddIn.XFFunctions.XFGetCell("TRUE", "CONSOL", $D$3,"TOT_Entity","USD","Actual",[1]Setup!C19,"PERIODIC",$B325,"TOPFLOW","TOP","TOP","top1",$C325,"top3","Open_Acute_DIV1","TOP5","TOP6","REPORTED","TOP8")</f>
        <v>1149.4000000000001</v>
      </c>
      <c r="CZ325" s="53">
        <f>_xll.OneStreamExcelAddIn.XFFunctions.XFGetCell("TRUE", "CONSOL", $D$3,"TOT_Entity","USD","Actual",[1]Setup!C20,"PERIODIC",$B325,"TOPFLOW","TOP","TOP","top1",$C325,"top3","Open_Acute_DIV1","TOP5","TOP6","REPORTED","TOP8")</f>
        <v>0</v>
      </c>
      <c r="DA325" s="53">
        <f>_xll.OneStreamExcelAddIn.XFFunctions.XFGetCell("TRUE", "CONSOL", $D$3,"TOT_Entity","USD","Actual",[1]Setup!C21,"PERIODIC",$B325,"TOPFLOW","TOP","TOP","top1",$C325,"top3","Open_Acute_DIV1","TOP5","TOP6","REPORTED","TOP8")</f>
        <v>238.7</v>
      </c>
      <c r="DB325" s="53">
        <f>_xll.OneStreamExcelAddIn.XFFunctions.XFGetCell("TRUE", "CONSOL", $D$3,"TOT_Entity","USD","Actual",[1]Setup!C22,"PERIODIC",$B325,"TOPFLOW","TOP","TOP","top1",$C325,"top3","Open_Acute_DIV1","TOP5","TOP6","REPORTED","TOP8")</f>
        <v>207.68</v>
      </c>
      <c r="DC325" s="53">
        <f>_xll.OneStreamExcelAddIn.XFFunctions.XFGetCell("TRUE", "CONSOL", $D$3,"TOT_Entity","USD","Actual",[1]Setup!C23,"PERIODIC",$B325,"TOPFLOW","TOP","TOP","top1",$C325,"top3","Open_Acute_DIV1","TOP5","TOP6","REPORTED","TOP8")</f>
        <v>699.75</v>
      </c>
      <c r="DD325" s="53">
        <f>_xll.OneStreamExcelAddIn.XFFunctions.XFGetCell("TRUE", "CONSOL", $D$3,"TOT_Entity","USD","Actual",[1]Setup!C24,"PERIODIC",$B325,"TOPFLOW","TOP","TOP","top1",$C325,"top3","Open_Acute_DIV1","TOP5","TOP6","REPORTED","TOP8")</f>
        <v>3387.72</v>
      </c>
      <c r="DE325" s="53">
        <f>_xll.OneStreamExcelAddIn.XFFunctions.XFGetCell("TRUE", "CONSOL", $D$3,"TOT_Entity","USD","Actual",[1]Setup!C25,"PERIODIC",$B325,"TOPFLOW","TOP","TOP","top1",$C325,"top3","Open_Acute_DIV1","TOP5","TOP6","REPORTED","TOP8")</f>
        <v>473.15</v>
      </c>
      <c r="DF325" s="53">
        <f>_xll.OneStreamExcelAddIn.XFFunctions.XFGetCell("TRUE", "CONSOL", $D$3,"TOT_Entity","USD","Actual",[1]Setup!C26,"PERIODIC",$B325,"TOPFLOW","TOP","TOP","top1",$C325,"top3","Open_Acute_DIV1","TOP5","TOP6","REPORTED","TOP8")</f>
        <v>1636.72</v>
      </c>
      <c r="DG325" s="53">
        <f>_xll.OneStreamExcelAddIn.XFFunctions.XFGetCell("TRUE", "CONSOL", $D$3,"TOT_Entity","USD","Actual",[1]Setup!C27,"PERIODIC",$B325,"TOPFLOW","TOP","TOP","top1",$C325,"top3","Open_Acute_DIV1","TOP5","TOP6","REPORTED","TOP8")</f>
        <v>4130.22</v>
      </c>
      <c r="DH325" s="53">
        <f>_xll.OneStreamExcelAddIn.XFFunctions.XFGetCell("TRUE", "CONSOL", $D$3,"TOT_Entity","USD","Actual",[1]Setup!C28,"PERIODIC",$B325,"TOPFLOW","TOP","TOP","top1",$C325,"top3","Open_Acute_DIV1","TOP5","TOP6","REPORTED","TOP8")</f>
        <v>514.24</v>
      </c>
      <c r="DI325" s="178"/>
      <c r="DJ325" s="53">
        <f>_xll.OneStreamExcelAddIn.XFFunctions.XFGetCell("TRUE", "CONSOL", $D$3,"TOT_Entity","Aggregated","Budget_Working",[1]Setup!C4,"PERIODIC",$B325,"TOPFLOW","TOP","TOP","top1",$C325,"top3","Open_Acute_DIV1","TOP5","TOP6","REPORTED","TOP8")</f>
        <v>342.979828231</v>
      </c>
      <c r="DK325" s="53">
        <f>_xll.OneStreamExcelAddIn.XFFunctions.XFGetCell("TRUE", "CONSOL", $D$3,"TOT_Entity","Aggregated","Budget_Working",[1]Setup!C5,"PERIODIC",$B325,"TOPFLOW","TOP","TOP","top1",$C325,"top3","Open_Acute_DIV1","TOP5","TOP6","REPORTED","TOP8")</f>
        <v>1165.476295443</v>
      </c>
      <c r="DL325" s="53">
        <f>_xll.OneStreamExcelAddIn.XFFunctions.XFGetCell("TRUE", "CONSOL", $D$3,"TOT_Entity","Aggregated","Budget_Working",[1]Setup!C6,"PERIODIC",$B325,"TOPFLOW","TOP","TOP","top1",$C325,"top3","Open_Acute_DIV1","TOP5","TOP6","REPORTED","TOP8")</f>
        <v>1391.5866087270001</v>
      </c>
      <c r="DM325" s="53">
        <f>_xll.OneStreamExcelAddIn.XFFunctions.XFGetCell("TRUE", "CONSOL", $D$3,"TOT_Entity","Aggregated","Budget_Working",[1]Setup!C7,"PERIODIC",$B325,"TOPFLOW","TOP","TOP","top1",$C325,"top3","Open_Acute_DIV1","TOP5","TOP6","REPORTED","TOP8")</f>
        <v>677.88294748600003</v>
      </c>
      <c r="DN325" s="53">
        <f>_xll.OneStreamExcelAddIn.XFFunctions.XFGetCell("TRUE", "CONSOL", $D$3,"TOT_Entity","Aggregated","Budget_Working",[1]Setup!C8,"PERIODIC",$B325,"TOPFLOW","TOP","TOP","top1",$C325,"top3","Open_Acute_DIV1","TOP5","TOP6","REPORTED","TOP8")</f>
        <v>878.89912028399999</v>
      </c>
      <c r="DO325" s="53">
        <f>_xll.OneStreamExcelAddIn.XFFunctions.XFGetCell("TRUE", "CONSOL", $D$3,"TOT_Entity","Aggregated","Budget_Working",[1]Setup!C9,"PERIODIC",$B325,"TOPFLOW","TOP","TOP","top1",$C325,"top3","Open_Acute_DIV1","TOP5","TOP6","REPORTED","TOP8")</f>
        <v>2108.7119713110001</v>
      </c>
      <c r="DP325" s="53">
        <f>_xll.OneStreamExcelAddIn.XFFunctions.XFGetCell("TRUE", "CONSOL", $D$3,"TOT_Entity","Aggregated","Budget_Working",[1]Setup!C10,"PERIODIC",$B325,"TOPFLOW","TOP","TOP","top1",$C325,"top3","Open_Acute_DIV1","TOP5","TOP6","REPORTED","TOP8")</f>
        <v>1383.2263989210001</v>
      </c>
      <c r="DQ325" s="53">
        <f>_xll.OneStreamExcelAddIn.XFFunctions.XFGetCell("TRUE", "CONSOL", $D$3,"TOT_Entity","Aggregated","Budget_Working",[1]Setup!C11,"PERIODIC",$B325,"TOPFLOW","TOP","TOP","top1",$C325,"top3","Open_Acute_DIV1","TOP5","TOP6","REPORTED","TOP8")</f>
        <v>2024.3802755500001</v>
      </c>
      <c r="DR325" s="53">
        <f>_xll.OneStreamExcelAddIn.XFFunctions.XFGetCell("TRUE", "CONSOL", $D$3,"TOT_Entity","Aggregated","Budget_Working",[1]Setup!C12,"PERIODIC",$B325,"TOPFLOW","TOP","TOP","top1",$C325,"top3","Open_Acute_DIV1","TOP5","TOP6","REPORTED","TOP8")</f>
        <v>2120.7488905720002</v>
      </c>
      <c r="DS325" s="53">
        <f>_xll.OneStreamExcelAddIn.XFFunctions.XFGetCell("TRUE", "CONSOL", $D$3,"TOT_Entity","Aggregated","Budget_Working",[1]Setup!C13,"PERIODIC",$B325,"TOPFLOW","TOP","TOP","top1",$C325,"top3","Open_Acute_DIV1","TOP5","TOP6","REPORTED","TOP8")</f>
        <v>1391.5866087270001</v>
      </c>
      <c r="DT325" s="53">
        <f>_xll.OneStreamExcelAddIn.XFFunctions.XFGetCell("TRUE", "CONSOL", $D$3,"TOT_Entity","Aggregated","Budget_Working",[1]Setup!C14,"PERIODIC",$B325,"TOPFLOW","TOP","TOP","top1",$C325,"top3","Open_Acute_DIV1","TOP5","TOP6","REPORTED","TOP8")</f>
        <v>2286.8105725280002</v>
      </c>
      <c r="DU325" s="53">
        <f>_xll.OneStreamExcelAddIn.XFFunctions.XFGetCell("TRUE", "CONSOL", $D$3,"TOT_Entity","Aggregated","Budget_Working",[1]Setup!C15,"PERIODIC",$B325,"TOPFLOW","TOP","TOP","top1",$C325,"top3","Open_Acute_DIV1","TOP5","TOP6","REPORTED","TOP8")</f>
        <v>253.301123112</v>
      </c>
      <c r="DV325" s="178"/>
      <c r="DW325" s="53">
        <f>_xll.OneStreamExcelAddIn.XFFunctions.XFGetCell("TRUE", "CONSOL", $D$3,"TOT_Entity","USD","Budget_Final",[1]Setup!C17,"PERIODIC",$B325,"TOPFLOW","TOP","TOP","top1",$C325,"top3","Open_Acute_DIV1","TOP5","TOP6","REPORTED","TOP8")</f>
        <v>0</v>
      </c>
      <c r="DX325" s="53">
        <f>_xll.OneStreamExcelAddIn.XFFunctions.XFGetCell("TRUE", "CONSOL", $D$3,"TOT_Entity","USD","Budget_Final",[1]Setup!C18,"PERIODIC",$B325,"TOPFLOW","TOP","TOP","top1",$C325,"top3","Open_Acute_DIV1","TOP5","TOP6","REPORTED","TOP8")</f>
        <v>0</v>
      </c>
      <c r="DY325" s="53">
        <f>_xll.OneStreamExcelAddIn.XFFunctions.XFGetCell("TRUE", "CONSOL", $D$3,"TOT_Entity","USD","Budget_Final",[1]Setup!C19,"PERIODIC",$B325,"TOPFLOW","TOP","TOP","top1",$C325,"top3","Open_Acute_DIV1","TOP5","TOP6","REPORTED","TOP8")</f>
        <v>0</v>
      </c>
      <c r="DZ325" s="53">
        <f>_xll.OneStreamExcelAddIn.XFFunctions.XFGetCell("TRUE", "CONSOL", $D$3,"TOT_Entity","USD","Budget_Final",[1]Setup!C20,"PERIODIC",$B325,"TOPFLOW","TOP","TOP","top1",$C325,"top3","Open_Acute_DIV1","TOP5","TOP6","REPORTED","TOP8")</f>
        <v>2.2167114219999999</v>
      </c>
      <c r="EA325" s="53">
        <f>_xll.OneStreamExcelAddIn.XFFunctions.XFGetCell("TRUE", "CONSOL", $D$3,"TOT_Entity","USD","Budget_Final",[1]Setup!C21,"PERIODIC",$B325,"TOPFLOW","TOP","TOP","top1",$C325,"top3","Open_Acute_DIV1","TOP5","TOP6","REPORTED","TOP8")</f>
        <v>3.5122561019999998</v>
      </c>
      <c r="EB325" s="53">
        <f>_xll.OneStreamExcelAddIn.XFFunctions.XFGetCell("TRUE", "CONSOL", $D$3,"TOT_Entity","USD","Budget_Final",[1]Setup!C22,"PERIODIC",$B325,"TOPFLOW","TOP","TOP","top1",$C325,"top3","Open_Acute_DIV1","TOP5","TOP6","REPORTED","TOP8")</f>
        <v>4.8767651360000004</v>
      </c>
      <c r="EC325" s="53">
        <f>_xll.OneStreamExcelAddIn.XFFunctions.XFGetCell("TRUE", "CONSOL", $D$3,"TOT_Entity","USD","Budget_Final",[1]Setup!C23,"PERIODIC",$B325,"TOPFLOW","TOP","TOP","top1",$C325,"top3","Open_Acute_DIV1","TOP5","TOP6","REPORTED","TOP8")</f>
        <v>9.9259411709999998</v>
      </c>
      <c r="ED325" s="53">
        <f>_xll.OneStreamExcelAddIn.XFFunctions.XFGetCell("TRUE", "CONSOL", $D$3,"TOT_Entity","USD","Budget_Final",[1]Setup!C24,"PERIODIC",$B325,"TOPFLOW","TOP","TOP","top1",$C325,"top3","Open_Acute_DIV1","TOP5","TOP6","REPORTED","TOP8")</f>
        <v>5.3447375509999997</v>
      </c>
      <c r="EE325" s="53">
        <f>_xll.OneStreamExcelAddIn.XFFunctions.XFGetCell("TRUE", "CONSOL", $D$3,"TOT_Entity","USD","Budget_Final",[1]Setup!C25,"PERIODIC",$B325,"TOPFLOW","TOP","TOP","top1",$C325,"top3","Open_Acute_DIV1","TOP5","TOP6","REPORTED","TOP8")</f>
        <v>5.9112304709999997</v>
      </c>
      <c r="EF325" s="53">
        <f>_xll.OneStreamExcelAddIn.XFFunctions.XFGetCell("TRUE", "CONSOL", $D$3,"TOT_Entity","USD","Budget_Final",[1]Setup!C26,"PERIODIC",$B325,"TOPFLOW","TOP","TOP","top1",$C325,"top3","Open_Acute_DIV1","TOP5","TOP6","REPORTED","TOP8")</f>
        <v>11.911129405000001</v>
      </c>
      <c r="EG325" s="53">
        <f>_xll.OneStreamExcelAddIn.XFFunctions.XFGetCell("TRUE", "CONSOL", $D$3,"TOT_Entity","USD","Budget_Final",[1]Setup!C27,"PERIODIC",$B325,"TOPFLOW","TOP","TOP","top1",$C325,"top3","Open_Acute_DIV1","TOP5","TOP6","REPORTED","TOP8")</f>
        <v>3.54673828</v>
      </c>
      <c r="EH325" s="53">
        <f>_xll.OneStreamExcelAddIn.XFFunctions.XFGetCell("TRUE", "CONSOL", $D$3,"TOT_Entity","USD","Budget_Final",[1]Setup!C28,"PERIODIC",$B325,"TOPFLOW","TOP","TOP","top1",$C325,"top3","Open_Acute_DIV1","TOP5","TOP6","REPORTED","TOP8")</f>
        <v>6.5663918490000004</v>
      </c>
    </row>
    <row r="326" spans="2:138" x14ac:dyDescent="0.25">
      <c r="B326" s="51">
        <v>60255</v>
      </c>
      <c r="C326" s="51"/>
      <c r="D326" t="str" cm="1">
        <f t="array" ref="D326">_xll.OneStreamExcelAddIn.XFFunctions.XFGetMemberInfo("Description","Account",B326)</f>
        <v>Sick - Techs</v>
      </c>
      <c r="E326" s="53">
        <f>_xll.OneStreamExcelAddIn.XFFunctions.XFGetCell("TRUE", "CONSOL", $D$3,"TOT_Entity","USD","Actual",$E$3,"PERIODIC",$B326,"TOPFLOW","TOP","TOP","top1",$C326,"top3","Open_Acute_DIV1","TOP5","TOP6","REPORTED","TOP8")</f>
        <v>390.44</v>
      </c>
      <c r="F326" s="53">
        <f>_xll.OneStreamExcelAddIn.XFFunctions.XFGetCell("TRUE", "CONSOL", $D$3,"TOT_Entity","Aggregated","Budget_Working",$E$3,"PERIODIC",$B326,"TOPFLOW","TOP","TOP","top1",$C326,"top3","Open_Acute_DIV1","TOP5","TOP6","REPORTED","TOP8")</f>
        <v>1042.6709645000001</v>
      </c>
      <c r="G326" s="53">
        <f t="shared" si="819"/>
        <v>652.23096450000003</v>
      </c>
      <c r="H326" s="55">
        <f t="shared" si="820"/>
        <v>0.62553862791486603</v>
      </c>
      <c r="I326" s="41"/>
      <c r="J326" s="53">
        <f>_xll.OneStreamExcelAddIn.XFFunctions.XFGetCell("TRUE", "CONSOL", $D$3,"TOT_Entity","USD","Actual",$E$3,"YTD",$B326,"TOPFLOW","TOP","TOP","top1",$C326,"TOP3","Open_Acute_DIV1","TOP5","TOP6","REPORTED","TOP8")</f>
        <v>2243.1799999999998</v>
      </c>
      <c r="K326" s="53">
        <f>_xll.OneStreamExcelAddIn.XFFunctions.XFGetCell("TRUE", "CONSOL", $D$3,"TOT_Entity","Aggregated","Budget_Working",$E$3,"YTD",$B326,"TOPFLOW","TOP","TOP","top1",$C326,"TOP3","Open_Acute_DIV1","TOP5","TOP6","REPORTED","TOP8")</f>
        <v>5104.7103298809998</v>
      </c>
      <c r="L326" s="53">
        <f t="shared" si="821"/>
        <v>2861.5303298809999</v>
      </c>
      <c r="M326" s="40">
        <f t="shared" si="822"/>
        <v>0.56056664236767917</v>
      </c>
      <c r="N326" s="41"/>
      <c r="O326" s="53">
        <f>_xll.OneStreamExcelAddIn.XFFunctions.XFGetCell("TRUE", "CONSOL", $D$3,"TOT_Entity","USD","Actual",$F$3,"YTD",$B326,"TOPFLOW","TOP","TOP","top1",$C326,"TOP3","Open_Acute_DIV1","TOP5","TOP6","REPORTED","TOP8")</f>
        <v>3691.11</v>
      </c>
      <c r="P326" s="53">
        <f>_xll.OneStreamExcelAddIn.XFFunctions.XFGetCell("TRUE", "CONSOL", $D$3,"TOT_Entity","USD","Actual",$E$3,"YTD",$B326,"TOPFLOW","TOP","TOP","top1",$C326,"top3","Open_Acute_DIV1","TOP5","TOP6","REPORTED","VAR_BW_PY_Actual")</f>
        <v>1447.93</v>
      </c>
      <c r="Q326" s="40">
        <f t="shared" si="823"/>
        <v>0.39227495252105737</v>
      </c>
      <c r="R326" s="41"/>
      <c r="S326" s="53">
        <f>_xll.OneStreamExcelAddIn.XFFunctions.XFGetCell("TRUE", "CONSOL", $D$3,"TOT_Entity","USD","MIDFCST",$E$3,"MTD",$B326,"TOPFLOW","TOP","TOP","top1",$C326,"TOP3","Open_Acute_DIV1","TOP5","TOP6","REPORTED","TOP8")</f>
        <v>0</v>
      </c>
      <c r="T326" s="53">
        <f t="shared" si="824"/>
        <v>-390.44</v>
      </c>
      <c r="U326" s="40">
        <f t="shared" si="825"/>
        <v>0</v>
      </c>
      <c r="V326" s="41"/>
      <c r="W326" s="42"/>
      <c r="X326" s="43"/>
      <c r="Y326" s="42"/>
      <c r="Z326" s="44"/>
      <c r="AB326" s="53">
        <f>_xll.OneStreamExcelAddIn.XFFunctions.XFGetCell("TRUE", "CONSOL", $D$3,"TOT_Entity","USD","Actual",[1]Setup!C4,"PERIODIC",$B326,"TOPFLOW","TOP","TOP","top1",$C326,"top3","Open_Acute_DIV1","TOP5","TOP6","REPORTED","TOP8")</f>
        <v>1695.7</v>
      </c>
      <c r="AC326" s="53">
        <f>_xll.OneStreamExcelAddIn.XFFunctions.XFGetCell("TRUE", "CONSOL", $D$3,"TOT_Entity","Aggregated","Budget_Working",[1]Setup!C4,"PERIODIC",$B326,"TOPFLOW","TOP","TOP","top1",$C326,"top3","Open_Acute_DIV1","TOP5","TOP6","REPORTED","TOP8")</f>
        <v>475.13416458900002</v>
      </c>
      <c r="AD326" s="53">
        <f t="shared" si="826"/>
        <v>-1220.5658354110001</v>
      </c>
      <c r="AE326" s="40">
        <f t="shared" si="827"/>
        <v>-2.5688866984903358</v>
      </c>
      <c r="AG326" s="53">
        <f>_xll.OneStreamExcelAddIn.XFFunctions.XFGetCell("TRUE", "CONSOL", $D$3,"TOT_Entity","USD","Actual",[1]Setup!C5,"PERIODIC",$B326,"TOPFLOW","TOP","TOP","top1",$C326,"top3","Open_Acute_DIV1","TOP5","TOP6","REPORTED","TOP8")</f>
        <v>157.04</v>
      </c>
      <c r="AH326" s="53">
        <f>_xll.OneStreamExcelAddIn.XFFunctions.XFGetCell("TRUE", "CONSOL", $D$3,"TOT_Entity","Aggregated","Budget_Working",[1]Setup!C5,"PERIODIC",$B326,"TOPFLOW","TOP","TOP","top1",$C326,"top3","Open_Acute_DIV1","TOP5","TOP6","REPORTED","TOP8")</f>
        <v>1697.96961981</v>
      </c>
      <c r="AI326" s="53">
        <f t="shared" si="828"/>
        <v>1540.9296198100001</v>
      </c>
      <c r="AJ326" s="40">
        <f t="shared" si="829"/>
        <v>0.90751306845079327</v>
      </c>
      <c r="AL326" s="53">
        <f>_xll.OneStreamExcelAddIn.XFFunctions.XFGetCell("TRUE", "CONSOL", $D$3,"TOT_Entity","USD","Actual",[1]Setup!C6,"PERIODIC",$B326,"TOPFLOW","TOP","TOP","top1",$C326,"top3","Open_Acute_DIV1","TOP5","TOP6","REPORTED","TOP8")</f>
        <v>0</v>
      </c>
      <c r="AM326" s="53">
        <f>_xll.OneStreamExcelAddIn.XFFunctions.XFGetCell("TRUE", "CONSOL", $D$3,"TOT_Entity","Aggregated","Budget_Working",[1]Setup!C6,"PERIODIC",$B326,"TOPFLOW","TOP","TOP","top1",$C326,"top3","Open_Acute_DIV1","TOP5","TOP6","REPORTED","TOP8")</f>
        <v>1888.9355809819999</v>
      </c>
      <c r="AN326" s="53">
        <f t="shared" si="830"/>
        <v>1888.9355809819999</v>
      </c>
      <c r="AO326" s="40">
        <f t="shared" si="831"/>
        <v>1</v>
      </c>
      <c r="AQ326" s="53">
        <f>_xll.OneStreamExcelAddIn.XFFunctions.XFGetCell("TRUE", "CONSOL", $D$3,"TOT_Entity","USD","Actual",[1]Setup!C7,"PERIODIC",$B326,"TOPFLOW","TOP","TOP","top1",$C326,"top3","Open_Acute_DIV1","TOP5","TOP6","REPORTED","TOP8")</f>
        <v>390.44</v>
      </c>
      <c r="AR326" s="53">
        <f>_xll.OneStreamExcelAddIn.XFFunctions.XFGetCell("TRUE", "CONSOL", $D$3,"TOT_Entity","Aggregated","Budget_Working",[1]Setup!C7,"PERIODIC",$B326,"TOPFLOW","TOP","TOP","top1",$C326,"top3","Open_Acute_DIV1","TOP5","TOP6","REPORTED","TOP8")</f>
        <v>1042.6709645000001</v>
      </c>
      <c r="AS326" s="53">
        <f t="shared" si="832"/>
        <v>652.23096450000003</v>
      </c>
      <c r="AT326" s="40">
        <f t="shared" si="833"/>
        <v>0.62553862791486603</v>
      </c>
      <c r="AV326" s="53">
        <f>_xll.OneStreamExcelAddIn.XFFunctions.XFGetCell("TRUE", "CONSOL", $D$3,"TOT_Entity","USD","Actual",[1]Setup!C8,"PERIODIC",$B326,"TOPFLOW","TOP","TOP","top1",$C326,"top3","Open_Acute_DIV1","TOP5","TOP6","REPORTED","TOP8")</f>
        <v>-2243.1799999999998</v>
      </c>
      <c r="AW326" s="53">
        <f>_xll.OneStreamExcelAddIn.XFFunctions.XFGetCell("TRUE", "CONSOL", $D$3,"TOT_Entity","Aggregated","Budget_Working",[1]Setup!C8,"PERIODIC",$B326,"TOPFLOW","TOP","TOP","top1",$C326,"top3","Open_Acute_DIV1","TOP5","TOP6","REPORTED","TOP8")</f>
        <v>1385.0280377209999</v>
      </c>
      <c r="AX326" s="53">
        <f t="shared" si="834"/>
        <v>3628.2080377209995</v>
      </c>
      <c r="AY326" s="40">
        <f t="shared" si="835"/>
        <v>2.6195917619769267</v>
      </c>
      <c r="BA326" s="53">
        <f>_xll.OneStreamExcelAddIn.XFFunctions.XFGetCell("TRUE", "CONSOL", $D$3,"TOT_Entity","USD","Actual",[1]Setup!C9,"PERIODIC",$B326,"TOPFLOW","TOP","TOP","top1",$C326,"top3","Open_Acute_DIV1","TOP5","TOP6","REPORTED","TOP8")</f>
        <v>0</v>
      </c>
      <c r="BB326" s="53">
        <f>_xll.OneStreamExcelAddIn.XFFunctions.XFGetCell("TRUE", "CONSOL", $D$3,"TOT_Entity","Aggregated","Budget_Working",[1]Setup!C9,"PERIODIC",$B326,"TOPFLOW","TOP","TOP","top1",$C326,"top3","Open_Acute_DIV1","TOP5","TOP6","REPORTED","TOP8")</f>
        <v>3082.2032744339999</v>
      </c>
      <c r="BC326" s="53">
        <f t="shared" si="836"/>
        <v>3082.2032744339999</v>
      </c>
      <c r="BD326" s="40">
        <f t="shared" si="837"/>
        <v>1</v>
      </c>
      <c r="BF326" s="53">
        <f>_xll.OneStreamExcelAddIn.XFFunctions.XFGetCell("TRUE", "CONSOL", $D$3,"TOT_Entity","USD","Actual",[1]Setup!C10,"PERIODIC",$B326,"TOPFLOW","TOP","TOP","top1",$C326,"top3","Open_Acute_DIV1","TOP5","TOP6","REPORTED","TOP8")</f>
        <v>0</v>
      </c>
      <c r="BG326" s="53">
        <f>_xll.OneStreamExcelAddIn.XFFunctions.XFGetCell("TRUE", "CONSOL", $D$3,"TOT_Entity","Aggregated","Budget_Working",[1]Setup!C10,"PERIODIC",$B326,"TOPFLOW","TOP","TOP","top1",$C326,"top3","Open_Acute_DIV1","TOP5","TOP6","REPORTED","TOP8")</f>
        <v>1965.1349565820001</v>
      </c>
      <c r="BH326" s="53">
        <f t="shared" si="838"/>
        <v>1965.1349565820001</v>
      </c>
      <c r="BI326" s="40">
        <f t="shared" si="839"/>
        <v>1</v>
      </c>
      <c r="BK326" s="53">
        <f>_xll.OneStreamExcelAddIn.XFFunctions.XFGetCell("TRUE", "CONSOL", $D$3,"TOT_Entity","USD","Actual",[1]Setup!C11,"PERIODIC",$B326,"TOPFLOW","TOP","TOP","top1",$C326,"top3","Open_Acute_DIV1","TOP5","TOP6","REPORTED","TOP8")</f>
        <v>0</v>
      </c>
      <c r="BL326" s="53">
        <f>_xll.OneStreamExcelAddIn.XFFunctions.XFGetCell("TRUE", "CONSOL", $D$3,"TOT_Entity","Aggregated","Budget_Working",[1]Setup!C11,"PERIODIC",$B326,"TOPFLOW","TOP","TOP","top1",$C326,"top3","Open_Acute_DIV1","TOP5","TOP6","REPORTED","TOP8")</f>
        <v>2983.9673251909999</v>
      </c>
      <c r="BM326" s="53">
        <f t="shared" si="840"/>
        <v>2983.9673251909999</v>
      </c>
      <c r="BN326" s="40">
        <f t="shared" si="841"/>
        <v>1</v>
      </c>
      <c r="BP326" s="53">
        <f>_xll.OneStreamExcelAddIn.XFFunctions.XFGetCell("TRUE", "CONSOL", $D$3,"TOT_Entity","USD","Actual",[1]Setup!C12,"PERIODIC",$B326,"TOPFLOW","TOP","TOP","top1",$C326,"top3","Open_Acute_DIV1","TOP5","TOP6","REPORTED","TOP8")</f>
        <v>0</v>
      </c>
      <c r="BQ326" s="53">
        <f>_xll.OneStreamExcelAddIn.XFFunctions.XFGetCell("TRUE", "CONSOL", $D$3,"TOT_Entity","Aggregated","Budget_Working",[1]Setup!C12,"PERIODIC",$B326,"TOPFLOW","TOP","TOP","top1",$C326,"top3","Open_Acute_DIV1","TOP5","TOP6","REPORTED","TOP8")</f>
        <v>2975.550237854</v>
      </c>
      <c r="BR326" s="53">
        <f t="shared" si="842"/>
        <v>2975.550237854</v>
      </c>
      <c r="BS326" s="40">
        <f t="shared" si="843"/>
        <v>1</v>
      </c>
      <c r="BU326" s="53">
        <f>_xll.OneStreamExcelAddIn.XFFunctions.XFGetCell("TRUE", "CONSOL", $D$3,"TOT_Entity","USD","Actual",[1]Setup!C13,"PERIODIC",$B326,"TOPFLOW","TOP","TOP","top1",$C326,"top3","Open_Acute_DIV1","TOP5","TOP6","REPORTED","TOP8")</f>
        <v>0</v>
      </c>
      <c r="BV326" s="53">
        <f>_xll.OneStreamExcelAddIn.XFFunctions.XFGetCell("TRUE", "CONSOL", $D$3,"TOT_Entity","Aggregated","Budget_Working",[1]Setup!C13,"PERIODIC",$B326,"TOPFLOW","TOP","TOP","top1",$C326,"top3","Open_Acute_DIV1","TOP5","TOP6","REPORTED","TOP8")</f>
        <v>2160.8599285579999</v>
      </c>
      <c r="BW326" s="53">
        <f t="shared" si="844"/>
        <v>2160.8599285579999</v>
      </c>
      <c r="BX326" s="40">
        <f t="shared" si="845"/>
        <v>1</v>
      </c>
      <c r="BZ326" s="53">
        <f>_xll.OneStreamExcelAddIn.XFFunctions.XFGetCell("TRUE", "CONSOL", $D$3,"TOT_Entity","USD","Actual",[1]Setup!C14,"PERIODIC",$B326,"TOPFLOW","TOP","TOP","top1",$C326,"top3","Open_Acute_DIV1","TOP5","TOP6","REPORTED","TOP8")</f>
        <v>0</v>
      </c>
      <c r="CA326" s="53">
        <f>_xll.OneStreamExcelAddIn.XFFunctions.XFGetCell("TRUE", "CONSOL", $D$3,"TOT_Entity","Aggregated","Budget_Working",[1]Setup!C14,"PERIODIC",$B326,"TOPFLOW","TOP","TOP","top1",$C326,"top3","Open_Acute_DIV1","TOP5","TOP6","REPORTED","TOP8")</f>
        <v>3449.2774695349999</v>
      </c>
      <c r="CB326" s="53">
        <f t="shared" si="846"/>
        <v>3449.2774695349999</v>
      </c>
      <c r="CC326" s="40">
        <f t="shared" si="847"/>
        <v>1</v>
      </c>
      <c r="CE326" s="53">
        <f>_xll.OneStreamExcelAddIn.XFFunctions.XFGetCell("TRUE", "CONSOL", $D$3,"TOT_Entity","USD","Actual",[1]Setup!C15,"PERIODIC",$B326,"TOPFLOW","TOP","TOP","top1",$C326,"top3","Open_Acute_DIV1","TOP5","TOP6","REPORTED","TOP8")</f>
        <v>0</v>
      </c>
      <c r="CF326" s="53">
        <f>_xll.OneStreamExcelAddIn.XFFunctions.XFGetCell("TRUE", "CONSOL", $D$3,"TOT_Entity","Aggregated","Budget_Working",[1]Setup!C15,"PERIODIC",$B326,"TOPFLOW","TOP","TOP","top1",$C326,"top3","Open_Acute_DIV1","TOP5","TOP6","REPORTED","TOP8")</f>
        <v>381.82334243299999</v>
      </c>
      <c r="CG326" s="53">
        <f t="shared" si="848"/>
        <v>381.82334243299999</v>
      </c>
      <c r="CH326" s="40">
        <f t="shared" si="849"/>
        <v>1</v>
      </c>
      <c r="CI326" s="212"/>
      <c r="CJ326" s="53">
        <f>_xll.OneStreamExcelAddIn.XFFunctions.XFGetCell("TRUE", "CONSOL", $D$3,"TOT_Entity","USD","Actual",[1]Setup!C4,"PERIODIC",$B326,"TOPFLOW","TOP","TOP","top1",$C326,"top3","Open_Acute_DIV1","TOP5","TOP6","REPORTED","TOP8")</f>
        <v>1695.7</v>
      </c>
      <c r="CK326" s="53">
        <f>_xll.OneStreamExcelAddIn.XFFunctions.XFGetCell("TRUE", "CONSOL", $D$3,"TOT_Entity","USD","Actual",[1]Setup!C5,"PERIODIC",$B326,"TOPFLOW","TOP","TOP","top1",$C326,"top3","Open_Acute_DIV1","TOP5","TOP6","REPORTED","TOP8")</f>
        <v>157.04</v>
      </c>
      <c r="CL326" s="53">
        <f>_xll.OneStreamExcelAddIn.XFFunctions.XFGetCell("TRUE", "CONSOL", $D$3,"TOT_Entity","USD","Actual",[1]Setup!C6,"PERIODIC",$B326,"TOPFLOW","TOP","TOP","top1",$C326,"top3","Open_Acute_DIV1","TOP5","TOP6","REPORTED","TOP8")</f>
        <v>0</v>
      </c>
      <c r="CM326" s="53">
        <f>_xll.OneStreamExcelAddIn.XFFunctions.XFGetCell("TRUE", "CONSOL", $D$3,"TOT_Entity","USD","Actual",[1]Setup!C7,"PERIODIC",$B326,"TOPFLOW","TOP","TOP","top1",$C326,"top3","Open_Acute_DIV1","TOP5","TOP6","REPORTED","TOP8")</f>
        <v>390.44</v>
      </c>
      <c r="CN326" s="53">
        <f>_xll.OneStreamExcelAddIn.XFFunctions.XFGetCell("TRUE", "CONSOL", $D$3,"TOT_Entity","USD","Actual",[1]Setup!C8,"PERIODIC",$B326,"TOPFLOW","TOP","TOP","top1",$C326,"top3","Open_Acute_DIV1","TOP5","TOP6","REPORTED","TOP8")</f>
        <v>-2243.1799999999998</v>
      </c>
      <c r="CO326" s="53">
        <f>_xll.OneStreamExcelAddIn.XFFunctions.XFGetCell("TRUE", "CONSOL", $D$3,"TOT_Entity","USD","Actual",[1]Setup!C9,"PERIODIC",$B326,"TOPFLOW","TOP","TOP","top1",$C326,"top3","Open_Acute_DIV1","TOP5","TOP6","REPORTED","TOP8")</f>
        <v>0</v>
      </c>
      <c r="CP326" s="53">
        <f>_xll.OneStreamExcelAddIn.XFFunctions.XFGetCell("TRUE", "CONSOL", $D$3,"TOT_Entity","USD","Actual",[1]Setup!C10,"PERIODIC",$B326,"TOPFLOW","TOP","TOP","top1",$C326,"top3","Open_Acute_DIV1","TOP5","TOP6","REPORTED","TOP8")</f>
        <v>0</v>
      </c>
      <c r="CQ326" s="53">
        <f>_xll.OneStreamExcelAddIn.XFFunctions.XFGetCell("TRUE", "CONSOL", $D$3,"TOT_Entity","USD","Actual",[1]Setup!C11,"PERIODIC",$B326,"TOPFLOW","TOP","TOP","top1",$C326,"top3","Open_Acute_DIV1","TOP5","TOP6","REPORTED","TOP8")</f>
        <v>0</v>
      </c>
      <c r="CR326" s="53">
        <f>_xll.OneStreamExcelAddIn.XFFunctions.XFGetCell("TRUE", "CONSOL", $D$3,"TOT_Entity","USD","Actual",[1]Setup!C12,"PERIODIC",$B326,"TOPFLOW","TOP","TOP","top1",$C326,"top3","Open_Acute_DIV1","TOP5","TOP6","REPORTED","TOP8")</f>
        <v>0</v>
      </c>
      <c r="CS326" s="53">
        <f>_xll.OneStreamExcelAddIn.XFFunctions.XFGetCell("TRUE", "CONSOL", $D$3,"TOT_Entity","USD","Actual",[1]Setup!C13,"PERIODIC",$B326,"TOPFLOW","TOP","TOP","top1",$C326,"top3","Open_Acute_DIV1","TOP5","TOP6","REPORTED","TOP8")</f>
        <v>0</v>
      </c>
      <c r="CT326" s="53">
        <f>_xll.OneStreamExcelAddIn.XFFunctions.XFGetCell("TRUE", "CONSOL", $D$3,"TOT_Entity","USD","Actual",[1]Setup!C14,"PERIODIC",$B326,"TOPFLOW","TOP","TOP","top1",$C326,"top3","Open_Acute_DIV1","TOP5","TOP6","REPORTED","TOP8")</f>
        <v>0</v>
      </c>
      <c r="CU326" s="53">
        <f>_xll.OneStreamExcelAddIn.XFFunctions.XFGetCell("TRUE", "CONSOL", $D$3,"TOT_Entity","USD","Actual",[1]Setup!C15,"PERIODIC",$B326,"TOPFLOW","TOP","TOP","top1",$C326,"top3","Open_Acute_DIV1","TOP5","TOP6","REPORTED","TOP8")</f>
        <v>0</v>
      </c>
      <c r="CV326" s="212"/>
      <c r="CW326" s="53">
        <f>_xll.OneStreamExcelAddIn.XFFunctions.XFGetCell("TRUE", "CONSOL", $D$3,"TOT_Entity","USD","Actual",[1]Setup!C17,"PERIODIC",$B326,"TOPFLOW","TOP","TOP","top1",$C326,"top3","Open_Acute_DIV1","TOP5","TOP6","REPORTED","TOP8")</f>
        <v>769.84</v>
      </c>
      <c r="CX326" s="53">
        <f>_xll.OneStreamExcelAddIn.XFFunctions.XFGetCell("TRUE", "CONSOL", $D$3,"TOT_Entity","USD","Actual",[1]Setup!C18,"PERIODIC",$B326,"TOPFLOW","TOP","TOP","top1",$C326,"top3","Open_Acute_DIV1","TOP5","TOP6","REPORTED","TOP8")</f>
        <v>1480.63</v>
      </c>
      <c r="CY326" s="53">
        <f>_xll.OneStreamExcelAddIn.XFFunctions.XFGetCell("TRUE", "CONSOL", $D$3,"TOT_Entity","USD","Actual",[1]Setup!C19,"PERIODIC",$B326,"TOPFLOW","TOP","TOP","top1",$C326,"top3","Open_Acute_DIV1","TOP5","TOP6","REPORTED","TOP8")</f>
        <v>916.14</v>
      </c>
      <c r="CZ326" s="53">
        <f>_xll.OneStreamExcelAddIn.XFFunctions.XFGetCell("TRUE", "CONSOL", $D$3,"TOT_Entity","USD","Actual",[1]Setup!C20,"PERIODIC",$B326,"TOPFLOW","TOP","TOP","top1",$C326,"top3","Open_Acute_DIV1","TOP5","TOP6","REPORTED","TOP8")</f>
        <v>524.5</v>
      </c>
      <c r="DA326" s="53">
        <f>_xll.OneStreamExcelAddIn.XFFunctions.XFGetCell("TRUE", "CONSOL", $D$3,"TOT_Entity","USD","Actual",[1]Setup!C21,"PERIODIC",$B326,"TOPFLOW","TOP","TOP","top1",$C326,"top3","Open_Acute_DIV1","TOP5","TOP6","REPORTED","TOP8")</f>
        <v>0</v>
      </c>
      <c r="DB326" s="53">
        <f>_xll.OneStreamExcelAddIn.XFFunctions.XFGetCell("TRUE", "CONSOL", $D$3,"TOT_Entity","USD","Actual",[1]Setup!C22,"PERIODIC",$B326,"TOPFLOW","TOP","TOP","top1",$C326,"top3","Open_Acute_DIV1","TOP5","TOP6","REPORTED","TOP8")</f>
        <v>1204.24</v>
      </c>
      <c r="DC326" s="53">
        <f>_xll.OneStreamExcelAddIn.XFFunctions.XFGetCell("TRUE", "CONSOL", $D$3,"TOT_Entity","USD","Actual",[1]Setup!C23,"PERIODIC",$B326,"TOPFLOW","TOP","TOP","top1",$C326,"top3","Open_Acute_DIV1","TOP5","TOP6","REPORTED","TOP8")</f>
        <v>1633.54</v>
      </c>
      <c r="DD326" s="53">
        <f>_xll.OneStreamExcelAddIn.XFFunctions.XFGetCell("TRUE", "CONSOL", $D$3,"TOT_Entity","USD","Actual",[1]Setup!C24,"PERIODIC",$B326,"TOPFLOW","TOP","TOP","top1",$C326,"top3","Open_Acute_DIV1","TOP5","TOP6","REPORTED","TOP8")</f>
        <v>2149.5700000000002</v>
      </c>
      <c r="DE326" s="53">
        <f>_xll.OneStreamExcelAddIn.XFFunctions.XFGetCell("TRUE", "CONSOL", $D$3,"TOT_Entity","USD","Actual",[1]Setup!C25,"PERIODIC",$B326,"TOPFLOW","TOP","TOP","top1",$C326,"top3","Open_Acute_DIV1","TOP5","TOP6","REPORTED","TOP8")</f>
        <v>1970.62</v>
      </c>
      <c r="DF326" s="53">
        <f>_xll.OneStreamExcelAddIn.XFFunctions.XFGetCell("TRUE", "CONSOL", $D$3,"TOT_Entity","USD","Actual",[1]Setup!C26,"PERIODIC",$B326,"TOPFLOW","TOP","TOP","top1",$C326,"top3","Open_Acute_DIV1","TOP5","TOP6","REPORTED","TOP8")</f>
        <v>3828.09</v>
      </c>
      <c r="DG326" s="53">
        <f>_xll.OneStreamExcelAddIn.XFFunctions.XFGetCell("TRUE", "CONSOL", $D$3,"TOT_Entity","USD","Actual",[1]Setup!C27,"PERIODIC",$B326,"TOPFLOW","TOP","TOP","top1",$C326,"top3","Open_Acute_DIV1","TOP5","TOP6","REPORTED","TOP8")</f>
        <v>3683.69</v>
      </c>
      <c r="DH326" s="53">
        <f>_xll.OneStreamExcelAddIn.XFFunctions.XFGetCell("TRUE", "CONSOL", $D$3,"TOT_Entity","USD","Actual",[1]Setup!C28,"PERIODIC",$B326,"TOPFLOW","TOP","TOP","top1",$C326,"top3","Open_Acute_DIV1","TOP5","TOP6","REPORTED","TOP8")</f>
        <v>3913.14</v>
      </c>
      <c r="DI326" s="178"/>
      <c r="DJ326" s="53">
        <f>_xll.OneStreamExcelAddIn.XFFunctions.XFGetCell("TRUE", "CONSOL", $D$3,"TOT_Entity","Aggregated","Budget_Working",[1]Setup!C4,"PERIODIC",$B326,"TOPFLOW","TOP","TOP","top1",$C326,"top3","Open_Acute_DIV1","TOP5","TOP6","REPORTED","TOP8")</f>
        <v>475.13416458900002</v>
      </c>
      <c r="DK326" s="53">
        <f>_xll.OneStreamExcelAddIn.XFFunctions.XFGetCell("TRUE", "CONSOL", $D$3,"TOT_Entity","Aggregated","Budget_Working",[1]Setup!C5,"PERIODIC",$B326,"TOPFLOW","TOP","TOP","top1",$C326,"top3","Open_Acute_DIV1","TOP5","TOP6","REPORTED","TOP8")</f>
        <v>1697.96961981</v>
      </c>
      <c r="DL326" s="53">
        <f>_xll.OneStreamExcelAddIn.XFFunctions.XFGetCell("TRUE", "CONSOL", $D$3,"TOT_Entity","Aggregated","Budget_Working",[1]Setup!C6,"PERIODIC",$B326,"TOPFLOW","TOP","TOP","top1",$C326,"top3","Open_Acute_DIV1","TOP5","TOP6","REPORTED","TOP8")</f>
        <v>1888.9355809819999</v>
      </c>
      <c r="DM326" s="53">
        <f>_xll.OneStreamExcelAddIn.XFFunctions.XFGetCell("TRUE", "CONSOL", $D$3,"TOT_Entity","Aggregated","Budget_Working",[1]Setup!C7,"PERIODIC",$B326,"TOPFLOW","TOP","TOP","top1",$C326,"top3","Open_Acute_DIV1","TOP5","TOP6","REPORTED","TOP8")</f>
        <v>1042.6709645000001</v>
      </c>
      <c r="DN326" s="53">
        <f>_xll.OneStreamExcelAddIn.XFFunctions.XFGetCell("TRUE", "CONSOL", $D$3,"TOT_Entity","Aggregated","Budget_Working",[1]Setup!C8,"PERIODIC",$B326,"TOPFLOW","TOP","TOP","top1",$C326,"top3","Open_Acute_DIV1","TOP5","TOP6","REPORTED","TOP8")</f>
        <v>1385.0280377209999</v>
      </c>
      <c r="DO326" s="53">
        <f>_xll.OneStreamExcelAddIn.XFFunctions.XFGetCell("TRUE", "CONSOL", $D$3,"TOT_Entity","Aggregated","Budget_Working",[1]Setup!C9,"PERIODIC",$B326,"TOPFLOW","TOP","TOP","top1",$C326,"top3","Open_Acute_DIV1","TOP5","TOP6","REPORTED","TOP8")</f>
        <v>3082.2032744339999</v>
      </c>
      <c r="DP326" s="53">
        <f>_xll.OneStreamExcelAddIn.XFFunctions.XFGetCell("TRUE", "CONSOL", $D$3,"TOT_Entity","Aggregated","Budget_Working",[1]Setup!C10,"PERIODIC",$B326,"TOPFLOW","TOP","TOP","top1",$C326,"top3","Open_Acute_DIV1","TOP5","TOP6","REPORTED","TOP8")</f>
        <v>1965.1349565820001</v>
      </c>
      <c r="DQ326" s="53">
        <f>_xll.OneStreamExcelAddIn.XFFunctions.XFGetCell("TRUE", "CONSOL", $D$3,"TOT_Entity","Aggregated","Budget_Working",[1]Setup!C11,"PERIODIC",$B326,"TOPFLOW","TOP","TOP","top1",$C326,"top3","Open_Acute_DIV1","TOP5","TOP6","REPORTED","TOP8")</f>
        <v>2983.9673251909999</v>
      </c>
      <c r="DR326" s="53">
        <f>_xll.OneStreamExcelAddIn.XFFunctions.XFGetCell("TRUE", "CONSOL", $D$3,"TOT_Entity","Aggregated","Budget_Working",[1]Setup!C12,"PERIODIC",$B326,"TOPFLOW","TOP","TOP","top1",$C326,"top3","Open_Acute_DIV1","TOP5","TOP6","REPORTED","TOP8")</f>
        <v>2975.550237854</v>
      </c>
      <c r="DS326" s="53">
        <f>_xll.OneStreamExcelAddIn.XFFunctions.XFGetCell("TRUE", "CONSOL", $D$3,"TOT_Entity","Aggregated","Budget_Working",[1]Setup!C13,"PERIODIC",$B326,"TOPFLOW","TOP","TOP","top1",$C326,"top3","Open_Acute_DIV1","TOP5","TOP6","REPORTED","TOP8")</f>
        <v>2160.8599285579999</v>
      </c>
      <c r="DT326" s="53">
        <f>_xll.OneStreamExcelAddIn.XFFunctions.XFGetCell("TRUE", "CONSOL", $D$3,"TOT_Entity","Aggregated","Budget_Working",[1]Setup!C14,"PERIODIC",$B326,"TOPFLOW","TOP","TOP","top1",$C326,"top3","Open_Acute_DIV1","TOP5","TOP6","REPORTED","TOP8")</f>
        <v>3449.2774695349999</v>
      </c>
      <c r="DU326" s="53">
        <f>_xll.OneStreamExcelAddIn.XFFunctions.XFGetCell("TRUE", "CONSOL", $D$3,"TOT_Entity","Aggregated","Budget_Working",[1]Setup!C15,"PERIODIC",$B326,"TOPFLOW","TOP","TOP","top1",$C326,"top3","Open_Acute_DIV1","TOP5","TOP6","REPORTED","TOP8")</f>
        <v>381.82334243299999</v>
      </c>
      <c r="DV326" s="178"/>
      <c r="DW326" s="53">
        <f>_xll.OneStreamExcelAddIn.XFFunctions.XFGetCell("TRUE", "CONSOL", $D$3,"TOT_Entity","USD","Budget_Final",[1]Setup!C17,"PERIODIC",$B326,"TOPFLOW","TOP","TOP","top1",$C326,"top3","Open_Acute_DIV1","TOP5","TOP6","REPORTED","TOP8")</f>
        <v>1788.6132</v>
      </c>
      <c r="DX326" s="53">
        <f>_xll.OneStreamExcelAddIn.XFFunctions.XFGetCell("TRUE", "CONSOL", $D$3,"TOT_Entity","USD","Budget_Final",[1]Setup!C18,"PERIODIC",$B326,"TOPFLOW","TOP","TOP","top1",$C326,"top3","Open_Acute_DIV1","TOP5","TOP6","REPORTED","TOP8")</f>
        <v>625.36320000000001</v>
      </c>
      <c r="DY326" s="53">
        <f>_xll.OneStreamExcelAddIn.XFFunctions.XFGetCell("TRUE", "CONSOL", $D$3,"TOT_Entity","USD","Budget_Final",[1]Setup!C19,"PERIODIC",$B326,"TOPFLOW","TOP","TOP","top1",$C326,"top3","Open_Acute_DIV1","TOP5","TOP6","REPORTED","TOP8")</f>
        <v>1134.7116000000001</v>
      </c>
      <c r="DZ326" s="53">
        <f>_xll.OneStreamExcelAddIn.XFFunctions.XFGetCell("TRUE", "CONSOL", $D$3,"TOT_Entity","USD","Budget_Final",[1]Setup!C20,"PERIODIC",$B326,"TOPFLOW","TOP","TOP","top1",$C326,"top3","Open_Acute_DIV1","TOP5","TOP6","REPORTED","TOP8")</f>
        <v>297</v>
      </c>
      <c r="EA326" s="53">
        <f>_xll.OneStreamExcelAddIn.XFFunctions.XFGetCell("TRUE", "CONSOL", $D$3,"TOT_Entity","USD","Budget_Final",[1]Setup!C21,"PERIODIC",$B326,"TOPFLOW","TOP","TOP","top1",$C326,"top3","Open_Acute_DIV1","TOP5","TOP6","REPORTED","TOP8")</f>
        <v>470.58</v>
      </c>
      <c r="EB326" s="53">
        <f>_xll.OneStreamExcelAddIn.XFFunctions.XFGetCell("TRUE", "CONSOL", $D$3,"TOT_Entity","USD","Budget_Final",[1]Setup!C22,"PERIODIC",$B326,"TOPFLOW","TOP","TOP","top1",$C326,"top3","Open_Acute_DIV1","TOP5","TOP6","REPORTED","TOP8")</f>
        <v>653.4</v>
      </c>
      <c r="EC326" s="53">
        <f>_xll.OneStreamExcelAddIn.XFFunctions.XFGetCell("TRUE", "CONSOL", $D$3,"TOT_Entity","USD","Budget_Final",[1]Setup!C23,"PERIODIC",$B326,"TOPFLOW","TOP","TOP","top1",$C326,"top3","Open_Acute_DIV1","TOP5","TOP6","REPORTED","TOP8")</f>
        <v>1329.9</v>
      </c>
      <c r="ED326" s="53">
        <f>_xll.OneStreamExcelAddIn.XFFunctions.XFGetCell("TRUE", "CONSOL", $D$3,"TOT_Entity","USD","Budget_Final",[1]Setup!C24,"PERIODIC",$B326,"TOPFLOW","TOP","TOP","top1",$C326,"top3","Open_Acute_DIV1","TOP5","TOP6","REPORTED","TOP8")</f>
        <v>716.1</v>
      </c>
      <c r="EE326" s="53">
        <f>_xll.OneStreamExcelAddIn.XFFunctions.XFGetCell("TRUE", "CONSOL", $D$3,"TOT_Entity","USD","Budget_Final",[1]Setup!C25,"PERIODIC",$B326,"TOPFLOW","TOP","TOP","top1",$C326,"top3","Open_Acute_DIV1","TOP5","TOP6","REPORTED","TOP8")</f>
        <v>792</v>
      </c>
      <c r="EF326" s="53">
        <f>_xll.OneStreamExcelAddIn.XFFunctions.XFGetCell("TRUE", "CONSOL", $D$3,"TOT_Entity","USD","Budget_Final",[1]Setup!C26,"PERIODIC",$B326,"TOPFLOW","TOP","TOP","top1",$C326,"top3","Open_Acute_DIV1","TOP5","TOP6","REPORTED","TOP8")</f>
        <v>1595.88</v>
      </c>
      <c r="EG326" s="53">
        <f>_xll.OneStreamExcelAddIn.XFFunctions.XFGetCell("TRUE", "CONSOL", $D$3,"TOT_Entity","USD","Budget_Final",[1]Setup!C27,"PERIODIC",$B326,"TOPFLOW","TOP","TOP","top1",$C326,"top3","Open_Acute_DIV1","TOP5","TOP6","REPORTED","TOP8")</f>
        <v>475.2</v>
      </c>
      <c r="EH326" s="53">
        <f>_xll.OneStreamExcelAddIn.XFFunctions.XFGetCell("TRUE", "CONSOL", $D$3,"TOT_Entity","USD","Budget_Final",[1]Setup!C28,"PERIODIC",$B326,"TOPFLOW","TOP","TOP","top1",$C326,"top3","Open_Acute_DIV1","TOP5","TOP6","REPORTED","TOP8")</f>
        <v>879.78</v>
      </c>
    </row>
    <row r="327" spans="2:138" x14ac:dyDescent="0.25">
      <c r="B327" s="51">
        <v>60256</v>
      </c>
      <c r="C327" s="51"/>
      <c r="D327" t="str" cm="1">
        <f t="array" ref="D327">_xll.OneStreamExcelAddIn.XFFunctions.XFGetMemberInfo("Description","Account",B327)</f>
        <v>Sick - Clearing</v>
      </c>
      <c r="E327" s="53">
        <f>_xll.OneStreamExcelAddIn.XFFunctions.XFGetCell("TRUE", "CONSOL", $D$3,"TOT_Entity","USD","Actual",$E$3,"PERIODIC",$B327,"TOPFLOW","TOP","TOP","top1",$C327,"top3","Open_Acute_DIV1","TOP5","TOP6","REPORTED","TOP8")</f>
        <v>0</v>
      </c>
      <c r="F327" s="53">
        <f>_xll.OneStreamExcelAddIn.XFFunctions.XFGetCell("TRUE", "CONSOL", $D$3,"TOT_Entity","Aggregated","Budget_Working",$E$3,"PERIODIC",$B327,"TOPFLOW","TOP","TOP","top1",$C327,"top3","Open_Acute_DIV1","TOP5","TOP6","REPORTED","TOP8")</f>
        <v>0</v>
      </c>
      <c r="G327" s="53">
        <f t="shared" si="819"/>
        <v>0</v>
      </c>
      <c r="H327" s="55">
        <f t="shared" si="820"/>
        <v>0</v>
      </c>
      <c r="I327" s="41"/>
      <c r="J327" s="53">
        <f>_xll.OneStreamExcelAddIn.XFFunctions.XFGetCell("TRUE", "CONSOL", $D$3,"TOT_Entity","USD","Actual",$E$3,"YTD",$B327,"TOPFLOW","TOP","TOP","top1",$C327,"TOP3","Open_Acute_DIV1","TOP5","TOP6","REPORTED","TOP8")</f>
        <v>0</v>
      </c>
      <c r="K327" s="53">
        <f>_xll.OneStreamExcelAddIn.XFFunctions.XFGetCell("TRUE", "CONSOL", $D$3,"TOT_Entity","Aggregated","Budget_Working",$E$3,"YTD",$B327,"TOPFLOW","TOP","TOP","top1",$C327,"TOP3","Open_Acute_DIV1","TOP5","TOP6","REPORTED","TOP8")</f>
        <v>0</v>
      </c>
      <c r="L327" s="53">
        <f t="shared" si="821"/>
        <v>0</v>
      </c>
      <c r="M327" s="40">
        <f t="shared" si="822"/>
        <v>0</v>
      </c>
      <c r="N327" s="41"/>
      <c r="O327" s="53">
        <f>_xll.OneStreamExcelAddIn.XFFunctions.XFGetCell("TRUE", "CONSOL", $D$3,"TOT_Entity","USD","Actual",$F$3,"YTD",$B327,"TOPFLOW","TOP","TOP","top1",$C327,"TOP3","Open_Acute_DIV1","TOP5","TOP6","REPORTED","TOP8")</f>
        <v>0</v>
      </c>
      <c r="P327" s="53">
        <f>_xll.OneStreamExcelAddIn.XFFunctions.XFGetCell("TRUE", "CONSOL", $D$3,"TOT_Entity","USD","Actual",$E$3,"YTD",$B327,"TOPFLOW","TOP","TOP","top1",$C327,"top3","Open_Acute_DIV1","TOP5","TOP6","REPORTED","VAR_BW_PY_Actual")</f>
        <v>0</v>
      </c>
      <c r="Q327" s="40">
        <f t="shared" si="823"/>
        <v>0</v>
      </c>
      <c r="R327" s="41"/>
      <c r="S327" s="53">
        <f>_xll.OneStreamExcelAddIn.XFFunctions.XFGetCell("TRUE", "CONSOL", $D$3,"TOT_Entity","USD","MIDFCST",$E$3,"MTD",$B327,"TOPFLOW","TOP","TOP","top1",$C327,"TOP3","Open_Acute_DIV1","TOP5","TOP6","REPORTED","TOP8")</f>
        <v>0</v>
      </c>
      <c r="T327" s="53">
        <f t="shared" si="824"/>
        <v>0</v>
      </c>
      <c r="U327" s="40">
        <f t="shared" si="825"/>
        <v>0</v>
      </c>
      <c r="V327" s="41"/>
      <c r="W327" s="42"/>
      <c r="X327" s="43"/>
      <c r="Y327" s="42"/>
      <c r="Z327" s="44"/>
      <c r="AB327" s="53">
        <f>_xll.OneStreamExcelAddIn.XFFunctions.XFGetCell("TRUE", "CONSOL", $D$3,"TOT_Entity","USD","Actual",[1]Setup!C4,"PERIODIC",$B327,"TOPFLOW","TOP","TOP","top1",$C327,"top3","Open_Acute_DIV1","TOP5","TOP6","REPORTED","TOP8")</f>
        <v>0</v>
      </c>
      <c r="AC327" s="53">
        <f>_xll.OneStreamExcelAddIn.XFFunctions.XFGetCell("TRUE", "CONSOL", $D$3,"TOT_Entity","Aggregated","Budget_Working",[1]Setup!C4,"PERIODIC",$B327,"TOPFLOW","TOP","TOP","top1",$C327,"top3","Open_Acute_DIV1","TOP5","TOP6","REPORTED","TOP8")</f>
        <v>0</v>
      </c>
      <c r="AD327" s="53">
        <f t="shared" si="826"/>
        <v>0</v>
      </c>
      <c r="AE327" s="40">
        <f t="shared" si="827"/>
        <v>0</v>
      </c>
      <c r="AG327" s="53">
        <f>_xll.OneStreamExcelAddIn.XFFunctions.XFGetCell("TRUE", "CONSOL", $D$3,"TOT_Entity","USD","Actual",[1]Setup!C5,"PERIODIC",$B327,"TOPFLOW","TOP","TOP","top1",$C327,"top3","Open_Acute_DIV1","TOP5","TOP6","REPORTED","TOP8")</f>
        <v>0</v>
      </c>
      <c r="AH327" s="53">
        <f>_xll.OneStreamExcelAddIn.XFFunctions.XFGetCell("TRUE", "CONSOL", $D$3,"TOT_Entity","Aggregated","Budget_Working",[1]Setup!C5,"PERIODIC",$B327,"TOPFLOW","TOP","TOP","top1",$C327,"top3","Open_Acute_DIV1","TOP5","TOP6","REPORTED","TOP8")</f>
        <v>0</v>
      </c>
      <c r="AI327" s="53">
        <f t="shared" si="828"/>
        <v>0</v>
      </c>
      <c r="AJ327" s="40">
        <f t="shared" si="829"/>
        <v>0</v>
      </c>
      <c r="AL327" s="53">
        <f>_xll.OneStreamExcelAddIn.XFFunctions.XFGetCell("TRUE", "CONSOL", $D$3,"TOT_Entity","USD","Actual",[1]Setup!C6,"PERIODIC",$B327,"TOPFLOW","TOP","TOP","top1",$C327,"top3","Open_Acute_DIV1","TOP5","TOP6","REPORTED","TOP8")</f>
        <v>0</v>
      </c>
      <c r="AM327" s="53">
        <f>_xll.OneStreamExcelAddIn.XFFunctions.XFGetCell("TRUE", "CONSOL", $D$3,"TOT_Entity","Aggregated","Budget_Working",[1]Setup!C6,"PERIODIC",$B327,"TOPFLOW","TOP","TOP","top1",$C327,"top3","Open_Acute_DIV1","TOP5","TOP6","REPORTED","TOP8")</f>
        <v>0</v>
      </c>
      <c r="AN327" s="53">
        <f t="shared" si="830"/>
        <v>0</v>
      </c>
      <c r="AO327" s="40">
        <f t="shared" si="831"/>
        <v>0</v>
      </c>
      <c r="AQ327" s="53">
        <f>_xll.OneStreamExcelAddIn.XFFunctions.XFGetCell("TRUE", "CONSOL", $D$3,"TOT_Entity","USD","Actual",[1]Setup!C7,"PERIODIC",$B327,"TOPFLOW","TOP","TOP","top1",$C327,"top3","Open_Acute_DIV1","TOP5","TOP6","REPORTED","TOP8")</f>
        <v>0</v>
      </c>
      <c r="AR327" s="53">
        <f>_xll.OneStreamExcelAddIn.XFFunctions.XFGetCell("TRUE", "CONSOL", $D$3,"TOT_Entity","Aggregated","Budget_Working",[1]Setup!C7,"PERIODIC",$B327,"TOPFLOW","TOP","TOP","top1",$C327,"top3","Open_Acute_DIV1","TOP5","TOP6","REPORTED","TOP8")</f>
        <v>0</v>
      </c>
      <c r="AS327" s="53">
        <f t="shared" si="832"/>
        <v>0</v>
      </c>
      <c r="AT327" s="40">
        <f t="shared" si="833"/>
        <v>0</v>
      </c>
      <c r="AV327" s="53">
        <f>_xll.OneStreamExcelAddIn.XFFunctions.XFGetCell("TRUE", "CONSOL", $D$3,"TOT_Entity","USD","Actual",[1]Setup!C8,"PERIODIC",$B327,"TOPFLOW","TOP","TOP","top1",$C327,"top3","Open_Acute_DIV1","TOP5","TOP6","REPORTED","TOP8")</f>
        <v>0</v>
      </c>
      <c r="AW327" s="53">
        <f>_xll.OneStreamExcelAddIn.XFFunctions.XFGetCell("TRUE", "CONSOL", $D$3,"TOT_Entity","Aggregated","Budget_Working",[1]Setup!C8,"PERIODIC",$B327,"TOPFLOW","TOP","TOP","top1",$C327,"top3","Open_Acute_DIV1","TOP5","TOP6","REPORTED","TOP8")</f>
        <v>0</v>
      </c>
      <c r="AX327" s="53">
        <f t="shared" si="834"/>
        <v>0</v>
      </c>
      <c r="AY327" s="40">
        <f t="shared" si="835"/>
        <v>0</v>
      </c>
      <c r="BA327" s="53">
        <f>_xll.OneStreamExcelAddIn.XFFunctions.XFGetCell("TRUE", "CONSOL", $D$3,"TOT_Entity","USD","Actual",[1]Setup!C9,"PERIODIC",$B327,"TOPFLOW","TOP","TOP","top1",$C327,"top3","Open_Acute_DIV1","TOP5","TOP6","REPORTED","TOP8")</f>
        <v>0</v>
      </c>
      <c r="BB327" s="53">
        <f>_xll.OneStreamExcelAddIn.XFFunctions.XFGetCell("TRUE", "CONSOL", $D$3,"TOT_Entity","Aggregated","Budget_Working",[1]Setup!C9,"PERIODIC",$B327,"TOPFLOW","TOP","TOP","top1",$C327,"top3","Open_Acute_DIV1","TOP5","TOP6","REPORTED","TOP8")</f>
        <v>0</v>
      </c>
      <c r="BC327" s="53">
        <f t="shared" si="836"/>
        <v>0</v>
      </c>
      <c r="BD327" s="40">
        <f t="shared" si="837"/>
        <v>0</v>
      </c>
      <c r="BF327" s="53">
        <f>_xll.OneStreamExcelAddIn.XFFunctions.XFGetCell("TRUE", "CONSOL", $D$3,"TOT_Entity","USD","Actual",[1]Setup!C10,"PERIODIC",$B327,"TOPFLOW","TOP","TOP","top1",$C327,"top3","Open_Acute_DIV1","TOP5","TOP6","REPORTED","TOP8")</f>
        <v>0</v>
      </c>
      <c r="BG327" s="53">
        <f>_xll.OneStreamExcelAddIn.XFFunctions.XFGetCell("TRUE", "CONSOL", $D$3,"TOT_Entity","Aggregated","Budget_Working",[1]Setup!C10,"PERIODIC",$B327,"TOPFLOW","TOP","TOP","top1",$C327,"top3","Open_Acute_DIV1","TOP5","TOP6","REPORTED","TOP8")</f>
        <v>0</v>
      </c>
      <c r="BH327" s="53">
        <f t="shared" si="838"/>
        <v>0</v>
      </c>
      <c r="BI327" s="40">
        <f t="shared" si="839"/>
        <v>0</v>
      </c>
      <c r="BK327" s="53">
        <f>_xll.OneStreamExcelAddIn.XFFunctions.XFGetCell("TRUE", "CONSOL", $D$3,"TOT_Entity","USD","Actual",[1]Setup!C11,"PERIODIC",$B327,"TOPFLOW","TOP","TOP","top1",$C327,"top3","Open_Acute_DIV1","TOP5","TOP6","REPORTED","TOP8")</f>
        <v>0</v>
      </c>
      <c r="BL327" s="53">
        <f>_xll.OneStreamExcelAddIn.XFFunctions.XFGetCell("TRUE", "CONSOL", $D$3,"TOT_Entity","Aggregated","Budget_Working",[1]Setup!C11,"PERIODIC",$B327,"TOPFLOW","TOP","TOP","top1",$C327,"top3","Open_Acute_DIV1","TOP5","TOP6","REPORTED","TOP8")</f>
        <v>0</v>
      </c>
      <c r="BM327" s="53">
        <f t="shared" si="840"/>
        <v>0</v>
      </c>
      <c r="BN327" s="40">
        <f t="shared" si="841"/>
        <v>0</v>
      </c>
      <c r="BP327" s="53">
        <f>_xll.OneStreamExcelAddIn.XFFunctions.XFGetCell("TRUE", "CONSOL", $D$3,"TOT_Entity","USD","Actual",[1]Setup!C12,"PERIODIC",$B327,"TOPFLOW","TOP","TOP","top1",$C327,"top3","Open_Acute_DIV1","TOP5","TOP6","REPORTED","TOP8")</f>
        <v>0</v>
      </c>
      <c r="BQ327" s="53">
        <f>_xll.OneStreamExcelAddIn.XFFunctions.XFGetCell("TRUE", "CONSOL", $D$3,"TOT_Entity","Aggregated","Budget_Working",[1]Setup!C12,"PERIODIC",$B327,"TOPFLOW","TOP","TOP","top1",$C327,"top3","Open_Acute_DIV1","TOP5","TOP6","REPORTED","TOP8")</f>
        <v>0</v>
      </c>
      <c r="BR327" s="53">
        <f t="shared" si="842"/>
        <v>0</v>
      </c>
      <c r="BS327" s="40">
        <f t="shared" si="843"/>
        <v>0</v>
      </c>
      <c r="BU327" s="53">
        <f>_xll.OneStreamExcelAddIn.XFFunctions.XFGetCell("TRUE", "CONSOL", $D$3,"TOT_Entity","USD","Actual",[1]Setup!C13,"PERIODIC",$B327,"TOPFLOW","TOP","TOP","top1",$C327,"top3","Open_Acute_DIV1","TOP5","TOP6","REPORTED","TOP8")</f>
        <v>0</v>
      </c>
      <c r="BV327" s="53">
        <f>_xll.OneStreamExcelAddIn.XFFunctions.XFGetCell("TRUE", "CONSOL", $D$3,"TOT_Entity","Aggregated","Budget_Working",[1]Setup!C13,"PERIODIC",$B327,"TOPFLOW","TOP","TOP","top1",$C327,"top3","Open_Acute_DIV1","TOP5","TOP6","REPORTED","TOP8")</f>
        <v>0</v>
      </c>
      <c r="BW327" s="53">
        <f t="shared" si="844"/>
        <v>0</v>
      </c>
      <c r="BX327" s="40">
        <f t="shared" si="845"/>
        <v>0</v>
      </c>
      <c r="BZ327" s="53">
        <f>_xll.OneStreamExcelAddIn.XFFunctions.XFGetCell("TRUE", "CONSOL", $D$3,"TOT_Entity","USD","Actual",[1]Setup!C14,"PERIODIC",$B327,"TOPFLOW","TOP","TOP","top1",$C327,"top3","Open_Acute_DIV1","TOP5","TOP6","REPORTED","TOP8")</f>
        <v>0</v>
      </c>
      <c r="CA327" s="53">
        <f>_xll.OneStreamExcelAddIn.XFFunctions.XFGetCell("TRUE", "CONSOL", $D$3,"TOT_Entity","Aggregated","Budget_Working",[1]Setup!C14,"PERIODIC",$B327,"TOPFLOW","TOP","TOP","top1",$C327,"top3","Open_Acute_DIV1","TOP5","TOP6","REPORTED","TOP8")</f>
        <v>0</v>
      </c>
      <c r="CB327" s="53">
        <f t="shared" si="846"/>
        <v>0</v>
      </c>
      <c r="CC327" s="40">
        <f t="shared" si="847"/>
        <v>0</v>
      </c>
      <c r="CE327" s="53">
        <f>_xll.OneStreamExcelAddIn.XFFunctions.XFGetCell("TRUE", "CONSOL", $D$3,"TOT_Entity","USD","Actual",[1]Setup!C15,"PERIODIC",$B327,"TOPFLOW","TOP","TOP","top1",$C327,"top3","Open_Acute_DIV1","TOP5","TOP6","REPORTED","TOP8")</f>
        <v>0</v>
      </c>
      <c r="CF327" s="53">
        <f>_xll.OneStreamExcelAddIn.XFFunctions.XFGetCell("TRUE", "CONSOL", $D$3,"TOT_Entity","Aggregated","Budget_Working",[1]Setup!C15,"PERIODIC",$B327,"TOPFLOW","TOP","TOP","top1",$C327,"top3","Open_Acute_DIV1","TOP5","TOP6","REPORTED","TOP8")</f>
        <v>0</v>
      </c>
      <c r="CG327" s="53">
        <f t="shared" si="848"/>
        <v>0</v>
      </c>
      <c r="CH327" s="40">
        <f t="shared" si="849"/>
        <v>0</v>
      </c>
      <c r="CI327" s="212"/>
      <c r="CJ327" s="53">
        <f>_xll.OneStreamExcelAddIn.XFFunctions.XFGetCell("TRUE", "CONSOL", $D$3,"TOT_Entity","USD","Actual",[1]Setup!C4,"PERIODIC",$B327,"TOPFLOW","TOP","TOP","top1",$C327,"top3","Open_Acute_DIV1","TOP5","TOP6","REPORTED","TOP8")</f>
        <v>0</v>
      </c>
      <c r="CK327" s="53">
        <f>_xll.OneStreamExcelAddIn.XFFunctions.XFGetCell("TRUE", "CONSOL", $D$3,"TOT_Entity","USD","Actual",[1]Setup!C5,"PERIODIC",$B327,"TOPFLOW","TOP","TOP","top1",$C327,"top3","Open_Acute_DIV1","TOP5","TOP6","REPORTED","TOP8")</f>
        <v>0</v>
      </c>
      <c r="CL327" s="53">
        <f>_xll.OneStreamExcelAddIn.XFFunctions.XFGetCell("TRUE", "CONSOL", $D$3,"TOT_Entity","USD","Actual",[1]Setup!C6,"PERIODIC",$B327,"TOPFLOW","TOP","TOP","top1",$C327,"top3","Open_Acute_DIV1","TOP5","TOP6","REPORTED","TOP8")</f>
        <v>0</v>
      </c>
      <c r="CM327" s="53">
        <f>_xll.OneStreamExcelAddIn.XFFunctions.XFGetCell("TRUE", "CONSOL", $D$3,"TOT_Entity","USD","Actual",[1]Setup!C7,"PERIODIC",$B327,"TOPFLOW","TOP","TOP","top1",$C327,"top3","Open_Acute_DIV1","TOP5","TOP6","REPORTED","TOP8")</f>
        <v>0</v>
      </c>
      <c r="CN327" s="53">
        <f>_xll.OneStreamExcelAddIn.XFFunctions.XFGetCell("TRUE", "CONSOL", $D$3,"TOT_Entity","USD","Actual",[1]Setup!C8,"PERIODIC",$B327,"TOPFLOW","TOP","TOP","top1",$C327,"top3","Open_Acute_DIV1","TOP5","TOP6","REPORTED","TOP8")</f>
        <v>0</v>
      </c>
      <c r="CO327" s="53">
        <f>_xll.OneStreamExcelAddIn.XFFunctions.XFGetCell("TRUE", "CONSOL", $D$3,"TOT_Entity","USD","Actual",[1]Setup!C9,"PERIODIC",$B327,"TOPFLOW","TOP","TOP","top1",$C327,"top3","Open_Acute_DIV1","TOP5","TOP6","REPORTED","TOP8")</f>
        <v>0</v>
      </c>
      <c r="CP327" s="53">
        <f>_xll.OneStreamExcelAddIn.XFFunctions.XFGetCell("TRUE", "CONSOL", $D$3,"TOT_Entity","USD","Actual",[1]Setup!C10,"PERIODIC",$B327,"TOPFLOW","TOP","TOP","top1",$C327,"top3","Open_Acute_DIV1","TOP5","TOP6","REPORTED","TOP8")</f>
        <v>0</v>
      </c>
      <c r="CQ327" s="53">
        <f>_xll.OneStreamExcelAddIn.XFFunctions.XFGetCell("TRUE", "CONSOL", $D$3,"TOT_Entity","USD","Actual",[1]Setup!C11,"PERIODIC",$B327,"TOPFLOW","TOP","TOP","top1",$C327,"top3","Open_Acute_DIV1","TOP5","TOP6","REPORTED","TOP8")</f>
        <v>0</v>
      </c>
      <c r="CR327" s="53">
        <f>_xll.OneStreamExcelAddIn.XFFunctions.XFGetCell("TRUE", "CONSOL", $D$3,"TOT_Entity","USD","Actual",[1]Setup!C12,"PERIODIC",$B327,"TOPFLOW","TOP","TOP","top1",$C327,"top3","Open_Acute_DIV1","TOP5","TOP6","REPORTED","TOP8")</f>
        <v>0</v>
      </c>
      <c r="CS327" s="53">
        <f>_xll.OneStreamExcelAddIn.XFFunctions.XFGetCell("TRUE", "CONSOL", $D$3,"TOT_Entity","USD","Actual",[1]Setup!C13,"PERIODIC",$B327,"TOPFLOW","TOP","TOP","top1",$C327,"top3","Open_Acute_DIV1","TOP5","TOP6","REPORTED","TOP8")</f>
        <v>0</v>
      </c>
      <c r="CT327" s="53">
        <f>_xll.OneStreamExcelAddIn.XFFunctions.XFGetCell("TRUE", "CONSOL", $D$3,"TOT_Entity","USD","Actual",[1]Setup!C14,"PERIODIC",$B327,"TOPFLOW","TOP","TOP","top1",$C327,"top3","Open_Acute_DIV1","TOP5","TOP6","REPORTED","TOP8")</f>
        <v>0</v>
      </c>
      <c r="CU327" s="53">
        <f>_xll.OneStreamExcelAddIn.XFFunctions.XFGetCell("TRUE", "CONSOL", $D$3,"TOT_Entity","USD","Actual",[1]Setup!C15,"PERIODIC",$B327,"TOPFLOW","TOP","TOP","top1",$C327,"top3","Open_Acute_DIV1","TOP5","TOP6","REPORTED","TOP8")</f>
        <v>0</v>
      </c>
      <c r="CV327" s="212"/>
      <c r="CW327" s="53">
        <f>_xll.OneStreamExcelAddIn.XFFunctions.XFGetCell("TRUE", "CONSOL", $D$3,"TOT_Entity","USD","Actual",[1]Setup!C17,"PERIODIC",$B327,"TOPFLOW","TOP","TOP","top1",$C327,"top3","Open_Acute_DIV1","TOP5","TOP6","REPORTED","TOP8")</f>
        <v>0</v>
      </c>
      <c r="CX327" s="53">
        <f>_xll.OneStreamExcelAddIn.XFFunctions.XFGetCell("TRUE", "CONSOL", $D$3,"TOT_Entity","USD","Actual",[1]Setup!C18,"PERIODIC",$B327,"TOPFLOW","TOP","TOP","top1",$C327,"top3","Open_Acute_DIV1","TOP5","TOP6","REPORTED","TOP8")</f>
        <v>0</v>
      </c>
      <c r="CY327" s="53">
        <f>_xll.OneStreamExcelAddIn.XFFunctions.XFGetCell("TRUE", "CONSOL", $D$3,"TOT_Entity","USD","Actual",[1]Setup!C19,"PERIODIC",$B327,"TOPFLOW","TOP","TOP","top1",$C327,"top3","Open_Acute_DIV1","TOP5","TOP6","REPORTED","TOP8")</f>
        <v>0</v>
      </c>
      <c r="CZ327" s="53">
        <f>_xll.OneStreamExcelAddIn.XFFunctions.XFGetCell("TRUE", "CONSOL", $D$3,"TOT_Entity","USD","Actual",[1]Setup!C20,"PERIODIC",$B327,"TOPFLOW","TOP","TOP","top1",$C327,"top3","Open_Acute_DIV1","TOP5","TOP6","REPORTED","TOP8")</f>
        <v>0</v>
      </c>
      <c r="DA327" s="53">
        <f>_xll.OneStreamExcelAddIn.XFFunctions.XFGetCell("TRUE", "CONSOL", $D$3,"TOT_Entity","USD","Actual",[1]Setup!C21,"PERIODIC",$B327,"TOPFLOW","TOP","TOP","top1",$C327,"top3","Open_Acute_DIV1","TOP5","TOP6","REPORTED","TOP8")</f>
        <v>0</v>
      </c>
      <c r="DB327" s="53">
        <f>_xll.OneStreamExcelAddIn.XFFunctions.XFGetCell("TRUE", "CONSOL", $D$3,"TOT_Entity","USD","Actual",[1]Setup!C22,"PERIODIC",$B327,"TOPFLOW","TOP","TOP","top1",$C327,"top3","Open_Acute_DIV1","TOP5","TOP6","REPORTED","TOP8")</f>
        <v>0</v>
      </c>
      <c r="DC327" s="53">
        <f>_xll.OneStreamExcelAddIn.XFFunctions.XFGetCell("TRUE", "CONSOL", $D$3,"TOT_Entity","USD","Actual",[1]Setup!C23,"PERIODIC",$B327,"TOPFLOW","TOP","TOP","top1",$C327,"top3","Open_Acute_DIV1","TOP5","TOP6","REPORTED","TOP8")</f>
        <v>0</v>
      </c>
      <c r="DD327" s="53">
        <f>_xll.OneStreamExcelAddIn.XFFunctions.XFGetCell("TRUE", "CONSOL", $D$3,"TOT_Entity","USD","Actual",[1]Setup!C24,"PERIODIC",$B327,"TOPFLOW","TOP","TOP","top1",$C327,"top3","Open_Acute_DIV1","TOP5","TOP6","REPORTED","TOP8")</f>
        <v>0</v>
      </c>
      <c r="DE327" s="53">
        <f>_xll.OneStreamExcelAddIn.XFFunctions.XFGetCell("TRUE", "CONSOL", $D$3,"TOT_Entity","USD","Actual",[1]Setup!C25,"PERIODIC",$B327,"TOPFLOW","TOP","TOP","top1",$C327,"top3","Open_Acute_DIV1","TOP5","TOP6","REPORTED","TOP8")</f>
        <v>0</v>
      </c>
      <c r="DF327" s="53">
        <f>_xll.OneStreamExcelAddIn.XFFunctions.XFGetCell("TRUE", "CONSOL", $D$3,"TOT_Entity","USD","Actual",[1]Setup!C26,"PERIODIC",$B327,"TOPFLOW","TOP","TOP","top1",$C327,"top3","Open_Acute_DIV1","TOP5","TOP6","REPORTED","TOP8")</f>
        <v>0</v>
      </c>
      <c r="DG327" s="53">
        <f>_xll.OneStreamExcelAddIn.XFFunctions.XFGetCell("TRUE", "CONSOL", $D$3,"TOT_Entity","USD","Actual",[1]Setup!C27,"PERIODIC",$B327,"TOPFLOW","TOP","TOP","top1",$C327,"top3","Open_Acute_DIV1","TOP5","TOP6","REPORTED","TOP8")</f>
        <v>0</v>
      </c>
      <c r="DH327" s="53">
        <f>_xll.OneStreamExcelAddIn.XFFunctions.XFGetCell("TRUE", "CONSOL", $D$3,"TOT_Entity","USD","Actual",[1]Setup!C28,"PERIODIC",$B327,"TOPFLOW","TOP","TOP","top1",$C327,"top3","Open_Acute_DIV1","TOP5","TOP6","REPORTED","TOP8")</f>
        <v>0</v>
      </c>
      <c r="DI327" s="178"/>
      <c r="DJ327" s="53">
        <f>_xll.OneStreamExcelAddIn.XFFunctions.XFGetCell("TRUE", "CONSOL", $D$3,"TOT_Entity","Aggregated","Budget_Working",[1]Setup!C4,"PERIODIC",$B327,"TOPFLOW","TOP","TOP","top1",$C327,"top3","Open_Acute_DIV1","TOP5","TOP6","REPORTED","TOP8")</f>
        <v>0</v>
      </c>
      <c r="DK327" s="53">
        <f>_xll.OneStreamExcelAddIn.XFFunctions.XFGetCell("TRUE", "CONSOL", $D$3,"TOT_Entity","Aggregated","Budget_Working",[1]Setup!C5,"PERIODIC",$B327,"TOPFLOW","TOP","TOP","top1",$C327,"top3","Open_Acute_DIV1","TOP5","TOP6","REPORTED","TOP8")</f>
        <v>0</v>
      </c>
      <c r="DL327" s="53">
        <f>_xll.OneStreamExcelAddIn.XFFunctions.XFGetCell("TRUE", "CONSOL", $D$3,"TOT_Entity","Aggregated","Budget_Working",[1]Setup!C6,"PERIODIC",$B327,"TOPFLOW","TOP","TOP","top1",$C327,"top3","Open_Acute_DIV1","TOP5","TOP6","REPORTED","TOP8")</f>
        <v>0</v>
      </c>
      <c r="DM327" s="53">
        <f>_xll.OneStreamExcelAddIn.XFFunctions.XFGetCell("TRUE", "CONSOL", $D$3,"TOT_Entity","Aggregated","Budget_Working",[1]Setup!C7,"PERIODIC",$B327,"TOPFLOW","TOP","TOP","top1",$C327,"top3","Open_Acute_DIV1","TOP5","TOP6","REPORTED","TOP8")</f>
        <v>0</v>
      </c>
      <c r="DN327" s="53">
        <f>_xll.OneStreamExcelAddIn.XFFunctions.XFGetCell("TRUE", "CONSOL", $D$3,"TOT_Entity","Aggregated","Budget_Working",[1]Setup!C8,"PERIODIC",$B327,"TOPFLOW","TOP","TOP","top1",$C327,"top3","Open_Acute_DIV1","TOP5","TOP6","REPORTED","TOP8")</f>
        <v>0</v>
      </c>
      <c r="DO327" s="53">
        <f>_xll.OneStreamExcelAddIn.XFFunctions.XFGetCell("TRUE", "CONSOL", $D$3,"TOT_Entity","Aggregated","Budget_Working",[1]Setup!C9,"PERIODIC",$B327,"TOPFLOW","TOP","TOP","top1",$C327,"top3","Open_Acute_DIV1","TOP5","TOP6","REPORTED","TOP8")</f>
        <v>0</v>
      </c>
      <c r="DP327" s="53">
        <f>_xll.OneStreamExcelAddIn.XFFunctions.XFGetCell("TRUE", "CONSOL", $D$3,"TOT_Entity","Aggregated","Budget_Working",[1]Setup!C10,"PERIODIC",$B327,"TOPFLOW","TOP","TOP","top1",$C327,"top3","Open_Acute_DIV1","TOP5","TOP6","REPORTED","TOP8")</f>
        <v>0</v>
      </c>
      <c r="DQ327" s="53">
        <f>_xll.OneStreamExcelAddIn.XFFunctions.XFGetCell("TRUE", "CONSOL", $D$3,"TOT_Entity","Aggregated","Budget_Working",[1]Setup!C11,"PERIODIC",$B327,"TOPFLOW","TOP","TOP","top1",$C327,"top3","Open_Acute_DIV1","TOP5","TOP6","REPORTED","TOP8")</f>
        <v>0</v>
      </c>
      <c r="DR327" s="53">
        <f>_xll.OneStreamExcelAddIn.XFFunctions.XFGetCell("TRUE", "CONSOL", $D$3,"TOT_Entity","Aggregated","Budget_Working",[1]Setup!C12,"PERIODIC",$B327,"TOPFLOW","TOP","TOP","top1",$C327,"top3","Open_Acute_DIV1","TOP5","TOP6","REPORTED","TOP8")</f>
        <v>0</v>
      </c>
      <c r="DS327" s="53">
        <f>_xll.OneStreamExcelAddIn.XFFunctions.XFGetCell("TRUE", "CONSOL", $D$3,"TOT_Entity","Aggregated","Budget_Working",[1]Setup!C13,"PERIODIC",$B327,"TOPFLOW","TOP","TOP","top1",$C327,"top3","Open_Acute_DIV1","TOP5","TOP6","REPORTED","TOP8")</f>
        <v>0</v>
      </c>
      <c r="DT327" s="53">
        <f>_xll.OneStreamExcelAddIn.XFFunctions.XFGetCell("TRUE", "CONSOL", $D$3,"TOT_Entity","Aggregated","Budget_Working",[1]Setup!C14,"PERIODIC",$B327,"TOPFLOW","TOP","TOP","top1",$C327,"top3","Open_Acute_DIV1","TOP5","TOP6","REPORTED","TOP8")</f>
        <v>0</v>
      </c>
      <c r="DU327" s="53">
        <f>_xll.OneStreamExcelAddIn.XFFunctions.XFGetCell("TRUE", "CONSOL", $D$3,"TOT_Entity","Aggregated","Budget_Working",[1]Setup!C15,"PERIODIC",$B327,"TOPFLOW","TOP","TOP","top1",$C327,"top3","Open_Acute_DIV1","TOP5","TOP6","REPORTED","TOP8")</f>
        <v>0</v>
      </c>
      <c r="DV327" s="178"/>
      <c r="DW327" s="53">
        <f>_xll.OneStreamExcelAddIn.XFFunctions.XFGetCell("TRUE", "CONSOL", $D$3,"TOT_Entity","USD","Budget_Final",[1]Setup!C17,"PERIODIC",$B327,"TOPFLOW","TOP","TOP","top1",$C327,"top3","Open_Acute_DIV1","TOP5","TOP6","REPORTED","TOP8")</f>
        <v>0</v>
      </c>
      <c r="DX327" s="53">
        <f>_xll.OneStreamExcelAddIn.XFFunctions.XFGetCell("TRUE", "CONSOL", $D$3,"TOT_Entity","USD","Budget_Final",[1]Setup!C18,"PERIODIC",$B327,"TOPFLOW","TOP","TOP","top1",$C327,"top3","Open_Acute_DIV1","TOP5","TOP6","REPORTED","TOP8")</f>
        <v>0</v>
      </c>
      <c r="DY327" s="53">
        <f>_xll.OneStreamExcelAddIn.XFFunctions.XFGetCell("TRUE", "CONSOL", $D$3,"TOT_Entity","USD","Budget_Final",[1]Setup!C19,"PERIODIC",$B327,"TOPFLOW","TOP","TOP","top1",$C327,"top3","Open_Acute_DIV1","TOP5","TOP6","REPORTED","TOP8")</f>
        <v>0</v>
      </c>
      <c r="DZ327" s="53">
        <f>_xll.OneStreamExcelAddIn.XFFunctions.XFGetCell("TRUE", "CONSOL", $D$3,"TOT_Entity","USD","Budget_Final",[1]Setup!C20,"PERIODIC",$B327,"TOPFLOW","TOP","TOP","top1",$C327,"top3","Open_Acute_DIV1","TOP5","TOP6","REPORTED","TOP8")</f>
        <v>0</v>
      </c>
      <c r="EA327" s="53">
        <f>_xll.OneStreamExcelAddIn.XFFunctions.XFGetCell("TRUE", "CONSOL", $D$3,"TOT_Entity","USD","Budget_Final",[1]Setup!C21,"PERIODIC",$B327,"TOPFLOW","TOP","TOP","top1",$C327,"top3","Open_Acute_DIV1","TOP5","TOP6","REPORTED","TOP8")</f>
        <v>0</v>
      </c>
      <c r="EB327" s="53">
        <f>_xll.OneStreamExcelAddIn.XFFunctions.XFGetCell("TRUE", "CONSOL", $D$3,"TOT_Entity","USD","Budget_Final",[1]Setup!C22,"PERIODIC",$B327,"TOPFLOW","TOP","TOP","top1",$C327,"top3","Open_Acute_DIV1","TOP5","TOP6","REPORTED","TOP8")</f>
        <v>0</v>
      </c>
      <c r="EC327" s="53">
        <f>_xll.OneStreamExcelAddIn.XFFunctions.XFGetCell("TRUE", "CONSOL", $D$3,"TOT_Entity","USD","Budget_Final",[1]Setup!C23,"PERIODIC",$B327,"TOPFLOW","TOP","TOP","top1",$C327,"top3","Open_Acute_DIV1","TOP5","TOP6","REPORTED","TOP8")</f>
        <v>0</v>
      </c>
      <c r="ED327" s="53">
        <f>_xll.OneStreamExcelAddIn.XFFunctions.XFGetCell("TRUE", "CONSOL", $D$3,"TOT_Entity","USD","Budget_Final",[1]Setup!C24,"PERIODIC",$B327,"TOPFLOW","TOP","TOP","top1",$C327,"top3","Open_Acute_DIV1","TOP5","TOP6","REPORTED","TOP8")</f>
        <v>0</v>
      </c>
      <c r="EE327" s="53">
        <f>_xll.OneStreamExcelAddIn.XFFunctions.XFGetCell("TRUE", "CONSOL", $D$3,"TOT_Entity","USD","Budget_Final",[1]Setup!C25,"PERIODIC",$B327,"TOPFLOW","TOP","TOP","top1",$C327,"top3","Open_Acute_DIV1","TOP5","TOP6","REPORTED","TOP8")</f>
        <v>0</v>
      </c>
      <c r="EF327" s="53">
        <f>_xll.OneStreamExcelAddIn.XFFunctions.XFGetCell("TRUE", "CONSOL", $D$3,"TOT_Entity","USD","Budget_Final",[1]Setup!C26,"PERIODIC",$B327,"TOPFLOW","TOP","TOP","top1",$C327,"top3","Open_Acute_DIV1","TOP5","TOP6","REPORTED","TOP8")</f>
        <v>0</v>
      </c>
      <c r="EG327" s="53">
        <f>_xll.OneStreamExcelAddIn.XFFunctions.XFGetCell("TRUE", "CONSOL", $D$3,"TOT_Entity","USD","Budget_Final",[1]Setup!C27,"PERIODIC",$B327,"TOPFLOW","TOP","TOP","top1",$C327,"top3","Open_Acute_DIV1","TOP5","TOP6","REPORTED","TOP8")</f>
        <v>0</v>
      </c>
      <c r="EH327" s="53">
        <f>_xll.OneStreamExcelAddIn.XFFunctions.XFGetCell("TRUE", "CONSOL", $D$3,"TOT_Entity","USD","Budget_Final",[1]Setup!C28,"PERIODIC",$B327,"TOPFLOW","TOP","TOP","top1",$C327,"top3","Open_Acute_DIV1","TOP5","TOP6","REPORTED","TOP8")</f>
        <v>0</v>
      </c>
    </row>
    <row r="328" spans="2:138" s="47" customFormat="1" x14ac:dyDescent="0.25">
      <c r="B328" s="51" t="s">
        <v>329</v>
      </c>
      <c r="C328" s="51"/>
      <c r="D328" s="47" t="s">
        <v>330</v>
      </c>
      <c r="E328" s="53">
        <f>_xll.OneStreamExcelAddIn.XFFunctions.XFGetCell("TRUE", "CONSOL", $D$3,"TOT_Entity","USD","Actual",$E$3,"PERIODIC",$B328,"TOPFLOW","TOP","TOP","top1",$C328,"top3","Open_Acute_DIV1","TOP5","TOP6","REPORTED","TOP8")</f>
        <v>14864.44</v>
      </c>
      <c r="F328" s="53">
        <f>_xll.OneStreamExcelAddIn.XFFunctions.XFGetCell("TRUE", "CONSOL", $D$3,"TOT_Entity","Aggregated","Budget_Working",$E$3,"PERIODIC",$B328,"TOPFLOW","TOP","TOP","top1",$C328,"top3","Open_Acute_DIV1","TOP5","TOP6","REPORTED","TOP8")</f>
        <v>6185.0830643830004</v>
      </c>
      <c r="G328" s="53">
        <f t="shared" si="819"/>
        <v>-8679.356935617001</v>
      </c>
      <c r="H328" s="55">
        <f t="shared" si="820"/>
        <v>-1.4032724937191801</v>
      </c>
      <c r="I328" s="41"/>
      <c r="J328" s="53">
        <f>_xll.OneStreamExcelAddIn.XFFunctions.XFGetCell("TRUE", "CONSOL", $D$3,"TOT_Entity","USD","Actual",$E$3,"YTD",$B328,"TOPFLOW","TOP","TOP","top1",$C328,"TOP3","Open_Acute_DIV1","TOP5","TOP6","REPORTED","TOP8")</f>
        <v>70225.55</v>
      </c>
      <c r="K328" s="53">
        <f>_xll.OneStreamExcelAddIn.XFFunctions.XFGetCell("TRUE", "CONSOL", $D$3,"TOT_Entity","Aggregated","Budget_Working",$E$3,"YTD",$B328,"TOPFLOW","TOP","TOP","top1",$C328,"TOP3","Open_Acute_DIV1","TOP5","TOP6","REPORTED","TOP8")</f>
        <v>31266.947008137999</v>
      </c>
      <c r="L328" s="53">
        <f t="shared" si="821"/>
        <v>-38958.602991862004</v>
      </c>
      <c r="M328" s="40">
        <f t="shared" si="822"/>
        <v>-1.2459995848562402</v>
      </c>
      <c r="N328" s="41"/>
      <c r="O328" s="53">
        <f>_xll.OneStreamExcelAddIn.XFFunctions.XFGetCell("TRUE", "CONSOL", $D$3,"TOT_Entity","USD","Actual",$F$3,"YTD",$B328,"TOPFLOW","TOP","TOP","top1",$C328,"TOP3","Open_Acute_DIV1","TOP5","TOP6","REPORTED","TOP8")</f>
        <v>29688.12</v>
      </c>
      <c r="P328" s="53">
        <f>_xll.OneStreamExcelAddIn.XFFunctions.XFGetCell("TRUE", "CONSOL", $D$3,"TOT_Entity","USD","Actual",$E$3,"YTD",$B328,"TOPFLOW","TOP","TOP","top1",$C328,"top3","Open_Acute_DIV1","TOP5","TOP6","REPORTED","VAR_BW_PY_Actual")</f>
        <v>-40537.43</v>
      </c>
      <c r="Q328" s="40">
        <f t="shared" si="823"/>
        <v>-1.3654428101206812</v>
      </c>
      <c r="R328" s="41"/>
      <c r="S328" s="53">
        <f>_xll.OneStreamExcelAddIn.XFFunctions.XFGetCell("TRUE", "CONSOL", $D$3,"TOT_Entity","USD","MIDFCST",$E$3,"MTD",$B328,"TOPFLOW","TOP","TOP","top1",$C328,"TOP3","Open_Acute_DIV1","TOP5","TOP6","REPORTED","TOP8")</f>
        <v>0</v>
      </c>
      <c r="T328" s="53">
        <f t="shared" si="824"/>
        <v>-14864.44</v>
      </c>
      <c r="U328" s="40">
        <f t="shared" si="825"/>
        <v>0</v>
      </c>
      <c r="V328" s="41"/>
      <c r="W328" s="42"/>
      <c r="X328" s="43"/>
      <c r="Y328" s="42"/>
      <c r="Z328" s="44"/>
      <c r="AB328" s="213">
        <f>_xll.OneStreamExcelAddIn.XFFunctions.XFGetCell("TRUE", "CONSOL", $D$3,"TOT_Entity","USD","Actual",[1]Setup!C4,"PERIODIC",$B328,"TOPFLOW","TOP","TOP","top1",$C328,"top3","Open_Acute_DIV1","TOP5","TOP6","REPORTED","TOP8")</f>
        <v>16738.849999999999</v>
      </c>
      <c r="AC328" s="213">
        <f>_xll.OneStreamExcelAddIn.XFFunctions.XFGetCell("TRUE", "CONSOL", $D$3,"TOT_Entity","Aggregated","Budget_Working",[1]Setup!C4,"PERIODIC",$B328,"TOPFLOW","TOP","TOP","top1",$C328,"top3","Open_Acute_DIV1","TOP5","TOP6","REPORTED","TOP8")</f>
        <v>2939.9916538550001</v>
      </c>
      <c r="AD328" s="213">
        <f t="shared" si="826"/>
        <v>-13798.858346144998</v>
      </c>
      <c r="AE328" s="209">
        <f>IFERROR(AD328/AC328,0)</f>
        <v>-4.6935025574142513</v>
      </c>
      <c r="AG328" s="213">
        <f>_xll.OneStreamExcelAddIn.XFFunctions.XFGetCell("TRUE", "CONSOL", $D$3,"TOT_Entity","USD","Actual",[1]Setup!C5,"PERIODIC",$B328,"TOPFLOW","TOP","TOP","top1",$C328,"top3","Open_Acute_DIV1","TOP5","TOP6","REPORTED","TOP8")</f>
        <v>23580.41</v>
      </c>
      <c r="AH328" s="213">
        <f>_xll.OneStreamExcelAddIn.XFFunctions.XFGetCell("TRUE", "CONSOL", $D$3,"TOT_Entity","Aggregated","Budget_Working",[1]Setup!C5,"PERIODIC",$B328,"TOPFLOW","TOP","TOP","top1",$C328,"top3","Open_Acute_DIV1","TOP5","TOP6","REPORTED","TOP8")</f>
        <v>10310.036252828</v>
      </c>
      <c r="AI328" s="213">
        <f t="shared" si="828"/>
        <v>-13270.373747172</v>
      </c>
      <c r="AJ328" s="209">
        <f>IFERROR(AI328/AH328,0)</f>
        <v>-1.2871316280320537</v>
      </c>
      <c r="AL328" s="213">
        <f>_xll.OneStreamExcelAddIn.XFFunctions.XFGetCell("TRUE", "CONSOL", $D$3,"TOT_Entity","USD","Actual",[1]Setup!C6,"PERIODIC",$B328,"TOPFLOW","TOP","TOP","top1",$C328,"top3","Open_Acute_DIV1","TOP5","TOP6","REPORTED","TOP8")</f>
        <v>15041.85</v>
      </c>
      <c r="AM328" s="213">
        <f>_xll.OneStreamExcelAddIn.XFFunctions.XFGetCell("TRUE", "CONSOL", $D$3,"TOT_Entity","Aggregated","Budget_Working",[1]Setup!C6,"PERIODIC",$B328,"TOPFLOW","TOP","TOP","top1",$C328,"top3","Open_Acute_DIV1","TOP5","TOP6","REPORTED","TOP8")</f>
        <v>11831.836037072</v>
      </c>
      <c r="AN328" s="213">
        <f t="shared" si="830"/>
        <v>-3210.0139629280002</v>
      </c>
      <c r="AO328" s="209">
        <f>IFERROR(AN328/AM328,0)</f>
        <v>-0.27130311414646474</v>
      </c>
      <c r="AQ328" s="213">
        <f>_xll.OneStreamExcelAddIn.XFFunctions.XFGetCell("TRUE", "CONSOL", $D$3,"TOT_Entity","USD","Actual",[1]Setup!C7,"PERIODIC",$B328,"TOPFLOW","TOP","TOP","top1",$C328,"top3","Open_Acute_DIV1","TOP5","TOP6","REPORTED","TOP8")</f>
        <v>14864.44</v>
      </c>
      <c r="AR328" s="213">
        <f>_xll.OneStreamExcelAddIn.XFFunctions.XFGetCell("TRUE", "CONSOL", $D$3,"TOT_Entity","Aggregated","Budget_Working",[1]Setup!C7,"PERIODIC",$B328,"TOPFLOW","TOP","TOP","top1",$C328,"top3","Open_Acute_DIV1","TOP5","TOP6","REPORTED","TOP8")</f>
        <v>6185.0830643830004</v>
      </c>
      <c r="AS328" s="213">
        <f t="shared" si="832"/>
        <v>-8679.356935617001</v>
      </c>
      <c r="AT328" s="209">
        <f>IFERROR(AS328/AR328,0)</f>
        <v>-1.4032724937191801</v>
      </c>
      <c r="AV328" s="213">
        <f>_xll.OneStreamExcelAddIn.XFFunctions.XFGetCell("TRUE", "CONSOL", $D$3,"TOT_Entity","USD","Actual",[1]Setup!C8,"PERIODIC",$B328,"TOPFLOW","TOP","TOP","top1",$C328,"top3","Open_Acute_DIV1","TOP5","TOP6","REPORTED","TOP8")</f>
        <v>-70225.55</v>
      </c>
      <c r="AW328" s="213">
        <f>_xll.OneStreamExcelAddIn.XFFunctions.XFGetCell("TRUE", "CONSOL", $D$3,"TOT_Entity","Aggregated","Budget_Working",[1]Setup!C8,"PERIODIC",$B328,"TOPFLOW","TOP","TOP","top1",$C328,"top3","Open_Acute_DIV1","TOP5","TOP6","REPORTED","TOP8")</f>
        <v>8123.0163569830002</v>
      </c>
      <c r="AX328" s="213">
        <f t="shared" si="834"/>
        <v>78348.566356983007</v>
      </c>
      <c r="AY328" s="209">
        <f>IFERROR(AX328/AW328,0)</f>
        <v>9.6452552738774422</v>
      </c>
      <c r="BA328" s="213">
        <f>_xll.OneStreamExcelAddIn.XFFunctions.XFGetCell("TRUE", "CONSOL", $D$3,"TOT_Entity","USD","Actual",[1]Setup!C9,"PERIODIC",$B328,"TOPFLOW","TOP","TOP","top1",$C328,"top3","Open_Acute_DIV1","TOP5","TOP6","REPORTED","TOP8")</f>
        <v>0</v>
      </c>
      <c r="BB328" s="213">
        <f>_xll.OneStreamExcelAddIn.XFFunctions.XFGetCell("TRUE", "CONSOL", $D$3,"TOT_Entity","Aggregated","Budget_Working",[1]Setup!C9,"PERIODIC",$B328,"TOPFLOW","TOP","TOP","top1",$C328,"top3","Open_Acute_DIV1","TOP5","TOP6","REPORTED","TOP8")</f>
        <v>18680.817375940002</v>
      </c>
      <c r="BC328" s="213">
        <f t="shared" si="836"/>
        <v>18680.817375940002</v>
      </c>
      <c r="BD328" s="209">
        <f>IFERROR(BC328/BB328,0)</f>
        <v>1</v>
      </c>
      <c r="BF328" s="213">
        <f>_xll.OneStreamExcelAddIn.XFFunctions.XFGetCell("TRUE", "CONSOL", $D$3,"TOT_Entity","USD","Actual",[1]Setup!C10,"PERIODIC",$B328,"TOPFLOW","TOP","TOP","top1",$C328,"top3","Open_Acute_DIV1","TOP5","TOP6","REPORTED","TOP8")</f>
        <v>0</v>
      </c>
      <c r="BG328" s="213">
        <f>_xll.OneStreamExcelAddIn.XFFunctions.XFGetCell("TRUE", "CONSOL", $D$3,"TOT_Entity","Aggregated","Budget_Working",[1]Setup!C10,"PERIODIC",$B328,"TOPFLOW","TOP","TOP","top1",$C328,"top3","Open_Acute_DIV1","TOP5","TOP6","REPORTED","TOP8")</f>
        <v>12070.764421772999</v>
      </c>
      <c r="BH328" s="213">
        <f t="shared" si="838"/>
        <v>12070.764421772999</v>
      </c>
      <c r="BI328" s="209">
        <f>IFERROR(BH328/BG328,0)</f>
        <v>1</v>
      </c>
      <c r="BK328" s="213">
        <f>_xll.OneStreamExcelAddIn.XFFunctions.XFGetCell("TRUE", "CONSOL", $D$3,"TOT_Entity","USD","Actual",[1]Setup!C11,"PERIODIC",$B328,"TOPFLOW","TOP","TOP","top1",$C328,"top3","Open_Acute_DIV1","TOP5","TOP6","REPORTED","TOP8")</f>
        <v>0</v>
      </c>
      <c r="BL328" s="213">
        <f>_xll.OneStreamExcelAddIn.XFFunctions.XFGetCell("TRUE", "CONSOL", $D$3,"TOT_Entity","Aggregated","Budget_Working",[1]Setup!C11,"PERIODIC",$B328,"TOPFLOW","TOP","TOP","top1",$C328,"top3","Open_Acute_DIV1","TOP5","TOP6","REPORTED","TOP8")</f>
        <v>17987.503600033</v>
      </c>
      <c r="BM328" s="213">
        <f t="shared" si="840"/>
        <v>17987.503600033</v>
      </c>
      <c r="BN328" s="209">
        <f>IFERROR(BM328/BL328,0)</f>
        <v>1</v>
      </c>
      <c r="BP328" s="213">
        <f>_xll.OneStreamExcelAddIn.XFFunctions.XFGetCell("TRUE", "CONSOL", $D$3,"TOT_Entity","USD","Actual",[1]Setup!C12,"PERIODIC",$B328,"TOPFLOW","TOP","TOP","top1",$C328,"top3","Open_Acute_DIV1","TOP5","TOP6","REPORTED","TOP8")</f>
        <v>0</v>
      </c>
      <c r="BQ328" s="213">
        <f>_xll.OneStreamExcelAddIn.XFFunctions.XFGetCell("TRUE", "CONSOL", $D$3,"TOT_Entity","Aggregated","Budget_Working",[1]Setup!C12,"PERIODIC",$B328,"TOPFLOW","TOP","TOP","top1",$C328,"top3","Open_Acute_DIV1","TOP5","TOP6","REPORTED","TOP8")</f>
        <v>18344.210980913998</v>
      </c>
      <c r="BR328" s="213">
        <f t="shared" si="842"/>
        <v>18344.210980913998</v>
      </c>
      <c r="BS328" s="209">
        <f>IFERROR(BR328/BQ328,0)</f>
        <v>1</v>
      </c>
      <c r="BU328" s="213">
        <f>_xll.OneStreamExcelAddIn.XFFunctions.XFGetCell("TRUE", "CONSOL", $D$3,"TOT_Entity","USD","Actual",[1]Setup!C13,"PERIODIC",$B328,"TOPFLOW","TOP","TOP","top1",$C328,"top3","Open_Acute_DIV1","TOP5","TOP6","REPORTED","TOP8")</f>
        <v>0</v>
      </c>
      <c r="BV328" s="213">
        <f>_xll.OneStreamExcelAddIn.XFFunctions.XFGetCell("TRUE", "CONSOL", $D$3,"TOT_Entity","Aggregated","Budget_Working",[1]Setup!C13,"PERIODIC",$B328,"TOPFLOW","TOP","TOP","top1",$C328,"top3","Open_Acute_DIV1","TOP5","TOP6","REPORTED","TOP8")</f>
        <v>12798.71706528</v>
      </c>
      <c r="BW328" s="213">
        <f t="shared" si="844"/>
        <v>12798.71706528</v>
      </c>
      <c r="BX328" s="209">
        <f>IFERROR(BW328/BV328,0)</f>
        <v>1</v>
      </c>
      <c r="BZ328" s="213">
        <f>_xll.OneStreamExcelAddIn.XFFunctions.XFGetCell("TRUE", "CONSOL", $D$3,"TOT_Entity","USD","Actual",[1]Setup!C14,"PERIODIC",$B328,"TOPFLOW","TOP","TOP","top1",$C328,"top3","Open_Acute_DIV1","TOP5","TOP6","REPORTED","TOP8")</f>
        <v>0</v>
      </c>
      <c r="CA328" s="213">
        <f>_xll.OneStreamExcelAddIn.XFFunctions.XFGetCell("TRUE", "CONSOL", $D$3,"TOT_Entity","Aggregated","Budget_Working",[1]Setup!C14,"PERIODIC",$B328,"TOPFLOW","TOP","TOP","top1",$C328,"top3","Open_Acute_DIV1","TOP5","TOP6","REPORTED","TOP8")</f>
        <v>20441.969065787998</v>
      </c>
      <c r="CB328" s="213">
        <f t="shared" si="846"/>
        <v>20441.969065787998</v>
      </c>
      <c r="CC328" s="209">
        <f>IFERROR(CB328/CA328,0)</f>
        <v>1</v>
      </c>
      <c r="CE328" s="213">
        <f>_xll.OneStreamExcelAddIn.XFFunctions.XFGetCell("TRUE", "CONSOL", $D$3,"TOT_Entity","USD","Actual",[1]Setup!C15,"PERIODIC",$B328,"TOPFLOW","TOP","TOP","top1",$C328,"top3","Open_Acute_DIV1","TOP5","TOP6","REPORTED","TOP8")</f>
        <v>0</v>
      </c>
      <c r="CF328" s="213">
        <f>_xll.OneStreamExcelAddIn.XFFunctions.XFGetCell("TRUE", "CONSOL", $D$3,"TOT_Entity","Aggregated","Budget_Working",[1]Setup!C15,"PERIODIC",$B328,"TOPFLOW","TOP","TOP","top1",$C328,"top3","Open_Acute_DIV1","TOP5","TOP6","REPORTED","TOP8")</f>
        <v>2268.9948211719998</v>
      </c>
      <c r="CG328" s="213">
        <f t="shared" si="848"/>
        <v>2268.9948211719998</v>
      </c>
      <c r="CH328" s="209">
        <f>IFERROR(CG328/CF328,0)</f>
        <v>1</v>
      </c>
      <c r="CI328" s="214"/>
      <c r="CJ328" s="213">
        <f>_xll.OneStreamExcelAddIn.XFFunctions.XFGetCell("TRUE", "CONSOL", $D$3,"TOT_Entity","USD","Actual",[1]Setup!C4,"PERIODIC",$B328,"TOPFLOW","TOP","TOP","top1",$C328,"top3","Open_Acute_DIV1","TOP5","TOP6","REPORTED","TOP8")</f>
        <v>16738.849999999999</v>
      </c>
      <c r="CK328" s="213">
        <f>_xll.OneStreamExcelAddIn.XFFunctions.XFGetCell("TRUE", "CONSOL", $D$3,"TOT_Entity","USD","Actual",[1]Setup!C5,"PERIODIC",$B328,"TOPFLOW","TOP","TOP","top1",$C328,"top3","Open_Acute_DIV1","TOP5","TOP6","REPORTED","TOP8")</f>
        <v>23580.41</v>
      </c>
      <c r="CL328" s="213">
        <f>_xll.OneStreamExcelAddIn.XFFunctions.XFGetCell("TRUE", "CONSOL", $D$3,"TOT_Entity","USD","Actual",[1]Setup!C6,"PERIODIC",$B328,"TOPFLOW","TOP","TOP","top1",$C328,"top3","Open_Acute_DIV1","TOP5","TOP6","REPORTED","TOP8")</f>
        <v>15041.85</v>
      </c>
      <c r="CM328" s="213">
        <f>_xll.OneStreamExcelAddIn.XFFunctions.XFGetCell("TRUE", "CONSOL", $D$3,"TOT_Entity","USD","Actual",[1]Setup!C7,"PERIODIC",$B328,"TOPFLOW","TOP","TOP","top1",$C328,"top3","Open_Acute_DIV1","TOP5","TOP6","REPORTED","TOP8")</f>
        <v>14864.44</v>
      </c>
      <c r="CN328" s="213">
        <f>_xll.OneStreamExcelAddIn.XFFunctions.XFGetCell("TRUE", "CONSOL", $D$3,"TOT_Entity","USD","Actual",[1]Setup!C8,"PERIODIC",$B328,"TOPFLOW","TOP","TOP","top1",$C328,"top3","Open_Acute_DIV1","TOP5","TOP6","REPORTED","TOP8")</f>
        <v>-70225.55</v>
      </c>
      <c r="CO328" s="213">
        <f>_xll.OneStreamExcelAddIn.XFFunctions.XFGetCell("TRUE", "CONSOL", $D$3,"TOT_Entity","USD","Actual",[1]Setup!C9,"PERIODIC",$B328,"TOPFLOW","TOP","TOP","top1",$C328,"top3","Open_Acute_DIV1","TOP5","TOP6","REPORTED","TOP8")</f>
        <v>0</v>
      </c>
      <c r="CP328" s="213">
        <f>_xll.OneStreamExcelAddIn.XFFunctions.XFGetCell("TRUE", "CONSOL", $D$3,"TOT_Entity","USD","Actual",[1]Setup!C10,"PERIODIC",$B328,"TOPFLOW","TOP","TOP","top1",$C328,"top3","Open_Acute_DIV1","TOP5","TOP6","REPORTED","TOP8")</f>
        <v>0</v>
      </c>
      <c r="CQ328" s="213">
        <f>_xll.OneStreamExcelAddIn.XFFunctions.XFGetCell("TRUE", "CONSOL", $D$3,"TOT_Entity","USD","Actual",[1]Setup!C11,"PERIODIC",$B328,"TOPFLOW","TOP","TOP","top1",$C328,"top3","Open_Acute_DIV1","TOP5","TOP6","REPORTED","TOP8")</f>
        <v>0</v>
      </c>
      <c r="CR328" s="213">
        <f>_xll.OneStreamExcelAddIn.XFFunctions.XFGetCell("TRUE", "CONSOL", $D$3,"TOT_Entity","USD","Actual",[1]Setup!C12,"PERIODIC",$B328,"TOPFLOW","TOP","TOP","top1",$C328,"top3","Open_Acute_DIV1","TOP5","TOP6","REPORTED","TOP8")</f>
        <v>0</v>
      </c>
      <c r="CS328" s="213">
        <f>_xll.OneStreamExcelAddIn.XFFunctions.XFGetCell("TRUE", "CONSOL", $D$3,"TOT_Entity","USD","Actual",[1]Setup!C13,"PERIODIC",$B328,"TOPFLOW","TOP","TOP","top1",$C328,"top3","Open_Acute_DIV1","TOP5","TOP6","REPORTED","TOP8")</f>
        <v>0</v>
      </c>
      <c r="CT328" s="213">
        <f>_xll.OneStreamExcelAddIn.XFFunctions.XFGetCell("TRUE", "CONSOL", $D$3,"TOT_Entity","USD","Actual",[1]Setup!C14,"PERIODIC",$B328,"TOPFLOW","TOP","TOP","top1",$C328,"top3","Open_Acute_DIV1","TOP5","TOP6","REPORTED","TOP8")</f>
        <v>0</v>
      </c>
      <c r="CU328" s="213">
        <f>_xll.OneStreamExcelAddIn.XFFunctions.XFGetCell("TRUE", "CONSOL", $D$3,"TOT_Entity","USD","Actual",[1]Setup!C15,"PERIODIC",$B328,"TOPFLOW","TOP","TOP","top1",$C328,"top3","Open_Acute_DIV1","TOP5","TOP6","REPORTED","TOP8")</f>
        <v>0</v>
      </c>
      <c r="CV328" s="214"/>
      <c r="CW328" s="213">
        <f>_xll.OneStreamExcelAddIn.XFFunctions.XFGetCell("TRUE", "CONSOL", $D$3,"TOT_Entity","USD","Actual",[1]Setup!C17,"PERIODIC",$B328,"TOPFLOW","TOP","TOP","top1",$C328,"top3","Open_Acute_DIV1","TOP5","TOP6","REPORTED","TOP8")</f>
        <v>2511.86</v>
      </c>
      <c r="CX328" s="213">
        <f>_xll.OneStreamExcelAddIn.XFFunctions.XFGetCell("TRUE", "CONSOL", $D$3,"TOT_Entity","USD","Actual",[1]Setup!C18,"PERIODIC",$B328,"TOPFLOW","TOP","TOP","top1",$C328,"top3","Open_Acute_DIV1","TOP5","TOP6","REPORTED","TOP8")</f>
        <v>10741.63</v>
      </c>
      <c r="CY328" s="213">
        <f>_xll.OneStreamExcelAddIn.XFFunctions.XFGetCell("TRUE", "CONSOL", $D$3,"TOT_Entity","USD","Actual",[1]Setup!C19,"PERIODIC",$B328,"TOPFLOW","TOP","TOP","top1",$C328,"top3","Open_Acute_DIV1","TOP5","TOP6","REPORTED","TOP8")</f>
        <v>11846.33</v>
      </c>
      <c r="CZ328" s="213">
        <f>_xll.OneStreamExcelAddIn.XFFunctions.XFGetCell("TRUE", "CONSOL", $D$3,"TOT_Entity","USD","Actual",[1]Setup!C20,"PERIODIC",$B328,"TOPFLOW","TOP","TOP","top1",$C328,"top3","Open_Acute_DIV1","TOP5","TOP6","REPORTED","TOP8")</f>
        <v>4588.3</v>
      </c>
      <c r="DA328" s="213">
        <f>_xll.OneStreamExcelAddIn.XFFunctions.XFGetCell("TRUE", "CONSOL", $D$3,"TOT_Entity","USD","Actual",[1]Setup!C21,"PERIODIC",$B328,"TOPFLOW","TOP","TOP","top1",$C328,"top3","Open_Acute_DIV1","TOP5","TOP6","REPORTED","TOP8")</f>
        <v>4908.66</v>
      </c>
      <c r="DB328" s="213">
        <f>_xll.OneStreamExcelAddIn.XFFunctions.XFGetCell("TRUE", "CONSOL", $D$3,"TOT_Entity","USD","Actual",[1]Setup!C22,"PERIODIC",$B328,"TOPFLOW","TOP","TOP","top1",$C328,"top3","Open_Acute_DIV1","TOP5","TOP6","REPORTED","TOP8")</f>
        <v>15023.28</v>
      </c>
      <c r="DC328" s="213">
        <f>_xll.OneStreamExcelAddIn.XFFunctions.XFGetCell("TRUE", "CONSOL", $D$3,"TOT_Entity","USD","Actual",[1]Setup!C23,"PERIODIC",$B328,"TOPFLOW","TOP","TOP","top1",$C328,"top3","Open_Acute_DIV1","TOP5","TOP6","REPORTED","TOP8")</f>
        <v>22054.85</v>
      </c>
      <c r="DD328" s="213">
        <f>_xll.OneStreamExcelAddIn.XFFunctions.XFGetCell("TRUE", "CONSOL", $D$3,"TOT_Entity","USD","Actual",[1]Setup!C24,"PERIODIC",$B328,"TOPFLOW","TOP","TOP","top1",$C328,"top3","Open_Acute_DIV1","TOP5","TOP6","REPORTED","TOP8")</f>
        <v>12603.38</v>
      </c>
      <c r="DE328" s="213">
        <f>_xll.OneStreamExcelAddIn.XFFunctions.XFGetCell("TRUE", "CONSOL", $D$3,"TOT_Entity","USD","Actual",[1]Setup!C25,"PERIODIC",$B328,"TOPFLOW","TOP","TOP","top1",$C328,"top3","Open_Acute_DIV1","TOP5","TOP6","REPORTED","TOP8")</f>
        <v>21995.89</v>
      </c>
      <c r="DF328" s="213">
        <f>_xll.OneStreamExcelAddIn.XFFunctions.XFGetCell("TRUE", "CONSOL", $D$3,"TOT_Entity","USD","Actual",[1]Setup!C26,"PERIODIC",$B328,"TOPFLOW","TOP","TOP","top1",$C328,"top3","Open_Acute_DIV1","TOP5","TOP6","REPORTED","TOP8")</f>
        <v>24114.16</v>
      </c>
      <c r="DG328" s="213">
        <f>_xll.OneStreamExcelAddIn.XFFunctions.XFGetCell("TRUE", "CONSOL", $D$3,"TOT_Entity","USD","Actual",[1]Setup!C27,"PERIODIC",$B328,"TOPFLOW","TOP","TOP","top1",$C328,"top3","Open_Acute_DIV1","TOP5","TOP6","REPORTED","TOP8")</f>
        <v>36622.75</v>
      </c>
      <c r="DH328" s="213">
        <f>_xll.OneStreamExcelAddIn.XFFunctions.XFGetCell("TRUE", "CONSOL", $D$3,"TOT_Entity","USD","Actual",[1]Setup!C28,"PERIODIC",$B328,"TOPFLOW","TOP","TOP","top1",$C328,"top3","Open_Acute_DIV1","TOP5","TOP6","REPORTED","TOP8")</f>
        <v>11969.95</v>
      </c>
      <c r="DI328" s="215"/>
      <c r="DJ328" s="213">
        <f>_xll.OneStreamExcelAddIn.XFFunctions.XFGetCell("TRUE", "CONSOL", $D$3,"TOT_Entity","Aggregated","Budget_Working",[1]Setup!C4,"PERIODIC",$B328,"TOPFLOW","TOP","TOP","top1",$C328,"top3","Open_Acute_DIV1","TOP5","TOP6","REPORTED","TOP8")</f>
        <v>2939.9916538550001</v>
      </c>
      <c r="DK328" s="213">
        <f>_xll.OneStreamExcelAddIn.XFFunctions.XFGetCell("TRUE", "CONSOL", $D$3,"TOT_Entity","Aggregated","Budget_Working",[1]Setup!C5,"PERIODIC",$B328,"TOPFLOW","TOP","TOP","top1",$C328,"top3","Open_Acute_DIV1","TOP5","TOP6","REPORTED","TOP8")</f>
        <v>10310.036252828</v>
      </c>
      <c r="DL328" s="213">
        <f>_xll.OneStreamExcelAddIn.XFFunctions.XFGetCell("TRUE", "CONSOL", $D$3,"TOT_Entity","Aggregated","Budget_Working",[1]Setup!C6,"PERIODIC",$B328,"TOPFLOW","TOP","TOP","top1",$C328,"top3","Open_Acute_DIV1","TOP5","TOP6","REPORTED","TOP8")</f>
        <v>11831.836037072</v>
      </c>
      <c r="DM328" s="213">
        <f>_xll.OneStreamExcelAddIn.XFFunctions.XFGetCell("TRUE", "CONSOL", $D$3,"TOT_Entity","Aggregated","Budget_Working",[1]Setup!C7,"PERIODIC",$B328,"TOPFLOW","TOP","TOP","top1",$C328,"top3","Open_Acute_DIV1","TOP5","TOP6","REPORTED","TOP8")</f>
        <v>6185.0830643830004</v>
      </c>
      <c r="DN328" s="213">
        <f>_xll.OneStreamExcelAddIn.XFFunctions.XFGetCell("TRUE", "CONSOL", $D$3,"TOT_Entity","Aggregated","Budget_Working",[1]Setup!C8,"PERIODIC",$B328,"TOPFLOW","TOP","TOP","top1",$C328,"top3","Open_Acute_DIV1","TOP5","TOP6","REPORTED","TOP8")</f>
        <v>8123.0163569830002</v>
      </c>
      <c r="DO328" s="213">
        <f>_xll.OneStreamExcelAddIn.XFFunctions.XFGetCell("TRUE", "CONSOL", $D$3,"TOT_Entity","Aggregated","Budget_Working",[1]Setup!C9,"PERIODIC",$B328,"TOPFLOW","TOP","TOP","top1",$C328,"top3","Open_Acute_DIV1","TOP5","TOP6","REPORTED","TOP8")</f>
        <v>18680.817375940002</v>
      </c>
      <c r="DP328" s="213">
        <f>_xll.OneStreamExcelAddIn.XFFunctions.XFGetCell("TRUE", "CONSOL", $D$3,"TOT_Entity","Aggregated","Budget_Working",[1]Setup!C10,"PERIODIC",$B328,"TOPFLOW","TOP","TOP","top1",$C328,"top3","Open_Acute_DIV1","TOP5","TOP6","REPORTED","TOP8")</f>
        <v>12070.764421772999</v>
      </c>
      <c r="DQ328" s="213">
        <f>_xll.OneStreamExcelAddIn.XFFunctions.XFGetCell("TRUE", "CONSOL", $D$3,"TOT_Entity","Aggregated","Budget_Working",[1]Setup!C11,"PERIODIC",$B328,"TOPFLOW","TOP","TOP","top1",$C328,"top3","Open_Acute_DIV1","TOP5","TOP6","REPORTED","TOP8")</f>
        <v>17987.503600033</v>
      </c>
      <c r="DR328" s="213">
        <f>_xll.OneStreamExcelAddIn.XFFunctions.XFGetCell("TRUE", "CONSOL", $D$3,"TOT_Entity","Aggregated","Budget_Working",[1]Setup!C12,"PERIODIC",$B328,"TOPFLOW","TOP","TOP","top1",$C328,"top3","Open_Acute_DIV1","TOP5","TOP6","REPORTED","TOP8")</f>
        <v>18344.210980913998</v>
      </c>
      <c r="DS328" s="213">
        <f>_xll.OneStreamExcelAddIn.XFFunctions.XFGetCell("TRUE", "CONSOL", $D$3,"TOT_Entity","Aggregated","Budget_Working",[1]Setup!C13,"PERIODIC",$B328,"TOPFLOW","TOP","TOP","top1",$C328,"top3","Open_Acute_DIV1","TOP5","TOP6","REPORTED","TOP8")</f>
        <v>12798.71706528</v>
      </c>
      <c r="DT328" s="213">
        <f>_xll.OneStreamExcelAddIn.XFFunctions.XFGetCell("TRUE", "CONSOL", $D$3,"TOT_Entity","Aggregated","Budget_Working",[1]Setup!C14,"PERIODIC",$B328,"TOPFLOW","TOP","TOP","top1",$C328,"top3","Open_Acute_DIV1","TOP5","TOP6","REPORTED","TOP8")</f>
        <v>20441.969065787998</v>
      </c>
      <c r="DU328" s="213">
        <f>_xll.OneStreamExcelAddIn.XFFunctions.XFGetCell("TRUE", "CONSOL", $D$3,"TOT_Entity","Aggregated","Budget_Working",[1]Setup!C15,"PERIODIC",$B328,"TOPFLOW","TOP","TOP","top1",$C328,"top3","Open_Acute_DIV1","TOP5","TOP6","REPORTED","TOP8")</f>
        <v>2268.9948211719998</v>
      </c>
      <c r="DV328" s="215"/>
      <c r="DW328" s="213">
        <f>_xll.OneStreamExcelAddIn.XFFunctions.XFGetCell("TRUE", "CONSOL", $D$3,"TOT_Entity","USD","Budget_Final",[1]Setup!C17,"PERIODIC",$B328,"TOPFLOW","TOP","TOP","top1",$C328,"top3","Open_Acute_DIV1","TOP5","TOP6","REPORTED","TOP8")</f>
        <v>10447.558066131</v>
      </c>
      <c r="DX328" s="213">
        <f>_xll.OneStreamExcelAddIn.XFFunctions.XFGetCell("TRUE", "CONSOL", $D$3,"TOT_Entity","USD","Budget_Final",[1]Setup!C18,"PERIODIC",$B328,"TOPFLOW","TOP","TOP","top1",$C328,"top3","Open_Acute_DIV1","TOP5","TOP6","REPORTED","TOP8")</f>
        <v>3652.8402811719998</v>
      </c>
      <c r="DY328" s="213">
        <f>_xll.OneStreamExcelAddIn.XFFunctions.XFGetCell("TRUE", "CONSOL", $D$3,"TOT_Entity","USD","Budget_Final",[1]Setup!C19,"PERIODIC",$B328,"TOPFLOW","TOP","TOP","top1",$C328,"top3","Open_Acute_DIV1","TOP5","TOP6","REPORTED","TOP8")</f>
        <v>6687.572375924</v>
      </c>
      <c r="DZ328" s="213">
        <f>_xll.OneStreamExcelAddIn.XFFunctions.XFGetCell("TRUE", "CONSOL", $D$3,"TOT_Entity","USD","Budget_Final",[1]Setup!C20,"PERIODIC",$B328,"TOPFLOW","TOP","TOP","top1",$C328,"top3","Open_Acute_DIV1","TOP5","TOP6","REPORTED","TOP8")</f>
        <v>1693.3308358070001</v>
      </c>
      <c r="EA328" s="213">
        <f>_xll.OneStreamExcelAddIn.XFFunctions.XFGetCell("TRUE", "CONSOL", $D$3,"TOT_Entity","USD","Budget_Final",[1]Setup!C21,"PERIODIC",$B328,"TOPFLOW","TOP","TOP","top1",$C328,"top3","Open_Acute_DIV1","TOP5","TOP6","REPORTED","TOP8")</f>
        <v>2682.9886354619998</v>
      </c>
      <c r="EB328" s="213">
        <f>_xll.OneStreamExcelAddIn.XFFunctions.XFGetCell("TRUE", "CONSOL", $D$3,"TOT_Entity","USD","Budget_Final",[1]Setup!C22,"PERIODIC",$B328,"TOPFLOW","TOP","TOP","top1",$C328,"top3","Open_Acute_DIV1","TOP5","TOP6","REPORTED","TOP8")</f>
        <v>3725.3278388959998</v>
      </c>
      <c r="EC328" s="213">
        <f>_xll.OneStreamExcelAddIn.XFFunctions.XFGetCell("TRUE", "CONSOL", $D$3,"TOT_Entity","USD","Budget_Final",[1]Setup!C23,"PERIODIC",$B328,"TOPFLOW","TOP","TOP","top1",$C328,"top3","Open_Acute_DIV1","TOP5","TOP6","REPORTED","TOP8")</f>
        <v>7619.4351873719997</v>
      </c>
      <c r="ED328" s="213">
        <f>_xll.OneStreamExcelAddIn.XFFunctions.XFGetCell("TRUE", "CONSOL", $D$3,"TOT_Entity","USD","Budget_Final",[1]Setup!C24,"PERIODIC",$B328,"TOPFLOW","TOP","TOP","top1",$C328,"top3","Open_Acute_DIV1","TOP5","TOP6","REPORTED","TOP8")</f>
        <v>4102.7727931580002</v>
      </c>
      <c r="EE328" s="213">
        <f>_xll.OneStreamExcelAddIn.XFFunctions.XFGetCell("TRUE", "CONSOL", $D$3,"TOT_Entity","USD","Budget_Final",[1]Setup!C25,"PERIODIC",$B328,"TOPFLOW","TOP","TOP","top1",$C328,"top3","Open_Acute_DIV1","TOP5","TOP6","REPORTED","TOP8")</f>
        <v>4537.6288956440003</v>
      </c>
      <c r="EF328" s="213">
        <f>_xll.OneStreamExcelAddIn.XFFunctions.XFGetCell("TRUE", "CONSOL", $D$3,"TOT_Entity","USD","Budget_Final",[1]Setup!C26,"PERIODIC",$B328,"TOPFLOW","TOP","TOP","top1",$C328,"top3","Open_Acute_DIV1","TOP5","TOP6","REPORTED","TOP8")</f>
        <v>9143.3222248589991</v>
      </c>
      <c r="EG328" s="213">
        <f>_xll.OneStreamExcelAddIn.XFFunctions.XFGetCell("TRUE", "CONSOL", $D$3,"TOT_Entity","USD","Budget_Final",[1]Setup!C27,"PERIODIC",$B328,"TOPFLOW","TOP","TOP","top1",$C328,"top3","Open_Acute_DIV1","TOP5","TOP6","REPORTED","TOP8")</f>
        <v>2722.577337357</v>
      </c>
      <c r="EH328" s="213">
        <f>_xll.OneStreamExcelAddIn.XFFunctions.XFGetCell("TRUE", "CONSOL", $D$3,"TOT_Entity","USD","Budget_Final",[1]Setup!C28,"PERIODIC",$B328,"TOPFLOW","TOP","TOP","top1",$C328,"top3","Open_Acute_DIV1","TOP5","TOP6","REPORTED","TOP8")</f>
        <v>5040.5494316080003</v>
      </c>
    </row>
    <row r="329" spans="2:138" x14ac:dyDescent="0.25">
      <c r="B329" s="51">
        <v>60261</v>
      </c>
      <c r="C329" s="51"/>
      <c r="D329" t="str" cm="1">
        <f t="array" ref="D329">_xll.OneStreamExcelAddIn.XFFunctions.XFGetMemberInfo("Description","Account",B329)</f>
        <v>Holiday - General</v>
      </c>
      <c r="E329" s="53">
        <f>_xll.OneStreamExcelAddIn.XFFunctions.XFGetCell("TRUE", "CONSOL", $D$3,"TOT_Entity","USD","Actual",$E$3,"PERIODIC",$B329,"TOPFLOW","TOP","TOP","top1",$C329,"top3","Open_Acute_DIV1","TOP5","TOP6","REPORTED","TOP8")</f>
        <v>0</v>
      </c>
      <c r="F329" s="53">
        <f>_xll.OneStreamExcelAddIn.XFFunctions.XFGetCell("TRUE", "CONSOL", $D$3,"TOT_Entity","Aggregated","Budget_Working",$E$3,"PERIODIC",$B329,"TOPFLOW","TOP","TOP","top1",$C329,"top3","Open_Acute_DIV1","TOP5","TOP6","REPORTED","TOP8")</f>
        <v>0</v>
      </c>
      <c r="G329" s="53">
        <f t="shared" si="819"/>
        <v>0</v>
      </c>
      <c r="H329" s="55">
        <f t="shared" si="820"/>
        <v>0</v>
      </c>
      <c r="I329" s="41"/>
      <c r="J329" s="53">
        <f>_xll.OneStreamExcelAddIn.XFFunctions.XFGetCell("TRUE", "CONSOL", $D$3,"TOT_Entity","USD","Actual",$E$3,"YTD",$B329,"TOPFLOW","TOP","TOP","top1",$C329,"TOP3","Open_Acute_DIV1","TOP5","TOP6","REPORTED","TOP8")</f>
        <v>40174.03</v>
      </c>
      <c r="K329" s="53">
        <f>_xll.OneStreamExcelAddIn.XFFunctions.XFGetCell("TRUE", "CONSOL", $D$3,"TOT_Entity","Aggregated","Budget_Working",$E$3,"YTD",$B329,"TOPFLOW","TOP","TOP","top1",$C329,"TOP3","Open_Acute_DIV1","TOP5","TOP6","REPORTED","TOP8")</f>
        <v>64828.246604382999</v>
      </c>
      <c r="L329" s="53">
        <f t="shared" si="821"/>
        <v>24654.216604383</v>
      </c>
      <c r="M329" s="40">
        <f t="shared" si="822"/>
        <v>0.38030053095275512</v>
      </c>
      <c r="N329" s="41"/>
      <c r="O329" s="53">
        <f>_xll.OneStreamExcelAddIn.XFFunctions.XFGetCell("TRUE", "CONSOL", $D$3,"TOT_Entity","USD","Actual",$F$3,"YTD",$B329,"TOPFLOW","TOP","TOP","top1",$C329,"TOP3","Open_Acute_DIV1","TOP5","TOP6","REPORTED","TOP8")</f>
        <v>13693.47</v>
      </c>
      <c r="P329" s="53">
        <f>_xll.OneStreamExcelAddIn.XFFunctions.XFGetCell("TRUE", "CONSOL", $D$3,"TOT_Entity","USD","Actual",$E$3,"YTD",$B329,"TOPFLOW","TOP","TOP","top1",$C329,"top3","Open_Acute_DIV1","TOP5","TOP6","REPORTED","VAR_BW_PY_Actual")</f>
        <v>-26480.560000000001</v>
      </c>
      <c r="Q329" s="40">
        <f t="shared" si="823"/>
        <v>-1.9338093266352505</v>
      </c>
      <c r="R329" s="41"/>
      <c r="S329" s="53">
        <f>_xll.OneStreamExcelAddIn.XFFunctions.XFGetCell("TRUE", "CONSOL", $D$3,"TOT_Entity","USD","MIDFCST",$E$3,"MTD",$B329,"TOPFLOW","TOP","TOP","top1",$C329,"TOP3","Open_Acute_DIV1","TOP5","TOP6","REPORTED","TOP8")</f>
        <v>0</v>
      </c>
      <c r="T329" s="53">
        <f t="shared" si="824"/>
        <v>0</v>
      </c>
      <c r="U329" s="40">
        <f t="shared" si="825"/>
        <v>0</v>
      </c>
      <c r="V329" s="41"/>
      <c r="W329" s="42"/>
      <c r="X329" s="43"/>
      <c r="Y329" s="42"/>
      <c r="Z329" s="44"/>
      <c r="AB329" s="53">
        <f>_xll.OneStreamExcelAddIn.XFFunctions.XFGetCell("TRUE", "CONSOL", $D$3,"TOT_Entity","USD","Actual",[1]Setup!C4,"PERIODIC",$B329,"TOPFLOW","TOP","TOP","top1",$C329,"top3","Open_Acute_DIV1","TOP5","TOP6","REPORTED","TOP8")</f>
        <v>13459.87</v>
      </c>
      <c r="AC329" s="53">
        <f>_xll.OneStreamExcelAddIn.XFFunctions.XFGetCell("TRUE", "CONSOL", $D$3,"TOT_Entity","Aggregated","Budget_Working",[1]Setup!C4,"PERIODIC",$B329,"TOPFLOW","TOP","TOP","top1",$C329,"top3","Open_Acute_DIV1","TOP5","TOP6","REPORTED","TOP8")</f>
        <v>13896.378676382999</v>
      </c>
      <c r="AD329" s="53">
        <f t="shared" si="826"/>
        <v>436.5086763829986</v>
      </c>
      <c r="AE329" s="40">
        <f t="shared" ref="AE329:AE334" si="850">IFERROR(AD329/AC329,0)</f>
        <v>3.1411685486438877E-2</v>
      </c>
      <c r="AG329" s="53">
        <f>_xll.OneStreamExcelAddIn.XFFunctions.XFGetCell("TRUE", "CONSOL", $D$3,"TOT_Entity","USD","Actual",[1]Setup!C5,"PERIODIC",$B329,"TOPFLOW","TOP","TOP","top1",$C329,"top3","Open_Acute_DIV1","TOP5","TOP6","REPORTED","TOP8")</f>
        <v>26714.16</v>
      </c>
      <c r="AH329" s="53">
        <f>_xll.OneStreamExcelAddIn.XFFunctions.XFGetCell("TRUE", "CONSOL", $D$3,"TOT_Entity","Aggregated","Budget_Working",[1]Setup!C5,"PERIODIC",$B329,"TOPFLOW","TOP","TOP","top1",$C329,"top3","Open_Acute_DIV1","TOP5","TOP6","REPORTED","TOP8")</f>
        <v>50931.867928</v>
      </c>
      <c r="AI329" s="53">
        <f t="shared" si="828"/>
        <v>24217.707928</v>
      </c>
      <c r="AJ329" s="40">
        <f t="shared" ref="AJ329:AJ334" si="851">IFERROR(AI329/AH329,0)</f>
        <v>0.4754922392054311</v>
      </c>
      <c r="AL329" s="53">
        <f>_xll.OneStreamExcelAddIn.XFFunctions.XFGetCell("TRUE", "CONSOL", $D$3,"TOT_Entity","USD","Actual",[1]Setup!C6,"PERIODIC",$B329,"TOPFLOW","TOP","TOP","top1",$C329,"top3","Open_Acute_DIV1","TOP5","TOP6","REPORTED","TOP8")</f>
        <v>0</v>
      </c>
      <c r="AM329" s="53">
        <f>_xll.OneStreamExcelAddIn.XFFunctions.XFGetCell("TRUE", "CONSOL", $D$3,"TOT_Entity","Aggregated","Budget_Working",[1]Setup!C6,"PERIODIC",$B329,"TOPFLOW","TOP","TOP","top1",$C329,"top3","Open_Acute_DIV1","TOP5","TOP6","REPORTED","TOP8")</f>
        <v>0</v>
      </c>
      <c r="AN329" s="53">
        <f t="shared" si="830"/>
        <v>0</v>
      </c>
      <c r="AO329" s="40">
        <f t="shared" ref="AO329:AO334" si="852">IFERROR(AN329/AM329,0)</f>
        <v>0</v>
      </c>
      <c r="AQ329" s="53">
        <f>_xll.OneStreamExcelAddIn.XFFunctions.XFGetCell("TRUE", "CONSOL", $D$3,"TOT_Entity","USD","Actual",[1]Setup!C7,"PERIODIC",$B329,"TOPFLOW","TOP","TOP","top1",$C329,"top3","Open_Acute_DIV1","TOP5","TOP6","REPORTED","TOP8")</f>
        <v>0</v>
      </c>
      <c r="AR329" s="53">
        <f>_xll.OneStreamExcelAddIn.XFFunctions.XFGetCell("TRUE", "CONSOL", $D$3,"TOT_Entity","Aggregated","Budget_Working",[1]Setup!C7,"PERIODIC",$B329,"TOPFLOW","TOP","TOP","top1",$C329,"top3","Open_Acute_DIV1","TOP5","TOP6","REPORTED","TOP8")</f>
        <v>0</v>
      </c>
      <c r="AS329" s="53">
        <f t="shared" si="832"/>
        <v>0</v>
      </c>
      <c r="AT329" s="40">
        <f t="shared" ref="AT329:AT334" si="853">IFERROR(AS329/AR329,0)</f>
        <v>0</v>
      </c>
      <c r="AV329" s="53">
        <f>_xll.OneStreamExcelAddIn.XFFunctions.XFGetCell("TRUE", "CONSOL", $D$3,"TOT_Entity","USD","Actual",[1]Setup!C8,"PERIODIC",$B329,"TOPFLOW","TOP","TOP","top1",$C329,"top3","Open_Acute_DIV1","TOP5","TOP6","REPORTED","TOP8")</f>
        <v>-40174.03</v>
      </c>
      <c r="AW329" s="53">
        <f>_xll.OneStreamExcelAddIn.XFFunctions.XFGetCell("TRUE", "CONSOL", $D$3,"TOT_Entity","Aggregated","Budget_Working",[1]Setup!C8,"PERIODIC",$B329,"TOPFLOW","TOP","TOP","top1",$C329,"top3","Open_Acute_DIV1","TOP5","TOP6","REPORTED","TOP8")</f>
        <v>13631.303434111</v>
      </c>
      <c r="AX329" s="53">
        <f t="shared" si="834"/>
        <v>53805.333434111002</v>
      </c>
      <c r="AY329" s="40">
        <f t="shared" ref="AY329:AY334" si="854">IFERROR(AX329/AW329,0)</f>
        <v>3.9471891807109536</v>
      </c>
      <c r="BA329" s="53">
        <f>_xll.OneStreamExcelAddIn.XFFunctions.XFGetCell("TRUE", "CONSOL", $D$3,"TOT_Entity","USD","Actual",[1]Setup!C9,"PERIODIC",$B329,"TOPFLOW","TOP","TOP","top1",$C329,"top3","Open_Acute_DIV1","TOP5","TOP6","REPORTED","TOP8")</f>
        <v>0</v>
      </c>
      <c r="BB329" s="53">
        <f>_xll.OneStreamExcelAddIn.XFFunctions.XFGetCell("TRUE", "CONSOL", $D$3,"TOT_Entity","Aggregated","Budget_Working",[1]Setup!C9,"PERIODIC",$B329,"TOPFLOW","TOP","TOP","top1",$C329,"top3","Open_Acute_DIV1","TOP5","TOP6","REPORTED","TOP8")</f>
        <v>0</v>
      </c>
      <c r="BC329" s="53">
        <f t="shared" si="836"/>
        <v>0</v>
      </c>
      <c r="BD329" s="40">
        <f t="shared" ref="BD329:BD334" si="855">IFERROR(BC329/BB329,0)</f>
        <v>0</v>
      </c>
      <c r="BF329" s="53">
        <f>_xll.OneStreamExcelAddIn.XFFunctions.XFGetCell("TRUE", "CONSOL", $D$3,"TOT_Entity","USD","Actual",[1]Setup!C10,"PERIODIC",$B329,"TOPFLOW","TOP","TOP","top1",$C329,"top3","Open_Acute_DIV1","TOP5","TOP6","REPORTED","TOP8")</f>
        <v>0</v>
      </c>
      <c r="BG329" s="53">
        <f>_xll.OneStreamExcelAddIn.XFFunctions.XFGetCell("TRUE", "CONSOL", $D$3,"TOT_Entity","Aggregated","Budget_Working",[1]Setup!C10,"PERIODIC",$B329,"TOPFLOW","TOP","TOP","top1",$C329,"top3","Open_Acute_DIV1","TOP5","TOP6","REPORTED","TOP8")</f>
        <v>13772.495370401</v>
      </c>
      <c r="BH329" s="53">
        <f t="shared" si="838"/>
        <v>13772.495370401</v>
      </c>
      <c r="BI329" s="40">
        <f t="shared" ref="BI329:BI334" si="856">IFERROR(BH329/BG329,0)</f>
        <v>1</v>
      </c>
      <c r="BK329" s="53">
        <f>_xll.OneStreamExcelAddIn.XFFunctions.XFGetCell("TRUE", "CONSOL", $D$3,"TOT_Entity","USD","Actual",[1]Setup!C11,"PERIODIC",$B329,"TOPFLOW","TOP","TOP","top1",$C329,"top3","Open_Acute_DIV1","TOP5","TOP6","REPORTED","TOP8")</f>
        <v>0</v>
      </c>
      <c r="BL329" s="53">
        <f>_xll.OneStreamExcelAddIn.XFFunctions.XFGetCell("TRUE", "CONSOL", $D$3,"TOT_Entity","Aggregated","Budget_Working",[1]Setup!C11,"PERIODIC",$B329,"TOPFLOW","TOP","TOP","top1",$C329,"top3","Open_Acute_DIV1","TOP5","TOP6","REPORTED","TOP8")</f>
        <v>0</v>
      </c>
      <c r="BM329" s="53">
        <f t="shared" si="840"/>
        <v>0</v>
      </c>
      <c r="BN329" s="40">
        <f t="shared" ref="BN329:BN334" si="857">IFERROR(BM329/BL329,0)</f>
        <v>0</v>
      </c>
      <c r="BP329" s="53">
        <f>_xll.OneStreamExcelAddIn.XFFunctions.XFGetCell("TRUE", "CONSOL", $D$3,"TOT_Entity","USD","Actual",[1]Setup!C12,"PERIODIC",$B329,"TOPFLOW","TOP","TOP","top1",$C329,"top3","Open_Acute_DIV1","TOP5","TOP6","REPORTED","TOP8")</f>
        <v>0</v>
      </c>
      <c r="BQ329" s="53">
        <f>_xll.OneStreamExcelAddIn.XFFunctions.XFGetCell("TRUE", "CONSOL", $D$3,"TOT_Entity","Aggregated","Budget_Working",[1]Setup!C12,"PERIODIC",$B329,"TOPFLOW","TOP","TOP","top1",$C329,"top3","Open_Acute_DIV1","TOP5","TOP6","REPORTED","TOP8")</f>
        <v>13286.623553067</v>
      </c>
      <c r="BR329" s="53">
        <f t="shared" si="842"/>
        <v>13286.623553067</v>
      </c>
      <c r="BS329" s="40">
        <f t="shared" ref="BS329:BS334" si="858">IFERROR(BR329/BQ329,0)</f>
        <v>1</v>
      </c>
      <c r="BU329" s="53">
        <f>_xll.OneStreamExcelAddIn.XFFunctions.XFGetCell("TRUE", "CONSOL", $D$3,"TOT_Entity","USD","Actual",[1]Setup!C13,"PERIODIC",$B329,"TOPFLOW","TOP","TOP","top1",$C329,"top3","Open_Acute_DIV1","TOP5","TOP6","REPORTED","TOP8")</f>
        <v>0</v>
      </c>
      <c r="BV329" s="53">
        <f>_xll.OneStreamExcelAddIn.XFFunctions.XFGetCell("TRUE", "CONSOL", $D$3,"TOT_Entity","Aggregated","Budget_Working",[1]Setup!C13,"PERIODIC",$B329,"TOPFLOW","TOP","TOP","top1",$C329,"top3","Open_Acute_DIV1","TOP5","TOP6","REPORTED","TOP8")</f>
        <v>0</v>
      </c>
      <c r="BW329" s="53">
        <f t="shared" si="844"/>
        <v>0</v>
      </c>
      <c r="BX329" s="40">
        <f t="shared" ref="BX329:BX334" si="859">IFERROR(BW329/BV329,0)</f>
        <v>0</v>
      </c>
      <c r="BZ329" s="53">
        <f>_xll.OneStreamExcelAddIn.XFFunctions.XFGetCell("TRUE", "CONSOL", $D$3,"TOT_Entity","USD","Actual",[1]Setup!C14,"PERIODIC",$B329,"TOPFLOW","TOP","TOP","top1",$C329,"top3","Open_Acute_DIV1","TOP5","TOP6","REPORTED","TOP8")</f>
        <v>0</v>
      </c>
      <c r="CA329" s="53">
        <f>_xll.OneStreamExcelAddIn.XFFunctions.XFGetCell("TRUE", "CONSOL", $D$3,"TOT_Entity","Aggregated","Budget_Working",[1]Setup!C14,"PERIODIC",$B329,"TOPFLOW","TOP","TOP","top1",$C329,"top3","Open_Acute_DIV1","TOP5","TOP6","REPORTED","TOP8")</f>
        <v>115072.377802046</v>
      </c>
      <c r="CB329" s="53">
        <f t="shared" si="846"/>
        <v>115072.377802046</v>
      </c>
      <c r="CC329" s="40">
        <f t="shared" ref="CC329:CC334" si="860">IFERROR(CB329/CA329,0)</f>
        <v>1</v>
      </c>
      <c r="CE329" s="53">
        <f>_xll.OneStreamExcelAddIn.XFFunctions.XFGetCell("TRUE", "CONSOL", $D$3,"TOT_Entity","USD","Actual",[1]Setup!C15,"PERIODIC",$B329,"TOPFLOW","TOP","TOP","top1",$C329,"top3","Open_Acute_DIV1","TOP5","TOP6","REPORTED","TOP8")</f>
        <v>0</v>
      </c>
      <c r="CF329" s="53">
        <f>_xll.OneStreamExcelAddIn.XFFunctions.XFGetCell("TRUE", "CONSOL", $D$3,"TOT_Entity","Aggregated","Budget_Working",[1]Setup!C15,"PERIODIC",$B329,"TOPFLOW","TOP","TOP","top1",$C329,"top3","Open_Acute_DIV1","TOP5","TOP6","REPORTED","TOP8")</f>
        <v>65335.627908214003</v>
      </c>
      <c r="CG329" s="53">
        <f t="shared" si="848"/>
        <v>65335.627908214003</v>
      </c>
      <c r="CH329" s="40">
        <f t="shared" ref="CH329:CH334" si="861">IFERROR(CG329/CF329,0)</f>
        <v>1</v>
      </c>
      <c r="CI329" s="212"/>
      <c r="CJ329" s="53">
        <f>_xll.OneStreamExcelAddIn.XFFunctions.XFGetCell("TRUE", "CONSOL", $D$3,"TOT_Entity","USD","Actual",[1]Setup!C4,"PERIODIC",$B329,"TOPFLOW","TOP","TOP","top1",$C329,"top3","Open_Acute_DIV1","TOP5","TOP6","REPORTED","TOP8")</f>
        <v>13459.87</v>
      </c>
      <c r="CK329" s="53">
        <f>_xll.OneStreamExcelAddIn.XFFunctions.XFGetCell("TRUE", "CONSOL", $D$3,"TOT_Entity","USD","Actual",[1]Setup!C5,"PERIODIC",$B329,"TOPFLOW","TOP","TOP","top1",$C329,"top3","Open_Acute_DIV1","TOP5","TOP6","REPORTED","TOP8")</f>
        <v>26714.16</v>
      </c>
      <c r="CL329" s="53">
        <f>_xll.OneStreamExcelAddIn.XFFunctions.XFGetCell("TRUE", "CONSOL", $D$3,"TOT_Entity","USD","Actual",[1]Setup!C6,"PERIODIC",$B329,"TOPFLOW","TOP","TOP","top1",$C329,"top3","Open_Acute_DIV1","TOP5","TOP6","REPORTED","TOP8")</f>
        <v>0</v>
      </c>
      <c r="CM329" s="53">
        <f>_xll.OneStreamExcelAddIn.XFFunctions.XFGetCell("TRUE", "CONSOL", $D$3,"TOT_Entity","USD","Actual",[1]Setup!C7,"PERIODIC",$B329,"TOPFLOW","TOP","TOP","top1",$C329,"top3","Open_Acute_DIV1","TOP5","TOP6","REPORTED","TOP8")</f>
        <v>0</v>
      </c>
      <c r="CN329" s="53">
        <f>_xll.OneStreamExcelAddIn.XFFunctions.XFGetCell("TRUE", "CONSOL", $D$3,"TOT_Entity","USD","Actual",[1]Setup!C8,"PERIODIC",$B329,"TOPFLOW","TOP","TOP","top1",$C329,"top3","Open_Acute_DIV1","TOP5","TOP6","REPORTED","TOP8")</f>
        <v>-40174.03</v>
      </c>
      <c r="CO329" s="53">
        <f>_xll.OneStreamExcelAddIn.XFFunctions.XFGetCell("TRUE", "CONSOL", $D$3,"TOT_Entity","USD","Actual",[1]Setup!C9,"PERIODIC",$B329,"TOPFLOW","TOP","TOP","top1",$C329,"top3","Open_Acute_DIV1","TOP5","TOP6","REPORTED","TOP8")</f>
        <v>0</v>
      </c>
      <c r="CP329" s="53">
        <f>_xll.OneStreamExcelAddIn.XFFunctions.XFGetCell("TRUE", "CONSOL", $D$3,"TOT_Entity","USD","Actual",[1]Setup!C10,"PERIODIC",$B329,"TOPFLOW","TOP","TOP","top1",$C329,"top3","Open_Acute_DIV1","TOP5","TOP6","REPORTED","TOP8")</f>
        <v>0</v>
      </c>
      <c r="CQ329" s="53">
        <f>_xll.OneStreamExcelAddIn.XFFunctions.XFGetCell("TRUE", "CONSOL", $D$3,"TOT_Entity","USD","Actual",[1]Setup!C11,"PERIODIC",$B329,"TOPFLOW","TOP","TOP","top1",$C329,"top3","Open_Acute_DIV1","TOP5","TOP6","REPORTED","TOP8")</f>
        <v>0</v>
      </c>
      <c r="CR329" s="53">
        <f>_xll.OneStreamExcelAddIn.XFFunctions.XFGetCell("TRUE", "CONSOL", $D$3,"TOT_Entity","USD","Actual",[1]Setup!C12,"PERIODIC",$B329,"TOPFLOW","TOP","TOP","top1",$C329,"top3","Open_Acute_DIV1","TOP5","TOP6","REPORTED","TOP8")</f>
        <v>0</v>
      </c>
      <c r="CS329" s="53">
        <f>_xll.OneStreamExcelAddIn.XFFunctions.XFGetCell("TRUE", "CONSOL", $D$3,"TOT_Entity","USD","Actual",[1]Setup!C13,"PERIODIC",$B329,"TOPFLOW","TOP","TOP","top1",$C329,"top3","Open_Acute_DIV1","TOP5","TOP6","REPORTED","TOP8")</f>
        <v>0</v>
      </c>
      <c r="CT329" s="53">
        <f>_xll.OneStreamExcelAddIn.XFFunctions.XFGetCell("TRUE", "CONSOL", $D$3,"TOT_Entity","USD","Actual",[1]Setup!C14,"PERIODIC",$B329,"TOPFLOW","TOP","TOP","top1",$C329,"top3","Open_Acute_DIV1","TOP5","TOP6","REPORTED","TOP8")</f>
        <v>0</v>
      </c>
      <c r="CU329" s="53">
        <f>_xll.OneStreamExcelAddIn.XFFunctions.XFGetCell("TRUE", "CONSOL", $D$3,"TOT_Entity","USD","Actual",[1]Setup!C15,"PERIODIC",$B329,"TOPFLOW","TOP","TOP","top1",$C329,"top3","Open_Acute_DIV1","TOP5","TOP6","REPORTED","TOP8")</f>
        <v>0</v>
      </c>
      <c r="CV329" s="212"/>
      <c r="CW329" s="53">
        <f>_xll.OneStreamExcelAddIn.XFFunctions.XFGetCell("TRUE", "CONSOL", $D$3,"TOT_Entity","USD","Actual",[1]Setup!C17,"PERIODIC",$B329,"TOPFLOW","TOP","TOP","top1",$C329,"top3","Open_Acute_DIV1","TOP5","TOP6","REPORTED","TOP8")</f>
        <v>13693.47</v>
      </c>
      <c r="CX329" s="53">
        <f>_xll.OneStreamExcelAddIn.XFFunctions.XFGetCell("TRUE", "CONSOL", $D$3,"TOT_Entity","USD","Actual",[1]Setup!C18,"PERIODIC",$B329,"TOPFLOW","TOP","TOP","top1",$C329,"top3","Open_Acute_DIV1","TOP5","TOP6","REPORTED","TOP8")</f>
        <v>0</v>
      </c>
      <c r="CY329" s="53">
        <f>_xll.OneStreamExcelAddIn.XFFunctions.XFGetCell("TRUE", "CONSOL", $D$3,"TOT_Entity","USD","Actual",[1]Setup!C19,"PERIODIC",$B329,"TOPFLOW","TOP","TOP","top1",$C329,"top3","Open_Acute_DIV1","TOP5","TOP6","REPORTED","TOP8")</f>
        <v>0</v>
      </c>
      <c r="CZ329" s="53">
        <f>_xll.OneStreamExcelAddIn.XFFunctions.XFGetCell("TRUE", "CONSOL", $D$3,"TOT_Entity","USD","Actual",[1]Setup!C20,"PERIODIC",$B329,"TOPFLOW","TOP","TOP","top1",$C329,"top3","Open_Acute_DIV1","TOP5","TOP6","REPORTED","TOP8")</f>
        <v>0</v>
      </c>
      <c r="DA329" s="53">
        <f>_xll.OneStreamExcelAddIn.XFFunctions.XFGetCell("TRUE", "CONSOL", $D$3,"TOT_Entity","USD","Actual",[1]Setup!C21,"PERIODIC",$B329,"TOPFLOW","TOP","TOP","top1",$C329,"top3","Open_Acute_DIV1","TOP5","TOP6","REPORTED","TOP8")</f>
        <v>14256.59</v>
      </c>
      <c r="DB329" s="53">
        <f>_xll.OneStreamExcelAddIn.XFFunctions.XFGetCell("TRUE", "CONSOL", $D$3,"TOT_Entity","USD","Actual",[1]Setup!C22,"PERIODIC",$B329,"TOPFLOW","TOP","TOP","top1",$C329,"top3","Open_Acute_DIV1","TOP5","TOP6","REPORTED","TOP8")</f>
        <v>9.1199999999999992</v>
      </c>
      <c r="DC329" s="53">
        <f>_xll.OneStreamExcelAddIn.XFFunctions.XFGetCell("TRUE", "CONSOL", $D$3,"TOT_Entity","USD","Actual",[1]Setup!C23,"PERIODIC",$B329,"TOPFLOW","TOP","TOP","top1",$C329,"top3","Open_Acute_DIV1","TOP5","TOP6","REPORTED","TOP8")</f>
        <v>13720.26</v>
      </c>
      <c r="DD329" s="53">
        <f>_xll.OneStreamExcelAddIn.XFFunctions.XFGetCell("TRUE", "CONSOL", $D$3,"TOT_Entity","USD","Actual",[1]Setup!C24,"PERIODIC",$B329,"TOPFLOW","TOP","TOP","top1",$C329,"top3","Open_Acute_DIV1","TOP5","TOP6","REPORTED","TOP8")</f>
        <v>0</v>
      </c>
      <c r="DE329" s="53">
        <f>_xll.OneStreamExcelAddIn.XFFunctions.XFGetCell("TRUE", "CONSOL", $D$3,"TOT_Entity","USD","Actual",[1]Setup!C25,"PERIODIC",$B329,"TOPFLOW","TOP","TOP","top1",$C329,"top3","Open_Acute_DIV1","TOP5","TOP6","REPORTED","TOP8")</f>
        <v>13258.89</v>
      </c>
      <c r="DF329" s="53">
        <f>_xll.OneStreamExcelAddIn.XFFunctions.XFGetCell("TRUE", "CONSOL", $D$3,"TOT_Entity","USD","Actual",[1]Setup!C26,"PERIODIC",$B329,"TOPFLOW","TOP","TOP","top1",$C329,"top3","Open_Acute_DIV1","TOP5","TOP6","REPORTED","TOP8")</f>
        <v>0</v>
      </c>
      <c r="DG329" s="53">
        <f>_xll.OneStreamExcelAddIn.XFFunctions.XFGetCell("TRUE", "CONSOL", $D$3,"TOT_Entity","USD","Actual",[1]Setup!C27,"PERIODIC",$B329,"TOPFLOW","TOP","TOP","top1",$C329,"top3","Open_Acute_DIV1","TOP5","TOP6","REPORTED","TOP8")</f>
        <v>14279.69</v>
      </c>
      <c r="DH329" s="53">
        <f>_xll.OneStreamExcelAddIn.XFFunctions.XFGetCell("TRUE", "CONSOL", $D$3,"TOT_Entity","USD","Actual",[1]Setup!C28,"PERIODIC",$B329,"TOPFLOW","TOP","TOP","top1",$C329,"top3","Open_Acute_DIV1","TOP5","TOP6","REPORTED","TOP8")</f>
        <v>14325.25</v>
      </c>
      <c r="DI329" s="178"/>
      <c r="DJ329" s="53">
        <f>_xll.OneStreamExcelAddIn.XFFunctions.XFGetCell("TRUE", "CONSOL", $D$3,"TOT_Entity","Aggregated","Budget_Working",[1]Setup!C4,"PERIODIC",$B329,"TOPFLOW","TOP","TOP","top1",$C329,"top3","Open_Acute_DIV1","TOP5","TOP6","REPORTED","TOP8")</f>
        <v>13896.378676382999</v>
      </c>
      <c r="DK329" s="53">
        <f>_xll.OneStreamExcelAddIn.XFFunctions.XFGetCell("TRUE", "CONSOL", $D$3,"TOT_Entity","Aggregated","Budget_Working",[1]Setup!C5,"PERIODIC",$B329,"TOPFLOW","TOP","TOP","top1",$C329,"top3","Open_Acute_DIV1","TOP5","TOP6","REPORTED","TOP8")</f>
        <v>50931.867928</v>
      </c>
      <c r="DL329" s="53">
        <f>_xll.OneStreamExcelAddIn.XFFunctions.XFGetCell("TRUE", "CONSOL", $D$3,"TOT_Entity","Aggregated","Budget_Working",[1]Setup!C6,"PERIODIC",$B329,"TOPFLOW","TOP","TOP","top1",$C329,"top3","Open_Acute_DIV1","TOP5","TOP6","REPORTED","TOP8")</f>
        <v>0</v>
      </c>
      <c r="DM329" s="53">
        <f>_xll.OneStreamExcelAddIn.XFFunctions.XFGetCell("TRUE", "CONSOL", $D$3,"TOT_Entity","Aggregated","Budget_Working",[1]Setup!C7,"PERIODIC",$B329,"TOPFLOW","TOP","TOP","top1",$C329,"top3","Open_Acute_DIV1","TOP5","TOP6","REPORTED","TOP8")</f>
        <v>0</v>
      </c>
      <c r="DN329" s="53">
        <f>_xll.OneStreamExcelAddIn.XFFunctions.XFGetCell("TRUE", "CONSOL", $D$3,"TOT_Entity","Aggregated","Budget_Working",[1]Setup!C8,"PERIODIC",$B329,"TOPFLOW","TOP","TOP","top1",$C329,"top3","Open_Acute_DIV1","TOP5","TOP6","REPORTED","TOP8")</f>
        <v>13631.303434111</v>
      </c>
      <c r="DO329" s="53">
        <f>_xll.OneStreamExcelAddIn.XFFunctions.XFGetCell("TRUE", "CONSOL", $D$3,"TOT_Entity","Aggregated","Budget_Working",[1]Setup!C9,"PERIODIC",$B329,"TOPFLOW","TOP","TOP","top1",$C329,"top3","Open_Acute_DIV1","TOP5","TOP6","REPORTED","TOP8")</f>
        <v>0</v>
      </c>
      <c r="DP329" s="53">
        <f>_xll.OneStreamExcelAddIn.XFFunctions.XFGetCell("TRUE", "CONSOL", $D$3,"TOT_Entity","Aggregated","Budget_Working",[1]Setup!C10,"PERIODIC",$B329,"TOPFLOW","TOP","TOP","top1",$C329,"top3","Open_Acute_DIV1","TOP5","TOP6","REPORTED","TOP8")</f>
        <v>13772.495370401</v>
      </c>
      <c r="DQ329" s="53">
        <f>_xll.OneStreamExcelAddIn.XFFunctions.XFGetCell("TRUE", "CONSOL", $D$3,"TOT_Entity","Aggregated","Budget_Working",[1]Setup!C11,"PERIODIC",$B329,"TOPFLOW","TOP","TOP","top1",$C329,"top3","Open_Acute_DIV1","TOP5","TOP6","REPORTED","TOP8")</f>
        <v>0</v>
      </c>
      <c r="DR329" s="53">
        <f>_xll.OneStreamExcelAddIn.XFFunctions.XFGetCell("TRUE", "CONSOL", $D$3,"TOT_Entity","Aggregated","Budget_Working",[1]Setup!C12,"PERIODIC",$B329,"TOPFLOW","TOP","TOP","top1",$C329,"top3","Open_Acute_DIV1","TOP5","TOP6","REPORTED","TOP8")</f>
        <v>13286.623553067</v>
      </c>
      <c r="DS329" s="53">
        <f>_xll.OneStreamExcelAddIn.XFFunctions.XFGetCell("TRUE", "CONSOL", $D$3,"TOT_Entity","Aggregated","Budget_Working",[1]Setup!C13,"PERIODIC",$B329,"TOPFLOW","TOP","TOP","top1",$C329,"top3","Open_Acute_DIV1","TOP5","TOP6","REPORTED","TOP8")</f>
        <v>0</v>
      </c>
      <c r="DT329" s="53">
        <f>_xll.OneStreamExcelAddIn.XFFunctions.XFGetCell("TRUE", "CONSOL", $D$3,"TOT_Entity","Aggregated","Budget_Working",[1]Setup!C14,"PERIODIC",$B329,"TOPFLOW","TOP","TOP","top1",$C329,"top3","Open_Acute_DIV1","TOP5","TOP6","REPORTED","TOP8")</f>
        <v>115072.377802046</v>
      </c>
      <c r="DU329" s="53">
        <f>_xll.OneStreamExcelAddIn.XFFunctions.XFGetCell("TRUE", "CONSOL", $D$3,"TOT_Entity","Aggregated","Budget_Working",[1]Setup!C15,"PERIODIC",$B329,"TOPFLOW","TOP","TOP","top1",$C329,"top3","Open_Acute_DIV1","TOP5","TOP6","REPORTED","TOP8")</f>
        <v>65335.627908214003</v>
      </c>
      <c r="DV329" s="178"/>
      <c r="DW329" s="53">
        <f>_xll.OneStreamExcelAddIn.XFFunctions.XFGetCell("TRUE", "CONSOL", $D$3,"TOT_Entity","USD","Budget_Final",[1]Setup!C17,"PERIODIC",$B329,"TOPFLOW","TOP","TOP","top1",$C329,"top3","Open_Acute_DIV1","TOP5","TOP6","REPORTED","TOP8")</f>
        <v>23715.958964804999</v>
      </c>
      <c r="DX329" s="53">
        <f>_xll.OneStreamExcelAddIn.XFFunctions.XFGetCell("TRUE", "CONSOL", $D$3,"TOT_Entity","USD","Budget_Final",[1]Setup!C18,"PERIODIC",$B329,"TOPFLOW","TOP","TOP","top1",$C329,"top3","Open_Acute_DIV1","TOP5","TOP6","REPORTED","TOP8")</f>
        <v>0</v>
      </c>
      <c r="DY329" s="53">
        <f>_xll.OneStreamExcelAddIn.XFFunctions.XFGetCell("TRUE", "CONSOL", $D$3,"TOT_Entity","USD","Budget_Final",[1]Setup!C19,"PERIODIC",$B329,"TOPFLOW","TOP","TOP","top1",$C329,"top3","Open_Acute_DIV1","TOP5","TOP6","REPORTED","TOP8")</f>
        <v>0</v>
      </c>
      <c r="DZ329" s="53">
        <f>_xll.OneStreamExcelAddIn.XFFunctions.XFGetCell("TRUE", "CONSOL", $D$3,"TOT_Entity","USD","Budget_Final",[1]Setup!C20,"PERIODIC",$B329,"TOPFLOW","TOP","TOP","top1",$C329,"top3","Open_Acute_DIV1","TOP5","TOP6","REPORTED","TOP8")</f>
        <v>0</v>
      </c>
      <c r="EA329" s="53">
        <f>_xll.OneStreamExcelAddIn.XFFunctions.XFGetCell("TRUE", "CONSOL", $D$3,"TOT_Entity","USD","Budget_Final",[1]Setup!C21,"PERIODIC",$B329,"TOPFLOW","TOP","TOP","top1",$C329,"top3","Open_Acute_DIV1","TOP5","TOP6","REPORTED","TOP8")</f>
        <v>0</v>
      </c>
      <c r="EB329" s="53">
        <f>_xll.OneStreamExcelAddIn.XFFunctions.XFGetCell("TRUE", "CONSOL", $D$3,"TOT_Entity","USD","Budget_Final",[1]Setup!C22,"PERIODIC",$B329,"TOPFLOW","TOP","TOP","top1",$C329,"top3","Open_Acute_DIV1","TOP5","TOP6","REPORTED","TOP8")</f>
        <v>24406.355212242001</v>
      </c>
      <c r="EC329" s="53">
        <f>_xll.OneStreamExcelAddIn.XFFunctions.XFGetCell("TRUE", "CONSOL", $D$3,"TOT_Entity","USD","Budget_Final",[1]Setup!C23,"PERIODIC",$B329,"TOPFLOW","TOP","TOP","top1",$C329,"top3","Open_Acute_DIV1","TOP5","TOP6","REPORTED","TOP8")</f>
        <v>25041.877559731001</v>
      </c>
      <c r="ED329" s="53">
        <f>_xll.OneStreamExcelAddIn.XFFunctions.XFGetCell("TRUE", "CONSOL", $D$3,"TOT_Entity","USD","Budget_Final",[1]Setup!C24,"PERIODIC",$B329,"TOPFLOW","TOP","TOP","top1",$C329,"top3","Open_Acute_DIV1","TOP5","TOP6","REPORTED","TOP8")</f>
        <v>0</v>
      </c>
      <c r="EE329" s="53">
        <f>_xll.OneStreamExcelAddIn.XFFunctions.XFGetCell("TRUE", "CONSOL", $D$3,"TOT_Entity","USD","Budget_Final",[1]Setup!C25,"PERIODIC",$B329,"TOPFLOW","TOP","TOP","top1",$C329,"top3","Open_Acute_DIV1","TOP5","TOP6","REPORTED","TOP8")</f>
        <v>23889.514748920999</v>
      </c>
      <c r="EF329" s="53">
        <f>_xll.OneStreamExcelAddIn.XFFunctions.XFGetCell("TRUE", "CONSOL", $D$3,"TOT_Entity","USD","Budget_Final",[1]Setup!C26,"PERIODIC",$B329,"TOPFLOW","TOP","TOP","top1",$C329,"top3","Open_Acute_DIV1","TOP5","TOP6","REPORTED","TOP8")</f>
        <v>0</v>
      </c>
      <c r="EG329" s="53">
        <f>_xll.OneStreamExcelAddIn.XFFunctions.XFGetCell("TRUE", "CONSOL", $D$3,"TOT_Entity","USD","Budget_Final",[1]Setup!C27,"PERIODIC",$B329,"TOPFLOW","TOP","TOP","top1",$C329,"top3","Open_Acute_DIV1","TOP5","TOP6","REPORTED","TOP8")</f>
        <v>0</v>
      </c>
      <c r="EH329" s="53">
        <f>_xll.OneStreamExcelAddIn.XFFunctions.XFGetCell("TRUE", "CONSOL", $D$3,"TOT_Entity","USD","Budget_Final",[1]Setup!C28,"PERIODIC",$B329,"TOPFLOW","TOP","TOP","top1",$C329,"top3","Open_Acute_DIV1","TOP5","TOP6","REPORTED","TOP8")</f>
        <v>50795.846424577998</v>
      </c>
    </row>
    <row r="330" spans="2:138" x14ac:dyDescent="0.25">
      <c r="B330" s="51">
        <v>60262</v>
      </c>
      <c r="C330" s="51"/>
      <c r="D330" t="str" cm="1">
        <f t="array" ref="D330">_xll.OneStreamExcelAddIn.XFFunctions.XFGetMemberInfo("Description","Account",B330)</f>
        <v>Holiday - Nurses</v>
      </c>
      <c r="E330" s="53">
        <f>_xll.OneStreamExcelAddIn.XFFunctions.XFGetCell("TRUE", "CONSOL", $D$3,"TOT_Entity","USD","Actual",$E$3,"PERIODIC",$B330,"TOPFLOW","TOP","TOP","top1",$C330,"top3","Open_Acute_DIV1","TOP5","TOP6","REPORTED","TOP8")</f>
        <v>0</v>
      </c>
      <c r="F330" s="53">
        <f>_xll.OneStreamExcelAddIn.XFFunctions.XFGetCell("TRUE", "CONSOL", $D$3,"TOT_Entity","Aggregated","Budget_Working",$E$3,"PERIODIC",$B330,"TOPFLOW","TOP","TOP","top1",$C330,"top3","Open_Acute_DIV1","TOP5","TOP6","REPORTED","TOP8")</f>
        <v>0</v>
      </c>
      <c r="G330" s="53">
        <f t="shared" si="819"/>
        <v>0</v>
      </c>
      <c r="H330" s="55">
        <f t="shared" si="820"/>
        <v>0</v>
      </c>
      <c r="I330" s="41"/>
      <c r="J330" s="53">
        <f>_xll.OneStreamExcelAddIn.XFFunctions.XFGetCell("TRUE", "CONSOL", $D$3,"TOT_Entity","USD","Actual",$E$3,"YTD",$B330,"TOPFLOW","TOP","TOP","top1",$C330,"TOP3","Open_Acute_DIV1","TOP5","TOP6","REPORTED","TOP8")</f>
        <v>32470.11</v>
      </c>
      <c r="K330" s="53">
        <f>_xll.OneStreamExcelAddIn.XFFunctions.XFGetCell("TRUE", "CONSOL", $D$3,"TOT_Entity","Aggregated","Budget_Working",$E$3,"YTD",$B330,"TOPFLOW","TOP","TOP","top1",$C330,"TOP3","Open_Acute_DIV1","TOP5","TOP6","REPORTED","TOP8")</f>
        <v>19688.591905732999</v>
      </c>
      <c r="L330" s="53">
        <f t="shared" si="821"/>
        <v>-12781.518094267001</v>
      </c>
      <c r="M330" s="40">
        <f t="shared" si="822"/>
        <v>-0.64918396173091641</v>
      </c>
      <c r="N330" s="41"/>
      <c r="O330" s="53">
        <f>_xll.OneStreamExcelAddIn.XFFunctions.XFGetCell("TRUE", "CONSOL", $D$3,"TOT_Entity","USD","Actual",$F$3,"YTD",$B330,"TOPFLOW","TOP","TOP","top1",$C330,"TOP3","Open_Acute_DIV1","TOP5","TOP6","REPORTED","TOP8")</f>
        <v>19566.11</v>
      </c>
      <c r="P330" s="53">
        <f>_xll.OneStreamExcelAddIn.XFFunctions.XFGetCell("TRUE", "CONSOL", $D$3,"TOT_Entity","USD","Actual",$E$3,"YTD",$B330,"TOPFLOW","TOP","TOP","top1",$C330,"top3","Open_Acute_DIV1","TOP5","TOP6","REPORTED","VAR_BW_PY_Actual")</f>
        <v>-12904</v>
      </c>
      <c r="Q330" s="40">
        <f t="shared" si="823"/>
        <v>-0.65950768957140682</v>
      </c>
      <c r="R330" s="41"/>
      <c r="S330" s="53">
        <f>_xll.OneStreamExcelAddIn.XFFunctions.XFGetCell("TRUE", "CONSOL", $D$3,"TOT_Entity","USD","MIDFCST",$E$3,"MTD",$B330,"TOPFLOW","TOP","TOP","top1",$C330,"TOP3","Open_Acute_DIV1","TOP5","TOP6","REPORTED","TOP8")</f>
        <v>0</v>
      </c>
      <c r="T330" s="53">
        <f t="shared" si="824"/>
        <v>0</v>
      </c>
      <c r="U330" s="40">
        <f t="shared" si="825"/>
        <v>0</v>
      </c>
      <c r="V330" s="41"/>
      <c r="W330" s="42"/>
      <c r="X330" s="43"/>
      <c r="Y330" s="42"/>
      <c r="Z330" s="44"/>
      <c r="AB330" s="53">
        <f>_xll.OneStreamExcelAddIn.XFFunctions.XFGetCell("TRUE", "CONSOL", $D$3,"TOT_Entity","USD","Actual",[1]Setup!C4,"PERIODIC",$B330,"TOPFLOW","TOP","TOP","top1",$C330,"top3","Open_Acute_DIV1","TOP5","TOP6","REPORTED","TOP8")</f>
        <v>18643.29</v>
      </c>
      <c r="AC330" s="53">
        <f>_xll.OneStreamExcelAddIn.XFFunctions.XFGetCell("TRUE", "CONSOL", $D$3,"TOT_Entity","Aggregated","Budget_Working",[1]Setup!C4,"PERIODIC",$B330,"TOPFLOW","TOP","TOP","top1",$C330,"top3","Open_Acute_DIV1","TOP5","TOP6","REPORTED","TOP8")</f>
        <v>19688.591905732999</v>
      </c>
      <c r="AD330" s="53">
        <f t="shared" si="826"/>
        <v>1045.3019057329984</v>
      </c>
      <c r="AE330" s="40">
        <f t="shared" si="850"/>
        <v>5.3091755405251885E-2</v>
      </c>
      <c r="AG330" s="53">
        <f>_xll.OneStreamExcelAddIn.XFFunctions.XFGetCell("TRUE", "CONSOL", $D$3,"TOT_Entity","USD","Actual",[1]Setup!C5,"PERIODIC",$B330,"TOPFLOW","TOP","TOP","top1",$C330,"top3","Open_Acute_DIV1","TOP5","TOP6","REPORTED","TOP8")</f>
        <v>13826.82</v>
      </c>
      <c r="AH330" s="53">
        <f>_xll.OneStreamExcelAddIn.XFFunctions.XFGetCell("TRUE", "CONSOL", $D$3,"TOT_Entity","Aggregated","Budget_Working",[1]Setup!C5,"PERIODIC",$B330,"TOPFLOW","TOP","TOP","top1",$C330,"top3","Open_Acute_DIV1","TOP5","TOP6","REPORTED","TOP8")</f>
        <v>0</v>
      </c>
      <c r="AI330" s="53">
        <f t="shared" si="828"/>
        <v>-13826.82</v>
      </c>
      <c r="AJ330" s="40">
        <f t="shared" si="851"/>
        <v>0</v>
      </c>
      <c r="AL330" s="53">
        <f>_xll.OneStreamExcelAddIn.XFFunctions.XFGetCell("TRUE", "CONSOL", $D$3,"TOT_Entity","USD","Actual",[1]Setup!C6,"PERIODIC",$B330,"TOPFLOW","TOP","TOP","top1",$C330,"top3","Open_Acute_DIV1","TOP5","TOP6","REPORTED","TOP8")</f>
        <v>0</v>
      </c>
      <c r="AM330" s="53">
        <f>_xll.OneStreamExcelAddIn.XFFunctions.XFGetCell("TRUE", "CONSOL", $D$3,"TOT_Entity","Aggregated","Budget_Working",[1]Setup!C6,"PERIODIC",$B330,"TOPFLOW","TOP","TOP","top1",$C330,"top3","Open_Acute_DIV1","TOP5","TOP6","REPORTED","TOP8")</f>
        <v>0</v>
      </c>
      <c r="AN330" s="53">
        <f t="shared" si="830"/>
        <v>0</v>
      </c>
      <c r="AO330" s="40">
        <f t="shared" si="852"/>
        <v>0</v>
      </c>
      <c r="AQ330" s="53">
        <f>_xll.OneStreamExcelAddIn.XFFunctions.XFGetCell("TRUE", "CONSOL", $D$3,"TOT_Entity","USD","Actual",[1]Setup!C7,"PERIODIC",$B330,"TOPFLOW","TOP","TOP","top1",$C330,"top3","Open_Acute_DIV1","TOP5","TOP6","REPORTED","TOP8")</f>
        <v>0</v>
      </c>
      <c r="AR330" s="53">
        <f>_xll.OneStreamExcelAddIn.XFFunctions.XFGetCell("TRUE", "CONSOL", $D$3,"TOT_Entity","Aggregated","Budget_Working",[1]Setup!C7,"PERIODIC",$B330,"TOPFLOW","TOP","TOP","top1",$C330,"top3","Open_Acute_DIV1","TOP5","TOP6","REPORTED","TOP8")</f>
        <v>0</v>
      </c>
      <c r="AS330" s="53">
        <f t="shared" si="832"/>
        <v>0</v>
      </c>
      <c r="AT330" s="40">
        <f t="shared" si="853"/>
        <v>0</v>
      </c>
      <c r="AV330" s="53">
        <f>_xll.OneStreamExcelAddIn.XFFunctions.XFGetCell("TRUE", "CONSOL", $D$3,"TOT_Entity","USD","Actual",[1]Setup!C8,"PERIODIC",$B330,"TOPFLOW","TOP","TOP","top1",$C330,"top3","Open_Acute_DIV1","TOP5","TOP6","REPORTED","TOP8")</f>
        <v>-32470.11</v>
      </c>
      <c r="AW330" s="53">
        <f>_xll.OneStreamExcelAddIn.XFFunctions.XFGetCell("TRUE", "CONSOL", $D$3,"TOT_Entity","Aggregated","Budget_Working",[1]Setup!C8,"PERIODIC",$B330,"TOPFLOW","TOP","TOP","top1",$C330,"top3","Open_Acute_DIV1","TOP5","TOP6","REPORTED","TOP8")</f>
        <v>22468.476656467999</v>
      </c>
      <c r="AX330" s="53">
        <f t="shared" si="834"/>
        <v>54938.586656468004</v>
      </c>
      <c r="AY330" s="40">
        <f t="shared" si="854"/>
        <v>2.445140696294283</v>
      </c>
      <c r="BA330" s="53">
        <f>_xll.OneStreamExcelAddIn.XFFunctions.XFGetCell("TRUE", "CONSOL", $D$3,"TOT_Entity","USD","Actual",[1]Setup!C9,"PERIODIC",$B330,"TOPFLOW","TOP","TOP","top1",$C330,"top3","Open_Acute_DIV1","TOP5","TOP6","REPORTED","TOP8")</f>
        <v>0</v>
      </c>
      <c r="BB330" s="53">
        <f>_xll.OneStreamExcelAddIn.XFFunctions.XFGetCell("TRUE", "CONSOL", $D$3,"TOT_Entity","Aggregated","Budget_Working",[1]Setup!C9,"PERIODIC",$B330,"TOPFLOW","TOP","TOP","top1",$C330,"top3","Open_Acute_DIV1","TOP5","TOP6","REPORTED","TOP8")</f>
        <v>0</v>
      </c>
      <c r="BC330" s="53">
        <f t="shared" si="836"/>
        <v>0</v>
      </c>
      <c r="BD330" s="40">
        <f t="shared" si="855"/>
        <v>0</v>
      </c>
      <c r="BF330" s="53">
        <f>_xll.OneStreamExcelAddIn.XFFunctions.XFGetCell("TRUE", "CONSOL", $D$3,"TOT_Entity","USD","Actual",[1]Setup!C10,"PERIODIC",$B330,"TOPFLOW","TOP","TOP","top1",$C330,"top3","Open_Acute_DIV1","TOP5","TOP6","REPORTED","TOP8")</f>
        <v>0</v>
      </c>
      <c r="BG330" s="53">
        <f>_xll.OneStreamExcelAddIn.XFFunctions.XFGetCell("TRUE", "CONSOL", $D$3,"TOT_Entity","Aggregated","Budget_Working",[1]Setup!C10,"PERIODIC",$B330,"TOPFLOW","TOP","TOP","top1",$C330,"top3","Open_Acute_DIV1","TOP5","TOP6","REPORTED","TOP8")</f>
        <v>20017.146992205999</v>
      </c>
      <c r="BH330" s="53">
        <f t="shared" si="838"/>
        <v>20017.146992205999</v>
      </c>
      <c r="BI330" s="40">
        <f t="shared" si="856"/>
        <v>1</v>
      </c>
      <c r="BK330" s="53">
        <f>_xll.OneStreamExcelAddIn.XFFunctions.XFGetCell("TRUE", "CONSOL", $D$3,"TOT_Entity","USD","Actual",[1]Setup!C11,"PERIODIC",$B330,"TOPFLOW","TOP","TOP","top1",$C330,"top3","Open_Acute_DIV1","TOP5","TOP6","REPORTED","TOP8")</f>
        <v>0</v>
      </c>
      <c r="BL330" s="53">
        <f>_xll.OneStreamExcelAddIn.XFFunctions.XFGetCell("TRUE", "CONSOL", $D$3,"TOT_Entity","Aggregated","Budget_Working",[1]Setup!C11,"PERIODIC",$B330,"TOPFLOW","TOP","TOP","top1",$C330,"top3","Open_Acute_DIV1","TOP5","TOP6","REPORTED","TOP8")</f>
        <v>0</v>
      </c>
      <c r="BM330" s="53">
        <f t="shared" si="840"/>
        <v>0</v>
      </c>
      <c r="BN330" s="40">
        <f t="shared" si="857"/>
        <v>0</v>
      </c>
      <c r="BP330" s="53">
        <f>_xll.OneStreamExcelAddIn.XFFunctions.XFGetCell("TRUE", "CONSOL", $D$3,"TOT_Entity","USD","Actual",[1]Setup!C12,"PERIODIC",$B330,"TOPFLOW","TOP","TOP","top1",$C330,"top3","Open_Acute_DIV1","TOP5","TOP6","REPORTED","TOP8")</f>
        <v>0</v>
      </c>
      <c r="BQ330" s="53">
        <f>_xll.OneStreamExcelAddIn.XFFunctions.XFGetCell("TRUE", "CONSOL", $D$3,"TOT_Entity","Aggregated","Budget_Working",[1]Setup!C12,"PERIODIC",$B330,"TOPFLOW","TOP","TOP","top1",$C330,"top3","Open_Acute_DIV1","TOP5","TOP6","REPORTED","TOP8")</f>
        <v>19106.717664661999</v>
      </c>
      <c r="BR330" s="53">
        <f t="shared" si="842"/>
        <v>19106.717664661999</v>
      </c>
      <c r="BS330" s="40">
        <f t="shared" si="858"/>
        <v>1</v>
      </c>
      <c r="BU330" s="53">
        <f>_xll.OneStreamExcelAddIn.XFFunctions.XFGetCell("TRUE", "CONSOL", $D$3,"TOT_Entity","USD","Actual",[1]Setup!C13,"PERIODIC",$B330,"TOPFLOW","TOP","TOP","top1",$C330,"top3","Open_Acute_DIV1","TOP5","TOP6","REPORTED","TOP8")</f>
        <v>0</v>
      </c>
      <c r="BV330" s="53">
        <f>_xll.OneStreamExcelAddIn.XFFunctions.XFGetCell("TRUE", "CONSOL", $D$3,"TOT_Entity","Aggregated","Budget_Working",[1]Setup!C13,"PERIODIC",$B330,"TOPFLOW","TOP","TOP","top1",$C330,"top3","Open_Acute_DIV1","TOP5","TOP6","REPORTED","TOP8")</f>
        <v>0</v>
      </c>
      <c r="BW330" s="53">
        <f t="shared" si="844"/>
        <v>0</v>
      </c>
      <c r="BX330" s="40">
        <f t="shared" si="859"/>
        <v>0</v>
      </c>
      <c r="BZ330" s="53">
        <f>_xll.OneStreamExcelAddIn.XFFunctions.XFGetCell("TRUE", "CONSOL", $D$3,"TOT_Entity","USD","Actual",[1]Setup!C14,"PERIODIC",$B330,"TOPFLOW","TOP","TOP","top1",$C330,"top3","Open_Acute_DIV1","TOP5","TOP6","REPORTED","TOP8")</f>
        <v>0</v>
      </c>
      <c r="CA330" s="53">
        <f>_xll.OneStreamExcelAddIn.XFFunctions.XFGetCell("TRUE", "CONSOL", $D$3,"TOT_Entity","Aggregated","Budget_Working",[1]Setup!C14,"PERIODIC",$B330,"TOPFLOW","TOP","TOP","top1",$C330,"top3","Open_Acute_DIV1","TOP5","TOP6","REPORTED","TOP8")</f>
        <v>20116.401455554998</v>
      </c>
      <c r="CB330" s="53">
        <f t="shared" si="846"/>
        <v>20116.401455554998</v>
      </c>
      <c r="CC330" s="40">
        <f t="shared" si="860"/>
        <v>1</v>
      </c>
      <c r="CE330" s="53">
        <f>_xll.OneStreamExcelAddIn.XFFunctions.XFGetCell("TRUE", "CONSOL", $D$3,"TOT_Entity","USD","Actual",[1]Setup!C15,"PERIODIC",$B330,"TOPFLOW","TOP","TOP","top1",$C330,"top3","Open_Acute_DIV1","TOP5","TOP6","REPORTED","TOP8")</f>
        <v>0</v>
      </c>
      <c r="CF330" s="53">
        <f>_xll.OneStreamExcelAddIn.XFFunctions.XFGetCell("TRUE", "CONSOL", $D$3,"TOT_Entity","Aggregated","Budget_Working",[1]Setup!C15,"PERIODIC",$B330,"TOPFLOW","TOP","TOP","top1",$C330,"top3","Open_Acute_DIV1","TOP5","TOP6","REPORTED","TOP8")</f>
        <v>21543.972719093999</v>
      </c>
      <c r="CG330" s="53">
        <f t="shared" si="848"/>
        <v>21543.972719093999</v>
      </c>
      <c r="CH330" s="40">
        <f t="shared" si="861"/>
        <v>1</v>
      </c>
      <c r="CI330" s="212"/>
      <c r="CJ330" s="53">
        <f>_xll.OneStreamExcelAddIn.XFFunctions.XFGetCell("TRUE", "CONSOL", $D$3,"TOT_Entity","USD","Actual",[1]Setup!C4,"PERIODIC",$B330,"TOPFLOW","TOP","TOP","top1",$C330,"top3","Open_Acute_DIV1","TOP5","TOP6","REPORTED","TOP8")</f>
        <v>18643.29</v>
      </c>
      <c r="CK330" s="53">
        <f>_xll.OneStreamExcelAddIn.XFFunctions.XFGetCell("TRUE", "CONSOL", $D$3,"TOT_Entity","USD","Actual",[1]Setup!C5,"PERIODIC",$B330,"TOPFLOW","TOP","TOP","top1",$C330,"top3","Open_Acute_DIV1","TOP5","TOP6","REPORTED","TOP8")</f>
        <v>13826.82</v>
      </c>
      <c r="CL330" s="53">
        <f>_xll.OneStreamExcelAddIn.XFFunctions.XFGetCell("TRUE", "CONSOL", $D$3,"TOT_Entity","USD","Actual",[1]Setup!C6,"PERIODIC",$B330,"TOPFLOW","TOP","TOP","top1",$C330,"top3","Open_Acute_DIV1","TOP5","TOP6","REPORTED","TOP8")</f>
        <v>0</v>
      </c>
      <c r="CM330" s="53">
        <f>_xll.OneStreamExcelAddIn.XFFunctions.XFGetCell("TRUE", "CONSOL", $D$3,"TOT_Entity","USD","Actual",[1]Setup!C7,"PERIODIC",$B330,"TOPFLOW","TOP","TOP","top1",$C330,"top3","Open_Acute_DIV1","TOP5","TOP6","REPORTED","TOP8")</f>
        <v>0</v>
      </c>
      <c r="CN330" s="53">
        <f>_xll.OneStreamExcelAddIn.XFFunctions.XFGetCell("TRUE", "CONSOL", $D$3,"TOT_Entity","USD","Actual",[1]Setup!C8,"PERIODIC",$B330,"TOPFLOW","TOP","TOP","top1",$C330,"top3","Open_Acute_DIV1","TOP5","TOP6","REPORTED","TOP8")</f>
        <v>-32470.11</v>
      </c>
      <c r="CO330" s="53">
        <f>_xll.OneStreamExcelAddIn.XFFunctions.XFGetCell("TRUE", "CONSOL", $D$3,"TOT_Entity","USD","Actual",[1]Setup!C9,"PERIODIC",$B330,"TOPFLOW","TOP","TOP","top1",$C330,"top3","Open_Acute_DIV1","TOP5","TOP6","REPORTED","TOP8")</f>
        <v>0</v>
      </c>
      <c r="CP330" s="53">
        <f>_xll.OneStreamExcelAddIn.XFFunctions.XFGetCell("TRUE", "CONSOL", $D$3,"TOT_Entity","USD","Actual",[1]Setup!C10,"PERIODIC",$B330,"TOPFLOW","TOP","TOP","top1",$C330,"top3","Open_Acute_DIV1","TOP5","TOP6","REPORTED","TOP8")</f>
        <v>0</v>
      </c>
      <c r="CQ330" s="53">
        <f>_xll.OneStreamExcelAddIn.XFFunctions.XFGetCell("TRUE", "CONSOL", $D$3,"TOT_Entity","USD","Actual",[1]Setup!C11,"PERIODIC",$B330,"TOPFLOW","TOP","TOP","top1",$C330,"top3","Open_Acute_DIV1","TOP5","TOP6","REPORTED","TOP8")</f>
        <v>0</v>
      </c>
      <c r="CR330" s="53">
        <f>_xll.OneStreamExcelAddIn.XFFunctions.XFGetCell("TRUE", "CONSOL", $D$3,"TOT_Entity","USD","Actual",[1]Setup!C12,"PERIODIC",$B330,"TOPFLOW","TOP","TOP","top1",$C330,"top3","Open_Acute_DIV1","TOP5","TOP6","REPORTED","TOP8")</f>
        <v>0</v>
      </c>
      <c r="CS330" s="53">
        <f>_xll.OneStreamExcelAddIn.XFFunctions.XFGetCell("TRUE", "CONSOL", $D$3,"TOT_Entity","USD","Actual",[1]Setup!C13,"PERIODIC",$B330,"TOPFLOW","TOP","TOP","top1",$C330,"top3","Open_Acute_DIV1","TOP5","TOP6","REPORTED","TOP8")</f>
        <v>0</v>
      </c>
      <c r="CT330" s="53">
        <f>_xll.OneStreamExcelAddIn.XFFunctions.XFGetCell("TRUE", "CONSOL", $D$3,"TOT_Entity","USD","Actual",[1]Setup!C14,"PERIODIC",$B330,"TOPFLOW","TOP","TOP","top1",$C330,"top3","Open_Acute_DIV1","TOP5","TOP6","REPORTED","TOP8")</f>
        <v>0</v>
      </c>
      <c r="CU330" s="53">
        <f>_xll.OneStreamExcelAddIn.XFFunctions.XFGetCell("TRUE", "CONSOL", $D$3,"TOT_Entity","USD","Actual",[1]Setup!C15,"PERIODIC",$B330,"TOPFLOW","TOP","TOP","top1",$C330,"top3","Open_Acute_DIV1","TOP5","TOP6","REPORTED","TOP8")</f>
        <v>0</v>
      </c>
      <c r="CV330" s="212"/>
      <c r="CW330" s="53">
        <f>_xll.OneStreamExcelAddIn.XFFunctions.XFGetCell("TRUE", "CONSOL", $D$3,"TOT_Entity","USD","Actual",[1]Setup!C17,"PERIODIC",$B330,"TOPFLOW","TOP","TOP","top1",$C330,"top3","Open_Acute_DIV1","TOP5","TOP6","REPORTED","TOP8")</f>
        <v>19566.11</v>
      </c>
      <c r="CX330" s="53">
        <f>_xll.OneStreamExcelAddIn.XFFunctions.XFGetCell("TRUE", "CONSOL", $D$3,"TOT_Entity","USD","Actual",[1]Setup!C18,"PERIODIC",$B330,"TOPFLOW","TOP","TOP","top1",$C330,"top3","Open_Acute_DIV1","TOP5","TOP6","REPORTED","TOP8")</f>
        <v>0</v>
      </c>
      <c r="CY330" s="53">
        <f>_xll.OneStreamExcelAddIn.XFFunctions.XFGetCell("TRUE", "CONSOL", $D$3,"TOT_Entity","USD","Actual",[1]Setup!C19,"PERIODIC",$B330,"TOPFLOW","TOP","TOP","top1",$C330,"top3","Open_Acute_DIV1","TOP5","TOP6","REPORTED","TOP8")</f>
        <v>0</v>
      </c>
      <c r="CZ330" s="53">
        <f>_xll.OneStreamExcelAddIn.XFFunctions.XFGetCell("TRUE", "CONSOL", $D$3,"TOT_Entity","USD","Actual",[1]Setup!C20,"PERIODIC",$B330,"TOPFLOW","TOP","TOP","top1",$C330,"top3","Open_Acute_DIV1","TOP5","TOP6","REPORTED","TOP8")</f>
        <v>0</v>
      </c>
      <c r="DA330" s="53">
        <f>_xll.OneStreamExcelAddIn.XFFunctions.XFGetCell("TRUE", "CONSOL", $D$3,"TOT_Entity","USD","Actual",[1]Setup!C21,"PERIODIC",$B330,"TOPFLOW","TOP","TOP","top1",$C330,"top3","Open_Acute_DIV1","TOP5","TOP6","REPORTED","TOP8")</f>
        <v>18777.14</v>
      </c>
      <c r="DB330" s="53">
        <f>_xll.OneStreamExcelAddIn.XFFunctions.XFGetCell("TRUE", "CONSOL", $D$3,"TOT_Entity","USD","Actual",[1]Setup!C22,"PERIODIC",$B330,"TOPFLOW","TOP","TOP","top1",$C330,"top3","Open_Acute_DIV1","TOP5","TOP6","REPORTED","TOP8")</f>
        <v>784.62</v>
      </c>
      <c r="DC330" s="53">
        <f>_xll.OneStreamExcelAddIn.XFFunctions.XFGetCell("TRUE", "CONSOL", $D$3,"TOT_Entity","USD","Actual",[1]Setup!C23,"PERIODIC",$B330,"TOPFLOW","TOP","TOP","top1",$C330,"top3","Open_Acute_DIV1","TOP5","TOP6","REPORTED","TOP8")</f>
        <v>18537.04</v>
      </c>
      <c r="DD330" s="53">
        <f>_xll.OneStreamExcelAddIn.XFFunctions.XFGetCell("TRUE", "CONSOL", $D$3,"TOT_Entity","USD","Actual",[1]Setup!C24,"PERIODIC",$B330,"TOPFLOW","TOP","TOP","top1",$C330,"top3","Open_Acute_DIV1","TOP5","TOP6","REPORTED","TOP8")</f>
        <v>0</v>
      </c>
      <c r="DE330" s="53">
        <f>_xll.OneStreamExcelAddIn.XFFunctions.XFGetCell("TRUE", "CONSOL", $D$3,"TOT_Entity","USD","Actual",[1]Setup!C25,"PERIODIC",$B330,"TOPFLOW","TOP","TOP","top1",$C330,"top3","Open_Acute_DIV1","TOP5","TOP6","REPORTED","TOP8")</f>
        <v>19631.2</v>
      </c>
      <c r="DF330" s="53">
        <f>_xll.OneStreamExcelAddIn.XFFunctions.XFGetCell("TRUE", "CONSOL", $D$3,"TOT_Entity","USD","Actual",[1]Setup!C26,"PERIODIC",$B330,"TOPFLOW","TOP","TOP","top1",$C330,"top3","Open_Acute_DIV1","TOP5","TOP6","REPORTED","TOP8")</f>
        <v>0</v>
      </c>
      <c r="DG330" s="53">
        <f>_xll.OneStreamExcelAddIn.XFFunctions.XFGetCell("TRUE", "CONSOL", $D$3,"TOT_Entity","USD","Actual",[1]Setup!C27,"PERIODIC",$B330,"TOPFLOW","TOP","TOP","top1",$C330,"top3","Open_Acute_DIV1","TOP5","TOP6","REPORTED","TOP8")</f>
        <v>17907.29</v>
      </c>
      <c r="DH330" s="53">
        <f>_xll.OneStreamExcelAddIn.XFFunctions.XFGetCell("TRUE", "CONSOL", $D$3,"TOT_Entity","USD","Actual",[1]Setup!C28,"PERIODIC",$B330,"TOPFLOW","TOP","TOP","top1",$C330,"top3","Open_Acute_DIV1","TOP5","TOP6","REPORTED","TOP8")</f>
        <v>18643.29</v>
      </c>
      <c r="DI330" s="178"/>
      <c r="DJ330" s="53">
        <f>_xll.OneStreamExcelAddIn.XFFunctions.XFGetCell("TRUE", "CONSOL", $D$3,"TOT_Entity","Aggregated","Budget_Working",[1]Setup!C4,"PERIODIC",$B330,"TOPFLOW","TOP","TOP","top1",$C330,"top3","Open_Acute_DIV1","TOP5","TOP6","REPORTED","TOP8")</f>
        <v>19688.591905732999</v>
      </c>
      <c r="DK330" s="53">
        <f>_xll.OneStreamExcelAddIn.XFFunctions.XFGetCell("TRUE", "CONSOL", $D$3,"TOT_Entity","Aggregated","Budget_Working",[1]Setup!C5,"PERIODIC",$B330,"TOPFLOW","TOP","TOP","top1",$C330,"top3","Open_Acute_DIV1","TOP5","TOP6","REPORTED","TOP8")</f>
        <v>0</v>
      </c>
      <c r="DL330" s="53">
        <f>_xll.OneStreamExcelAddIn.XFFunctions.XFGetCell("TRUE", "CONSOL", $D$3,"TOT_Entity","Aggregated","Budget_Working",[1]Setup!C6,"PERIODIC",$B330,"TOPFLOW","TOP","TOP","top1",$C330,"top3","Open_Acute_DIV1","TOP5","TOP6","REPORTED","TOP8")</f>
        <v>0</v>
      </c>
      <c r="DM330" s="53">
        <f>_xll.OneStreamExcelAddIn.XFFunctions.XFGetCell("TRUE", "CONSOL", $D$3,"TOT_Entity","Aggregated","Budget_Working",[1]Setup!C7,"PERIODIC",$B330,"TOPFLOW","TOP","TOP","top1",$C330,"top3","Open_Acute_DIV1","TOP5","TOP6","REPORTED","TOP8")</f>
        <v>0</v>
      </c>
      <c r="DN330" s="53">
        <f>_xll.OneStreamExcelAddIn.XFFunctions.XFGetCell("TRUE", "CONSOL", $D$3,"TOT_Entity","Aggregated","Budget_Working",[1]Setup!C8,"PERIODIC",$B330,"TOPFLOW","TOP","TOP","top1",$C330,"top3","Open_Acute_DIV1","TOP5","TOP6","REPORTED","TOP8")</f>
        <v>22468.476656467999</v>
      </c>
      <c r="DO330" s="53">
        <f>_xll.OneStreamExcelAddIn.XFFunctions.XFGetCell("TRUE", "CONSOL", $D$3,"TOT_Entity","Aggregated","Budget_Working",[1]Setup!C9,"PERIODIC",$B330,"TOPFLOW","TOP","TOP","top1",$C330,"top3","Open_Acute_DIV1","TOP5","TOP6","REPORTED","TOP8")</f>
        <v>0</v>
      </c>
      <c r="DP330" s="53">
        <f>_xll.OneStreamExcelAddIn.XFFunctions.XFGetCell("TRUE", "CONSOL", $D$3,"TOT_Entity","Aggregated","Budget_Working",[1]Setup!C10,"PERIODIC",$B330,"TOPFLOW","TOP","TOP","top1",$C330,"top3","Open_Acute_DIV1","TOP5","TOP6","REPORTED","TOP8")</f>
        <v>20017.146992205999</v>
      </c>
      <c r="DQ330" s="53">
        <f>_xll.OneStreamExcelAddIn.XFFunctions.XFGetCell("TRUE", "CONSOL", $D$3,"TOT_Entity","Aggregated","Budget_Working",[1]Setup!C11,"PERIODIC",$B330,"TOPFLOW","TOP","TOP","top1",$C330,"top3","Open_Acute_DIV1","TOP5","TOP6","REPORTED","TOP8")</f>
        <v>0</v>
      </c>
      <c r="DR330" s="53">
        <f>_xll.OneStreamExcelAddIn.XFFunctions.XFGetCell("TRUE", "CONSOL", $D$3,"TOT_Entity","Aggregated","Budget_Working",[1]Setup!C12,"PERIODIC",$B330,"TOPFLOW","TOP","TOP","top1",$C330,"top3","Open_Acute_DIV1","TOP5","TOP6","REPORTED","TOP8")</f>
        <v>19106.717664661999</v>
      </c>
      <c r="DS330" s="53">
        <f>_xll.OneStreamExcelAddIn.XFFunctions.XFGetCell("TRUE", "CONSOL", $D$3,"TOT_Entity","Aggregated","Budget_Working",[1]Setup!C13,"PERIODIC",$B330,"TOPFLOW","TOP","TOP","top1",$C330,"top3","Open_Acute_DIV1","TOP5","TOP6","REPORTED","TOP8")</f>
        <v>0</v>
      </c>
      <c r="DT330" s="53">
        <f>_xll.OneStreamExcelAddIn.XFFunctions.XFGetCell("TRUE", "CONSOL", $D$3,"TOT_Entity","Aggregated","Budget_Working",[1]Setup!C14,"PERIODIC",$B330,"TOPFLOW","TOP","TOP","top1",$C330,"top3","Open_Acute_DIV1","TOP5","TOP6","REPORTED","TOP8")</f>
        <v>20116.401455554998</v>
      </c>
      <c r="DU330" s="53">
        <f>_xll.OneStreamExcelAddIn.XFFunctions.XFGetCell("TRUE", "CONSOL", $D$3,"TOT_Entity","Aggregated","Budget_Working",[1]Setup!C15,"PERIODIC",$B330,"TOPFLOW","TOP","TOP","top1",$C330,"top3","Open_Acute_DIV1","TOP5","TOP6","REPORTED","TOP8")</f>
        <v>21543.972719093999</v>
      </c>
      <c r="DV330" s="178"/>
      <c r="DW330" s="53">
        <f>_xll.OneStreamExcelAddIn.XFFunctions.XFGetCell("TRUE", "CONSOL", $D$3,"TOT_Entity","USD","Budget_Final",[1]Setup!C17,"PERIODIC",$B330,"TOPFLOW","TOP","TOP","top1",$C330,"top3","Open_Acute_DIV1","TOP5","TOP6","REPORTED","TOP8")</f>
        <v>15295.8464</v>
      </c>
      <c r="DX330" s="53">
        <f>_xll.OneStreamExcelAddIn.XFFunctions.XFGetCell("TRUE", "CONSOL", $D$3,"TOT_Entity","USD","Budget_Final",[1]Setup!C18,"PERIODIC",$B330,"TOPFLOW","TOP","TOP","top1",$C330,"top3","Open_Acute_DIV1","TOP5","TOP6","REPORTED","TOP8")</f>
        <v>0</v>
      </c>
      <c r="DY330" s="53">
        <f>_xll.OneStreamExcelAddIn.XFFunctions.XFGetCell("TRUE", "CONSOL", $D$3,"TOT_Entity","USD","Budget_Final",[1]Setup!C19,"PERIODIC",$B330,"TOPFLOW","TOP","TOP","top1",$C330,"top3","Open_Acute_DIV1","TOP5","TOP6","REPORTED","TOP8")</f>
        <v>0</v>
      </c>
      <c r="DZ330" s="53">
        <f>_xll.OneStreamExcelAddIn.XFFunctions.XFGetCell("TRUE", "CONSOL", $D$3,"TOT_Entity","USD","Budget_Final",[1]Setup!C20,"PERIODIC",$B330,"TOPFLOW","TOP","TOP","top1",$C330,"top3","Open_Acute_DIV1","TOP5","TOP6","REPORTED","TOP8")</f>
        <v>0</v>
      </c>
      <c r="EA330" s="53">
        <f>_xll.OneStreamExcelAddIn.XFFunctions.XFGetCell("TRUE", "CONSOL", $D$3,"TOT_Entity","USD","Budget_Final",[1]Setup!C21,"PERIODIC",$B330,"TOPFLOW","TOP","TOP","top1",$C330,"top3","Open_Acute_DIV1","TOP5","TOP6","REPORTED","TOP8")</f>
        <v>0</v>
      </c>
      <c r="EB330" s="53">
        <f>_xll.OneStreamExcelAddIn.XFFunctions.XFGetCell("TRUE", "CONSOL", $D$3,"TOT_Entity","USD","Budget_Final",[1]Setup!C22,"PERIODIC",$B330,"TOPFLOW","TOP","TOP","top1",$C330,"top3","Open_Acute_DIV1","TOP5","TOP6","REPORTED","TOP8")</f>
        <v>15093.544981358</v>
      </c>
      <c r="EC330" s="53">
        <f>_xll.OneStreamExcelAddIn.XFFunctions.XFGetCell("TRUE", "CONSOL", $D$3,"TOT_Entity","USD","Budget_Final",[1]Setup!C23,"PERIODIC",$B330,"TOPFLOW","TOP","TOP","top1",$C330,"top3","Open_Acute_DIV1","TOP5","TOP6","REPORTED","TOP8")</f>
        <v>15727.277854599</v>
      </c>
      <c r="ED330" s="53">
        <f>_xll.OneStreamExcelAddIn.XFFunctions.XFGetCell("TRUE", "CONSOL", $D$3,"TOT_Entity","USD","Budget_Final",[1]Setup!C24,"PERIODIC",$B330,"TOPFLOW","TOP","TOP","top1",$C330,"top3","Open_Acute_DIV1","TOP5","TOP6","REPORTED","TOP8")</f>
        <v>0</v>
      </c>
      <c r="EE330" s="53">
        <f>_xll.OneStreamExcelAddIn.XFFunctions.XFGetCell("TRUE", "CONSOL", $D$3,"TOT_Entity","USD","Budget_Final",[1]Setup!C25,"PERIODIC",$B330,"TOPFLOW","TOP","TOP","top1",$C330,"top3","Open_Acute_DIV1","TOP5","TOP6","REPORTED","TOP8")</f>
        <v>15003.548969988</v>
      </c>
      <c r="EF330" s="53">
        <f>_xll.OneStreamExcelAddIn.XFFunctions.XFGetCell("TRUE", "CONSOL", $D$3,"TOT_Entity","USD","Budget_Final",[1]Setup!C26,"PERIODIC",$B330,"TOPFLOW","TOP","TOP","top1",$C330,"top3","Open_Acute_DIV1","TOP5","TOP6","REPORTED","TOP8")</f>
        <v>0</v>
      </c>
      <c r="EG330" s="53">
        <f>_xll.OneStreamExcelAddIn.XFFunctions.XFGetCell("TRUE", "CONSOL", $D$3,"TOT_Entity","USD","Budget_Final",[1]Setup!C27,"PERIODIC",$B330,"TOPFLOW","TOP","TOP","top1",$C330,"top3","Open_Acute_DIV1","TOP5","TOP6","REPORTED","TOP8")</f>
        <v>0</v>
      </c>
      <c r="EH330" s="53">
        <f>_xll.OneStreamExcelAddIn.XFFunctions.XFGetCell("TRUE", "CONSOL", $D$3,"TOT_Entity","USD","Budget_Final",[1]Setup!C28,"PERIODIC",$B330,"TOPFLOW","TOP","TOP","top1",$C330,"top3","Open_Acute_DIV1","TOP5","TOP6","REPORTED","TOP8")</f>
        <v>31901.776880420999</v>
      </c>
    </row>
    <row r="331" spans="2:138" x14ac:dyDescent="0.25">
      <c r="B331" s="51">
        <v>60263</v>
      </c>
      <c r="C331" s="51"/>
      <c r="D331" t="str" cm="1">
        <f t="array" ref="D331">_xll.OneStreamExcelAddIn.XFFunctions.XFGetMemberInfo("Description","Account",B331)</f>
        <v>Holiday - Physicians</v>
      </c>
      <c r="E331" s="53">
        <f>_xll.OneStreamExcelAddIn.XFFunctions.XFGetCell("TRUE", "CONSOL", $D$3,"TOT_Entity","USD","Actual",$E$3,"PERIODIC",$B331,"TOPFLOW","TOP","TOP","top1",$C331,"top3","Open_Acute_DIV1","TOP5","TOP6","REPORTED","TOP8")</f>
        <v>0</v>
      </c>
      <c r="F331" s="53">
        <f>_xll.OneStreamExcelAddIn.XFFunctions.XFGetCell("TRUE", "CONSOL", $D$3,"TOT_Entity","Aggregated","Budget_Working",$E$3,"PERIODIC",$B331,"TOPFLOW","TOP","TOP","top1",$C331,"top3","Open_Acute_DIV1","TOP5","TOP6","REPORTED","TOP8")</f>
        <v>0</v>
      </c>
      <c r="G331" s="53">
        <f t="shared" si="819"/>
        <v>0</v>
      </c>
      <c r="H331" s="55">
        <f t="shared" si="820"/>
        <v>0</v>
      </c>
      <c r="I331" s="41"/>
      <c r="J331" s="53">
        <f>_xll.OneStreamExcelAddIn.XFFunctions.XFGetCell("TRUE", "CONSOL", $D$3,"TOT_Entity","USD","Actual",$E$3,"YTD",$B331,"TOPFLOW","TOP","TOP","top1",$C331,"TOP3","Open_Acute_DIV1","TOP5","TOP6","REPORTED","TOP8")</f>
        <v>13145.41</v>
      </c>
      <c r="K331" s="53">
        <f>_xll.OneStreamExcelAddIn.XFFunctions.XFGetCell("TRUE", "CONSOL", $D$3,"TOT_Entity","Aggregated","Budget_Working",$E$3,"YTD",$B331,"TOPFLOW","TOP","TOP","top1",$C331,"TOP3","Open_Acute_DIV1","TOP5","TOP6","REPORTED","TOP8")</f>
        <v>4536.463561644</v>
      </c>
      <c r="L331" s="53">
        <f t="shared" si="821"/>
        <v>-8608.9464383560007</v>
      </c>
      <c r="M331" s="40">
        <f t="shared" si="822"/>
        <v>-1.8977219416342332</v>
      </c>
      <c r="N331" s="41"/>
      <c r="O331" s="53">
        <f>_xll.OneStreamExcelAddIn.XFFunctions.XFGetCell("TRUE", "CONSOL", $D$3,"TOT_Entity","USD","Actual",$F$3,"YTD",$B331,"TOPFLOW","TOP","TOP","top1",$C331,"TOP3","Open_Acute_DIV1","TOP5","TOP6","REPORTED","TOP8")</f>
        <v>5959.65</v>
      </c>
      <c r="P331" s="53">
        <f>_xll.OneStreamExcelAddIn.XFFunctions.XFGetCell("TRUE", "CONSOL", $D$3,"TOT_Entity","USD","Actual",$E$3,"YTD",$B331,"TOPFLOW","TOP","TOP","top1",$C331,"top3","Open_Acute_DIV1","TOP5","TOP6","REPORTED","VAR_BW_PY_Actual")</f>
        <v>-7185.76</v>
      </c>
      <c r="Q331" s="40">
        <f t="shared" si="823"/>
        <v>-1.2057352361296385</v>
      </c>
      <c r="R331" s="41"/>
      <c r="S331" s="53">
        <f>_xll.OneStreamExcelAddIn.XFFunctions.XFGetCell("TRUE", "CONSOL", $D$3,"TOT_Entity","USD","MIDFCST",$E$3,"MTD",$B331,"TOPFLOW","TOP","TOP","top1",$C331,"TOP3","Open_Acute_DIV1","TOP5","TOP6","REPORTED","TOP8")</f>
        <v>0</v>
      </c>
      <c r="T331" s="53">
        <f t="shared" si="824"/>
        <v>0</v>
      </c>
      <c r="U331" s="40">
        <f t="shared" si="825"/>
        <v>0</v>
      </c>
      <c r="V331" s="41"/>
      <c r="W331" s="42"/>
      <c r="X331" s="43"/>
      <c r="Y331" s="42"/>
      <c r="Z331" s="44"/>
      <c r="AB331" s="53">
        <f>_xll.OneStreamExcelAddIn.XFFunctions.XFGetCell("TRUE", "CONSOL", $D$3,"TOT_Entity","USD","Actual",[1]Setup!C4,"PERIODIC",$B331,"TOPFLOW","TOP","TOP","top1",$C331,"top3","Open_Acute_DIV1","TOP5","TOP6","REPORTED","TOP8")</f>
        <v>8041.55</v>
      </c>
      <c r="AC331" s="53">
        <f>_xll.OneStreamExcelAddIn.XFFunctions.XFGetCell("TRUE", "CONSOL", $D$3,"TOT_Entity","Aggregated","Budget_Working",[1]Setup!C4,"PERIODIC",$B331,"TOPFLOW","TOP","TOP","top1",$C331,"top3","Open_Acute_DIV1","TOP5","TOP6","REPORTED","TOP8")</f>
        <v>4536.463561644</v>
      </c>
      <c r="AD331" s="53">
        <f t="shared" si="826"/>
        <v>-3505.0864383560001</v>
      </c>
      <c r="AE331" s="40">
        <f t="shared" si="850"/>
        <v>-0.77264732554928051</v>
      </c>
      <c r="AG331" s="53">
        <f>_xll.OneStreamExcelAddIn.XFFunctions.XFGetCell("TRUE", "CONSOL", $D$3,"TOT_Entity","USD","Actual",[1]Setup!C5,"PERIODIC",$B331,"TOPFLOW","TOP","TOP","top1",$C331,"top3","Open_Acute_DIV1","TOP5","TOP6","REPORTED","TOP8")</f>
        <v>5103.8599999999997</v>
      </c>
      <c r="AH331" s="53">
        <f>_xll.OneStreamExcelAddIn.XFFunctions.XFGetCell("TRUE", "CONSOL", $D$3,"TOT_Entity","Aggregated","Budget_Working",[1]Setup!C5,"PERIODIC",$B331,"TOPFLOW","TOP","TOP","top1",$C331,"top3","Open_Acute_DIV1","TOP5","TOP6","REPORTED","TOP8")</f>
        <v>0</v>
      </c>
      <c r="AI331" s="53">
        <f t="shared" si="828"/>
        <v>-5103.8599999999997</v>
      </c>
      <c r="AJ331" s="40">
        <f t="shared" si="851"/>
        <v>0</v>
      </c>
      <c r="AL331" s="53">
        <f>_xll.OneStreamExcelAddIn.XFFunctions.XFGetCell("TRUE", "CONSOL", $D$3,"TOT_Entity","USD","Actual",[1]Setup!C6,"PERIODIC",$B331,"TOPFLOW","TOP","TOP","top1",$C331,"top3","Open_Acute_DIV1","TOP5","TOP6","REPORTED","TOP8")</f>
        <v>0</v>
      </c>
      <c r="AM331" s="53">
        <f>_xll.OneStreamExcelAddIn.XFFunctions.XFGetCell("TRUE", "CONSOL", $D$3,"TOT_Entity","Aggregated","Budget_Working",[1]Setup!C6,"PERIODIC",$B331,"TOPFLOW","TOP","TOP","top1",$C331,"top3","Open_Acute_DIV1","TOP5","TOP6","REPORTED","TOP8")</f>
        <v>0</v>
      </c>
      <c r="AN331" s="53">
        <f t="shared" si="830"/>
        <v>0</v>
      </c>
      <c r="AO331" s="40">
        <f t="shared" si="852"/>
        <v>0</v>
      </c>
      <c r="AQ331" s="53">
        <f>_xll.OneStreamExcelAddIn.XFFunctions.XFGetCell("TRUE", "CONSOL", $D$3,"TOT_Entity","USD","Actual",[1]Setup!C7,"PERIODIC",$B331,"TOPFLOW","TOP","TOP","top1",$C331,"top3","Open_Acute_DIV1","TOP5","TOP6","REPORTED","TOP8")</f>
        <v>0</v>
      </c>
      <c r="AR331" s="53">
        <f>_xll.OneStreamExcelAddIn.XFFunctions.XFGetCell("TRUE", "CONSOL", $D$3,"TOT_Entity","Aggregated","Budget_Working",[1]Setup!C7,"PERIODIC",$B331,"TOPFLOW","TOP","TOP","top1",$C331,"top3","Open_Acute_DIV1","TOP5","TOP6","REPORTED","TOP8")</f>
        <v>0</v>
      </c>
      <c r="AS331" s="53">
        <f t="shared" si="832"/>
        <v>0</v>
      </c>
      <c r="AT331" s="40">
        <f t="shared" si="853"/>
        <v>0</v>
      </c>
      <c r="AV331" s="53">
        <f>_xll.OneStreamExcelAddIn.XFFunctions.XFGetCell("TRUE", "CONSOL", $D$3,"TOT_Entity","USD","Actual",[1]Setup!C8,"PERIODIC",$B331,"TOPFLOW","TOP","TOP","top1",$C331,"top3","Open_Acute_DIV1","TOP5","TOP6","REPORTED","TOP8")</f>
        <v>-13145.41</v>
      </c>
      <c r="AW331" s="53">
        <f>_xll.OneStreamExcelAddIn.XFFunctions.XFGetCell("TRUE", "CONSOL", $D$3,"TOT_Entity","Aggregated","Budget_Working",[1]Setup!C8,"PERIODIC",$B331,"TOPFLOW","TOP","TOP","top1",$C331,"top3","Open_Acute_DIV1","TOP5","TOP6","REPORTED","TOP8")</f>
        <v>4536.463561644</v>
      </c>
      <c r="AX331" s="53">
        <f t="shared" si="834"/>
        <v>17681.873561643999</v>
      </c>
      <c r="AY331" s="40">
        <f t="shared" si="854"/>
        <v>3.897721941634233</v>
      </c>
      <c r="BA331" s="53">
        <f>_xll.OneStreamExcelAddIn.XFFunctions.XFGetCell("TRUE", "CONSOL", $D$3,"TOT_Entity","USD","Actual",[1]Setup!C9,"PERIODIC",$B331,"TOPFLOW","TOP","TOP","top1",$C331,"top3","Open_Acute_DIV1","TOP5","TOP6","REPORTED","TOP8")</f>
        <v>0</v>
      </c>
      <c r="BB331" s="53">
        <f>_xll.OneStreamExcelAddIn.XFFunctions.XFGetCell("TRUE", "CONSOL", $D$3,"TOT_Entity","Aggregated","Budget_Working",[1]Setup!C9,"PERIODIC",$B331,"TOPFLOW","TOP","TOP","top1",$C331,"top3","Open_Acute_DIV1","TOP5","TOP6","REPORTED","TOP8")</f>
        <v>0</v>
      </c>
      <c r="BC331" s="53">
        <f t="shared" si="836"/>
        <v>0</v>
      </c>
      <c r="BD331" s="40">
        <f t="shared" si="855"/>
        <v>0</v>
      </c>
      <c r="BF331" s="53">
        <f>_xll.OneStreamExcelAddIn.XFFunctions.XFGetCell("TRUE", "CONSOL", $D$3,"TOT_Entity","USD","Actual",[1]Setup!C10,"PERIODIC",$B331,"TOPFLOW","TOP","TOP","top1",$C331,"top3","Open_Acute_DIV1","TOP5","TOP6","REPORTED","TOP8")</f>
        <v>0</v>
      </c>
      <c r="BG331" s="53">
        <f>_xll.OneStreamExcelAddIn.XFFunctions.XFGetCell("TRUE", "CONSOL", $D$3,"TOT_Entity","Aggregated","Budget_Working",[1]Setup!C10,"PERIODIC",$B331,"TOPFLOW","TOP","TOP","top1",$C331,"top3","Open_Acute_DIV1","TOP5","TOP6","REPORTED","TOP8")</f>
        <v>4550.5897413539997</v>
      </c>
      <c r="BH331" s="53">
        <f t="shared" si="838"/>
        <v>4550.5897413539997</v>
      </c>
      <c r="BI331" s="40">
        <f t="shared" si="856"/>
        <v>1</v>
      </c>
      <c r="BK331" s="53">
        <f>_xll.OneStreamExcelAddIn.XFFunctions.XFGetCell("TRUE", "CONSOL", $D$3,"TOT_Entity","USD","Actual",[1]Setup!C11,"PERIODIC",$B331,"TOPFLOW","TOP","TOP","top1",$C331,"top3","Open_Acute_DIV1","TOP5","TOP6","REPORTED","TOP8")</f>
        <v>0</v>
      </c>
      <c r="BL331" s="53">
        <f>_xll.OneStreamExcelAddIn.XFFunctions.XFGetCell("TRUE", "CONSOL", $D$3,"TOT_Entity","Aggregated","Budget_Working",[1]Setup!C11,"PERIODIC",$B331,"TOPFLOW","TOP","TOP","top1",$C331,"top3","Open_Acute_DIV1","TOP5","TOP6","REPORTED","TOP8")</f>
        <v>0</v>
      </c>
      <c r="BM331" s="53">
        <f t="shared" si="840"/>
        <v>0</v>
      </c>
      <c r="BN331" s="40">
        <f t="shared" si="857"/>
        <v>0</v>
      </c>
      <c r="BP331" s="53">
        <f>_xll.OneStreamExcelAddIn.XFFunctions.XFGetCell("TRUE", "CONSOL", $D$3,"TOT_Entity","USD","Actual",[1]Setup!C12,"PERIODIC",$B331,"TOPFLOW","TOP","TOP","top1",$C331,"top3","Open_Acute_DIV1","TOP5","TOP6","REPORTED","TOP8")</f>
        <v>0</v>
      </c>
      <c r="BQ331" s="53">
        <f>_xll.OneStreamExcelAddIn.XFFunctions.XFGetCell("TRUE", "CONSOL", $D$3,"TOT_Entity","Aggregated","Budget_Working",[1]Setup!C12,"PERIODIC",$B331,"TOPFLOW","TOP","TOP","top1",$C331,"top3","Open_Acute_DIV1","TOP5","TOP6","REPORTED","TOP8")</f>
        <v>4388.8838392609996</v>
      </c>
      <c r="BR331" s="53">
        <f t="shared" si="842"/>
        <v>4388.8838392609996</v>
      </c>
      <c r="BS331" s="40">
        <f t="shared" si="858"/>
        <v>1</v>
      </c>
      <c r="BU331" s="53">
        <f>_xll.OneStreamExcelAddIn.XFFunctions.XFGetCell("TRUE", "CONSOL", $D$3,"TOT_Entity","USD","Actual",[1]Setup!C13,"PERIODIC",$B331,"TOPFLOW","TOP","TOP","top1",$C331,"top3","Open_Acute_DIV1","TOP5","TOP6","REPORTED","TOP8")</f>
        <v>0</v>
      </c>
      <c r="BV331" s="53">
        <f>_xll.OneStreamExcelAddIn.XFFunctions.XFGetCell("TRUE", "CONSOL", $D$3,"TOT_Entity","Aggregated","Budget_Working",[1]Setup!C13,"PERIODIC",$B331,"TOPFLOW","TOP","TOP","top1",$C331,"top3","Open_Acute_DIV1","TOP5","TOP6","REPORTED","TOP8")</f>
        <v>0</v>
      </c>
      <c r="BW331" s="53">
        <f t="shared" si="844"/>
        <v>0</v>
      </c>
      <c r="BX331" s="40">
        <f t="shared" si="859"/>
        <v>0</v>
      </c>
      <c r="BZ331" s="53">
        <f>_xll.OneStreamExcelAddIn.XFFunctions.XFGetCell("TRUE", "CONSOL", $D$3,"TOT_Entity","USD","Actual",[1]Setup!C14,"PERIODIC",$B331,"TOPFLOW","TOP","TOP","top1",$C331,"top3","Open_Acute_DIV1","TOP5","TOP6","REPORTED","TOP8")</f>
        <v>0</v>
      </c>
      <c r="CA331" s="53">
        <f>_xll.OneStreamExcelAddIn.XFFunctions.XFGetCell("TRUE", "CONSOL", $D$3,"TOT_Entity","Aggregated","Budget_Working",[1]Setup!C14,"PERIODIC",$B331,"TOPFLOW","TOP","TOP","top1",$C331,"top3","Open_Acute_DIV1","TOP5","TOP6","REPORTED","TOP8")</f>
        <v>4363.3945104659997</v>
      </c>
      <c r="CB331" s="53">
        <f t="shared" si="846"/>
        <v>4363.3945104659997</v>
      </c>
      <c r="CC331" s="40">
        <f t="shared" si="860"/>
        <v>1</v>
      </c>
      <c r="CE331" s="53">
        <f>_xll.OneStreamExcelAddIn.XFFunctions.XFGetCell("TRUE", "CONSOL", $D$3,"TOT_Entity","USD","Actual",[1]Setup!C15,"PERIODIC",$B331,"TOPFLOW","TOP","TOP","top1",$C331,"top3","Open_Acute_DIV1","TOP5","TOP6","REPORTED","TOP8")</f>
        <v>0</v>
      </c>
      <c r="CF331" s="53">
        <f>_xll.OneStreamExcelAddIn.XFFunctions.XFGetCell("TRUE", "CONSOL", $D$3,"TOT_Entity","Aggregated","Budget_Working",[1]Setup!C15,"PERIODIC",$B331,"TOPFLOW","TOP","TOP","top1",$C331,"top3","Open_Acute_DIV1","TOP5","TOP6","REPORTED","TOP8")</f>
        <v>4696.2781664639997</v>
      </c>
      <c r="CG331" s="53">
        <f t="shared" si="848"/>
        <v>4696.2781664639997</v>
      </c>
      <c r="CH331" s="40">
        <f t="shared" si="861"/>
        <v>1</v>
      </c>
      <c r="CI331" s="212"/>
      <c r="CJ331" s="53">
        <f>_xll.OneStreamExcelAddIn.XFFunctions.XFGetCell("TRUE", "CONSOL", $D$3,"TOT_Entity","USD","Actual",[1]Setup!C4,"PERIODIC",$B331,"TOPFLOW","TOP","TOP","top1",$C331,"top3","Open_Acute_DIV1","TOP5","TOP6","REPORTED","TOP8")</f>
        <v>8041.55</v>
      </c>
      <c r="CK331" s="53">
        <f>_xll.OneStreamExcelAddIn.XFFunctions.XFGetCell("TRUE", "CONSOL", $D$3,"TOT_Entity","USD","Actual",[1]Setup!C5,"PERIODIC",$B331,"TOPFLOW","TOP","TOP","top1",$C331,"top3","Open_Acute_DIV1","TOP5","TOP6","REPORTED","TOP8")</f>
        <v>5103.8599999999997</v>
      </c>
      <c r="CL331" s="53">
        <f>_xll.OneStreamExcelAddIn.XFFunctions.XFGetCell("TRUE", "CONSOL", $D$3,"TOT_Entity","USD","Actual",[1]Setup!C6,"PERIODIC",$B331,"TOPFLOW","TOP","TOP","top1",$C331,"top3","Open_Acute_DIV1","TOP5","TOP6","REPORTED","TOP8")</f>
        <v>0</v>
      </c>
      <c r="CM331" s="53">
        <f>_xll.OneStreamExcelAddIn.XFFunctions.XFGetCell("TRUE", "CONSOL", $D$3,"TOT_Entity","USD","Actual",[1]Setup!C7,"PERIODIC",$B331,"TOPFLOW","TOP","TOP","top1",$C331,"top3","Open_Acute_DIV1","TOP5","TOP6","REPORTED","TOP8")</f>
        <v>0</v>
      </c>
      <c r="CN331" s="53">
        <f>_xll.OneStreamExcelAddIn.XFFunctions.XFGetCell("TRUE", "CONSOL", $D$3,"TOT_Entity","USD","Actual",[1]Setup!C8,"PERIODIC",$B331,"TOPFLOW","TOP","TOP","top1",$C331,"top3","Open_Acute_DIV1","TOP5","TOP6","REPORTED","TOP8")</f>
        <v>-13145.41</v>
      </c>
      <c r="CO331" s="53">
        <f>_xll.OneStreamExcelAddIn.XFFunctions.XFGetCell("TRUE", "CONSOL", $D$3,"TOT_Entity","USD","Actual",[1]Setup!C9,"PERIODIC",$B331,"TOPFLOW","TOP","TOP","top1",$C331,"top3","Open_Acute_DIV1","TOP5","TOP6","REPORTED","TOP8")</f>
        <v>0</v>
      </c>
      <c r="CP331" s="53">
        <f>_xll.OneStreamExcelAddIn.XFFunctions.XFGetCell("TRUE", "CONSOL", $D$3,"TOT_Entity","USD","Actual",[1]Setup!C10,"PERIODIC",$B331,"TOPFLOW","TOP","TOP","top1",$C331,"top3","Open_Acute_DIV1","TOP5","TOP6","REPORTED","TOP8")</f>
        <v>0</v>
      </c>
      <c r="CQ331" s="53">
        <f>_xll.OneStreamExcelAddIn.XFFunctions.XFGetCell("TRUE", "CONSOL", $D$3,"TOT_Entity","USD","Actual",[1]Setup!C11,"PERIODIC",$B331,"TOPFLOW","TOP","TOP","top1",$C331,"top3","Open_Acute_DIV1","TOP5","TOP6","REPORTED","TOP8")</f>
        <v>0</v>
      </c>
      <c r="CR331" s="53">
        <f>_xll.OneStreamExcelAddIn.XFFunctions.XFGetCell("TRUE", "CONSOL", $D$3,"TOT_Entity","USD","Actual",[1]Setup!C12,"PERIODIC",$B331,"TOPFLOW","TOP","TOP","top1",$C331,"top3","Open_Acute_DIV1","TOP5","TOP6","REPORTED","TOP8")</f>
        <v>0</v>
      </c>
      <c r="CS331" s="53">
        <f>_xll.OneStreamExcelAddIn.XFFunctions.XFGetCell("TRUE", "CONSOL", $D$3,"TOT_Entity","USD","Actual",[1]Setup!C13,"PERIODIC",$B331,"TOPFLOW","TOP","TOP","top1",$C331,"top3","Open_Acute_DIV1","TOP5","TOP6","REPORTED","TOP8")</f>
        <v>0</v>
      </c>
      <c r="CT331" s="53">
        <f>_xll.OneStreamExcelAddIn.XFFunctions.XFGetCell("TRUE", "CONSOL", $D$3,"TOT_Entity","USD","Actual",[1]Setup!C14,"PERIODIC",$B331,"TOPFLOW","TOP","TOP","top1",$C331,"top3","Open_Acute_DIV1","TOP5","TOP6","REPORTED","TOP8")</f>
        <v>0</v>
      </c>
      <c r="CU331" s="53">
        <f>_xll.OneStreamExcelAddIn.XFFunctions.XFGetCell("TRUE", "CONSOL", $D$3,"TOT_Entity","USD","Actual",[1]Setup!C15,"PERIODIC",$B331,"TOPFLOW","TOP","TOP","top1",$C331,"top3","Open_Acute_DIV1","TOP5","TOP6","REPORTED","TOP8")</f>
        <v>0</v>
      </c>
      <c r="CV331" s="212"/>
      <c r="CW331" s="53">
        <f>_xll.OneStreamExcelAddIn.XFFunctions.XFGetCell("TRUE", "CONSOL", $D$3,"TOT_Entity","USD","Actual",[1]Setup!C17,"PERIODIC",$B331,"TOPFLOW","TOP","TOP","top1",$C331,"top3","Open_Acute_DIV1","TOP5","TOP6","REPORTED","TOP8")</f>
        <v>5959.65</v>
      </c>
      <c r="CX331" s="53">
        <f>_xll.OneStreamExcelAddIn.XFFunctions.XFGetCell("TRUE", "CONSOL", $D$3,"TOT_Entity","USD","Actual",[1]Setup!C18,"PERIODIC",$B331,"TOPFLOW","TOP","TOP","top1",$C331,"top3","Open_Acute_DIV1","TOP5","TOP6","REPORTED","TOP8")</f>
        <v>0</v>
      </c>
      <c r="CY331" s="53">
        <f>_xll.OneStreamExcelAddIn.XFFunctions.XFGetCell("TRUE", "CONSOL", $D$3,"TOT_Entity","USD","Actual",[1]Setup!C19,"PERIODIC",$B331,"TOPFLOW","TOP","TOP","top1",$C331,"top3","Open_Acute_DIV1","TOP5","TOP6","REPORTED","TOP8")</f>
        <v>0</v>
      </c>
      <c r="CZ331" s="53">
        <f>_xll.OneStreamExcelAddIn.XFFunctions.XFGetCell("TRUE", "CONSOL", $D$3,"TOT_Entity","USD","Actual",[1]Setup!C20,"PERIODIC",$B331,"TOPFLOW","TOP","TOP","top1",$C331,"top3","Open_Acute_DIV1","TOP5","TOP6","REPORTED","TOP8")</f>
        <v>0</v>
      </c>
      <c r="DA331" s="53">
        <f>_xll.OneStreamExcelAddIn.XFFunctions.XFGetCell("TRUE", "CONSOL", $D$3,"TOT_Entity","USD","Actual",[1]Setup!C21,"PERIODIC",$B331,"TOPFLOW","TOP","TOP","top1",$C331,"top3","Open_Acute_DIV1","TOP5","TOP6","REPORTED","TOP8")</f>
        <v>6074.32</v>
      </c>
      <c r="DB331" s="53">
        <f>_xll.OneStreamExcelAddIn.XFFunctions.XFGetCell("TRUE", "CONSOL", $D$3,"TOT_Entity","USD","Actual",[1]Setup!C22,"PERIODIC",$B331,"TOPFLOW","TOP","TOP","top1",$C331,"top3","Open_Acute_DIV1","TOP5","TOP6","REPORTED","TOP8")</f>
        <v>0</v>
      </c>
      <c r="DC331" s="53">
        <f>_xll.OneStreamExcelAddIn.XFFunctions.XFGetCell("TRUE", "CONSOL", $D$3,"TOT_Entity","USD","Actual",[1]Setup!C23,"PERIODIC",$B331,"TOPFLOW","TOP","TOP","top1",$C331,"top3","Open_Acute_DIV1","TOP5","TOP6","REPORTED","TOP8")</f>
        <v>6074.32</v>
      </c>
      <c r="DD331" s="53">
        <f>_xll.OneStreamExcelAddIn.XFFunctions.XFGetCell("TRUE", "CONSOL", $D$3,"TOT_Entity","USD","Actual",[1]Setup!C24,"PERIODIC",$B331,"TOPFLOW","TOP","TOP","top1",$C331,"top3","Open_Acute_DIV1","TOP5","TOP6","REPORTED","TOP8")</f>
        <v>0</v>
      </c>
      <c r="DE331" s="53">
        <f>_xll.OneStreamExcelAddIn.XFFunctions.XFGetCell("TRUE", "CONSOL", $D$3,"TOT_Entity","USD","Actual",[1]Setup!C25,"PERIODIC",$B331,"TOPFLOW","TOP","TOP","top1",$C331,"top3","Open_Acute_DIV1","TOP5","TOP6","REPORTED","TOP8")</f>
        <v>6170.49</v>
      </c>
      <c r="DF331" s="53">
        <f>_xll.OneStreamExcelAddIn.XFFunctions.XFGetCell("TRUE", "CONSOL", $D$3,"TOT_Entity","USD","Actual",[1]Setup!C26,"PERIODIC",$B331,"TOPFLOW","TOP","TOP","top1",$C331,"top3","Open_Acute_DIV1","TOP5","TOP6","REPORTED","TOP8")</f>
        <v>0</v>
      </c>
      <c r="DG331" s="53">
        <f>_xll.OneStreamExcelAddIn.XFFunctions.XFGetCell("TRUE", "CONSOL", $D$3,"TOT_Entity","USD","Actual",[1]Setup!C27,"PERIODIC",$B331,"TOPFLOW","TOP","TOP","top1",$C331,"top3","Open_Acute_DIV1","TOP5","TOP6","REPORTED","TOP8")</f>
        <v>5050.7700000000004</v>
      </c>
      <c r="DH331" s="53">
        <f>_xll.OneStreamExcelAddIn.XFFunctions.XFGetCell("TRUE", "CONSOL", $D$3,"TOT_Entity","USD","Actual",[1]Setup!C28,"PERIODIC",$B331,"TOPFLOW","TOP","TOP","top1",$C331,"top3","Open_Acute_DIV1","TOP5","TOP6","REPORTED","TOP8")</f>
        <v>5050.7700000000004</v>
      </c>
      <c r="DI331" s="178"/>
      <c r="DJ331" s="53">
        <f>_xll.OneStreamExcelAddIn.XFFunctions.XFGetCell("TRUE", "CONSOL", $D$3,"TOT_Entity","Aggregated","Budget_Working",[1]Setup!C4,"PERIODIC",$B331,"TOPFLOW","TOP","TOP","top1",$C331,"top3","Open_Acute_DIV1","TOP5","TOP6","REPORTED","TOP8")</f>
        <v>4536.463561644</v>
      </c>
      <c r="DK331" s="53">
        <f>_xll.OneStreamExcelAddIn.XFFunctions.XFGetCell("TRUE", "CONSOL", $D$3,"TOT_Entity","Aggregated","Budget_Working",[1]Setup!C5,"PERIODIC",$B331,"TOPFLOW","TOP","TOP","top1",$C331,"top3","Open_Acute_DIV1","TOP5","TOP6","REPORTED","TOP8")</f>
        <v>0</v>
      </c>
      <c r="DL331" s="53">
        <f>_xll.OneStreamExcelAddIn.XFFunctions.XFGetCell("TRUE", "CONSOL", $D$3,"TOT_Entity","Aggregated","Budget_Working",[1]Setup!C6,"PERIODIC",$B331,"TOPFLOW","TOP","TOP","top1",$C331,"top3","Open_Acute_DIV1","TOP5","TOP6","REPORTED","TOP8")</f>
        <v>0</v>
      </c>
      <c r="DM331" s="53">
        <f>_xll.OneStreamExcelAddIn.XFFunctions.XFGetCell("TRUE", "CONSOL", $D$3,"TOT_Entity","Aggregated","Budget_Working",[1]Setup!C7,"PERIODIC",$B331,"TOPFLOW","TOP","TOP","top1",$C331,"top3","Open_Acute_DIV1","TOP5","TOP6","REPORTED","TOP8")</f>
        <v>0</v>
      </c>
      <c r="DN331" s="53">
        <f>_xll.OneStreamExcelAddIn.XFFunctions.XFGetCell("TRUE", "CONSOL", $D$3,"TOT_Entity","Aggregated","Budget_Working",[1]Setup!C8,"PERIODIC",$B331,"TOPFLOW","TOP","TOP","top1",$C331,"top3","Open_Acute_DIV1","TOP5","TOP6","REPORTED","TOP8")</f>
        <v>4536.463561644</v>
      </c>
      <c r="DO331" s="53">
        <f>_xll.OneStreamExcelAddIn.XFFunctions.XFGetCell("TRUE", "CONSOL", $D$3,"TOT_Entity","Aggregated","Budget_Working",[1]Setup!C9,"PERIODIC",$B331,"TOPFLOW","TOP","TOP","top1",$C331,"top3","Open_Acute_DIV1","TOP5","TOP6","REPORTED","TOP8")</f>
        <v>0</v>
      </c>
      <c r="DP331" s="53">
        <f>_xll.OneStreamExcelAddIn.XFFunctions.XFGetCell("TRUE", "CONSOL", $D$3,"TOT_Entity","Aggregated","Budget_Working",[1]Setup!C10,"PERIODIC",$B331,"TOPFLOW","TOP","TOP","top1",$C331,"top3","Open_Acute_DIV1","TOP5","TOP6","REPORTED","TOP8")</f>
        <v>4550.5897413539997</v>
      </c>
      <c r="DQ331" s="53">
        <f>_xll.OneStreamExcelAddIn.XFFunctions.XFGetCell("TRUE", "CONSOL", $D$3,"TOT_Entity","Aggregated","Budget_Working",[1]Setup!C11,"PERIODIC",$B331,"TOPFLOW","TOP","TOP","top1",$C331,"top3","Open_Acute_DIV1","TOP5","TOP6","REPORTED","TOP8")</f>
        <v>0</v>
      </c>
      <c r="DR331" s="53">
        <f>_xll.OneStreamExcelAddIn.XFFunctions.XFGetCell("TRUE", "CONSOL", $D$3,"TOT_Entity","Aggregated","Budget_Working",[1]Setup!C12,"PERIODIC",$B331,"TOPFLOW","TOP","TOP","top1",$C331,"top3","Open_Acute_DIV1","TOP5","TOP6","REPORTED","TOP8")</f>
        <v>4388.8838392609996</v>
      </c>
      <c r="DS331" s="53">
        <f>_xll.OneStreamExcelAddIn.XFFunctions.XFGetCell("TRUE", "CONSOL", $D$3,"TOT_Entity","Aggregated","Budget_Working",[1]Setup!C13,"PERIODIC",$B331,"TOPFLOW","TOP","TOP","top1",$C331,"top3","Open_Acute_DIV1","TOP5","TOP6","REPORTED","TOP8")</f>
        <v>0</v>
      </c>
      <c r="DT331" s="53">
        <f>_xll.OneStreamExcelAddIn.XFFunctions.XFGetCell("TRUE", "CONSOL", $D$3,"TOT_Entity","Aggregated","Budget_Working",[1]Setup!C14,"PERIODIC",$B331,"TOPFLOW","TOP","TOP","top1",$C331,"top3","Open_Acute_DIV1","TOP5","TOP6","REPORTED","TOP8")</f>
        <v>4363.3945104659997</v>
      </c>
      <c r="DU331" s="53">
        <f>_xll.OneStreamExcelAddIn.XFFunctions.XFGetCell("TRUE", "CONSOL", $D$3,"TOT_Entity","Aggregated","Budget_Working",[1]Setup!C15,"PERIODIC",$B331,"TOPFLOW","TOP","TOP","top1",$C331,"top3","Open_Acute_DIV1","TOP5","TOP6","REPORTED","TOP8")</f>
        <v>4696.2781664639997</v>
      </c>
      <c r="DV331" s="178"/>
      <c r="DW331" s="53">
        <f>_xll.OneStreamExcelAddIn.XFFunctions.XFGetCell("TRUE", "CONSOL", $D$3,"TOT_Entity","USD","Budget_Final",[1]Setup!C17,"PERIODIC",$B331,"TOPFLOW","TOP","TOP","top1",$C331,"top3","Open_Acute_DIV1","TOP5","TOP6","REPORTED","TOP8")</f>
        <v>0</v>
      </c>
      <c r="DX331" s="53">
        <f>_xll.OneStreamExcelAddIn.XFFunctions.XFGetCell("TRUE", "CONSOL", $D$3,"TOT_Entity","USD","Budget_Final",[1]Setup!C18,"PERIODIC",$B331,"TOPFLOW","TOP","TOP","top1",$C331,"top3","Open_Acute_DIV1","TOP5","TOP6","REPORTED","TOP8")</f>
        <v>0</v>
      </c>
      <c r="DY331" s="53">
        <f>_xll.OneStreamExcelAddIn.XFFunctions.XFGetCell("TRUE", "CONSOL", $D$3,"TOT_Entity","USD","Budget_Final",[1]Setup!C19,"PERIODIC",$B331,"TOPFLOW","TOP","TOP","top1",$C331,"top3","Open_Acute_DIV1","TOP5","TOP6","REPORTED","TOP8")</f>
        <v>0</v>
      </c>
      <c r="DZ331" s="53">
        <f>_xll.OneStreamExcelAddIn.XFFunctions.XFGetCell("TRUE", "CONSOL", $D$3,"TOT_Entity","USD","Budget_Final",[1]Setup!C20,"PERIODIC",$B331,"TOPFLOW","TOP","TOP","top1",$C331,"top3","Open_Acute_DIV1","TOP5","TOP6","REPORTED","TOP8")</f>
        <v>0</v>
      </c>
      <c r="EA331" s="53">
        <f>_xll.OneStreamExcelAddIn.XFFunctions.XFGetCell("TRUE", "CONSOL", $D$3,"TOT_Entity","USD","Budget_Final",[1]Setup!C21,"PERIODIC",$B331,"TOPFLOW","TOP","TOP","top1",$C331,"top3","Open_Acute_DIV1","TOP5","TOP6","REPORTED","TOP8")</f>
        <v>0</v>
      </c>
      <c r="EB331" s="53">
        <f>_xll.OneStreamExcelAddIn.XFFunctions.XFGetCell("TRUE", "CONSOL", $D$3,"TOT_Entity","USD","Budget_Final",[1]Setup!C22,"PERIODIC",$B331,"TOPFLOW","TOP","TOP","top1",$C331,"top3","Open_Acute_DIV1","TOP5","TOP6","REPORTED","TOP8")</f>
        <v>0</v>
      </c>
      <c r="EC331" s="53">
        <f>_xll.OneStreamExcelAddIn.XFFunctions.XFGetCell("TRUE", "CONSOL", $D$3,"TOT_Entity","USD","Budget_Final",[1]Setup!C23,"PERIODIC",$B331,"TOPFLOW","TOP","TOP","top1",$C331,"top3","Open_Acute_DIV1","TOP5","TOP6","REPORTED","TOP8")</f>
        <v>0</v>
      </c>
      <c r="ED331" s="53">
        <f>_xll.OneStreamExcelAddIn.XFFunctions.XFGetCell("TRUE", "CONSOL", $D$3,"TOT_Entity","USD","Budget_Final",[1]Setup!C24,"PERIODIC",$B331,"TOPFLOW","TOP","TOP","top1",$C331,"top3","Open_Acute_DIV1","TOP5","TOP6","REPORTED","TOP8")</f>
        <v>0</v>
      </c>
      <c r="EE331" s="53">
        <f>_xll.OneStreamExcelAddIn.XFFunctions.XFGetCell("TRUE", "CONSOL", $D$3,"TOT_Entity","USD","Budget_Final",[1]Setup!C25,"PERIODIC",$B331,"TOPFLOW","TOP","TOP","top1",$C331,"top3","Open_Acute_DIV1","TOP5","TOP6","REPORTED","TOP8")</f>
        <v>0</v>
      </c>
      <c r="EF331" s="53">
        <f>_xll.OneStreamExcelAddIn.XFFunctions.XFGetCell("TRUE", "CONSOL", $D$3,"TOT_Entity","USD","Budget_Final",[1]Setup!C26,"PERIODIC",$B331,"TOPFLOW","TOP","TOP","top1",$C331,"top3","Open_Acute_DIV1","TOP5","TOP6","REPORTED","TOP8")</f>
        <v>0</v>
      </c>
      <c r="EG331" s="53">
        <f>_xll.OneStreamExcelAddIn.XFFunctions.XFGetCell("TRUE", "CONSOL", $D$3,"TOT_Entity","USD","Budget_Final",[1]Setup!C27,"PERIODIC",$B331,"TOPFLOW","TOP","TOP","top1",$C331,"top3","Open_Acute_DIV1","TOP5","TOP6","REPORTED","TOP8")</f>
        <v>0</v>
      </c>
      <c r="EH331" s="53">
        <f>_xll.OneStreamExcelAddIn.XFFunctions.XFGetCell("TRUE", "CONSOL", $D$3,"TOT_Entity","USD","Budget_Final",[1]Setup!C28,"PERIODIC",$B331,"TOPFLOW","TOP","TOP","top1",$C331,"top3","Open_Acute_DIV1","TOP5","TOP6","REPORTED","TOP8")</f>
        <v>0</v>
      </c>
    </row>
    <row r="332" spans="2:138" x14ac:dyDescent="0.25">
      <c r="B332" s="51">
        <v>60264</v>
      </c>
      <c r="C332" s="51"/>
      <c r="D332" t="str" cm="1">
        <f t="array" ref="D332">_xll.OneStreamExcelAddIn.XFFunctions.XFGetMemberInfo("Description","Account",B332)</f>
        <v>Holiday - Therapists</v>
      </c>
      <c r="E332" s="53">
        <f>_xll.OneStreamExcelAddIn.XFFunctions.XFGetCell("TRUE", "CONSOL", $D$3,"TOT_Entity","USD","Actual",$E$3,"PERIODIC",$B332,"TOPFLOW","TOP","TOP","top1",$C332,"top3","Open_Acute_DIV1","TOP5","TOP6","REPORTED","TOP8")</f>
        <v>0</v>
      </c>
      <c r="F332" s="53">
        <f>_xll.OneStreamExcelAddIn.XFFunctions.XFGetCell("TRUE", "CONSOL", $D$3,"TOT_Entity","Aggregated","Budget_Working",$E$3,"PERIODIC",$B332,"TOPFLOW","TOP","TOP","top1",$C332,"top3","Open_Acute_DIV1","TOP5","TOP6","REPORTED","TOP8")</f>
        <v>0</v>
      </c>
      <c r="G332" s="53">
        <f t="shared" si="819"/>
        <v>0</v>
      </c>
      <c r="H332" s="55">
        <f t="shared" si="820"/>
        <v>0</v>
      </c>
      <c r="I332" s="41"/>
      <c r="J332" s="53">
        <f>_xll.OneStreamExcelAddIn.XFFunctions.XFGetCell("TRUE", "CONSOL", $D$3,"TOT_Entity","USD","Actual",$E$3,"YTD",$B332,"TOPFLOW","TOP","TOP","top1",$C332,"TOP3","Open_Acute_DIV1","TOP5","TOP6","REPORTED","TOP8")</f>
        <v>5248.28</v>
      </c>
      <c r="K332" s="53">
        <f>_xll.OneStreamExcelAddIn.XFFunctions.XFGetCell("TRUE", "CONSOL", $D$3,"TOT_Entity","Aggregated","Budget_Working",$E$3,"YTD",$B332,"TOPFLOW","TOP","TOP","top1",$C332,"TOP3","Open_Acute_DIV1","TOP5","TOP6","REPORTED","TOP8")</f>
        <v>6161.9400468559998</v>
      </c>
      <c r="L332" s="53">
        <f t="shared" si="821"/>
        <v>913.66004685600001</v>
      </c>
      <c r="M332" s="40">
        <f t="shared" si="822"/>
        <v>0.14827473813578823</v>
      </c>
      <c r="N332" s="41"/>
      <c r="O332" s="53">
        <f>_xll.OneStreamExcelAddIn.XFFunctions.XFGetCell("TRUE", "CONSOL", $D$3,"TOT_Entity","USD","Actual",$F$3,"YTD",$B332,"TOPFLOW","TOP","TOP","top1",$C332,"TOP3","Open_Acute_DIV1","TOP5","TOP6","REPORTED","TOP8")</f>
        <v>3782.24</v>
      </c>
      <c r="P332" s="53">
        <f>_xll.OneStreamExcelAddIn.XFFunctions.XFGetCell("TRUE", "CONSOL", $D$3,"TOT_Entity","USD","Actual",$E$3,"YTD",$B332,"TOPFLOW","TOP","TOP","top1",$C332,"top3","Open_Acute_DIV1","TOP5","TOP6","REPORTED","VAR_BW_PY_Actual")</f>
        <v>-1466.04</v>
      </c>
      <c r="Q332" s="40">
        <f t="shared" si="823"/>
        <v>-0.38761157409365882</v>
      </c>
      <c r="R332" s="41"/>
      <c r="S332" s="53">
        <f>_xll.OneStreamExcelAddIn.XFFunctions.XFGetCell("TRUE", "CONSOL", $D$3,"TOT_Entity","USD","MIDFCST",$E$3,"MTD",$B332,"TOPFLOW","TOP","TOP","top1",$C332,"TOP3","Open_Acute_DIV1","TOP5","TOP6","REPORTED","TOP8")</f>
        <v>0</v>
      </c>
      <c r="T332" s="53">
        <f t="shared" si="824"/>
        <v>0</v>
      </c>
      <c r="U332" s="40">
        <f t="shared" si="825"/>
        <v>0</v>
      </c>
      <c r="V332" s="41"/>
      <c r="W332" s="42"/>
      <c r="X332" s="43"/>
      <c r="Y332" s="42"/>
      <c r="Z332" s="44"/>
      <c r="AB332" s="53">
        <f>_xll.OneStreamExcelAddIn.XFFunctions.XFGetCell("TRUE", "CONSOL", $D$3,"TOT_Entity","USD","Actual",[1]Setup!C4,"PERIODIC",$B332,"TOPFLOW","TOP","TOP","top1",$C332,"top3","Open_Acute_DIV1","TOP5","TOP6","REPORTED","TOP8")</f>
        <v>3406.93</v>
      </c>
      <c r="AC332" s="53">
        <f>_xll.OneStreamExcelAddIn.XFFunctions.XFGetCell("TRUE", "CONSOL", $D$3,"TOT_Entity","Aggregated","Budget_Working",[1]Setup!C4,"PERIODIC",$B332,"TOPFLOW","TOP","TOP","top1",$C332,"top3","Open_Acute_DIV1","TOP5","TOP6","REPORTED","TOP8")</f>
        <v>6161.9400468559998</v>
      </c>
      <c r="AD332" s="53">
        <f t="shared" si="826"/>
        <v>2755.0100468559999</v>
      </c>
      <c r="AE332" s="40">
        <f t="shared" si="850"/>
        <v>0.44710107951499556</v>
      </c>
      <c r="AG332" s="53">
        <f>_xll.OneStreamExcelAddIn.XFFunctions.XFGetCell("TRUE", "CONSOL", $D$3,"TOT_Entity","USD","Actual",[1]Setup!C5,"PERIODIC",$B332,"TOPFLOW","TOP","TOP","top1",$C332,"top3","Open_Acute_DIV1","TOP5","TOP6","REPORTED","TOP8")</f>
        <v>1841.35</v>
      </c>
      <c r="AH332" s="53">
        <f>_xll.OneStreamExcelAddIn.XFFunctions.XFGetCell("TRUE", "CONSOL", $D$3,"TOT_Entity","Aggregated","Budget_Working",[1]Setup!C5,"PERIODIC",$B332,"TOPFLOW","TOP","TOP","top1",$C332,"top3","Open_Acute_DIV1","TOP5","TOP6","REPORTED","TOP8")</f>
        <v>0</v>
      </c>
      <c r="AI332" s="53">
        <f t="shared" si="828"/>
        <v>-1841.35</v>
      </c>
      <c r="AJ332" s="40">
        <f t="shared" si="851"/>
        <v>0</v>
      </c>
      <c r="AL332" s="53">
        <f>_xll.OneStreamExcelAddIn.XFFunctions.XFGetCell("TRUE", "CONSOL", $D$3,"TOT_Entity","USD","Actual",[1]Setup!C6,"PERIODIC",$B332,"TOPFLOW","TOP","TOP","top1",$C332,"top3","Open_Acute_DIV1","TOP5","TOP6","REPORTED","TOP8")</f>
        <v>0</v>
      </c>
      <c r="AM332" s="53">
        <f>_xll.OneStreamExcelAddIn.XFFunctions.XFGetCell("TRUE", "CONSOL", $D$3,"TOT_Entity","Aggregated","Budget_Working",[1]Setup!C6,"PERIODIC",$B332,"TOPFLOW","TOP","TOP","top1",$C332,"top3","Open_Acute_DIV1","TOP5","TOP6","REPORTED","TOP8")</f>
        <v>0</v>
      </c>
      <c r="AN332" s="53">
        <f t="shared" si="830"/>
        <v>0</v>
      </c>
      <c r="AO332" s="40">
        <f t="shared" si="852"/>
        <v>0</v>
      </c>
      <c r="AQ332" s="53">
        <f>_xll.OneStreamExcelAddIn.XFFunctions.XFGetCell("TRUE", "CONSOL", $D$3,"TOT_Entity","USD","Actual",[1]Setup!C7,"PERIODIC",$B332,"TOPFLOW","TOP","TOP","top1",$C332,"top3","Open_Acute_DIV1","TOP5","TOP6","REPORTED","TOP8")</f>
        <v>0</v>
      </c>
      <c r="AR332" s="53">
        <f>_xll.OneStreamExcelAddIn.XFFunctions.XFGetCell("TRUE", "CONSOL", $D$3,"TOT_Entity","Aggregated","Budget_Working",[1]Setup!C7,"PERIODIC",$B332,"TOPFLOW","TOP","TOP","top1",$C332,"top3","Open_Acute_DIV1","TOP5","TOP6","REPORTED","TOP8")</f>
        <v>0</v>
      </c>
      <c r="AS332" s="53">
        <f t="shared" si="832"/>
        <v>0</v>
      </c>
      <c r="AT332" s="40">
        <f t="shared" si="853"/>
        <v>0</v>
      </c>
      <c r="AV332" s="53">
        <f>_xll.OneStreamExcelAddIn.XFFunctions.XFGetCell("TRUE", "CONSOL", $D$3,"TOT_Entity","USD","Actual",[1]Setup!C8,"PERIODIC",$B332,"TOPFLOW","TOP","TOP","top1",$C332,"top3","Open_Acute_DIV1","TOP5","TOP6","REPORTED","TOP8")</f>
        <v>-5248.28</v>
      </c>
      <c r="AW332" s="53">
        <f>_xll.OneStreamExcelAddIn.XFFunctions.XFGetCell("TRUE", "CONSOL", $D$3,"TOT_Entity","Aggregated","Budget_Working",[1]Setup!C8,"PERIODIC",$B332,"TOPFLOW","TOP","TOP","top1",$C332,"top3","Open_Acute_DIV1","TOP5","TOP6","REPORTED","TOP8")</f>
        <v>6095.6844289439996</v>
      </c>
      <c r="AX332" s="53">
        <f t="shared" si="834"/>
        <v>11343.964428944</v>
      </c>
      <c r="AY332" s="40">
        <f t="shared" si="854"/>
        <v>1.8609828906299204</v>
      </c>
      <c r="BA332" s="53">
        <f>_xll.OneStreamExcelAddIn.XFFunctions.XFGetCell("TRUE", "CONSOL", $D$3,"TOT_Entity","USD","Actual",[1]Setup!C9,"PERIODIC",$B332,"TOPFLOW","TOP","TOP","top1",$C332,"top3","Open_Acute_DIV1","TOP5","TOP6","REPORTED","TOP8")</f>
        <v>0</v>
      </c>
      <c r="BB332" s="53">
        <f>_xll.OneStreamExcelAddIn.XFFunctions.XFGetCell("TRUE", "CONSOL", $D$3,"TOT_Entity","Aggregated","Budget_Working",[1]Setup!C9,"PERIODIC",$B332,"TOPFLOW","TOP","TOP","top1",$C332,"top3","Open_Acute_DIV1","TOP5","TOP6","REPORTED","TOP8")</f>
        <v>0</v>
      </c>
      <c r="BC332" s="53">
        <f t="shared" si="836"/>
        <v>0</v>
      </c>
      <c r="BD332" s="40">
        <f t="shared" si="855"/>
        <v>0</v>
      </c>
      <c r="BF332" s="53">
        <f>_xll.OneStreamExcelAddIn.XFFunctions.XFGetCell("TRUE", "CONSOL", $D$3,"TOT_Entity","USD","Actual",[1]Setup!C10,"PERIODIC",$B332,"TOPFLOW","TOP","TOP","top1",$C332,"top3","Open_Acute_DIV1","TOP5","TOP6","REPORTED","TOP8")</f>
        <v>0</v>
      </c>
      <c r="BG332" s="53">
        <f>_xll.OneStreamExcelAddIn.XFFunctions.XFGetCell("TRUE", "CONSOL", $D$3,"TOT_Entity","Aggregated","Budget_Working",[1]Setup!C10,"PERIODIC",$B332,"TOPFLOW","TOP","TOP","top1",$C332,"top3","Open_Acute_DIV1","TOP5","TOP6","REPORTED","TOP8")</f>
        <v>6080.1158562219998</v>
      </c>
      <c r="BH332" s="53">
        <f t="shared" si="838"/>
        <v>6080.1158562219998</v>
      </c>
      <c r="BI332" s="40">
        <f t="shared" si="856"/>
        <v>1</v>
      </c>
      <c r="BK332" s="53">
        <f>_xll.OneStreamExcelAddIn.XFFunctions.XFGetCell("TRUE", "CONSOL", $D$3,"TOT_Entity","USD","Actual",[1]Setup!C11,"PERIODIC",$B332,"TOPFLOW","TOP","TOP","top1",$C332,"top3","Open_Acute_DIV1","TOP5","TOP6","REPORTED","TOP8")</f>
        <v>0</v>
      </c>
      <c r="BL332" s="53">
        <f>_xll.OneStreamExcelAddIn.XFFunctions.XFGetCell("TRUE", "CONSOL", $D$3,"TOT_Entity","Aggregated","Budget_Working",[1]Setup!C11,"PERIODIC",$B332,"TOPFLOW","TOP","TOP","top1",$C332,"top3","Open_Acute_DIV1","TOP5","TOP6","REPORTED","TOP8")</f>
        <v>0</v>
      </c>
      <c r="BM332" s="53">
        <f t="shared" si="840"/>
        <v>0</v>
      </c>
      <c r="BN332" s="40">
        <f t="shared" si="857"/>
        <v>0</v>
      </c>
      <c r="BP332" s="53">
        <f>_xll.OneStreamExcelAddIn.XFFunctions.XFGetCell("TRUE", "CONSOL", $D$3,"TOT_Entity","USD","Actual",[1]Setup!C12,"PERIODIC",$B332,"TOPFLOW","TOP","TOP","top1",$C332,"top3","Open_Acute_DIV1","TOP5","TOP6","REPORTED","TOP8")</f>
        <v>0</v>
      </c>
      <c r="BQ332" s="53">
        <f>_xll.OneStreamExcelAddIn.XFFunctions.XFGetCell("TRUE", "CONSOL", $D$3,"TOT_Entity","Aggregated","Budget_Working",[1]Setup!C12,"PERIODIC",$B332,"TOPFLOW","TOP","TOP","top1",$C332,"top3","Open_Acute_DIV1","TOP5","TOP6","REPORTED","TOP8")</f>
        <v>5888.1628931839996</v>
      </c>
      <c r="BR332" s="53">
        <f t="shared" si="842"/>
        <v>5888.1628931839996</v>
      </c>
      <c r="BS332" s="40">
        <f t="shared" si="858"/>
        <v>1</v>
      </c>
      <c r="BU332" s="53">
        <f>_xll.OneStreamExcelAddIn.XFFunctions.XFGetCell("TRUE", "CONSOL", $D$3,"TOT_Entity","USD","Actual",[1]Setup!C13,"PERIODIC",$B332,"TOPFLOW","TOP","TOP","top1",$C332,"top3","Open_Acute_DIV1","TOP5","TOP6","REPORTED","TOP8")</f>
        <v>0</v>
      </c>
      <c r="BV332" s="53">
        <f>_xll.OneStreamExcelAddIn.XFFunctions.XFGetCell("TRUE", "CONSOL", $D$3,"TOT_Entity","Aggregated","Budget_Working",[1]Setup!C13,"PERIODIC",$B332,"TOPFLOW","TOP","TOP","top1",$C332,"top3","Open_Acute_DIV1","TOP5","TOP6","REPORTED","TOP8")</f>
        <v>0</v>
      </c>
      <c r="BW332" s="53">
        <f t="shared" si="844"/>
        <v>0</v>
      </c>
      <c r="BX332" s="40">
        <f t="shared" si="859"/>
        <v>0</v>
      </c>
      <c r="BZ332" s="53">
        <f>_xll.OneStreamExcelAddIn.XFFunctions.XFGetCell("TRUE", "CONSOL", $D$3,"TOT_Entity","USD","Actual",[1]Setup!C14,"PERIODIC",$B332,"TOPFLOW","TOP","TOP","top1",$C332,"top3","Open_Acute_DIV1","TOP5","TOP6","REPORTED","TOP8")</f>
        <v>0</v>
      </c>
      <c r="CA332" s="53">
        <f>_xll.OneStreamExcelAddIn.XFFunctions.XFGetCell("TRUE", "CONSOL", $D$3,"TOT_Entity","Aggregated","Budget_Working",[1]Setup!C14,"PERIODIC",$B332,"TOPFLOW","TOP","TOP","top1",$C332,"top3","Open_Acute_DIV1","TOP5","TOP6","REPORTED","TOP8")</f>
        <v>5860.670172694</v>
      </c>
      <c r="CB332" s="53">
        <f t="shared" si="846"/>
        <v>5860.670172694</v>
      </c>
      <c r="CC332" s="40">
        <f t="shared" si="860"/>
        <v>1</v>
      </c>
      <c r="CE332" s="53">
        <f>_xll.OneStreamExcelAddIn.XFFunctions.XFGetCell("TRUE", "CONSOL", $D$3,"TOT_Entity","USD","Actual",[1]Setup!C15,"PERIODIC",$B332,"TOPFLOW","TOP","TOP","top1",$C332,"top3","Open_Acute_DIV1","TOP5","TOP6","REPORTED","TOP8")</f>
        <v>0</v>
      </c>
      <c r="CF332" s="53">
        <f>_xll.OneStreamExcelAddIn.XFFunctions.XFGetCell("TRUE", "CONSOL", $D$3,"TOT_Entity","Aggregated","Budget_Working",[1]Setup!C15,"PERIODIC",$B332,"TOPFLOW","TOP","TOP","top1",$C332,"top3","Open_Acute_DIV1","TOP5","TOP6","REPORTED","TOP8")</f>
        <v>6301.0957778379998</v>
      </c>
      <c r="CG332" s="53">
        <f t="shared" si="848"/>
        <v>6301.0957778379998</v>
      </c>
      <c r="CH332" s="40">
        <f t="shared" si="861"/>
        <v>1</v>
      </c>
      <c r="CI332" s="212"/>
      <c r="CJ332" s="53">
        <f>_xll.OneStreamExcelAddIn.XFFunctions.XFGetCell("TRUE", "CONSOL", $D$3,"TOT_Entity","USD","Actual",[1]Setup!C4,"PERIODIC",$B332,"TOPFLOW","TOP","TOP","top1",$C332,"top3","Open_Acute_DIV1","TOP5","TOP6","REPORTED","TOP8")</f>
        <v>3406.93</v>
      </c>
      <c r="CK332" s="53">
        <f>_xll.OneStreamExcelAddIn.XFFunctions.XFGetCell("TRUE", "CONSOL", $D$3,"TOT_Entity","USD","Actual",[1]Setup!C5,"PERIODIC",$B332,"TOPFLOW","TOP","TOP","top1",$C332,"top3","Open_Acute_DIV1","TOP5","TOP6","REPORTED","TOP8")</f>
        <v>1841.35</v>
      </c>
      <c r="CL332" s="53">
        <f>_xll.OneStreamExcelAddIn.XFFunctions.XFGetCell("TRUE", "CONSOL", $D$3,"TOT_Entity","USD","Actual",[1]Setup!C6,"PERIODIC",$B332,"TOPFLOW","TOP","TOP","top1",$C332,"top3","Open_Acute_DIV1","TOP5","TOP6","REPORTED","TOP8")</f>
        <v>0</v>
      </c>
      <c r="CM332" s="53">
        <f>_xll.OneStreamExcelAddIn.XFFunctions.XFGetCell("TRUE", "CONSOL", $D$3,"TOT_Entity","USD","Actual",[1]Setup!C7,"PERIODIC",$B332,"TOPFLOW","TOP","TOP","top1",$C332,"top3","Open_Acute_DIV1","TOP5","TOP6","REPORTED","TOP8")</f>
        <v>0</v>
      </c>
      <c r="CN332" s="53">
        <f>_xll.OneStreamExcelAddIn.XFFunctions.XFGetCell("TRUE", "CONSOL", $D$3,"TOT_Entity","USD","Actual",[1]Setup!C8,"PERIODIC",$B332,"TOPFLOW","TOP","TOP","top1",$C332,"top3","Open_Acute_DIV1","TOP5","TOP6","REPORTED","TOP8")</f>
        <v>-5248.28</v>
      </c>
      <c r="CO332" s="53">
        <f>_xll.OneStreamExcelAddIn.XFFunctions.XFGetCell("TRUE", "CONSOL", $D$3,"TOT_Entity","USD","Actual",[1]Setup!C9,"PERIODIC",$B332,"TOPFLOW","TOP","TOP","top1",$C332,"top3","Open_Acute_DIV1","TOP5","TOP6","REPORTED","TOP8")</f>
        <v>0</v>
      </c>
      <c r="CP332" s="53">
        <f>_xll.OneStreamExcelAddIn.XFFunctions.XFGetCell("TRUE", "CONSOL", $D$3,"TOT_Entity","USD","Actual",[1]Setup!C10,"PERIODIC",$B332,"TOPFLOW","TOP","TOP","top1",$C332,"top3","Open_Acute_DIV1","TOP5","TOP6","REPORTED","TOP8")</f>
        <v>0</v>
      </c>
      <c r="CQ332" s="53">
        <f>_xll.OneStreamExcelAddIn.XFFunctions.XFGetCell("TRUE", "CONSOL", $D$3,"TOT_Entity","USD","Actual",[1]Setup!C11,"PERIODIC",$B332,"TOPFLOW","TOP","TOP","top1",$C332,"top3","Open_Acute_DIV1","TOP5","TOP6","REPORTED","TOP8")</f>
        <v>0</v>
      </c>
      <c r="CR332" s="53">
        <f>_xll.OneStreamExcelAddIn.XFFunctions.XFGetCell("TRUE", "CONSOL", $D$3,"TOT_Entity","USD","Actual",[1]Setup!C12,"PERIODIC",$B332,"TOPFLOW","TOP","TOP","top1",$C332,"top3","Open_Acute_DIV1","TOP5","TOP6","REPORTED","TOP8")</f>
        <v>0</v>
      </c>
      <c r="CS332" s="53">
        <f>_xll.OneStreamExcelAddIn.XFFunctions.XFGetCell("TRUE", "CONSOL", $D$3,"TOT_Entity","USD","Actual",[1]Setup!C13,"PERIODIC",$B332,"TOPFLOW","TOP","TOP","top1",$C332,"top3","Open_Acute_DIV1","TOP5","TOP6","REPORTED","TOP8")</f>
        <v>0</v>
      </c>
      <c r="CT332" s="53">
        <f>_xll.OneStreamExcelAddIn.XFFunctions.XFGetCell("TRUE", "CONSOL", $D$3,"TOT_Entity","USD","Actual",[1]Setup!C14,"PERIODIC",$B332,"TOPFLOW","TOP","TOP","top1",$C332,"top3","Open_Acute_DIV1","TOP5","TOP6","REPORTED","TOP8")</f>
        <v>0</v>
      </c>
      <c r="CU332" s="53">
        <f>_xll.OneStreamExcelAddIn.XFFunctions.XFGetCell("TRUE", "CONSOL", $D$3,"TOT_Entity","USD","Actual",[1]Setup!C15,"PERIODIC",$B332,"TOPFLOW","TOP","TOP","top1",$C332,"top3","Open_Acute_DIV1","TOP5","TOP6","REPORTED","TOP8")</f>
        <v>0</v>
      </c>
      <c r="CV332" s="212"/>
      <c r="CW332" s="53">
        <f>_xll.OneStreamExcelAddIn.XFFunctions.XFGetCell("TRUE", "CONSOL", $D$3,"TOT_Entity","USD","Actual",[1]Setup!C17,"PERIODIC",$B332,"TOPFLOW","TOP","TOP","top1",$C332,"top3","Open_Acute_DIV1","TOP5","TOP6","REPORTED","TOP8")</f>
        <v>3782.24</v>
      </c>
      <c r="CX332" s="53">
        <f>_xll.OneStreamExcelAddIn.XFFunctions.XFGetCell("TRUE", "CONSOL", $D$3,"TOT_Entity","USD","Actual",[1]Setup!C18,"PERIODIC",$B332,"TOPFLOW","TOP","TOP","top1",$C332,"top3","Open_Acute_DIV1","TOP5","TOP6","REPORTED","TOP8")</f>
        <v>0</v>
      </c>
      <c r="CY332" s="53">
        <f>_xll.OneStreamExcelAddIn.XFFunctions.XFGetCell("TRUE", "CONSOL", $D$3,"TOT_Entity","USD","Actual",[1]Setup!C19,"PERIODIC",$B332,"TOPFLOW","TOP","TOP","top1",$C332,"top3","Open_Acute_DIV1","TOP5","TOP6","REPORTED","TOP8")</f>
        <v>0</v>
      </c>
      <c r="CZ332" s="53">
        <f>_xll.OneStreamExcelAddIn.XFFunctions.XFGetCell("TRUE", "CONSOL", $D$3,"TOT_Entity","USD","Actual",[1]Setup!C20,"PERIODIC",$B332,"TOPFLOW","TOP","TOP","top1",$C332,"top3","Open_Acute_DIV1","TOP5","TOP6","REPORTED","TOP8")</f>
        <v>0</v>
      </c>
      <c r="DA332" s="53">
        <f>_xll.OneStreamExcelAddIn.XFFunctions.XFGetCell("TRUE", "CONSOL", $D$3,"TOT_Entity","USD","Actual",[1]Setup!C21,"PERIODIC",$B332,"TOPFLOW","TOP","TOP","top1",$C332,"top3","Open_Acute_DIV1","TOP5","TOP6","REPORTED","TOP8")</f>
        <v>3515.38</v>
      </c>
      <c r="DB332" s="53">
        <f>_xll.OneStreamExcelAddIn.XFFunctions.XFGetCell("TRUE", "CONSOL", $D$3,"TOT_Entity","USD","Actual",[1]Setup!C22,"PERIODIC",$B332,"TOPFLOW","TOP","TOP","top1",$C332,"top3","Open_Acute_DIV1","TOP5","TOP6","REPORTED","TOP8")</f>
        <v>-250</v>
      </c>
      <c r="DC332" s="53">
        <f>_xll.OneStreamExcelAddIn.XFFunctions.XFGetCell("TRUE", "CONSOL", $D$3,"TOT_Entity","USD","Actual",[1]Setup!C23,"PERIODIC",$B332,"TOPFLOW","TOP","TOP","top1",$C332,"top3","Open_Acute_DIV1","TOP5","TOP6","REPORTED","TOP8")</f>
        <v>3265.38</v>
      </c>
      <c r="DD332" s="53">
        <f>_xll.OneStreamExcelAddIn.XFFunctions.XFGetCell("TRUE", "CONSOL", $D$3,"TOT_Entity","USD","Actual",[1]Setup!C24,"PERIODIC",$B332,"TOPFLOW","TOP","TOP","top1",$C332,"top3","Open_Acute_DIV1","TOP5","TOP6","REPORTED","TOP8")</f>
        <v>0</v>
      </c>
      <c r="DE332" s="53">
        <f>_xll.OneStreamExcelAddIn.XFFunctions.XFGetCell("TRUE", "CONSOL", $D$3,"TOT_Entity","USD","Actual",[1]Setup!C25,"PERIODIC",$B332,"TOPFLOW","TOP","TOP","top1",$C332,"top3","Open_Acute_DIV1","TOP5","TOP6","REPORTED","TOP8")</f>
        <v>3838.77</v>
      </c>
      <c r="DF332" s="53">
        <f>_xll.OneStreamExcelAddIn.XFFunctions.XFGetCell("TRUE", "CONSOL", $D$3,"TOT_Entity","USD","Actual",[1]Setup!C26,"PERIODIC",$B332,"TOPFLOW","TOP","TOP","top1",$C332,"top3","Open_Acute_DIV1","TOP5","TOP6","REPORTED","TOP8")</f>
        <v>0</v>
      </c>
      <c r="DG332" s="53">
        <f>_xll.OneStreamExcelAddIn.XFFunctions.XFGetCell("TRUE", "CONSOL", $D$3,"TOT_Entity","USD","Actual",[1]Setup!C27,"PERIODIC",$B332,"TOPFLOW","TOP","TOP","top1",$C332,"top3","Open_Acute_DIV1","TOP5","TOP6","REPORTED","TOP8")</f>
        <v>3818.69</v>
      </c>
      <c r="DH332" s="53">
        <f>_xll.OneStreamExcelAddIn.XFFunctions.XFGetCell("TRUE", "CONSOL", $D$3,"TOT_Entity","USD","Actual",[1]Setup!C28,"PERIODIC",$B332,"TOPFLOW","TOP","TOP","top1",$C332,"top3","Open_Acute_DIV1","TOP5","TOP6","REPORTED","TOP8")</f>
        <v>3597.89</v>
      </c>
      <c r="DI332" s="178"/>
      <c r="DJ332" s="53">
        <f>_xll.OneStreamExcelAddIn.XFFunctions.XFGetCell("TRUE", "CONSOL", $D$3,"TOT_Entity","Aggregated","Budget_Working",[1]Setup!C4,"PERIODIC",$B332,"TOPFLOW","TOP","TOP","top1",$C332,"top3","Open_Acute_DIV1","TOP5","TOP6","REPORTED","TOP8")</f>
        <v>6161.9400468559998</v>
      </c>
      <c r="DK332" s="53">
        <f>_xll.OneStreamExcelAddIn.XFFunctions.XFGetCell("TRUE", "CONSOL", $D$3,"TOT_Entity","Aggregated","Budget_Working",[1]Setup!C5,"PERIODIC",$B332,"TOPFLOW","TOP","TOP","top1",$C332,"top3","Open_Acute_DIV1","TOP5","TOP6","REPORTED","TOP8")</f>
        <v>0</v>
      </c>
      <c r="DL332" s="53">
        <f>_xll.OneStreamExcelAddIn.XFFunctions.XFGetCell("TRUE", "CONSOL", $D$3,"TOT_Entity","Aggregated","Budget_Working",[1]Setup!C6,"PERIODIC",$B332,"TOPFLOW","TOP","TOP","top1",$C332,"top3","Open_Acute_DIV1","TOP5","TOP6","REPORTED","TOP8")</f>
        <v>0</v>
      </c>
      <c r="DM332" s="53">
        <f>_xll.OneStreamExcelAddIn.XFFunctions.XFGetCell("TRUE", "CONSOL", $D$3,"TOT_Entity","Aggregated","Budget_Working",[1]Setup!C7,"PERIODIC",$B332,"TOPFLOW","TOP","TOP","top1",$C332,"top3","Open_Acute_DIV1","TOP5","TOP6","REPORTED","TOP8")</f>
        <v>0</v>
      </c>
      <c r="DN332" s="53">
        <f>_xll.OneStreamExcelAddIn.XFFunctions.XFGetCell("TRUE", "CONSOL", $D$3,"TOT_Entity","Aggregated","Budget_Working",[1]Setup!C8,"PERIODIC",$B332,"TOPFLOW","TOP","TOP","top1",$C332,"top3","Open_Acute_DIV1","TOP5","TOP6","REPORTED","TOP8")</f>
        <v>6095.6844289439996</v>
      </c>
      <c r="DO332" s="53">
        <f>_xll.OneStreamExcelAddIn.XFFunctions.XFGetCell("TRUE", "CONSOL", $D$3,"TOT_Entity","Aggregated","Budget_Working",[1]Setup!C9,"PERIODIC",$B332,"TOPFLOW","TOP","TOP","top1",$C332,"top3","Open_Acute_DIV1","TOP5","TOP6","REPORTED","TOP8")</f>
        <v>0</v>
      </c>
      <c r="DP332" s="53">
        <f>_xll.OneStreamExcelAddIn.XFFunctions.XFGetCell("TRUE", "CONSOL", $D$3,"TOT_Entity","Aggregated","Budget_Working",[1]Setup!C10,"PERIODIC",$B332,"TOPFLOW","TOP","TOP","top1",$C332,"top3","Open_Acute_DIV1","TOP5","TOP6","REPORTED","TOP8")</f>
        <v>6080.1158562219998</v>
      </c>
      <c r="DQ332" s="53">
        <f>_xll.OneStreamExcelAddIn.XFFunctions.XFGetCell("TRUE", "CONSOL", $D$3,"TOT_Entity","Aggregated","Budget_Working",[1]Setup!C11,"PERIODIC",$B332,"TOPFLOW","TOP","TOP","top1",$C332,"top3","Open_Acute_DIV1","TOP5","TOP6","REPORTED","TOP8")</f>
        <v>0</v>
      </c>
      <c r="DR332" s="53">
        <f>_xll.OneStreamExcelAddIn.XFFunctions.XFGetCell("TRUE", "CONSOL", $D$3,"TOT_Entity","Aggregated","Budget_Working",[1]Setup!C12,"PERIODIC",$B332,"TOPFLOW","TOP","TOP","top1",$C332,"top3","Open_Acute_DIV1","TOP5","TOP6","REPORTED","TOP8")</f>
        <v>5888.1628931839996</v>
      </c>
      <c r="DS332" s="53">
        <f>_xll.OneStreamExcelAddIn.XFFunctions.XFGetCell("TRUE", "CONSOL", $D$3,"TOT_Entity","Aggregated","Budget_Working",[1]Setup!C13,"PERIODIC",$B332,"TOPFLOW","TOP","TOP","top1",$C332,"top3","Open_Acute_DIV1","TOP5","TOP6","REPORTED","TOP8")</f>
        <v>0</v>
      </c>
      <c r="DT332" s="53">
        <f>_xll.OneStreamExcelAddIn.XFFunctions.XFGetCell("TRUE", "CONSOL", $D$3,"TOT_Entity","Aggregated","Budget_Working",[1]Setup!C14,"PERIODIC",$B332,"TOPFLOW","TOP","TOP","top1",$C332,"top3","Open_Acute_DIV1","TOP5","TOP6","REPORTED","TOP8")</f>
        <v>5860.670172694</v>
      </c>
      <c r="DU332" s="53">
        <f>_xll.OneStreamExcelAddIn.XFFunctions.XFGetCell("TRUE", "CONSOL", $D$3,"TOT_Entity","Aggregated","Budget_Working",[1]Setup!C15,"PERIODIC",$B332,"TOPFLOW","TOP","TOP","top1",$C332,"top3","Open_Acute_DIV1","TOP5","TOP6","REPORTED","TOP8")</f>
        <v>6301.0957778379998</v>
      </c>
      <c r="DV332" s="178"/>
      <c r="DW332" s="53">
        <f>_xll.OneStreamExcelAddIn.XFFunctions.XFGetCell("TRUE", "CONSOL", $D$3,"TOT_Entity","USD","Budget_Final",[1]Setup!C17,"PERIODIC",$B332,"TOPFLOW","TOP","TOP","top1",$C332,"top3","Open_Acute_DIV1","TOP5","TOP6","REPORTED","TOP8")</f>
        <v>0</v>
      </c>
      <c r="DX332" s="53">
        <f>_xll.OneStreamExcelAddIn.XFFunctions.XFGetCell("TRUE", "CONSOL", $D$3,"TOT_Entity","USD","Budget_Final",[1]Setup!C18,"PERIODIC",$B332,"TOPFLOW","TOP","TOP","top1",$C332,"top3","Open_Acute_DIV1","TOP5","TOP6","REPORTED","TOP8")</f>
        <v>0</v>
      </c>
      <c r="DY332" s="53">
        <f>_xll.OneStreamExcelAddIn.XFFunctions.XFGetCell("TRUE", "CONSOL", $D$3,"TOT_Entity","USD","Budget_Final",[1]Setup!C19,"PERIODIC",$B332,"TOPFLOW","TOP","TOP","top1",$C332,"top3","Open_Acute_DIV1","TOP5","TOP6","REPORTED","TOP8")</f>
        <v>0</v>
      </c>
      <c r="DZ332" s="53">
        <f>_xll.OneStreamExcelAddIn.XFFunctions.XFGetCell("TRUE", "CONSOL", $D$3,"TOT_Entity","USD","Budget_Final",[1]Setup!C20,"PERIODIC",$B332,"TOPFLOW","TOP","TOP","top1",$C332,"top3","Open_Acute_DIV1","TOP5","TOP6","REPORTED","TOP8")</f>
        <v>0</v>
      </c>
      <c r="EA332" s="53">
        <f>_xll.OneStreamExcelAddIn.XFFunctions.XFGetCell("TRUE", "CONSOL", $D$3,"TOT_Entity","USD","Budget_Final",[1]Setup!C21,"PERIODIC",$B332,"TOPFLOW","TOP","TOP","top1",$C332,"top3","Open_Acute_DIV1","TOP5","TOP6","REPORTED","TOP8")</f>
        <v>0</v>
      </c>
      <c r="EB332" s="53">
        <f>_xll.OneStreamExcelAddIn.XFFunctions.XFGetCell("TRUE", "CONSOL", $D$3,"TOT_Entity","USD","Budget_Final",[1]Setup!C22,"PERIODIC",$B332,"TOPFLOW","TOP","TOP","top1",$C332,"top3","Open_Acute_DIV1","TOP5","TOP6","REPORTED","TOP8")</f>
        <v>62.806823809999997</v>
      </c>
      <c r="EC332" s="53">
        <f>_xll.OneStreamExcelAddIn.XFFunctions.XFGetCell("TRUE", "CONSOL", $D$3,"TOT_Entity","USD","Budget_Final",[1]Setup!C23,"PERIODIC",$B332,"TOPFLOW","TOP","TOP","top1",$C332,"top3","Open_Acute_DIV1","TOP5","TOP6","REPORTED","TOP8")</f>
        <v>64.442264241000004</v>
      </c>
      <c r="ED332" s="53">
        <f>_xll.OneStreamExcelAddIn.XFFunctions.XFGetCell("TRUE", "CONSOL", $D$3,"TOT_Entity","USD","Budget_Final",[1]Setup!C24,"PERIODIC",$B332,"TOPFLOW","TOP","TOP","top1",$C332,"top3","Open_Acute_DIV1","TOP5","TOP6","REPORTED","TOP8")</f>
        <v>0</v>
      </c>
      <c r="EE332" s="53">
        <f>_xll.OneStreamExcelAddIn.XFFunctions.XFGetCell("TRUE", "CONSOL", $D$3,"TOT_Entity","USD","Budget_Final",[1]Setup!C25,"PERIODIC",$B332,"TOPFLOW","TOP","TOP","top1",$C332,"top3","Open_Acute_DIV1","TOP5","TOP6","REPORTED","TOP8")</f>
        <v>61.476796950999997</v>
      </c>
      <c r="EF332" s="53">
        <f>_xll.OneStreamExcelAddIn.XFFunctions.XFGetCell("TRUE", "CONSOL", $D$3,"TOT_Entity","USD","Budget_Final",[1]Setup!C26,"PERIODIC",$B332,"TOPFLOW","TOP","TOP","top1",$C332,"top3","Open_Acute_DIV1","TOP5","TOP6","REPORTED","TOP8")</f>
        <v>0</v>
      </c>
      <c r="EG332" s="53">
        <f>_xll.OneStreamExcelAddIn.XFFunctions.XFGetCell("TRUE", "CONSOL", $D$3,"TOT_Entity","USD","Budget_Final",[1]Setup!C27,"PERIODIC",$B332,"TOPFLOW","TOP","TOP","top1",$C332,"top3","Open_Acute_DIV1","TOP5","TOP6","REPORTED","TOP8")</f>
        <v>0</v>
      </c>
      <c r="EH332" s="53">
        <f>_xll.OneStreamExcelAddIn.XFFunctions.XFGetCell("TRUE", "CONSOL", $D$3,"TOT_Entity","USD","Budget_Final",[1]Setup!C28,"PERIODIC",$B332,"TOPFLOW","TOP","TOP","top1",$C332,"top3","Open_Acute_DIV1","TOP5","TOP6","REPORTED","TOP8")</f>
        <v>130.71700993600001</v>
      </c>
    </row>
    <row r="333" spans="2:138" x14ac:dyDescent="0.25">
      <c r="B333" s="51">
        <v>60265</v>
      </c>
      <c r="C333" s="51"/>
      <c r="D333" t="str" cm="1">
        <f t="array" ref="D333">_xll.OneStreamExcelAddIn.XFFunctions.XFGetMemberInfo("Description","Account",B333)</f>
        <v>Holiday - Techs</v>
      </c>
      <c r="E333" s="53">
        <f>_xll.OneStreamExcelAddIn.XFFunctions.XFGetCell("TRUE", "CONSOL", $D$3,"TOT_Entity","USD","Actual",$E$3,"PERIODIC",$B333,"TOPFLOW","TOP","TOP","top1",$C333,"top3","Open_Acute_DIV1","TOP5","TOP6","REPORTED","TOP8")</f>
        <v>0</v>
      </c>
      <c r="F333" s="53">
        <f>_xll.OneStreamExcelAddIn.XFFunctions.XFGetCell("TRUE", "CONSOL", $D$3,"TOT_Entity","Aggregated","Budget_Working",$E$3,"PERIODIC",$B333,"TOPFLOW","TOP","TOP","top1",$C333,"top3","Open_Acute_DIV1","TOP5","TOP6","REPORTED","TOP8")</f>
        <v>0</v>
      </c>
      <c r="G333" s="53">
        <f t="shared" si="819"/>
        <v>0</v>
      </c>
      <c r="H333" s="55">
        <f t="shared" si="820"/>
        <v>0</v>
      </c>
      <c r="I333" s="41"/>
      <c r="J333" s="53">
        <f>_xll.OneStreamExcelAddIn.XFFunctions.XFGetCell("TRUE", "CONSOL", $D$3,"TOT_Entity","USD","Actual",$E$3,"YTD",$B333,"TOPFLOW","TOP","TOP","top1",$C333,"TOP3","Open_Acute_DIV1","TOP5","TOP6","REPORTED","TOP8")</f>
        <v>8203.1200000000008</v>
      </c>
      <c r="K333" s="53">
        <f>_xll.OneStreamExcelAddIn.XFFunctions.XFGetCell("TRUE", "CONSOL", $D$3,"TOT_Entity","Aggregated","Budget_Working",$E$3,"YTD",$B333,"TOPFLOW","TOP","TOP","top1",$C333,"TOP3","Open_Acute_DIV1","TOP5","TOP6","REPORTED","TOP8")</f>
        <v>8536.211157492</v>
      </c>
      <c r="L333" s="53">
        <f t="shared" si="821"/>
        <v>333.09115749199918</v>
      </c>
      <c r="M333" s="40">
        <f t="shared" si="822"/>
        <v>3.9020960394080005E-2</v>
      </c>
      <c r="N333" s="41"/>
      <c r="O333" s="53">
        <f>_xll.OneStreamExcelAddIn.XFFunctions.XFGetCell("TRUE", "CONSOL", $D$3,"TOT_Entity","USD","Actual",$F$3,"YTD",$B333,"TOPFLOW","TOP","TOP","top1",$C333,"TOP3","Open_Acute_DIV1","TOP5","TOP6","REPORTED","TOP8")</f>
        <v>9373.44</v>
      </c>
      <c r="P333" s="53">
        <f>_xll.OneStreamExcelAddIn.XFFunctions.XFGetCell("TRUE", "CONSOL", $D$3,"TOT_Entity","USD","Actual",$E$3,"YTD",$B333,"TOPFLOW","TOP","TOP","top1",$C333,"top3","Open_Acute_DIV1","TOP5","TOP6","REPORTED","VAR_BW_PY_Actual")</f>
        <v>1170.32</v>
      </c>
      <c r="Q333" s="40">
        <f t="shared" si="823"/>
        <v>0.12485490919022257</v>
      </c>
      <c r="R333" s="41"/>
      <c r="S333" s="53">
        <f>_xll.OneStreamExcelAddIn.XFFunctions.XFGetCell("TRUE", "CONSOL", $D$3,"TOT_Entity","USD","MIDFCST",$E$3,"MTD",$B333,"TOPFLOW","TOP","TOP","top1",$C333,"TOP3","Open_Acute_DIV1","TOP5","TOP6","REPORTED","TOP8")</f>
        <v>0</v>
      </c>
      <c r="T333" s="53">
        <f t="shared" si="824"/>
        <v>0</v>
      </c>
      <c r="U333" s="40">
        <f t="shared" si="825"/>
        <v>0</v>
      </c>
      <c r="V333" s="41"/>
      <c r="W333" s="42"/>
      <c r="X333" s="43"/>
      <c r="Y333" s="42"/>
      <c r="Z333" s="44"/>
      <c r="AB333" s="53">
        <f>_xll.OneStreamExcelAddIn.XFFunctions.XFGetCell("TRUE", "CONSOL", $D$3,"TOT_Entity","USD","Actual",[1]Setup!C4,"PERIODIC",$B333,"TOPFLOW","TOP","TOP","top1",$C333,"top3","Open_Acute_DIV1","TOP5","TOP6","REPORTED","TOP8")</f>
        <v>7559.84</v>
      </c>
      <c r="AC333" s="53">
        <f>_xll.OneStreamExcelAddIn.XFFunctions.XFGetCell("TRUE", "CONSOL", $D$3,"TOT_Entity","Aggregated","Budget_Working",[1]Setup!C4,"PERIODIC",$B333,"TOPFLOW","TOP","TOP","top1",$C333,"top3","Open_Acute_DIV1","TOP5","TOP6","REPORTED","TOP8")</f>
        <v>8536.211157492</v>
      </c>
      <c r="AD333" s="53">
        <f t="shared" si="826"/>
        <v>976.37115749199984</v>
      </c>
      <c r="AE333" s="40">
        <f t="shared" si="850"/>
        <v>0.11437992096002282</v>
      </c>
      <c r="AG333" s="53">
        <f>_xll.OneStreamExcelAddIn.XFFunctions.XFGetCell("TRUE", "CONSOL", $D$3,"TOT_Entity","USD","Actual",[1]Setup!C5,"PERIODIC",$B333,"TOPFLOW","TOP","TOP","top1",$C333,"top3","Open_Acute_DIV1","TOP5","TOP6","REPORTED","TOP8")</f>
        <v>643.28</v>
      </c>
      <c r="AH333" s="53">
        <f>_xll.OneStreamExcelAddIn.XFFunctions.XFGetCell("TRUE", "CONSOL", $D$3,"TOT_Entity","Aggregated","Budget_Working",[1]Setup!C5,"PERIODIC",$B333,"TOPFLOW","TOP","TOP","top1",$C333,"top3","Open_Acute_DIV1","TOP5","TOP6","REPORTED","TOP8")</f>
        <v>0</v>
      </c>
      <c r="AI333" s="53">
        <f t="shared" si="828"/>
        <v>-643.28</v>
      </c>
      <c r="AJ333" s="40">
        <f t="shared" si="851"/>
        <v>0</v>
      </c>
      <c r="AL333" s="53">
        <f>_xll.OneStreamExcelAddIn.XFFunctions.XFGetCell("TRUE", "CONSOL", $D$3,"TOT_Entity","USD","Actual",[1]Setup!C6,"PERIODIC",$B333,"TOPFLOW","TOP","TOP","top1",$C333,"top3","Open_Acute_DIV1","TOP5","TOP6","REPORTED","TOP8")</f>
        <v>0</v>
      </c>
      <c r="AM333" s="53">
        <f>_xll.OneStreamExcelAddIn.XFFunctions.XFGetCell("TRUE", "CONSOL", $D$3,"TOT_Entity","Aggregated","Budget_Working",[1]Setup!C6,"PERIODIC",$B333,"TOPFLOW","TOP","TOP","top1",$C333,"top3","Open_Acute_DIV1","TOP5","TOP6","REPORTED","TOP8")</f>
        <v>0</v>
      </c>
      <c r="AN333" s="53">
        <f t="shared" si="830"/>
        <v>0</v>
      </c>
      <c r="AO333" s="40">
        <f t="shared" si="852"/>
        <v>0</v>
      </c>
      <c r="AQ333" s="53">
        <f>_xll.OneStreamExcelAddIn.XFFunctions.XFGetCell("TRUE", "CONSOL", $D$3,"TOT_Entity","USD","Actual",[1]Setup!C7,"PERIODIC",$B333,"TOPFLOW","TOP","TOP","top1",$C333,"top3","Open_Acute_DIV1","TOP5","TOP6","REPORTED","TOP8")</f>
        <v>0</v>
      </c>
      <c r="AR333" s="53">
        <f>_xll.OneStreamExcelAddIn.XFFunctions.XFGetCell("TRUE", "CONSOL", $D$3,"TOT_Entity","Aggregated","Budget_Working",[1]Setup!C7,"PERIODIC",$B333,"TOPFLOW","TOP","TOP","top1",$C333,"top3","Open_Acute_DIV1","TOP5","TOP6","REPORTED","TOP8")</f>
        <v>0</v>
      </c>
      <c r="AS333" s="53">
        <f t="shared" si="832"/>
        <v>0</v>
      </c>
      <c r="AT333" s="40">
        <f t="shared" si="853"/>
        <v>0</v>
      </c>
      <c r="AV333" s="53">
        <f>_xll.OneStreamExcelAddIn.XFFunctions.XFGetCell("TRUE", "CONSOL", $D$3,"TOT_Entity","USD","Actual",[1]Setup!C8,"PERIODIC",$B333,"TOPFLOW","TOP","TOP","top1",$C333,"top3","Open_Acute_DIV1","TOP5","TOP6","REPORTED","TOP8")</f>
        <v>-8203.1200000000008</v>
      </c>
      <c r="AW333" s="53">
        <f>_xll.OneStreamExcelAddIn.XFFunctions.XFGetCell("TRUE", "CONSOL", $D$3,"TOT_Entity","Aggregated","Budget_Working",[1]Setup!C8,"PERIODIC",$B333,"TOPFLOW","TOP","TOP","top1",$C333,"top3","Open_Acute_DIV1","TOP5","TOP6","REPORTED","TOP8")</f>
        <v>9605.9873634510004</v>
      </c>
      <c r="AX333" s="53">
        <f t="shared" si="834"/>
        <v>17809.107363451003</v>
      </c>
      <c r="AY333" s="40">
        <f t="shared" si="854"/>
        <v>1.8539590663226722</v>
      </c>
      <c r="BA333" s="53">
        <f>_xll.OneStreamExcelAddIn.XFFunctions.XFGetCell("TRUE", "CONSOL", $D$3,"TOT_Entity","USD","Actual",[1]Setup!C9,"PERIODIC",$B333,"TOPFLOW","TOP","TOP","top1",$C333,"top3","Open_Acute_DIV1","TOP5","TOP6","REPORTED","TOP8")</f>
        <v>0</v>
      </c>
      <c r="BB333" s="53">
        <f>_xll.OneStreamExcelAddIn.XFFunctions.XFGetCell("TRUE", "CONSOL", $D$3,"TOT_Entity","Aggregated","Budget_Working",[1]Setup!C9,"PERIODIC",$B333,"TOPFLOW","TOP","TOP","top1",$C333,"top3","Open_Acute_DIV1","TOP5","TOP6","REPORTED","TOP8")</f>
        <v>0</v>
      </c>
      <c r="BC333" s="53">
        <f t="shared" si="836"/>
        <v>0</v>
      </c>
      <c r="BD333" s="40">
        <f t="shared" si="855"/>
        <v>0</v>
      </c>
      <c r="BF333" s="53">
        <f>_xll.OneStreamExcelAddIn.XFFunctions.XFGetCell("TRUE", "CONSOL", $D$3,"TOT_Entity","USD","Actual",[1]Setup!C10,"PERIODIC",$B333,"TOPFLOW","TOP","TOP","top1",$C333,"top3","Open_Acute_DIV1","TOP5","TOP6","REPORTED","TOP8")</f>
        <v>0</v>
      </c>
      <c r="BG333" s="53">
        <f>_xll.OneStreamExcelAddIn.XFFunctions.XFGetCell("TRUE", "CONSOL", $D$3,"TOT_Entity","Aggregated","Budget_Working",[1]Setup!C10,"PERIODIC",$B333,"TOPFLOW","TOP","TOP","top1",$C333,"top3","Open_Acute_DIV1","TOP5","TOP6","REPORTED","TOP8")</f>
        <v>8637.9555930370007</v>
      </c>
      <c r="BH333" s="53">
        <f t="shared" si="838"/>
        <v>8637.9555930370007</v>
      </c>
      <c r="BI333" s="40">
        <f t="shared" si="856"/>
        <v>1</v>
      </c>
      <c r="BK333" s="53">
        <f>_xll.OneStreamExcelAddIn.XFFunctions.XFGetCell("TRUE", "CONSOL", $D$3,"TOT_Entity","USD","Actual",[1]Setup!C11,"PERIODIC",$B333,"TOPFLOW","TOP","TOP","top1",$C333,"top3","Open_Acute_DIV1","TOP5","TOP6","REPORTED","TOP8")</f>
        <v>0</v>
      </c>
      <c r="BL333" s="53">
        <f>_xll.OneStreamExcelAddIn.XFFunctions.XFGetCell("TRUE", "CONSOL", $D$3,"TOT_Entity","Aggregated","Budget_Working",[1]Setup!C11,"PERIODIC",$B333,"TOPFLOW","TOP","TOP","top1",$C333,"top3","Open_Acute_DIV1","TOP5","TOP6","REPORTED","TOP8")</f>
        <v>0</v>
      </c>
      <c r="BM333" s="53">
        <f t="shared" si="840"/>
        <v>0</v>
      </c>
      <c r="BN333" s="40">
        <f t="shared" si="857"/>
        <v>0</v>
      </c>
      <c r="BP333" s="53">
        <f>_xll.OneStreamExcelAddIn.XFFunctions.XFGetCell("TRUE", "CONSOL", $D$3,"TOT_Entity","USD","Actual",[1]Setup!C12,"PERIODIC",$B333,"TOPFLOW","TOP","TOP","top1",$C333,"top3","Open_Acute_DIV1","TOP5","TOP6","REPORTED","TOP8")</f>
        <v>0</v>
      </c>
      <c r="BQ333" s="53">
        <f>_xll.OneStreamExcelAddIn.XFFunctions.XFGetCell("TRUE", "CONSOL", $D$3,"TOT_Entity","Aggregated","Budget_Working",[1]Setup!C12,"PERIODIC",$B333,"TOPFLOW","TOP","TOP","top1",$C333,"top3","Open_Acute_DIV1","TOP5","TOP6","REPORTED","TOP8")</f>
        <v>8261.4799778260003</v>
      </c>
      <c r="BR333" s="53">
        <f t="shared" si="842"/>
        <v>8261.4799778260003</v>
      </c>
      <c r="BS333" s="40">
        <f t="shared" si="858"/>
        <v>1</v>
      </c>
      <c r="BU333" s="53">
        <f>_xll.OneStreamExcelAddIn.XFFunctions.XFGetCell("TRUE", "CONSOL", $D$3,"TOT_Entity","USD","Actual",[1]Setup!C13,"PERIODIC",$B333,"TOPFLOW","TOP","TOP","top1",$C333,"top3","Open_Acute_DIV1","TOP5","TOP6","REPORTED","TOP8")</f>
        <v>0</v>
      </c>
      <c r="BV333" s="53">
        <f>_xll.OneStreamExcelAddIn.XFFunctions.XFGetCell("TRUE", "CONSOL", $D$3,"TOT_Entity","Aggregated","Budget_Working",[1]Setup!C13,"PERIODIC",$B333,"TOPFLOW","TOP","TOP","top1",$C333,"top3","Open_Acute_DIV1","TOP5","TOP6","REPORTED","TOP8")</f>
        <v>0</v>
      </c>
      <c r="BW333" s="53">
        <f t="shared" si="844"/>
        <v>0</v>
      </c>
      <c r="BX333" s="40">
        <f t="shared" si="859"/>
        <v>0</v>
      </c>
      <c r="BZ333" s="53">
        <f>_xll.OneStreamExcelAddIn.XFFunctions.XFGetCell("TRUE", "CONSOL", $D$3,"TOT_Entity","USD","Actual",[1]Setup!C14,"PERIODIC",$B333,"TOPFLOW","TOP","TOP","top1",$C333,"top3","Open_Acute_DIV1","TOP5","TOP6","REPORTED","TOP8")</f>
        <v>0</v>
      </c>
      <c r="CA333" s="53">
        <f>_xll.OneStreamExcelAddIn.XFFunctions.XFGetCell("TRUE", "CONSOL", $D$3,"TOT_Entity","Aggregated","Budget_Working",[1]Setup!C14,"PERIODIC",$B333,"TOPFLOW","TOP","TOP","top1",$C333,"top3","Open_Acute_DIV1","TOP5","TOP6","REPORTED","TOP8")</f>
        <v>8839.8566221370002</v>
      </c>
      <c r="CB333" s="53">
        <f t="shared" si="846"/>
        <v>8839.8566221370002</v>
      </c>
      <c r="CC333" s="40">
        <f t="shared" si="860"/>
        <v>1</v>
      </c>
      <c r="CE333" s="53">
        <f>_xll.OneStreamExcelAddIn.XFFunctions.XFGetCell("TRUE", "CONSOL", $D$3,"TOT_Entity","USD","Actual",[1]Setup!C15,"PERIODIC",$B333,"TOPFLOW","TOP","TOP","top1",$C333,"top3","Open_Acute_DIV1","TOP5","TOP6","REPORTED","TOP8")</f>
        <v>0</v>
      </c>
      <c r="CF333" s="53">
        <f>_xll.OneStreamExcelAddIn.XFFunctions.XFGetCell("TRUE", "CONSOL", $D$3,"TOT_Entity","Aggregated","Budget_Working",[1]Setup!C15,"PERIODIC",$B333,"TOPFLOW","TOP","TOP","top1",$C333,"top3","Open_Acute_DIV1","TOP5","TOP6","REPORTED","TOP8")</f>
        <v>9498.2028564939992</v>
      </c>
      <c r="CG333" s="53">
        <f t="shared" si="848"/>
        <v>9498.2028564939992</v>
      </c>
      <c r="CH333" s="40">
        <f t="shared" si="861"/>
        <v>1</v>
      </c>
      <c r="CI333" s="212"/>
      <c r="CJ333" s="53">
        <f>_xll.OneStreamExcelAddIn.XFFunctions.XFGetCell("TRUE", "CONSOL", $D$3,"TOT_Entity","USD","Actual",[1]Setup!C4,"PERIODIC",$B333,"TOPFLOW","TOP","TOP","top1",$C333,"top3","Open_Acute_DIV1","TOP5","TOP6","REPORTED","TOP8")</f>
        <v>7559.84</v>
      </c>
      <c r="CK333" s="53">
        <f>_xll.OneStreamExcelAddIn.XFFunctions.XFGetCell("TRUE", "CONSOL", $D$3,"TOT_Entity","USD","Actual",[1]Setup!C5,"PERIODIC",$B333,"TOPFLOW","TOP","TOP","top1",$C333,"top3","Open_Acute_DIV1","TOP5","TOP6","REPORTED","TOP8")</f>
        <v>643.28</v>
      </c>
      <c r="CL333" s="53">
        <f>_xll.OneStreamExcelAddIn.XFFunctions.XFGetCell("TRUE", "CONSOL", $D$3,"TOT_Entity","USD","Actual",[1]Setup!C6,"PERIODIC",$B333,"TOPFLOW","TOP","TOP","top1",$C333,"top3","Open_Acute_DIV1","TOP5","TOP6","REPORTED","TOP8")</f>
        <v>0</v>
      </c>
      <c r="CM333" s="53">
        <f>_xll.OneStreamExcelAddIn.XFFunctions.XFGetCell("TRUE", "CONSOL", $D$3,"TOT_Entity","USD","Actual",[1]Setup!C7,"PERIODIC",$B333,"TOPFLOW","TOP","TOP","top1",$C333,"top3","Open_Acute_DIV1","TOP5","TOP6","REPORTED","TOP8")</f>
        <v>0</v>
      </c>
      <c r="CN333" s="53">
        <f>_xll.OneStreamExcelAddIn.XFFunctions.XFGetCell("TRUE", "CONSOL", $D$3,"TOT_Entity","USD","Actual",[1]Setup!C8,"PERIODIC",$B333,"TOPFLOW","TOP","TOP","top1",$C333,"top3","Open_Acute_DIV1","TOP5","TOP6","REPORTED","TOP8")</f>
        <v>-8203.1200000000008</v>
      </c>
      <c r="CO333" s="53">
        <f>_xll.OneStreamExcelAddIn.XFFunctions.XFGetCell("TRUE", "CONSOL", $D$3,"TOT_Entity","USD","Actual",[1]Setup!C9,"PERIODIC",$B333,"TOPFLOW","TOP","TOP","top1",$C333,"top3","Open_Acute_DIV1","TOP5","TOP6","REPORTED","TOP8")</f>
        <v>0</v>
      </c>
      <c r="CP333" s="53">
        <f>_xll.OneStreamExcelAddIn.XFFunctions.XFGetCell("TRUE", "CONSOL", $D$3,"TOT_Entity","USD","Actual",[1]Setup!C10,"PERIODIC",$B333,"TOPFLOW","TOP","TOP","top1",$C333,"top3","Open_Acute_DIV1","TOP5","TOP6","REPORTED","TOP8")</f>
        <v>0</v>
      </c>
      <c r="CQ333" s="53">
        <f>_xll.OneStreamExcelAddIn.XFFunctions.XFGetCell("TRUE", "CONSOL", $D$3,"TOT_Entity","USD","Actual",[1]Setup!C11,"PERIODIC",$B333,"TOPFLOW","TOP","TOP","top1",$C333,"top3","Open_Acute_DIV1","TOP5","TOP6","REPORTED","TOP8")</f>
        <v>0</v>
      </c>
      <c r="CR333" s="53">
        <f>_xll.OneStreamExcelAddIn.XFFunctions.XFGetCell("TRUE", "CONSOL", $D$3,"TOT_Entity","USD","Actual",[1]Setup!C12,"PERIODIC",$B333,"TOPFLOW","TOP","TOP","top1",$C333,"top3","Open_Acute_DIV1","TOP5","TOP6","REPORTED","TOP8")</f>
        <v>0</v>
      </c>
      <c r="CS333" s="53">
        <f>_xll.OneStreamExcelAddIn.XFFunctions.XFGetCell("TRUE", "CONSOL", $D$3,"TOT_Entity","USD","Actual",[1]Setup!C13,"PERIODIC",$B333,"TOPFLOW","TOP","TOP","top1",$C333,"top3","Open_Acute_DIV1","TOP5","TOP6","REPORTED","TOP8")</f>
        <v>0</v>
      </c>
      <c r="CT333" s="53">
        <f>_xll.OneStreamExcelAddIn.XFFunctions.XFGetCell("TRUE", "CONSOL", $D$3,"TOT_Entity","USD","Actual",[1]Setup!C14,"PERIODIC",$B333,"TOPFLOW","TOP","TOP","top1",$C333,"top3","Open_Acute_DIV1","TOP5","TOP6","REPORTED","TOP8")</f>
        <v>0</v>
      </c>
      <c r="CU333" s="53">
        <f>_xll.OneStreamExcelAddIn.XFFunctions.XFGetCell("TRUE", "CONSOL", $D$3,"TOT_Entity","USD","Actual",[1]Setup!C15,"PERIODIC",$B333,"TOPFLOW","TOP","TOP","top1",$C333,"top3","Open_Acute_DIV1","TOP5","TOP6","REPORTED","TOP8")</f>
        <v>0</v>
      </c>
      <c r="CV333" s="212"/>
      <c r="CW333" s="53">
        <f>_xll.OneStreamExcelAddIn.XFFunctions.XFGetCell("TRUE", "CONSOL", $D$3,"TOT_Entity","USD","Actual",[1]Setup!C17,"PERIODIC",$B333,"TOPFLOW","TOP","TOP","top1",$C333,"top3","Open_Acute_DIV1","TOP5","TOP6","REPORTED","TOP8")</f>
        <v>9373.44</v>
      </c>
      <c r="CX333" s="53">
        <f>_xll.OneStreamExcelAddIn.XFFunctions.XFGetCell("TRUE", "CONSOL", $D$3,"TOT_Entity","USD","Actual",[1]Setup!C18,"PERIODIC",$B333,"TOPFLOW","TOP","TOP","top1",$C333,"top3","Open_Acute_DIV1","TOP5","TOP6","REPORTED","TOP8")</f>
        <v>0</v>
      </c>
      <c r="CY333" s="53">
        <f>_xll.OneStreamExcelAddIn.XFFunctions.XFGetCell("TRUE", "CONSOL", $D$3,"TOT_Entity","USD","Actual",[1]Setup!C19,"PERIODIC",$B333,"TOPFLOW","TOP","TOP","top1",$C333,"top3","Open_Acute_DIV1","TOP5","TOP6","REPORTED","TOP8")</f>
        <v>0</v>
      </c>
      <c r="CZ333" s="53">
        <f>_xll.OneStreamExcelAddIn.XFFunctions.XFGetCell("TRUE", "CONSOL", $D$3,"TOT_Entity","USD","Actual",[1]Setup!C20,"PERIODIC",$B333,"TOPFLOW","TOP","TOP","top1",$C333,"top3","Open_Acute_DIV1","TOP5","TOP6","REPORTED","TOP8")</f>
        <v>0</v>
      </c>
      <c r="DA333" s="53">
        <f>_xll.OneStreamExcelAddIn.XFFunctions.XFGetCell("TRUE", "CONSOL", $D$3,"TOT_Entity","USD","Actual",[1]Setup!C21,"PERIODIC",$B333,"TOPFLOW","TOP","TOP","top1",$C333,"top3","Open_Acute_DIV1","TOP5","TOP6","REPORTED","TOP8")</f>
        <v>8578.24</v>
      </c>
      <c r="DB333" s="53">
        <f>_xll.OneStreamExcelAddIn.XFFunctions.XFGetCell("TRUE", "CONSOL", $D$3,"TOT_Entity","USD","Actual",[1]Setup!C22,"PERIODIC",$B333,"TOPFLOW","TOP","TOP","top1",$C333,"top3","Open_Acute_DIV1","TOP5","TOP6","REPORTED","TOP8")</f>
        <v>132</v>
      </c>
      <c r="DC333" s="53">
        <f>_xll.OneStreamExcelAddIn.XFFunctions.XFGetCell("TRUE", "CONSOL", $D$3,"TOT_Entity","USD","Actual",[1]Setup!C23,"PERIODIC",$B333,"TOPFLOW","TOP","TOP","top1",$C333,"top3","Open_Acute_DIV1","TOP5","TOP6","REPORTED","TOP8")</f>
        <v>8575.2800000000007</v>
      </c>
      <c r="DD333" s="53">
        <f>_xll.OneStreamExcelAddIn.XFFunctions.XFGetCell("TRUE", "CONSOL", $D$3,"TOT_Entity","USD","Actual",[1]Setup!C24,"PERIODIC",$B333,"TOPFLOW","TOP","TOP","top1",$C333,"top3","Open_Acute_DIV1","TOP5","TOP6","REPORTED","TOP8")</f>
        <v>0</v>
      </c>
      <c r="DE333" s="53">
        <f>_xll.OneStreamExcelAddIn.XFFunctions.XFGetCell("TRUE", "CONSOL", $D$3,"TOT_Entity","USD","Actual",[1]Setup!C25,"PERIODIC",$B333,"TOPFLOW","TOP","TOP","top1",$C333,"top3","Open_Acute_DIV1","TOP5","TOP6","REPORTED","TOP8")</f>
        <v>7352.8</v>
      </c>
      <c r="DF333" s="53">
        <f>_xll.OneStreamExcelAddIn.XFFunctions.XFGetCell("TRUE", "CONSOL", $D$3,"TOT_Entity","USD","Actual",[1]Setup!C26,"PERIODIC",$B333,"TOPFLOW","TOP","TOP","top1",$C333,"top3","Open_Acute_DIV1","TOP5","TOP6","REPORTED","TOP8")</f>
        <v>0</v>
      </c>
      <c r="DG333" s="53">
        <f>_xll.OneStreamExcelAddIn.XFFunctions.XFGetCell("TRUE", "CONSOL", $D$3,"TOT_Entity","USD","Actual",[1]Setup!C27,"PERIODIC",$B333,"TOPFLOW","TOP","TOP","top1",$C333,"top3","Open_Acute_DIV1","TOP5","TOP6","REPORTED","TOP8")</f>
        <v>6955.36</v>
      </c>
      <c r="DH333" s="53">
        <f>_xll.OneStreamExcelAddIn.XFFunctions.XFGetCell("TRUE", "CONSOL", $D$3,"TOT_Entity","USD","Actual",[1]Setup!C28,"PERIODIC",$B333,"TOPFLOW","TOP","TOP","top1",$C333,"top3","Open_Acute_DIV1","TOP5","TOP6","REPORTED","TOP8")</f>
        <v>7077.36</v>
      </c>
      <c r="DI333" s="178"/>
      <c r="DJ333" s="53">
        <f>_xll.OneStreamExcelAddIn.XFFunctions.XFGetCell("TRUE", "CONSOL", $D$3,"TOT_Entity","Aggregated","Budget_Working",[1]Setup!C4,"PERIODIC",$B333,"TOPFLOW","TOP","TOP","top1",$C333,"top3","Open_Acute_DIV1","TOP5","TOP6","REPORTED","TOP8")</f>
        <v>8536.211157492</v>
      </c>
      <c r="DK333" s="53">
        <f>_xll.OneStreamExcelAddIn.XFFunctions.XFGetCell("TRUE", "CONSOL", $D$3,"TOT_Entity","Aggregated","Budget_Working",[1]Setup!C5,"PERIODIC",$B333,"TOPFLOW","TOP","TOP","top1",$C333,"top3","Open_Acute_DIV1","TOP5","TOP6","REPORTED","TOP8")</f>
        <v>0</v>
      </c>
      <c r="DL333" s="53">
        <f>_xll.OneStreamExcelAddIn.XFFunctions.XFGetCell("TRUE", "CONSOL", $D$3,"TOT_Entity","Aggregated","Budget_Working",[1]Setup!C6,"PERIODIC",$B333,"TOPFLOW","TOP","TOP","top1",$C333,"top3","Open_Acute_DIV1","TOP5","TOP6","REPORTED","TOP8")</f>
        <v>0</v>
      </c>
      <c r="DM333" s="53">
        <f>_xll.OneStreamExcelAddIn.XFFunctions.XFGetCell("TRUE", "CONSOL", $D$3,"TOT_Entity","Aggregated","Budget_Working",[1]Setup!C7,"PERIODIC",$B333,"TOPFLOW","TOP","TOP","top1",$C333,"top3","Open_Acute_DIV1","TOP5","TOP6","REPORTED","TOP8")</f>
        <v>0</v>
      </c>
      <c r="DN333" s="53">
        <f>_xll.OneStreamExcelAddIn.XFFunctions.XFGetCell("TRUE", "CONSOL", $D$3,"TOT_Entity","Aggregated","Budget_Working",[1]Setup!C8,"PERIODIC",$B333,"TOPFLOW","TOP","TOP","top1",$C333,"top3","Open_Acute_DIV1","TOP5","TOP6","REPORTED","TOP8")</f>
        <v>9605.9873634510004</v>
      </c>
      <c r="DO333" s="53">
        <f>_xll.OneStreamExcelAddIn.XFFunctions.XFGetCell("TRUE", "CONSOL", $D$3,"TOT_Entity","Aggregated","Budget_Working",[1]Setup!C9,"PERIODIC",$B333,"TOPFLOW","TOP","TOP","top1",$C333,"top3","Open_Acute_DIV1","TOP5","TOP6","REPORTED","TOP8")</f>
        <v>0</v>
      </c>
      <c r="DP333" s="53">
        <f>_xll.OneStreamExcelAddIn.XFFunctions.XFGetCell("TRUE", "CONSOL", $D$3,"TOT_Entity","Aggregated","Budget_Working",[1]Setup!C10,"PERIODIC",$B333,"TOPFLOW","TOP","TOP","top1",$C333,"top3","Open_Acute_DIV1","TOP5","TOP6","REPORTED","TOP8")</f>
        <v>8637.9555930370007</v>
      </c>
      <c r="DQ333" s="53">
        <f>_xll.OneStreamExcelAddIn.XFFunctions.XFGetCell("TRUE", "CONSOL", $D$3,"TOT_Entity","Aggregated","Budget_Working",[1]Setup!C11,"PERIODIC",$B333,"TOPFLOW","TOP","TOP","top1",$C333,"top3","Open_Acute_DIV1","TOP5","TOP6","REPORTED","TOP8")</f>
        <v>0</v>
      </c>
      <c r="DR333" s="53">
        <f>_xll.OneStreamExcelAddIn.XFFunctions.XFGetCell("TRUE", "CONSOL", $D$3,"TOT_Entity","Aggregated","Budget_Working",[1]Setup!C12,"PERIODIC",$B333,"TOPFLOW","TOP","TOP","top1",$C333,"top3","Open_Acute_DIV1","TOP5","TOP6","REPORTED","TOP8")</f>
        <v>8261.4799778260003</v>
      </c>
      <c r="DS333" s="53">
        <f>_xll.OneStreamExcelAddIn.XFFunctions.XFGetCell("TRUE", "CONSOL", $D$3,"TOT_Entity","Aggregated","Budget_Working",[1]Setup!C13,"PERIODIC",$B333,"TOPFLOW","TOP","TOP","top1",$C333,"top3","Open_Acute_DIV1","TOP5","TOP6","REPORTED","TOP8")</f>
        <v>0</v>
      </c>
      <c r="DT333" s="53">
        <f>_xll.OneStreamExcelAddIn.XFFunctions.XFGetCell("TRUE", "CONSOL", $D$3,"TOT_Entity","Aggregated","Budget_Working",[1]Setup!C14,"PERIODIC",$B333,"TOPFLOW","TOP","TOP","top1",$C333,"top3","Open_Acute_DIV1","TOP5","TOP6","REPORTED","TOP8")</f>
        <v>8839.8566221370002</v>
      </c>
      <c r="DU333" s="53">
        <f>_xll.OneStreamExcelAddIn.XFFunctions.XFGetCell("TRUE", "CONSOL", $D$3,"TOT_Entity","Aggregated","Budget_Working",[1]Setup!C15,"PERIODIC",$B333,"TOPFLOW","TOP","TOP","top1",$C333,"top3","Open_Acute_DIV1","TOP5","TOP6","REPORTED","TOP8")</f>
        <v>9498.2028564939992</v>
      </c>
      <c r="DV333" s="178"/>
      <c r="DW333" s="53">
        <f>_xll.OneStreamExcelAddIn.XFFunctions.XFGetCell("TRUE", "CONSOL", $D$3,"TOT_Entity","USD","Budget_Final",[1]Setup!C17,"PERIODIC",$B333,"TOPFLOW","TOP","TOP","top1",$C333,"top3","Open_Acute_DIV1","TOP5","TOP6","REPORTED","TOP8")</f>
        <v>8058.3756000000003</v>
      </c>
      <c r="DX333" s="53">
        <f>_xll.OneStreamExcelAddIn.XFFunctions.XFGetCell("TRUE", "CONSOL", $D$3,"TOT_Entity","USD","Budget_Final",[1]Setup!C18,"PERIODIC",$B333,"TOPFLOW","TOP","TOP","top1",$C333,"top3","Open_Acute_DIV1","TOP5","TOP6","REPORTED","TOP8")</f>
        <v>0</v>
      </c>
      <c r="DY333" s="53">
        <f>_xll.OneStreamExcelAddIn.XFFunctions.XFGetCell("TRUE", "CONSOL", $D$3,"TOT_Entity","USD","Budget_Final",[1]Setup!C19,"PERIODIC",$B333,"TOPFLOW","TOP","TOP","top1",$C333,"top3","Open_Acute_DIV1","TOP5","TOP6","REPORTED","TOP8")</f>
        <v>0</v>
      </c>
      <c r="DZ333" s="53">
        <f>_xll.OneStreamExcelAddIn.XFFunctions.XFGetCell("TRUE", "CONSOL", $D$3,"TOT_Entity","USD","Budget_Final",[1]Setup!C20,"PERIODIC",$B333,"TOPFLOW","TOP","TOP","top1",$C333,"top3","Open_Acute_DIV1","TOP5","TOP6","REPORTED","TOP8")</f>
        <v>0</v>
      </c>
      <c r="EA333" s="53">
        <f>_xll.OneStreamExcelAddIn.XFFunctions.XFGetCell("TRUE", "CONSOL", $D$3,"TOT_Entity","USD","Budget_Final",[1]Setup!C21,"PERIODIC",$B333,"TOPFLOW","TOP","TOP","top1",$C333,"top3","Open_Acute_DIV1","TOP5","TOP6","REPORTED","TOP8")</f>
        <v>0</v>
      </c>
      <c r="EB333" s="53">
        <f>_xll.OneStreamExcelAddIn.XFFunctions.XFGetCell("TRUE", "CONSOL", $D$3,"TOT_Entity","USD","Budget_Final",[1]Setup!C22,"PERIODIC",$B333,"TOPFLOW","TOP","TOP","top1",$C333,"top3","Open_Acute_DIV1","TOP5","TOP6","REPORTED","TOP8")</f>
        <v>8415</v>
      </c>
      <c r="EC333" s="53">
        <f>_xll.OneStreamExcelAddIn.XFFunctions.XFGetCell("TRUE", "CONSOL", $D$3,"TOT_Entity","USD","Budget_Final",[1]Setup!C23,"PERIODIC",$B333,"TOPFLOW","TOP","TOP","top1",$C333,"top3","Open_Acute_DIV1","TOP5","TOP6","REPORTED","TOP8")</f>
        <v>8634.1200000000008</v>
      </c>
      <c r="ED333" s="53">
        <f>_xll.OneStreamExcelAddIn.XFFunctions.XFGetCell("TRUE", "CONSOL", $D$3,"TOT_Entity","USD","Budget_Final",[1]Setup!C24,"PERIODIC",$B333,"TOPFLOW","TOP","TOP","top1",$C333,"top3","Open_Acute_DIV1","TOP5","TOP6","REPORTED","TOP8")</f>
        <v>0</v>
      </c>
      <c r="EE333" s="53">
        <f>_xll.OneStreamExcelAddIn.XFFunctions.XFGetCell("TRUE", "CONSOL", $D$3,"TOT_Entity","USD","Budget_Final",[1]Setup!C25,"PERIODIC",$B333,"TOPFLOW","TOP","TOP","top1",$C333,"top3","Open_Acute_DIV1","TOP5","TOP6","REPORTED","TOP8")</f>
        <v>8236.7999999999993</v>
      </c>
      <c r="EF333" s="53">
        <f>_xll.OneStreamExcelAddIn.XFFunctions.XFGetCell("TRUE", "CONSOL", $D$3,"TOT_Entity","USD","Budget_Final",[1]Setup!C26,"PERIODIC",$B333,"TOPFLOW","TOP","TOP","top1",$C333,"top3","Open_Acute_DIV1","TOP5","TOP6","REPORTED","TOP8")</f>
        <v>0</v>
      </c>
      <c r="EG333" s="53">
        <f>_xll.OneStreamExcelAddIn.XFFunctions.XFGetCell("TRUE", "CONSOL", $D$3,"TOT_Entity","USD","Budget_Final",[1]Setup!C27,"PERIODIC",$B333,"TOPFLOW","TOP","TOP","top1",$C333,"top3","Open_Acute_DIV1","TOP5","TOP6","REPORTED","TOP8")</f>
        <v>0</v>
      </c>
      <c r="EH333" s="53">
        <f>_xll.OneStreamExcelAddIn.XFFunctions.XFGetCell("TRUE", "CONSOL", $D$3,"TOT_Entity","USD","Budget_Final",[1]Setup!C28,"PERIODIC",$B333,"TOPFLOW","TOP","TOP","top1",$C333,"top3","Open_Acute_DIV1","TOP5","TOP6","REPORTED","TOP8")</f>
        <v>17513.759999999998</v>
      </c>
    </row>
    <row r="334" spans="2:138" x14ac:dyDescent="0.25">
      <c r="B334" s="51">
        <v>60266</v>
      </c>
      <c r="C334" s="51"/>
      <c r="D334" t="str" cm="1">
        <f t="array" ref="D334">_xll.OneStreamExcelAddIn.XFFunctions.XFGetMemberInfo("Description","Account",B334)</f>
        <v>Holiday - Clearing</v>
      </c>
      <c r="E334" s="53">
        <f>_xll.OneStreamExcelAddIn.XFFunctions.XFGetCell("TRUE", "CONSOL", $D$3,"TOT_Entity","USD","Actual",$E$3,"PERIODIC",$B334,"TOPFLOW","TOP","TOP","top1",$C334,"top3","Open_Acute_DIV1","TOP5","TOP6","REPORTED","TOP8")</f>
        <v>0</v>
      </c>
      <c r="F334" s="53">
        <f>_xll.OneStreamExcelAddIn.XFFunctions.XFGetCell("TRUE", "CONSOL", $D$3,"TOT_Entity","Aggregated","Budget_Working",$E$3,"PERIODIC",$B334,"TOPFLOW","TOP","TOP","top1",$C334,"top3","Open_Acute_DIV1","TOP5","TOP6","REPORTED","TOP8")</f>
        <v>0</v>
      </c>
      <c r="G334" s="53">
        <f t="shared" si="819"/>
        <v>0</v>
      </c>
      <c r="H334" s="55">
        <f t="shared" si="820"/>
        <v>0</v>
      </c>
      <c r="I334" s="41"/>
      <c r="J334" s="53">
        <f>_xll.OneStreamExcelAddIn.XFFunctions.XFGetCell("TRUE", "CONSOL", $D$3,"TOT_Entity","USD","Actual",$E$3,"YTD",$B334,"TOPFLOW","TOP","TOP","top1",$C334,"TOP3","Open_Acute_DIV1","TOP5","TOP6","REPORTED","TOP8")</f>
        <v>0</v>
      </c>
      <c r="K334" s="53">
        <f>_xll.OneStreamExcelAddIn.XFFunctions.XFGetCell("TRUE", "CONSOL", $D$3,"TOT_Entity","Aggregated","Budget_Working",$E$3,"YTD",$B334,"TOPFLOW","TOP","TOP","top1",$C334,"TOP3","Open_Acute_DIV1","TOP5","TOP6","REPORTED","TOP8")</f>
        <v>0</v>
      </c>
      <c r="L334" s="53">
        <f t="shared" si="821"/>
        <v>0</v>
      </c>
      <c r="M334" s="40">
        <f t="shared" si="822"/>
        <v>0</v>
      </c>
      <c r="N334" s="41"/>
      <c r="O334" s="53">
        <f>_xll.OneStreamExcelAddIn.XFFunctions.XFGetCell("TRUE", "CONSOL", $D$3,"TOT_Entity","USD","Actual",$F$3,"YTD",$B334,"TOPFLOW","TOP","TOP","top1",$C334,"TOP3","Open_Acute_DIV1","TOP5","TOP6","REPORTED","TOP8")</f>
        <v>0</v>
      </c>
      <c r="P334" s="53">
        <f>_xll.OneStreamExcelAddIn.XFFunctions.XFGetCell("TRUE", "CONSOL", $D$3,"TOT_Entity","USD","Actual",$E$3,"YTD",$B334,"TOPFLOW","TOP","TOP","top1",$C334,"top3","Open_Acute_DIV1","TOP5","TOP6","REPORTED","VAR_BW_PY_Actual")</f>
        <v>0</v>
      </c>
      <c r="Q334" s="40">
        <f t="shared" si="823"/>
        <v>0</v>
      </c>
      <c r="R334" s="41"/>
      <c r="S334" s="53">
        <f>_xll.OneStreamExcelAddIn.XFFunctions.XFGetCell("TRUE", "CONSOL", $D$3,"TOT_Entity","USD","MIDFCST",$E$3,"MTD",$B334,"TOPFLOW","TOP","TOP","top1",$C334,"TOP3","Open_Acute_DIV1","TOP5","TOP6","REPORTED","TOP8")</f>
        <v>0</v>
      </c>
      <c r="T334" s="53">
        <f t="shared" si="824"/>
        <v>0</v>
      </c>
      <c r="U334" s="40">
        <f t="shared" si="825"/>
        <v>0</v>
      </c>
      <c r="V334" s="41"/>
      <c r="W334" s="42"/>
      <c r="X334" s="43"/>
      <c r="Y334" s="42"/>
      <c r="Z334" s="44"/>
      <c r="AB334" s="53">
        <f>_xll.OneStreamExcelAddIn.XFFunctions.XFGetCell("TRUE", "CONSOL", $D$3,"TOT_Entity","USD","Actual",[1]Setup!C4,"PERIODIC",$B334,"TOPFLOW","TOP","TOP","top1",$C334,"top3","Open_Acute_DIV1","TOP5","TOP6","REPORTED","TOP8")</f>
        <v>0</v>
      </c>
      <c r="AC334" s="53">
        <f>_xll.OneStreamExcelAddIn.XFFunctions.XFGetCell("TRUE", "CONSOL", $D$3,"TOT_Entity","Aggregated","Budget_Working",[1]Setup!C4,"PERIODIC",$B334,"TOPFLOW","TOP","TOP","top1",$C334,"top3","Open_Acute_DIV1","TOP5","TOP6","REPORTED","TOP8")</f>
        <v>0</v>
      </c>
      <c r="AD334" s="53">
        <f t="shared" si="826"/>
        <v>0</v>
      </c>
      <c r="AE334" s="40">
        <f t="shared" si="850"/>
        <v>0</v>
      </c>
      <c r="AG334" s="53">
        <f>_xll.OneStreamExcelAddIn.XFFunctions.XFGetCell("TRUE", "CONSOL", $D$3,"TOT_Entity","USD","Actual",[1]Setup!C5,"PERIODIC",$B334,"TOPFLOW","TOP","TOP","top1",$C334,"top3","Open_Acute_DIV1","TOP5","TOP6","REPORTED","TOP8")</f>
        <v>0</v>
      </c>
      <c r="AH334" s="53">
        <f>_xll.OneStreamExcelAddIn.XFFunctions.XFGetCell("TRUE", "CONSOL", $D$3,"TOT_Entity","Aggregated","Budget_Working",[1]Setup!C5,"PERIODIC",$B334,"TOPFLOW","TOP","TOP","top1",$C334,"top3","Open_Acute_DIV1","TOP5","TOP6","REPORTED","TOP8")</f>
        <v>0</v>
      </c>
      <c r="AI334" s="53">
        <f t="shared" si="828"/>
        <v>0</v>
      </c>
      <c r="AJ334" s="40">
        <f t="shared" si="851"/>
        <v>0</v>
      </c>
      <c r="AL334" s="53">
        <f>_xll.OneStreamExcelAddIn.XFFunctions.XFGetCell("TRUE", "CONSOL", $D$3,"TOT_Entity","USD","Actual",[1]Setup!C6,"PERIODIC",$B334,"TOPFLOW","TOP","TOP","top1",$C334,"top3","Open_Acute_DIV1","TOP5","TOP6","REPORTED","TOP8")</f>
        <v>0</v>
      </c>
      <c r="AM334" s="53">
        <f>_xll.OneStreamExcelAddIn.XFFunctions.XFGetCell("TRUE", "CONSOL", $D$3,"TOT_Entity","Aggregated","Budget_Working",[1]Setup!C6,"PERIODIC",$B334,"TOPFLOW","TOP","TOP","top1",$C334,"top3","Open_Acute_DIV1","TOP5","TOP6","REPORTED","TOP8")</f>
        <v>0</v>
      </c>
      <c r="AN334" s="53">
        <f t="shared" si="830"/>
        <v>0</v>
      </c>
      <c r="AO334" s="40">
        <f t="shared" si="852"/>
        <v>0</v>
      </c>
      <c r="AQ334" s="53">
        <f>_xll.OneStreamExcelAddIn.XFFunctions.XFGetCell("TRUE", "CONSOL", $D$3,"TOT_Entity","USD","Actual",[1]Setup!C7,"PERIODIC",$B334,"TOPFLOW","TOP","TOP","top1",$C334,"top3","Open_Acute_DIV1","TOP5","TOP6","REPORTED","TOP8")</f>
        <v>0</v>
      </c>
      <c r="AR334" s="53">
        <f>_xll.OneStreamExcelAddIn.XFFunctions.XFGetCell("TRUE", "CONSOL", $D$3,"TOT_Entity","Aggregated","Budget_Working",[1]Setup!C7,"PERIODIC",$B334,"TOPFLOW","TOP","TOP","top1",$C334,"top3","Open_Acute_DIV1","TOP5","TOP6","REPORTED","TOP8")</f>
        <v>0</v>
      </c>
      <c r="AS334" s="53">
        <f t="shared" si="832"/>
        <v>0</v>
      </c>
      <c r="AT334" s="40">
        <f t="shared" si="853"/>
        <v>0</v>
      </c>
      <c r="AV334" s="53">
        <f>_xll.OneStreamExcelAddIn.XFFunctions.XFGetCell("TRUE", "CONSOL", $D$3,"TOT_Entity","USD","Actual",[1]Setup!C8,"PERIODIC",$B334,"TOPFLOW","TOP","TOP","top1",$C334,"top3","Open_Acute_DIV1","TOP5","TOP6","REPORTED","TOP8")</f>
        <v>0</v>
      </c>
      <c r="AW334" s="53">
        <f>_xll.OneStreamExcelAddIn.XFFunctions.XFGetCell("TRUE", "CONSOL", $D$3,"TOT_Entity","Aggregated","Budget_Working",[1]Setup!C8,"PERIODIC",$B334,"TOPFLOW","TOP","TOP","top1",$C334,"top3","Open_Acute_DIV1","TOP5","TOP6","REPORTED","TOP8")</f>
        <v>0</v>
      </c>
      <c r="AX334" s="53">
        <f t="shared" si="834"/>
        <v>0</v>
      </c>
      <c r="AY334" s="40">
        <f t="shared" si="854"/>
        <v>0</v>
      </c>
      <c r="BA334" s="53">
        <f>_xll.OneStreamExcelAddIn.XFFunctions.XFGetCell("TRUE", "CONSOL", $D$3,"TOT_Entity","USD","Actual",[1]Setup!C9,"PERIODIC",$B334,"TOPFLOW","TOP","TOP","top1",$C334,"top3","Open_Acute_DIV1","TOP5","TOP6","REPORTED","TOP8")</f>
        <v>0</v>
      </c>
      <c r="BB334" s="53">
        <f>_xll.OneStreamExcelAddIn.XFFunctions.XFGetCell("TRUE", "CONSOL", $D$3,"TOT_Entity","Aggregated","Budget_Working",[1]Setup!C9,"PERIODIC",$B334,"TOPFLOW","TOP","TOP","top1",$C334,"top3","Open_Acute_DIV1","TOP5","TOP6","REPORTED","TOP8")</f>
        <v>0</v>
      </c>
      <c r="BC334" s="53">
        <f t="shared" si="836"/>
        <v>0</v>
      </c>
      <c r="BD334" s="40">
        <f t="shared" si="855"/>
        <v>0</v>
      </c>
      <c r="BF334" s="53">
        <f>_xll.OneStreamExcelAddIn.XFFunctions.XFGetCell("TRUE", "CONSOL", $D$3,"TOT_Entity","USD","Actual",[1]Setup!C10,"PERIODIC",$B334,"TOPFLOW","TOP","TOP","top1",$C334,"top3","Open_Acute_DIV1","TOP5","TOP6","REPORTED","TOP8")</f>
        <v>0</v>
      </c>
      <c r="BG334" s="53">
        <f>_xll.OneStreamExcelAddIn.XFFunctions.XFGetCell("TRUE", "CONSOL", $D$3,"TOT_Entity","Aggregated","Budget_Working",[1]Setup!C10,"PERIODIC",$B334,"TOPFLOW","TOP","TOP","top1",$C334,"top3","Open_Acute_DIV1","TOP5","TOP6","REPORTED","TOP8")</f>
        <v>0</v>
      </c>
      <c r="BH334" s="53">
        <f t="shared" si="838"/>
        <v>0</v>
      </c>
      <c r="BI334" s="40">
        <f t="shared" si="856"/>
        <v>0</v>
      </c>
      <c r="BK334" s="53">
        <f>_xll.OneStreamExcelAddIn.XFFunctions.XFGetCell("TRUE", "CONSOL", $D$3,"TOT_Entity","USD","Actual",[1]Setup!C11,"PERIODIC",$B334,"TOPFLOW","TOP","TOP","top1",$C334,"top3","Open_Acute_DIV1","TOP5","TOP6","REPORTED","TOP8")</f>
        <v>0</v>
      </c>
      <c r="BL334" s="53">
        <f>_xll.OneStreamExcelAddIn.XFFunctions.XFGetCell("TRUE", "CONSOL", $D$3,"TOT_Entity","Aggregated","Budget_Working",[1]Setup!C11,"PERIODIC",$B334,"TOPFLOW","TOP","TOP","top1",$C334,"top3","Open_Acute_DIV1","TOP5","TOP6","REPORTED","TOP8")</f>
        <v>0</v>
      </c>
      <c r="BM334" s="53">
        <f t="shared" si="840"/>
        <v>0</v>
      </c>
      <c r="BN334" s="40">
        <f t="shared" si="857"/>
        <v>0</v>
      </c>
      <c r="BP334" s="53">
        <f>_xll.OneStreamExcelAddIn.XFFunctions.XFGetCell("TRUE", "CONSOL", $D$3,"TOT_Entity","USD","Actual",[1]Setup!C12,"PERIODIC",$B334,"TOPFLOW","TOP","TOP","top1",$C334,"top3","Open_Acute_DIV1","TOP5","TOP6","REPORTED","TOP8")</f>
        <v>0</v>
      </c>
      <c r="BQ334" s="53">
        <f>_xll.OneStreamExcelAddIn.XFFunctions.XFGetCell("TRUE", "CONSOL", $D$3,"TOT_Entity","Aggregated","Budget_Working",[1]Setup!C12,"PERIODIC",$B334,"TOPFLOW","TOP","TOP","top1",$C334,"top3","Open_Acute_DIV1","TOP5","TOP6","REPORTED","TOP8")</f>
        <v>0</v>
      </c>
      <c r="BR334" s="53">
        <f t="shared" si="842"/>
        <v>0</v>
      </c>
      <c r="BS334" s="40">
        <f t="shared" si="858"/>
        <v>0</v>
      </c>
      <c r="BU334" s="53">
        <f>_xll.OneStreamExcelAddIn.XFFunctions.XFGetCell("TRUE", "CONSOL", $D$3,"TOT_Entity","USD","Actual",[1]Setup!C13,"PERIODIC",$B334,"TOPFLOW","TOP","TOP","top1",$C334,"top3","Open_Acute_DIV1","TOP5","TOP6","REPORTED","TOP8")</f>
        <v>0</v>
      </c>
      <c r="BV334" s="53">
        <f>_xll.OneStreamExcelAddIn.XFFunctions.XFGetCell("TRUE", "CONSOL", $D$3,"TOT_Entity","Aggregated","Budget_Working",[1]Setup!C13,"PERIODIC",$B334,"TOPFLOW","TOP","TOP","top1",$C334,"top3","Open_Acute_DIV1","TOP5","TOP6","REPORTED","TOP8")</f>
        <v>0</v>
      </c>
      <c r="BW334" s="53">
        <f t="shared" si="844"/>
        <v>0</v>
      </c>
      <c r="BX334" s="40">
        <f t="shared" si="859"/>
        <v>0</v>
      </c>
      <c r="BZ334" s="53">
        <f>_xll.OneStreamExcelAddIn.XFFunctions.XFGetCell("TRUE", "CONSOL", $D$3,"TOT_Entity","USD","Actual",[1]Setup!C14,"PERIODIC",$B334,"TOPFLOW","TOP","TOP","top1",$C334,"top3","Open_Acute_DIV1","TOP5","TOP6","REPORTED","TOP8")</f>
        <v>0</v>
      </c>
      <c r="CA334" s="53">
        <f>_xll.OneStreamExcelAddIn.XFFunctions.XFGetCell("TRUE", "CONSOL", $D$3,"TOT_Entity","Aggregated","Budget_Working",[1]Setup!C14,"PERIODIC",$B334,"TOPFLOW","TOP","TOP","top1",$C334,"top3","Open_Acute_DIV1","TOP5","TOP6","REPORTED","TOP8")</f>
        <v>0</v>
      </c>
      <c r="CB334" s="53">
        <f t="shared" si="846"/>
        <v>0</v>
      </c>
      <c r="CC334" s="40">
        <f t="shared" si="860"/>
        <v>0</v>
      </c>
      <c r="CE334" s="53">
        <f>_xll.OneStreamExcelAddIn.XFFunctions.XFGetCell("TRUE", "CONSOL", $D$3,"TOT_Entity","USD","Actual",[1]Setup!C15,"PERIODIC",$B334,"TOPFLOW","TOP","TOP","top1",$C334,"top3","Open_Acute_DIV1","TOP5","TOP6","REPORTED","TOP8")</f>
        <v>0</v>
      </c>
      <c r="CF334" s="53">
        <f>_xll.OneStreamExcelAddIn.XFFunctions.XFGetCell("TRUE", "CONSOL", $D$3,"TOT_Entity","Aggregated","Budget_Working",[1]Setup!C15,"PERIODIC",$B334,"TOPFLOW","TOP","TOP","top1",$C334,"top3","Open_Acute_DIV1","TOP5","TOP6","REPORTED","TOP8")</f>
        <v>0</v>
      </c>
      <c r="CG334" s="53">
        <f t="shared" si="848"/>
        <v>0</v>
      </c>
      <c r="CH334" s="40">
        <f t="shared" si="861"/>
        <v>0</v>
      </c>
      <c r="CI334" s="212"/>
      <c r="CJ334" s="53">
        <f>_xll.OneStreamExcelAddIn.XFFunctions.XFGetCell("TRUE", "CONSOL", $D$3,"TOT_Entity","USD","Actual",[1]Setup!C4,"PERIODIC",$B334,"TOPFLOW","TOP","TOP","top1",$C334,"top3","Open_Acute_DIV1","TOP5","TOP6","REPORTED","TOP8")</f>
        <v>0</v>
      </c>
      <c r="CK334" s="53">
        <f>_xll.OneStreamExcelAddIn.XFFunctions.XFGetCell("TRUE", "CONSOL", $D$3,"TOT_Entity","USD","Actual",[1]Setup!C5,"PERIODIC",$B334,"TOPFLOW","TOP","TOP","top1",$C334,"top3","Open_Acute_DIV1","TOP5","TOP6","REPORTED","TOP8")</f>
        <v>0</v>
      </c>
      <c r="CL334" s="53">
        <f>_xll.OneStreamExcelAddIn.XFFunctions.XFGetCell("TRUE", "CONSOL", $D$3,"TOT_Entity","USD","Actual",[1]Setup!C6,"PERIODIC",$B334,"TOPFLOW","TOP","TOP","top1",$C334,"top3","Open_Acute_DIV1","TOP5","TOP6","REPORTED","TOP8")</f>
        <v>0</v>
      </c>
      <c r="CM334" s="53">
        <f>_xll.OneStreamExcelAddIn.XFFunctions.XFGetCell("TRUE", "CONSOL", $D$3,"TOT_Entity","USD","Actual",[1]Setup!C7,"PERIODIC",$B334,"TOPFLOW","TOP","TOP","top1",$C334,"top3","Open_Acute_DIV1","TOP5","TOP6","REPORTED","TOP8")</f>
        <v>0</v>
      </c>
      <c r="CN334" s="53">
        <f>_xll.OneStreamExcelAddIn.XFFunctions.XFGetCell("TRUE", "CONSOL", $D$3,"TOT_Entity","USD","Actual",[1]Setup!C8,"PERIODIC",$B334,"TOPFLOW","TOP","TOP","top1",$C334,"top3","Open_Acute_DIV1","TOP5","TOP6","REPORTED","TOP8")</f>
        <v>0</v>
      </c>
      <c r="CO334" s="53">
        <f>_xll.OneStreamExcelAddIn.XFFunctions.XFGetCell("TRUE", "CONSOL", $D$3,"TOT_Entity","USD","Actual",[1]Setup!C9,"PERIODIC",$B334,"TOPFLOW","TOP","TOP","top1",$C334,"top3","Open_Acute_DIV1","TOP5","TOP6","REPORTED","TOP8")</f>
        <v>0</v>
      </c>
      <c r="CP334" s="53">
        <f>_xll.OneStreamExcelAddIn.XFFunctions.XFGetCell("TRUE", "CONSOL", $D$3,"TOT_Entity","USD","Actual",[1]Setup!C10,"PERIODIC",$B334,"TOPFLOW","TOP","TOP","top1",$C334,"top3","Open_Acute_DIV1","TOP5","TOP6","REPORTED","TOP8")</f>
        <v>0</v>
      </c>
      <c r="CQ334" s="53">
        <f>_xll.OneStreamExcelAddIn.XFFunctions.XFGetCell("TRUE", "CONSOL", $D$3,"TOT_Entity","USD","Actual",[1]Setup!C11,"PERIODIC",$B334,"TOPFLOW","TOP","TOP","top1",$C334,"top3","Open_Acute_DIV1","TOP5","TOP6","REPORTED","TOP8")</f>
        <v>0</v>
      </c>
      <c r="CR334" s="53">
        <f>_xll.OneStreamExcelAddIn.XFFunctions.XFGetCell("TRUE", "CONSOL", $D$3,"TOT_Entity","USD","Actual",[1]Setup!C12,"PERIODIC",$B334,"TOPFLOW","TOP","TOP","top1",$C334,"top3","Open_Acute_DIV1","TOP5","TOP6","REPORTED","TOP8")</f>
        <v>0</v>
      </c>
      <c r="CS334" s="53">
        <f>_xll.OneStreamExcelAddIn.XFFunctions.XFGetCell("TRUE", "CONSOL", $D$3,"TOT_Entity","USD","Actual",[1]Setup!C13,"PERIODIC",$B334,"TOPFLOW","TOP","TOP","top1",$C334,"top3","Open_Acute_DIV1","TOP5","TOP6","REPORTED","TOP8")</f>
        <v>0</v>
      </c>
      <c r="CT334" s="53">
        <f>_xll.OneStreamExcelAddIn.XFFunctions.XFGetCell("TRUE", "CONSOL", $D$3,"TOT_Entity","USD","Actual",[1]Setup!C14,"PERIODIC",$B334,"TOPFLOW","TOP","TOP","top1",$C334,"top3","Open_Acute_DIV1","TOP5","TOP6","REPORTED","TOP8")</f>
        <v>0</v>
      </c>
      <c r="CU334" s="53">
        <f>_xll.OneStreamExcelAddIn.XFFunctions.XFGetCell("TRUE", "CONSOL", $D$3,"TOT_Entity","USD","Actual",[1]Setup!C15,"PERIODIC",$B334,"TOPFLOW","TOP","TOP","top1",$C334,"top3","Open_Acute_DIV1","TOP5","TOP6","REPORTED","TOP8")</f>
        <v>0</v>
      </c>
      <c r="CV334" s="212"/>
      <c r="CW334" s="53">
        <f>_xll.OneStreamExcelAddIn.XFFunctions.XFGetCell("TRUE", "CONSOL", $D$3,"TOT_Entity","USD","Actual",[1]Setup!C17,"PERIODIC",$B334,"TOPFLOW","TOP","TOP","top1",$C334,"top3","Open_Acute_DIV1","TOP5","TOP6","REPORTED","TOP8")</f>
        <v>0</v>
      </c>
      <c r="CX334" s="53">
        <f>_xll.OneStreamExcelAddIn.XFFunctions.XFGetCell("TRUE", "CONSOL", $D$3,"TOT_Entity","USD","Actual",[1]Setup!C18,"PERIODIC",$B334,"TOPFLOW","TOP","TOP","top1",$C334,"top3","Open_Acute_DIV1","TOP5","TOP6","REPORTED","TOP8")</f>
        <v>0</v>
      </c>
      <c r="CY334" s="53">
        <f>_xll.OneStreamExcelAddIn.XFFunctions.XFGetCell("TRUE", "CONSOL", $D$3,"TOT_Entity","USD","Actual",[1]Setup!C19,"PERIODIC",$B334,"TOPFLOW","TOP","TOP","top1",$C334,"top3","Open_Acute_DIV1","TOP5","TOP6","REPORTED","TOP8")</f>
        <v>0</v>
      </c>
      <c r="CZ334" s="53">
        <f>_xll.OneStreamExcelAddIn.XFFunctions.XFGetCell("TRUE", "CONSOL", $D$3,"TOT_Entity","USD","Actual",[1]Setup!C20,"PERIODIC",$B334,"TOPFLOW","TOP","TOP","top1",$C334,"top3","Open_Acute_DIV1","TOP5","TOP6","REPORTED","TOP8")</f>
        <v>0</v>
      </c>
      <c r="DA334" s="53">
        <f>_xll.OneStreamExcelAddIn.XFFunctions.XFGetCell("TRUE", "CONSOL", $D$3,"TOT_Entity","USD","Actual",[1]Setup!C21,"PERIODIC",$B334,"TOPFLOW","TOP","TOP","top1",$C334,"top3","Open_Acute_DIV1","TOP5","TOP6","REPORTED","TOP8")</f>
        <v>0</v>
      </c>
      <c r="DB334" s="53">
        <f>_xll.OneStreamExcelAddIn.XFFunctions.XFGetCell("TRUE", "CONSOL", $D$3,"TOT_Entity","USD","Actual",[1]Setup!C22,"PERIODIC",$B334,"TOPFLOW","TOP","TOP","top1",$C334,"top3","Open_Acute_DIV1","TOP5","TOP6","REPORTED","TOP8")</f>
        <v>0</v>
      </c>
      <c r="DC334" s="53">
        <f>_xll.OneStreamExcelAddIn.XFFunctions.XFGetCell("TRUE", "CONSOL", $D$3,"TOT_Entity","USD","Actual",[1]Setup!C23,"PERIODIC",$B334,"TOPFLOW","TOP","TOP","top1",$C334,"top3","Open_Acute_DIV1","TOP5","TOP6","REPORTED","TOP8")</f>
        <v>0</v>
      </c>
      <c r="DD334" s="53">
        <f>_xll.OneStreamExcelAddIn.XFFunctions.XFGetCell("TRUE", "CONSOL", $D$3,"TOT_Entity","USD","Actual",[1]Setup!C24,"PERIODIC",$B334,"TOPFLOW","TOP","TOP","top1",$C334,"top3","Open_Acute_DIV1","TOP5","TOP6","REPORTED","TOP8")</f>
        <v>0</v>
      </c>
      <c r="DE334" s="53">
        <f>_xll.OneStreamExcelAddIn.XFFunctions.XFGetCell("TRUE", "CONSOL", $D$3,"TOT_Entity","USD","Actual",[1]Setup!C25,"PERIODIC",$B334,"TOPFLOW","TOP","TOP","top1",$C334,"top3","Open_Acute_DIV1","TOP5","TOP6","REPORTED","TOP8")</f>
        <v>0</v>
      </c>
      <c r="DF334" s="53">
        <f>_xll.OneStreamExcelAddIn.XFFunctions.XFGetCell("TRUE", "CONSOL", $D$3,"TOT_Entity","USD","Actual",[1]Setup!C26,"PERIODIC",$B334,"TOPFLOW","TOP","TOP","top1",$C334,"top3","Open_Acute_DIV1","TOP5","TOP6","REPORTED","TOP8")</f>
        <v>0</v>
      </c>
      <c r="DG334" s="53">
        <f>_xll.OneStreamExcelAddIn.XFFunctions.XFGetCell("TRUE", "CONSOL", $D$3,"TOT_Entity","USD","Actual",[1]Setup!C27,"PERIODIC",$B334,"TOPFLOW","TOP","TOP","top1",$C334,"top3","Open_Acute_DIV1","TOP5","TOP6","REPORTED","TOP8")</f>
        <v>0</v>
      </c>
      <c r="DH334" s="53">
        <f>_xll.OneStreamExcelAddIn.XFFunctions.XFGetCell("TRUE", "CONSOL", $D$3,"TOT_Entity","USD","Actual",[1]Setup!C28,"PERIODIC",$B334,"TOPFLOW","TOP","TOP","top1",$C334,"top3","Open_Acute_DIV1","TOP5","TOP6","REPORTED","TOP8")</f>
        <v>0</v>
      </c>
      <c r="DI334" s="178"/>
      <c r="DJ334" s="53">
        <f>_xll.OneStreamExcelAddIn.XFFunctions.XFGetCell("TRUE", "CONSOL", $D$3,"TOT_Entity","Aggregated","Budget_Working",[1]Setup!C4,"PERIODIC",$B334,"TOPFLOW","TOP","TOP","top1",$C334,"top3","Open_Acute_DIV1","TOP5","TOP6","REPORTED","TOP8")</f>
        <v>0</v>
      </c>
      <c r="DK334" s="53">
        <f>_xll.OneStreamExcelAddIn.XFFunctions.XFGetCell("TRUE", "CONSOL", $D$3,"TOT_Entity","Aggregated","Budget_Working",[1]Setup!C5,"PERIODIC",$B334,"TOPFLOW","TOP","TOP","top1",$C334,"top3","Open_Acute_DIV1","TOP5","TOP6","REPORTED","TOP8")</f>
        <v>0</v>
      </c>
      <c r="DL334" s="53">
        <f>_xll.OneStreamExcelAddIn.XFFunctions.XFGetCell("TRUE", "CONSOL", $D$3,"TOT_Entity","Aggregated","Budget_Working",[1]Setup!C6,"PERIODIC",$B334,"TOPFLOW","TOP","TOP","top1",$C334,"top3","Open_Acute_DIV1","TOP5","TOP6","REPORTED","TOP8")</f>
        <v>0</v>
      </c>
      <c r="DM334" s="53">
        <f>_xll.OneStreamExcelAddIn.XFFunctions.XFGetCell("TRUE", "CONSOL", $D$3,"TOT_Entity","Aggregated","Budget_Working",[1]Setup!C7,"PERIODIC",$B334,"TOPFLOW","TOP","TOP","top1",$C334,"top3","Open_Acute_DIV1","TOP5","TOP6","REPORTED","TOP8")</f>
        <v>0</v>
      </c>
      <c r="DN334" s="53">
        <f>_xll.OneStreamExcelAddIn.XFFunctions.XFGetCell("TRUE", "CONSOL", $D$3,"TOT_Entity","Aggregated","Budget_Working",[1]Setup!C8,"PERIODIC",$B334,"TOPFLOW","TOP","TOP","top1",$C334,"top3","Open_Acute_DIV1","TOP5","TOP6","REPORTED","TOP8")</f>
        <v>0</v>
      </c>
      <c r="DO334" s="53">
        <f>_xll.OneStreamExcelAddIn.XFFunctions.XFGetCell("TRUE", "CONSOL", $D$3,"TOT_Entity","Aggregated","Budget_Working",[1]Setup!C9,"PERIODIC",$B334,"TOPFLOW","TOP","TOP","top1",$C334,"top3","Open_Acute_DIV1","TOP5","TOP6","REPORTED","TOP8")</f>
        <v>0</v>
      </c>
      <c r="DP334" s="53">
        <f>_xll.OneStreamExcelAddIn.XFFunctions.XFGetCell("TRUE", "CONSOL", $D$3,"TOT_Entity","Aggregated","Budget_Working",[1]Setup!C10,"PERIODIC",$B334,"TOPFLOW","TOP","TOP","top1",$C334,"top3","Open_Acute_DIV1","TOP5","TOP6","REPORTED","TOP8")</f>
        <v>0</v>
      </c>
      <c r="DQ334" s="53">
        <f>_xll.OneStreamExcelAddIn.XFFunctions.XFGetCell("TRUE", "CONSOL", $D$3,"TOT_Entity","Aggregated","Budget_Working",[1]Setup!C11,"PERIODIC",$B334,"TOPFLOW","TOP","TOP","top1",$C334,"top3","Open_Acute_DIV1","TOP5","TOP6","REPORTED","TOP8")</f>
        <v>0</v>
      </c>
      <c r="DR334" s="53">
        <f>_xll.OneStreamExcelAddIn.XFFunctions.XFGetCell("TRUE", "CONSOL", $D$3,"TOT_Entity","Aggregated","Budget_Working",[1]Setup!C12,"PERIODIC",$B334,"TOPFLOW","TOP","TOP","top1",$C334,"top3","Open_Acute_DIV1","TOP5","TOP6","REPORTED","TOP8")</f>
        <v>0</v>
      </c>
      <c r="DS334" s="53">
        <f>_xll.OneStreamExcelAddIn.XFFunctions.XFGetCell("TRUE", "CONSOL", $D$3,"TOT_Entity","Aggregated","Budget_Working",[1]Setup!C13,"PERIODIC",$B334,"TOPFLOW","TOP","TOP","top1",$C334,"top3","Open_Acute_DIV1","TOP5","TOP6","REPORTED","TOP8")</f>
        <v>0</v>
      </c>
      <c r="DT334" s="53">
        <f>_xll.OneStreamExcelAddIn.XFFunctions.XFGetCell("TRUE", "CONSOL", $D$3,"TOT_Entity","Aggregated","Budget_Working",[1]Setup!C14,"PERIODIC",$B334,"TOPFLOW","TOP","TOP","top1",$C334,"top3","Open_Acute_DIV1","TOP5","TOP6","REPORTED","TOP8")</f>
        <v>0</v>
      </c>
      <c r="DU334" s="53">
        <f>_xll.OneStreamExcelAddIn.XFFunctions.XFGetCell("TRUE", "CONSOL", $D$3,"TOT_Entity","Aggregated","Budget_Working",[1]Setup!C15,"PERIODIC",$B334,"TOPFLOW","TOP","TOP","top1",$C334,"top3","Open_Acute_DIV1","TOP5","TOP6","REPORTED","TOP8")</f>
        <v>0</v>
      </c>
      <c r="DV334" s="178"/>
      <c r="DW334" s="53">
        <f>_xll.OneStreamExcelAddIn.XFFunctions.XFGetCell("TRUE", "CONSOL", $D$3,"TOT_Entity","USD","Budget_Final",[1]Setup!C17,"PERIODIC",$B334,"TOPFLOW","TOP","TOP","top1",$C334,"top3","Open_Acute_DIV1","TOP5","TOP6","REPORTED","TOP8")</f>
        <v>0</v>
      </c>
      <c r="DX334" s="53">
        <f>_xll.OneStreamExcelAddIn.XFFunctions.XFGetCell("TRUE", "CONSOL", $D$3,"TOT_Entity","USD","Budget_Final",[1]Setup!C18,"PERIODIC",$B334,"TOPFLOW","TOP","TOP","top1",$C334,"top3","Open_Acute_DIV1","TOP5","TOP6","REPORTED","TOP8")</f>
        <v>0</v>
      </c>
      <c r="DY334" s="53">
        <f>_xll.OneStreamExcelAddIn.XFFunctions.XFGetCell("TRUE", "CONSOL", $D$3,"TOT_Entity","USD","Budget_Final",[1]Setup!C19,"PERIODIC",$B334,"TOPFLOW","TOP","TOP","top1",$C334,"top3","Open_Acute_DIV1","TOP5","TOP6","REPORTED","TOP8")</f>
        <v>0</v>
      </c>
      <c r="DZ334" s="53">
        <f>_xll.OneStreamExcelAddIn.XFFunctions.XFGetCell("TRUE", "CONSOL", $D$3,"TOT_Entity","USD","Budget_Final",[1]Setup!C20,"PERIODIC",$B334,"TOPFLOW","TOP","TOP","top1",$C334,"top3","Open_Acute_DIV1","TOP5","TOP6","REPORTED","TOP8")</f>
        <v>0</v>
      </c>
      <c r="EA334" s="53">
        <f>_xll.OneStreamExcelAddIn.XFFunctions.XFGetCell("TRUE", "CONSOL", $D$3,"TOT_Entity","USD","Budget_Final",[1]Setup!C21,"PERIODIC",$B334,"TOPFLOW","TOP","TOP","top1",$C334,"top3","Open_Acute_DIV1","TOP5","TOP6","REPORTED","TOP8")</f>
        <v>0</v>
      </c>
      <c r="EB334" s="53">
        <f>_xll.OneStreamExcelAddIn.XFFunctions.XFGetCell("TRUE", "CONSOL", $D$3,"TOT_Entity","USD","Budget_Final",[1]Setup!C22,"PERIODIC",$B334,"TOPFLOW","TOP","TOP","top1",$C334,"top3","Open_Acute_DIV1","TOP5","TOP6","REPORTED","TOP8")</f>
        <v>0</v>
      </c>
      <c r="EC334" s="53">
        <f>_xll.OneStreamExcelAddIn.XFFunctions.XFGetCell("TRUE", "CONSOL", $D$3,"TOT_Entity","USD","Budget_Final",[1]Setup!C23,"PERIODIC",$B334,"TOPFLOW","TOP","TOP","top1",$C334,"top3","Open_Acute_DIV1","TOP5","TOP6","REPORTED","TOP8")</f>
        <v>0</v>
      </c>
      <c r="ED334" s="53">
        <f>_xll.OneStreamExcelAddIn.XFFunctions.XFGetCell("TRUE", "CONSOL", $D$3,"TOT_Entity","USD","Budget_Final",[1]Setup!C24,"PERIODIC",$B334,"TOPFLOW","TOP","TOP","top1",$C334,"top3","Open_Acute_DIV1","TOP5","TOP6","REPORTED","TOP8")</f>
        <v>0</v>
      </c>
      <c r="EE334" s="53">
        <f>_xll.OneStreamExcelAddIn.XFFunctions.XFGetCell("TRUE", "CONSOL", $D$3,"TOT_Entity","USD","Budget_Final",[1]Setup!C25,"PERIODIC",$B334,"TOPFLOW","TOP","TOP","top1",$C334,"top3","Open_Acute_DIV1","TOP5","TOP6","REPORTED","TOP8")</f>
        <v>0</v>
      </c>
      <c r="EF334" s="53">
        <f>_xll.OneStreamExcelAddIn.XFFunctions.XFGetCell("TRUE", "CONSOL", $D$3,"TOT_Entity","USD","Budget_Final",[1]Setup!C26,"PERIODIC",$B334,"TOPFLOW","TOP","TOP","top1",$C334,"top3","Open_Acute_DIV1","TOP5","TOP6","REPORTED","TOP8")</f>
        <v>0</v>
      </c>
      <c r="EG334" s="53">
        <f>_xll.OneStreamExcelAddIn.XFFunctions.XFGetCell("TRUE", "CONSOL", $D$3,"TOT_Entity","USD","Budget_Final",[1]Setup!C27,"PERIODIC",$B334,"TOPFLOW","TOP","TOP","top1",$C334,"top3","Open_Acute_DIV1","TOP5","TOP6","REPORTED","TOP8")</f>
        <v>0</v>
      </c>
      <c r="EH334" s="53">
        <f>_xll.OneStreamExcelAddIn.XFFunctions.XFGetCell("TRUE", "CONSOL", $D$3,"TOT_Entity","USD","Budget_Final",[1]Setup!C28,"PERIODIC",$B334,"TOPFLOW","TOP","TOP","top1",$C334,"top3","Open_Acute_DIV1","TOP5","TOP6","REPORTED","TOP8")</f>
        <v>0</v>
      </c>
    </row>
    <row r="335" spans="2:138" s="47" customFormat="1" x14ac:dyDescent="0.25">
      <c r="B335" s="51" t="s">
        <v>331</v>
      </c>
      <c r="C335" s="51"/>
      <c r="D335" s="47" t="s">
        <v>332</v>
      </c>
      <c r="E335" s="53">
        <f>_xll.OneStreamExcelAddIn.XFFunctions.XFGetCell("TRUE", "CONSOL", $D$3,"TOT_Entity","USD","Actual",$E$3,"PERIODIC",$B335,"TOPFLOW","TOP","TOP","top1",$C335,"top3","Open_Acute_DIV1","TOP5","TOP6","REPORTED","TOP8")</f>
        <v>0</v>
      </c>
      <c r="F335" s="53">
        <f>_xll.OneStreamExcelAddIn.XFFunctions.XFGetCell("TRUE", "CONSOL", $D$3,"TOT_Entity","Aggregated","Budget_Working",$E$3,"PERIODIC",$B335,"TOPFLOW","TOP","TOP","top1",$C335,"top3","Open_Acute_DIV1","TOP5","TOP6","REPORTED","TOP8")</f>
        <v>0</v>
      </c>
      <c r="G335" s="53">
        <f t="shared" si="819"/>
        <v>0</v>
      </c>
      <c r="H335" s="55">
        <f t="shared" si="820"/>
        <v>0</v>
      </c>
      <c r="I335" s="41"/>
      <c r="J335" s="53">
        <f>_xll.OneStreamExcelAddIn.XFFunctions.XFGetCell("TRUE", "CONSOL", $D$3,"TOT_Entity","USD","Actual",$E$3,"YTD",$B335,"TOPFLOW","TOP","TOP","top1",$C335,"TOP3","Open_Acute_DIV1","TOP5","TOP6","REPORTED","TOP8")</f>
        <v>99240.95</v>
      </c>
      <c r="K335" s="53">
        <f>_xll.OneStreamExcelAddIn.XFFunctions.XFGetCell("TRUE", "CONSOL", $D$3,"TOT_Entity","Aggregated","Budget_Working",$E$3,"YTD",$B335,"TOPFLOW","TOP","TOP","top1",$C335,"TOP3","Open_Acute_DIV1","TOP5","TOP6","REPORTED","TOP8")</f>
        <v>103751.453276108</v>
      </c>
      <c r="L335" s="53">
        <f t="shared" si="821"/>
        <v>4510.5032761080074</v>
      </c>
      <c r="M335" s="40">
        <f t="shared" si="822"/>
        <v>4.3474121409214909E-2</v>
      </c>
      <c r="N335" s="41"/>
      <c r="O335" s="53">
        <f>_xll.OneStreamExcelAddIn.XFFunctions.XFGetCell("TRUE", "CONSOL", $D$3,"TOT_Entity","USD","Actual",$F$3,"YTD",$B335,"TOPFLOW","TOP","TOP","top1",$C335,"TOP3","Open_Acute_DIV1","TOP5","TOP6","REPORTED","TOP8")</f>
        <v>52374.91</v>
      </c>
      <c r="P335" s="53">
        <f>_xll.OneStreamExcelAddIn.XFFunctions.XFGetCell("TRUE", "CONSOL", $D$3,"TOT_Entity","USD","Actual",$E$3,"YTD",$B335,"TOPFLOW","TOP","TOP","top1",$C335,"top3","Open_Acute_DIV1","TOP5","TOP6","REPORTED","VAR_BW_PY_Actual")</f>
        <v>-46866.04</v>
      </c>
      <c r="Q335" s="40">
        <f t="shared" si="823"/>
        <v>-0.89481853047575644</v>
      </c>
      <c r="R335" s="41"/>
      <c r="S335" s="53">
        <f>_xll.OneStreamExcelAddIn.XFFunctions.XFGetCell("TRUE", "CONSOL", $D$3,"TOT_Entity","USD","MIDFCST",$E$3,"MTD",$B335,"TOPFLOW","TOP","TOP","top1",$C335,"TOP3","Open_Acute_DIV1","TOP5","TOP6","REPORTED","TOP8")</f>
        <v>0</v>
      </c>
      <c r="T335" s="53">
        <f t="shared" si="824"/>
        <v>0</v>
      </c>
      <c r="U335" s="40">
        <f t="shared" si="825"/>
        <v>0</v>
      </c>
      <c r="V335" s="41"/>
      <c r="W335" s="42"/>
      <c r="X335" s="43"/>
      <c r="Y335" s="42"/>
      <c r="Z335" s="44"/>
      <c r="AB335" s="213">
        <f>_xll.OneStreamExcelAddIn.XFFunctions.XFGetCell("TRUE", "CONSOL", $D$3,"TOT_Entity","USD","Actual",[1]Setup!C4,"PERIODIC",$B335,"TOPFLOW","TOP","TOP","top1",$C335,"top3","Open_Acute_DIV1","TOP5","TOP6","REPORTED","TOP8")</f>
        <v>51111.48</v>
      </c>
      <c r="AC335" s="213">
        <f>_xll.OneStreamExcelAddIn.XFFunctions.XFGetCell("TRUE", "CONSOL", $D$3,"TOT_Entity","Aggregated","Budget_Working",[1]Setup!C4,"PERIODIC",$B335,"TOPFLOW","TOP","TOP","top1",$C335,"top3","Open_Acute_DIV1","TOP5","TOP6","REPORTED","TOP8")</f>
        <v>52819.585348107998</v>
      </c>
      <c r="AD335" s="213">
        <f t="shared" si="826"/>
        <v>1708.1053481079944</v>
      </c>
      <c r="AE335" s="209">
        <f>IFERROR(AD335/AC335,0)</f>
        <v>3.2338484614195841E-2</v>
      </c>
      <c r="AG335" s="213">
        <f>_xll.OneStreamExcelAddIn.XFFunctions.XFGetCell("TRUE", "CONSOL", $D$3,"TOT_Entity","USD","Actual",[1]Setup!C5,"PERIODIC",$B335,"TOPFLOW","TOP","TOP","top1",$C335,"top3","Open_Acute_DIV1","TOP5","TOP6","REPORTED","TOP8")</f>
        <v>48129.47</v>
      </c>
      <c r="AH335" s="213">
        <f>_xll.OneStreamExcelAddIn.XFFunctions.XFGetCell("TRUE", "CONSOL", $D$3,"TOT_Entity","Aggregated","Budget_Working",[1]Setup!C5,"PERIODIC",$B335,"TOPFLOW","TOP","TOP","top1",$C335,"top3","Open_Acute_DIV1","TOP5","TOP6","REPORTED","TOP8")</f>
        <v>50931.867928</v>
      </c>
      <c r="AI335" s="213">
        <f t="shared" si="828"/>
        <v>2802.3979279999985</v>
      </c>
      <c r="AJ335" s="209">
        <f>IFERROR(AI335/AH335,0)</f>
        <v>5.5022484782251017E-2</v>
      </c>
      <c r="AL335" s="213">
        <f>_xll.OneStreamExcelAddIn.XFFunctions.XFGetCell("TRUE", "CONSOL", $D$3,"TOT_Entity","USD","Actual",[1]Setup!C6,"PERIODIC",$B335,"TOPFLOW","TOP","TOP","top1",$C335,"top3","Open_Acute_DIV1","TOP5","TOP6","REPORTED","TOP8")</f>
        <v>0</v>
      </c>
      <c r="AM335" s="213">
        <f>_xll.OneStreamExcelAddIn.XFFunctions.XFGetCell("TRUE", "CONSOL", $D$3,"TOT_Entity","Aggregated","Budget_Working",[1]Setup!C6,"PERIODIC",$B335,"TOPFLOW","TOP","TOP","top1",$C335,"top3","Open_Acute_DIV1","TOP5","TOP6","REPORTED","TOP8")</f>
        <v>0</v>
      </c>
      <c r="AN335" s="213">
        <f t="shared" si="830"/>
        <v>0</v>
      </c>
      <c r="AO335" s="209">
        <f>IFERROR(AN335/AM335,0)</f>
        <v>0</v>
      </c>
      <c r="AQ335" s="213">
        <f>_xll.OneStreamExcelAddIn.XFFunctions.XFGetCell("TRUE", "CONSOL", $D$3,"TOT_Entity","USD","Actual",[1]Setup!C7,"PERIODIC",$B335,"TOPFLOW","TOP","TOP","top1",$C335,"top3","Open_Acute_DIV1","TOP5","TOP6","REPORTED","TOP8")</f>
        <v>0</v>
      </c>
      <c r="AR335" s="213">
        <f>_xll.OneStreamExcelAddIn.XFFunctions.XFGetCell("TRUE", "CONSOL", $D$3,"TOT_Entity","Aggregated","Budget_Working",[1]Setup!C7,"PERIODIC",$B335,"TOPFLOW","TOP","TOP","top1",$C335,"top3","Open_Acute_DIV1","TOP5","TOP6","REPORTED","TOP8")</f>
        <v>0</v>
      </c>
      <c r="AS335" s="213">
        <f t="shared" si="832"/>
        <v>0</v>
      </c>
      <c r="AT335" s="209">
        <f>IFERROR(AS335/AR335,0)</f>
        <v>0</v>
      </c>
      <c r="AV335" s="213">
        <f>_xll.OneStreamExcelAddIn.XFFunctions.XFGetCell("TRUE", "CONSOL", $D$3,"TOT_Entity","USD","Actual",[1]Setup!C8,"PERIODIC",$B335,"TOPFLOW","TOP","TOP","top1",$C335,"top3","Open_Acute_DIV1","TOP5","TOP6","REPORTED","TOP8")</f>
        <v>-99240.95</v>
      </c>
      <c r="AW335" s="213">
        <f>_xll.OneStreamExcelAddIn.XFFunctions.XFGetCell("TRUE", "CONSOL", $D$3,"TOT_Entity","Aggregated","Budget_Working",[1]Setup!C8,"PERIODIC",$B335,"TOPFLOW","TOP","TOP","top1",$C335,"top3","Open_Acute_DIV1","TOP5","TOP6","REPORTED","TOP8")</f>
        <v>56337.915444617996</v>
      </c>
      <c r="AX335" s="213">
        <f t="shared" si="834"/>
        <v>155578.86544461799</v>
      </c>
      <c r="AY335" s="209">
        <f>IFERROR(AX335/AW335,0)</f>
        <v>2.761530387072221</v>
      </c>
      <c r="BA335" s="213">
        <f>_xll.OneStreamExcelAddIn.XFFunctions.XFGetCell("TRUE", "CONSOL", $D$3,"TOT_Entity","USD","Actual",[1]Setup!C9,"PERIODIC",$B335,"TOPFLOW","TOP","TOP","top1",$C335,"top3","Open_Acute_DIV1","TOP5","TOP6","REPORTED","TOP8")</f>
        <v>0</v>
      </c>
      <c r="BB335" s="213">
        <f>_xll.OneStreamExcelAddIn.XFFunctions.XFGetCell("TRUE", "CONSOL", $D$3,"TOT_Entity","Aggregated","Budget_Working",[1]Setup!C9,"PERIODIC",$B335,"TOPFLOW","TOP","TOP","top1",$C335,"top3","Open_Acute_DIV1","TOP5","TOP6","REPORTED","TOP8")</f>
        <v>0</v>
      </c>
      <c r="BC335" s="213">
        <f t="shared" si="836"/>
        <v>0</v>
      </c>
      <c r="BD335" s="209">
        <f>IFERROR(BC335/BB335,0)</f>
        <v>0</v>
      </c>
      <c r="BF335" s="213">
        <f>_xll.OneStreamExcelAddIn.XFFunctions.XFGetCell("TRUE", "CONSOL", $D$3,"TOT_Entity","USD","Actual",[1]Setup!C10,"PERIODIC",$B335,"TOPFLOW","TOP","TOP","top1",$C335,"top3","Open_Acute_DIV1","TOP5","TOP6","REPORTED","TOP8")</f>
        <v>0</v>
      </c>
      <c r="BG335" s="213">
        <f>_xll.OneStreamExcelAddIn.XFFunctions.XFGetCell("TRUE", "CONSOL", $D$3,"TOT_Entity","Aggregated","Budget_Working",[1]Setup!C10,"PERIODIC",$B335,"TOPFLOW","TOP","TOP","top1",$C335,"top3","Open_Acute_DIV1","TOP5","TOP6","REPORTED","TOP8")</f>
        <v>53058.303553220001</v>
      </c>
      <c r="BH335" s="213">
        <f t="shared" si="838"/>
        <v>53058.303553220001</v>
      </c>
      <c r="BI335" s="209">
        <f>IFERROR(BH335/BG335,0)</f>
        <v>1</v>
      </c>
      <c r="BK335" s="213">
        <f>_xll.OneStreamExcelAddIn.XFFunctions.XFGetCell("TRUE", "CONSOL", $D$3,"TOT_Entity","USD","Actual",[1]Setup!C11,"PERIODIC",$B335,"TOPFLOW","TOP","TOP","top1",$C335,"top3","Open_Acute_DIV1","TOP5","TOP6","REPORTED","TOP8")</f>
        <v>0</v>
      </c>
      <c r="BL335" s="213">
        <f>_xll.OneStreamExcelAddIn.XFFunctions.XFGetCell("TRUE", "CONSOL", $D$3,"TOT_Entity","Aggregated","Budget_Working",[1]Setup!C11,"PERIODIC",$B335,"TOPFLOW","TOP","TOP","top1",$C335,"top3","Open_Acute_DIV1","TOP5","TOP6","REPORTED","TOP8")</f>
        <v>0</v>
      </c>
      <c r="BM335" s="213">
        <f t="shared" si="840"/>
        <v>0</v>
      </c>
      <c r="BN335" s="209">
        <f>IFERROR(BM335/BL335,0)</f>
        <v>0</v>
      </c>
      <c r="BP335" s="213">
        <f>_xll.OneStreamExcelAddIn.XFFunctions.XFGetCell("TRUE", "CONSOL", $D$3,"TOT_Entity","USD","Actual",[1]Setup!C12,"PERIODIC",$B335,"TOPFLOW","TOP","TOP","top1",$C335,"top3","Open_Acute_DIV1","TOP5","TOP6","REPORTED","TOP8")</f>
        <v>0</v>
      </c>
      <c r="BQ335" s="213">
        <f>_xll.OneStreamExcelAddIn.XFFunctions.XFGetCell("TRUE", "CONSOL", $D$3,"TOT_Entity","Aggregated","Budget_Working",[1]Setup!C12,"PERIODIC",$B335,"TOPFLOW","TOP","TOP","top1",$C335,"top3","Open_Acute_DIV1","TOP5","TOP6","REPORTED","TOP8")</f>
        <v>50931.867928</v>
      </c>
      <c r="BR335" s="213">
        <f t="shared" si="842"/>
        <v>50931.867928</v>
      </c>
      <c r="BS335" s="209">
        <f>IFERROR(BR335/BQ335,0)</f>
        <v>1</v>
      </c>
      <c r="BU335" s="213">
        <f>_xll.OneStreamExcelAddIn.XFFunctions.XFGetCell("TRUE", "CONSOL", $D$3,"TOT_Entity","USD","Actual",[1]Setup!C13,"PERIODIC",$B335,"TOPFLOW","TOP","TOP","top1",$C335,"top3","Open_Acute_DIV1","TOP5","TOP6","REPORTED","TOP8")</f>
        <v>0</v>
      </c>
      <c r="BV335" s="213">
        <f>_xll.OneStreamExcelAddIn.XFFunctions.XFGetCell("TRUE", "CONSOL", $D$3,"TOT_Entity","Aggregated","Budget_Working",[1]Setup!C13,"PERIODIC",$B335,"TOPFLOW","TOP","TOP","top1",$C335,"top3","Open_Acute_DIV1","TOP5","TOP6","REPORTED","TOP8")</f>
        <v>0</v>
      </c>
      <c r="BW335" s="213">
        <f t="shared" si="844"/>
        <v>0</v>
      </c>
      <c r="BX335" s="209">
        <f>IFERROR(BW335/BV335,0)</f>
        <v>0</v>
      </c>
      <c r="BZ335" s="213">
        <f>_xll.OneStreamExcelAddIn.XFFunctions.XFGetCell("TRUE", "CONSOL", $D$3,"TOT_Entity","USD","Actual",[1]Setup!C14,"PERIODIC",$B335,"TOPFLOW","TOP","TOP","top1",$C335,"top3","Open_Acute_DIV1","TOP5","TOP6","REPORTED","TOP8")</f>
        <v>0</v>
      </c>
      <c r="CA335" s="213">
        <f>_xll.OneStreamExcelAddIn.XFFunctions.XFGetCell("TRUE", "CONSOL", $D$3,"TOT_Entity","Aggregated","Budget_Working",[1]Setup!C14,"PERIODIC",$B335,"TOPFLOW","TOP","TOP","top1",$C335,"top3","Open_Acute_DIV1","TOP5","TOP6","REPORTED","TOP8")</f>
        <v>154252.70056289801</v>
      </c>
      <c r="CB335" s="213">
        <f t="shared" si="846"/>
        <v>154252.70056289801</v>
      </c>
      <c r="CC335" s="209">
        <f>IFERROR(CB335/CA335,0)</f>
        <v>1</v>
      </c>
      <c r="CE335" s="213">
        <f>_xll.OneStreamExcelAddIn.XFFunctions.XFGetCell("TRUE", "CONSOL", $D$3,"TOT_Entity","USD","Actual",[1]Setup!C15,"PERIODIC",$B335,"TOPFLOW","TOP","TOP","top1",$C335,"top3","Open_Acute_DIV1","TOP5","TOP6","REPORTED","TOP8")</f>
        <v>0</v>
      </c>
      <c r="CF335" s="213">
        <f>_xll.OneStreamExcelAddIn.XFFunctions.XFGetCell("TRUE", "CONSOL", $D$3,"TOT_Entity","Aggregated","Budget_Working",[1]Setup!C15,"PERIODIC",$B335,"TOPFLOW","TOP","TOP","top1",$C335,"top3","Open_Acute_DIV1","TOP5","TOP6","REPORTED","TOP8")</f>
        <v>107375.177428104</v>
      </c>
      <c r="CG335" s="213">
        <f t="shared" si="848"/>
        <v>107375.177428104</v>
      </c>
      <c r="CH335" s="209">
        <f>IFERROR(CG335/CF335,0)</f>
        <v>1</v>
      </c>
      <c r="CI335" s="214"/>
      <c r="CJ335" s="213">
        <f>_xll.OneStreamExcelAddIn.XFFunctions.XFGetCell("TRUE", "CONSOL", $D$3,"TOT_Entity","USD","Actual",[1]Setup!C4,"PERIODIC",$B335,"TOPFLOW","TOP","TOP","top1",$C335,"top3","Open_Acute_DIV1","TOP5","TOP6","REPORTED","TOP8")</f>
        <v>51111.48</v>
      </c>
      <c r="CK335" s="213">
        <f>_xll.OneStreamExcelAddIn.XFFunctions.XFGetCell("TRUE", "CONSOL", $D$3,"TOT_Entity","USD","Actual",[1]Setup!C5,"PERIODIC",$B335,"TOPFLOW","TOP","TOP","top1",$C335,"top3","Open_Acute_DIV1","TOP5","TOP6","REPORTED","TOP8")</f>
        <v>48129.47</v>
      </c>
      <c r="CL335" s="213">
        <f>_xll.OneStreamExcelAddIn.XFFunctions.XFGetCell("TRUE", "CONSOL", $D$3,"TOT_Entity","USD","Actual",[1]Setup!C6,"PERIODIC",$B335,"TOPFLOW","TOP","TOP","top1",$C335,"top3","Open_Acute_DIV1","TOP5","TOP6","REPORTED","TOP8")</f>
        <v>0</v>
      </c>
      <c r="CM335" s="213">
        <f>_xll.OneStreamExcelAddIn.XFFunctions.XFGetCell("TRUE", "CONSOL", $D$3,"TOT_Entity","USD","Actual",[1]Setup!C7,"PERIODIC",$B335,"TOPFLOW","TOP","TOP","top1",$C335,"top3","Open_Acute_DIV1","TOP5","TOP6","REPORTED","TOP8")</f>
        <v>0</v>
      </c>
      <c r="CN335" s="213">
        <f>_xll.OneStreamExcelAddIn.XFFunctions.XFGetCell("TRUE", "CONSOL", $D$3,"TOT_Entity","USD","Actual",[1]Setup!C8,"PERIODIC",$B335,"TOPFLOW","TOP","TOP","top1",$C335,"top3","Open_Acute_DIV1","TOP5","TOP6","REPORTED","TOP8")</f>
        <v>-99240.95</v>
      </c>
      <c r="CO335" s="213">
        <f>_xll.OneStreamExcelAddIn.XFFunctions.XFGetCell("TRUE", "CONSOL", $D$3,"TOT_Entity","USD","Actual",[1]Setup!C9,"PERIODIC",$B335,"TOPFLOW","TOP","TOP","top1",$C335,"top3","Open_Acute_DIV1","TOP5","TOP6","REPORTED","TOP8")</f>
        <v>0</v>
      </c>
      <c r="CP335" s="213">
        <f>_xll.OneStreamExcelAddIn.XFFunctions.XFGetCell("TRUE", "CONSOL", $D$3,"TOT_Entity","USD","Actual",[1]Setup!C10,"PERIODIC",$B335,"TOPFLOW","TOP","TOP","top1",$C335,"top3","Open_Acute_DIV1","TOP5","TOP6","REPORTED","TOP8")</f>
        <v>0</v>
      </c>
      <c r="CQ335" s="213">
        <f>_xll.OneStreamExcelAddIn.XFFunctions.XFGetCell("TRUE", "CONSOL", $D$3,"TOT_Entity","USD","Actual",[1]Setup!C11,"PERIODIC",$B335,"TOPFLOW","TOP","TOP","top1",$C335,"top3","Open_Acute_DIV1","TOP5","TOP6","REPORTED","TOP8")</f>
        <v>0</v>
      </c>
      <c r="CR335" s="213">
        <f>_xll.OneStreamExcelAddIn.XFFunctions.XFGetCell("TRUE", "CONSOL", $D$3,"TOT_Entity","USD","Actual",[1]Setup!C12,"PERIODIC",$B335,"TOPFLOW","TOP","TOP","top1",$C335,"top3","Open_Acute_DIV1","TOP5","TOP6","REPORTED","TOP8")</f>
        <v>0</v>
      </c>
      <c r="CS335" s="213">
        <f>_xll.OneStreamExcelAddIn.XFFunctions.XFGetCell("TRUE", "CONSOL", $D$3,"TOT_Entity","USD","Actual",[1]Setup!C13,"PERIODIC",$B335,"TOPFLOW","TOP","TOP","top1",$C335,"top3","Open_Acute_DIV1","TOP5","TOP6","REPORTED","TOP8")</f>
        <v>0</v>
      </c>
      <c r="CT335" s="213">
        <f>_xll.OneStreamExcelAddIn.XFFunctions.XFGetCell("TRUE", "CONSOL", $D$3,"TOT_Entity","USD","Actual",[1]Setup!C14,"PERIODIC",$B335,"TOPFLOW","TOP","TOP","top1",$C335,"top3","Open_Acute_DIV1","TOP5","TOP6","REPORTED","TOP8")</f>
        <v>0</v>
      </c>
      <c r="CU335" s="213">
        <f>_xll.OneStreamExcelAddIn.XFFunctions.XFGetCell("TRUE", "CONSOL", $D$3,"TOT_Entity","USD","Actual",[1]Setup!C15,"PERIODIC",$B335,"TOPFLOW","TOP","TOP","top1",$C335,"top3","Open_Acute_DIV1","TOP5","TOP6","REPORTED","TOP8")</f>
        <v>0</v>
      </c>
      <c r="CV335" s="214"/>
      <c r="CW335" s="213">
        <f>_xll.OneStreamExcelAddIn.XFFunctions.XFGetCell("TRUE", "CONSOL", $D$3,"TOT_Entity","USD","Actual",[1]Setup!C17,"PERIODIC",$B335,"TOPFLOW","TOP","TOP","top1",$C335,"top3","Open_Acute_DIV1","TOP5","TOP6","REPORTED","TOP8")</f>
        <v>52374.91</v>
      </c>
      <c r="CX335" s="213">
        <f>_xll.OneStreamExcelAddIn.XFFunctions.XFGetCell("TRUE", "CONSOL", $D$3,"TOT_Entity","USD","Actual",[1]Setup!C18,"PERIODIC",$B335,"TOPFLOW","TOP","TOP","top1",$C335,"top3","Open_Acute_DIV1","TOP5","TOP6","REPORTED","TOP8")</f>
        <v>0</v>
      </c>
      <c r="CY335" s="213">
        <f>_xll.OneStreamExcelAddIn.XFFunctions.XFGetCell("TRUE", "CONSOL", $D$3,"TOT_Entity","USD","Actual",[1]Setup!C19,"PERIODIC",$B335,"TOPFLOW","TOP","TOP","top1",$C335,"top3","Open_Acute_DIV1","TOP5","TOP6","REPORTED","TOP8")</f>
        <v>0</v>
      </c>
      <c r="CZ335" s="213">
        <f>_xll.OneStreamExcelAddIn.XFFunctions.XFGetCell("TRUE", "CONSOL", $D$3,"TOT_Entity","USD","Actual",[1]Setup!C20,"PERIODIC",$B335,"TOPFLOW","TOP","TOP","top1",$C335,"top3","Open_Acute_DIV1","TOP5","TOP6","REPORTED","TOP8")</f>
        <v>0</v>
      </c>
      <c r="DA335" s="213">
        <f>_xll.OneStreamExcelAddIn.XFFunctions.XFGetCell("TRUE", "CONSOL", $D$3,"TOT_Entity","USD","Actual",[1]Setup!C21,"PERIODIC",$B335,"TOPFLOW","TOP","TOP","top1",$C335,"top3","Open_Acute_DIV1","TOP5","TOP6","REPORTED","TOP8")</f>
        <v>51201.67</v>
      </c>
      <c r="DB335" s="213">
        <f>_xll.OneStreamExcelAddIn.XFFunctions.XFGetCell("TRUE", "CONSOL", $D$3,"TOT_Entity","USD","Actual",[1]Setup!C22,"PERIODIC",$B335,"TOPFLOW","TOP","TOP","top1",$C335,"top3","Open_Acute_DIV1","TOP5","TOP6","REPORTED","TOP8")</f>
        <v>675.74</v>
      </c>
      <c r="DC335" s="213">
        <f>_xll.OneStreamExcelAddIn.XFFunctions.XFGetCell("TRUE", "CONSOL", $D$3,"TOT_Entity","USD","Actual",[1]Setup!C23,"PERIODIC",$B335,"TOPFLOW","TOP","TOP","top1",$C335,"top3","Open_Acute_DIV1","TOP5","TOP6","REPORTED","TOP8")</f>
        <v>50172.28</v>
      </c>
      <c r="DD335" s="213">
        <f>_xll.OneStreamExcelAddIn.XFFunctions.XFGetCell("TRUE", "CONSOL", $D$3,"TOT_Entity","USD","Actual",[1]Setup!C24,"PERIODIC",$B335,"TOPFLOW","TOP","TOP","top1",$C335,"top3","Open_Acute_DIV1","TOP5","TOP6","REPORTED","TOP8")</f>
        <v>0</v>
      </c>
      <c r="DE335" s="213">
        <f>_xll.OneStreamExcelAddIn.XFFunctions.XFGetCell("TRUE", "CONSOL", $D$3,"TOT_Entity","USD","Actual",[1]Setup!C25,"PERIODIC",$B335,"TOPFLOW","TOP","TOP","top1",$C335,"top3","Open_Acute_DIV1","TOP5","TOP6","REPORTED","TOP8")</f>
        <v>50252.15</v>
      </c>
      <c r="DF335" s="213">
        <f>_xll.OneStreamExcelAddIn.XFFunctions.XFGetCell("TRUE", "CONSOL", $D$3,"TOT_Entity","USD","Actual",[1]Setup!C26,"PERIODIC",$B335,"TOPFLOW","TOP","TOP","top1",$C335,"top3","Open_Acute_DIV1","TOP5","TOP6","REPORTED","TOP8")</f>
        <v>0</v>
      </c>
      <c r="DG335" s="213">
        <f>_xll.OneStreamExcelAddIn.XFFunctions.XFGetCell("TRUE", "CONSOL", $D$3,"TOT_Entity","USD","Actual",[1]Setup!C27,"PERIODIC",$B335,"TOPFLOW","TOP","TOP","top1",$C335,"top3","Open_Acute_DIV1","TOP5","TOP6","REPORTED","TOP8")</f>
        <v>48011.8</v>
      </c>
      <c r="DH335" s="213">
        <f>_xll.OneStreamExcelAddIn.XFFunctions.XFGetCell("TRUE", "CONSOL", $D$3,"TOT_Entity","USD","Actual",[1]Setup!C28,"PERIODIC",$B335,"TOPFLOW","TOP","TOP","top1",$C335,"top3","Open_Acute_DIV1","TOP5","TOP6","REPORTED","TOP8")</f>
        <v>48694.559999999998</v>
      </c>
      <c r="DI335" s="215"/>
      <c r="DJ335" s="213">
        <f>_xll.OneStreamExcelAddIn.XFFunctions.XFGetCell("TRUE", "CONSOL", $D$3,"TOT_Entity","Aggregated","Budget_Working",[1]Setup!C4,"PERIODIC",$B335,"TOPFLOW","TOP","TOP","top1",$C335,"top3","Open_Acute_DIV1","TOP5","TOP6","REPORTED","TOP8")</f>
        <v>52819.585348107998</v>
      </c>
      <c r="DK335" s="213">
        <f>_xll.OneStreamExcelAddIn.XFFunctions.XFGetCell("TRUE", "CONSOL", $D$3,"TOT_Entity","Aggregated","Budget_Working",[1]Setup!C5,"PERIODIC",$B335,"TOPFLOW","TOP","TOP","top1",$C335,"top3","Open_Acute_DIV1","TOP5","TOP6","REPORTED","TOP8")</f>
        <v>50931.867928</v>
      </c>
      <c r="DL335" s="213">
        <f>_xll.OneStreamExcelAddIn.XFFunctions.XFGetCell("TRUE", "CONSOL", $D$3,"TOT_Entity","Aggregated","Budget_Working",[1]Setup!C6,"PERIODIC",$B335,"TOPFLOW","TOP","TOP","top1",$C335,"top3","Open_Acute_DIV1","TOP5","TOP6","REPORTED","TOP8")</f>
        <v>0</v>
      </c>
      <c r="DM335" s="213">
        <f>_xll.OneStreamExcelAddIn.XFFunctions.XFGetCell("TRUE", "CONSOL", $D$3,"TOT_Entity","Aggregated","Budget_Working",[1]Setup!C7,"PERIODIC",$B335,"TOPFLOW","TOP","TOP","top1",$C335,"top3","Open_Acute_DIV1","TOP5","TOP6","REPORTED","TOP8")</f>
        <v>0</v>
      </c>
      <c r="DN335" s="213">
        <f>_xll.OneStreamExcelAddIn.XFFunctions.XFGetCell("TRUE", "CONSOL", $D$3,"TOT_Entity","Aggregated","Budget_Working",[1]Setup!C8,"PERIODIC",$B335,"TOPFLOW","TOP","TOP","top1",$C335,"top3","Open_Acute_DIV1","TOP5","TOP6","REPORTED","TOP8")</f>
        <v>56337.915444617996</v>
      </c>
      <c r="DO335" s="213">
        <f>_xll.OneStreamExcelAddIn.XFFunctions.XFGetCell("TRUE", "CONSOL", $D$3,"TOT_Entity","Aggregated","Budget_Working",[1]Setup!C9,"PERIODIC",$B335,"TOPFLOW","TOP","TOP","top1",$C335,"top3","Open_Acute_DIV1","TOP5","TOP6","REPORTED","TOP8")</f>
        <v>0</v>
      </c>
      <c r="DP335" s="213">
        <f>_xll.OneStreamExcelAddIn.XFFunctions.XFGetCell("TRUE", "CONSOL", $D$3,"TOT_Entity","Aggregated","Budget_Working",[1]Setup!C10,"PERIODIC",$B335,"TOPFLOW","TOP","TOP","top1",$C335,"top3","Open_Acute_DIV1","TOP5","TOP6","REPORTED","TOP8")</f>
        <v>53058.303553220001</v>
      </c>
      <c r="DQ335" s="213">
        <f>_xll.OneStreamExcelAddIn.XFFunctions.XFGetCell("TRUE", "CONSOL", $D$3,"TOT_Entity","Aggregated","Budget_Working",[1]Setup!C11,"PERIODIC",$B335,"TOPFLOW","TOP","TOP","top1",$C335,"top3","Open_Acute_DIV1","TOP5","TOP6","REPORTED","TOP8")</f>
        <v>0</v>
      </c>
      <c r="DR335" s="213">
        <f>_xll.OneStreamExcelAddIn.XFFunctions.XFGetCell("TRUE", "CONSOL", $D$3,"TOT_Entity","Aggregated","Budget_Working",[1]Setup!C12,"PERIODIC",$B335,"TOPFLOW","TOP","TOP","top1",$C335,"top3","Open_Acute_DIV1","TOP5","TOP6","REPORTED","TOP8")</f>
        <v>50931.867928</v>
      </c>
      <c r="DS335" s="213">
        <f>_xll.OneStreamExcelAddIn.XFFunctions.XFGetCell("TRUE", "CONSOL", $D$3,"TOT_Entity","Aggregated","Budget_Working",[1]Setup!C13,"PERIODIC",$B335,"TOPFLOW","TOP","TOP","top1",$C335,"top3","Open_Acute_DIV1","TOP5","TOP6","REPORTED","TOP8")</f>
        <v>0</v>
      </c>
      <c r="DT335" s="213">
        <f>_xll.OneStreamExcelAddIn.XFFunctions.XFGetCell("TRUE", "CONSOL", $D$3,"TOT_Entity","Aggregated","Budget_Working",[1]Setup!C14,"PERIODIC",$B335,"TOPFLOW","TOP","TOP","top1",$C335,"top3","Open_Acute_DIV1","TOP5","TOP6","REPORTED","TOP8")</f>
        <v>154252.70056289801</v>
      </c>
      <c r="DU335" s="213">
        <f>_xll.OneStreamExcelAddIn.XFFunctions.XFGetCell("TRUE", "CONSOL", $D$3,"TOT_Entity","Aggregated","Budget_Working",[1]Setup!C15,"PERIODIC",$B335,"TOPFLOW","TOP","TOP","top1",$C335,"top3","Open_Acute_DIV1","TOP5","TOP6","REPORTED","TOP8")</f>
        <v>107375.177428104</v>
      </c>
      <c r="DV335" s="215"/>
      <c r="DW335" s="213">
        <f>_xll.OneStreamExcelAddIn.XFFunctions.XFGetCell("TRUE", "CONSOL", $D$3,"TOT_Entity","USD","Budget_Final",[1]Setup!C17,"PERIODIC",$B335,"TOPFLOW","TOP","TOP","top1",$C335,"top3","Open_Acute_DIV1","TOP5","TOP6","REPORTED","TOP8")</f>
        <v>47070.180964804997</v>
      </c>
      <c r="DX335" s="213">
        <f>_xll.OneStreamExcelAddIn.XFFunctions.XFGetCell("TRUE", "CONSOL", $D$3,"TOT_Entity","USD","Budget_Final",[1]Setup!C18,"PERIODIC",$B335,"TOPFLOW","TOP","TOP","top1",$C335,"top3","Open_Acute_DIV1","TOP5","TOP6","REPORTED","TOP8")</f>
        <v>0</v>
      </c>
      <c r="DY335" s="213">
        <f>_xll.OneStreamExcelAddIn.XFFunctions.XFGetCell("TRUE", "CONSOL", $D$3,"TOT_Entity","USD","Budget_Final",[1]Setup!C19,"PERIODIC",$B335,"TOPFLOW","TOP","TOP","top1",$C335,"top3","Open_Acute_DIV1","TOP5","TOP6","REPORTED","TOP8")</f>
        <v>0</v>
      </c>
      <c r="DZ335" s="213">
        <f>_xll.OneStreamExcelAddIn.XFFunctions.XFGetCell("TRUE", "CONSOL", $D$3,"TOT_Entity","USD","Budget_Final",[1]Setup!C20,"PERIODIC",$B335,"TOPFLOW","TOP","TOP","top1",$C335,"top3","Open_Acute_DIV1","TOP5","TOP6","REPORTED","TOP8")</f>
        <v>0</v>
      </c>
      <c r="EA335" s="213">
        <f>_xll.OneStreamExcelAddIn.XFFunctions.XFGetCell("TRUE", "CONSOL", $D$3,"TOT_Entity","USD","Budget_Final",[1]Setup!C21,"PERIODIC",$B335,"TOPFLOW","TOP","TOP","top1",$C335,"top3","Open_Acute_DIV1","TOP5","TOP6","REPORTED","TOP8")</f>
        <v>0</v>
      </c>
      <c r="EB335" s="213">
        <f>_xll.OneStreamExcelAddIn.XFFunctions.XFGetCell("TRUE", "CONSOL", $D$3,"TOT_Entity","USD","Budget_Final",[1]Setup!C22,"PERIODIC",$B335,"TOPFLOW","TOP","TOP","top1",$C335,"top3","Open_Acute_DIV1","TOP5","TOP6","REPORTED","TOP8")</f>
        <v>47977.707017410001</v>
      </c>
      <c r="EC335" s="213">
        <f>_xll.OneStreamExcelAddIn.XFFunctions.XFGetCell("TRUE", "CONSOL", $D$3,"TOT_Entity","USD","Budget_Final",[1]Setup!C23,"PERIODIC",$B335,"TOPFLOW","TOP","TOP","top1",$C335,"top3","Open_Acute_DIV1","TOP5","TOP6","REPORTED","TOP8")</f>
        <v>49467.717678571003</v>
      </c>
      <c r="ED335" s="213">
        <f>_xll.OneStreamExcelAddIn.XFFunctions.XFGetCell("TRUE", "CONSOL", $D$3,"TOT_Entity","USD","Budget_Final",[1]Setup!C24,"PERIODIC",$B335,"TOPFLOW","TOP","TOP","top1",$C335,"top3","Open_Acute_DIV1","TOP5","TOP6","REPORTED","TOP8")</f>
        <v>0</v>
      </c>
      <c r="EE335" s="213">
        <f>_xll.OneStreamExcelAddIn.XFFunctions.XFGetCell("TRUE", "CONSOL", $D$3,"TOT_Entity","USD","Budget_Final",[1]Setup!C25,"PERIODIC",$B335,"TOPFLOW","TOP","TOP","top1",$C335,"top3","Open_Acute_DIV1","TOP5","TOP6","REPORTED","TOP8")</f>
        <v>47191.34051586</v>
      </c>
      <c r="EF335" s="213">
        <f>_xll.OneStreamExcelAddIn.XFFunctions.XFGetCell("TRUE", "CONSOL", $D$3,"TOT_Entity","USD","Budget_Final",[1]Setup!C26,"PERIODIC",$B335,"TOPFLOW","TOP","TOP","top1",$C335,"top3","Open_Acute_DIV1","TOP5","TOP6","REPORTED","TOP8")</f>
        <v>0</v>
      </c>
      <c r="EG335" s="213">
        <f>_xll.OneStreamExcelAddIn.XFFunctions.XFGetCell("TRUE", "CONSOL", $D$3,"TOT_Entity","USD","Budget_Final",[1]Setup!C27,"PERIODIC",$B335,"TOPFLOW","TOP","TOP","top1",$C335,"top3","Open_Acute_DIV1","TOP5","TOP6","REPORTED","TOP8")</f>
        <v>0</v>
      </c>
      <c r="EH335" s="213">
        <f>_xll.OneStreamExcelAddIn.XFFunctions.XFGetCell("TRUE", "CONSOL", $D$3,"TOT_Entity","USD","Budget_Final",[1]Setup!C28,"PERIODIC",$B335,"TOPFLOW","TOP","TOP","top1",$C335,"top3","Open_Acute_DIV1","TOP5","TOP6","REPORTED","TOP8")</f>
        <v>100342.100314935</v>
      </c>
    </row>
    <row r="336" spans="2:138" x14ac:dyDescent="0.25">
      <c r="B336" s="51">
        <v>60267</v>
      </c>
      <c r="C336" s="51"/>
      <c r="D336" t="str" cm="1">
        <f t="array" ref="D336">_xll.OneStreamExcelAddIn.XFFunctions.XFGetMemberInfo("Description","Account",B336)</f>
        <v>Other Non - Productive</v>
      </c>
      <c r="E336" s="53">
        <f>_xll.OneStreamExcelAddIn.XFFunctions.XFGetCell("TRUE", "CONSOL", $D$3,"TOT_Entity","USD","Actual",$E$3,"PERIODIC",$B336,"TOPFLOW","TOP","TOP","top1",$C336,"top3","Open_Acute_DIV1","TOP5","TOP6","REPORTED","TOP8")</f>
        <v>1373.2</v>
      </c>
      <c r="F336" s="53">
        <f>_xll.OneStreamExcelAddIn.XFFunctions.XFGetCell("TRUE", "CONSOL", $D$3,"TOT_Entity","Aggregated","Budget_Working",$E$3,"PERIODIC",$B336,"TOPFLOW","TOP","TOP","top1",$C336,"top3","Open_Acute_DIV1","TOP5","TOP6","REPORTED","TOP8")</f>
        <v>0</v>
      </c>
      <c r="G336" s="53">
        <f>F336-E336</f>
        <v>-1373.2</v>
      </c>
      <c r="H336" s="55">
        <f>IFERROR(G336/F336,0)</f>
        <v>0</v>
      </c>
      <c r="I336" s="41"/>
      <c r="J336" s="53">
        <f>_xll.OneStreamExcelAddIn.XFFunctions.XFGetCell("TRUE", "CONSOL", $D$3,"TOT_Entity","USD","Actual",$E$3,"YTD",$B336,"TOPFLOW","TOP","TOP","top1",$C336,"TOP3","Open_Acute_DIV1","TOP5","TOP6","REPORTED","TOP8")</f>
        <v>3896.8</v>
      </c>
      <c r="K336" s="53">
        <f>_xll.OneStreamExcelAddIn.XFFunctions.XFGetCell("TRUE", "CONSOL", $D$3,"TOT_Entity","Aggregated","Budget_Working",$E$3,"YTD",$B336,"TOPFLOW","TOP","TOP","top1",$C336,"TOP3","Open_Acute_DIV1","TOP5","TOP6","REPORTED","TOP8")</f>
        <v>0</v>
      </c>
      <c r="L336" s="53">
        <f>K336-J336</f>
        <v>-3896.8</v>
      </c>
      <c r="M336" s="40">
        <f>IFERROR(L336/K336,0)</f>
        <v>0</v>
      </c>
      <c r="N336" s="41"/>
      <c r="O336" s="53">
        <f>_xll.OneStreamExcelAddIn.XFFunctions.XFGetCell("TRUE", "CONSOL", $D$3,"TOT_Entity","USD","Actual",$F$3,"YTD",$B336,"TOPFLOW","TOP","TOP","top1",$C336,"TOP3","Open_Acute_DIV1","TOP5","TOP6","REPORTED","TOP8")</f>
        <v>3503.79</v>
      </c>
      <c r="P336" s="53">
        <f>_xll.OneStreamExcelAddIn.XFFunctions.XFGetCell("TRUE", "CONSOL", $D$3,"TOT_Entity","USD","Actual",$E$3,"YTD",$B336,"TOPFLOW","TOP","TOP","top1",$C336,"top3","Open_Acute_DIV1","TOP5","TOP6","REPORTED","VAR_BW_PY_Actual")</f>
        <v>-393.01</v>
      </c>
      <c r="Q336" s="40">
        <f>IFERROR(P336/O336,0)</f>
        <v>-0.11216711047180339</v>
      </c>
      <c r="R336" s="41"/>
      <c r="S336" s="53">
        <f>_xll.OneStreamExcelAddIn.XFFunctions.XFGetCell("TRUE", "CONSOL", $D$3,"TOT_Entity","USD","MIDFCST",$E$3,"MTD",$B336,"TOPFLOW","TOP","TOP","top1",$C336,"TOP3","Open_Acute_DIV1","TOP5","TOP6","REPORTED","TOP8")</f>
        <v>0</v>
      </c>
      <c r="T336" s="53">
        <f>S336-E336</f>
        <v>-1373.2</v>
      </c>
      <c r="U336" s="40">
        <f>IFERROR(T336/S336,0)</f>
        <v>0</v>
      </c>
      <c r="V336" s="41"/>
      <c r="W336" s="42"/>
      <c r="X336" s="43"/>
      <c r="Y336" s="42"/>
      <c r="Z336" s="44"/>
      <c r="AB336" s="53">
        <f>_xll.OneStreamExcelAddIn.XFFunctions.XFGetCell("TRUE", "CONSOL", $D$3,"TOT_Entity","USD","Actual",[1]Setup!C4,"PERIODIC",$B336,"TOPFLOW","TOP","TOP","top1",$C336,"top3","Open_Acute_DIV1","TOP5","TOP6","REPORTED","TOP8")</f>
        <v>798.8</v>
      </c>
      <c r="AC336" s="53">
        <f>_xll.OneStreamExcelAddIn.XFFunctions.XFGetCell("TRUE", "CONSOL", $D$3,"TOT_Entity","Aggregated","Budget_Working",[1]Setup!C4,"PERIODIC",$B336,"TOPFLOW","TOP","TOP","top1",$C336,"top3","Open_Acute_DIV1","TOP5","TOP6","REPORTED","TOP8")</f>
        <v>0</v>
      </c>
      <c r="AD336" s="53">
        <f>AC336-AB336</f>
        <v>-798.8</v>
      </c>
      <c r="AE336" s="40">
        <f>IFERROR(AD336/AC336,0)</f>
        <v>0</v>
      </c>
      <c r="AG336" s="53">
        <f>_xll.OneStreamExcelAddIn.XFFunctions.XFGetCell("TRUE", "CONSOL", $D$3,"TOT_Entity","USD","Actual",[1]Setup!C5,"PERIODIC",$B336,"TOPFLOW","TOP","TOP","top1",$C336,"top3","Open_Acute_DIV1","TOP5","TOP6","REPORTED","TOP8")</f>
        <v>278.8</v>
      </c>
      <c r="AH336" s="53">
        <f>_xll.OneStreamExcelAddIn.XFFunctions.XFGetCell("TRUE", "CONSOL", $D$3,"TOT_Entity","Aggregated","Budget_Working",[1]Setup!C5,"PERIODIC",$B336,"TOPFLOW","TOP","TOP","top1",$C336,"top3","Open_Acute_DIV1","TOP5","TOP6","REPORTED","TOP8")</f>
        <v>0</v>
      </c>
      <c r="AI336" s="53">
        <f>AH336-AG336</f>
        <v>-278.8</v>
      </c>
      <c r="AJ336" s="40">
        <f>IFERROR(AI336/AH336,0)</f>
        <v>0</v>
      </c>
      <c r="AL336" s="53">
        <f>_xll.OneStreamExcelAddIn.XFFunctions.XFGetCell("TRUE", "CONSOL", $D$3,"TOT_Entity","USD","Actual",[1]Setup!C6,"PERIODIC",$B336,"TOPFLOW","TOP","TOP","top1",$C336,"top3","Open_Acute_DIV1","TOP5","TOP6","REPORTED","TOP8")</f>
        <v>1446</v>
      </c>
      <c r="AM336" s="53">
        <f>_xll.OneStreamExcelAddIn.XFFunctions.XFGetCell("TRUE", "CONSOL", $D$3,"TOT_Entity","Aggregated","Budget_Working",[1]Setup!C6,"PERIODIC",$B336,"TOPFLOW","TOP","TOP","top1",$C336,"top3","Open_Acute_DIV1","TOP5","TOP6","REPORTED","TOP8")</f>
        <v>0</v>
      </c>
      <c r="AN336" s="53">
        <f>AM336-AL336</f>
        <v>-1446</v>
      </c>
      <c r="AO336" s="40">
        <f>IFERROR(AN336/AM336,0)</f>
        <v>0</v>
      </c>
      <c r="AQ336" s="53">
        <f>_xll.OneStreamExcelAddIn.XFFunctions.XFGetCell("TRUE", "CONSOL", $D$3,"TOT_Entity","USD","Actual",[1]Setup!C7,"PERIODIC",$B336,"TOPFLOW","TOP","TOP","top1",$C336,"top3","Open_Acute_DIV1","TOP5","TOP6","REPORTED","TOP8")</f>
        <v>1373.2</v>
      </c>
      <c r="AR336" s="53">
        <f>_xll.OneStreamExcelAddIn.XFFunctions.XFGetCell("TRUE", "CONSOL", $D$3,"TOT_Entity","Aggregated","Budget_Working",[1]Setup!C7,"PERIODIC",$B336,"TOPFLOW","TOP","TOP","top1",$C336,"top3","Open_Acute_DIV1","TOP5","TOP6","REPORTED","TOP8")</f>
        <v>0</v>
      </c>
      <c r="AS336" s="53">
        <f>AR336-AQ336</f>
        <v>-1373.2</v>
      </c>
      <c r="AT336" s="40">
        <f>IFERROR(AS336/AR336,0)</f>
        <v>0</v>
      </c>
      <c r="AV336" s="53">
        <f>_xll.OneStreamExcelAddIn.XFFunctions.XFGetCell("TRUE", "CONSOL", $D$3,"TOT_Entity","USD","Actual",[1]Setup!C8,"PERIODIC",$B336,"TOPFLOW","TOP","TOP","top1",$C336,"top3","Open_Acute_DIV1","TOP5","TOP6","REPORTED","TOP8")</f>
        <v>-3896.8</v>
      </c>
      <c r="AW336" s="53">
        <f>_xll.OneStreamExcelAddIn.XFFunctions.XFGetCell("TRUE", "CONSOL", $D$3,"TOT_Entity","Aggregated","Budget_Working",[1]Setup!C8,"PERIODIC",$B336,"TOPFLOW","TOP","TOP","top1",$C336,"top3","Open_Acute_DIV1","TOP5","TOP6","REPORTED","TOP8")</f>
        <v>0</v>
      </c>
      <c r="AX336" s="53">
        <f>AW336-AV336</f>
        <v>3896.8</v>
      </c>
      <c r="AY336" s="40">
        <f>IFERROR(AX336/AW336,0)</f>
        <v>0</v>
      </c>
      <c r="BA336" s="53">
        <f>_xll.OneStreamExcelAddIn.XFFunctions.XFGetCell("TRUE", "CONSOL", $D$3,"TOT_Entity","USD","Actual",[1]Setup!C9,"PERIODIC",$B336,"TOPFLOW","TOP","TOP","top1",$C336,"top3","Open_Acute_DIV1","TOP5","TOP6","REPORTED","TOP8")</f>
        <v>0</v>
      </c>
      <c r="BB336" s="53">
        <f>_xll.OneStreamExcelAddIn.XFFunctions.XFGetCell("TRUE", "CONSOL", $D$3,"TOT_Entity","Aggregated","Budget_Working",[1]Setup!C9,"PERIODIC",$B336,"TOPFLOW","TOP","TOP","top1",$C336,"top3","Open_Acute_DIV1","TOP5","TOP6","REPORTED","TOP8")</f>
        <v>0</v>
      </c>
      <c r="BC336" s="53">
        <f>BB336-BA336</f>
        <v>0</v>
      </c>
      <c r="BD336" s="40">
        <f>IFERROR(BC336/BB336,0)</f>
        <v>0</v>
      </c>
      <c r="BF336" s="53">
        <f>_xll.OneStreamExcelAddIn.XFFunctions.XFGetCell("TRUE", "CONSOL", $D$3,"TOT_Entity","USD","Actual",[1]Setup!C10,"PERIODIC",$B336,"TOPFLOW","TOP","TOP","top1",$C336,"top3","Open_Acute_DIV1","TOP5","TOP6","REPORTED","TOP8")</f>
        <v>0</v>
      </c>
      <c r="BG336" s="53">
        <f>_xll.OneStreamExcelAddIn.XFFunctions.XFGetCell("TRUE", "CONSOL", $D$3,"TOT_Entity","Aggregated","Budget_Working",[1]Setup!C10,"PERIODIC",$B336,"TOPFLOW","TOP","TOP","top1",$C336,"top3","Open_Acute_DIV1","TOP5","TOP6","REPORTED","TOP8")</f>
        <v>0</v>
      </c>
      <c r="BH336" s="53">
        <f>BG336-BF336</f>
        <v>0</v>
      </c>
      <c r="BI336" s="40">
        <f>IFERROR(BH336/BG336,0)</f>
        <v>0</v>
      </c>
      <c r="BK336" s="53">
        <f>_xll.OneStreamExcelAddIn.XFFunctions.XFGetCell("TRUE", "CONSOL", $D$3,"TOT_Entity","USD","Actual",[1]Setup!C11,"PERIODIC",$B336,"TOPFLOW","TOP","TOP","top1",$C336,"top3","Open_Acute_DIV1","TOP5","TOP6","REPORTED","TOP8")</f>
        <v>0</v>
      </c>
      <c r="BL336" s="53">
        <f>_xll.OneStreamExcelAddIn.XFFunctions.XFGetCell("TRUE", "CONSOL", $D$3,"TOT_Entity","Aggregated","Budget_Working",[1]Setup!C11,"PERIODIC",$B336,"TOPFLOW","TOP","TOP","top1",$C336,"top3","Open_Acute_DIV1","TOP5","TOP6","REPORTED","TOP8")</f>
        <v>0</v>
      </c>
      <c r="BM336" s="53">
        <f>BL336-BK336</f>
        <v>0</v>
      </c>
      <c r="BN336" s="40">
        <f>IFERROR(BM336/BL336,0)</f>
        <v>0</v>
      </c>
      <c r="BP336" s="53">
        <f>_xll.OneStreamExcelAddIn.XFFunctions.XFGetCell("TRUE", "CONSOL", $D$3,"TOT_Entity","USD","Actual",[1]Setup!C12,"PERIODIC",$B336,"TOPFLOW","TOP","TOP","top1",$C336,"top3","Open_Acute_DIV1","TOP5","TOP6","REPORTED","TOP8")</f>
        <v>0</v>
      </c>
      <c r="BQ336" s="53">
        <f>_xll.OneStreamExcelAddIn.XFFunctions.XFGetCell("TRUE", "CONSOL", $D$3,"TOT_Entity","Aggregated","Budget_Working",[1]Setup!C12,"PERIODIC",$B336,"TOPFLOW","TOP","TOP","top1",$C336,"top3","Open_Acute_DIV1","TOP5","TOP6","REPORTED","TOP8")</f>
        <v>0</v>
      </c>
      <c r="BR336" s="53">
        <f>BQ336-BP336</f>
        <v>0</v>
      </c>
      <c r="BS336" s="40">
        <f>IFERROR(BR336/BQ336,0)</f>
        <v>0</v>
      </c>
      <c r="BU336" s="53">
        <f>_xll.OneStreamExcelAddIn.XFFunctions.XFGetCell("TRUE", "CONSOL", $D$3,"TOT_Entity","USD","Actual",[1]Setup!C13,"PERIODIC",$B336,"TOPFLOW","TOP","TOP","top1",$C336,"top3","Open_Acute_DIV1","TOP5","TOP6","REPORTED","TOP8")</f>
        <v>0</v>
      </c>
      <c r="BV336" s="53">
        <f>_xll.OneStreamExcelAddIn.XFFunctions.XFGetCell("TRUE", "CONSOL", $D$3,"TOT_Entity","Aggregated","Budget_Working",[1]Setup!C13,"PERIODIC",$B336,"TOPFLOW","TOP","TOP","top1",$C336,"top3","Open_Acute_DIV1","TOP5","TOP6","REPORTED","TOP8")</f>
        <v>0</v>
      </c>
      <c r="BW336" s="53">
        <f>BV336-BU336</f>
        <v>0</v>
      </c>
      <c r="BX336" s="40">
        <f>IFERROR(BW336/BV336,0)</f>
        <v>0</v>
      </c>
      <c r="BZ336" s="53">
        <f>_xll.OneStreamExcelAddIn.XFFunctions.XFGetCell("TRUE", "CONSOL", $D$3,"TOT_Entity","USD","Actual",[1]Setup!C14,"PERIODIC",$B336,"TOPFLOW","TOP","TOP","top1",$C336,"top3","Open_Acute_DIV1","TOP5","TOP6","REPORTED","TOP8")</f>
        <v>0</v>
      </c>
      <c r="CA336" s="53">
        <f>_xll.OneStreamExcelAddIn.XFFunctions.XFGetCell("TRUE", "CONSOL", $D$3,"TOT_Entity","Aggregated","Budget_Working",[1]Setup!C14,"PERIODIC",$B336,"TOPFLOW","TOP","TOP","top1",$C336,"top3","Open_Acute_DIV1","TOP5","TOP6","REPORTED","TOP8")</f>
        <v>0</v>
      </c>
      <c r="CB336" s="53">
        <f>CA336-BZ336</f>
        <v>0</v>
      </c>
      <c r="CC336" s="40">
        <f>IFERROR(CB336/CA336,0)</f>
        <v>0</v>
      </c>
      <c r="CE336" s="53">
        <f>_xll.OneStreamExcelAddIn.XFFunctions.XFGetCell("TRUE", "CONSOL", $D$3,"TOT_Entity","USD","Actual",[1]Setup!C15,"PERIODIC",$B336,"TOPFLOW","TOP","TOP","top1",$C336,"top3","Open_Acute_DIV1","TOP5","TOP6","REPORTED","TOP8")</f>
        <v>0</v>
      </c>
      <c r="CF336" s="53">
        <f>_xll.OneStreamExcelAddIn.XFFunctions.XFGetCell("TRUE", "CONSOL", $D$3,"TOT_Entity","Aggregated","Budget_Working",[1]Setup!C15,"PERIODIC",$B336,"TOPFLOW","TOP","TOP","top1",$C336,"top3","Open_Acute_DIV1","TOP5","TOP6","REPORTED","TOP8")</f>
        <v>0</v>
      </c>
      <c r="CG336" s="53">
        <f>CF336-CE336</f>
        <v>0</v>
      </c>
      <c r="CH336" s="40">
        <f>IFERROR(CG336/CF336,0)</f>
        <v>0</v>
      </c>
      <c r="CI336" s="212"/>
      <c r="CJ336" s="53">
        <f>_xll.OneStreamExcelAddIn.XFFunctions.XFGetCell("TRUE", "CONSOL", $D$3,"TOT_Entity","USD","Actual",[1]Setup!C4,"PERIODIC",$B336,"TOPFLOW","TOP","TOP","top1",$C336,"top3","Open_Acute_DIV1","TOP5","TOP6","REPORTED","TOP8")</f>
        <v>798.8</v>
      </c>
      <c r="CK336" s="53">
        <f>_xll.OneStreamExcelAddIn.XFFunctions.XFGetCell("TRUE", "CONSOL", $D$3,"TOT_Entity","USD","Actual",[1]Setup!C5,"PERIODIC",$B336,"TOPFLOW","TOP","TOP","top1",$C336,"top3","Open_Acute_DIV1","TOP5","TOP6","REPORTED","TOP8")</f>
        <v>278.8</v>
      </c>
      <c r="CL336" s="53">
        <f>_xll.OneStreamExcelAddIn.XFFunctions.XFGetCell("TRUE", "CONSOL", $D$3,"TOT_Entity","USD","Actual",[1]Setup!C6,"PERIODIC",$B336,"TOPFLOW","TOP","TOP","top1",$C336,"top3","Open_Acute_DIV1","TOP5","TOP6","REPORTED","TOP8")</f>
        <v>1446</v>
      </c>
      <c r="CM336" s="53">
        <f>_xll.OneStreamExcelAddIn.XFFunctions.XFGetCell("TRUE", "CONSOL", $D$3,"TOT_Entity","USD","Actual",[1]Setup!C7,"PERIODIC",$B336,"TOPFLOW","TOP","TOP","top1",$C336,"top3","Open_Acute_DIV1","TOP5","TOP6","REPORTED","TOP8")</f>
        <v>1373.2</v>
      </c>
      <c r="CN336" s="53">
        <f>_xll.OneStreamExcelAddIn.XFFunctions.XFGetCell("TRUE", "CONSOL", $D$3,"TOT_Entity","USD","Actual",[1]Setup!C8,"PERIODIC",$B336,"TOPFLOW","TOP","TOP","top1",$C336,"top3","Open_Acute_DIV1","TOP5","TOP6","REPORTED","TOP8")</f>
        <v>-3896.8</v>
      </c>
      <c r="CO336" s="53">
        <f>_xll.OneStreamExcelAddIn.XFFunctions.XFGetCell("TRUE", "CONSOL", $D$3,"TOT_Entity","USD","Actual",[1]Setup!C9,"PERIODIC",$B336,"TOPFLOW","TOP","TOP","top1",$C336,"top3","Open_Acute_DIV1","TOP5","TOP6","REPORTED","TOP8")</f>
        <v>0</v>
      </c>
      <c r="CP336" s="53">
        <f>_xll.OneStreamExcelAddIn.XFFunctions.XFGetCell("TRUE", "CONSOL", $D$3,"TOT_Entity","USD","Actual",[1]Setup!C10,"PERIODIC",$B336,"TOPFLOW","TOP","TOP","top1",$C336,"top3","Open_Acute_DIV1","TOP5","TOP6","REPORTED","TOP8")</f>
        <v>0</v>
      </c>
      <c r="CQ336" s="53">
        <f>_xll.OneStreamExcelAddIn.XFFunctions.XFGetCell("TRUE", "CONSOL", $D$3,"TOT_Entity","USD","Actual",[1]Setup!C11,"PERIODIC",$B336,"TOPFLOW","TOP","TOP","top1",$C336,"top3","Open_Acute_DIV1","TOP5","TOP6","REPORTED","TOP8")</f>
        <v>0</v>
      </c>
      <c r="CR336" s="53">
        <f>_xll.OneStreamExcelAddIn.XFFunctions.XFGetCell("TRUE", "CONSOL", $D$3,"TOT_Entity","USD","Actual",[1]Setup!C12,"PERIODIC",$B336,"TOPFLOW","TOP","TOP","top1",$C336,"top3","Open_Acute_DIV1","TOP5","TOP6","REPORTED","TOP8")</f>
        <v>0</v>
      </c>
      <c r="CS336" s="53">
        <f>_xll.OneStreamExcelAddIn.XFFunctions.XFGetCell("TRUE", "CONSOL", $D$3,"TOT_Entity","USD","Actual",[1]Setup!C13,"PERIODIC",$B336,"TOPFLOW","TOP","TOP","top1",$C336,"top3","Open_Acute_DIV1","TOP5","TOP6","REPORTED","TOP8")</f>
        <v>0</v>
      </c>
      <c r="CT336" s="53">
        <f>_xll.OneStreamExcelAddIn.XFFunctions.XFGetCell("TRUE", "CONSOL", $D$3,"TOT_Entity","USD","Actual",[1]Setup!C14,"PERIODIC",$B336,"TOPFLOW","TOP","TOP","top1",$C336,"top3","Open_Acute_DIV1","TOP5","TOP6","REPORTED","TOP8")</f>
        <v>0</v>
      </c>
      <c r="CU336" s="53">
        <f>_xll.OneStreamExcelAddIn.XFFunctions.XFGetCell("TRUE", "CONSOL", $D$3,"TOT_Entity","USD","Actual",[1]Setup!C15,"PERIODIC",$B336,"TOPFLOW","TOP","TOP","top1",$C336,"top3","Open_Acute_DIV1","TOP5","TOP6","REPORTED","TOP8")</f>
        <v>0</v>
      </c>
      <c r="CV336" s="212"/>
      <c r="CW336" s="53">
        <f>_xll.OneStreamExcelAddIn.XFFunctions.XFGetCell("TRUE", "CONSOL", $D$3,"TOT_Entity","USD","Actual",[1]Setup!C17,"PERIODIC",$B336,"TOPFLOW","TOP","TOP","top1",$C336,"top3","Open_Acute_DIV1","TOP5","TOP6","REPORTED","TOP8")</f>
        <v>472.08</v>
      </c>
      <c r="CX336" s="53">
        <f>_xll.OneStreamExcelAddIn.XFFunctions.XFGetCell("TRUE", "CONSOL", $D$3,"TOT_Entity","USD","Actual",[1]Setup!C18,"PERIODIC",$B336,"TOPFLOW","TOP","TOP","top1",$C336,"top3","Open_Acute_DIV1","TOP5","TOP6","REPORTED","TOP8")</f>
        <v>293.36</v>
      </c>
      <c r="CY336" s="53">
        <f>_xll.OneStreamExcelAddIn.XFFunctions.XFGetCell("TRUE", "CONSOL", $D$3,"TOT_Entity","USD","Actual",[1]Setup!C19,"PERIODIC",$B336,"TOPFLOW","TOP","TOP","top1",$C336,"top3","Open_Acute_DIV1","TOP5","TOP6","REPORTED","TOP8")</f>
        <v>2738.35</v>
      </c>
      <c r="CZ336" s="53">
        <f>_xll.OneStreamExcelAddIn.XFFunctions.XFGetCell("TRUE", "CONSOL", $D$3,"TOT_Entity","USD","Actual",[1]Setup!C20,"PERIODIC",$B336,"TOPFLOW","TOP","TOP","top1",$C336,"top3","Open_Acute_DIV1","TOP5","TOP6","REPORTED","TOP8")</f>
        <v>0</v>
      </c>
      <c r="DA336" s="53">
        <f>_xll.OneStreamExcelAddIn.XFFunctions.XFGetCell("TRUE", "CONSOL", $D$3,"TOT_Entity","USD","Actual",[1]Setup!C21,"PERIODIC",$B336,"TOPFLOW","TOP","TOP","top1",$C336,"top3","Open_Acute_DIV1","TOP5","TOP6","REPORTED","TOP8")</f>
        <v>5317.42</v>
      </c>
      <c r="DB336" s="53">
        <f>_xll.OneStreamExcelAddIn.XFFunctions.XFGetCell("TRUE", "CONSOL", $D$3,"TOT_Entity","USD","Actual",[1]Setup!C22,"PERIODIC",$B336,"TOPFLOW","TOP","TOP","top1",$C336,"top3","Open_Acute_DIV1","TOP5","TOP6","REPORTED","TOP8")</f>
        <v>1086.6300000000001</v>
      </c>
      <c r="DC336" s="53">
        <f>_xll.OneStreamExcelAddIn.XFFunctions.XFGetCell("TRUE", "CONSOL", $D$3,"TOT_Entity","USD","Actual",[1]Setup!C23,"PERIODIC",$B336,"TOPFLOW","TOP","TOP","top1",$C336,"top3","Open_Acute_DIV1","TOP5","TOP6","REPORTED","TOP8")</f>
        <v>20450.66</v>
      </c>
      <c r="DD336" s="53">
        <f>_xll.OneStreamExcelAddIn.XFFunctions.XFGetCell("TRUE", "CONSOL", $D$3,"TOT_Entity","USD","Actual",[1]Setup!C24,"PERIODIC",$B336,"TOPFLOW","TOP","TOP","top1",$C336,"top3","Open_Acute_DIV1","TOP5","TOP6","REPORTED","TOP8")</f>
        <v>1349.6</v>
      </c>
      <c r="DE336" s="53">
        <f>_xll.OneStreamExcelAddIn.XFFunctions.XFGetCell("TRUE", "CONSOL", $D$3,"TOT_Entity","USD","Actual",[1]Setup!C25,"PERIODIC",$B336,"TOPFLOW","TOP","TOP","top1",$C336,"top3","Open_Acute_DIV1","TOP5","TOP6","REPORTED","TOP8")</f>
        <v>1558.66</v>
      </c>
      <c r="DF336" s="53">
        <f>_xll.OneStreamExcelAddIn.XFFunctions.XFGetCell("TRUE", "CONSOL", $D$3,"TOT_Entity","USD","Actual",[1]Setup!C26,"PERIODIC",$B336,"TOPFLOW","TOP","TOP","top1",$C336,"top3","Open_Acute_DIV1","TOP5","TOP6","REPORTED","TOP8")</f>
        <v>1821.88</v>
      </c>
      <c r="DG336" s="53">
        <f>_xll.OneStreamExcelAddIn.XFFunctions.XFGetCell("TRUE", "CONSOL", $D$3,"TOT_Entity","USD","Actual",[1]Setup!C27,"PERIODIC",$B336,"TOPFLOW","TOP","TOP","top1",$C336,"top3","Open_Acute_DIV1","TOP5","TOP6","REPORTED","TOP8")</f>
        <v>758.54</v>
      </c>
      <c r="DH336" s="53">
        <f>_xll.OneStreamExcelAddIn.XFFunctions.XFGetCell("TRUE", "CONSOL", $D$3,"TOT_Entity","USD","Actual",[1]Setup!C28,"PERIODIC",$B336,"TOPFLOW","TOP","TOP","top1",$C336,"top3","Open_Acute_DIV1","TOP5","TOP6","REPORTED","TOP8")</f>
        <v>-13034.57</v>
      </c>
      <c r="DI336" s="178"/>
      <c r="DJ336" s="53">
        <f>_xll.OneStreamExcelAddIn.XFFunctions.XFGetCell("TRUE", "CONSOL", $D$3,"TOT_Entity","Aggregated","Budget_Working",[1]Setup!C4,"PERIODIC",$B336,"TOPFLOW","TOP","TOP","top1",$C336,"top3","Open_Acute_DIV1","TOP5","TOP6","REPORTED","TOP8")</f>
        <v>0</v>
      </c>
      <c r="DK336" s="53">
        <f>_xll.OneStreamExcelAddIn.XFFunctions.XFGetCell("TRUE", "CONSOL", $D$3,"TOT_Entity","Aggregated","Budget_Working",[1]Setup!C5,"PERIODIC",$B336,"TOPFLOW","TOP","TOP","top1",$C336,"top3","Open_Acute_DIV1","TOP5","TOP6","REPORTED","TOP8")</f>
        <v>0</v>
      </c>
      <c r="DL336" s="53">
        <f>_xll.OneStreamExcelAddIn.XFFunctions.XFGetCell("TRUE", "CONSOL", $D$3,"TOT_Entity","Aggregated","Budget_Working",[1]Setup!C6,"PERIODIC",$B336,"TOPFLOW","TOP","TOP","top1",$C336,"top3","Open_Acute_DIV1","TOP5","TOP6","REPORTED","TOP8")</f>
        <v>0</v>
      </c>
      <c r="DM336" s="53">
        <f>_xll.OneStreamExcelAddIn.XFFunctions.XFGetCell("TRUE", "CONSOL", $D$3,"TOT_Entity","Aggregated","Budget_Working",[1]Setup!C7,"PERIODIC",$B336,"TOPFLOW","TOP","TOP","top1",$C336,"top3","Open_Acute_DIV1","TOP5","TOP6","REPORTED","TOP8")</f>
        <v>0</v>
      </c>
      <c r="DN336" s="53">
        <f>_xll.OneStreamExcelAddIn.XFFunctions.XFGetCell("TRUE", "CONSOL", $D$3,"TOT_Entity","Aggregated","Budget_Working",[1]Setup!C8,"PERIODIC",$B336,"TOPFLOW","TOP","TOP","top1",$C336,"top3","Open_Acute_DIV1","TOP5","TOP6","REPORTED","TOP8")</f>
        <v>0</v>
      </c>
      <c r="DO336" s="53">
        <f>_xll.OneStreamExcelAddIn.XFFunctions.XFGetCell("TRUE", "CONSOL", $D$3,"TOT_Entity","Aggregated","Budget_Working",[1]Setup!C9,"PERIODIC",$B336,"TOPFLOW","TOP","TOP","top1",$C336,"top3","Open_Acute_DIV1","TOP5","TOP6","REPORTED","TOP8")</f>
        <v>0</v>
      </c>
      <c r="DP336" s="53">
        <f>_xll.OneStreamExcelAddIn.XFFunctions.XFGetCell("TRUE", "CONSOL", $D$3,"TOT_Entity","Aggregated","Budget_Working",[1]Setup!C10,"PERIODIC",$B336,"TOPFLOW","TOP","TOP","top1",$C336,"top3","Open_Acute_DIV1","TOP5","TOP6","REPORTED","TOP8")</f>
        <v>0</v>
      </c>
      <c r="DQ336" s="53">
        <f>_xll.OneStreamExcelAddIn.XFFunctions.XFGetCell("TRUE", "CONSOL", $D$3,"TOT_Entity","Aggregated","Budget_Working",[1]Setup!C11,"PERIODIC",$B336,"TOPFLOW","TOP","TOP","top1",$C336,"top3","Open_Acute_DIV1","TOP5","TOP6","REPORTED","TOP8")</f>
        <v>0</v>
      </c>
      <c r="DR336" s="53">
        <f>_xll.OneStreamExcelAddIn.XFFunctions.XFGetCell("TRUE", "CONSOL", $D$3,"TOT_Entity","Aggregated","Budget_Working",[1]Setup!C12,"PERIODIC",$B336,"TOPFLOW","TOP","TOP","top1",$C336,"top3","Open_Acute_DIV1","TOP5","TOP6","REPORTED","TOP8")</f>
        <v>0</v>
      </c>
      <c r="DS336" s="53">
        <f>_xll.OneStreamExcelAddIn.XFFunctions.XFGetCell("TRUE", "CONSOL", $D$3,"TOT_Entity","Aggregated","Budget_Working",[1]Setup!C13,"PERIODIC",$B336,"TOPFLOW","TOP","TOP","top1",$C336,"top3","Open_Acute_DIV1","TOP5","TOP6","REPORTED","TOP8")</f>
        <v>0</v>
      </c>
      <c r="DT336" s="53">
        <f>_xll.OneStreamExcelAddIn.XFFunctions.XFGetCell("TRUE", "CONSOL", $D$3,"TOT_Entity","Aggregated","Budget_Working",[1]Setup!C14,"PERIODIC",$B336,"TOPFLOW","TOP","TOP","top1",$C336,"top3","Open_Acute_DIV1","TOP5","TOP6","REPORTED","TOP8")</f>
        <v>0</v>
      </c>
      <c r="DU336" s="53">
        <f>_xll.OneStreamExcelAddIn.XFFunctions.XFGetCell("TRUE", "CONSOL", $D$3,"TOT_Entity","Aggregated","Budget_Working",[1]Setup!C15,"PERIODIC",$B336,"TOPFLOW","TOP","TOP","top1",$C336,"top3","Open_Acute_DIV1","TOP5","TOP6","REPORTED","TOP8")</f>
        <v>0</v>
      </c>
      <c r="DV336" s="178"/>
      <c r="DW336" s="53">
        <f>_xll.OneStreamExcelAddIn.XFFunctions.XFGetCell("TRUE", "CONSOL", $D$3,"TOT_Entity","USD","Budget_Final",[1]Setup!C17,"PERIODIC",$B336,"TOPFLOW","TOP","TOP","top1",$C336,"top3","Open_Acute_DIV1","TOP5","TOP6","REPORTED","TOP8")</f>
        <v>0</v>
      </c>
      <c r="DX336" s="53">
        <f>_xll.OneStreamExcelAddIn.XFFunctions.XFGetCell("TRUE", "CONSOL", $D$3,"TOT_Entity","USD","Budget_Final",[1]Setup!C18,"PERIODIC",$B336,"TOPFLOW","TOP","TOP","top1",$C336,"top3","Open_Acute_DIV1","TOP5","TOP6","REPORTED","TOP8")</f>
        <v>0</v>
      </c>
      <c r="DY336" s="53">
        <f>_xll.OneStreamExcelAddIn.XFFunctions.XFGetCell("TRUE", "CONSOL", $D$3,"TOT_Entity","USD","Budget_Final",[1]Setup!C19,"PERIODIC",$B336,"TOPFLOW","TOP","TOP","top1",$C336,"top3","Open_Acute_DIV1","TOP5","TOP6","REPORTED","TOP8")</f>
        <v>0</v>
      </c>
      <c r="DZ336" s="53">
        <f>_xll.OneStreamExcelAddIn.XFFunctions.XFGetCell("TRUE", "CONSOL", $D$3,"TOT_Entity","USD","Budget_Final",[1]Setup!C20,"PERIODIC",$B336,"TOPFLOW","TOP","TOP","top1",$C336,"top3","Open_Acute_DIV1","TOP5","TOP6","REPORTED","TOP8")</f>
        <v>0</v>
      </c>
      <c r="EA336" s="53">
        <f>_xll.OneStreamExcelAddIn.XFFunctions.XFGetCell("TRUE", "CONSOL", $D$3,"TOT_Entity","USD","Budget_Final",[1]Setup!C21,"PERIODIC",$B336,"TOPFLOW","TOP","TOP","top1",$C336,"top3","Open_Acute_DIV1","TOP5","TOP6","REPORTED","TOP8")</f>
        <v>0</v>
      </c>
      <c r="EB336" s="53">
        <f>_xll.OneStreamExcelAddIn.XFFunctions.XFGetCell("TRUE", "CONSOL", $D$3,"TOT_Entity","USD","Budget_Final",[1]Setup!C22,"PERIODIC",$B336,"TOPFLOW","TOP","TOP","top1",$C336,"top3","Open_Acute_DIV1","TOP5","TOP6","REPORTED","TOP8")</f>
        <v>0</v>
      </c>
      <c r="EC336" s="53">
        <f>_xll.OneStreamExcelAddIn.XFFunctions.XFGetCell("TRUE", "CONSOL", $D$3,"TOT_Entity","USD","Budget_Final",[1]Setup!C23,"PERIODIC",$B336,"TOPFLOW","TOP","TOP","top1",$C336,"top3","Open_Acute_DIV1","TOP5","TOP6","REPORTED","TOP8")</f>
        <v>0</v>
      </c>
      <c r="ED336" s="53">
        <f>_xll.OneStreamExcelAddIn.XFFunctions.XFGetCell("TRUE", "CONSOL", $D$3,"TOT_Entity","USD","Budget_Final",[1]Setup!C24,"PERIODIC",$B336,"TOPFLOW","TOP","TOP","top1",$C336,"top3","Open_Acute_DIV1","TOP5","TOP6","REPORTED","TOP8")</f>
        <v>0</v>
      </c>
      <c r="EE336" s="53">
        <f>_xll.OneStreamExcelAddIn.XFFunctions.XFGetCell("TRUE", "CONSOL", $D$3,"TOT_Entity","USD","Budget_Final",[1]Setup!C25,"PERIODIC",$B336,"TOPFLOW","TOP","TOP","top1",$C336,"top3","Open_Acute_DIV1","TOP5","TOP6","REPORTED","TOP8")</f>
        <v>0</v>
      </c>
      <c r="EF336" s="53">
        <f>_xll.OneStreamExcelAddIn.XFFunctions.XFGetCell("TRUE", "CONSOL", $D$3,"TOT_Entity","USD","Budget_Final",[1]Setup!C26,"PERIODIC",$B336,"TOPFLOW","TOP","TOP","top1",$C336,"top3","Open_Acute_DIV1","TOP5","TOP6","REPORTED","TOP8")</f>
        <v>0</v>
      </c>
      <c r="EG336" s="53">
        <f>_xll.OneStreamExcelAddIn.XFFunctions.XFGetCell("TRUE", "CONSOL", $D$3,"TOT_Entity","USD","Budget_Final",[1]Setup!C27,"PERIODIC",$B336,"TOPFLOW","TOP","TOP","top1",$C336,"top3","Open_Acute_DIV1","TOP5","TOP6","REPORTED","TOP8")</f>
        <v>0</v>
      </c>
      <c r="EH336" s="53">
        <f>_xll.OneStreamExcelAddIn.XFFunctions.XFGetCell("TRUE", "CONSOL", $D$3,"TOT_Entity","USD","Budget_Final",[1]Setup!C28,"PERIODIC",$B336,"TOPFLOW","TOP","TOP","top1",$C336,"top3","Open_Acute_DIV1","TOP5","TOP6","REPORTED","TOP8")</f>
        <v>0</v>
      </c>
    </row>
    <row r="337" spans="1:138" s="47" customFormat="1" x14ac:dyDescent="0.25">
      <c r="B337" s="51" t="s">
        <v>333</v>
      </c>
      <c r="C337" s="51"/>
      <c r="D337" s="47" t="s">
        <v>334</v>
      </c>
      <c r="E337" s="53">
        <f>_xll.OneStreamExcelAddIn.XFFunctions.XFGetCell("TRUE", "CONSOL", $D$3,"TOT_Entity","USD","Actual",$E$3,"PERIODIC",$B337,"TOPFLOW","TOP","TOP","top1",$C337,"top3","Open_Acute_DIV1","TOP5","TOP6","REPORTED","TOP8")</f>
        <v>65571.86</v>
      </c>
      <c r="F337" s="53">
        <f>_xll.OneStreamExcelAddIn.XFFunctions.XFGetCell("TRUE", "CONSOL", $D$3,"TOT_Entity","Aggregated","Budget_Working",$E$3,"PERIODIC",$B337,"TOPFLOW","TOP","TOP","top1",$C337,"top3","Open_Acute_DIV1","TOP5","TOP6","REPORTED","TOP8")</f>
        <v>40284.244815532998</v>
      </c>
      <c r="G337" s="53">
        <f t="shared" ref="G337" si="862">F337-E337</f>
        <v>-25287.615184467002</v>
      </c>
      <c r="H337" s="55">
        <f t="shared" ref="H337" si="863">IFERROR(G337/F337,0)</f>
        <v>-0.62772965709702166</v>
      </c>
      <c r="I337" s="41"/>
      <c r="J337" s="53">
        <f>_xll.OneStreamExcelAddIn.XFFunctions.XFGetCell("TRUE", "CONSOL", $D$3,"TOT_Entity","USD","Actual",$E$3,"YTD",$B337,"TOPFLOW","TOP","TOP","top1",$C337,"TOP3","Open_Acute_DIV1","TOP5","TOP6","REPORTED","TOP8")</f>
        <v>364895.57</v>
      </c>
      <c r="K337" s="53">
        <f>_xll.OneStreamExcelAddIn.XFFunctions.XFGetCell("TRUE", "CONSOL", $D$3,"TOT_Entity","Aggregated","Budget_Working",$E$3,"YTD",$B337,"TOPFLOW","TOP","TOP","top1",$C337,"TOP3","Open_Acute_DIV1","TOP5","TOP6","REPORTED","TOP8")</f>
        <v>301980.49786991801</v>
      </c>
      <c r="L337" s="53">
        <f t="shared" ref="L337" si="864">K337-J337</f>
        <v>-62915.072130082001</v>
      </c>
      <c r="M337" s="40">
        <f t="shared" ref="M337" si="865">IFERROR(L337/K337,0)</f>
        <v>-0.20834150739490295</v>
      </c>
      <c r="N337" s="41"/>
      <c r="O337" s="53">
        <f>_xll.OneStreamExcelAddIn.XFFunctions.XFGetCell("TRUE", "CONSOL", $D$3,"TOT_Entity","USD","Actual",$F$3,"YTD",$B337,"TOPFLOW","TOP","TOP","top1",$C337,"TOP3","Open_Acute_DIV1","TOP5","TOP6","REPORTED","TOP8")</f>
        <v>282511.94</v>
      </c>
      <c r="P337" s="53">
        <f>_xll.OneStreamExcelAddIn.XFFunctions.XFGetCell("TRUE", "CONSOL", $D$3,"TOT_Entity","USD","Actual",$E$3,"YTD",$B337,"TOPFLOW","TOP","TOP","top1",$C337,"top3","Open_Acute_DIV1","TOP5","TOP6","REPORTED","VAR_BW_PY_Actual")</f>
        <v>-82383.63</v>
      </c>
      <c r="Q337" s="40">
        <f t="shared" ref="Q337" si="866">IFERROR(P337/O337,0)</f>
        <v>-0.29161114393961546</v>
      </c>
      <c r="R337" s="41"/>
      <c r="S337" s="53">
        <f>_xll.OneStreamExcelAddIn.XFFunctions.XFGetCell("TRUE", "CONSOL", $D$3,"TOT_Entity","USD","MIDFCST",$E$3,"MTD",$B337,"TOPFLOW","TOP","TOP","top1",$C337,"TOP3","Open_Acute_DIV1","TOP5","TOP6","REPORTED","TOP8")</f>
        <v>0</v>
      </c>
      <c r="T337" s="53">
        <f t="shared" ref="T337" si="867">S337-E337</f>
        <v>-65571.86</v>
      </c>
      <c r="U337" s="40">
        <f t="shared" ref="U337" si="868">IFERROR(T337/S337,0)</f>
        <v>0</v>
      </c>
      <c r="V337" s="41"/>
      <c r="W337" s="42"/>
      <c r="X337" s="43"/>
      <c r="Y337" s="42"/>
      <c r="Z337" s="44"/>
      <c r="AB337" s="213">
        <f>_xll.OneStreamExcelAddIn.XFFunctions.XFGetCell("TRUE", "CONSOL", $D$3,"TOT_Entity","USD","Actual",[1]Setup!C4,"PERIODIC",$B337,"TOPFLOW","TOP","TOP","top1",$C337,"top3","Open_Acute_DIV1","TOP5","TOP6","REPORTED","TOP8")</f>
        <v>123449.92</v>
      </c>
      <c r="AC337" s="213">
        <f>_xll.OneStreamExcelAddIn.XFFunctions.XFGetCell("TRUE", "CONSOL", $D$3,"TOT_Entity","Aggregated","Budget_Working",[1]Setup!C4,"PERIODIC",$B337,"TOPFLOW","TOP","TOP","top1",$C337,"top3","Open_Acute_DIV1","TOP5","TOP6","REPORTED","TOP8")</f>
        <v>113268.60766923901</v>
      </c>
      <c r="AD337" s="213">
        <f t="shared" ref="AD337" si="869">AC337-AB337</f>
        <v>-10181.312330760993</v>
      </c>
      <c r="AE337" s="209">
        <f>IFERROR(AD337/AC337,0)</f>
        <v>-8.9886443739927685E-2</v>
      </c>
      <c r="AG337" s="213">
        <f>_xll.OneStreamExcelAddIn.XFFunctions.XFGetCell("TRUE", "CONSOL", $D$3,"TOT_Entity","USD","Actual",[1]Setup!C5,"PERIODIC",$B337,"TOPFLOW","TOP","TOP","top1",$C337,"top3","Open_Acute_DIV1","TOP5","TOP6","REPORTED","TOP8")</f>
        <v>110330.57</v>
      </c>
      <c r="AH337" s="213">
        <f>_xll.OneStreamExcelAddIn.XFFunctions.XFGetCell("TRUE", "CONSOL", $D$3,"TOT_Entity","Aggregated","Budget_Working",[1]Setup!C5,"PERIODIC",$B337,"TOPFLOW","TOP","TOP","top1",$C337,"top3","Open_Acute_DIV1","TOP5","TOP6","REPORTED","TOP8")</f>
        <v>102722.105787558</v>
      </c>
      <c r="AI337" s="213">
        <f t="shared" ref="AI337" si="870">AH337-AG337</f>
        <v>-7608.4642124420061</v>
      </c>
      <c r="AJ337" s="209">
        <f>IFERROR(AI337/AH337,0)</f>
        <v>-7.4068421340361248E-2</v>
      </c>
      <c r="AL337" s="213">
        <f>_xll.OneStreamExcelAddIn.XFFunctions.XFGetCell("TRUE", "CONSOL", $D$3,"TOT_Entity","USD","Actual",[1]Setup!C6,"PERIODIC",$B337,"TOPFLOW","TOP","TOP","top1",$C337,"top3","Open_Acute_DIV1","TOP5","TOP6","REPORTED","TOP8")</f>
        <v>65543.22</v>
      </c>
      <c r="AM337" s="213">
        <f>_xll.OneStreamExcelAddIn.XFFunctions.XFGetCell("TRUE", "CONSOL", $D$3,"TOT_Entity","Aggregated","Budget_Working",[1]Setup!C6,"PERIODIC",$B337,"TOPFLOW","TOP","TOP","top1",$C337,"top3","Open_Acute_DIV1","TOP5","TOP6","REPORTED","TOP8")</f>
        <v>45705.539597588002</v>
      </c>
      <c r="AN337" s="213">
        <f t="shared" ref="AN337" si="871">AM337-AL337</f>
        <v>-19837.680402411999</v>
      </c>
      <c r="AO337" s="209">
        <f>IFERROR(AN337/AM337,0)</f>
        <v>-0.4340322984275386</v>
      </c>
      <c r="AQ337" s="213">
        <f>_xll.OneStreamExcelAddIn.XFFunctions.XFGetCell("TRUE", "CONSOL", $D$3,"TOT_Entity","USD","Actual",[1]Setup!C7,"PERIODIC",$B337,"TOPFLOW","TOP","TOP","top1",$C337,"top3","Open_Acute_DIV1","TOP5","TOP6","REPORTED","TOP8")</f>
        <v>65571.86</v>
      </c>
      <c r="AR337" s="213">
        <f>_xll.OneStreamExcelAddIn.XFFunctions.XFGetCell("TRUE", "CONSOL", $D$3,"TOT_Entity","Aggregated","Budget_Working",[1]Setup!C7,"PERIODIC",$B337,"TOPFLOW","TOP","TOP","top1",$C337,"top3","Open_Acute_DIV1","TOP5","TOP6","REPORTED","TOP8")</f>
        <v>40284.244815532998</v>
      </c>
      <c r="AS337" s="213">
        <f t="shared" ref="AS337" si="872">AR337-AQ337</f>
        <v>-25287.615184467002</v>
      </c>
      <c r="AT337" s="209">
        <f>IFERROR(AS337/AR337,0)</f>
        <v>-0.62772965709702166</v>
      </c>
      <c r="AV337" s="213">
        <f>_xll.OneStreamExcelAddIn.XFFunctions.XFGetCell("TRUE", "CONSOL", $D$3,"TOT_Entity","USD","Actual",[1]Setup!C8,"PERIODIC",$B337,"TOPFLOW","TOP","TOP","top1",$C337,"top3","Open_Acute_DIV1","TOP5","TOP6","REPORTED","TOP8")</f>
        <v>-364895.57</v>
      </c>
      <c r="AW337" s="213">
        <f>_xll.OneStreamExcelAddIn.XFFunctions.XFGetCell("TRUE", "CONSOL", $D$3,"TOT_Entity","Aggregated","Budget_Working",[1]Setup!C8,"PERIODIC",$B337,"TOPFLOW","TOP","TOP","top1",$C337,"top3","Open_Acute_DIV1","TOP5","TOP6","REPORTED","TOP8")</f>
        <v>100226.348122052</v>
      </c>
      <c r="AX337" s="213">
        <f t="shared" ref="AX337" si="873">AW337-AV337</f>
        <v>465121.91812205198</v>
      </c>
      <c r="AY337" s="209">
        <f>IFERROR(AX337/AW337,0)</f>
        <v>4.6407150099457226</v>
      </c>
      <c r="BA337" s="213">
        <f>_xll.OneStreamExcelAddIn.XFFunctions.XFGetCell("TRUE", "CONSOL", $D$3,"TOT_Entity","USD","Actual",[1]Setup!C9,"PERIODIC",$B337,"TOPFLOW","TOP","TOP","top1",$C337,"top3","Open_Acute_DIV1","TOP5","TOP6","REPORTED","TOP8")</f>
        <v>0</v>
      </c>
      <c r="BB337" s="213">
        <f>_xll.OneStreamExcelAddIn.XFFunctions.XFGetCell("TRUE", "CONSOL", $D$3,"TOT_Entity","Aggregated","Budget_Working",[1]Setup!C9,"PERIODIC",$B337,"TOPFLOW","TOP","TOP","top1",$C337,"top3","Open_Acute_DIV1","TOP5","TOP6","REPORTED","TOP8")</f>
        <v>63589.960897333003</v>
      </c>
      <c r="BC337" s="213">
        <f t="shared" ref="BC337" si="874">BB337-BA337</f>
        <v>63589.960897333003</v>
      </c>
      <c r="BD337" s="209">
        <f>IFERROR(BC337/BB337,0)</f>
        <v>1</v>
      </c>
      <c r="BF337" s="213">
        <f>_xll.OneStreamExcelAddIn.XFFunctions.XFGetCell("TRUE", "CONSOL", $D$3,"TOT_Entity","USD","Actual",[1]Setup!C10,"PERIODIC",$B337,"TOPFLOW","TOP","TOP","top1",$C337,"top3","Open_Acute_DIV1","TOP5","TOP6","REPORTED","TOP8")</f>
        <v>0</v>
      </c>
      <c r="BG337" s="213">
        <f>_xll.OneStreamExcelAddIn.XFFunctions.XFGetCell("TRUE", "CONSOL", $D$3,"TOT_Entity","Aggregated","Budget_Working",[1]Setup!C10,"PERIODIC",$B337,"TOPFLOW","TOP","TOP","top1",$C337,"top3","Open_Acute_DIV1","TOP5","TOP6","REPORTED","TOP8")</f>
        <v>129974.60601709</v>
      </c>
      <c r="BH337" s="213">
        <f t="shared" ref="BH337" si="875">BG337-BF337</f>
        <v>129974.60601709</v>
      </c>
      <c r="BI337" s="209">
        <f>IFERROR(BH337/BG337,0)</f>
        <v>1</v>
      </c>
      <c r="BK337" s="213">
        <f>_xll.OneStreamExcelAddIn.XFFunctions.XFGetCell("TRUE", "CONSOL", $D$3,"TOT_Entity","USD","Actual",[1]Setup!C11,"PERIODIC",$B337,"TOPFLOW","TOP","TOP","top1",$C337,"top3","Open_Acute_DIV1","TOP5","TOP6","REPORTED","TOP8")</f>
        <v>0</v>
      </c>
      <c r="BL337" s="213">
        <f>_xll.OneStreamExcelAddIn.XFFunctions.XFGetCell("TRUE", "CONSOL", $D$3,"TOT_Entity","Aggregated","Budget_Working",[1]Setup!C11,"PERIODIC",$B337,"TOPFLOW","TOP","TOP","top1",$C337,"top3","Open_Acute_DIV1","TOP5","TOP6","REPORTED","TOP8")</f>
        <v>93064.983374149</v>
      </c>
      <c r="BM337" s="213">
        <f t="shared" ref="BM337" si="876">BL337-BK337</f>
        <v>93064.983374149</v>
      </c>
      <c r="BN337" s="209">
        <f>IFERROR(BM337/BL337,0)</f>
        <v>1</v>
      </c>
      <c r="BP337" s="213">
        <f>_xll.OneStreamExcelAddIn.XFFunctions.XFGetCell("TRUE", "CONSOL", $D$3,"TOT_Entity","USD","Actual",[1]Setup!C12,"PERIODIC",$B337,"TOPFLOW","TOP","TOP","top1",$C337,"top3","Open_Acute_DIV1","TOP5","TOP6","REPORTED","TOP8")</f>
        <v>0</v>
      </c>
      <c r="BQ337" s="213">
        <f>_xll.OneStreamExcelAddIn.XFFunctions.XFGetCell("TRUE", "CONSOL", $D$3,"TOT_Entity","Aggregated","Budget_Working",[1]Setup!C12,"PERIODIC",$B337,"TOPFLOW","TOP","TOP","top1",$C337,"top3","Open_Acute_DIV1","TOP5","TOP6","REPORTED","TOP8")</f>
        <v>113376.01239415399</v>
      </c>
      <c r="BR337" s="213">
        <f t="shared" ref="BR337" si="877">BQ337-BP337</f>
        <v>113376.01239415399</v>
      </c>
      <c r="BS337" s="209">
        <f>IFERROR(BR337/BQ337,0)</f>
        <v>1</v>
      </c>
      <c r="BU337" s="213">
        <f>_xll.OneStreamExcelAddIn.XFFunctions.XFGetCell("TRUE", "CONSOL", $D$3,"TOT_Entity","USD","Actual",[1]Setup!C13,"PERIODIC",$B337,"TOPFLOW","TOP","TOP","top1",$C337,"top3","Open_Acute_DIV1","TOP5","TOP6","REPORTED","TOP8")</f>
        <v>0</v>
      </c>
      <c r="BV337" s="213">
        <f>_xll.OneStreamExcelAddIn.XFFunctions.XFGetCell("TRUE", "CONSOL", $D$3,"TOT_Entity","Aggregated","Budget_Working",[1]Setup!C13,"PERIODIC",$B337,"TOPFLOW","TOP","TOP","top1",$C337,"top3","Open_Acute_DIV1","TOP5","TOP6","REPORTED","TOP8")</f>
        <v>49440.532119761003</v>
      </c>
      <c r="BW337" s="213">
        <f t="shared" ref="BW337" si="878">BV337-BU337</f>
        <v>49440.532119761003</v>
      </c>
      <c r="BX337" s="209">
        <f>IFERROR(BW337/BV337,0)</f>
        <v>1</v>
      </c>
      <c r="BZ337" s="213">
        <f>_xll.OneStreamExcelAddIn.XFFunctions.XFGetCell("TRUE", "CONSOL", $D$3,"TOT_Entity","USD","Actual",[1]Setup!C14,"PERIODIC",$B337,"TOPFLOW","TOP","TOP","top1",$C337,"top3","Open_Acute_DIV1","TOP5","TOP6","REPORTED","TOP8")</f>
        <v>0</v>
      </c>
      <c r="CA337" s="213">
        <f>_xll.OneStreamExcelAddIn.XFFunctions.XFGetCell("TRUE", "CONSOL", $D$3,"TOT_Entity","Aggregated","Budget_Working",[1]Setup!C14,"PERIODIC",$B337,"TOPFLOW","TOP","TOP","top1",$C337,"top3","Open_Acute_DIV1","TOP5","TOP6","REPORTED","TOP8")</f>
        <v>222388.06882830101</v>
      </c>
      <c r="CB337" s="213">
        <f t="shared" ref="CB337" si="879">CA337-BZ337</f>
        <v>222388.06882830101</v>
      </c>
      <c r="CC337" s="209">
        <f>IFERROR(CB337/CA337,0)</f>
        <v>1</v>
      </c>
      <c r="CE337" s="213">
        <f>_xll.OneStreamExcelAddIn.XFFunctions.XFGetCell("TRUE", "CONSOL", $D$3,"TOT_Entity","USD","Actual",[1]Setup!C15,"PERIODIC",$B337,"TOPFLOW","TOP","TOP","top1",$C337,"top3","Open_Acute_DIV1","TOP5","TOP6","REPORTED","TOP8")</f>
        <v>0</v>
      </c>
      <c r="CF337" s="213">
        <f>_xll.OneStreamExcelAddIn.XFFunctions.XFGetCell("TRUE", "CONSOL", $D$3,"TOT_Entity","Aggregated","Budget_Working",[1]Setup!C15,"PERIODIC",$B337,"TOPFLOW","TOP","TOP","top1",$C337,"top3","Open_Acute_DIV1","TOP5","TOP6","REPORTED","TOP8")</f>
        <v>167837.091656378</v>
      </c>
      <c r="CG337" s="213">
        <f t="shared" ref="CG337" si="880">CF337-CE337</f>
        <v>167837.091656378</v>
      </c>
      <c r="CH337" s="209">
        <f>IFERROR(CG337/CF337,0)</f>
        <v>1</v>
      </c>
      <c r="CI337" s="214"/>
      <c r="CJ337" s="213">
        <f>_xll.OneStreamExcelAddIn.XFFunctions.XFGetCell("TRUE", "CONSOL", $D$3,"TOT_Entity","USD","Actual",[1]Setup!C4,"PERIODIC",$B337,"TOPFLOW","TOP","TOP","top1",$C337,"top3","Open_Acute_DIV1","TOP5","TOP6","REPORTED","TOP8")</f>
        <v>123449.92</v>
      </c>
      <c r="CK337" s="213">
        <f>_xll.OneStreamExcelAddIn.XFFunctions.XFGetCell("TRUE", "CONSOL", $D$3,"TOT_Entity","USD","Actual",[1]Setup!C5,"PERIODIC",$B337,"TOPFLOW","TOP","TOP","top1",$C337,"top3","Open_Acute_DIV1","TOP5","TOP6","REPORTED","TOP8")</f>
        <v>110330.57</v>
      </c>
      <c r="CL337" s="213">
        <f>_xll.OneStreamExcelAddIn.XFFunctions.XFGetCell("TRUE", "CONSOL", $D$3,"TOT_Entity","USD","Actual",[1]Setup!C6,"PERIODIC",$B337,"TOPFLOW","TOP","TOP","top1",$C337,"top3","Open_Acute_DIV1","TOP5","TOP6","REPORTED","TOP8")</f>
        <v>65543.22</v>
      </c>
      <c r="CM337" s="213">
        <f>_xll.OneStreamExcelAddIn.XFFunctions.XFGetCell("TRUE", "CONSOL", $D$3,"TOT_Entity","USD","Actual",[1]Setup!C7,"PERIODIC",$B337,"TOPFLOW","TOP","TOP","top1",$C337,"top3","Open_Acute_DIV1","TOP5","TOP6","REPORTED","TOP8")</f>
        <v>65571.86</v>
      </c>
      <c r="CN337" s="213">
        <f>_xll.OneStreamExcelAddIn.XFFunctions.XFGetCell("TRUE", "CONSOL", $D$3,"TOT_Entity","USD","Actual",[1]Setup!C8,"PERIODIC",$B337,"TOPFLOW","TOP","TOP","top1",$C337,"top3","Open_Acute_DIV1","TOP5","TOP6","REPORTED","TOP8")</f>
        <v>-364895.57</v>
      </c>
      <c r="CO337" s="213">
        <f>_xll.OneStreamExcelAddIn.XFFunctions.XFGetCell("TRUE", "CONSOL", $D$3,"TOT_Entity","USD","Actual",[1]Setup!C9,"PERIODIC",$B337,"TOPFLOW","TOP","TOP","top1",$C337,"top3","Open_Acute_DIV1","TOP5","TOP6","REPORTED","TOP8")</f>
        <v>0</v>
      </c>
      <c r="CP337" s="213">
        <f>_xll.OneStreamExcelAddIn.XFFunctions.XFGetCell("TRUE", "CONSOL", $D$3,"TOT_Entity","USD","Actual",[1]Setup!C10,"PERIODIC",$B337,"TOPFLOW","TOP","TOP","top1",$C337,"top3","Open_Acute_DIV1","TOP5","TOP6","REPORTED","TOP8")</f>
        <v>0</v>
      </c>
      <c r="CQ337" s="213">
        <f>_xll.OneStreamExcelAddIn.XFFunctions.XFGetCell("TRUE", "CONSOL", $D$3,"TOT_Entity","USD","Actual",[1]Setup!C11,"PERIODIC",$B337,"TOPFLOW","TOP","TOP","top1",$C337,"top3","Open_Acute_DIV1","TOP5","TOP6","REPORTED","TOP8")</f>
        <v>0</v>
      </c>
      <c r="CR337" s="213">
        <f>_xll.OneStreamExcelAddIn.XFFunctions.XFGetCell("TRUE", "CONSOL", $D$3,"TOT_Entity","USD","Actual",[1]Setup!C12,"PERIODIC",$B337,"TOPFLOW","TOP","TOP","top1",$C337,"top3","Open_Acute_DIV1","TOP5","TOP6","REPORTED","TOP8")</f>
        <v>0</v>
      </c>
      <c r="CS337" s="213">
        <f>_xll.OneStreamExcelAddIn.XFFunctions.XFGetCell("TRUE", "CONSOL", $D$3,"TOT_Entity","USD","Actual",[1]Setup!C13,"PERIODIC",$B337,"TOPFLOW","TOP","TOP","top1",$C337,"top3","Open_Acute_DIV1","TOP5","TOP6","REPORTED","TOP8")</f>
        <v>0</v>
      </c>
      <c r="CT337" s="213">
        <f>_xll.OneStreamExcelAddIn.XFFunctions.XFGetCell("TRUE", "CONSOL", $D$3,"TOT_Entity","USD","Actual",[1]Setup!C14,"PERIODIC",$B337,"TOPFLOW","TOP","TOP","top1",$C337,"top3","Open_Acute_DIV1","TOP5","TOP6","REPORTED","TOP8")</f>
        <v>0</v>
      </c>
      <c r="CU337" s="213">
        <f>_xll.OneStreamExcelAddIn.XFFunctions.XFGetCell("TRUE", "CONSOL", $D$3,"TOT_Entity","USD","Actual",[1]Setup!C15,"PERIODIC",$B337,"TOPFLOW","TOP","TOP","top1",$C337,"top3","Open_Acute_DIV1","TOP5","TOP6","REPORTED","TOP8")</f>
        <v>0</v>
      </c>
      <c r="CV337" s="214"/>
      <c r="CW337" s="213">
        <f>_xll.OneStreamExcelAddIn.XFFunctions.XFGetCell("TRUE", "CONSOL", $D$3,"TOT_Entity","USD","Actual",[1]Setup!C17,"PERIODIC",$B337,"TOPFLOW","TOP","TOP","top1",$C337,"top3","Open_Acute_DIV1","TOP5","TOP6","REPORTED","TOP8")</f>
        <v>102859.42</v>
      </c>
      <c r="CX337" s="213">
        <f>_xll.OneStreamExcelAddIn.XFFunctions.XFGetCell("TRUE", "CONSOL", $D$3,"TOT_Entity","USD","Actual",[1]Setup!C18,"PERIODIC",$B337,"TOPFLOW","TOP","TOP","top1",$C337,"top3","Open_Acute_DIV1","TOP5","TOP6","REPORTED","TOP8")</f>
        <v>59908.26</v>
      </c>
      <c r="CY337" s="213">
        <f>_xll.OneStreamExcelAddIn.XFFunctions.XFGetCell("TRUE", "CONSOL", $D$3,"TOT_Entity","USD","Actual",[1]Setup!C19,"PERIODIC",$B337,"TOPFLOW","TOP","TOP","top1",$C337,"top3","Open_Acute_DIV1","TOP5","TOP6","REPORTED","TOP8")</f>
        <v>62686.92</v>
      </c>
      <c r="CZ337" s="213">
        <f>_xll.OneStreamExcelAddIn.XFFunctions.XFGetCell("TRUE", "CONSOL", $D$3,"TOT_Entity","USD","Actual",[1]Setup!C20,"PERIODIC",$B337,"TOPFLOW","TOP","TOP","top1",$C337,"top3","Open_Acute_DIV1","TOP5","TOP6","REPORTED","TOP8")</f>
        <v>57057.34</v>
      </c>
      <c r="DA337" s="213">
        <f>_xll.OneStreamExcelAddIn.XFFunctions.XFGetCell("TRUE", "CONSOL", $D$3,"TOT_Entity","USD","Actual",[1]Setup!C21,"PERIODIC",$B337,"TOPFLOW","TOP","TOP","top1",$C337,"top3","Open_Acute_DIV1","TOP5","TOP6","REPORTED","TOP8")</f>
        <v>125868.52</v>
      </c>
      <c r="DB337" s="213">
        <f>_xll.OneStreamExcelAddIn.XFFunctions.XFGetCell("TRUE", "CONSOL", $D$3,"TOT_Entity","USD","Actual",[1]Setup!C22,"PERIODIC",$B337,"TOPFLOW","TOP","TOP","top1",$C337,"top3","Open_Acute_DIV1","TOP5","TOP6","REPORTED","TOP8")</f>
        <v>47682.6</v>
      </c>
      <c r="DC337" s="213">
        <f>_xll.OneStreamExcelAddIn.XFFunctions.XFGetCell("TRUE", "CONSOL", $D$3,"TOT_Entity","USD","Actual",[1]Setup!C23,"PERIODIC",$B337,"TOPFLOW","TOP","TOP","top1",$C337,"top3","Open_Acute_DIV1","TOP5","TOP6","REPORTED","TOP8")</f>
        <v>172018.42</v>
      </c>
      <c r="DD337" s="213">
        <f>_xll.OneStreamExcelAddIn.XFFunctions.XFGetCell("TRUE", "CONSOL", $D$3,"TOT_Entity","USD","Actual",[1]Setup!C24,"PERIODIC",$B337,"TOPFLOW","TOP","TOP","top1",$C337,"top3","Open_Acute_DIV1","TOP5","TOP6","REPORTED","TOP8")</f>
        <v>61246.92</v>
      </c>
      <c r="DE337" s="213">
        <f>_xll.OneStreamExcelAddIn.XFFunctions.XFGetCell("TRUE", "CONSOL", $D$3,"TOT_Entity","USD","Actual",[1]Setup!C25,"PERIODIC",$B337,"TOPFLOW","TOP","TOP","top1",$C337,"top3","Open_Acute_DIV1","TOP5","TOP6","REPORTED","TOP8")</f>
        <v>119206.2</v>
      </c>
      <c r="DF337" s="213">
        <f>_xll.OneStreamExcelAddIn.XFFunctions.XFGetCell("TRUE", "CONSOL", $D$3,"TOT_Entity","USD","Actual",[1]Setup!C26,"PERIODIC",$B337,"TOPFLOW","TOP","TOP","top1",$C337,"top3","Open_Acute_DIV1","TOP5","TOP6","REPORTED","TOP8")</f>
        <v>67880.37</v>
      </c>
      <c r="DG337" s="213">
        <f>_xll.OneStreamExcelAddIn.XFFunctions.XFGetCell("TRUE", "CONSOL", $D$3,"TOT_Entity","USD","Actual",[1]Setup!C27,"PERIODIC",$B337,"TOPFLOW","TOP","TOP","top1",$C337,"top3","Open_Acute_DIV1","TOP5","TOP6","REPORTED","TOP8")</f>
        <v>172967.1</v>
      </c>
      <c r="DH337" s="213">
        <f>_xll.OneStreamExcelAddIn.XFFunctions.XFGetCell("TRUE", "CONSOL", $D$3,"TOT_Entity","USD","Actual",[1]Setup!C28,"PERIODIC",$B337,"TOPFLOW","TOP","TOP","top1",$C337,"top3","Open_Acute_DIV1","TOP5","TOP6","REPORTED","TOP8")</f>
        <v>92289.54</v>
      </c>
      <c r="DI337" s="215"/>
      <c r="DJ337" s="213">
        <f>_xll.OneStreamExcelAddIn.XFFunctions.XFGetCell("TRUE", "CONSOL", $D$3,"TOT_Entity","Aggregated","Budget_Working",[1]Setup!C4,"PERIODIC",$B337,"TOPFLOW","TOP","TOP","top1",$C337,"top3","Open_Acute_DIV1","TOP5","TOP6","REPORTED","TOP8")</f>
        <v>113268.60766923901</v>
      </c>
      <c r="DK337" s="213">
        <f>_xll.OneStreamExcelAddIn.XFFunctions.XFGetCell("TRUE", "CONSOL", $D$3,"TOT_Entity","Aggregated","Budget_Working",[1]Setup!C5,"PERIODIC",$B337,"TOPFLOW","TOP","TOP","top1",$C337,"top3","Open_Acute_DIV1","TOP5","TOP6","REPORTED","TOP8")</f>
        <v>102722.105787558</v>
      </c>
      <c r="DL337" s="213">
        <f>_xll.OneStreamExcelAddIn.XFFunctions.XFGetCell("TRUE", "CONSOL", $D$3,"TOT_Entity","Aggregated","Budget_Working",[1]Setup!C6,"PERIODIC",$B337,"TOPFLOW","TOP","TOP","top1",$C337,"top3","Open_Acute_DIV1","TOP5","TOP6","REPORTED","TOP8")</f>
        <v>45705.539597588002</v>
      </c>
      <c r="DM337" s="213">
        <f>_xll.OneStreamExcelAddIn.XFFunctions.XFGetCell("TRUE", "CONSOL", $D$3,"TOT_Entity","Aggregated","Budget_Working",[1]Setup!C7,"PERIODIC",$B337,"TOPFLOW","TOP","TOP","top1",$C337,"top3","Open_Acute_DIV1","TOP5","TOP6","REPORTED","TOP8")</f>
        <v>40284.244815532998</v>
      </c>
      <c r="DN337" s="213">
        <f>_xll.OneStreamExcelAddIn.XFFunctions.XFGetCell("TRUE", "CONSOL", $D$3,"TOT_Entity","Aggregated","Budget_Working",[1]Setup!C8,"PERIODIC",$B337,"TOPFLOW","TOP","TOP","top1",$C337,"top3","Open_Acute_DIV1","TOP5","TOP6","REPORTED","TOP8")</f>
        <v>100226.348122052</v>
      </c>
      <c r="DO337" s="213">
        <f>_xll.OneStreamExcelAddIn.XFFunctions.XFGetCell("TRUE", "CONSOL", $D$3,"TOT_Entity","Aggregated","Budget_Working",[1]Setup!C9,"PERIODIC",$B337,"TOPFLOW","TOP","TOP","top1",$C337,"top3","Open_Acute_DIV1","TOP5","TOP6","REPORTED","TOP8")</f>
        <v>63589.960897333003</v>
      </c>
      <c r="DP337" s="213">
        <f>_xll.OneStreamExcelAddIn.XFFunctions.XFGetCell("TRUE", "CONSOL", $D$3,"TOT_Entity","Aggregated","Budget_Working",[1]Setup!C10,"PERIODIC",$B337,"TOPFLOW","TOP","TOP","top1",$C337,"top3","Open_Acute_DIV1","TOP5","TOP6","REPORTED","TOP8")</f>
        <v>129974.60601709</v>
      </c>
      <c r="DQ337" s="213">
        <f>_xll.OneStreamExcelAddIn.XFFunctions.XFGetCell("TRUE", "CONSOL", $D$3,"TOT_Entity","Aggregated","Budget_Working",[1]Setup!C11,"PERIODIC",$B337,"TOPFLOW","TOP","TOP","top1",$C337,"top3","Open_Acute_DIV1","TOP5","TOP6","REPORTED","TOP8")</f>
        <v>93064.983374149</v>
      </c>
      <c r="DR337" s="213">
        <f>_xll.OneStreamExcelAddIn.XFFunctions.XFGetCell("TRUE", "CONSOL", $D$3,"TOT_Entity","Aggregated","Budget_Working",[1]Setup!C12,"PERIODIC",$B337,"TOPFLOW","TOP","TOP","top1",$C337,"top3","Open_Acute_DIV1","TOP5","TOP6","REPORTED","TOP8")</f>
        <v>113376.01239415399</v>
      </c>
      <c r="DS337" s="213">
        <f>_xll.OneStreamExcelAddIn.XFFunctions.XFGetCell("TRUE", "CONSOL", $D$3,"TOT_Entity","Aggregated","Budget_Working",[1]Setup!C13,"PERIODIC",$B337,"TOPFLOW","TOP","TOP","top1",$C337,"top3","Open_Acute_DIV1","TOP5","TOP6","REPORTED","TOP8")</f>
        <v>49440.532119761003</v>
      </c>
      <c r="DT337" s="213">
        <f>_xll.OneStreamExcelAddIn.XFFunctions.XFGetCell("TRUE", "CONSOL", $D$3,"TOT_Entity","Aggregated","Budget_Working",[1]Setup!C14,"PERIODIC",$B337,"TOPFLOW","TOP","TOP","top1",$C337,"top3","Open_Acute_DIV1","TOP5","TOP6","REPORTED","TOP8")</f>
        <v>222388.06882830101</v>
      </c>
      <c r="DU337" s="213">
        <f>_xll.OneStreamExcelAddIn.XFFunctions.XFGetCell("TRUE", "CONSOL", $D$3,"TOT_Entity","Aggregated","Budget_Working",[1]Setup!C15,"PERIODIC",$B337,"TOPFLOW","TOP","TOP","top1",$C337,"top3","Open_Acute_DIV1","TOP5","TOP6","REPORTED","TOP8")</f>
        <v>167837.091656378</v>
      </c>
      <c r="DV337" s="215"/>
      <c r="DW337" s="213">
        <f>_xll.OneStreamExcelAddIn.XFFunctions.XFGetCell("TRUE", "CONSOL", $D$3,"TOT_Entity","USD","Budget_Final",[1]Setup!C17,"PERIODIC",$B337,"TOPFLOW","TOP","TOP","top1",$C337,"top3","Open_Acute_DIV1","TOP5","TOP6","REPORTED","TOP8")</f>
        <v>86388.947880442007</v>
      </c>
      <c r="DX337" s="213">
        <f>_xll.OneStreamExcelAddIn.XFFunctions.XFGetCell("TRUE", "CONSOL", $D$3,"TOT_Entity","USD","Budget_Final",[1]Setup!C18,"PERIODIC",$B337,"TOPFLOW","TOP","TOP","top1",$C337,"top3","Open_Acute_DIV1","TOP5","TOP6","REPORTED","TOP8")</f>
        <v>41601.792091438001</v>
      </c>
      <c r="DY337" s="213">
        <f>_xll.OneStreamExcelAddIn.XFFunctions.XFGetCell("TRUE", "CONSOL", $D$3,"TOT_Entity","USD","Budget_Final",[1]Setup!C19,"PERIODIC",$B337,"TOPFLOW","TOP","TOP","top1",$C337,"top3","Open_Acute_DIV1","TOP5","TOP6","REPORTED","TOP8")</f>
        <v>57921.177696879997</v>
      </c>
      <c r="DZ337" s="213">
        <f>_xll.OneStreamExcelAddIn.XFFunctions.XFGetCell("TRUE", "CONSOL", $D$3,"TOT_Entity","USD","Budget_Final",[1]Setup!C20,"PERIODIC",$B337,"TOPFLOW","TOP","TOP","top1",$C337,"top3","Open_Acute_DIV1","TOP5","TOP6","REPORTED","TOP8")</f>
        <v>51251.479966731</v>
      </c>
      <c r="EA337" s="213">
        <f>_xll.OneStreamExcelAddIn.XFFunctions.XFGetCell("TRUE", "CONSOL", $D$3,"TOT_Entity","USD","Budget_Final",[1]Setup!C21,"PERIODIC",$B337,"TOPFLOW","TOP","TOP","top1",$C337,"top3","Open_Acute_DIV1","TOP5","TOP6","REPORTED","TOP8")</f>
        <v>33362.380424659998</v>
      </c>
      <c r="EB337" s="213">
        <f>_xll.OneStreamExcelAddIn.XFFunctions.XFGetCell("TRUE", "CONSOL", $D$3,"TOT_Entity","USD","Budget_Final",[1]Setup!C22,"PERIODIC",$B337,"TOPFLOW","TOP","TOP","top1",$C337,"top3","Open_Acute_DIV1","TOP5","TOP6","REPORTED","TOP8")</f>
        <v>119323.379570295</v>
      </c>
      <c r="EC337" s="213">
        <f>_xll.OneStreamExcelAddIn.XFFunctions.XFGetCell("TRUE", "CONSOL", $D$3,"TOT_Entity","USD","Budget_Final",[1]Setup!C23,"PERIODIC",$B337,"TOPFLOW","TOP","TOP","top1",$C337,"top3","Open_Acute_DIV1","TOP5","TOP6","REPORTED","TOP8")</f>
        <v>122731.51755792501</v>
      </c>
      <c r="ED337" s="213">
        <f>_xll.OneStreamExcelAddIn.XFFunctions.XFGetCell("TRUE", "CONSOL", $D$3,"TOT_Entity","USD","Budget_Final",[1]Setup!C24,"PERIODIC",$B337,"TOPFLOW","TOP","TOP","top1",$C337,"top3","Open_Acute_DIV1","TOP5","TOP6","REPORTED","TOP8")</f>
        <v>44192.724087151</v>
      </c>
      <c r="EE337" s="213">
        <f>_xll.OneStreamExcelAddIn.XFFunctions.XFGetCell("TRUE", "CONSOL", $D$3,"TOT_Entity","USD","Budget_Final",[1]Setup!C25,"PERIODIC",$B337,"TOPFLOW","TOP","TOP","top1",$C337,"top3","Open_Acute_DIV1","TOP5","TOP6","REPORTED","TOP8")</f>
        <v>98466.547037791999</v>
      </c>
      <c r="EF337" s="213">
        <f>_xll.OneStreamExcelAddIn.XFFunctions.XFGetCell("TRUE", "CONSOL", $D$3,"TOT_Entity","USD","Budget_Final",[1]Setup!C26,"PERIODIC",$B337,"TOPFLOW","TOP","TOP","top1",$C337,"top3","Open_Acute_DIV1","TOP5","TOP6","REPORTED","TOP8")</f>
        <v>47826.608561146997</v>
      </c>
      <c r="EG337" s="213">
        <f>_xll.OneStreamExcelAddIn.XFFunctions.XFGetCell("TRUE", "CONSOL", $D$3,"TOT_Entity","USD","Budget_Final",[1]Setup!C27,"PERIODIC",$B337,"TOPFLOW","TOP","TOP","top1",$C337,"top3","Open_Acute_DIV1","TOP5","TOP6","REPORTED","TOP8")</f>
        <v>33805.335273245</v>
      </c>
      <c r="EH337" s="213">
        <f>_xll.OneStreamExcelAddIn.XFFunctions.XFGetCell("TRUE", "CONSOL", $D$3,"TOT_Entity","USD","Budget_Final",[1]Setup!C28,"PERIODIC",$B337,"TOPFLOW","TOP","TOP","top1",$C337,"top3","Open_Acute_DIV1","TOP5","TOP6","REPORTED","TOP8")</f>
        <v>189665.32512787101</v>
      </c>
    </row>
    <row r="338" spans="1:138" s="47" customFormat="1" x14ac:dyDescent="0.25">
      <c r="B338" s="51"/>
      <c r="C338" s="51"/>
      <c r="E338" s="216">
        <f>E337/176.6</f>
        <v>371.30158550396379</v>
      </c>
      <c r="F338" s="216">
        <f>E338/73</f>
        <v>5.0863230890953943</v>
      </c>
      <c r="G338" s="216"/>
      <c r="H338" s="206"/>
      <c r="I338" s="41"/>
      <c r="J338" s="213"/>
      <c r="K338" s="213"/>
      <c r="L338" s="213"/>
      <c r="M338" s="209"/>
      <c r="N338" s="41"/>
      <c r="O338" s="213"/>
      <c r="P338" s="213"/>
      <c r="Q338" s="209"/>
      <c r="R338" s="41"/>
      <c r="S338" s="213"/>
      <c r="T338" s="213"/>
      <c r="U338" s="209"/>
      <c r="V338" s="41"/>
      <c r="W338" s="42"/>
      <c r="X338" s="43"/>
      <c r="Y338" s="42"/>
      <c r="Z338" s="44"/>
      <c r="AB338" s="213"/>
      <c r="AC338" s="213"/>
      <c r="AD338" s="213"/>
      <c r="AE338" s="209"/>
      <c r="AG338" s="213"/>
      <c r="AH338" s="213"/>
      <c r="AI338" s="213"/>
      <c r="AJ338" s="209"/>
      <c r="AL338" s="213"/>
      <c r="AM338" s="213"/>
      <c r="AN338" s="213"/>
      <c r="AO338" s="209"/>
      <c r="AQ338" s="213"/>
      <c r="AR338" s="213"/>
      <c r="AS338" s="213"/>
      <c r="AT338" s="209"/>
      <c r="AV338" s="213"/>
      <c r="AW338" s="213"/>
      <c r="AX338" s="213"/>
      <c r="AY338" s="209"/>
      <c r="BA338" s="213"/>
      <c r="BB338" s="213"/>
      <c r="BC338" s="213"/>
      <c r="BD338" s="209"/>
      <c r="BF338" s="213"/>
      <c r="BG338" s="213"/>
      <c r="BH338" s="213"/>
      <c r="BI338" s="209"/>
      <c r="BK338" s="213"/>
      <c r="BL338" s="213"/>
      <c r="BM338" s="213"/>
      <c r="BN338" s="209"/>
      <c r="BP338" s="213"/>
      <c r="BQ338" s="213"/>
      <c r="BR338" s="213"/>
      <c r="BS338" s="209"/>
      <c r="BU338" s="213"/>
      <c r="BV338" s="213"/>
      <c r="BW338" s="213"/>
      <c r="BX338" s="209"/>
      <c r="BZ338" s="213"/>
      <c r="CA338" s="213"/>
      <c r="CB338" s="213"/>
      <c r="CC338" s="209"/>
      <c r="CE338" s="213"/>
      <c r="CF338" s="213"/>
      <c r="CG338" s="213"/>
      <c r="CH338" s="209"/>
      <c r="CI338" s="214"/>
      <c r="CJ338" s="213"/>
      <c r="CK338" s="213"/>
      <c r="CL338" s="213"/>
      <c r="CM338" s="213"/>
      <c r="CN338" s="213"/>
      <c r="CO338" s="213"/>
      <c r="CP338" s="213"/>
      <c r="CQ338" s="213"/>
      <c r="CR338" s="213"/>
      <c r="CS338" s="213"/>
      <c r="CT338" s="213"/>
      <c r="CU338" s="213"/>
      <c r="CV338" s="214"/>
      <c r="CW338" s="213"/>
      <c r="CX338" s="213"/>
      <c r="CY338" s="213"/>
      <c r="CZ338" s="213"/>
      <c r="DA338" s="213"/>
      <c r="DB338" s="213"/>
      <c r="DC338" s="213"/>
      <c r="DD338" s="213"/>
      <c r="DE338" s="213"/>
      <c r="DF338" s="213"/>
      <c r="DG338" s="213"/>
      <c r="DH338" s="213"/>
      <c r="DI338" s="215"/>
      <c r="DJ338" s="213"/>
      <c r="DK338" s="213"/>
      <c r="DL338" s="213"/>
      <c r="DM338" s="213"/>
      <c r="DN338" s="213"/>
      <c r="DO338" s="213"/>
      <c r="DP338" s="213"/>
      <c r="DQ338" s="213"/>
      <c r="DR338" s="213"/>
      <c r="DS338" s="213"/>
      <c r="DT338" s="213"/>
      <c r="DU338" s="213"/>
      <c r="DV338" s="215"/>
      <c r="DW338" s="213"/>
      <c r="DX338" s="213"/>
      <c r="DY338" s="213"/>
      <c r="DZ338" s="213"/>
      <c r="EA338" s="213"/>
      <c r="EB338" s="213"/>
      <c r="EC338" s="213"/>
      <c r="ED338" s="213"/>
      <c r="EE338" s="213"/>
      <c r="EF338" s="213"/>
      <c r="EG338" s="213"/>
      <c r="EH338" s="213"/>
    </row>
    <row r="339" spans="1:138" x14ac:dyDescent="0.25">
      <c r="B339" s="51"/>
      <c r="C339" s="51"/>
      <c r="D339" s="137" t="s">
        <v>335</v>
      </c>
      <c r="H339" s="138"/>
      <c r="I339" s="41"/>
      <c r="N339" s="41"/>
      <c r="R339" s="41"/>
      <c r="U339" s="7"/>
      <c r="V339" s="41"/>
      <c r="W339" s="74"/>
      <c r="X339" s="75"/>
      <c r="Y339" s="74"/>
      <c r="Z339" s="76"/>
      <c r="AA339" s="137"/>
      <c r="AE339" s="7"/>
      <c r="AJ339" s="7"/>
      <c r="AO339" s="7"/>
      <c r="AT339" s="7"/>
      <c r="AY339" s="7"/>
      <c r="BD339" s="7"/>
      <c r="BI339" s="7"/>
      <c r="BN339" s="7"/>
      <c r="BS339" s="7"/>
      <c r="BX339" s="7"/>
      <c r="CC339" s="7"/>
      <c r="CH339" s="7"/>
    </row>
    <row r="340" spans="1:138" x14ac:dyDescent="0.25">
      <c r="B340" s="51">
        <v>60271</v>
      </c>
      <c r="C340" s="51"/>
      <c r="D340" t="str" cm="1">
        <f t="array" ref="D340">_xll.OneStreamExcelAddIn.XFFunctions.XFGetMemberInfo("Description","Account",B340)</f>
        <v>Annual Incentives</v>
      </c>
      <c r="E340" s="53">
        <f>_xll.OneStreamExcelAddIn.XFFunctions.XFGetCell("TRUE", "CONSOL", $D$3,"TOT_Entity","USD","Actual",$E$3,"PERIODIC",$B340,"TOPFLOW","TOP","TOP","top1",$C340,"top3","Open_Acute_DIV1","TOP5","TOP6","REPORTED","TOP8")</f>
        <v>0</v>
      </c>
      <c r="F340" s="53">
        <f>_xll.OneStreamExcelAddIn.XFFunctions.XFGetCell("TRUE", "CONSOL", $D$3,"TOT_Entity","Aggregated","Budget_Working",$E$3,"PERIODIC",$B340,"TOPFLOW","TOP","TOP","top1",$C340,"top3","Open_Acute_DIV1","TOP5","TOP6","REPORTED","TOP8")</f>
        <v>10862.08</v>
      </c>
      <c r="G340" s="53">
        <f t="shared" ref="G340:G348" si="881">F340-E340</f>
        <v>10862.08</v>
      </c>
      <c r="H340" s="55">
        <f t="shared" ref="H340:H348" si="882">IFERROR(G340/F340,0)</f>
        <v>1</v>
      </c>
      <c r="I340" s="41"/>
      <c r="J340" s="53">
        <f>_xll.OneStreamExcelAddIn.XFFunctions.XFGetCell("TRUE", "CONSOL", $D$3,"TOT_Entity","USD","Actual",$E$3,"YTD",$B340,"TOPFLOW","TOP","TOP","top1",$C340,"TOP3","Open_Acute_DIV1","TOP5","TOP6","REPORTED","TOP8")</f>
        <v>50528.22</v>
      </c>
      <c r="K340" s="53">
        <f>_xll.OneStreamExcelAddIn.XFFunctions.XFGetCell("TRUE", "CONSOL", $D$3,"TOT_Entity","Aggregated","Budget_Working",$E$3,"YTD",$B340,"TOPFLOW","TOP","TOP","top1",$C340,"TOP3","Open_Acute_DIV1","TOP5","TOP6","REPORTED","TOP8")</f>
        <v>43448.32</v>
      </c>
      <c r="L340" s="53">
        <f t="shared" ref="L340:L348" si="883">K340-J340</f>
        <v>-7079.9000000000015</v>
      </c>
      <c r="M340" s="40">
        <f t="shared" ref="M340:M348" si="884">IFERROR(L340/K340,0)</f>
        <v>-0.162949913828659</v>
      </c>
      <c r="N340" s="41"/>
      <c r="O340" s="53">
        <f>_xll.OneStreamExcelAddIn.XFFunctions.XFGetCell("TRUE", "CONSOL", $D$3,"TOT_Entity","USD","Actual",$F$3,"YTD",$B340,"TOPFLOW","TOP","TOP","top1",$C340,"TOP3","Open_Acute_DIV1","TOP5","TOP6","REPORTED","TOP8")</f>
        <v>51474.5</v>
      </c>
      <c r="P340" s="53">
        <f>_xll.OneStreamExcelAddIn.XFFunctions.XFGetCell("TRUE", "CONSOL", $D$3,"TOT_Entity","USD","Actual",$E$3,"YTD",$B340,"TOPFLOW","TOP","TOP","top1",$C340,"top3","Open_Acute_DIV1","TOP5","TOP6","REPORTED","VAR_BW_PY_Actual")</f>
        <v>946.28</v>
      </c>
      <c r="Q340" s="40">
        <f t="shared" ref="Q340:Q348" si="885">IFERROR(P340/O340,0)</f>
        <v>1.8383471427600072E-2</v>
      </c>
      <c r="R340" s="41"/>
      <c r="S340" s="53">
        <f>_xll.OneStreamExcelAddIn.XFFunctions.XFGetCell("TRUE", "CONSOL", $D$3,"TOT_Entity","USD","MIDFCST",$E$3,"MTD",$B340,"TOPFLOW","TOP","TOP","top1",$C340,"TOP3","Open_Acute_DIV1","TOP5","TOP6","REPORTED","TOP8")</f>
        <v>0</v>
      </c>
      <c r="T340" s="53">
        <f t="shared" ref="T340:T348" si="886">S340-E340</f>
        <v>0</v>
      </c>
      <c r="U340" s="40">
        <f t="shared" ref="U340:U348" si="887">IFERROR(T340/S340,0)</f>
        <v>0</v>
      </c>
      <c r="V340" s="41"/>
      <c r="W340" s="42"/>
      <c r="X340" s="43"/>
      <c r="Y340" s="42"/>
      <c r="Z340" s="44"/>
      <c r="AB340" s="53">
        <f>_xll.OneStreamExcelAddIn.XFFunctions.XFGetCell("TRUE", "CONSOL", $D$3,"TOT_Entity","USD","Actual",[1]Setup!C4,"PERIODIC",$B340,"TOPFLOW","TOP","TOP","top1",$C340,"top3","Open_Acute_DIV1","TOP5","TOP6","REPORTED","TOP8")</f>
        <v>9083</v>
      </c>
      <c r="AC340" s="53">
        <f>_xll.OneStreamExcelAddIn.XFFunctions.XFGetCell("TRUE", "CONSOL", $D$3,"TOT_Entity","Aggregated","Budget_Working",[1]Setup!C4,"PERIODIC",$B340,"TOPFLOW","TOP","TOP","top1",$C340,"top3","Open_Acute_DIV1","TOP5","TOP6","REPORTED","TOP8")</f>
        <v>10862.08</v>
      </c>
      <c r="AD340" s="53">
        <f>AC340-AB340</f>
        <v>1779.08</v>
      </c>
      <c r="AE340" s="40">
        <f>IFERROR(AD340/AC340,0)</f>
        <v>0.16378815107235445</v>
      </c>
      <c r="AG340" s="53">
        <f>_xll.OneStreamExcelAddIn.XFFunctions.XFGetCell("TRUE", "CONSOL", $D$3,"TOT_Entity","USD","Actual",[1]Setup!C5,"PERIODIC",$B340,"TOPFLOW","TOP","TOP","top1",$C340,"top3","Open_Acute_DIV1","TOP5","TOP6","REPORTED","TOP8")</f>
        <v>41445.22</v>
      </c>
      <c r="AH340" s="53">
        <f>_xll.OneStreamExcelAddIn.XFFunctions.XFGetCell("TRUE", "CONSOL", $D$3,"TOT_Entity","Aggregated","Budget_Working",[1]Setup!C5,"PERIODIC",$B340,"TOPFLOW","TOP","TOP","top1",$C340,"top3","Open_Acute_DIV1","TOP5","TOP6","REPORTED","TOP8")</f>
        <v>10862.08</v>
      </c>
      <c r="AI340" s="53">
        <f>AH340-AG340</f>
        <v>-30583.14</v>
      </c>
      <c r="AJ340" s="40">
        <f>IFERROR(AI340/AH340,0)</f>
        <v>-2.8155878063869904</v>
      </c>
      <c r="AL340" s="53">
        <f>_xll.OneStreamExcelAddIn.XFFunctions.XFGetCell("TRUE", "CONSOL", $D$3,"TOT_Entity","USD","Actual",[1]Setup!C6,"PERIODIC",$B340,"TOPFLOW","TOP","TOP","top1",$C340,"top3","Open_Acute_DIV1","TOP5","TOP6","REPORTED","TOP8")</f>
        <v>0</v>
      </c>
      <c r="AM340" s="53">
        <f>_xll.OneStreamExcelAddIn.XFFunctions.XFGetCell("TRUE", "CONSOL", $D$3,"TOT_Entity","Aggregated","Budget_Working",[1]Setup!C6,"PERIODIC",$B340,"TOPFLOW","TOP","TOP","top1",$C340,"top3","Open_Acute_DIV1","TOP5","TOP6","REPORTED","TOP8")</f>
        <v>10862.08</v>
      </c>
      <c r="AN340" s="53">
        <f>AM340-AL340</f>
        <v>10862.08</v>
      </c>
      <c r="AO340" s="40">
        <f>IFERROR(AN340/AM340,0)</f>
        <v>1</v>
      </c>
      <c r="AQ340" s="53">
        <f>_xll.OneStreamExcelAddIn.XFFunctions.XFGetCell("TRUE", "CONSOL", $D$3,"TOT_Entity","USD","Actual",[1]Setup!C7,"PERIODIC",$B340,"TOPFLOW","TOP","TOP","top1",$C340,"top3","Open_Acute_DIV1","TOP5","TOP6","REPORTED","TOP8")</f>
        <v>0</v>
      </c>
      <c r="AR340" s="53">
        <f>_xll.OneStreamExcelAddIn.XFFunctions.XFGetCell("TRUE", "CONSOL", $D$3,"TOT_Entity","Aggregated","Budget_Working",[1]Setup!C7,"PERIODIC",$B340,"TOPFLOW","TOP","TOP","top1",$C340,"top3","Open_Acute_DIV1","TOP5","TOP6","REPORTED","TOP8")</f>
        <v>10862.08</v>
      </c>
      <c r="AS340" s="53">
        <f>AR340-AQ340</f>
        <v>10862.08</v>
      </c>
      <c r="AT340" s="40">
        <f>IFERROR(AS340/AR340,0)</f>
        <v>1</v>
      </c>
      <c r="AV340" s="53">
        <f>_xll.OneStreamExcelAddIn.XFFunctions.XFGetCell("TRUE", "CONSOL", $D$3,"TOT_Entity","USD","Actual",[1]Setup!C8,"PERIODIC",$B340,"TOPFLOW","TOP","TOP","top1",$C340,"top3","Open_Acute_DIV1","TOP5","TOP6","REPORTED","TOP8")</f>
        <v>-50528.22</v>
      </c>
      <c r="AW340" s="53">
        <f>_xll.OneStreamExcelAddIn.XFFunctions.XFGetCell("TRUE", "CONSOL", $D$3,"TOT_Entity","Aggregated","Budget_Working",[1]Setup!C8,"PERIODIC",$B340,"TOPFLOW","TOP","TOP","top1",$C340,"top3","Open_Acute_DIV1","TOP5","TOP6","REPORTED","TOP8")</f>
        <v>10862.08</v>
      </c>
      <c r="AX340" s="53">
        <f>AW340-AV340</f>
        <v>61390.3</v>
      </c>
      <c r="AY340" s="40">
        <f>IFERROR(AX340/AW340,0)</f>
        <v>5.6517996553146359</v>
      </c>
      <c r="BA340" s="53">
        <f>_xll.OneStreamExcelAddIn.XFFunctions.XFGetCell("TRUE", "CONSOL", $D$3,"TOT_Entity","USD","Actual",[1]Setup!C9,"PERIODIC",$B340,"TOPFLOW","TOP","TOP","top1",$C340,"top3","Open_Acute_DIV1","TOP5","TOP6","REPORTED","TOP8")</f>
        <v>0</v>
      </c>
      <c r="BB340" s="53">
        <f>_xll.OneStreamExcelAddIn.XFFunctions.XFGetCell("TRUE", "CONSOL", $D$3,"TOT_Entity","Aggregated","Budget_Working",[1]Setup!C9,"PERIODIC",$B340,"TOPFLOW","TOP","TOP","top1",$C340,"top3","Open_Acute_DIV1","TOP5","TOP6","REPORTED","TOP8")</f>
        <v>10862.08</v>
      </c>
      <c r="BC340" s="53">
        <f>BB340-BA340</f>
        <v>10862.08</v>
      </c>
      <c r="BD340" s="40">
        <f>IFERROR(BC340/BB340,0)</f>
        <v>1</v>
      </c>
      <c r="BF340" s="53">
        <f>_xll.OneStreamExcelAddIn.XFFunctions.XFGetCell("TRUE", "CONSOL", $D$3,"TOT_Entity","USD","Actual",[1]Setup!C10,"PERIODIC",$B340,"TOPFLOW","TOP","TOP","top1",$C340,"top3","Open_Acute_DIV1","TOP5","TOP6","REPORTED","TOP8")</f>
        <v>0</v>
      </c>
      <c r="BG340" s="53">
        <f>_xll.OneStreamExcelAddIn.XFFunctions.XFGetCell("TRUE", "CONSOL", $D$3,"TOT_Entity","Aggregated","Budget_Working",[1]Setup!C10,"PERIODIC",$B340,"TOPFLOW","TOP","TOP","top1",$C340,"top3","Open_Acute_DIV1","TOP5","TOP6","REPORTED","TOP8")</f>
        <v>10862.08</v>
      </c>
      <c r="BH340" s="53">
        <f>BG340-BF340</f>
        <v>10862.08</v>
      </c>
      <c r="BI340" s="40">
        <f>IFERROR(BH340/BG340,0)</f>
        <v>1</v>
      </c>
      <c r="BK340" s="53">
        <f>_xll.OneStreamExcelAddIn.XFFunctions.XFGetCell("TRUE", "CONSOL", $D$3,"TOT_Entity","USD","Actual",[1]Setup!C11,"PERIODIC",$B340,"TOPFLOW","TOP","TOP","top1",$C340,"top3","Open_Acute_DIV1","TOP5","TOP6","REPORTED","TOP8")</f>
        <v>0</v>
      </c>
      <c r="BL340" s="53">
        <f>_xll.OneStreamExcelAddIn.XFFunctions.XFGetCell("TRUE", "CONSOL", $D$3,"TOT_Entity","Aggregated","Budget_Working",[1]Setup!C11,"PERIODIC",$B340,"TOPFLOW","TOP","TOP","top1",$C340,"top3","Open_Acute_DIV1","TOP5","TOP6","REPORTED","TOP8")</f>
        <v>10862.08</v>
      </c>
      <c r="BM340" s="53">
        <f>BL340-BK340</f>
        <v>10862.08</v>
      </c>
      <c r="BN340" s="40">
        <f>IFERROR(BM340/BL340,0)</f>
        <v>1</v>
      </c>
      <c r="BP340" s="53">
        <f>_xll.OneStreamExcelAddIn.XFFunctions.XFGetCell("TRUE", "CONSOL", $D$3,"TOT_Entity","USD","Actual",[1]Setup!C12,"PERIODIC",$B340,"TOPFLOW","TOP","TOP","top1",$C340,"top3","Open_Acute_DIV1","TOP5","TOP6","REPORTED","TOP8")</f>
        <v>0</v>
      </c>
      <c r="BQ340" s="53">
        <f>_xll.OneStreamExcelAddIn.XFFunctions.XFGetCell("TRUE", "CONSOL", $D$3,"TOT_Entity","Aggregated","Budget_Working",[1]Setup!C12,"PERIODIC",$B340,"TOPFLOW","TOP","TOP","top1",$C340,"top3","Open_Acute_DIV1","TOP5","TOP6","REPORTED","TOP8")</f>
        <v>10862.08</v>
      </c>
      <c r="BR340" s="53">
        <f>BQ340-BP340</f>
        <v>10862.08</v>
      </c>
      <c r="BS340" s="40">
        <f>IFERROR(BR340/BQ340,0)</f>
        <v>1</v>
      </c>
      <c r="BU340" s="53">
        <f>_xll.OneStreamExcelAddIn.XFFunctions.XFGetCell("TRUE", "CONSOL", $D$3,"TOT_Entity","USD","Actual",[1]Setup!C13,"PERIODIC",$B340,"TOPFLOW","TOP","TOP","top1",$C340,"top3","Open_Acute_DIV1","TOP5","TOP6","REPORTED","TOP8")</f>
        <v>0</v>
      </c>
      <c r="BV340" s="53">
        <f>_xll.OneStreamExcelAddIn.XFFunctions.XFGetCell("TRUE", "CONSOL", $D$3,"TOT_Entity","Aggregated","Budget_Working",[1]Setup!C13,"PERIODIC",$B340,"TOPFLOW","TOP","TOP","top1",$C340,"top3","Open_Acute_DIV1","TOP5","TOP6","REPORTED","TOP8")</f>
        <v>10862.08</v>
      </c>
      <c r="BW340" s="53">
        <f>BV340-BU340</f>
        <v>10862.08</v>
      </c>
      <c r="BX340" s="40">
        <f>IFERROR(BW340/BV340,0)</f>
        <v>1</v>
      </c>
      <c r="BZ340" s="53">
        <f>_xll.OneStreamExcelAddIn.XFFunctions.XFGetCell("TRUE", "CONSOL", $D$3,"TOT_Entity","USD","Actual",[1]Setup!C14,"PERIODIC",$B340,"TOPFLOW","TOP","TOP","top1",$C340,"top3","Open_Acute_DIV1","TOP5","TOP6","REPORTED","TOP8")</f>
        <v>0</v>
      </c>
      <c r="CA340" s="53">
        <f>_xll.OneStreamExcelAddIn.XFFunctions.XFGetCell("TRUE", "CONSOL", $D$3,"TOT_Entity","Aggregated","Budget_Working",[1]Setup!C14,"PERIODIC",$B340,"TOPFLOW","TOP","TOP","top1",$C340,"top3","Open_Acute_DIV1","TOP5","TOP6","REPORTED","TOP8")</f>
        <v>10862.08</v>
      </c>
      <c r="CB340" s="53">
        <f>CA340-BZ340</f>
        <v>10862.08</v>
      </c>
      <c r="CC340" s="40">
        <f>IFERROR(CB340/CA340,0)</f>
        <v>1</v>
      </c>
      <c r="CE340" s="53">
        <f>_xll.OneStreamExcelAddIn.XFFunctions.XFGetCell("TRUE", "CONSOL", $D$3,"TOT_Entity","USD","Actual",[1]Setup!C15,"PERIODIC",$B340,"TOPFLOW","TOP","TOP","top1",$C340,"top3","Open_Acute_DIV1","TOP5","TOP6","REPORTED","TOP8")</f>
        <v>0</v>
      </c>
      <c r="CF340" s="53">
        <f>_xll.OneStreamExcelAddIn.XFFunctions.XFGetCell("TRUE", "CONSOL", $D$3,"TOT_Entity","Aggregated","Budget_Working",[1]Setup!C15,"PERIODIC",$B340,"TOPFLOW","TOP","TOP","top1",$C340,"top3","Open_Acute_DIV1","TOP5","TOP6","REPORTED","TOP8")</f>
        <v>10862.12</v>
      </c>
      <c r="CG340" s="53">
        <f>CF340-CE340</f>
        <v>10862.12</v>
      </c>
      <c r="CH340" s="40">
        <f>IFERROR(CG340/CF340,0)</f>
        <v>1</v>
      </c>
      <c r="CI340" s="212"/>
      <c r="CJ340" s="53">
        <f>_xll.OneStreamExcelAddIn.XFFunctions.XFGetCell("TRUE", "CONSOL", $D$3,"TOT_Entity","USD","Actual",[1]Setup!C4,"PERIODIC",$B340,"TOPFLOW","TOP","TOP","top1",$C340,"top3","Open_Acute_DIV1","TOP5","TOP6","REPORTED","TOP8")</f>
        <v>9083</v>
      </c>
      <c r="CK340" s="53">
        <f>_xll.OneStreamExcelAddIn.XFFunctions.XFGetCell("TRUE", "CONSOL", $D$3,"TOT_Entity","USD","Actual",[1]Setup!C5,"PERIODIC",$B340,"TOPFLOW","TOP","TOP","top1",$C340,"top3","Open_Acute_DIV1","TOP5","TOP6","REPORTED","TOP8")</f>
        <v>41445.22</v>
      </c>
      <c r="CL340" s="53">
        <f>_xll.OneStreamExcelAddIn.XFFunctions.XFGetCell("TRUE", "CONSOL", $D$3,"TOT_Entity","USD","Actual",[1]Setup!C6,"PERIODIC",$B340,"TOPFLOW","TOP","TOP","top1",$C340,"top3","Open_Acute_DIV1","TOP5","TOP6","REPORTED","TOP8")</f>
        <v>0</v>
      </c>
      <c r="CM340" s="53">
        <f>_xll.OneStreamExcelAddIn.XFFunctions.XFGetCell("TRUE", "CONSOL", $D$3,"TOT_Entity","USD","Actual",[1]Setup!C7,"PERIODIC",$B340,"TOPFLOW","TOP","TOP","top1",$C340,"top3","Open_Acute_DIV1","TOP5","TOP6","REPORTED","TOP8")</f>
        <v>0</v>
      </c>
      <c r="CN340" s="53">
        <f>_xll.OneStreamExcelAddIn.XFFunctions.XFGetCell("TRUE", "CONSOL", $D$3,"TOT_Entity","USD","Actual",[1]Setup!C8,"PERIODIC",$B340,"TOPFLOW","TOP","TOP","top1",$C340,"top3","Open_Acute_DIV1","TOP5","TOP6","REPORTED","TOP8")</f>
        <v>-50528.22</v>
      </c>
      <c r="CO340" s="53">
        <f>_xll.OneStreamExcelAddIn.XFFunctions.XFGetCell("TRUE", "CONSOL", $D$3,"TOT_Entity","USD","Actual",[1]Setup!C9,"PERIODIC",$B340,"TOPFLOW","TOP","TOP","top1",$C340,"top3","Open_Acute_DIV1","TOP5","TOP6","REPORTED","TOP8")</f>
        <v>0</v>
      </c>
      <c r="CP340" s="53">
        <f>_xll.OneStreamExcelAddIn.XFFunctions.XFGetCell("TRUE", "CONSOL", $D$3,"TOT_Entity","USD","Actual",[1]Setup!C10,"PERIODIC",$B340,"TOPFLOW","TOP","TOP","top1",$C340,"top3","Open_Acute_DIV1","TOP5","TOP6","REPORTED","TOP8")</f>
        <v>0</v>
      </c>
      <c r="CQ340" s="53">
        <f>_xll.OneStreamExcelAddIn.XFFunctions.XFGetCell("TRUE", "CONSOL", $D$3,"TOT_Entity","USD","Actual",[1]Setup!C11,"PERIODIC",$B340,"TOPFLOW","TOP","TOP","top1",$C340,"top3","Open_Acute_DIV1","TOP5","TOP6","REPORTED","TOP8")</f>
        <v>0</v>
      </c>
      <c r="CR340" s="53">
        <f>_xll.OneStreamExcelAddIn.XFFunctions.XFGetCell("TRUE", "CONSOL", $D$3,"TOT_Entity","USD","Actual",[1]Setup!C12,"PERIODIC",$B340,"TOPFLOW","TOP","TOP","top1",$C340,"top3","Open_Acute_DIV1","TOP5","TOP6","REPORTED","TOP8")</f>
        <v>0</v>
      </c>
      <c r="CS340" s="53">
        <f>_xll.OneStreamExcelAddIn.XFFunctions.XFGetCell("TRUE", "CONSOL", $D$3,"TOT_Entity","USD","Actual",[1]Setup!C13,"PERIODIC",$B340,"TOPFLOW","TOP","TOP","top1",$C340,"top3","Open_Acute_DIV1","TOP5","TOP6","REPORTED","TOP8")</f>
        <v>0</v>
      </c>
      <c r="CT340" s="53">
        <f>_xll.OneStreamExcelAddIn.XFFunctions.XFGetCell("TRUE", "CONSOL", $D$3,"TOT_Entity","USD","Actual",[1]Setup!C14,"PERIODIC",$B340,"TOPFLOW","TOP","TOP","top1",$C340,"top3","Open_Acute_DIV1","TOP5","TOP6","REPORTED","TOP8")</f>
        <v>0</v>
      </c>
      <c r="CU340" s="53">
        <f>_xll.OneStreamExcelAddIn.XFFunctions.XFGetCell("TRUE", "CONSOL", $D$3,"TOT_Entity","USD","Actual",[1]Setup!C15,"PERIODIC",$B340,"TOPFLOW","TOP","TOP","top1",$C340,"top3","Open_Acute_DIV1","TOP5","TOP6","REPORTED","TOP8")</f>
        <v>0</v>
      </c>
      <c r="CV340" s="212"/>
      <c r="CW340" s="53">
        <f>_xll.OneStreamExcelAddIn.XFFunctions.XFGetCell("TRUE", "CONSOL", $D$3,"TOT_Entity","USD","Actual",[1]Setup!C17,"PERIODIC",$B340,"TOPFLOW","TOP","TOP","top1",$C340,"top3","Open_Acute_DIV1","TOP5","TOP6","REPORTED","TOP8")</f>
        <v>0</v>
      </c>
      <c r="CX340" s="53">
        <f>_xll.OneStreamExcelAddIn.XFFunctions.XFGetCell("TRUE", "CONSOL", $D$3,"TOT_Entity","USD","Actual",[1]Setup!C18,"PERIODIC",$B340,"TOPFLOW","TOP","TOP","top1",$C340,"top3","Open_Acute_DIV1","TOP5","TOP6","REPORTED","TOP8")</f>
        <v>0</v>
      </c>
      <c r="CY340" s="53">
        <f>_xll.OneStreamExcelAddIn.XFFunctions.XFGetCell("TRUE", "CONSOL", $D$3,"TOT_Entity","USD","Actual",[1]Setup!C19,"PERIODIC",$B340,"TOPFLOW","TOP","TOP","top1",$C340,"top3","Open_Acute_DIV1","TOP5","TOP6","REPORTED","TOP8")</f>
        <v>47599.88</v>
      </c>
      <c r="CZ340" s="53">
        <f>_xll.OneStreamExcelAddIn.XFFunctions.XFGetCell("TRUE", "CONSOL", $D$3,"TOT_Entity","USD","Actual",[1]Setup!C20,"PERIODIC",$B340,"TOPFLOW","TOP","TOP","top1",$C340,"top3","Open_Acute_DIV1","TOP5","TOP6","REPORTED","TOP8")</f>
        <v>3874.62</v>
      </c>
      <c r="DA340" s="53">
        <f>_xll.OneStreamExcelAddIn.XFFunctions.XFGetCell("TRUE", "CONSOL", $D$3,"TOT_Entity","USD","Actual",[1]Setup!C21,"PERIODIC",$B340,"TOPFLOW","TOP","TOP","top1",$C340,"top3","Open_Acute_DIV1","TOP5","TOP6","REPORTED","TOP8")</f>
        <v>41371.83</v>
      </c>
      <c r="DB340" s="53">
        <f>_xll.OneStreamExcelAddIn.XFFunctions.XFGetCell("TRUE", "CONSOL", $D$3,"TOT_Entity","USD","Actual",[1]Setup!C22,"PERIODIC",$B340,"TOPFLOW","TOP","TOP","top1",$C340,"top3","Open_Acute_DIV1","TOP5","TOP6","REPORTED","TOP8")</f>
        <v>-50409.84</v>
      </c>
      <c r="DC340" s="53">
        <f>_xll.OneStreamExcelAddIn.XFFunctions.XFGetCell("TRUE", "CONSOL", $D$3,"TOT_Entity","USD","Actual",[1]Setup!C23,"PERIODIC",$B340,"TOPFLOW","TOP","TOP","top1",$C340,"top3","Open_Acute_DIV1","TOP5","TOP6","REPORTED","TOP8")</f>
        <v>2222.4499999999998</v>
      </c>
      <c r="DD340" s="53">
        <f>_xll.OneStreamExcelAddIn.XFFunctions.XFGetCell("TRUE", "CONSOL", $D$3,"TOT_Entity","USD","Actual",[1]Setup!C24,"PERIODIC",$B340,"TOPFLOW","TOP","TOP","top1",$C340,"top3","Open_Acute_DIV1","TOP5","TOP6","REPORTED","TOP8")</f>
        <v>6379.79</v>
      </c>
      <c r="DE340" s="53">
        <f>_xll.OneStreamExcelAddIn.XFFunctions.XFGetCell("TRUE", "CONSOL", $D$3,"TOT_Entity","USD","Actual",[1]Setup!C25,"PERIODIC",$B340,"TOPFLOW","TOP","TOP","top1",$C340,"top3","Open_Acute_DIV1","TOP5","TOP6","REPORTED","TOP8")</f>
        <v>6379.79</v>
      </c>
      <c r="DF340" s="53">
        <f>_xll.OneStreamExcelAddIn.XFFunctions.XFGetCell("TRUE", "CONSOL", $D$3,"TOT_Entity","USD","Actual",[1]Setup!C26,"PERIODIC",$B340,"TOPFLOW","TOP","TOP","top1",$C340,"top3","Open_Acute_DIV1","TOP5","TOP6","REPORTED","TOP8")</f>
        <v>-26168.1</v>
      </c>
      <c r="DG340" s="53">
        <f>_xll.OneStreamExcelAddIn.XFFunctions.XFGetCell("TRUE", "CONSOL", $D$3,"TOT_Entity","USD","Actual",[1]Setup!C27,"PERIODIC",$B340,"TOPFLOW","TOP","TOP","top1",$C340,"top3","Open_Acute_DIV1","TOP5","TOP6","REPORTED","TOP8")</f>
        <v>3125</v>
      </c>
      <c r="DH340" s="53">
        <f>_xll.OneStreamExcelAddIn.XFFunctions.XFGetCell("TRUE", "CONSOL", $D$3,"TOT_Entity","USD","Actual",[1]Setup!C28,"PERIODIC",$B340,"TOPFLOW","TOP","TOP","top1",$C340,"top3","Open_Acute_DIV1","TOP5","TOP6","REPORTED","TOP8")</f>
        <v>10625</v>
      </c>
      <c r="DI340" s="178"/>
      <c r="DJ340" s="53">
        <f>_xll.OneStreamExcelAddIn.XFFunctions.XFGetCell("TRUE", "CONSOL", $D$3,"TOT_Entity","Aggregated","Budget_Working",[1]Setup!C4,"PERIODIC",$B340,"TOPFLOW","TOP","TOP","top1",$C340,"top3","Open_Acute_DIV1","TOP5","TOP6","REPORTED","TOP8")</f>
        <v>10862.08</v>
      </c>
      <c r="DK340" s="53">
        <f>_xll.OneStreamExcelAddIn.XFFunctions.XFGetCell("TRUE", "CONSOL", $D$3,"TOT_Entity","Aggregated","Budget_Working",[1]Setup!C5,"PERIODIC",$B340,"TOPFLOW","TOP","TOP","top1",$C340,"top3","Open_Acute_DIV1","TOP5","TOP6","REPORTED","TOP8")</f>
        <v>10862.08</v>
      </c>
      <c r="DL340" s="53">
        <f>_xll.OneStreamExcelAddIn.XFFunctions.XFGetCell("TRUE", "CONSOL", $D$3,"TOT_Entity","Aggregated","Budget_Working",[1]Setup!C6,"PERIODIC",$B340,"TOPFLOW","TOP","TOP","top1",$C340,"top3","Open_Acute_DIV1","TOP5","TOP6","REPORTED","TOP8")</f>
        <v>10862.08</v>
      </c>
      <c r="DM340" s="53">
        <f>_xll.OneStreamExcelAddIn.XFFunctions.XFGetCell("TRUE", "CONSOL", $D$3,"TOT_Entity","Aggregated","Budget_Working",[1]Setup!C7,"PERIODIC",$B340,"TOPFLOW","TOP","TOP","top1",$C340,"top3","Open_Acute_DIV1","TOP5","TOP6","REPORTED","TOP8")</f>
        <v>10862.08</v>
      </c>
      <c r="DN340" s="53">
        <f>_xll.OneStreamExcelAddIn.XFFunctions.XFGetCell("TRUE", "CONSOL", $D$3,"TOT_Entity","Aggregated","Budget_Working",[1]Setup!C8,"PERIODIC",$B340,"TOPFLOW","TOP","TOP","top1",$C340,"top3","Open_Acute_DIV1","TOP5","TOP6","REPORTED","TOP8")</f>
        <v>10862.08</v>
      </c>
      <c r="DO340" s="53">
        <f>_xll.OneStreamExcelAddIn.XFFunctions.XFGetCell("TRUE", "CONSOL", $D$3,"TOT_Entity","Aggregated","Budget_Working",[1]Setup!C9,"PERIODIC",$B340,"TOPFLOW","TOP","TOP","top1",$C340,"top3","Open_Acute_DIV1","TOP5","TOP6","REPORTED","TOP8")</f>
        <v>10862.08</v>
      </c>
      <c r="DP340" s="53">
        <f>_xll.OneStreamExcelAddIn.XFFunctions.XFGetCell("TRUE", "CONSOL", $D$3,"TOT_Entity","Aggregated","Budget_Working",[1]Setup!C10,"PERIODIC",$B340,"TOPFLOW","TOP","TOP","top1",$C340,"top3","Open_Acute_DIV1","TOP5","TOP6","REPORTED","TOP8")</f>
        <v>10862.08</v>
      </c>
      <c r="DQ340" s="53">
        <f>_xll.OneStreamExcelAddIn.XFFunctions.XFGetCell("TRUE", "CONSOL", $D$3,"TOT_Entity","Aggregated","Budget_Working",[1]Setup!C11,"PERIODIC",$B340,"TOPFLOW","TOP","TOP","top1",$C340,"top3","Open_Acute_DIV1","TOP5","TOP6","REPORTED","TOP8")</f>
        <v>10862.08</v>
      </c>
      <c r="DR340" s="53">
        <f>_xll.OneStreamExcelAddIn.XFFunctions.XFGetCell("TRUE", "CONSOL", $D$3,"TOT_Entity","Aggregated","Budget_Working",[1]Setup!C12,"PERIODIC",$B340,"TOPFLOW","TOP","TOP","top1",$C340,"top3","Open_Acute_DIV1","TOP5","TOP6","REPORTED","TOP8")</f>
        <v>10862.08</v>
      </c>
      <c r="DS340" s="53">
        <f>_xll.OneStreamExcelAddIn.XFFunctions.XFGetCell("TRUE", "CONSOL", $D$3,"TOT_Entity","Aggregated","Budget_Working",[1]Setup!C13,"PERIODIC",$B340,"TOPFLOW","TOP","TOP","top1",$C340,"top3","Open_Acute_DIV1","TOP5","TOP6","REPORTED","TOP8")</f>
        <v>10862.08</v>
      </c>
      <c r="DT340" s="53">
        <f>_xll.OneStreamExcelAddIn.XFFunctions.XFGetCell("TRUE", "CONSOL", $D$3,"TOT_Entity","Aggregated","Budget_Working",[1]Setup!C14,"PERIODIC",$B340,"TOPFLOW","TOP","TOP","top1",$C340,"top3","Open_Acute_DIV1","TOP5","TOP6","REPORTED","TOP8")</f>
        <v>10862.08</v>
      </c>
      <c r="DU340" s="53">
        <f>_xll.OneStreamExcelAddIn.XFFunctions.XFGetCell("TRUE", "CONSOL", $D$3,"TOT_Entity","Aggregated","Budget_Working",[1]Setup!C15,"PERIODIC",$B340,"TOPFLOW","TOP","TOP","top1",$C340,"top3","Open_Acute_DIV1","TOP5","TOP6","REPORTED","TOP8")</f>
        <v>10862.12</v>
      </c>
      <c r="DV340" s="178"/>
      <c r="DW340" s="53">
        <f>_xll.OneStreamExcelAddIn.XFFunctions.XFGetCell("TRUE", "CONSOL", $D$3,"TOT_Entity","USD","Budget_Final",[1]Setup!C17,"PERIODIC",$B340,"TOPFLOW","TOP","TOP","top1",$C340,"top3","Open_Acute_DIV1","TOP5","TOP6","REPORTED","TOP8")</f>
        <v>20247.145495042001</v>
      </c>
      <c r="DX340" s="53">
        <f>_xll.OneStreamExcelAddIn.XFFunctions.XFGetCell("TRUE", "CONSOL", $D$3,"TOT_Entity","USD","Budget_Final",[1]Setup!C18,"PERIODIC",$B340,"TOPFLOW","TOP","TOP","top1",$C340,"top3","Open_Acute_DIV1","TOP5","TOP6","REPORTED","TOP8")</f>
        <v>18287.744318102999</v>
      </c>
      <c r="DY340" s="53">
        <f>_xll.OneStreamExcelAddIn.XFFunctions.XFGetCell("TRUE", "CONSOL", $D$3,"TOT_Entity","USD","Budget_Final",[1]Setup!C19,"PERIODIC",$B340,"TOPFLOW","TOP","TOP","top1",$C340,"top3","Open_Acute_DIV1","TOP5","TOP6","REPORTED","TOP8")</f>
        <v>20247.145495042001</v>
      </c>
      <c r="DZ340" s="53">
        <f>_xll.OneStreamExcelAddIn.XFFunctions.XFGetCell("TRUE", "CONSOL", $D$3,"TOT_Entity","USD","Budget_Final",[1]Setup!C20,"PERIODIC",$B340,"TOPFLOW","TOP","TOP","top1",$C340,"top3","Open_Acute_DIV1","TOP5","TOP6","REPORTED","TOP8")</f>
        <v>20181.832122476</v>
      </c>
      <c r="EA340" s="53">
        <f>_xll.OneStreamExcelAddIn.XFFunctions.XFGetCell("TRUE", "CONSOL", $D$3,"TOT_Entity","USD","Budget_Final",[1]Setup!C21,"PERIODIC",$B340,"TOPFLOW","TOP","TOP","top1",$C340,"top3","Open_Acute_DIV1","TOP5","TOP6","REPORTED","TOP8")</f>
        <v>20854.559859892001</v>
      </c>
      <c r="EB340" s="53">
        <f>_xll.OneStreamExcelAddIn.XFFunctions.XFGetCell("TRUE", "CONSOL", $D$3,"TOT_Entity","USD","Budget_Final",[1]Setup!C22,"PERIODIC",$B340,"TOPFLOW","TOP","TOP","top1",$C340,"top3","Open_Acute_DIV1","TOP5","TOP6","REPORTED","TOP8")</f>
        <v>20181.832122476</v>
      </c>
      <c r="EC340" s="53">
        <f>_xll.OneStreamExcelAddIn.XFFunctions.XFGetCell("TRUE", "CONSOL", $D$3,"TOT_Entity","USD","Budget_Final",[1]Setup!C23,"PERIODIC",$B340,"TOPFLOW","TOP","TOP","top1",$C340,"top3","Open_Acute_DIV1","TOP5","TOP6","REPORTED","TOP8")</f>
        <v>20854.559859892001</v>
      </c>
      <c r="ED340" s="53">
        <f>_xll.OneStreamExcelAddIn.XFFunctions.XFGetCell("TRUE", "CONSOL", $D$3,"TOT_Entity","USD","Budget_Final",[1]Setup!C24,"PERIODIC",$B340,"TOPFLOW","TOP","TOP","top1",$C340,"top3","Open_Acute_DIV1","TOP5","TOP6","REPORTED","TOP8")</f>
        <v>20854.559859892001</v>
      </c>
      <c r="EE340" s="53">
        <f>_xll.OneStreamExcelAddIn.XFFunctions.XFGetCell("TRUE", "CONSOL", $D$3,"TOT_Entity","USD","Budget_Final",[1]Setup!C25,"PERIODIC",$B340,"TOPFLOW","TOP","TOP","top1",$C340,"top3","Open_Acute_DIV1","TOP5","TOP6","REPORTED","TOP8")</f>
        <v>20181.832122476</v>
      </c>
      <c r="EF340" s="53">
        <f>_xll.OneStreamExcelAddIn.XFFunctions.XFGetCell("TRUE", "CONSOL", $D$3,"TOT_Entity","USD","Budget_Final",[1]Setup!C26,"PERIODIC",$B340,"TOPFLOW","TOP","TOP","top1",$C340,"top3","Open_Acute_DIV1","TOP5","TOP6","REPORTED","TOP8")</f>
        <v>20854.559859892001</v>
      </c>
      <c r="EG340" s="53">
        <f>_xll.OneStreamExcelAddIn.XFFunctions.XFGetCell("TRUE", "CONSOL", $D$3,"TOT_Entity","USD","Budget_Final",[1]Setup!C27,"PERIODIC",$B340,"TOPFLOW","TOP","TOP","top1",$C340,"top3","Open_Acute_DIV1","TOP5","TOP6","REPORTED","TOP8")</f>
        <v>20181.832122476</v>
      </c>
      <c r="EH340" s="53">
        <f>_xll.OneStreamExcelAddIn.XFFunctions.XFGetCell("TRUE", "CONSOL", $D$3,"TOT_Entity","USD","Budget_Final",[1]Setup!C28,"PERIODIC",$B340,"TOPFLOW","TOP","TOP","top1",$C340,"top3","Open_Acute_DIV1","TOP5","TOP6","REPORTED","TOP8")</f>
        <v>20854.559859892001</v>
      </c>
    </row>
    <row r="341" spans="1:138" x14ac:dyDescent="0.25">
      <c r="A341" s="6">
        <f>E340/2053</f>
        <v>0</v>
      </c>
      <c r="B341" s="51">
        <v>60272</v>
      </c>
      <c r="C341" s="51"/>
      <c r="D341" t="str" cm="1">
        <f t="array" ref="D341">_xll.OneStreamExcelAddIn.XFFunctions.XFGetMemberInfo("Description","Account",B341)</f>
        <v>Goal / Metric</v>
      </c>
      <c r="E341" s="53">
        <f>_xll.OneStreamExcelAddIn.XFFunctions.XFGetCell("TRUE", "CONSOL", $D$3,"TOT_Entity","USD","Actual",$E$3,"PERIODIC",$B341,"TOPFLOW","TOP","TOP","top1",$C341,"top3","Open_Acute_DIV1","TOP5","TOP6","REPORTED","TOP8")</f>
        <v>4000</v>
      </c>
      <c r="F341" s="53">
        <f>_xll.OneStreamExcelAddIn.XFFunctions.XFGetCell("TRUE", "CONSOL", $D$3,"TOT_Entity","Aggregated","Budget_Working",$E$3,"PERIODIC",$B341,"TOPFLOW","TOP","TOP","top1",$C341,"top3","Open_Acute_DIV1","TOP5","TOP6","REPORTED","TOP8")</f>
        <v>0</v>
      </c>
      <c r="G341" s="53">
        <f t="shared" si="881"/>
        <v>-4000</v>
      </c>
      <c r="H341" s="55">
        <f t="shared" si="882"/>
        <v>0</v>
      </c>
      <c r="I341" s="41"/>
      <c r="J341" s="53">
        <f>_xll.OneStreamExcelAddIn.XFFunctions.XFGetCell("TRUE", "CONSOL", $D$3,"TOT_Entity","USD","Actual",$E$3,"YTD",$B341,"TOPFLOW","TOP","TOP","top1",$C341,"TOP3","Open_Acute_DIV1","TOP5","TOP6","REPORTED","TOP8")</f>
        <v>20400.97</v>
      </c>
      <c r="K341" s="53">
        <f>_xll.OneStreamExcelAddIn.XFFunctions.XFGetCell("TRUE", "CONSOL", $D$3,"TOT_Entity","Aggregated","Budget_Working",$E$3,"YTD",$B341,"TOPFLOW","TOP","TOP","top1",$C341,"TOP3","Open_Acute_DIV1","TOP5","TOP6","REPORTED","TOP8")</f>
        <v>0</v>
      </c>
      <c r="L341" s="53">
        <f t="shared" si="883"/>
        <v>-20400.97</v>
      </c>
      <c r="M341" s="40">
        <f t="shared" si="884"/>
        <v>0</v>
      </c>
      <c r="N341" s="41"/>
      <c r="O341" s="53">
        <f>_xll.OneStreamExcelAddIn.XFFunctions.XFGetCell("TRUE", "CONSOL", $D$3,"TOT_Entity","USD","Actual",$F$3,"YTD",$B341,"TOPFLOW","TOP","TOP","top1",$C341,"TOP3","Open_Acute_DIV1","TOP5","TOP6","REPORTED","TOP8")</f>
        <v>1026.82</v>
      </c>
      <c r="P341" s="53">
        <f>_xll.OneStreamExcelAddIn.XFFunctions.XFGetCell("TRUE", "CONSOL", $D$3,"TOT_Entity","USD","Actual",$E$3,"YTD",$B341,"TOPFLOW","TOP","TOP","top1",$C341,"top3","Open_Acute_DIV1","TOP5","TOP6","REPORTED","VAR_BW_PY_Actual")</f>
        <v>-19374.150000000001</v>
      </c>
      <c r="Q341" s="40">
        <f t="shared" si="885"/>
        <v>-18.868107360589004</v>
      </c>
      <c r="R341" s="41"/>
      <c r="S341" s="53">
        <f>_xll.OneStreamExcelAddIn.XFFunctions.XFGetCell("TRUE", "CONSOL", $D$3,"TOT_Entity","USD","MIDFCST",$E$3,"MTD",$B341,"TOPFLOW","TOP","TOP","top1",$C341,"TOP3","Open_Acute_DIV1","TOP5","TOP6","REPORTED","TOP8")</f>
        <v>0</v>
      </c>
      <c r="T341" s="53">
        <f t="shared" si="886"/>
        <v>-4000</v>
      </c>
      <c r="U341" s="40">
        <f t="shared" si="887"/>
        <v>0</v>
      </c>
      <c r="V341" s="41"/>
      <c r="W341" s="42"/>
      <c r="X341" s="43"/>
      <c r="Y341" s="42"/>
      <c r="Z341" s="44"/>
      <c r="AB341" s="53">
        <f>_xll.OneStreamExcelAddIn.XFFunctions.XFGetCell("TRUE", "CONSOL", $D$3,"TOT_Entity","USD","Actual",[1]Setup!C4,"PERIODIC",$B341,"TOPFLOW","TOP","TOP","top1",$C341,"top3","Open_Acute_DIV1","TOP5","TOP6","REPORTED","TOP8")</f>
        <v>4000</v>
      </c>
      <c r="AC341" s="53">
        <f>_xll.OneStreamExcelAddIn.XFFunctions.XFGetCell("TRUE", "CONSOL", $D$3,"TOT_Entity","Aggregated","Budget_Working",[1]Setup!C4,"PERIODIC",$B341,"TOPFLOW","TOP","TOP","top1",$C341,"top3","Open_Acute_DIV1","TOP5","TOP6","REPORTED","TOP8")</f>
        <v>0</v>
      </c>
      <c r="AD341" s="53">
        <f t="shared" ref="AD341:AD346" si="888">AC341-AB341</f>
        <v>-4000</v>
      </c>
      <c r="AE341" s="40">
        <f t="shared" ref="AE341:AE346" si="889">IFERROR(AD341/AC341,0)</f>
        <v>0</v>
      </c>
      <c r="AG341" s="53">
        <f>_xll.OneStreamExcelAddIn.XFFunctions.XFGetCell("TRUE", "CONSOL", $D$3,"TOT_Entity","USD","Actual",[1]Setup!C5,"PERIODIC",$B341,"TOPFLOW","TOP","TOP","top1",$C341,"top3","Open_Acute_DIV1","TOP5","TOP6","REPORTED","TOP8")</f>
        <v>8400.9699999999993</v>
      </c>
      <c r="AH341" s="53">
        <f>_xll.OneStreamExcelAddIn.XFFunctions.XFGetCell("TRUE", "CONSOL", $D$3,"TOT_Entity","Aggregated","Budget_Working",[1]Setup!C5,"PERIODIC",$B341,"TOPFLOW","TOP","TOP","top1",$C341,"top3","Open_Acute_DIV1","TOP5","TOP6","REPORTED","TOP8")</f>
        <v>0</v>
      </c>
      <c r="AI341" s="53">
        <f t="shared" ref="AI341:AI346" si="890">AH341-AG341</f>
        <v>-8400.9699999999993</v>
      </c>
      <c r="AJ341" s="40">
        <f t="shared" ref="AJ341:AJ346" si="891">IFERROR(AI341/AH341,0)</f>
        <v>0</v>
      </c>
      <c r="AL341" s="53">
        <f>_xll.OneStreamExcelAddIn.XFFunctions.XFGetCell("TRUE", "CONSOL", $D$3,"TOT_Entity","USD","Actual",[1]Setup!C6,"PERIODIC",$B341,"TOPFLOW","TOP","TOP","top1",$C341,"top3","Open_Acute_DIV1","TOP5","TOP6","REPORTED","TOP8")</f>
        <v>4000</v>
      </c>
      <c r="AM341" s="53">
        <f>_xll.OneStreamExcelAddIn.XFFunctions.XFGetCell("TRUE", "CONSOL", $D$3,"TOT_Entity","Aggregated","Budget_Working",[1]Setup!C6,"PERIODIC",$B341,"TOPFLOW","TOP","TOP","top1",$C341,"top3","Open_Acute_DIV1","TOP5","TOP6","REPORTED","TOP8")</f>
        <v>0</v>
      </c>
      <c r="AN341" s="53">
        <f t="shared" ref="AN341:AN346" si="892">AM341-AL341</f>
        <v>-4000</v>
      </c>
      <c r="AO341" s="40">
        <f t="shared" ref="AO341:AO346" si="893">IFERROR(AN341/AM341,0)</f>
        <v>0</v>
      </c>
      <c r="AQ341" s="53">
        <f>_xll.OneStreamExcelAddIn.XFFunctions.XFGetCell("TRUE", "CONSOL", $D$3,"TOT_Entity","USD","Actual",[1]Setup!C7,"PERIODIC",$B341,"TOPFLOW","TOP","TOP","top1",$C341,"top3","Open_Acute_DIV1","TOP5","TOP6","REPORTED","TOP8")</f>
        <v>4000</v>
      </c>
      <c r="AR341" s="53">
        <f>_xll.OneStreamExcelAddIn.XFFunctions.XFGetCell("TRUE", "CONSOL", $D$3,"TOT_Entity","Aggregated","Budget_Working",[1]Setup!C7,"PERIODIC",$B341,"TOPFLOW","TOP","TOP","top1",$C341,"top3","Open_Acute_DIV1","TOP5","TOP6","REPORTED","TOP8")</f>
        <v>0</v>
      </c>
      <c r="AS341" s="53">
        <f t="shared" ref="AS341:AS346" si="894">AR341-AQ341</f>
        <v>-4000</v>
      </c>
      <c r="AT341" s="40">
        <f t="shared" ref="AT341:AT346" si="895">IFERROR(AS341/AR341,0)</f>
        <v>0</v>
      </c>
      <c r="AV341" s="53">
        <f>_xll.OneStreamExcelAddIn.XFFunctions.XFGetCell("TRUE", "CONSOL", $D$3,"TOT_Entity","USD","Actual",[1]Setup!C8,"PERIODIC",$B341,"TOPFLOW","TOP","TOP","top1",$C341,"top3","Open_Acute_DIV1","TOP5","TOP6","REPORTED","TOP8")</f>
        <v>-20400.97</v>
      </c>
      <c r="AW341" s="53">
        <f>_xll.OneStreamExcelAddIn.XFFunctions.XFGetCell("TRUE", "CONSOL", $D$3,"TOT_Entity","Aggregated","Budget_Working",[1]Setup!C8,"PERIODIC",$B341,"TOPFLOW","TOP","TOP","top1",$C341,"top3","Open_Acute_DIV1","TOP5","TOP6","REPORTED","TOP8")</f>
        <v>0</v>
      </c>
      <c r="AX341" s="53">
        <f t="shared" ref="AX341:AX346" si="896">AW341-AV341</f>
        <v>20400.97</v>
      </c>
      <c r="AY341" s="40">
        <f t="shared" ref="AY341:AY346" si="897">IFERROR(AX341/AW341,0)</f>
        <v>0</v>
      </c>
      <c r="BA341" s="53">
        <f>_xll.OneStreamExcelAddIn.XFFunctions.XFGetCell("TRUE", "CONSOL", $D$3,"TOT_Entity","USD","Actual",[1]Setup!C9,"PERIODIC",$B341,"TOPFLOW","TOP","TOP","top1",$C341,"top3","Open_Acute_DIV1","TOP5","TOP6","REPORTED","TOP8")</f>
        <v>0</v>
      </c>
      <c r="BB341" s="53">
        <f>_xll.OneStreamExcelAddIn.XFFunctions.XFGetCell("TRUE", "CONSOL", $D$3,"TOT_Entity","Aggregated","Budget_Working",[1]Setup!C9,"PERIODIC",$B341,"TOPFLOW","TOP","TOP","top1",$C341,"top3","Open_Acute_DIV1","TOP5","TOP6","REPORTED","TOP8")</f>
        <v>0</v>
      </c>
      <c r="BC341" s="53">
        <f t="shared" ref="BC341:BC346" si="898">BB341-BA341</f>
        <v>0</v>
      </c>
      <c r="BD341" s="40">
        <f t="shared" ref="BD341:BD346" si="899">IFERROR(BC341/BB341,0)</f>
        <v>0</v>
      </c>
      <c r="BF341" s="53">
        <f>_xll.OneStreamExcelAddIn.XFFunctions.XFGetCell("TRUE", "CONSOL", $D$3,"TOT_Entity","USD","Actual",[1]Setup!C10,"PERIODIC",$B341,"TOPFLOW","TOP","TOP","top1",$C341,"top3","Open_Acute_DIV1","TOP5","TOP6","REPORTED","TOP8")</f>
        <v>0</v>
      </c>
      <c r="BG341" s="53">
        <f>_xll.OneStreamExcelAddIn.XFFunctions.XFGetCell("TRUE", "CONSOL", $D$3,"TOT_Entity","Aggregated","Budget_Working",[1]Setup!C10,"PERIODIC",$B341,"TOPFLOW","TOP","TOP","top1",$C341,"top3","Open_Acute_DIV1","TOP5","TOP6","REPORTED","TOP8")</f>
        <v>0</v>
      </c>
      <c r="BH341" s="53">
        <f t="shared" ref="BH341:BH346" si="900">BG341-BF341</f>
        <v>0</v>
      </c>
      <c r="BI341" s="40">
        <f t="shared" ref="BI341:BI346" si="901">IFERROR(BH341/BG341,0)</f>
        <v>0</v>
      </c>
      <c r="BK341" s="53">
        <f>_xll.OneStreamExcelAddIn.XFFunctions.XFGetCell("TRUE", "CONSOL", $D$3,"TOT_Entity","USD","Actual",[1]Setup!C11,"PERIODIC",$B341,"TOPFLOW","TOP","TOP","top1",$C341,"top3","Open_Acute_DIV1","TOP5","TOP6","REPORTED","TOP8")</f>
        <v>0</v>
      </c>
      <c r="BL341" s="53">
        <f>_xll.OneStreamExcelAddIn.XFFunctions.XFGetCell("TRUE", "CONSOL", $D$3,"TOT_Entity","Aggregated","Budget_Working",[1]Setup!C11,"PERIODIC",$B341,"TOPFLOW","TOP","TOP","top1",$C341,"top3","Open_Acute_DIV1","TOP5","TOP6","REPORTED","TOP8")</f>
        <v>0</v>
      </c>
      <c r="BM341" s="53">
        <f t="shared" ref="BM341:BM346" si="902">BL341-BK341</f>
        <v>0</v>
      </c>
      <c r="BN341" s="40">
        <f t="shared" ref="BN341:BN346" si="903">IFERROR(BM341/BL341,0)</f>
        <v>0</v>
      </c>
      <c r="BP341" s="53">
        <f>_xll.OneStreamExcelAddIn.XFFunctions.XFGetCell("TRUE", "CONSOL", $D$3,"TOT_Entity","USD","Actual",[1]Setup!C12,"PERIODIC",$B341,"TOPFLOW","TOP","TOP","top1",$C341,"top3","Open_Acute_DIV1","TOP5","TOP6","REPORTED","TOP8")</f>
        <v>0</v>
      </c>
      <c r="BQ341" s="53">
        <f>_xll.OneStreamExcelAddIn.XFFunctions.XFGetCell("TRUE", "CONSOL", $D$3,"TOT_Entity","Aggregated","Budget_Working",[1]Setup!C12,"PERIODIC",$B341,"TOPFLOW","TOP","TOP","top1",$C341,"top3","Open_Acute_DIV1","TOP5","TOP6","REPORTED","TOP8")</f>
        <v>0</v>
      </c>
      <c r="BR341" s="53">
        <f t="shared" ref="BR341:BR346" si="904">BQ341-BP341</f>
        <v>0</v>
      </c>
      <c r="BS341" s="40">
        <f t="shared" ref="BS341:BS346" si="905">IFERROR(BR341/BQ341,0)</f>
        <v>0</v>
      </c>
      <c r="BU341" s="53">
        <f>_xll.OneStreamExcelAddIn.XFFunctions.XFGetCell("TRUE", "CONSOL", $D$3,"TOT_Entity","USD","Actual",[1]Setup!C13,"PERIODIC",$B341,"TOPFLOW","TOP","TOP","top1",$C341,"top3","Open_Acute_DIV1","TOP5","TOP6","REPORTED","TOP8")</f>
        <v>0</v>
      </c>
      <c r="BV341" s="53">
        <f>_xll.OneStreamExcelAddIn.XFFunctions.XFGetCell("TRUE", "CONSOL", $D$3,"TOT_Entity","Aggregated","Budget_Working",[1]Setup!C13,"PERIODIC",$B341,"TOPFLOW","TOP","TOP","top1",$C341,"top3","Open_Acute_DIV1","TOP5","TOP6","REPORTED","TOP8")</f>
        <v>0</v>
      </c>
      <c r="BW341" s="53">
        <f t="shared" ref="BW341:BW346" si="906">BV341-BU341</f>
        <v>0</v>
      </c>
      <c r="BX341" s="40">
        <f t="shared" ref="BX341:BX346" si="907">IFERROR(BW341/BV341,0)</f>
        <v>0</v>
      </c>
      <c r="BZ341" s="53">
        <f>_xll.OneStreamExcelAddIn.XFFunctions.XFGetCell("TRUE", "CONSOL", $D$3,"TOT_Entity","USD","Actual",[1]Setup!C14,"PERIODIC",$B341,"TOPFLOW","TOP","TOP","top1",$C341,"top3","Open_Acute_DIV1","TOP5","TOP6","REPORTED","TOP8")</f>
        <v>0</v>
      </c>
      <c r="CA341" s="53">
        <f>_xll.OneStreamExcelAddIn.XFFunctions.XFGetCell("TRUE", "CONSOL", $D$3,"TOT_Entity","Aggregated","Budget_Working",[1]Setup!C14,"PERIODIC",$B341,"TOPFLOW","TOP","TOP","top1",$C341,"top3","Open_Acute_DIV1","TOP5","TOP6","REPORTED","TOP8")</f>
        <v>0</v>
      </c>
      <c r="CB341" s="53">
        <f t="shared" ref="CB341:CB346" si="908">CA341-BZ341</f>
        <v>0</v>
      </c>
      <c r="CC341" s="40">
        <f t="shared" ref="CC341:CC346" si="909">IFERROR(CB341/CA341,0)</f>
        <v>0</v>
      </c>
      <c r="CE341" s="53">
        <f>_xll.OneStreamExcelAddIn.XFFunctions.XFGetCell("TRUE", "CONSOL", $D$3,"TOT_Entity","USD","Actual",[1]Setup!C15,"PERIODIC",$B341,"TOPFLOW","TOP","TOP","top1",$C341,"top3","Open_Acute_DIV1","TOP5","TOP6","REPORTED","TOP8")</f>
        <v>0</v>
      </c>
      <c r="CF341" s="53">
        <f>_xll.OneStreamExcelAddIn.XFFunctions.XFGetCell("TRUE", "CONSOL", $D$3,"TOT_Entity","Aggregated","Budget_Working",[1]Setup!C15,"PERIODIC",$B341,"TOPFLOW","TOP","TOP","top1",$C341,"top3","Open_Acute_DIV1","TOP5","TOP6","REPORTED","TOP8")</f>
        <v>0</v>
      </c>
      <c r="CG341" s="53">
        <f t="shared" ref="CG341:CG346" si="910">CF341-CE341</f>
        <v>0</v>
      </c>
      <c r="CH341" s="40">
        <f t="shared" ref="CH341:CH346" si="911">IFERROR(CG341/CF341,0)</f>
        <v>0</v>
      </c>
      <c r="CI341" s="212"/>
      <c r="CJ341" s="53">
        <f>_xll.OneStreamExcelAddIn.XFFunctions.XFGetCell("TRUE", "CONSOL", $D$3,"TOT_Entity","USD","Actual",[1]Setup!C4,"PERIODIC",$B341,"TOPFLOW","TOP","TOP","top1",$C341,"top3","Open_Acute_DIV1","TOP5","TOP6","REPORTED","TOP8")</f>
        <v>4000</v>
      </c>
      <c r="CK341" s="53">
        <f>_xll.OneStreamExcelAddIn.XFFunctions.XFGetCell("TRUE", "CONSOL", $D$3,"TOT_Entity","USD","Actual",[1]Setup!C5,"PERIODIC",$B341,"TOPFLOW","TOP","TOP","top1",$C341,"top3","Open_Acute_DIV1","TOP5","TOP6","REPORTED","TOP8")</f>
        <v>8400.9699999999993</v>
      </c>
      <c r="CL341" s="53">
        <f>_xll.OneStreamExcelAddIn.XFFunctions.XFGetCell("TRUE", "CONSOL", $D$3,"TOT_Entity","USD","Actual",[1]Setup!C6,"PERIODIC",$B341,"TOPFLOW","TOP","TOP","top1",$C341,"top3","Open_Acute_DIV1","TOP5","TOP6","REPORTED","TOP8")</f>
        <v>4000</v>
      </c>
      <c r="CM341" s="53">
        <f>_xll.OneStreamExcelAddIn.XFFunctions.XFGetCell("TRUE", "CONSOL", $D$3,"TOT_Entity","USD","Actual",[1]Setup!C7,"PERIODIC",$B341,"TOPFLOW","TOP","TOP","top1",$C341,"top3","Open_Acute_DIV1","TOP5","TOP6","REPORTED","TOP8")</f>
        <v>4000</v>
      </c>
      <c r="CN341" s="53">
        <f>_xll.OneStreamExcelAddIn.XFFunctions.XFGetCell("TRUE", "CONSOL", $D$3,"TOT_Entity","USD","Actual",[1]Setup!C8,"PERIODIC",$B341,"TOPFLOW","TOP","TOP","top1",$C341,"top3","Open_Acute_DIV1","TOP5","TOP6","REPORTED","TOP8")</f>
        <v>-20400.97</v>
      </c>
      <c r="CO341" s="53">
        <f>_xll.OneStreamExcelAddIn.XFFunctions.XFGetCell("TRUE", "CONSOL", $D$3,"TOT_Entity","USD","Actual",[1]Setup!C9,"PERIODIC",$B341,"TOPFLOW","TOP","TOP","top1",$C341,"top3","Open_Acute_DIV1","TOP5","TOP6","REPORTED","TOP8")</f>
        <v>0</v>
      </c>
      <c r="CP341" s="53">
        <f>_xll.OneStreamExcelAddIn.XFFunctions.XFGetCell("TRUE", "CONSOL", $D$3,"TOT_Entity","USD","Actual",[1]Setup!C10,"PERIODIC",$B341,"TOPFLOW","TOP","TOP","top1",$C341,"top3","Open_Acute_DIV1","TOP5","TOP6","REPORTED","TOP8")</f>
        <v>0</v>
      </c>
      <c r="CQ341" s="53">
        <f>_xll.OneStreamExcelAddIn.XFFunctions.XFGetCell("TRUE", "CONSOL", $D$3,"TOT_Entity","USD","Actual",[1]Setup!C11,"PERIODIC",$B341,"TOPFLOW","TOP","TOP","top1",$C341,"top3","Open_Acute_DIV1","TOP5","TOP6","REPORTED","TOP8")</f>
        <v>0</v>
      </c>
      <c r="CR341" s="53">
        <f>_xll.OneStreamExcelAddIn.XFFunctions.XFGetCell("TRUE", "CONSOL", $D$3,"TOT_Entity","USD","Actual",[1]Setup!C12,"PERIODIC",$B341,"TOPFLOW","TOP","TOP","top1",$C341,"top3","Open_Acute_DIV1","TOP5","TOP6","REPORTED","TOP8")</f>
        <v>0</v>
      </c>
      <c r="CS341" s="53">
        <f>_xll.OneStreamExcelAddIn.XFFunctions.XFGetCell("TRUE", "CONSOL", $D$3,"TOT_Entity","USD","Actual",[1]Setup!C13,"PERIODIC",$B341,"TOPFLOW","TOP","TOP","top1",$C341,"top3","Open_Acute_DIV1","TOP5","TOP6","REPORTED","TOP8")</f>
        <v>0</v>
      </c>
      <c r="CT341" s="53">
        <f>_xll.OneStreamExcelAddIn.XFFunctions.XFGetCell("TRUE", "CONSOL", $D$3,"TOT_Entity","USD","Actual",[1]Setup!C14,"PERIODIC",$B341,"TOPFLOW","TOP","TOP","top1",$C341,"top3","Open_Acute_DIV1","TOP5","TOP6","REPORTED","TOP8")</f>
        <v>0</v>
      </c>
      <c r="CU341" s="53">
        <f>_xll.OneStreamExcelAddIn.XFFunctions.XFGetCell("TRUE", "CONSOL", $D$3,"TOT_Entity","USD","Actual",[1]Setup!C15,"PERIODIC",$B341,"TOPFLOW","TOP","TOP","top1",$C341,"top3","Open_Acute_DIV1","TOP5","TOP6","REPORTED","TOP8")</f>
        <v>0</v>
      </c>
      <c r="CV341" s="212"/>
      <c r="CW341" s="53">
        <f>_xll.OneStreamExcelAddIn.XFFunctions.XFGetCell("TRUE", "CONSOL", $D$3,"TOT_Entity","USD","Actual",[1]Setup!C17,"PERIODIC",$B341,"TOPFLOW","TOP","TOP","top1",$C341,"top3","Open_Acute_DIV1","TOP5","TOP6","REPORTED","TOP8")</f>
        <v>4000</v>
      </c>
      <c r="CX341" s="53">
        <f>_xll.OneStreamExcelAddIn.XFFunctions.XFGetCell("TRUE", "CONSOL", $D$3,"TOT_Entity","USD","Actual",[1]Setup!C18,"PERIODIC",$B341,"TOPFLOW","TOP","TOP","top1",$C341,"top3","Open_Acute_DIV1","TOP5","TOP6","REPORTED","TOP8")</f>
        <v>4000</v>
      </c>
      <c r="CY341" s="53">
        <f>_xll.OneStreamExcelAddIn.XFFunctions.XFGetCell("TRUE", "CONSOL", $D$3,"TOT_Entity","USD","Actual",[1]Setup!C19,"PERIODIC",$B341,"TOPFLOW","TOP","TOP","top1",$C341,"top3","Open_Acute_DIV1","TOP5","TOP6","REPORTED","TOP8")</f>
        <v>-10973.18</v>
      </c>
      <c r="CZ341" s="53">
        <f>_xll.OneStreamExcelAddIn.XFFunctions.XFGetCell("TRUE", "CONSOL", $D$3,"TOT_Entity","USD","Actual",[1]Setup!C20,"PERIODIC",$B341,"TOPFLOW","TOP","TOP","top1",$C341,"top3","Open_Acute_DIV1","TOP5","TOP6","REPORTED","TOP8")</f>
        <v>4000</v>
      </c>
      <c r="DA341" s="53">
        <f>_xll.OneStreamExcelAddIn.XFFunctions.XFGetCell("TRUE", "CONSOL", $D$3,"TOT_Entity","USD","Actual",[1]Setup!C21,"PERIODIC",$B341,"TOPFLOW","TOP","TOP","top1",$C341,"top3","Open_Acute_DIV1","TOP5","TOP6","REPORTED","TOP8")</f>
        <v>7364</v>
      </c>
      <c r="DB341" s="53">
        <f>_xll.OneStreamExcelAddIn.XFFunctions.XFGetCell("TRUE", "CONSOL", $D$3,"TOT_Entity","USD","Actual",[1]Setup!C22,"PERIODIC",$B341,"TOPFLOW","TOP","TOP","top1",$C341,"top3","Open_Acute_DIV1","TOP5","TOP6","REPORTED","TOP8")</f>
        <v>8709.75</v>
      </c>
      <c r="DC341" s="53">
        <f>_xll.OneStreamExcelAddIn.XFFunctions.XFGetCell("TRUE", "CONSOL", $D$3,"TOT_Entity","USD","Actual",[1]Setup!C23,"PERIODIC",$B341,"TOPFLOW","TOP","TOP","top1",$C341,"top3","Open_Acute_DIV1","TOP5","TOP6","REPORTED","TOP8")</f>
        <v>30400.87</v>
      </c>
      <c r="DD341" s="53">
        <f>_xll.OneStreamExcelAddIn.XFFunctions.XFGetCell("TRUE", "CONSOL", $D$3,"TOT_Entity","USD","Actual",[1]Setup!C24,"PERIODIC",$B341,"TOPFLOW","TOP","TOP","top1",$C341,"top3","Open_Acute_DIV1","TOP5","TOP6","REPORTED","TOP8")</f>
        <v>10414.33</v>
      </c>
      <c r="DE341" s="53">
        <f>_xll.OneStreamExcelAddIn.XFFunctions.XFGetCell("TRUE", "CONSOL", $D$3,"TOT_Entity","USD","Actual",[1]Setup!C25,"PERIODIC",$B341,"TOPFLOW","TOP","TOP","top1",$C341,"top3","Open_Acute_DIV1","TOP5","TOP6","REPORTED","TOP8")</f>
        <v>55116.25</v>
      </c>
      <c r="DF341" s="53">
        <f>_xll.OneStreamExcelAddIn.XFFunctions.XFGetCell("TRUE", "CONSOL", $D$3,"TOT_Entity","USD","Actual",[1]Setup!C26,"PERIODIC",$B341,"TOPFLOW","TOP","TOP","top1",$C341,"top3","Open_Acute_DIV1","TOP5","TOP6","REPORTED","TOP8")</f>
        <v>4000</v>
      </c>
      <c r="DG341" s="53">
        <f>_xll.OneStreamExcelAddIn.XFFunctions.XFGetCell("TRUE", "CONSOL", $D$3,"TOT_Entity","USD","Actual",[1]Setup!C27,"PERIODIC",$B341,"TOPFLOW","TOP","TOP","top1",$C341,"top3","Open_Acute_DIV1","TOP5","TOP6","REPORTED","TOP8")</f>
        <v>11839.53</v>
      </c>
      <c r="DH341" s="53">
        <f>_xll.OneStreamExcelAddIn.XFFunctions.XFGetCell("TRUE", "CONSOL", $D$3,"TOT_Entity","USD","Actual",[1]Setup!C28,"PERIODIC",$B341,"TOPFLOW","TOP","TOP","top1",$C341,"top3","Open_Acute_DIV1","TOP5","TOP6","REPORTED","TOP8")</f>
        <v>-6002.66</v>
      </c>
      <c r="DI341" s="178"/>
      <c r="DJ341" s="53">
        <f>_xll.OneStreamExcelAddIn.XFFunctions.XFGetCell("TRUE", "CONSOL", $D$3,"TOT_Entity","Aggregated","Budget_Working",[1]Setup!C4,"PERIODIC",$B341,"TOPFLOW","TOP","TOP","top1",$C341,"top3","Open_Acute_DIV1","TOP5","TOP6","REPORTED","TOP8")</f>
        <v>0</v>
      </c>
      <c r="DK341" s="53">
        <f>_xll.OneStreamExcelAddIn.XFFunctions.XFGetCell("TRUE", "CONSOL", $D$3,"TOT_Entity","Aggregated","Budget_Working",[1]Setup!C5,"PERIODIC",$B341,"TOPFLOW","TOP","TOP","top1",$C341,"top3","Open_Acute_DIV1","TOP5","TOP6","REPORTED","TOP8")</f>
        <v>0</v>
      </c>
      <c r="DL341" s="53">
        <f>_xll.OneStreamExcelAddIn.XFFunctions.XFGetCell("TRUE", "CONSOL", $D$3,"TOT_Entity","Aggregated","Budget_Working",[1]Setup!C6,"PERIODIC",$B341,"TOPFLOW","TOP","TOP","top1",$C341,"top3","Open_Acute_DIV1","TOP5","TOP6","REPORTED","TOP8")</f>
        <v>0</v>
      </c>
      <c r="DM341" s="53">
        <f>_xll.OneStreamExcelAddIn.XFFunctions.XFGetCell("TRUE", "CONSOL", $D$3,"TOT_Entity","Aggregated","Budget_Working",[1]Setup!C7,"PERIODIC",$B341,"TOPFLOW","TOP","TOP","top1",$C341,"top3","Open_Acute_DIV1","TOP5","TOP6","REPORTED","TOP8")</f>
        <v>0</v>
      </c>
      <c r="DN341" s="53">
        <f>_xll.OneStreamExcelAddIn.XFFunctions.XFGetCell("TRUE", "CONSOL", $D$3,"TOT_Entity","Aggregated","Budget_Working",[1]Setup!C8,"PERIODIC",$B341,"TOPFLOW","TOP","TOP","top1",$C341,"top3","Open_Acute_DIV1","TOP5","TOP6","REPORTED","TOP8")</f>
        <v>0</v>
      </c>
      <c r="DO341" s="53">
        <f>_xll.OneStreamExcelAddIn.XFFunctions.XFGetCell("TRUE", "CONSOL", $D$3,"TOT_Entity","Aggregated","Budget_Working",[1]Setup!C9,"PERIODIC",$B341,"TOPFLOW","TOP","TOP","top1",$C341,"top3","Open_Acute_DIV1","TOP5","TOP6","REPORTED","TOP8")</f>
        <v>0</v>
      </c>
      <c r="DP341" s="53">
        <f>_xll.OneStreamExcelAddIn.XFFunctions.XFGetCell("TRUE", "CONSOL", $D$3,"TOT_Entity","Aggregated","Budget_Working",[1]Setup!C10,"PERIODIC",$B341,"TOPFLOW","TOP","TOP","top1",$C341,"top3","Open_Acute_DIV1","TOP5","TOP6","REPORTED","TOP8")</f>
        <v>0</v>
      </c>
      <c r="DQ341" s="53">
        <f>_xll.OneStreamExcelAddIn.XFFunctions.XFGetCell("TRUE", "CONSOL", $D$3,"TOT_Entity","Aggregated","Budget_Working",[1]Setup!C11,"PERIODIC",$B341,"TOPFLOW","TOP","TOP","top1",$C341,"top3","Open_Acute_DIV1","TOP5","TOP6","REPORTED","TOP8")</f>
        <v>0</v>
      </c>
      <c r="DR341" s="53">
        <f>_xll.OneStreamExcelAddIn.XFFunctions.XFGetCell("TRUE", "CONSOL", $D$3,"TOT_Entity","Aggregated","Budget_Working",[1]Setup!C12,"PERIODIC",$B341,"TOPFLOW","TOP","TOP","top1",$C341,"top3","Open_Acute_DIV1","TOP5","TOP6","REPORTED","TOP8")</f>
        <v>0</v>
      </c>
      <c r="DS341" s="53">
        <f>_xll.OneStreamExcelAddIn.XFFunctions.XFGetCell("TRUE", "CONSOL", $D$3,"TOT_Entity","Aggregated","Budget_Working",[1]Setup!C13,"PERIODIC",$B341,"TOPFLOW","TOP","TOP","top1",$C341,"top3","Open_Acute_DIV1","TOP5","TOP6","REPORTED","TOP8")</f>
        <v>0</v>
      </c>
      <c r="DT341" s="53">
        <f>_xll.OneStreamExcelAddIn.XFFunctions.XFGetCell("TRUE", "CONSOL", $D$3,"TOT_Entity","Aggregated","Budget_Working",[1]Setup!C14,"PERIODIC",$B341,"TOPFLOW","TOP","TOP","top1",$C341,"top3","Open_Acute_DIV1","TOP5","TOP6","REPORTED","TOP8")</f>
        <v>0</v>
      </c>
      <c r="DU341" s="53">
        <f>_xll.OneStreamExcelAddIn.XFFunctions.XFGetCell("TRUE", "CONSOL", $D$3,"TOT_Entity","Aggregated","Budget_Working",[1]Setup!C15,"PERIODIC",$B341,"TOPFLOW","TOP","TOP","top1",$C341,"top3","Open_Acute_DIV1","TOP5","TOP6","REPORTED","TOP8")</f>
        <v>0</v>
      </c>
      <c r="DV341" s="178"/>
      <c r="DW341" s="53">
        <f>_xll.OneStreamExcelAddIn.XFFunctions.XFGetCell("TRUE", "CONSOL", $D$3,"TOT_Entity","USD","Budget_Final",[1]Setup!C17,"PERIODIC",$B341,"TOPFLOW","TOP","TOP","top1",$C341,"top3","Open_Acute_DIV1","TOP5","TOP6","REPORTED","TOP8")</f>
        <v>5135.2838520530004</v>
      </c>
      <c r="DX341" s="53">
        <f>_xll.OneStreamExcelAddIn.XFFunctions.XFGetCell("TRUE", "CONSOL", $D$3,"TOT_Entity","USD","Budget_Final",[1]Setup!C18,"PERIODIC",$B341,"TOPFLOW","TOP","TOP","top1",$C341,"top3","Open_Acute_DIV1","TOP5","TOP6","REPORTED","TOP8")</f>
        <v>4638.3208986290001</v>
      </c>
      <c r="DY341" s="53">
        <f>_xll.OneStreamExcelAddIn.XFFunctions.XFGetCell("TRUE", "CONSOL", $D$3,"TOT_Entity","USD","Budget_Final",[1]Setup!C19,"PERIODIC",$B341,"TOPFLOW","TOP","TOP","top1",$C341,"top3","Open_Acute_DIV1","TOP5","TOP6","REPORTED","TOP8")</f>
        <v>5293.4793999980002</v>
      </c>
      <c r="DZ341" s="53">
        <f>_xll.OneStreamExcelAddIn.XFFunctions.XFGetCell("TRUE", "CONSOL", $D$3,"TOT_Entity","USD","Budget_Final",[1]Setup!C20,"PERIODIC",$B341,"TOPFLOW","TOP","TOP","top1",$C341,"top3","Open_Acute_DIV1","TOP5","TOP6","REPORTED","TOP8")</f>
        <v>5424.9033517770004</v>
      </c>
      <c r="EA341" s="53">
        <f>_xll.OneStreamExcelAddIn.XFFunctions.XFGetCell("TRUE", "CONSOL", $D$3,"TOT_Entity","USD","Budget_Final",[1]Setup!C21,"PERIODIC",$B341,"TOPFLOW","TOP","TOP","top1",$C341,"top3","Open_Acute_DIV1","TOP5","TOP6","REPORTED","TOP8")</f>
        <v>5605.7334635030002</v>
      </c>
      <c r="EB341" s="53">
        <f>_xll.OneStreamExcelAddIn.XFFunctions.XFGetCell("TRUE", "CONSOL", $D$3,"TOT_Entity","USD","Budget_Final",[1]Setup!C22,"PERIODIC",$B341,"TOPFLOW","TOP","TOP","top1",$C341,"top3","Open_Acute_DIV1","TOP5","TOP6","REPORTED","TOP8")</f>
        <v>5424.9033517770004</v>
      </c>
      <c r="EC341" s="53">
        <f>_xll.OneStreamExcelAddIn.XFFunctions.XFGetCell("TRUE", "CONSOL", $D$3,"TOT_Entity","USD","Budget_Final",[1]Setup!C23,"PERIODIC",$B341,"TOPFLOW","TOP","TOP","top1",$C341,"top3","Open_Acute_DIV1","TOP5","TOP6","REPORTED","TOP8")</f>
        <v>5605.7334635030002</v>
      </c>
      <c r="ED341" s="53">
        <f>_xll.OneStreamExcelAddIn.XFFunctions.XFGetCell("TRUE", "CONSOL", $D$3,"TOT_Entity","USD","Budget_Final",[1]Setup!C24,"PERIODIC",$B341,"TOPFLOW","TOP","TOP","top1",$C341,"top3","Open_Acute_DIV1","TOP5","TOP6","REPORTED","TOP8")</f>
        <v>5605.7334635030002</v>
      </c>
      <c r="EE341" s="53">
        <f>_xll.OneStreamExcelAddIn.XFFunctions.XFGetCell("TRUE", "CONSOL", $D$3,"TOT_Entity","USD","Budget_Final",[1]Setup!C25,"PERIODIC",$B341,"TOPFLOW","TOP","TOP","top1",$C341,"top3","Open_Acute_DIV1","TOP5","TOP6","REPORTED","TOP8")</f>
        <v>5424.9033517770004</v>
      </c>
      <c r="EF341" s="53">
        <f>_xll.OneStreamExcelAddIn.XFFunctions.XFGetCell("TRUE", "CONSOL", $D$3,"TOT_Entity","USD","Budget_Final",[1]Setup!C26,"PERIODIC",$B341,"TOPFLOW","TOP","TOP","top1",$C341,"top3","Open_Acute_DIV1","TOP5","TOP6","REPORTED","TOP8")</f>
        <v>5605.7334635030002</v>
      </c>
      <c r="EG341" s="53">
        <f>_xll.OneStreamExcelAddIn.XFFunctions.XFGetCell("TRUE", "CONSOL", $D$3,"TOT_Entity","USD","Budget_Final",[1]Setup!C27,"PERIODIC",$B341,"TOPFLOW","TOP","TOP","top1",$C341,"top3","Open_Acute_DIV1","TOP5","TOP6","REPORTED","TOP8")</f>
        <v>5424.9033517770004</v>
      </c>
      <c r="EH341" s="53">
        <f>_xll.OneStreamExcelAddIn.XFFunctions.XFGetCell("TRUE", "CONSOL", $D$3,"TOT_Entity","USD","Budget_Final",[1]Setup!C28,"PERIODIC",$B341,"TOPFLOW","TOP","TOP","top1",$C341,"top3","Open_Acute_DIV1","TOP5","TOP6","REPORTED","TOP8")</f>
        <v>5605.7334635030002</v>
      </c>
    </row>
    <row r="342" spans="1:138" x14ac:dyDescent="0.25">
      <c r="A342" s="6">
        <f t="shared" ref="A342:A344" si="912">E341/2053</f>
        <v>1.948368241597662</v>
      </c>
      <c r="B342" s="51">
        <v>60273</v>
      </c>
      <c r="C342" s="51"/>
      <c r="D342" t="str" cm="1">
        <f t="array" ref="D342">_xll.OneStreamExcelAddIn.XFFunctions.XFGetMemberInfo("Description","Account",B342)</f>
        <v>Interim Bonus</v>
      </c>
      <c r="E342" s="53">
        <f>_xll.OneStreamExcelAddIn.XFFunctions.XFGetCell("TRUE", "CONSOL", $D$3,"TOT_Entity","USD","Actual",$E$3,"PERIODIC",$B342,"TOPFLOW","TOP","TOP","top1",$C342,"top3","Open_Acute_DIV1","TOP5","TOP6","REPORTED","TOP8")</f>
        <v>923</v>
      </c>
      <c r="F342" s="53">
        <f>_xll.OneStreamExcelAddIn.XFFunctions.XFGetCell("TRUE", "CONSOL", $D$3,"TOT_Entity","Aggregated","Budget_Working",$E$3,"PERIODIC",$B342,"TOPFLOW","TOP","TOP","top1",$C342,"top3","Open_Acute_DIV1","TOP5","TOP6","REPORTED","TOP8")</f>
        <v>500</v>
      </c>
      <c r="G342" s="53">
        <f t="shared" si="881"/>
        <v>-423</v>
      </c>
      <c r="H342" s="55">
        <f t="shared" si="882"/>
        <v>-0.84599999999999997</v>
      </c>
      <c r="I342" s="41"/>
      <c r="J342" s="53">
        <f>_xll.OneStreamExcelAddIn.XFFunctions.XFGetCell("TRUE", "CONSOL", $D$3,"TOT_Entity","USD","Actual",$E$3,"YTD",$B342,"TOPFLOW","TOP","TOP","top1",$C342,"TOP3","Open_Acute_DIV1","TOP5","TOP6","REPORTED","TOP8")</f>
        <v>3051.95</v>
      </c>
      <c r="K342" s="53">
        <f>_xll.OneStreamExcelAddIn.XFFunctions.XFGetCell("TRUE", "CONSOL", $D$3,"TOT_Entity","Aggregated","Budget_Working",$E$3,"YTD",$B342,"TOPFLOW","TOP","TOP","top1",$C342,"TOP3","Open_Acute_DIV1","TOP5","TOP6","REPORTED","TOP8")</f>
        <v>2000</v>
      </c>
      <c r="L342" s="53">
        <f t="shared" si="883"/>
        <v>-1051.9499999999998</v>
      </c>
      <c r="M342" s="40">
        <f t="shared" si="884"/>
        <v>-0.52597499999999986</v>
      </c>
      <c r="N342" s="41"/>
      <c r="O342" s="53">
        <f>_xll.OneStreamExcelAddIn.XFFunctions.XFGetCell("TRUE", "CONSOL", $D$3,"TOT_Entity","USD","Actual",$F$3,"YTD",$B342,"TOPFLOW","TOP","TOP","top1",$C342,"TOP3","Open_Acute_DIV1","TOP5","TOP6","REPORTED","TOP8")</f>
        <v>0</v>
      </c>
      <c r="P342" s="53">
        <f>_xll.OneStreamExcelAddIn.XFFunctions.XFGetCell("TRUE", "CONSOL", $D$3,"TOT_Entity","USD","Actual",$E$3,"YTD",$B342,"TOPFLOW","TOP","TOP","top1",$C342,"top3","Open_Acute_DIV1","TOP5","TOP6","REPORTED","VAR_BW_PY_Actual")</f>
        <v>-3051.95</v>
      </c>
      <c r="Q342" s="40">
        <f t="shared" si="885"/>
        <v>0</v>
      </c>
      <c r="R342" s="41"/>
      <c r="S342" s="53">
        <f>_xll.OneStreamExcelAddIn.XFFunctions.XFGetCell("TRUE", "CONSOL", $D$3,"TOT_Entity","USD","MIDFCST",$E$3,"MTD",$B342,"TOPFLOW","TOP","TOP","top1",$C342,"TOP3","Open_Acute_DIV1","TOP5","TOP6","REPORTED","TOP8")</f>
        <v>0</v>
      </c>
      <c r="T342" s="53">
        <f t="shared" si="886"/>
        <v>-923</v>
      </c>
      <c r="U342" s="40">
        <f t="shared" si="887"/>
        <v>0</v>
      </c>
      <c r="V342" s="41"/>
      <c r="W342" s="42"/>
      <c r="X342" s="43"/>
      <c r="Y342" s="42"/>
      <c r="Z342" s="44"/>
      <c r="AB342" s="53">
        <f>_xll.OneStreamExcelAddIn.XFFunctions.XFGetCell("TRUE", "CONSOL", $D$3,"TOT_Entity","USD","Actual",[1]Setup!C4,"PERIODIC",$B342,"TOPFLOW","TOP","TOP","top1",$C342,"top3","Open_Acute_DIV1","TOP5","TOP6","REPORTED","TOP8")</f>
        <v>200</v>
      </c>
      <c r="AC342" s="53">
        <f>_xll.OneStreamExcelAddIn.XFFunctions.XFGetCell("TRUE", "CONSOL", $D$3,"TOT_Entity","Aggregated","Budget_Working",[1]Setup!C4,"PERIODIC",$B342,"TOPFLOW","TOP","TOP","top1",$C342,"top3","Open_Acute_DIV1","TOP5","TOP6","REPORTED","TOP8")</f>
        <v>500</v>
      </c>
      <c r="AD342" s="53">
        <f t="shared" si="888"/>
        <v>300</v>
      </c>
      <c r="AE342" s="40">
        <f t="shared" si="889"/>
        <v>0.6</v>
      </c>
      <c r="AG342" s="53">
        <f>_xll.OneStreamExcelAddIn.XFFunctions.XFGetCell("TRUE", "CONSOL", $D$3,"TOT_Entity","USD","Actual",[1]Setup!C5,"PERIODIC",$B342,"TOPFLOW","TOP","TOP","top1",$C342,"top3","Open_Acute_DIV1","TOP5","TOP6","REPORTED","TOP8")</f>
        <v>800</v>
      </c>
      <c r="AH342" s="53">
        <f>_xll.OneStreamExcelAddIn.XFFunctions.XFGetCell("TRUE", "CONSOL", $D$3,"TOT_Entity","Aggregated","Budget_Working",[1]Setup!C5,"PERIODIC",$B342,"TOPFLOW","TOP","TOP","top1",$C342,"top3","Open_Acute_DIV1","TOP5","TOP6","REPORTED","TOP8")</f>
        <v>500</v>
      </c>
      <c r="AI342" s="53">
        <f t="shared" si="890"/>
        <v>-300</v>
      </c>
      <c r="AJ342" s="40">
        <f t="shared" si="891"/>
        <v>-0.6</v>
      </c>
      <c r="AL342" s="53">
        <f>_xll.OneStreamExcelAddIn.XFFunctions.XFGetCell("TRUE", "CONSOL", $D$3,"TOT_Entity","USD","Actual",[1]Setup!C6,"PERIODIC",$B342,"TOPFLOW","TOP","TOP","top1",$C342,"top3","Open_Acute_DIV1","TOP5","TOP6","REPORTED","TOP8")</f>
        <v>1128.95</v>
      </c>
      <c r="AM342" s="53">
        <f>_xll.OneStreamExcelAddIn.XFFunctions.XFGetCell("TRUE", "CONSOL", $D$3,"TOT_Entity","Aggregated","Budget_Working",[1]Setup!C6,"PERIODIC",$B342,"TOPFLOW","TOP","TOP","top1",$C342,"top3","Open_Acute_DIV1","TOP5","TOP6","REPORTED","TOP8")</f>
        <v>500</v>
      </c>
      <c r="AN342" s="53">
        <f t="shared" si="892"/>
        <v>-628.95000000000005</v>
      </c>
      <c r="AO342" s="40">
        <f t="shared" si="893"/>
        <v>-1.2579</v>
      </c>
      <c r="AQ342" s="53">
        <f>_xll.OneStreamExcelAddIn.XFFunctions.XFGetCell("TRUE", "CONSOL", $D$3,"TOT_Entity","USD","Actual",[1]Setup!C7,"PERIODIC",$B342,"TOPFLOW","TOP","TOP","top1",$C342,"top3","Open_Acute_DIV1","TOP5","TOP6","REPORTED","TOP8")</f>
        <v>923</v>
      </c>
      <c r="AR342" s="53">
        <f>_xll.OneStreamExcelAddIn.XFFunctions.XFGetCell("TRUE", "CONSOL", $D$3,"TOT_Entity","Aggregated","Budget_Working",[1]Setup!C7,"PERIODIC",$B342,"TOPFLOW","TOP","TOP","top1",$C342,"top3","Open_Acute_DIV1","TOP5","TOP6","REPORTED","TOP8")</f>
        <v>500</v>
      </c>
      <c r="AS342" s="53">
        <f t="shared" si="894"/>
        <v>-423</v>
      </c>
      <c r="AT342" s="40">
        <f t="shared" si="895"/>
        <v>-0.84599999999999997</v>
      </c>
      <c r="AV342" s="53">
        <f>_xll.OneStreamExcelAddIn.XFFunctions.XFGetCell("TRUE", "CONSOL", $D$3,"TOT_Entity","USD","Actual",[1]Setup!C8,"PERIODIC",$B342,"TOPFLOW","TOP","TOP","top1",$C342,"top3","Open_Acute_DIV1","TOP5","TOP6","REPORTED","TOP8")</f>
        <v>-3051.95</v>
      </c>
      <c r="AW342" s="53">
        <f>_xll.OneStreamExcelAddIn.XFFunctions.XFGetCell("TRUE", "CONSOL", $D$3,"TOT_Entity","Aggregated","Budget_Working",[1]Setup!C8,"PERIODIC",$B342,"TOPFLOW","TOP","TOP","top1",$C342,"top3","Open_Acute_DIV1","TOP5","TOP6","REPORTED","TOP8")</f>
        <v>500</v>
      </c>
      <c r="AX342" s="53">
        <f t="shared" si="896"/>
        <v>3551.95</v>
      </c>
      <c r="AY342" s="40">
        <f t="shared" si="897"/>
        <v>7.1038999999999994</v>
      </c>
      <c r="BA342" s="53">
        <f>_xll.OneStreamExcelAddIn.XFFunctions.XFGetCell("TRUE", "CONSOL", $D$3,"TOT_Entity","USD","Actual",[1]Setup!C9,"PERIODIC",$B342,"TOPFLOW","TOP","TOP","top1",$C342,"top3","Open_Acute_DIV1","TOP5","TOP6","REPORTED","TOP8")</f>
        <v>0</v>
      </c>
      <c r="BB342" s="53">
        <f>_xll.OneStreamExcelAddIn.XFFunctions.XFGetCell("TRUE", "CONSOL", $D$3,"TOT_Entity","Aggregated","Budget_Working",[1]Setup!C9,"PERIODIC",$B342,"TOPFLOW","TOP","TOP","top1",$C342,"top3","Open_Acute_DIV1","TOP5","TOP6","REPORTED","TOP8")</f>
        <v>500</v>
      </c>
      <c r="BC342" s="53">
        <f t="shared" si="898"/>
        <v>500</v>
      </c>
      <c r="BD342" s="40">
        <f t="shared" si="899"/>
        <v>1</v>
      </c>
      <c r="BF342" s="53">
        <f>_xll.OneStreamExcelAddIn.XFFunctions.XFGetCell("TRUE", "CONSOL", $D$3,"TOT_Entity","USD","Actual",[1]Setup!C10,"PERIODIC",$B342,"TOPFLOW","TOP","TOP","top1",$C342,"top3","Open_Acute_DIV1","TOP5","TOP6","REPORTED","TOP8")</f>
        <v>0</v>
      </c>
      <c r="BG342" s="53">
        <f>_xll.OneStreamExcelAddIn.XFFunctions.XFGetCell("TRUE", "CONSOL", $D$3,"TOT_Entity","Aggregated","Budget_Working",[1]Setup!C10,"PERIODIC",$B342,"TOPFLOW","TOP","TOP","top1",$C342,"top3","Open_Acute_DIV1","TOP5","TOP6","REPORTED","TOP8")</f>
        <v>500</v>
      </c>
      <c r="BH342" s="53">
        <f t="shared" si="900"/>
        <v>500</v>
      </c>
      <c r="BI342" s="40">
        <f t="shared" si="901"/>
        <v>1</v>
      </c>
      <c r="BK342" s="53">
        <f>_xll.OneStreamExcelAddIn.XFFunctions.XFGetCell("TRUE", "CONSOL", $D$3,"TOT_Entity","USD","Actual",[1]Setup!C11,"PERIODIC",$B342,"TOPFLOW","TOP","TOP","top1",$C342,"top3","Open_Acute_DIV1","TOP5","TOP6","REPORTED","TOP8")</f>
        <v>0</v>
      </c>
      <c r="BL342" s="53">
        <f>_xll.OneStreamExcelAddIn.XFFunctions.XFGetCell("TRUE", "CONSOL", $D$3,"TOT_Entity","Aggregated","Budget_Working",[1]Setup!C11,"PERIODIC",$B342,"TOPFLOW","TOP","TOP","top1",$C342,"top3","Open_Acute_DIV1","TOP5","TOP6","REPORTED","TOP8")</f>
        <v>500</v>
      </c>
      <c r="BM342" s="53">
        <f t="shared" si="902"/>
        <v>500</v>
      </c>
      <c r="BN342" s="40">
        <f t="shared" si="903"/>
        <v>1</v>
      </c>
      <c r="BP342" s="53">
        <f>_xll.OneStreamExcelAddIn.XFFunctions.XFGetCell("TRUE", "CONSOL", $D$3,"TOT_Entity","USD","Actual",[1]Setup!C12,"PERIODIC",$B342,"TOPFLOW","TOP","TOP","top1",$C342,"top3","Open_Acute_DIV1","TOP5","TOP6","REPORTED","TOP8")</f>
        <v>0</v>
      </c>
      <c r="BQ342" s="53">
        <f>_xll.OneStreamExcelAddIn.XFFunctions.XFGetCell("TRUE", "CONSOL", $D$3,"TOT_Entity","Aggregated","Budget_Working",[1]Setup!C12,"PERIODIC",$B342,"TOPFLOW","TOP","TOP","top1",$C342,"top3","Open_Acute_DIV1","TOP5","TOP6","REPORTED","TOP8")</f>
        <v>500</v>
      </c>
      <c r="BR342" s="53">
        <f t="shared" si="904"/>
        <v>500</v>
      </c>
      <c r="BS342" s="40">
        <f t="shared" si="905"/>
        <v>1</v>
      </c>
      <c r="BU342" s="53">
        <f>_xll.OneStreamExcelAddIn.XFFunctions.XFGetCell("TRUE", "CONSOL", $D$3,"TOT_Entity","USD","Actual",[1]Setup!C13,"PERIODIC",$B342,"TOPFLOW","TOP","TOP","top1",$C342,"top3","Open_Acute_DIV1","TOP5","TOP6","REPORTED","TOP8")</f>
        <v>0</v>
      </c>
      <c r="BV342" s="53">
        <f>_xll.OneStreamExcelAddIn.XFFunctions.XFGetCell("TRUE", "CONSOL", $D$3,"TOT_Entity","Aggregated","Budget_Working",[1]Setup!C13,"PERIODIC",$B342,"TOPFLOW","TOP","TOP","top1",$C342,"top3","Open_Acute_DIV1","TOP5","TOP6","REPORTED","TOP8")</f>
        <v>500</v>
      </c>
      <c r="BW342" s="53">
        <f t="shared" si="906"/>
        <v>500</v>
      </c>
      <c r="BX342" s="40">
        <f t="shared" si="907"/>
        <v>1</v>
      </c>
      <c r="BZ342" s="53">
        <f>_xll.OneStreamExcelAddIn.XFFunctions.XFGetCell("TRUE", "CONSOL", $D$3,"TOT_Entity","USD","Actual",[1]Setup!C14,"PERIODIC",$B342,"TOPFLOW","TOP","TOP","top1",$C342,"top3","Open_Acute_DIV1","TOP5","TOP6","REPORTED","TOP8")</f>
        <v>0</v>
      </c>
      <c r="CA342" s="53">
        <f>_xll.OneStreamExcelAddIn.XFFunctions.XFGetCell("TRUE", "CONSOL", $D$3,"TOT_Entity","Aggregated","Budget_Working",[1]Setup!C14,"PERIODIC",$B342,"TOPFLOW","TOP","TOP","top1",$C342,"top3","Open_Acute_DIV1","TOP5","TOP6","REPORTED","TOP8")</f>
        <v>500</v>
      </c>
      <c r="CB342" s="53">
        <f t="shared" si="908"/>
        <v>500</v>
      </c>
      <c r="CC342" s="40">
        <f t="shared" si="909"/>
        <v>1</v>
      </c>
      <c r="CE342" s="53">
        <f>_xll.OneStreamExcelAddIn.XFFunctions.XFGetCell("TRUE", "CONSOL", $D$3,"TOT_Entity","USD","Actual",[1]Setup!C15,"PERIODIC",$B342,"TOPFLOW","TOP","TOP","top1",$C342,"top3","Open_Acute_DIV1","TOP5","TOP6","REPORTED","TOP8")</f>
        <v>0</v>
      </c>
      <c r="CF342" s="53">
        <f>_xll.OneStreamExcelAddIn.XFFunctions.XFGetCell("TRUE", "CONSOL", $D$3,"TOT_Entity","Aggregated","Budget_Working",[1]Setup!C15,"PERIODIC",$B342,"TOPFLOW","TOP","TOP","top1",$C342,"top3","Open_Acute_DIV1","TOP5","TOP6","REPORTED","TOP8")</f>
        <v>500</v>
      </c>
      <c r="CG342" s="53">
        <f t="shared" si="910"/>
        <v>500</v>
      </c>
      <c r="CH342" s="40">
        <f t="shared" si="911"/>
        <v>1</v>
      </c>
      <c r="CI342" s="212"/>
      <c r="CJ342" s="53">
        <f>_xll.OneStreamExcelAddIn.XFFunctions.XFGetCell("TRUE", "CONSOL", $D$3,"TOT_Entity","USD","Actual",[1]Setup!C4,"PERIODIC",$B342,"TOPFLOW","TOP","TOP","top1",$C342,"top3","Open_Acute_DIV1","TOP5","TOP6","REPORTED","TOP8")</f>
        <v>200</v>
      </c>
      <c r="CK342" s="53">
        <f>_xll.OneStreamExcelAddIn.XFFunctions.XFGetCell("TRUE", "CONSOL", $D$3,"TOT_Entity","USD","Actual",[1]Setup!C5,"PERIODIC",$B342,"TOPFLOW","TOP","TOP","top1",$C342,"top3","Open_Acute_DIV1","TOP5","TOP6","REPORTED","TOP8")</f>
        <v>800</v>
      </c>
      <c r="CL342" s="53">
        <f>_xll.OneStreamExcelAddIn.XFFunctions.XFGetCell("TRUE", "CONSOL", $D$3,"TOT_Entity","USD","Actual",[1]Setup!C6,"PERIODIC",$B342,"TOPFLOW","TOP","TOP","top1",$C342,"top3","Open_Acute_DIV1","TOP5","TOP6","REPORTED","TOP8")</f>
        <v>1128.95</v>
      </c>
      <c r="CM342" s="53">
        <f>_xll.OneStreamExcelAddIn.XFFunctions.XFGetCell("TRUE", "CONSOL", $D$3,"TOT_Entity","USD","Actual",[1]Setup!C7,"PERIODIC",$B342,"TOPFLOW","TOP","TOP","top1",$C342,"top3","Open_Acute_DIV1","TOP5","TOP6","REPORTED","TOP8")</f>
        <v>923</v>
      </c>
      <c r="CN342" s="53">
        <f>_xll.OneStreamExcelAddIn.XFFunctions.XFGetCell("TRUE", "CONSOL", $D$3,"TOT_Entity","USD","Actual",[1]Setup!C8,"PERIODIC",$B342,"TOPFLOW","TOP","TOP","top1",$C342,"top3","Open_Acute_DIV1","TOP5","TOP6","REPORTED","TOP8")</f>
        <v>-3051.95</v>
      </c>
      <c r="CO342" s="53">
        <f>_xll.OneStreamExcelAddIn.XFFunctions.XFGetCell("TRUE", "CONSOL", $D$3,"TOT_Entity","USD","Actual",[1]Setup!C9,"PERIODIC",$B342,"TOPFLOW","TOP","TOP","top1",$C342,"top3","Open_Acute_DIV1","TOP5","TOP6","REPORTED","TOP8")</f>
        <v>0</v>
      </c>
      <c r="CP342" s="53">
        <f>_xll.OneStreamExcelAddIn.XFFunctions.XFGetCell("TRUE", "CONSOL", $D$3,"TOT_Entity","USD","Actual",[1]Setup!C10,"PERIODIC",$B342,"TOPFLOW","TOP","TOP","top1",$C342,"top3","Open_Acute_DIV1","TOP5","TOP6","REPORTED","TOP8")</f>
        <v>0</v>
      </c>
      <c r="CQ342" s="53">
        <f>_xll.OneStreamExcelAddIn.XFFunctions.XFGetCell("TRUE", "CONSOL", $D$3,"TOT_Entity","USD","Actual",[1]Setup!C11,"PERIODIC",$B342,"TOPFLOW","TOP","TOP","top1",$C342,"top3","Open_Acute_DIV1","TOP5","TOP6","REPORTED","TOP8")</f>
        <v>0</v>
      </c>
      <c r="CR342" s="53">
        <f>_xll.OneStreamExcelAddIn.XFFunctions.XFGetCell("TRUE", "CONSOL", $D$3,"TOT_Entity","USD","Actual",[1]Setup!C12,"PERIODIC",$B342,"TOPFLOW","TOP","TOP","top1",$C342,"top3","Open_Acute_DIV1","TOP5","TOP6","REPORTED","TOP8")</f>
        <v>0</v>
      </c>
      <c r="CS342" s="53">
        <f>_xll.OneStreamExcelAddIn.XFFunctions.XFGetCell("TRUE", "CONSOL", $D$3,"TOT_Entity","USD","Actual",[1]Setup!C13,"PERIODIC",$B342,"TOPFLOW","TOP","TOP","top1",$C342,"top3","Open_Acute_DIV1","TOP5","TOP6","REPORTED","TOP8")</f>
        <v>0</v>
      </c>
      <c r="CT342" s="53">
        <f>_xll.OneStreamExcelAddIn.XFFunctions.XFGetCell("TRUE", "CONSOL", $D$3,"TOT_Entity","USD","Actual",[1]Setup!C14,"PERIODIC",$B342,"TOPFLOW","TOP","TOP","top1",$C342,"top3","Open_Acute_DIV1","TOP5","TOP6","REPORTED","TOP8")</f>
        <v>0</v>
      </c>
      <c r="CU342" s="53">
        <f>_xll.OneStreamExcelAddIn.XFFunctions.XFGetCell("TRUE", "CONSOL", $D$3,"TOT_Entity","USD","Actual",[1]Setup!C15,"PERIODIC",$B342,"TOPFLOW","TOP","TOP","top1",$C342,"top3","Open_Acute_DIV1","TOP5","TOP6","REPORTED","TOP8")</f>
        <v>0</v>
      </c>
      <c r="CV342" s="212"/>
      <c r="CW342" s="53">
        <f>_xll.OneStreamExcelAddIn.XFFunctions.XFGetCell("TRUE", "CONSOL", $D$3,"TOT_Entity","USD","Actual",[1]Setup!C17,"PERIODIC",$B342,"TOPFLOW","TOP","TOP","top1",$C342,"top3","Open_Acute_DIV1","TOP5","TOP6","REPORTED","TOP8")</f>
        <v>0</v>
      </c>
      <c r="CX342" s="53">
        <f>_xll.OneStreamExcelAddIn.XFFunctions.XFGetCell("TRUE", "CONSOL", $D$3,"TOT_Entity","USD","Actual",[1]Setup!C18,"PERIODIC",$B342,"TOPFLOW","TOP","TOP","top1",$C342,"top3","Open_Acute_DIV1","TOP5","TOP6","REPORTED","TOP8")</f>
        <v>0</v>
      </c>
      <c r="CY342" s="53">
        <f>_xll.OneStreamExcelAddIn.XFFunctions.XFGetCell("TRUE", "CONSOL", $D$3,"TOT_Entity","USD","Actual",[1]Setup!C19,"PERIODIC",$B342,"TOPFLOW","TOP","TOP","top1",$C342,"top3","Open_Acute_DIV1","TOP5","TOP6","REPORTED","TOP8")</f>
        <v>0</v>
      </c>
      <c r="CZ342" s="53">
        <f>_xll.OneStreamExcelAddIn.XFFunctions.XFGetCell("TRUE", "CONSOL", $D$3,"TOT_Entity","USD","Actual",[1]Setup!C20,"PERIODIC",$B342,"TOPFLOW","TOP","TOP","top1",$C342,"top3","Open_Acute_DIV1","TOP5","TOP6","REPORTED","TOP8")</f>
        <v>0</v>
      </c>
      <c r="DA342" s="53">
        <f>_xll.OneStreamExcelAddIn.XFFunctions.XFGetCell("TRUE", "CONSOL", $D$3,"TOT_Entity","USD","Actual",[1]Setup!C21,"PERIODIC",$B342,"TOPFLOW","TOP","TOP","top1",$C342,"top3","Open_Acute_DIV1","TOP5","TOP6","REPORTED","TOP8")</f>
        <v>0</v>
      </c>
      <c r="DB342" s="53">
        <f>_xll.OneStreamExcelAddIn.XFFunctions.XFGetCell("TRUE", "CONSOL", $D$3,"TOT_Entity","USD","Actual",[1]Setup!C22,"PERIODIC",$B342,"TOPFLOW","TOP","TOP","top1",$C342,"top3","Open_Acute_DIV1","TOP5","TOP6","REPORTED","TOP8")</f>
        <v>2500</v>
      </c>
      <c r="DC342" s="53">
        <f>_xll.OneStreamExcelAddIn.XFFunctions.XFGetCell("TRUE", "CONSOL", $D$3,"TOT_Entity","USD","Actual",[1]Setup!C23,"PERIODIC",$B342,"TOPFLOW","TOP","TOP","top1",$C342,"top3","Open_Acute_DIV1","TOP5","TOP6","REPORTED","TOP8")</f>
        <v>0</v>
      </c>
      <c r="DD342" s="53">
        <f>_xll.OneStreamExcelAddIn.XFFunctions.XFGetCell("TRUE", "CONSOL", $D$3,"TOT_Entity","USD","Actual",[1]Setup!C24,"PERIODIC",$B342,"TOPFLOW","TOP","TOP","top1",$C342,"top3","Open_Acute_DIV1","TOP5","TOP6","REPORTED","TOP8")</f>
        <v>1500</v>
      </c>
      <c r="DE342" s="53">
        <f>_xll.OneStreamExcelAddIn.XFFunctions.XFGetCell("TRUE", "CONSOL", $D$3,"TOT_Entity","USD","Actual",[1]Setup!C25,"PERIODIC",$B342,"TOPFLOW","TOP","TOP","top1",$C342,"top3","Open_Acute_DIV1","TOP5","TOP6","REPORTED","TOP8")</f>
        <v>3000</v>
      </c>
      <c r="DF342" s="53">
        <f>_xll.OneStreamExcelAddIn.XFFunctions.XFGetCell("TRUE", "CONSOL", $D$3,"TOT_Entity","USD","Actual",[1]Setup!C26,"PERIODIC",$B342,"TOPFLOW","TOP","TOP","top1",$C342,"top3","Open_Acute_DIV1","TOP5","TOP6","REPORTED","TOP8")</f>
        <v>3500</v>
      </c>
      <c r="DG342" s="53">
        <f>_xll.OneStreamExcelAddIn.XFFunctions.XFGetCell("TRUE", "CONSOL", $D$3,"TOT_Entity","USD","Actual",[1]Setup!C27,"PERIODIC",$B342,"TOPFLOW","TOP","TOP","top1",$C342,"top3","Open_Acute_DIV1","TOP5","TOP6","REPORTED","TOP8")</f>
        <v>3000</v>
      </c>
      <c r="DH342" s="53">
        <f>_xll.OneStreamExcelAddIn.XFFunctions.XFGetCell("TRUE", "CONSOL", $D$3,"TOT_Entity","USD","Actual",[1]Setup!C28,"PERIODIC",$B342,"TOPFLOW","TOP","TOP","top1",$C342,"top3","Open_Acute_DIV1","TOP5","TOP6","REPORTED","TOP8")</f>
        <v>0</v>
      </c>
      <c r="DI342" s="178"/>
      <c r="DJ342" s="53">
        <f>_xll.OneStreamExcelAddIn.XFFunctions.XFGetCell("TRUE", "CONSOL", $D$3,"TOT_Entity","Aggregated","Budget_Working",[1]Setup!C4,"PERIODIC",$B342,"TOPFLOW","TOP","TOP","top1",$C342,"top3","Open_Acute_DIV1","TOP5","TOP6","REPORTED","TOP8")</f>
        <v>500</v>
      </c>
      <c r="DK342" s="53">
        <f>_xll.OneStreamExcelAddIn.XFFunctions.XFGetCell("TRUE", "CONSOL", $D$3,"TOT_Entity","Aggregated","Budget_Working",[1]Setup!C5,"PERIODIC",$B342,"TOPFLOW","TOP","TOP","top1",$C342,"top3","Open_Acute_DIV1","TOP5","TOP6","REPORTED","TOP8")</f>
        <v>500</v>
      </c>
      <c r="DL342" s="53">
        <f>_xll.OneStreamExcelAddIn.XFFunctions.XFGetCell("TRUE", "CONSOL", $D$3,"TOT_Entity","Aggregated","Budget_Working",[1]Setup!C6,"PERIODIC",$B342,"TOPFLOW","TOP","TOP","top1",$C342,"top3","Open_Acute_DIV1","TOP5","TOP6","REPORTED","TOP8")</f>
        <v>500</v>
      </c>
      <c r="DM342" s="53">
        <f>_xll.OneStreamExcelAddIn.XFFunctions.XFGetCell("TRUE", "CONSOL", $D$3,"TOT_Entity","Aggregated","Budget_Working",[1]Setup!C7,"PERIODIC",$B342,"TOPFLOW","TOP","TOP","top1",$C342,"top3","Open_Acute_DIV1","TOP5","TOP6","REPORTED","TOP8")</f>
        <v>500</v>
      </c>
      <c r="DN342" s="53">
        <f>_xll.OneStreamExcelAddIn.XFFunctions.XFGetCell("TRUE", "CONSOL", $D$3,"TOT_Entity","Aggregated","Budget_Working",[1]Setup!C8,"PERIODIC",$B342,"TOPFLOW","TOP","TOP","top1",$C342,"top3","Open_Acute_DIV1","TOP5","TOP6","REPORTED","TOP8")</f>
        <v>500</v>
      </c>
      <c r="DO342" s="53">
        <f>_xll.OneStreamExcelAddIn.XFFunctions.XFGetCell("TRUE", "CONSOL", $D$3,"TOT_Entity","Aggregated","Budget_Working",[1]Setup!C9,"PERIODIC",$B342,"TOPFLOW","TOP","TOP","top1",$C342,"top3","Open_Acute_DIV1","TOP5","TOP6","REPORTED","TOP8")</f>
        <v>500</v>
      </c>
      <c r="DP342" s="53">
        <f>_xll.OneStreamExcelAddIn.XFFunctions.XFGetCell("TRUE", "CONSOL", $D$3,"TOT_Entity","Aggregated","Budget_Working",[1]Setup!C10,"PERIODIC",$B342,"TOPFLOW","TOP","TOP","top1",$C342,"top3","Open_Acute_DIV1","TOP5","TOP6","REPORTED","TOP8")</f>
        <v>500</v>
      </c>
      <c r="DQ342" s="53">
        <f>_xll.OneStreamExcelAddIn.XFFunctions.XFGetCell("TRUE", "CONSOL", $D$3,"TOT_Entity","Aggregated","Budget_Working",[1]Setup!C11,"PERIODIC",$B342,"TOPFLOW","TOP","TOP","top1",$C342,"top3","Open_Acute_DIV1","TOP5","TOP6","REPORTED","TOP8")</f>
        <v>500</v>
      </c>
      <c r="DR342" s="53">
        <f>_xll.OneStreamExcelAddIn.XFFunctions.XFGetCell("TRUE", "CONSOL", $D$3,"TOT_Entity","Aggregated","Budget_Working",[1]Setup!C12,"PERIODIC",$B342,"TOPFLOW","TOP","TOP","top1",$C342,"top3","Open_Acute_DIV1","TOP5","TOP6","REPORTED","TOP8")</f>
        <v>500</v>
      </c>
      <c r="DS342" s="53">
        <f>_xll.OneStreamExcelAddIn.XFFunctions.XFGetCell("TRUE", "CONSOL", $D$3,"TOT_Entity","Aggregated","Budget_Working",[1]Setup!C13,"PERIODIC",$B342,"TOPFLOW","TOP","TOP","top1",$C342,"top3","Open_Acute_DIV1","TOP5","TOP6","REPORTED","TOP8")</f>
        <v>500</v>
      </c>
      <c r="DT342" s="53">
        <f>_xll.OneStreamExcelAddIn.XFFunctions.XFGetCell("TRUE", "CONSOL", $D$3,"TOT_Entity","Aggregated","Budget_Working",[1]Setup!C14,"PERIODIC",$B342,"TOPFLOW","TOP","TOP","top1",$C342,"top3","Open_Acute_DIV1","TOP5","TOP6","REPORTED","TOP8")</f>
        <v>500</v>
      </c>
      <c r="DU342" s="53">
        <f>_xll.OneStreamExcelAddIn.XFFunctions.XFGetCell("TRUE", "CONSOL", $D$3,"TOT_Entity","Aggregated","Budget_Working",[1]Setup!C15,"PERIODIC",$B342,"TOPFLOW","TOP","TOP","top1",$C342,"top3","Open_Acute_DIV1","TOP5","TOP6","REPORTED","TOP8")</f>
        <v>500</v>
      </c>
      <c r="DV342" s="178"/>
      <c r="DW342" s="53">
        <f>_xll.OneStreamExcelAddIn.XFFunctions.XFGetCell("TRUE", "CONSOL", $D$3,"TOT_Entity","USD","Budget_Final",[1]Setup!C17,"PERIODIC",$B342,"TOPFLOW","TOP","TOP","top1",$C342,"top3","Open_Acute_DIV1","TOP5","TOP6","REPORTED","TOP8")</f>
        <v>0</v>
      </c>
      <c r="DX342" s="53">
        <f>_xll.OneStreamExcelAddIn.XFFunctions.XFGetCell("TRUE", "CONSOL", $D$3,"TOT_Entity","USD","Budget_Final",[1]Setup!C18,"PERIODIC",$B342,"TOPFLOW","TOP","TOP","top1",$C342,"top3","Open_Acute_DIV1","TOP5","TOP6","REPORTED","TOP8")</f>
        <v>0</v>
      </c>
      <c r="DY342" s="53">
        <f>_xll.OneStreamExcelAddIn.XFFunctions.XFGetCell("TRUE", "CONSOL", $D$3,"TOT_Entity","USD","Budget_Final",[1]Setup!C19,"PERIODIC",$B342,"TOPFLOW","TOP","TOP","top1",$C342,"top3","Open_Acute_DIV1","TOP5","TOP6","REPORTED","TOP8")</f>
        <v>0</v>
      </c>
      <c r="DZ342" s="53">
        <f>_xll.OneStreamExcelAddIn.XFFunctions.XFGetCell("TRUE", "CONSOL", $D$3,"TOT_Entity","USD","Budget_Final",[1]Setup!C20,"PERIODIC",$B342,"TOPFLOW","TOP","TOP","top1",$C342,"top3","Open_Acute_DIV1","TOP5","TOP6","REPORTED","TOP8")</f>
        <v>0</v>
      </c>
      <c r="EA342" s="53">
        <f>_xll.OneStreamExcelAddIn.XFFunctions.XFGetCell("TRUE", "CONSOL", $D$3,"TOT_Entity","USD","Budget_Final",[1]Setup!C21,"PERIODIC",$B342,"TOPFLOW","TOP","TOP","top1",$C342,"top3","Open_Acute_DIV1","TOP5","TOP6","REPORTED","TOP8")</f>
        <v>0</v>
      </c>
      <c r="EB342" s="53">
        <f>_xll.OneStreamExcelAddIn.XFFunctions.XFGetCell("TRUE", "CONSOL", $D$3,"TOT_Entity","USD","Budget_Final",[1]Setup!C22,"PERIODIC",$B342,"TOPFLOW","TOP","TOP","top1",$C342,"top3","Open_Acute_DIV1","TOP5","TOP6","REPORTED","TOP8")</f>
        <v>0</v>
      </c>
      <c r="EC342" s="53">
        <f>_xll.OneStreamExcelAddIn.XFFunctions.XFGetCell("TRUE", "CONSOL", $D$3,"TOT_Entity","USD","Budget_Final",[1]Setup!C23,"PERIODIC",$B342,"TOPFLOW","TOP","TOP","top1",$C342,"top3","Open_Acute_DIV1","TOP5","TOP6","REPORTED","TOP8")</f>
        <v>0</v>
      </c>
      <c r="ED342" s="53">
        <f>_xll.OneStreamExcelAddIn.XFFunctions.XFGetCell("TRUE", "CONSOL", $D$3,"TOT_Entity","USD","Budget_Final",[1]Setup!C24,"PERIODIC",$B342,"TOPFLOW","TOP","TOP","top1",$C342,"top3","Open_Acute_DIV1","TOP5","TOP6","REPORTED","TOP8")</f>
        <v>0</v>
      </c>
      <c r="EE342" s="53">
        <f>_xll.OneStreamExcelAddIn.XFFunctions.XFGetCell("TRUE", "CONSOL", $D$3,"TOT_Entity","USD","Budget_Final",[1]Setup!C25,"PERIODIC",$B342,"TOPFLOW","TOP","TOP","top1",$C342,"top3","Open_Acute_DIV1","TOP5","TOP6","REPORTED","TOP8")</f>
        <v>0</v>
      </c>
      <c r="EF342" s="53">
        <f>_xll.OneStreamExcelAddIn.XFFunctions.XFGetCell("TRUE", "CONSOL", $D$3,"TOT_Entity","USD","Budget_Final",[1]Setup!C26,"PERIODIC",$B342,"TOPFLOW","TOP","TOP","top1",$C342,"top3","Open_Acute_DIV1","TOP5","TOP6","REPORTED","TOP8")</f>
        <v>0</v>
      </c>
      <c r="EG342" s="53">
        <f>_xll.OneStreamExcelAddIn.XFFunctions.XFGetCell("TRUE", "CONSOL", $D$3,"TOT_Entity","USD","Budget_Final",[1]Setup!C27,"PERIODIC",$B342,"TOPFLOW","TOP","TOP","top1",$C342,"top3","Open_Acute_DIV1","TOP5","TOP6","REPORTED","TOP8")</f>
        <v>0</v>
      </c>
      <c r="EH342" s="53">
        <f>_xll.OneStreamExcelAddIn.XFFunctions.XFGetCell("TRUE", "CONSOL", $D$3,"TOT_Entity","USD","Budget_Final",[1]Setup!C28,"PERIODIC",$B342,"TOPFLOW","TOP","TOP","top1",$C342,"top3","Open_Acute_DIV1","TOP5","TOP6","REPORTED","TOP8")</f>
        <v>0</v>
      </c>
    </row>
    <row r="343" spans="1:138" x14ac:dyDescent="0.25">
      <c r="A343" s="6">
        <f t="shared" si="912"/>
        <v>0.4495859717486605</v>
      </c>
      <c r="B343" s="51">
        <v>60274</v>
      </c>
      <c r="C343" s="51"/>
      <c r="D343" t="str" cm="1">
        <f t="array" ref="D343">_xll.OneStreamExcelAddIn.XFFunctions.XFGetMemberInfo("Description","Account",B343)</f>
        <v>Referral Bonus</v>
      </c>
      <c r="E343" s="53">
        <f>_xll.OneStreamExcelAddIn.XFFunctions.XFGetCell("TRUE", "CONSOL", $D$3,"TOT_Entity","USD","Actual",$E$3,"PERIODIC",$B343,"TOPFLOW","TOP","TOP","top1",$C343,"top3","Open_Acute_DIV1","TOP5","TOP6","REPORTED","TOP8")</f>
        <v>0</v>
      </c>
      <c r="F343" s="53">
        <f>_xll.OneStreamExcelAddIn.XFFunctions.XFGetCell("TRUE", "CONSOL", $D$3,"TOT_Entity","Aggregated","Budget_Working",$E$3,"PERIODIC",$B343,"TOPFLOW","TOP","TOP","top1",$C343,"top3","Open_Acute_DIV1","TOP5","TOP6","REPORTED","TOP8")</f>
        <v>3370.8337499999998</v>
      </c>
      <c r="G343" s="53">
        <f t="shared" si="881"/>
        <v>3370.8337499999998</v>
      </c>
      <c r="H343" s="55">
        <f t="shared" si="882"/>
        <v>1</v>
      </c>
      <c r="I343" s="41"/>
      <c r="J343" s="53">
        <f>_xll.OneStreamExcelAddIn.XFFunctions.XFGetCell("TRUE", "CONSOL", $D$3,"TOT_Entity","USD","Actual",$E$3,"YTD",$B343,"TOPFLOW","TOP","TOP","top1",$C343,"TOP3","Open_Acute_DIV1","TOP5","TOP6","REPORTED","TOP8")</f>
        <v>0</v>
      </c>
      <c r="K343" s="53">
        <f>_xll.OneStreamExcelAddIn.XFFunctions.XFGetCell("TRUE", "CONSOL", $D$3,"TOT_Entity","Aggregated","Budget_Working",$E$3,"YTD",$B343,"TOPFLOW","TOP","TOP","top1",$C343,"TOP3","Open_Acute_DIV1","TOP5","TOP6","REPORTED","TOP8")</f>
        <v>13483.334999999999</v>
      </c>
      <c r="L343" s="53">
        <f t="shared" si="883"/>
        <v>13483.334999999999</v>
      </c>
      <c r="M343" s="40">
        <f t="shared" si="884"/>
        <v>1</v>
      </c>
      <c r="N343" s="41"/>
      <c r="O343" s="53">
        <f>_xll.OneStreamExcelAddIn.XFFunctions.XFGetCell("TRUE", "CONSOL", $D$3,"TOT_Entity","USD","Actual",$F$3,"YTD",$B343,"TOPFLOW","TOP","TOP","top1",$C343,"TOP3","Open_Acute_DIV1","TOP5","TOP6","REPORTED","TOP8")</f>
        <v>20299.990000000002</v>
      </c>
      <c r="P343" s="53">
        <f>_xll.OneStreamExcelAddIn.XFFunctions.XFGetCell("TRUE", "CONSOL", $D$3,"TOT_Entity","USD","Actual",$E$3,"YTD",$B343,"TOPFLOW","TOP","TOP","top1",$C343,"top3","Open_Acute_DIV1","TOP5","TOP6","REPORTED","VAR_BW_PY_Actual")</f>
        <v>20299.990000000002</v>
      </c>
      <c r="Q343" s="40">
        <f t="shared" si="885"/>
        <v>1</v>
      </c>
      <c r="R343" s="41"/>
      <c r="S343" s="53">
        <f>_xll.OneStreamExcelAddIn.XFFunctions.XFGetCell("TRUE", "CONSOL", $D$3,"TOT_Entity","USD","MIDFCST",$E$3,"MTD",$B343,"TOPFLOW","TOP","TOP","top1",$C343,"TOP3","Open_Acute_DIV1","TOP5","TOP6","REPORTED","TOP8")</f>
        <v>0</v>
      </c>
      <c r="T343" s="53">
        <f t="shared" si="886"/>
        <v>0</v>
      </c>
      <c r="U343" s="40">
        <f t="shared" si="887"/>
        <v>0</v>
      </c>
      <c r="V343" s="41"/>
      <c r="W343" s="42"/>
      <c r="X343" s="43"/>
      <c r="Y343" s="42"/>
      <c r="Z343" s="44"/>
      <c r="AB343" s="53">
        <f>_xll.OneStreamExcelAddIn.XFFunctions.XFGetCell("TRUE", "CONSOL", $D$3,"TOT_Entity","USD","Actual",[1]Setup!C4,"PERIODIC",$B343,"TOPFLOW","TOP","TOP","top1",$C343,"top3","Open_Acute_DIV1","TOP5","TOP6","REPORTED","TOP8")</f>
        <v>0</v>
      </c>
      <c r="AC343" s="53">
        <f>_xll.OneStreamExcelAddIn.XFFunctions.XFGetCell("TRUE", "CONSOL", $D$3,"TOT_Entity","Aggregated","Budget_Working",[1]Setup!C4,"PERIODIC",$B343,"TOPFLOW","TOP","TOP","top1",$C343,"top3","Open_Acute_DIV1","TOP5","TOP6","REPORTED","TOP8")</f>
        <v>3370.8337499999998</v>
      </c>
      <c r="AD343" s="53">
        <f t="shared" si="888"/>
        <v>3370.8337499999998</v>
      </c>
      <c r="AE343" s="40">
        <f t="shared" si="889"/>
        <v>1</v>
      </c>
      <c r="AG343" s="53">
        <f>_xll.OneStreamExcelAddIn.XFFunctions.XFGetCell("TRUE", "CONSOL", $D$3,"TOT_Entity","USD","Actual",[1]Setup!C5,"PERIODIC",$B343,"TOPFLOW","TOP","TOP","top1",$C343,"top3","Open_Acute_DIV1","TOP5","TOP6","REPORTED","TOP8")</f>
        <v>0</v>
      </c>
      <c r="AH343" s="53">
        <f>_xll.OneStreamExcelAddIn.XFFunctions.XFGetCell("TRUE", "CONSOL", $D$3,"TOT_Entity","Aggregated","Budget_Working",[1]Setup!C5,"PERIODIC",$B343,"TOPFLOW","TOP","TOP","top1",$C343,"top3","Open_Acute_DIV1","TOP5","TOP6","REPORTED","TOP8")</f>
        <v>3370.8337499999998</v>
      </c>
      <c r="AI343" s="53">
        <f t="shared" si="890"/>
        <v>3370.8337499999998</v>
      </c>
      <c r="AJ343" s="40">
        <f t="shared" si="891"/>
        <v>1</v>
      </c>
      <c r="AL343" s="53">
        <f>_xll.OneStreamExcelAddIn.XFFunctions.XFGetCell("TRUE", "CONSOL", $D$3,"TOT_Entity","USD","Actual",[1]Setup!C6,"PERIODIC",$B343,"TOPFLOW","TOP","TOP","top1",$C343,"top3","Open_Acute_DIV1","TOP5","TOP6","REPORTED","TOP8")</f>
        <v>0</v>
      </c>
      <c r="AM343" s="53">
        <f>_xll.OneStreamExcelAddIn.XFFunctions.XFGetCell("TRUE", "CONSOL", $D$3,"TOT_Entity","Aggregated","Budget_Working",[1]Setup!C6,"PERIODIC",$B343,"TOPFLOW","TOP","TOP","top1",$C343,"top3","Open_Acute_DIV1","TOP5","TOP6","REPORTED","TOP8")</f>
        <v>3370.8337499999998</v>
      </c>
      <c r="AN343" s="53">
        <f t="shared" si="892"/>
        <v>3370.8337499999998</v>
      </c>
      <c r="AO343" s="40">
        <f t="shared" si="893"/>
        <v>1</v>
      </c>
      <c r="AQ343" s="53">
        <f>_xll.OneStreamExcelAddIn.XFFunctions.XFGetCell("TRUE", "CONSOL", $D$3,"TOT_Entity","USD","Actual",[1]Setup!C7,"PERIODIC",$B343,"TOPFLOW","TOP","TOP","top1",$C343,"top3","Open_Acute_DIV1","TOP5","TOP6","REPORTED","TOP8")</f>
        <v>0</v>
      </c>
      <c r="AR343" s="53">
        <f>_xll.OneStreamExcelAddIn.XFFunctions.XFGetCell("TRUE", "CONSOL", $D$3,"TOT_Entity","Aggregated","Budget_Working",[1]Setup!C7,"PERIODIC",$B343,"TOPFLOW","TOP","TOP","top1",$C343,"top3","Open_Acute_DIV1","TOP5","TOP6","REPORTED","TOP8")</f>
        <v>3370.8337499999998</v>
      </c>
      <c r="AS343" s="53">
        <f t="shared" si="894"/>
        <v>3370.8337499999998</v>
      </c>
      <c r="AT343" s="40">
        <f t="shared" si="895"/>
        <v>1</v>
      </c>
      <c r="AV343" s="53">
        <f>_xll.OneStreamExcelAddIn.XFFunctions.XFGetCell("TRUE", "CONSOL", $D$3,"TOT_Entity","USD","Actual",[1]Setup!C8,"PERIODIC",$B343,"TOPFLOW","TOP","TOP","top1",$C343,"top3","Open_Acute_DIV1","TOP5","TOP6","REPORTED","TOP8")</f>
        <v>0</v>
      </c>
      <c r="AW343" s="53">
        <f>_xll.OneStreamExcelAddIn.XFFunctions.XFGetCell("TRUE", "CONSOL", $D$3,"TOT_Entity","Aggregated","Budget_Working",[1]Setup!C8,"PERIODIC",$B343,"TOPFLOW","TOP","TOP","top1",$C343,"top3","Open_Acute_DIV1","TOP5","TOP6","REPORTED","TOP8")</f>
        <v>3370.8337499999998</v>
      </c>
      <c r="AX343" s="53">
        <f t="shared" si="896"/>
        <v>3370.8337499999998</v>
      </c>
      <c r="AY343" s="40">
        <f t="shared" si="897"/>
        <v>1</v>
      </c>
      <c r="BA343" s="53">
        <f>_xll.OneStreamExcelAddIn.XFFunctions.XFGetCell("TRUE", "CONSOL", $D$3,"TOT_Entity","USD","Actual",[1]Setup!C9,"PERIODIC",$B343,"TOPFLOW","TOP","TOP","top1",$C343,"top3","Open_Acute_DIV1","TOP5","TOP6","REPORTED","TOP8")</f>
        <v>0</v>
      </c>
      <c r="BB343" s="53">
        <f>_xll.OneStreamExcelAddIn.XFFunctions.XFGetCell("TRUE", "CONSOL", $D$3,"TOT_Entity","Aggregated","Budget_Working",[1]Setup!C9,"PERIODIC",$B343,"TOPFLOW","TOP","TOP","top1",$C343,"top3","Open_Acute_DIV1","TOP5","TOP6","REPORTED","TOP8")</f>
        <v>3370.8337499999998</v>
      </c>
      <c r="BC343" s="53">
        <f t="shared" si="898"/>
        <v>3370.8337499999998</v>
      </c>
      <c r="BD343" s="40">
        <f t="shared" si="899"/>
        <v>1</v>
      </c>
      <c r="BF343" s="53">
        <f>_xll.OneStreamExcelAddIn.XFFunctions.XFGetCell("TRUE", "CONSOL", $D$3,"TOT_Entity","USD","Actual",[1]Setup!C10,"PERIODIC",$B343,"TOPFLOW","TOP","TOP","top1",$C343,"top3","Open_Acute_DIV1","TOP5","TOP6","REPORTED","TOP8")</f>
        <v>0</v>
      </c>
      <c r="BG343" s="53">
        <f>_xll.OneStreamExcelAddIn.XFFunctions.XFGetCell("TRUE", "CONSOL", $D$3,"TOT_Entity","Aggregated","Budget_Working",[1]Setup!C10,"PERIODIC",$B343,"TOPFLOW","TOP","TOP","top1",$C343,"top3","Open_Acute_DIV1","TOP5","TOP6","REPORTED","TOP8")</f>
        <v>3370.8337499999998</v>
      </c>
      <c r="BH343" s="53">
        <f t="shared" si="900"/>
        <v>3370.8337499999998</v>
      </c>
      <c r="BI343" s="40">
        <f t="shared" si="901"/>
        <v>1</v>
      </c>
      <c r="BK343" s="53">
        <f>_xll.OneStreamExcelAddIn.XFFunctions.XFGetCell("TRUE", "CONSOL", $D$3,"TOT_Entity","USD","Actual",[1]Setup!C11,"PERIODIC",$B343,"TOPFLOW","TOP","TOP","top1",$C343,"top3","Open_Acute_DIV1","TOP5","TOP6","REPORTED","TOP8")</f>
        <v>0</v>
      </c>
      <c r="BL343" s="53">
        <f>_xll.OneStreamExcelAddIn.XFFunctions.XFGetCell("TRUE", "CONSOL", $D$3,"TOT_Entity","Aggregated","Budget_Working",[1]Setup!C11,"PERIODIC",$B343,"TOPFLOW","TOP","TOP","top1",$C343,"top3","Open_Acute_DIV1","TOP5","TOP6","REPORTED","TOP8")</f>
        <v>3370.8337499999998</v>
      </c>
      <c r="BM343" s="53">
        <f t="shared" si="902"/>
        <v>3370.8337499999998</v>
      </c>
      <c r="BN343" s="40">
        <f t="shared" si="903"/>
        <v>1</v>
      </c>
      <c r="BP343" s="53">
        <f>_xll.OneStreamExcelAddIn.XFFunctions.XFGetCell("TRUE", "CONSOL", $D$3,"TOT_Entity","USD","Actual",[1]Setup!C12,"PERIODIC",$B343,"TOPFLOW","TOP","TOP","top1",$C343,"top3","Open_Acute_DIV1","TOP5","TOP6","REPORTED","TOP8")</f>
        <v>0</v>
      </c>
      <c r="BQ343" s="53">
        <f>_xll.OneStreamExcelAddIn.XFFunctions.XFGetCell("TRUE", "CONSOL", $D$3,"TOT_Entity","Aggregated","Budget_Working",[1]Setup!C12,"PERIODIC",$B343,"TOPFLOW","TOP","TOP","top1",$C343,"top3","Open_Acute_DIV1","TOP5","TOP6","REPORTED","TOP8")</f>
        <v>3370.8337499999998</v>
      </c>
      <c r="BR343" s="53">
        <f t="shared" si="904"/>
        <v>3370.8337499999998</v>
      </c>
      <c r="BS343" s="40">
        <f t="shared" si="905"/>
        <v>1</v>
      </c>
      <c r="BU343" s="53">
        <f>_xll.OneStreamExcelAddIn.XFFunctions.XFGetCell("TRUE", "CONSOL", $D$3,"TOT_Entity","USD","Actual",[1]Setup!C13,"PERIODIC",$B343,"TOPFLOW","TOP","TOP","top1",$C343,"top3","Open_Acute_DIV1","TOP5","TOP6","REPORTED","TOP8")</f>
        <v>0</v>
      </c>
      <c r="BV343" s="53">
        <f>_xll.OneStreamExcelAddIn.XFFunctions.XFGetCell("TRUE", "CONSOL", $D$3,"TOT_Entity","Aggregated","Budget_Working",[1]Setup!C13,"PERIODIC",$B343,"TOPFLOW","TOP","TOP","top1",$C343,"top3","Open_Acute_DIV1","TOP5","TOP6","REPORTED","TOP8")</f>
        <v>3370.8337499999998</v>
      </c>
      <c r="BW343" s="53">
        <f t="shared" si="906"/>
        <v>3370.8337499999998</v>
      </c>
      <c r="BX343" s="40">
        <f t="shared" si="907"/>
        <v>1</v>
      </c>
      <c r="BZ343" s="53">
        <f>_xll.OneStreamExcelAddIn.XFFunctions.XFGetCell("TRUE", "CONSOL", $D$3,"TOT_Entity","USD","Actual",[1]Setup!C14,"PERIODIC",$B343,"TOPFLOW","TOP","TOP","top1",$C343,"top3","Open_Acute_DIV1","TOP5","TOP6","REPORTED","TOP8")</f>
        <v>0</v>
      </c>
      <c r="CA343" s="53">
        <f>_xll.OneStreamExcelAddIn.XFFunctions.XFGetCell("TRUE", "CONSOL", $D$3,"TOT_Entity","Aggregated","Budget_Working",[1]Setup!C14,"PERIODIC",$B343,"TOPFLOW","TOP","TOP","top1",$C343,"top3","Open_Acute_DIV1","TOP5","TOP6","REPORTED","TOP8")</f>
        <v>3370.8337499999998</v>
      </c>
      <c r="CB343" s="53">
        <f t="shared" si="908"/>
        <v>3370.8337499999998</v>
      </c>
      <c r="CC343" s="40">
        <f t="shared" si="909"/>
        <v>1</v>
      </c>
      <c r="CE343" s="53">
        <f>_xll.OneStreamExcelAddIn.XFFunctions.XFGetCell("TRUE", "CONSOL", $D$3,"TOT_Entity","USD","Actual",[1]Setup!C15,"PERIODIC",$B343,"TOPFLOW","TOP","TOP","top1",$C343,"top3","Open_Acute_DIV1","TOP5","TOP6","REPORTED","TOP8")</f>
        <v>0</v>
      </c>
      <c r="CF343" s="53">
        <f>_xll.OneStreamExcelAddIn.XFFunctions.XFGetCell("TRUE", "CONSOL", $D$3,"TOT_Entity","Aggregated","Budget_Working",[1]Setup!C15,"PERIODIC",$B343,"TOPFLOW","TOP","TOP","top1",$C343,"top3","Open_Acute_DIV1","TOP5","TOP6","REPORTED","TOP8")</f>
        <v>3370.8337499999998</v>
      </c>
      <c r="CG343" s="53">
        <f t="shared" si="910"/>
        <v>3370.8337499999998</v>
      </c>
      <c r="CH343" s="40">
        <f t="shared" si="911"/>
        <v>1</v>
      </c>
      <c r="CI343" s="212"/>
      <c r="CJ343" s="53">
        <f>_xll.OneStreamExcelAddIn.XFFunctions.XFGetCell("TRUE", "CONSOL", $D$3,"TOT_Entity","USD","Actual",[1]Setup!C4,"PERIODIC",$B343,"TOPFLOW","TOP","TOP","top1",$C343,"top3","Open_Acute_DIV1","TOP5","TOP6","REPORTED","TOP8")</f>
        <v>0</v>
      </c>
      <c r="CK343" s="53">
        <f>_xll.OneStreamExcelAddIn.XFFunctions.XFGetCell("TRUE", "CONSOL", $D$3,"TOT_Entity","USD","Actual",[1]Setup!C5,"PERIODIC",$B343,"TOPFLOW","TOP","TOP","top1",$C343,"top3","Open_Acute_DIV1","TOP5","TOP6","REPORTED","TOP8")</f>
        <v>0</v>
      </c>
      <c r="CL343" s="53">
        <f>_xll.OneStreamExcelAddIn.XFFunctions.XFGetCell("TRUE", "CONSOL", $D$3,"TOT_Entity","USD","Actual",[1]Setup!C6,"PERIODIC",$B343,"TOPFLOW","TOP","TOP","top1",$C343,"top3","Open_Acute_DIV1","TOP5","TOP6","REPORTED","TOP8")</f>
        <v>0</v>
      </c>
      <c r="CM343" s="53">
        <f>_xll.OneStreamExcelAddIn.XFFunctions.XFGetCell("TRUE", "CONSOL", $D$3,"TOT_Entity","USD","Actual",[1]Setup!C7,"PERIODIC",$B343,"TOPFLOW","TOP","TOP","top1",$C343,"top3","Open_Acute_DIV1","TOP5","TOP6","REPORTED","TOP8")</f>
        <v>0</v>
      </c>
      <c r="CN343" s="53">
        <f>_xll.OneStreamExcelAddIn.XFFunctions.XFGetCell("TRUE", "CONSOL", $D$3,"TOT_Entity","USD","Actual",[1]Setup!C8,"PERIODIC",$B343,"TOPFLOW","TOP","TOP","top1",$C343,"top3","Open_Acute_DIV1","TOP5","TOP6","REPORTED","TOP8")</f>
        <v>0</v>
      </c>
      <c r="CO343" s="53">
        <f>_xll.OneStreamExcelAddIn.XFFunctions.XFGetCell("TRUE", "CONSOL", $D$3,"TOT_Entity","USD","Actual",[1]Setup!C9,"PERIODIC",$B343,"TOPFLOW","TOP","TOP","top1",$C343,"top3","Open_Acute_DIV1","TOP5","TOP6","REPORTED","TOP8")</f>
        <v>0</v>
      </c>
      <c r="CP343" s="53">
        <f>_xll.OneStreamExcelAddIn.XFFunctions.XFGetCell("TRUE", "CONSOL", $D$3,"TOT_Entity","USD","Actual",[1]Setup!C10,"PERIODIC",$B343,"TOPFLOW","TOP","TOP","top1",$C343,"top3","Open_Acute_DIV1","TOP5","TOP6","REPORTED","TOP8")</f>
        <v>0</v>
      </c>
      <c r="CQ343" s="53">
        <f>_xll.OneStreamExcelAddIn.XFFunctions.XFGetCell("TRUE", "CONSOL", $D$3,"TOT_Entity","USD","Actual",[1]Setup!C11,"PERIODIC",$B343,"TOPFLOW","TOP","TOP","top1",$C343,"top3","Open_Acute_DIV1","TOP5","TOP6","REPORTED","TOP8")</f>
        <v>0</v>
      </c>
      <c r="CR343" s="53">
        <f>_xll.OneStreamExcelAddIn.XFFunctions.XFGetCell("TRUE", "CONSOL", $D$3,"TOT_Entity","USD","Actual",[1]Setup!C12,"PERIODIC",$B343,"TOPFLOW","TOP","TOP","top1",$C343,"top3","Open_Acute_DIV1","TOP5","TOP6","REPORTED","TOP8")</f>
        <v>0</v>
      </c>
      <c r="CS343" s="53">
        <f>_xll.OneStreamExcelAddIn.XFFunctions.XFGetCell("TRUE", "CONSOL", $D$3,"TOT_Entity","USD","Actual",[1]Setup!C13,"PERIODIC",$B343,"TOPFLOW","TOP","TOP","top1",$C343,"top3","Open_Acute_DIV1","TOP5","TOP6","REPORTED","TOP8")</f>
        <v>0</v>
      </c>
      <c r="CT343" s="53">
        <f>_xll.OneStreamExcelAddIn.XFFunctions.XFGetCell("TRUE", "CONSOL", $D$3,"TOT_Entity","USD","Actual",[1]Setup!C14,"PERIODIC",$B343,"TOPFLOW","TOP","TOP","top1",$C343,"top3","Open_Acute_DIV1","TOP5","TOP6","REPORTED","TOP8")</f>
        <v>0</v>
      </c>
      <c r="CU343" s="53">
        <f>_xll.OneStreamExcelAddIn.XFFunctions.XFGetCell("TRUE", "CONSOL", $D$3,"TOT_Entity","USD","Actual",[1]Setup!C15,"PERIODIC",$B343,"TOPFLOW","TOP","TOP","top1",$C343,"top3","Open_Acute_DIV1","TOP5","TOP6","REPORTED","TOP8")</f>
        <v>0</v>
      </c>
      <c r="CV343" s="212"/>
      <c r="CW343" s="53">
        <f>_xll.OneStreamExcelAddIn.XFFunctions.XFGetCell("TRUE", "CONSOL", $D$3,"TOT_Entity","USD","Actual",[1]Setup!C17,"PERIODIC",$B343,"TOPFLOW","TOP","TOP","top1",$C343,"top3","Open_Acute_DIV1","TOP5","TOP6","REPORTED","TOP8")</f>
        <v>5999.99</v>
      </c>
      <c r="CX343" s="53">
        <f>_xll.OneStreamExcelAddIn.XFFunctions.XFGetCell("TRUE", "CONSOL", $D$3,"TOT_Entity","USD","Actual",[1]Setup!C18,"PERIODIC",$B343,"TOPFLOW","TOP","TOP","top1",$C343,"top3","Open_Acute_DIV1","TOP5","TOP6","REPORTED","TOP8")</f>
        <v>8333.33</v>
      </c>
      <c r="CY343" s="53">
        <f>_xll.OneStreamExcelAddIn.XFFunctions.XFGetCell("TRUE", "CONSOL", $D$3,"TOT_Entity","USD","Actual",[1]Setup!C19,"PERIODIC",$B343,"TOPFLOW","TOP","TOP","top1",$C343,"top3","Open_Acute_DIV1","TOP5","TOP6","REPORTED","TOP8")</f>
        <v>2633.33</v>
      </c>
      <c r="CZ343" s="53">
        <f>_xll.OneStreamExcelAddIn.XFFunctions.XFGetCell("TRUE", "CONSOL", $D$3,"TOT_Entity","USD","Actual",[1]Setup!C20,"PERIODIC",$B343,"TOPFLOW","TOP","TOP","top1",$C343,"top3","Open_Acute_DIV1","TOP5","TOP6","REPORTED","TOP8")</f>
        <v>3333.34</v>
      </c>
      <c r="DA343" s="53">
        <f>_xll.OneStreamExcelAddIn.XFFunctions.XFGetCell("TRUE", "CONSOL", $D$3,"TOT_Entity","USD","Actual",[1]Setup!C21,"PERIODIC",$B343,"TOPFLOW","TOP","TOP","top1",$C343,"top3","Open_Acute_DIV1","TOP5","TOP6","REPORTED","TOP8")</f>
        <v>3333.34</v>
      </c>
      <c r="DB343" s="53">
        <f>_xll.OneStreamExcelAddIn.XFFunctions.XFGetCell("TRUE", "CONSOL", $D$3,"TOT_Entity","USD","Actual",[1]Setup!C22,"PERIODIC",$B343,"TOPFLOW","TOP","TOP","top1",$C343,"top3","Open_Acute_DIV1","TOP5","TOP6","REPORTED","TOP8")</f>
        <v>3333.34</v>
      </c>
      <c r="DC343" s="53">
        <f>_xll.OneStreamExcelAddIn.XFFunctions.XFGetCell("TRUE", "CONSOL", $D$3,"TOT_Entity","USD","Actual",[1]Setup!C23,"PERIODIC",$B343,"TOPFLOW","TOP","TOP","top1",$C343,"top3","Open_Acute_DIV1","TOP5","TOP6","REPORTED","TOP8")</f>
        <v>0</v>
      </c>
      <c r="DD343" s="53">
        <f>_xll.OneStreamExcelAddIn.XFFunctions.XFGetCell("TRUE", "CONSOL", $D$3,"TOT_Entity","USD","Actual",[1]Setup!C24,"PERIODIC",$B343,"TOPFLOW","TOP","TOP","top1",$C343,"top3","Open_Acute_DIV1","TOP5","TOP6","REPORTED","TOP8")</f>
        <v>0</v>
      </c>
      <c r="DE343" s="53">
        <f>_xll.OneStreamExcelAddIn.XFFunctions.XFGetCell("TRUE", "CONSOL", $D$3,"TOT_Entity","USD","Actual",[1]Setup!C25,"PERIODIC",$B343,"TOPFLOW","TOP","TOP","top1",$C343,"top3","Open_Acute_DIV1","TOP5","TOP6","REPORTED","TOP8")</f>
        <v>0</v>
      </c>
      <c r="DF343" s="53">
        <f>_xll.OneStreamExcelAddIn.XFFunctions.XFGetCell("TRUE", "CONSOL", $D$3,"TOT_Entity","USD","Actual",[1]Setup!C26,"PERIODIC",$B343,"TOPFLOW","TOP","TOP","top1",$C343,"top3","Open_Acute_DIV1","TOP5","TOP6","REPORTED","TOP8")</f>
        <v>0</v>
      </c>
      <c r="DG343" s="53">
        <f>_xll.OneStreamExcelAddIn.XFFunctions.XFGetCell("TRUE", "CONSOL", $D$3,"TOT_Entity","USD","Actual",[1]Setup!C27,"PERIODIC",$B343,"TOPFLOW","TOP","TOP","top1",$C343,"top3","Open_Acute_DIV1","TOP5","TOP6","REPORTED","TOP8")</f>
        <v>0</v>
      </c>
      <c r="DH343" s="53">
        <f>_xll.OneStreamExcelAddIn.XFFunctions.XFGetCell("TRUE", "CONSOL", $D$3,"TOT_Entity","USD","Actual",[1]Setup!C28,"PERIODIC",$B343,"TOPFLOW","TOP","TOP","top1",$C343,"top3","Open_Acute_DIV1","TOP5","TOP6","REPORTED","TOP8")</f>
        <v>0</v>
      </c>
      <c r="DI343" s="178"/>
      <c r="DJ343" s="53">
        <f>_xll.OneStreamExcelAddIn.XFFunctions.XFGetCell("TRUE", "CONSOL", $D$3,"TOT_Entity","Aggregated","Budget_Working",[1]Setup!C4,"PERIODIC",$B343,"TOPFLOW","TOP","TOP","top1",$C343,"top3","Open_Acute_DIV1","TOP5","TOP6","REPORTED","TOP8")</f>
        <v>3370.8337499999998</v>
      </c>
      <c r="DK343" s="53">
        <f>_xll.OneStreamExcelAddIn.XFFunctions.XFGetCell("TRUE", "CONSOL", $D$3,"TOT_Entity","Aggregated","Budget_Working",[1]Setup!C5,"PERIODIC",$B343,"TOPFLOW","TOP","TOP","top1",$C343,"top3","Open_Acute_DIV1","TOP5","TOP6","REPORTED","TOP8")</f>
        <v>3370.8337499999998</v>
      </c>
      <c r="DL343" s="53">
        <f>_xll.OneStreamExcelAddIn.XFFunctions.XFGetCell("TRUE", "CONSOL", $D$3,"TOT_Entity","Aggregated","Budget_Working",[1]Setup!C6,"PERIODIC",$B343,"TOPFLOW","TOP","TOP","top1",$C343,"top3","Open_Acute_DIV1","TOP5","TOP6","REPORTED","TOP8")</f>
        <v>3370.8337499999998</v>
      </c>
      <c r="DM343" s="53">
        <f>_xll.OneStreamExcelAddIn.XFFunctions.XFGetCell("TRUE", "CONSOL", $D$3,"TOT_Entity","Aggregated","Budget_Working",[1]Setup!C7,"PERIODIC",$B343,"TOPFLOW","TOP","TOP","top1",$C343,"top3","Open_Acute_DIV1","TOP5","TOP6","REPORTED","TOP8")</f>
        <v>3370.8337499999998</v>
      </c>
      <c r="DN343" s="53">
        <f>_xll.OneStreamExcelAddIn.XFFunctions.XFGetCell("TRUE", "CONSOL", $D$3,"TOT_Entity","Aggregated","Budget_Working",[1]Setup!C8,"PERIODIC",$B343,"TOPFLOW","TOP","TOP","top1",$C343,"top3","Open_Acute_DIV1","TOP5","TOP6","REPORTED","TOP8")</f>
        <v>3370.8337499999998</v>
      </c>
      <c r="DO343" s="53">
        <f>_xll.OneStreamExcelAddIn.XFFunctions.XFGetCell("TRUE", "CONSOL", $D$3,"TOT_Entity","Aggregated","Budget_Working",[1]Setup!C9,"PERIODIC",$B343,"TOPFLOW","TOP","TOP","top1",$C343,"top3","Open_Acute_DIV1","TOP5","TOP6","REPORTED","TOP8")</f>
        <v>3370.8337499999998</v>
      </c>
      <c r="DP343" s="53">
        <f>_xll.OneStreamExcelAddIn.XFFunctions.XFGetCell("TRUE", "CONSOL", $D$3,"TOT_Entity","Aggregated","Budget_Working",[1]Setup!C10,"PERIODIC",$B343,"TOPFLOW","TOP","TOP","top1",$C343,"top3","Open_Acute_DIV1","TOP5","TOP6","REPORTED","TOP8")</f>
        <v>3370.8337499999998</v>
      </c>
      <c r="DQ343" s="53">
        <f>_xll.OneStreamExcelAddIn.XFFunctions.XFGetCell("TRUE", "CONSOL", $D$3,"TOT_Entity","Aggregated","Budget_Working",[1]Setup!C11,"PERIODIC",$B343,"TOPFLOW","TOP","TOP","top1",$C343,"top3","Open_Acute_DIV1","TOP5","TOP6","REPORTED","TOP8")</f>
        <v>3370.8337499999998</v>
      </c>
      <c r="DR343" s="53">
        <f>_xll.OneStreamExcelAddIn.XFFunctions.XFGetCell("TRUE", "CONSOL", $D$3,"TOT_Entity","Aggregated","Budget_Working",[1]Setup!C12,"PERIODIC",$B343,"TOPFLOW","TOP","TOP","top1",$C343,"top3","Open_Acute_DIV1","TOP5","TOP6","REPORTED","TOP8")</f>
        <v>3370.8337499999998</v>
      </c>
      <c r="DS343" s="53">
        <f>_xll.OneStreamExcelAddIn.XFFunctions.XFGetCell("TRUE", "CONSOL", $D$3,"TOT_Entity","Aggregated","Budget_Working",[1]Setup!C13,"PERIODIC",$B343,"TOPFLOW","TOP","TOP","top1",$C343,"top3","Open_Acute_DIV1","TOP5","TOP6","REPORTED","TOP8")</f>
        <v>3370.8337499999998</v>
      </c>
      <c r="DT343" s="53">
        <f>_xll.OneStreamExcelAddIn.XFFunctions.XFGetCell("TRUE", "CONSOL", $D$3,"TOT_Entity","Aggregated","Budget_Working",[1]Setup!C14,"PERIODIC",$B343,"TOPFLOW","TOP","TOP","top1",$C343,"top3","Open_Acute_DIV1","TOP5","TOP6","REPORTED","TOP8")</f>
        <v>3370.8337499999998</v>
      </c>
      <c r="DU343" s="53">
        <f>_xll.OneStreamExcelAddIn.XFFunctions.XFGetCell("TRUE", "CONSOL", $D$3,"TOT_Entity","Aggregated","Budget_Working",[1]Setup!C15,"PERIODIC",$B343,"TOPFLOW","TOP","TOP","top1",$C343,"top3","Open_Acute_DIV1","TOP5","TOP6","REPORTED","TOP8")</f>
        <v>3370.8337499999998</v>
      </c>
      <c r="DV343" s="178"/>
      <c r="DW343" s="53">
        <f>_xll.OneStreamExcelAddIn.XFFunctions.XFGetCell("TRUE", "CONSOL", $D$3,"TOT_Entity","USD","Budget_Final",[1]Setup!C17,"PERIODIC",$B343,"TOPFLOW","TOP","TOP","top1",$C343,"top3","Open_Acute_DIV1","TOP5","TOP6","REPORTED","TOP8")</f>
        <v>9954.5977803999995</v>
      </c>
      <c r="DX343" s="53">
        <f>_xll.OneStreamExcelAddIn.XFFunctions.XFGetCell("TRUE", "CONSOL", $D$3,"TOT_Entity","USD","Budget_Final",[1]Setup!C18,"PERIODIC",$B343,"TOPFLOW","TOP","TOP","top1",$C343,"top3","Open_Acute_DIV1","TOP5","TOP6","REPORTED","TOP8")</f>
        <v>9474.4940763199993</v>
      </c>
      <c r="DY343" s="53">
        <f>_xll.OneStreamExcelAddIn.XFFunctions.XFGetCell("TRUE", "CONSOL", $D$3,"TOT_Entity","USD","Budget_Final",[1]Setup!C19,"PERIODIC",$B343,"TOPFLOW","TOP","TOP","top1",$C343,"top3","Open_Acute_DIV1","TOP5","TOP6","REPORTED","TOP8")</f>
        <v>10629.428860960001</v>
      </c>
      <c r="DZ343" s="53">
        <f>_xll.OneStreamExcelAddIn.XFFunctions.XFGetCell("TRUE", "CONSOL", $D$3,"TOT_Entity","USD","Budget_Final",[1]Setup!C20,"PERIODIC",$B343,"TOPFLOW","TOP","TOP","top1",$C343,"top3","Open_Acute_DIV1","TOP5","TOP6","REPORTED","TOP8")</f>
        <v>4803.7143359199999</v>
      </c>
      <c r="EA343" s="53">
        <f>_xll.OneStreamExcelAddIn.XFFunctions.XFGetCell("TRUE", "CONSOL", $D$3,"TOT_Entity","USD","Budget_Final",[1]Setup!C21,"PERIODIC",$B343,"TOPFLOW","TOP","TOP","top1",$C343,"top3","Open_Acute_DIV1","TOP5","TOP6","REPORTED","TOP8")</f>
        <v>4944.1024295999996</v>
      </c>
      <c r="EB343" s="53">
        <f>_xll.OneStreamExcelAddIn.XFFunctions.XFGetCell("TRUE", "CONSOL", $D$3,"TOT_Entity","USD","Budget_Final",[1]Setup!C22,"PERIODIC",$B343,"TOPFLOW","TOP","TOP","top1",$C343,"top3","Open_Acute_DIV1","TOP5","TOP6","REPORTED","TOP8")</f>
        <v>4681.6377327199998</v>
      </c>
      <c r="EC343" s="53">
        <f>_xll.OneStreamExcelAddIn.XFFunctions.XFGetCell("TRUE", "CONSOL", $D$3,"TOT_Entity","USD","Budget_Final",[1]Setup!C23,"PERIODIC",$B343,"TOPFLOW","TOP","TOP","top1",$C343,"top3","Open_Acute_DIV1","TOP5","TOP6","REPORTED","TOP8")</f>
        <v>4934.9466843600003</v>
      </c>
      <c r="ED343" s="53">
        <f>_xll.OneStreamExcelAddIn.XFFunctions.XFGetCell("TRUE", "CONSOL", $D$3,"TOT_Entity","USD","Budget_Final",[1]Setup!C24,"PERIODIC",$B343,"TOPFLOW","TOP","TOP","top1",$C343,"top3","Open_Acute_DIV1","TOP5","TOP6","REPORTED","TOP8")</f>
        <v>4937.9985994400004</v>
      </c>
      <c r="EE343" s="53">
        <f>_xll.OneStreamExcelAddIn.XFFunctions.XFGetCell("TRUE", "CONSOL", $D$3,"TOT_Entity","USD","Budget_Final",[1]Setup!C25,"PERIODIC",$B343,"TOPFLOW","TOP","TOP","top1",$C343,"top3","Open_Acute_DIV1","TOP5","TOP6","REPORTED","TOP8")</f>
        <v>4936.4726418999999</v>
      </c>
      <c r="EF343" s="53">
        <f>_xll.OneStreamExcelAddIn.XFFunctions.XFGetCell("TRUE", "CONSOL", $D$3,"TOT_Entity","USD","Budget_Final",[1]Setup!C26,"PERIODIC",$B343,"TOPFLOW","TOP","TOP","top1",$C343,"top3","Open_Acute_DIV1","TOP5","TOP6","REPORTED","TOP8")</f>
        <v>4907.4794486399996</v>
      </c>
      <c r="EG343" s="53">
        <f>_xll.OneStreamExcelAddIn.XFFunctions.XFGetCell("TRUE", "CONSOL", $D$3,"TOT_Entity","USD","Budget_Final",[1]Setup!C27,"PERIODIC",$B343,"TOPFLOW","TOP","TOP","top1",$C343,"top3","Open_Acute_DIV1","TOP5","TOP6","REPORTED","TOP8")</f>
        <v>4597.7100680200001</v>
      </c>
      <c r="EH343" s="53">
        <f>_xll.OneStreamExcelAddIn.XFFunctions.XFGetCell("TRUE", "CONSOL", $D$3,"TOT_Entity","USD","Budget_Final",[1]Setup!C28,"PERIODIC",$B343,"TOPFLOW","TOP","TOP","top1",$C343,"top3","Open_Acute_DIV1","TOP5","TOP6","REPORTED","TOP8")</f>
        <v>4680.1117751800002</v>
      </c>
    </row>
    <row r="344" spans="1:138" x14ac:dyDescent="0.25">
      <c r="A344" s="6">
        <f t="shared" si="912"/>
        <v>0</v>
      </c>
      <c r="B344" s="51">
        <v>60275</v>
      </c>
      <c r="C344" s="51"/>
      <c r="D344" t="str" cm="1">
        <f t="array" ref="D344">_xll.OneStreamExcelAddIn.XFFunctions.XFGetMemberInfo("Description","Account",B344)</f>
        <v>Retention Bonus</v>
      </c>
      <c r="E344" s="53">
        <f>_xll.OneStreamExcelAddIn.XFFunctions.XFGetCell("TRUE", "CONSOL", $D$3,"TOT_Entity","USD","Actual",$E$3,"PERIODIC",$B344,"TOPFLOW","TOP","TOP","top1",$C344,"top3","Open_Acute_DIV1","TOP5","TOP6","REPORTED","TOP8")</f>
        <v>0</v>
      </c>
      <c r="F344" s="53">
        <f>_xll.OneStreamExcelAddIn.XFFunctions.XFGetCell("TRUE", "CONSOL", $D$3,"TOT_Entity","Aggregated","Budget_Working",$E$3,"PERIODIC",$B344,"TOPFLOW","TOP","TOP","top1",$C344,"top3","Open_Acute_DIV1","TOP5","TOP6","REPORTED","TOP8")</f>
        <v>281.25</v>
      </c>
      <c r="G344" s="53">
        <f t="shared" si="881"/>
        <v>281.25</v>
      </c>
      <c r="H344" s="55">
        <f t="shared" si="882"/>
        <v>1</v>
      </c>
      <c r="I344" s="41"/>
      <c r="J344" s="53">
        <f>_xll.OneStreamExcelAddIn.XFFunctions.XFGetCell("TRUE", "CONSOL", $D$3,"TOT_Entity","USD","Actual",$E$3,"YTD",$B344,"TOPFLOW","TOP","TOP","top1",$C344,"TOP3","Open_Acute_DIV1","TOP5","TOP6","REPORTED","TOP8")</f>
        <v>0</v>
      </c>
      <c r="K344" s="53">
        <f>_xll.OneStreamExcelAddIn.XFFunctions.XFGetCell("TRUE", "CONSOL", $D$3,"TOT_Entity","Aggregated","Budget_Working",$E$3,"YTD",$B344,"TOPFLOW","TOP","TOP","top1",$C344,"TOP3","Open_Acute_DIV1","TOP5","TOP6","REPORTED","TOP8")</f>
        <v>1125</v>
      </c>
      <c r="L344" s="53">
        <f t="shared" si="883"/>
        <v>1125</v>
      </c>
      <c r="M344" s="40">
        <f t="shared" si="884"/>
        <v>1</v>
      </c>
      <c r="N344" s="41"/>
      <c r="O344" s="53">
        <f>_xll.OneStreamExcelAddIn.XFFunctions.XFGetCell("TRUE", "CONSOL", $D$3,"TOT_Entity","USD","Actual",$F$3,"YTD",$B344,"TOPFLOW","TOP","TOP","top1",$C344,"TOP3","Open_Acute_DIV1","TOP5","TOP6","REPORTED","TOP8")</f>
        <v>1500</v>
      </c>
      <c r="P344" s="53">
        <f>_xll.OneStreamExcelAddIn.XFFunctions.XFGetCell("TRUE", "CONSOL", $D$3,"TOT_Entity","USD","Actual",$E$3,"YTD",$B344,"TOPFLOW","TOP","TOP","top1",$C344,"top3","Open_Acute_DIV1","TOP5","TOP6","REPORTED","VAR_BW_PY_Actual")</f>
        <v>1500</v>
      </c>
      <c r="Q344" s="40">
        <f t="shared" si="885"/>
        <v>1</v>
      </c>
      <c r="R344" s="41"/>
      <c r="S344" s="53">
        <f>_xll.OneStreamExcelAddIn.XFFunctions.XFGetCell("TRUE", "CONSOL", $D$3,"TOT_Entity","USD","MIDFCST",$E$3,"MTD",$B344,"TOPFLOW","TOP","TOP","top1",$C344,"TOP3","Open_Acute_DIV1","TOP5","TOP6","REPORTED","TOP8")</f>
        <v>0</v>
      </c>
      <c r="T344" s="53">
        <f t="shared" si="886"/>
        <v>0</v>
      </c>
      <c r="U344" s="40">
        <f t="shared" si="887"/>
        <v>0</v>
      </c>
      <c r="V344" s="41"/>
      <c r="W344" s="42"/>
      <c r="X344" s="43"/>
      <c r="Y344" s="42"/>
      <c r="Z344" s="44"/>
      <c r="AB344" s="53">
        <f>_xll.OneStreamExcelAddIn.XFFunctions.XFGetCell("TRUE", "CONSOL", $D$3,"TOT_Entity","USD","Actual",[1]Setup!C4,"PERIODIC",$B344,"TOPFLOW","TOP","TOP","top1",$C344,"top3","Open_Acute_DIV1","TOP5","TOP6","REPORTED","TOP8")</f>
        <v>0</v>
      </c>
      <c r="AC344" s="53">
        <f>_xll.OneStreamExcelAddIn.XFFunctions.XFGetCell("TRUE", "CONSOL", $D$3,"TOT_Entity","Aggregated","Budget_Working",[1]Setup!C4,"PERIODIC",$B344,"TOPFLOW","TOP","TOP","top1",$C344,"top3","Open_Acute_DIV1","TOP5","TOP6","REPORTED","TOP8")</f>
        <v>281.25</v>
      </c>
      <c r="AD344" s="53">
        <f t="shared" si="888"/>
        <v>281.25</v>
      </c>
      <c r="AE344" s="40">
        <f t="shared" si="889"/>
        <v>1</v>
      </c>
      <c r="AG344" s="53">
        <f>_xll.OneStreamExcelAddIn.XFFunctions.XFGetCell("TRUE", "CONSOL", $D$3,"TOT_Entity","USD","Actual",[1]Setup!C5,"PERIODIC",$B344,"TOPFLOW","TOP","TOP","top1",$C344,"top3","Open_Acute_DIV1","TOP5","TOP6","REPORTED","TOP8")</f>
        <v>0</v>
      </c>
      <c r="AH344" s="53">
        <f>_xll.OneStreamExcelAddIn.XFFunctions.XFGetCell("TRUE", "CONSOL", $D$3,"TOT_Entity","Aggregated","Budget_Working",[1]Setup!C5,"PERIODIC",$B344,"TOPFLOW","TOP","TOP","top1",$C344,"top3","Open_Acute_DIV1","TOP5","TOP6","REPORTED","TOP8")</f>
        <v>281.25</v>
      </c>
      <c r="AI344" s="53">
        <f t="shared" si="890"/>
        <v>281.25</v>
      </c>
      <c r="AJ344" s="40">
        <f t="shared" si="891"/>
        <v>1</v>
      </c>
      <c r="AL344" s="53">
        <f>_xll.OneStreamExcelAddIn.XFFunctions.XFGetCell("TRUE", "CONSOL", $D$3,"TOT_Entity","USD","Actual",[1]Setup!C6,"PERIODIC",$B344,"TOPFLOW","TOP","TOP","top1",$C344,"top3","Open_Acute_DIV1","TOP5","TOP6","REPORTED","TOP8")</f>
        <v>0</v>
      </c>
      <c r="AM344" s="53">
        <f>_xll.OneStreamExcelAddIn.XFFunctions.XFGetCell("TRUE", "CONSOL", $D$3,"TOT_Entity","Aggregated","Budget_Working",[1]Setup!C6,"PERIODIC",$B344,"TOPFLOW","TOP","TOP","top1",$C344,"top3","Open_Acute_DIV1","TOP5","TOP6","REPORTED","TOP8")</f>
        <v>281.25</v>
      </c>
      <c r="AN344" s="53">
        <f t="shared" si="892"/>
        <v>281.25</v>
      </c>
      <c r="AO344" s="40">
        <f t="shared" si="893"/>
        <v>1</v>
      </c>
      <c r="AQ344" s="53">
        <f>_xll.OneStreamExcelAddIn.XFFunctions.XFGetCell("TRUE", "CONSOL", $D$3,"TOT_Entity","USD","Actual",[1]Setup!C7,"PERIODIC",$B344,"TOPFLOW","TOP","TOP","top1",$C344,"top3","Open_Acute_DIV1","TOP5","TOP6","REPORTED","TOP8")</f>
        <v>0</v>
      </c>
      <c r="AR344" s="53">
        <f>_xll.OneStreamExcelAddIn.XFFunctions.XFGetCell("TRUE", "CONSOL", $D$3,"TOT_Entity","Aggregated","Budget_Working",[1]Setup!C7,"PERIODIC",$B344,"TOPFLOW","TOP","TOP","top1",$C344,"top3","Open_Acute_DIV1","TOP5","TOP6","REPORTED","TOP8")</f>
        <v>281.25</v>
      </c>
      <c r="AS344" s="53">
        <f t="shared" si="894"/>
        <v>281.25</v>
      </c>
      <c r="AT344" s="40">
        <f t="shared" si="895"/>
        <v>1</v>
      </c>
      <c r="AV344" s="53">
        <f>_xll.OneStreamExcelAddIn.XFFunctions.XFGetCell("TRUE", "CONSOL", $D$3,"TOT_Entity","USD","Actual",[1]Setup!C8,"PERIODIC",$B344,"TOPFLOW","TOP","TOP","top1",$C344,"top3","Open_Acute_DIV1","TOP5","TOP6","REPORTED","TOP8")</f>
        <v>0</v>
      </c>
      <c r="AW344" s="53">
        <f>_xll.OneStreamExcelAddIn.XFFunctions.XFGetCell("TRUE", "CONSOL", $D$3,"TOT_Entity","Aggregated","Budget_Working",[1]Setup!C8,"PERIODIC",$B344,"TOPFLOW","TOP","TOP","top1",$C344,"top3","Open_Acute_DIV1","TOP5","TOP6","REPORTED","TOP8")</f>
        <v>281.25</v>
      </c>
      <c r="AX344" s="53">
        <f t="shared" si="896"/>
        <v>281.25</v>
      </c>
      <c r="AY344" s="40">
        <f t="shared" si="897"/>
        <v>1</v>
      </c>
      <c r="BA344" s="53">
        <f>_xll.OneStreamExcelAddIn.XFFunctions.XFGetCell("TRUE", "CONSOL", $D$3,"TOT_Entity","USD","Actual",[1]Setup!C9,"PERIODIC",$B344,"TOPFLOW","TOP","TOP","top1",$C344,"top3","Open_Acute_DIV1","TOP5","TOP6","REPORTED","TOP8")</f>
        <v>0</v>
      </c>
      <c r="BB344" s="53">
        <f>_xll.OneStreamExcelAddIn.XFFunctions.XFGetCell("TRUE", "CONSOL", $D$3,"TOT_Entity","Aggregated","Budget_Working",[1]Setup!C9,"PERIODIC",$B344,"TOPFLOW","TOP","TOP","top1",$C344,"top3","Open_Acute_DIV1","TOP5","TOP6","REPORTED","TOP8")</f>
        <v>281.25</v>
      </c>
      <c r="BC344" s="53">
        <f t="shared" si="898"/>
        <v>281.25</v>
      </c>
      <c r="BD344" s="40">
        <f t="shared" si="899"/>
        <v>1</v>
      </c>
      <c r="BF344" s="53">
        <f>_xll.OneStreamExcelAddIn.XFFunctions.XFGetCell("TRUE", "CONSOL", $D$3,"TOT_Entity","USD","Actual",[1]Setup!C10,"PERIODIC",$B344,"TOPFLOW","TOP","TOP","top1",$C344,"top3","Open_Acute_DIV1","TOP5","TOP6","REPORTED","TOP8")</f>
        <v>0</v>
      </c>
      <c r="BG344" s="53">
        <f>_xll.OneStreamExcelAddIn.XFFunctions.XFGetCell("TRUE", "CONSOL", $D$3,"TOT_Entity","Aggregated","Budget_Working",[1]Setup!C10,"PERIODIC",$B344,"TOPFLOW","TOP","TOP","top1",$C344,"top3","Open_Acute_DIV1","TOP5","TOP6","REPORTED","TOP8")</f>
        <v>281.25</v>
      </c>
      <c r="BH344" s="53">
        <f t="shared" si="900"/>
        <v>281.25</v>
      </c>
      <c r="BI344" s="40">
        <f t="shared" si="901"/>
        <v>1</v>
      </c>
      <c r="BK344" s="53">
        <f>_xll.OneStreamExcelAddIn.XFFunctions.XFGetCell("TRUE", "CONSOL", $D$3,"TOT_Entity","USD","Actual",[1]Setup!C11,"PERIODIC",$B344,"TOPFLOW","TOP","TOP","top1",$C344,"top3","Open_Acute_DIV1","TOP5","TOP6","REPORTED","TOP8")</f>
        <v>0</v>
      </c>
      <c r="BL344" s="53">
        <f>_xll.OneStreamExcelAddIn.XFFunctions.XFGetCell("TRUE", "CONSOL", $D$3,"TOT_Entity","Aggregated","Budget_Working",[1]Setup!C11,"PERIODIC",$B344,"TOPFLOW","TOP","TOP","top1",$C344,"top3","Open_Acute_DIV1","TOP5","TOP6","REPORTED","TOP8")</f>
        <v>281.25</v>
      </c>
      <c r="BM344" s="53">
        <f t="shared" si="902"/>
        <v>281.25</v>
      </c>
      <c r="BN344" s="40">
        <f t="shared" si="903"/>
        <v>1</v>
      </c>
      <c r="BP344" s="53">
        <f>_xll.OneStreamExcelAddIn.XFFunctions.XFGetCell("TRUE", "CONSOL", $D$3,"TOT_Entity","USD","Actual",[1]Setup!C12,"PERIODIC",$B344,"TOPFLOW","TOP","TOP","top1",$C344,"top3","Open_Acute_DIV1","TOP5","TOP6","REPORTED","TOP8")</f>
        <v>0</v>
      </c>
      <c r="BQ344" s="53">
        <f>_xll.OneStreamExcelAddIn.XFFunctions.XFGetCell("TRUE", "CONSOL", $D$3,"TOT_Entity","Aggregated","Budget_Working",[1]Setup!C12,"PERIODIC",$B344,"TOPFLOW","TOP","TOP","top1",$C344,"top3","Open_Acute_DIV1","TOP5","TOP6","REPORTED","TOP8")</f>
        <v>281.25</v>
      </c>
      <c r="BR344" s="53">
        <f t="shared" si="904"/>
        <v>281.25</v>
      </c>
      <c r="BS344" s="40">
        <f t="shared" si="905"/>
        <v>1</v>
      </c>
      <c r="BU344" s="53">
        <f>_xll.OneStreamExcelAddIn.XFFunctions.XFGetCell("TRUE", "CONSOL", $D$3,"TOT_Entity","USD","Actual",[1]Setup!C13,"PERIODIC",$B344,"TOPFLOW","TOP","TOP","top1",$C344,"top3","Open_Acute_DIV1","TOP5","TOP6","REPORTED","TOP8")</f>
        <v>0</v>
      </c>
      <c r="BV344" s="53">
        <f>_xll.OneStreamExcelAddIn.XFFunctions.XFGetCell("TRUE", "CONSOL", $D$3,"TOT_Entity","Aggregated","Budget_Working",[1]Setup!C13,"PERIODIC",$B344,"TOPFLOW","TOP","TOP","top1",$C344,"top3","Open_Acute_DIV1","TOP5","TOP6","REPORTED","TOP8")</f>
        <v>281.25</v>
      </c>
      <c r="BW344" s="53">
        <f t="shared" si="906"/>
        <v>281.25</v>
      </c>
      <c r="BX344" s="40">
        <f t="shared" si="907"/>
        <v>1</v>
      </c>
      <c r="BZ344" s="53">
        <f>_xll.OneStreamExcelAddIn.XFFunctions.XFGetCell("TRUE", "CONSOL", $D$3,"TOT_Entity","USD","Actual",[1]Setup!C14,"PERIODIC",$B344,"TOPFLOW","TOP","TOP","top1",$C344,"top3","Open_Acute_DIV1","TOP5","TOP6","REPORTED","TOP8")</f>
        <v>0</v>
      </c>
      <c r="CA344" s="53">
        <f>_xll.OneStreamExcelAddIn.XFFunctions.XFGetCell("TRUE", "CONSOL", $D$3,"TOT_Entity","Aggregated","Budget_Working",[1]Setup!C14,"PERIODIC",$B344,"TOPFLOW","TOP","TOP","top1",$C344,"top3","Open_Acute_DIV1","TOP5","TOP6","REPORTED","TOP8")</f>
        <v>281.25</v>
      </c>
      <c r="CB344" s="53">
        <f t="shared" si="908"/>
        <v>281.25</v>
      </c>
      <c r="CC344" s="40">
        <f t="shared" si="909"/>
        <v>1</v>
      </c>
      <c r="CE344" s="53">
        <f>_xll.OneStreamExcelAddIn.XFFunctions.XFGetCell("TRUE", "CONSOL", $D$3,"TOT_Entity","USD","Actual",[1]Setup!C15,"PERIODIC",$B344,"TOPFLOW","TOP","TOP","top1",$C344,"top3","Open_Acute_DIV1","TOP5","TOP6","REPORTED","TOP8")</f>
        <v>0</v>
      </c>
      <c r="CF344" s="53">
        <f>_xll.OneStreamExcelAddIn.XFFunctions.XFGetCell("TRUE", "CONSOL", $D$3,"TOT_Entity","Aggregated","Budget_Working",[1]Setup!C15,"PERIODIC",$B344,"TOPFLOW","TOP","TOP","top1",$C344,"top3","Open_Acute_DIV1","TOP5","TOP6","REPORTED","TOP8")</f>
        <v>281.25</v>
      </c>
      <c r="CG344" s="53">
        <f t="shared" si="910"/>
        <v>281.25</v>
      </c>
      <c r="CH344" s="40">
        <f t="shared" si="911"/>
        <v>1</v>
      </c>
      <c r="CI344" s="212"/>
      <c r="CJ344" s="53">
        <f>_xll.OneStreamExcelAddIn.XFFunctions.XFGetCell("TRUE", "CONSOL", $D$3,"TOT_Entity","USD","Actual",[1]Setup!C4,"PERIODIC",$B344,"TOPFLOW","TOP","TOP","top1",$C344,"top3","Open_Acute_DIV1","TOP5","TOP6","REPORTED","TOP8")</f>
        <v>0</v>
      </c>
      <c r="CK344" s="53">
        <f>_xll.OneStreamExcelAddIn.XFFunctions.XFGetCell("TRUE", "CONSOL", $D$3,"TOT_Entity","USD","Actual",[1]Setup!C5,"PERIODIC",$B344,"TOPFLOW","TOP","TOP","top1",$C344,"top3","Open_Acute_DIV1","TOP5","TOP6","REPORTED","TOP8")</f>
        <v>0</v>
      </c>
      <c r="CL344" s="53">
        <f>_xll.OneStreamExcelAddIn.XFFunctions.XFGetCell("TRUE", "CONSOL", $D$3,"TOT_Entity","USD","Actual",[1]Setup!C6,"PERIODIC",$B344,"TOPFLOW","TOP","TOP","top1",$C344,"top3","Open_Acute_DIV1","TOP5","TOP6","REPORTED","TOP8")</f>
        <v>0</v>
      </c>
      <c r="CM344" s="53">
        <f>_xll.OneStreamExcelAddIn.XFFunctions.XFGetCell("TRUE", "CONSOL", $D$3,"TOT_Entity","USD","Actual",[1]Setup!C7,"PERIODIC",$B344,"TOPFLOW","TOP","TOP","top1",$C344,"top3","Open_Acute_DIV1","TOP5","TOP6","REPORTED","TOP8")</f>
        <v>0</v>
      </c>
      <c r="CN344" s="53">
        <f>_xll.OneStreamExcelAddIn.XFFunctions.XFGetCell("TRUE", "CONSOL", $D$3,"TOT_Entity","USD","Actual",[1]Setup!C8,"PERIODIC",$B344,"TOPFLOW","TOP","TOP","top1",$C344,"top3","Open_Acute_DIV1","TOP5","TOP6","REPORTED","TOP8")</f>
        <v>0</v>
      </c>
      <c r="CO344" s="53">
        <f>_xll.OneStreamExcelAddIn.XFFunctions.XFGetCell("TRUE", "CONSOL", $D$3,"TOT_Entity","USD","Actual",[1]Setup!C9,"PERIODIC",$B344,"TOPFLOW","TOP","TOP","top1",$C344,"top3","Open_Acute_DIV1","TOP5","TOP6","REPORTED","TOP8")</f>
        <v>0</v>
      </c>
      <c r="CP344" s="53">
        <f>_xll.OneStreamExcelAddIn.XFFunctions.XFGetCell("TRUE", "CONSOL", $D$3,"TOT_Entity","USD","Actual",[1]Setup!C10,"PERIODIC",$B344,"TOPFLOW","TOP","TOP","top1",$C344,"top3","Open_Acute_DIV1","TOP5","TOP6","REPORTED","TOP8")</f>
        <v>0</v>
      </c>
      <c r="CQ344" s="53">
        <f>_xll.OneStreamExcelAddIn.XFFunctions.XFGetCell("TRUE", "CONSOL", $D$3,"TOT_Entity","USD","Actual",[1]Setup!C11,"PERIODIC",$B344,"TOPFLOW","TOP","TOP","top1",$C344,"top3","Open_Acute_DIV1","TOP5","TOP6","REPORTED","TOP8")</f>
        <v>0</v>
      </c>
      <c r="CR344" s="53">
        <f>_xll.OneStreamExcelAddIn.XFFunctions.XFGetCell("TRUE", "CONSOL", $D$3,"TOT_Entity","USD","Actual",[1]Setup!C12,"PERIODIC",$B344,"TOPFLOW","TOP","TOP","top1",$C344,"top3","Open_Acute_DIV1","TOP5","TOP6","REPORTED","TOP8")</f>
        <v>0</v>
      </c>
      <c r="CS344" s="53">
        <f>_xll.OneStreamExcelAddIn.XFFunctions.XFGetCell("TRUE", "CONSOL", $D$3,"TOT_Entity","USD","Actual",[1]Setup!C13,"PERIODIC",$B344,"TOPFLOW","TOP","TOP","top1",$C344,"top3","Open_Acute_DIV1","TOP5","TOP6","REPORTED","TOP8")</f>
        <v>0</v>
      </c>
      <c r="CT344" s="53">
        <f>_xll.OneStreamExcelAddIn.XFFunctions.XFGetCell("TRUE", "CONSOL", $D$3,"TOT_Entity","USD","Actual",[1]Setup!C14,"PERIODIC",$B344,"TOPFLOW","TOP","TOP","top1",$C344,"top3","Open_Acute_DIV1","TOP5","TOP6","REPORTED","TOP8")</f>
        <v>0</v>
      </c>
      <c r="CU344" s="53">
        <f>_xll.OneStreamExcelAddIn.XFFunctions.XFGetCell("TRUE", "CONSOL", $D$3,"TOT_Entity","USD","Actual",[1]Setup!C15,"PERIODIC",$B344,"TOPFLOW","TOP","TOP","top1",$C344,"top3","Open_Acute_DIV1","TOP5","TOP6","REPORTED","TOP8")</f>
        <v>0</v>
      </c>
      <c r="CV344" s="212"/>
      <c r="CW344" s="53">
        <f>_xll.OneStreamExcelAddIn.XFFunctions.XFGetCell("TRUE", "CONSOL", $D$3,"TOT_Entity","USD","Actual",[1]Setup!C17,"PERIODIC",$B344,"TOPFLOW","TOP","TOP","top1",$C344,"top3","Open_Acute_DIV1","TOP5","TOP6","REPORTED","TOP8")</f>
        <v>750</v>
      </c>
      <c r="CX344" s="53">
        <f>_xll.OneStreamExcelAddIn.XFFunctions.XFGetCell("TRUE", "CONSOL", $D$3,"TOT_Entity","USD","Actual",[1]Setup!C18,"PERIODIC",$B344,"TOPFLOW","TOP","TOP","top1",$C344,"top3","Open_Acute_DIV1","TOP5","TOP6","REPORTED","TOP8")</f>
        <v>0</v>
      </c>
      <c r="CY344" s="53">
        <f>_xll.OneStreamExcelAddIn.XFFunctions.XFGetCell("TRUE", "CONSOL", $D$3,"TOT_Entity","USD","Actual",[1]Setup!C19,"PERIODIC",$B344,"TOPFLOW","TOP","TOP","top1",$C344,"top3","Open_Acute_DIV1","TOP5","TOP6","REPORTED","TOP8")</f>
        <v>0</v>
      </c>
      <c r="CZ344" s="53">
        <f>_xll.OneStreamExcelAddIn.XFFunctions.XFGetCell("TRUE", "CONSOL", $D$3,"TOT_Entity","USD","Actual",[1]Setup!C20,"PERIODIC",$B344,"TOPFLOW","TOP","TOP","top1",$C344,"top3","Open_Acute_DIV1","TOP5","TOP6","REPORTED","TOP8")</f>
        <v>750</v>
      </c>
      <c r="DA344" s="53">
        <f>_xll.OneStreamExcelAddIn.XFFunctions.XFGetCell("TRUE", "CONSOL", $D$3,"TOT_Entity","USD","Actual",[1]Setup!C21,"PERIODIC",$B344,"TOPFLOW","TOP","TOP","top1",$C344,"top3","Open_Acute_DIV1","TOP5","TOP6","REPORTED","TOP8")</f>
        <v>0</v>
      </c>
      <c r="DB344" s="53">
        <f>_xll.OneStreamExcelAddIn.XFFunctions.XFGetCell("TRUE", "CONSOL", $D$3,"TOT_Entity","USD","Actual",[1]Setup!C22,"PERIODIC",$B344,"TOPFLOW","TOP","TOP","top1",$C344,"top3","Open_Acute_DIV1","TOP5","TOP6","REPORTED","TOP8")</f>
        <v>0</v>
      </c>
      <c r="DC344" s="53">
        <f>_xll.OneStreamExcelAddIn.XFFunctions.XFGetCell("TRUE", "CONSOL", $D$3,"TOT_Entity","USD","Actual",[1]Setup!C23,"PERIODIC",$B344,"TOPFLOW","TOP","TOP","top1",$C344,"top3","Open_Acute_DIV1","TOP5","TOP6","REPORTED","TOP8")</f>
        <v>750</v>
      </c>
      <c r="DD344" s="53">
        <f>_xll.OneStreamExcelAddIn.XFFunctions.XFGetCell("TRUE", "CONSOL", $D$3,"TOT_Entity","USD","Actual",[1]Setup!C24,"PERIODIC",$B344,"TOPFLOW","TOP","TOP","top1",$C344,"top3","Open_Acute_DIV1","TOP5","TOP6","REPORTED","TOP8")</f>
        <v>0</v>
      </c>
      <c r="DE344" s="53">
        <f>_xll.OneStreamExcelAddIn.XFFunctions.XFGetCell("TRUE", "CONSOL", $D$3,"TOT_Entity","USD","Actual",[1]Setup!C25,"PERIODIC",$B344,"TOPFLOW","TOP","TOP","top1",$C344,"top3","Open_Acute_DIV1","TOP5","TOP6","REPORTED","TOP8")</f>
        <v>0</v>
      </c>
      <c r="DF344" s="53">
        <f>_xll.OneStreamExcelAddIn.XFFunctions.XFGetCell("TRUE", "CONSOL", $D$3,"TOT_Entity","USD","Actual",[1]Setup!C26,"PERIODIC",$B344,"TOPFLOW","TOP","TOP","top1",$C344,"top3","Open_Acute_DIV1","TOP5","TOP6","REPORTED","TOP8")</f>
        <v>0</v>
      </c>
      <c r="DG344" s="53">
        <f>_xll.OneStreamExcelAddIn.XFFunctions.XFGetCell("TRUE", "CONSOL", $D$3,"TOT_Entity","USD","Actual",[1]Setup!C27,"PERIODIC",$B344,"TOPFLOW","TOP","TOP","top1",$C344,"top3","Open_Acute_DIV1","TOP5","TOP6","REPORTED","TOP8")</f>
        <v>0</v>
      </c>
      <c r="DH344" s="53">
        <f>_xll.OneStreamExcelAddIn.XFFunctions.XFGetCell("TRUE", "CONSOL", $D$3,"TOT_Entity","USD","Actual",[1]Setup!C28,"PERIODIC",$B344,"TOPFLOW","TOP","TOP","top1",$C344,"top3","Open_Acute_DIV1","TOP5","TOP6","REPORTED","TOP8")</f>
        <v>0</v>
      </c>
      <c r="DI344" s="178"/>
      <c r="DJ344" s="53">
        <f>_xll.OneStreamExcelAddIn.XFFunctions.XFGetCell("TRUE", "CONSOL", $D$3,"TOT_Entity","Aggregated","Budget_Working",[1]Setup!C4,"PERIODIC",$B344,"TOPFLOW","TOP","TOP","top1",$C344,"top3","Open_Acute_DIV1","TOP5","TOP6","REPORTED","TOP8")</f>
        <v>281.25</v>
      </c>
      <c r="DK344" s="53">
        <f>_xll.OneStreamExcelAddIn.XFFunctions.XFGetCell("TRUE", "CONSOL", $D$3,"TOT_Entity","Aggregated","Budget_Working",[1]Setup!C5,"PERIODIC",$B344,"TOPFLOW","TOP","TOP","top1",$C344,"top3","Open_Acute_DIV1","TOP5","TOP6","REPORTED","TOP8")</f>
        <v>281.25</v>
      </c>
      <c r="DL344" s="53">
        <f>_xll.OneStreamExcelAddIn.XFFunctions.XFGetCell("TRUE", "CONSOL", $D$3,"TOT_Entity","Aggregated","Budget_Working",[1]Setup!C6,"PERIODIC",$B344,"TOPFLOW","TOP","TOP","top1",$C344,"top3","Open_Acute_DIV1","TOP5","TOP6","REPORTED","TOP8")</f>
        <v>281.25</v>
      </c>
      <c r="DM344" s="53">
        <f>_xll.OneStreamExcelAddIn.XFFunctions.XFGetCell("TRUE", "CONSOL", $D$3,"TOT_Entity","Aggregated","Budget_Working",[1]Setup!C7,"PERIODIC",$B344,"TOPFLOW","TOP","TOP","top1",$C344,"top3","Open_Acute_DIV1","TOP5","TOP6","REPORTED","TOP8")</f>
        <v>281.25</v>
      </c>
      <c r="DN344" s="53">
        <f>_xll.OneStreamExcelAddIn.XFFunctions.XFGetCell("TRUE", "CONSOL", $D$3,"TOT_Entity","Aggregated","Budget_Working",[1]Setup!C8,"PERIODIC",$B344,"TOPFLOW","TOP","TOP","top1",$C344,"top3","Open_Acute_DIV1","TOP5","TOP6","REPORTED","TOP8")</f>
        <v>281.25</v>
      </c>
      <c r="DO344" s="53">
        <f>_xll.OneStreamExcelAddIn.XFFunctions.XFGetCell("TRUE", "CONSOL", $D$3,"TOT_Entity","Aggregated","Budget_Working",[1]Setup!C9,"PERIODIC",$B344,"TOPFLOW","TOP","TOP","top1",$C344,"top3","Open_Acute_DIV1","TOP5","TOP6","REPORTED","TOP8")</f>
        <v>281.25</v>
      </c>
      <c r="DP344" s="53">
        <f>_xll.OneStreamExcelAddIn.XFFunctions.XFGetCell("TRUE", "CONSOL", $D$3,"TOT_Entity","Aggregated","Budget_Working",[1]Setup!C10,"PERIODIC",$B344,"TOPFLOW","TOP","TOP","top1",$C344,"top3","Open_Acute_DIV1","TOP5","TOP6","REPORTED","TOP8")</f>
        <v>281.25</v>
      </c>
      <c r="DQ344" s="53">
        <f>_xll.OneStreamExcelAddIn.XFFunctions.XFGetCell("TRUE", "CONSOL", $D$3,"TOT_Entity","Aggregated","Budget_Working",[1]Setup!C11,"PERIODIC",$B344,"TOPFLOW","TOP","TOP","top1",$C344,"top3","Open_Acute_DIV1","TOP5","TOP6","REPORTED","TOP8")</f>
        <v>281.25</v>
      </c>
      <c r="DR344" s="53">
        <f>_xll.OneStreamExcelAddIn.XFFunctions.XFGetCell("TRUE", "CONSOL", $D$3,"TOT_Entity","Aggregated","Budget_Working",[1]Setup!C12,"PERIODIC",$B344,"TOPFLOW","TOP","TOP","top1",$C344,"top3","Open_Acute_DIV1","TOP5","TOP6","REPORTED","TOP8")</f>
        <v>281.25</v>
      </c>
      <c r="DS344" s="53">
        <f>_xll.OneStreamExcelAddIn.XFFunctions.XFGetCell("TRUE", "CONSOL", $D$3,"TOT_Entity","Aggregated","Budget_Working",[1]Setup!C13,"PERIODIC",$B344,"TOPFLOW","TOP","TOP","top1",$C344,"top3","Open_Acute_DIV1","TOP5","TOP6","REPORTED","TOP8")</f>
        <v>281.25</v>
      </c>
      <c r="DT344" s="53">
        <f>_xll.OneStreamExcelAddIn.XFFunctions.XFGetCell("TRUE", "CONSOL", $D$3,"TOT_Entity","Aggregated","Budget_Working",[1]Setup!C14,"PERIODIC",$B344,"TOPFLOW","TOP","TOP","top1",$C344,"top3","Open_Acute_DIV1","TOP5","TOP6","REPORTED","TOP8")</f>
        <v>281.25</v>
      </c>
      <c r="DU344" s="53">
        <f>_xll.OneStreamExcelAddIn.XFFunctions.XFGetCell("TRUE", "CONSOL", $D$3,"TOT_Entity","Aggregated","Budget_Working",[1]Setup!C15,"PERIODIC",$B344,"TOPFLOW","TOP","TOP","top1",$C344,"top3","Open_Acute_DIV1","TOP5","TOP6","REPORTED","TOP8")</f>
        <v>281.25</v>
      </c>
      <c r="DV344" s="178"/>
      <c r="DW344" s="53">
        <f>_xll.OneStreamExcelAddIn.XFFunctions.XFGetCell("TRUE", "CONSOL", $D$3,"TOT_Entity","USD","Budget_Final",[1]Setup!C17,"PERIODIC",$B344,"TOPFLOW","TOP","TOP","top1",$C344,"top3","Open_Acute_DIV1","TOP5","TOP6","REPORTED","TOP8")</f>
        <v>4174.8935209199999</v>
      </c>
      <c r="DX344" s="53">
        <f>_xll.OneStreamExcelAddIn.XFFunctions.XFGetCell("TRUE", "CONSOL", $D$3,"TOT_Entity","USD","Budget_Final",[1]Setup!C18,"PERIODIC",$B344,"TOPFLOW","TOP","TOP","top1",$C344,"top3","Open_Acute_DIV1","TOP5","TOP6","REPORTED","TOP8")</f>
        <v>4174.8986563360004</v>
      </c>
      <c r="DY344" s="53">
        <f>_xll.OneStreamExcelAddIn.XFFunctions.XFGetCell("TRUE", "CONSOL", $D$3,"TOT_Entity","USD","Budget_Final",[1]Setup!C19,"PERIODIC",$B344,"TOPFLOW","TOP","TOP","top1",$C344,"top3","Open_Acute_DIV1","TOP5","TOP6","REPORTED","TOP8")</f>
        <v>2549.1382391060001</v>
      </c>
      <c r="DZ344" s="53">
        <f>_xll.OneStreamExcelAddIn.XFFunctions.XFGetCell("TRUE", "CONSOL", $D$3,"TOT_Entity","USD","Budget_Final",[1]Setup!C20,"PERIODIC",$B344,"TOPFLOW","TOP","TOP","top1",$C344,"top3","Open_Acute_DIV1","TOP5","TOP6","REPORTED","TOP8")</f>
        <v>2546.0161644680002</v>
      </c>
      <c r="EA344" s="53">
        <f>_xll.OneStreamExcelAddIn.XFFunctions.XFGetCell("TRUE", "CONSOL", $D$3,"TOT_Entity","USD","Budget_Final",[1]Setup!C21,"PERIODIC",$B344,"TOPFLOW","TOP","TOP","top1",$C344,"top3","Open_Acute_DIV1","TOP5","TOP6","REPORTED","TOP8")</f>
        <v>2561.9734348400002</v>
      </c>
      <c r="EB344" s="53">
        <f>_xll.OneStreamExcelAddIn.XFFunctions.XFGetCell("TRUE", "CONSOL", $D$3,"TOT_Entity","USD","Budget_Final",[1]Setup!C22,"PERIODIC",$B344,"TOPFLOW","TOP","TOP","top1",$C344,"top3","Open_Acute_DIV1","TOP5","TOP6","REPORTED","TOP8")</f>
        <v>2532.1402771879998</v>
      </c>
      <c r="EC344" s="53">
        <f>_xll.OneStreamExcelAddIn.XFFunctions.XFGetCell("TRUE", "CONSOL", $D$3,"TOT_Entity","USD","Budget_Final",[1]Setup!C23,"PERIODIC",$B344,"TOPFLOW","TOP","TOP","top1",$C344,"top3","Open_Acute_DIV1","TOP5","TOP6","REPORTED","TOP8")</f>
        <v>2560.9327432939999</v>
      </c>
      <c r="ED344" s="53">
        <f>_xll.OneStreamExcelAddIn.XFFunctions.XFGetCell("TRUE", "CONSOL", $D$3,"TOT_Entity","USD","Budget_Final",[1]Setup!C24,"PERIODIC",$B344,"TOPFLOW","TOP","TOP","top1",$C344,"top3","Open_Acute_DIV1","TOP5","TOP6","REPORTED","TOP8")</f>
        <v>2561.2796404760002</v>
      </c>
      <c r="EE344" s="53">
        <f>_xll.OneStreamExcelAddIn.XFFunctions.XFGetCell("TRUE", "CONSOL", $D$3,"TOT_Entity","USD","Budget_Final",[1]Setup!C25,"PERIODIC",$B344,"TOPFLOW","TOP","TOP","top1",$C344,"top3","Open_Acute_DIV1","TOP5","TOP6","REPORTED","TOP8")</f>
        <v>2561.106191885</v>
      </c>
      <c r="EF344" s="53">
        <f>_xll.OneStreamExcelAddIn.XFFunctions.XFGetCell("TRUE", "CONSOL", $D$3,"TOT_Entity","USD","Budget_Final",[1]Setup!C26,"PERIODIC",$B344,"TOPFLOW","TOP","TOP","top1",$C344,"top3","Open_Acute_DIV1","TOP5","TOP6","REPORTED","TOP8")</f>
        <v>2557.810668656</v>
      </c>
      <c r="EG344" s="53">
        <f>_xll.OneStreamExcelAddIn.XFFunctions.XFGetCell("TRUE", "CONSOL", $D$3,"TOT_Entity","USD","Budget_Final",[1]Setup!C27,"PERIODIC",$B344,"TOPFLOW","TOP","TOP","top1",$C344,"top3","Open_Acute_DIV1","TOP5","TOP6","REPORTED","TOP8")</f>
        <v>2522.6006046829998</v>
      </c>
      <c r="EH344" s="53">
        <f>_xll.OneStreamExcelAddIn.XFFunctions.XFGetCell("TRUE", "CONSOL", $D$3,"TOT_Entity","USD","Budget_Final",[1]Setup!C28,"PERIODIC",$B344,"TOPFLOW","TOP","TOP","top1",$C344,"top3","Open_Acute_DIV1","TOP5","TOP6","REPORTED","TOP8")</f>
        <v>2531.9668285970001</v>
      </c>
    </row>
    <row r="345" spans="1:138" x14ac:dyDescent="0.25">
      <c r="A345" s="6">
        <f>E344/2053</f>
        <v>0</v>
      </c>
      <c r="B345" s="51">
        <v>60276</v>
      </c>
      <c r="C345" s="51"/>
      <c r="D345" t="str" cm="1">
        <f t="array" ref="D345">_xll.OneStreamExcelAddIn.XFFunctions.XFGetMemberInfo("Description","Account",B345)</f>
        <v>Shift Bonus</v>
      </c>
      <c r="E345" s="53">
        <f>_xll.OneStreamExcelAddIn.XFFunctions.XFGetCell("TRUE", "CONSOL", $D$3,"TOT_Entity","USD","Actual",$E$3,"PERIODIC",$B345,"TOPFLOW","TOP","TOP","top1",$C345,"top3","Open_Acute_DIV1","TOP5","TOP6","REPORTED","TOP8")</f>
        <v>6593.89</v>
      </c>
      <c r="F345" s="53">
        <f>_xll.OneStreamExcelAddIn.XFFunctions.XFGetCell("TRUE", "CONSOL", $D$3,"TOT_Entity","Aggregated","Budget_Working",$E$3,"PERIODIC",$B345,"TOPFLOW","TOP","TOP","top1",$C345,"top3","Open_Acute_DIV1","TOP5","TOP6","REPORTED","TOP8")</f>
        <v>2000</v>
      </c>
      <c r="G345" s="53">
        <f t="shared" si="881"/>
        <v>-4593.8900000000003</v>
      </c>
      <c r="H345" s="55">
        <f t="shared" si="882"/>
        <v>-2.296945</v>
      </c>
      <c r="I345" s="41"/>
      <c r="J345" s="53">
        <f>_xll.OneStreamExcelAddIn.XFFunctions.XFGetCell("TRUE", "CONSOL", $D$3,"TOT_Entity","USD","Actual",$E$3,"YTD",$B345,"TOPFLOW","TOP","TOP","top1",$C345,"TOP3","Open_Acute_DIV1","TOP5","TOP6","REPORTED","TOP8")</f>
        <v>23758.89</v>
      </c>
      <c r="K345" s="53">
        <f>_xll.OneStreamExcelAddIn.XFFunctions.XFGetCell("TRUE", "CONSOL", $D$3,"TOT_Entity","Aggregated","Budget_Working",$E$3,"YTD",$B345,"TOPFLOW","TOP","TOP","top1",$C345,"TOP3","Open_Acute_DIV1","TOP5","TOP6","REPORTED","TOP8")</f>
        <v>8000</v>
      </c>
      <c r="L345" s="53">
        <f t="shared" si="883"/>
        <v>-15758.89</v>
      </c>
      <c r="M345" s="40">
        <f t="shared" si="884"/>
        <v>-1.9698612499999999</v>
      </c>
      <c r="N345" s="41"/>
      <c r="O345" s="53">
        <f>_xll.OneStreamExcelAddIn.XFFunctions.XFGetCell("TRUE", "CONSOL", $D$3,"TOT_Entity","USD","Actual",$F$3,"YTD",$B345,"TOPFLOW","TOP","TOP","top1",$C345,"TOP3","Open_Acute_DIV1","TOP5","TOP6","REPORTED","TOP8")</f>
        <v>7520.06</v>
      </c>
      <c r="P345" s="53">
        <f>_xll.OneStreamExcelAddIn.XFFunctions.XFGetCell("TRUE", "CONSOL", $D$3,"TOT_Entity","USD","Actual",$E$3,"YTD",$B345,"TOPFLOW","TOP","TOP","top1",$C345,"top3","Open_Acute_DIV1","TOP5","TOP6","REPORTED","VAR_BW_PY_Actual")</f>
        <v>-16238.83</v>
      </c>
      <c r="Q345" s="40">
        <f t="shared" si="885"/>
        <v>-2.1594016537102094</v>
      </c>
      <c r="R345" s="41"/>
      <c r="S345" s="53">
        <f>_xll.OneStreamExcelAddIn.XFFunctions.XFGetCell("TRUE", "CONSOL", $D$3,"TOT_Entity","USD","MIDFCST",$E$3,"MTD",$B345,"TOPFLOW","TOP","TOP","top1",$C345,"TOP3","Open_Acute_DIV1","TOP5","TOP6","REPORTED","TOP8")</f>
        <v>0</v>
      </c>
      <c r="T345" s="53">
        <f t="shared" si="886"/>
        <v>-6593.89</v>
      </c>
      <c r="U345" s="40">
        <f t="shared" si="887"/>
        <v>0</v>
      </c>
      <c r="V345" s="41"/>
      <c r="W345" s="42"/>
      <c r="X345" s="43"/>
      <c r="Y345" s="42"/>
      <c r="Z345" s="44"/>
      <c r="AB345" s="53">
        <f>_xll.OneStreamExcelAddIn.XFFunctions.XFGetCell("TRUE", "CONSOL", $D$3,"TOT_Entity","USD","Actual",[1]Setup!C4,"PERIODIC",$B345,"TOPFLOW","TOP","TOP","top1",$C345,"top3","Open_Acute_DIV1","TOP5","TOP6","REPORTED","TOP8")</f>
        <v>0</v>
      </c>
      <c r="AC345" s="53">
        <f>_xll.OneStreamExcelAddIn.XFFunctions.XFGetCell("TRUE", "CONSOL", $D$3,"TOT_Entity","Aggregated","Budget_Working",[1]Setup!C4,"PERIODIC",$B345,"TOPFLOW","TOP","TOP","top1",$C345,"top3","Open_Acute_DIV1","TOP5","TOP6","REPORTED","TOP8")</f>
        <v>2000</v>
      </c>
      <c r="AD345" s="53">
        <f t="shared" si="888"/>
        <v>2000</v>
      </c>
      <c r="AE345" s="40">
        <f t="shared" si="889"/>
        <v>1</v>
      </c>
      <c r="AG345" s="53">
        <f>_xll.OneStreamExcelAddIn.XFFunctions.XFGetCell("TRUE", "CONSOL", $D$3,"TOT_Entity","USD","Actual",[1]Setup!C5,"PERIODIC",$B345,"TOPFLOW","TOP","TOP","top1",$C345,"top3","Open_Acute_DIV1","TOP5","TOP6","REPORTED","TOP8")</f>
        <v>2785</v>
      </c>
      <c r="AH345" s="53">
        <f>_xll.OneStreamExcelAddIn.XFFunctions.XFGetCell("TRUE", "CONSOL", $D$3,"TOT_Entity","Aggregated","Budget_Working",[1]Setup!C5,"PERIODIC",$B345,"TOPFLOW","TOP","TOP","top1",$C345,"top3","Open_Acute_DIV1","TOP5","TOP6","REPORTED","TOP8")</f>
        <v>2000</v>
      </c>
      <c r="AI345" s="53">
        <f t="shared" si="890"/>
        <v>-785</v>
      </c>
      <c r="AJ345" s="40">
        <f t="shared" si="891"/>
        <v>-0.39250000000000002</v>
      </c>
      <c r="AL345" s="53">
        <f>_xll.OneStreamExcelAddIn.XFFunctions.XFGetCell("TRUE", "CONSOL", $D$3,"TOT_Entity","USD","Actual",[1]Setup!C6,"PERIODIC",$B345,"TOPFLOW","TOP","TOP","top1",$C345,"top3","Open_Acute_DIV1","TOP5","TOP6","REPORTED","TOP8")</f>
        <v>14380</v>
      </c>
      <c r="AM345" s="53">
        <f>_xll.OneStreamExcelAddIn.XFFunctions.XFGetCell("TRUE", "CONSOL", $D$3,"TOT_Entity","Aggregated","Budget_Working",[1]Setup!C6,"PERIODIC",$B345,"TOPFLOW","TOP","TOP","top1",$C345,"top3","Open_Acute_DIV1","TOP5","TOP6","REPORTED","TOP8")</f>
        <v>2000</v>
      </c>
      <c r="AN345" s="53">
        <f t="shared" si="892"/>
        <v>-12380</v>
      </c>
      <c r="AO345" s="40">
        <f t="shared" si="893"/>
        <v>-6.19</v>
      </c>
      <c r="AQ345" s="53">
        <f>_xll.OneStreamExcelAddIn.XFFunctions.XFGetCell("TRUE", "CONSOL", $D$3,"TOT_Entity","USD","Actual",[1]Setup!C7,"PERIODIC",$B345,"TOPFLOW","TOP","TOP","top1",$C345,"top3","Open_Acute_DIV1","TOP5","TOP6","REPORTED","TOP8")</f>
        <v>6593.89</v>
      </c>
      <c r="AR345" s="53">
        <f>_xll.OneStreamExcelAddIn.XFFunctions.XFGetCell("TRUE", "CONSOL", $D$3,"TOT_Entity","Aggregated","Budget_Working",[1]Setup!C7,"PERIODIC",$B345,"TOPFLOW","TOP","TOP","top1",$C345,"top3","Open_Acute_DIV1","TOP5","TOP6","REPORTED","TOP8")</f>
        <v>2000</v>
      </c>
      <c r="AS345" s="53">
        <f t="shared" si="894"/>
        <v>-4593.8900000000003</v>
      </c>
      <c r="AT345" s="40">
        <f t="shared" si="895"/>
        <v>-2.296945</v>
      </c>
      <c r="AV345" s="53">
        <f>_xll.OneStreamExcelAddIn.XFFunctions.XFGetCell("TRUE", "CONSOL", $D$3,"TOT_Entity","USD","Actual",[1]Setup!C8,"PERIODIC",$B345,"TOPFLOW","TOP","TOP","top1",$C345,"top3","Open_Acute_DIV1","TOP5","TOP6","REPORTED","TOP8")</f>
        <v>-23758.89</v>
      </c>
      <c r="AW345" s="53">
        <f>_xll.OneStreamExcelAddIn.XFFunctions.XFGetCell("TRUE", "CONSOL", $D$3,"TOT_Entity","Aggregated","Budget_Working",[1]Setup!C8,"PERIODIC",$B345,"TOPFLOW","TOP","TOP","top1",$C345,"top3","Open_Acute_DIV1","TOP5","TOP6","REPORTED","TOP8")</f>
        <v>2000</v>
      </c>
      <c r="AX345" s="53">
        <f t="shared" si="896"/>
        <v>25758.89</v>
      </c>
      <c r="AY345" s="40">
        <f t="shared" si="897"/>
        <v>12.879445</v>
      </c>
      <c r="BA345" s="53">
        <f>_xll.OneStreamExcelAddIn.XFFunctions.XFGetCell("TRUE", "CONSOL", $D$3,"TOT_Entity","USD","Actual",[1]Setup!C9,"PERIODIC",$B345,"TOPFLOW","TOP","TOP","top1",$C345,"top3","Open_Acute_DIV1","TOP5","TOP6","REPORTED","TOP8")</f>
        <v>0</v>
      </c>
      <c r="BB345" s="53">
        <f>_xll.OneStreamExcelAddIn.XFFunctions.XFGetCell("TRUE", "CONSOL", $D$3,"TOT_Entity","Aggregated","Budget_Working",[1]Setup!C9,"PERIODIC",$B345,"TOPFLOW","TOP","TOP","top1",$C345,"top3","Open_Acute_DIV1","TOP5","TOP6","REPORTED","TOP8")</f>
        <v>2000</v>
      </c>
      <c r="BC345" s="53">
        <f t="shared" si="898"/>
        <v>2000</v>
      </c>
      <c r="BD345" s="40">
        <f t="shared" si="899"/>
        <v>1</v>
      </c>
      <c r="BF345" s="53">
        <f>_xll.OneStreamExcelAddIn.XFFunctions.XFGetCell("TRUE", "CONSOL", $D$3,"TOT_Entity","USD","Actual",[1]Setup!C10,"PERIODIC",$B345,"TOPFLOW","TOP","TOP","top1",$C345,"top3","Open_Acute_DIV1","TOP5","TOP6","REPORTED","TOP8")</f>
        <v>0</v>
      </c>
      <c r="BG345" s="53">
        <f>_xll.OneStreamExcelAddIn.XFFunctions.XFGetCell("TRUE", "CONSOL", $D$3,"TOT_Entity","Aggregated","Budget_Working",[1]Setup!C10,"PERIODIC",$B345,"TOPFLOW","TOP","TOP","top1",$C345,"top3","Open_Acute_DIV1","TOP5","TOP6","REPORTED","TOP8")</f>
        <v>2000</v>
      </c>
      <c r="BH345" s="53">
        <f t="shared" si="900"/>
        <v>2000</v>
      </c>
      <c r="BI345" s="40">
        <f t="shared" si="901"/>
        <v>1</v>
      </c>
      <c r="BK345" s="53">
        <f>_xll.OneStreamExcelAddIn.XFFunctions.XFGetCell("TRUE", "CONSOL", $D$3,"TOT_Entity","USD","Actual",[1]Setup!C11,"PERIODIC",$B345,"TOPFLOW","TOP","TOP","top1",$C345,"top3","Open_Acute_DIV1","TOP5","TOP6","REPORTED","TOP8")</f>
        <v>0</v>
      </c>
      <c r="BL345" s="53">
        <f>_xll.OneStreamExcelAddIn.XFFunctions.XFGetCell("TRUE", "CONSOL", $D$3,"TOT_Entity","Aggregated","Budget_Working",[1]Setup!C11,"PERIODIC",$B345,"TOPFLOW","TOP","TOP","top1",$C345,"top3","Open_Acute_DIV1","TOP5","TOP6","REPORTED","TOP8")</f>
        <v>2000</v>
      </c>
      <c r="BM345" s="53">
        <f t="shared" si="902"/>
        <v>2000</v>
      </c>
      <c r="BN345" s="40">
        <f t="shared" si="903"/>
        <v>1</v>
      </c>
      <c r="BP345" s="53">
        <f>_xll.OneStreamExcelAddIn.XFFunctions.XFGetCell("TRUE", "CONSOL", $D$3,"TOT_Entity","USD","Actual",[1]Setup!C12,"PERIODIC",$B345,"TOPFLOW","TOP","TOP","top1",$C345,"top3","Open_Acute_DIV1","TOP5","TOP6","REPORTED","TOP8")</f>
        <v>0</v>
      </c>
      <c r="BQ345" s="53">
        <f>_xll.OneStreamExcelAddIn.XFFunctions.XFGetCell("TRUE", "CONSOL", $D$3,"TOT_Entity","Aggregated","Budget_Working",[1]Setup!C12,"PERIODIC",$B345,"TOPFLOW","TOP","TOP","top1",$C345,"top3","Open_Acute_DIV1","TOP5","TOP6","REPORTED","TOP8")</f>
        <v>2000</v>
      </c>
      <c r="BR345" s="53">
        <f t="shared" si="904"/>
        <v>2000</v>
      </c>
      <c r="BS345" s="40">
        <f t="shared" si="905"/>
        <v>1</v>
      </c>
      <c r="BU345" s="53">
        <f>_xll.OneStreamExcelAddIn.XFFunctions.XFGetCell("TRUE", "CONSOL", $D$3,"TOT_Entity","USD","Actual",[1]Setup!C13,"PERIODIC",$B345,"TOPFLOW","TOP","TOP","top1",$C345,"top3","Open_Acute_DIV1","TOP5","TOP6","REPORTED","TOP8")</f>
        <v>0</v>
      </c>
      <c r="BV345" s="53">
        <f>_xll.OneStreamExcelAddIn.XFFunctions.XFGetCell("TRUE", "CONSOL", $D$3,"TOT_Entity","Aggregated","Budget_Working",[1]Setup!C13,"PERIODIC",$B345,"TOPFLOW","TOP","TOP","top1",$C345,"top3","Open_Acute_DIV1","TOP5","TOP6","REPORTED","TOP8")</f>
        <v>2000</v>
      </c>
      <c r="BW345" s="53">
        <f t="shared" si="906"/>
        <v>2000</v>
      </c>
      <c r="BX345" s="40">
        <f t="shared" si="907"/>
        <v>1</v>
      </c>
      <c r="BZ345" s="53">
        <f>_xll.OneStreamExcelAddIn.XFFunctions.XFGetCell("TRUE", "CONSOL", $D$3,"TOT_Entity","USD","Actual",[1]Setup!C14,"PERIODIC",$B345,"TOPFLOW","TOP","TOP","top1",$C345,"top3","Open_Acute_DIV1","TOP5","TOP6","REPORTED","TOP8")</f>
        <v>0</v>
      </c>
      <c r="CA345" s="53">
        <f>_xll.OneStreamExcelAddIn.XFFunctions.XFGetCell("TRUE", "CONSOL", $D$3,"TOT_Entity","Aggregated","Budget_Working",[1]Setup!C14,"PERIODIC",$B345,"TOPFLOW","TOP","TOP","top1",$C345,"top3","Open_Acute_DIV1","TOP5","TOP6","REPORTED","TOP8")</f>
        <v>2000</v>
      </c>
      <c r="CB345" s="53">
        <f t="shared" si="908"/>
        <v>2000</v>
      </c>
      <c r="CC345" s="40">
        <f t="shared" si="909"/>
        <v>1</v>
      </c>
      <c r="CE345" s="53">
        <f>_xll.OneStreamExcelAddIn.XFFunctions.XFGetCell("TRUE", "CONSOL", $D$3,"TOT_Entity","USD","Actual",[1]Setup!C15,"PERIODIC",$B345,"TOPFLOW","TOP","TOP","top1",$C345,"top3","Open_Acute_DIV1","TOP5","TOP6","REPORTED","TOP8")</f>
        <v>0</v>
      </c>
      <c r="CF345" s="53">
        <f>_xll.OneStreamExcelAddIn.XFFunctions.XFGetCell("TRUE", "CONSOL", $D$3,"TOT_Entity","Aggregated","Budget_Working",[1]Setup!C15,"PERIODIC",$B345,"TOPFLOW","TOP","TOP","top1",$C345,"top3","Open_Acute_DIV1","TOP5","TOP6","REPORTED","TOP8")</f>
        <v>2000</v>
      </c>
      <c r="CG345" s="53">
        <f t="shared" si="910"/>
        <v>2000</v>
      </c>
      <c r="CH345" s="40">
        <f t="shared" si="911"/>
        <v>1</v>
      </c>
      <c r="CI345" s="212"/>
      <c r="CJ345" s="53">
        <f>_xll.OneStreamExcelAddIn.XFFunctions.XFGetCell("TRUE", "CONSOL", $D$3,"TOT_Entity","USD","Actual",[1]Setup!C4,"PERIODIC",$B345,"TOPFLOW","TOP","TOP","top1",$C345,"top3","Open_Acute_DIV1","TOP5","TOP6","REPORTED","TOP8")</f>
        <v>0</v>
      </c>
      <c r="CK345" s="53">
        <f>_xll.OneStreamExcelAddIn.XFFunctions.XFGetCell("TRUE", "CONSOL", $D$3,"TOT_Entity","USD","Actual",[1]Setup!C5,"PERIODIC",$B345,"TOPFLOW","TOP","TOP","top1",$C345,"top3","Open_Acute_DIV1","TOP5","TOP6","REPORTED","TOP8")</f>
        <v>2785</v>
      </c>
      <c r="CL345" s="53">
        <f>_xll.OneStreamExcelAddIn.XFFunctions.XFGetCell("TRUE", "CONSOL", $D$3,"TOT_Entity","USD","Actual",[1]Setup!C6,"PERIODIC",$B345,"TOPFLOW","TOP","TOP","top1",$C345,"top3","Open_Acute_DIV1","TOP5","TOP6","REPORTED","TOP8")</f>
        <v>14380</v>
      </c>
      <c r="CM345" s="53">
        <f>_xll.OneStreamExcelAddIn.XFFunctions.XFGetCell("TRUE", "CONSOL", $D$3,"TOT_Entity","USD","Actual",[1]Setup!C7,"PERIODIC",$B345,"TOPFLOW","TOP","TOP","top1",$C345,"top3","Open_Acute_DIV1","TOP5","TOP6","REPORTED","TOP8")</f>
        <v>6593.89</v>
      </c>
      <c r="CN345" s="53">
        <f>_xll.OneStreamExcelAddIn.XFFunctions.XFGetCell("TRUE", "CONSOL", $D$3,"TOT_Entity","USD","Actual",[1]Setup!C8,"PERIODIC",$B345,"TOPFLOW","TOP","TOP","top1",$C345,"top3","Open_Acute_DIV1","TOP5","TOP6","REPORTED","TOP8")</f>
        <v>-23758.89</v>
      </c>
      <c r="CO345" s="53">
        <f>_xll.OneStreamExcelAddIn.XFFunctions.XFGetCell("TRUE", "CONSOL", $D$3,"TOT_Entity","USD","Actual",[1]Setup!C9,"PERIODIC",$B345,"TOPFLOW","TOP","TOP","top1",$C345,"top3","Open_Acute_DIV1","TOP5","TOP6","REPORTED","TOP8")</f>
        <v>0</v>
      </c>
      <c r="CP345" s="53">
        <f>_xll.OneStreamExcelAddIn.XFFunctions.XFGetCell("TRUE", "CONSOL", $D$3,"TOT_Entity","USD","Actual",[1]Setup!C10,"PERIODIC",$B345,"TOPFLOW","TOP","TOP","top1",$C345,"top3","Open_Acute_DIV1","TOP5","TOP6","REPORTED","TOP8")</f>
        <v>0</v>
      </c>
      <c r="CQ345" s="53">
        <f>_xll.OneStreamExcelAddIn.XFFunctions.XFGetCell("TRUE", "CONSOL", $D$3,"TOT_Entity","USD","Actual",[1]Setup!C11,"PERIODIC",$B345,"TOPFLOW","TOP","TOP","top1",$C345,"top3","Open_Acute_DIV1","TOP5","TOP6","REPORTED","TOP8")</f>
        <v>0</v>
      </c>
      <c r="CR345" s="53">
        <f>_xll.OneStreamExcelAddIn.XFFunctions.XFGetCell("TRUE", "CONSOL", $D$3,"TOT_Entity","USD","Actual",[1]Setup!C12,"PERIODIC",$B345,"TOPFLOW","TOP","TOP","top1",$C345,"top3","Open_Acute_DIV1","TOP5","TOP6","REPORTED","TOP8")</f>
        <v>0</v>
      </c>
      <c r="CS345" s="53">
        <f>_xll.OneStreamExcelAddIn.XFFunctions.XFGetCell("TRUE", "CONSOL", $D$3,"TOT_Entity","USD","Actual",[1]Setup!C13,"PERIODIC",$B345,"TOPFLOW","TOP","TOP","top1",$C345,"top3","Open_Acute_DIV1","TOP5","TOP6","REPORTED","TOP8")</f>
        <v>0</v>
      </c>
      <c r="CT345" s="53">
        <f>_xll.OneStreamExcelAddIn.XFFunctions.XFGetCell("TRUE", "CONSOL", $D$3,"TOT_Entity","USD","Actual",[1]Setup!C14,"PERIODIC",$B345,"TOPFLOW","TOP","TOP","top1",$C345,"top3","Open_Acute_DIV1","TOP5","TOP6","REPORTED","TOP8")</f>
        <v>0</v>
      </c>
      <c r="CU345" s="53">
        <f>_xll.OneStreamExcelAddIn.XFFunctions.XFGetCell("TRUE", "CONSOL", $D$3,"TOT_Entity","USD","Actual",[1]Setup!C15,"PERIODIC",$B345,"TOPFLOW","TOP","TOP","top1",$C345,"top3","Open_Acute_DIV1","TOP5","TOP6","REPORTED","TOP8")</f>
        <v>0</v>
      </c>
      <c r="CV345" s="212"/>
      <c r="CW345" s="53">
        <f>_xll.OneStreamExcelAddIn.XFFunctions.XFGetCell("TRUE", "CONSOL", $D$3,"TOT_Entity","USD","Actual",[1]Setup!C17,"PERIODIC",$B345,"TOPFLOW","TOP","TOP","top1",$C345,"top3","Open_Acute_DIV1","TOP5","TOP6","REPORTED","TOP8")</f>
        <v>-2131.8000000000002</v>
      </c>
      <c r="CX345" s="53">
        <f>_xll.OneStreamExcelAddIn.XFFunctions.XFGetCell("TRUE", "CONSOL", $D$3,"TOT_Entity","USD","Actual",[1]Setup!C18,"PERIODIC",$B345,"TOPFLOW","TOP","TOP","top1",$C345,"top3","Open_Acute_DIV1","TOP5","TOP6","REPORTED","TOP8")</f>
        <v>50</v>
      </c>
      <c r="CY345" s="53">
        <f>_xll.OneStreamExcelAddIn.XFFunctions.XFGetCell("TRUE", "CONSOL", $D$3,"TOT_Entity","USD","Actual",[1]Setup!C19,"PERIODIC",$B345,"TOPFLOW","TOP","TOP","top1",$C345,"top3","Open_Acute_DIV1","TOP5","TOP6","REPORTED","TOP8")</f>
        <v>0</v>
      </c>
      <c r="CZ345" s="53">
        <f>_xll.OneStreamExcelAddIn.XFFunctions.XFGetCell("TRUE", "CONSOL", $D$3,"TOT_Entity","USD","Actual",[1]Setup!C20,"PERIODIC",$B345,"TOPFLOW","TOP","TOP","top1",$C345,"top3","Open_Acute_DIV1","TOP5","TOP6","REPORTED","TOP8")</f>
        <v>9601.86</v>
      </c>
      <c r="DA345" s="53">
        <f>_xll.OneStreamExcelAddIn.XFFunctions.XFGetCell("TRUE", "CONSOL", $D$3,"TOT_Entity","USD","Actual",[1]Setup!C21,"PERIODIC",$B345,"TOPFLOW","TOP","TOP","top1",$C345,"top3","Open_Acute_DIV1","TOP5","TOP6","REPORTED","TOP8")</f>
        <v>32123.14</v>
      </c>
      <c r="DB345" s="53">
        <f>_xll.OneStreamExcelAddIn.XFFunctions.XFGetCell("TRUE", "CONSOL", $D$3,"TOT_Entity","USD","Actual",[1]Setup!C22,"PERIODIC",$B345,"TOPFLOW","TOP","TOP","top1",$C345,"top3","Open_Acute_DIV1","TOP5","TOP6","REPORTED","TOP8")</f>
        <v>28977.69</v>
      </c>
      <c r="DC345" s="53">
        <f>_xll.OneStreamExcelAddIn.XFFunctions.XFGetCell("TRUE", "CONSOL", $D$3,"TOT_Entity","USD","Actual",[1]Setup!C23,"PERIODIC",$B345,"TOPFLOW","TOP","TOP","top1",$C345,"top3","Open_Acute_DIV1","TOP5","TOP6","REPORTED","TOP8")</f>
        <v>8858.14</v>
      </c>
      <c r="DD345" s="53">
        <f>_xll.OneStreamExcelAddIn.XFFunctions.XFGetCell("TRUE", "CONSOL", $D$3,"TOT_Entity","USD","Actual",[1]Setup!C24,"PERIODIC",$B345,"TOPFLOW","TOP","TOP","top1",$C345,"top3","Open_Acute_DIV1","TOP5","TOP6","REPORTED","TOP8")</f>
        <v>3142.72</v>
      </c>
      <c r="DE345" s="53">
        <f>_xll.OneStreamExcelAddIn.XFFunctions.XFGetCell("TRUE", "CONSOL", $D$3,"TOT_Entity","USD","Actual",[1]Setup!C25,"PERIODIC",$B345,"TOPFLOW","TOP","TOP","top1",$C345,"top3","Open_Acute_DIV1","TOP5","TOP6","REPORTED","TOP8")</f>
        <v>2339.81</v>
      </c>
      <c r="DF345" s="53">
        <f>_xll.OneStreamExcelAddIn.XFFunctions.XFGetCell("TRUE", "CONSOL", $D$3,"TOT_Entity","USD","Actual",[1]Setup!C26,"PERIODIC",$B345,"TOPFLOW","TOP","TOP","top1",$C345,"top3","Open_Acute_DIV1","TOP5","TOP6","REPORTED","TOP8")</f>
        <v>-730.09</v>
      </c>
      <c r="DG345" s="53">
        <f>_xll.OneStreamExcelAddIn.XFFunctions.XFGetCell("TRUE", "CONSOL", $D$3,"TOT_Entity","USD","Actual",[1]Setup!C27,"PERIODIC",$B345,"TOPFLOW","TOP","TOP","top1",$C345,"top3","Open_Acute_DIV1","TOP5","TOP6","REPORTED","TOP8")</f>
        <v>0</v>
      </c>
      <c r="DH345" s="53">
        <f>_xll.OneStreamExcelAddIn.XFFunctions.XFGetCell("TRUE", "CONSOL", $D$3,"TOT_Entity","USD","Actual",[1]Setup!C28,"PERIODIC",$B345,"TOPFLOW","TOP","TOP","top1",$C345,"top3","Open_Acute_DIV1","TOP5","TOP6","REPORTED","TOP8")</f>
        <v>0</v>
      </c>
      <c r="DI345" s="178"/>
      <c r="DJ345" s="53">
        <f>_xll.OneStreamExcelAddIn.XFFunctions.XFGetCell("TRUE", "CONSOL", $D$3,"TOT_Entity","Aggregated","Budget_Working",[1]Setup!C4,"PERIODIC",$B345,"TOPFLOW","TOP","TOP","top1",$C345,"top3","Open_Acute_DIV1","TOP5","TOP6","REPORTED","TOP8")</f>
        <v>2000</v>
      </c>
      <c r="DK345" s="53">
        <f>_xll.OneStreamExcelAddIn.XFFunctions.XFGetCell("TRUE", "CONSOL", $D$3,"TOT_Entity","Aggregated","Budget_Working",[1]Setup!C5,"PERIODIC",$B345,"TOPFLOW","TOP","TOP","top1",$C345,"top3","Open_Acute_DIV1","TOP5","TOP6","REPORTED","TOP8")</f>
        <v>2000</v>
      </c>
      <c r="DL345" s="53">
        <f>_xll.OneStreamExcelAddIn.XFFunctions.XFGetCell("TRUE", "CONSOL", $D$3,"TOT_Entity","Aggregated","Budget_Working",[1]Setup!C6,"PERIODIC",$B345,"TOPFLOW","TOP","TOP","top1",$C345,"top3","Open_Acute_DIV1","TOP5","TOP6","REPORTED","TOP8")</f>
        <v>2000</v>
      </c>
      <c r="DM345" s="53">
        <f>_xll.OneStreamExcelAddIn.XFFunctions.XFGetCell("TRUE", "CONSOL", $D$3,"TOT_Entity","Aggregated","Budget_Working",[1]Setup!C7,"PERIODIC",$B345,"TOPFLOW","TOP","TOP","top1",$C345,"top3","Open_Acute_DIV1","TOP5","TOP6","REPORTED","TOP8")</f>
        <v>2000</v>
      </c>
      <c r="DN345" s="53">
        <f>_xll.OneStreamExcelAddIn.XFFunctions.XFGetCell("TRUE", "CONSOL", $D$3,"TOT_Entity","Aggregated","Budget_Working",[1]Setup!C8,"PERIODIC",$B345,"TOPFLOW","TOP","TOP","top1",$C345,"top3","Open_Acute_DIV1","TOP5","TOP6","REPORTED","TOP8")</f>
        <v>2000</v>
      </c>
      <c r="DO345" s="53">
        <f>_xll.OneStreamExcelAddIn.XFFunctions.XFGetCell("TRUE", "CONSOL", $D$3,"TOT_Entity","Aggregated","Budget_Working",[1]Setup!C9,"PERIODIC",$B345,"TOPFLOW","TOP","TOP","top1",$C345,"top3","Open_Acute_DIV1","TOP5","TOP6","REPORTED","TOP8")</f>
        <v>2000</v>
      </c>
      <c r="DP345" s="53">
        <f>_xll.OneStreamExcelAddIn.XFFunctions.XFGetCell("TRUE", "CONSOL", $D$3,"TOT_Entity","Aggregated","Budget_Working",[1]Setup!C10,"PERIODIC",$B345,"TOPFLOW","TOP","TOP","top1",$C345,"top3","Open_Acute_DIV1","TOP5","TOP6","REPORTED","TOP8")</f>
        <v>2000</v>
      </c>
      <c r="DQ345" s="53">
        <f>_xll.OneStreamExcelAddIn.XFFunctions.XFGetCell("TRUE", "CONSOL", $D$3,"TOT_Entity","Aggregated","Budget_Working",[1]Setup!C11,"PERIODIC",$B345,"TOPFLOW","TOP","TOP","top1",$C345,"top3","Open_Acute_DIV1","TOP5","TOP6","REPORTED","TOP8")</f>
        <v>2000</v>
      </c>
      <c r="DR345" s="53">
        <f>_xll.OneStreamExcelAddIn.XFFunctions.XFGetCell("TRUE", "CONSOL", $D$3,"TOT_Entity","Aggregated","Budget_Working",[1]Setup!C12,"PERIODIC",$B345,"TOPFLOW","TOP","TOP","top1",$C345,"top3","Open_Acute_DIV1","TOP5","TOP6","REPORTED","TOP8")</f>
        <v>2000</v>
      </c>
      <c r="DS345" s="53">
        <f>_xll.OneStreamExcelAddIn.XFFunctions.XFGetCell("TRUE", "CONSOL", $D$3,"TOT_Entity","Aggregated","Budget_Working",[1]Setup!C13,"PERIODIC",$B345,"TOPFLOW","TOP","TOP","top1",$C345,"top3","Open_Acute_DIV1","TOP5","TOP6","REPORTED","TOP8")</f>
        <v>2000</v>
      </c>
      <c r="DT345" s="53">
        <f>_xll.OneStreamExcelAddIn.XFFunctions.XFGetCell("TRUE", "CONSOL", $D$3,"TOT_Entity","Aggregated","Budget_Working",[1]Setup!C14,"PERIODIC",$B345,"TOPFLOW","TOP","TOP","top1",$C345,"top3","Open_Acute_DIV1","TOP5","TOP6","REPORTED","TOP8")</f>
        <v>2000</v>
      </c>
      <c r="DU345" s="53">
        <f>_xll.OneStreamExcelAddIn.XFFunctions.XFGetCell("TRUE", "CONSOL", $D$3,"TOT_Entity","Aggregated","Budget_Working",[1]Setup!C15,"PERIODIC",$B345,"TOPFLOW","TOP","TOP","top1",$C345,"top3","Open_Acute_DIV1","TOP5","TOP6","REPORTED","TOP8")</f>
        <v>2000</v>
      </c>
      <c r="DV345" s="178"/>
      <c r="DW345" s="53">
        <f>_xll.OneStreamExcelAddIn.XFFunctions.XFGetCell("TRUE", "CONSOL", $D$3,"TOT_Entity","USD","Budget_Final",[1]Setup!C17,"PERIODIC",$B345,"TOPFLOW","TOP","TOP","top1",$C345,"top3","Open_Acute_DIV1","TOP5","TOP6","REPORTED","TOP8")</f>
        <v>16813.64998165</v>
      </c>
      <c r="DX345" s="53">
        <f>_xll.OneStreamExcelAddIn.XFFunctions.XFGetCell("TRUE", "CONSOL", $D$3,"TOT_Entity","USD","Budget_Final",[1]Setup!C18,"PERIODIC",$B345,"TOPFLOW","TOP","TOP","top1",$C345,"top3","Open_Acute_DIV1","TOP5","TOP6","REPORTED","TOP8")</f>
        <v>16794.085749819998</v>
      </c>
      <c r="DY345" s="53">
        <f>_xll.OneStreamExcelAddIn.XFFunctions.XFGetCell("TRUE", "CONSOL", $D$3,"TOT_Entity","USD","Budget_Final",[1]Setup!C19,"PERIODIC",$B345,"TOPFLOW","TOP","TOP","top1",$C345,"top3","Open_Acute_DIV1","TOP5","TOP6","REPORTED","TOP8")</f>
        <v>16841.149356459999</v>
      </c>
      <c r="DZ345" s="53">
        <f>_xll.OneStreamExcelAddIn.XFFunctions.XFGetCell("TRUE", "CONSOL", $D$3,"TOT_Entity","USD","Budget_Final",[1]Setup!C20,"PERIODIC",$B345,"TOPFLOW","TOP","TOP","top1",$C345,"top3","Open_Acute_DIV1","TOP5","TOP6","REPORTED","TOP8")</f>
        <v>16838.686725880001</v>
      </c>
      <c r="EA345" s="53">
        <f>_xll.OneStreamExcelAddIn.XFFunctions.XFGetCell("TRUE", "CONSOL", $D$3,"TOT_Entity","USD","Budget_Final",[1]Setup!C21,"PERIODIC",$B345,"TOPFLOW","TOP","TOP","top1",$C345,"top3","Open_Acute_DIV1","TOP5","TOP6","REPORTED","TOP8")</f>
        <v>16851.2735044</v>
      </c>
      <c r="EB345" s="53">
        <f>_xll.OneStreamExcelAddIn.XFFunctions.XFGetCell("TRUE", "CONSOL", $D$3,"TOT_Entity","USD","Budget_Final",[1]Setup!C22,"PERIODIC",$B345,"TOPFLOW","TOP","TOP","top1",$C345,"top3","Open_Acute_DIV1","TOP5","TOP6","REPORTED","TOP8")</f>
        <v>16827.741701080002</v>
      </c>
      <c r="EC345" s="53">
        <f>_xll.OneStreamExcelAddIn.XFFunctions.XFGetCell("TRUE", "CONSOL", $D$3,"TOT_Entity","USD","Budget_Final",[1]Setup!C23,"PERIODIC",$B345,"TOPFLOW","TOP","TOP","top1",$C345,"top3","Open_Acute_DIV1","TOP5","TOP6","REPORTED","TOP8")</f>
        <v>16850.452627539999</v>
      </c>
      <c r="ED345" s="53">
        <f>_xll.OneStreamExcelAddIn.XFFunctions.XFGetCell("TRUE", "CONSOL", $D$3,"TOT_Entity","USD","Budget_Final",[1]Setup!C24,"PERIODIC",$B345,"TOPFLOW","TOP","TOP","top1",$C345,"top3","Open_Acute_DIV1","TOP5","TOP6","REPORTED","TOP8")</f>
        <v>16850.726253159999</v>
      </c>
      <c r="EE345" s="53">
        <f>_xll.OneStreamExcelAddIn.XFFunctions.XFGetCell("TRUE", "CONSOL", $D$3,"TOT_Entity","USD","Budget_Final",[1]Setup!C25,"PERIODIC",$B345,"TOPFLOW","TOP","TOP","top1",$C345,"top3","Open_Acute_DIV1","TOP5","TOP6","REPORTED","TOP8")</f>
        <v>16850.589440349999</v>
      </c>
      <c r="EF345" s="53">
        <f>_xll.OneStreamExcelAddIn.XFFunctions.XFGetCell("TRUE", "CONSOL", $D$3,"TOT_Entity","USD","Budget_Final",[1]Setup!C26,"PERIODIC",$B345,"TOPFLOW","TOP","TOP","top1",$C345,"top3","Open_Acute_DIV1","TOP5","TOP6","REPORTED","TOP8")</f>
        <v>16847.989996960001</v>
      </c>
      <c r="EG345" s="53">
        <f>_xll.OneStreamExcelAddIn.XFFunctions.XFGetCell("TRUE", "CONSOL", $D$3,"TOT_Entity","USD","Budget_Final",[1]Setup!C27,"PERIODIC",$B345,"TOPFLOW","TOP","TOP","top1",$C345,"top3","Open_Acute_DIV1","TOP5","TOP6","REPORTED","TOP8")</f>
        <v>16820.216996530002</v>
      </c>
      <c r="EH345" s="53">
        <f>_xll.OneStreamExcelAddIn.XFFunctions.XFGetCell("TRUE", "CONSOL", $D$3,"TOT_Entity","USD","Budget_Final",[1]Setup!C28,"PERIODIC",$B345,"TOPFLOW","TOP","TOP","top1",$C345,"top3","Open_Acute_DIV1","TOP5","TOP6","REPORTED","TOP8")</f>
        <v>16827.604888270002</v>
      </c>
    </row>
    <row r="346" spans="1:138" x14ac:dyDescent="0.25">
      <c r="A346" s="6">
        <f t="shared" ref="A346:A347" si="913">E345/2053</f>
        <v>3.2118314661471019</v>
      </c>
      <c r="B346" s="51">
        <v>60277</v>
      </c>
      <c r="C346" s="51"/>
      <c r="D346" t="str" cm="1">
        <f t="array" ref="D346">_xll.OneStreamExcelAddIn.XFFunctions.XFGetMemberInfo("Description","Account",B346)</f>
        <v>Sign On Bonus</v>
      </c>
      <c r="E346" s="53">
        <f>_xll.OneStreamExcelAddIn.XFFunctions.XFGetCell("TRUE", "CONSOL", $D$3,"TOT_Entity","USD","Actual",$E$3,"PERIODIC",$B346,"TOPFLOW","TOP","TOP","top1",$C346,"top3","Open_Acute_DIV1","TOP5","TOP6","REPORTED","TOP8")</f>
        <v>2291.67</v>
      </c>
      <c r="F346" s="53">
        <f>_xll.OneStreamExcelAddIn.XFFunctions.XFGetCell("TRUE", "CONSOL", $D$3,"TOT_Entity","Aggregated","Budget_Working",$E$3,"PERIODIC",$B346,"TOPFLOW","TOP","TOP","top1",$C346,"top3","Open_Acute_DIV1","TOP5","TOP6","REPORTED","TOP8")</f>
        <v>4000</v>
      </c>
      <c r="G346" s="53">
        <f t="shared" si="881"/>
        <v>1708.33</v>
      </c>
      <c r="H346" s="55">
        <f t="shared" si="882"/>
        <v>0.42708249999999998</v>
      </c>
      <c r="I346" s="41"/>
      <c r="J346" s="53">
        <f>_xll.OneStreamExcelAddIn.XFFunctions.XFGetCell("TRUE", "CONSOL", $D$3,"TOT_Entity","USD","Actual",$E$3,"YTD",$B346,"TOPFLOW","TOP","TOP","top1",$C346,"TOP3","Open_Acute_DIV1","TOP5","TOP6","REPORTED","TOP8")</f>
        <v>8541.68</v>
      </c>
      <c r="K346" s="53">
        <f>_xll.OneStreamExcelAddIn.XFFunctions.XFGetCell("TRUE", "CONSOL", $D$3,"TOT_Entity","Aggregated","Budget_Working",$E$3,"YTD",$B346,"TOPFLOW","TOP","TOP","top1",$C346,"TOP3","Open_Acute_DIV1","TOP5","TOP6","REPORTED","TOP8")</f>
        <v>16000</v>
      </c>
      <c r="L346" s="53">
        <f t="shared" si="883"/>
        <v>7458.32</v>
      </c>
      <c r="M346" s="40">
        <f t="shared" si="884"/>
        <v>0.46614499999999998</v>
      </c>
      <c r="N346" s="41"/>
      <c r="O346" s="53">
        <f>_xll.OneStreamExcelAddIn.XFFunctions.XFGetCell("TRUE", "CONSOL", $D$3,"TOT_Entity","USD","Actual",$F$3,"YTD",$B346,"TOPFLOW","TOP","TOP","top1",$C346,"TOP3","Open_Acute_DIV1","TOP5","TOP6","REPORTED","TOP8")</f>
        <v>55929.05</v>
      </c>
      <c r="P346" s="53">
        <f>_xll.OneStreamExcelAddIn.XFFunctions.XFGetCell("TRUE", "CONSOL", $D$3,"TOT_Entity","USD","Actual",$E$3,"YTD",$B346,"TOPFLOW","TOP","TOP","top1",$C346,"top3","Open_Acute_DIV1","TOP5","TOP6","REPORTED","VAR_BW_PY_Actual")</f>
        <v>47387.37</v>
      </c>
      <c r="Q346" s="40">
        <f t="shared" si="885"/>
        <v>0.84727650478597438</v>
      </c>
      <c r="R346" s="41"/>
      <c r="S346" s="53">
        <f>_xll.OneStreamExcelAddIn.XFFunctions.XFGetCell("TRUE", "CONSOL", $D$3,"TOT_Entity","USD","MIDFCST",$E$3,"MTD",$B346,"TOPFLOW","TOP","TOP","top1",$C346,"TOP3","Open_Acute_DIV1","TOP5","TOP6","REPORTED","TOP8")</f>
        <v>0</v>
      </c>
      <c r="T346" s="53">
        <f t="shared" si="886"/>
        <v>-2291.67</v>
      </c>
      <c r="U346" s="40">
        <f t="shared" si="887"/>
        <v>0</v>
      </c>
      <c r="V346" s="41"/>
      <c r="W346" s="42"/>
      <c r="X346" s="43"/>
      <c r="Y346" s="42"/>
      <c r="Z346" s="44"/>
      <c r="AB346" s="53">
        <f>_xll.OneStreamExcelAddIn.XFFunctions.XFGetCell("TRUE", "CONSOL", $D$3,"TOT_Entity","USD","Actual",[1]Setup!C4,"PERIODIC",$B346,"TOPFLOW","TOP","TOP","top1",$C346,"top3","Open_Acute_DIV1","TOP5","TOP6","REPORTED","TOP8")</f>
        <v>1666.67</v>
      </c>
      <c r="AC346" s="53">
        <f>_xll.OneStreamExcelAddIn.XFFunctions.XFGetCell("TRUE", "CONSOL", $D$3,"TOT_Entity","Aggregated","Budget_Working",[1]Setup!C4,"PERIODIC",$B346,"TOPFLOW","TOP","TOP","top1",$C346,"top3","Open_Acute_DIV1","TOP5","TOP6","REPORTED","TOP8")</f>
        <v>4000</v>
      </c>
      <c r="AD346" s="53">
        <f t="shared" si="888"/>
        <v>2333.33</v>
      </c>
      <c r="AE346" s="40">
        <f t="shared" si="889"/>
        <v>0.58333250000000003</v>
      </c>
      <c r="AG346" s="53">
        <f>_xll.OneStreamExcelAddIn.XFFunctions.XFGetCell("TRUE", "CONSOL", $D$3,"TOT_Entity","USD","Actual",[1]Setup!C5,"PERIODIC",$B346,"TOPFLOW","TOP","TOP","top1",$C346,"top3","Open_Acute_DIV1","TOP5","TOP6","REPORTED","TOP8")</f>
        <v>2291.67</v>
      </c>
      <c r="AH346" s="53">
        <f>_xll.OneStreamExcelAddIn.XFFunctions.XFGetCell("TRUE", "CONSOL", $D$3,"TOT_Entity","Aggregated","Budget_Working",[1]Setup!C5,"PERIODIC",$B346,"TOPFLOW","TOP","TOP","top1",$C346,"top3","Open_Acute_DIV1","TOP5","TOP6","REPORTED","TOP8")</f>
        <v>4000</v>
      </c>
      <c r="AI346" s="53">
        <f t="shared" si="890"/>
        <v>1708.33</v>
      </c>
      <c r="AJ346" s="40">
        <f t="shared" si="891"/>
        <v>0.42708249999999998</v>
      </c>
      <c r="AL346" s="53">
        <f>_xll.OneStreamExcelAddIn.XFFunctions.XFGetCell("TRUE", "CONSOL", $D$3,"TOT_Entity","USD","Actual",[1]Setup!C6,"PERIODIC",$B346,"TOPFLOW","TOP","TOP","top1",$C346,"top3","Open_Acute_DIV1","TOP5","TOP6","REPORTED","TOP8")</f>
        <v>2291.67</v>
      </c>
      <c r="AM346" s="53">
        <f>_xll.OneStreamExcelAddIn.XFFunctions.XFGetCell("TRUE", "CONSOL", $D$3,"TOT_Entity","Aggregated","Budget_Working",[1]Setup!C6,"PERIODIC",$B346,"TOPFLOW","TOP","TOP","top1",$C346,"top3","Open_Acute_DIV1","TOP5","TOP6","REPORTED","TOP8")</f>
        <v>4000</v>
      </c>
      <c r="AN346" s="53">
        <f t="shared" si="892"/>
        <v>1708.33</v>
      </c>
      <c r="AO346" s="40">
        <f t="shared" si="893"/>
        <v>0.42708249999999998</v>
      </c>
      <c r="AQ346" s="53">
        <f>_xll.OneStreamExcelAddIn.XFFunctions.XFGetCell("TRUE", "CONSOL", $D$3,"TOT_Entity","USD","Actual",[1]Setup!C7,"PERIODIC",$B346,"TOPFLOW","TOP","TOP","top1",$C346,"top3","Open_Acute_DIV1","TOP5","TOP6","REPORTED","TOP8")</f>
        <v>2291.67</v>
      </c>
      <c r="AR346" s="53">
        <f>_xll.OneStreamExcelAddIn.XFFunctions.XFGetCell("TRUE", "CONSOL", $D$3,"TOT_Entity","Aggregated","Budget_Working",[1]Setup!C7,"PERIODIC",$B346,"TOPFLOW","TOP","TOP","top1",$C346,"top3","Open_Acute_DIV1","TOP5","TOP6","REPORTED","TOP8")</f>
        <v>4000</v>
      </c>
      <c r="AS346" s="53">
        <f t="shared" si="894"/>
        <v>1708.33</v>
      </c>
      <c r="AT346" s="40">
        <f t="shared" si="895"/>
        <v>0.42708249999999998</v>
      </c>
      <c r="AV346" s="53">
        <f>_xll.OneStreamExcelAddIn.XFFunctions.XFGetCell("TRUE", "CONSOL", $D$3,"TOT_Entity","USD","Actual",[1]Setup!C8,"PERIODIC",$B346,"TOPFLOW","TOP","TOP","top1",$C346,"top3","Open_Acute_DIV1","TOP5","TOP6","REPORTED","TOP8")</f>
        <v>-8541.68</v>
      </c>
      <c r="AW346" s="53">
        <f>_xll.OneStreamExcelAddIn.XFFunctions.XFGetCell("TRUE", "CONSOL", $D$3,"TOT_Entity","Aggregated","Budget_Working",[1]Setup!C8,"PERIODIC",$B346,"TOPFLOW","TOP","TOP","top1",$C346,"top3","Open_Acute_DIV1","TOP5","TOP6","REPORTED","TOP8")</f>
        <v>4000</v>
      </c>
      <c r="AX346" s="53">
        <f t="shared" si="896"/>
        <v>12541.68</v>
      </c>
      <c r="AY346" s="40">
        <f t="shared" si="897"/>
        <v>3.1354199999999999</v>
      </c>
      <c r="BA346" s="53">
        <f>_xll.OneStreamExcelAddIn.XFFunctions.XFGetCell("TRUE", "CONSOL", $D$3,"TOT_Entity","USD","Actual",[1]Setup!C9,"PERIODIC",$B346,"TOPFLOW","TOP","TOP","top1",$C346,"top3","Open_Acute_DIV1","TOP5","TOP6","REPORTED","TOP8")</f>
        <v>0</v>
      </c>
      <c r="BB346" s="53">
        <f>_xll.OneStreamExcelAddIn.XFFunctions.XFGetCell("TRUE", "CONSOL", $D$3,"TOT_Entity","Aggregated","Budget_Working",[1]Setup!C9,"PERIODIC",$B346,"TOPFLOW","TOP","TOP","top1",$C346,"top3","Open_Acute_DIV1","TOP5","TOP6","REPORTED","TOP8")</f>
        <v>4000</v>
      </c>
      <c r="BC346" s="53">
        <f t="shared" si="898"/>
        <v>4000</v>
      </c>
      <c r="BD346" s="40">
        <f t="shared" si="899"/>
        <v>1</v>
      </c>
      <c r="BF346" s="53">
        <f>_xll.OneStreamExcelAddIn.XFFunctions.XFGetCell("TRUE", "CONSOL", $D$3,"TOT_Entity","USD","Actual",[1]Setup!C10,"PERIODIC",$B346,"TOPFLOW","TOP","TOP","top1",$C346,"top3","Open_Acute_DIV1","TOP5","TOP6","REPORTED","TOP8")</f>
        <v>0</v>
      </c>
      <c r="BG346" s="53">
        <f>_xll.OneStreamExcelAddIn.XFFunctions.XFGetCell("TRUE", "CONSOL", $D$3,"TOT_Entity","Aggregated","Budget_Working",[1]Setup!C10,"PERIODIC",$B346,"TOPFLOW","TOP","TOP","top1",$C346,"top3","Open_Acute_DIV1","TOP5","TOP6","REPORTED","TOP8")</f>
        <v>4000</v>
      </c>
      <c r="BH346" s="53">
        <f t="shared" si="900"/>
        <v>4000</v>
      </c>
      <c r="BI346" s="40">
        <f t="shared" si="901"/>
        <v>1</v>
      </c>
      <c r="BK346" s="53">
        <f>_xll.OneStreamExcelAddIn.XFFunctions.XFGetCell("TRUE", "CONSOL", $D$3,"TOT_Entity","USD","Actual",[1]Setup!C11,"PERIODIC",$B346,"TOPFLOW","TOP","TOP","top1",$C346,"top3","Open_Acute_DIV1","TOP5","TOP6","REPORTED","TOP8")</f>
        <v>0</v>
      </c>
      <c r="BL346" s="53">
        <f>_xll.OneStreamExcelAddIn.XFFunctions.XFGetCell("TRUE", "CONSOL", $D$3,"TOT_Entity","Aggregated","Budget_Working",[1]Setup!C11,"PERIODIC",$B346,"TOPFLOW","TOP","TOP","top1",$C346,"top3","Open_Acute_DIV1","TOP5","TOP6","REPORTED","TOP8")</f>
        <v>4000</v>
      </c>
      <c r="BM346" s="53">
        <f t="shared" si="902"/>
        <v>4000</v>
      </c>
      <c r="BN346" s="40">
        <f t="shared" si="903"/>
        <v>1</v>
      </c>
      <c r="BP346" s="53">
        <f>_xll.OneStreamExcelAddIn.XFFunctions.XFGetCell("TRUE", "CONSOL", $D$3,"TOT_Entity","USD","Actual",[1]Setup!C12,"PERIODIC",$B346,"TOPFLOW","TOP","TOP","top1",$C346,"top3","Open_Acute_DIV1","TOP5","TOP6","REPORTED","TOP8")</f>
        <v>0</v>
      </c>
      <c r="BQ346" s="53">
        <f>_xll.OneStreamExcelAddIn.XFFunctions.XFGetCell("TRUE", "CONSOL", $D$3,"TOT_Entity","Aggregated","Budget_Working",[1]Setup!C12,"PERIODIC",$B346,"TOPFLOW","TOP","TOP","top1",$C346,"top3","Open_Acute_DIV1","TOP5","TOP6","REPORTED","TOP8")</f>
        <v>4000</v>
      </c>
      <c r="BR346" s="53">
        <f t="shared" si="904"/>
        <v>4000</v>
      </c>
      <c r="BS346" s="40">
        <f t="shared" si="905"/>
        <v>1</v>
      </c>
      <c r="BU346" s="53">
        <f>_xll.OneStreamExcelAddIn.XFFunctions.XFGetCell("TRUE", "CONSOL", $D$3,"TOT_Entity","USD","Actual",[1]Setup!C13,"PERIODIC",$B346,"TOPFLOW","TOP","TOP","top1",$C346,"top3","Open_Acute_DIV1","TOP5","TOP6","REPORTED","TOP8")</f>
        <v>0</v>
      </c>
      <c r="BV346" s="53">
        <f>_xll.OneStreamExcelAddIn.XFFunctions.XFGetCell("TRUE", "CONSOL", $D$3,"TOT_Entity","Aggregated","Budget_Working",[1]Setup!C13,"PERIODIC",$B346,"TOPFLOW","TOP","TOP","top1",$C346,"top3","Open_Acute_DIV1","TOP5","TOP6","REPORTED","TOP8")</f>
        <v>4000</v>
      </c>
      <c r="BW346" s="53">
        <f t="shared" si="906"/>
        <v>4000</v>
      </c>
      <c r="BX346" s="40">
        <f t="shared" si="907"/>
        <v>1</v>
      </c>
      <c r="BZ346" s="53">
        <f>_xll.OneStreamExcelAddIn.XFFunctions.XFGetCell("TRUE", "CONSOL", $D$3,"TOT_Entity","USD","Actual",[1]Setup!C14,"PERIODIC",$B346,"TOPFLOW","TOP","TOP","top1",$C346,"top3","Open_Acute_DIV1","TOP5","TOP6","REPORTED","TOP8")</f>
        <v>0</v>
      </c>
      <c r="CA346" s="53">
        <f>_xll.OneStreamExcelAddIn.XFFunctions.XFGetCell("TRUE", "CONSOL", $D$3,"TOT_Entity","Aggregated","Budget_Working",[1]Setup!C14,"PERIODIC",$B346,"TOPFLOW","TOP","TOP","top1",$C346,"top3","Open_Acute_DIV1","TOP5","TOP6","REPORTED","TOP8")</f>
        <v>4000</v>
      </c>
      <c r="CB346" s="53">
        <f t="shared" si="908"/>
        <v>4000</v>
      </c>
      <c r="CC346" s="40">
        <f t="shared" si="909"/>
        <v>1</v>
      </c>
      <c r="CE346" s="53">
        <f>_xll.OneStreamExcelAddIn.XFFunctions.XFGetCell("TRUE", "CONSOL", $D$3,"TOT_Entity","USD","Actual",[1]Setup!C15,"PERIODIC",$B346,"TOPFLOW","TOP","TOP","top1",$C346,"top3","Open_Acute_DIV1","TOP5","TOP6","REPORTED","TOP8")</f>
        <v>0</v>
      </c>
      <c r="CF346" s="53">
        <f>_xll.OneStreamExcelAddIn.XFFunctions.XFGetCell("TRUE", "CONSOL", $D$3,"TOT_Entity","Aggregated","Budget_Working",[1]Setup!C15,"PERIODIC",$B346,"TOPFLOW","TOP","TOP","top1",$C346,"top3","Open_Acute_DIV1","TOP5","TOP6","REPORTED","TOP8")</f>
        <v>4000</v>
      </c>
      <c r="CG346" s="53">
        <f t="shared" si="910"/>
        <v>4000</v>
      </c>
      <c r="CH346" s="40">
        <f t="shared" si="911"/>
        <v>1</v>
      </c>
      <c r="CI346" s="212"/>
      <c r="CJ346" s="53">
        <f>_xll.OneStreamExcelAddIn.XFFunctions.XFGetCell("TRUE", "CONSOL", $D$3,"TOT_Entity","USD","Actual",[1]Setup!C4,"PERIODIC",$B346,"TOPFLOW","TOP","TOP","top1",$C346,"top3","Open_Acute_DIV1","TOP5","TOP6","REPORTED","TOP8")</f>
        <v>1666.67</v>
      </c>
      <c r="CK346" s="53">
        <f>_xll.OneStreamExcelAddIn.XFFunctions.XFGetCell("TRUE", "CONSOL", $D$3,"TOT_Entity","USD","Actual",[1]Setup!C5,"PERIODIC",$B346,"TOPFLOW","TOP","TOP","top1",$C346,"top3","Open_Acute_DIV1","TOP5","TOP6","REPORTED","TOP8")</f>
        <v>2291.67</v>
      </c>
      <c r="CL346" s="53">
        <f>_xll.OneStreamExcelAddIn.XFFunctions.XFGetCell("TRUE", "CONSOL", $D$3,"TOT_Entity","USD","Actual",[1]Setup!C6,"PERIODIC",$B346,"TOPFLOW","TOP","TOP","top1",$C346,"top3","Open_Acute_DIV1","TOP5","TOP6","REPORTED","TOP8")</f>
        <v>2291.67</v>
      </c>
      <c r="CM346" s="53">
        <f>_xll.OneStreamExcelAddIn.XFFunctions.XFGetCell("TRUE", "CONSOL", $D$3,"TOT_Entity","USD","Actual",[1]Setup!C7,"PERIODIC",$B346,"TOPFLOW","TOP","TOP","top1",$C346,"top3","Open_Acute_DIV1","TOP5","TOP6","REPORTED","TOP8")</f>
        <v>2291.67</v>
      </c>
      <c r="CN346" s="53">
        <f>_xll.OneStreamExcelAddIn.XFFunctions.XFGetCell("TRUE", "CONSOL", $D$3,"TOT_Entity","USD","Actual",[1]Setup!C8,"PERIODIC",$B346,"TOPFLOW","TOP","TOP","top1",$C346,"top3","Open_Acute_DIV1","TOP5","TOP6","REPORTED","TOP8")</f>
        <v>-8541.68</v>
      </c>
      <c r="CO346" s="53">
        <f>_xll.OneStreamExcelAddIn.XFFunctions.XFGetCell("TRUE", "CONSOL", $D$3,"TOT_Entity","USD","Actual",[1]Setup!C9,"PERIODIC",$B346,"TOPFLOW","TOP","TOP","top1",$C346,"top3","Open_Acute_DIV1","TOP5","TOP6","REPORTED","TOP8")</f>
        <v>0</v>
      </c>
      <c r="CP346" s="53">
        <f>_xll.OneStreamExcelAddIn.XFFunctions.XFGetCell("TRUE", "CONSOL", $D$3,"TOT_Entity","USD","Actual",[1]Setup!C10,"PERIODIC",$B346,"TOPFLOW","TOP","TOP","top1",$C346,"top3","Open_Acute_DIV1","TOP5","TOP6","REPORTED","TOP8")</f>
        <v>0</v>
      </c>
      <c r="CQ346" s="53">
        <f>_xll.OneStreamExcelAddIn.XFFunctions.XFGetCell("TRUE", "CONSOL", $D$3,"TOT_Entity","USD","Actual",[1]Setup!C11,"PERIODIC",$B346,"TOPFLOW","TOP","TOP","top1",$C346,"top3","Open_Acute_DIV1","TOP5","TOP6","REPORTED","TOP8")</f>
        <v>0</v>
      </c>
      <c r="CR346" s="53">
        <f>_xll.OneStreamExcelAddIn.XFFunctions.XFGetCell("TRUE", "CONSOL", $D$3,"TOT_Entity","USD","Actual",[1]Setup!C12,"PERIODIC",$B346,"TOPFLOW","TOP","TOP","top1",$C346,"top3","Open_Acute_DIV1","TOP5","TOP6","REPORTED","TOP8")</f>
        <v>0</v>
      </c>
      <c r="CS346" s="53">
        <f>_xll.OneStreamExcelAddIn.XFFunctions.XFGetCell("TRUE", "CONSOL", $D$3,"TOT_Entity","USD","Actual",[1]Setup!C13,"PERIODIC",$B346,"TOPFLOW","TOP","TOP","top1",$C346,"top3","Open_Acute_DIV1","TOP5","TOP6","REPORTED","TOP8")</f>
        <v>0</v>
      </c>
      <c r="CT346" s="53">
        <f>_xll.OneStreamExcelAddIn.XFFunctions.XFGetCell("TRUE", "CONSOL", $D$3,"TOT_Entity","USD","Actual",[1]Setup!C14,"PERIODIC",$B346,"TOPFLOW","TOP","TOP","top1",$C346,"top3","Open_Acute_DIV1","TOP5","TOP6","REPORTED","TOP8")</f>
        <v>0</v>
      </c>
      <c r="CU346" s="53">
        <f>_xll.OneStreamExcelAddIn.XFFunctions.XFGetCell("TRUE", "CONSOL", $D$3,"TOT_Entity","USD","Actual",[1]Setup!C15,"PERIODIC",$B346,"TOPFLOW","TOP","TOP","top1",$C346,"top3","Open_Acute_DIV1","TOP5","TOP6","REPORTED","TOP8")</f>
        <v>0</v>
      </c>
      <c r="CV346" s="212"/>
      <c r="CW346" s="53">
        <f>_xll.OneStreamExcelAddIn.XFFunctions.XFGetCell("TRUE", "CONSOL", $D$3,"TOT_Entity","USD","Actual",[1]Setup!C17,"PERIODIC",$B346,"TOPFLOW","TOP","TOP","top1",$C346,"top3","Open_Acute_DIV1","TOP5","TOP6","REPORTED","TOP8")</f>
        <v>13300.01</v>
      </c>
      <c r="CX346" s="53">
        <f>_xll.OneStreamExcelAddIn.XFFunctions.XFGetCell("TRUE", "CONSOL", $D$3,"TOT_Entity","USD","Actual",[1]Setup!C18,"PERIODIC",$B346,"TOPFLOW","TOP","TOP","top1",$C346,"top3","Open_Acute_DIV1","TOP5","TOP6","REPORTED","TOP8")</f>
        <v>7733.33</v>
      </c>
      <c r="CY346" s="53">
        <f>_xll.OneStreamExcelAddIn.XFFunctions.XFGetCell("TRUE", "CONSOL", $D$3,"TOT_Entity","USD","Actual",[1]Setup!C19,"PERIODIC",$B346,"TOPFLOW","TOP","TOP","top1",$C346,"top3","Open_Acute_DIV1","TOP5","TOP6","REPORTED","TOP8")</f>
        <v>27550</v>
      </c>
      <c r="CZ346" s="53">
        <f>_xll.OneStreamExcelAddIn.XFFunctions.XFGetCell("TRUE", "CONSOL", $D$3,"TOT_Entity","USD","Actual",[1]Setup!C20,"PERIODIC",$B346,"TOPFLOW","TOP","TOP","top1",$C346,"top3","Open_Acute_DIV1","TOP5","TOP6","REPORTED","TOP8")</f>
        <v>7345.71</v>
      </c>
      <c r="DA346" s="53">
        <f>_xll.OneStreamExcelAddIn.XFFunctions.XFGetCell("TRUE", "CONSOL", $D$3,"TOT_Entity","USD","Actual",[1]Setup!C21,"PERIODIC",$B346,"TOPFLOW","TOP","TOP","top1",$C346,"top3","Open_Acute_DIV1","TOP5","TOP6","REPORTED","TOP8")</f>
        <v>4549.99</v>
      </c>
      <c r="DB346" s="53">
        <f>_xll.OneStreamExcelAddIn.XFFunctions.XFGetCell("TRUE", "CONSOL", $D$3,"TOT_Entity","USD","Actual",[1]Setup!C22,"PERIODIC",$B346,"TOPFLOW","TOP","TOP","top1",$C346,"top3","Open_Acute_DIV1","TOP5","TOP6","REPORTED","TOP8")</f>
        <v>4983.32</v>
      </c>
      <c r="DC346" s="53">
        <f>_xll.OneStreamExcelAddIn.XFFunctions.XFGetCell("TRUE", "CONSOL", $D$3,"TOT_Entity","USD","Actual",[1]Setup!C23,"PERIODIC",$B346,"TOPFLOW","TOP","TOP","top1",$C346,"top3","Open_Acute_DIV1","TOP5","TOP6","REPORTED","TOP8")</f>
        <v>4949.99</v>
      </c>
      <c r="DD346" s="53">
        <f>_xll.OneStreamExcelAddIn.XFFunctions.XFGetCell("TRUE", "CONSOL", $D$3,"TOT_Entity","USD","Actual",[1]Setup!C24,"PERIODIC",$B346,"TOPFLOW","TOP","TOP","top1",$C346,"top3","Open_Acute_DIV1","TOP5","TOP6","REPORTED","TOP8")</f>
        <v>4583.32</v>
      </c>
      <c r="DE346" s="53">
        <f>_xll.OneStreamExcelAddIn.XFFunctions.XFGetCell("TRUE", "CONSOL", $D$3,"TOT_Entity","USD","Actual",[1]Setup!C25,"PERIODIC",$B346,"TOPFLOW","TOP","TOP","top1",$C346,"top3","Open_Acute_DIV1","TOP5","TOP6","REPORTED","TOP8")</f>
        <v>2916.66</v>
      </c>
      <c r="DF346" s="53">
        <f>_xll.OneStreamExcelAddIn.XFFunctions.XFGetCell("TRUE", "CONSOL", $D$3,"TOT_Entity","USD","Actual",[1]Setup!C26,"PERIODIC",$B346,"TOPFLOW","TOP","TOP","top1",$C346,"top3","Open_Acute_DIV1","TOP5","TOP6","REPORTED","TOP8")</f>
        <v>1666.66</v>
      </c>
      <c r="DG346" s="53">
        <f>_xll.OneStreamExcelAddIn.XFFunctions.XFGetCell("TRUE", "CONSOL", $D$3,"TOT_Entity","USD","Actual",[1]Setup!C27,"PERIODIC",$B346,"TOPFLOW","TOP","TOP","top1",$C346,"top3","Open_Acute_DIV1","TOP5","TOP6","REPORTED","TOP8")</f>
        <v>833.33</v>
      </c>
      <c r="DH346" s="53">
        <f>_xll.OneStreamExcelAddIn.XFFunctions.XFGetCell("TRUE", "CONSOL", $D$3,"TOT_Entity","USD","Actual",[1]Setup!C28,"PERIODIC",$B346,"TOPFLOW","TOP","TOP","top1",$C346,"top3","Open_Acute_DIV1","TOP5","TOP6","REPORTED","TOP8")</f>
        <v>833.33</v>
      </c>
      <c r="DI346" s="178"/>
      <c r="DJ346" s="53">
        <f>_xll.OneStreamExcelAddIn.XFFunctions.XFGetCell("TRUE", "CONSOL", $D$3,"TOT_Entity","Aggregated","Budget_Working",[1]Setup!C4,"PERIODIC",$B346,"TOPFLOW","TOP","TOP","top1",$C346,"top3","Open_Acute_DIV1","TOP5","TOP6","REPORTED","TOP8")</f>
        <v>4000</v>
      </c>
      <c r="DK346" s="53">
        <f>_xll.OneStreamExcelAddIn.XFFunctions.XFGetCell("TRUE", "CONSOL", $D$3,"TOT_Entity","Aggregated","Budget_Working",[1]Setup!C5,"PERIODIC",$B346,"TOPFLOW","TOP","TOP","top1",$C346,"top3","Open_Acute_DIV1","TOP5","TOP6","REPORTED","TOP8")</f>
        <v>4000</v>
      </c>
      <c r="DL346" s="53">
        <f>_xll.OneStreamExcelAddIn.XFFunctions.XFGetCell("TRUE", "CONSOL", $D$3,"TOT_Entity","Aggregated","Budget_Working",[1]Setup!C6,"PERIODIC",$B346,"TOPFLOW","TOP","TOP","top1",$C346,"top3","Open_Acute_DIV1","TOP5","TOP6","REPORTED","TOP8")</f>
        <v>4000</v>
      </c>
      <c r="DM346" s="53">
        <f>_xll.OneStreamExcelAddIn.XFFunctions.XFGetCell("TRUE", "CONSOL", $D$3,"TOT_Entity","Aggregated","Budget_Working",[1]Setup!C7,"PERIODIC",$B346,"TOPFLOW","TOP","TOP","top1",$C346,"top3","Open_Acute_DIV1","TOP5","TOP6","REPORTED","TOP8")</f>
        <v>4000</v>
      </c>
      <c r="DN346" s="53">
        <f>_xll.OneStreamExcelAddIn.XFFunctions.XFGetCell("TRUE", "CONSOL", $D$3,"TOT_Entity","Aggregated","Budget_Working",[1]Setup!C8,"PERIODIC",$B346,"TOPFLOW","TOP","TOP","top1",$C346,"top3","Open_Acute_DIV1","TOP5","TOP6","REPORTED","TOP8")</f>
        <v>4000</v>
      </c>
      <c r="DO346" s="53">
        <f>_xll.OneStreamExcelAddIn.XFFunctions.XFGetCell("TRUE", "CONSOL", $D$3,"TOT_Entity","Aggregated","Budget_Working",[1]Setup!C9,"PERIODIC",$B346,"TOPFLOW","TOP","TOP","top1",$C346,"top3","Open_Acute_DIV1","TOP5","TOP6","REPORTED","TOP8")</f>
        <v>4000</v>
      </c>
      <c r="DP346" s="53">
        <f>_xll.OneStreamExcelAddIn.XFFunctions.XFGetCell("TRUE", "CONSOL", $D$3,"TOT_Entity","Aggregated","Budget_Working",[1]Setup!C10,"PERIODIC",$B346,"TOPFLOW","TOP","TOP","top1",$C346,"top3","Open_Acute_DIV1","TOP5","TOP6","REPORTED","TOP8")</f>
        <v>4000</v>
      </c>
      <c r="DQ346" s="53">
        <f>_xll.OneStreamExcelAddIn.XFFunctions.XFGetCell("TRUE", "CONSOL", $D$3,"TOT_Entity","Aggregated","Budget_Working",[1]Setup!C11,"PERIODIC",$B346,"TOPFLOW","TOP","TOP","top1",$C346,"top3","Open_Acute_DIV1","TOP5","TOP6","REPORTED","TOP8")</f>
        <v>4000</v>
      </c>
      <c r="DR346" s="53">
        <f>_xll.OneStreamExcelAddIn.XFFunctions.XFGetCell("TRUE", "CONSOL", $D$3,"TOT_Entity","Aggregated","Budget_Working",[1]Setup!C12,"PERIODIC",$B346,"TOPFLOW","TOP","TOP","top1",$C346,"top3","Open_Acute_DIV1","TOP5","TOP6","REPORTED","TOP8")</f>
        <v>4000</v>
      </c>
      <c r="DS346" s="53">
        <f>_xll.OneStreamExcelAddIn.XFFunctions.XFGetCell("TRUE", "CONSOL", $D$3,"TOT_Entity","Aggregated","Budget_Working",[1]Setup!C13,"PERIODIC",$B346,"TOPFLOW","TOP","TOP","top1",$C346,"top3","Open_Acute_DIV1","TOP5","TOP6","REPORTED","TOP8")</f>
        <v>4000</v>
      </c>
      <c r="DT346" s="53">
        <f>_xll.OneStreamExcelAddIn.XFFunctions.XFGetCell("TRUE", "CONSOL", $D$3,"TOT_Entity","Aggregated","Budget_Working",[1]Setup!C14,"PERIODIC",$B346,"TOPFLOW","TOP","TOP","top1",$C346,"top3","Open_Acute_DIV1","TOP5","TOP6","REPORTED","TOP8")</f>
        <v>4000</v>
      </c>
      <c r="DU346" s="53">
        <f>_xll.OneStreamExcelAddIn.XFFunctions.XFGetCell("TRUE", "CONSOL", $D$3,"TOT_Entity","Aggregated","Budget_Working",[1]Setup!C15,"PERIODIC",$B346,"TOPFLOW","TOP","TOP","top1",$C346,"top3","Open_Acute_DIV1","TOP5","TOP6","REPORTED","TOP8")</f>
        <v>4000</v>
      </c>
      <c r="DV346" s="178"/>
      <c r="DW346" s="53">
        <f>_xll.OneStreamExcelAddIn.XFFunctions.XFGetCell("TRUE", "CONSOL", $D$3,"TOT_Entity","USD","Budget_Final",[1]Setup!C17,"PERIODIC",$B346,"TOPFLOW","TOP","TOP","top1",$C346,"top3","Open_Acute_DIV1","TOP5","TOP6","REPORTED","TOP8")</f>
        <v>43679.568973455003</v>
      </c>
      <c r="DX346" s="53">
        <f>_xll.OneStreamExcelAddIn.XFFunctions.XFGetCell("TRUE", "CONSOL", $D$3,"TOT_Entity","USD","Budget_Final",[1]Setup!C18,"PERIODIC",$B346,"TOPFLOW","TOP","TOP","top1",$C346,"top3","Open_Acute_DIV1","TOP5","TOP6","REPORTED","TOP8")</f>
        <v>43539.802255939001</v>
      </c>
      <c r="DY346" s="53">
        <f>_xll.OneStreamExcelAddIn.XFFunctions.XFGetCell("TRUE", "CONSOL", $D$3,"TOT_Entity","USD","Budget_Final",[1]Setup!C19,"PERIODIC",$B346,"TOPFLOW","TOP","TOP","top1",$C346,"top3","Open_Acute_DIV1","TOP5","TOP6","REPORTED","TOP8")</f>
        <v>27742.822971758</v>
      </c>
      <c r="DZ346" s="53">
        <f>_xll.OneStreamExcelAddIn.XFFunctions.XFGetCell("TRUE", "CONSOL", $D$3,"TOT_Entity","USD","Budget_Final",[1]Setup!C20,"PERIODIC",$B346,"TOPFLOW","TOP","TOP","top1",$C346,"top3","Open_Acute_DIV1","TOP5","TOP6","REPORTED","TOP8")</f>
        <v>21729.442505988001</v>
      </c>
      <c r="EA346" s="53">
        <f>_xll.OneStreamExcelAddIn.XFFunctions.XFGetCell("TRUE", "CONSOL", $D$3,"TOT_Entity","USD","Budget_Final",[1]Setup!C21,"PERIODIC",$B346,"TOPFLOW","TOP","TOP","top1",$C346,"top3","Open_Acute_DIV1","TOP5","TOP6","REPORTED","TOP8")</f>
        <v>25192.19533296</v>
      </c>
      <c r="EB346" s="53">
        <f>_xll.OneStreamExcelAddIn.XFFunctions.XFGetCell("TRUE", "CONSOL", $D$3,"TOT_Entity","USD","Budget_Final",[1]Setup!C22,"PERIODIC",$B346,"TOPFLOW","TOP","TOP","top1",$C346,"top3","Open_Acute_DIV1","TOP5","TOP6","REPORTED","TOP8")</f>
        <v>21177.233039507999</v>
      </c>
      <c r="EC346" s="53">
        <f>_xll.OneStreamExcelAddIn.XFFunctions.XFGetCell("TRUE", "CONSOL", $D$3,"TOT_Entity","USD","Budget_Final",[1]Setup!C23,"PERIODIC",$B346,"TOPFLOW","TOP","TOP","top1",$C346,"top3","Open_Acute_DIV1","TOP5","TOP6","REPORTED","TOP8")</f>
        <v>22323.067682453999</v>
      </c>
      <c r="ED346" s="53">
        <f>_xll.OneStreamExcelAddIn.XFFunctions.XFGetCell("TRUE", "CONSOL", $D$3,"TOT_Entity","USD","Budget_Final",[1]Setup!C24,"PERIODIC",$B346,"TOPFLOW","TOP","TOP","top1",$C346,"top3","Open_Acute_DIV1","TOP5","TOP6","REPORTED","TOP8")</f>
        <v>22336.872919115998</v>
      </c>
      <c r="EE346" s="53">
        <f>_xll.OneStreamExcelAddIn.XFFunctions.XFGetCell("TRUE", "CONSOL", $D$3,"TOT_Entity","USD","Budget_Final",[1]Setup!C25,"PERIODIC",$B346,"TOPFLOW","TOP","TOP","top1",$C346,"top3","Open_Acute_DIV1","TOP5","TOP6","REPORTED","TOP8")</f>
        <v>22329.970300785</v>
      </c>
      <c r="EF346" s="53">
        <f>_xll.OneStreamExcelAddIn.XFFunctions.XFGetCell("TRUE", "CONSOL", $D$3,"TOT_Entity","USD","Budget_Final",[1]Setup!C26,"PERIODIC",$B346,"TOPFLOW","TOP","TOP","top1",$C346,"top3","Open_Acute_DIV1","TOP5","TOP6","REPORTED","TOP8")</f>
        <v>22198.820552495999</v>
      </c>
      <c r="EG346" s="53">
        <f>_xll.OneStreamExcelAddIn.XFFunctions.XFGetCell("TRUE", "CONSOL", $D$3,"TOT_Entity","USD","Budget_Final",[1]Setup!C27,"PERIODIC",$B346,"TOPFLOW","TOP","TOP","top1",$C346,"top3","Open_Acute_DIV1","TOP5","TOP6","REPORTED","TOP8")</f>
        <v>20797.589031303</v>
      </c>
      <c r="EH346" s="53">
        <f>_xll.OneStreamExcelAddIn.XFFunctions.XFGetCell("TRUE", "CONSOL", $D$3,"TOT_Entity","USD","Budget_Final",[1]Setup!C28,"PERIODIC",$B346,"TOPFLOW","TOP","TOP","top1",$C346,"top3","Open_Acute_DIV1","TOP5","TOP6","REPORTED","TOP8")</f>
        <v>21170.330421177001</v>
      </c>
    </row>
    <row r="347" spans="1:138" x14ac:dyDescent="0.25">
      <c r="A347" s="6">
        <f t="shared" si="913"/>
        <v>1.1162542620555285</v>
      </c>
      <c r="B347" s="51">
        <v>60278</v>
      </c>
      <c r="C347" s="51"/>
      <c r="D347" t="str" cm="1">
        <f t="array" ref="D347">_xll.OneStreamExcelAddIn.XFFunctions.XFGetMemberInfo("Description","Account",B347)</f>
        <v>Bonus - All other</v>
      </c>
      <c r="E347" s="53">
        <f>_xll.OneStreamExcelAddIn.XFFunctions.XFGetCell("TRUE", "CONSOL", $D$3,"TOT_Entity","USD","Actual",$E$3,"PERIODIC",$B347,"TOPFLOW","TOP","TOP","top1",$C347,"top3","Open_Acute_DIV1","TOP5","TOP6","REPORTED","TOP8")</f>
        <v>400</v>
      </c>
      <c r="F347" s="53">
        <f>_xll.OneStreamExcelAddIn.XFFunctions.XFGetCell("TRUE", "CONSOL", $D$3,"TOT_Entity","Aggregated","Budget_Working",$E$3,"PERIODIC",$B347,"TOPFLOW","TOP","TOP","top1",$C347,"top3","Open_Acute_DIV1","TOP5","TOP6","REPORTED","TOP8")</f>
        <v>846.98874999999998</v>
      </c>
      <c r="G347" s="53">
        <f t="shared" si="881"/>
        <v>446.98874999999998</v>
      </c>
      <c r="H347" s="55">
        <f t="shared" si="882"/>
        <v>0.52773870963457303</v>
      </c>
      <c r="I347" s="41"/>
      <c r="J347" s="53">
        <f>_xll.OneStreamExcelAddIn.XFFunctions.XFGetCell("TRUE", "CONSOL", $D$3,"TOT_Entity","USD","Actual",$E$3,"YTD",$B347,"TOPFLOW","TOP","TOP","top1",$C347,"TOP3","Open_Acute_DIV1","TOP5","TOP6","REPORTED","TOP8")</f>
        <v>8000</v>
      </c>
      <c r="K347" s="53">
        <f>_xll.OneStreamExcelAddIn.XFFunctions.XFGetCell("TRUE", "CONSOL", $D$3,"TOT_Entity","Aggregated","Budget_Working",$E$3,"YTD",$B347,"TOPFLOW","TOP","TOP","top1",$C347,"TOP3","Open_Acute_DIV1","TOP5","TOP6","REPORTED","TOP8")</f>
        <v>3387.9549999999999</v>
      </c>
      <c r="L347" s="53">
        <f t="shared" si="883"/>
        <v>-4612.0450000000001</v>
      </c>
      <c r="M347" s="40">
        <f t="shared" si="884"/>
        <v>-1.3613064518271347</v>
      </c>
      <c r="N347" s="41"/>
      <c r="O347" s="53">
        <f>_xll.OneStreamExcelAddIn.XFFunctions.XFGetCell("TRUE", "CONSOL", $D$3,"TOT_Entity","USD","Actual",$F$3,"YTD",$B347,"TOPFLOW","TOP","TOP","top1",$C347,"TOP3","Open_Acute_DIV1","TOP5","TOP6","REPORTED","TOP8")</f>
        <v>1150</v>
      </c>
      <c r="P347" s="53">
        <f>_xll.OneStreamExcelAddIn.XFFunctions.XFGetCell("TRUE", "CONSOL", $D$3,"TOT_Entity","USD","Actual",$E$3,"YTD",$B347,"TOPFLOW","TOP","TOP","top1",$C347,"top3","Open_Acute_DIV1","TOP5","TOP6","REPORTED","VAR_BW_PY_Actual")</f>
        <v>-6850</v>
      </c>
      <c r="Q347" s="40">
        <f t="shared" si="885"/>
        <v>-5.9565217391304346</v>
      </c>
      <c r="R347" s="41"/>
      <c r="S347" s="53">
        <f>_xll.OneStreamExcelAddIn.XFFunctions.XFGetCell("TRUE", "CONSOL", $D$3,"TOT_Entity","USD","MIDFCST",$E$3,"MTD",$B347,"TOPFLOW","TOP","TOP","top1",$C347,"TOP3","Open_Acute_DIV1","TOP5","TOP6","REPORTED","TOP8")</f>
        <v>0</v>
      </c>
      <c r="T347" s="53">
        <f t="shared" si="886"/>
        <v>-400</v>
      </c>
      <c r="U347" s="40">
        <f t="shared" si="887"/>
        <v>0</v>
      </c>
      <c r="V347" s="41"/>
      <c r="W347" s="42"/>
      <c r="X347" s="43"/>
      <c r="Y347" s="42"/>
      <c r="Z347" s="44"/>
      <c r="AB347" s="53">
        <f>_xll.OneStreamExcelAddIn.XFFunctions.XFGetCell("TRUE", "CONSOL", $D$3,"TOT_Entity","USD","Actual",[1]Setup!C4,"PERIODIC",$B347,"TOPFLOW","TOP","TOP","top1",$C347,"top3","Open_Acute_DIV1","TOP5","TOP6","REPORTED","TOP8")</f>
        <v>200</v>
      </c>
      <c r="AC347" s="53">
        <f>_xll.OneStreamExcelAddIn.XFFunctions.XFGetCell("TRUE", "CONSOL", $D$3,"TOT_Entity","Aggregated","Budget_Working",[1]Setup!C4,"PERIODIC",$B347,"TOPFLOW","TOP","TOP","top1",$C347,"top3","Open_Acute_DIV1","TOP5","TOP6","REPORTED","TOP8")</f>
        <v>846.98874999999998</v>
      </c>
      <c r="AD347" s="53">
        <f>AC347-AB347</f>
        <v>646.98874999999998</v>
      </c>
      <c r="AE347" s="40">
        <f>IFERROR(AD347/AC347,0)</f>
        <v>0.76386935481728657</v>
      </c>
      <c r="AG347" s="53">
        <f>_xll.OneStreamExcelAddIn.XFFunctions.XFGetCell("TRUE", "CONSOL", $D$3,"TOT_Entity","USD","Actual",[1]Setup!C5,"PERIODIC",$B347,"TOPFLOW","TOP","TOP","top1",$C347,"top3","Open_Acute_DIV1","TOP5","TOP6","REPORTED","TOP8")</f>
        <v>6600</v>
      </c>
      <c r="AH347" s="53">
        <f>_xll.OneStreamExcelAddIn.XFFunctions.XFGetCell("TRUE", "CONSOL", $D$3,"TOT_Entity","Aggregated","Budget_Working",[1]Setup!C5,"PERIODIC",$B347,"TOPFLOW","TOP","TOP","top1",$C347,"top3","Open_Acute_DIV1","TOP5","TOP6","REPORTED","TOP8")</f>
        <v>846.98874999999998</v>
      </c>
      <c r="AI347" s="53">
        <f>AH347-AG347</f>
        <v>-5753.0112499999996</v>
      </c>
      <c r="AJ347" s="40">
        <f>IFERROR(AI347/AH347,0)</f>
        <v>-6.7923112910295442</v>
      </c>
      <c r="AL347" s="53">
        <f>_xll.OneStreamExcelAddIn.XFFunctions.XFGetCell("TRUE", "CONSOL", $D$3,"TOT_Entity","USD","Actual",[1]Setup!C6,"PERIODIC",$B347,"TOPFLOW","TOP","TOP","top1",$C347,"top3","Open_Acute_DIV1","TOP5","TOP6","REPORTED","TOP8")</f>
        <v>800</v>
      </c>
      <c r="AM347" s="53">
        <f>_xll.OneStreamExcelAddIn.XFFunctions.XFGetCell("TRUE", "CONSOL", $D$3,"TOT_Entity","Aggregated","Budget_Working",[1]Setup!C6,"PERIODIC",$B347,"TOPFLOW","TOP","TOP","top1",$C347,"top3","Open_Acute_DIV1","TOP5","TOP6","REPORTED","TOP8")</f>
        <v>846.98874999999998</v>
      </c>
      <c r="AN347" s="53">
        <f>AM347-AL347</f>
        <v>46.988749999999982</v>
      </c>
      <c r="AO347" s="40">
        <f>IFERROR(AN347/AM347,0)</f>
        <v>5.5477419269146115E-2</v>
      </c>
      <c r="AQ347" s="53">
        <f>_xll.OneStreamExcelAddIn.XFFunctions.XFGetCell("TRUE", "CONSOL", $D$3,"TOT_Entity","USD","Actual",[1]Setup!C7,"PERIODIC",$B347,"TOPFLOW","TOP","TOP","top1",$C347,"top3","Open_Acute_DIV1","TOP5","TOP6","REPORTED","TOP8")</f>
        <v>400</v>
      </c>
      <c r="AR347" s="53">
        <f>_xll.OneStreamExcelAddIn.XFFunctions.XFGetCell("TRUE", "CONSOL", $D$3,"TOT_Entity","Aggregated","Budget_Working",[1]Setup!C7,"PERIODIC",$B347,"TOPFLOW","TOP","TOP","top1",$C347,"top3","Open_Acute_DIV1","TOP5","TOP6","REPORTED","TOP8")</f>
        <v>846.98874999999998</v>
      </c>
      <c r="AS347" s="53">
        <f>AR347-AQ347</f>
        <v>446.98874999999998</v>
      </c>
      <c r="AT347" s="40">
        <f>IFERROR(AS347/AR347,0)</f>
        <v>0.52773870963457303</v>
      </c>
      <c r="AV347" s="53">
        <f>_xll.OneStreamExcelAddIn.XFFunctions.XFGetCell("TRUE", "CONSOL", $D$3,"TOT_Entity","USD","Actual",[1]Setup!C8,"PERIODIC",$B347,"TOPFLOW","TOP","TOP","top1",$C347,"top3","Open_Acute_DIV1","TOP5","TOP6","REPORTED","TOP8")</f>
        <v>-8000</v>
      </c>
      <c r="AW347" s="53">
        <f>_xll.OneStreamExcelAddIn.XFFunctions.XFGetCell("TRUE", "CONSOL", $D$3,"TOT_Entity","Aggregated","Budget_Working",[1]Setup!C8,"PERIODIC",$B347,"TOPFLOW","TOP","TOP","top1",$C347,"top3","Open_Acute_DIV1","TOP5","TOP6","REPORTED","TOP8")</f>
        <v>846.98874999999998</v>
      </c>
      <c r="AX347" s="53">
        <f>AW347-AV347</f>
        <v>8846.9887500000004</v>
      </c>
      <c r="AY347" s="40">
        <f>IFERROR(AX347/AW347,0)</f>
        <v>10.445225807308539</v>
      </c>
      <c r="BA347" s="53">
        <f>_xll.OneStreamExcelAddIn.XFFunctions.XFGetCell("TRUE", "CONSOL", $D$3,"TOT_Entity","USD","Actual",[1]Setup!C9,"PERIODIC",$B347,"TOPFLOW","TOP","TOP","top1",$C347,"top3","Open_Acute_DIV1","TOP5","TOP6","REPORTED","TOP8")</f>
        <v>0</v>
      </c>
      <c r="BB347" s="53">
        <f>_xll.OneStreamExcelAddIn.XFFunctions.XFGetCell("TRUE", "CONSOL", $D$3,"TOT_Entity","Aggregated","Budget_Working",[1]Setup!C9,"PERIODIC",$B347,"TOPFLOW","TOP","TOP","top1",$C347,"top3","Open_Acute_DIV1","TOP5","TOP6","REPORTED","TOP8")</f>
        <v>846.98874999999998</v>
      </c>
      <c r="BC347" s="53">
        <f>BB347-BA347</f>
        <v>846.98874999999998</v>
      </c>
      <c r="BD347" s="40">
        <f>IFERROR(BC347/BB347,0)</f>
        <v>1</v>
      </c>
      <c r="BF347" s="53">
        <f>_xll.OneStreamExcelAddIn.XFFunctions.XFGetCell("TRUE", "CONSOL", $D$3,"TOT_Entity","USD","Actual",[1]Setup!C10,"PERIODIC",$B347,"TOPFLOW","TOP","TOP","top1",$C347,"top3","Open_Acute_DIV1","TOP5","TOP6","REPORTED","TOP8")</f>
        <v>0</v>
      </c>
      <c r="BG347" s="53">
        <f>_xll.OneStreamExcelAddIn.XFFunctions.XFGetCell("TRUE", "CONSOL", $D$3,"TOT_Entity","Aggregated","Budget_Working",[1]Setup!C10,"PERIODIC",$B347,"TOPFLOW","TOP","TOP","top1",$C347,"top3","Open_Acute_DIV1","TOP5","TOP6","REPORTED","TOP8")</f>
        <v>846.98874999999998</v>
      </c>
      <c r="BH347" s="53">
        <f>BG347-BF347</f>
        <v>846.98874999999998</v>
      </c>
      <c r="BI347" s="40">
        <f>IFERROR(BH347/BG347,0)</f>
        <v>1</v>
      </c>
      <c r="BK347" s="53">
        <f>_xll.OneStreamExcelAddIn.XFFunctions.XFGetCell("TRUE", "CONSOL", $D$3,"TOT_Entity","USD","Actual",[1]Setup!C11,"PERIODIC",$B347,"TOPFLOW","TOP","TOP","top1",$C347,"top3","Open_Acute_DIV1","TOP5","TOP6","REPORTED","TOP8")</f>
        <v>0</v>
      </c>
      <c r="BL347" s="53">
        <f>_xll.OneStreamExcelAddIn.XFFunctions.XFGetCell("TRUE", "CONSOL", $D$3,"TOT_Entity","Aggregated","Budget_Working",[1]Setup!C11,"PERIODIC",$B347,"TOPFLOW","TOP","TOP","top1",$C347,"top3","Open_Acute_DIV1","TOP5","TOP6","REPORTED","TOP8")</f>
        <v>846.98874999999998</v>
      </c>
      <c r="BM347" s="53">
        <f>BL347-BK347</f>
        <v>846.98874999999998</v>
      </c>
      <c r="BN347" s="40">
        <f>IFERROR(BM347/BL347,0)</f>
        <v>1</v>
      </c>
      <c r="BP347" s="53">
        <f>_xll.OneStreamExcelAddIn.XFFunctions.XFGetCell("TRUE", "CONSOL", $D$3,"TOT_Entity","USD","Actual",[1]Setup!C12,"PERIODIC",$B347,"TOPFLOW","TOP","TOP","top1",$C347,"top3","Open_Acute_DIV1","TOP5","TOP6","REPORTED","TOP8")</f>
        <v>0</v>
      </c>
      <c r="BQ347" s="53">
        <f>_xll.OneStreamExcelAddIn.XFFunctions.XFGetCell("TRUE", "CONSOL", $D$3,"TOT_Entity","Aggregated","Budget_Working",[1]Setup!C12,"PERIODIC",$B347,"TOPFLOW","TOP","TOP","top1",$C347,"top3","Open_Acute_DIV1","TOP5","TOP6","REPORTED","TOP8")</f>
        <v>846.98874999999998</v>
      </c>
      <c r="BR347" s="53">
        <f>BQ347-BP347</f>
        <v>846.98874999999998</v>
      </c>
      <c r="BS347" s="40">
        <f>IFERROR(BR347/BQ347,0)</f>
        <v>1</v>
      </c>
      <c r="BU347" s="53">
        <f>_xll.OneStreamExcelAddIn.XFFunctions.XFGetCell("TRUE", "CONSOL", $D$3,"TOT_Entity","USD","Actual",[1]Setup!C13,"PERIODIC",$B347,"TOPFLOW","TOP","TOP","top1",$C347,"top3","Open_Acute_DIV1","TOP5","TOP6","REPORTED","TOP8")</f>
        <v>0</v>
      </c>
      <c r="BV347" s="53">
        <f>_xll.OneStreamExcelAddIn.XFFunctions.XFGetCell("TRUE", "CONSOL", $D$3,"TOT_Entity","Aggregated","Budget_Working",[1]Setup!C13,"PERIODIC",$B347,"TOPFLOW","TOP","TOP","top1",$C347,"top3","Open_Acute_DIV1","TOP5","TOP6","REPORTED","TOP8")</f>
        <v>846.98874999999998</v>
      </c>
      <c r="BW347" s="53">
        <f>BV347-BU347</f>
        <v>846.98874999999998</v>
      </c>
      <c r="BX347" s="40">
        <f>IFERROR(BW347/BV347,0)</f>
        <v>1</v>
      </c>
      <c r="BZ347" s="53">
        <f>_xll.OneStreamExcelAddIn.XFFunctions.XFGetCell("TRUE", "CONSOL", $D$3,"TOT_Entity","USD","Actual",[1]Setup!C14,"PERIODIC",$B347,"TOPFLOW","TOP","TOP","top1",$C347,"top3","Open_Acute_DIV1","TOP5","TOP6","REPORTED","TOP8")</f>
        <v>0</v>
      </c>
      <c r="CA347" s="53">
        <f>_xll.OneStreamExcelAddIn.XFFunctions.XFGetCell("TRUE", "CONSOL", $D$3,"TOT_Entity","Aggregated","Budget_Working",[1]Setup!C14,"PERIODIC",$B347,"TOPFLOW","TOP","TOP","top1",$C347,"top3","Open_Acute_DIV1","TOP5","TOP6","REPORTED","TOP8")</f>
        <v>846.98874999999998</v>
      </c>
      <c r="CB347" s="53">
        <f>CA347-BZ347</f>
        <v>846.98874999999998</v>
      </c>
      <c r="CC347" s="40">
        <f>IFERROR(CB347/CA347,0)</f>
        <v>1</v>
      </c>
      <c r="CE347" s="53">
        <f>_xll.OneStreamExcelAddIn.XFFunctions.XFGetCell("TRUE", "CONSOL", $D$3,"TOT_Entity","USD","Actual",[1]Setup!C15,"PERIODIC",$B347,"TOPFLOW","TOP","TOP","top1",$C347,"top3","Open_Acute_DIV1","TOP5","TOP6","REPORTED","TOP8")</f>
        <v>0</v>
      </c>
      <c r="CF347" s="53">
        <f>_xll.OneStreamExcelAddIn.XFFunctions.XFGetCell("TRUE", "CONSOL", $D$3,"TOT_Entity","Aggregated","Budget_Working",[1]Setup!C15,"PERIODIC",$B347,"TOPFLOW","TOP","TOP","top1",$C347,"top3","Open_Acute_DIV1","TOP5","TOP6","REPORTED","TOP8")</f>
        <v>846.98874999999998</v>
      </c>
      <c r="CG347" s="53">
        <f>CF347-CE347</f>
        <v>846.98874999999998</v>
      </c>
      <c r="CH347" s="40">
        <f>IFERROR(CG347/CF347,0)</f>
        <v>1</v>
      </c>
      <c r="CI347" s="212"/>
      <c r="CJ347" s="53">
        <f>_xll.OneStreamExcelAddIn.XFFunctions.XFGetCell("TRUE", "CONSOL", $D$3,"TOT_Entity","USD","Actual",[1]Setup!C4,"PERIODIC",$B347,"TOPFLOW","TOP","TOP","top1",$C347,"top3","Open_Acute_DIV1","TOP5","TOP6","REPORTED","TOP8")</f>
        <v>200</v>
      </c>
      <c r="CK347" s="53">
        <f>_xll.OneStreamExcelAddIn.XFFunctions.XFGetCell("TRUE", "CONSOL", $D$3,"TOT_Entity","USD","Actual",[1]Setup!C5,"PERIODIC",$B347,"TOPFLOW","TOP","TOP","top1",$C347,"top3","Open_Acute_DIV1","TOP5","TOP6","REPORTED","TOP8")</f>
        <v>6600</v>
      </c>
      <c r="CL347" s="53">
        <f>_xll.OneStreamExcelAddIn.XFFunctions.XFGetCell("TRUE", "CONSOL", $D$3,"TOT_Entity","USD","Actual",[1]Setup!C6,"PERIODIC",$B347,"TOPFLOW","TOP","TOP","top1",$C347,"top3","Open_Acute_DIV1","TOP5","TOP6","REPORTED","TOP8")</f>
        <v>800</v>
      </c>
      <c r="CM347" s="53">
        <f>_xll.OneStreamExcelAddIn.XFFunctions.XFGetCell("TRUE", "CONSOL", $D$3,"TOT_Entity","USD","Actual",[1]Setup!C7,"PERIODIC",$B347,"TOPFLOW","TOP","TOP","top1",$C347,"top3","Open_Acute_DIV1","TOP5","TOP6","REPORTED","TOP8")</f>
        <v>400</v>
      </c>
      <c r="CN347" s="53">
        <f>_xll.OneStreamExcelAddIn.XFFunctions.XFGetCell("TRUE", "CONSOL", $D$3,"TOT_Entity","USD","Actual",[1]Setup!C8,"PERIODIC",$B347,"TOPFLOW","TOP","TOP","top1",$C347,"top3","Open_Acute_DIV1","TOP5","TOP6","REPORTED","TOP8")</f>
        <v>-8000</v>
      </c>
      <c r="CO347" s="53">
        <f>_xll.OneStreamExcelAddIn.XFFunctions.XFGetCell("TRUE", "CONSOL", $D$3,"TOT_Entity","USD","Actual",[1]Setup!C9,"PERIODIC",$B347,"TOPFLOW","TOP","TOP","top1",$C347,"top3","Open_Acute_DIV1","TOP5","TOP6","REPORTED","TOP8")</f>
        <v>0</v>
      </c>
      <c r="CP347" s="53">
        <f>_xll.OneStreamExcelAddIn.XFFunctions.XFGetCell("TRUE", "CONSOL", $D$3,"TOT_Entity","USD","Actual",[1]Setup!C10,"PERIODIC",$B347,"TOPFLOW","TOP","TOP","top1",$C347,"top3","Open_Acute_DIV1","TOP5","TOP6","REPORTED","TOP8")</f>
        <v>0</v>
      </c>
      <c r="CQ347" s="53">
        <f>_xll.OneStreamExcelAddIn.XFFunctions.XFGetCell("TRUE", "CONSOL", $D$3,"TOT_Entity","USD","Actual",[1]Setup!C11,"PERIODIC",$B347,"TOPFLOW","TOP","TOP","top1",$C347,"top3","Open_Acute_DIV1","TOP5","TOP6","REPORTED","TOP8")</f>
        <v>0</v>
      </c>
      <c r="CR347" s="53">
        <f>_xll.OneStreamExcelAddIn.XFFunctions.XFGetCell("TRUE", "CONSOL", $D$3,"TOT_Entity","USD","Actual",[1]Setup!C12,"PERIODIC",$B347,"TOPFLOW","TOP","TOP","top1",$C347,"top3","Open_Acute_DIV1","TOP5","TOP6","REPORTED","TOP8")</f>
        <v>0</v>
      </c>
      <c r="CS347" s="53">
        <f>_xll.OneStreamExcelAddIn.XFFunctions.XFGetCell("TRUE", "CONSOL", $D$3,"TOT_Entity","USD","Actual",[1]Setup!C13,"PERIODIC",$B347,"TOPFLOW","TOP","TOP","top1",$C347,"top3","Open_Acute_DIV1","TOP5","TOP6","REPORTED","TOP8")</f>
        <v>0</v>
      </c>
      <c r="CT347" s="53">
        <f>_xll.OneStreamExcelAddIn.XFFunctions.XFGetCell("TRUE", "CONSOL", $D$3,"TOT_Entity","USD","Actual",[1]Setup!C14,"PERIODIC",$B347,"TOPFLOW","TOP","TOP","top1",$C347,"top3","Open_Acute_DIV1","TOP5","TOP6","REPORTED","TOP8")</f>
        <v>0</v>
      </c>
      <c r="CU347" s="53">
        <f>_xll.OneStreamExcelAddIn.XFFunctions.XFGetCell("TRUE", "CONSOL", $D$3,"TOT_Entity","USD","Actual",[1]Setup!C15,"PERIODIC",$B347,"TOPFLOW","TOP","TOP","top1",$C347,"top3","Open_Acute_DIV1","TOP5","TOP6","REPORTED","TOP8")</f>
        <v>0</v>
      </c>
      <c r="CV347" s="212"/>
      <c r="CW347" s="53">
        <f>_xll.OneStreamExcelAddIn.XFFunctions.XFGetCell("TRUE", "CONSOL", $D$3,"TOT_Entity","USD","Actual",[1]Setup!C17,"PERIODIC",$B347,"TOPFLOW","TOP","TOP","top1",$C347,"top3","Open_Acute_DIV1","TOP5","TOP6","REPORTED","TOP8")</f>
        <v>150</v>
      </c>
      <c r="CX347" s="53">
        <f>_xll.OneStreamExcelAddIn.XFFunctions.XFGetCell("TRUE", "CONSOL", $D$3,"TOT_Entity","USD","Actual",[1]Setup!C18,"PERIODIC",$B347,"TOPFLOW","TOP","TOP","top1",$C347,"top3","Open_Acute_DIV1","TOP5","TOP6","REPORTED","TOP8")</f>
        <v>350</v>
      </c>
      <c r="CY347" s="53">
        <f>_xll.OneStreamExcelAddIn.XFFunctions.XFGetCell("TRUE", "CONSOL", $D$3,"TOT_Entity","USD","Actual",[1]Setup!C19,"PERIODIC",$B347,"TOPFLOW","TOP","TOP","top1",$C347,"top3","Open_Acute_DIV1","TOP5","TOP6","REPORTED","TOP8")</f>
        <v>450</v>
      </c>
      <c r="CZ347" s="53">
        <f>_xll.OneStreamExcelAddIn.XFFunctions.XFGetCell("TRUE", "CONSOL", $D$3,"TOT_Entity","USD","Actual",[1]Setup!C20,"PERIODIC",$B347,"TOPFLOW","TOP","TOP","top1",$C347,"top3","Open_Acute_DIV1","TOP5","TOP6","REPORTED","TOP8")</f>
        <v>200</v>
      </c>
      <c r="DA347" s="53">
        <f>_xll.OneStreamExcelAddIn.XFFunctions.XFGetCell("TRUE", "CONSOL", $D$3,"TOT_Entity","USD","Actual",[1]Setup!C21,"PERIODIC",$B347,"TOPFLOW","TOP","TOP","top1",$C347,"top3","Open_Acute_DIV1","TOP5","TOP6","REPORTED","TOP8")</f>
        <v>150</v>
      </c>
      <c r="DB347" s="53">
        <f>_xll.OneStreamExcelAddIn.XFFunctions.XFGetCell("TRUE", "CONSOL", $D$3,"TOT_Entity","USD","Actual",[1]Setup!C22,"PERIODIC",$B347,"TOPFLOW","TOP","TOP","top1",$C347,"top3","Open_Acute_DIV1","TOP5","TOP6","REPORTED","TOP8")</f>
        <v>2575.91</v>
      </c>
      <c r="DC347" s="53">
        <f>_xll.OneStreamExcelAddIn.XFFunctions.XFGetCell("TRUE", "CONSOL", $D$3,"TOT_Entity","USD","Actual",[1]Setup!C23,"PERIODIC",$B347,"TOPFLOW","TOP","TOP","top1",$C347,"top3","Open_Acute_DIV1","TOP5","TOP6","REPORTED","TOP8")</f>
        <v>650</v>
      </c>
      <c r="DD347" s="53">
        <f>_xll.OneStreamExcelAddIn.XFFunctions.XFGetCell("TRUE", "CONSOL", $D$3,"TOT_Entity","USD","Actual",[1]Setup!C24,"PERIODIC",$B347,"TOPFLOW","TOP","TOP","top1",$C347,"top3","Open_Acute_DIV1","TOP5","TOP6","REPORTED","TOP8")</f>
        <v>2250</v>
      </c>
      <c r="DE347" s="53">
        <f>_xll.OneStreamExcelAddIn.XFFunctions.XFGetCell("TRUE", "CONSOL", $D$3,"TOT_Entity","USD","Actual",[1]Setup!C25,"PERIODIC",$B347,"TOPFLOW","TOP","TOP","top1",$C347,"top3","Open_Acute_DIV1","TOP5","TOP6","REPORTED","TOP8")</f>
        <v>2300</v>
      </c>
      <c r="DF347" s="53">
        <f>_xll.OneStreamExcelAddIn.XFFunctions.XFGetCell("TRUE", "CONSOL", $D$3,"TOT_Entity","USD","Actual",[1]Setup!C26,"PERIODIC",$B347,"TOPFLOW","TOP","TOP","top1",$C347,"top3","Open_Acute_DIV1","TOP5","TOP6","REPORTED","TOP8")</f>
        <v>350</v>
      </c>
      <c r="DG347" s="53">
        <f>_xll.OneStreamExcelAddIn.XFFunctions.XFGetCell("TRUE", "CONSOL", $D$3,"TOT_Entity","USD","Actual",[1]Setup!C27,"PERIODIC",$B347,"TOPFLOW","TOP","TOP","top1",$C347,"top3","Open_Acute_DIV1","TOP5","TOP6","REPORTED","TOP8")</f>
        <v>600</v>
      </c>
      <c r="DH347" s="53">
        <f>_xll.OneStreamExcelAddIn.XFFunctions.XFGetCell("TRUE", "CONSOL", $D$3,"TOT_Entity","USD","Actual",[1]Setup!C28,"PERIODIC",$B347,"TOPFLOW","TOP","TOP","top1",$C347,"top3","Open_Acute_DIV1","TOP5","TOP6","REPORTED","TOP8")</f>
        <v>350</v>
      </c>
      <c r="DI347" s="178"/>
      <c r="DJ347" s="53">
        <f>_xll.OneStreamExcelAddIn.XFFunctions.XFGetCell("TRUE", "CONSOL", $D$3,"TOT_Entity","Aggregated","Budget_Working",[1]Setup!C4,"PERIODIC",$B347,"TOPFLOW","TOP","TOP","top1",$C347,"top3","Open_Acute_DIV1","TOP5","TOP6","REPORTED","TOP8")</f>
        <v>846.98874999999998</v>
      </c>
      <c r="DK347" s="53">
        <f>_xll.OneStreamExcelAddIn.XFFunctions.XFGetCell("TRUE", "CONSOL", $D$3,"TOT_Entity","Aggregated","Budget_Working",[1]Setup!C5,"PERIODIC",$B347,"TOPFLOW","TOP","TOP","top1",$C347,"top3","Open_Acute_DIV1","TOP5","TOP6","REPORTED","TOP8")</f>
        <v>846.98874999999998</v>
      </c>
      <c r="DL347" s="53">
        <f>_xll.OneStreamExcelAddIn.XFFunctions.XFGetCell("TRUE", "CONSOL", $D$3,"TOT_Entity","Aggregated","Budget_Working",[1]Setup!C6,"PERIODIC",$B347,"TOPFLOW","TOP","TOP","top1",$C347,"top3","Open_Acute_DIV1","TOP5","TOP6","REPORTED","TOP8")</f>
        <v>846.98874999999998</v>
      </c>
      <c r="DM347" s="53">
        <f>_xll.OneStreamExcelAddIn.XFFunctions.XFGetCell("TRUE", "CONSOL", $D$3,"TOT_Entity","Aggregated","Budget_Working",[1]Setup!C7,"PERIODIC",$B347,"TOPFLOW","TOP","TOP","top1",$C347,"top3","Open_Acute_DIV1","TOP5","TOP6","REPORTED","TOP8")</f>
        <v>846.98874999999998</v>
      </c>
      <c r="DN347" s="53">
        <f>_xll.OneStreamExcelAddIn.XFFunctions.XFGetCell("TRUE", "CONSOL", $D$3,"TOT_Entity","Aggregated","Budget_Working",[1]Setup!C8,"PERIODIC",$B347,"TOPFLOW","TOP","TOP","top1",$C347,"top3","Open_Acute_DIV1","TOP5","TOP6","REPORTED","TOP8")</f>
        <v>846.98874999999998</v>
      </c>
      <c r="DO347" s="53">
        <f>_xll.OneStreamExcelAddIn.XFFunctions.XFGetCell("TRUE", "CONSOL", $D$3,"TOT_Entity","Aggregated","Budget_Working",[1]Setup!C9,"PERIODIC",$B347,"TOPFLOW","TOP","TOP","top1",$C347,"top3","Open_Acute_DIV1","TOP5","TOP6","REPORTED","TOP8")</f>
        <v>846.98874999999998</v>
      </c>
      <c r="DP347" s="53">
        <f>_xll.OneStreamExcelAddIn.XFFunctions.XFGetCell("TRUE", "CONSOL", $D$3,"TOT_Entity","Aggregated","Budget_Working",[1]Setup!C10,"PERIODIC",$B347,"TOPFLOW","TOP","TOP","top1",$C347,"top3","Open_Acute_DIV1","TOP5","TOP6","REPORTED","TOP8")</f>
        <v>846.98874999999998</v>
      </c>
      <c r="DQ347" s="53">
        <f>_xll.OneStreamExcelAddIn.XFFunctions.XFGetCell("TRUE", "CONSOL", $D$3,"TOT_Entity","Aggregated","Budget_Working",[1]Setup!C11,"PERIODIC",$B347,"TOPFLOW","TOP","TOP","top1",$C347,"top3","Open_Acute_DIV1","TOP5","TOP6","REPORTED","TOP8")</f>
        <v>846.98874999999998</v>
      </c>
      <c r="DR347" s="53">
        <f>_xll.OneStreamExcelAddIn.XFFunctions.XFGetCell("TRUE", "CONSOL", $D$3,"TOT_Entity","Aggregated","Budget_Working",[1]Setup!C12,"PERIODIC",$B347,"TOPFLOW","TOP","TOP","top1",$C347,"top3","Open_Acute_DIV1","TOP5","TOP6","REPORTED","TOP8")</f>
        <v>846.98874999999998</v>
      </c>
      <c r="DS347" s="53">
        <f>_xll.OneStreamExcelAddIn.XFFunctions.XFGetCell("TRUE", "CONSOL", $D$3,"TOT_Entity","Aggregated","Budget_Working",[1]Setup!C13,"PERIODIC",$B347,"TOPFLOW","TOP","TOP","top1",$C347,"top3","Open_Acute_DIV1","TOP5","TOP6","REPORTED","TOP8")</f>
        <v>846.98874999999998</v>
      </c>
      <c r="DT347" s="53">
        <f>_xll.OneStreamExcelAddIn.XFFunctions.XFGetCell("TRUE", "CONSOL", $D$3,"TOT_Entity","Aggregated","Budget_Working",[1]Setup!C14,"PERIODIC",$B347,"TOPFLOW","TOP","TOP","top1",$C347,"top3","Open_Acute_DIV1","TOP5","TOP6","REPORTED","TOP8")</f>
        <v>846.98874999999998</v>
      </c>
      <c r="DU347" s="53">
        <f>_xll.OneStreamExcelAddIn.XFFunctions.XFGetCell("TRUE", "CONSOL", $D$3,"TOT_Entity","Aggregated","Budget_Working",[1]Setup!C15,"PERIODIC",$B347,"TOPFLOW","TOP","TOP","top1",$C347,"top3","Open_Acute_DIV1","TOP5","TOP6","REPORTED","TOP8")</f>
        <v>846.98874999999998</v>
      </c>
      <c r="DV347" s="178"/>
      <c r="DW347" s="53">
        <f>_xll.OneStreamExcelAddIn.XFFunctions.XFGetCell("TRUE", "CONSOL", $D$3,"TOT_Entity","USD","Budget_Final",[1]Setup!C17,"PERIODIC",$B347,"TOPFLOW","TOP","TOP","top1",$C347,"top3","Open_Acute_DIV1","TOP5","TOP6","REPORTED","TOP8")</f>
        <v>2382.1790821999998</v>
      </c>
      <c r="DX347" s="53">
        <f>_xll.OneStreamExcelAddIn.XFFunctions.XFGetCell("TRUE", "CONSOL", $D$3,"TOT_Entity","USD","Budget_Final",[1]Setup!C18,"PERIODIC",$B347,"TOPFLOW","TOP","TOP","top1",$C347,"top3","Open_Acute_DIV1","TOP5","TOP6","REPORTED","TOP8")</f>
        <v>2267.2881517599999</v>
      </c>
      <c r="DY347" s="53">
        <f>_xll.OneStreamExcelAddIn.XFFunctions.XFGetCell("TRUE", "CONSOL", $D$3,"TOT_Entity","USD","Budget_Final",[1]Setup!C19,"PERIODIC",$B347,"TOPFLOW","TOP","TOP","top1",$C347,"top3","Open_Acute_DIV1","TOP5","TOP6","REPORTED","TOP8")</f>
        <v>4525.1329727640004</v>
      </c>
      <c r="DZ347" s="53">
        <f>_xll.OneStreamExcelAddIn.XFFunctions.XFGetCell("TRUE", "CONSOL", $D$3,"TOT_Entity","USD","Budget_Final",[1]Setup!C20,"PERIODIC",$B347,"TOPFLOW","TOP","TOP","top1",$C347,"top3","Open_Acute_DIV1","TOP5","TOP6","REPORTED","TOP8")</f>
        <v>2529.2073358399998</v>
      </c>
      <c r="EA347" s="53">
        <f>_xll.OneStreamExcelAddIn.XFFunctions.XFGetCell("TRUE", "CONSOL", $D$3,"TOT_Entity","USD","Budget_Final",[1]Setup!C21,"PERIODIC",$B347,"TOPFLOW","TOP","TOP","top1",$C347,"top3","Open_Acute_DIV1","TOP5","TOP6","REPORTED","TOP8")</f>
        <v>12221.9259974</v>
      </c>
      <c r="EB347" s="53">
        <f>_xll.OneStreamExcelAddIn.XFFunctions.XFGetCell("TRUE", "CONSOL", $D$3,"TOT_Entity","USD","Budget_Final",[1]Setup!C22,"PERIODIC",$B347,"TOPFLOW","TOP","TOP","top1",$C347,"top3","Open_Acute_DIV1","TOP5","TOP6","REPORTED","TOP8")</f>
        <v>4477.9241820719999</v>
      </c>
      <c r="EC347" s="53">
        <f>_xll.OneStreamExcelAddIn.XFFunctions.XFGetCell("TRUE", "CONSOL", $D$3,"TOT_Entity","USD","Budget_Final",[1]Setup!C23,"PERIODIC",$B347,"TOPFLOW","TOP","TOP","top1",$C347,"top3","Open_Acute_DIV1","TOP5","TOP6","REPORTED","TOP8")</f>
        <v>2598.3025807200002</v>
      </c>
      <c r="ED347" s="53">
        <f>_xll.OneStreamExcelAddIn.XFFunctions.XFGetCell("TRUE", "CONSOL", $D$3,"TOT_Entity","USD","Budget_Final",[1]Setup!C24,"PERIODIC",$B347,"TOPFLOW","TOP","TOP","top1",$C347,"top3","Open_Acute_DIV1","TOP5","TOP6","REPORTED","TOP8")</f>
        <v>2599.9094468799999</v>
      </c>
      <c r="EE347" s="53">
        <f>_xll.OneStreamExcelAddIn.XFFunctions.XFGetCell("TRUE", "CONSOL", $D$3,"TOT_Entity","USD","Budget_Final",[1]Setup!C25,"PERIODIC",$B347,"TOPFLOW","TOP","TOP","top1",$C347,"top3","Open_Acute_DIV1","TOP5","TOP6","REPORTED","TOP8")</f>
        <v>4558.3718151900002</v>
      </c>
      <c r="EF347" s="53">
        <f>_xll.OneStreamExcelAddIn.XFFunctions.XFGetCell("TRUE", "CONSOL", $D$3,"TOT_Entity","USD","Budget_Final",[1]Setup!C26,"PERIODIC",$B347,"TOPFLOW","TOP","TOP","top1",$C347,"top3","Open_Acute_DIV1","TOP5","TOP6","REPORTED","TOP8")</f>
        <v>2583.8407852800001</v>
      </c>
      <c r="EG347" s="53">
        <f>_xll.OneStreamExcelAddIn.XFFunctions.XFGetCell("TRUE", "CONSOL", $D$3,"TOT_Entity","USD","Budget_Final",[1]Setup!C27,"PERIODIC",$B347,"TOPFLOW","TOP","TOP","top1",$C347,"top3","Open_Acute_DIV1","TOP5","TOP6","REPORTED","TOP8")</f>
        <v>2420.7438700399998</v>
      </c>
      <c r="EH347" s="53">
        <f>_xll.OneStreamExcelAddIn.XFFunctions.XFGetCell("TRUE", "CONSOL", $D$3,"TOT_Entity","USD","Budget_Final",[1]Setup!C28,"PERIODIC",$B347,"TOPFLOW","TOP","TOP","top1",$C347,"top3","Open_Acute_DIV1","TOP5","TOP6","REPORTED","TOP8")</f>
        <v>4477.4424597179996</v>
      </c>
    </row>
    <row r="348" spans="1:138" s="47" customFormat="1" x14ac:dyDescent="0.25">
      <c r="A348" s="6">
        <f>E347/2053</f>
        <v>0.19483682415976619</v>
      </c>
      <c r="B348" s="51" t="s">
        <v>85</v>
      </c>
      <c r="C348" s="51"/>
      <c r="D348" s="47" t="s">
        <v>336</v>
      </c>
      <c r="E348" s="53">
        <f>_xll.OneStreamExcelAddIn.XFFunctions.XFGetCell("TRUE", "CONSOL", $D$3,"TOT_Entity","USD","Actual",$E$3,"PERIODIC",$B348,"TOPFLOW","TOP","TOP","top1",$C348,"top3","Open_Acute_DIV1","TOP5","TOP6","REPORTED","TOP8")</f>
        <v>14208.56</v>
      </c>
      <c r="F348" s="53">
        <f>_xll.OneStreamExcelAddIn.XFFunctions.XFGetCell("TRUE", "CONSOL", $D$3,"TOT_Entity","Aggregated","Budget_Working",$E$3,"PERIODIC",$B348,"TOPFLOW","TOP","TOP","top1",$C348,"top3","Open_Acute_DIV1","TOP5","TOP6","REPORTED","TOP8")</f>
        <v>21861.1525</v>
      </c>
      <c r="G348" s="53">
        <f t="shared" si="881"/>
        <v>7652.5925000000007</v>
      </c>
      <c r="H348" s="55">
        <f t="shared" si="882"/>
        <v>0.35005439443323039</v>
      </c>
      <c r="I348" s="41"/>
      <c r="J348" s="53">
        <f>_xll.OneStreamExcelAddIn.XFFunctions.XFGetCell("TRUE", "CONSOL", $D$3,"TOT_Entity","USD","Actual",$E$3,"YTD",$B348,"TOPFLOW","TOP","TOP","top1",$C348,"TOP3","Open_Acute_DIV1","TOP5","TOP6","REPORTED","TOP8")</f>
        <v>114281.71</v>
      </c>
      <c r="K348" s="53">
        <f>_xll.OneStreamExcelAddIn.XFFunctions.XFGetCell("TRUE", "CONSOL", $D$3,"TOT_Entity","Aggregated","Budget_Working",$E$3,"YTD",$B348,"TOPFLOW","TOP","TOP","top1",$C348,"TOP3","Open_Acute_DIV1","TOP5","TOP6","REPORTED","TOP8")</f>
        <v>87444.61</v>
      </c>
      <c r="L348" s="53">
        <f t="shared" si="883"/>
        <v>-26837.100000000006</v>
      </c>
      <c r="M348" s="40">
        <f t="shared" si="884"/>
        <v>-0.30690399328214746</v>
      </c>
      <c r="N348" s="41"/>
      <c r="O348" s="53">
        <f>_xll.OneStreamExcelAddIn.XFFunctions.XFGetCell("TRUE", "CONSOL", $D$3,"TOT_Entity","USD","Actual",$F$3,"YTD",$B348,"TOPFLOW","TOP","TOP","top1",$C348,"TOP3","Open_Acute_DIV1","TOP5","TOP6","REPORTED","TOP8")</f>
        <v>138900.42000000001</v>
      </c>
      <c r="P348" s="53">
        <f>_xll.OneStreamExcelAddIn.XFFunctions.XFGetCell("TRUE", "CONSOL", $D$3,"TOT_Entity","USD","Actual",$E$3,"YTD",$B348,"TOPFLOW","TOP","TOP","top1",$C348,"top3","Open_Acute_DIV1","TOP5","TOP6","REPORTED","VAR_BW_PY_Actual")</f>
        <v>24618.71</v>
      </c>
      <c r="Q348" s="40">
        <f t="shared" si="885"/>
        <v>0.17723999682650346</v>
      </c>
      <c r="R348" s="41"/>
      <c r="S348" s="53">
        <f>_xll.OneStreamExcelAddIn.XFFunctions.XFGetCell("TRUE", "CONSOL", $D$3,"TOT_Entity","USD","MIDFCST",$E$3,"MTD",$B348,"TOPFLOW","TOP","TOP","top1",$C348,"TOP3","Open_Acute_DIV1","TOP5","TOP6","REPORTED","TOP8")</f>
        <v>0</v>
      </c>
      <c r="T348" s="53">
        <f t="shared" si="886"/>
        <v>-14208.56</v>
      </c>
      <c r="U348" s="40">
        <f t="shared" si="887"/>
        <v>0</v>
      </c>
      <c r="V348" s="41"/>
      <c r="W348" s="42"/>
      <c r="X348" s="43"/>
      <c r="Y348" s="42"/>
      <c r="Z348" s="44"/>
      <c r="AB348" s="213">
        <f>_xll.OneStreamExcelAddIn.XFFunctions.XFGetCell("TRUE", "CONSOL", $D$3,"TOT_Entity","USD","Actual",[1]Setup!C4,"PERIODIC",$B348,"TOPFLOW","TOP","TOP","top1",$C348,"top3","Open_Acute_DIV1","TOP5","TOP6","REPORTED","TOP8")</f>
        <v>15149.67</v>
      </c>
      <c r="AC348" s="213">
        <f>_xll.OneStreamExcelAddIn.XFFunctions.XFGetCell("TRUE", "CONSOL", $D$3,"TOT_Entity","Aggregated","Budget_Working",[1]Setup!C4,"PERIODIC",$B348,"TOPFLOW","TOP","TOP","top1",$C348,"top3","Open_Acute_DIV1","TOP5","TOP6","REPORTED","TOP8")</f>
        <v>21861.1525</v>
      </c>
      <c r="AD348" s="213">
        <f t="shared" ref="AD348" si="914">AC348-AB348</f>
        <v>6711.4825000000001</v>
      </c>
      <c r="AE348" s="209">
        <f t="shared" ref="AE348" si="915">IFERROR(AD348/AC348,0)</f>
        <v>0.30700497148995232</v>
      </c>
      <c r="AG348" s="213">
        <f>_xll.OneStreamExcelAddIn.XFFunctions.XFGetCell("TRUE", "CONSOL", $D$3,"TOT_Entity","USD","Actual",[1]Setup!C5,"PERIODIC",$B348,"TOPFLOW","TOP","TOP","top1",$C348,"top3","Open_Acute_DIV1","TOP5","TOP6","REPORTED","TOP8")</f>
        <v>62322.86</v>
      </c>
      <c r="AH348" s="213">
        <f>_xll.OneStreamExcelAddIn.XFFunctions.XFGetCell("TRUE", "CONSOL", $D$3,"TOT_Entity","Aggregated","Budget_Working",[1]Setup!C5,"PERIODIC",$B348,"TOPFLOW","TOP","TOP","top1",$C348,"top3","Open_Acute_DIV1","TOP5","TOP6","REPORTED","TOP8")</f>
        <v>21861.1525</v>
      </c>
      <c r="AI348" s="213">
        <f t="shared" ref="AI348" si="916">AH348-AG348</f>
        <v>-40461.707500000004</v>
      </c>
      <c r="AJ348" s="209">
        <f t="shared" ref="AJ348" si="917">IFERROR(AI348/AH348,0)</f>
        <v>-1.8508496978830373</v>
      </c>
      <c r="AL348" s="213">
        <f>_xll.OneStreamExcelAddIn.XFFunctions.XFGetCell("TRUE", "CONSOL", $D$3,"TOT_Entity","USD","Actual",[1]Setup!C6,"PERIODIC",$B348,"TOPFLOW","TOP","TOP","top1",$C348,"top3","Open_Acute_DIV1","TOP5","TOP6","REPORTED","TOP8")</f>
        <v>22600.62</v>
      </c>
      <c r="AM348" s="213">
        <f>_xll.OneStreamExcelAddIn.XFFunctions.XFGetCell("TRUE", "CONSOL", $D$3,"TOT_Entity","Aggregated","Budget_Working",[1]Setup!C6,"PERIODIC",$B348,"TOPFLOW","TOP","TOP","top1",$C348,"top3","Open_Acute_DIV1","TOP5","TOP6","REPORTED","TOP8")</f>
        <v>21861.1525</v>
      </c>
      <c r="AN348" s="213">
        <f t="shared" ref="AN348" si="918">AM348-AL348</f>
        <v>-739.46749999999884</v>
      </c>
      <c r="AO348" s="209">
        <f t="shared" ref="AO348" si="919">IFERROR(AN348/AM348,0)</f>
        <v>-3.3825641168735217E-2</v>
      </c>
      <c r="AQ348" s="213">
        <f>_xll.OneStreamExcelAddIn.XFFunctions.XFGetCell("TRUE", "CONSOL", $D$3,"TOT_Entity","USD","Actual",[1]Setup!C7,"PERIODIC",$B348,"TOPFLOW","TOP","TOP","top1",$C348,"top3","Open_Acute_DIV1","TOP5","TOP6","REPORTED","TOP8")</f>
        <v>14208.56</v>
      </c>
      <c r="AR348" s="213">
        <f>_xll.OneStreamExcelAddIn.XFFunctions.XFGetCell("TRUE", "CONSOL", $D$3,"TOT_Entity","Aggregated","Budget_Working",[1]Setup!C7,"PERIODIC",$B348,"TOPFLOW","TOP","TOP","top1",$C348,"top3","Open_Acute_DIV1","TOP5","TOP6","REPORTED","TOP8")</f>
        <v>21861.1525</v>
      </c>
      <c r="AS348" s="213">
        <f t="shared" ref="AS348" si="920">AR348-AQ348</f>
        <v>7652.5925000000007</v>
      </c>
      <c r="AT348" s="209">
        <f t="shared" ref="AT348" si="921">IFERROR(AS348/AR348,0)</f>
        <v>0.35005439443323039</v>
      </c>
      <c r="AV348" s="213">
        <f>_xll.OneStreamExcelAddIn.XFFunctions.XFGetCell("TRUE", "CONSOL", $D$3,"TOT_Entity","USD","Actual",[1]Setup!C8,"PERIODIC",$B348,"TOPFLOW","TOP","TOP","top1",$C348,"top3","Open_Acute_DIV1","TOP5","TOP6","REPORTED","TOP8")</f>
        <v>-114281.71</v>
      </c>
      <c r="AW348" s="213">
        <f>_xll.OneStreamExcelAddIn.XFFunctions.XFGetCell("TRUE", "CONSOL", $D$3,"TOT_Entity","Aggregated","Budget_Working",[1]Setup!C8,"PERIODIC",$B348,"TOPFLOW","TOP","TOP","top1",$C348,"top3","Open_Acute_DIV1","TOP5","TOP6","REPORTED","TOP8")</f>
        <v>21861.1525</v>
      </c>
      <c r="AX348" s="213">
        <f t="shared" ref="AX348" si="922">AW348-AV348</f>
        <v>136142.86250000002</v>
      </c>
      <c r="AY348" s="209">
        <f t="shared" ref="AY348" si="923">IFERROR(AX348/AW348,0)</f>
        <v>6.2276159731285903</v>
      </c>
      <c r="BA348" s="213">
        <f>_xll.OneStreamExcelAddIn.XFFunctions.XFGetCell("TRUE", "CONSOL", $D$3,"TOT_Entity","USD","Actual",[1]Setup!C9,"PERIODIC",$B348,"TOPFLOW","TOP","TOP","top1",$C348,"top3","Open_Acute_DIV1","TOP5","TOP6","REPORTED","TOP8")</f>
        <v>0</v>
      </c>
      <c r="BB348" s="213">
        <f>_xll.OneStreamExcelAddIn.XFFunctions.XFGetCell("TRUE", "CONSOL", $D$3,"TOT_Entity","Aggregated","Budget_Working",[1]Setup!C9,"PERIODIC",$B348,"TOPFLOW","TOP","TOP","top1",$C348,"top3","Open_Acute_DIV1","TOP5","TOP6","REPORTED","TOP8")</f>
        <v>21861.1525</v>
      </c>
      <c r="BC348" s="213">
        <f t="shared" ref="BC348" si="924">BB348-BA348</f>
        <v>21861.1525</v>
      </c>
      <c r="BD348" s="209">
        <f t="shared" ref="BD348" si="925">IFERROR(BC348/BB348,0)</f>
        <v>1</v>
      </c>
      <c r="BF348" s="213">
        <f>_xll.OneStreamExcelAddIn.XFFunctions.XFGetCell("TRUE", "CONSOL", $D$3,"TOT_Entity","USD","Actual",[1]Setup!C10,"PERIODIC",$B348,"TOPFLOW","TOP","TOP","top1",$C348,"top3","Open_Acute_DIV1","TOP5","TOP6","REPORTED","TOP8")</f>
        <v>0</v>
      </c>
      <c r="BG348" s="213">
        <f>_xll.OneStreamExcelAddIn.XFFunctions.XFGetCell("TRUE", "CONSOL", $D$3,"TOT_Entity","Aggregated","Budget_Working",[1]Setup!C10,"PERIODIC",$B348,"TOPFLOW","TOP","TOP","top1",$C348,"top3","Open_Acute_DIV1","TOP5","TOP6","REPORTED","TOP8")</f>
        <v>21861.1525</v>
      </c>
      <c r="BH348" s="213">
        <f t="shared" ref="BH348" si="926">BG348-BF348</f>
        <v>21861.1525</v>
      </c>
      <c r="BI348" s="209">
        <f t="shared" ref="BI348" si="927">IFERROR(BH348/BG348,0)</f>
        <v>1</v>
      </c>
      <c r="BK348" s="213">
        <f>_xll.OneStreamExcelAddIn.XFFunctions.XFGetCell("TRUE", "CONSOL", $D$3,"TOT_Entity","USD","Actual",[1]Setup!C11,"PERIODIC",$B348,"TOPFLOW","TOP","TOP","top1",$C348,"top3","Open_Acute_DIV1","TOP5","TOP6","REPORTED","TOP8")</f>
        <v>0</v>
      </c>
      <c r="BL348" s="213">
        <f>_xll.OneStreamExcelAddIn.XFFunctions.XFGetCell("TRUE", "CONSOL", $D$3,"TOT_Entity","Aggregated","Budget_Working",[1]Setup!C11,"PERIODIC",$B348,"TOPFLOW","TOP","TOP","top1",$C348,"top3","Open_Acute_DIV1","TOP5","TOP6","REPORTED","TOP8")</f>
        <v>21861.1525</v>
      </c>
      <c r="BM348" s="213">
        <f t="shared" ref="BM348" si="928">BL348-BK348</f>
        <v>21861.1525</v>
      </c>
      <c r="BN348" s="209">
        <f t="shared" ref="BN348" si="929">IFERROR(BM348/BL348,0)</f>
        <v>1</v>
      </c>
      <c r="BP348" s="213">
        <f>_xll.OneStreamExcelAddIn.XFFunctions.XFGetCell("TRUE", "CONSOL", $D$3,"TOT_Entity","USD","Actual",[1]Setup!C12,"PERIODIC",$B348,"TOPFLOW","TOP","TOP","top1",$C348,"top3","Open_Acute_DIV1","TOP5","TOP6","REPORTED","TOP8")</f>
        <v>0</v>
      </c>
      <c r="BQ348" s="213">
        <f>_xll.OneStreamExcelAddIn.XFFunctions.XFGetCell("TRUE", "CONSOL", $D$3,"TOT_Entity","Aggregated","Budget_Working",[1]Setup!C12,"PERIODIC",$B348,"TOPFLOW","TOP","TOP","top1",$C348,"top3","Open_Acute_DIV1","TOP5","TOP6","REPORTED","TOP8")</f>
        <v>21861.1525</v>
      </c>
      <c r="BR348" s="213">
        <f t="shared" ref="BR348" si="930">BQ348-BP348</f>
        <v>21861.1525</v>
      </c>
      <c r="BS348" s="209">
        <f t="shared" ref="BS348" si="931">IFERROR(BR348/BQ348,0)</f>
        <v>1</v>
      </c>
      <c r="BU348" s="213">
        <f>_xll.OneStreamExcelAddIn.XFFunctions.XFGetCell("TRUE", "CONSOL", $D$3,"TOT_Entity","USD","Actual",[1]Setup!C13,"PERIODIC",$B348,"TOPFLOW","TOP","TOP","top1",$C348,"top3","Open_Acute_DIV1","TOP5","TOP6","REPORTED","TOP8")</f>
        <v>0</v>
      </c>
      <c r="BV348" s="213">
        <f>_xll.OneStreamExcelAddIn.XFFunctions.XFGetCell("TRUE", "CONSOL", $D$3,"TOT_Entity","Aggregated","Budget_Working",[1]Setup!C13,"PERIODIC",$B348,"TOPFLOW","TOP","TOP","top1",$C348,"top3","Open_Acute_DIV1","TOP5","TOP6","REPORTED","TOP8")</f>
        <v>21861.1525</v>
      </c>
      <c r="BW348" s="213">
        <f t="shared" ref="BW348" si="932">BV348-BU348</f>
        <v>21861.1525</v>
      </c>
      <c r="BX348" s="209">
        <f t="shared" ref="BX348" si="933">IFERROR(BW348/BV348,0)</f>
        <v>1</v>
      </c>
      <c r="BZ348" s="213">
        <f>_xll.OneStreamExcelAddIn.XFFunctions.XFGetCell("TRUE", "CONSOL", $D$3,"TOT_Entity","USD","Actual",[1]Setup!C14,"PERIODIC",$B348,"TOPFLOW","TOP","TOP","top1",$C348,"top3","Open_Acute_DIV1","TOP5","TOP6","REPORTED","TOP8")</f>
        <v>0</v>
      </c>
      <c r="CA348" s="213">
        <f>_xll.OneStreamExcelAddIn.XFFunctions.XFGetCell("TRUE", "CONSOL", $D$3,"TOT_Entity","Aggregated","Budget_Working",[1]Setup!C14,"PERIODIC",$B348,"TOPFLOW","TOP","TOP","top1",$C348,"top3","Open_Acute_DIV1","TOP5","TOP6","REPORTED","TOP8")</f>
        <v>21861.1525</v>
      </c>
      <c r="CB348" s="213">
        <f t="shared" ref="CB348" si="934">CA348-BZ348</f>
        <v>21861.1525</v>
      </c>
      <c r="CC348" s="209">
        <f t="shared" ref="CC348" si="935">IFERROR(CB348/CA348,0)</f>
        <v>1</v>
      </c>
      <c r="CE348" s="213">
        <f>_xll.OneStreamExcelAddIn.XFFunctions.XFGetCell("TRUE", "CONSOL", $D$3,"TOT_Entity","USD","Actual",[1]Setup!C15,"PERIODIC",$B348,"TOPFLOW","TOP","TOP","top1",$C348,"top3","Open_Acute_DIV1","TOP5","TOP6","REPORTED","TOP8")</f>
        <v>0</v>
      </c>
      <c r="CF348" s="213">
        <f>_xll.OneStreamExcelAddIn.XFFunctions.XFGetCell("TRUE", "CONSOL", $D$3,"TOT_Entity","Aggregated","Budget_Working",[1]Setup!C15,"PERIODIC",$B348,"TOPFLOW","TOP","TOP","top1",$C348,"top3","Open_Acute_DIV1","TOP5","TOP6","REPORTED","TOP8")</f>
        <v>21861.192500000001</v>
      </c>
      <c r="CG348" s="213">
        <f t="shared" ref="CG348" si="936">CF348-CE348</f>
        <v>21861.192500000001</v>
      </c>
      <c r="CH348" s="209">
        <f t="shared" ref="CH348" si="937">IFERROR(CG348/CF348,0)</f>
        <v>1</v>
      </c>
      <c r="CI348" s="214"/>
      <c r="CJ348" s="213">
        <f>_xll.OneStreamExcelAddIn.XFFunctions.XFGetCell("TRUE", "CONSOL", $D$3,"TOT_Entity","USD","Actual",[1]Setup!C4,"PERIODIC",$B348,"TOPFLOW","TOP","TOP","top1",$C348,"top3","Open_Acute_DIV1","TOP5","TOP6","REPORTED","TOP8")</f>
        <v>15149.67</v>
      </c>
      <c r="CK348" s="213">
        <f>_xll.OneStreamExcelAddIn.XFFunctions.XFGetCell("TRUE", "CONSOL", $D$3,"TOT_Entity","USD","Actual",[1]Setup!C5,"PERIODIC",$B348,"TOPFLOW","TOP","TOP","top1",$C348,"top3","Open_Acute_DIV1","TOP5","TOP6","REPORTED","TOP8")</f>
        <v>62322.86</v>
      </c>
      <c r="CL348" s="213">
        <f>_xll.OneStreamExcelAddIn.XFFunctions.XFGetCell("TRUE", "CONSOL", $D$3,"TOT_Entity","USD","Actual",[1]Setup!C6,"PERIODIC",$B348,"TOPFLOW","TOP","TOP","top1",$C348,"top3","Open_Acute_DIV1","TOP5","TOP6","REPORTED","TOP8")</f>
        <v>22600.62</v>
      </c>
      <c r="CM348" s="213">
        <f>_xll.OneStreamExcelAddIn.XFFunctions.XFGetCell("TRUE", "CONSOL", $D$3,"TOT_Entity","USD","Actual",[1]Setup!C7,"PERIODIC",$B348,"TOPFLOW","TOP","TOP","top1",$C348,"top3","Open_Acute_DIV1","TOP5","TOP6","REPORTED","TOP8")</f>
        <v>14208.56</v>
      </c>
      <c r="CN348" s="213">
        <f>_xll.OneStreamExcelAddIn.XFFunctions.XFGetCell("TRUE", "CONSOL", $D$3,"TOT_Entity","USD","Actual",[1]Setup!C8,"PERIODIC",$B348,"TOPFLOW","TOP","TOP","top1",$C348,"top3","Open_Acute_DIV1","TOP5","TOP6","REPORTED","TOP8")</f>
        <v>-114281.71</v>
      </c>
      <c r="CO348" s="213">
        <f>_xll.OneStreamExcelAddIn.XFFunctions.XFGetCell("TRUE", "CONSOL", $D$3,"TOT_Entity","USD","Actual",[1]Setup!C9,"PERIODIC",$B348,"TOPFLOW","TOP","TOP","top1",$C348,"top3","Open_Acute_DIV1","TOP5","TOP6","REPORTED","TOP8")</f>
        <v>0</v>
      </c>
      <c r="CP348" s="213">
        <f>_xll.OneStreamExcelAddIn.XFFunctions.XFGetCell("TRUE", "CONSOL", $D$3,"TOT_Entity","USD","Actual",[1]Setup!C10,"PERIODIC",$B348,"TOPFLOW","TOP","TOP","top1",$C348,"top3","Open_Acute_DIV1","TOP5","TOP6","REPORTED","TOP8")</f>
        <v>0</v>
      </c>
      <c r="CQ348" s="213">
        <f>_xll.OneStreamExcelAddIn.XFFunctions.XFGetCell("TRUE", "CONSOL", $D$3,"TOT_Entity","USD","Actual",[1]Setup!C11,"PERIODIC",$B348,"TOPFLOW","TOP","TOP","top1",$C348,"top3","Open_Acute_DIV1","TOP5","TOP6","REPORTED","TOP8")</f>
        <v>0</v>
      </c>
      <c r="CR348" s="213">
        <f>_xll.OneStreamExcelAddIn.XFFunctions.XFGetCell("TRUE", "CONSOL", $D$3,"TOT_Entity","USD","Actual",[1]Setup!C12,"PERIODIC",$B348,"TOPFLOW","TOP","TOP","top1",$C348,"top3","Open_Acute_DIV1","TOP5","TOP6","REPORTED","TOP8")</f>
        <v>0</v>
      </c>
      <c r="CS348" s="213">
        <f>_xll.OneStreamExcelAddIn.XFFunctions.XFGetCell("TRUE", "CONSOL", $D$3,"TOT_Entity","USD","Actual",[1]Setup!C13,"PERIODIC",$B348,"TOPFLOW","TOP","TOP","top1",$C348,"top3","Open_Acute_DIV1","TOP5","TOP6","REPORTED","TOP8")</f>
        <v>0</v>
      </c>
      <c r="CT348" s="213">
        <f>_xll.OneStreamExcelAddIn.XFFunctions.XFGetCell("TRUE", "CONSOL", $D$3,"TOT_Entity","USD","Actual",[1]Setup!C14,"PERIODIC",$B348,"TOPFLOW","TOP","TOP","top1",$C348,"top3","Open_Acute_DIV1","TOP5","TOP6","REPORTED","TOP8")</f>
        <v>0</v>
      </c>
      <c r="CU348" s="213">
        <f>_xll.OneStreamExcelAddIn.XFFunctions.XFGetCell("TRUE", "CONSOL", $D$3,"TOT_Entity","USD","Actual",[1]Setup!C15,"PERIODIC",$B348,"TOPFLOW","TOP","TOP","top1",$C348,"top3","Open_Acute_DIV1","TOP5","TOP6","REPORTED","TOP8")</f>
        <v>0</v>
      </c>
      <c r="CV348" s="214"/>
      <c r="CW348" s="213">
        <f>_xll.OneStreamExcelAddIn.XFFunctions.XFGetCell("TRUE", "CONSOL", $D$3,"TOT_Entity","USD","Actual",[1]Setup!C17,"PERIODIC",$B348,"TOPFLOW","TOP","TOP","top1",$C348,"top3","Open_Acute_DIV1","TOP5","TOP6","REPORTED","TOP8")</f>
        <v>22068.2</v>
      </c>
      <c r="CX348" s="213">
        <f>_xll.OneStreamExcelAddIn.XFFunctions.XFGetCell("TRUE", "CONSOL", $D$3,"TOT_Entity","USD","Actual",[1]Setup!C18,"PERIODIC",$B348,"TOPFLOW","TOP","TOP","top1",$C348,"top3","Open_Acute_DIV1","TOP5","TOP6","REPORTED","TOP8")</f>
        <v>20466.66</v>
      </c>
      <c r="CY348" s="213">
        <f>_xll.OneStreamExcelAddIn.XFFunctions.XFGetCell("TRUE", "CONSOL", $D$3,"TOT_Entity","USD","Actual",[1]Setup!C19,"PERIODIC",$B348,"TOPFLOW","TOP","TOP","top1",$C348,"top3","Open_Acute_DIV1","TOP5","TOP6","REPORTED","TOP8")</f>
        <v>67260.03</v>
      </c>
      <c r="CZ348" s="213">
        <f>_xll.OneStreamExcelAddIn.XFFunctions.XFGetCell("TRUE", "CONSOL", $D$3,"TOT_Entity","USD","Actual",[1]Setup!C20,"PERIODIC",$B348,"TOPFLOW","TOP","TOP","top1",$C348,"top3","Open_Acute_DIV1","TOP5","TOP6","REPORTED","TOP8")</f>
        <v>29105.53</v>
      </c>
      <c r="DA348" s="213">
        <f>_xll.OneStreamExcelAddIn.XFFunctions.XFGetCell("TRUE", "CONSOL", $D$3,"TOT_Entity","USD","Actual",[1]Setup!C21,"PERIODIC",$B348,"TOPFLOW","TOP","TOP","top1",$C348,"top3","Open_Acute_DIV1","TOP5","TOP6","REPORTED","TOP8")</f>
        <v>88892.3</v>
      </c>
      <c r="DB348" s="213">
        <f>_xll.OneStreamExcelAddIn.XFFunctions.XFGetCell("TRUE", "CONSOL", $D$3,"TOT_Entity","USD","Actual",[1]Setup!C22,"PERIODIC",$B348,"TOPFLOW","TOP","TOP","top1",$C348,"top3","Open_Acute_DIV1","TOP5","TOP6","REPORTED","TOP8")</f>
        <v>670.17</v>
      </c>
      <c r="DC348" s="213">
        <f>_xll.OneStreamExcelAddIn.XFFunctions.XFGetCell("TRUE", "CONSOL", $D$3,"TOT_Entity","USD","Actual",[1]Setup!C23,"PERIODIC",$B348,"TOPFLOW","TOP","TOP","top1",$C348,"top3","Open_Acute_DIV1","TOP5","TOP6","REPORTED","TOP8")</f>
        <v>47831.45</v>
      </c>
      <c r="DD348" s="213">
        <f>_xll.OneStreamExcelAddIn.XFFunctions.XFGetCell("TRUE", "CONSOL", $D$3,"TOT_Entity","USD","Actual",[1]Setup!C24,"PERIODIC",$B348,"TOPFLOW","TOP","TOP","top1",$C348,"top3","Open_Acute_DIV1","TOP5","TOP6","REPORTED","TOP8")</f>
        <v>28270.16</v>
      </c>
      <c r="DE348" s="213">
        <f>_xll.OneStreamExcelAddIn.XFFunctions.XFGetCell("TRUE", "CONSOL", $D$3,"TOT_Entity","USD","Actual",[1]Setup!C25,"PERIODIC",$B348,"TOPFLOW","TOP","TOP","top1",$C348,"top3","Open_Acute_DIV1","TOP5","TOP6","REPORTED","TOP8")</f>
        <v>72052.509999999995</v>
      </c>
      <c r="DF348" s="213">
        <f>_xll.OneStreamExcelAddIn.XFFunctions.XFGetCell("TRUE", "CONSOL", $D$3,"TOT_Entity","USD","Actual",[1]Setup!C26,"PERIODIC",$B348,"TOPFLOW","TOP","TOP","top1",$C348,"top3","Open_Acute_DIV1","TOP5","TOP6","REPORTED","TOP8")</f>
        <v>-17381.53</v>
      </c>
      <c r="DG348" s="213">
        <f>_xll.OneStreamExcelAddIn.XFFunctions.XFGetCell("TRUE", "CONSOL", $D$3,"TOT_Entity","USD","Actual",[1]Setup!C27,"PERIODIC",$B348,"TOPFLOW","TOP","TOP","top1",$C348,"top3","Open_Acute_DIV1","TOP5","TOP6","REPORTED","TOP8")</f>
        <v>19397.86</v>
      </c>
      <c r="DH348" s="213">
        <f>_xll.OneStreamExcelAddIn.XFFunctions.XFGetCell("TRUE", "CONSOL", $D$3,"TOT_Entity","USD","Actual",[1]Setup!C28,"PERIODIC",$B348,"TOPFLOW","TOP","TOP","top1",$C348,"top3","Open_Acute_DIV1","TOP5","TOP6","REPORTED","TOP8")</f>
        <v>5805.67</v>
      </c>
      <c r="DI348" s="215"/>
      <c r="DJ348" s="213">
        <f>_xll.OneStreamExcelAddIn.XFFunctions.XFGetCell("TRUE", "CONSOL", $D$3,"TOT_Entity","Aggregated","Budget_Working",[1]Setup!C4,"PERIODIC",$B348,"TOPFLOW","TOP","TOP","top1",$C348,"top3","Open_Acute_DIV1","TOP5","TOP6","REPORTED","TOP8")</f>
        <v>21861.1525</v>
      </c>
      <c r="DK348" s="213">
        <f>_xll.OneStreamExcelAddIn.XFFunctions.XFGetCell("TRUE", "CONSOL", $D$3,"TOT_Entity","Aggregated","Budget_Working",[1]Setup!C5,"PERIODIC",$B348,"TOPFLOW","TOP","TOP","top1",$C348,"top3","Open_Acute_DIV1","TOP5","TOP6","REPORTED","TOP8")</f>
        <v>21861.1525</v>
      </c>
      <c r="DL348" s="213">
        <f>_xll.OneStreamExcelAddIn.XFFunctions.XFGetCell("TRUE", "CONSOL", $D$3,"TOT_Entity","Aggregated","Budget_Working",[1]Setup!C6,"PERIODIC",$B348,"TOPFLOW","TOP","TOP","top1",$C348,"top3","Open_Acute_DIV1","TOP5","TOP6","REPORTED","TOP8")</f>
        <v>21861.1525</v>
      </c>
      <c r="DM348" s="213">
        <f>_xll.OneStreamExcelAddIn.XFFunctions.XFGetCell("TRUE", "CONSOL", $D$3,"TOT_Entity","Aggregated","Budget_Working",[1]Setup!C7,"PERIODIC",$B348,"TOPFLOW","TOP","TOP","top1",$C348,"top3","Open_Acute_DIV1","TOP5","TOP6","REPORTED","TOP8")</f>
        <v>21861.1525</v>
      </c>
      <c r="DN348" s="213">
        <f>_xll.OneStreamExcelAddIn.XFFunctions.XFGetCell("TRUE", "CONSOL", $D$3,"TOT_Entity","Aggregated","Budget_Working",[1]Setup!C8,"PERIODIC",$B348,"TOPFLOW","TOP","TOP","top1",$C348,"top3","Open_Acute_DIV1","TOP5","TOP6","REPORTED","TOP8")</f>
        <v>21861.1525</v>
      </c>
      <c r="DO348" s="213">
        <f>_xll.OneStreamExcelAddIn.XFFunctions.XFGetCell("TRUE", "CONSOL", $D$3,"TOT_Entity","Aggregated","Budget_Working",[1]Setup!C9,"PERIODIC",$B348,"TOPFLOW","TOP","TOP","top1",$C348,"top3","Open_Acute_DIV1","TOP5","TOP6","REPORTED","TOP8")</f>
        <v>21861.1525</v>
      </c>
      <c r="DP348" s="213">
        <f>_xll.OneStreamExcelAddIn.XFFunctions.XFGetCell("TRUE", "CONSOL", $D$3,"TOT_Entity","Aggregated","Budget_Working",[1]Setup!C10,"PERIODIC",$B348,"TOPFLOW","TOP","TOP","top1",$C348,"top3","Open_Acute_DIV1","TOP5","TOP6","REPORTED","TOP8")</f>
        <v>21861.1525</v>
      </c>
      <c r="DQ348" s="213">
        <f>_xll.OneStreamExcelAddIn.XFFunctions.XFGetCell("TRUE", "CONSOL", $D$3,"TOT_Entity","Aggregated","Budget_Working",[1]Setup!C11,"PERIODIC",$B348,"TOPFLOW","TOP","TOP","top1",$C348,"top3","Open_Acute_DIV1","TOP5","TOP6","REPORTED","TOP8")</f>
        <v>21861.1525</v>
      </c>
      <c r="DR348" s="213">
        <f>_xll.OneStreamExcelAddIn.XFFunctions.XFGetCell("TRUE", "CONSOL", $D$3,"TOT_Entity","Aggregated","Budget_Working",[1]Setup!C12,"PERIODIC",$B348,"TOPFLOW","TOP","TOP","top1",$C348,"top3","Open_Acute_DIV1","TOP5","TOP6","REPORTED","TOP8")</f>
        <v>21861.1525</v>
      </c>
      <c r="DS348" s="213">
        <f>_xll.OneStreamExcelAddIn.XFFunctions.XFGetCell("TRUE", "CONSOL", $D$3,"TOT_Entity","Aggregated","Budget_Working",[1]Setup!C13,"PERIODIC",$B348,"TOPFLOW","TOP","TOP","top1",$C348,"top3","Open_Acute_DIV1","TOP5","TOP6","REPORTED","TOP8")</f>
        <v>21861.1525</v>
      </c>
      <c r="DT348" s="213">
        <f>_xll.OneStreamExcelAddIn.XFFunctions.XFGetCell("TRUE", "CONSOL", $D$3,"TOT_Entity","Aggregated","Budget_Working",[1]Setup!C14,"PERIODIC",$B348,"TOPFLOW","TOP","TOP","top1",$C348,"top3","Open_Acute_DIV1","TOP5","TOP6","REPORTED","TOP8")</f>
        <v>21861.1525</v>
      </c>
      <c r="DU348" s="213">
        <f>_xll.OneStreamExcelAddIn.XFFunctions.XFGetCell("TRUE", "CONSOL", $D$3,"TOT_Entity","Aggregated","Budget_Working",[1]Setup!C15,"PERIODIC",$B348,"TOPFLOW","TOP","TOP","top1",$C348,"top3","Open_Acute_DIV1","TOP5","TOP6","REPORTED","TOP8")</f>
        <v>21861.192500000001</v>
      </c>
      <c r="DV348" s="215"/>
      <c r="DW348" s="213">
        <f>_xll.OneStreamExcelAddIn.XFFunctions.XFGetCell("TRUE", "CONSOL", $D$3,"TOT_Entity","USD","Budget_Final",[1]Setup!C17,"PERIODIC",$B348,"TOPFLOW","TOP","TOP","top1",$C348,"top3","Open_Acute_DIV1","TOP5","TOP6","REPORTED","TOP8")</f>
        <v>102387.31868572001</v>
      </c>
      <c r="DX348" s="213">
        <f>_xll.OneStreamExcelAddIn.XFFunctions.XFGetCell("TRUE", "CONSOL", $D$3,"TOT_Entity","USD","Budget_Final",[1]Setup!C18,"PERIODIC",$B348,"TOPFLOW","TOP","TOP","top1",$C348,"top3","Open_Acute_DIV1","TOP5","TOP6","REPORTED","TOP8")</f>
        <v>99176.634106907004</v>
      </c>
      <c r="DY348" s="213">
        <f>_xll.OneStreamExcelAddIn.XFFunctions.XFGetCell("TRUE", "CONSOL", $D$3,"TOT_Entity","USD","Budget_Final",[1]Setup!C19,"PERIODIC",$B348,"TOPFLOW","TOP","TOP","top1",$C348,"top3","Open_Acute_DIV1","TOP5","TOP6","REPORTED","TOP8")</f>
        <v>87828.297296088</v>
      </c>
      <c r="DZ348" s="213">
        <f>_xll.OneStreamExcelAddIn.XFFunctions.XFGetCell("TRUE", "CONSOL", $D$3,"TOT_Entity","USD","Budget_Final",[1]Setup!C20,"PERIODIC",$B348,"TOPFLOW","TOP","TOP","top1",$C348,"top3","Open_Acute_DIV1","TOP5","TOP6","REPORTED","TOP8")</f>
        <v>74053.802542349003</v>
      </c>
      <c r="EA348" s="213">
        <f>_xll.OneStreamExcelAddIn.XFFunctions.XFGetCell("TRUE", "CONSOL", $D$3,"TOT_Entity","USD","Budget_Final",[1]Setup!C21,"PERIODIC",$B348,"TOPFLOW","TOP","TOP","top1",$C348,"top3","Open_Acute_DIV1","TOP5","TOP6","REPORTED","TOP8")</f>
        <v>88231.764022595002</v>
      </c>
      <c r="EB348" s="213">
        <f>_xll.OneStreamExcelAddIn.XFFunctions.XFGetCell("TRUE", "CONSOL", $D$3,"TOT_Entity","USD","Budget_Final",[1]Setup!C22,"PERIODIC",$B348,"TOPFLOW","TOP","TOP","top1",$C348,"top3","Open_Acute_DIV1","TOP5","TOP6","REPORTED","TOP8")</f>
        <v>75303.412406820993</v>
      </c>
      <c r="EC348" s="213">
        <f>_xll.OneStreamExcelAddIn.XFFunctions.XFGetCell("TRUE", "CONSOL", $D$3,"TOT_Entity","USD","Budget_Final",[1]Setup!C23,"PERIODIC",$B348,"TOPFLOW","TOP","TOP","top1",$C348,"top3","Open_Acute_DIV1","TOP5","TOP6","REPORTED","TOP8")</f>
        <v>75727.995641763002</v>
      </c>
      <c r="ED348" s="213">
        <f>_xll.OneStreamExcelAddIn.XFFunctions.XFGetCell("TRUE", "CONSOL", $D$3,"TOT_Entity","USD","Budget_Final",[1]Setup!C24,"PERIODIC",$B348,"TOPFLOW","TOP","TOP","top1",$C348,"top3","Open_Acute_DIV1","TOP5","TOP6","REPORTED","TOP8")</f>
        <v>75747.080182467005</v>
      </c>
      <c r="EE348" s="213">
        <f>_xll.OneStreamExcelAddIn.XFFunctions.XFGetCell("TRUE", "CONSOL", $D$3,"TOT_Entity","USD","Budget_Final",[1]Setup!C25,"PERIODIC",$B348,"TOPFLOW","TOP","TOP","top1",$C348,"top3","Open_Acute_DIV1","TOP5","TOP6","REPORTED","TOP8")</f>
        <v>76843.245864362994</v>
      </c>
      <c r="EF348" s="213">
        <f>_xll.OneStreamExcelAddIn.XFFunctions.XFGetCell("TRUE", "CONSOL", $D$3,"TOT_Entity","USD","Budget_Final",[1]Setup!C26,"PERIODIC",$B348,"TOPFLOW","TOP","TOP","top1",$C348,"top3","Open_Acute_DIV1","TOP5","TOP6","REPORTED","TOP8")</f>
        <v>75556.234775427001</v>
      </c>
      <c r="EG348" s="213">
        <f>_xll.OneStreamExcelAddIn.XFFunctions.XFGetCell("TRUE", "CONSOL", $D$3,"TOT_Entity","USD","Budget_Final",[1]Setup!C27,"PERIODIC",$B348,"TOPFLOW","TOP","TOP","top1",$C348,"top3","Open_Acute_DIV1","TOP5","TOP6","REPORTED","TOP8")</f>
        <v>72765.596044828999</v>
      </c>
      <c r="EH348" s="213">
        <f>_xll.OneStreamExcelAddIn.XFFunctions.XFGetCell("TRUE", "CONSOL", $D$3,"TOT_Entity","USD","Budget_Final",[1]Setup!C28,"PERIODIC",$B348,"TOPFLOW","TOP","TOP","top1",$C348,"top3","Open_Acute_DIV1","TOP5","TOP6","REPORTED","TOP8")</f>
        <v>76147.749696337007</v>
      </c>
    </row>
    <row r="349" spans="1:138" s="47" customFormat="1" x14ac:dyDescent="0.25">
      <c r="B349" s="51"/>
      <c r="C349" s="51"/>
      <c r="E349" s="216"/>
      <c r="F349" s="216"/>
      <c r="G349" s="216"/>
      <c r="H349" s="206"/>
      <c r="I349" s="41"/>
      <c r="J349" s="213"/>
      <c r="K349" s="213"/>
      <c r="L349" s="213"/>
      <c r="M349" s="209"/>
      <c r="N349" s="41"/>
      <c r="O349" s="213"/>
      <c r="P349" s="213"/>
      <c r="Q349" s="209"/>
      <c r="R349" s="41"/>
      <c r="S349" s="213"/>
      <c r="T349" s="213"/>
      <c r="U349" s="209"/>
      <c r="V349" s="41"/>
      <c r="W349" s="42"/>
      <c r="X349" s="43"/>
      <c r="Y349" s="42"/>
      <c r="Z349" s="44"/>
      <c r="AB349" s="213"/>
      <c r="AC349" s="213"/>
      <c r="AD349" s="213"/>
      <c r="AE349" s="209"/>
      <c r="AG349" s="213"/>
      <c r="AH349" s="213"/>
      <c r="AI349" s="213"/>
      <c r="AJ349" s="209"/>
      <c r="AL349" s="213"/>
      <c r="AM349" s="213"/>
      <c r="AN349" s="213"/>
      <c r="AO349" s="209"/>
      <c r="AQ349" s="213"/>
      <c r="AR349" s="213"/>
      <c r="AS349" s="213"/>
      <c r="AT349" s="209"/>
      <c r="AV349" s="213"/>
      <c r="AW349" s="213"/>
      <c r="AX349" s="213"/>
      <c r="AY349" s="209"/>
      <c r="BA349" s="213"/>
      <c r="BB349" s="213"/>
      <c r="BC349" s="213"/>
      <c r="BD349" s="209"/>
      <c r="BF349" s="213"/>
      <c r="BG349" s="213"/>
      <c r="BH349" s="213"/>
      <c r="BI349" s="209"/>
      <c r="BK349" s="213"/>
      <c r="BL349" s="213"/>
      <c r="BM349" s="213"/>
      <c r="BN349" s="209"/>
      <c r="BP349" s="213"/>
      <c r="BQ349" s="213"/>
      <c r="BR349" s="213"/>
      <c r="BS349" s="209"/>
      <c r="BU349" s="213"/>
      <c r="BV349" s="213"/>
      <c r="BW349" s="213"/>
      <c r="BX349" s="209"/>
      <c r="BZ349" s="213"/>
      <c r="CA349" s="213"/>
      <c r="CB349" s="213"/>
      <c r="CC349" s="209"/>
      <c r="CE349" s="213"/>
      <c r="CF349" s="213"/>
      <c r="CG349" s="213"/>
      <c r="CH349" s="209"/>
      <c r="CI349" s="214"/>
      <c r="CJ349" s="213"/>
      <c r="CK349" s="213"/>
      <c r="CL349" s="213"/>
      <c r="CM349" s="213"/>
      <c r="CN349" s="213"/>
      <c r="CO349" s="213"/>
      <c r="CP349" s="213"/>
      <c r="CQ349" s="213"/>
      <c r="CR349" s="213"/>
      <c r="CS349" s="213"/>
      <c r="CT349" s="213"/>
      <c r="CU349" s="213"/>
      <c r="CV349" s="214"/>
      <c r="CW349" s="213"/>
      <c r="CX349" s="213"/>
      <c r="CY349" s="213"/>
      <c r="CZ349" s="213"/>
      <c r="DA349" s="213"/>
      <c r="DB349" s="213"/>
      <c r="DC349" s="213"/>
      <c r="DD349" s="213"/>
      <c r="DE349" s="213"/>
      <c r="DF349" s="213"/>
      <c r="DG349" s="213"/>
      <c r="DH349" s="213"/>
      <c r="DI349" s="215"/>
      <c r="DJ349" s="213"/>
      <c r="DK349" s="213"/>
      <c r="DL349" s="213"/>
      <c r="DM349" s="213"/>
      <c r="DN349" s="213"/>
      <c r="DO349" s="213"/>
      <c r="DP349" s="213"/>
      <c r="DQ349" s="213"/>
      <c r="DR349" s="213"/>
      <c r="DS349" s="213"/>
      <c r="DT349" s="213"/>
      <c r="DU349" s="213"/>
      <c r="DV349" s="215"/>
      <c r="DW349" s="213"/>
      <c r="DX349" s="213"/>
      <c r="DY349" s="213"/>
      <c r="DZ349" s="213"/>
      <c r="EA349" s="213"/>
      <c r="EB349" s="213"/>
      <c r="EC349" s="213"/>
      <c r="ED349" s="213"/>
      <c r="EE349" s="213"/>
      <c r="EF349" s="213"/>
      <c r="EG349" s="213"/>
      <c r="EH349" s="213"/>
    </row>
    <row r="350" spans="1:138" s="47" customFormat="1" x14ac:dyDescent="0.25">
      <c r="B350" s="51"/>
      <c r="C350" s="51"/>
      <c r="D350" s="137" t="s">
        <v>337</v>
      </c>
      <c r="E350" s="216"/>
      <c r="F350" s="216"/>
      <c r="G350" s="216"/>
      <c r="H350" s="206"/>
      <c r="I350" s="41"/>
      <c r="J350" s="213"/>
      <c r="K350" s="213"/>
      <c r="L350" s="213"/>
      <c r="M350" s="209"/>
      <c r="N350" s="41"/>
      <c r="O350" s="213"/>
      <c r="P350" s="213"/>
      <c r="Q350" s="209"/>
      <c r="R350" s="41"/>
      <c r="S350" s="213"/>
      <c r="T350" s="213"/>
      <c r="U350" s="209"/>
      <c r="V350" s="41"/>
      <c r="W350" s="42"/>
      <c r="X350" s="43"/>
      <c r="Y350" s="42"/>
      <c r="Z350" s="44"/>
      <c r="AB350" s="213"/>
      <c r="AC350" s="213"/>
      <c r="AD350" s="213"/>
      <c r="AE350" s="209"/>
      <c r="AG350" s="213"/>
      <c r="AH350" s="213"/>
      <c r="AI350" s="213"/>
      <c r="AJ350" s="209"/>
      <c r="AL350" s="213"/>
      <c r="AM350" s="213"/>
      <c r="AN350" s="213"/>
      <c r="AO350" s="209"/>
      <c r="AQ350" s="213"/>
      <c r="AR350" s="213"/>
      <c r="AS350" s="213"/>
      <c r="AT350" s="209"/>
      <c r="AV350" s="213"/>
      <c r="AW350" s="213"/>
      <c r="AX350" s="213"/>
      <c r="AY350" s="209"/>
      <c r="BA350" s="213"/>
      <c r="BB350" s="213"/>
      <c r="BC350" s="213"/>
      <c r="BD350" s="209"/>
      <c r="BF350" s="213"/>
      <c r="BG350" s="213"/>
      <c r="BH350" s="213"/>
      <c r="BI350" s="209"/>
      <c r="BK350" s="213"/>
      <c r="BL350" s="213"/>
      <c r="BM350" s="213"/>
      <c r="BN350" s="209"/>
      <c r="BP350" s="213"/>
      <c r="BQ350" s="213"/>
      <c r="BR350" s="213"/>
      <c r="BS350" s="209"/>
      <c r="BU350" s="213"/>
      <c r="BV350" s="213"/>
      <c r="BW350" s="213"/>
      <c r="BX350" s="209"/>
      <c r="BZ350" s="213"/>
      <c r="CA350" s="213"/>
      <c r="CB350" s="213"/>
      <c r="CC350" s="209"/>
      <c r="CE350" s="213"/>
      <c r="CF350" s="213"/>
      <c r="CG350" s="213"/>
      <c r="CH350" s="209"/>
      <c r="CI350" s="214"/>
      <c r="CJ350" s="213"/>
      <c r="CK350" s="213"/>
      <c r="CL350" s="213"/>
      <c r="CM350" s="213"/>
      <c r="CN350" s="213"/>
      <c r="CO350" s="213"/>
      <c r="CP350" s="213"/>
      <c r="CQ350" s="213"/>
      <c r="CR350" s="213"/>
      <c r="CS350" s="213"/>
      <c r="CT350" s="213"/>
      <c r="CU350" s="213"/>
      <c r="CV350" s="214"/>
      <c r="CW350" s="213"/>
      <c r="CX350" s="213"/>
      <c r="CY350" s="213"/>
      <c r="CZ350" s="213"/>
      <c r="DA350" s="213"/>
      <c r="DB350" s="213"/>
      <c r="DC350" s="213"/>
      <c r="DD350" s="213"/>
      <c r="DE350" s="213"/>
      <c r="DF350" s="213"/>
      <c r="DG350" s="213"/>
      <c r="DH350" s="213"/>
      <c r="DI350" s="215"/>
      <c r="DJ350" s="213"/>
      <c r="DK350" s="213"/>
      <c r="DL350" s="213"/>
      <c r="DM350" s="213"/>
      <c r="DN350" s="213"/>
      <c r="DO350" s="213"/>
      <c r="DP350" s="213"/>
      <c r="DQ350" s="213"/>
      <c r="DR350" s="213"/>
      <c r="DS350" s="213"/>
      <c r="DT350" s="213"/>
      <c r="DU350" s="213"/>
      <c r="DV350" s="215"/>
      <c r="DW350" s="213"/>
      <c r="DX350" s="213"/>
      <c r="DY350" s="213"/>
      <c r="DZ350" s="213"/>
      <c r="EA350" s="213"/>
      <c r="EB350" s="213"/>
      <c r="EC350" s="213"/>
      <c r="ED350" s="213"/>
      <c r="EE350" s="213"/>
      <c r="EF350" s="213"/>
      <c r="EG350" s="213"/>
      <c r="EH350" s="213"/>
    </row>
    <row r="351" spans="1:138" x14ac:dyDescent="0.25">
      <c r="B351" s="51">
        <v>60281</v>
      </c>
      <c r="C351" s="51"/>
      <c r="D351" t="str" cm="1">
        <f t="array" ref="D351">_xll.OneStreamExcelAddIn.XFFunctions.XFGetMemberInfo("Description","Account",B351)</f>
        <v>Taxable Benefits</v>
      </c>
      <c r="E351" s="53">
        <f>_xll.OneStreamExcelAddIn.XFFunctions.XFGetCell("TRUE", "CONSOL", $D$3,"TOT_Entity","USD","Actual",$E$3,"PERIODIC",$B351,"TOPFLOW","TOP","TOP","top1",$C351,"top3","Open_Acute_DIV1","TOP5","TOP6","REPORTED","TOP8")</f>
        <v>0</v>
      </c>
      <c r="F351" s="53">
        <f>_xll.OneStreamExcelAddIn.XFFunctions.XFGetCell("TRUE", "CONSOL", $D$3,"TOT_Entity","Aggregated","Budget_Working",$E$3,"PERIODIC",$B351,"TOPFLOW","TOP","TOP","top1",$C351,"top3","Open_Acute_DIV1","TOP5","TOP6","REPORTED","TOP8")</f>
        <v>0</v>
      </c>
      <c r="G351" s="53">
        <f>F351-E351</f>
        <v>0</v>
      </c>
      <c r="H351" s="55">
        <f>IFERROR(G351/F351,0)</f>
        <v>0</v>
      </c>
      <c r="I351" s="41"/>
      <c r="J351" s="53">
        <f>_xll.OneStreamExcelAddIn.XFFunctions.XFGetCell("TRUE", "CONSOL", $D$3,"TOT_Entity","USD","Actual",$E$3,"YTD",$B351,"TOPFLOW","TOP","TOP","top1",$C351,"TOP3","Open_Acute_DIV1","TOP5","TOP6","REPORTED","TOP8")</f>
        <v>0</v>
      </c>
      <c r="K351" s="53">
        <f>_xll.OneStreamExcelAddIn.XFFunctions.XFGetCell("TRUE", "CONSOL", $D$3,"TOT_Entity","Aggregated","Budget_Working",$E$3,"YTD",$B351,"TOPFLOW","TOP","TOP","top1",$C351,"TOP3","Open_Acute_DIV1","TOP5","TOP6","REPORTED","TOP8")</f>
        <v>0</v>
      </c>
      <c r="L351" s="53">
        <f>K351-J351</f>
        <v>0</v>
      </c>
      <c r="M351" s="40">
        <f>IFERROR(L351/K351,0)</f>
        <v>0</v>
      </c>
      <c r="N351" s="41"/>
      <c r="O351" s="53">
        <f>_xll.OneStreamExcelAddIn.XFFunctions.XFGetCell("TRUE", "CONSOL", $D$3,"TOT_Entity","USD","Actual",$F$3,"YTD",$B351,"TOPFLOW","TOP","TOP","top1",$C351,"TOP3","Open_Acute_DIV1","TOP5","TOP6","REPORTED","TOP8")</f>
        <v>0</v>
      </c>
      <c r="P351" s="53">
        <f>_xll.OneStreamExcelAddIn.XFFunctions.XFGetCell("TRUE", "CONSOL", $D$3,"TOT_Entity","USD","Actual",$E$3,"YTD",$B351,"TOPFLOW","TOP","TOP","top1",$C351,"top3","Open_Acute_DIV1","TOP5","TOP6","REPORTED","VAR_BW_PY_Actual")</f>
        <v>0</v>
      </c>
      <c r="Q351" s="40">
        <f>IFERROR(P351/O351,0)</f>
        <v>0</v>
      </c>
      <c r="R351" s="41"/>
      <c r="S351" s="53">
        <f>_xll.OneStreamExcelAddIn.XFFunctions.XFGetCell("TRUE", "CONSOL", $D$3,"TOT_Entity","USD","MIDFCST",$E$3,"MTD",$B351,"TOPFLOW","TOP","TOP","top1",$C351,"TOP3","Open_Acute_DIV1","TOP5","TOP6","REPORTED","TOP8")</f>
        <v>0</v>
      </c>
      <c r="T351" s="53">
        <f>S351-E351</f>
        <v>0</v>
      </c>
      <c r="U351" s="40">
        <f>IFERROR(T351/S351,0)</f>
        <v>0</v>
      </c>
      <c r="V351" s="41"/>
      <c r="W351" s="42"/>
      <c r="X351" s="43"/>
      <c r="Y351" s="42"/>
      <c r="Z351" s="44"/>
      <c r="AB351" s="53">
        <f>_xll.OneStreamExcelAddIn.XFFunctions.XFGetCell("TRUE", "CONSOL", $D$3,"TOT_Entity","USD","Actual",[1]Setup!C4,"PERIODIC",$B351,"TOPFLOW","TOP","TOP","top1",$C351,"top3","Open_Acute_DIV1","TOP5","TOP6","REPORTED","TOP8")</f>
        <v>0</v>
      </c>
      <c r="AC351" s="53">
        <f>_xll.OneStreamExcelAddIn.XFFunctions.XFGetCell("TRUE", "CONSOL", $D$3,"TOT_Entity","Aggregated","Budget_Working",[1]Setup!C4,"PERIODIC",$B351,"TOPFLOW","TOP","TOP","top1",$C351,"top3","Open_Acute_DIV1","TOP5","TOP6","REPORTED","TOP8")</f>
        <v>0</v>
      </c>
      <c r="AD351" s="53">
        <f>AC351-AB351</f>
        <v>0</v>
      </c>
      <c r="AE351" s="40">
        <f>IFERROR(AD351/AC351,0)</f>
        <v>0</v>
      </c>
      <c r="AG351" s="53">
        <f>_xll.OneStreamExcelAddIn.XFFunctions.XFGetCell("TRUE", "CONSOL", $D$3,"TOT_Entity","USD","Actual",[1]Setup!C5,"PERIODIC",$B351,"TOPFLOW","TOP","TOP","top1",$C351,"top3","Open_Acute_DIV1","TOP5","TOP6","REPORTED","TOP8")</f>
        <v>0</v>
      </c>
      <c r="AH351" s="53">
        <f>_xll.OneStreamExcelAddIn.XFFunctions.XFGetCell("TRUE", "CONSOL", $D$3,"TOT_Entity","Aggregated","Budget_Working",[1]Setup!C5,"PERIODIC",$B351,"TOPFLOW","TOP","TOP","top1",$C351,"top3","Open_Acute_DIV1","TOP5","TOP6","REPORTED","TOP8")</f>
        <v>0</v>
      </c>
      <c r="AI351" s="53">
        <f>AH351-AG351</f>
        <v>0</v>
      </c>
      <c r="AJ351" s="40">
        <f>IFERROR(AI351/AH351,0)</f>
        <v>0</v>
      </c>
      <c r="AL351" s="53">
        <f>_xll.OneStreamExcelAddIn.XFFunctions.XFGetCell("TRUE", "CONSOL", $D$3,"TOT_Entity","USD","Actual",[1]Setup!C6,"PERIODIC",$B351,"TOPFLOW","TOP","TOP","top1",$C351,"top3","Open_Acute_DIV1","TOP5","TOP6","REPORTED","TOP8")</f>
        <v>0</v>
      </c>
      <c r="AM351" s="53">
        <f>_xll.OneStreamExcelAddIn.XFFunctions.XFGetCell("TRUE", "CONSOL", $D$3,"TOT_Entity","Aggregated","Budget_Working",[1]Setup!C6,"PERIODIC",$B351,"TOPFLOW","TOP","TOP","top1",$C351,"top3","Open_Acute_DIV1","TOP5","TOP6","REPORTED","TOP8")</f>
        <v>0</v>
      </c>
      <c r="AN351" s="53">
        <f>AM351-AL351</f>
        <v>0</v>
      </c>
      <c r="AO351" s="40">
        <f>IFERROR(AN351/AM351,0)</f>
        <v>0</v>
      </c>
      <c r="AQ351" s="53">
        <f>_xll.OneStreamExcelAddIn.XFFunctions.XFGetCell("TRUE", "CONSOL", $D$3,"TOT_Entity","USD","Actual",[1]Setup!C7,"PERIODIC",$B351,"TOPFLOW","TOP","TOP","top1",$C351,"top3","Open_Acute_DIV1","TOP5","TOP6","REPORTED","TOP8")</f>
        <v>0</v>
      </c>
      <c r="AR351" s="53">
        <f>_xll.OneStreamExcelAddIn.XFFunctions.XFGetCell("TRUE", "CONSOL", $D$3,"TOT_Entity","Aggregated","Budget_Working",[1]Setup!C7,"PERIODIC",$B351,"TOPFLOW","TOP","TOP","top1",$C351,"top3","Open_Acute_DIV1","TOP5","TOP6","REPORTED","TOP8")</f>
        <v>0</v>
      </c>
      <c r="AS351" s="53">
        <f>AR351-AQ351</f>
        <v>0</v>
      </c>
      <c r="AT351" s="40">
        <f>IFERROR(AS351/AR351,0)</f>
        <v>0</v>
      </c>
      <c r="AV351" s="53">
        <f>_xll.OneStreamExcelAddIn.XFFunctions.XFGetCell("TRUE", "CONSOL", $D$3,"TOT_Entity","USD","Actual",[1]Setup!C8,"PERIODIC",$B351,"TOPFLOW","TOP","TOP","top1",$C351,"top3","Open_Acute_DIV1","TOP5","TOP6","REPORTED","TOP8")</f>
        <v>0</v>
      </c>
      <c r="AW351" s="53">
        <f>_xll.OneStreamExcelAddIn.XFFunctions.XFGetCell("TRUE", "CONSOL", $D$3,"TOT_Entity","Aggregated","Budget_Working",[1]Setup!C8,"PERIODIC",$B351,"TOPFLOW","TOP","TOP","top1",$C351,"top3","Open_Acute_DIV1","TOP5","TOP6","REPORTED","TOP8")</f>
        <v>0</v>
      </c>
      <c r="AX351" s="53">
        <f>AW351-AV351</f>
        <v>0</v>
      </c>
      <c r="AY351" s="40">
        <f>IFERROR(AX351/AW351,0)</f>
        <v>0</v>
      </c>
      <c r="BA351" s="53">
        <f>_xll.OneStreamExcelAddIn.XFFunctions.XFGetCell("TRUE", "CONSOL", $D$3,"TOT_Entity","USD","Actual",[1]Setup!C9,"PERIODIC",$B351,"TOPFLOW","TOP","TOP","top1",$C351,"top3","Open_Acute_DIV1","TOP5","TOP6","REPORTED","TOP8")</f>
        <v>0</v>
      </c>
      <c r="BB351" s="53">
        <f>_xll.OneStreamExcelAddIn.XFFunctions.XFGetCell("TRUE", "CONSOL", $D$3,"TOT_Entity","Aggregated","Budget_Working",[1]Setup!C9,"PERIODIC",$B351,"TOPFLOW","TOP","TOP","top1",$C351,"top3","Open_Acute_DIV1","TOP5","TOP6","REPORTED","TOP8")</f>
        <v>0</v>
      </c>
      <c r="BC351" s="53">
        <f>BB351-BA351</f>
        <v>0</v>
      </c>
      <c r="BD351" s="40">
        <f>IFERROR(BC351/BB351,0)</f>
        <v>0</v>
      </c>
      <c r="BF351" s="53">
        <f>_xll.OneStreamExcelAddIn.XFFunctions.XFGetCell("TRUE", "CONSOL", $D$3,"TOT_Entity","USD","Actual",[1]Setup!C10,"PERIODIC",$B351,"TOPFLOW","TOP","TOP","top1",$C351,"top3","Open_Acute_DIV1","TOP5","TOP6","REPORTED","TOP8")</f>
        <v>0</v>
      </c>
      <c r="BG351" s="53">
        <f>_xll.OneStreamExcelAddIn.XFFunctions.XFGetCell("TRUE", "CONSOL", $D$3,"TOT_Entity","Aggregated","Budget_Working",[1]Setup!C10,"PERIODIC",$B351,"TOPFLOW","TOP","TOP","top1",$C351,"top3","Open_Acute_DIV1","TOP5","TOP6","REPORTED","TOP8")</f>
        <v>0</v>
      </c>
      <c r="BH351" s="53">
        <f>BG351-BF351</f>
        <v>0</v>
      </c>
      <c r="BI351" s="40">
        <f>IFERROR(BH351/BG351,0)</f>
        <v>0</v>
      </c>
      <c r="BK351" s="53">
        <f>_xll.OneStreamExcelAddIn.XFFunctions.XFGetCell("TRUE", "CONSOL", $D$3,"TOT_Entity","USD","Actual",[1]Setup!C11,"PERIODIC",$B351,"TOPFLOW","TOP","TOP","top1",$C351,"top3","Open_Acute_DIV1","TOP5","TOP6","REPORTED","TOP8")</f>
        <v>0</v>
      </c>
      <c r="BL351" s="53">
        <f>_xll.OneStreamExcelAddIn.XFFunctions.XFGetCell("TRUE", "CONSOL", $D$3,"TOT_Entity","Aggregated","Budget_Working",[1]Setup!C11,"PERIODIC",$B351,"TOPFLOW","TOP","TOP","top1",$C351,"top3","Open_Acute_DIV1","TOP5","TOP6","REPORTED","TOP8")</f>
        <v>0</v>
      </c>
      <c r="BM351" s="53">
        <f>BL351-BK351</f>
        <v>0</v>
      </c>
      <c r="BN351" s="40">
        <f>IFERROR(BM351/BL351,0)</f>
        <v>0</v>
      </c>
      <c r="BP351" s="53">
        <f>_xll.OneStreamExcelAddIn.XFFunctions.XFGetCell("TRUE", "CONSOL", $D$3,"TOT_Entity","USD","Actual",[1]Setup!C12,"PERIODIC",$B351,"TOPFLOW","TOP","TOP","top1",$C351,"top3","Open_Acute_DIV1","TOP5","TOP6","REPORTED","TOP8")</f>
        <v>0</v>
      </c>
      <c r="BQ351" s="53">
        <f>_xll.OneStreamExcelAddIn.XFFunctions.XFGetCell("TRUE", "CONSOL", $D$3,"TOT_Entity","Aggregated","Budget_Working",[1]Setup!C12,"PERIODIC",$B351,"TOPFLOW","TOP","TOP","top1",$C351,"top3","Open_Acute_DIV1","TOP5","TOP6","REPORTED","TOP8")</f>
        <v>0</v>
      </c>
      <c r="BR351" s="53">
        <f>BQ351-BP351</f>
        <v>0</v>
      </c>
      <c r="BS351" s="40">
        <f>IFERROR(BR351/BQ351,0)</f>
        <v>0</v>
      </c>
      <c r="BU351" s="53">
        <f>_xll.OneStreamExcelAddIn.XFFunctions.XFGetCell("TRUE", "CONSOL", $D$3,"TOT_Entity","USD","Actual",[1]Setup!C13,"PERIODIC",$B351,"TOPFLOW","TOP","TOP","top1",$C351,"top3","Open_Acute_DIV1","TOP5","TOP6","REPORTED","TOP8")</f>
        <v>0</v>
      </c>
      <c r="BV351" s="53">
        <f>_xll.OneStreamExcelAddIn.XFFunctions.XFGetCell("TRUE", "CONSOL", $D$3,"TOT_Entity","Aggregated","Budget_Working",[1]Setup!C13,"PERIODIC",$B351,"TOPFLOW","TOP","TOP","top1",$C351,"top3","Open_Acute_DIV1","TOP5","TOP6","REPORTED","TOP8")</f>
        <v>0</v>
      </c>
      <c r="BW351" s="53">
        <f>BV351-BU351</f>
        <v>0</v>
      </c>
      <c r="BX351" s="40">
        <f>IFERROR(BW351/BV351,0)</f>
        <v>0</v>
      </c>
      <c r="BZ351" s="53">
        <f>_xll.OneStreamExcelAddIn.XFFunctions.XFGetCell("TRUE", "CONSOL", $D$3,"TOT_Entity","USD","Actual",[1]Setup!C14,"PERIODIC",$B351,"TOPFLOW","TOP","TOP","top1",$C351,"top3","Open_Acute_DIV1","TOP5","TOP6","REPORTED","TOP8")</f>
        <v>0</v>
      </c>
      <c r="CA351" s="53">
        <f>_xll.OneStreamExcelAddIn.XFFunctions.XFGetCell("TRUE", "CONSOL", $D$3,"TOT_Entity","Aggregated","Budget_Working",[1]Setup!C14,"PERIODIC",$B351,"TOPFLOW","TOP","TOP","top1",$C351,"top3","Open_Acute_DIV1","TOP5","TOP6","REPORTED","TOP8")</f>
        <v>0</v>
      </c>
      <c r="CB351" s="53">
        <f>CA351-BZ351</f>
        <v>0</v>
      </c>
      <c r="CC351" s="40">
        <f>IFERROR(CB351/CA351,0)</f>
        <v>0</v>
      </c>
      <c r="CE351" s="53">
        <f>_xll.OneStreamExcelAddIn.XFFunctions.XFGetCell("TRUE", "CONSOL", $D$3,"TOT_Entity","USD","Actual",[1]Setup!C15,"PERIODIC",$B351,"TOPFLOW","TOP","TOP","top1",$C351,"top3","Open_Acute_DIV1","TOP5","TOP6","REPORTED","TOP8")</f>
        <v>0</v>
      </c>
      <c r="CF351" s="53">
        <f>_xll.OneStreamExcelAddIn.XFFunctions.XFGetCell("TRUE", "CONSOL", $D$3,"TOT_Entity","Aggregated","Budget_Working",[1]Setup!C15,"PERIODIC",$B351,"TOPFLOW","TOP","TOP","top1",$C351,"top3","Open_Acute_DIV1","TOP5","TOP6","REPORTED","TOP8")</f>
        <v>0</v>
      </c>
      <c r="CG351" s="53">
        <f>CF351-CE351</f>
        <v>0</v>
      </c>
      <c r="CH351" s="40">
        <f>IFERROR(CG351/CF351,0)</f>
        <v>0</v>
      </c>
      <c r="CI351" s="212"/>
      <c r="CJ351" s="53">
        <f>_xll.OneStreamExcelAddIn.XFFunctions.XFGetCell("TRUE", "CONSOL", $D$3,"TOT_Entity","USD","Actual",[1]Setup!C4,"PERIODIC",$B351,"TOPFLOW","TOP","TOP","top1",$C351,"top3","Open_Acute_DIV1","TOP5","TOP6","REPORTED","TOP8")</f>
        <v>0</v>
      </c>
      <c r="CK351" s="53">
        <f>_xll.OneStreamExcelAddIn.XFFunctions.XFGetCell("TRUE", "CONSOL", $D$3,"TOT_Entity","USD","Actual",[1]Setup!C5,"PERIODIC",$B351,"TOPFLOW","TOP","TOP","top1",$C351,"top3","Open_Acute_DIV1","TOP5","TOP6","REPORTED","TOP8")</f>
        <v>0</v>
      </c>
      <c r="CL351" s="53">
        <f>_xll.OneStreamExcelAddIn.XFFunctions.XFGetCell("TRUE", "CONSOL", $D$3,"TOT_Entity","USD","Actual",[1]Setup!C6,"PERIODIC",$B351,"TOPFLOW","TOP","TOP","top1",$C351,"top3","Open_Acute_DIV1","TOP5","TOP6","REPORTED","TOP8")</f>
        <v>0</v>
      </c>
      <c r="CM351" s="53">
        <f>_xll.OneStreamExcelAddIn.XFFunctions.XFGetCell("TRUE", "CONSOL", $D$3,"TOT_Entity","USD","Actual",[1]Setup!C7,"PERIODIC",$B351,"TOPFLOW","TOP","TOP","top1",$C351,"top3","Open_Acute_DIV1","TOP5","TOP6","REPORTED","TOP8")</f>
        <v>0</v>
      </c>
      <c r="CN351" s="53">
        <f>_xll.OneStreamExcelAddIn.XFFunctions.XFGetCell("TRUE", "CONSOL", $D$3,"TOT_Entity","USD","Actual",[1]Setup!C8,"PERIODIC",$B351,"TOPFLOW","TOP","TOP","top1",$C351,"top3","Open_Acute_DIV1","TOP5","TOP6","REPORTED","TOP8")</f>
        <v>0</v>
      </c>
      <c r="CO351" s="53">
        <f>_xll.OneStreamExcelAddIn.XFFunctions.XFGetCell("TRUE", "CONSOL", $D$3,"TOT_Entity","USD","Actual",[1]Setup!C9,"PERIODIC",$B351,"TOPFLOW","TOP","TOP","top1",$C351,"top3","Open_Acute_DIV1","TOP5","TOP6","REPORTED","TOP8")</f>
        <v>0</v>
      </c>
      <c r="CP351" s="53">
        <f>_xll.OneStreamExcelAddIn.XFFunctions.XFGetCell("TRUE", "CONSOL", $D$3,"TOT_Entity","USD","Actual",[1]Setup!C10,"PERIODIC",$B351,"TOPFLOW","TOP","TOP","top1",$C351,"top3","Open_Acute_DIV1","TOP5","TOP6","REPORTED","TOP8")</f>
        <v>0</v>
      </c>
      <c r="CQ351" s="53">
        <f>_xll.OneStreamExcelAddIn.XFFunctions.XFGetCell("TRUE", "CONSOL", $D$3,"TOT_Entity","USD","Actual",[1]Setup!C11,"PERIODIC",$B351,"TOPFLOW","TOP","TOP","top1",$C351,"top3","Open_Acute_DIV1","TOP5","TOP6","REPORTED","TOP8")</f>
        <v>0</v>
      </c>
      <c r="CR351" s="53">
        <f>_xll.OneStreamExcelAddIn.XFFunctions.XFGetCell("TRUE", "CONSOL", $D$3,"TOT_Entity","USD","Actual",[1]Setup!C12,"PERIODIC",$B351,"TOPFLOW","TOP","TOP","top1",$C351,"top3","Open_Acute_DIV1","TOP5","TOP6","REPORTED","TOP8")</f>
        <v>0</v>
      </c>
      <c r="CS351" s="53">
        <f>_xll.OneStreamExcelAddIn.XFFunctions.XFGetCell("TRUE", "CONSOL", $D$3,"TOT_Entity","USD","Actual",[1]Setup!C13,"PERIODIC",$B351,"TOPFLOW","TOP","TOP","top1",$C351,"top3","Open_Acute_DIV1","TOP5","TOP6","REPORTED","TOP8")</f>
        <v>0</v>
      </c>
      <c r="CT351" s="53">
        <f>_xll.OneStreamExcelAddIn.XFFunctions.XFGetCell("TRUE", "CONSOL", $D$3,"TOT_Entity","USD","Actual",[1]Setup!C14,"PERIODIC",$B351,"TOPFLOW","TOP","TOP","top1",$C351,"top3","Open_Acute_DIV1","TOP5","TOP6","REPORTED","TOP8")</f>
        <v>0</v>
      </c>
      <c r="CU351" s="53">
        <f>_xll.OneStreamExcelAddIn.XFFunctions.XFGetCell("TRUE", "CONSOL", $D$3,"TOT_Entity","USD","Actual",[1]Setup!C15,"PERIODIC",$B351,"TOPFLOW","TOP","TOP","top1",$C351,"top3","Open_Acute_DIV1","TOP5","TOP6","REPORTED","TOP8")</f>
        <v>0</v>
      </c>
      <c r="CV351" s="212"/>
      <c r="CW351" s="53">
        <f>_xll.OneStreamExcelAddIn.XFFunctions.XFGetCell("TRUE", "CONSOL", $D$3,"TOT_Entity","USD","Actual",[1]Setup!C17,"PERIODIC",$B351,"TOPFLOW","TOP","TOP","top1",$C351,"top3","Open_Acute_DIV1","TOP5","TOP6","REPORTED","TOP8")</f>
        <v>0</v>
      </c>
      <c r="CX351" s="53">
        <f>_xll.OneStreamExcelAddIn.XFFunctions.XFGetCell("TRUE", "CONSOL", $D$3,"TOT_Entity","USD","Actual",[1]Setup!C18,"PERIODIC",$B351,"TOPFLOW","TOP","TOP","top1",$C351,"top3","Open_Acute_DIV1","TOP5","TOP6","REPORTED","TOP8")</f>
        <v>0</v>
      </c>
      <c r="CY351" s="53">
        <f>_xll.OneStreamExcelAddIn.XFFunctions.XFGetCell("TRUE", "CONSOL", $D$3,"TOT_Entity","USD","Actual",[1]Setup!C19,"PERIODIC",$B351,"TOPFLOW","TOP","TOP","top1",$C351,"top3","Open_Acute_DIV1","TOP5","TOP6","REPORTED","TOP8")</f>
        <v>0</v>
      </c>
      <c r="CZ351" s="53">
        <f>_xll.OneStreamExcelAddIn.XFFunctions.XFGetCell("TRUE", "CONSOL", $D$3,"TOT_Entity","USD","Actual",[1]Setup!C20,"PERIODIC",$B351,"TOPFLOW","TOP","TOP","top1",$C351,"top3","Open_Acute_DIV1","TOP5","TOP6","REPORTED","TOP8")</f>
        <v>0</v>
      </c>
      <c r="DA351" s="53">
        <f>_xll.OneStreamExcelAddIn.XFFunctions.XFGetCell("TRUE", "CONSOL", $D$3,"TOT_Entity","USD","Actual",[1]Setup!C21,"PERIODIC",$B351,"TOPFLOW","TOP","TOP","top1",$C351,"top3","Open_Acute_DIV1","TOP5","TOP6","REPORTED","TOP8")</f>
        <v>0</v>
      </c>
      <c r="DB351" s="53">
        <f>_xll.OneStreamExcelAddIn.XFFunctions.XFGetCell("TRUE", "CONSOL", $D$3,"TOT_Entity","USD","Actual",[1]Setup!C22,"PERIODIC",$B351,"TOPFLOW","TOP","TOP","top1",$C351,"top3","Open_Acute_DIV1","TOP5","TOP6","REPORTED","TOP8")</f>
        <v>0</v>
      </c>
      <c r="DC351" s="53">
        <f>_xll.OneStreamExcelAddIn.XFFunctions.XFGetCell("TRUE", "CONSOL", $D$3,"TOT_Entity","USD","Actual",[1]Setup!C23,"PERIODIC",$B351,"TOPFLOW","TOP","TOP","top1",$C351,"top3","Open_Acute_DIV1","TOP5","TOP6","REPORTED","TOP8")</f>
        <v>0</v>
      </c>
      <c r="DD351" s="53">
        <f>_xll.OneStreamExcelAddIn.XFFunctions.XFGetCell("TRUE", "CONSOL", $D$3,"TOT_Entity","USD","Actual",[1]Setup!C24,"PERIODIC",$B351,"TOPFLOW","TOP","TOP","top1",$C351,"top3","Open_Acute_DIV1","TOP5","TOP6","REPORTED","TOP8")</f>
        <v>0</v>
      </c>
      <c r="DE351" s="53">
        <f>_xll.OneStreamExcelAddIn.XFFunctions.XFGetCell("TRUE", "CONSOL", $D$3,"TOT_Entity","USD","Actual",[1]Setup!C25,"PERIODIC",$B351,"TOPFLOW","TOP","TOP","top1",$C351,"top3","Open_Acute_DIV1","TOP5","TOP6","REPORTED","TOP8")</f>
        <v>0</v>
      </c>
      <c r="DF351" s="53">
        <f>_xll.OneStreamExcelAddIn.XFFunctions.XFGetCell("TRUE", "CONSOL", $D$3,"TOT_Entity","USD","Actual",[1]Setup!C26,"PERIODIC",$B351,"TOPFLOW","TOP","TOP","top1",$C351,"top3","Open_Acute_DIV1","TOP5","TOP6","REPORTED","TOP8")</f>
        <v>0</v>
      </c>
      <c r="DG351" s="53">
        <f>_xll.OneStreamExcelAddIn.XFFunctions.XFGetCell("TRUE", "CONSOL", $D$3,"TOT_Entity","USD","Actual",[1]Setup!C27,"PERIODIC",$B351,"TOPFLOW","TOP","TOP","top1",$C351,"top3","Open_Acute_DIV1","TOP5","TOP6","REPORTED","TOP8")</f>
        <v>0</v>
      </c>
      <c r="DH351" s="53">
        <f>_xll.OneStreamExcelAddIn.XFFunctions.XFGetCell("TRUE", "CONSOL", $D$3,"TOT_Entity","USD","Actual",[1]Setup!C28,"PERIODIC",$B351,"TOPFLOW","TOP","TOP","top1",$C351,"top3","Open_Acute_DIV1","TOP5","TOP6","REPORTED","TOP8")</f>
        <v>0</v>
      </c>
      <c r="DI351" s="178"/>
      <c r="DJ351" s="53">
        <f>_xll.OneStreamExcelAddIn.XFFunctions.XFGetCell("TRUE", "CONSOL", $D$3,"TOT_Entity","Aggregated","Budget_Working",[1]Setup!C4,"PERIODIC",$B351,"TOPFLOW","TOP","TOP","top1",$C351,"top3","Open_Acute_DIV1","TOP5","TOP6","REPORTED","TOP8")</f>
        <v>0</v>
      </c>
      <c r="DK351" s="53">
        <f>_xll.OneStreamExcelAddIn.XFFunctions.XFGetCell("TRUE", "CONSOL", $D$3,"TOT_Entity","Aggregated","Budget_Working",[1]Setup!C5,"PERIODIC",$B351,"TOPFLOW","TOP","TOP","top1",$C351,"top3","Open_Acute_DIV1","TOP5","TOP6","REPORTED","TOP8")</f>
        <v>0</v>
      </c>
      <c r="DL351" s="53">
        <f>_xll.OneStreamExcelAddIn.XFFunctions.XFGetCell("TRUE", "CONSOL", $D$3,"TOT_Entity","Aggregated","Budget_Working",[1]Setup!C6,"PERIODIC",$B351,"TOPFLOW","TOP","TOP","top1",$C351,"top3","Open_Acute_DIV1","TOP5","TOP6","REPORTED","TOP8")</f>
        <v>0</v>
      </c>
      <c r="DM351" s="53">
        <f>_xll.OneStreamExcelAddIn.XFFunctions.XFGetCell("TRUE", "CONSOL", $D$3,"TOT_Entity","Aggregated","Budget_Working",[1]Setup!C7,"PERIODIC",$B351,"TOPFLOW","TOP","TOP","top1",$C351,"top3","Open_Acute_DIV1","TOP5","TOP6","REPORTED","TOP8")</f>
        <v>0</v>
      </c>
      <c r="DN351" s="53">
        <f>_xll.OneStreamExcelAddIn.XFFunctions.XFGetCell("TRUE", "CONSOL", $D$3,"TOT_Entity","Aggregated","Budget_Working",[1]Setup!C8,"PERIODIC",$B351,"TOPFLOW","TOP","TOP","top1",$C351,"top3","Open_Acute_DIV1","TOP5","TOP6","REPORTED","TOP8")</f>
        <v>0</v>
      </c>
      <c r="DO351" s="53">
        <f>_xll.OneStreamExcelAddIn.XFFunctions.XFGetCell("TRUE", "CONSOL", $D$3,"TOT_Entity","Aggregated","Budget_Working",[1]Setup!C9,"PERIODIC",$B351,"TOPFLOW","TOP","TOP","top1",$C351,"top3","Open_Acute_DIV1","TOP5","TOP6","REPORTED","TOP8")</f>
        <v>0</v>
      </c>
      <c r="DP351" s="53">
        <f>_xll.OneStreamExcelAddIn.XFFunctions.XFGetCell("TRUE", "CONSOL", $D$3,"TOT_Entity","Aggregated","Budget_Working",[1]Setup!C10,"PERIODIC",$B351,"TOPFLOW","TOP","TOP","top1",$C351,"top3","Open_Acute_DIV1","TOP5","TOP6","REPORTED","TOP8")</f>
        <v>0</v>
      </c>
      <c r="DQ351" s="53">
        <f>_xll.OneStreamExcelAddIn.XFFunctions.XFGetCell("TRUE", "CONSOL", $D$3,"TOT_Entity","Aggregated","Budget_Working",[1]Setup!C11,"PERIODIC",$B351,"TOPFLOW","TOP","TOP","top1",$C351,"top3","Open_Acute_DIV1","TOP5","TOP6","REPORTED","TOP8")</f>
        <v>0</v>
      </c>
      <c r="DR351" s="53">
        <f>_xll.OneStreamExcelAddIn.XFFunctions.XFGetCell("TRUE", "CONSOL", $D$3,"TOT_Entity","Aggregated","Budget_Working",[1]Setup!C12,"PERIODIC",$B351,"TOPFLOW","TOP","TOP","top1",$C351,"top3","Open_Acute_DIV1","TOP5","TOP6","REPORTED","TOP8")</f>
        <v>0</v>
      </c>
      <c r="DS351" s="53">
        <f>_xll.OneStreamExcelAddIn.XFFunctions.XFGetCell("TRUE", "CONSOL", $D$3,"TOT_Entity","Aggregated","Budget_Working",[1]Setup!C13,"PERIODIC",$B351,"TOPFLOW","TOP","TOP","top1",$C351,"top3","Open_Acute_DIV1","TOP5","TOP6","REPORTED","TOP8")</f>
        <v>0</v>
      </c>
      <c r="DT351" s="53">
        <f>_xll.OneStreamExcelAddIn.XFFunctions.XFGetCell("TRUE", "CONSOL", $D$3,"TOT_Entity","Aggregated","Budget_Working",[1]Setup!C14,"PERIODIC",$B351,"TOPFLOW","TOP","TOP","top1",$C351,"top3","Open_Acute_DIV1","TOP5","TOP6","REPORTED","TOP8")</f>
        <v>0</v>
      </c>
      <c r="DU351" s="53">
        <f>_xll.OneStreamExcelAddIn.XFFunctions.XFGetCell("TRUE", "CONSOL", $D$3,"TOT_Entity","Aggregated","Budget_Working",[1]Setup!C15,"PERIODIC",$B351,"TOPFLOW","TOP","TOP","top1",$C351,"top3","Open_Acute_DIV1","TOP5","TOP6","REPORTED","TOP8")</f>
        <v>0</v>
      </c>
      <c r="DV351" s="178"/>
      <c r="DW351" s="53">
        <f>_xll.OneStreamExcelAddIn.XFFunctions.XFGetCell("TRUE", "CONSOL", $D$3,"TOT_Entity","USD","Budget_Final",[1]Setup!C17,"PERIODIC",$B351,"TOPFLOW","TOP","TOP","top1",$C351,"top3","Open_Acute_DIV1","TOP5","TOP6","REPORTED","TOP8")</f>
        <v>0</v>
      </c>
      <c r="DX351" s="53">
        <f>_xll.OneStreamExcelAddIn.XFFunctions.XFGetCell("TRUE", "CONSOL", $D$3,"TOT_Entity","USD","Budget_Final",[1]Setup!C18,"PERIODIC",$B351,"TOPFLOW","TOP","TOP","top1",$C351,"top3","Open_Acute_DIV1","TOP5","TOP6","REPORTED","TOP8")</f>
        <v>0</v>
      </c>
      <c r="DY351" s="53">
        <f>_xll.OneStreamExcelAddIn.XFFunctions.XFGetCell("TRUE", "CONSOL", $D$3,"TOT_Entity","USD","Budget_Final",[1]Setup!C19,"PERIODIC",$B351,"TOPFLOW","TOP","TOP","top1",$C351,"top3","Open_Acute_DIV1","TOP5","TOP6","REPORTED","TOP8")</f>
        <v>0</v>
      </c>
      <c r="DZ351" s="53">
        <f>_xll.OneStreamExcelAddIn.XFFunctions.XFGetCell("TRUE", "CONSOL", $D$3,"TOT_Entity","USD","Budget_Final",[1]Setup!C20,"PERIODIC",$B351,"TOPFLOW","TOP","TOP","top1",$C351,"top3","Open_Acute_DIV1","TOP5","TOP6","REPORTED","TOP8")</f>
        <v>0</v>
      </c>
      <c r="EA351" s="53">
        <f>_xll.OneStreamExcelAddIn.XFFunctions.XFGetCell("TRUE", "CONSOL", $D$3,"TOT_Entity","USD","Budget_Final",[1]Setup!C21,"PERIODIC",$B351,"TOPFLOW","TOP","TOP","top1",$C351,"top3","Open_Acute_DIV1","TOP5","TOP6","REPORTED","TOP8")</f>
        <v>0</v>
      </c>
      <c r="EB351" s="53">
        <f>_xll.OneStreamExcelAddIn.XFFunctions.XFGetCell("TRUE", "CONSOL", $D$3,"TOT_Entity","USD","Budget_Final",[1]Setup!C22,"PERIODIC",$B351,"TOPFLOW","TOP","TOP","top1",$C351,"top3","Open_Acute_DIV1","TOP5","TOP6","REPORTED","TOP8")</f>
        <v>0</v>
      </c>
      <c r="EC351" s="53">
        <f>_xll.OneStreamExcelAddIn.XFFunctions.XFGetCell("TRUE", "CONSOL", $D$3,"TOT_Entity","USD","Budget_Final",[1]Setup!C23,"PERIODIC",$B351,"TOPFLOW","TOP","TOP","top1",$C351,"top3","Open_Acute_DIV1","TOP5","TOP6","REPORTED","TOP8")</f>
        <v>0</v>
      </c>
      <c r="ED351" s="53">
        <f>_xll.OneStreamExcelAddIn.XFFunctions.XFGetCell("TRUE", "CONSOL", $D$3,"TOT_Entity","USD","Budget_Final",[1]Setup!C24,"PERIODIC",$B351,"TOPFLOW","TOP","TOP","top1",$C351,"top3","Open_Acute_DIV1","TOP5","TOP6","REPORTED","TOP8")</f>
        <v>0</v>
      </c>
      <c r="EE351" s="53">
        <f>_xll.OneStreamExcelAddIn.XFFunctions.XFGetCell("TRUE", "CONSOL", $D$3,"TOT_Entity","USD","Budget_Final",[1]Setup!C25,"PERIODIC",$B351,"TOPFLOW","TOP","TOP","top1",$C351,"top3","Open_Acute_DIV1","TOP5","TOP6","REPORTED","TOP8")</f>
        <v>0</v>
      </c>
      <c r="EF351" s="53">
        <f>_xll.OneStreamExcelAddIn.XFFunctions.XFGetCell("TRUE", "CONSOL", $D$3,"TOT_Entity","USD","Budget_Final",[1]Setup!C26,"PERIODIC",$B351,"TOPFLOW","TOP","TOP","top1",$C351,"top3","Open_Acute_DIV1","TOP5","TOP6","REPORTED","TOP8")</f>
        <v>0</v>
      </c>
      <c r="EG351" s="53">
        <f>_xll.OneStreamExcelAddIn.XFFunctions.XFGetCell("TRUE", "CONSOL", $D$3,"TOT_Entity","USD","Budget_Final",[1]Setup!C27,"PERIODIC",$B351,"TOPFLOW","TOP","TOP","top1",$C351,"top3","Open_Acute_DIV1","TOP5","TOP6","REPORTED","TOP8")</f>
        <v>0</v>
      </c>
      <c r="EH351" s="53">
        <f>_xll.OneStreamExcelAddIn.XFFunctions.XFGetCell("TRUE", "CONSOL", $D$3,"TOT_Entity","USD","Budget_Final",[1]Setup!C28,"PERIODIC",$B351,"TOPFLOW","TOP","TOP","top1",$C351,"top3","Open_Acute_DIV1","TOP5","TOP6","REPORTED","TOP8")</f>
        <v>0</v>
      </c>
    </row>
    <row r="352" spans="1:138" x14ac:dyDescent="0.25">
      <c r="B352" s="51">
        <v>60282</v>
      </c>
      <c r="C352" s="51"/>
      <c r="D352" t="str" cm="1">
        <f t="array" ref="D352">_xll.OneStreamExcelAddIn.XFFunctions.XFGetMemberInfo("Description","Account",B352)</f>
        <v>Severance Cost</v>
      </c>
      <c r="E352" s="53">
        <f>_xll.OneStreamExcelAddIn.XFFunctions.XFGetCell("TRUE", "CONSOL", $D$3,"TOT_Entity","USD","Actual",$E$3,"PERIODIC",$B352,"TOPFLOW","TOP","TOP","top1",$C352,"top3","Open_Acute_DIV1","TOP5","TOP6","REPORTED","TOP8")</f>
        <v>0</v>
      </c>
      <c r="F352" s="53">
        <f>_xll.OneStreamExcelAddIn.XFFunctions.XFGetCell("TRUE", "CONSOL", $D$3,"TOT_Entity","Aggregated","Budget_Working",$E$3,"PERIODIC",$B352,"TOPFLOW","TOP","TOP","top1",$C352,"top3","Open_Acute_DIV1","TOP5","TOP6","REPORTED","TOP8")</f>
        <v>0</v>
      </c>
      <c r="G352" s="53">
        <f>F352-E352</f>
        <v>0</v>
      </c>
      <c r="H352" s="55">
        <f>IFERROR(G352/F352,0)</f>
        <v>0</v>
      </c>
      <c r="I352" s="41"/>
      <c r="J352" s="53">
        <f>_xll.OneStreamExcelAddIn.XFFunctions.XFGetCell("TRUE", "CONSOL", $D$3,"TOT_Entity","USD","Actual",$E$3,"YTD",$B352,"TOPFLOW","TOP","TOP","top1",$C352,"TOP3","Open_Acute_DIV1","TOP5","TOP6","REPORTED","TOP8")</f>
        <v>0</v>
      </c>
      <c r="K352" s="53">
        <f>_xll.OneStreamExcelAddIn.XFFunctions.XFGetCell("TRUE", "CONSOL", $D$3,"TOT_Entity","Aggregated","Budget_Working",$E$3,"YTD",$B352,"TOPFLOW","TOP","TOP","top1",$C352,"TOP3","Open_Acute_DIV1","TOP5","TOP6","REPORTED","TOP8")</f>
        <v>0</v>
      </c>
      <c r="L352" s="53">
        <f>K352-J352</f>
        <v>0</v>
      </c>
      <c r="M352" s="40">
        <f>IFERROR(L352/K352,0)</f>
        <v>0</v>
      </c>
      <c r="N352" s="41"/>
      <c r="O352" s="53">
        <f>_xll.OneStreamExcelAddIn.XFFunctions.XFGetCell("TRUE", "CONSOL", $D$3,"TOT_Entity","USD","Actual",$F$3,"YTD",$B352,"TOPFLOW","TOP","TOP","top1",$C352,"TOP3","Open_Acute_DIV1","TOP5","TOP6","REPORTED","TOP8")</f>
        <v>0</v>
      </c>
      <c r="P352" s="53">
        <f>_xll.OneStreamExcelAddIn.XFFunctions.XFGetCell("TRUE", "CONSOL", $D$3,"TOT_Entity","USD","Actual",$E$3,"YTD",$B352,"TOPFLOW","TOP","TOP","top1",$C352,"top3","Open_Acute_DIV1","TOP5","TOP6","REPORTED","VAR_BW_PY_Actual")</f>
        <v>0</v>
      </c>
      <c r="Q352" s="40">
        <f>IFERROR(P352/O352,0)</f>
        <v>0</v>
      </c>
      <c r="R352" s="41"/>
      <c r="S352" s="53">
        <f>_xll.OneStreamExcelAddIn.XFFunctions.XFGetCell("TRUE", "CONSOL", $D$3,"TOT_Entity","USD","MIDFCST",$E$3,"MTD",$B352,"TOPFLOW","TOP","TOP","top1",$C352,"TOP3","Open_Acute_DIV1","TOP5","TOP6","REPORTED","TOP8")</f>
        <v>0</v>
      </c>
      <c r="T352" s="53">
        <f>S352-E352</f>
        <v>0</v>
      </c>
      <c r="U352" s="40">
        <f>IFERROR(T352/S352,0)</f>
        <v>0</v>
      </c>
      <c r="V352" s="41"/>
      <c r="W352" s="42"/>
      <c r="X352" s="43"/>
      <c r="Y352" s="42"/>
      <c r="Z352" s="44"/>
      <c r="AB352" s="53">
        <f>_xll.OneStreamExcelAddIn.XFFunctions.XFGetCell("TRUE", "CONSOL", $D$3,"TOT_Entity","USD","Actual",[1]Setup!C4,"PERIODIC",$B352,"TOPFLOW","TOP","TOP","top1",$C352,"top3","Open_Acute_DIV1","TOP5","TOP6","REPORTED","TOP8")</f>
        <v>0</v>
      </c>
      <c r="AC352" s="53">
        <f>_xll.OneStreamExcelAddIn.XFFunctions.XFGetCell("TRUE", "CONSOL", $D$3,"TOT_Entity","Aggregated","Budget_Working",[1]Setup!C4,"PERIODIC",$B352,"TOPFLOW","TOP","TOP","top1",$C352,"top3","Open_Acute_DIV1","TOP5","TOP6","REPORTED","TOP8")</f>
        <v>0</v>
      </c>
      <c r="AD352" s="53">
        <f>AC352-AB352</f>
        <v>0</v>
      </c>
      <c r="AE352" s="40">
        <f>IFERROR(AD352/AC352,0)</f>
        <v>0</v>
      </c>
      <c r="AG352" s="53">
        <f>_xll.OneStreamExcelAddIn.XFFunctions.XFGetCell("TRUE", "CONSOL", $D$3,"TOT_Entity","USD","Actual",[1]Setup!C5,"PERIODIC",$B352,"TOPFLOW","TOP","TOP","top1",$C352,"top3","Open_Acute_DIV1","TOP5","TOP6","REPORTED","TOP8")</f>
        <v>0</v>
      </c>
      <c r="AH352" s="53">
        <f>_xll.OneStreamExcelAddIn.XFFunctions.XFGetCell("TRUE", "CONSOL", $D$3,"TOT_Entity","Aggregated","Budget_Working",[1]Setup!C5,"PERIODIC",$B352,"TOPFLOW","TOP","TOP","top1",$C352,"top3","Open_Acute_DIV1","TOP5","TOP6","REPORTED","TOP8")</f>
        <v>0</v>
      </c>
      <c r="AI352" s="53">
        <f>AH352-AG352</f>
        <v>0</v>
      </c>
      <c r="AJ352" s="40">
        <f>IFERROR(AI352/AH352,0)</f>
        <v>0</v>
      </c>
      <c r="AL352" s="53">
        <f>_xll.OneStreamExcelAddIn.XFFunctions.XFGetCell("TRUE", "CONSOL", $D$3,"TOT_Entity","USD","Actual",[1]Setup!C6,"PERIODIC",$B352,"TOPFLOW","TOP","TOP","top1",$C352,"top3","Open_Acute_DIV1","TOP5","TOP6","REPORTED","TOP8")</f>
        <v>0</v>
      </c>
      <c r="AM352" s="53">
        <f>_xll.OneStreamExcelAddIn.XFFunctions.XFGetCell("TRUE", "CONSOL", $D$3,"TOT_Entity","Aggregated","Budget_Working",[1]Setup!C6,"PERIODIC",$B352,"TOPFLOW","TOP","TOP","top1",$C352,"top3","Open_Acute_DIV1","TOP5","TOP6","REPORTED","TOP8")</f>
        <v>0</v>
      </c>
      <c r="AN352" s="53">
        <f>AM352-AL352</f>
        <v>0</v>
      </c>
      <c r="AO352" s="40">
        <f>IFERROR(AN352/AM352,0)</f>
        <v>0</v>
      </c>
      <c r="AQ352" s="53">
        <f>_xll.OneStreamExcelAddIn.XFFunctions.XFGetCell("TRUE", "CONSOL", $D$3,"TOT_Entity","USD","Actual",[1]Setup!C7,"PERIODIC",$B352,"TOPFLOW","TOP","TOP","top1",$C352,"top3","Open_Acute_DIV1","TOP5","TOP6","REPORTED","TOP8")</f>
        <v>0</v>
      </c>
      <c r="AR352" s="53">
        <f>_xll.OneStreamExcelAddIn.XFFunctions.XFGetCell("TRUE", "CONSOL", $D$3,"TOT_Entity","Aggregated","Budget_Working",[1]Setup!C7,"PERIODIC",$B352,"TOPFLOW","TOP","TOP","top1",$C352,"top3","Open_Acute_DIV1","TOP5","TOP6","REPORTED","TOP8")</f>
        <v>0</v>
      </c>
      <c r="AS352" s="53">
        <f>AR352-AQ352</f>
        <v>0</v>
      </c>
      <c r="AT352" s="40">
        <f>IFERROR(AS352/AR352,0)</f>
        <v>0</v>
      </c>
      <c r="AV352" s="53">
        <f>_xll.OneStreamExcelAddIn.XFFunctions.XFGetCell("TRUE", "CONSOL", $D$3,"TOT_Entity","USD","Actual",[1]Setup!C8,"PERIODIC",$B352,"TOPFLOW","TOP","TOP","top1",$C352,"top3","Open_Acute_DIV1","TOP5","TOP6","REPORTED","TOP8")</f>
        <v>0</v>
      </c>
      <c r="AW352" s="53">
        <f>_xll.OneStreamExcelAddIn.XFFunctions.XFGetCell("TRUE", "CONSOL", $D$3,"TOT_Entity","Aggregated","Budget_Working",[1]Setup!C8,"PERIODIC",$B352,"TOPFLOW","TOP","TOP","top1",$C352,"top3","Open_Acute_DIV1","TOP5","TOP6","REPORTED","TOP8")</f>
        <v>0</v>
      </c>
      <c r="AX352" s="53">
        <f>AW352-AV352</f>
        <v>0</v>
      </c>
      <c r="AY352" s="40">
        <f>IFERROR(AX352/AW352,0)</f>
        <v>0</v>
      </c>
      <c r="BA352" s="53">
        <f>_xll.OneStreamExcelAddIn.XFFunctions.XFGetCell("TRUE", "CONSOL", $D$3,"TOT_Entity","USD","Actual",[1]Setup!C9,"PERIODIC",$B352,"TOPFLOW","TOP","TOP","top1",$C352,"top3","Open_Acute_DIV1","TOP5","TOP6","REPORTED","TOP8")</f>
        <v>0</v>
      </c>
      <c r="BB352" s="53">
        <f>_xll.OneStreamExcelAddIn.XFFunctions.XFGetCell("TRUE", "CONSOL", $D$3,"TOT_Entity","Aggregated","Budget_Working",[1]Setup!C9,"PERIODIC",$B352,"TOPFLOW","TOP","TOP","top1",$C352,"top3","Open_Acute_DIV1","TOP5","TOP6","REPORTED","TOP8")</f>
        <v>0</v>
      </c>
      <c r="BC352" s="53">
        <f>BB352-BA352</f>
        <v>0</v>
      </c>
      <c r="BD352" s="40">
        <f>IFERROR(BC352/BB352,0)</f>
        <v>0</v>
      </c>
      <c r="BF352" s="53">
        <f>_xll.OneStreamExcelAddIn.XFFunctions.XFGetCell("TRUE", "CONSOL", $D$3,"TOT_Entity","USD","Actual",[1]Setup!C10,"PERIODIC",$B352,"TOPFLOW","TOP","TOP","top1",$C352,"top3","Open_Acute_DIV1","TOP5","TOP6","REPORTED","TOP8")</f>
        <v>0</v>
      </c>
      <c r="BG352" s="53">
        <f>_xll.OneStreamExcelAddIn.XFFunctions.XFGetCell("TRUE", "CONSOL", $D$3,"TOT_Entity","Aggregated","Budget_Working",[1]Setup!C10,"PERIODIC",$B352,"TOPFLOW","TOP","TOP","top1",$C352,"top3","Open_Acute_DIV1","TOP5","TOP6","REPORTED","TOP8")</f>
        <v>0</v>
      </c>
      <c r="BH352" s="53">
        <f>BG352-BF352</f>
        <v>0</v>
      </c>
      <c r="BI352" s="40">
        <f>IFERROR(BH352/BG352,0)</f>
        <v>0</v>
      </c>
      <c r="BK352" s="53">
        <f>_xll.OneStreamExcelAddIn.XFFunctions.XFGetCell("TRUE", "CONSOL", $D$3,"TOT_Entity","USD","Actual",[1]Setup!C11,"PERIODIC",$B352,"TOPFLOW","TOP","TOP","top1",$C352,"top3","Open_Acute_DIV1","TOP5","TOP6","REPORTED","TOP8")</f>
        <v>0</v>
      </c>
      <c r="BL352" s="53">
        <f>_xll.OneStreamExcelAddIn.XFFunctions.XFGetCell("TRUE", "CONSOL", $D$3,"TOT_Entity","Aggregated","Budget_Working",[1]Setup!C11,"PERIODIC",$B352,"TOPFLOW","TOP","TOP","top1",$C352,"top3","Open_Acute_DIV1","TOP5","TOP6","REPORTED","TOP8")</f>
        <v>0</v>
      </c>
      <c r="BM352" s="53">
        <f>BL352-BK352</f>
        <v>0</v>
      </c>
      <c r="BN352" s="40">
        <f>IFERROR(BM352/BL352,0)</f>
        <v>0</v>
      </c>
      <c r="BP352" s="53">
        <f>_xll.OneStreamExcelAddIn.XFFunctions.XFGetCell("TRUE", "CONSOL", $D$3,"TOT_Entity","USD","Actual",[1]Setup!C12,"PERIODIC",$B352,"TOPFLOW","TOP","TOP","top1",$C352,"top3","Open_Acute_DIV1","TOP5","TOP6","REPORTED","TOP8")</f>
        <v>0</v>
      </c>
      <c r="BQ352" s="53">
        <f>_xll.OneStreamExcelAddIn.XFFunctions.XFGetCell("TRUE", "CONSOL", $D$3,"TOT_Entity","Aggregated","Budget_Working",[1]Setup!C12,"PERIODIC",$B352,"TOPFLOW","TOP","TOP","top1",$C352,"top3","Open_Acute_DIV1","TOP5","TOP6","REPORTED","TOP8")</f>
        <v>0</v>
      </c>
      <c r="BR352" s="53">
        <f>BQ352-BP352</f>
        <v>0</v>
      </c>
      <c r="BS352" s="40">
        <f>IFERROR(BR352/BQ352,0)</f>
        <v>0</v>
      </c>
      <c r="BU352" s="53">
        <f>_xll.OneStreamExcelAddIn.XFFunctions.XFGetCell("TRUE", "CONSOL", $D$3,"TOT_Entity","USD","Actual",[1]Setup!C13,"PERIODIC",$B352,"TOPFLOW","TOP","TOP","top1",$C352,"top3","Open_Acute_DIV1","TOP5","TOP6","REPORTED","TOP8")</f>
        <v>0</v>
      </c>
      <c r="BV352" s="53">
        <f>_xll.OneStreamExcelAddIn.XFFunctions.XFGetCell("TRUE", "CONSOL", $D$3,"TOT_Entity","Aggregated","Budget_Working",[1]Setup!C13,"PERIODIC",$B352,"TOPFLOW","TOP","TOP","top1",$C352,"top3","Open_Acute_DIV1","TOP5","TOP6","REPORTED","TOP8")</f>
        <v>0</v>
      </c>
      <c r="BW352" s="53">
        <f>BV352-BU352</f>
        <v>0</v>
      </c>
      <c r="BX352" s="40">
        <f>IFERROR(BW352/BV352,0)</f>
        <v>0</v>
      </c>
      <c r="BZ352" s="53">
        <f>_xll.OneStreamExcelAddIn.XFFunctions.XFGetCell("TRUE", "CONSOL", $D$3,"TOT_Entity","USD","Actual",[1]Setup!C14,"PERIODIC",$B352,"TOPFLOW","TOP","TOP","top1",$C352,"top3","Open_Acute_DIV1","TOP5","TOP6","REPORTED","TOP8")</f>
        <v>0</v>
      </c>
      <c r="CA352" s="53">
        <f>_xll.OneStreamExcelAddIn.XFFunctions.XFGetCell("TRUE", "CONSOL", $D$3,"TOT_Entity","Aggregated","Budget_Working",[1]Setup!C14,"PERIODIC",$B352,"TOPFLOW","TOP","TOP","top1",$C352,"top3","Open_Acute_DIV1","TOP5","TOP6","REPORTED","TOP8")</f>
        <v>0</v>
      </c>
      <c r="CB352" s="53">
        <f>CA352-BZ352</f>
        <v>0</v>
      </c>
      <c r="CC352" s="40">
        <f>IFERROR(CB352/CA352,0)</f>
        <v>0</v>
      </c>
      <c r="CE352" s="53">
        <f>_xll.OneStreamExcelAddIn.XFFunctions.XFGetCell("TRUE", "CONSOL", $D$3,"TOT_Entity","USD","Actual",[1]Setup!C15,"PERIODIC",$B352,"TOPFLOW","TOP","TOP","top1",$C352,"top3","Open_Acute_DIV1","TOP5","TOP6","REPORTED","TOP8")</f>
        <v>0</v>
      </c>
      <c r="CF352" s="53">
        <f>_xll.OneStreamExcelAddIn.XFFunctions.XFGetCell("TRUE", "CONSOL", $D$3,"TOT_Entity","Aggregated","Budget_Working",[1]Setup!C15,"PERIODIC",$B352,"TOPFLOW","TOP","TOP","top1",$C352,"top3","Open_Acute_DIV1","TOP5","TOP6","REPORTED","TOP8")</f>
        <v>0</v>
      </c>
      <c r="CG352" s="53">
        <f>CF352-CE352</f>
        <v>0</v>
      </c>
      <c r="CH352" s="40">
        <f>IFERROR(CG352/CF352,0)</f>
        <v>0</v>
      </c>
      <c r="CI352" s="212"/>
      <c r="CJ352" s="53">
        <f>_xll.OneStreamExcelAddIn.XFFunctions.XFGetCell("TRUE", "CONSOL", $D$3,"TOT_Entity","USD","Actual",[1]Setup!C4,"PERIODIC",$B352,"TOPFLOW","TOP","TOP","top1",$C352,"top3","Open_Acute_DIV1","TOP5","TOP6","REPORTED","TOP8")</f>
        <v>0</v>
      </c>
      <c r="CK352" s="53">
        <f>_xll.OneStreamExcelAddIn.XFFunctions.XFGetCell("TRUE", "CONSOL", $D$3,"TOT_Entity","USD","Actual",[1]Setup!C5,"PERIODIC",$B352,"TOPFLOW","TOP","TOP","top1",$C352,"top3","Open_Acute_DIV1","TOP5","TOP6","REPORTED","TOP8")</f>
        <v>0</v>
      </c>
      <c r="CL352" s="53">
        <f>_xll.OneStreamExcelAddIn.XFFunctions.XFGetCell("TRUE", "CONSOL", $D$3,"TOT_Entity","USD","Actual",[1]Setup!C6,"PERIODIC",$B352,"TOPFLOW","TOP","TOP","top1",$C352,"top3","Open_Acute_DIV1","TOP5","TOP6","REPORTED","TOP8")</f>
        <v>0</v>
      </c>
      <c r="CM352" s="53">
        <f>_xll.OneStreamExcelAddIn.XFFunctions.XFGetCell("TRUE", "CONSOL", $D$3,"TOT_Entity","USD","Actual",[1]Setup!C7,"PERIODIC",$B352,"TOPFLOW","TOP","TOP","top1",$C352,"top3","Open_Acute_DIV1","TOP5","TOP6","REPORTED","TOP8")</f>
        <v>0</v>
      </c>
      <c r="CN352" s="53">
        <f>_xll.OneStreamExcelAddIn.XFFunctions.XFGetCell("TRUE", "CONSOL", $D$3,"TOT_Entity","USD","Actual",[1]Setup!C8,"PERIODIC",$B352,"TOPFLOW","TOP","TOP","top1",$C352,"top3","Open_Acute_DIV1","TOP5","TOP6","REPORTED","TOP8")</f>
        <v>0</v>
      </c>
      <c r="CO352" s="53">
        <f>_xll.OneStreamExcelAddIn.XFFunctions.XFGetCell("TRUE", "CONSOL", $D$3,"TOT_Entity","USD","Actual",[1]Setup!C9,"PERIODIC",$B352,"TOPFLOW","TOP","TOP","top1",$C352,"top3","Open_Acute_DIV1","TOP5","TOP6","REPORTED","TOP8")</f>
        <v>0</v>
      </c>
      <c r="CP352" s="53">
        <f>_xll.OneStreamExcelAddIn.XFFunctions.XFGetCell("TRUE", "CONSOL", $D$3,"TOT_Entity","USD","Actual",[1]Setup!C10,"PERIODIC",$B352,"TOPFLOW","TOP","TOP","top1",$C352,"top3","Open_Acute_DIV1","TOP5","TOP6","REPORTED","TOP8")</f>
        <v>0</v>
      </c>
      <c r="CQ352" s="53">
        <f>_xll.OneStreamExcelAddIn.XFFunctions.XFGetCell("TRUE", "CONSOL", $D$3,"TOT_Entity","USD","Actual",[1]Setup!C11,"PERIODIC",$B352,"TOPFLOW","TOP","TOP","top1",$C352,"top3","Open_Acute_DIV1","TOP5","TOP6","REPORTED","TOP8")</f>
        <v>0</v>
      </c>
      <c r="CR352" s="53">
        <f>_xll.OneStreamExcelAddIn.XFFunctions.XFGetCell("TRUE", "CONSOL", $D$3,"TOT_Entity","USD","Actual",[1]Setup!C12,"PERIODIC",$B352,"TOPFLOW","TOP","TOP","top1",$C352,"top3","Open_Acute_DIV1","TOP5","TOP6","REPORTED","TOP8")</f>
        <v>0</v>
      </c>
      <c r="CS352" s="53">
        <f>_xll.OneStreamExcelAddIn.XFFunctions.XFGetCell("TRUE", "CONSOL", $D$3,"TOT_Entity","USD","Actual",[1]Setup!C13,"PERIODIC",$B352,"TOPFLOW","TOP","TOP","top1",$C352,"top3","Open_Acute_DIV1","TOP5","TOP6","REPORTED","TOP8")</f>
        <v>0</v>
      </c>
      <c r="CT352" s="53">
        <f>_xll.OneStreamExcelAddIn.XFFunctions.XFGetCell("TRUE", "CONSOL", $D$3,"TOT_Entity","USD","Actual",[1]Setup!C14,"PERIODIC",$B352,"TOPFLOW","TOP","TOP","top1",$C352,"top3","Open_Acute_DIV1","TOP5","TOP6","REPORTED","TOP8")</f>
        <v>0</v>
      </c>
      <c r="CU352" s="53">
        <f>_xll.OneStreamExcelAddIn.XFFunctions.XFGetCell("TRUE", "CONSOL", $D$3,"TOT_Entity","USD","Actual",[1]Setup!C15,"PERIODIC",$B352,"TOPFLOW","TOP","TOP","top1",$C352,"top3","Open_Acute_DIV1","TOP5","TOP6","REPORTED","TOP8")</f>
        <v>0</v>
      </c>
      <c r="CV352" s="212"/>
      <c r="CW352" s="53">
        <f>_xll.OneStreamExcelAddIn.XFFunctions.XFGetCell("TRUE", "CONSOL", $D$3,"TOT_Entity","USD","Actual",[1]Setup!C17,"PERIODIC",$B352,"TOPFLOW","TOP","TOP","top1",$C352,"top3","Open_Acute_DIV1","TOP5","TOP6","REPORTED","TOP8")</f>
        <v>0</v>
      </c>
      <c r="CX352" s="53">
        <f>_xll.OneStreamExcelAddIn.XFFunctions.XFGetCell("TRUE", "CONSOL", $D$3,"TOT_Entity","USD","Actual",[1]Setup!C18,"PERIODIC",$B352,"TOPFLOW","TOP","TOP","top1",$C352,"top3","Open_Acute_DIV1","TOP5","TOP6","REPORTED","TOP8")</f>
        <v>0</v>
      </c>
      <c r="CY352" s="53">
        <f>_xll.OneStreamExcelAddIn.XFFunctions.XFGetCell("TRUE", "CONSOL", $D$3,"TOT_Entity","USD","Actual",[1]Setup!C19,"PERIODIC",$B352,"TOPFLOW","TOP","TOP","top1",$C352,"top3","Open_Acute_DIV1","TOP5","TOP6","REPORTED","TOP8")</f>
        <v>0</v>
      </c>
      <c r="CZ352" s="53">
        <f>_xll.OneStreamExcelAddIn.XFFunctions.XFGetCell("TRUE", "CONSOL", $D$3,"TOT_Entity","USD","Actual",[1]Setup!C20,"PERIODIC",$B352,"TOPFLOW","TOP","TOP","top1",$C352,"top3","Open_Acute_DIV1","TOP5","TOP6","REPORTED","TOP8")</f>
        <v>0</v>
      </c>
      <c r="DA352" s="53">
        <f>_xll.OneStreamExcelAddIn.XFFunctions.XFGetCell("TRUE", "CONSOL", $D$3,"TOT_Entity","USD","Actual",[1]Setup!C21,"PERIODIC",$B352,"TOPFLOW","TOP","TOP","top1",$C352,"top3","Open_Acute_DIV1","TOP5","TOP6","REPORTED","TOP8")</f>
        <v>0</v>
      </c>
      <c r="DB352" s="53">
        <f>_xll.OneStreamExcelAddIn.XFFunctions.XFGetCell("TRUE", "CONSOL", $D$3,"TOT_Entity","USD","Actual",[1]Setup!C22,"PERIODIC",$B352,"TOPFLOW","TOP","TOP","top1",$C352,"top3","Open_Acute_DIV1","TOP5","TOP6","REPORTED","TOP8")</f>
        <v>0</v>
      </c>
      <c r="DC352" s="53">
        <f>_xll.OneStreamExcelAddIn.XFFunctions.XFGetCell("TRUE", "CONSOL", $D$3,"TOT_Entity","USD","Actual",[1]Setup!C23,"PERIODIC",$B352,"TOPFLOW","TOP","TOP","top1",$C352,"top3","Open_Acute_DIV1","TOP5","TOP6","REPORTED","TOP8")</f>
        <v>0</v>
      </c>
      <c r="DD352" s="53">
        <f>_xll.OneStreamExcelAddIn.XFFunctions.XFGetCell("TRUE", "CONSOL", $D$3,"TOT_Entity","USD","Actual",[1]Setup!C24,"PERIODIC",$B352,"TOPFLOW","TOP","TOP","top1",$C352,"top3","Open_Acute_DIV1","TOP5","TOP6","REPORTED","TOP8")</f>
        <v>21454.7</v>
      </c>
      <c r="DE352" s="53">
        <f>_xll.OneStreamExcelAddIn.XFFunctions.XFGetCell("TRUE", "CONSOL", $D$3,"TOT_Entity","USD","Actual",[1]Setup!C25,"PERIODIC",$B352,"TOPFLOW","TOP","TOP","top1",$C352,"top3","Open_Acute_DIV1","TOP5","TOP6","REPORTED","TOP8")</f>
        <v>0</v>
      </c>
      <c r="DF352" s="53">
        <f>_xll.OneStreamExcelAddIn.XFFunctions.XFGetCell("TRUE", "CONSOL", $D$3,"TOT_Entity","USD","Actual",[1]Setup!C26,"PERIODIC",$B352,"TOPFLOW","TOP","TOP","top1",$C352,"top3","Open_Acute_DIV1","TOP5","TOP6","REPORTED","TOP8")</f>
        <v>0</v>
      </c>
      <c r="DG352" s="53">
        <f>_xll.OneStreamExcelAddIn.XFFunctions.XFGetCell("TRUE", "CONSOL", $D$3,"TOT_Entity","USD","Actual",[1]Setup!C27,"PERIODIC",$B352,"TOPFLOW","TOP","TOP","top1",$C352,"top3","Open_Acute_DIV1","TOP5","TOP6","REPORTED","TOP8")</f>
        <v>0</v>
      </c>
      <c r="DH352" s="53">
        <f>_xll.OneStreamExcelAddIn.XFFunctions.XFGetCell("TRUE", "CONSOL", $D$3,"TOT_Entity","USD","Actual",[1]Setup!C28,"PERIODIC",$B352,"TOPFLOW","TOP","TOP","top1",$C352,"top3","Open_Acute_DIV1","TOP5","TOP6","REPORTED","TOP8")</f>
        <v>0</v>
      </c>
      <c r="DI352" s="178"/>
      <c r="DJ352" s="53">
        <f>_xll.OneStreamExcelAddIn.XFFunctions.XFGetCell("TRUE", "CONSOL", $D$3,"TOT_Entity","Aggregated","Budget_Working",[1]Setup!C4,"PERIODIC",$B352,"TOPFLOW","TOP","TOP","top1",$C352,"top3","Open_Acute_DIV1","TOP5","TOP6","REPORTED","TOP8")</f>
        <v>0</v>
      </c>
      <c r="DK352" s="53">
        <f>_xll.OneStreamExcelAddIn.XFFunctions.XFGetCell("TRUE", "CONSOL", $D$3,"TOT_Entity","Aggregated","Budget_Working",[1]Setup!C5,"PERIODIC",$B352,"TOPFLOW","TOP","TOP","top1",$C352,"top3","Open_Acute_DIV1","TOP5","TOP6","REPORTED","TOP8")</f>
        <v>0</v>
      </c>
      <c r="DL352" s="53">
        <f>_xll.OneStreamExcelAddIn.XFFunctions.XFGetCell("TRUE", "CONSOL", $D$3,"TOT_Entity","Aggregated","Budget_Working",[1]Setup!C6,"PERIODIC",$B352,"TOPFLOW","TOP","TOP","top1",$C352,"top3","Open_Acute_DIV1","TOP5","TOP6","REPORTED","TOP8")</f>
        <v>0</v>
      </c>
      <c r="DM352" s="53">
        <f>_xll.OneStreamExcelAddIn.XFFunctions.XFGetCell("TRUE", "CONSOL", $D$3,"TOT_Entity","Aggregated","Budget_Working",[1]Setup!C7,"PERIODIC",$B352,"TOPFLOW","TOP","TOP","top1",$C352,"top3","Open_Acute_DIV1","TOP5","TOP6","REPORTED","TOP8")</f>
        <v>0</v>
      </c>
      <c r="DN352" s="53">
        <f>_xll.OneStreamExcelAddIn.XFFunctions.XFGetCell("TRUE", "CONSOL", $D$3,"TOT_Entity","Aggregated","Budget_Working",[1]Setup!C8,"PERIODIC",$B352,"TOPFLOW","TOP","TOP","top1",$C352,"top3","Open_Acute_DIV1","TOP5","TOP6","REPORTED","TOP8")</f>
        <v>0</v>
      </c>
      <c r="DO352" s="53">
        <f>_xll.OneStreamExcelAddIn.XFFunctions.XFGetCell("TRUE", "CONSOL", $D$3,"TOT_Entity","Aggregated","Budget_Working",[1]Setup!C9,"PERIODIC",$B352,"TOPFLOW","TOP","TOP","top1",$C352,"top3","Open_Acute_DIV1","TOP5","TOP6","REPORTED","TOP8")</f>
        <v>0</v>
      </c>
      <c r="DP352" s="53">
        <f>_xll.OneStreamExcelAddIn.XFFunctions.XFGetCell("TRUE", "CONSOL", $D$3,"TOT_Entity","Aggregated","Budget_Working",[1]Setup!C10,"PERIODIC",$B352,"TOPFLOW","TOP","TOP","top1",$C352,"top3","Open_Acute_DIV1","TOP5","TOP6","REPORTED","TOP8")</f>
        <v>0</v>
      </c>
      <c r="DQ352" s="53">
        <f>_xll.OneStreamExcelAddIn.XFFunctions.XFGetCell("TRUE", "CONSOL", $D$3,"TOT_Entity","Aggregated","Budget_Working",[1]Setup!C11,"PERIODIC",$B352,"TOPFLOW","TOP","TOP","top1",$C352,"top3","Open_Acute_DIV1","TOP5","TOP6","REPORTED","TOP8")</f>
        <v>0</v>
      </c>
      <c r="DR352" s="53">
        <f>_xll.OneStreamExcelAddIn.XFFunctions.XFGetCell("TRUE", "CONSOL", $D$3,"TOT_Entity","Aggregated","Budget_Working",[1]Setup!C12,"PERIODIC",$B352,"TOPFLOW","TOP","TOP","top1",$C352,"top3","Open_Acute_DIV1","TOP5","TOP6","REPORTED","TOP8")</f>
        <v>0</v>
      </c>
      <c r="DS352" s="53">
        <f>_xll.OneStreamExcelAddIn.XFFunctions.XFGetCell("TRUE", "CONSOL", $D$3,"TOT_Entity","Aggregated","Budget_Working",[1]Setup!C13,"PERIODIC",$B352,"TOPFLOW","TOP","TOP","top1",$C352,"top3","Open_Acute_DIV1","TOP5","TOP6","REPORTED","TOP8")</f>
        <v>0</v>
      </c>
      <c r="DT352" s="53">
        <f>_xll.OneStreamExcelAddIn.XFFunctions.XFGetCell("TRUE", "CONSOL", $D$3,"TOT_Entity","Aggregated","Budget_Working",[1]Setup!C14,"PERIODIC",$B352,"TOPFLOW","TOP","TOP","top1",$C352,"top3","Open_Acute_DIV1","TOP5","TOP6","REPORTED","TOP8")</f>
        <v>0</v>
      </c>
      <c r="DU352" s="53">
        <f>_xll.OneStreamExcelAddIn.XFFunctions.XFGetCell("TRUE", "CONSOL", $D$3,"TOT_Entity","Aggregated","Budget_Working",[1]Setup!C15,"PERIODIC",$B352,"TOPFLOW","TOP","TOP","top1",$C352,"top3","Open_Acute_DIV1","TOP5","TOP6","REPORTED","TOP8")</f>
        <v>0</v>
      </c>
      <c r="DV352" s="178"/>
      <c r="DW352" s="53">
        <f>_xll.OneStreamExcelAddIn.XFFunctions.XFGetCell("TRUE", "CONSOL", $D$3,"TOT_Entity","USD","Budget_Final",[1]Setup!C17,"PERIODIC",$B352,"TOPFLOW","TOP","TOP","top1",$C352,"top3","Open_Acute_DIV1","TOP5","TOP6","REPORTED","TOP8")</f>
        <v>0</v>
      </c>
      <c r="DX352" s="53">
        <f>_xll.OneStreamExcelAddIn.XFFunctions.XFGetCell("TRUE", "CONSOL", $D$3,"TOT_Entity","USD","Budget_Final",[1]Setup!C18,"PERIODIC",$B352,"TOPFLOW","TOP","TOP","top1",$C352,"top3","Open_Acute_DIV1","TOP5","TOP6","REPORTED","TOP8")</f>
        <v>0</v>
      </c>
      <c r="DY352" s="53">
        <f>_xll.OneStreamExcelAddIn.XFFunctions.XFGetCell("TRUE", "CONSOL", $D$3,"TOT_Entity","USD","Budget_Final",[1]Setup!C19,"PERIODIC",$B352,"TOPFLOW","TOP","TOP","top1",$C352,"top3","Open_Acute_DIV1","TOP5","TOP6","REPORTED","TOP8")</f>
        <v>0</v>
      </c>
      <c r="DZ352" s="53">
        <f>_xll.OneStreamExcelAddIn.XFFunctions.XFGetCell("TRUE", "CONSOL", $D$3,"TOT_Entity","USD","Budget_Final",[1]Setup!C20,"PERIODIC",$B352,"TOPFLOW","TOP","TOP","top1",$C352,"top3","Open_Acute_DIV1","TOP5","TOP6","REPORTED","TOP8")</f>
        <v>0</v>
      </c>
      <c r="EA352" s="53">
        <f>_xll.OneStreamExcelAddIn.XFFunctions.XFGetCell("TRUE", "CONSOL", $D$3,"TOT_Entity","USD","Budget_Final",[1]Setup!C21,"PERIODIC",$B352,"TOPFLOW","TOP","TOP","top1",$C352,"top3","Open_Acute_DIV1","TOP5","TOP6","REPORTED","TOP8")</f>
        <v>0</v>
      </c>
      <c r="EB352" s="53">
        <f>_xll.OneStreamExcelAddIn.XFFunctions.XFGetCell("TRUE", "CONSOL", $D$3,"TOT_Entity","USD","Budget_Final",[1]Setup!C22,"PERIODIC",$B352,"TOPFLOW","TOP","TOP","top1",$C352,"top3","Open_Acute_DIV1","TOP5","TOP6","REPORTED","TOP8")</f>
        <v>0</v>
      </c>
      <c r="EC352" s="53">
        <f>_xll.OneStreamExcelAddIn.XFFunctions.XFGetCell("TRUE", "CONSOL", $D$3,"TOT_Entity","USD","Budget_Final",[1]Setup!C23,"PERIODIC",$B352,"TOPFLOW","TOP","TOP","top1",$C352,"top3","Open_Acute_DIV1","TOP5","TOP6","REPORTED","TOP8")</f>
        <v>0</v>
      </c>
      <c r="ED352" s="53">
        <f>_xll.OneStreamExcelAddIn.XFFunctions.XFGetCell("TRUE", "CONSOL", $D$3,"TOT_Entity","USD","Budget_Final",[1]Setup!C24,"PERIODIC",$B352,"TOPFLOW","TOP","TOP","top1",$C352,"top3","Open_Acute_DIV1","TOP5","TOP6","REPORTED","TOP8")</f>
        <v>0</v>
      </c>
      <c r="EE352" s="53">
        <f>_xll.OneStreamExcelAddIn.XFFunctions.XFGetCell("TRUE", "CONSOL", $D$3,"TOT_Entity","USD","Budget_Final",[1]Setup!C25,"PERIODIC",$B352,"TOPFLOW","TOP","TOP","top1",$C352,"top3","Open_Acute_DIV1","TOP5","TOP6","REPORTED","TOP8")</f>
        <v>0</v>
      </c>
      <c r="EF352" s="53">
        <f>_xll.OneStreamExcelAddIn.XFFunctions.XFGetCell("TRUE", "CONSOL", $D$3,"TOT_Entity","USD","Budget_Final",[1]Setup!C26,"PERIODIC",$B352,"TOPFLOW","TOP","TOP","top1",$C352,"top3","Open_Acute_DIV1","TOP5","TOP6","REPORTED","TOP8")</f>
        <v>0</v>
      </c>
      <c r="EG352" s="53">
        <f>_xll.OneStreamExcelAddIn.XFFunctions.XFGetCell("TRUE", "CONSOL", $D$3,"TOT_Entity","USD","Budget_Final",[1]Setup!C27,"PERIODIC",$B352,"TOPFLOW","TOP","TOP","top1",$C352,"top3","Open_Acute_DIV1","TOP5","TOP6","REPORTED","TOP8")</f>
        <v>0</v>
      </c>
      <c r="EH352" s="53">
        <f>_xll.OneStreamExcelAddIn.XFFunctions.XFGetCell("TRUE", "CONSOL", $D$3,"TOT_Entity","USD","Budget_Final",[1]Setup!C28,"PERIODIC",$B352,"TOPFLOW","TOP","TOP","top1",$C352,"top3","Open_Acute_DIV1","TOP5","TOP6","REPORTED","TOP8")</f>
        <v>0</v>
      </c>
    </row>
    <row r="353" spans="2:138" s="47" customFormat="1" x14ac:dyDescent="0.25">
      <c r="B353" s="51" t="s">
        <v>338</v>
      </c>
      <c r="C353" s="51"/>
      <c r="D353" s="47" t="s">
        <v>339</v>
      </c>
      <c r="E353" s="53">
        <f>_xll.OneStreamExcelAddIn.XFFunctions.XFGetCell("TRUE", "CONSOL", $D$3,"TOT_Entity","USD","Actual",$E$3,"PERIODIC",$B353,"TOPFLOW","TOP","TOP","top1",$C353,"top3","Open_Acute_DIV1","TOP5","TOP6","REPORTED","TOP8")</f>
        <v>0</v>
      </c>
      <c r="F353" s="53">
        <f>_xll.OneStreamExcelAddIn.XFFunctions.XFGetCell("TRUE", "CONSOL", $D$3,"TOT_Entity","Aggregated","Budget_Working",$E$3,"PERIODIC",$B353,"TOPFLOW","TOP","TOP","top1",$C353,"top3","Open_Acute_DIV1","TOP5","TOP6","REPORTED","TOP8")</f>
        <v>0</v>
      </c>
      <c r="G353" s="53">
        <f>F353-E353</f>
        <v>0</v>
      </c>
      <c r="H353" s="55">
        <f>IFERROR(G353/F353,0)</f>
        <v>0</v>
      </c>
      <c r="I353" s="41"/>
      <c r="J353" s="53">
        <f>_xll.OneStreamExcelAddIn.XFFunctions.XFGetCell("TRUE", "CONSOL", $D$3,"TOT_Entity","USD","Actual",$E$3,"YTD",$B353,"TOPFLOW","TOP","TOP","top1",$C353,"TOP3","Open_Acute_DIV1","TOP5","TOP6","REPORTED","TOP8")</f>
        <v>0</v>
      </c>
      <c r="K353" s="53">
        <f>_xll.OneStreamExcelAddIn.XFFunctions.XFGetCell("TRUE", "CONSOL", $D$3,"TOT_Entity","Aggregated","Budget_Working",$E$3,"YTD",$B353,"TOPFLOW","TOP","TOP","top1",$C353,"TOP3","Open_Acute_DIV1","TOP5","TOP6","REPORTED","TOP8")</f>
        <v>0</v>
      </c>
      <c r="L353" s="53">
        <f>K353-J353</f>
        <v>0</v>
      </c>
      <c r="M353" s="40">
        <f>IFERROR(L353/K353,0)</f>
        <v>0</v>
      </c>
      <c r="N353" s="41"/>
      <c r="O353" s="53">
        <f>_xll.OneStreamExcelAddIn.XFFunctions.XFGetCell("TRUE", "CONSOL", $D$3,"TOT_Entity","USD","Actual",$F$3,"YTD",$B353,"TOPFLOW","TOP","TOP","top1",$C353,"TOP3","Open_Acute_DIV1","TOP5","TOP6","REPORTED","TOP8")</f>
        <v>0</v>
      </c>
      <c r="P353" s="53">
        <f>_xll.OneStreamExcelAddIn.XFFunctions.XFGetCell("TRUE", "CONSOL", $D$3,"TOT_Entity","USD","Actual",$E$3,"YTD",$B353,"TOPFLOW","TOP","TOP","top1",$C353,"top3","Open_Acute_DIV1","TOP5","TOP6","REPORTED","VAR_BW_PY_Actual")</f>
        <v>0</v>
      </c>
      <c r="Q353" s="40">
        <f>IFERROR(P353/O353,0)</f>
        <v>0</v>
      </c>
      <c r="R353" s="41"/>
      <c r="S353" s="53">
        <f>_xll.OneStreamExcelAddIn.XFFunctions.XFGetCell("TRUE", "CONSOL", $D$3,"TOT_Entity","USD","MIDFCST",$E$3,"MTD",$B353,"TOPFLOW","TOP","TOP","top1",$C353,"TOP3","Open_Acute_DIV1","TOP5","TOP6","REPORTED","TOP8")</f>
        <v>0</v>
      </c>
      <c r="T353" s="53">
        <f>S353-E353</f>
        <v>0</v>
      </c>
      <c r="U353" s="40">
        <f>IFERROR(T353/S353,0)</f>
        <v>0</v>
      </c>
      <c r="V353" s="41"/>
      <c r="W353" s="42"/>
      <c r="X353" s="43"/>
      <c r="Y353" s="42"/>
      <c r="Z353" s="44"/>
      <c r="AB353" s="213">
        <f>_xll.OneStreamExcelAddIn.XFFunctions.XFGetCell("TRUE", "CONSOL", $D$3,"TOT_Entity","USD","Actual",[1]Setup!C4,"PERIODIC",$B353,"TOPFLOW","TOP","TOP","top1",$C353,"top3","Open_Acute_DIV1","TOP5","TOP6","REPORTED","TOP8")</f>
        <v>0</v>
      </c>
      <c r="AC353" s="213">
        <f>_xll.OneStreamExcelAddIn.XFFunctions.XFGetCell("TRUE", "CONSOL", $D$3,"TOT_Entity","Aggregated","Budget_Working",[1]Setup!C4,"PERIODIC",$B353,"TOPFLOW","TOP","TOP","top1",$C353,"top3","Open_Acute_DIV1","TOP5","TOP6","REPORTED","TOP8")</f>
        <v>0</v>
      </c>
      <c r="AD353" s="213">
        <f>AC353-AB353</f>
        <v>0</v>
      </c>
      <c r="AE353" s="209">
        <f>IFERROR(AD353/AC353,0)</f>
        <v>0</v>
      </c>
      <c r="AG353" s="213">
        <f>_xll.OneStreamExcelAddIn.XFFunctions.XFGetCell("TRUE", "CONSOL", $D$3,"TOT_Entity","USD","Actual",[1]Setup!C5,"PERIODIC",$B353,"TOPFLOW","TOP","TOP","top1",$C353,"top3","Open_Acute_DIV1","TOP5","TOP6","REPORTED","TOP8")</f>
        <v>0</v>
      </c>
      <c r="AH353" s="213">
        <f>_xll.OneStreamExcelAddIn.XFFunctions.XFGetCell("TRUE", "CONSOL", $D$3,"TOT_Entity","Aggregated","Budget_Working",[1]Setup!C5,"PERIODIC",$B353,"TOPFLOW","TOP","TOP","top1",$C353,"top3","Open_Acute_DIV1","TOP5","TOP6","REPORTED","TOP8")</f>
        <v>0</v>
      </c>
      <c r="AI353" s="213">
        <f>AH353-AG353</f>
        <v>0</v>
      </c>
      <c r="AJ353" s="209">
        <f>IFERROR(AI353/AH353,0)</f>
        <v>0</v>
      </c>
      <c r="AL353" s="213">
        <f>_xll.OneStreamExcelAddIn.XFFunctions.XFGetCell("TRUE", "CONSOL", $D$3,"TOT_Entity","USD","Actual",[1]Setup!C6,"PERIODIC",$B353,"TOPFLOW","TOP","TOP","top1",$C353,"top3","Open_Acute_DIV1","TOP5","TOP6","REPORTED","TOP8")</f>
        <v>0</v>
      </c>
      <c r="AM353" s="213">
        <f>_xll.OneStreamExcelAddIn.XFFunctions.XFGetCell("TRUE", "CONSOL", $D$3,"TOT_Entity","Aggregated","Budget_Working",[1]Setup!C6,"PERIODIC",$B353,"TOPFLOW","TOP","TOP","top1",$C353,"top3","Open_Acute_DIV1","TOP5","TOP6","REPORTED","TOP8")</f>
        <v>0</v>
      </c>
      <c r="AN353" s="213">
        <f>AM353-AL353</f>
        <v>0</v>
      </c>
      <c r="AO353" s="209">
        <f>IFERROR(AN353/AM353,0)</f>
        <v>0</v>
      </c>
      <c r="AQ353" s="213">
        <f>_xll.OneStreamExcelAddIn.XFFunctions.XFGetCell("TRUE", "CONSOL", $D$3,"TOT_Entity","USD","Actual",[1]Setup!C7,"PERIODIC",$B353,"TOPFLOW","TOP","TOP","top1",$C353,"top3","Open_Acute_DIV1","TOP5","TOP6","REPORTED","TOP8")</f>
        <v>0</v>
      </c>
      <c r="AR353" s="213">
        <f>_xll.OneStreamExcelAddIn.XFFunctions.XFGetCell("TRUE", "CONSOL", $D$3,"TOT_Entity","Aggregated","Budget_Working",[1]Setup!C7,"PERIODIC",$B353,"TOPFLOW","TOP","TOP","top1",$C353,"top3","Open_Acute_DIV1","TOP5","TOP6","REPORTED","TOP8")</f>
        <v>0</v>
      </c>
      <c r="AS353" s="213">
        <f>AR353-AQ353</f>
        <v>0</v>
      </c>
      <c r="AT353" s="209">
        <f>IFERROR(AS353/AR353,0)</f>
        <v>0</v>
      </c>
      <c r="AV353" s="213">
        <f>_xll.OneStreamExcelAddIn.XFFunctions.XFGetCell("TRUE", "CONSOL", $D$3,"TOT_Entity","USD","Actual",[1]Setup!C8,"PERIODIC",$B353,"TOPFLOW","TOP","TOP","top1",$C353,"top3","Open_Acute_DIV1","TOP5","TOP6","REPORTED","TOP8")</f>
        <v>0</v>
      </c>
      <c r="AW353" s="213">
        <f>_xll.OneStreamExcelAddIn.XFFunctions.XFGetCell("TRUE", "CONSOL", $D$3,"TOT_Entity","Aggregated","Budget_Working",[1]Setup!C8,"PERIODIC",$B353,"TOPFLOW","TOP","TOP","top1",$C353,"top3","Open_Acute_DIV1","TOP5","TOP6","REPORTED","TOP8")</f>
        <v>0</v>
      </c>
      <c r="AX353" s="213">
        <f>AW353-AV353</f>
        <v>0</v>
      </c>
      <c r="AY353" s="209">
        <f>IFERROR(AX353/AW353,0)</f>
        <v>0</v>
      </c>
      <c r="BA353" s="213">
        <f>_xll.OneStreamExcelAddIn.XFFunctions.XFGetCell("TRUE", "CONSOL", $D$3,"TOT_Entity","USD","Actual",[1]Setup!C9,"PERIODIC",$B353,"TOPFLOW","TOP","TOP","top1",$C353,"top3","Open_Acute_DIV1","TOP5","TOP6","REPORTED","TOP8")</f>
        <v>0</v>
      </c>
      <c r="BB353" s="213">
        <f>_xll.OneStreamExcelAddIn.XFFunctions.XFGetCell("TRUE", "CONSOL", $D$3,"TOT_Entity","Aggregated","Budget_Working",[1]Setup!C9,"PERIODIC",$B353,"TOPFLOW","TOP","TOP","top1",$C353,"top3","Open_Acute_DIV1","TOP5","TOP6","REPORTED","TOP8")</f>
        <v>0</v>
      </c>
      <c r="BC353" s="213">
        <f>BB353-BA353</f>
        <v>0</v>
      </c>
      <c r="BD353" s="209">
        <f>IFERROR(BC353/BB353,0)</f>
        <v>0</v>
      </c>
      <c r="BF353" s="213">
        <f>_xll.OneStreamExcelAddIn.XFFunctions.XFGetCell("TRUE", "CONSOL", $D$3,"TOT_Entity","USD","Actual",[1]Setup!C10,"PERIODIC",$B353,"TOPFLOW","TOP","TOP","top1",$C353,"top3","Open_Acute_DIV1","TOP5","TOP6","REPORTED","TOP8")</f>
        <v>0</v>
      </c>
      <c r="BG353" s="213">
        <f>_xll.OneStreamExcelAddIn.XFFunctions.XFGetCell("TRUE", "CONSOL", $D$3,"TOT_Entity","Aggregated","Budget_Working",[1]Setup!C10,"PERIODIC",$B353,"TOPFLOW","TOP","TOP","top1",$C353,"top3","Open_Acute_DIV1","TOP5","TOP6","REPORTED","TOP8")</f>
        <v>0</v>
      </c>
      <c r="BH353" s="213">
        <f>BG353-BF353</f>
        <v>0</v>
      </c>
      <c r="BI353" s="209">
        <f>IFERROR(BH353/BG353,0)</f>
        <v>0</v>
      </c>
      <c r="BK353" s="213">
        <f>_xll.OneStreamExcelAddIn.XFFunctions.XFGetCell("TRUE", "CONSOL", $D$3,"TOT_Entity","USD","Actual",[1]Setup!C11,"PERIODIC",$B353,"TOPFLOW","TOP","TOP","top1",$C353,"top3","Open_Acute_DIV1","TOP5","TOP6","REPORTED","TOP8")</f>
        <v>0</v>
      </c>
      <c r="BL353" s="213">
        <f>_xll.OneStreamExcelAddIn.XFFunctions.XFGetCell("TRUE", "CONSOL", $D$3,"TOT_Entity","Aggregated","Budget_Working",[1]Setup!C11,"PERIODIC",$B353,"TOPFLOW","TOP","TOP","top1",$C353,"top3","Open_Acute_DIV1","TOP5","TOP6","REPORTED","TOP8")</f>
        <v>0</v>
      </c>
      <c r="BM353" s="213">
        <f>BL353-BK353</f>
        <v>0</v>
      </c>
      <c r="BN353" s="209">
        <f>IFERROR(BM353/BL353,0)</f>
        <v>0</v>
      </c>
      <c r="BP353" s="213">
        <f>_xll.OneStreamExcelAddIn.XFFunctions.XFGetCell("TRUE", "CONSOL", $D$3,"TOT_Entity","USD","Actual",[1]Setup!C12,"PERIODIC",$B353,"TOPFLOW","TOP","TOP","top1",$C353,"top3","Open_Acute_DIV1","TOP5","TOP6","REPORTED","TOP8")</f>
        <v>0</v>
      </c>
      <c r="BQ353" s="213">
        <f>_xll.OneStreamExcelAddIn.XFFunctions.XFGetCell("TRUE", "CONSOL", $D$3,"TOT_Entity","Aggregated","Budget_Working",[1]Setup!C12,"PERIODIC",$B353,"TOPFLOW","TOP","TOP","top1",$C353,"top3","Open_Acute_DIV1","TOP5","TOP6","REPORTED","TOP8")</f>
        <v>0</v>
      </c>
      <c r="BR353" s="213">
        <f>BQ353-BP353</f>
        <v>0</v>
      </c>
      <c r="BS353" s="209">
        <f>IFERROR(BR353/BQ353,0)</f>
        <v>0</v>
      </c>
      <c r="BU353" s="213">
        <f>_xll.OneStreamExcelAddIn.XFFunctions.XFGetCell("TRUE", "CONSOL", $D$3,"TOT_Entity","USD","Actual",[1]Setup!C13,"PERIODIC",$B353,"TOPFLOW","TOP","TOP","top1",$C353,"top3","Open_Acute_DIV1","TOP5","TOP6","REPORTED","TOP8")</f>
        <v>0</v>
      </c>
      <c r="BV353" s="213">
        <f>_xll.OneStreamExcelAddIn.XFFunctions.XFGetCell("TRUE", "CONSOL", $D$3,"TOT_Entity","Aggregated","Budget_Working",[1]Setup!C13,"PERIODIC",$B353,"TOPFLOW","TOP","TOP","top1",$C353,"top3","Open_Acute_DIV1","TOP5","TOP6","REPORTED","TOP8")</f>
        <v>0</v>
      </c>
      <c r="BW353" s="213">
        <f>BV353-BU353</f>
        <v>0</v>
      </c>
      <c r="BX353" s="209">
        <f>IFERROR(BW353/BV353,0)</f>
        <v>0</v>
      </c>
      <c r="BZ353" s="213">
        <f>_xll.OneStreamExcelAddIn.XFFunctions.XFGetCell("TRUE", "CONSOL", $D$3,"TOT_Entity","USD","Actual",[1]Setup!C14,"PERIODIC",$B353,"TOPFLOW","TOP","TOP","top1",$C353,"top3","Open_Acute_DIV1","TOP5","TOP6","REPORTED","TOP8")</f>
        <v>0</v>
      </c>
      <c r="CA353" s="213">
        <f>_xll.OneStreamExcelAddIn.XFFunctions.XFGetCell("TRUE", "CONSOL", $D$3,"TOT_Entity","Aggregated","Budget_Working",[1]Setup!C14,"PERIODIC",$B353,"TOPFLOW","TOP","TOP","top1",$C353,"top3","Open_Acute_DIV1","TOP5","TOP6","REPORTED","TOP8")</f>
        <v>0</v>
      </c>
      <c r="CB353" s="213">
        <f>CA353-BZ353</f>
        <v>0</v>
      </c>
      <c r="CC353" s="209">
        <f>IFERROR(CB353/CA353,0)</f>
        <v>0</v>
      </c>
      <c r="CE353" s="213">
        <f>_xll.OneStreamExcelAddIn.XFFunctions.XFGetCell("TRUE", "CONSOL", $D$3,"TOT_Entity","USD","Actual",[1]Setup!C15,"PERIODIC",$B353,"TOPFLOW","TOP","TOP","top1",$C353,"top3","Open_Acute_DIV1","TOP5","TOP6","REPORTED","TOP8")</f>
        <v>0</v>
      </c>
      <c r="CF353" s="213">
        <f>_xll.OneStreamExcelAddIn.XFFunctions.XFGetCell("TRUE", "CONSOL", $D$3,"TOT_Entity","Aggregated","Budget_Working",[1]Setup!C15,"PERIODIC",$B353,"TOPFLOW","TOP","TOP","top1",$C353,"top3","Open_Acute_DIV1","TOP5","TOP6","REPORTED","TOP8")</f>
        <v>0</v>
      </c>
      <c r="CG353" s="213">
        <f>CF353-CE353</f>
        <v>0</v>
      </c>
      <c r="CH353" s="209">
        <f>IFERROR(CG353/CF353,0)</f>
        <v>0</v>
      </c>
      <c r="CI353" s="214"/>
      <c r="CJ353" s="213">
        <f>_xll.OneStreamExcelAddIn.XFFunctions.XFGetCell("TRUE", "CONSOL", $D$3,"TOT_Entity","USD","Actual",[1]Setup!C4,"PERIODIC",$B353,"TOPFLOW","TOP","TOP","top1",$C353,"top3","Open_Acute_DIV1","TOP5","TOP6","REPORTED","TOP8")</f>
        <v>0</v>
      </c>
      <c r="CK353" s="213">
        <f>_xll.OneStreamExcelAddIn.XFFunctions.XFGetCell("TRUE", "CONSOL", $D$3,"TOT_Entity","USD","Actual",[1]Setup!C5,"PERIODIC",$B353,"TOPFLOW","TOP","TOP","top1",$C353,"top3","Open_Acute_DIV1","TOP5","TOP6","REPORTED","TOP8")</f>
        <v>0</v>
      </c>
      <c r="CL353" s="213">
        <f>_xll.OneStreamExcelAddIn.XFFunctions.XFGetCell("TRUE", "CONSOL", $D$3,"TOT_Entity","USD","Actual",[1]Setup!C6,"PERIODIC",$B353,"TOPFLOW","TOP","TOP","top1",$C353,"top3","Open_Acute_DIV1","TOP5","TOP6","REPORTED","TOP8")</f>
        <v>0</v>
      </c>
      <c r="CM353" s="213">
        <f>_xll.OneStreamExcelAddIn.XFFunctions.XFGetCell("TRUE", "CONSOL", $D$3,"TOT_Entity","USD","Actual",[1]Setup!C7,"PERIODIC",$B353,"TOPFLOW","TOP","TOP","top1",$C353,"top3","Open_Acute_DIV1","TOP5","TOP6","REPORTED","TOP8")</f>
        <v>0</v>
      </c>
      <c r="CN353" s="213">
        <f>_xll.OneStreamExcelAddIn.XFFunctions.XFGetCell("TRUE", "CONSOL", $D$3,"TOT_Entity","USD","Actual",[1]Setup!C8,"PERIODIC",$B353,"TOPFLOW","TOP","TOP","top1",$C353,"top3","Open_Acute_DIV1","TOP5","TOP6","REPORTED","TOP8")</f>
        <v>0</v>
      </c>
      <c r="CO353" s="213">
        <f>_xll.OneStreamExcelAddIn.XFFunctions.XFGetCell("TRUE", "CONSOL", $D$3,"TOT_Entity","USD","Actual",[1]Setup!C9,"PERIODIC",$B353,"TOPFLOW","TOP","TOP","top1",$C353,"top3","Open_Acute_DIV1","TOP5","TOP6","REPORTED","TOP8")</f>
        <v>0</v>
      </c>
      <c r="CP353" s="213">
        <f>_xll.OneStreamExcelAddIn.XFFunctions.XFGetCell("TRUE", "CONSOL", $D$3,"TOT_Entity","USD","Actual",[1]Setup!C10,"PERIODIC",$B353,"TOPFLOW","TOP","TOP","top1",$C353,"top3","Open_Acute_DIV1","TOP5","TOP6","REPORTED","TOP8")</f>
        <v>0</v>
      </c>
      <c r="CQ353" s="213">
        <f>_xll.OneStreamExcelAddIn.XFFunctions.XFGetCell("TRUE", "CONSOL", $D$3,"TOT_Entity","USD","Actual",[1]Setup!C11,"PERIODIC",$B353,"TOPFLOW","TOP","TOP","top1",$C353,"top3","Open_Acute_DIV1","TOP5","TOP6","REPORTED","TOP8")</f>
        <v>0</v>
      </c>
      <c r="CR353" s="213">
        <f>_xll.OneStreamExcelAddIn.XFFunctions.XFGetCell("TRUE", "CONSOL", $D$3,"TOT_Entity","USD","Actual",[1]Setup!C12,"PERIODIC",$B353,"TOPFLOW","TOP","TOP","top1",$C353,"top3","Open_Acute_DIV1","TOP5","TOP6","REPORTED","TOP8")</f>
        <v>0</v>
      </c>
      <c r="CS353" s="213">
        <f>_xll.OneStreamExcelAddIn.XFFunctions.XFGetCell("TRUE", "CONSOL", $D$3,"TOT_Entity","USD","Actual",[1]Setup!C13,"PERIODIC",$B353,"TOPFLOW","TOP","TOP","top1",$C353,"top3","Open_Acute_DIV1","TOP5","TOP6","REPORTED","TOP8")</f>
        <v>0</v>
      </c>
      <c r="CT353" s="213">
        <f>_xll.OneStreamExcelAddIn.XFFunctions.XFGetCell("TRUE", "CONSOL", $D$3,"TOT_Entity","USD","Actual",[1]Setup!C14,"PERIODIC",$B353,"TOPFLOW","TOP","TOP","top1",$C353,"top3","Open_Acute_DIV1","TOP5","TOP6","REPORTED","TOP8")</f>
        <v>0</v>
      </c>
      <c r="CU353" s="213">
        <f>_xll.OneStreamExcelAddIn.XFFunctions.XFGetCell("TRUE", "CONSOL", $D$3,"TOT_Entity","USD","Actual",[1]Setup!C15,"PERIODIC",$B353,"TOPFLOW","TOP","TOP","top1",$C353,"top3","Open_Acute_DIV1","TOP5","TOP6","REPORTED","TOP8")</f>
        <v>0</v>
      </c>
      <c r="CV353" s="214"/>
      <c r="CW353" s="213">
        <f>_xll.OneStreamExcelAddIn.XFFunctions.XFGetCell("TRUE", "CONSOL", $D$3,"TOT_Entity","USD","Actual",[1]Setup!C17,"PERIODIC",$B353,"TOPFLOW","TOP","TOP","top1",$C353,"top3","Open_Acute_DIV1","TOP5","TOP6","REPORTED","TOP8")</f>
        <v>0</v>
      </c>
      <c r="CX353" s="213">
        <f>_xll.OneStreamExcelAddIn.XFFunctions.XFGetCell("TRUE", "CONSOL", $D$3,"TOT_Entity","USD","Actual",[1]Setup!C18,"PERIODIC",$B353,"TOPFLOW","TOP","TOP","top1",$C353,"top3","Open_Acute_DIV1","TOP5","TOP6","REPORTED","TOP8")</f>
        <v>0</v>
      </c>
      <c r="CY353" s="213">
        <f>_xll.OneStreamExcelAddIn.XFFunctions.XFGetCell("TRUE", "CONSOL", $D$3,"TOT_Entity","USD","Actual",[1]Setup!C19,"PERIODIC",$B353,"TOPFLOW","TOP","TOP","top1",$C353,"top3","Open_Acute_DIV1","TOP5","TOP6","REPORTED","TOP8")</f>
        <v>0</v>
      </c>
      <c r="CZ353" s="213">
        <f>_xll.OneStreamExcelAddIn.XFFunctions.XFGetCell("TRUE", "CONSOL", $D$3,"TOT_Entity","USD","Actual",[1]Setup!C20,"PERIODIC",$B353,"TOPFLOW","TOP","TOP","top1",$C353,"top3","Open_Acute_DIV1","TOP5","TOP6","REPORTED","TOP8")</f>
        <v>0</v>
      </c>
      <c r="DA353" s="213">
        <f>_xll.OneStreamExcelAddIn.XFFunctions.XFGetCell("TRUE", "CONSOL", $D$3,"TOT_Entity","USD","Actual",[1]Setup!C21,"PERIODIC",$B353,"TOPFLOW","TOP","TOP","top1",$C353,"top3","Open_Acute_DIV1","TOP5","TOP6","REPORTED","TOP8")</f>
        <v>0</v>
      </c>
      <c r="DB353" s="213">
        <f>_xll.OneStreamExcelAddIn.XFFunctions.XFGetCell("TRUE", "CONSOL", $D$3,"TOT_Entity","USD","Actual",[1]Setup!C22,"PERIODIC",$B353,"TOPFLOW","TOP","TOP","top1",$C353,"top3","Open_Acute_DIV1","TOP5","TOP6","REPORTED","TOP8")</f>
        <v>0</v>
      </c>
      <c r="DC353" s="213">
        <f>_xll.OneStreamExcelAddIn.XFFunctions.XFGetCell("TRUE", "CONSOL", $D$3,"TOT_Entity","USD","Actual",[1]Setup!C23,"PERIODIC",$B353,"TOPFLOW","TOP","TOP","top1",$C353,"top3","Open_Acute_DIV1","TOP5","TOP6","REPORTED","TOP8")</f>
        <v>0</v>
      </c>
      <c r="DD353" s="213">
        <f>_xll.OneStreamExcelAddIn.XFFunctions.XFGetCell("TRUE", "CONSOL", $D$3,"TOT_Entity","USD","Actual",[1]Setup!C24,"PERIODIC",$B353,"TOPFLOW","TOP","TOP","top1",$C353,"top3","Open_Acute_DIV1","TOP5","TOP6","REPORTED","TOP8")</f>
        <v>21454.7</v>
      </c>
      <c r="DE353" s="213">
        <f>_xll.OneStreamExcelAddIn.XFFunctions.XFGetCell("TRUE", "CONSOL", $D$3,"TOT_Entity","USD","Actual",[1]Setup!C25,"PERIODIC",$B353,"TOPFLOW","TOP","TOP","top1",$C353,"top3","Open_Acute_DIV1","TOP5","TOP6","REPORTED","TOP8")</f>
        <v>0</v>
      </c>
      <c r="DF353" s="213">
        <f>_xll.OneStreamExcelAddIn.XFFunctions.XFGetCell("TRUE", "CONSOL", $D$3,"TOT_Entity","USD","Actual",[1]Setup!C26,"PERIODIC",$B353,"TOPFLOW","TOP","TOP","top1",$C353,"top3","Open_Acute_DIV1","TOP5","TOP6","REPORTED","TOP8")</f>
        <v>0</v>
      </c>
      <c r="DG353" s="213">
        <f>_xll.OneStreamExcelAddIn.XFFunctions.XFGetCell("TRUE", "CONSOL", $D$3,"TOT_Entity","USD","Actual",[1]Setup!C27,"PERIODIC",$B353,"TOPFLOW","TOP","TOP","top1",$C353,"top3","Open_Acute_DIV1","TOP5","TOP6","REPORTED","TOP8")</f>
        <v>0</v>
      </c>
      <c r="DH353" s="213">
        <f>_xll.OneStreamExcelAddIn.XFFunctions.XFGetCell("TRUE", "CONSOL", $D$3,"TOT_Entity","USD","Actual",[1]Setup!C28,"PERIODIC",$B353,"TOPFLOW","TOP","TOP","top1",$C353,"top3","Open_Acute_DIV1","TOP5","TOP6","REPORTED","TOP8")</f>
        <v>0</v>
      </c>
      <c r="DI353" s="215"/>
      <c r="DJ353" s="213">
        <f>_xll.OneStreamExcelAddIn.XFFunctions.XFGetCell("TRUE", "CONSOL", $D$3,"TOT_Entity","Aggregated","Budget_Working",[1]Setup!C4,"PERIODIC",$B353,"TOPFLOW","TOP","TOP","top1",$C353,"top3","Open_Acute_DIV1","TOP5","TOP6","REPORTED","TOP8")</f>
        <v>0</v>
      </c>
      <c r="DK353" s="213">
        <f>_xll.OneStreamExcelAddIn.XFFunctions.XFGetCell("TRUE", "CONSOL", $D$3,"TOT_Entity","Aggregated","Budget_Working",[1]Setup!C5,"PERIODIC",$B353,"TOPFLOW","TOP","TOP","top1",$C353,"top3","Open_Acute_DIV1","TOP5","TOP6","REPORTED","TOP8")</f>
        <v>0</v>
      </c>
      <c r="DL353" s="213">
        <f>_xll.OneStreamExcelAddIn.XFFunctions.XFGetCell("TRUE", "CONSOL", $D$3,"TOT_Entity","Aggregated","Budget_Working",[1]Setup!C6,"PERIODIC",$B353,"TOPFLOW","TOP","TOP","top1",$C353,"top3","Open_Acute_DIV1","TOP5","TOP6","REPORTED","TOP8")</f>
        <v>0</v>
      </c>
      <c r="DM353" s="213">
        <f>_xll.OneStreamExcelAddIn.XFFunctions.XFGetCell("TRUE", "CONSOL", $D$3,"TOT_Entity","Aggregated","Budget_Working",[1]Setup!C7,"PERIODIC",$B353,"TOPFLOW","TOP","TOP","top1",$C353,"top3","Open_Acute_DIV1","TOP5","TOP6","REPORTED","TOP8")</f>
        <v>0</v>
      </c>
      <c r="DN353" s="213">
        <f>_xll.OneStreamExcelAddIn.XFFunctions.XFGetCell("TRUE", "CONSOL", $D$3,"TOT_Entity","Aggregated","Budget_Working",[1]Setup!C8,"PERIODIC",$B353,"TOPFLOW","TOP","TOP","top1",$C353,"top3","Open_Acute_DIV1","TOP5","TOP6","REPORTED","TOP8")</f>
        <v>0</v>
      </c>
      <c r="DO353" s="213">
        <f>_xll.OneStreamExcelAddIn.XFFunctions.XFGetCell("TRUE", "CONSOL", $D$3,"TOT_Entity","Aggregated","Budget_Working",[1]Setup!C9,"PERIODIC",$B353,"TOPFLOW","TOP","TOP","top1",$C353,"top3","Open_Acute_DIV1","TOP5","TOP6","REPORTED","TOP8")</f>
        <v>0</v>
      </c>
      <c r="DP353" s="213">
        <f>_xll.OneStreamExcelAddIn.XFFunctions.XFGetCell("TRUE", "CONSOL", $D$3,"TOT_Entity","Aggregated","Budget_Working",[1]Setup!C10,"PERIODIC",$B353,"TOPFLOW","TOP","TOP","top1",$C353,"top3","Open_Acute_DIV1","TOP5","TOP6","REPORTED","TOP8")</f>
        <v>0</v>
      </c>
      <c r="DQ353" s="213">
        <f>_xll.OneStreamExcelAddIn.XFFunctions.XFGetCell("TRUE", "CONSOL", $D$3,"TOT_Entity","Aggregated","Budget_Working",[1]Setup!C11,"PERIODIC",$B353,"TOPFLOW","TOP","TOP","top1",$C353,"top3","Open_Acute_DIV1","TOP5","TOP6","REPORTED","TOP8")</f>
        <v>0</v>
      </c>
      <c r="DR353" s="213">
        <f>_xll.OneStreamExcelAddIn.XFFunctions.XFGetCell("TRUE", "CONSOL", $D$3,"TOT_Entity","Aggregated","Budget_Working",[1]Setup!C12,"PERIODIC",$B353,"TOPFLOW","TOP","TOP","top1",$C353,"top3","Open_Acute_DIV1","TOP5","TOP6","REPORTED","TOP8")</f>
        <v>0</v>
      </c>
      <c r="DS353" s="213">
        <f>_xll.OneStreamExcelAddIn.XFFunctions.XFGetCell("TRUE", "CONSOL", $D$3,"TOT_Entity","Aggregated","Budget_Working",[1]Setup!C13,"PERIODIC",$B353,"TOPFLOW","TOP","TOP","top1",$C353,"top3","Open_Acute_DIV1","TOP5","TOP6","REPORTED","TOP8")</f>
        <v>0</v>
      </c>
      <c r="DT353" s="213">
        <f>_xll.OneStreamExcelAddIn.XFFunctions.XFGetCell("TRUE", "CONSOL", $D$3,"TOT_Entity","Aggregated","Budget_Working",[1]Setup!C14,"PERIODIC",$B353,"TOPFLOW","TOP","TOP","top1",$C353,"top3","Open_Acute_DIV1","TOP5","TOP6","REPORTED","TOP8")</f>
        <v>0</v>
      </c>
      <c r="DU353" s="213">
        <f>_xll.OneStreamExcelAddIn.XFFunctions.XFGetCell("TRUE", "CONSOL", $D$3,"TOT_Entity","Aggregated","Budget_Working",[1]Setup!C15,"PERIODIC",$B353,"TOPFLOW","TOP","TOP","top1",$C353,"top3","Open_Acute_DIV1","TOP5","TOP6","REPORTED","TOP8")</f>
        <v>0</v>
      </c>
      <c r="DV353" s="215"/>
      <c r="DW353" s="213">
        <f>_xll.OneStreamExcelAddIn.XFFunctions.XFGetCell("TRUE", "CONSOL", $D$3,"TOT_Entity","USD","Budget_Final",[1]Setup!C17,"PERIODIC",$B353,"TOPFLOW","TOP","TOP","top1",$C353,"top3","Open_Acute_DIV1","TOP5","TOP6","REPORTED","TOP8")</f>
        <v>0</v>
      </c>
      <c r="DX353" s="213">
        <f>_xll.OneStreamExcelAddIn.XFFunctions.XFGetCell("TRUE", "CONSOL", $D$3,"TOT_Entity","USD","Budget_Final",[1]Setup!C18,"PERIODIC",$B353,"TOPFLOW","TOP","TOP","top1",$C353,"top3","Open_Acute_DIV1","TOP5","TOP6","REPORTED","TOP8")</f>
        <v>0</v>
      </c>
      <c r="DY353" s="213">
        <f>_xll.OneStreamExcelAddIn.XFFunctions.XFGetCell("TRUE", "CONSOL", $D$3,"TOT_Entity","USD","Budget_Final",[1]Setup!C19,"PERIODIC",$B353,"TOPFLOW","TOP","TOP","top1",$C353,"top3","Open_Acute_DIV1","TOP5","TOP6","REPORTED","TOP8")</f>
        <v>0</v>
      </c>
      <c r="DZ353" s="213">
        <f>_xll.OneStreamExcelAddIn.XFFunctions.XFGetCell("TRUE", "CONSOL", $D$3,"TOT_Entity","USD","Budget_Final",[1]Setup!C20,"PERIODIC",$B353,"TOPFLOW","TOP","TOP","top1",$C353,"top3","Open_Acute_DIV1","TOP5","TOP6","REPORTED","TOP8")</f>
        <v>0</v>
      </c>
      <c r="EA353" s="213">
        <f>_xll.OneStreamExcelAddIn.XFFunctions.XFGetCell("TRUE", "CONSOL", $D$3,"TOT_Entity","USD","Budget_Final",[1]Setup!C21,"PERIODIC",$B353,"TOPFLOW","TOP","TOP","top1",$C353,"top3","Open_Acute_DIV1","TOP5","TOP6","REPORTED","TOP8")</f>
        <v>0</v>
      </c>
      <c r="EB353" s="213">
        <f>_xll.OneStreamExcelAddIn.XFFunctions.XFGetCell("TRUE", "CONSOL", $D$3,"TOT_Entity","USD","Budget_Final",[1]Setup!C22,"PERIODIC",$B353,"TOPFLOW","TOP","TOP","top1",$C353,"top3","Open_Acute_DIV1","TOP5","TOP6","REPORTED","TOP8")</f>
        <v>0</v>
      </c>
      <c r="EC353" s="213">
        <f>_xll.OneStreamExcelAddIn.XFFunctions.XFGetCell("TRUE", "CONSOL", $D$3,"TOT_Entity","USD","Budget_Final",[1]Setup!C23,"PERIODIC",$B353,"TOPFLOW","TOP","TOP","top1",$C353,"top3","Open_Acute_DIV1","TOP5","TOP6","REPORTED","TOP8")</f>
        <v>0</v>
      </c>
      <c r="ED353" s="213">
        <f>_xll.OneStreamExcelAddIn.XFFunctions.XFGetCell("TRUE", "CONSOL", $D$3,"TOT_Entity","USD","Budget_Final",[1]Setup!C24,"PERIODIC",$B353,"TOPFLOW","TOP","TOP","top1",$C353,"top3","Open_Acute_DIV1","TOP5","TOP6","REPORTED","TOP8")</f>
        <v>0</v>
      </c>
      <c r="EE353" s="213">
        <f>_xll.OneStreamExcelAddIn.XFFunctions.XFGetCell("TRUE", "CONSOL", $D$3,"TOT_Entity","USD","Budget_Final",[1]Setup!C25,"PERIODIC",$B353,"TOPFLOW","TOP","TOP","top1",$C353,"top3","Open_Acute_DIV1","TOP5","TOP6","REPORTED","TOP8")</f>
        <v>0</v>
      </c>
      <c r="EF353" s="213">
        <f>_xll.OneStreamExcelAddIn.XFFunctions.XFGetCell("TRUE", "CONSOL", $D$3,"TOT_Entity","USD","Budget_Final",[1]Setup!C26,"PERIODIC",$B353,"TOPFLOW","TOP","TOP","top1",$C353,"top3","Open_Acute_DIV1","TOP5","TOP6","REPORTED","TOP8")</f>
        <v>0</v>
      </c>
      <c r="EG353" s="213">
        <f>_xll.OneStreamExcelAddIn.XFFunctions.XFGetCell("TRUE", "CONSOL", $D$3,"TOT_Entity","USD","Budget_Final",[1]Setup!C27,"PERIODIC",$B353,"TOPFLOW","TOP","TOP","top1",$C353,"top3","Open_Acute_DIV1","TOP5","TOP6","REPORTED","TOP8")</f>
        <v>0</v>
      </c>
      <c r="EH353" s="213">
        <f>_xll.OneStreamExcelAddIn.XFFunctions.XFGetCell("TRUE", "CONSOL", $D$3,"TOT_Entity","USD","Budget_Final",[1]Setup!C28,"PERIODIC",$B353,"TOPFLOW","TOP","TOP","top1",$C353,"top3","Open_Acute_DIV1","TOP5","TOP6","REPORTED","TOP8")</f>
        <v>0</v>
      </c>
    </row>
    <row r="354" spans="2:138" ht="15.75" x14ac:dyDescent="0.25">
      <c r="B354" s="51"/>
      <c r="C354" s="51"/>
      <c r="D354" s="95"/>
      <c r="H354" s="111"/>
      <c r="I354" s="41"/>
      <c r="M354" s="88"/>
      <c r="N354" s="41"/>
      <c r="Q354" s="88"/>
      <c r="R354" s="41"/>
      <c r="U354" s="88"/>
      <c r="V354" s="41"/>
      <c r="AA354" s="95"/>
      <c r="AE354" s="88"/>
      <c r="AJ354" s="88"/>
      <c r="AO354" s="88"/>
      <c r="AT354" s="88"/>
      <c r="AY354" s="88"/>
      <c r="BD354" s="88"/>
      <c r="BI354" s="88"/>
      <c r="BN354" s="88"/>
      <c r="BS354" s="88"/>
      <c r="BX354" s="88"/>
      <c r="CC354" s="88"/>
      <c r="CH354" s="88"/>
    </row>
    <row r="355" spans="2:138" s="47" customFormat="1" x14ac:dyDescent="0.25">
      <c r="B355" s="51" t="s">
        <v>82</v>
      </c>
      <c r="C355" s="51"/>
      <c r="D355" s="47" t="s">
        <v>340</v>
      </c>
      <c r="E355" s="53">
        <f>_xll.OneStreamExcelAddIn.XFFunctions.XFGetCell("TRUE", "CONSOL", $D$3,"TOT_Entity","USD","Actual",$E$3,"PERIODIC",$B355,"TOPFLOW","TOP","TOP","top1",$C355,"top3","Open_Acute_DIV1","TOP5","TOP6","REPORTED","TOP8")</f>
        <v>1187462.04</v>
      </c>
      <c r="F355" s="53">
        <f>_xll.OneStreamExcelAddIn.XFFunctions.XFGetCell("TRUE", "CONSOL", $D$3,"TOT_Entity","Aggregated","Budget_Working",$E$3,"PERIODIC",$B355,"TOPFLOW","TOP","TOP","top1",$C355,"top3","Open_Acute_DIV1","TOP5","TOP6","REPORTED","TOP8")</f>
        <v>1309401.3600768149</v>
      </c>
      <c r="G355" s="53">
        <f>F355-E355</f>
        <v>121939.32007681485</v>
      </c>
      <c r="H355" s="55">
        <f>IFERROR(G355/F355,0)</f>
        <v>9.3126006887346888E-2</v>
      </c>
      <c r="I355" s="41"/>
      <c r="J355" s="53">
        <f>_xll.OneStreamExcelAddIn.XFFunctions.XFGetCell("TRUE", "CONSOL", $D$3,"TOT_Entity","USD","Actual",$E$3,"YTD",$B355,"TOPFLOW","TOP","TOP","top1",$C355,"TOP3","Open_Acute_DIV1","TOP5","TOP6","REPORTED","TOP8")</f>
        <v>4817606.5599999996</v>
      </c>
      <c r="K355" s="53">
        <f>_xll.OneStreamExcelAddIn.XFFunctions.XFGetCell("TRUE", "CONSOL", $D$3,"TOT_Entity","Aggregated","Budget_Working",$E$3,"YTD",$B355,"TOPFLOW","TOP","TOP","top1",$C355,"TOP3","Open_Acute_DIV1","TOP5","TOP6","REPORTED","TOP8")</f>
        <v>4939205.8604495525</v>
      </c>
      <c r="L355" s="53">
        <f>K355-J355</f>
        <v>121599.30044955295</v>
      </c>
      <c r="M355" s="40">
        <f>IFERROR(L355/K355,0)</f>
        <v>2.4619200714684389E-2</v>
      </c>
      <c r="N355" s="41"/>
      <c r="O355" s="53">
        <f>_xll.OneStreamExcelAddIn.XFFunctions.XFGetCell("TRUE", "CONSOL", $D$3,"TOT_Entity","USD","Actual",$F$3,"YTD",$B355,"TOPFLOW","TOP","TOP","top1",$C355,"TOP3","Open_Acute_DIV1","TOP5","TOP6","REPORTED","TOP8")</f>
        <v>5300100.63</v>
      </c>
      <c r="P355" s="53">
        <f>_xll.OneStreamExcelAddIn.XFFunctions.XFGetCell("TRUE", "CONSOL", $D$3,"TOT_Entity","USD","Actual",$E$3,"YTD",$B355,"TOPFLOW","TOP","TOP","top1",$C355,"top3","Open_Acute_DIV1","TOP5","TOP6","REPORTED","VAR_BW_PY_Actual")</f>
        <v>482494.07</v>
      </c>
      <c r="Q355" s="40">
        <f>IFERROR(P355/O355,0)</f>
        <v>9.1034888520597768E-2</v>
      </c>
      <c r="R355" s="41"/>
      <c r="S355" s="53">
        <f>_xll.OneStreamExcelAddIn.XFFunctions.XFGetCell("TRUE", "CONSOL", $D$3,"TOT_Entity","USD","MIDFCST",$E$3,"MTD",$B355,"TOPFLOW","TOP","TOP","top1",$C355,"TOP3","Open_Acute_DIV1","TOP5","TOP6","REPORTED","TOP8")</f>
        <v>0</v>
      </c>
      <c r="T355" s="53">
        <f>S355-E355</f>
        <v>-1187462.04</v>
      </c>
      <c r="U355" s="40">
        <f>IFERROR(T355/S355,0)</f>
        <v>0</v>
      </c>
      <c r="V355" s="41"/>
      <c r="W355" s="42"/>
      <c r="X355" s="43"/>
      <c r="Y355" s="42"/>
      <c r="Z355" s="44"/>
      <c r="AB355" s="213">
        <f>_xll.OneStreamExcelAddIn.XFFunctions.XFGetCell("TRUE", "CONSOL", $D$3,"TOT_Entity","USD","Actual",[1]Setup!C4,"PERIODIC",$B355,"TOPFLOW","TOP","TOP","top1",$C355,"top3","Open_Acute_DIV1","TOP5","TOP6","REPORTED","TOP8")</f>
        <v>1207474.9100000001</v>
      </c>
      <c r="AC355" s="213">
        <f>_xll.OneStreamExcelAddIn.XFFunctions.XFGetCell("TRUE", "CONSOL", $D$3,"TOT_Entity","Aggregated","Budget_Working",[1]Setup!C4,"PERIODIC",$B355,"TOPFLOW","TOP","TOP","top1",$C355,"top3","Open_Acute_DIV1","TOP5","TOP6","REPORTED","TOP8")</f>
        <v>1229599.793656108</v>
      </c>
      <c r="AD355" s="213">
        <f>AC355-AB355</f>
        <v>22124.883656107821</v>
      </c>
      <c r="AE355" s="209">
        <f>IFERROR(AD355/AC355,0)</f>
        <v>1.7993564873918372E-2</v>
      </c>
      <c r="AG355" s="213">
        <f>_xll.OneStreamExcelAddIn.XFFunctions.XFGetCell("TRUE", "CONSOL", $D$3,"TOT_Entity","USD","Actual",[1]Setup!C5,"PERIODIC",$B355,"TOPFLOW","TOP","TOP","top1",$C355,"top3","Open_Acute_DIV1","TOP5","TOP6","REPORTED","TOP8")</f>
        <v>1207439.5</v>
      </c>
      <c r="AH355" s="213">
        <f>_xll.OneStreamExcelAddIn.XFFunctions.XFGetCell("TRUE", "CONSOL", $D$3,"TOT_Entity","Aggregated","Budget_Working",[1]Setup!C5,"PERIODIC",$B355,"TOPFLOW","TOP","TOP","top1",$C355,"top3","Open_Acute_DIV1","TOP5","TOP6","REPORTED","TOP8")</f>
        <v>1191473.5858954289</v>
      </c>
      <c r="AI355" s="213">
        <f>AH355-AG355</f>
        <v>-15965.9141045711</v>
      </c>
      <c r="AJ355" s="209">
        <f>IFERROR(AI355/AH355,0)</f>
        <v>-1.3400141046830029E-2</v>
      </c>
      <c r="AL355" s="213">
        <f>_xll.OneStreamExcelAddIn.XFFunctions.XFGetCell("TRUE", "CONSOL", $D$3,"TOT_Entity","USD","Actual",[1]Setup!C6,"PERIODIC",$B355,"TOPFLOW","TOP","TOP","top1",$C355,"top3","Open_Acute_DIV1","TOP5","TOP6","REPORTED","TOP8")</f>
        <v>1215230.1100000001</v>
      </c>
      <c r="AM355" s="213">
        <f>_xll.OneStreamExcelAddIn.XFFunctions.XFGetCell("TRUE", "CONSOL", $D$3,"TOT_Entity","Aggregated","Budget_Working",[1]Setup!C6,"PERIODIC",$B355,"TOPFLOW","TOP","TOP","top1",$C355,"top3","Open_Acute_DIV1","TOP5","TOP6","REPORTED","TOP8")</f>
        <v>1208731.120821201</v>
      </c>
      <c r="AN355" s="213">
        <f>AM355-AL355</f>
        <v>-6498.9891787990928</v>
      </c>
      <c r="AO355" s="209">
        <f>IFERROR(AN355/AM355,0)</f>
        <v>-5.3767037737753771E-3</v>
      </c>
      <c r="AQ355" s="213">
        <f>_xll.OneStreamExcelAddIn.XFFunctions.XFGetCell("TRUE", "CONSOL", $D$3,"TOT_Entity","USD","Actual",[1]Setup!C7,"PERIODIC",$B355,"TOPFLOW","TOP","TOP","top1",$C355,"top3","Open_Acute_DIV1","TOP5","TOP6","REPORTED","TOP8")</f>
        <v>1187462.04</v>
      </c>
      <c r="AR355" s="213">
        <f>_xll.OneStreamExcelAddIn.XFFunctions.XFGetCell("TRUE", "CONSOL", $D$3,"TOT_Entity","Aggregated","Budget_Working",[1]Setup!C7,"PERIODIC",$B355,"TOPFLOW","TOP","TOP","top1",$C355,"top3","Open_Acute_DIV1","TOP5","TOP6","REPORTED","TOP8")</f>
        <v>1309401.3600768149</v>
      </c>
      <c r="AS355" s="213">
        <f>AR355-AQ355</f>
        <v>121939.32007681485</v>
      </c>
      <c r="AT355" s="209">
        <f>IFERROR(AS355/AR355,0)</f>
        <v>9.3126006887346888E-2</v>
      </c>
      <c r="AV355" s="213">
        <f>_xll.OneStreamExcelAddIn.XFFunctions.XFGetCell("TRUE", "CONSOL", $D$3,"TOT_Entity","USD","Actual",[1]Setup!C8,"PERIODIC",$B355,"TOPFLOW","TOP","TOP","top1",$C355,"top3","Open_Acute_DIV1","TOP5","TOP6","REPORTED","TOP8")</f>
        <v>-4817606.5599999996</v>
      </c>
      <c r="AW355" s="213">
        <f>_xll.OneStreamExcelAddIn.XFFunctions.XFGetCell("TRUE", "CONSOL", $D$3,"TOT_Entity","Aggregated","Budget_Working",[1]Setup!C8,"PERIODIC",$B355,"TOPFLOW","TOP","TOP","top1",$C355,"top3","Open_Acute_DIV1","TOP5","TOP6","REPORTED","TOP8")</f>
        <v>1382749.0724228569</v>
      </c>
      <c r="AX355" s="213">
        <f>AW355-AV355</f>
        <v>6200355.632422857</v>
      </c>
      <c r="AY355" s="209">
        <f>IFERROR(AX355/AW355,0)</f>
        <v>4.4840786778172097</v>
      </c>
      <c r="BA355" s="213">
        <f>_xll.OneStreamExcelAddIn.XFFunctions.XFGetCell("TRUE", "CONSOL", $D$3,"TOT_Entity","USD","Actual",[1]Setup!C9,"PERIODIC",$B355,"TOPFLOW","TOP","TOP","top1",$C355,"top3","Open_Acute_DIV1","TOP5","TOP6","REPORTED","TOP8")</f>
        <v>0</v>
      </c>
      <c r="BB355" s="213">
        <f>_xll.OneStreamExcelAddIn.XFFunctions.XFGetCell("TRUE", "CONSOL", $D$3,"TOT_Entity","Aggregated","Budget_Working",[1]Setup!C9,"PERIODIC",$B355,"TOPFLOW","TOP","TOP","top1",$C355,"top3","Open_Acute_DIV1","TOP5","TOP6","REPORTED","TOP8")</f>
        <v>1266201.505182832</v>
      </c>
      <c r="BC355" s="213">
        <f>BB355-BA355</f>
        <v>1266201.505182832</v>
      </c>
      <c r="BD355" s="209">
        <f>IFERROR(BC355/BB355,0)</f>
        <v>1</v>
      </c>
      <c r="BF355" s="213">
        <f>_xll.OneStreamExcelAddIn.XFFunctions.XFGetCell("TRUE", "CONSOL", $D$3,"TOT_Entity","USD","Actual",[1]Setup!C10,"PERIODIC",$B355,"TOPFLOW","TOP","TOP","top1",$C355,"top3","Open_Acute_DIV1","TOP5","TOP6","REPORTED","TOP8")</f>
        <v>0</v>
      </c>
      <c r="BG355" s="213">
        <f>_xll.OneStreamExcelAddIn.XFFunctions.XFGetCell("TRUE", "CONSOL", $D$3,"TOT_Entity","Aggregated","Budget_Working",[1]Setup!C10,"PERIODIC",$B355,"TOPFLOW","TOP","TOP","top1",$C355,"top3","Open_Acute_DIV1","TOP5","TOP6","REPORTED","TOP8")</f>
        <v>1288851.4524195848</v>
      </c>
      <c r="BH355" s="213">
        <f>BG355-BF355</f>
        <v>1288851.4524195848</v>
      </c>
      <c r="BI355" s="209">
        <f>IFERROR(BH355/BG355,0)</f>
        <v>1</v>
      </c>
      <c r="BK355" s="213">
        <f>_xll.OneStreamExcelAddIn.XFFunctions.XFGetCell("TRUE", "CONSOL", $D$3,"TOT_Entity","USD","Actual",[1]Setup!C11,"PERIODIC",$B355,"TOPFLOW","TOP","TOP","top1",$C355,"top3","Open_Acute_DIV1","TOP5","TOP6","REPORTED","TOP8")</f>
        <v>0</v>
      </c>
      <c r="BL355" s="213">
        <f>_xll.OneStreamExcelAddIn.XFFunctions.XFGetCell("TRUE", "CONSOL", $D$3,"TOT_Entity","Aggregated","Budget_Working",[1]Setup!C11,"PERIODIC",$B355,"TOPFLOW","TOP","TOP","top1",$C355,"top3","Open_Acute_DIV1","TOP5","TOP6","REPORTED","TOP8")</f>
        <v>1322672.5918139981</v>
      </c>
      <c r="BM355" s="213">
        <f>BL355-BK355</f>
        <v>1322672.5918139981</v>
      </c>
      <c r="BN355" s="209">
        <f>IFERROR(BM355/BL355,0)</f>
        <v>1</v>
      </c>
      <c r="BP355" s="213">
        <f>_xll.OneStreamExcelAddIn.XFFunctions.XFGetCell("TRUE", "CONSOL", $D$3,"TOT_Entity","USD","Actual",[1]Setup!C12,"PERIODIC",$B355,"TOPFLOW","TOP","TOP","top1",$C355,"top3","Open_Acute_DIV1","TOP5","TOP6","REPORTED","TOP8")</f>
        <v>0</v>
      </c>
      <c r="BQ355" s="213">
        <f>_xll.OneStreamExcelAddIn.XFFunctions.XFGetCell("TRUE", "CONSOL", $D$3,"TOT_Entity","Aggregated","Budget_Working",[1]Setup!C12,"PERIODIC",$B355,"TOPFLOW","TOP","TOP","top1",$C355,"top3","Open_Acute_DIV1","TOP5","TOP6","REPORTED","TOP8")</f>
        <v>1242277.4680439851</v>
      </c>
      <c r="BR355" s="213">
        <f>BQ355-BP355</f>
        <v>1242277.4680439851</v>
      </c>
      <c r="BS355" s="209">
        <f>IFERROR(BR355/BQ355,0)</f>
        <v>1</v>
      </c>
      <c r="BU355" s="213">
        <f>_xll.OneStreamExcelAddIn.XFFunctions.XFGetCell("TRUE", "CONSOL", $D$3,"TOT_Entity","USD","Actual",[1]Setup!C13,"PERIODIC",$B355,"TOPFLOW","TOP","TOP","top1",$C355,"top3","Open_Acute_DIV1","TOP5","TOP6","REPORTED","TOP8")</f>
        <v>0</v>
      </c>
      <c r="BV355" s="213">
        <f>_xll.OneStreamExcelAddIn.XFFunctions.XFGetCell("TRUE", "CONSOL", $D$3,"TOT_Entity","Aggregated","Budget_Working",[1]Setup!C13,"PERIODIC",$B355,"TOPFLOW","TOP","TOP","top1",$C355,"top3","Open_Acute_DIV1","TOP5","TOP6","REPORTED","TOP8")</f>
        <v>1348882.319823104</v>
      </c>
      <c r="BW355" s="213">
        <f>BV355-BU355</f>
        <v>1348882.319823104</v>
      </c>
      <c r="BX355" s="209">
        <f>IFERROR(BW355/BV355,0)</f>
        <v>1</v>
      </c>
      <c r="BZ355" s="213">
        <f>_xll.OneStreamExcelAddIn.XFFunctions.XFGetCell("TRUE", "CONSOL", $D$3,"TOT_Entity","USD","Actual",[1]Setup!C14,"PERIODIC",$B355,"TOPFLOW","TOP","TOP","top1",$C355,"top3","Open_Acute_DIV1","TOP5","TOP6","REPORTED","TOP8")</f>
        <v>0</v>
      </c>
      <c r="CA355" s="213">
        <f>_xll.OneStreamExcelAddIn.XFFunctions.XFGetCell("TRUE", "CONSOL", $D$3,"TOT_Entity","Aggregated","Budget_Working",[1]Setup!C14,"PERIODIC",$B355,"TOPFLOW","TOP","TOP","top1",$C355,"top3","Open_Acute_DIV1","TOP5","TOP6","REPORTED","TOP8")</f>
        <v>1386096.595632317</v>
      </c>
      <c r="CB355" s="213">
        <f>CA355-BZ355</f>
        <v>1386096.595632317</v>
      </c>
      <c r="CC355" s="209">
        <f>IFERROR(CB355/CA355,0)</f>
        <v>1</v>
      </c>
      <c r="CE355" s="213">
        <f>_xll.OneStreamExcelAddIn.XFFunctions.XFGetCell("TRUE", "CONSOL", $D$3,"TOT_Entity","USD","Actual",[1]Setup!C15,"PERIODIC",$B355,"TOPFLOW","TOP","TOP","top1",$C355,"top3","Open_Acute_DIV1","TOP5","TOP6","REPORTED","TOP8")</f>
        <v>0</v>
      </c>
      <c r="CF355" s="213">
        <f>_xll.OneStreamExcelAddIn.XFFunctions.XFGetCell("TRUE", "CONSOL", $D$3,"TOT_Entity","Aggregated","Budget_Working",[1]Setup!C15,"PERIODIC",$B355,"TOPFLOW","TOP","TOP","top1",$C355,"top3","Open_Acute_DIV1","TOP5","TOP6","REPORTED","TOP8")</f>
        <v>1360241.354263755</v>
      </c>
      <c r="CG355" s="213">
        <f>CF355-CE355</f>
        <v>1360241.354263755</v>
      </c>
      <c r="CH355" s="209">
        <f>IFERROR(CG355/CF355,0)</f>
        <v>1</v>
      </c>
      <c r="CI355" s="214"/>
      <c r="CJ355" s="213">
        <f>_xll.OneStreamExcelAddIn.XFFunctions.XFGetCell("TRUE", "CONSOL", $D$3,"TOT_Entity","USD","Actual",[1]Setup!C4,"PERIODIC",$B355,"TOPFLOW","TOP","TOP","top1",$C355,"top3","Open_Acute_DIV1","TOP5","TOP6","REPORTED","TOP8")</f>
        <v>1207474.9100000001</v>
      </c>
      <c r="CK355" s="213">
        <f>_xll.OneStreamExcelAddIn.XFFunctions.XFGetCell("TRUE", "CONSOL", $D$3,"TOT_Entity","USD","Actual",[1]Setup!C5,"PERIODIC",$B355,"TOPFLOW","TOP","TOP","top1",$C355,"top3","Open_Acute_DIV1","TOP5","TOP6","REPORTED","TOP8")</f>
        <v>1207439.5</v>
      </c>
      <c r="CL355" s="213">
        <f>_xll.OneStreamExcelAddIn.XFFunctions.XFGetCell("TRUE", "CONSOL", $D$3,"TOT_Entity","USD","Actual",[1]Setup!C6,"PERIODIC",$B355,"TOPFLOW","TOP","TOP","top1",$C355,"top3","Open_Acute_DIV1","TOP5","TOP6","REPORTED","TOP8")</f>
        <v>1215230.1100000001</v>
      </c>
      <c r="CM355" s="213">
        <f>_xll.OneStreamExcelAddIn.XFFunctions.XFGetCell("TRUE", "CONSOL", $D$3,"TOT_Entity","USD","Actual",[1]Setup!C7,"PERIODIC",$B355,"TOPFLOW","TOP","TOP","top1",$C355,"top3","Open_Acute_DIV1","TOP5","TOP6","REPORTED","TOP8")</f>
        <v>1187462.04</v>
      </c>
      <c r="CN355" s="213">
        <f>_xll.OneStreamExcelAddIn.XFFunctions.XFGetCell("TRUE", "CONSOL", $D$3,"TOT_Entity","USD","Actual",[1]Setup!C8,"PERIODIC",$B355,"TOPFLOW","TOP","TOP","top1",$C355,"top3","Open_Acute_DIV1","TOP5","TOP6","REPORTED","TOP8")</f>
        <v>-4817606.5599999996</v>
      </c>
      <c r="CO355" s="213">
        <f>_xll.OneStreamExcelAddIn.XFFunctions.XFGetCell("TRUE", "CONSOL", $D$3,"TOT_Entity","USD","Actual",[1]Setup!C9,"PERIODIC",$B355,"TOPFLOW","TOP","TOP","top1",$C355,"top3","Open_Acute_DIV1","TOP5","TOP6","REPORTED","TOP8")</f>
        <v>0</v>
      </c>
      <c r="CP355" s="213">
        <f>_xll.OneStreamExcelAddIn.XFFunctions.XFGetCell("TRUE", "CONSOL", $D$3,"TOT_Entity","USD","Actual",[1]Setup!C10,"PERIODIC",$B355,"TOPFLOW","TOP","TOP","top1",$C355,"top3","Open_Acute_DIV1","TOP5","TOP6","REPORTED","TOP8")</f>
        <v>0</v>
      </c>
      <c r="CQ355" s="213">
        <f>_xll.OneStreamExcelAddIn.XFFunctions.XFGetCell("TRUE", "CONSOL", $D$3,"TOT_Entity","USD","Actual",[1]Setup!C11,"PERIODIC",$B355,"TOPFLOW","TOP","TOP","top1",$C355,"top3","Open_Acute_DIV1","TOP5","TOP6","REPORTED","TOP8")</f>
        <v>0</v>
      </c>
      <c r="CR355" s="213">
        <f>_xll.OneStreamExcelAddIn.XFFunctions.XFGetCell("TRUE", "CONSOL", $D$3,"TOT_Entity","USD","Actual",[1]Setup!C12,"PERIODIC",$B355,"TOPFLOW","TOP","TOP","top1",$C355,"top3","Open_Acute_DIV1","TOP5","TOP6","REPORTED","TOP8")</f>
        <v>0</v>
      </c>
      <c r="CS355" s="213">
        <f>_xll.OneStreamExcelAddIn.XFFunctions.XFGetCell("TRUE", "CONSOL", $D$3,"TOT_Entity","USD","Actual",[1]Setup!C13,"PERIODIC",$B355,"TOPFLOW","TOP","TOP","top1",$C355,"top3","Open_Acute_DIV1","TOP5","TOP6","REPORTED","TOP8")</f>
        <v>0</v>
      </c>
      <c r="CT355" s="213">
        <f>_xll.OneStreamExcelAddIn.XFFunctions.XFGetCell("TRUE", "CONSOL", $D$3,"TOT_Entity","USD","Actual",[1]Setup!C14,"PERIODIC",$B355,"TOPFLOW","TOP","TOP","top1",$C355,"top3","Open_Acute_DIV1","TOP5","TOP6","REPORTED","TOP8")</f>
        <v>0</v>
      </c>
      <c r="CU355" s="213">
        <f>_xll.OneStreamExcelAddIn.XFFunctions.XFGetCell("TRUE", "CONSOL", $D$3,"TOT_Entity","USD","Actual",[1]Setup!C15,"PERIODIC",$B355,"TOPFLOW","TOP","TOP","top1",$C355,"top3","Open_Acute_DIV1","TOP5","TOP6","REPORTED","TOP8")</f>
        <v>0</v>
      </c>
      <c r="CV355" s="214"/>
      <c r="CW355" s="213">
        <f>_xll.OneStreamExcelAddIn.XFFunctions.XFGetCell("TRUE", "CONSOL", $D$3,"TOT_Entity","USD","Actual",[1]Setup!C17,"PERIODIC",$B355,"TOPFLOW","TOP","TOP","top1",$C355,"top3","Open_Acute_DIV1","TOP5","TOP6","REPORTED","TOP8")</f>
        <v>1335230.8900000001</v>
      </c>
      <c r="CX355" s="213">
        <f>_xll.OneStreamExcelAddIn.XFFunctions.XFGetCell("TRUE", "CONSOL", $D$3,"TOT_Entity","USD","Actual",[1]Setup!C18,"PERIODIC",$B355,"TOPFLOW","TOP","TOP","top1",$C355,"top3","Open_Acute_DIV1","TOP5","TOP6","REPORTED","TOP8")</f>
        <v>1227619.6400000001</v>
      </c>
      <c r="CY355" s="213">
        <f>_xll.OneStreamExcelAddIn.XFFunctions.XFGetCell("TRUE", "CONSOL", $D$3,"TOT_Entity","USD","Actual",[1]Setup!C19,"PERIODIC",$B355,"TOPFLOW","TOP","TOP","top1",$C355,"top3","Open_Acute_DIV1","TOP5","TOP6","REPORTED","TOP8")</f>
        <v>1390217.6600000001</v>
      </c>
      <c r="CZ355" s="213">
        <f>_xll.OneStreamExcelAddIn.XFFunctions.XFGetCell("TRUE", "CONSOL", $D$3,"TOT_Entity","USD","Actual",[1]Setup!C20,"PERIODIC",$B355,"TOPFLOW","TOP","TOP","top1",$C355,"top3","Open_Acute_DIV1","TOP5","TOP6","REPORTED","TOP8")</f>
        <v>1347032.44</v>
      </c>
      <c r="DA355" s="213">
        <f>_xll.OneStreamExcelAddIn.XFFunctions.XFGetCell("TRUE", "CONSOL", $D$3,"TOT_Entity","USD","Actual",[1]Setup!C21,"PERIODIC",$B355,"TOPFLOW","TOP","TOP","top1",$C355,"top3","Open_Acute_DIV1","TOP5","TOP6","REPORTED","TOP8")</f>
        <v>1492745.56</v>
      </c>
      <c r="DB355" s="213">
        <f>_xll.OneStreamExcelAddIn.XFFunctions.XFGetCell("TRUE", "CONSOL", $D$3,"TOT_Entity","USD","Actual",[1]Setup!C22,"PERIODIC",$B355,"TOPFLOW","TOP","TOP","top1",$C355,"top3","Open_Acute_DIV1","TOP5","TOP6","REPORTED","TOP8")</f>
        <v>1341698.55</v>
      </c>
      <c r="DC355" s="213">
        <f>_xll.OneStreamExcelAddIn.XFFunctions.XFGetCell("TRUE", "CONSOL", $D$3,"TOT_Entity","USD","Actual",[1]Setup!C23,"PERIODIC",$B355,"TOPFLOW","TOP","TOP","top1",$C355,"top3","Open_Acute_DIV1","TOP5","TOP6","REPORTED","TOP8")</f>
        <v>1386227.47</v>
      </c>
      <c r="DD355" s="213">
        <f>_xll.OneStreamExcelAddIn.XFFunctions.XFGetCell("TRUE", "CONSOL", $D$3,"TOT_Entity","USD","Actual",[1]Setup!C24,"PERIODIC",$B355,"TOPFLOW","TOP","TOP","top1",$C355,"top3","Open_Acute_DIV1","TOP5","TOP6","REPORTED","TOP8")</f>
        <v>1300761.3699999999</v>
      </c>
      <c r="DE355" s="213">
        <f>_xll.OneStreamExcelAddIn.XFFunctions.XFGetCell("TRUE", "CONSOL", $D$3,"TOT_Entity","USD","Actual",[1]Setup!C25,"PERIODIC",$B355,"TOPFLOW","TOP","TOP","top1",$C355,"top3","Open_Acute_DIV1","TOP5","TOP6","REPORTED","TOP8")</f>
        <v>1306311.8899999999</v>
      </c>
      <c r="DF355" s="213">
        <f>_xll.OneStreamExcelAddIn.XFFunctions.XFGetCell("TRUE", "CONSOL", $D$3,"TOT_Entity","USD","Actual",[1]Setup!C26,"PERIODIC",$B355,"TOPFLOW","TOP","TOP","top1",$C355,"top3","Open_Acute_DIV1","TOP5","TOP6","REPORTED","TOP8")</f>
        <v>1214140.8400000001</v>
      </c>
      <c r="DG355" s="213">
        <f>_xll.OneStreamExcelAddIn.XFFunctions.XFGetCell("TRUE", "CONSOL", $D$3,"TOT_Entity","USD","Actual",[1]Setup!C27,"PERIODIC",$B355,"TOPFLOW","TOP","TOP","top1",$C355,"top3","Open_Acute_DIV1","TOP5","TOP6","REPORTED","TOP8")</f>
        <v>1172837.96</v>
      </c>
      <c r="DH355" s="213">
        <f>_xll.OneStreamExcelAddIn.XFFunctions.XFGetCell("TRUE", "CONSOL", $D$3,"TOT_Entity","USD","Actual",[1]Setup!C28,"PERIODIC",$B355,"TOPFLOW","TOP","TOP","top1",$C355,"top3","Open_Acute_DIV1","TOP5","TOP6","REPORTED","TOP8")</f>
        <v>1149208.75</v>
      </c>
      <c r="DI355" s="215"/>
      <c r="DJ355" s="213">
        <f>_xll.OneStreamExcelAddIn.XFFunctions.XFGetCell("TRUE", "CONSOL", $D$3,"TOT_Entity","Aggregated","Budget_Working",[1]Setup!C4,"PERIODIC",$B355,"TOPFLOW","TOP","TOP","top1",$C355,"top3","Open_Acute_DIV1","TOP5","TOP6","REPORTED","TOP8")</f>
        <v>1229599.793656108</v>
      </c>
      <c r="DK355" s="213">
        <f>_xll.OneStreamExcelAddIn.XFFunctions.XFGetCell("TRUE", "CONSOL", $D$3,"TOT_Entity","Aggregated","Budget_Working",[1]Setup!C5,"PERIODIC",$B355,"TOPFLOW","TOP","TOP","top1",$C355,"top3","Open_Acute_DIV1","TOP5","TOP6","REPORTED","TOP8")</f>
        <v>1191473.5858954289</v>
      </c>
      <c r="DL355" s="213">
        <f>_xll.OneStreamExcelAddIn.XFFunctions.XFGetCell("TRUE", "CONSOL", $D$3,"TOT_Entity","Aggregated","Budget_Working",[1]Setup!C6,"PERIODIC",$B355,"TOPFLOW","TOP","TOP","top1",$C355,"top3","Open_Acute_DIV1","TOP5","TOP6","REPORTED","TOP8")</f>
        <v>1208731.120821201</v>
      </c>
      <c r="DM355" s="213">
        <f>_xll.OneStreamExcelAddIn.XFFunctions.XFGetCell("TRUE", "CONSOL", $D$3,"TOT_Entity","Aggregated","Budget_Working",[1]Setup!C7,"PERIODIC",$B355,"TOPFLOW","TOP","TOP","top1",$C355,"top3","Open_Acute_DIV1","TOP5","TOP6","REPORTED","TOP8")</f>
        <v>1309401.3600768149</v>
      </c>
      <c r="DN355" s="213">
        <f>_xll.OneStreamExcelAddIn.XFFunctions.XFGetCell("TRUE", "CONSOL", $D$3,"TOT_Entity","Aggregated","Budget_Working",[1]Setup!C8,"PERIODIC",$B355,"TOPFLOW","TOP","TOP","top1",$C355,"top3","Open_Acute_DIV1","TOP5","TOP6","REPORTED","TOP8")</f>
        <v>1382749.0724228569</v>
      </c>
      <c r="DO355" s="213">
        <f>_xll.OneStreamExcelAddIn.XFFunctions.XFGetCell("TRUE", "CONSOL", $D$3,"TOT_Entity","Aggregated","Budget_Working",[1]Setup!C9,"PERIODIC",$B355,"TOPFLOW","TOP","TOP","top1",$C355,"top3","Open_Acute_DIV1","TOP5","TOP6","REPORTED","TOP8")</f>
        <v>1266201.505182832</v>
      </c>
      <c r="DP355" s="213">
        <f>_xll.OneStreamExcelAddIn.XFFunctions.XFGetCell("TRUE", "CONSOL", $D$3,"TOT_Entity","Aggregated","Budget_Working",[1]Setup!C10,"PERIODIC",$B355,"TOPFLOW","TOP","TOP","top1",$C355,"top3","Open_Acute_DIV1","TOP5","TOP6","REPORTED","TOP8")</f>
        <v>1288851.4524195848</v>
      </c>
      <c r="DQ355" s="213">
        <f>_xll.OneStreamExcelAddIn.XFFunctions.XFGetCell("TRUE", "CONSOL", $D$3,"TOT_Entity","Aggregated","Budget_Working",[1]Setup!C11,"PERIODIC",$B355,"TOPFLOW","TOP","TOP","top1",$C355,"top3","Open_Acute_DIV1","TOP5","TOP6","REPORTED","TOP8")</f>
        <v>1322672.5918139981</v>
      </c>
      <c r="DR355" s="213">
        <f>_xll.OneStreamExcelAddIn.XFFunctions.XFGetCell("TRUE", "CONSOL", $D$3,"TOT_Entity","Aggregated","Budget_Working",[1]Setup!C12,"PERIODIC",$B355,"TOPFLOW","TOP","TOP","top1",$C355,"top3","Open_Acute_DIV1","TOP5","TOP6","REPORTED","TOP8")</f>
        <v>1242277.4680439851</v>
      </c>
      <c r="DS355" s="213">
        <f>_xll.OneStreamExcelAddIn.XFFunctions.XFGetCell("TRUE", "CONSOL", $D$3,"TOT_Entity","Aggregated","Budget_Working",[1]Setup!C13,"PERIODIC",$B355,"TOPFLOW","TOP","TOP","top1",$C355,"top3","Open_Acute_DIV1","TOP5","TOP6","REPORTED","TOP8")</f>
        <v>1348882.319823104</v>
      </c>
      <c r="DT355" s="213">
        <f>_xll.OneStreamExcelAddIn.XFFunctions.XFGetCell("TRUE", "CONSOL", $D$3,"TOT_Entity","Aggregated","Budget_Working",[1]Setup!C14,"PERIODIC",$B355,"TOPFLOW","TOP","TOP","top1",$C355,"top3","Open_Acute_DIV1","TOP5","TOP6","REPORTED","TOP8")</f>
        <v>1386096.595632317</v>
      </c>
      <c r="DU355" s="213">
        <f>_xll.OneStreamExcelAddIn.XFFunctions.XFGetCell("TRUE", "CONSOL", $D$3,"TOT_Entity","Aggregated","Budget_Working",[1]Setup!C15,"PERIODIC",$B355,"TOPFLOW","TOP","TOP","top1",$C355,"top3","Open_Acute_DIV1","TOP5","TOP6","REPORTED","TOP8")</f>
        <v>1360241.354263755</v>
      </c>
      <c r="DV355" s="215"/>
      <c r="DW355" s="213">
        <f>_xll.OneStreamExcelAddIn.XFFunctions.XFGetCell("TRUE", "CONSOL", $D$3,"TOT_Entity","USD","Budget_Final",[1]Setup!C17,"PERIODIC",$B355,"TOPFLOW","TOP","TOP","top1",$C355,"top3","Open_Acute_DIV1","TOP5","TOP6","REPORTED","TOP8")</f>
        <v>1355553.025210357</v>
      </c>
      <c r="DX355" s="213">
        <f>_xll.OneStreamExcelAddIn.XFFunctions.XFGetCell("TRUE", "CONSOL", $D$3,"TOT_Entity","USD","Budget_Final",[1]Setup!C18,"PERIODIC",$B355,"TOPFLOW","TOP","TOP","top1",$C355,"top3","Open_Acute_DIV1","TOP5","TOP6","REPORTED","TOP8")</f>
        <v>1212994.7440002121</v>
      </c>
      <c r="DY355" s="213">
        <f>_xll.OneStreamExcelAddIn.XFFunctions.XFGetCell("TRUE", "CONSOL", $D$3,"TOT_Entity","USD","Budget_Final",[1]Setup!C19,"PERIODIC",$B355,"TOPFLOW","TOP","TOP","top1",$C355,"top3","Open_Acute_DIV1","TOP5","TOP6","REPORTED","TOP8")</f>
        <v>1337455.9918990461</v>
      </c>
      <c r="DZ355" s="213">
        <f>_xll.OneStreamExcelAddIn.XFFunctions.XFGetCell("TRUE", "CONSOL", $D$3,"TOT_Entity","USD","Budget_Final",[1]Setup!C20,"PERIODIC",$B355,"TOPFLOW","TOP","TOP","top1",$C355,"top3","Open_Acute_DIV1","TOP5","TOP6","REPORTED","TOP8")</f>
        <v>1314812.694058347</v>
      </c>
      <c r="EA355" s="213">
        <f>_xll.OneStreamExcelAddIn.XFFunctions.XFGetCell("TRUE", "CONSOL", $D$3,"TOT_Entity","USD","Budget_Final",[1]Setup!C21,"PERIODIC",$B355,"TOPFLOW","TOP","TOP","top1",$C355,"top3","Open_Acute_DIV1","TOP5","TOP6","REPORTED","TOP8")</f>
        <v>1360779.0644558039</v>
      </c>
      <c r="EB355" s="213">
        <f>_xll.OneStreamExcelAddIn.XFFunctions.XFGetCell("TRUE", "CONSOL", $D$3,"TOT_Entity","USD","Budget_Final",[1]Setup!C22,"PERIODIC",$B355,"TOPFLOW","TOP","TOP","top1",$C355,"top3","Open_Acute_DIV1","TOP5","TOP6","REPORTED","TOP8")</f>
        <v>1349304.487922708</v>
      </c>
      <c r="EC355" s="213">
        <f>_xll.OneStreamExcelAddIn.XFFunctions.XFGetCell("TRUE", "CONSOL", $D$3,"TOT_Entity","USD","Budget_Final",[1]Setup!C23,"PERIODIC",$B355,"TOPFLOW","TOP","TOP","top1",$C355,"top3","Open_Acute_DIV1","TOP5","TOP6","REPORTED","TOP8")</f>
        <v>1398545.6400748871</v>
      </c>
      <c r="ED355" s="213">
        <f>_xll.OneStreamExcelAddIn.XFFunctions.XFGetCell("TRUE", "CONSOL", $D$3,"TOT_Entity","USD","Budget_Final",[1]Setup!C24,"PERIODIC",$B355,"TOPFLOW","TOP","TOP","top1",$C355,"top3","Open_Acute_DIV1","TOP5","TOP6","REPORTED","TOP8")</f>
        <v>1360015.6046156932</v>
      </c>
      <c r="EE355" s="213">
        <f>_xll.OneStreamExcelAddIn.XFFunctions.XFGetCell("TRUE", "CONSOL", $D$3,"TOT_Entity","USD","Budget_Final",[1]Setup!C25,"PERIODIC",$B355,"TOPFLOW","TOP","TOP","top1",$C355,"top3","Open_Acute_DIV1","TOP5","TOP6","REPORTED","TOP8")</f>
        <v>1347022.6333802349</v>
      </c>
      <c r="EF355" s="213">
        <f>_xll.OneStreamExcelAddIn.XFFunctions.XFGetCell("TRUE", "CONSOL", $D$3,"TOT_Entity","USD","Budget_Final",[1]Setup!C26,"PERIODIC",$B355,"TOPFLOW","TOP","TOP","top1",$C355,"top3","Open_Acute_DIV1","TOP5","TOP6","REPORTED","TOP8")</f>
        <v>1361608.3752086218</v>
      </c>
      <c r="EG355" s="213">
        <f>_xll.OneStreamExcelAddIn.XFFunctions.XFGetCell("TRUE", "CONSOL", $D$3,"TOT_Entity","USD","Budget_Final",[1]Setup!C27,"PERIODIC",$B355,"TOPFLOW","TOP","TOP","top1",$C355,"top3","Open_Acute_DIV1","TOP5","TOP6","REPORTED","TOP8")</f>
        <v>1311207.3835608389</v>
      </c>
      <c r="EH355" s="213">
        <f>_xll.OneStreamExcelAddIn.XFFunctions.XFGetCell("TRUE", "CONSOL", $D$3,"TOT_Entity","USD","Budget_Final",[1]Setup!C28,"PERIODIC",$B355,"TOPFLOW","TOP","TOP","top1",$C355,"top3","Open_Acute_DIV1","TOP5","TOP6","REPORTED","TOP8")</f>
        <v>1431818.45012943</v>
      </c>
    </row>
    <row r="356" spans="2:138" s="47" customFormat="1" x14ac:dyDescent="0.25">
      <c r="B356" s="51"/>
      <c r="C356" s="51"/>
      <c r="E356" s="216"/>
      <c r="F356" s="216"/>
      <c r="G356" s="216"/>
      <c r="H356" s="206"/>
      <c r="I356" s="41"/>
      <c r="J356" s="213"/>
      <c r="K356" s="213"/>
      <c r="L356" s="213"/>
      <c r="M356" s="209"/>
      <c r="N356" s="41"/>
      <c r="O356" s="213"/>
      <c r="P356" s="213"/>
      <c r="Q356" s="209"/>
      <c r="R356" s="41"/>
      <c r="S356" s="213"/>
      <c r="T356" s="213"/>
      <c r="U356" s="209"/>
      <c r="V356" s="41"/>
      <c r="W356" s="42"/>
      <c r="X356" s="43"/>
      <c r="Y356" s="42"/>
      <c r="Z356" s="44"/>
      <c r="AB356" s="213"/>
      <c r="AC356" s="213"/>
      <c r="AD356" s="213"/>
      <c r="AE356" s="209"/>
      <c r="AG356" s="213"/>
      <c r="AH356" s="213"/>
      <c r="AI356" s="213"/>
      <c r="AJ356" s="209"/>
      <c r="AL356" s="213"/>
      <c r="AM356" s="213"/>
      <c r="AN356" s="213"/>
      <c r="AO356" s="209"/>
      <c r="AQ356" s="213"/>
      <c r="AR356" s="213"/>
      <c r="AS356" s="213"/>
      <c r="AT356" s="209"/>
      <c r="AV356" s="213"/>
      <c r="AW356" s="213"/>
      <c r="AX356" s="213"/>
      <c r="AY356" s="209"/>
      <c r="BA356" s="213"/>
      <c r="BB356" s="213"/>
      <c r="BC356" s="213"/>
      <c r="BD356" s="209"/>
      <c r="BF356" s="213"/>
      <c r="BG356" s="213"/>
      <c r="BH356" s="213"/>
      <c r="BI356" s="209"/>
      <c r="BK356" s="213"/>
      <c r="BL356" s="213"/>
      <c r="BM356" s="213"/>
      <c r="BN356" s="209"/>
      <c r="BP356" s="213"/>
      <c r="BQ356" s="213"/>
      <c r="BR356" s="213"/>
      <c r="BS356" s="209"/>
      <c r="BU356" s="213"/>
      <c r="BV356" s="213"/>
      <c r="BW356" s="213"/>
      <c r="BX356" s="209"/>
      <c r="BZ356" s="213"/>
      <c r="CA356" s="213"/>
      <c r="CB356" s="213"/>
      <c r="CC356" s="209"/>
      <c r="CE356" s="213"/>
      <c r="CF356" s="213"/>
      <c r="CG356" s="213"/>
      <c r="CH356" s="209"/>
      <c r="CI356" s="214"/>
      <c r="CJ356" s="213"/>
      <c r="CK356" s="213"/>
      <c r="CL356" s="213"/>
      <c r="CM356" s="213"/>
      <c r="CN356" s="213"/>
      <c r="CO356" s="213"/>
      <c r="CP356" s="213"/>
      <c r="CQ356" s="213"/>
      <c r="CR356" s="213"/>
      <c r="CS356" s="213"/>
      <c r="CT356" s="213"/>
      <c r="CU356" s="213"/>
      <c r="CV356" s="214"/>
      <c r="CW356" s="213"/>
      <c r="CX356" s="213"/>
      <c r="CY356" s="213"/>
      <c r="CZ356" s="213"/>
      <c r="DA356" s="213"/>
      <c r="DB356" s="213"/>
      <c r="DC356" s="213"/>
      <c r="DD356" s="213"/>
      <c r="DE356" s="213"/>
      <c r="DF356" s="213"/>
      <c r="DG356" s="213"/>
      <c r="DH356" s="213"/>
      <c r="DI356" s="215"/>
      <c r="DJ356" s="213"/>
      <c r="DK356" s="213"/>
      <c r="DL356" s="213"/>
      <c r="DM356" s="213"/>
      <c r="DN356" s="213"/>
      <c r="DO356" s="213"/>
      <c r="DP356" s="213"/>
      <c r="DQ356" s="213"/>
      <c r="DR356" s="213"/>
      <c r="DS356" s="213"/>
      <c r="DT356" s="213"/>
      <c r="DU356" s="213"/>
      <c r="DV356" s="215"/>
      <c r="DW356" s="213"/>
      <c r="DX356" s="213"/>
      <c r="DY356" s="213"/>
      <c r="DZ356" s="213"/>
      <c r="EA356" s="213"/>
      <c r="EB356" s="213"/>
      <c r="EC356" s="213"/>
      <c r="ED356" s="213"/>
      <c r="EE356" s="213"/>
      <c r="EF356" s="213"/>
      <c r="EG356" s="213"/>
      <c r="EH356" s="213"/>
    </row>
    <row r="357" spans="2:138" x14ac:dyDescent="0.25">
      <c r="B357" s="51"/>
      <c r="C357" s="51"/>
      <c r="D357" s="137" t="s">
        <v>341</v>
      </c>
      <c r="H357" s="138"/>
      <c r="I357" s="41"/>
      <c r="N357" s="41"/>
      <c r="R357" s="41"/>
      <c r="U357" s="7"/>
      <c r="V357" s="41"/>
      <c r="W357" s="74"/>
      <c r="X357" s="75"/>
      <c r="Y357" s="74"/>
      <c r="Z357" s="76"/>
      <c r="AA357" s="137"/>
      <c r="AE357" s="7"/>
      <c r="AJ357" s="7"/>
      <c r="AO357" s="7"/>
      <c r="AT357" s="7"/>
      <c r="AY357" s="7"/>
      <c r="BD357" s="7"/>
      <c r="BI357" s="7"/>
      <c r="BN357" s="7"/>
      <c r="BS357" s="7"/>
      <c r="BX357" s="7"/>
      <c r="CC357" s="7"/>
      <c r="CH357" s="7"/>
    </row>
    <row r="358" spans="2:138" x14ac:dyDescent="0.25">
      <c r="B358" s="51"/>
      <c r="C358" s="51"/>
      <c r="D358" s="137" t="s">
        <v>342</v>
      </c>
      <c r="H358" s="138"/>
      <c r="I358" s="41"/>
      <c r="N358" s="41"/>
      <c r="R358" s="41"/>
      <c r="U358" s="7"/>
      <c r="V358" s="41"/>
      <c r="W358" s="74"/>
      <c r="X358" s="75"/>
      <c r="Y358" s="74"/>
      <c r="Z358" s="76"/>
      <c r="AA358" s="137"/>
      <c r="AE358" s="7"/>
      <c r="AJ358" s="7"/>
      <c r="AO358" s="7"/>
      <c r="AT358" s="7"/>
      <c r="AY358" s="7"/>
      <c r="BD358" s="7"/>
      <c r="BI358" s="7"/>
      <c r="BN358" s="7"/>
      <c r="BS358" s="7"/>
      <c r="BX358" s="7"/>
      <c r="CC358" s="7"/>
      <c r="CH358" s="7"/>
    </row>
    <row r="359" spans="2:138" x14ac:dyDescent="0.25">
      <c r="B359" s="51">
        <v>60321</v>
      </c>
      <c r="C359" s="51"/>
      <c r="D359" t="str" cm="1">
        <f t="array" ref="D359">_xll.OneStreamExcelAddIn.XFFunctions.XFGetMemberInfo("Description","Account",B359)</f>
        <v>FICA - SSI</v>
      </c>
      <c r="E359" s="53">
        <f>_xll.OneStreamExcelAddIn.XFFunctions.XFGetCell("TRUE", "CONSOL", $D$3,"TOT_Entity","USD","Actual",$E$3,"PERIODIC",$B359,"TOPFLOW","TOP","TOP","top1",$C359,"top3","Open_Acute_DIV1","TOP5","TOP6","REPORTED","TOP8")</f>
        <v>69300.77</v>
      </c>
      <c r="F359" s="53">
        <f>_xll.OneStreamExcelAddIn.XFFunctions.XFGetCell("TRUE", "CONSOL", $D$3,"TOT_Entity","Aggregated","Budget_Working",$E$3,"PERIODIC",$B359,"TOPFLOW","TOP","TOP","top1",$C359,"top3","Open_Acute_DIV1","TOP5","TOP6","REPORTED","TOP8")</f>
        <v>80509.435364018995</v>
      </c>
      <c r="G359" s="53">
        <f t="shared" ref="G359:G364" si="938">F359-E359</f>
        <v>11208.665364018991</v>
      </c>
      <c r="H359" s="55">
        <f t="shared" ref="H359:H364" si="939">IFERROR(G359/F359,0)</f>
        <v>0.13922176094441135</v>
      </c>
      <c r="I359" s="41"/>
      <c r="J359" s="53">
        <f>_xll.OneStreamExcelAddIn.XFFunctions.XFGetCell("TRUE", "CONSOL", $D$3,"TOT_Entity","USD","Actual",$E$3,"YTD",$B359,"TOPFLOW","TOP","TOP","top1",$C359,"TOP3","Open_Acute_DIV1","TOP5","TOP6","REPORTED","TOP8")</f>
        <v>282749.01</v>
      </c>
      <c r="K359" s="53">
        <f>_xll.OneStreamExcelAddIn.XFFunctions.XFGetCell("TRUE", "CONSOL", $D$3,"TOT_Entity","Aggregated","Budget_Working",$E$3,"YTD",$B359,"TOPFLOW","TOP","TOP","top1",$C359,"TOP3","Open_Acute_DIV1","TOP5","TOP6","REPORTED","TOP8")</f>
        <v>303536.96750501997</v>
      </c>
      <c r="L359" s="53">
        <f t="shared" ref="L359:L364" si="940">K359-J359</f>
        <v>20787.957505019964</v>
      </c>
      <c r="M359" s="40">
        <f t="shared" ref="M359:M364" si="941">IFERROR(L359/K359,0)</f>
        <v>6.8485752084467819E-2</v>
      </c>
      <c r="N359" s="41"/>
      <c r="O359" s="53">
        <f>_xll.OneStreamExcelAddIn.XFFunctions.XFGetCell("TRUE", "CONSOL", $D$3,"TOT_Entity","USD","Actual",$F$3,"YTD",$B359,"TOPFLOW","TOP","TOP","top1",$C359,"TOP3","Open_Acute_DIV1","TOP5","TOP6","REPORTED","TOP8")</f>
        <v>327485.90000000002</v>
      </c>
      <c r="P359" s="53">
        <f>_xll.OneStreamExcelAddIn.XFFunctions.XFGetCell("TRUE", "CONSOL", $D$3,"TOT_Entity","USD","Actual",$E$3,"YTD",$B359,"TOPFLOW","TOP","TOP","top1",$C359,"top3","Open_Acute_DIV1","TOP5","TOP6","REPORTED","VAR_BW_PY_Actual")</f>
        <v>44736.89</v>
      </c>
      <c r="Q359" s="40">
        <f t="shared" ref="Q359:Q364" si="942">IFERROR(P359/O359,0)</f>
        <v>0.13660707224341567</v>
      </c>
      <c r="R359" s="41"/>
      <c r="S359" s="53">
        <f>_xll.OneStreamExcelAddIn.XFFunctions.XFGetCell("TRUE", "CONSOL", $D$3,"TOT_Entity","USD","MIDFCST",$E$3,"MTD",$B359,"TOPFLOW","TOP","TOP","top1",$C359,"TOP3","Open_Acute_DIV1","TOP5","TOP6","REPORTED","TOP8")</f>
        <v>0</v>
      </c>
      <c r="T359" s="53">
        <f t="shared" ref="T359:T364" si="943">S359-E359</f>
        <v>-69300.77</v>
      </c>
      <c r="U359" s="40">
        <f t="shared" ref="U359:U364" si="944">IFERROR(T359/S359,0)</f>
        <v>0</v>
      </c>
      <c r="V359" s="41"/>
      <c r="W359" s="42"/>
      <c r="X359" s="43"/>
      <c r="Y359" s="42"/>
      <c r="Z359" s="44"/>
      <c r="AB359" s="53">
        <f>_xll.OneStreamExcelAddIn.XFFunctions.XFGetCell("TRUE", "CONSOL", $D$3,"TOT_Entity","USD","Actual",[1]Setup!C4,"PERIODIC",$B359,"TOPFLOW","TOP","TOP","top1",$C359,"top3","Open_Acute_DIV1","TOP5","TOP6","REPORTED","TOP8")</f>
        <v>71423.23</v>
      </c>
      <c r="AC359" s="53">
        <f>_xll.OneStreamExcelAddIn.XFFunctions.XFGetCell("TRUE", "CONSOL", $D$3,"TOT_Entity","Aggregated","Budget_Working",[1]Setup!C4,"PERIODIC",$B359,"TOPFLOW","TOP","TOP","top1",$C359,"top3","Open_Acute_DIV1","TOP5","TOP6","REPORTED","TOP8")</f>
        <v>75561.738245973</v>
      </c>
      <c r="AD359" s="53">
        <f t="shared" ref="AD359:AD364" si="945">AC359-AB359</f>
        <v>4138.5082459730038</v>
      </c>
      <c r="AE359" s="40">
        <f t="shared" ref="AE359:AE364" si="946">IFERROR(AD359/AC359,0)</f>
        <v>5.4769892038495582E-2</v>
      </c>
      <c r="AG359" s="53">
        <f>_xll.OneStreamExcelAddIn.XFFunctions.XFGetCell("TRUE", "CONSOL", $D$3,"TOT_Entity","USD","Actual",[1]Setup!C5,"PERIODIC",$B359,"TOPFLOW","TOP","TOP","top1",$C359,"top3","Open_Acute_DIV1","TOP5","TOP6","REPORTED","TOP8")</f>
        <v>69145.100000000006</v>
      </c>
      <c r="AH359" s="53">
        <f>_xll.OneStreamExcelAddIn.XFFunctions.XFGetCell("TRUE", "CONSOL", $D$3,"TOT_Entity","Aggregated","Budget_Working",[1]Setup!C5,"PERIODIC",$B359,"TOPFLOW","TOP","TOP","top1",$C359,"top3","Open_Acute_DIV1","TOP5","TOP6","REPORTED","TOP8")</f>
        <v>73197.913364852997</v>
      </c>
      <c r="AI359" s="53">
        <f t="shared" ref="AI359:AI364" si="947">AH359-AG359</f>
        <v>4052.8133648529911</v>
      </c>
      <c r="AJ359" s="40">
        <f t="shared" ref="AJ359:AJ364" si="948">IFERROR(AI359/AH359,0)</f>
        <v>5.5367881112291462E-2</v>
      </c>
      <c r="AL359" s="53">
        <f>_xll.OneStreamExcelAddIn.XFFunctions.XFGetCell("TRUE", "CONSOL", $D$3,"TOT_Entity","USD","Actual",[1]Setup!C6,"PERIODIC",$B359,"TOPFLOW","TOP","TOP","top1",$C359,"top3","Open_Acute_DIV1","TOP5","TOP6","REPORTED","TOP8")</f>
        <v>72879.91</v>
      </c>
      <c r="AM359" s="53">
        <f>_xll.OneStreamExcelAddIn.XFFunctions.XFGetCell("TRUE", "CONSOL", $D$3,"TOT_Entity","Aggregated","Budget_Working",[1]Setup!C6,"PERIODIC",$B359,"TOPFLOW","TOP","TOP","top1",$C359,"top3","Open_Acute_DIV1","TOP5","TOP6","REPORTED","TOP8")</f>
        <v>74267.880530174996</v>
      </c>
      <c r="AN359" s="53">
        <f t="shared" ref="AN359:AN364" si="949">AM359-AL359</f>
        <v>1387.9705301749927</v>
      </c>
      <c r="AO359" s="40">
        <f t="shared" ref="AO359:AO364" si="950">IFERROR(AN359/AM359,0)</f>
        <v>1.8688705268909096E-2</v>
      </c>
      <c r="AQ359" s="53">
        <f>_xll.OneStreamExcelAddIn.XFFunctions.XFGetCell("TRUE", "CONSOL", $D$3,"TOT_Entity","USD","Actual",[1]Setup!C7,"PERIODIC",$B359,"TOPFLOW","TOP","TOP","top1",$C359,"top3","Open_Acute_DIV1","TOP5","TOP6","REPORTED","TOP8")</f>
        <v>69300.77</v>
      </c>
      <c r="AR359" s="53">
        <f>_xll.OneStreamExcelAddIn.XFFunctions.XFGetCell("TRUE", "CONSOL", $D$3,"TOT_Entity","Aggregated","Budget_Working",[1]Setup!C7,"PERIODIC",$B359,"TOPFLOW","TOP","TOP","top1",$C359,"top3","Open_Acute_DIV1","TOP5","TOP6","REPORTED","TOP8")</f>
        <v>80509.435364018995</v>
      </c>
      <c r="AS359" s="53">
        <f t="shared" ref="AS359:AS364" si="951">AR359-AQ359</f>
        <v>11208.665364018991</v>
      </c>
      <c r="AT359" s="40">
        <f t="shared" ref="AT359:AT364" si="952">IFERROR(AS359/AR359,0)</f>
        <v>0.13922176094441135</v>
      </c>
      <c r="AV359" s="53">
        <f>_xll.OneStreamExcelAddIn.XFFunctions.XFGetCell("TRUE", "CONSOL", $D$3,"TOT_Entity","USD","Actual",[1]Setup!C8,"PERIODIC",$B359,"TOPFLOW","TOP","TOP","top1",$C359,"top3","Open_Acute_DIV1","TOP5","TOP6","REPORTED","TOP8")</f>
        <v>-282749.01</v>
      </c>
      <c r="AW359" s="53">
        <f>_xll.OneStreamExcelAddIn.XFFunctions.XFGetCell("TRUE", "CONSOL", $D$3,"TOT_Entity","Aggregated","Budget_Working",[1]Setup!C8,"PERIODIC",$B359,"TOPFLOW","TOP","TOP","top1",$C359,"top3","Open_Acute_DIV1","TOP5","TOP6","REPORTED","TOP8")</f>
        <v>85056.993529483996</v>
      </c>
      <c r="AX359" s="53">
        <f t="shared" ref="AX359:AX364" si="953">AW359-AV359</f>
        <v>367806.00352948403</v>
      </c>
      <c r="AY359" s="40">
        <f t="shared" ref="AY359:AY364" si="954">IFERROR(AX359/AW359,0)</f>
        <v>4.3242300046966564</v>
      </c>
      <c r="BA359" s="53">
        <f>_xll.OneStreamExcelAddIn.XFFunctions.XFGetCell("TRUE", "CONSOL", $D$3,"TOT_Entity","USD","Actual",[1]Setup!C9,"PERIODIC",$B359,"TOPFLOW","TOP","TOP","top1",$C359,"top3","Open_Acute_DIV1","TOP5","TOP6","REPORTED","TOP8")</f>
        <v>0</v>
      </c>
      <c r="BB359" s="53">
        <f>_xll.OneStreamExcelAddIn.XFFunctions.XFGetCell("TRUE", "CONSOL", $D$3,"TOT_Entity","Aggregated","Budget_Working",[1]Setup!C9,"PERIODIC",$B359,"TOPFLOW","TOP","TOP","top1",$C359,"top3","Open_Acute_DIV1","TOP5","TOP6","REPORTED","TOP8")</f>
        <v>77831.044360601998</v>
      </c>
      <c r="BC359" s="53">
        <f t="shared" ref="BC359:BC364" si="955">BB359-BA359</f>
        <v>77831.044360601998</v>
      </c>
      <c r="BD359" s="40">
        <f t="shared" ref="BD359:BD364" si="956">IFERROR(BC359/BB359,0)</f>
        <v>1</v>
      </c>
      <c r="BF359" s="53">
        <f>_xll.OneStreamExcelAddIn.XFFunctions.XFGetCell("TRUE", "CONSOL", $D$3,"TOT_Entity","USD","Actual",[1]Setup!C10,"PERIODIC",$B359,"TOPFLOW","TOP","TOP","top1",$C359,"top3","Open_Acute_DIV1","TOP5","TOP6","REPORTED","TOP8")</f>
        <v>0</v>
      </c>
      <c r="BG359" s="53">
        <f>_xll.OneStreamExcelAddIn.XFFunctions.XFGetCell("TRUE", "CONSOL", $D$3,"TOT_Entity","Aggregated","Budget_Working",[1]Setup!C10,"PERIODIC",$B359,"TOPFLOW","TOP","TOP","top1",$C359,"top3","Open_Acute_DIV1","TOP5","TOP6","REPORTED","TOP8")</f>
        <v>79235.341089295005</v>
      </c>
      <c r="BH359" s="53">
        <f t="shared" ref="BH359:BH364" si="957">BG359-BF359</f>
        <v>79235.341089295005</v>
      </c>
      <c r="BI359" s="40">
        <f t="shared" ref="BI359:BI364" si="958">IFERROR(BH359/BG359,0)</f>
        <v>1</v>
      </c>
      <c r="BK359" s="53">
        <f>_xll.OneStreamExcelAddIn.XFFunctions.XFGetCell("TRUE", "CONSOL", $D$3,"TOT_Entity","USD","Actual",[1]Setup!C11,"PERIODIC",$B359,"TOPFLOW","TOP","TOP","top1",$C359,"top3","Open_Acute_DIV1","TOP5","TOP6","REPORTED","TOP8")</f>
        <v>0</v>
      </c>
      <c r="BL359" s="53">
        <f>_xll.OneStreamExcelAddIn.XFFunctions.XFGetCell("TRUE", "CONSOL", $D$3,"TOT_Entity","Aggregated","Budget_Working",[1]Setup!C11,"PERIODIC",$B359,"TOPFLOW","TOP","TOP","top1",$C359,"top3","Open_Acute_DIV1","TOP5","TOP6","REPORTED","TOP8")</f>
        <v>81332.251731722994</v>
      </c>
      <c r="BM359" s="53">
        <f t="shared" ref="BM359:BM364" si="959">BL359-BK359</f>
        <v>81332.251731722994</v>
      </c>
      <c r="BN359" s="40">
        <f t="shared" ref="BN359:BN364" si="960">IFERROR(BM359/BL359,0)</f>
        <v>1</v>
      </c>
      <c r="BP359" s="53">
        <f>_xll.OneStreamExcelAddIn.XFFunctions.XFGetCell("TRUE", "CONSOL", $D$3,"TOT_Entity","USD","Actual",[1]Setup!C12,"PERIODIC",$B359,"TOPFLOW","TOP","TOP","top1",$C359,"top3","Open_Acute_DIV1","TOP5","TOP6","REPORTED","TOP8")</f>
        <v>0</v>
      </c>
      <c r="BQ359" s="53">
        <f>_xll.OneStreamExcelAddIn.XFFunctions.XFGetCell("TRUE", "CONSOL", $D$3,"TOT_Entity","Aggregated","Budget_Working",[1]Setup!C12,"PERIODIC",$B359,"TOPFLOW","TOP","TOP","top1",$C359,"top3","Open_Acute_DIV1","TOP5","TOP6","REPORTED","TOP8")</f>
        <v>76347.754058027</v>
      </c>
      <c r="BR359" s="53">
        <f t="shared" ref="BR359:BR364" si="961">BQ359-BP359</f>
        <v>76347.754058027</v>
      </c>
      <c r="BS359" s="40">
        <f t="shared" ref="BS359:BS364" si="962">IFERROR(BR359/BQ359,0)</f>
        <v>1</v>
      </c>
      <c r="BU359" s="53">
        <f>_xll.OneStreamExcelAddIn.XFFunctions.XFGetCell("TRUE", "CONSOL", $D$3,"TOT_Entity","USD","Actual",[1]Setup!C13,"PERIODIC",$B359,"TOPFLOW","TOP","TOP","top1",$C359,"top3","Open_Acute_DIV1","TOP5","TOP6","REPORTED","TOP8")</f>
        <v>0</v>
      </c>
      <c r="BV359" s="53">
        <f>_xll.OneStreamExcelAddIn.XFFunctions.XFGetCell("TRUE", "CONSOL", $D$3,"TOT_Entity","Aggregated","Budget_Working",[1]Setup!C13,"PERIODIC",$B359,"TOPFLOW","TOP","TOP","top1",$C359,"top3","Open_Acute_DIV1","TOP5","TOP6","REPORTED","TOP8")</f>
        <v>82957.254868261996</v>
      </c>
      <c r="BW359" s="53">
        <f t="shared" ref="BW359:BW364" si="963">BV359-BU359</f>
        <v>82957.254868261996</v>
      </c>
      <c r="BX359" s="40">
        <f t="shared" ref="BX359:BX364" si="964">IFERROR(BW359/BV359,0)</f>
        <v>1</v>
      </c>
      <c r="BZ359" s="53">
        <f>_xll.OneStreamExcelAddIn.XFFunctions.XFGetCell("TRUE", "CONSOL", $D$3,"TOT_Entity","USD","Actual",[1]Setup!C14,"PERIODIC",$B359,"TOPFLOW","TOP","TOP","top1",$C359,"top3","Open_Acute_DIV1","TOP5","TOP6","REPORTED","TOP8")</f>
        <v>0</v>
      </c>
      <c r="CA359" s="53">
        <f>_xll.OneStreamExcelAddIn.XFFunctions.XFGetCell("TRUE", "CONSOL", $D$3,"TOT_Entity","Aggregated","Budget_Working",[1]Setup!C14,"PERIODIC",$B359,"TOPFLOW","TOP","TOP","top1",$C359,"top3","Open_Acute_DIV1","TOP5","TOP6","REPORTED","TOP8")</f>
        <v>85264.539968505997</v>
      </c>
      <c r="CB359" s="53">
        <f t="shared" ref="CB359:CB364" si="965">CA359-BZ359</f>
        <v>85264.539968505997</v>
      </c>
      <c r="CC359" s="40">
        <f t="shared" ref="CC359:CC364" si="966">IFERROR(CB359/CA359,0)</f>
        <v>1</v>
      </c>
      <c r="CE359" s="53">
        <f>_xll.OneStreamExcelAddIn.XFFunctions.XFGetCell("TRUE", "CONSOL", $D$3,"TOT_Entity","USD","Actual",[1]Setup!C15,"PERIODIC",$B359,"TOPFLOW","TOP","TOP","top1",$C359,"top3","Open_Acute_DIV1","TOP5","TOP6","REPORTED","TOP8")</f>
        <v>0</v>
      </c>
      <c r="CF359" s="53">
        <f>_xll.OneStreamExcelAddIn.XFFunctions.XFGetCell("TRUE", "CONSOL", $D$3,"TOT_Entity","Aggregated","Budget_Working",[1]Setup!C15,"PERIODIC",$B359,"TOPFLOW","TOP","TOP","top1",$C359,"top3","Open_Acute_DIV1","TOP5","TOP6","REPORTED","TOP8")</f>
        <v>83661.512523614001</v>
      </c>
      <c r="CG359" s="53">
        <f t="shared" ref="CG359:CG364" si="967">CF359-CE359</f>
        <v>83661.512523614001</v>
      </c>
      <c r="CH359" s="40">
        <f t="shared" ref="CH359:CH364" si="968">IFERROR(CG359/CF359,0)</f>
        <v>1</v>
      </c>
      <c r="CI359" s="212"/>
      <c r="CJ359" s="53">
        <f>_xll.OneStreamExcelAddIn.XFFunctions.XFGetCell("TRUE", "CONSOL", $D$3,"TOT_Entity","USD","Actual",[1]Setup!C4,"PERIODIC",$B359,"TOPFLOW","TOP","TOP","top1",$C359,"top3","Open_Acute_DIV1","TOP5","TOP6","REPORTED","TOP8")</f>
        <v>71423.23</v>
      </c>
      <c r="CK359" s="53">
        <f>_xll.OneStreamExcelAddIn.XFFunctions.XFGetCell("TRUE", "CONSOL", $D$3,"TOT_Entity","USD","Actual",[1]Setup!C5,"PERIODIC",$B359,"TOPFLOW","TOP","TOP","top1",$C359,"top3","Open_Acute_DIV1","TOP5","TOP6","REPORTED","TOP8")</f>
        <v>69145.100000000006</v>
      </c>
      <c r="CL359" s="53">
        <f>_xll.OneStreamExcelAddIn.XFFunctions.XFGetCell("TRUE", "CONSOL", $D$3,"TOT_Entity","USD","Actual",[1]Setup!C6,"PERIODIC",$B359,"TOPFLOW","TOP","TOP","top1",$C359,"top3","Open_Acute_DIV1","TOP5","TOP6","REPORTED","TOP8")</f>
        <v>72879.91</v>
      </c>
      <c r="CM359" s="53">
        <f>_xll.OneStreamExcelAddIn.XFFunctions.XFGetCell("TRUE", "CONSOL", $D$3,"TOT_Entity","USD","Actual",[1]Setup!C7,"PERIODIC",$B359,"TOPFLOW","TOP","TOP","top1",$C359,"top3","Open_Acute_DIV1","TOP5","TOP6","REPORTED","TOP8")</f>
        <v>69300.77</v>
      </c>
      <c r="CN359" s="53">
        <f>_xll.OneStreamExcelAddIn.XFFunctions.XFGetCell("TRUE", "CONSOL", $D$3,"TOT_Entity","USD","Actual",[1]Setup!C8,"PERIODIC",$B359,"TOPFLOW","TOP","TOP","top1",$C359,"top3","Open_Acute_DIV1","TOP5","TOP6","REPORTED","TOP8")</f>
        <v>-282749.01</v>
      </c>
      <c r="CO359" s="53">
        <f>_xll.OneStreamExcelAddIn.XFFunctions.XFGetCell("TRUE", "CONSOL", $D$3,"TOT_Entity","USD","Actual",[1]Setup!C9,"PERIODIC",$B359,"TOPFLOW","TOP","TOP","top1",$C359,"top3","Open_Acute_DIV1","TOP5","TOP6","REPORTED","TOP8")</f>
        <v>0</v>
      </c>
      <c r="CP359" s="53">
        <f>_xll.OneStreamExcelAddIn.XFFunctions.XFGetCell("TRUE", "CONSOL", $D$3,"TOT_Entity","USD","Actual",[1]Setup!C10,"PERIODIC",$B359,"TOPFLOW","TOP","TOP","top1",$C359,"top3","Open_Acute_DIV1","TOP5","TOP6","REPORTED","TOP8")</f>
        <v>0</v>
      </c>
      <c r="CQ359" s="53">
        <f>_xll.OneStreamExcelAddIn.XFFunctions.XFGetCell("TRUE", "CONSOL", $D$3,"TOT_Entity","USD","Actual",[1]Setup!C11,"PERIODIC",$B359,"TOPFLOW","TOP","TOP","top1",$C359,"top3","Open_Acute_DIV1","TOP5","TOP6","REPORTED","TOP8")</f>
        <v>0</v>
      </c>
      <c r="CR359" s="53">
        <f>_xll.OneStreamExcelAddIn.XFFunctions.XFGetCell("TRUE", "CONSOL", $D$3,"TOT_Entity","USD","Actual",[1]Setup!C12,"PERIODIC",$B359,"TOPFLOW","TOP","TOP","top1",$C359,"top3","Open_Acute_DIV1","TOP5","TOP6","REPORTED","TOP8")</f>
        <v>0</v>
      </c>
      <c r="CS359" s="53">
        <f>_xll.OneStreamExcelAddIn.XFFunctions.XFGetCell("TRUE", "CONSOL", $D$3,"TOT_Entity","USD","Actual",[1]Setup!C13,"PERIODIC",$B359,"TOPFLOW","TOP","TOP","top1",$C359,"top3","Open_Acute_DIV1","TOP5","TOP6","REPORTED","TOP8")</f>
        <v>0</v>
      </c>
      <c r="CT359" s="53">
        <f>_xll.OneStreamExcelAddIn.XFFunctions.XFGetCell("TRUE", "CONSOL", $D$3,"TOT_Entity","USD","Actual",[1]Setup!C14,"PERIODIC",$B359,"TOPFLOW","TOP","TOP","top1",$C359,"top3","Open_Acute_DIV1","TOP5","TOP6","REPORTED","TOP8")</f>
        <v>0</v>
      </c>
      <c r="CU359" s="53">
        <f>_xll.OneStreamExcelAddIn.XFFunctions.XFGetCell("TRUE", "CONSOL", $D$3,"TOT_Entity","USD","Actual",[1]Setup!C15,"PERIODIC",$B359,"TOPFLOW","TOP","TOP","top1",$C359,"top3","Open_Acute_DIV1","TOP5","TOP6","REPORTED","TOP8")</f>
        <v>0</v>
      </c>
      <c r="CV359" s="212"/>
      <c r="CW359" s="53">
        <f>_xll.OneStreamExcelAddIn.XFFunctions.XFGetCell("TRUE", "CONSOL", $D$3,"TOT_Entity","USD","Actual",[1]Setup!C17,"PERIODIC",$B359,"TOPFLOW","TOP","TOP","top1",$C359,"top3","Open_Acute_DIV1","TOP5","TOP6","REPORTED","TOP8")</f>
        <v>80432.12</v>
      </c>
      <c r="CX359" s="53">
        <f>_xll.OneStreamExcelAddIn.XFFunctions.XFGetCell("TRUE", "CONSOL", $D$3,"TOT_Entity","USD","Actual",[1]Setup!C18,"PERIODIC",$B359,"TOPFLOW","TOP","TOP","top1",$C359,"top3","Open_Acute_DIV1","TOP5","TOP6","REPORTED","TOP8")</f>
        <v>72659.789999999994</v>
      </c>
      <c r="CY359" s="53">
        <f>_xll.OneStreamExcelAddIn.XFFunctions.XFGetCell("TRUE", "CONSOL", $D$3,"TOT_Entity","USD","Actual",[1]Setup!C19,"PERIODIC",$B359,"TOPFLOW","TOP","TOP","top1",$C359,"top3","Open_Acute_DIV1","TOP5","TOP6","REPORTED","TOP8")</f>
        <v>79781.509999999995</v>
      </c>
      <c r="CZ359" s="53">
        <f>_xll.OneStreamExcelAddIn.XFFunctions.XFGetCell("TRUE", "CONSOL", $D$3,"TOT_Entity","USD","Actual",[1]Setup!C20,"PERIODIC",$B359,"TOPFLOW","TOP","TOP","top1",$C359,"top3","Open_Acute_DIV1","TOP5","TOP6","REPORTED","TOP8")</f>
        <v>94612.479999999996</v>
      </c>
      <c r="DA359" s="53">
        <f>_xll.OneStreamExcelAddIn.XFFunctions.XFGetCell("TRUE", "CONSOL", $D$3,"TOT_Entity","USD","Actual",[1]Setup!C21,"PERIODIC",$B359,"TOPFLOW","TOP","TOP","top1",$C359,"top3","Open_Acute_DIV1","TOP5","TOP6","REPORTED","TOP8")</f>
        <v>84911.55</v>
      </c>
      <c r="DB359" s="53">
        <f>_xll.OneStreamExcelAddIn.XFFunctions.XFGetCell("TRUE", "CONSOL", $D$3,"TOT_Entity","USD","Actual",[1]Setup!C22,"PERIODIC",$B359,"TOPFLOW","TOP","TOP","top1",$C359,"top3","Open_Acute_DIV1","TOP5","TOP6","REPORTED","TOP8")</f>
        <v>80802.600000000006</v>
      </c>
      <c r="DC359" s="53">
        <f>_xll.OneStreamExcelAddIn.XFFunctions.XFGetCell("TRUE", "CONSOL", $D$3,"TOT_Entity","USD","Actual",[1]Setup!C23,"PERIODIC",$B359,"TOPFLOW","TOP","TOP","top1",$C359,"top3","Open_Acute_DIV1","TOP5","TOP6","REPORTED","TOP8")</f>
        <v>78870.5</v>
      </c>
      <c r="DD359" s="53">
        <f>_xll.OneStreamExcelAddIn.XFFunctions.XFGetCell("TRUE", "CONSOL", $D$3,"TOT_Entity","USD","Actual",[1]Setup!C24,"PERIODIC",$B359,"TOPFLOW","TOP","TOP","top1",$C359,"top3","Open_Acute_DIV1","TOP5","TOP6","REPORTED","TOP8")</f>
        <v>72937.52</v>
      </c>
      <c r="DE359" s="53">
        <f>_xll.OneStreamExcelAddIn.XFFunctions.XFGetCell("TRUE", "CONSOL", $D$3,"TOT_Entity","USD","Actual",[1]Setup!C25,"PERIODIC",$B359,"TOPFLOW","TOP","TOP","top1",$C359,"top3","Open_Acute_DIV1","TOP5","TOP6","REPORTED","TOP8")</f>
        <v>70714.649999999994</v>
      </c>
      <c r="DF359" s="53">
        <f>_xll.OneStreamExcelAddIn.XFFunctions.XFGetCell("TRUE", "CONSOL", $D$3,"TOT_Entity","USD","Actual",[1]Setup!C26,"PERIODIC",$B359,"TOPFLOW","TOP","TOP","top1",$C359,"top3","Open_Acute_DIV1","TOP5","TOP6","REPORTED","TOP8")</f>
        <v>69160.38</v>
      </c>
      <c r="DG359" s="53">
        <f>_xll.OneStreamExcelAddIn.XFFunctions.XFGetCell("TRUE", "CONSOL", $D$3,"TOT_Entity","USD","Actual",[1]Setup!C27,"PERIODIC",$B359,"TOPFLOW","TOP","TOP","top1",$C359,"top3","Open_Acute_DIV1","TOP5","TOP6","REPORTED","TOP8")</f>
        <v>64607.22</v>
      </c>
      <c r="DH359" s="53">
        <f>_xll.OneStreamExcelAddIn.XFFunctions.XFGetCell("TRUE", "CONSOL", $D$3,"TOT_Entity","USD","Actual",[1]Setup!C28,"PERIODIC",$B359,"TOPFLOW","TOP","TOP","top1",$C359,"top3","Open_Acute_DIV1","TOP5","TOP6","REPORTED","TOP8")</f>
        <v>70538.89</v>
      </c>
      <c r="DI359" s="178"/>
      <c r="DJ359" s="53">
        <f>_xll.OneStreamExcelAddIn.XFFunctions.XFGetCell("TRUE", "CONSOL", $D$3,"TOT_Entity","Aggregated","Budget_Working",[1]Setup!C4,"PERIODIC",$B359,"TOPFLOW","TOP","TOP","top1",$C359,"top3","Open_Acute_DIV1","TOP5","TOP6","REPORTED","TOP8")</f>
        <v>75561.738245973</v>
      </c>
      <c r="DK359" s="53">
        <f>_xll.OneStreamExcelAddIn.XFFunctions.XFGetCell("TRUE", "CONSOL", $D$3,"TOT_Entity","Aggregated","Budget_Working",[1]Setup!C5,"PERIODIC",$B359,"TOPFLOW","TOP","TOP","top1",$C359,"top3","Open_Acute_DIV1","TOP5","TOP6","REPORTED","TOP8")</f>
        <v>73197.913364852997</v>
      </c>
      <c r="DL359" s="53">
        <f>_xll.OneStreamExcelAddIn.XFFunctions.XFGetCell("TRUE", "CONSOL", $D$3,"TOT_Entity","Aggregated","Budget_Working",[1]Setup!C6,"PERIODIC",$B359,"TOPFLOW","TOP","TOP","top1",$C359,"top3","Open_Acute_DIV1","TOP5","TOP6","REPORTED","TOP8")</f>
        <v>74267.880530174996</v>
      </c>
      <c r="DM359" s="53">
        <f>_xll.OneStreamExcelAddIn.XFFunctions.XFGetCell("TRUE", "CONSOL", $D$3,"TOT_Entity","Aggregated","Budget_Working",[1]Setup!C7,"PERIODIC",$B359,"TOPFLOW","TOP","TOP","top1",$C359,"top3","Open_Acute_DIV1","TOP5","TOP6","REPORTED","TOP8")</f>
        <v>80509.435364018995</v>
      </c>
      <c r="DN359" s="53">
        <f>_xll.OneStreamExcelAddIn.XFFunctions.XFGetCell("TRUE", "CONSOL", $D$3,"TOT_Entity","Aggregated","Budget_Working",[1]Setup!C8,"PERIODIC",$B359,"TOPFLOW","TOP","TOP","top1",$C359,"top3","Open_Acute_DIV1","TOP5","TOP6","REPORTED","TOP8")</f>
        <v>85056.993529483996</v>
      </c>
      <c r="DO359" s="53">
        <f>_xll.OneStreamExcelAddIn.XFFunctions.XFGetCell("TRUE", "CONSOL", $D$3,"TOT_Entity","Aggregated","Budget_Working",[1]Setup!C9,"PERIODIC",$B359,"TOPFLOW","TOP","TOP","top1",$C359,"top3","Open_Acute_DIV1","TOP5","TOP6","REPORTED","TOP8")</f>
        <v>77831.044360601998</v>
      </c>
      <c r="DP359" s="53">
        <f>_xll.OneStreamExcelAddIn.XFFunctions.XFGetCell("TRUE", "CONSOL", $D$3,"TOT_Entity","Aggregated","Budget_Working",[1]Setup!C10,"PERIODIC",$B359,"TOPFLOW","TOP","TOP","top1",$C359,"top3","Open_Acute_DIV1","TOP5","TOP6","REPORTED","TOP8")</f>
        <v>79235.341089295005</v>
      </c>
      <c r="DQ359" s="53">
        <f>_xll.OneStreamExcelAddIn.XFFunctions.XFGetCell("TRUE", "CONSOL", $D$3,"TOT_Entity","Aggregated","Budget_Working",[1]Setup!C11,"PERIODIC",$B359,"TOPFLOW","TOP","TOP","top1",$C359,"top3","Open_Acute_DIV1","TOP5","TOP6","REPORTED","TOP8")</f>
        <v>81332.251731722994</v>
      </c>
      <c r="DR359" s="53">
        <f>_xll.OneStreamExcelAddIn.XFFunctions.XFGetCell("TRUE", "CONSOL", $D$3,"TOT_Entity","Aggregated","Budget_Working",[1]Setup!C12,"PERIODIC",$B359,"TOPFLOW","TOP","TOP","top1",$C359,"top3","Open_Acute_DIV1","TOP5","TOP6","REPORTED","TOP8")</f>
        <v>76347.754058027</v>
      </c>
      <c r="DS359" s="53">
        <f>_xll.OneStreamExcelAddIn.XFFunctions.XFGetCell("TRUE", "CONSOL", $D$3,"TOT_Entity","Aggregated","Budget_Working",[1]Setup!C13,"PERIODIC",$B359,"TOPFLOW","TOP","TOP","top1",$C359,"top3","Open_Acute_DIV1","TOP5","TOP6","REPORTED","TOP8")</f>
        <v>82957.254868261996</v>
      </c>
      <c r="DT359" s="53">
        <f>_xll.OneStreamExcelAddIn.XFFunctions.XFGetCell("TRUE", "CONSOL", $D$3,"TOT_Entity","Aggregated","Budget_Working",[1]Setup!C14,"PERIODIC",$B359,"TOPFLOW","TOP","TOP","top1",$C359,"top3","Open_Acute_DIV1","TOP5","TOP6","REPORTED","TOP8")</f>
        <v>85264.539968505997</v>
      </c>
      <c r="DU359" s="53">
        <f>_xll.OneStreamExcelAddIn.XFFunctions.XFGetCell("TRUE", "CONSOL", $D$3,"TOT_Entity","Aggregated","Budget_Working",[1]Setup!C15,"PERIODIC",$B359,"TOPFLOW","TOP","TOP","top1",$C359,"top3","Open_Acute_DIV1","TOP5","TOP6","REPORTED","TOP8")</f>
        <v>83661.512523614001</v>
      </c>
      <c r="DV359" s="178"/>
      <c r="DW359" s="53">
        <f>_xll.OneStreamExcelAddIn.XFFunctions.XFGetCell("TRUE", "CONSOL", $D$3,"TOT_Entity","USD","Budget_Final",[1]Setup!C17,"PERIODIC",$B359,"TOPFLOW","TOP","TOP","top1",$C359,"top3","Open_Acute_DIV1","TOP5","TOP6","REPORTED","TOP8")</f>
        <v>-32405.265693186</v>
      </c>
      <c r="DX359" s="53">
        <f>_xll.OneStreamExcelAddIn.XFFunctions.XFGetCell("TRUE", "CONSOL", $D$3,"TOT_Entity","USD","Budget_Final",[1]Setup!C18,"PERIODIC",$B359,"TOPFLOW","TOP","TOP","top1",$C359,"top3","Open_Acute_DIV1","TOP5","TOP6","REPORTED","TOP8")</f>
        <v>66295.796811677006</v>
      </c>
      <c r="DY359" s="53">
        <f>_xll.OneStreamExcelAddIn.XFFunctions.XFGetCell("TRUE", "CONSOL", $D$3,"TOT_Entity","USD","Budget_Final",[1]Setup!C19,"PERIODIC",$B359,"TOPFLOW","TOP","TOP","top1",$C359,"top3","Open_Acute_DIV1","TOP5","TOP6","REPORTED","TOP8")</f>
        <v>74244.325233691998</v>
      </c>
      <c r="DZ359" s="53">
        <f>_xll.OneStreamExcelAddIn.XFFunctions.XFGetCell("TRUE", "CONSOL", $D$3,"TOT_Entity","USD","Budget_Final",[1]Setup!C20,"PERIODIC",$B359,"TOPFLOW","TOP","TOP","top1",$C359,"top3","Open_Acute_DIV1","TOP5","TOP6","REPORTED","TOP8")</f>
        <v>72947.908930631995</v>
      </c>
      <c r="EA359" s="53">
        <f>_xll.OneStreamExcelAddIn.XFFunctions.XFGetCell("TRUE", "CONSOL", $D$3,"TOT_Entity","USD","Budget_Final",[1]Setup!C21,"PERIODIC",$B359,"TOPFLOW","TOP","TOP","top1",$C359,"top3","Open_Acute_DIV1","TOP5","TOP6","REPORTED","TOP8")</f>
        <v>78180.113323405007</v>
      </c>
      <c r="EB359" s="53">
        <f>_xll.OneStreamExcelAddIn.XFFunctions.XFGetCell("TRUE", "CONSOL", $D$3,"TOT_Entity","USD","Budget_Final",[1]Setup!C22,"PERIODIC",$B359,"TOPFLOW","TOP","TOP","top1",$C359,"top3","Open_Acute_DIV1","TOP5","TOP6","REPORTED","TOP8")</f>
        <v>69578.151675197005</v>
      </c>
      <c r="EC359" s="53">
        <f>_xll.OneStreamExcelAddIn.XFFunctions.XFGetCell("TRUE", "CONSOL", $D$3,"TOT_Entity","USD","Budget_Final",[1]Setup!C23,"PERIODIC",$B359,"TOPFLOW","TOP","TOP","top1",$C359,"top3","Open_Acute_DIV1","TOP5","TOP6","REPORTED","TOP8")</f>
        <v>68671.036767832993</v>
      </c>
      <c r="ED359" s="53">
        <f>_xll.OneStreamExcelAddIn.XFFunctions.XFGetCell("TRUE", "CONSOL", $D$3,"TOT_Entity","USD","Budget_Final",[1]Setup!C24,"PERIODIC",$B359,"TOPFLOW","TOP","TOP","top1",$C359,"top3","Open_Acute_DIV1","TOP5","TOP6","REPORTED","TOP8")</f>
        <v>72410.257574824995</v>
      </c>
      <c r="EE359" s="53">
        <f>_xll.OneStreamExcelAddIn.XFFunctions.XFGetCell("TRUE", "CONSOL", $D$3,"TOT_Entity","USD","Budget_Final",[1]Setup!C25,"PERIODIC",$B359,"TOPFLOW","TOP","TOP","top1",$C359,"top3","Open_Acute_DIV1","TOP5","TOP6","REPORTED","TOP8")</f>
        <v>66729.534861078995</v>
      </c>
      <c r="EF359" s="53">
        <f>_xll.OneStreamExcelAddIn.XFFunctions.XFGetCell("TRUE", "CONSOL", $D$3,"TOT_Entity","USD","Budget_Final",[1]Setup!C26,"PERIODIC",$B359,"TOPFLOW","TOP","TOP","top1",$C359,"top3","Open_Acute_DIV1","TOP5","TOP6","REPORTED","TOP8")</f>
        <v>68937.135427699002</v>
      </c>
      <c r="EG359" s="53">
        <f>_xll.OneStreamExcelAddIn.XFFunctions.XFGetCell("TRUE", "CONSOL", $D$3,"TOT_Entity","USD","Budget_Final",[1]Setup!C27,"PERIODIC",$B359,"TOPFLOW","TOP","TOP","top1",$C359,"top3","Open_Acute_DIV1","TOP5","TOP6","REPORTED","TOP8")</f>
        <v>63022.776530927003</v>
      </c>
      <c r="EH359" s="53">
        <f>_xll.OneStreamExcelAddIn.XFFunctions.XFGetCell("TRUE", "CONSOL", $D$3,"TOT_Entity","USD","Budget_Final",[1]Setup!C28,"PERIODIC",$B359,"TOPFLOW","TOP","TOP","top1",$C359,"top3","Open_Acute_DIV1","TOP5","TOP6","REPORTED","TOP8")</f>
        <v>66786.536002203007</v>
      </c>
    </row>
    <row r="360" spans="2:138" x14ac:dyDescent="0.25">
      <c r="B360" s="51">
        <v>60322</v>
      </c>
      <c r="C360" s="51"/>
      <c r="D360" t="str" cm="1">
        <f t="array" ref="D360">_xll.OneStreamExcelAddIn.XFFunctions.XFGetMemberInfo("Description","Account",B360)</f>
        <v>FICA - Medicare</v>
      </c>
      <c r="E360" s="53">
        <f>_xll.OneStreamExcelAddIn.XFFunctions.XFGetCell("TRUE", "CONSOL", $D$3,"TOT_Entity","USD","Actual",$E$3,"PERIODIC",$B360,"TOPFLOW","TOP","TOP","top1",$C360,"top3","Open_Acute_DIV1","TOP5","TOP6","REPORTED","TOP8")</f>
        <v>16207.38</v>
      </c>
      <c r="F360" s="53">
        <f>_xll.OneStreamExcelAddIn.XFFunctions.XFGetCell("TRUE", "CONSOL", $D$3,"TOT_Entity","Aggregated","Budget_Working",$E$3,"PERIODIC",$B360,"TOPFLOW","TOP","TOP","top1",$C360,"top3","Open_Acute_DIV1","TOP5","TOP6","REPORTED","TOP8")</f>
        <v>18828.819560939999</v>
      </c>
      <c r="G360" s="53">
        <f t="shared" si="938"/>
        <v>2621.4395609399999</v>
      </c>
      <c r="H360" s="55">
        <f t="shared" si="939"/>
        <v>0.13922484903823298</v>
      </c>
      <c r="I360" s="41"/>
      <c r="J360" s="53">
        <f>_xll.OneStreamExcelAddIn.XFFunctions.XFGetCell("TRUE", "CONSOL", $D$3,"TOT_Entity","USD","Actual",$E$3,"YTD",$B360,"TOPFLOW","TOP","TOP","top1",$C360,"TOP3","Open_Acute_DIV1","TOP5","TOP6","REPORTED","TOP8")</f>
        <v>66126.710000000006</v>
      </c>
      <c r="K360" s="53">
        <f>_xll.OneStreamExcelAddIn.XFFunctions.XFGetCell("TRUE", "CONSOL", $D$3,"TOT_Entity","Aggregated","Budget_Working",$E$3,"YTD",$B360,"TOPFLOW","TOP","TOP","top1",$C360,"TOP3","Open_Acute_DIV1","TOP5","TOP6","REPORTED","TOP8")</f>
        <v>70988.484335847999</v>
      </c>
      <c r="L360" s="53">
        <f t="shared" si="940"/>
        <v>4861.7743358479929</v>
      </c>
      <c r="M360" s="40">
        <f t="shared" si="941"/>
        <v>6.8486802913650571E-2</v>
      </c>
      <c r="N360" s="41"/>
      <c r="O360" s="53">
        <f>_xll.OneStreamExcelAddIn.XFFunctions.XFGetCell("TRUE", "CONSOL", $D$3,"TOT_Entity","USD","Actual",$F$3,"YTD",$B360,"TOPFLOW","TOP","TOP","top1",$C360,"TOP3","Open_Acute_DIV1","TOP5","TOP6","REPORTED","TOP8")</f>
        <v>78437.52</v>
      </c>
      <c r="P360" s="53">
        <f>_xll.OneStreamExcelAddIn.XFFunctions.XFGetCell("TRUE", "CONSOL", $D$3,"TOT_Entity","USD","Actual",$E$3,"YTD",$B360,"TOPFLOW","TOP","TOP","top1",$C360,"top3","Open_Acute_DIV1","TOP5","TOP6","REPORTED","VAR_BW_PY_Actual")</f>
        <v>12310.81</v>
      </c>
      <c r="Q360" s="40">
        <f t="shared" si="942"/>
        <v>0.15695052571779422</v>
      </c>
      <c r="R360" s="41"/>
      <c r="S360" s="53">
        <f>_xll.OneStreamExcelAddIn.XFFunctions.XFGetCell("TRUE", "CONSOL", $D$3,"TOT_Entity","USD","MIDFCST",$E$3,"MTD",$B360,"TOPFLOW","TOP","TOP","top1",$C360,"TOP3","Open_Acute_DIV1","TOP5","TOP6","REPORTED","TOP8")</f>
        <v>0</v>
      </c>
      <c r="T360" s="53">
        <f t="shared" si="943"/>
        <v>-16207.38</v>
      </c>
      <c r="U360" s="40">
        <f t="shared" si="944"/>
        <v>0</v>
      </c>
      <c r="V360" s="41"/>
      <c r="W360" s="42"/>
      <c r="X360" s="43"/>
      <c r="Y360" s="42"/>
      <c r="Z360" s="44"/>
      <c r="AB360" s="53">
        <f>_xll.OneStreamExcelAddIn.XFFunctions.XFGetCell("TRUE", "CONSOL", $D$3,"TOT_Entity","USD","Actual",[1]Setup!C4,"PERIODIC",$B360,"TOPFLOW","TOP","TOP","top1",$C360,"top3","Open_Acute_DIV1","TOP5","TOP6","REPORTED","TOP8")</f>
        <v>16704.2</v>
      </c>
      <c r="AC360" s="53">
        <f>_xll.OneStreamExcelAddIn.XFFunctions.XFGetCell("TRUE", "CONSOL", $D$3,"TOT_Entity","Aggregated","Budget_Working",[1]Setup!C4,"PERIODIC",$B360,"TOPFLOW","TOP","TOP","top1",$C360,"top3","Open_Acute_DIV1","TOP5","TOP6","REPORTED","TOP8")</f>
        <v>17671.696847848001</v>
      </c>
      <c r="AD360" s="53">
        <f t="shared" si="945"/>
        <v>967.49684784800047</v>
      </c>
      <c r="AE360" s="40">
        <f t="shared" si="946"/>
        <v>5.4748384163562591E-2</v>
      </c>
      <c r="AG360" s="53">
        <f>_xll.OneStreamExcelAddIn.XFFunctions.XFGetCell("TRUE", "CONSOL", $D$3,"TOT_Entity","USD","Actual",[1]Setup!C5,"PERIODIC",$B360,"TOPFLOW","TOP","TOP","top1",$C360,"top3","Open_Acute_DIV1","TOP5","TOP6","REPORTED","TOP8")</f>
        <v>16171.09</v>
      </c>
      <c r="AH360" s="53">
        <f>_xll.OneStreamExcelAddIn.XFFunctions.XFGetCell("TRUE", "CONSOL", $D$3,"TOT_Entity","Aggregated","Budget_Working",[1]Setup!C5,"PERIODIC",$B360,"TOPFLOW","TOP","TOP","top1",$C360,"top3","Open_Acute_DIV1","TOP5","TOP6","REPORTED","TOP8")</f>
        <v>17118.866835326</v>
      </c>
      <c r="AI360" s="53">
        <f t="shared" si="947"/>
        <v>947.77683532599985</v>
      </c>
      <c r="AJ360" s="40">
        <f t="shared" si="948"/>
        <v>5.536446100335303E-2</v>
      </c>
      <c r="AL360" s="53">
        <f>_xll.OneStreamExcelAddIn.XFFunctions.XFGetCell("TRUE", "CONSOL", $D$3,"TOT_Entity","USD","Actual",[1]Setup!C6,"PERIODIC",$B360,"TOPFLOW","TOP","TOP","top1",$C360,"top3","Open_Acute_DIV1","TOP5","TOP6","REPORTED","TOP8")</f>
        <v>17044.04</v>
      </c>
      <c r="AM360" s="53">
        <f>_xll.OneStreamExcelAddIn.XFFunctions.XFGetCell("TRUE", "CONSOL", $D$3,"TOT_Entity","Aggregated","Budget_Working",[1]Setup!C6,"PERIODIC",$B360,"TOPFLOW","TOP","TOP","top1",$C360,"top3","Open_Acute_DIV1","TOP5","TOP6","REPORTED","TOP8")</f>
        <v>17369.101091733999</v>
      </c>
      <c r="AN360" s="53">
        <f t="shared" si="949"/>
        <v>325.06109173399818</v>
      </c>
      <c r="AO360" s="40">
        <f t="shared" si="950"/>
        <v>1.8714905855933765E-2</v>
      </c>
      <c r="AQ360" s="53">
        <f>_xll.OneStreamExcelAddIn.XFFunctions.XFGetCell("TRUE", "CONSOL", $D$3,"TOT_Entity","USD","Actual",[1]Setup!C7,"PERIODIC",$B360,"TOPFLOW","TOP","TOP","top1",$C360,"top3","Open_Acute_DIV1","TOP5","TOP6","REPORTED","TOP8")</f>
        <v>16207.38</v>
      </c>
      <c r="AR360" s="53">
        <f>_xll.OneStreamExcelAddIn.XFFunctions.XFGetCell("TRUE", "CONSOL", $D$3,"TOT_Entity","Aggregated","Budget_Working",[1]Setup!C7,"PERIODIC",$B360,"TOPFLOW","TOP","TOP","top1",$C360,"top3","Open_Acute_DIV1","TOP5","TOP6","REPORTED","TOP8")</f>
        <v>18828.819560939999</v>
      </c>
      <c r="AS360" s="53">
        <f t="shared" si="951"/>
        <v>2621.4395609399999</v>
      </c>
      <c r="AT360" s="40">
        <f t="shared" si="952"/>
        <v>0.13922484903823298</v>
      </c>
      <c r="AV360" s="53">
        <f>_xll.OneStreamExcelAddIn.XFFunctions.XFGetCell("TRUE", "CONSOL", $D$3,"TOT_Entity","USD","Actual",[1]Setup!C8,"PERIODIC",$B360,"TOPFLOW","TOP","TOP","top1",$C360,"top3","Open_Acute_DIV1","TOP5","TOP6","REPORTED","TOP8")</f>
        <v>-66126.710000000006</v>
      </c>
      <c r="AW360" s="53">
        <f>_xll.OneStreamExcelAddIn.XFFunctions.XFGetCell("TRUE", "CONSOL", $D$3,"TOT_Entity","Aggregated","Budget_Working",[1]Setup!C8,"PERIODIC",$B360,"TOPFLOW","TOP","TOP","top1",$C360,"top3","Open_Acute_DIV1","TOP5","TOP6","REPORTED","TOP8")</f>
        <v>19892.361389960999</v>
      </c>
      <c r="AX360" s="53">
        <f t="shared" si="953"/>
        <v>86019.071389960998</v>
      </c>
      <c r="AY360" s="40">
        <f t="shared" si="954"/>
        <v>4.3242262546754207</v>
      </c>
      <c r="BA360" s="53">
        <f>_xll.OneStreamExcelAddIn.XFFunctions.XFGetCell("TRUE", "CONSOL", $D$3,"TOT_Entity","USD","Actual",[1]Setup!C9,"PERIODIC",$B360,"TOPFLOW","TOP","TOP","top1",$C360,"top3","Open_Acute_DIV1","TOP5","TOP6","REPORTED","TOP8")</f>
        <v>0</v>
      </c>
      <c r="BB360" s="53">
        <f>_xll.OneStreamExcelAddIn.XFFunctions.XFGetCell("TRUE", "CONSOL", $D$3,"TOT_Entity","Aggregated","Budget_Working",[1]Setup!C9,"PERIODIC",$B360,"TOPFLOW","TOP","TOP","top1",$C360,"top3","Open_Acute_DIV1","TOP5","TOP6","REPORTED","TOP8")</f>
        <v>18202.421664979</v>
      </c>
      <c r="BC360" s="53">
        <f t="shared" si="955"/>
        <v>18202.421664979</v>
      </c>
      <c r="BD360" s="40">
        <f t="shared" si="956"/>
        <v>1</v>
      </c>
      <c r="BF360" s="53">
        <f>_xll.OneStreamExcelAddIn.XFFunctions.XFGetCell("TRUE", "CONSOL", $D$3,"TOT_Entity","USD","Actual",[1]Setup!C10,"PERIODIC",$B360,"TOPFLOW","TOP","TOP","top1",$C360,"top3","Open_Acute_DIV1","TOP5","TOP6","REPORTED","TOP8")</f>
        <v>0</v>
      </c>
      <c r="BG360" s="53">
        <f>_xll.OneStreamExcelAddIn.XFFunctions.XFGetCell("TRUE", "CONSOL", $D$3,"TOT_Entity","Aggregated","Budget_Working",[1]Setup!C10,"PERIODIC",$B360,"TOPFLOW","TOP","TOP","top1",$C360,"top3","Open_Acute_DIV1","TOP5","TOP6","REPORTED","TOP8")</f>
        <v>18530.845899918</v>
      </c>
      <c r="BH360" s="53">
        <f t="shared" si="957"/>
        <v>18530.845899918</v>
      </c>
      <c r="BI360" s="40">
        <f t="shared" si="958"/>
        <v>1</v>
      </c>
      <c r="BK360" s="53">
        <f>_xll.OneStreamExcelAddIn.XFFunctions.XFGetCell("TRUE", "CONSOL", $D$3,"TOT_Entity","USD","Actual",[1]Setup!C11,"PERIODIC",$B360,"TOPFLOW","TOP","TOP","top1",$C360,"top3","Open_Acute_DIV1","TOP5","TOP6","REPORTED","TOP8")</f>
        <v>0</v>
      </c>
      <c r="BL360" s="53">
        <f>_xll.OneStreamExcelAddIn.XFFunctions.XFGetCell("TRUE", "CONSOL", $D$3,"TOT_Entity","Aggregated","Budget_Working",[1]Setup!C11,"PERIODIC",$B360,"TOPFLOW","TOP","TOP","top1",$C360,"top3","Open_Acute_DIV1","TOP5","TOP6","REPORTED","TOP8")</f>
        <v>19021.252421131001</v>
      </c>
      <c r="BM360" s="53">
        <f t="shared" si="959"/>
        <v>19021.252421131001</v>
      </c>
      <c r="BN360" s="40">
        <f t="shared" si="960"/>
        <v>1</v>
      </c>
      <c r="BP360" s="53">
        <f>_xll.OneStreamExcelAddIn.XFFunctions.XFGetCell("TRUE", "CONSOL", $D$3,"TOT_Entity","USD","Actual",[1]Setup!C12,"PERIODIC",$B360,"TOPFLOW","TOP","TOP","top1",$C360,"top3","Open_Acute_DIV1","TOP5","TOP6","REPORTED","TOP8")</f>
        <v>0</v>
      </c>
      <c r="BQ360" s="53">
        <f>_xll.OneStreamExcelAddIn.XFFunctions.XFGetCell("TRUE", "CONSOL", $D$3,"TOT_Entity","Aggregated","Budget_Working",[1]Setup!C12,"PERIODIC",$B360,"TOPFLOW","TOP","TOP","top1",$C360,"top3","Open_Acute_DIV1","TOP5","TOP6","REPORTED","TOP8")</f>
        <v>17855.523126474</v>
      </c>
      <c r="BR360" s="53">
        <f t="shared" si="961"/>
        <v>17855.523126474</v>
      </c>
      <c r="BS360" s="40">
        <f t="shared" si="962"/>
        <v>1</v>
      </c>
      <c r="BU360" s="53">
        <f>_xll.OneStreamExcelAddIn.XFFunctions.XFGetCell("TRUE", "CONSOL", $D$3,"TOT_Entity","USD","Actual",[1]Setup!C13,"PERIODIC",$B360,"TOPFLOW","TOP","TOP","top1",$C360,"top3","Open_Acute_DIV1","TOP5","TOP6","REPORTED","TOP8")</f>
        <v>0</v>
      </c>
      <c r="BV360" s="53">
        <f>_xll.OneStreamExcelAddIn.XFFunctions.XFGetCell("TRUE", "CONSOL", $D$3,"TOT_Entity","Aggregated","Budget_Working",[1]Setup!C13,"PERIODIC",$B360,"TOPFLOW","TOP","TOP","top1",$C360,"top3","Open_Acute_DIV1","TOP5","TOP6","REPORTED","TOP8")</f>
        <v>19401.293477252999</v>
      </c>
      <c r="BW360" s="53">
        <f t="shared" si="963"/>
        <v>19401.293477252999</v>
      </c>
      <c r="BX360" s="40">
        <f t="shared" si="964"/>
        <v>1</v>
      </c>
      <c r="BZ360" s="53">
        <f>_xll.OneStreamExcelAddIn.XFFunctions.XFGetCell("TRUE", "CONSOL", $D$3,"TOT_Entity","USD","Actual",[1]Setup!C14,"PERIODIC",$B360,"TOPFLOW","TOP","TOP","top1",$C360,"top3","Open_Acute_DIV1","TOP5","TOP6","REPORTED","TOP8")</f>
        <v>0</v>
      </c>
      <c r="CA360" s="53">
        <f>_xll.OneStreamExcelAddIn.XFFunctions.XFGetCell("TRUE", "CONSOL", $D$3,"TOT_Entity","Aggregated","Budget_Working",[1]Setup!C14,"PERIODIC",$B360,"TOPFLOW","TOP","TOP","top1",$C360,"top3","Open_Acute_DIV1","TOP5","TOP6","REPORTED","TOP8")</f>
        <v>19940.900476506002</v>
      </c>
      <c r="CB360" s="53">
        <f t="shared" si="965"/>
        <v>19940.900476506002</v>
      </c>
      <c r="CC360" s="40">
        <f t="shared" si="966"/>
        <v>1</v>
      </c>
      <c r="CE360" s="53">
        <f>_xll.OneStreamExcelAddIn.XFFunctions.XFGetCell("TRUE", "CONSOL", $D$3,"TOT_Entity","USD","Actual",[1]Setup!C15,"PERIODIC",$B360,"TOPFLOW","TOP","TOP","top1",$C360,"top3","Open_Acute_DIV1","TOP5","TOP6","REPORTED","TOP8")</f>
        <v>0</v>
      </c>
      <c r="CF360" s="53">
        <f>_xll.OneStreamExcelAddIn.XFFunctions.XFGetCell("TRUE", "CONSOL", $D$3,"TOT_Entity","Aggregated","Budget_Working",[1]Setup!C15,"PERIODIC",$B360,"TOPFLOW","TOP","TOP","top1",$C360,"top3","Open_Acute_DIV1","TOP5","TOP6","REPORTED","TOP8")</f>
        <v>19565.998896654</v>
      </c>
      <c r="CG360" s="53">
        <f t="shared" si="967"/>
        <v>19565.998896654</v>
      </c>
      <c r="CH360" s="40">
        <f t="shared" si="968"/>
        <v>1</v>
      </c>
      <c r="CI360" s="212"/>
      <c r="CJ360" s="53">
        <f>_xll.OneStreamExcelAddIn.XFFunctions.XFGetCell("TRUE", "CONSOL", $D$3,"TOT_Entity","USD","Actual",[1]Setup!C4,"PERIODIC",$B360,"TOPFLOW","TOP","TOP","top1",$C360,"top3","Open_Acute_DIV1","TOP5","TOP6","REPORTED","TOP8")</f>
        <v>16704.2</v>
      </c>
      <c r="CK360" s="53">
        <f>_xll.OneStreamExcelAddIn.XFFunctions.XFGetCell("TRUE", "CONSOL", $D$3,"TOT_Entity","USD","Actual",[1]Setup!C5,"PERIODIC",$B360,"TOPFLOW","TOP","TOP","top1",$C360,"top3","Open_Acute_DIV1","TOP5","TOP6","REPORTED","TOP8")</f>
        <v>16171.09</v>
      </c>
      <c r="CL360" s="53">
        <f>_xll.OneStreamExcelAddIn.XFFunctions.XFGetCell("TRUE", "CONSOL", $D$3,"TOT_Entity","USD","Actual",[1]Setup!C6,"PERIODIC",$B360,"TOPFLOW","TOP","TOP","top1",$C360,"top3","Open_Acute_DIV1","TOP5","TOP6","REPORTED","TOP8")</f>
        <v>17044.04</v>
      </c>
      <c r="CM360" s="53">
        <f>_xll.OneStreamExcelAddIn.XFFunctions.XFGetCell("TRUE", "CONSOL", $D$3,"TOT_Entity","USD","Actual",[1]Setup!C7,"PERIODIC",$B360,"TOPFLOW","TOP","TOP","top1",$C360,"top3","Open_Acute_DIV1","TOP5","TOP6","REPORTED","TOP8")</f>
        <v>16207.38</v>
      </c>
      <c r="CN360" s="53">
        <f>_xll.OneStreamExcelAddIn.XFFunctions.XFGetCell("TRUE", "CONSOL", $D$3,"TOT_Entity","USD","Actual",[1]Setup!C8,"PERIODIC",$B360,"TOPFLOW","TOP","TOP","top1",$C360,"top3","Open_Acute_DIV1","TOP5","TOP6","REPORTED","TOP8")</f>
        <v>-66126.710000000006</v>
      </c>
      <c r="CO360" s="53">
        <f>_xll.OneStreamExcelAddIn.XFFunctions.XFGetCell("TRUE", "CONSOL", $D$3,"TOT_Entity","USD","Actual",[1]Setup!C9,"PERIODIC",$B360,"TOPFLOW","TOP","TOP","top1",$C360,"top3","Open_Acute_DIV1","TOP5","TOP6","REPORTED","TOP8")</f>
        <v>0</v>
      </c>
      <c r="CP360" s="53">
        <f>_xll.OneStreamExcelAddIn.XFFunctions.XFGetCell("TRUE", "CONSOL", $D$3,"TOT_Entity","USD","Actual",[1]Setup!C10,"PERIODIC",$B360,"TOPFLOW","TOP","TOP","top1",$C360,"top3","Open_Acute_DIV1","TOP5","TOP6","REPORTED","TOP8")</f>
        <v>0</v>
      </c>
      <c r="CQ360" s="53">
        <f>_xll.OneStreamExcelAddIn.XFFunctions.XFGetCell("TRUE", "CONSOL", $D$3,"TOT_Entity","USD","Actual",[1]Setup!C11,"PERIODIC",$B360,"TOPFLOW","TOP","TOP","top1",$C360,"top3","Open_Acute_DIV1","TOP5","TOP6","REPORTED","TOP8")</f>
        <v>0</v>
      </c>
      <c r="CR360" s="53">
        <f>_xll.OneStreamExcelAddIn.XFFunctions.XFGetCell("TRUE", "CONSOL", $D$3,"TOT_Entity","USD","Actual",[1]Setup!C12,"PERIODIC",$B360,"TOPFLOW","TOP","TOP","top1",$C360,"top3","Open_Acute_DIV1","TOP5","TOP6","REPORTED","TOP8")</f>
        <v>0</v>
      </c>
      <c r="CS360" s="53">
        <f>_xll.OneStreamExcelAddIn.XFFunctions.XFGetCell("TRUE", "CONSOL", $D$3,"TOT_Entity","USD","Actual",[1]Setup!C13,"PERIODIC",$B360,"TOPFLOW","TOP","TOP","top1",$C360,"top3","Open_Acute_DIV1","TOP5","TOP6","REPORTED","TOP8")</f>
        <v>0</v>
      </c>
      <c r="CT360" s="53">
        <f>_xll.OneStreamExcelAddIn.XFFunctions.XFGetCell("TRUE", "CONSOL", $D$3,"TOT_Entity","USD","Actual",[1]Setup!C14,"PERIODIC",$B360,"TOPFLOW","TOP","TOP","top1",$C360,"top3","Open_Acute_DIV1","TOP5","TOP6","REPORTED","TOP8")</f>
        <v>0</v>
      </c>
      <c r="CU360" s="53">
        <f>_xll.OneStreamExcelAddIn.XFFunctions.XFGetCell("TRUE", "CONSOL", $D$3,"TOT_Entity","USD","Actual",[1]Setup!C15,"PERIODIC",$B360,"TOPFLOW","TOP","TOP","top1",$C360,"top3","Open_Acute_DIV1","TOP5","TOP6","REPORTED","TOP8")</f>
        <v>0</v>
      </c>
      <c r="CV360" s="212"/>
      <c r="CW360" s="53">
        <f>_xll.OneStreamExcelAddIn.XFFunctions.XFGetCell("TRUE", "CONSOL", $D$3,"TOT_Entity","USD","Actual",[1]Setup!C17,"PERIODIC",$B360,"TOPFLOW","TOP","TOP","top1",$C360,"top3","Open_Acute_DIV1","TOP5","TOP6","REPORTED","TOP8")</f>
        <v>18564.259999999998</v>
      </c>
      <c r="CX360" s="53">
        <f>_xll.OneStreamExcelAddIn.XFFunctions.XFGetCell("TRUE", "CONSOL", $D$3,"TOT_Entity","USD","Actual",[1]Setup!C18,"PERIODIC",$B360,"TOPFLOW","TOP","TOP","top1",$C360,"top3","Open_Acute_DIV1","TOP5","TOP6","REPORTED","TOP8")</f>
        <v>16992.919999999998</v>
      </c>
      <c r="CY360" s="53">
        <f>_xll.OneStreamExcelAddIn.XFFunctions.XFGetCell("TRUE", "CONSOL", $D$3,"TOT_Entity","USD","Actual",[1]Setup!C19,"PERIODIC",$B360,"TOPFLOW","TOP","TOP","top1",$C360,"top3","Open_Acute_DIV1","TOP5","TOP6","REPORTED","TOP8")</f>
        <v>18658.73</v>
      </c>
      <c r="CZ360" s="53">
        <f>_xll.OneStreamExcelAddIn.XFFunctions.XFGetCell("TRUE", "CONSOL", $D$3,"TOT_Entity","USD","Actual",[1]Setup!C20,"PERIODIC",$B360,"TOPFLOW","TOP","TOP","top1",$C360,"top3","Open_Acute_DIV1","TOP5","TOP6","REPORTED","TOP8")</f>
        <v>24221.61</v>
      </c>
      <c r="DA360" s="53">
        <f>_xll.OneStreamExcelAddIn.XFFunctions.XFGetCell("TRUE", "CONSOL", $D$3,"TOT_Entity","USD","Actual",[1]Setup!C21,"PERIODIC",$B360,"TOPFLOW","TOP","TOP","top1",$C360,"top3","Open_Acute_DIV1","TOP5","TOP6","REPORTED","TOP8")</f>
        <v>19553.34</v>
      </c>
      <c r="DB360" s="53">
        <f>_xll.OneStreamExcelAddIn.XFFunctions.XFGetCell("TRUE", "CONSOL", $D$3,"TOT_Entity","USD","Actual",[1]Setup!C22,"PERIODIC",$B360,"TOPFLOW","TOP","TOP","top1",$C360,"top3","Open_Acute_DIV1","TOP5","TOP6","REPORTED","TOP8")</f>
        <v>20553.25</v>
      </c>
      <c r="DC360" s="53">
        <f>_xll.OneStreamExcelAddIn.XFFunctions.XFGetCell("TRUE", "CONSOL", $D$3,"TOT_Entity","USD","Actual",[1]Setup!C23,"PERIODIC",$B360,"TOPFLOW","TOP","TOP","top1",$C360,"top3","Open_Acute_DIV1","TOP5","TOP6","REPORTED","TOP8")</f>
        <v>19980.080000000002</v>
      </c>
      <c r="DD360" s="53">
        <f>_xll.OneStreamExcelAddIn.XFFunctions.XFGetCell("TRUE", "CONSOL", $D$3,"TOT_Entity","USD","Actual",[1]Setup!C24,"PERIODIC",$B360,"TOPFLOW","TOP","TOP","top1",$C360,"top3","Open_Acute_DIV1","TOP5","TOP6","REPORTED","TOP8")</f>
        <v>18203.580000000002</v>
      </c>
      <c r="DE360" s="53">
        <f>_xll.OneStreamExcelAddIn.XFFunctions.XFGetCell("TRUE", "CONSOL", $D$3,"TOT_Entity","USD","Actual",[1]Setup!C25,"PERIODIC",$B360,"TOPFLOW","TOP","TOP","top1",$C360,"top3","Open_Acute_DIV1","TOP5","TOP6","REPORTED","TOP8")</f>
        <v>17656.810000000001</v>
      </c>
      <c r="DF360" s="53">
        <f>_xll.OneStreamExcelAddIn.XFFunctions.XFGetCell("TRUE", "CONSOL", $D$3,"TOT_Entity","USD","Actual",[1]Setup!C26,"PERIODIC",$B360,"TOPFLOW","TOP","TOP","top1",$C360,"top3","Open_Acute_DIV1","TOP5","TOP6","REPORTED","TOP8")</f>
        <v>17221.259999999998</v>
      </c>
      <c r="DG360" s="53">
        <f>_xll.OneStreamExcelAddIn.XFFunctions.XFGetCell("TRUE", "CONSOL", $D$3,"TOT_Entity","USD","Actual",[1]Setup!C27,"PERIODIC",$B360,"TOPFLOW","TOP","TOP","top1",$C360,"top3","Open_Acute_DIV1","TOP5","TOP6","REPORTED","TOP8")</f>
        <v>16062.12</v>
      </c>
      <c r="DH360" s="53">
        <f>_xll.OneStreamExcelAddIn.XFFunctions.XFGetCell("TRUE", "CONSOL", $D$3,"TOT_Entity","USD","Actual",[1]Setup!C28,"PERIODIC",$B360,"TOPFLOW","TOP","TOP","top1",$C360,"top3","Open_Acute_DIV1","TOP5","TOP6","REPORTED","TOP8")</f>
        <v>16915.66</v>
      </c>
      <c r="DI360" s="178"/>
      <c r="DJ360" s="53">
        <f>_xll.OneStreamExcelAddIn.XFFunctions.XFGetCell("TRUE", "CONSOL", $D$3,"TOT_Entity","Aggregated","Budget_Working",[1]Setup!C4,"PERIODIC",$B360,"TOPFLOW","TOP","TOP","top1",$C360,"top3","Open_Acute_DIV1","TOP5","TOP6","REPORTED","TOP8")</f>
        <v>17671.696847848001</v>
      </c>
      <c r="DK360" s="53">
        <f>_xll.OneStreamExcelAddIn.XFFunctions.XFGetCell("TRUE", "CONSOL", $D$3,"TOT_Entity","Aggregated","Budget_Working",[1]Setup!C5,"PERIODIC",$B360,"TOPFLOW","TOP","TOP","top1",$C360,"top3","Open_Acute_DIV1","TOP5","TOP6","REPORTED","TOP8")</f>
        <v>17118.866835326</v>
      </c>
      <c r="DL360" s="53">
        <f>_xll.OneStreamExcelAddIn.XFFunctions.XFGetCell("TRUE", "CONSOL", $D$3,"TOT_Entity","Aggregated","Budget_Working",[1]Setup!C6,"PERIODIC",$B360,"TOPFLOW","TOP","TOP","top1",$C360,"top3","Open_Acute_DIV1","TOP5","TOP6","REPORTED","TOP8")</f>
        <v>17369.101091733999</v>
      </c>
      <c r="DM360" s="53">
        <f>_xll.OneStreamExcelAddIn.XFFunctions.XFGetCell("TRUE", "CONSOL", $D$3,"TOT_Entity","Aggregated","Budget_Working",[1]Setup!C7,"PERIODIC",$B360,"TOPFLOW","TOP","TOP","top1",$C360,"top3","Open_Acute_DIV1","TOP5","TOP6","REPORTED","TOP8")</f>
        <v>18828.819560939999</v>
      </c>
      <c r="DN360" s="53">
        <f>_xll.OneStreamExcelAddIn.XFFunctions.XFGetCell("TRUE", "CONSOL", $D$3,"TOT_Entity","Aggregated","Budget_Working",[1]Setup!C8,"PERIODIC",$B360,"TOPFLOW","TOP","TOP","top1",$C360,"top3","Open_Acute_DIV1","TOP5","TOP6","REPORTED","TOP8")</f>
        <v>19892.361389960999</v>
      </c>
      <c r="DO360" s="53">
        <f>_xll.OneStreamExcelAddIn.XFFunctions.XFGetCell("TRUE", "CONSOL", $D$3,"TOT_Entity","Aggregated","Budget_Working",[1]Setup!C9,"PERIODIC",$B360,"TOPFLOW","TOP","TOP","top1",$C360,"top3","Open_Acute_DIV1","TOP5","TOP6","REPORTED","TOP8")</f>
        <v>18202.421664979</v>
      </c>
      <c r="DP360" s="53">
        <f>_xll.OneStreamExcelAddIn.XFFunctions.XFGetCell("TRUE", "CONSOL", $D$3,"TOT_Entity","Aggregated","Budget_Working",[1]Setup!C10,"PERIODIC",$B360,"TOPFLOW","TOP","TOP","top1",$C360,"top3","Open_Acute_DIV1","TOP5","TOP6","REPORTED","TOP8")</f>
        <v>18530.845899918</v>
      </c>
      <c r="DQ360" s="53">
        <f>_xll.OneStreamExcelAddIn.XFFunctions.XFGetCell("TRUE", "CONSOL", $D$3,"TOT_Entity","Aggregated","Budget_Working",[1]Setup!C11,"PERIODIC",$B360,"TOPFLOW","TOP","TOP","top1",$C360,"top3","Open_Acute_DIV1","TOP5","TOP6","REPORTED","TOP8")</f>
        <v>19021.252421131001</v>
      </c>
      <c r="DR360" s="53">
        <f>_xll.OneStreamExcelAddIn.XFFunctions.XFGetCell("TRUE", "CONSOL", $D$3,"TOT_Entity","Aggregated","Budget_Working",[1]Setup!C12,"PERIODIC",$B360,"TOPFLOW","TOP","TOP","top1",$C360,"top3","Open_Acute_DIV1","TOP5","TOP6","REPORTED","TOP8")</f>
        <v>17855.523126474</v>
      </c>
      <c r="DS360" s="53">
        <f>_xll.OneStreamExcelAddIn.XFFunctions.XFGetCell("TRUE", "CONSOL", $D$3,"TOT_Entity","Aggregated","Budget_Working",[1]Setup!C13,"PERIODIC",$B360,"TOPFLOW","TOP","TOP","top1",$C360,"top3","Open_Acute_DIV1","TOP5","TOP6","REPORTED","TOP8")</f>
        <v>19401.293477252999</v>
      </c>
      <c r="DT360" s="53">
        <f>_xll.OneStreamExcelAddIn.XFFunctions.XFGetCell("TRUE", "CONSOL", $D$3,"TOT_Entity","Aggregated","Budget_Working",[1]Setup!C14,"PERIODIC",$B360,"TOPFLOW","TOP","TOP","top1",$C360,"top3","Open_Acute_DIV1","TOP5","TOP6","REPORTED","TOP8")</f>
        <v>19940.900476506002</v>
      </c>
      <c r="DU360" s="53">
        <f>_xll.OneStreamExcelAddIn.XFFunctions.XFGetCell("TRUE", "CONSOL", $D$3,"TOT_Entity","Aggregated","Budget_Working",[1]Setup!C15,"PERIODIC",$B360,"TOPFLOW","TOP","TOP","top1",$C360,"top3","Open_Acute_DIV1","TOP5","TOP6","REPORTED","TOP8")</f>
        <v>19565.998896654</v>
      </c>
      <c r="DV360" s="178"/>
      <c r="DW360" s="53">
        <f>_xll.OneStreamExcelAddIn.XFFunctions.XFGetCell("TRUE", "CONSOL", $D$3,"TOT_Entity","USD","Budget_Final",[1]Setup!C17,"PERIODIC",$B360,"TOPFLOW","TOP","TOP","top1",$C360,"top3","Open_Acute_DIV1","TOP5","TOP6","REPORTED","TOP8")</f>
        <v>17042.053168611001</v>
      </c>
      <c r="DX360" s="53">
        <f>_xll.OneStreamExcelAddIn.XFFunctions.XFGetCell("TRUE", "CONSOL", $D$3,"TOT_Entity","USD","Budget_Final",[1]Setup!C18,"PERIODIC",$B360,"TOPFLOW","TOP","TOP","top1",$C360,"top3","Open_Acute_DIV1","TOP5","TOP6","REPORTED","TOP8")</f>
        <v>15392.822216838</v>
      </c>
      <c r="DY360" s="53">
        <f>_xll.OneStreamExcelAddIn.XFFunctions.XFGetCell("TRUE", "CONSOL", $D$3,"TOT_Entity","USD","Budget_Final",[1]Setup!C19,"PERIODIC",$B360,"TOPFLOW","TOP","TOP","top1",$C360,"top3","Open_Acute_DIV1","TOP5","TOP6","REPORTED","TOP8")</f>
        <v>17201.561689189999</v>
      </c>
      <c r="DZ360" s="53">
        <f>_xll.OneStreamExcelAddIn.XFFunctions.XFGetCell("TRUE", "CONSOL", $D$3,"TOT_Entity","USD","Budget_Final",[1]Setup!C20,"PERIODIC",$B360,"TOPFLOW","TOP","TOP","top1",$C360,"top3","Open_Acute_DIV1","TOP5","TOP6","REPORTED","TOP8")</f>
        <v>17133.571080901998</v>
      </c>
      <c r="EA360" s="53">
        <f>_xll.OneStreamExcelAddIn.XFFunctions.XFGetCell("TRUE", "CONSOL", $D$3,"TOT_Entity","USD","Budget_Final",[1]Setup!C21,"PERIODIC",$B360,"TOPFLOW","TOP","TOP","top1",$C360,"top3","Open_Acute_DIV1","TOP5","TOP6","REPORTED","TOP8")</f>
        <v>17704.690116933001</v>
      </c>
      <c r="EB360" s="53">
        <f>_xll.OneStreamExcelAddIn.XFFunctions.XFGetCell("TRUE", "CONSOL", $D$3,"TOT_Entity","USD","Budget_Final",[1]Setup!C22,"PERIODIC",$B360,"TOPFLOW","TOP","TOP","top1",$C360,"top3","Open_Acute_DIV1","TOP5","TOP6","REPORTED","TOP8")</f>
        <v>17133.571080901998</v>
      </c>
      <c r="EC360" s="53">
        <f>_xll.OneStreamExcelAddIn.XFFunctions.XFGetCell("TRUE", "CONSOL", $D$3,"TOT_Entity","USD","Budget_Final",[1]Setup!C23,"PERIODIC",$B360,"TOPFLOW","TOP","TOP","top1",$C360,"top3","Open_Acute_DIV1","TOP5","TOP6","REPORTED","TOP8")</f>
        <v>17787.398116933</v>
      </c>
      <c r="ED360" s="53">
        <f>_xll.OneStreamExcelAddIn.XFFunctions.XFGetCell("TRUE", "CONSOL", $D$3,"TOT_Entity","USD","Budget_Final",[1]Setup!C24,"PERIODIC",$B360,"TOPFLOW","TOP","TOP","top1",$C360,"top3","Open_Acute_DIV1","TOP5","TOP6","REPORTED","TOP8")</f>
        <v>17787.398116933</v>
      </c>
      <c r="EE360" s="53">
        <f>_xll.OneStreamExcelAddIn.XFFunctions.XFGetCell("TRUE", "CONSOL", $D$3,"TOT_Entity","USD","Budget_Final",[1]Setup!C25,"PERIODIC",$B360,"TOPFLOW","TOP","TOP","top1",$C360,"top3","Open_Acute_DIV1","TOP5","TOP6","REPORTED","TOP8")</f>
        <v>17213.611080901999</v>
      </c>
      <c r="EF360" s="53">
        <f>_xll.OneStreamExcelAddIn.XFFunctions.XFGetCell("TRUE", "CONSOL", $D$3,"TOT_Entity","USD","Budget_Final",[1]Setup!C26,"PERIODIC",$B360,"TOPFLOW","TOP","TOP","top1",$C360,"top3","Open_Acute_DIV1","TOP5","TOP6","REPORTED","TOP8")</f>
        <v>17787.398116933</v>
      </c>
      <c r="EG360" s="53">
        <f>_xll.OneStreamExcelAddIn.XFFunctions.XFGetCell("TRUE", "CONSOL", $D$3,"TOT_Entity","USD","Budget_Final",[1]Setup!C27,"PERIODIC",$B360,"TOPFLOW","TOP","TOP","top1",$C360,"top3","Open_Acute_DIV1","TOP5","TOP6","REPORTED","TOP8")</f>
        <v>17213.611080901999</v>
      </c>
      <c r="EH360" s="53">
        <f>_xll.OneStreamExcelAddIn.XFFunctions.XFGetCell("TRUE", "CONSOL", $D$3,"TOT_Entity","USD","Budget_Final",[1]Setup!C28,"PERIODIC",$B360,"TOPFLOW","TOP","TOP","top1",$C360,"top3","Open_Acute_DIV1","TOP5","TOP6","REPORTED","TOP8")</f>
        <v>17787.398116933</v>
      </c>
    </row>
    <row r="361" spans="2:138" x14ac:dyDescent="0.25">
      <c r="B361" s="51">
        <v>60323</v>
      </c>
      <c r="C361" s="51"/>
      <c r="D361" t="str" cm="1">
        <f t="array" ref="D361">_xll.OneStreamExcelAddIn.XFFunctions.XFGetMemberInfo("Description","Account",B361)</f>
        <v>Federal Unemployment Tax</v>
      </c>
      <c r="E361" s="53">
        <f>_xll.OneStreamExcelAddIn.XFFunctions.XFGetCell("TRUE", "CONSOL", $D$3,"TOT_Entity","USD","Actual",$E$3,"PERIODIC",$B361,"TOPFLOW","TOP","TOP","top1",$C361,"top3","Open_Acute_DIV1","TOP5","TOP6","REPORTED","TOP8")</f>
        <v>467.15</v>
      </c>
      <c r="F361" s="53">
        <f>_xll.OneStreamExcelAddIn.XFFunctions.XFGetCell("TRUE", "CONSOL", $D$3,"TOT_Entity","Aggregated","Budget_Working",$E$3,"PERIODIC",$B361,"TOPFLOW","TOP","TOP","top1",$C361,"top3","Open_Acute_DIV1","TOP5","TOP6","REPORTED","TOP8")</f>
        <v>390.51621038899998</v>
      </c>
      <c r="G361" s="53">
        <f t="shared" si="938"/>
        <v>-76.633789610999997</v>
      </c>
      <c r="H361" s="55">
        <f t="shared" si="939"/>
        <v>-0.19623715372702133</v>
      </c>
      <c r="I361" s="41"/>
      <c r="J361" s="53">
        <f>_xll.OneStreamExcelAddIn.XFFunctions.XFGetCell("TRUE", "CONSOL", $D$3,"TOT_Entity","USD","Actual",$E$3,"YTD",$B361,"TOPFLOW","TOP","TOP","top1",$C361,"TOP3","Open_Acute_DIV1","TOP5","TOP6","REPORTED","TOP8")</f>
        <v>10198.77</v>
      </c>
      <c r="K361" s="53">
        <f>_xll.OneStreamExcelAddIn.XFFunctions.XFGetCell("TRUE", "CONSOL", $D$3,"TOT_Entity","Aggregated","Budget_Working",$E$3,"YTD",$B361,"TOPFLOW","TOP","TOP","top1",$C361,"TOP3","Open_Acute_DIV1","TOP5","TOP6","REPORTED","TOP8")</f>
        <v>10005.457173995999</v>
      </c>
      <c r="L361" s="53">
        <f t="shared" si="940"/>
        <v>-193.31282600400118</v>
      </c>
      <c r="M361" s="40">
        <f t="shared" si="941"/>
        <v>-1.9320738936989077E-2</v>
      </c>
      <c r="N361" s="41"/>
      <c r="O361" s="53">
        <f>_xll.OneStreamExcelAddIn.XFFunctions.XFGetCell("TRUE", "CONSOL", $D$3,"TOT_Entity","USD","Actual",$F$3,"YTD",$B361,"TOPFLOW","TOP","TOP","top1",$C361,"TOP3","Open_Acute_DIV1","TOP5","TOP6","REPORTED","TOP8")</f>
        <v>10892.95</v>
      </c>
      <c r="P361" s="53">
        <f>_xll.OneStreamExcelAddIn.XFFunctions.XFGetCell("TRUE", "CONSOL", $D$3,"TOT_Entity","USD","Actual",$E$3,"YTD",$B361,"TOPFLOW","TOP","TOP","top1",$C361,"top3","Open_Acute_DIV1","TOP5","TOP6","REPORTED","VAR_BW_PY_Actual")</f>
        <v>694.18</v>
      </c>
      <c r="Q361" s="40">
        <f t="shared" si="942"/>
        <v>6.3727456749549008E-2</v>
      </c>
      <c r="R361" s="41"/>
      <c r="S361" s="53">
        <f>_xll.OneStreamExcelAddIn.XFFunctions.XFGetCell("TRUE", "CONSOL", $D$3,"TOT_Entity","USD","MIDFCST",$E$3,"MTD",$B361,"TOPFLOW","TOP","TOP","top1",$C361,"TOP3","Open_Acute_DIV1","TOP5","TOP6","REPORTED","TOP8")</f>
        <v>0</v>
      </c>
      <c r="T361" s="53">
        <f t="shared" si="943"/>
        <v>-467.15</v>
      </c>
      <c r="U361" s="40">
        <f t="shared" si="944"/>
        <v>0</v>
      </c>
      <c r="V361" s="41"/>
      <c r="W361" s="42"/>
      <c r="X361" s="43"/>
      <c r="Y361" s="42"/>
      <c r="Z361" s="44"/>
      <c r="AB361" s="53">
        <f>_xll.OneStreamExcelAddIn.XFFunctions.XFGetCell("TRUE", "CONSOL", $D$3,"TOT_Entity","USD","Actual",[1]Setup!C4,"PERIODIC",$B361,"TOPFLOW","TOP","TOP","top1",$C361,"top3","Open_Acute_DIV1","TOP5","TOP6","REPORTED","TOP8")</f>
        <v>7923.32</v>
      </c>
      <c r="AC361" s="53">
        <f>_xll.OneStreamExcelAddIn.XFFunctions.XFGetCell("TRUE", "CONSOL", $D$3,"TOT_Entity","Aggregated","Budget_Working",[1]Setup!C4,"PERIODIC",$B361,"TOPFLOW","TOP","TOP","top1",$C361,"top3","Open_Acute_DIV1","TOP5","TOP6","REPORTED","TOP8")</f>
        <v>7872.8347885200001</v>
      </c>
      <c r="AD361" s="53">
        <f t="shared" si="945"/>
        <v>-50.485211479999634</v>
      </c>
      <c r="AE361" s="40">
        <f t="shared" si="946"/>
        <v>-6.4125836291669801E-3</v>
      </c>
      <c r="AG361" s="53">
        <f>_xll.OneStreamExcelAddIn.XFFunctions.XFGetCell("TRUE", "CONSOL", $D$3,"TOT_Entity","USD","Actual",[1]Setup!C5,"PERIODIC",$B361,"TOPFLOW","TOP","TOP","top1",$C361,"top3","Open_Acute_DIV1","TOP5","TOP6","REPORTED","TOP8")</f>
        <v>1366.5</v>
      </c>
      <c r="AH361" s="53">
        <f>_xll.OneStreamExcelAddIn.XFFunctions.XFGetCell("TRUE", "CONSOL", $D$3,"TOT_Entity","Aggregated","Budget_Working",[1]Setup!C5,"PERIODIC",$B361,"TOPFLOW","TOP","TOP","top1",$C361,"top3","Open_Acute_DIV1","TOP5","TOP6","REPORTED","TOP8")</f>
        <v>1319.6261494790001</v>
      </c>
      <c r="AI361" s="53">
        <f t="shared" si="947"/>
        <v>-46.873850520999895</v>
      </c>
      <c r="AJ361" s="40">
        <f t="shared" si="948"/>
        <v>-3.5520552953202771E-2</v>
      </c>
      <c r="AL361" s="53">
        <f>_xll.OneStreamExcelAddIn.XFFunctions.XFGetCell("TRUE", "CONSOL", $D$3,"TOT_Entity","USD","Actual",[1]Setup!C6,"PERIODIC",$B361,"TOPFLOW","TOP","TOP","top1",$C361,"top3","Open_Acute_DIV1","TOP5","TOP6","REPORTED","TOP8")</f>
        <v>441.8</v>
      </c>
      <c r="AM361" s="53">
        <f>_xll.OneStreamExcelAddIn.XFFunctions.XFGetCell("TRUE", "CONSOL", $D$3,"TOT_Entity","Aggregated","Budget_Working",[1]Setup!C6,"PERIODIC",$B361,"TOPFLOW","TOP","TOP","top1",$C361,"top3","Open_Acute_DIV1","TOP5","TOP6","REPORTED","TOP8")</f>
        <v>422.48002560800001</v>
      </c>
      <c r="AN361" s="53">
        <f t="shared" si="949"/>
        <v>-19.319974392000006</v>
      </c>
      <c r="AO361" s="40">
        <f t="shared" si="950"/>
        <v>-4.5729911998079006E-2</v>
      </c>
      <c r="AQ361" s="53">
        <f>_xll.OneStreamExcelAddIn.XFFunctions.XFGetCell("TRUE", "CONSOL", $D$3,"TOT_Entity","USD","Actual",[1]Setup!C7,"PERIODIC",$B361,"TOPFLOW","TOP","TOP","top1",$C361,"top3","Open_Acute_DIV1","TOP5","TOP6","REPORTED","TOP8")</f>
        <v>467.15</v>
      </c>
      <c r="AR361" s="53">
        <f>_xll.OneStreamExcelAddIn.XFFunctions.XFGetCell("TRUE", "CONSOL", $D$3,"TOT_Entity","Aggregated","Budget_Working",[1]Setup!C7,"PERIODIC",$B361,"TOPFLOW","TOP","TOP","top1",$C361,"top3","Open_Acute_DIV1","TOP5","TOP6","REPORTED","TOP8")</f>
        <v>390.51621038899998</v>
      </c>
      <c r="AS361" s="53">
        <f t="shared" si="951"/>
        <v>-76.633789610999997</v>
      </c>
      <c r="AT361" s="40">
        <f t="shared" si="952"/>
        <v>-0.19623715372702133</v>
      </c>
      <c r="AV361" s="53">
        <f>_xll.OneStreamExcelAddIn.XFFunctions.XFGetCell("TRUE", "CONSOL", $D$3,"TOT_Entity","USD","Actual",[1]Setup!C8,"PERIODIC",$B361,"TOPFLOW","TOP","TOP","top1",$C361,"top3","Open_Acute_DIV1","TOP5","TOP6","REPORTED","TOP8")</f>
        <v>-10198.77</v>
      </c>
      <c r="AW361" s="53">
        <f>_xll.OneStreamExcelAddIn.XFFunctions.XFGetCell("TRUE", "CONSOL", $D$3,"TOT_Entity","Aggregated","Budget_Working",[1]Setup!C8,"PERIODIC",$B361,"TOPFLOW","TOP","TOP","top1",$C361,"top3","Open_Acute_DIV1","TOP5","TOP6","REPORTED","TOP8")</f>
        <v>408.56715275800002</v>
      </c>
      <c r="AX361" s="53">
        <f t="shared" si="953"/>
        <v>10607.337152758</v>
      </c>
      <c r="AY361" s="40">
        <f t="shared" si="954"/>
        <v>25.962285712774548</v>
      </c>
      <c r="BA361" s="53">
        <f>_xll.OneStreamExcelAddIn.XFFunctions.XFGetCell("TRUE", "CONSOL", $D$3,"TOT_Entity","USD","Actual",[1]Setup!C9,"PERIODIC",$B361,"TOPFLOW","TOP","TOP","top1",$C361,"top3","Open_Acute_DIV1","TOP5","TOP6","REPORTED","TOP8")</f>
        <v>0</v>
      </c>
      <c r="BB361" s="53">
        <f>_xll.OneStreamExcelAddIn.XFFunctions.XFGetCell("TRUE", "CONSOL", $D$3,"TOT_Entity","Aggregated","Budget_Working",[1]Setup!C9,"PERIODIC",$B361,"TOPFLOW","TOP","TOP","top1",$C361,"top3","Open_Acute_DIV1","TOP5","TOP6","REPORTED","TOP8")</f>
        <v>510.388371452</v>
      </c>
      <c r="BC361" s="53">
        <f t="shared" si="955"/>
        <v>510.388371452</v>
      </c>
      <c r="BD361" s="40">
        <f t="shared" si="956"/>
        <v>1</v>
      </c>
      <c r="BF361" s="53">
        <f>_xll.OneStreamExcelAddIn.XFFunctions.XFGetCell("TRUE", "CONSOL", $D$3,"TOT_Entity","USD","Actual",[1]Setup!C10,"PERIODIC",$B361,"TOPFLOW","TOP","TOP","top1",$C361,"top3","Open_Acute_DIV1","TOP5","TOP6","REPORTED","TOP8")</f>
        <v>0</v>
      </c>
      <c r="BG361" s="53">
        <f>_xll.OneStreamExcelAddIn.XFFunctions.XFGetCell("TRUE", "CONSOL", $D$3,"TOT_Entity","Aggregated","Budget_Working",[1]Setup!C10,"PERIODIC",$B361,"TOPFLOW","TOP","TOP","top1",$C361,"top3","Open_Acute_DIV1","TOP5","TOP6","REPORTED","TOP8")</f>
        <v>380.70664409599999</v>
      </c>
      <c r="BH361" s="53">
        <f t="shared" si="957"/>
        <v>380.70664409599999</v>
      </c>
      <c r="BI361" s="40">
        <f t="shared" si="958"/>
        <v>1</v>
      </c>
      <c r="BK361" s="53">
        <f>_xll.OneStreamExcelAddIn.XFFunctions.XFGetCell("TRUE", "CONSOL", $D$3,"TOT_Entity","USD","Actual",[1]Setup!C11,"PERIODIC",$B361,"TOPFLOW","TOP","TOP","top1",$C361,"top3","Open_Acute_DIV1","TOP5","TOP6","REPORTED","TOP8")</f>
        <v>0</v>
      </c>
      <c r="BL361" s="53">
        <f>_xll.OneStreamExcelAddIn.XFFunctions.XFGetCell("TRUE", "CONSOL", $D$3,"TOT_Entity","Aggregated","Budget_Working",[1]Setup!C11,"PERIODIC",$B361,"TOPFLOW","TOP","TOP","top1",$C361,"top3","Open_Acute_DIV1","TOP5","TOP6","REPORTED","TOP8")</f>
        <v>375.18567723799998</v>
      </c>
      <c r="BM361" s="53">
        <f t="shared" si="959"/>
        <v>375.18567723799998</v>
      </c>
      <c r="BN361" s="40">
        <f t="shared" si="960"/>
        <v>1</v>
      </c>
      <c r="BP361" s="53">
        <f>_xll.OneStreamExcelAddIn.XFFunctions.XFGetCell("TRUE", "CONSOL", $D$3,"TOT_Entity","USD","Actual",[1]Setup!C12,"PERIODIC",$B361,"TOPFLOW","TOP","TOP","top1",$C361,"top3","Open_Acute_DIV1","TOP5","TOP6","REPORTED","TOP8")</f>
        <v>0</v>
      </c>
      <c r="BQ361" s="53">
        <f>_xll.OneStreamExcelAddIn.XFFunctions.XFGetCell("TRUE", "CONSOL", $D$3,"TOT_Entity","Aggregated","Budget_Working",[1]Setup!C12,"PERIODIC",$B361,"TOPFLOW","TOP","TOP","top1",$C361,"top3","Open_Acute_DIV1","TOP5","TOP6","REPORTED","TOP8")</f>
        <v>470.13346108600001</v>
      </c>
      <c r="BR361" s="53">
        <f t="shared" si="961"/>
        <v>470.13346108600001</v>
      </c>
      <c r="BS361" s="40">
        <f t="shared" si="962"/>
        <v>1</v>
      </c>
      <c r="BU361" s="53">
        <f>_xll.OneStreamExcelAddIn.XFFunctions.XFGetCell("TRUE", "CONSOL", $D$3,"TOT_Entity","USD","Actual",[1]Setup!C13,"PERIODIC",$B361,"TOPFLOW","TOP","TOP","top1",$C361,"top3","Open_Acute_DIV1","TOP5","TOP6","REPORTED","TOP8")</f>
        <v>0</v>
      </c>
      <c r="BV361" s="53">
        <f>_xll.OneStreamExcelAddIn.XFFunctions.XFGetCell("TRUE", "CONSOL", $D$3,"TOT_Entity","Aggregated","Budget_Working",[1]Setup!C13,"PERIODIC",$B361,"TOPFLOW","TOP","TOP","top1",$C361,"top3","Open_Acute_DIV1","TOP5","TOP6","REPORTED","TOP8")</f>
        <v>650.55480673800002</v>
      </c>
      <c r="BW361" s="53">
        <f t="shared" si="963"/>
        <v>650.55480673800002</v>
      </c>
      <c r="BX361" s="40">
        <f t="shared" si="964"/>
        <v>1</v>
      </c>
      <c r="BZ361" s="53">
        <f>_xll.OneStreamExcelAddIn.XFFunctions.XFGetCell("TRUE", "CONSOL", $D$3,"TOT_Entity","USD","Actual",[1]Setup!C14,"PERIODIC",$B361,"TOPFLOW","TOP","TOP","top1",$C361,"top3","Open_Acute_DIV1","TOP5","TOP6","REPORTED","TOP8")</f>
        <v>0</v>
      </c>
      <c r="CA361" s="53">
        <f>_xll.OneStreamExcelAddIn.XFFunctions.XFGetCell("TRUE", "CONSOL", $D$3,"TOT_Entity","Aggregated","Budget_Working",[1]Setup!C14,"PERIODIC",$B361,"TOPFLOW","TOP","TOP","top1",$C361,"top3","Open_Acute_DIV1","TOP5","TOP6","REPORTED","TOP8")</f>
        <v>876.68312378500002</v>
      </c>
      <c r="CB361" s="53">
        <f t="shared" si="965"/>
        <v>876.68312378500002</v>
      </c>
      <c r="CC361" s="40">
        <f t="shared" si="966"/>
        <v>1</v>
      </c>
      <c r="CE361" s="53">
        <f>_xll.OneStreamExcelAddIn.XFFunctions.XFGetCell("TRUE", "CONSOL", $D$3,"TOT_Entity","USD","Actual",[1]Setup!C15,"PERIODIC",$B361,"TOPFLOW","TOP","TOP","top1",$C361,"top3","Open_Acute_DIV1","TOP5","TOP6","REPORTED","TOP8")</f>
        <v>0</v>
      </c>
      <c r="CF361" s="53">
        <f>_xll.OneStreamExcelAddIn.XFFunctions.XFGetCell("TRUE", "CONSOL", $D$3,"TOT_Entity","Aggregated","Budget_Working",[1]Setup!C15,"PERIODIC",$B361,"TOPFLOW","TOP","TOP","top1",$C361,"top3","Open_Acute_DIV1","TOP5","TOP6","REPORTED","TOP8")</f>
        <v>159.954065047</v>
      </c>
      <c r="CG361" s="53">
        <f t="shared" si="967"/>
        <v>159.954065047</v>
      </c>
      <c r="CH361" s="40">
        <f t="shared" si="968"/>
        <v>1</v>
      </c>
      <c r="CI361" s="212"/>
      <c r="CJ361" s="53">
        <f>_xll.OneStreamExcelAddIn.XFFunctions.XFGetCell("TRUE", "CONSOL", $D$3,"TOT_Entity","USD","Actual",[1]Setup!C4,"PERIODIC",$B361,"TOPFLOW","TOP","TOP","top1",$C361,"top3","Open_Acute_DIV1","TOP5","TOP6","REPORTED","TOP8")</f>
        <v>7923.32</v>
      </c>
      <c r="CK361" s="53">
        <f>_xll.OneStreamExcelAddIn.XFFunctions.XFGetCell("TRUE", "CONSOL", $D$3,"TOT_Entity","USD","Actual",[1]Setup!C5,"PERIODIC",$B361,"TOPFLOW","TOP","TOP","top1",$C361,"top3","Open_Acute_DIV1","TOP5","TOP6","REPORTED","TOP8")</f>
        <v>1366.5</v>
      </c>
      <c r="CL361" s="53">
        <f>_xll.OneStreamExcelAddIn.XFFunctions.XFGetCell("TRUE", "CONSOL", $D$3,"TOT_Entity","USD","Actual",[1]Setup!C6,"PERIODIC",$B361,"TOPFLOW","TOP","TOP","top1",$C361,"top3","Open_Acute_DIV1","TOP5","TOP6","REPORTED","TOP8")</f>
        <v>441.8</v>
      </c>
      <c r="CM361" s="53">
        <f>_xll.OneStreamExcelAddIn.XFFunctions.XFGetCell("TRUE", "CONSOL", $D$3,"TOT_Entity","USD","Actual",[1]Setup!C7,"PERIODIC",$B361,"TOPFLOW","TOP","TOP","top1",$C361,"top3","Open_Acute_DIV1","TOP5","TOP6","REPORTED","TOP8")</f>
        <v>467.15</v>
      </c>
      <c r="CN361" s="53">
        <f>_xll.OneStreamExcelAddIn.XFFunctions.XFGetCell("TRUE", "CONSOL", $D$3,"TOT_Entity","USD","Actual",[1]Setup!C8,"PERIODIC",$B361,"TOPFLOW","TOP","TOP","top1",$C361,"top3","Open_Acute_DIV1","TOP5","TOP6","REPORTED","TOP8")</f>
        <v>-10198.77</v>
      </c>
      <c r="CO361" s="53">
        <f>_xll.OneStreamExcelAddIn.XFFunctions.XFGetCell("TRUE", "CONSOL", $D$3,"TOT_Entity","USD","Actual",[1]Setup!C9,"PERIODIC",$B361,"TOPFLOW","TOP","TOP","top1",$C361,"top3","Open_Acute_DIV1","TOP5","TOP6","REPORTED","TOP8")</f>
        <v>0</v>
      </c>
      <c r="CP361" s="53">
        <f>_xll.OneStreamExcelAddIn.XFFunctions.XFGetCell("TRUE", "CONSOL", $D$3,"TOT_Entity","USD","Actual",[1]Setup!C10,"PERIODIC",$B361,"TOPFLOW","TOP","TOP","top1",$C361,"top3","Open_Acute_DIV1","TOP5","TOP6","REPORTED","TOP8")</f>
        <v>0</v>
      </c>
      <c r="CQ361" s="53">
        <f>_xll.OneStreamExcelAddIn.XFFunctions.XFGetCell("TRUE", "CONSOL", $D$3,"TOT_Entity","USD","Actual",[1]Setup!C11,"PERIODIC",$B361,"TOPFLOW","TOP","TOP","top1",$C361,"top3","Open_Acute_DIV1","TOP5","TOP6","REPORTED","TOP8")</f>
        <v>0</v>
      </c>
      <c r="CR361" s="53">
        <f>_xll.OneStreamExcelAddIn.XFFunctions.XFGetCell("TRUE", "CONSOL", $D$3,"TOT_Entity","USD","Actual",[1]Setup!C12,"PERIODIC",$B361,"TOPFLOW","TOP","TOP","top1",$C361,"top3","Open_Acute_DIV1","TOP5","TOP6","REPORTED","TOP8")</f>
        <v>0</v>
      </c>
      <c r="CS361" s="53">
        <f>_xll.OneStreamExcelAddIn.XFFunctions.XFGetCell("TRUE", "CONSOL", $D$3,"TOT_Entity","USD","Actual",[1]Setup!C13,"PERIODIC",$B361,"TOPFLOW","TOP","TOP","top1",$C361,"top3","Open_Acute_DIV1","TOP5","TOP6","REPORTED","TOP8")</f>
        <v>0</v>
      </c>
      <c r="CT361" s="53">
        <f>_xll.OneStreamExcelAddIn.XFFunctions.XFGetCell("TRUE", "CONSOL", $D$3,"TOT_Entity","USD","Actual",[1]Setup!C14,"PERIODIC",$B361,"TOPFLOW","TOP","TOP","top1",$C361,"top3","Open_Acute_DIV1","TOP5","TOP6","REPORTED","TOP8")</f>
        <v>0</v>
      </c>
      <c r="CU361" s="53">
        <f>_xll.OneStreamExcelAddIn.XFFunctions.XFGetCell("TRUE", "CONSOL", $D$3,"TOT_Entity","USD","Actual",[1]Setup!C15,"PERIODIC",$B361,"TOPFLOW","TOP","TOP","top1",$C361,"top3","Open_Acute_DIV1","TOP5","TOP6","REPORTED","TOP8")</f>
        <v>0</v>
      </c>
      <c r="CV361" s="212"/>
      <c r="CW361" s="53">
        <f>_xll.OneStreamExcelAddIn.XFFunctions.XFGetCell("TRUE", "CONSOL", $D$3,"TOT_Entity","USD","Actual",[1]Setup!C17,"PERIODIC",$B361,"TOPFLOW","TOP","TOP","top1",$C361,"top3","Open_Acute_DIV1","TOP5","TOP6","REPORTED","TOP8")</f>
        <v>8625.36</v>
      </c>
      <c r="CX361" s="53">
        <f>_xll.OneStreamExcelAddIn.XFFunctions.XFGetCell("TRUE", "CONSOL", $D$3,"TOT_Entity","USD","Actual",[1]Setup!C18,"PERIODIC",$B361,"TOPFLOW","TOP","TOP","top1",$C361,"top3","Open_Acute_DIV1","TOP5","TOP6","REPORTED","TOP8")</f>
        <v>1372.17</v>
      </c>
      <c r="CY361" s="53">
        <f>_xll.OneStreamExcelAddIn.XFFunctions.XFGetCell("TRUE", "CONSOL", $D$3,"TOT_Entity","USD","Actual",[1]Setup!C19,"PERIODIC",$B361,"TOPFLOW","TOP","TOP","top1",$C361,"top3","Open_Acute_DIV1","TOP5","TOP6","REPORTED","TOP8")</f>
        <v>490.32</v>
      </c>
      <c r="CZ361" s="53">
        <f>_xll.OneStreamExcelAddIn.XFFunctions.XFGetCell("TRUE", "CONSOL", $D$3,"TOT_Entity","USD","Actual",[1]Setup!C20,"PERIODIC",$B361,"TOPFLOW","TOP","TOP","top1",$C361,"top3","Open_Acute_DIV1","TOP5","TOP6","REPORTED","TOP8")</f>
        <v>405.1</v>
      </c>
      <c r="DA361" s="53">
        <f>_xll.OneStreamExcelAddIn.XFFunctions.XFGetCell("TRUE", "CONSOL", $D$3,"TOT_Entity","USD","Actual",[1]Setup!C21,"PERIODIC",$B361,"TOPFLOW","TOP","TOP","top1",$C361,"top3","Open_Acute_DIV1","TOP5","TOP6","REPORTED","TOP8")</f>
        <v>444.56</v>
      </c>
      <c r="DB361" s="53">
        <f>_xll.OneStreamExcelAddIn.XFFunctions.XFGetCell("TRUE", "CONSOL", $D$3,"TOT_Entity","USD","Actual",[1]Setup!C22,"PERIODIC",$B361,"TOPFLOW","TOP","TOP","top1",$C361,"top3","Open_Acute_DIV1","TOP5","TOP6","REPORTED","TOP8")</f>
        <v>545.5</v>
      </c>
      <c r="DC361" s="53">
        <f>_xll.OneStreamExcelAddIn.XFFunctions.XFGetCell("TRUE", "CONSOL", $D$3,"TOT_Entity","USD","Actual",[1]Setup!C23,"PERIODIC",$B361,"TOPFLOW","TOP","TOP","top1",$C361,"top3","Open_Acute_DIV1","TOP5","TOP6","REPORTED","TOP8")</f>
        <v>412.95</v>
      </c>
      <c r="DD361" s="53">
        <f>_xll.OneStreamExcelAddIn.XFFunctions.XFGetCell("TRUE", "CONSOL", $D$3,"TOT_Entity","USD","Actual",[1]Setup!C24,"PERIODIC",$B361,"TOPFLOW","TOP","TOP","top1",$C361,"top3","Open_Acute_DIV1","TOP5","TOP6","REPORTED","TOP8")</f>
        <v>462.85</v>
      </c>
      <c r="DE361" s="53">
        <f>_xll.OneStreamExcelAddIn.XFFunctions.XFGetCell("TRUE", "CONSOL", $D$3,"TOT_Entity","USD","Actual",[1]Setup!C25,"PERIODIC",$B361,"TOPFLOW","TOP","TOP","top1",$C361,"top3","Open_Acute_DIV1","TOP5","TOP6","REPORTED","TOP8")</f>
        <v>305.79000000000002</v>
      </c>
      <c r="DF361" s="53">
        <f>_xll.OneStreamExcelAddIn.XFFunctions.XFGetCell("TRUE", "CONSOL", $D$3,"TOT_Entity","USD","Actual",[1]Setup!C26,"PERIODIC",$B361,"TOPFLOW","TOP","TOP","top1",$C361,"top3","Open_Acute_DIV1","TOP5","TOP6","REPORTED","TOP8")</f>
        <v>208.03</v>
      </c>
      <c r="DG361" s="53">
        <f>_xll.OneStreamExcelAddIn.XFFunctions.XFGetCell("TRUE", "CONSOL", $D$3,"TOT_Entity","USD","Actual",[1]Setup!C27,"PERIODIC",$B361,"TOPFLOW","TOP","TOP","top1",$C361,"top3","Open_Acute_DIV1","TOP5","TOP6","REPORTED","TOP8")</f>
        <v>78.78</v>
      </c>
      <c r="DH361" s="53">
        <f>_xll.OneStreamExcelAddIn.XFFunctions.XFGetCell("TRUE", "CONSOL", $D$3,"TOT_Entity","USD","Actual",[1]Setup!C28,"PERIODIC",$B361,"TOPFLOW","TOP","TOP","top1",$C361,"top3","Open_Acute_DIV1","TOP5","TOP6","REPORTED","TOP8")</f>
        <v>-121.86</v>
      </c>
      <c r="DI361" s="178"/>
      <c r="DJ361" s="53">
        <f>_xll.OneStreamExcelAddIn.XFFunctions.XFGetCell("TRUE", "CONSOL", $D$3,"TOT_Entity","Aggregated","Budget_Working",[1]Setup!C4,"PERIODIC",$B361,"TOPFLOW","TOP","TOP","top1",$C361,"top3","Open_Acute_DIV1","TOP5","TOP6","REPORTED","TOP8")</f>
        <v>7872.8347885200001</v>
      </c>
      <c r="DK361" s="53">
        <f>_xll.OneStreamExcelAddIn.XFFunctions.XFGetCell("TRUE", "CONSOL", $D$3,"TOT_Entity","Aggregated","Budget_Working",[1]Setup!C5,"PERIODIC",$B361,"TOPFLOW","TOP","TOP","top1",$C361,"top3","Open_Acute_DIV1","TOP5","TOP6","REPORTED","TOP8")</f>
        <v>1319.6261494790001</v>
      </c>
      <c r="DL361" s="53">
        <f>_xll.OneStreamExcelAddIn.XFFunctions.XFGetCell("TRUE", "CONSOL", $D$3,"TOT_Entity","Aggregated","Budget_Working",[1]Setup!C6,"PERIODIC",$B361,"TOPFLOW","TOP","TOP","top1",$C361,"top3","Open_Acute_DIV1","TOP5","TOP6","REPORTED","TOP8")</f>
        <v>422.48002560800001</v>
      </c>
      <c r="DM361" s="53">
        <f>_xll.OneStreamExcelAddIn.XFFunctions.XFGetCell("TRUE", "CONSOL", $D$3,"TOT_Entity","Aggregated","Budget_Working",[1]Setup!C7,"PERIODIC",$B361,"TOPFLOW","TOP","TOP","top1",$C361,"top3","Open_Acute_DIV1","TOP5","TOP6","REPORTED","TOP8")</f>
        <v>390.51621038899998</v>
      </c>
      <c r="DN361" s="53">
        <f>_xll.OneStreamExcelAddIn.XFFunctions.XFGetCell("TRUE", "CONSOL", $D$3,"TOT_Entity","Aggregated","Budget_Working",[1]Setup!C8,"PERIODIC",$B361,"TOPFLOW","TOP","TOP","top1",$C361,"top3","Open_Acute_DIV1","TOP5","TOP6","REPORTED","TOP8")</f>
        <v>408.56715275800002</v>
      </c>
      <c r="DO361" s="53">
        <f>_xll.OneStreamExcelAddIn.XFFunctions.XFGetCell("TRUE", "CONSOL", $D$3,"TOT_Entity","Aggregated","Budget_Working",[1]Setup!C9,"PERIODIC",$B361,"TOPFLOW","TOP","TOP","top1",$C361,"top3","Open_Acute_DIV1","TOP5","TOP6","REPORTED","TOP8")</f>
        <v>510.388371452</v>
      </c>
      <c r="DP361" s="53">
        <f>_xll.OneStreamExcelAddIn.XFFunctions.XFGetCell("TRUE", "CONSOL", $D$3,"TOT_Entity","Aggregated","Budget_Working",[1]Setup!C10,"PERIODIC",$B361,"TOPFLOW","TOP","TOP","top1",$C361,"top3","Open_Acute_DIV1","TOP5","TOP6","REPORTED","TOP8")</f>
        <v>380.70664409599999</v>
      </c>
      <c r="DQ361" s="53">
        <f>_xll.OneStreamExcelAddIn.XFFunctions.XFGetCell("TRUE", "CONSOL", $D$3,"TOT_Entity","Aggregated","Budget_Working",[1]Setup!C11,"PERIODIC",$B361,"TOPFLOW","TOP","TOP","top1",$C361,"top3","Open_Acute_DIV1","TOP5","TOP6","REPORTED","TOP8")</f>
        <v>375.18567723799998</v>
      </c>
      <c r="DR361" s="53">
        <f>_xll.OneStreamExcelAddIn.XFFunctions.XFGetCell("TRUE", "CONSOL", $D$3,"TOT_Entity","Aggregated","Budget_Working",[1]Setup!C12,"PERIODIC",$B361,"TOPFLOW","TOP","TOP","top1",$C361,"top3","Open_Acute_DIV1","TOP5","TOP6","REPORTED","TOP8")</f>
        <v>470.13346108600001</v>
      </c>
      <c r="DS361" s="53">
        <f>_xll.OneStreamExcelAddIn.XFFunctions.XFGetCell("TRUE", "CONSOL", $D$3,"TOT_Entity","Aggregated","Budget_Working",[1]Setup!C13,"PERIODIC",$B361,"TOPFLOW","TOP","TOP","top1",$C361,"top3","Open_Acute_DIV1","TOP5","TOP6","REPORTED","TOP8")</f>
        <v>650.55480673800002</v>
      </c>
      <c r="DT361" s="53">
        <f>_xll.OneStreamExcelAddIn.XFFunctions.XFGetCell("TRUE", "CONSOL", $D$3,"TOT_Entity","Aggregated","Budget_Working",[1]Setup!C14,"PERIODIC",$B361,"TOPFLOW","TOP","TOP","top1",$C361,"top3","Open_Acute_DIV1","TOP5","TOP6","REPORTED","TOP8")</f>
        <v>876.68312378500002</v>
      </c>
      <c r="DU361" s="53">
        <f>_xll.OneStreamExcelAddIn.XFFunctions.XFGetCell("TRUE", "CONSOL", $D$3,"TOT_Entity","Aggregated","Budget_Working",[1]Setup!C15,"PERIODIC",$B361,"TOPFLOW","TOP","TOP","top1",$C361,"top3","Open_Acute_DIV1","TOP5","TOP6","REPORTED","TOP8")</f>
        <v>159.954065047</v>
      </c>
      <c r="DV361" s="178"/>
      <c r="DW361" s="53">
        <f>_xll.OneStreamExcelAddIn.XFFunctions.XFGetCell("TRUE", "CONSOL", $D$3,"TOT_Entity","USD","Budget_Final",[1]Setup!C17,"PERIODIC",$B361,"TOPFLOW","TOP","TOP","top1",$C361,"top3","Open_Acute_DIV1","TOP5","TOP6","REPORTED","TOP8")</f>
        <v>30858.064176219999</v>
      </c>
      <c r="DX361" s="53">
        <f>_xll.OneStreamExcelAddIn.XFFunctions.XFGetCell("TRUE", "CONSOL", $D$3,"TOT_Entity","USD","Budget_Final",[1]Setup!C18,"PERIODIC",$B361,"TOPFLOW","TOP","TOP","top1",$C361,"top3","Open_Acute_DIV1","TOP5","TOP6","REPORTED","TOP8")</f>
        <v>10261.773420310001</v>
      </c>
      <c r="DY361" s="53">
        <f>_xll.OneStreamExcelAddIn.XFFunctions.XFGetCell("TRUE", "CONSOL", $D$3,"TOT_Entity","USD","Budget_Final",[1]Setup!C19,"PERIODIC",$B361,"TOPFLOW","TOP","TOP","top1",$C361,"top3","Open_Acute_DIV1","TOP5","TOP6","REPORTED","TOP8")</f>
        <v>1360.0885959039999</v>
      </c>
      <c r="DZ361" s="53">
        <f>_xll.OneStreamExcelAddIn.XFFunctions.XFGetCell("TRUE", "CONSOL", $D$3,"TOT_Entity","USD","Budget_Final",[1]Setup!C20,"PERIODIC",$B361,"TOPFLOW","TOP","TOP","top1",$C361,"top3","Open_Acute_DIV1","TOP5","TOP6","REPORTED","TOP8")</f>
        <v>-849.68191260100002</v>
      </c>
      <c r="EA361" s="53">
        <f>_xll.OneStreamExcelAddIn.XFFunctions.XFGetCell("TRUE", "CONSOL", $D$3,"TOT_Entity","USD","Budget_Final",[1]Setup!C21,"PERIODIC",$B361,"TOPFLOW","TOP","TOP","top1",$C361,"top3","Open_Acute_DIV1","TOP5","TOP6","REPORTED","TOP8")</f>
        <v>-2252.202266844</v>
      </c>
      <c r="EB361" s="53">
        <f>_xll.OneStreamExcelAddIn.XFFunctions.XFGetCell("TRUE", "CONSOL", $D$3,"TOT_Entity","USD","Budget_Final",[1]Setup!C22,"PERIODIC",$B361,"TOPFLOW","TOP","TOP","top1",$C361,"top3","Open_Acute_DIV1","TOP5","TOP6","REPORTED","TOP8")</f>
        <v>-2635.9782751130001</v>
      </c>
      <c r="EC361" s="53">
        <f>_xll.OneStreamExcelAddIn.XFFunctions.XFGetCell("TRUE", "CONSOL", $D$3,"TOT_Entity","USD","Budget_Final",[1]Setup!C23,"PERIODIC",$B361,"TOPFLOW","TOP","TOP","top1",$C361,"top3","Open_Acute_DIV1","TOP5","TOP6","REPORTED","TOP8")</f>
        <v>-2960.855043858</v>
      </c>
      <c r="ED361" s="53">
        <f>_xll.OneStreamExcelAddIn.XFFunctions.XFGetCell("TRUE", "CONSOL", $D$3,"TOT_Entity","USD","Budget_Final",[1]Setup!C24,"PERIODIC",$B361,"TOPFLOW","TOP","TOP","top1",$C361,"top3","Open_Acute_DIV1","TOP5","TOP6","REPORTED","TOP8")</f>
        <v>-2923.3955167029999</v>
      </c>
      <c r="EE361" s="53">
        <f>_xll.OneStreamExcelAddIn.XFFunctions.XFGetCell("TRUE", "CONSOL", $D$3,"TOT_Entity","USD","Budget_Final",[1]Setup!C25,"PERIODIC",$B361,"TOPFLOW","TOP","TOP","top1",$C361,"top3","Open_Acute_DIV1","TOP5","TOP6","REPORTED","TOP8")</f>
        <v>-2833.6067687029999</v>
      </c>
      <c r="EF361" s="53">
        <f>_xll.OneStreamExcelAddIn.XFFunctions.XFGetCell("TRUE", "CONSOL", $D$3,"TOT_Entity","USD","Budget_Final",[1]Setup!C26,"PERIODIC",$B361,"TOPFLOW","TOP","TOP","top1",$C361,"top3","Open_Acute_DIV1","TOP5","TOP6","REPORTED","TOP8")</f>
        <v>-2967.7397145039999</v>
      </c>
      <c r="EG361" s="53">
        <f>_xll.OneStreamExcelAddIn.XFFunctions.XFGetCell("TRUE", "CONSOL", $D$3,"TOT_Entity","USD","Budget_Final",[1]Setup!C27,"PERIODIC",$B361,"TOPFLOW","TOP","TOP","top1",$C361,"top3","Open_Acute_DIV1","TOP5","TOP6","REPORTED","TOP8")</f>
        <v>-2879.8576405429999</v>
      </c>
      <c r="EH361" s="53">
        <f>_xll.OneStreamExcelAddIn.XFFunctions.XFGetCell("TRUE", "CONSOL", $D$3,"TOT_Entity","USD","Budget_Final",[1]Setup!C28,"PERIODIC",$B361,"TOPFLOW","TOP","TOP","top1",$C361,"top3","Open_Acute_DIV1","TOP5","TOP6","REPORTED","TOP8")</f>
        <v>-3034.6654066800002</v>
      </c>
    </row>
    <row r="362" spans="2:138" x14ac:dyDescent="0.25">
      <c r="B362" s="51">
        <v>60324</v>
      </c>
      <c r="C362" s="51"/>
      <c r="D362" t="str" cm="1">
        <f t="array" ref="D362">_xll.OneStreamExcelAddIn.XFFunctions.XFGetMemberInfo("Description","Account",B362)</f>
        <v>State Unemployment Tax</v>
      </c>
      <c r="E362" s="53">
        <f>_xll.OneStreamExcelAddIn.XFFunctions.XFGetCell("TRUE", "CONSOL", $D$3,"TOT_Entity","USD","Actual",$E$3,"PERIODIC",$B362,"TOPFLOW","TOP","TOP","top1",$C362,"top3","Open_Acute_DIV1","TOP5","TOP6","REPORTED","TOP8")</f>
        <v>2061.06</v>
      </c>
      <c r="F362" s="53">
        <f>_xll.OneStreamExcelAddIn.XFFunctions.XFGetCell("TRUE", "CONSOL", $D$3,"TOT_Entity","Aggregated","Budget_Working",$E$3,"PERIODIC",$B362,"TOPFLOW","TOP","TOP","top1",$C362,"top3","Open_Acute_DIV1","TOP5","TOP6","REPORTED","TOP8")</f>
        <v>572.044665925</v>
      </c>
      <c r="G362" s="53">
        <f t="shared" si="938"/>
        <v>-1489.0153340749998</v>
      </c>
      <c r="H362" s="55">
        <f t="shared" si="939"/>
        <v>-2.6029704020878373</v>
      </c>
      <c r="I362" s="41"/>
      <c r="J362" s="53">
        <f>_xll.OneStreamExcelAddIn.XFFunctions.XFGetCell("TRUE", "CONSOL", $D$3,"TOT_Entity","USD","Actual",$E$3,"YTD",$B362,"TOPFLOW","TOP","TOP","top1",$C362,"TOP3","Open_Acute_DIV1","TOP5","TOP6","REPORTED","TOP8")</f>
        <v>37852.26</v>
      </c>
      <c r="K362" s="53">
        <f>_xll.OneStreamExcelAddIn.XFFunctions.XFGetCell("TRUE", "CONSOL", $D$3,"TOT_Entity","Aggregated","Budget_Working",$E$3,"YTD",$B362,"TOPFLOW","TOP","TOP","top1",$C362,"TOP3","Open_Acute_DIV1","TOP5","TOP6","REPORTED","TOP8")</f>
        <v>60903.884637556999</v>
      </c>
      <c r="L362" s="53">
        <f t="shared" si="940"/>
        <v>23051.624637556997</v>
      </c>
      <c r="M362" s="40">
        <f t="shared" si="941"/>
        <v>0.37849186098290322</v>
      </c>
      <c r="N362" s="41"/>
      <c r="O362" s="53">
        <f>_xll.OneStreamExcelAddIn.XFFunctions.XFGetCell("TRUE", "CONSOL", $D$3,"TOT_Entity","USD","Actual",$F$3,"YTD",$B362,"TOPFLOW","TOP","TOP","top1",$C362,"TOP3","Open_Acute_DIV1","TOP5","TOP6","REPORTED","TOP8")</f>
        <v>67229.14</v>
      </c>
      <c r="P362" s="53">
        <f>_xll.OneStreamExcelAddIn.XFFunctions.XFGetCell("TRUE", "CONSOL", $D$3,"TOT_Entity","USD","Actual",$E$3,"YTD",$B362,"TOPFLOW","TOP","TOP","top1",$C362,"top3","Open_Acute_DIV1","TOP5","TOP6","REPORTED","VAR_BW_PY_Actual")</f>
        <v>29376.880000000001</v>
      </c>
      <c r="Q362" s="40">
        <f t="shared" si="942"/>
        <v>0.4369664701943235</v>
      </c>
      <c r="R362" s="41"/>
      <c r="S362" s="53">
        <f>_xll.OneStreamExcelAddIn.XFFunctions.XFGetCell("TRUE", "CONSOL", $D$3,"TOT_Entity","USD","MIDFCST",$E$3,"MTD",$B362,"TOPFLOW","TOP","TOP","top1",$C362,"TOP3","Open_Acute_DIV1","TOP5","TOP6","REPORTED","TOP8")</f>
        <v>0</v>
      </c>
      <c r="T362" s="53">
        <f t="shared" si="943"/>
        <v>-2061.06</v>
      </c>
      <c r="U362" s="40">
        <f t="shared" si="944"/>
        <v>0</v>
      </c>
      <c r="V362" s="41"/>
      <c r="W362" s="42"/>
      <c r="X362" s="43"/>
      <c r="Y362" s="42"/>
      <c r="Z362" s="44"/>
      <c r="AB362" s="53">
        <f>_xll.OneStreamExcelAddIn.XFFunctions.XFGetCell("TRUE", "CONSOL", $D$3,"TOT_Entity","USD","Actual",[1]Setup!C4,"PERIODIC",$B362,"TOPFLOW","TOP","TOP","top1",$C362,"top3","Open_Acute_DIV1","TOP5","TOP6","REPORTED","TOP8")</f>
        <v>29805.13</v>
      </c>
      <c r="AC362" s="53">
        <f>_xll.OneStreamExcelAddIn.XFFunctions.XFGetCell("TRUE", "CONSOL", $D$3,"TOT_Entity","Aggregated","Budget_Working",[1]Setup!C4,"PERIODIC",$B362,"TOPFLOW","TOP","TOP","top1",$C362,"top3","Open_Acute_DIV1","TOP5","TOP6","REPORTED","TOP8")</f>
        <v>44217.111956596003</v>
      </c>
      <c r="AD362" s="53">
        <f t="shared" si="945"/>
        <v>14411.981956596002</v>
      </c>
      <c r="AE362" s="40">
        <f t="shared" si="946"/>
        <v>0.32593675432133512</v>
      </c>
      <c r="AG362" s="53">
        <f>_xll.OneStreamExcelAddIn.XFFunctions.XFGetCell("TRUE", "CONSOL", $D$3,"TOT_Entity","USD","Actual",[1]Setup!C5,"PERIODIC",$B362,"TOPFLOW","TOP","TOP","top1",$C362,"top3","Open_Acute_DIV1","TOP5","TOP6","REPORTED","TOP8")</f>
        <v>7225.43</v>
      </c>
      <c r="AH362" s="53">
        <f>_xll.OneStreamExcelAddIn.XFFunctions.XFGetCell("TRUE", "CONSOL", $D$3,"TOT_Entity","Aggregated","Budget_Working",[1]Setup!C5,"PERIODIC",$B362,"TOPFLOW","TOP","TOP","top1",$C362,"top3","Open_Acute_DIV1","TOP5","TOP6","REPORTED","TOP8")</f>
        <v>10826.585400751999</v>
      </c>
      <c r="AI362" s="53">
        <f t="shared" si="947"/>
        <v>3601.155400751999</v>
      </c>
      <c r="AJ362" s="40">
        <f t="shared" si="948"/>
        <v>0.3326215300072235</v>
      </c>
      <c r="AL362" s="53">
        <f>_xll.OneStreamExcelAddIn.XFFunctions.XFGetCell("TRUE", "CONSOL", $D$3,"TOT_Entity","USD","Actual",[1]Setup!C6,"PERIODIC",$B362,"TOPFLOW","TOP","TOP","top1",$C362,"top3","Open_Acute_DIV1","TOP5","TOP6","REPORTED","TOP8")</f>
        <v>-1239.3599999999999</v>
      </c>
      <c r="AM362" s="53">
        <f>_xll.OneStreamExcelAddIn.XFFunctions.XFGetCell("TRUE", "CONSOL", $D$3,"TOT_Entity","Aggregated","Budget_Working",[1]Setup!C6,"PERIODIC",$B362,"TOPFLOW","TOP","TOP","top1",$C362,"top3","Open_Acute_DIV1","TOP5","TOP6","REPORTED","TOP8")</f>
        <v>5288.142614284</v>
      </c>
      <c r="AN362" s="53">
        <f t="shared" si="949"/>
        <v>6527.5026142839997</v>
      </c>
      <c r="AO362" s="40">
        <f t="shared" si="950"/>
        <v>1.234365842678357</v>
      </c>
      <c r="AQ362" s="53">
        <f>_xll.OneStreamExcelAddIn.XFFunctions.XFGetCell("TRUE", "CONSOL", $D$3,"TOT_Entity","USD","Actual",[1]Setup!C7,"PERIODIC",$B362,"TOPFLOW","TOP","TOP","top1",$C362,"top3","Open_Acute_DIV1","TOP5","TOP6","REPORTED","TOP8")</f>
        <v>2061.06</v>
      </c>
      <c r="AR362" s="53">
        <f>_xll.OneStreamExcelAddIn.XFFunctions.XFGetCell("TRUE", "CONSOL", $D$3,"TOT_Entity","Aggregated","Budget_Working",[1]Setup!C7,"PERIODIC",$B362,"TOPFLOW","TOP","TOP","top1",$C362,"top3","Open_Acute_DIV1","TOP5","TOP6","REPORTED","TOP8")</f>
        <v>572.044665925</v>
      </c>
      <c r="AS362" s="53">
        <f t="shared" si="951"/>
        <v>-1489.0153340749998</v>
      </c>
      <c r="AT362" s="40">
        <f t="shared" si="952"/>
        <v>-2.6029704020878373</v>
      </c>
      <c r="AV362" s="53">
        <f>_xll.OneStreamExcelAddIn.XFFunctions.XFGetCell("TRUE", "CONSOL", $D$3,"TOT_Entity","USD","Actual",[1]Setup!C8,"PERIODIC",$B362,"TOPFLOW","TOP","TOP","top1",$C362,"top3","Open_Acute_DIV1","TOP5","TOP6","REPORTED","TOP8")</f>
        <v>-37852.26</v>
      </c>
      <c r="AW362" s="53">
        <f>_xll.OneStreamExcelAddIn.XFFunctions.XFGetCell("TRUE", "CONSOL", $D$3,"TOT_Entity","Aggregated","Budget_Working",[1]Setup!C8,"PERIODIC",$B362,"TOPFLOW","TOP","TOP","top1",$C362,"top3","Open_Acute_DIV1","TOP5","TOP6","REPORTED","TOP8")</f>
        <v>1053.7305735709999</v>
      </c>
      <c r="AX362" s="53">
        <f t="shared" si="953"/>
        <v>38905.990573571005</v>
      </c>
      <c r="AY362" s="40">
        <f t="shared" si="954"/>
        <v>36.922142670419099</v>
      </c>
      <c r="BA362" s="53">
        <f>_xll.OneStreamExcelAddIn.XFFunctions.XFGetCell("TRUE", "CONSOL", $D$3,"TOT_Entity","USD","Actual",[1]Setup!C9,"PERIODIC",$B362,"TOPFLOW","TOP","TOP","top1",$C362,"top3","Open_Acute_DIV1","TOP5","TOP6","REPORTED","TOP8")</f>
        <v>0</v>
      </c>
      <c r="BB362" s="53">
        <f>_xll.OneStreamExcelAddIn.XFFunctions.XFGetCell("TRUE", "CONSOL", $D$3,"TOT_Entity","Aggregated","Budget_Working",[1]Setup!C9,"PERIODIC",$B362,"TOPFLOW","TOP","TOP","top1",$C362,"top3","Open_Acute_DIV1","TOP5","TOP6","REPORTED","TOP8")</f>
        <v>1083.6488854889999</v>
      </c>
      <c r="BC362" s="53">
        <f t="shared" si="955"/>
        <v>1083.6488854889999</v>
      </c>
      <c r="BD362" s="40">
        <f t="shared" si="956"/>
        <v>1</v>
      </c>
      <c r="BF362" s="53">
        <f>_xll.OneStreamExcelAddIn.XFFunctions.XFGetCell("TRUE", "CONSOL", $D$3,"TOT_Entity","USD","Actual",[1]Setup!C10,"PERIODIC",$B362,"TOPFLOW","TOP","TOP","top1",$C362,"top3","Open_Acute_DIV1","TOP5","TOP6","REPORTED","TOP8")</f>
        <v>0</v>
      </c>
      <c r="BG362" s="53">
        <f>_xll.OneStreamExcelAddIn.XFFunctions.XFGetCell("TRUE", "CONSOL", $D$3,"TOT_Entity","Aggregated","Budget_Working",[1]Setup!C10,"PERIODIC",$B362,"TOPFLOW","TOP","TOP","top1",$C362,"top3","Open_Acute_DIV1","TOP5","TOP6","REPORTED","TOP8")</f>
        <v>1058.2691672420001</v>
      </c>
      <c r="BH362" s="53">
        <f t="shared" si="957"/>
        <v>1058.2691672420001</v>
      </c>
      <c r="BI362" s="40">
        <f t="shared" si="958"/>
        <v>1</v>
      </c>
      <c r="BK362" s="53">
        <f>_xll.OneStreamExcelAddIn.XFFunctions.XFGetCell("TRUE", "CONSOL", $D$3,"TOT_Entity","USD","Actual",[1]Setup!C11,"PERIODIC",$B362,"TOPFLOW","TOP","TOP","top1",$C362,"top3","Open_Acute_DIV1","TOP5","TOP6","REPORTED","TOP8")</f>
        <v>0</v>
      </c>
      <c r="BL362" s="53">
        <f>_xll.OneStreamExcelAddIn.XFFunctions.XFGetCell("TRUE", "CONSOL", $D$3,"TOT_Entity","Aggregated","Budget_Working",[1]Setup!C11,"PERIODIC",$B362,"TOPFLOW","TOP","TOP","top1",$C362,"top3","Open_Acute_DIV1","TOP5","TOP6","REPORTED","TOP8")</f>
        <v>1536.725114391</v>
      </c>
      <c r="BM362" s="53">
        <f t="shared" si="959"/>
        <v>1536.725114391</v>
      </c>
      <c r="BN362" s="40">
        <f t="shared" si="960"/>
        <v>1</v>
      </c>
      <c r="BP362" s="53">
        <f>_xll.OneStreamExcelAddIn.XFFunctions.XFGetCell("TRUE", "CONSOL", $D$3,"TOT_Entity","USD","Actual",[1]Setup!C12,"PERIODIC",$B362,"TOPFLOW","TOP","TOP","top1",$C362,"top3","Open_Acute_DIV1","TOP5","TOP6","REPORTED","TOP8")</f>
        <v>0</v>
      </c>
      <c r="BQ362" s="53">
        <f>_xll.OneStreamExcelAddIn.XFFunctions.XFGetCell("TRUE", "CONSOL", $D$3,"TOT_Entity","Aggregated","Budget_Working",[1]Setup!C12,"PERIODIC",$B362,"TOPFLOW","TOP","TOP","top1",$C362,"top3","Open_Acute_DIV1","TOP5","TOP6","REPORTED","TOP8")</f>
        <v>1477.482444449</v>
      </c>
      <c r="BR362" s="53">
        <f t="shared" si="961"/>
        <v>1477.482444449</v>
      </c>
      <c r="BS362" s="40">
        <f t="shared" si="962"/>
        <v>1</v>
      </c>
      <c r="BU362" s="53">
        <f>_xll.OneStreamExcelAddIn.XFFunctions.XFGetCell("TRUE", "CONSOL", $D$3,"TOT_Entity","USD","Actual",[1]Setup!C13,"PERIODIC",$B362,"TOPFLOW","TOP","TOP","top1",$C362,"top3","Open_Acute_DIV1","TOP5","TOP6","REPORTED","TOP8")</f>
        <v>0</v>
      </c>
      <c r="BV362" s="53">
        <f>_xll.OneStreamExcelAddIn.XFFunctions.XFGetCell("TRUE", "CONSOL", $D$3,"TOT_Entity","Aggregated","Budget_Working",[1]Setup!C13,"PERIODIC",$B362,"TOPFLOW","TOP","TOP","top1",$C362,"top3","Open_Acute_DIV1","TOP5","TOP6","REPORTED","TOP8")</f>
        <v>2298.8484015670001</v>
      </c>
      <c r="BW362" s="53">
        <f t="shared" si="963"/>
        <v>2298.8484015670001</v>
      </c>
      <c r="BX362" s="40">
        <f t="shared" si="964"/>
        <v>1</v>
      </c>
      <c r="BZ362" s="53">
        <f>_xll.OneStreamExcelAddIn.XFFunctions.XFGetCell("TRUE", "CONSOL", $D$3,"TOT_Entity","USD","Actual",[1]Setup!C14,"PERIODIC",$B362,"TOPFLOW","TOP","TOP","top1",$C362,"top3","Open_Acute_DIV1","TOP5","TOP6","REPORTED","TOP8")</f>
        <v>0</v>
      </c>
      <c r="CA362" s="53">
        <f>_xll.OneStreamExcelAddIn.XFFunctions.XFGetCell("TRUE", "CONSOL", $D$3,"TOT_Entity","Aggregated","Budget_Working",[1]Setup!C14,"PERIODIC",$B362,"TOPFLOW","TOP","TOP","top1",$C362,"top3","Open_Acute_DIV1","TOP5","TOP6","REPORTED","TOP8")</f>
        <v>2435.129135051</v>
      </c>
      <c r="CB362" s="53">
        <f t="shared" si="965"/>
        <v>2435.129135051</v>
      </c>
      <c r="CC362" s="40">
        <f t="shared" si="966"/>
        <v>1</v>
      </c>
      <c r="CE362" s="53">
        <f>_xll.OneStreamExcelAddIn.XFFunctions.XFGetCell("TRUE", "CONSOL", $D$3,"TOT_Entity","USD","Actual",[1]Setup!C15,"PERIODIC",$B362,"TOPFLOW","TOP","TOP","top1",$C362,"top3","Open_Acute_DIV1","TOP5","TOP6","REPORTED","TOP8")</f>
        <v>0</v>
      </c>
      <c r="CF362" s="53">
        <f>_xll.OneStreamExcelAddIn.XFFunctions.XFGetCell("TRUE", "CONSOL", $D$3,"TOT_Entity","Aggregated","Budget_Working",[1]Setup!C15,"PERIODIC",$B362,"TOPFLOW","TOP","TOP","top1",$C362,"top3","Open_Acute_DIV1","TOP5","TOP6","REPORTED","TOP8")</f>
        <v>1122.776708527</v>
      </c>
      <c r="CG362" s="53">
        <f t="shared" si="967"/>
        <v>1122.776708527</v>
      </c>
      <c r="CH362" s="40">
        <f t="shared" si="968"/>
        <v>1</v>
      </c>
      <c r="CI362" s="212"/>
      <c r="CJ362" s="53">
        <f>_xll.OneStreamExcelAddIn.XFFunctions.XFGetCell("TRUE", "CONSOL", $D$3,"TOT_Entity","USD","Actual",[1]Setup!C4,"PERIODIC",$B362,"TOPFLOW","TOP","TOP","top1",$C362,"top3","Open_Acute_DIV1","TOP5","TOP6","REPORTED","TOP8")</f>
        <v>29805.13</v>
      </c>
      <c r="CK362" s="53">
        <f>_xll.OneStreamExcelAddIn.XFFunctions.XFGetCell("TRUE", "CONSOL", $D$3,"TOT_Entity","USD","Actual",[1]Setup!C5,"PERIODIC",$B362,"TOPFLOW","TOP","TOP","top1",$C362,"top3","Open_Acute_DIV1","TOP5","TOP6","REPORTED","TOP8")</f>
        <v>7225.43</v>
      </c>
      <c r="CL362" s="53">
        <f>_xll.OneStreamExcelAddIn.XFFunctions.XFGetCell("TRUE", "CONSOL", $D$3,"TOT_Entity","USD","Actual",[1]Setup!C6,"PERIODIC",$B362,"TOPFLOW","TOP","TOP","top1",$C362,"top3","Open_Acute_DIV1","TOP5","TOP6","REPORTED","TOP8")</f>
        <v>-1239.3599999999999</v>
      </c>
      <c r="CM362" s="53">
        <f>_xll.OneStreamExcelAddIn.XFFunctions.XFGetCell("TRUE", "CONSOL", $D$3,"TOT_Entity","USD","Actual",[1]Setup!C7,"PERIODIC",$B362,"TOPFLOW","TOP","TOP","top1",$C362,"top3","Open_Acute_DIV1","TOP5","TOP6","REPORTED","TOP8")</f>
        <v>2061.06</v>
      </c>
      <c r="CN362" s="53">
        <f>_xll.OneStreamExcelAddIn.XFFunctions.XFGetCell("TRUE", "CONSOL", $D$3,"TOT_Entity","USD","Actual",[1]Setup!C8,"PERIODIC",$B362,"TOPFLOW","TOP","TOP","top1",$C362,"top3","Open_Acute_DIV1","TOP5","TOP6","REPORTED","TOP8")</f>
        <v>-37852.26</v>
      </c>
      <c r="CO362" s="53">
        <f>_xll.OneStreamExcelAddIn.XFFunctions.XFGetCell("TRUE", "CONSOL", $D$3,"TOT_Entity","USD","Actual",[1]Setup!C9,"PERIODIC",$B362,"TOPFLOW","TOP","TOP","top1",$C362,"top3","Open_Acute_DIV1","TOP5","TOP6","REPORTED","TOP8")</f>
        <v>0</v>
      </c>
      <c r="CP362" s="53">
        <f>_xll.OneStreamExcelAddIn.XFFunctions.XFGetCell("TRUE", "CONSOL", $D$3,"TOT_Entity","USD","Actual",[1]Setup!C10,"PERIODIC",$B362,"TOPFLOW","TOP","TOP","top1",$C362,"top3","Open_Acute_DIV1","TOP5","TOP6","REPORTED","TOP8")</f>
        <v>0</v>
      </c>
      <c r="CQ362" s="53">
        <f>_xll.OneStreamExcelAddIn.XFFunctions.XFGetCell("TRUE", "CONSOL", $D$3,"TOT_Entity","USD","Actual",[1]Setup!C11,"PERIODIC",$B362,"TOPFLOW","TOP","TOP","top1",$C362,"top3","Open_Acute_DIV1","TOP5","TOP6","REPORTED","TOP8")</f>
        <v>0</v>
      </c>
      <c r="CR362" s="53">
        <f>_xll.OneStreamExcelAddIn.XFFunctions.XFGetCell("TRUE", "CONSOL", $D$3,"TOT_Entity","USD","Actual",[1]Setup!C12,"PERIODIC",$B362,"TOPFLOW","TOP","TOP","top1",$C362,"top3","Open_Acute_DIV1","TOP5","TOP6","REPORTED","TOP8")</f>
        <v>0</v>
      </c>
      <c r="CS362" s="53">
        <f>_xll.OneStreamExcelAddIn.XFFunctions.XFGetCell("TRUE", "CONSOL", $D$3,"TOT_Entity","USD","Actual",[1]Setup!C13,"PERIODIC",$B362,"TOPFLOW","TOP","TOP","top1",$C362,"top3","Open_Acute_DIV1","TOP5","TOP6","REPORTED","TOP8")</f>
        <v>0</v>
      </c>
      <c r="CT362" s="53">
        <f>_xll.OneStreamExcelAddIn.XFFunctions.XFGetCell("TRUE", "CONSOL", $D$3,"TOT_Entity","USD","Actual",[1]Setup!C14,"PERIODIC",$B362,"TOPFLOW","TOP","TOP","top1",$C362,"top3","Open_Acute_DIV1","TOP5","TOP6","REPORTED","TOP8")</f>
        <v>0</v>
      </c>
      <c r="CU362" s="53">
        <f>_xll.OneStreamExcelAddIn.XFFunctions.XFGetCell("TRUE", "CONSOL", $D$3,"TOT_Entity","USD","Actual",[1]Setup!C15,"PERIODIC",$B362,"TOPFLOW","TOP","TOP","top1",$C362,"top3","Open_Acute_DIV1","TOP5","TOP6","REPORTED","TOP8")</f>
        <v>0</v>
      </c>
      <c r="CV362" s="212"/>
      <c r="CW362" s="53">
        <f>_xll.OneStreamExcelAddIn.XFFunctions.XFGetCell("TRUE", "CONSOL", $D$3,"TOT_Entity","USD","Actual",[1]Setup!C17,"PERIODIC",$B362,"TOPFLOW","TOP","TOP","top1",$C362,"top3","Open_Acute_DIV1","TOP5","TOP6","REPORTED","TOP8")</f>
        <v>48443.61</v>
      </c>
      <c r="CX362" s="53">
        <f>_xll.OneStreamExcelAddIn.XFFunctions.XFGetCell("TRUE", "CONSOL", $D$3,"TOT_Entity","USD","Actual",[1]Setup!C18,"PERIODIC",$B362,"TOPFLOW","TOP","TOP","top1",$C362,"top3","Open_Acute_DIV1","TOP5","TOP6","REPORTED","TOP8")</f>
        <v>11561.36</v>
      </c>
      <c r="CY362" s="53">
        <f>_xll.OneStreamExcelAddIn.XFFunctions.XFGetCell("TRUE", "CONSOL", $D$3,"TOT_Entity","USD","Actual",[1]Setup!C19,"PERIODIC",$B362,"TOPFLOW","TOP","TOP","top1",$C362,"top3","Open_Acute_DIV1","TOP5","TOP6","REPORTED","TOP8")</f>
        <v>6137.29</v>
      </c>
      <c r="CZ362" s="53">
        <f>_xll.OneStreamExcelAddIn.XFFunctions.XFGetCell("TRUE", "CONSOL", $D$3,"TOT_Entity","USD","Actual",[1]Setup!C20,"PERIODIC",$B362,"TOPFLOW","TOP","TOP","top1",$C362,"top3","Open_Acute_DIV1","TOP5","TOP6","REPORTED","TOP8")</f>
        <v>1086.8800000000001</v>
      </c>
      <c r="DA362" s="53">
        <f>_xll.OneStreamExcelAddIn.XFFunctions.XFGetCell("TRUE", "CONSOL", $D$3,"TOT_Entity","USD","Actual",[1]Setup!C21,"PERIODIC",$B362,"TOPFLOW","TOP","TOP","top1",$C362,"top3","Open_Acute_DIV1","TOP5","TOP6","REPORTED","TOP8")</f>
        <v>2059.39</v>
      </c>
      <c r="DB362" s="53">
        <f>_xll.OneStreamExcelAddIn.XFFunctions.XFGetCell("TRUE", "CONSOL", $D$3,"TOT_Entity","USD","Actual",[1]Setup!C22,"PERIODIC",$B362,"TOPFLOW","TOP","TOP","top1",$C362,"top3","Open_Acute_DIV1","TOP5","TOP6","REPORTED","TOP8")</f>
        <v>2177.06</v>
      </c>
      <c r="DC362" s="53">
        <f>_xll.OneStreamExcelAddIn.XFFunctions.XFGetCell("TRUE", "CONSOL", $D$3,"TOT_Entity","USD","Actual",[1]Setup!C23,"PERIODIC",$B362,"TOPFLOW","TOP","TOP","top1",$C362,"top3","Open_Acute_DIV1","TOP5","TOP6","REPORTED","TOP8")</f>
        <v>2183.13</v>
      </c>
      <c r="DD362" s="53">
        <f>_xll.OneStreamExcelAddIn.XFFunctions.XFGetCell("TRUE", "CONSOL", $D$3,"TOT_Entity","USD","Actual",[1]Setup!C24,"PERIODIC",$B362,"TOPFLOW","TOP","TOP","top1",$C362,"top3","Open_Acute_DIV1","TOP5","TOP6","REPORTED","TOP8")</f>
        <v>1759.72</v>
      </c>
      <c r="DE362" s="53">
        <f>_xll.OneStreamExcelAddIn.XFFunctions.XFGetCell("TRUE", "CONSOL", $D$3,"TOT_Entity","USD","Actual",[1]Setup!C25,"PERIODIC",$B362,"TOPFLOW","TOP","TOP","top1",$C362,"top3","Open_Acute_DIV1","TOP5","TOP6","REPORTED","TOP8")</f>
        <v>1405.05</v>
      </c>
      <c r="DF362" s="53">
        <f>_xll.OneStreamExcelAddIn.XFFunctions.XFGetCell("TRUE", "CONSOL", $D$3,"TOT_Entity","USD","Actual",[1]Setup!C26,"PERIODIC",$B362,"TOPFLOW","TOP","TOP","top1",$C362,"top3","Open_Acute_DIV1","TOP5","TOP6","REPORTED","TOP8")</f>
        <v>979.06</v>
      </c>
      <c r="DG362" s="53">
        <f>_xll.OneStreamExcelAddIn.XFFunctions.XFGetCell("TRUE", "CONSOL", $D$3,"TOT_Entity","USD","Actual",[1]Setup!C27,"PERIODIC",$B362,"TOPFLOW","TOP","TOP","top1",$C362,"top3","Open_Acute_DIV1","TOP5","TOP6","REPORTED","TOP8")</f>
        <v>302.49</v>
      </c>
      <c r="DH362" s="53">
        <f>_xll.OneStreamExcelAddIn.XFFunctions.XFGetCell("TRUE", "CONSOL", $D$3,"TOT_Entity","USD","Actual",[1]Setup!C28,"PERIODIC",$B362,"TOPFLOW","TOP","TOP","top1",$C362,"top3","Open_Acute_DIV1","TOP5","TOP6","REPORTED","TOP8")</f>
        <v>-528.01</v>
      </c>
      <c r="DI362" s="178"/>
      <c r="DJ362" s="53">
        <f>_xll.OneStreamExcelAddIn.XFFunctions.XFGetCell("TRUE", "CONSOL", $D$3,"TOT_Entity","Aggregated","Budget_Working",[1]Setup!C4,"PERIODIC",$B362,"TOPFLOW","TOP","TOP","top1",$C362,"top3","Open_Acute_DIV1","TOP5","TOP6","REPORTED","TOP8")</f>
        <v>44217.111956596003</v>
      </c>
      <c r="DK362" s="53">
        <f>_xll.OneStreamExcelAddIn.XFFunctions.XFGetCell("TRUE", "CONSOL", $D$3,"TOT_Entity","Aggregated","Budget_Working",[1]Setup!C5,"PERIODIC",$B362,"TOPFLOW","TOP","TOP","top1",$C362,"top3","Open_Acute_DIV1","TOP5","TOP6","REPORTED","TOP8")</f>
        <v>10826.585400751999</v>
      </c>
      <c r="DL362" s="53">
        <f>_xll.OneStreamExcelAddIn.XFFunctions.XFGetCell("TRUE", "CONSOL", $D$3,"TOT_Entity","Aggregated","Budget_Working",[1]Setup!C6,"PERIODIC",$B362,"TOPFLOW","TOP","TOP","top1",$C362,"top3","Open_Acute_DIV1","TOP5","TOP6","REPORTED","TOP8")</f>
        <v>5288.142614284</v>
      </c>
      <c r="DM362" s="53">
        <f>_xll.OneStreamExcelAddIn.XFFunctions.XFGetCell("TRUE", "CONSOL", $D$3,"TOT_Entity","Aggregated","Budget_Working",[1]Setup!C7,"PERIODIC",$B362,"TOPFLOW","TOP","TOP","top1",$C362,"top3","Open_Acute_DIV1","TOP5","TOP6","REPORTED","TOP8")</f>
        <v>572.044665925</v>
      </c>
      <c r="DN362" s="53">
        <f>_xll.OneStreamExcelAddIn.XFFunctions.XFGetCell("TRUE", "CONSOL", $D$3,"TOT_Entity","Aggregated","Budget_Working",[1]Setup!C8,"PERIODIC",$B362,"TOPFLOW","TOP","TOP","top1",$C362,"top3","Open_Acute_DIV1","TOP5","TOP6","REPORTED","TOP8")</f>
        <v>1053.7305735709999</v>
      </c>
      <c r="DO362" s="53">
        <f>_xll.OneStreamExcelAddIn.XFFunctions.XFGetCell("TRUE", "CONSOL", $D$3,"TOT_Entity","Aggregated","Budget_Working",[1]Setup!C9,"PERIODIC",$B362,"TOPFLOW","TOP","TOP","top1",$C362,"top3","Open_Acute_DIV1","TOP5","TOP6","REPORTED","TOP8")</f>
        <v>1083.6488854889999</v>
      </c>
      <c r="DP362" s="53">
        <f>_xll.OneStreamExcelAddIn.XFFunctions.XFGetCell("TRUE", "CONSOL", $D$3,"TOT_Entity","Aggregated","Budget_Working",[1]Setup!C10,"PERIODIC",$B362,"TOPFLOW","TOP","TOP","top1",$C362,"top3","Open_Acute_DIV1","TOP5","TOP6","REPORTED","TOP8")</f>
        <v>1058.2691672420001</v>
      </c>
      <c r="DQ362" s="53">
        <f>_xll.OneStreamExcelAddIn.XFFunctions.XFGetCell("TRUE", "CONSOL", $D$3,"TOT_Entity","Aggregated","Budget_Working",[1]Setup!C11,"PERIODIC",$B362,"TOPFLOW","TOP","TOP","top1",$C362,"top3","Open_Acute_DIV1","TOP5","TOP6","REPORTED","TOP8")</f>
        <v>1536.725114391</v>
      </c>
      <c r="DR362" s="53">
        <f>_xll.OneStreamExcelAddIn.XFFunctions.XFGetCell("TRUE", "CONSOL", $D$3,"TOT_Entity","Aggregated","Budget_Working",[1]Setup!C12,"PERIODIC",$B362,"TOPFLOW","TOP","TOP","top1",$C362,"top3","Open_Acute_DIV1","TOP5","TOP6","REPORTED","TOP8")</f>
        <v>1477.482444449</v>
      </c>
      <c r="DS362" s="53">
        <f>_xll.OneStreamExcelAddIn.XFFunctions.XFGetCell("TRUE", "CONSOL", $D$3,"TOT_Entity","Aggregated","Budget_Working",[1]Setup!C13,"PERIODIC",$B362,"TOPFLOW","TOP","TOP","top1",$C362,"top3","Open_Acute_DIV1","TOP5","TOP6","REPORTED","TOP8")</f>
        <v>2298.8484015670001</v>
      </c>
      <c r="DT362" s="53">
        <f>_xll.OneStreamExcelAddIn.XFFunctions.XFGetCell("TRUE", "CONSOL", $D$3,"TOT_Entity","Aggregated","Budget_Working",[1]Setup!C14,"PERIODIC",$B362,"TOPFLOW","TOP","TOP","top1",$C362,"top3","Open_Acute_DIV1","TOP5","TOP6","REPORTED","TOP8")</f>
        <v>2435.129135051</v>
      </c>
      <c r="DU362" s="53">
        <f>_xll.OneStreamExcelAddIn.XFFunctions.XFGetCell("TRUE", "CONSOL", $D$3,"TOT_Entity","Aggregated","Budget_Working",[1]Setup!C15,"PERIODIC",$B362,"TOPFLOW","TOP","TOP","top1",$C362,"top3","Open_Acute_DIV1","TOP5","TOP6","REPORTED","TOP8")</f>
        <v>1122.776708527</v>
      </c>
      <c r="DV362" s="178"/>
      <c r="DW362" s="53">
        <f>_xll.OneStreamExcelAddIn.XFFunctions.XFGetCell("TRUE", "CONSOL", $D$3,"TOT_Entity","USD","Budget_Final",[1]Setup!C17,"PERIODIC",$B362,"TOPFLOW","TOP","TOP","top1",$C362,"top3","Open_Acute_DIV1","TOP5","TOP6","REPORTED","TOP8")</f>
        <v>52871.237917617997</v>
      </c>
      <c r="DX362" s="53">
        <f>_xll.OneStreamExcelAddIn.XFFunctions.XFGetCell("TRUE", "CONSOL", $D$3,"TOT_Entity","USD","Budget_Final",[1]Setup!C18,"PERIODIC",$B362,"TOPFLOW","TOP","TOP","top1",$C362,"top3","Open_Acute_DIV1","TOP5","TOP6","REPORTED","TOP8")</f>
        <v>14452.633595449999</v>
      </c>
      <c r="DY362" s="53">
        <f>_xll.OneStreamExcelAddIn.XFFunctions.XFGetCell("TRUE", "CONSOL", $D$3,"TOT_Entity","USD","Budget_Final",[1]Setup!C19,"PERIODIC",$B362,"TOPFLOW","TOP","TOP","top1",$C362,"top3","Open_Acute_DIV1","TOP5","TOP6","REPORTED","TOP8")</f>
        <v>9713.2994402620006</v>
      </c>
      <c r="DZ362" s="53">
        <f>_xll.OneStreamExcelAddIn.XFFunctions.XFGetCell("TRUE", "CONSOL", $D$3,"TOT_Entity","USD","Budget_Final",[1]Setup!C20,"PERIODIC",$B362,"TOPFLOW","TOP","TOP","top1",$C362,"top3","Open_Acute_DIV1","TOP5","TOP6","REPORTED","TOP8")</f>
        <v>9798.1445212489998</v>
      </c>
      <c r="EA362" s="53">
        <f>_xll.OneStreamExcelAddIn.XFFunctions.XFGetCell("TRUE", "CONSOL", $D$3,"TOT_Entity","USD","Budget_Final",[1]Setup!C21,"PERIODIC",$B362,"TOPFLOW","TOP","TOP","top1",$C362,"top3","Open_Acute_DIV1","TOP5","TOP6","REPORTED","TOP8")</f>
        <v>3317.6054710190001</v>
      </c>
      <c r="EB362" s="53">
        <f>_xll.OneStreamExcelAddIn.XFFunctions.XFGetCell("TRUE", "CONSOL", $D$3,"TOT_Entity","USD","Budget_Final",[1]Setup!C22,"PERIODIC",$B362,"TOPFLOW","TOP","TOP","top1",$C362,"top3","Open_Acute_DIV1","TOP5","TOP6","REPORTED","TOP8")</f>
        <v>3563.3924291409999</v>
      </c>
      <c r="EC362" s="53">
        <f>_xll.OneStreamExcelAddIn.XFFunctions.XFGetCell("TRUE", "CONSOL", $D$3,"TOT_Entity","USD","Budget_Final",[1]Setup!C23,"PERIODIC",$B362,"TOPFLOW","TOP","TOP","top1",$C362,"top3","Open_Acute_DIV1","TOP5","TOP6","REPORTED","TOP8")</f>
        <v>2332.924761881</v>
      </c>
      <c r="ED362" s="53">
        <f>_xll.OneStreamExcelAddIn.XFFunctions.XFGetCell("TRUE", "CONSOL", $D$3,"TOT_Entity","USD","Budget_Final",[1]Setup!C24,"PERIODIC",$B362,"TOPFLOW","TOP","TOP","top1",$C362,"top3","Open_Acute_DIV1","TOP5","TOP6","REPORTED","TOP8")</f>
        <v>4647.6253376049999</v>
      </c>
      <c r="EE362" s="53">
        <f>_xll.OneStreamExcelAddIn.XFFunctions.XFGetCell("TRUE", "CONSOL", $D$3,"TOT_Entity","USD","Budget_Final",[1]Setup!C25,"PERIODIC",$B362,"TOPFLOW","TOP","TOP","top1",$C362,"top3","Open_Acute_DIV1","TOP5","TOP6","REPORTED","TOP8")</f>
        <v>3337.6141927640001</v>
      </c>
      <c r="EF362" s="53">
        <f>_xll.OneStreamExcelAddIn.XFFunctions.XFGetCell("TRUE", "CONSOL", $D$3,"TOT_Entity","USD","Budget_Final",[1]Setup!C26,"PERIODIC",$B362,"TOPFLOW","TOP","TOP","top1",$C362,"top3","Open_Acute_DIV1","TOP5","TOP6","REPORTED","TOP8")</f>
        <v>4674.3904402529997</v>
      </c>
      <c r="EG362" s="53">
        <f>_xll.OneStreamExcelAddIn.XFFunctions.XFGetCell("TRUE", "CONSOL", $D$3,"TOT_Entity","USD","Budget_Final",[1]Setup!C27,"PERIODIC",$B362,"TOPFLOW","TOP","TOP","top1",$C362,"top3","Open_Acute_DIV1","TOP5","TOP6","REPORTED","TOP8")</f>
        <v>3218.3577311519998</v>
      </c>
      <c r="EH362" s="53">
        <f>_xll.OneStreamExcelAddIn.XFFunctions.XFGetCell("TRUE", "CONSOL", $D$3,"TOT_Entity","USD","Budget_Final",[1]Setup!C28,"PERIODIC",$B362,"TOPFLOW","TOP","TOP","top1",$C362,"top3","Open_Acute_DIV1","TOP5","TOP6","REPORTED","TOP8")</f>
        <v>2706.199779861</v>
      </c>
    </row>
    <row r="363" spans="2:138" x14ac:dyDescent="0.25">
      <c r="B363" s="51">
        <v>60325</v>
      </c>
      <c r="C363" s="51"/>
      <c r="D363" t="str" cm="1">
        <f t="array" ref="D363">_xll.OneStreamExcelAddIn.XFFunctions.XFGetMemberInfo("Description","Account",B363)</f>
        <v>Tax Clearing</v>
      </c>
      <c r="E363" s="53">
        <f>_xll.OneStreamExcelAddIn.XFFunctions.XFGetCell("TRUE", "CONSOL", $D$3,"TOT_Entity","USD","Actual",$E$3,"PERIODIC",$B363,"TOPFLOW","TOP","TOP","top1",$C363,"top3","Open_Acute_DIV1","TOP5","TOP6","REPORTED","TOP8")</f>
        <v>0</v>
      </c>
      <c r="F363" s="53">
        <f>_xll.OneStreamExcelAddIn.XFFunctions.XFGetCell("TRUE", "CONSOL", $D$3,"TOT_Entity","Aggregated","Budget_Working",$E$3,"PERIODIC",$B363,"TOPFLOW","TOP","TOP","top1",$C363,"top3","Open_Acute_DIV1","TOP5","TOP6","REPORTED","TOP8")</f>
        <v>0</v>
      </c>
      <c r="G363" s="53">
        <f t="shared" si="938"/>
        <v>0</v>
      </c>
      <c r="H363" s="55">
        <f t="shared" si="939"/>
        <v>0</v>
      </c>
      <c r="I363" s="41"/>
      <c r="J363" s="53">
        <f>_xll.OneStreamExcelAddIn.XFFunctions.XFGetCell("TRUE", "CONSOL", $D$3,"TOT_Entity","USD","Actual",$E$3,"YTD",$B363,"TOPFLOW","TOP","TOP","top1",$C363,"TOP3","Open_Acute_DIV1","TOP5","TOP6","REPORTED","TOP8")</f>
        <v>0</v>
      </c>
      <c r="K363" s="53">
        <f>_xll.OneStreamExcelAddIn.XFFunctions.XFGetCell("TRUE", "CONSOL", $D$3,"TOT_Entity","Aggregated","Budget_Working",$E$3,"YTD",$B363,"TOPFLOW","TOP","TOP","top1",$C363,"TOP3","Open_Acute_DIV1","TOP5","TOP6","REPORTED","TOP8")</f>
        <v>0</v>
      </c>
      <c r="L363" s="53">
        <f t="shared" si="940"/>
        <v>0</v>
      </c>
      <c r="M363" s="40">
        <f t="shared" si="941"/>
        <v>0</v>
      </c>
      <c r="N363" s="41"/>
      <c r="O363" s="53">
        <f>_xll.OneStreamExcelAddIn.XFFunctions.XFGetCell("TRUE", "CONSOL", $D$3,"TOT_Entity","USD","Actual",$F$3,"YTD",$B363,"TOPFLOW","TOP","TOP","top1",$C363,"TOP3","Open_Acute_DIV1","TOP5","TOP6","REPORTED","TOP8")</f>
        <v>0</v>
      </c>
      <c r="P363" s="53">
        <f>_xll.OneStreamExcelAddIn.XFFunctions.XFGetCell("TRUE", "CONSOL", $D$3,"TOT_Entity","USD","Actual",$E$3,"YTD",$B363,"TOPFLOW","TOP","TOP","top1",$C363,"top3","Open_Acute_DIV1","TOP5","TOP6","REPORTED","VAR_BW_PY_Actual")</f>
        <v>0</v>
      </c>
      <c r="Q363" s="40">
        <f t="shared" si="942"/>
        <v>0</v>
      </c>
      <c r="R363" s="41"/>
      <c r="S363" s="53">
        <f>_xll.OneStreamExcelAddIn.XFFunctions.XFGetCell("TRUE", "CONSOL", $D$3,"TOT_Entity","USD","MIDFCST",$E$3,"MTD",$B363,"TOPFLOW","TOP","TOP","top1",$C363,"TOP3","Open_Acute_DIV1","TOP5","TOP6","REPORTED","TOP8")</f>
        <v>0</v>
      </c>
      <c r="T363" s="53">
        <f t="shared" si="943"/>
        <v>0</v>
      </c>
      <c r="U363" s="40">
        <f t="shared" si="944"/>
        <v>0</v>
      </c>
      <c r="V363" s="41"/>
      <c r="W363" s="42"/>
      <c r="X363" s="43"/>
      <c r="Y363" s="42"/>
      <c r="Z363" s="44"/>
      <c r="AB363" s="53">
        <f>_xll.OneStreamExcelAddIn.XFFunctions.XFGetCell("TRUE", "CONSOL", $D$3,"TOT_Entity","USD","Actual",[1]Setup!C4,"PERIODIC",$B363,"TOPFLOW","TOP","TOP","top1",$C363,"top3","Open_Acute_DIV1","TOP5","TOP6","REPORTED","TOP8")</f>
        <v>0</v>
      </c>
      <c r="AC363" s="53">
        <f>_xll.OneStreamExcelAddIn.XFFunctions.XFGetCell("TRUE", "CONSOL", $D$3,"TOT_Entity","Aggregated","Budget_Working",[1]Setup!C4,"PERIODIC",$B363,"TOPFLOW","TOP","TOP","top1",$C363,"top3","Open_Acute_DIV1","TOP5","TOP6","REPORTED","TOP8")</f>
        <v>0</v>
      </c>
      <c r="AD363" s="53">
        <f t="shared" si="945"/>
        <v>0</v>
      </c>
      <c r="AE363" s="40">
        <f t="shared" si="946"/>
        <v>0</v>
      </c>
      <c r="AG363" s="53">
        <f>_xll.OneStreamExcelAddIn.XFFunctions.XFGetCell("TRUE", "CONSOL", $D$3,"TOT_Entity","USD","Actual",[1]Setup!C5,"PERIODIC",$B363,"TOPFLOW","TOP","TOP","top1",$C363,"top3","Open_Acute_DIV1","TOP5","TOP6","REPORTED","TOP8")</f>
        <v>0</v>
      </c>
      <c r="AH363" s="53">
        <f>_xll.OneStreamExcelAddIn.XFFunctions.XFGetCell("TRUE", "CONSOL", $D$3,"TOT_Entity","Aggregated","Budget_Working",[1]Setup!C5,"PERIODIC",$B363,"TOPFLOW","TOP","TOP","top1",$C363,"top3","Open_Acute_DIV1","TOP5","TOP6","REPORTED","TOP8")</f>
        <v>0</v>
      </c>
      <c r="AI363" s="53">
        <f t="shared" si="947"/>
        <v>0</v>
      </c>
      <c r="AJ363" s="40">
        <f t="shared" si="948"/>
        <v>0</v>
      </c>
      <c r="AL363" s="53">
        <f>_xll.OneStreamExcelAddIn.XFFunctions.XFGetCell("TRUE", "CONSOL", $D$3,"TOT_Entity","USD","Actual",[1]Setup!C6,"PERIODIC",$B363,"TOPFLOW","TOP","TOP","top1",$C363,"top3","Open_Acute_DIV1","TOP5","TOP6","REPORTED","TOP8")</f>
        <v>0</v>
      </c>
      <c r="AM363" s="53">
        <f>_xll.OneStreamExcelAddIn.XFFunctions.XFGetCell("TRUE", "CONSOL", $D$3,"TOT_Entity","Aggregated","Budget_Working",[1]Setup!C6,"PERIODIC",$B363,"TOPFLOW","TOP","TOP","top1",$C363,"top3","Open_Acute_DIV1","TOP5","TOP6","REPORTED","TOP8")</f>
        <v>0</v>
      </c>
      <c r="AN363" s="53">
        <f t="shared" si="949"/>
        <v>0</v>
      </c>
      <c r="AO363" s="40">
        <f t="shared" si="950"/>
        <v>0</v>
      </c>
      <c r="AQ363" s="53">
        <f>_xll.OneStreamExcelAddIn.XFFunctions.XFGetCell("TRUE", "CONSOL", $D$3,"TOT_Entity","USD","Actual",[1]Setup!C7,"PERIODIC",$B363,"TOPFLOW","TOP","TOP","top1",$C363,"top3","Open_Acute_DIV1","TOP5","TOP6","REPORTED","TOP8")</f>
        <v>0</v>
      </c>
      <c r="AR363" s="53">
        <f>_xll.OneStreamExcelAddIn.XFFunctions.XFGetCell("TRUE", "CONSOL", $D$3,"TOT_Entity","Aggregated","Budget_Working",[1]Setup!C7,"PERIODIC",$B363,"TOPFLOW","TOP","TOP","top1",$C363,"top3","Open_Acute_DIV1","TOP5","TOP6","REPORTED","TOP8")</f>
        <v>0</v>
      </c>
      <c r="AS363" s="53">
        <f t="shared" si="951"/>
        <v>0</v>
      </c>
      <c r="AT363" s="40">
        <f t="shared" si="952"/>
        <v>0</v>
      </c>
      <c r="AV363" s="53">
        <f>_xll.OneStreamExcelAddIn.XFFunctions.XFGetCell("TRUE", "CONSOL", $D$3,"TOT_Entity","USD","Actual",[1]Setup!C8,"PERIODIC",$B363,"TOPFLOW","TOP","TOP","top1",$C363,"top3","Open_Acute_DIV1","TOP5","TOP6","REPORTED","TOP8")</f>
        <v>0</v>
      </c>
      <c r="AW363" s="53">
        <f>_xll.OneStreamExcelAddIn.XFFunctions.XFGetCell("TRUE", "CONSOL", $D$3,"TOT_Entity","Aggregated","Budget_Working",[1]Setup!C8,"PERIODIC",$B363,"TOPFLOW","TOP","TOP","top1",$C363,"top3","Open_Acute_DIV1","TOP5","TOP6","REPORTED","TOP8")</f>
        <v>0</v>
      </c>
      <c r="AX363" s="53">
        <f t="shared" si="953"/>
        <v>0</v>
      </c>
      <c r="AY363" s="40">
        <f t="shared" si="954"/>
        <v>0</v>
      </c>
      <c r="BA363" s="53">
        <f>_xll.OneStreamExcelAddIn.XFFunctions.XFGetCell("TRUE", "CONSOL", $D$3,"TOT_Entity","USD","Actual",[1]Setup!C9,"PERIODIC",$B363,"TOPFLOW","TOP","TOP","top1",$C363,"top3","Open_Acute_DIV1","TOP5","TOP6","REPORTED","TOP8")</f>
        <v>0</v>
      </c>
      <c r="BB363" s="53">
        <f>_xll.OneStreamExcelAddIn.XFFunctions.XFGetCell("TRUE", "CONSOL", $D$3,"TOT_Entity","Aggregated","Budget_Working",[1]Setup!C9,"PERIODIC",$B363,"TOPFLOW","TOP","TOP","top1",$C363,"top3","Open_Acute_DIV1","TOP5","TOP6","REPORTED","TOP8")</f>
        <v>0</v>
      </c>
      <c r="BC363" s="53">
        <f t="shared" si="955"/>
        <v>0</v>
      </c>
      <c r="BD363" s="40">
        <f t="shared" si="956"/>
        <v>0</v>
      </c>
      <c r="BF363" s="53">
        <f>_xll.OneStreamExcelAddIn.XFFunctions.XFGetCell("TRUE", "CONSOL", $D$3,"TOT_Entity","USD","Actual",[1]Setup!C10,"PERIODIC",$B363,"TOPFLOW","TOP","TOP","top1",$C363,"top3","Open_Acute_DIV1","TOP5","TOP6","REPORTED","TOP8")</f>
        <v>0</v>
      </c>
      <c r="BG363" s="53">
        <f>_xll.OneStreamExcelAddIn.XFFunctions.XFGetCell("TRUE", "CONSOL", $D$3,"TOT_Entity","Aggregated","Budget_Working",[1]Setup!C10,"PERIODIC",$B363,"TOPFLOW","TOP","TOP","top1",$C363,"top3","Open_Acute_DIV1","TOP5","TOP6","REPORTED","TOP8")</f>
        <v>0</v>
      </c>
      <c r="BH363" s="53">
        <f t="shared" si="957"/>
        <v>0</v>
      </c>
      <c r="BI363" s="40">
        <f t="shared" si="958"/>
        <v>0</v>
      </c>
      <c r="BK363" s="53">
        <f>_xll.OneStreamExcelAddIn.XFFunctions.XFGetCell("TRUE", "CONSOL", $D$3,"TOT_Entity","USD","Actual",[1]Setup!C11,"PERIODIC",$B363,"TOPFLOW","TOP","TOP","top1",$C363,"top3","Open_Acute_DIV1","TOP5","TOP6","REPORTED","TOP8")</f>
        <v>0</v>
      </c>
      <c r="BL363" s="53">
        <f>_xll.OneStreamExcelAddIn.XFFunctions.XFGetCell("TRUE", "CONSOL", $D$3,"TOT_Entity","Aggregated","Budget_Working",[1]Setup!C11,"PERIODIC",$B363,"TOPFLOW","TOP","TOP","top1",$C363,"top3","Open_Acute_DIV1","TOP5","TOP6","REPORTED","TOP8")</f>
        <v>0</v>
      </c>
      <c r="BM363" s="53">
        <f t="shared" si="959"/>
        <v>0</v>
      </c>
      <c r="BN363" s="40">
        <f t="shared" si="960"/>
        <v>0</v>
      </c>
      <c r="BP363" s="53">
        <f>_xll.OneStreamExcelAddIn.XFFunctions.XFGetCell("TRUE", "CONSOL", $D$3,"TOT_Entity","USD","Actual",[1]Setup!C12,"PERIODIC",$B363,"TOPFLOW","TOP","TOP","top1",$C363,"top3","Open_Acute_DIV1","TOP5","TOP6","REPORTED","TOP8")</f>
        <v>0</v>
      </c>
      <c r="BQ363" s="53">
        <f>_xll.OneStreamExcelAddIn.XFFunctions.XFGetCell("TRUE", "CONSOL", $D$3,"TOT_Entity","Aggregated","Budget_Working",[1]Setup!C12,"PERIODIC",$B363,"TOPFLOW","TOP","TOP","top1",$C363,"top3","Open_Acute_DIV1","TOP5","TOP6","REPORTED","TOP8")</f>
        <v>0</v>
      </c>
      <c r="BR363" s="53">
        <f t="shared" si="961"/>
        <v>0</v>
      </c>
      <c r="BS363" s="40">
        <f t="shared" si="962"/>
        <v>0</v>
      </c>
      <c r="BU363" s="53">
        <f>_xll.OneStreamExcelAddIn.XFFunctions.XFGetCell("TRUE", "CONSOL", $D$3,"TOT_Entity","USD","Actual",[1]Setup!C13,"PERIODIC",$B363,"TOPFLOW","TOP","TOP","top1",$C363,"top3","Open_Acute_DIV1","TOP5","TOP6","REPORTED","TOP8")</f>
        <v>0</v>
      </c>
      <c r="BV363" s="53">
        <f>_xll.OneStreamExcelAddIn.XFFunctions.XFGetCell("TRUE", "CONSOL", $D$3,"TOT_Entity","Aggregated","Budget_Working",[1]Setup!C13,"PERIODIC",$B363,"TOPFLOW","TOP","TOP","top1",$C363,"top3","Open_Acute_DIV1","TOP5","TOP6","REPORTED","TOP8")</f>
        <v>0</v>
      </c>
      <c r="BW363" s="53">
        <f t="shared" si="963"/>
        <v>0</v>
      </c>
      <c r="BX363" s="40">
        <f t="shared" si="964"/>
        <v>0</v>
      </c>
      <c r="BZ363" s="53">
        <f>_xll.OneStreamExcelAddIn.XFFunctions.XFGetCell("TRUE", "CONSOL", $D$3,"TOT_Entity","USD","Actual",[1]Setup!C14,"PERIODIC",$B363,"TOPFLOW","TOP","TOP","top1",$C363,"top3","Open_Acute_DIV1","TOP5","TOP6","REPORTED","TOP8")</f>
        <v>0</v>
      </c>
      <c r="CA363" s="53">
        <f>_xll.OneStreamExcelAddIn.XFFunctions.XFGetCell("TRUE", "CONSOL", $D$3,"TOT_Entity","Aggregated","Budget_Working",[1]Setup!C14,"PERIODIC",$B363,"TOPFLOW","TOP","TOP","top1",$C363,"top3","Open_Acute_DIV1","TOP5","TOP6","REPORTED","TOP8")</f>
        <v>0</v>
      </c>
      <c r="CB363" s="53">
        <f t="shared" si="965"/>
        <v>0</v>
      </c>
      <c r="CC363" s="40">
        <f t="shared" si="966"/>
        <v>0</v>
      </c>
      <c r="CE363" s="53">
        <f>_xll.OneStreamExcelAddIn.XFFunctions.XFGetCell("TRUE", "CONSOL", $D$3,"TOT_Entity","USD","Actual",[1]Setup!C15,"PERIODIC",$B363,"TOPFLOW","TOP","TOP","top1",$C363,"top3","Open_Acute_DIV1","TOP5","TOP6","REPORTED","TOP8")</f>
        <v>0</v>
      </c>
      <c r="CF363" s="53">
        <f>_xll.OneStreamExcelAddIn.XFFunctions.XFGetCell("TRUE", "CONSOL", $D$3,"TOT_Entity","Aggregated","Budget_Working",[1]Setup!C15,"PERIODIC",$B363,"TOPFLOW","TOP","TOP","top1",$C363,"top3","Open_Acute_DIV1","TOP5","TOP6","REPORTED","TOP8")</f>
        <v>0</v>
      </c>
      <c r="CG363" s="53">
        <f t="shared" si="967"/>
        <v>0</v>
      </c>
      <c r="CH363" s="40">
        <f t="shared" si="968"/>
        <v>0</v>
      </c>
      <c r="CI363" s="212"/>
      <c r="CJ363" s="53">
        <f>_xll.OneStreamExcelAddIn.XFFunctions.XFGetCell("TRUE", "CONSOL", $D$3,"TOT_Entity","USD","Actual",[1]Setup!C4,"PERIODIC",$B363,"TOPFLOW","TOP","TOP","top1",$C363,"top3","Open_Acute_DIV1","TOP5","TOP6","REPORTED","TOP8")</f>
        <v>0</v>
      </c>
      <c r="CK363" s="53">
        <f>_xll.OneStreamExcelAddIn.XFFunctions.XFGetCell("TRUE", "CONSOL", $D$3,"TOT_Entity","USD","Actual",[1]Setup!C5,"PERIODIC",$B363,"TOPFLOW","TOP","TOP","top1",$C363,"top3","Open_Acute_DIV1","TOP5","TOP6","REPORTED","TOP8")</f>
        <v>0</v>
      </c>
      <c r="CL363" s="53">
        <f>_xll.OneStreamExcelAddIn.XFFunctions.XFGetCell("TRUE", "CONSOL", $D$3,"TOT_Entity","USD","Actual",[1]Setup!C6,"PERIODIC",$B363,"TOPFLOW","TOP","TOP","top1",$C363,"top3","Open_Acute_DIV1","TOP5","TOP6","REPORTED","TOP8")</f>
        <v>0</v>
      </c>
      <c r="CM363" s="53">
        <f>_xll.OneStreamExcelAddIn.XFFunctions.XFGetCell("TRUE", "CONSOL", $D$3,"TOT_Entity","USD","Actual",[1]Setup!C7,"PERIODIC",$B363,"TOPFLOW","TOP","TOP","top1",$C363,"top3","Open_Acute_DIV1","TOP5","TOP6","REPORTED","TOP8")</f>
        <v>0</v>
      </c>
      <c r="CN363" s="53">
        <f>_xll.OneStreamExcelAddIn.XFFunctions.XFGetCell("TRUE", "CONSOL", $D$3,"TOT_Entity","USD","Actual",[1]Setup!C8,"PERIODIC",$B363,"TOPFLOW","TOP","TOP","top1",$C363,"top3","Open_Acute_DIV1","TOP5","TOP6","REPORTED","TOP8")</f>
        <v>0</v>
      </c>
      <c r="CO363" s="53">
        <f>_xll.OneStreamExcelAddIn.XFFunctions.XFGetCell("TRUE", "CONSOL", $D$3,"TOT_Entity","USD","Actual",[1]Setup!C9,"PERIODIC",$B363,"TOPFLOW","TOP","TOP","top1",$C363,"top3","Open_Acute_DIV1","TOP5","TOP6","REPORTED","TOP8")</f>
        <v>0</v>
      </c>
      <c r="CP363" s="53">
        <f>_xll.OneStreamExcelAddIn.XFFunctions.XFGetCell("TRUE", "CONSOL", $D$3,"TOT_Entity","USD","Actual",[1]Setup!C10,"PERIODIC",$B363,"TOPFLOW","TOP","TOP","top1",$C363,"top3","Open_Acute_DIV1","TOP5","TOP6","REPORTED","TOP8")</f>
        <v>0</v>
      </c>
      <c r="CQ363" s="53">
        <f>_xll.OneStreamExcelAddIn.XFFunctions.XFGetCell("TRUE", "CONSOL", $D$3,"TOT_Entity","USD","Actual",[1]Setup!C11,"PERIODIC",$B363,"TOPFLOW","TOP","TOP","top1",$C363,"top3","Open_Acute_DIV1","TOP5","TOP6","REPORTED","TOP8")</f>
        <v>0</v>
      </c>
      <c r="CR363" s="53">
        <f>_xll.OneStreamExcelAddIn.XFFunctions.XFGetCell("TRUE", "CONSOL", $D$3,"TOT_Entity","USD","Actual",[1]Setup!C12,"PERIODIC",$B363,"TOPFLOW","TOP","TOP","top1",$C363,"top3","Open_Acute_DIV1","TOP5","TOP6","REPORTED","TOP8")</f>
        <v>0</v>
      </c>
      <c r="CS363" s="53">
        <f>_xll.OneStreamExcelAddIn.XFFunctions.XFGetCell("TRUE", "CONSOL", $D$3,"TOT_Entity","USD","Actual",[1]Setup!C13,"PERIODIC",$B363,"TOPFLOW","TOP","TOP","top1",$C363,"top3","Open_Acute_DIV1","TOP5","TOP6","REPORTED","TOP8")</f>
        <v>0</v>
      </c>
      <c r="CT363" s="53">
        <f>_xll.OneStreamExcelAddIn.XFFunctions.XFGetCell("TRUE", "CONSOL", $D$3,"TOT_Entity","USD","Actual",[1]Setup!C14,"PERIODIC",$B363,"TOPFLOW","TOP","TOP","top1",$C363,"top3","Open_Acute_DIV1","TOP5","TOP6","REPORTED","TOP8")</f>
        <v>0</v>
      </c>
      <c r="CU363" s="53">
        <f>_xll.OneStreamExcelAddIn.XFFunctions.XFGetCell("TRUE", "CONSOL", $D$3,"TOT_Entity","USD","Actual",[1]Setup!C15,"PERIODIC",$B363,"TOPFLOW","TOP","TOP","top1",$C363,"top3","Open_Acute_DIV1","TOP5","TOP6","REPORTED","TOP8")</f>
        <v>0</v>
      </c>
      <c r="CV363" s="212"/>
      <c r="CW363" s="53">
        <f>_xll.OneStreamExcelAddIn.XFFunctions.XFGetCell("TRUE", "CONSOL", $D$3,"TOT_Entity","USD","Actual",[1]Setup!C17,"PERIODIC",$B363,"TOPFLOW","TOP","TOP","top1",$C363,"top3","Open_Acute_DIV1","TOP5","TOP6","REPORTED","TOP8")</f>
        <v>0</v>
      </c>
      <c r="CX363" s="53">
        <f>_xll.OneStreamExcelAddIn.XFFunctions.XFGetCell("TRUE", "CONSOL", $D$3,"TOT_Entity","USD","Actual",[1]Setup!C18,"PERIODIC",$B363,"TOPFLOW","TOP","TOP","top1",$C363,"top3","Open_Acute_DIV1","TOP5","TOP6","REPORTED","TOP8")</f>
        <v>0</v>
      </c>
      <c r="CY363" s="53">
        <f>_xll.OneStreamExcelAddIn.XFFunctions.XFGetCell("TRUE", "CONSOL", $D$3,"TOT_Entity","USD","Actual",[1]Setup!C19,"PERIODIC",$B363,"TOPFLOW","TOP","TOP","top1",$C363,"top3","Open_Acute_DIV1","TOP5","TOP6","REPORTED","TOP8")</f>
        <v>0</v>
      </c>
      <c r="CZ363" s="53">
        <f>_xll.OneStreamExcelAddIn.XFFunctions.XFGetCell("TRUE", "CONSOL", $D$3,"TOT_Entity","USD","Actual",[1]Setup!C20,"PERIODIC",$B363,"TOPFLOW","TOP","TOP","top1",$C363,"top3","Open_Acute_DIV1","TOP5","TOP6","REPORTED","TOP8")</f>
        <v>0</v>
      </c>
      <c r="DA363" s="53">
        <f>_xll.OneStreamExcelAddIn.XFFunctions.XFGetCell("TRUE", "CONSOL", $D$3,"TOT_Entity","USD","Actual",[1]Setup!C21,"PERIODIC",$B363,"TOPFLOW","TOP","TOP","top1",$C363,"top3","Open_Acute_DIV1","TOP5","TOP6","REPORTED","TOP8")</f>
        <v>0</v>
      </c>
      <c r="DB363" s="53">
        <f>_xll.OneStreamExcelAddIn.XFFunctions.XFGetCell("TRUE", "CONSOL", $D$3,"TOT_Entity","USD","Actual",[1]Setup!C22,"PERIODIC",$B363,"TOPFLOW","TOP","TOP","top1",$C363,"top3","Open_Acute_DIV1","TOP5","TOP6","REPORTED","TOP8")</f>
        <v>0</v>
      </c>
      <c r="DC363" s="53">
        <f>_xll.OneStreamExcelAddIn.XFFunctions.XFGetCell("TRUE", "CONSOL", $D$3,"TOT_Entity","USD","Actual",[1]Setup!C23,"PERIODIC",$B363,"TOPFLOW","TOP","TOP","top1",$C363,"top3","Open_Acute_DIV1","TOP5","TOP6","REPORTED","TOP8")</f>
        <v>0</v>
      </c>
      <c r="DD363" s="53">
        <f>_xll.OneStreamExcelAddIn.XFFunctions.XFGetCell("TRUE", "CONSOL", $D$3,"TOT_Entity","USD","Actual",[1]Setup!C24,"PERIODIC",$B363,"TOPFLOW","TOP","TOP","top1",$C363,"top3","Open_Acute_DIV1","TOP5","TOP6","REPORTED","TOP8")</f>
        <v>0</v>
      </c>
      <c r="DE363" s="53">
        <f>_xll.OneStreamExcelAddIn.XFFunctions.XFGetCell("TRUE", "CONSOL", $D$3,"TOT_Entity","USD","Actual",[1]Setup!C25,"PERIODIC",$B363,"TOPFLOW","TOP","TOP","top1",$C363,"top3","Open_Acute_DIV1","TOP5","TOP6","REPORTED","TOP8")</f>
        <v>0</v>
      </c>
      <c r="DF363" s="53">
        <f>_xll.OneStreamExcelAddIn.XFFunctions.XFGetCell("TRUE", "CONSOL", $D$3,"TOT_Entity","USD","Actual",[1]Setup!C26,"PERIODIC",$B363,"TOPFLOW","TOP","TOP","top1",$C363,"top3","Open_Acute_DIV1","TOP5","TOP6","REPORTED","TOP8")</f>
        <v>0</v>
      </c>
      <c r="DG363" s="53">
        <f>_xll.OneStreamExcelAddIn.XFFunctions.XFGetCell("TRUE", "CONSOL", $D$3,"TOT_Entity","USD","Actual",[1]Setup!C27,"PERIODIC",$B363,"TOPFLOW","TOP","TOP","top1",$C363,"top3","Open_Acute_DIV1","TOP5","TOP6","REPORTED","TOP8")</f>
        <v>0</v>
      </c>
      <c r="DH363" s="53">
        <f>_xll.OneStreamExcelAddIn.XFFunctions.XFGetCell("TRUE", "CONSOL", $D$3,"TOT_Entity","USD","Actual",[1]Setup!C28,"PERIODIC",$B363,"TOPFLOW","TOP","TOP","top1",$C363,"top3","Open_Acute_DIV1","TOP5","TOP6","REPORTED","TOP8")</f>
        <v>0</v>
      </c>
      <c r="DI363" s="178"/>
      <c r="DJ363" s="53">
        <f>_xll.OneStreamExcelAddIn.XFFunctions.XFGetCell("TRUE", "CONSOL", $D$3,"TOT_Entity","Aggregated","Budget_Working",[1]Setup!C4,"PERIODIC",$B363,"TOPFLOW","TOP","TOP","top1",$C363,"top3","Open_Acute_DIV1","TOP5","TOP6","REPORTED","TOP8")</f>
        <v>0</v>
      </c>
      <c r="DK363" s="53">
        <f>_xll.OneStreamExcelAddIn.XFFunctions.XFGetCell("TRUE", "CONSOL", $D$3,"TOT_Entity","Aggregated","Budget_Working",[1]Setup!C5,"PERIODIC",$B363,"TOPFLOW","TOP","TOP","top1",$C363,"top3","Open_Acute_DIV1","TOP5","TOP6","REPORTED","TOP8")</f>
        <v>0</v>
      </c>
      <c r="DL363" s="53">
        <f>_xll.OneStreamExcelAddIn.XFFunctions.XFGetCell("TRUE", "CONSOL", $D$3,"TOT_Entity","Aggregated","Budget_Working",[1]Setup!C6,"PERIODIC",$B363,"TOPFLOW","TOP","TOP","top1",$C363,"top3","Open_Acute_DIV1","TOP5","TOP6","REPORTED","TOP8")</f>
        <v>0</v>
      </c>
      <c r="DM363" s="53">
        <f>_xll.OneStreamExcelAddIn.XFFunctions.XFGetCell("TRUE", "CONSOL", $D$3,"TOT_Entity","Aggregated","Budget_Working",[1]Setup!C7,"PERIODIC",$B363,"TOPFLOW","TOP","TOP","top1",$C363,"top3","Open_Acute_DIV1","TOP5","TOP6","REPORTED","TOP8")</f>
        <v>0</v>
      </c>
      <c r="DN363" s="53">
        <f>_xll.OneStreamExcelAddIn.XFFunctions.XFGetCell("TRUE", "CONSOL", $D$3,"TOT_Entity","Aggregated","Budget_Working",[1]Setup!C8,"PERIODIC",$B363,"TOPFLOW","TOP","TOP","top1",$C363,"top3","Open_Acute_DIV1","TOP5","TOP6","REPORTED","TOP8")</f>
        <v>0</v>
      </c>
      <c r="DO363" s="53">
        <f>_xll.OneStreamExcelAddIn.XFFunctions.XFGetCell("TRUE", "CONSOL", $D$3,"TOT_Entity","Aggregated","Budget_Working",[1]Setup!C9,"PERIODIC",$B363,"TOPFLOW","TOP","TOP","top1",$C363,"top3","Open_Acute_DIV1","TOP5","TOP6","REPORTED","TOP8")</f>
        <v>0</v>
      </c>
      <c r="DP363" s="53">
        <f>_xll.OneStreamExcelAddIn.XFFunctions.XFGetCell("TRUE", "CONSOL", $D$3,"TOT_Entity","Aggregated","Budget_Working",[1]Setup!C10,"PERIODIC",$B363,"TOPFLOW","TOP","TOP","top1",$C363,"top3","Open_Acute_DIV1","TOP5","TOP6","REPORTED","TOP8")</f>
        <v>0</v>
      </c>
      <c r="DQ363" s="53">
        <f>_xll.OneStreamExcelAddIn.XFFunctions.XFGetCell("TRUE", "CONSOL", $D$3,"TOT_Entity","Aggregated","Budget_Working",[1]Setup!C11,"PERIODIC",$B363,"TOPFLOW","TOP","TOP","top1",$C363,"top3","Open_Acute_DIV1","TOP5","TOP6","REPORTED","TOP8")</f>
        <v>0</v>
      </c>
      <c r="DR363" s="53">
        <f>_xll.OneStreamExcelAddIn.XFFunctions.XFGetCell("TRUE", "CONSOL", $D$3,"TOT_Entity","Aggregated","Budget_Working",[1]Setup!C12,"PERIODIC",$B363,"TOPFLOW","TOP","TOP","top1",$C363,"top3","Open_Acute_DIV1","TOP5","TOP6","REPORTED","TOP8")</f>
        <v>0</v>
      </c>
      <c r="DS363" s="53">
        <f>_xll.OneStreamExcelAddIn.XFFunctions.XFGetCell("TRUE", "CONSOL", $D$3,"TOT_Entity","Aggregated","Budget_Working",[1]Setup!C13,"PERIODIC",$B363,"TOPFLOW","TOP","TOP","top1",$C363,"top3","Open_Acute_DIV1","TOP5","TOP6","REPORTED","TOP8")</f>
        <v>0</v>
      </c>
      <c r="DT363" s="53">
        <f>_xll.OneStreamExcelAddIn.XFFunctions.XFGetCell("TRUE", "CONSOL", $D$3,"TOT_Entity","Aggregated","Budget_Working",[1]Setup!C14,"PERIODIC",$B363,"TOPFLOW","TOP","TOP","top1",$C363,"top3","Open_Acute_DIV1","TOP5","TOP6","REPORTED","TOP8")</f>
        <v>0</v>
      </c>
      <c r="DU363" s="53">
        <f>_xll.OneStreamExcelAddIn.XFFunctions.XFGetCell("TRUE", "CONSOL", $D$3,"TOT_Entity","Aggregated","Budget_Working",[1]Setup!C15,"PERIODIC",$B363,"TOPFLOW","TOP","TOP","top1",$C363,"top3","Open_Acute_DIV1","TOP5","TOP6","REPORTED","TOP8")</f>
        <v>0</v>
      </c>
      <c r="DV363" s="178"/>
      <c r="DW363" s="53">
        <f>_xll.OneStreamExcelAddIn.XFFunctions.XFGetCell("TRUE", "CONSOL", $D$3,"TOT_Entity","USD","Budget_Final",[1]Setup!C17,"PERIODIC",$B363,"TOPFLOW","TOP","TOP","top1",$C363,"top3","Open_Acute_DIV1","TOP5","TOP6","REPORTED","TOP8")</f>
        <v>0</v>
      </c>
      <c r="DX363" s="53">
        <f>_xll.OneStreamExcelAddIn.XFFunctions.XFGetCell("TRUE", "CONSOL", $D$3,"TOT_Entity","USD","Budget_Final",[1]Setup!C18,"PERIODIC",$B363,"TOPFLOW","TOP","TOP","top1",$C363,"top3","Open_Acute_DIV1","TOP5","TOP6","REPORTED","TOP8")</f>
        <v>0</v>
      </c>
      <c r="DY363" s="53">
        <f>_xll.OneStreamExcelAddIn.XFFunctions.XFGetCell("TRUE", "CONSOL", $D$3,"TOT_Entity","USD","Budget_Final",[1]Setup!C19,"PERIODIC",$B363,"TOPFLOW","TOP","TOP","top1",$C363,"top3","Open_Acute_DIV1","TOP5","TOP6","REPORTED","TOP8")</f>
        <v>0</v>
      </c>
      <c r="DZ363" s="53">
        <f>_xll.OneStreamExcelAddIn.XFFunctions.XFGetCell("TRUE", "CONSOL", $D$3,"TOT_Entity","USD","Budget_Final",[1]Setup!C20,"PERIODIC",$B363,"TOPFLOW","TOP","TOP","top1",$C363,"top3","Open_Acute_DIV1","TOP5","TOP6","REPORTED","TOP8")</f>
        <v>0</v>
      </c>
      <c r="EA363" s="53">
        <f>_xll.OneStreamExcelAddIn.XFFunctions.XFGetCell("TRUE", "CONSOL", $D$3,"TOT_Entity","USD","Budget_Final",[1]Setup!C21,"PERIODIC",$B363,"TOPFLOW","TOP","TOP","top1",$C363,"top3","Open_Acute_DIV1","TOP5","TOP6","REPORTED","TOP8")</f>
        <v>0</v>
      </c>
      <c r="EB363" s="53">
        <f>_xll.OneStreamExcelAddIn.XFFunctions.XFGetCell("TRUE", "CONSOL", $D$3,"TOT_Entity","USD","Budget_Final",[1]Setup!C22,"PERIODIC",$B363,"TOPFLOW","TOP","TOP","top1",$C363,"top3","Open_Acute_DIV1","TOP5","TOP6","REPORTED","TOP8")</f>
        <v>0</v>
      </c>
      <c r="EC363" s="53">
        <f>_xll.OneStreamExcelAddIn.XFFunctions.XFGetCell("TRUE", "CONSOL", $D$3,"TOT_Entity","USD","Budget_Final",[1]Setup!C23,"PERIODIC",$B363,"TOPFLOW","TOP","TOP","top1",$C363,"top3","Open_Acute_DIV1","TOP5","TOP6","REPORTED","TOP8")</f>
        <v>0</v>
      </c>
      <c r="ED363" s="53">
        <f>_xll.OneStreamExcelAddIn.XFFunctions.XFGetCell("TRUE", "CONSOL", $D$3,"TOT_Entity","USD","Budget_Final",[1]Setup!C24,"PERIODIC",$B363,"TOPFLOW","TOP","TOP","top1",$C363,"top3","Open_Acute_DIV1","TOP5","TOP6","REPORTED","TOP8")</f>
        <v>0</v>
      </c>
      <c r="EE363" s="53">
        <f>_xll.OneStreamExcelAddIn.XFFunctions.XFGetCell("TRUE", "CONSOL", $D$3,"TOT_Entity","USD","Budget_Final",[1]Setup!C25,"PERIODIC",$B363,"TOPFLOW","TOP","TOP","top1",$C363,"top3","Open_Acute_DIV1","TOP5","TOP6","REPORTED","TOP8")</f>
        <v>0</v>
      </c>
      <c r="EF363" s="53">
        <f>_xll.OneStreamExcelAddIn.XFFunctions.XFGetCell("TRUE", "CONSOL", $D$3,"TOT_Entity","USD","Budget_Final",[1]Setup!C26,"PERIODIC",$B363,"TOPFLOW","TOP","TOP","top1",$C363,"top3","Open_Acute_DIV1","TOP5","TOP6","REPORTED","TOP8")</f>
        <v>0</v>
      </c>
      <c r="EG363" s="53">
        <f>_xll.OneStreamExcelAddIn.XFFunctions.XFGetCell("TRUE", "CONSOL", $D$3,"TOT_Entity","USD","Budget_Final",[1]Setup!C27,"PERIODIC",$B363,"TOPFLOW","TOP","TOP","top1",$C363,"top3","Open_Acute_DIV1","TOP5","TOP6","REPORTED","TOP8")</f>
        <v>0</v>
      </c>
      <c r="EH363" s="53">
        <f>_xll.OneStreamExcelAddIn.XFFunctions.XFGetCell("TRUE", "CONSOL", $D$3,"TOT_Entity","USD","Budget_Final",[1]Setup!C28,"PERIODIC",$B363,"TOPFLOW","TOP","TOP","top1",$C363,"top3","Open_Acute_DIV1","TOP5","TOP6","REPORTED","TOP8")</f>
        <v>0</v>
      </c>
    </row>
    <row r="364" spans="2:138" s="47" customFormat="1" x14ac:dyDescent="0.25">
      <c r="B364" s="51" t="s">
        <v>343</v>
      </c>
      <c r="C364" s="51"/>
      <c r="D364" s="47" t="s">
        <v>344</v>
      </c>
      <c r="E364" s="53">
        <f>_xll.OneStreamExcelAddIn.XFFunctions.XFGetCell("TRUE", "CONSOL", $D$3,"TOT_Entity","USD","Actual",$E$3,"PERIODIC",$B364,"TOPFLOW","TOP","TOP","top1",$C364,"top3","Open_Acute_DIV1","TOP5","TOP6","REPORTED","TOP8")</f>
        <v>88036.36</v>
      </c>
      <c r="F364" s="53">
        <f>_xll.OneStreamExcelAddIn.XFFunctions.XFGetCell("TRUE", "CONSOL", $D$3,"TOT_Entity","Aggregated","Budget_Working",$E$3,"PERIODIC",$B364,"TOPFLOW","TOP","TOP","top1",$C364,"top3","Open_Acute_DIV1","TOP5","TOP6","REPORTED","TOP8")</f>
        <v>100300.815801273</v>
      </c>
      <c r="G364" s="53">
        <f t="shared" si="938"/>
        <v>12264.455801272998</v>
      </c>
      <c r="H364" s="55">
        <f t="shared" si="939"/>
        <v>0.12227673028674747</v>
      </c>
      <c r="I364" s="41"/>
      <c r="J364" s="53">
        <f>_xll.OneStreamExcelAddIn.XFFunctions.XFGetCell("TRUE", "CONSOL", $D$3,"TOT_Entity","USD","Actual",$E$3,"YTD",$B364,"TOPFLOW","TOP","TOP","top1",$C364,"TOP3","Open_Acute_DIV1","TOP5","TOP6","REPORTED","TOP8")</f>
        <v>396926.75</v>
      </c>
      <c r="K364" s="53">
        <f>_xll.OneStreamExcelAddIn.XFFunctions.XFGetCell("TRUE", "CONSOL", $D$3,"TOT_Entity","Aggregated","Budget_Working",$E$3,"YTD",$B364,"TOPFLOW","TOP","TOP","top1",$C364,"TOP3","Open_Acute_DIV1","TOP5","TOP6","REPORTED","TOP8")</f>
        <v>445434.79365242098</v>
      </c>
      <c r="L364" s="53">
        <f t="shared" si="940"/>
        <v>48508.04365242098</v>
      </c>
      <c r="M364" s="40">
        <f t="shared" si="941"/>
        <v>0.10890043692965863</v>
      </c>
      <c r="N364" s="41"/>
      <c r="O364" s="53">
        <f>_xll.OneStreamExcelAddIn.XFFunctions.XFGetCell("TRUE", "CONSOL", $D$3,"TOT_Entity","USD","Actual",$F$3,"YTD",$B364,"TOPFLOW","TOP","TOP","top1",$C364,"TOP3","Open_Acute_DIV1","TOP5","TOP6","REPORTED","TOP8")</f>
        <v>484045.51</v>
      </c>
      <c r="P364" s="53">
        <f>_xll.OneStreamExcelAddIn.XFFunctions.XFGetCell("TRUE", "CONSOL", $D$3,"TOT_Entity","USD","Actual",$E$3,"YTD",$B364,"TOPFLOW","TOP","TOP","top1",$C364,"top3","Open_Acute_DIV1","TOP5","TOP6","REPORTED","VAR_BW_PY_Actual")</f>
        <v>87118.76</v>
      </c>
      <c r="Q364" s="40">
        <f t="shared" si="942"/>
        <v>0.1799805146421046</v>
      </c>
      <c r="R364" s="41"/>
      <c r="S364" s="53">
        <f>_xll.OneStreamExcelAddIn.XFFunctions.XFGetCell("TRUE", "CONSOL", $D$3,"TOT_Entity","USD","MIDFCST",$E$3,"MTD",$B364,"TOPFLOW","TOP","TOP","top1",$C364,"TOP3","Open_Acute_DIV1","TOP5","TOP6","REPORTED","TOP8")</f>
        <v>0</v>
      </c>
      <c r="T364" s="53">
        <f t="shared" si="943"/>
        <v>-88036.36</v>
      </c>
      <c r="U364" s="40">
        <f t="shared" si="944"/>
        <v>0</v>
      </c>
      <c r="V364" s="41"/>
      <c r="W364" s="42"/>
      <c r="X364" s="43"/>
      <c r="Y364" s="42"/>
      <c r="Z364" s="44"/>
      <c r="AB364" s="213">
        <f>_xll.OneStreamExcelAddIn.XFFunctions.XFGetCell("TRUE", "CONSOL", $D$3,"TOT_Entity","USD","Actual",[1]Setup!C4,"PERIODIC",$B364,"TOPFLOW","TOP","TOP","top1",$C364,"top3","Open_Acute_DIV1","TOP5","TOP6","REPORTED","TOP8")</f>
        <v>125855.88</v>
      </c>
      <c r="AC364" s="213">
        <f>_xll.OneStreamExcelAddIn.XFFunctions.XFGetCell("TRUE", "CONSOL", $D$3,"TOT_Entity","Aggregated","Budget_Working",[1]Setup!C4,"PERIODIC",$B364,"TOPFLOW","TOP","TOP","top1",$C364,"top3","Open_Acute_DIV1","TOP5","TOP6","REPORTED","TOP8")</f>
        <v>145323.381838937</v>
      </c>
      <c r="AD364" s="213">
        <f t="shared" si="945"/>
        <v>19467.501838936994</v>
      </c>
      <c r="AE364" s="209">
        <f t="shared" si="946"/>
        <v>0.13395987343945087</v>
      </c>
      <c r="AG364" s="213">
        <f>_xll.OneStreamExcelAddIn.XFFunctions.XFGetCell("TRUE", "CONSOL", $D$3,"TOT_Entity","USD","Actual",[1]Setup!C5,"PERIODIC",$B364,"TOPFLOW","TOP","TOP","top1",$C364,"top3","Open_Acute_DIV1","TOP5","TOP6","REPORTED","TOP8")</f>
        <v>93908.12</v>
      </c>
      <c r="AH364" s="213">
        <f>_xll.OneStreamExcelAddIn.XFFunctions.XFGetCell("TRUE", "CONSOL", $D$3,"TOT_Entity","Aggregated","Budget_Working",[1]Setup!C5,"PERIODIC",$B364,"TOPFLOW","TOP","TOP","top1",$C364,"top3","Open_Acute_DIV1","TOP5","TOP6","REPORTED","TOP8")</f>
        <v>102462.99175041</v>
      </c>
      <c r="AI364" s="213">
        <f t="shared" si="947"/>
        <v>8554.8717504100059</v>
      </c>
      <c r="AJ364" s="209">
        <f t="shared" si="948"/>
        <v>8.3492308825501127E-2</v>
      </c>
      <c r="AL364" s="213">
        <f>_xll.OneStreamExcelAddIn.XFFunctions.XFGetCell("TRUE", "CONSOL", $D$3,"TOT_Entity","USD","Actual",[1]Setup!C6,"PERIODIC",$B364,"TOPFLOW","TOP","TOP","top1",$C364,"top3","Open_Acute_DIV1","TOP5","TOP6","REPORTED","TOP8")</f>
        <v>89126.39</v>
      </c>
      <c r="AM364" s="213">
        <f>_xll.OneStreamExcelAddIn.XFFunctions.XFGetCell("TRUE", "CONSOL", $D$3,"TOT_Entity","Aggregated","Budget_Working",[1]Setup!C6,"PERIODIC",$B364,"TOPFLOW","TOP","TOP","top1",$C364,"top3","Open_Acute_DIV1","TOP5","TOP6","REPORTED","TOP8")</f>
        <v>97347.604261800996</v>
      </c>
      <c r="AN364" s="213">
        <f t="shared" si="949"/>
        <v>8221.2142618009966</v>
      </c>
      <c r="AO364" s="209">
        <f t="shared" si="950"/>
        <v>8.4452147786722512E-2</v>
      </c>
      <c r="AQ364" s="213">
        <f>_xll.OneStreamExcelAddIn.XFFunctions.XFGetCell("TRUE", "CONSOL", $D$3,"TOT_Entity","USD","Actual",[1]Setup!C7,"PERIODIC",$B364,"TOPFLOW","TOP","TOP","top1",$C364,"top3","Open_Acute_DIV1","TOP5","TOP6","REPORTED","TOP8")</f>
        <v>88036.36</v>
      </c>
      <c r="AR364" s="213">
        <f>_xll.OneStreamExcelAddIn.XFFunctions.XFGetCell("TRUE", "CONSOL", $D$3,"TOT_Entity","Aggregated","Budget_Working",[1]Setup!C7,"PERIODIC",$B364,"TOPFLOW","TOP","TOP","top1",$C364,"top3","Open_Acute_DIV1","TOP5","TOP6","REPORTED","TOP8")</f>
        <v>100300.815801273</v>
      </c>
      <c r="AS364" s="213">
        <f t="shared" si="951"/>
        <v>12264.455801272998</v>
      </c>
      <c r="AT364" s="209">
        <f t="shared" si="952"/>
        <v>0.12227673028674747</v>
      </c>
      <c r="AV364" s="213">
        <f>_xll.OneStreamExcelAddIn.XFFunctions.XFGetCell("TRUE", "CONSOL", $D$3,"TOT_Entity","USD","Actual",[1]Setup!C8,"PERIODIC",$B364,"TOPFLOW","TOP","TOP","top1",$C364,"top3","Open_Acute_DIV1","TOP5","TOP6","REPORTED","TOP8")</f>
        <v>-396926.75</v>
      </c>
      <c r="AW364" s="213">
        <f>_xll.OneStreamExcelAddIn.XFFunctions.XFGetCell("TRUE", "CONSOL", $D$3,"TOT_Entity","Aggregated","Budget_Working",[1]Setup!C8,"PERIODIC",$B364,"TOPFLOW","TOP","TOP","top1",$C364,"top3","Open_Acute_DIV1","TOP5","TOP6","REPORTED","TOP8")</f>
        <v>106411.652645774</v>
      </c>
      <c r="AX364" s="213">
        <f t="shared" si="953"/>
        <v>503338.40264577401</v>
      </c>
      <c r="AY364" s="209">
        <f t="shared" si="954"/>
        <v>4.7301060563479886</v>
      </c>
      <c r="BA364" s="213">
        <f>_xll.OneStreamExcelAddIn.XFFunctions.XFGetCell("TRUE", "CONSOL", $D$3,"TOT_Entity","USD","Actual",[1]Setup!C9,"PERIODIC",$B364,"TOPFLOW","TOP","TOP","top1",$C364,"top3","Open_Acute_DIV1","TOP5","TOP6","REPORTED","TOP8")</f>
        <v>0</v>
      </c>
      <c r="BB364" s="213">
        <f>_xll.OneStreamExcelAddIn.XFFunctions.XFGetCell("TRUE", "CONSOL", $D$3,"TOT_Entity","Aggregated","Budget_Working",[1]Setup!C9,"PERIODIC",$B364,"TOPFLOW","TOP","TOP","top1",$C364,"top3","Open_Acute_DIV1","TOP5","TOP6","REPORTED","TOP8")</f>
        <v>97627.503282521997</v>
      </c>
      <c r="BC364" s="213">
        <f t="shared" si="955"/>
        <v>97627.503282521997</v>
      </c>
      <c r="BD364" s="209">
        <f t="shared" si="956"/>
        <v>1</v>
      </c>
      <c r="BF364" s="213">
        <f>_xll.OneStreamExcelAddIn.XFFunctions.XFGetCell("TRUE", "CONSOL", $D$3,"TOT_Entity","USD","Actual",[1]Setup!C10,"PERIODIC",$B364,"TOPFLOW","TOP","TOP","top1",$C364,"top3","Open_Acute_DIV1","TOP5","TOP6","REPORTED","TOP8")</f>
        <v>0</v>
      </c>
      <c r="BG364" s="213">
        <f>_xll.OneStreamExcelAddIn.XFFunctions.XFGetCell("TRUE", "CONSOL", $D$3,"TOT_Entity","Aggregated","Budget_Working",[1]Setup!C10,"PERIODIC",$B364,"TOPFLOW","TOP","TOP","top1",$C364,"top3","Open_Acute_DIV1","TOP5","TOP6","REPORTED","TOP8")</f>
        <v>99205.162800550999</v>
      </c>
      <c r="BH364" s="213">
        <f t="shared" si="957"/>
        <v>99205.162800550999</v>
      </c>
      <c r="BI364" s="209">
        <f t="shared" si="958"/>
        <v>1</v>
      </c>
      <c r="BK364" s="213">
        <f>_xll.OneStreamExcelAddIn.XFFunctions.XFGetCell("TRUE", "CONSOL", $D$3,"TOT_Entity","USD","Actual",[1]Setup!C11,"PERIODIC",$B364,"TOPFLOW","TOP","TOP","top1",$C364,"top3","Open_Acute_DIV1","TOP5","TOP6","REPORTED","TOP8")</f>
        <v>0</v>
      </c>
      <c r="BL364" s="213">
        <f>_xll.OneStreamExcelAddIn.XFFunctions.XFGetCell("TRUE", "CONSOL", $D$3,"TOT_Entity","Aggregated","Budget_Working",[1]Setup!C11,"PERIODIC",$B364,"TOPFLOW","TOP","TOP","top1",$C364,"top3","Open_Acute_DIV1","TOP5","TOP6","REPORTED","TOP8")</f>
        <v>102265.414944483</v>
      </c>
      <c r="BM364" s="213">
        <f t="shared" si="959"/>
        <v>102265.414944483</v>
      </c>
      <c r="BN364" s="209">
        <f t="shared" si="960"/>
        <v>1</v>
      </c>
      <c r="BP364" s="213">
        <f>_xll.OneStreamExcelAddIn.XFFunctions.XFGetCell("TRUE", "CONSOL", $D$3,"TOT_Entity","USD","Actual",[1]Setup!C12,"PERIODIC",$B364,"TOPFLOW","TOP","TOP","top1",$C364,"top3","Open_Acute_DIV1","TOP5","TOP6","REPORTED","TOP8")</f>
        <v>0</v>
      </c>
      <c r="BQ364" s="213">
        <f>_xll.OneStreamExcelAddIn.XFFunctions.XFGetCell("TRUE", "CONSOL", $D$3,"TOT_Entity","Aggregated","Budget_Working",[1]Setup!C12,"PERIODIC",$B364,"TOPFLOW","TOP","TOP","top1",$C364,"top3","Open_Acute_DIV1","TOP5","TOP6","REPORTED","TOP8")</f>
        <v>96150.893090035999</v>
      </c>
      <c r="BR364" s="213">
        <f t="shared" si="961"/>
        <v>96150.893090035999</v>
      </c>
      <c r="BS364" s="209">
        <f t="shared" si="962"/>
        <v>1</v>
      </c>
      <c r="BU364" s="213">
        <f>_xll.OneStreamExcelAddIn.XFFunctions.XFGetCell("TRUE", "CONSOL", $D$3,"TOT_Entity","USD","Actual",[1]Setup!C13,"PERIODIC",$B364,"TOPFLOW","TOP","TOP","top1",$C364,"top3","Open_Acute_DIV1","TOP5","TOP6","REPORTED","TOP8")</f>
        <v>0</v>
      </c>
      <c r="BV364" s="213">
        <f>_xll.OneStreamExcelAddIn.XFFunctions.XFGetCell("TRUE", "CONSOL", $D$3,"TOT_Entity","Aggregated","Budget_Working",[1]Setup!C13,"PERIODIC",$B364,"TOPFLOW","TOP","TOP","top1",$C364,"top3","Open_Acute_DIV1","TOP5","TOP6","REPORTED","TOP8")</f>
        <v>105307.95155382001</v>
      </c>
      <c r="BW364" s="213">
        <f t="shared" si="963"/>
        <v>105307.95155382001</v>
      </c>
      <c r="BX364" s="209">
        <f t="shared" si="964"/>
        <v>1</v>
      </c>
      <c r="BZ364" s="213">
        <f>_xll.OneStreamExcelAddIn.XFFunctions.XFGetCell("TRUE", "CONSOL", $D$3,"TOT_Entity","USD","Actual",[1]Setup!C14,"PERIODIC",$B364,"TOPFLOW","TOP","TOP","top1",$C364,"top3","Open_Acute_DIV1","TOP5","TOP6","REPORTED","TOP8")</f>
        <v>0</v>
      </c>
      <c r="CA364" s="213">
        <f>_xll.OneStreamExcelAddIn.XFFunctions.XFGetCell("TRUE", "CONSOL", $D$3,"TOT_Entity","Aggregated","Budget_Working",[1]Setup!C14,"PERIODIC",$B364,"TOPFLOW","TOP","TOP","top1",$C364,"top3","Open_Acute_DIV1","TOP5","TOP6","REPORTED","TOP8")</f>
        <v>108517.252703848</v>
      </c>
      <c r="CB364" s="213">
        <f t="shared" si="965"/>
        <v>108517.252703848</v>
      </c>
      <c r="CC364" s="209">
        <f t="shared" si="966"/>
        <v>1</v>
      </c>
      <c r="CE364" s="213">
        <f>_xll.OneStreamExcelAddIn.XFFunctions.XFGetCell("TRUE", "CONSOL", $D$3,"TOT_Entity","USD","Actual",[1]Setup!C15,"PERIODIC",$B364,"TOPFLOW","TOP","TOP","top1",$C364,"top3","Open_Acute_DIV1","TOP5","TOP6","REPORTED","TOP8")</f>
        <v>0</v>
      </c>
      <c r="CF364" s="213">
        <f>_xll.OneStreamExcelAddIn.XFFunctions.XFGetCell("TRUE", "CONSOL", $D$3,"TOT_Entity","Aggregated","Budget_Working",[1]Setup!C15,"PERIODIC",$B364,"TOPFLOW","TOP","TOP","top1",$C364,"top3","Open_Acute_DIV1","TOP5","TOP6","REPORTED","TOP8")</f>
        <v>104510.242193842</v>
      </c>
      <c r="CG364" s="213">
        <f t="shared" si="967"/>
        <v>104510.242193842</v>
      </c>
      <c r="CH364" s="209">
        <f t="shared" si="968"/>
        <v>1</v>
      </c>
      <c r="CI364" s="214"/>
      <c r="CJ364" s="213">
        <f>_xll.OneStreamExcelAddIn.XFFunctions.XFGetCell("TRUE", "CONSOL", $D$3,"TOT_Entity","USD","Actual",[1]Setup!C4,"PERIODIC",$B364,"TOPFLOW","TOP","TOP","top1",$C364,"top3","Open_Acute_DIV1","TOP5","TOP6","REPORTED","TOP8")</f>
        <v>125855.88</v>
      </c>
      <c r="CK364" s="213">
        <f>_xll.OneStreamExcelAddIn.XFFunctions.XFGetCell("TRUE", "CONSOL", $D$3,"TOT_Entity","USD","Actual",[1]Setup!C5,"PERIODIC",$B364,"TOPFLOW","TOP","TOP","top1",$C364,"top3","Open_Acute_DIV1","TOP5","TOP6","REPORTED","TOP8")</f>
        <v>93908.12</v>
      </c>
      <c r="CL364" s="213">
        <f>_xll.OneStreamExcelAddIn.XFFunctions.XFGetCell("TRUE", "CONSOL", $D$3,"TOT_Entity","USD","Actual",[1]Setup!C6,"PERIODIC",$B364,"TOPFLOW","TOP","TOP","top1",$C364,"top3","Open_Acute_DIV1","TOP5","TOP6","REPORTED","TOP8")</f>
        <v>89126.39</v>
      </c>
      <c r="CM364" s="213">
        <f>_xll.OneStreamExcelAddIn.XFFunctions.XFGetCell("TRUE", "CONSOL", $D$3,"TOT_Entity","USD","Actual",[1]Setup!C7,"PERIODIC",$B364,"TOPFLOW","TOP","TOP","top1",$C364,"top3","Open_Acute_DIV1","TOP5","TOP6","REPORTED","TOP8")</f>
        <v>88036.36</v>
      </c>
      <c r="CN364" s="213">
        <f>_xll.OneStreamExcelAddIn.XFFunctions.XFGetCell("TRUE", "CONSOL", $D$3,"TOT_Entity","USD","Actual",[1]Setup!C8,"PERIODIC",$B364,"TOPFLOW","TOP","TOP","top1",$C364,"top3","Open_Acute_DIV1","TOP5","TOP6","REPORTED","TOP8")</f>
        <v>-396926.75</v>
      </c>
      <c r="CO364" s="213">
        <f>_xll.OneStreamExcelAddIn.XFFunctions.XFGetCell("TRUE", "CONSOL", $D$3,"TOT_Entity","USD","Actual",[1]Setup!C9,"PERIODIC",$B364,"TOPFLOW","TOP","TOP","top1",$C364,"top3","Open_Acute_DIV1","TOP5","TOP6","REPORTED","TOP8")</f>
        <v>0</v>
      </c>
      <c r="CP364" s="213">
        <f>_xll.OneStreamExcelAddIn.XFFunctions.XFGetCell("TRUE", "CONSOL", $D$3,"TOT_Entity","USD","Actual",[1]Setup!C10,"PERIODIC",$B364,"TOPFLOW","TOP","TOP","top1",$C364,"top3","Open_Acute_DIV1","TOP5","TOP6","REPORTED","TOP8")</f>
        <v>0</v>
      </c>
      <c r="CQ364" s="213">
        <f>_xll.OneStreamExcelAddIn.XFFunctions.XFGetCell("TRUE", "CONSOL", $D$3,"TOT_Entity","USD","Actual",[1]Setup!C11,"PERIODIC",$B364,"TOPFLOW","TOP","TOP","top1",$C364,"top3","Open_Acute_DIV1","TOP5","TOP6","REPORTED","TOP8")</f>
        <v>0</v>
      </c>
      <c r="CR364" s="213">
        <f>_xll.OneStreamExcelAddIn.XFFunctions.XFGetCell("TRUE", "CONSOL", $D$3,"TOT_Entity","USD","Actual",[1]Setup!C12,"PERIODIC",$B364,"TOPFLOW","TOP","TOP","top1",$C364,"top3","Open_Acute_DIV1","TOP5","TOP6","REPORTED","TOP8")</f>
        <v>0</v>
      </c>
      <c r="CS364" s="213">
        <f>_xll.OneStreamExcelAddIn.XFFunctions.XFGetCell("TRUE", "CONSOL", $D$3,"TOT_Entity","USD","Actual",[1]Setup!C13,"PERIODIC",$B364,"TOPFLOW","TOP","TOP","top1",$C364,"top3","Open_Acute_DIV1","TOP5","TOP6","REPORTED","TOP8")</f>
        <v>0</v>
      </c>
      <c r="CT364" s="213">
        <f>_xll.OneStreamExcelAddIn.XFFunctions.XFGetCell("TRUE", "CONSOL", $D$3,"TOT_Entity","USD","Actual",[1]Setup!C14,"PERIODIC",$B364,"TOPFLOW","TOP","TOP","top1",$C364,"top3","Open_Acute_DIV1","TOP5","TOP6","REPORTED","TOP8")</f>
        <v>0</v>
      </c>
      <c r="CU364" s="213">
        <f>_xll.OneStreamExcelAddIn.XFFunctions.XFGetCell("TRUE", "CONSOL", $D$3,"TOT_Entity","USD","Actual",[1]Setup!C15,"PERIODIC",$B364,"TOPFLOW","TOP","TOP","top1",$C364,"top3","Open_Acute_DIV1","TOP5","TOP6","REPORTED","TOP8")</f>
        <v>0</v>
      </c>
      <c r="CV364" s="214"/>
      <c r="CW364" s="213">
        <f>_xll.OneStreamExcelAddIn.XFFunctions.XFGetCell("TRUE", "CONSOL", $D$3,"TOT_Entity","USD","Actual",[1]Setup!C17,"PERIODIC",$B364,"TOPFLOW","TOP","TOP","top1",$C364,"top3","Open_Acute_DIV1","TOP5","TOP6","REPORTED","TOP8")</f>
        <v>156065.35</v>
      </c>
      <c r="CX364" s="213">
        <f>_xll.OneStreamExcelAddIn.XFFunctions.XFGetCell("TRUE", "CONSOL", $D$3,"TOT_Entity","USD","Actual",[1]Setup!C18,"PERIODIC",$B364,"TOPFLOW","TOP","TOP","top1",$C364,"top3","Open_Acute_DIV1","TOP5","TOP6","REPORTED","TOP8")</f>
        <v>102586.24000000001</v>
      </c>
      <c r="CY364" s="213">
        <f>_xll.OneStreamExcelAddIn.XFFunctions.XFGetCell("TRUE", "CONSOL", $D$3,"TOT_Entity","USD","Actual",[1]Setup!C19,"PERIODIC",$B364,"TOPFLOW","TOP","TOP","top1",$C364,"top3","Open_Acute_DIV1","TOP5","TOP6","REPORTED","TOP8")</f>
        <v>105067.85</v>
      </c>
      <c r="CZ364" s="213">
        <f>_xll.OneStreamExcelAddIn.XFFunctions.XFGetCell("TRUE", "CONSOL", $D$3,"TOT_Entity","USD","Actual",[1]Setup!C20,"PERIODIC",$B364,"TOPFLOW","TOP","TOP","top1",$C364,"top3","Open_Acute_DIV1","TOP5","TOP6","REPORTED","TOP8")</f>
        <v>120326.07</v>
      </c>
      <c r="DA364" s="213">
        <f>_xll.OneStreamExcelAddIn.XFFunctions.XFGetCell("TRUE", "CONSOL", $D$3,"TOT_Entity","USD","Actual",[1]Setup!C21,"PERIODIC",$B364,"TOPFLOW","TOP","TOP","top1",$C364,"top3","Open_Acute_DIV1","TOP5","TOP6","REPORTED","TOP8")</f>
        <v>106968.84</v>
      </c>
      <c r="DB364" s="213">
        <f>_xll.OneStreamExcelAddIn.XFFunctions.XFGetCell("TRUE", "CONSOL", $D$3,"TOT_Entity","USD","Actual",[1]Setup!C22,"PERIODIC",$B364,"TOPFLOW","TOP","TOP","top1",$C364,"top3","Open_Acute_DIV1","TOP5","TOP6","REPORTED","TOP8")</f>
        <v>104078.41</v>
      </c>
      <c r="DC364" s="213">
        <f>_xll.OneStreamExcelAddIn.XFFunctions.XFGetCell("TRUE", "CONSOL", $D$3,"TOT_Entity","USD","Actual",[1]Setup!C23,"PERIODIC",$B364,"TOPFLOW","TOP","TOP","top1",$C364,"top3","Open_Acute_DIV1","TOP5","TOP6","REPORTED","TOP8")</f>
        <v>101446.66</v>
      </c>
      <c r="DD364" s="213">
        <f>_xll.OneStreamExcelAddIn.XFFunctions.XFGetCell("TRUE", "CONSOL", $D$3,"TOT_Entity","USD","Actual",[1]Setup!C24,"PERIODIC",$B364,"TOPFLOW","TOP","TOP","top1",$C364,"top3","Open_Acute_DIV1","TOP5","TOP6","REPORTED","TOP8")</f>
        <v>93363.67</v>
      </c>
      <c r="DE364" s="213">
        <f>_xll.OneStreamExcelAddIn.XFFunctions.XFGetCell("TRUE", "CONSOL", $D$3,"TOT_Entity","USD","Actual",[1]Setup!C25,"PERIODIC",$B364,"TOPFLOW","TOP","TOP","top1",$C364,"top3","Open_Acute_DIV1","TOP5","TOP6","REPORTED","TOP8")</f>
        <v>90082.3</v>
      </c>
      <c r="DF364" s="213">
        <f>_xll.OneStreamExcelAddIn.XFFunctions.XFGetCell("TRUE", "CONSOL", $D$3,"TOT_Entity","USD","Actual",[1]Setup!C26,"PERIODIC",$B364,"TOPFLOW","TOP","TOP","top1",$C364,"top3","Open_Acute_DIV1","TOP5","TOP6","REPORTED","TOP8")</f>
        <v>87568.73</v>
      </c>
      <c r="DG364" s="213">
        <f>_xll.OneStreamExcelAddIn.XFFunctions.XFGetCell("TRUE", "CONSOL", $D$3,"TOT_Entity","USD","Actual",[1]Setup!C27,"PERIODIC",$B364,"TOPFLOW","TOP","TOP","top1",$C364,"top3","Open_Acute_DIV1","TOP5","TOP6","REPORTED","TOP8")</f>
        <v>81050.61</v>
      </c>
      <c r="DH364" s="213">
        <f>_xll.OneStreamExcelAddIn.XFFunctions.XFGetCell("TRUE", "CONSOL", $D$3,"TOT_Entity","USD","Actual",[1]Setup!C28,"PERIODIC",$B364,"TOPFLOW","TOP","TOP","top1",$C364,"top3","Open_Acute_DIV1","TOP5","TOP6","REPORTED","TOP8")</f>
        <v>86804.68</v>
      </c>
      <c r="DI364" s="215"/>
      <c r="DJ364" s="213">
        <f>_xll.OneStreamExcelAddIn.XFFunctions.XFGetCell("TRUE", "CONSOL", $D$3,"TOT_Entity","Aggregated","Budget_Working",[1]Setup!C4,"PERIODIC",$B364,"TOPFLOW","TOP","TOP","top1",$C364,"top3","Open_Acute_DIV1","TOP5","TOP6","REPORTED","TOP8")</f>
        <v>145323.381838937</v>
      </c>
      <c r="DK364" s="213">
        <f>_xll.OneStreamExcelAddIn.XFFunctions.XFGetCell("TRUE", "CONSOL", $D$3,"TOT_Entity","Aggregated","Budget_Working",[1]Setup!C5,"PERIODIC",$B364,"TOPFLOW","TOP","TOP","top1",$C364,"top3","Open_Acute_DIV1","TOP5","TOP6","REPORTED","TOP8")</f>
        <v>102462.99175041</v>
      </c>
      <c r="DL364" s="213">
        <f>_xll.OneStreamExcelAddIn.XFFunctions.XFGetCell("TRUE", "CONSOL", $D$3,"TOT_Entity","Aggregated","Budget_Working",[1]Setup!C6,"PERIODIC",$B364,"TOPFLOW","TOP","TOP","top1",$C364,"top3","Open_Acute_DIV1","TOP5","TOP6","REPORTED","TOP8")</f>
        <v>97347.604261800996</v>
      </c>
      <c r="DM364" s="213">
        <f>_xll.OneStreamExcelAddIn.XFFunctions.XFGetCell("TRUE", "CONSOL", $D$3,"TOT_Entity","Aggregated","Budget_Working",[1]Setup!C7,"PERIODIC",$B364,"TOPFLOW","TOP","TOP","top1",$C364,"top3","Open_Acute_DIV1","TOP5","TOP6","REPORTED","TOP8")</f>
        <v>100300.815801273</v>
      </c>
      <c r="DN364" s="213">
        <f>_xll.OneStreamExcelAddIn.XFFunctions.XFGetCell("TRUE", "CONSOL", $D$3,"TOT_Entity","Aggregated","Budget_Working",[1]Setup!C8,"PERIODIC",$B364,"TOPFLOW","TOP","TOP","top1",$C364,"top3","Open_Acute_DIV1","TOP5","TOP6","REPORTED","TOP8")</f>
        <v>106411.652645774</v>
      </c>
      <c r="DO364" s="213">
        <f>_xll.OneStreamExcelAddIn.XFFunctions.XFGetCell("TRUE", "CONSOL", $D$3,"TOT_Entity","Aggregated","Budget_Working",[1]Setup!C9,"PERIODIC",$B364,"TOPFLOW","TOP","TOP","top1",$C364,"top3","Open_Acute_DIV1","TOP5","TOP6","REPORTED","TOP8")</f>
        <v>97627.503282521997</v>
      </c>
      <c r="DP364" s="213">
        <f>_xll.OneStreamExcelAddIn.XFFunctions.XFGetCell("TRUE", "CONSOL", $D$3,"TOT_Entity","Aggregated","Budget_Working",[1]Setup!C10,"PERIODIC",$B364,"TOPFLOW","TOP","TOP","top1",$C364,"top3","Open_Acute_DIV1","TOP5","TOP6","REPORTED","TOP8")</f>
        <v>99205.162800550999</v>
      </c>
      <c r="DQ364" s="213">
        <f>_xll.OneStreamExcelAddIn.XFFunctions.XFGetCell("TRUE", "CONSOL", $D$3,"TOT_Entity","Aggregated","Budget_Working",[1]Setup!C11,"PERIODIC",$B364,"TOPFLOW","TOP","TOP","top1",$C364,"top3","Open_Acute_DIV1","TOP5","TOP6","REPORTED","TOP8")</f>
        <v>102265.414944483</v>
      </c>
      <c r="DR364" s="213">
        <f>_xll.OneStreamExcelAddIn.XFFunctions.XFGetCell("TRUE", "CONSOL", $D$3,"TOT_Entity","Aggregated","Budget_Working",[1]Setup!C12,"PERIODIC",$B364,"TOPFLOW","TOP","TOP","top1",$C364,"top3","Open_Acute_DIV1","TOP5","TOP6","REPORTED","TOP8")</f>
        <v>96150.893090035999</v>
      </c>
      <c r="DS364" s="213">
        <f>_xll.OneStreamExcelAddIn.XFFunctions.XFGetCell("TRUE", "CONSOL", $D$3,"TOT_Entity","Aggregated","Budget_Working",[1]Setup!C13,"PERIODIC",$B364,"TOPFLOW","TOP","TOP","top1",$C364,"top3","Open_Acute_DIV1","TOP5","TOP6","REPORTED","TOP8")</f>
        <v>105307.95155382001</v>
      </c>
      <c r="DT364" s="213">
        <f>_xll.OneStreamExcelAddIn.XFFunctions.XFGetCell("TRUE", "CONSOL", $D$3,"TOT_Entity","Aggregated","Budget_Working",[1]Setup!C14,"PERIODIC",$B364,"TOPFLOW","TOP","TOP","top1",$C364,"top3","Open_Acute_DIV1","TOP5","TOP6","REPORTED","TOP8")</f>
        <v>108517.252703848</v>
      </c>
      <c r="DU364" s="213">
        <f>_xll.OneStreamExcelAddIn.XFFunctions.XFGetCell("TRUE", "CONSOL", $D$3,"TOT_Entity","Aggregated","Budget_Working",[1]Setup!C15,"PERIODIC",$B364,"TOPFLOW","TOP","TOP","top1",$C364,"top3","Open_Acute_DIV1","TOP5","TOP6","REPORTED","TOP8")</f>
        <v>104510.242193842</v>
      </c>
      <c r="DV364" s="215"/>
      <c r="DW364" s="213">
        <f>_xll.OneStreamExcelAddIn.XFFunctions.XFGetCell("TRUE", "CONSOL", $D$3,"TOT_Entity","USD","Budget_Final",[1]Setup!C17,"PERIODIC",$B364,"TOPFLOW","TOP","TOP","top1",$C364,"top3","Open_Acute_DIV1","TOP5","TOP6","REPORTED","TOP8")</f>
        <v>68366.089569263</v>
      </c>
      <c r="DX364" s="213">
        <f>_xll.OneStreamExcelAddIn.XFFunctions.XFGetCell("TRUE", "CONSOL", $D$3,"TOT_Entity","USD","Budget_Final",[1]Setup!C18,"PERIODIC",$B364,"TOPFLOW","TOP","TOP","top1",$C364,"top3","Open_Acute_DIV1","TOP5","TOP6","REPORTED","TOP8")</f>
        <v>106403.026044275</v>
      </c>
      <c r="DY364" s="213">
        <f>_xll.OneStreamExcelAddIn.XFFunctions.XFGetCell("TRUE", "CONSOL", $D$3,"TOT_Entity","USD","Budget_Final",[1]Setup!C19,"PERIODIC",$B364,"TOPFLOW","TOP","TOP","top1",$C364,"top3","Open_Acute_DIV1","TOP5","TOP6","REPORTED","TOP8")</f>
        <v>102519.27495904799</v>
      </c>
      <c r="DZ364" s="213">
        <f>_xll.OneStreamExcelAddIn.XFFunctions.XFGetCell("TRUE", "CONSOL", $D$3,"TOT_Entity","USD","Budget_Final",[1]Setup!C20,"PERIODIC",$B364,"TOPFLOW","TOP","TOP","top1",$C364,"top3","Open_Acute_DIV1","TOP5","TOP6","REPORTED","TOP8")</f>
        <v>99029.942620182002</v>
      </c>
      <c r="EA364" s="213">
        <f>_xll.OneStreamExcelAddIn.XFFunctions.XFGetCell("TRUE", "CONSOL", $D$3,"TOT_Entity","USD","Budget_Final",[1]Setup!C21,"PERIODIC",$B364,"TOPFLOW","TOP","TOP","top1",$C364,"top3","Open_Acute_DIV1","TOP5","TOP6","REPORTED","TOP8")</f>
        <v>96950.206644513004</v>
      </c>
      <c r="EB364" s="213">
        <f>_xll.OneStreamExcelAddIn.XFFunctions.XFGetCell("TRUE", "CONSOL", $D$3,"TOT_Entity","USD","Budget_Final",[1]Setup!C22,"PERIODIC",$B364,"TOPFLOW","TOP","TOP","top1",$C364,"top3","Open_Acute_DIV1","TOP5","TOP6","REPORTED","TOP8")</f>
        <v>87639.136910126996</v>
      </c>
      <c r="EC364" s="213">
        <f>_xll.OneStreamExcelAddIn.XFFunctions.XFGetCell("TRUE", "CONSOL", $D$3,"TOT_Entity","USD","Budget_Final",[1]Setup!C23,"PERIODIC",$B364,"TOPFLOW","TOP","TOP","top1",$C364,"top3","Open_Acute_DIV1","TOP5","TOP6","REPORTED","TOP8")</f>
        <v>85830.504602789006</v>
      </c>
      <c r="ED364" s="213">
        <f>_xll.OneStreamExcelAddIn.XFFunctions.XFGetCell("TRUE", "CONSOL", $D$3,"TOT_Entity","USD","Budget_Final",[1]Setup!C24,"PERIODIC",$B364,"TOPFLOW","TOP","TOP","top1",$C364,"top3","Open_Acute_DIV1","TOP5","TOP6","REPORTED","TOP8")</f>
        <v>91921.885512659996</v>
      </c>
      <c r="EE364" s="213">
        <f>_xll.OneStreamExcelAddIn.XFFunctions.XFGetCell("TRUE", "CONSOL", $D$3,"TOT_Entity","USD","Budget_Final",[1]Setup!C25,"PERIODIC",$B364,"TOPFLOW","TOP","TOP","top1",$C364,"top3","Open_Acute_DIV1","TOP5","TOP6","REPORTED","TOP8")</f>
        <v>84447.153366041995</v>
      </c>
      <c r="EF364" s="213">
        <f>_xll.OneStreamExcelAddIn.XFFunctions.XFGetCell("TRUE", "CONSOL", $D$3,"TOT_Entity","USD","Budget_Final",[1]Setup!C26,"PERIODIC",$B364,"TOPFLOW","TOP","TOP","top1",$C364,"top3","Open_Acute_DIV1","TOP5","TOP6","REPORTED","TOP8")</f>
        <v>88431.184270380996</v>
      </c>
      <c r="EG364" s="213">
        <f>_xll.OneStreamExcelAddIn.XFFunctions.XFGetCell("TRUE", "CONSOL", $D$3,"TOT_Entity","USD","Budget_Final",[1]Setup!C27,"PERIODIC",$B364,"TOPFLOW","TOP","TOP","top1",$C364,"top3","Open_Acute_DIV1","TOP5","TOP6","REPORTED","TOP8")</f>
        <v>80574.887702438005</v>
      </c>
      <c r="EH364" s="213">
        <f>_xll.OneStreamExcelAddIn.XFFunctions.XFGetCell("TRUE", "CONSOL", $D$3,"TOT_Entity","USD","Budget_Final",[1]Setup!C28,"PERIODIC",$B364,"TOPFLOW","TOP","TOP","top1",$C364,"top3","Open_Acute_DIV1","TOP5","TOP6","REPORTED","TOP8")</f>
        <v>84245.468492316999</v>
      </c>
    </row>
    <row r="365" spans="2:138" ht="15.75" x14ac:dyDescent="0.25">
      <c r="B365" s="51"/>
      <c r="C365" s="51"/>
      <c r="D365" s="95"/>
      <c r="H365" s="111"/>
      <c r="I365" s="41"/>
      <c r="M365" s="88"/>
      <c r="N365" s="41"/>
      <c r="Q365" s="88"/>
      <c r="R365" s="41"/>
      <c r="U365" s="88"/>
      <c r="V365" s="41"/>
      <c r="AA365" s="95"/>
      <c r="AE365" s="88"/>
      <c r="AJ365" s="88"/>
      <c r="AO365" s="88"/>
      <c r="AT365" s="88"/>
      <c r="AY365" s="88"/>
      <c r="BD365" s="88"/>
      <c r="BI365" s="88"/>
      <c r="BN365" s="88"/>
      <c r="BS365" s="88"/>
      <c r="BX365" s="88"/>
      <c r="CC365" s="88"/>
      <c r="CH365" s="88"/>
    </row>
    <row r="366" spans="2:138" x14ac:dyDescent="0.25">
      <c r="B366" s="51"/>
      <c r="C366" s="51"/>
      <c r="D366" s="137" t="s">
        <v>345</v>
      </c>
      <c r="H366" s="138"/>
      <c r="I366" s="41"/>
      <c r="N366" s="41"/>
      <c r="R366" s="41"/>
      <c r="U366" s="7"/>
      <c r="V366" s="41"/>
      <c r="W366" s="74"/>
      <c r="X366" s="75"/>
      <c r="Y366" s="74"/>
      <c r="Z366" s="76"/>
      <c r="AA366" s="137"/>
      <c r="AE366" s="7"/>
      <c r="AJ366" s="7"/>
      <c r="AO366" s="7"/>
      <c r="AT366" s="7"/>
      <c r="AY366" s="7"/>
      <c r="BD366" s="7"/>
      <c r="BI366" s="7"/>
      <c r="BN366" s="7"/>
      <c r="BS366" s="7"/>
      <c r="BX366" s="7"/>
      <c r="CC366" s="7"/>
      <c r="CH366" s="7"/>
    </row>
    <row r="367" spans="2:138" x14ac:dyDescent="0.25">
      <c r="B367" s="51">
        <v>60351</v>
      </c>
      <c r="C367" s="51"/>
      <c r="D367" t="str" cm="1">
        <f t="array" ref="D367">_xll.OneStreamExcelAddIn.XFFunctions.XFGetMemberInfo("Description","Account",B367)</f>
        <v>Group Medical Premiums</v>
      </c>
      <c r="E367" s="53">
        <f>_xll.OneStreamExcelAddIn.XFFunctions.XFGetCell("TRUE", "CONSOL", $D$3,"TOT_Entity","USD","Actual",$E$3,"PERIODIC",$B367,"TOPFLOW","TOP","TOP","top1",$C367,"top3","Open_Acute_DIV1","TOP5","TOP6","REPORTED","TOP8")</f>
        <v>79157.42</v>
      </c>
      <c r="F367" s="53">
        <f>_xll.OneStreamExcelAddIn.XFFunctions.XFGetCell("TRUE", "CONSOL", $D$3,"TOT_Entity","Aggregated","Budget_Working",$E$3,"PERIODIC",$B367,"TOPFLOW","TOP","TOP","top1",$C367,"top3","Open_Acute_DIV1","TOP5","TOP6","REPORTED","TOP8")</f>
        <v>95400</v>
      </c>
      <c r="G367" s="53">
        <f t="shared" ref="G367:G385" si="969">F367-E367</f>
        <v>16242.580000000002</v>
      </c>
      <c r="H367" s="55">
        <f t="shared" ref="H367:H385" si="970">IFERROR(G367/F367,0)</f>
        <v>0.17025765199161427</v>
      </c>
      <c r="I367" s="41"/>
      <c r="J367" s="53">
        <f>_xll.OneStreamExcelAddIn.XFFunctions.XFGetCell("TRUE", "CONSOL", $D$3,"TOT_Entity","USD","Actual",$E$3,"YTD",$B367,"TOPFLOW","TOP","TOP","top1",$C367,"TOP3","Open_Acute_DIV1","TOP5","TOP6","REPORTED","TOP8")</f>
        <v>321086.61</v>
      </c>
      <c r="K367" s="53">
        <f>_xll.OneStreamExcelAddIn.XFFunctions.XFGetCell("TRUE", "CONSOL", $D$3,"TOT_Entity","Aggregated","Budget_Working",$E$3,"YTD",$B367,"TOPFLOW","TOP","TOP","top1",$C367,"TOP3","Open_Acute_DIV1","TOP5","TOP6","REPORTED","TOP8")</f>
        <v>381600</v>
      </c>
      <c r="L367" s="53">
        <f t="shared" ref="L367:L385" si="971">K367-J367</f>
        <v>60513.390000000014</v>
      </c>
      <c r="M367" s="40">
        <f t="shared" ref="M367:M385" si="972">IFERROR(L367/K367,0)</f>
        <v>0.15857806603773589</v>
      </c>
      <c r="N367" s="41"/>
      <c r="O367" s="53">
        <f>_xll.OneStreamExcelAddIn.XFFunctions.XFGetCell("TRUE", "CONSOL", $D$3,"TOT_Entity","USD","Actual",$F$3,"YTD",$B367,"TOPFLOW","TOP","TOP","top1",$C367,"TOP3","Open_Acute_DIV1","TOP5","TOP6","REPORTED","TOP8")</f>
        <v>372459.6</v>
      </c>
      <c r="P367" s="53">
        <f>_xll.OneStreamExcelAddIn.XFFunctions.XFGetCell("TRUE", "CONSOL", $D$3,"TOT_Entity","USD","Actual",$E$3,"YTD",$B367,"TOPFLOW","TOP","TOP","top1",$C367,"top3","Open_Acute_DIV1","TOP5","TOP6","REPORTED","VAR_BW_PY_Actual")</f>
        <v>51372.99</v>
      </c>
      <c r="Q367" s="40">
        <f t="shared" ref="Q367:Q385" si="973">IFERROR(P367/O367,0)</f>
        <v>0.13792902639641991</v>
      </c>
      <c r="R367" s="41"/>
      <c r="S367" s="53">
        <f>_xll.OneStreamExcelAddIn.XFFunctions.XFGetCell("TRUE", "CONSOL", $D$3,"TOT_Entity","USD","MIDFCST",$E$3,"MTD",$B367,"TOPFLOW","TOP","TOP","top1",$C367,"TOP3","Open_Acute_DIV1","TOP5","TOP6","REPORTED","TOP8")</f>
        <v>0</v>
      </c>
      <c r="T367" s="53">
        <f t="shared" ref="T367:T385" si="974">S367-E367</f>
        <v>-79157.42</v>
      </c>
      <c r="U367" s="40">
        <f t="shared" ref="U367:U385" si="975">IFERROR(T367/S367,0)</f>
        <v>0</v>
      </c>
      <c r="V367" s="41"/>
      <c r="W367" s="42"/>
      <c r="X367" s="43"/>
      <c r="Y367" s="42"/>
      <c r="Z367" s="44"/>
      <c r="AB367" s="53">
        <f>_xll.OneStreamExcelAddIn.XFFunctions.XFGetCell("TRUE", "CONSOL", $D$3,"TOT_Entity","USD","Actual",[1]Setup!C4,"PERIODIC",$B367,"TOPFLOW","TOP","TOP","top1",$C367,"top3","Open_Acute_DIV1","TOP5","TOP6","REPORTED","TOP8")</f>
        <v>77587.199999999997</v>
      </c>
      <c r="AC367" s="53">
        <f>_xll.OneStreamExcelAddIn.XFFunctions.XFGetCell("TRUE", "CONSOL", $D$3,"TOT_Entity","Aggregated","Budget_Working",[1]Setup!C4,"PERIODIC",$B367,"TOPFLOW","TOP","TOP","top1",$C367,"top3","Open_Acute_DIV1","TOP5","TOP6","REPORTED","TOP8")</f>
        <v>95400</v>
      </c>
      <c r="AD367" s="53">
        <f t="shared" ref="AD367:AD387" si="976">AC367-AB367</f>
        <v>17812.800000000003</v>
      </c>
      <c r="AE367" s="40">
        <f t="shared" ref="AE367:AE387" si="977">IFERROR(AD367/AC367,0)</f>
        <v>0.18671698113207549</v>
      </c>
      <c r="AG367" s="53">
        <f>_xll.OneStreamExcelAddIn.XFFunctions.XFGetCell("TRUE", "CONSOL", $D$3,"TOT_Entity","USD","Actual",[1]Setup!C5,"PERIODIC",$B367,"TOPFLOW","TOP","TOP","top1",$C367,"top3","Open_Acute_DIV1","TOP5","TOP6","REPORTED","TOP8")</f>
        <v>82101.59</v>
      </c>
      <c r="AH367" s="53">
        <f>_xll.OneStreamExcelAddIn.XFFunctions.XFGetCell("TRUE", "CONSOL", $D$3,"TOT_Entity","Aggregated","Budget_Working",[1]Setup!C5,"PERIODIC",$B367,"TOPFLOW","TOP","TOP","top1",$C367,"top3","Open_Acute_DIV1","TOP5","TOP6","REPORTED","TOP8")</f>
        <v>95400</v>
      </c>
      <c r="AI367" s="53">
        <f t="shared" ref="AI367:AI387" si="978">AH367-AG367</f>
        <v>13298.410000000003</v>
      </c>
      <c r="AJ367" s="40">
        <f t="shared" ref="AJ367:AJ387" si="979">IFERROR(AI367/AH367,0)</f>
        <v>0.13939633123689732</v>
      </c>
      <c r="AL367" s="53">
        <f>_xll.OneStreamExcelAddIn.XFFunctions.XFGetCell("TRUE", "CONSOL", $D$3,"TOT_Entity","USD","Actual",[1]Setup!C6,"PERIODIC",$B367,"TOPFLOW","TOP","TOP","top1",$C367,"top3","Open_Acute_DIV1","TOP5","TOP6","REPORTED","TOP8")</f>
        <v>82240.399999999994</v>
      </c>
      <c r="AM367" s="53">
        <f>_xll.OneStreamExcelAddIn.XFFunctions.XFGetCell("TRUE", "CONSOL", $D$3,"TOT_Entity","Aggregated","Budget_Working",[1]Setup!C6,"PERIODIC",$B367,"TOPFLOW","TOP","TOP","top1",$C367,"top3","Open_Acute_DIV1","TOP5","TOP6","REPORTED","TOP8")</f>
        <v>95400</v>
      </c>
      <c r="AN367" s="53">
        <f t="shared" ref="AN367:AN387" si="980">AM367-AL367</f>
        <v>13159.600000000006</v>
      </c>
      <c r="AO367" s="40">
        <f t="shared" ref="AO367:AO387" si="981">IFERROR(AN367/AM367,0)</f>
        <v>0.13794129979035646</v>
      </c>
      <c r="AQ367" s="53">
        <f>_xll.OneStreamExcelAddIn.XFFunctions.XFGetCell("TRUE", "CONSOL", $D$3,"TOT_Entity","USD","Actual",[1]Setup!C7,"PERIODIC",$B367,"TOPFLOW","TOP","TOP","top1",$C367,"top3","Open_Acute_DIV1","TOP5","TOP6","REPORTED","TOP8")</f>
        <v>79157.42</v>
      </c>
      <c r="AR367" s="53">
        <f>_xll.OneStreamExcelAddIn.XFFunctions.XFGetCell("TRUE", "CONSOL", $D$3,"TOT_Entity","Aggregated","Budget_Working",[1]Setup!C7,"PERIODIC",$B367,"TOPFLOW","TOP","TOP","top1",$C367,"top3","Open_Acute_DIV1","TOP5","TOP6","REPORTED","TOP8")</f>
        <v>95400</v>
      </c>
      <c r="AS367" s="53">
        <f t="shared" ref="AS367:AS387" si="982">AR367-AQ367</f>
        <v>16242.580000000002</v>
      </c>
      <c r="AT367" s="40">
        <f t="shared" ref="AT367:AT387" si="983">IFERROR(AS367/AR367,0)</f>
        <v>0.17025765199161427</v>
      </c>
      <c r="AV367" s="53">
        <f>_xll.OneStreamExcelAddIn.XFFunctions.XFGetCell("TRUE", "CONSOL", $D$3,"TOT_Entity","USD","Actual",[1]Setup!C8,"PERIODIC",$B367,"TOPFLOW","TOP","TOP","top1",$C367,"top3","Open_Acute_DIV1","TOP5","TOP6","REPORTED","TOP8")</f>
        <v>-321086.61</v>
      </c>
      <c r="AW367" s="53">
        <f>_xll.OneStreamExcelAddIn.XFFunctions.XFGetCell("TRUE", "CONSOL", $D$3,"TOT_Entity","Aggregated","Budget_Working",[1]Setup!C8,"PERIODIC",$B367,"TOPFLOW","TOP","TOP","top1",$C367,"top3","Open_Acute_DIV1","TOP5","TOP6","REPORTED","TOP8")</f>
        <v>95400</v>
      </c>
      <c r="AX367" s="53">
        <f t="shared" ref="AX367:AX387" si="984">AW367-AV367</f>
        <v>416486.61</v>
      </c>
      <c r="AY367" s="40">
        <f t="shared" ref="AY367:AY387" si="985">IFERROR(AX367/AW367,0)</f>
        <v>4.3656877358490567</v>
      </c>
      <c r="BA367" s="53">
        <f>_xll.OneStreamExcelAddIn.XFFunctions.XFGetCell("TRUE", "CONSOL", $D$3,"TOT_Entity","USD","Actual",[1]Setup!C9,"PERIODIC",$B367,"TOPFLOW","TOP","TOP","top1",$C367,"top3","Open_Acute_DIV1","TOP5","TOP6","REPORTED","TOP8")</f>
        <v>0</v>
      </c>
      <c r="BB367" s="53">
        <f>_xll.OneStreamExcelAddIn.XFFunctions.XFGetCell("TRUE", "CONSOL", $D$3,"TOT_Entity","Aggregated","Budget_Working",[1]Setup!C9,"PERIODIC",$B367,"TOPFLOW","TOP","TOP","top1",$C367,"top3","Open_Acute_DIV1","TOP5","TOP6","REPORTED","TOP8")</f>
        <v>95400</v>
      </c>
      <c r="BC367" s="53">
        <f t="shared" ref="BC367:BC387" si="986">BB367-BA367</f>
        <v>95400</v>
      </c>
      <c r="BD367" s="40">
        <f t="shared" ref="BD367:BD387" si="987">IFERROR(BC367/BB367,0)</f>
        <v>1</v>
      </c>
      <c r="BF367" s="53">
        <f>_xll.OneStreamExcelAddIn.XFFunctions.XFGetCell("TRUE", "CONSOL", $D$3,"TOT_Entity","USD","Actual",[1]Setup!C10,"PERIODIC",$B367,"TOPFLOW","TOP","TOP","top1",$C367,"top3","Open_Acute_DIV1","TOP5","TOP6","REPORTED","TOP8")</f>
        <v>0</v>
      </c>
      <c r="BG367" s="53">
        <f>_xll.OneStreamExcelAddIn.XFFunctions.XFGetCell("TRUE", "CONSOL", $D$3,"TOT_Entity","Aggregated","Budget_Working",[1]Setup!C10,"PERIODIC",$B367,"TOPFLOW","TOP","TOP","top1",$C367,"top3","Open_Acute_DIV1","TOP5","TOP6","REPORTED","TOP8")</f>
        <v>95400</v>
      </c>
      <c r="BH367" s="53">
        <f t="shared" ref="BH367:BH387" si="988">BG367-BF367</f>
        <v>95400</v>
      </c>
      <c r="BI367" s="40">
        <f t="shared" ref="BI367:BI387" si="989">IFERROR(BH367/BG367,0)</f>
        <v>1</v>
      </c>
      <c r="BK367" s="53">
        <f>_xll.OneStreamExcelAddIn.XFFunctions.XFGetCell("TRUE", "CONSOL", $D$3,"TOT_Entity","USD","Actual",[1]Setup!C11,"PERIODIC",$B367,"TOPFLOW","TOP","TOP","top1",$C367,"top3","Open_Acute_DIV1","TOP5","TOP6","REPORTED","TOP8")</f>
        <v>0</v>
      </c>
      <c r="BL367" s="53">
        <f>_xll.OneStreamExcelAddIn.XFFunctions.XFGetCell("TRUE", "CONSOL", $D$3,"TOT_Entity","Aggregated","Budget_Working",[1]Setup!C11,"PERIODIC",$B367,"TOPFLOW","TOP","TOP","top1",$C367,"top3","Open_Acute_DIV1","TOP5","TOP6","REPORTED","TOP8")</f>
        <v>95400</v>
      </c>
      <c r="BM367" s="53">
        <f t="shared" ref="BM367:BM387" si="990">BL367-BK367</f>
        <v>95400</v>
      </c>
      <c r="BN367" s="40">
        <f t="shared" ref="BN367:BN387" si="991">IFERROR(BM367/BL367,0)</f>
        <v>1</v>
      </c>
      <c r="BP367" s="53">
        <f>_xll.OneStreamExcelAddIn.XFFunctions.XFGetCell("TRUE", "CONSOL", $D$3,"TOT_Entity","USD","Actual",[1]Setup!C12,"PERIODIC",$B367,"TOPFLOW","TOP","TOP","top1",$C367,"top3","Open_Acute_DIV1","TOP5","TOP6","REPORTED","TOP8")</f>
        <v>0</v>
      </c>
      <c r="BQ367" s="53">
        <f>_xll.OneStreamExcelAddIn.XFFunctions.XFGetCell("TRUE", "CONSOL", $D$3,"TOT_Entity","Aggregated","Budget_Working",[1]Setup!C12,"PERIODIC",$B367,"TOPFLOW","TOP","TOP","top1",$C367,"top3","Open_Acute_DIV1","TOP5","TOP6","REPORTED","TOP8")</f>
        <v>95400</v>
      </c>
      <c r="BR367" s="53">
        <f t="shared" ref="BR367:BR387" si="992">BQ367-BP367</f>
        <v>95400</v>
      </c>
      <c r="BS367" s="40">
        <f t="shared" ref="BS367:BS387" si="993">IFERROR(BR367/BQ367,0)</f>
        <v>1</v>
      </c>
      <c r="BU367" s="53">
        <f>_xll.OneStreamExcelAddIn.XFFunctions.XFGetCell("TRUE", "CONSOL", $D$3,"TOT_Entity","USD","Actual",[1]Setup!C13,"PERIODIC",$B367,"TOPFLOW","TOP","TOP","top1",$C367,"top3","Open_Acute_DIV1","TOP5","TOP6","REPORTED","TOP8")</f>
        <v>0</v>
      </c>
      <c r="BV367" s="53">
        <f>_xll.OneStreamExcelAddIn.XFFunctions.XFGetCell("TRUE", "CONSOL", $D$3,"TOT_Entity","Aggregated","Budget_Working",[1]Setup!C13,"PERIODIC",$B367,"TOPFLOW","TOP","TOP","top1",$C367,"top3","Open_Acute_DIV1","TOP5","TOP6","REPORTED","TOP8")</f>
        <v>95400</v>
      </c>
      <c r="BW367" s="53">
        <f t="shared" ref="BW367:BW387" si="994">BV367-BU367</f>
        <v>95400</v>
      </c>
      <c r="BX367" s="40">
        <f t="shared" ref="BX367:BX387" si="995">IFERROR(BW367/BV367,0)</f>
        <v>1</v>
      </c>
      <c r="BZ367" s="53">
        <f>_xll.OneStreamExcelAddIn.XFFunctions.XFGetCell("TRUE", "CONSOL", $D$3,"TOT_Entity","USD","Actual",[1]Setup!C14,"PERIODIC",$B367,"TOPFLOW","TOP","TOP","top1",$C367,"top3","Open_Acute_DIV1","TOP5","TOP6","REPORTED","TOP8")</f>
        <v>0</v>
      </c>
      <c r="CA367" s="53">
        <f>_xll.OneStreamExcelAddIn.XFFunctions.XFGetCell("TRUE", "CONSOL", $D$3,"TOT_Entity","Aggregated","Budget_Working",[1]Setup!C14,"PERIODIC",$B367,"TOPFLOW","TOP","TOP","top1",$C367,"top3","Open_Acute_DIV1","TOP5","TOP6","REPORTED","TOP8")</f>
        <v>95400</v>
      </c>
      <c r="CB367" s="53">
        <f t="shared" ref="CB367:CB387" si="996">CA367-BZ367</f>
        <v>95400</v>
      </c>
      <c r="CC367" s="40">
        <f t="shared" ref="CC367:CC387" si="997">IFERROR(CB367/CA367,0)</f>
        <v>1</v>
      </c>
      <c r="CE367" s="53">
        <f>_xll.OneStreamExcelAddIn.XFFunctions.XFGetCell("TRUE", "CONSOL", $D$3,"TOT_Entity","USD","Actual",[1]Setup!C15,"PERIODIC",$B367,"TOPFLOW","TOP","TOP","top1",$C367,"top3","Open_Acute_DIV1","TOP5","TOP6","REPORTED","TOP8")</f>
        <v>0</v>
      </c>
      <c r="CF367" s="53">
        <f>_xll.OneStreamExcelAddIn.XFFunctions.XFGetCell("TRUE", "CONSOL", $D$3,"TOT_Entity","Aggregated","Budget_Working",[1]Setup!C15,"PERIODIC",$B367,"TOPFLOW","TOP","TOP","top1",$C367,"top3","Open_Acute_DIV1","TOP5","TOP6","REPORTED","TOP8")</f>
        <v>95400</v>
      </c>
      <c r="CG367" s="53">
        <f t="shared" ref="CG367:CG387" si="998">CF367-CE367</f>
        <v>95400</v>
      </c>
      <c r="CH367" s="40">
        <f t="shared" ref="CH367:CH387" si="999">IFERROR(CG367/CF367,0)</f>
        <v>1</v>
      </c>
      <c r="CI367" s="212"/>
      <c r="CJ367" s="53">
        <f>_xll.OneStreamExcelAddIn.XFFunctions.XFGetCell("TRUE", "CONSOL", $D$3,"TOT_Entity","USD","Actual",[1]Setup!C4,"PERIODIC",$B367,"TOPFLOW","TOP","TOP","top1",$C367,"top3","Open_Acute_DIV1","TOP5","TOP6","REPORTED","TOP8")</f>
        <v>77587.199999999997</v>
      </c>
      <c r="CK367" s="53">
        <f>_xll.OneStreamExcelAddIn.XFFunctions.XFGetCell("TRUE", "CONSOL", $D$3,"TOT_Entity","USD","Actual",[1]Setup!C5,"PERIODIC",$B367,"TOPFLOW","TOP","TOP","top1",$C367,"top3","Open_Acute_DIV1","TOP5","TOP6","REPORTED","TOP8")</f>
        <v>82101.59</v>
      </c>
      <c r="CL367" s="53">
        <f>_xll.OneStreamExcelAddIn.XFFunctions.XFGetCell("TRUE", "CONSOL", $D$3,"TOT_Entity","USD","Actual",[1]Setup!C6,"PERIODIC",$B367,"TOPFLOW","TOP","TOP","top1",$C367,"top3","Open_Acute_DIV1","TOP5","TOP6","REPORTED","TOP8")</f>
        <v>82240.399999999994</v>
      </c>
      <c r="CM367" s="53">
        <f>_xll.OneStreamExcelAddIn.XFFunctions.XFGetCell("TRUE", "CONSOL", $D$3,"TOT_Entity","USD","Actual",[1]Setup!C7,"PERIODIC",$B367,"TOPFLOW","TOP","TOP","top1",$C367,"top3","Open_Acute_DIV1","TOP5","TOP6","REPORTED","TOP8")</f>
        <v>79157.42</v>
      </c>
      <c r="CN367" s="53">
        <f>_xll.OneStreamExcelAddIn.XFFunctions.XFGetCell("TRUE", "CONSOL", $D$3,"TOT_Entity","USD","Actual",[1]Setup!C8,"PERIODIC",$B367,"TOPFLOW","TOP","TOP","top1",$C367,"top3","Open_Acute_DIV1","TOP5","TOP6","REPORTED","TOP8")</f>
        <v>-321086.61</v>
      </c>
      <c r="CO367" s="53">
        <f>_xll.OneStreamExcelAddIn.XFFunctions.XFGetCell("TRUE", "CONSOL", $D$3,"TOT_Entity","USD","Actual",[1]Setup!C9,"PERIODIC",$B367,"TOPFLOW","TOP","TOP","top1",$C367,"top3","Open_Acute_DIV1","TOP5","TOP6","REPORTED","TOP8")</f>
        <v>0</v>
      </c>
      <c r="CP367" s="53">
        <f>_xll.OneStreamExcelAddIn.XFFunctions.XFGetCell("TRUE", "CONSOL", $D$3,"TOT_Entity","USD","Actual",[1]Setup!C10,"PERIODIC",$B367,"TOPFLOW","TOP","TOP","top1",$C367,"top3","Open_Acute_DIV1","TOP5","TOP6","REPORTED","TOP8")</f>
        <v>0</v>
      </c>
      <c r="CQ367" s="53">
        <f>_xll.OneStreamExcelAddIn.XFFunctions.XFGetCell("TRUE", "CONSOL", $D$3,"TOT_Entity","USD","Actual",[1]Setup!C11,"PERIODIC",$B367,"TOPFLOW","TOP","TOP","top1",$C367,"top3","Open_Acute_DIV1","TOP5","TOP6","REPORTED","TOP8")</f>
        <v>0</v>
      </c>
      <c r="CR367" s="53">
        <f>_xll.OneStreamExcelAddIn.XFFunctions.XFGetCell("TRUE", "CONSOL", $D$3,"TOT_Entity","USD","Actual",[1]Setup!C12,"PERIODIC",$B367,"TOPFLOW","TOP","TOP","top1",$C367,"top3","Open_Acute_DIV1","TOP5","TOP6","REPORTED","TOP8")</f>
        <v>0</v>
      </c>
      <c r="CS367" s="53">
        <f>_xll.OneStreamExcelAddIn.XFFunctions.XFGetCell("TRUE", "CONSOL", $D$3,"TOT_Entity","USD","Actual",[1]Setup!C13,"PERIODIC",$B367,"TOPFLOW","TOP","TOP","top1",$C367,"top3","Open_Acute_DIV1","TOP5","TOP6","REPORTED","TOP8")</f>
        <v>0</v>
      </c>
      <c r="CT367" s="53">
        <f>_xll.OneStreamExcelAddIn.XFFunctions.XFGetCell("TRUE", "CONSOL", $D$3,"TOT_Entity","USD","Actual",[1]Setup!C14,"PERIODIC",$B367,"TOPFLOW","TOP","TOP","top1",$C367,"top3","Open_Acute_DIV1","TOP5","TOP6","REPORTED","TOP8")</f>
        <v>0</v>
      </c>
      <c r="CU367" s="53">
        <f>_xll.OneStreamExcelAddIn.XFFunctions.XFGetCell("TRUE", "CONSOL", $D$3,"TOT_Entity","USD","Actual",[1]Setup!C15,"PERIODIC",$B367,"TOPFLOW","TOP","TOP","top1",$C367,"top3","Open_Acute_DIV1","TOP5","TOP6","REPORTED","TOP8")</f>
        <v>0</v>
      </c>
      <c r="CV367" s="212"/>
      <c r="CW367" s="53">
        <f>_xll.OneStreamExcelAddIn.XFFunctions.XFGetCell("TRUE", "CONSOL", $D$3,"TOT_Entity","USD","Actual",[1]Setup!C17,"PERIODIC",$B367,"TOPFLOW","TOP","TOP","top1",$C367,"top3","Open_Acute_DIV1","TOP5","TOP6","REPORTED","TOP8")</f>
        <v>96101.91</v>
      </c>
      <c r="CX367" s="53">
        <f>_xll.OneStreamExcelAddIn.XFFunctions.XFGetCell("TRUE", "CONSOL", $D$3,"TOT_Entity","USD","Actual",[1]Setup!C18,"PERIODIC",$B367,"TOPFLOW","TOP","TOP","top1",$C367,"top3","Open_Acute_DIV1","TOP5","TOP6","REPORTED","TOP8")</f>
        <v>94286.81</v>
      </c>
      <c r="CY367" s="53">
        <f>_xll.OneStreamExcelAddIn.XFFunctions.XFGetCell("TRUE", "CONSOL", $D$3,"TOT_Entity","USD","Actual",[1]Setup!C19,"PERIODIC",$B367,"TOPFLOW","TOP","TOP","top1",$C367,"top3","Open_Acute_DIV1","TOP5","TOP6","REPORTED","TOP8")</f>
        <v>91035.44</v>
      </c>
      <c r="CZ367" s="53">
        <f>_xll.OneStreamExcelAddIn.XFFunctions.XFGetCell("TRUE", "CONSOL", $D$3,"TOT_Entity","USD","Actual",[1]Setup!C20,"PERIODIC",$B367,"TOPFLOW","TOP","TOP","top1",$C367,"top3","Open_Acute_DIV1","TOP5","TOP6","REPORTED","TOP8")</f>
        <v>91035.44</v>
      </c>
      <c r="DA367" s="53">
        <f>_xll.OneStreamExcelAddIn.XFFunctions.XFGetCell("TRUE", "CONSOL", $D$3,"TOT_Entity","USD","Actual",[1]Setup!C21,"PERIODIC",$B367,"TOPFLOW","TOP","TOP","top1",$C367,"top3","Open_Acute_DIV1","TOP5","TOP6","REPORTED","TOP8")</f>
        <v>89589.440000000002</v>
      </c>
      <c r="DB367" s="53">
        <f>_xll.OneStreamExcelAddIn.XFFunctions.XFGetCell("TRUE", "CONSOL", $D$3,"TOT_Entity","USD","Actual",[1]Setup!C22,"PERIODIC",$B367,"TOPFLOW","TOP","TOP","top1",$C367,"top3","Open_Acute_DIV1","TOP5","TOP6","REPORTED","TOP8")</f>
        <v>90814</v>
      </c>
      <c r="DC367" s="53">
        <f>_xll.OneStreamExcelAddIn.XFFunctions.XFGetCell("TRUE", "CONSOL", $D$3,"TOT_Entity","USD","Actual",[1]Setup!C23,"PERIODIC",$B367,"TOPFLOW","TOP","TOP","top1",$C367,"top3","Open_Acute_DIV1","TOP5","TOP6","REPORTED","TOP8")</f>
        <v>95218.240000000005</v>
      </c>
      <c r="DD367" s="53">
        <f>_xll.OneStreamExcelAddIn.XFFunctions.XFGetCell("TRUE", "CONSOL", $D$3,"TOT_Entity","USD","Actual",[1]Setup!C24,"PERIODIC",$B367,"TOPFLOW","TOP","TOP","top1",$C367,"top3","Open_Acute_DIV1","TOP5","TOP6","REPORTED","TOP8")</f>
        <v>95120.46</v>
      </c>
      <c r="DE367" s="53">
        <f>_xll.OneStreamExcelAddIn.XFFunctions.XFGetCell("TRUE", "CONSOL", $D$3,"TOT_Entity","USD","Actual",[1]Setup!C25,"PERIODIC",$B367,"TOPFLOW","TOP","TOP","top1",$C367,"top3","Open_Acute_DIV1","TOP5","TOP6","REPORTED","TOP8")</f>
        <v>98737.76</v>
      </c>
      <c r="DF367" s="53">
        <f>_xll.OneStreamExcelAddIn.XFFunctions.XFGetCell("TRUE", "CONSOL", $D$3,"TOT_Entity","USD","Actual",[1]Setup!C26,"PERIODIC",$B367,"TOPFLOW","TOP","TOP","top1",$C367,"top3","Open_Acute_DIV1","TOP5","TOP6","REPORTED","TOP8")</f>
        <v>98151.99</v>
      </c>
      <c r="DG367" s="53">
        <f>_xll.OneStreamExcelAddIn.XFFunctions.XFGetCell("TRUE", "CONSOL", $D$3,"TOT_Entity","USD","Actual",[1]Setup!C27,"PERIODIC",$B367,"TOPFLOW","TOP","TOP","top1",$C367,"top3","Open_Acute_DIV1","TOP5","TOP6","REPORTED","TOP8")</f>
        <v>92626.44</v>
      </c>
      <c r="DH367" s="53">
        <f>_xll.OneStreamExcelAddIn.XFFunctions.XFGetCell("TRUE", "CONSOL", $D$3,"TOT_Entity","USD","Actual",[1]Setup!C28,"PERIODIC",$B367,"TOPFLOW","TOP","TOP","top1",$C367,"top3","Open_Acute_DIV1","TOP5","TOP6","REPORTED","TOP8")</f>
        <v>94777.86</v>
      </c>
      <c r="DI367" s="178"/>
      <c r="DJ367" s="53">
        <f>_xll.OneStreamExcelAddIn.XFFunctions.XFGetCell("TRUE", "CONSOL", $D$3,"TOT_Entity","Aggregated","Budget_Working",[1]Setup!C4,"PERIODIC",$B367,"TOPFLOW","TOP","TOP","top1",$C367,"top3","Open_Acute_DIV1","TOP5","TOP6","REPORTED","TOP8")</f>
        <v>95400</v>
      </c>
      <c r="DK367" s="53">
        <f>_xll.OneStreamExcelAddIn.XFFunctions.XFGetCell("TRUE", "CONSOL", $D$3,"TOT_Entity","Aggregated","Budget_Working",[1]Setup!C5,"PERIODIC",$B367,"TOPFLOW","TOP","TOP","top1",$C367,"top3","Open_Acute_DIV1","TOP5","TOP6","REPORTED","TOP8")</f>
        <v>95400</v>
      </c>
      <c r="DL367" s="53">
        <f>_xll.OneStreamExcelAddIn.XFFunctions.XFGetCell("TRUE", "CONSOL", $D$3,"TOT_Entity","Aggregated","Budget_Working",[1]Setup!C6,"PERIODIC",$B367,"TOPFLOW","TOP","TOP","top1",$C367,"top3","Open_Acute_DIV1","TOP5","TOP6","REPORTED","TOP8")</f>
        <v>95400</v>
      </c>
      <c r="DM367" s="53">
        <f>_xll.OneStreamExcelAddIn.XFFunctions.XFGetCell("TRUE", "CONSOL", $D$3,"TOT_Entity","Aggregated","Budget_Working",[1]Setup!C7,"PERIODIC",$B367,"TOPFLOW","TOP","TOP","top1",$C367,"top3","Open_Acute_DIV1","TOP5","TOP6","REPORTED","TOP8")</f>
        <v>95400</v>
      </c>
      <c r="DN367" s="53">
        <f>_xll.OneStreamExcelAddIn.XFFunctions.XFGetCell("TRUE", "CONSOL", $D$3,"TOT_Entity","Aggregated","Budget_Working",[1]Setup!C8,"PERIODIC",$B367,"TOPFLOW","TOP","TOP","top1",$C367,"top3","Open_Acute_DIV1","TOP5","TOP6","REPORTED","TOP8")</f>
        <v>95400</v>
      </c>
      <c r="DO367" s="53">
        <f>_xll.OneStreamExcelAddIn.XFFunctions.XFGetCell("TRUE", "CONSOL", $D$3,"TOT_Entity","Aggregated","Budget_Working",[1]Setup!C9,"PERIODIC",$B367,"TOPFLOW","TOP","TOP","top1",$C367,"top3","Open_Acute_DIV1","TOP5","TOP6","REPORTED","TOP8")</f>
        <v>95400</v>
      </c>
      <c r="DP367" s="53">
        <f>_xll.OneStreamExcelAddIn.XFFunctions.XFGetCell("TRUE", "CONSOL", $D$3,"TOT_Entity","Aggregated","Budget_Working",[1]Setup!C10,"PERIODIC",$B367,"TOPFLOW","TOP","TOP","top1",$C367,"top3","Open_Acute_DIV1","TOP5","TOP6","REPORTED","TOP8")</f>
        <v>95400</v>
      </c>
      <c r="DQ367" s="53">
        <f>_xll.OneStreamExcelAddIn.XFFunctions.XFGetCell("TRUE", "CONSOL", $D$3,"TOT_Entity","Aggregated","Budget_Working",[1]Setup!C11,"PERIODIC",$B367,"TOPFLOW","TOP","TOP","top1",$C367,"top3","Open_Acute_DIV1","TOP5","TOP6","REPORTED","TOP8")</f>
        <v>95400</v>
      </c>
      <c r="DR367" s="53">
        <f>_xll.OneStreamExcelAddIn.XFFunctions.XFGetCell("TRUE", "CONSOL", $D$3,"TOT_Entity","Aggregated","Budget_Working",[1]Setup!C12,"PERIODIC",$B367,"TOPFLOW","TOP","TOP","top1",$C367,"top3","Open_Acute_DIV1","TOP5","TOP6","REPORTED","TOP8")</f>
        <v>95400</v>
      </c>
      <c r="DS367" s="53">
        <f>_xll.OneStreamExcelAddIn.XFFunctions.XFGetCell("TRUE", "CONSOL", $D$3,"TOT_Entity","Aggregated","Budget_Working",[1]Setup!C13,"PERIODIC",$B367,"TOPFLOW","TOP","TOP","top1",$C367,"top3","Open_Acute_DIV1","TOP5","TOP6","REPORTED","TOP8")</f>
        <v>95400</v>
      </c>
      <c r="DT367" s="53">
        <f>_xll.OneStreamExcelAddIn.XFFunctions.XFGetCell("TRUE", "CONSOL", $D$3,"TOT_Entity","Aggregated","Budget_Working",[1]Setup!C14,"PERIODIC",$B367,"TOPFLOW","TOP","TOP","top1",$C367,"top3","Open_Acute_DIV1","TOP5","TOP6","REPORTED","TOP8")</f>
        <v>95400</v>
      </c>
      <c r="DU367" s="53">
        <f>_xll.OneStreamExcelAddIn.XFFunctions.XFGetCell("TRUE", "CONSOL", $D$3,"TOT_Entity","Aggregated","Budget_Working",[1]Setup!C15,"PERIODIC",$B367,"TOPFLOW","TOP","TOP","top1",$C367,"top3","Open_Acute_DIV1","TOP5","TOP6","REPORTED","TOP8")</f>
        <v>95400</v>
      </c>
      <c r="DV367" s="178"/>
      <c r="DW367" s="53">
        <f>_xll.OneStreamExcelAddIn.XFFunctions.XFGetCell("TRUE", "CONSOL", $D$3,"TOT_Entity","USD","Budget_Final",[1]Setup!C17,"PERIODIC",$B367,"TOPFLOW","TOP","TOP","top1",$C367,"top3","Open_Acute_DIV1","TOP5","TOP6","REPORTED","TOP8")</f>
        <v>70409.269146770996</v>
      </c>
      <c r="DX367" s="53">
        <f>_xll.OneStreamExcelAddIn.XFFunctions.XFGetCell("TRUE", "CONSOL", $D$3,"TOT_Entity","USD","Budget_Final",[1]Setup!C18,"PERIODIC",$B367,"TOPFLOW","TOP","TOP","top1",$C367,"top3","Open_Acute_DIV1","TOP5","TOP6","REPORTED","TOP8")</f>
        <v>69116.418851156006</v>
      </c>
      <c r="DY367" s="53">
        <f>_xll.OneStreamExcelAddIn.XFFunctions.XFGetCell("TRUE", "CONSOL", $D$3,"TOT_Entity","USD","Budget_Final",[1]Setup!C19,"PERIODIC",$B367,"TOPFLOW","TOP","TOP","top1",$C367,"top3","Open_Acute_DIV1","TOP5","TOP6","REPORTED","TOP8")</f>
        <v>70064.898187668005</v>
      </c>
      <c r="DZ367" s="53">
        <f>_xll.OneStreamExcelAddIn.XFFunctions.XFGetCell("TRUE", "CONSOL", $D$3,"TOT_Entity","USD","Budget_Final",[1]Setup!C20,"PERIODIC",$B367,"TOPFLOW","TOP","TOP","top1",$C367,"top3","Open_Acute_DIV1","TOP5","TOP6","REPORTED","TOP8")</f>
        <v>71725.466626053996</v>
      </c>
      <c r="EA367" s="53">
        <f>_xll.OneStreamExcelAddIn.XFFunctions.XFGetCell("TRUE", "CONSOL", $D$3,"TOT_Entity","USD","Budget_Final",[1]Setup!C21,"PERIODIC",$B367,"TOPFLOW","TOP","TOP","top1",$C367,"top3","Open_Acute_DIV1","TOP5","TOP6","REPORTED","TOP8")</f>
        <v>71100.929462935994</v>
      </c>
      <c r="EB367" s="53">
        <f>_xll.OneStreamExcelAddIn.XFFunctions.XFGetCell("TRUE", "CONSOL", $D$3,"TOT_Entity","USD","Budget_Final",[1]Setup!C22,"PERIODIC",$B367,"TOPFLOW","TOP","TOP","top1",$C367,"top3","Open_Acute_DIV1","TOP5","TOP6","REPORTED","TOP8")</f>
        <v>73975.551452058004</v>
      </c>
      <c r="EC367" s="53">
        <f>_xll.OneStreamExcelAddIn.XFFunctions.XFGetCell("TRUE", "CONSOL", $D$3,"TOT_Entity","USD","Budget_Final",[1]Setup!C23,"PERIODIC",$B367,"TOPFLOW","TOP","TOP","top1",$C367,"top3","Open_Acute_DIV1","TOP5","TOP6","REPORTED","TOP8")</f>
        <v>74165.247319360002</v>
      </c>
      <c r="ED367" s="53">
        <f>_xll.OneStreamExcelAddIn.XFFunctions.XFGetCell("TRUE", "CONSOL", $D$3,"TOT_Entity","USD","Budget_Final",[1]Setup!C24,"PERIODIC",$B367,"TOPFLOW","TOP","TOP","top1",$C367,"top3","Open_Acute_DIV1","TOP5","TOP6","REPORTED","TOP8")</f>
        <v>71652.506677091995</v>
      </c>
      <c r="EE367" s="53">
        <f>_xll.OneStreamExcelAddIn.XFFunctions.XFGetCell("TRUE", "CONSOL", $D$3,"TOT_Entity","USD","Budget_Final",[1]Setup!C25,"PERIODIC",$B367,"TOPFLOW","TOP","TOP","top1",$C367,"top3","Open_Acute_DIV1","TOP5","TOP6","REPORTED","TOP8")</f>
        <v>73494.015788906006</v>
      </c>
      <c r="EF367" s="53">
        <f>_xll.OneStreamExcelAddIn.XFFunctions.XFGetCell("TRUE", "CONSOL", $D$3,"TOT_Entity","USD","Budget_Final",[1]Setup!C26,"PERIODIC",$B367,"TOPFLOW","TOP","TOP","top1",$C367,"top3","Open_Acute_DIV1","TOP5","TOP6","REPORTED","TOP8")</f>
        <v>71769.242595432006</v>
      </c>
      <c r="EG367" s="53">
        <f>_xll.OneStreamExcelAddIn.XFFunctions.XFGetCell("TRUE", "CONSOL", $D$3,"TOT_Entity","USD","Budget_Final",[1]Setup!C27,"PERIODIC",$B367,"TOPFLOW","TOP","TOP","top1",$C367,"top3","Open_Acute_DIV1","TOP5","TOP6","REPORTED","TOP8")</f>
        <v>71354.830085324997</v>
      </c>
      <c r="EH367" s="53">
        <f>_xll.OneStreamExcelAddIn.XFFunctions.XFGetCell("TRUE", "CONSOL", $D$3,"TOT_Entity","USD","Budget_Final",[1]Setup!C28,"PERIODIC",$B367,"TOPFLOW","TOP","TOP","top1",$C367,"top3","Open_Acute_DIV1","TOP5","TOP6","REPORTED","TOP8")</f>
        <v>76304.433022940997</v>
      </c>
    </row>
    <row r="368" spans="2:138" x14ac:dyDescent="0.25">
      <c r="B368" s="51">
        <v>60352</v>
      </c>
      <c r="C368" s="51"/>
      <c r="D368" t="str" cm="1">
        <f t="array" ref="D368">_xll.OneStreamExcelAddIn.XFFunctions.XFGetMemberInfo("Description","Account",B368)</f>
        <v>Group Dental Premiums</v>
      </c>
      <c r="E368" s="53">
        <f>_xll.OneStreamExcelAddIn.XFFunctions.XFGetCell("TRUE", "CONSOL", $D$3,"TOT_Entity","USD","Actual",$E$3,"PERIODIC",$B368,"TOPFLOW","TOP","TOP","top1",$C368,"top3","Open_Acute_DIV1","TOP5","TOP6","REPORTED","TOP8")</f>
        <v>0</v>
      </c>
      <c r="F368" s="53">
        <f>_xll.OneStreamExcelAddIn.XFFunctions.XFGetCell("TRUE", "CONSOL", $D$3,"TOT_Entity","Aggregated","Budget_Working",$E$3,"PERIODIC",$B368,"TOPFLOW","TOP","TOP","top1",$C368,"top3","Open_Acute_DIV1","TOP5","TOP6","REPORTED","TOP8")</f>
        <v>0</v>
      </c>
      <c r="G368" s="53">
        <f t="shared" si="969"/>
        <v>0</v>
      </c>
      <c r="H368" s="55">
        <f t="shared" si="970"/>
        <v>0</v>
      </c>
      <c r="I368" s="41"/>
      <c r="J368" s="53">
        <f>_xll.OneStreamExcelAddIn.XFFunctions.XFGetCell("TRUE", "CONSOL", $D$3,"TOT_Entity","USD","Actual",$E$3,"YTD",$B368,"TOPFLOW","TOP","TOP","top1",$C368,"TOP3","Open_Acute_DIV1","TOP5","TOP6","REPORTED","TOP8")</f>
        <v>0</v>
      </c>
      <c r="K368" s="53">
        <f>_xll.OneStreamExcelAddIn.XFFunctions.XFGetCell("TRUE", "CONSOL", $D$3,"TOT_Entity","Aggregated","Budget_Working",$E$3,"YTD",$B368,"TOPFLOW","TOP","TOP","top1",$C368,"TOP3","Open_Acute_DIV1","TOP5","TOP6","REPORTED","TOP8")</f>
        <v>0</v>
      </c>
      <c r="L368" s="53">
        <f t="shared" si="971"/>
        <v>0</v>
      </c>
      <c r="M368" s="40">
        <f t="shared" si="972"/>
        <v>0</v>
      </c>
      <c r="N368" s="41"/>
      <c r="O368" s="53">
        <f>_xll.OneStreamExcelAddIn.XFFunctions.XFGetCell("TRUE", "CONSOL", $D$3,"TOT_Entity","USD","Actual",$F$3,"YTD",$B368,"TOPFLOW","TOP","TOP","top1",$C368,"TOP3","Open_Acute_DIV1","TOP5","TOP6","REPORTED","TOP8")</f>
        <v>24022.74</v>
      </c>
      <c r="P368" s="53">
        <f>_xll.OneStreamExcelAddIn.XFFunctions.XFGetCell("TRUE", "CONSOL", $D$3,"TOT_Entity","USD","Actual",$E$3,"YTD",$B368,"TOPFLOW","TOP","TOP","top1",$C368,"top3","Open_Acute_DIV1","TOP5","TOP6","REPORTED","VAR_BW_PY_Actual")</f>
        <v>24022.74</v>
      </c>
      <c r="Q368" s="40">
        <f t="shared" si="973"/>
        <v>1</v>
      </c>
      <c r="R368" s="41"/>
      <c r="S368" s="53">
        <f>_xll.OneStreamExcelAddIn.XFFunctions.XFGetCell("TRUE", "CONSOL", $D$3,"TOT_Entity","USD","MIDFCST",$E$3,"MTD",$B368,"TOPFLOW","TOP","TOP","top1",$C368,"TOP3","Open_Acute_DIV1","TOP5","TOP6","REPORTED","TOP8")</f>
        <v>0</v>
      </c>
      <c r="T368" s="53">
        <f t="shared" si="974"/>
        <v>0</v>
      </c>
      <c r="U368" s="40">
        <f t="shared" si="975"/>
        <v>0</v>
      </c>
      <c r="V368" s="41"/>
      <c r="W368" s="42"/>
      <c r="X368" s="43"/>
      <c r="Y368" s="42"/>
      <c r="Z368" s="44"/>
      <c r="AB368" s="53">
        <f>_xll.OneStreamExcelAddIn.XFFunctions.XFGetCell("TRUE", "CONSOL", $D$3,"TOT_Entity","USD","Actual",[1]Setup!C4,"PERIODIC",$B368,"TOPFLOW","TOP","TOP","top1",$C368,"top3","Open_Acute_DIV1","TOP5","TOP6","REPORTED","TOP8")</f>
        <v>0</v>
      </c>
      <c r="AC368" s="53">
        <f>_xll.OneStreamExcelAddIn.XFFunctions.XFGetCell("TRUE", "CONSOL", $D$3,"TOT_Entity","Aggregated","Budget_Working",[1]Setup!C4,"PERIODIC",$B368,"TOPFLOW","TOP","TOP","top1",$C368,"top3","Open_Acute_DIV1","TOP5","TOP6","REPORTED","TOP8")</f>
        <v>0</v>
      </c>
      <c r="AD368" s="53">
        <f t="shared" si="976"/>
        <v>0</v>
      </c>
      <c r="AE368" s="40">
        <f t="shared" si="977"/>
        <v>0</v>
      </c>
      <c r="AG368" s="53">
        <f>_xll.OneStreamExcelAddIn.XFFunctions.XFGetCell("TRUE", "CONSOL", $D$3,"TOT_Entity","USD","Actual",[1]Setup!C5,"PERIODIC",$B368,"TOPFLOW","TOP","TOP","top1",$C368,"top3","Open_Acute_DIV1","TOP5","TOP6","REPORTED","TOP8")</f>
        <v>0</v>
      </c>
      <c r="AH368" s="53">
        <f>_xll.OneStreamExcelAddIn.XFFunctions.XFGetCell("TRUE", "CONSOL", $D$3,"TOT_Entity","Aggregated","Budget_Working",[1]Setup!C5,"PERIODIC",$B368,"TOPFLOW","TOP","TOP","top1",$C368,"top3","Open_Acute_DIV1","TOP5","TOP6","REPORTED","TOP8")</f>
        <v>0</v>
      </c>
      <c r="AI368" s="53">
        <f t="shared" si="978"/>
        <v>0</v>
      </c>
      <c r="AJ368" s="40">
        <f t="shared" si="979"/>
        <v>0</v>
      </c>
      <c r="AL368" s="53">
        <f>_xll.OneStreamExcelAddIn.XFFunctions.XFGetCell("TRUE", "CONSOL", $D$3,"TOT_Entity","USD","Actual",[1]Setup!C6,"PERIODIC",$B368,"TOPFLOW","TOP","TOP","top1",$C368,"top3","Open_Acute_DIV1","TOP5","TOP6","REPORTED","TOP8")</f>
        <v>0</v>
      </c>
      <c r="AM368" s="53">
        <f>_xll.OneStreamExcelAddIn.XFFunctions.XFGetCell("TRUE", "CONSOL", $D$3,"TOT_Entity","Aggregated","Budget_Working",[1]Setup!C6,"PERIODIC",$B368,"TOPFLOW","TOP","TOP","top1",$C368,"top3","Open_Acute_DIV1","TOP5","TOP6","REPORTED","TOP8")</f>
        <v>0</v>
      </c>
      <c r="AN368" s="53">
        <f t="shared" si="980"/>
        <v>0</v>
      </c>
      <c r="AO368" s="40">
        <f t="shared" si="981"/>
        <v>0</v>
      </c>
      <c r="AQ368" s="53">
        <f>_xll.OneStreamExcelAddIn.XFFunctions.XFGetCell("TRUE", "CONSOL", $D$3,"TOT_Entity","USD","Actual",[1]Setup!C7,"PERIODIC",$B368,"TOPFLOW","TOP","TOP","top1",$C368,"top3","Open_Acute_DIV1","TOP5","TOP6","REPORTED","TOP8")</f>
        <v>0</v>
      </c>
      <c r="AR368" s="53">
        <f>_xll.OneStreamExcelAddIn.XFFunctions.XFGetCell("TRUE", "CONSOL", $D$3,"TOT_Entity","Aggregated","Budget_Working",[1]Setup!C7,"PERIODIC",$B368,"TOPFLOW","TOP","TOP","top1",$C368,"top3","Open_Acute_DIV1","TOP5","TOP6","REPORTED","TOP8")</f>
        <v>0</v>
      </c>
      <c r="AS368" s="53">
        <f t="shared" si="982"/>
        <v>0</v>
      </c>
      <c r="AT368" s="40">
        <f t="shared" si="983"/>
        <v>0</v>
      </c>
      <c r="AV368" s="53">
        <f>_xll.OneStreamExcelAddIn.XFFunctions.XFGetCell("TRUE", "CONSOL", $D$3,"TOT_Entity","USD","Actual",[1]Setup!C8,"PERIODIC",$B368,"TOPFLOW","TOP","TOP","top1",$C368,"top3","Open_Acute_DIV1","TOP5","TOP6","REPORTED","TOP8")</f>
        <v>0</v>
      </c>
      <c r="AW368" s="53">
        <f>_xll.OneStreamExcelAddIn.XFFunctions.XFGetCell("TRUE", "CONSOL", $D$3,"TOT_Entity","Aggregated","Budget_Working",[1]Setup!C8,"PERIODIC",$B368,"TOPFLOW","TOP","TOP","top1",$C368,"top3","Open_Acute_DIV1","TOP5","TOP6","REPORTED","TOP8")</f>
        <v>0</v>
      </c>
      <c r="AX368" s="53">
        <f t="shared" si="984"/>
        <v>0</v>
      </c>
      <c r="AY368" s="40">
        <f t="shared" si="985"/>
        <v>0</v>
      </c>
      <c r="BA368" s="53">
        <f>_xll.OneStreamExcelAddIn.XFFunctions.XFGetCell("TRUE", "CONSOL", $D$3,"TOT_Entity","USD","Actual",[1]Setup!C9,"PERIODIC",$B368,"TOPFLOW","TOP","TOP","top1",$C368,"top3","Open_Acute_DIV1","TOP5","TOP6","REPORTED","TOP8")</f>
        <v>0</v>
      </c>
      <c r="BB368" s="53">
        <f>_xll.OneStreamExcelAddIn.XFFunctions.XFGetCell("TRUE", "CONSOL", $D$3,"TOT_Entity","Aggregated","Budget_Working",[1]Setup!C9,"PERIODIC",$B368,"TOPFLOW","TOP","TOP","top1",$C368,"top3","Open_Acute_DIV1","TOP5","TOP6","REPORTED","TOP8")</f>
        <v>0</v>
      </c>
      <c r="BC368" s="53">
        <f t="shared" si="986"/>
        <v>0</v>
      </c>
      <c r="BD368" s="40">
        <f t="shared" si="987"/>
        <v>0</v>
      </c>
      <c r="BF368" s="53">
        <f>_xll.OneStreamExcelAddIn.XFFunctions.XFGetCell("TRUE", "CONSOL", $D$3,"TOT_Entity","USD","Actual",[1]Setup!C10,"PERIODIC",$B368,"TOPFLOW","TOP","TOP","top1",$C368,"top3","Open_Acute_DIV1","TOP5","TOP6","REPORTED","TOP8")</f>
        <v>0</v>
      </c>
      <c r="BG368" s="53">
        <f>_xll.OneStreamExcelAddIn.XFFunctions.XFGetCell("TRUE", "CONSOL", $D$3,"TOT_Entity","Aggregated","Budget_Working",[1]Setup!C10,"PERIODIC",$B368,"TOPFLOW","TOP","TOP","top1",$C368,"top3","Open_Acute_DIV1","TOP5","TOP6","REPORTED","TOP8")</f>
        <v>0</v>
      </c>
      <c r="BH368" s="53">
        <f t="shared" si="988"/>
        <v>0</v>
      </c>
      <c r="BI368" s="40">
        <f t="shared" si="989"/>
        <v>0</v>
      </c>
      <c r="BK368" s="53">
        <f>_xll.OneStreamExcelAddIn.XFFunctions.XFGetCell("TRUE", "CONSOL", $D$3,"TOT_Entity","USD","Actual",[1]Setup!C11,"PERIODIC",$B368,"TOPFLOW","TOP","TOP","top1",$C368,"top3","Open_Acute_DIV1","TOP5","TOP6","REPORTED","TOP8")</f>
        <v>0</v>
      </c>
      <c r="BL368" s="53">
        <f>_xll.OneStreamExcelAddIn.XFFunctions.XFGetCell("TRUE", "CONSOL", $D$3,"TOT_Entity","Aggregated","Budget_Working",[1]Setup!C11,"PERIODIC",$B368,"TOPFLOW","TOP","TOP","top1",$C368,"top3","Open_Acute_DIV1","TOP5","TOP6","REPORTED","TOP8")</f>
        <v>0</v>
      </c>
      <c r="BM368" s="53">
        <f t="shared" si="990"/>
        <v>0</v>
      </c>
      <c r="BN368" s="40">
        <f t="shared" si="991"/>
        <v>0</v>
      </c>
      <c r="BP368" s="53">
        <f>_xll.OneStreamExcelAddIn.XFFunctions.XFGetCell("TRUE", "CONSOL", $D$3,"TOT_Entity","USD","Actual",[1]Setup!C12,"PERIODIC",$B368,"TOPFLOW","TOP","TOP","top1",$C368,"top3","Open_Acute_DIV1","TOP5","TOP6","REPORTED","TOP8")</f>
        <v>0</v>
      </c>
      <c r="BQ368" s="53">
        <f>_xll.OneStreamExcelAddIn.XFFunctions.XFGetCell("TRUE", "CONSOL", $D$3,"TOT_Entity","Aggregated","Budget_Working",[1]Setup!C12,"PERIODIC",$B368,"TOPFLOW","TOP","TOP","top1",$C368,"top3","Open_Acute_DIV1","TOP5","TOP6","REPORTED","TOP8")</f>
        <v>0</v>
      </c>
      <c r="BR368" s="53">
        <f t="shared" si="992"/>
        <v>0</v>
      </c>
      <c r="BS368" s="40">
        <f t="shared" si="993"/>
        <v>0</v>
      </c>
      <c r="BU368" s="53">
        <f>_xll.OneStreamExcelAddIn.XFFunctions.XFGetCell("TRUE", "CONSOL", $D$3,"TOT_Entity","USD","Actual",[1]Setup!C13,"PERIODIC",$B368,"TOPFLOW","TOP","TOP","top1",$C368,"top3","Open_Acute_DIV1","TOP5","TOP6","REPORTED","TOP8")</f>
        <v>0</v>
      </c>
      <c r="BV368" s="53">
        <f>_xll.OneStreamExcelAddIn.XFFunctions.XFGetCell("TRUE", "CONSOL", $D$3,"TOT_Entity","Aggregated","Budget_Working",[1]Setup!C13,"PERIODIC",$B368,"TOPFLOW","TOP","TOP","top1",$C368,"top3","Open_Acute_DIV1","TOP5","TOP6","REPORTED","TOP8")</f>
        <v>0</v>
      </c>
      <c r="BW368" s="53">
        <f t="shared" si="994"/>
        <v>0</v>
      </c>
      <c r="BX368" s="40">
        <f t="shared" si="995"/>
        <v>0</v>
      </c>
      <c r="BZ368" s="53">
        <f>_xll.OneStreamExcelAddIn.XFFunctions.XFGetCell("TRUE", "CONSOL", $D$3,"TOT_Entity","USD","Actual",[1]Setup!C14,"PERIODIC",$B368,"TOPFLOW","TOP","TOP","top1",$C368,"top3","Open_Acute_DIV1","TOP5","TOP6","REPORTED","TOP8")</f>
        <v>0</v>
      </c>
      <c r="CA368" s="53">
        <f>_xll.OneStreamExcelAddIn.XFFunctions.XFGetCell("TRUE", "CONSOL", $D$3,"TOT_Entity","Aggregated","Budget_Working",[1]Setup!C14,"PERIODIC",$B368,"TOPFLOW","TOP","TOP","top1",$C368,"top3","Open_Acute_DIV1","TOP5","TOP6","REPORTED","TOP8")</f>
        <v>0</v>
      </c>
      <c r="CB368" s="53">
        <f t="shared" si="996"/>
        <v>0</v>
      </c>
      <c r="CC368" s="40">
        <f t="shared" si="997"/>
        <v>0</v>
      </c>
      <c r="CE368" s="53">
        <f>_xll.OneStreamExcelAddIn.XFFunctions.XFGetCell("TRUE", "CONSOL", $D$3,"TOT_Entity","USD","Actual",[1]Setup!C15,"PERIODIC",$B368,"TOPFLOW","TOP","TOP","top1",$C368,"top3","Open_Acute_DIV1","TOP5","TOP6","REPORTED","TOP8")</f>
        <v>0</v>
      </c>
      <c r="CF368" s="53">
        <f>_xll.OneStreamExcelAddIn.XFFunctions.XFGetCell("TRUE", "CONSOL", $D$3,"TOT_Entity","Aggregated","Budget_Working",[1]Setup!C15,"PERIODIC",$B368,"TOPFLOW","TOP","TOP","top1",$C368,"top3","Open_Acute_DIV1","TOP5","TOP6","REPORTED","TOP8")</f>
        <v>0</v>
      </c>
      <c r="CG368" s="53">
        <f t="shared" si="998"/>
        <v>0</v>
      </c>
      <c r="CH368" s="40">
        <f t="shared" si="999"/>
        <v>0</v>
      </c>
      <c r="CI368" s="212"/>
      <c r="CJ368" s="53">
        <f>_xll.OneStreamExcelAddIn.XFFunctions.XFGetCell("TRUE", "CONSOL", $D$3,"TOT_Entity","USD","Actual",[1]Setup!C4,"PERIODIC",$B368,"TOPFLOW","TOP","TOP","top1",$C368,"top3","Open_Acute_DIV1","TOP5","TOP6","REPORTED","TOP8")</f>
        <v>0</v>
      </c>
      <c r="CK368" s="53">
        <f>_xll.OneStreamExcelAddIn.XFFunctions.XFGetCell("TRUE", "CONSOL", $D$3,"TOT_Entity","USD","Actual",[1]Setup!C5,"PERIODIC",$B368,"TOPFLOW","TOP","TOP","top1",$C368,"top3","Open_Acute_DIV1","TOP5","TOP6","REPORTED","TOP8")</f>
        <v>0</v>
      </c>
      <c r="CL368" s="53">
        <f>_xll.OneStreamExcelAddIn.XFFunctions.XFGetCell("TRUE", "CONSOL", $D$3,"TOT_Entity","USD","Actual",[1]Setup!C6,"PERIODIC",$B368,"TOPFLOW","TOP","TOP","top1",$C368,"top3","Open_Acute_DIV1","TOP5","TOP6","REPORTED","TOP8")</f>
        <v>0</v>
      </c>
      <c r="CM368" s="53">
        <f>_xll.OneStreamExcelAddIn.XFFunctions.XFGetCell("TRUE", "CONSOL", $D$3,"TOT_Entity","USD","Actual",[1]Setup!C7,"PERIODIC",$B368,"TOPFLOW","TOP","TOP","top1",$C368,"top3","Open_Acute_DIV1","TOP5","TOP6","REPORTED","TOP8")</f>
        <v>0</v>
      </c>
      <c r="CN368" s="53">
        <f>_xll.OneStreamExcelAddIn.XFFunctions.XFGetCell("TRUE", "CONSOL", $D$3,"TOT_Entity","USD","Actual",[1]Setup!C8,"PERIODIC",$B368,"TOPFLOW","TOP","TOP","top1",$C368,"top3","Open_Acute_DIV1","TOP5","TOP6","REPORTED","TOP8")</f>
        <v>0</v>
      </c>
      <c r="CO368" s="53">
        <f>_xll.OneStreamExcelAddIn.XFFunctions.XFGetCell("TRUE", "CONSOL", $D$3,"TOT_Entity","USD","Actual",[1]Setup!C9,"PERIODIC",$B368,"TOPFLOW","TOP","TOP","top1",$C368,"top3","Open_Acute_DIV1","TOP5","TOP6","REPORTED","TOP8")</f>
        <v>0</v>
      </c>
      <c r="CP368" s="53">
        <f>_xll.OneStreamExcelAddIn.XFFunctions.XFGetCell("TRUE", "CONSOL", $D$3,"TOT_Entity","USD","Actual",[1]Setup!C10,"PERIODIC",$B368,"TOPFLOW","TOP","TOP","top1",$C368,"top3","Open_Acute_DIV1","TOP5","TOP6","REPORTED","TOP8")</f>
        <v>0</v>
      </c>
      <c r="CQ368" s="53">
        <f>_xll.OneStreamExcelAddIn.XFFunctions.XFGetCell("TRUE", "CONSOL", $D$3,"TOT_Entity","USD","Actual",[1]Setup!C11,"PERIODIC",$B368,"TOPFLOW","TOP","TOP","top1",$C368,"top3","Open_Acute_DIV1","TOP5","TOP6","REPORTED","TOP8")</f>
        <v>0</v>
      </c>
      <c r="CR368" s="53">
        <f>_xll.OneStreamExcelAddIn.XFFunctions.XFGetCell("TRUE", "CONSOL", $D$3,"TOT_Entity","USD","Actual",[1]Setup!C12,"PERIODIC",$B368,"TOPFLOW","TOP","TOP","top1",$C368,"top3","Open_Acute_DIV1","TOP5","TOP6","REPORTED","TOP8")</f>
        <v>0</v>
      </c>
      <c r="CS368" s="53">
        <f>_xll.OneStreamExcelAddIn.XFFunctions.XFGetCell("TRUE", "CONSOL", $D$3,"TOT_Entity","USD","Actual",[1]Setup!C13,"PERIODIC",$B368,"TOPFLOW","TOP","TOP","top1",$C368,"top3","Open_Acute_DIV1","TOP5","TOP6","REPORTED","TOP8")</f>
        <v>0</v>
      </c>
      <c r="CT368" s="53">
        <f>_xll.OneStreamExcelAddIn.XFFunctions.XFGetCell("TRUE", "CONSOL", $D$3,"TOT_Entity","USD","Actual",[1]Setup!C14,"PERIODIC",$B368,"TOPFLOW","TOP","TOP","top1",$C368,"top3","Open_Acute_DIV1","TOP5","TOP6","REPORTED","TOP8")</f>
        <v>0</v>
      </c>
      <c r="CU368" s="53">
        <f>_xll.OneStreamExcelAddIn.XFFunctions.XFGetCell("TRUE", "CONSOL", $D$3,"TOT_Entity","USD","Actual",[1]Setup!C15,"PERIODIC",$B368,"TOPFLOW","TOP","TOP","top1",$C368,"top3","Open_Acute_DIV1","TOP5","TOP6","REPORTED","TOP8")</f>
        <v>0</v>
      </c>
      <c r="CV368" s="212"/>
      <c r="CW368" s="53">
        <f>_xll.OneStreamExcelAddIn.XFFunctions.XFGetCell("TRUE", "CONSOL", $D$3,"TOT_Entity","USD","Actual",[1]Setup!C17,"PERIODIC",$B368,"TOPFLOW","TOP","TOP","top1",$C368,"top3","Open_Acute_DIV1","TOP5","TOP6","REPORTED","TOP8")</f>
        <v>6350.64</v>
      </c>
      <c r="CX368" s="53">
        <f>_xll.OneStreamExcelAddIn.XFFunctions.XFGetCell("TRUE", "CONSOL", $D$3,"TOT_Entity","USD","Actual",[1]Setup!C18,"PERIODIC",$B368,"TOPFLOW","TOP","TOP","top1",$C368,"top3","Open_Acute_DIV1","TOP5","TOP6","REPORTED","TOP8")</f>
        <v>5913.76</v>
      </c>
      <c r="CY368" s="53">
        <f>_xll.OneStreamExcelAddIn.XFFunctions.XFGetCell("TRUE", "CONSOL", $D$3,"TOT_Entity","USD","Actual",[1]Setup!C19,"PERIODIC",$B368,"TOPFLOW","TOP","TOP","top1",$C368,"top3","Open_Acute_DIV1","TOP5","TOP6","REPORTED","TOP8")</f>
        <v>5934.84</v>
      </c>
      <c r="CZ368" s="53">
        <f>_xll.OneStreamExcelAddIn.XFFunctions.XFGetCell("TRUE", "CONSOL", $D$3,"TOT_Entity","USD","Actual",[1]Setup!C20,"PERIODIC",$B368,"TOPFLOW","TOP","TOP","top1",$C368,"top3","Open_Acute_DIV1","TOP5","TOP6","REPORTED","TOP8")</f>
        <v>5823.5</v>
      </c>
      <c r="DA368" s="53">
        <f>_xll.OneStreamExcelAddIn.XFFunctions.XFGetCell("TRUE", "CONSOL", $D$3,"TOT_Entity","USD","Actual",[1]Setup!C21,"PERIODIC",$B368,"TOPFLOW","TOP","TOP","top1",$C368,"top3","Open_Acute_DIV1","TOP5","TOP6","REPORTED","TOP8")</f>
        <v>5838.97</v>
      </c>
      <c r="DB368" s="53">
        <f>_xll.OneStreamExcelAddIn.XFFunctions.XFGetCell("TRUE", "CONSOL", $D$3,"TOT_Entity","USD","Actual",[1]Setup!C22,"PERIODIC",$B368,"TOPFLOW","TOP","TOP","top1",$C368,"top3","Open_Acute_DIV1","TOP5","TOP6","REPORTED","TOP8")</f>
        <v>5828.43</v>
      </c>
      <c r="DC368" s="53">
        <f>_xll.OneStreamExcelAddIn.XFFunctions.XFGetCell("TRUE", "CONSOL", $D$3,"TOT_Entity","USD","Actual",[1]Setup!C23,"PERIODIC",$B368,"TOPFLOW","TOP","TOP","top1",$C368,"top3","Open_Acute_DIV1","TOP5","TOP6","REPORTED","TOP8")</f>
        <v>5940.39</v>
      </c>
      <c r="DD368" s="53">
        <f>_xll.OneStreamExcelAddIn.XFFunctions.XFGetCell("TRUE", "CONSOL", $D$3,"TOT_Entity","USD","Actual",[1]Setup!C24,"PERIODIC",$B368,"TOPFLOW","TOP","TOP","top1",$C368,"top3","Open_Acute_DIV1","TOP5","TOP6","REPORTED","TOP8")</f>
        <v>5703.05</v>
      </c>
      <c r="DE368" s="53">
        <f>_xll.OneStreamExcelAddIn.XFFunctions.XFGetCell("TRUE", "CONSOL", $D$3,"TOT_Entity","USD","Actual",[1]Setup!C25,"PERIODIC",$B368,"TOPFLOW","TOP","TOP","top1",$C368,"top3","Open_Acute_DIV1","TOP5","TOP6","REPORTED","TOP8")</f>
        <v>5727.75</v>
      </c>
      <c r="DF368" s="53">
        <f>_xll.OneStreamExcelAddIn.XFFunctions.XFGetCell("TRUE", "CONSOL", $D$3,"TOT_Entity","USD","Actual",[1]Setup!C26,"PERIODIC",$B368,"TOPFLOW","TOP","TOP","top1",$C368,"top3","Open_Acute_DIV1","TOP5","TOP6","REPORTED","TOP8")</f>
        <v>4822.79</v>
      </c>
      <c r="DG368" s="53">
        <f>_xll.OneStreamExcelAddIn.XFFunctions.XFGetCell("TRUE", "CONSOL", $D$3,"TOT_Entity","USD","Actual",[1]Setup!C27,"PERIODIC",$B368,"TOPFLOW","TOP","TOP","top1",$C368,"top3","Open_Acute_DIV1","TOP5","TOP6","REPORTED","TOP8")</f>
        <v>5303.22</v>
      </c>
      <c r="DH368" s="53">
        <f>_xll.OneStreamExcelAddIn.XFFunctions.XFGetCell("TRUE", "CONSOL", $D$3,"TOT_Entity","USD","Actual",[1]Setup!C28,"PERIODIC",$B368,"TOPFLOW","TOP","TOP","top1",$C368,"top3","Open_Acute_DIV1","TOP5","TOP6","REPORTED","TOP8")</f>
        <v>4518.3599999999997</v>
      </c>
      <c r="DI368" s="178"/>
      <c r="DJ368" s="53">
        <f>_xll.OneStreamExcelAddIn.XFFunctions.XFGetCell("TRUE", "CONSOL", $D$3,"TOT_Entity","Aggregated","Budget_Working",[1]Setup!C4,"PERIODIC",$B368,"TOPFLOW","TOP","TOP","top1",$C368,"top3","Open_Acute_DIV1","TOP5","TOP6","REPORTED","TOP8")</f>
        <v>0</v>
      </c>
      <c r="DK368" s="53">
        <f>_xll.OneStreamExcelAddIn.XFFunctions.XFGetCell("TRUE", "CONSOL", $D$3,"TOT_Entity","Aggregated","Budget_Working",[1]Setup!C5,"PERIODIC",$B368,"TOPFLOW","TOP","TOP","top1",$C368,"top3","Open_Acute_DIV1","TOP5","TOP6","REPORTED","TOP8")</f>
        <v>0</v>
      </c>
      <c r="DL368" s="53">
        <f>_xll.OneStreamExcelAddIn.XFFunctions.XFGetCell("TRUE", "CONSOL", $D$3,"TOT_Entity","Aggregated","Budget_Working",[1]Setup!C6,"PERIODIC",$B368,"TOPFLOW","TOP","TOP","top1",$C368,"top3","Open_Acute_DIV1","TOP5","TOP6","REPORTED","TOP8")</f>
        <v>0</v>
      </c>
      <c r="DM368" s="53">
        <f>_xll.OneStreamExcelAddIn.XFFunctions.XFGetCell("TRUE", "CONSOL", $D$3,"TOT_Entity","Aggregated","Budget_Working",[1]Setup!C7,"PERIODIC",$B368,"TOPFLOW","TOP","TOP","top1",$C368,"top3","Open_Acute_DIV1","TOP5","TOP6","REPORTED","TOP8")</f>
        <v>0</v>
      </c>
      <c r="DN368" s="53">
        <f>_xll.OneStreamExcelAddIn.XFFunctions.XFGetCell("TRUE", "CONSOL", $D$3,"TOT_Entity","Aggregated","Budget_Working",[1]Setup!C8,"PERIODIC",$B368,"TOPFLOW","TOP","TOP","top1",$C368,"top3","Open_Acute_DIV1","TOP5","TOP6","REPORTED","TOP8")</f>
        <v>0</v>
      </c>
      <c r="DO368" s="53">
        <f>_xll.OneStreamExcelAddIn.XFFunctions.XFGetCell("TRUE", "CONSOL", $D$3,"TOT_Entity","Aggregated","Budget_Working",[1]Setup!C9,"PERIODIC",$B368,"TOPFLOW","TOP","TOP","top1",$C368,"top3","Open_Acute_DIV1","TOP5","TOP6","REPORTED","TOP8")</f>
        <v>0</v>
      </c>
      <c r="DP368" s="53">
        <f>_xll.OneStreamExcelAddIn.XFFunctions.XFGetCell("TRUE", "CONSOL", $D$3,"TOT_Entity","Aggregated","Budget_Working",[1]Setup!C10,"PERIODIC",$B368,"TOPFLOW","TOP","TOP","top1",$C368,"top3","Open_Acute_DIV1","TOP5","TOP6","REPORTED","TOP8")</f>
        <v>0</v>
      </c>
      <c r="DQ368" s="53">
        <f>_xll.OneStreamExcelAddIn.XFFunctions.XFGetCell("TRUE", "CONSOL", $D$3,"TOT_Entity","Aggregated","Budget_Working",[1]Setup!C11,"PERIODIC",$B368,"TOPFLOW","TOP","TOP","top1",$C368,"top3","Open_Acute_DIV1","TOP5","TOP6","REPORTED","TOP8")</f>
        <v>0</v>
      </c>
      <c r="DR368" s="53">
        <f>_xll.OneStreamExcelAddIn.XFFunctions.XFGetCell("TRUE", "CONSOL", $D$3,"TOT_Entity","Aggregated","Budget_Working",[1]Setup!C12,"PERIODIC",$B368,"TOPFLOW","TOP","TOP","top1",$C368,"top3","Open_Acute_DIV1","TOP5","TOP6","REPORTED","TOP8")</f>
        <v>0</v>
      </c>
      <c r="DS368" s="53">
        <f>_xll.OneStreamExcelAddIn.XFFunctions.XFGetCell("TRUE", "CONSOL", $D$3,"TOT_Entity","Aggregated","Budget_Working",[1]Setup!C13,"PERIODIC",$B368,"TOPFLOW","TOP","TOP","top1",$C368,"top3","Open_Acute_DIV1","TOP5","TOP6","REPORTED","TOP8")</f>
        <v>0</v>
      </c>
      <c r="DT368" s="53">
        <f>_xll.OneStreamExcelAddIn.XFFunctions.XFGetCell("TRUE", "CONSOL", $D$3,"TOT_Entity","Aggregated","Budget_Working",[1]Setup!C14,"PERIODIC",$B368,"TOPFLOW","TOP","TOP","top1",$C368,"top3","Open_Acute_DIV1","TOP5","TOP6","REPORTED","TOP8")</f>
        <v>0</v>
      </c>
      <c r="DU368" s="53">
        <f>_xll.OneStreamExcelAddIn.XFFunctions.XFGetCell("TRUE", "CONSOL", $D$3,"TOT_Entity","Aggregated","Budget_Working",[1]Setup!C15,"PERIODIC",$B368,"TOPFLOW","TOP","TOP","top1",$C368,"top3","Open_Acute_DIV1","TOP5","TOP6","REPORTED","TOP8")</f>
        <v>0</v>
      </c>
      <c r="DV368" s="178"/>
      <c r="DW368" s="53">
        <f>_xll.OneStreamExcelAddIn.XFFunctions.XFGetCell("TRUE", "CONSOL", $D$3,"TOT_Entity","USD","Budget_Final",[1]Setup!C17,"PERIODIC",$B368,"TOPFLOW","TOP","TOP","top1",$C368,"top3","Open_Acute_DIV1","TOP5","TOP6","REPORTED","TOP8")</f>
        <v>4887.373513599</v>
      </c>
      <c r="DX368" s="53">
        <f>_xll.OneStreamExcelAddIn.XFFunctions.XFGetCell("TRUE", "CONSOL", $D$3,"TOT_Entity","USD","Budget_Final",[1]Setup!C18,"PERIODIC",$B368,"TOPFLOW","TOP","TOP","top1",$C368,"top3","Open_Acute_DIV1","TOP5","TOP6","REPORTED","TOP8")</f>
        <v>4797.6318876960004</v>
      </c>
      <c r="DY368" s="53">
        <f>_xll.OneStreamExcelAddIn.XFFunctions.XFGetCell("TRUE", "CONSOL", $D$3,"TOT_Entity","USD","Budget_Final",[1]Setup!C19,"PERIODIC",$B368,"TOPFLOW","TOP","TOP","top1",$C368,"top3","Open_Acute_DIV1","TOP5","TOP6","REPORTED","TOP8")</f>
        <v>4863.4694236289997</v>
      </c>
      <c r="DZ368" s="53">
        <f>_xll.OneStreamExcelAddIn.XFFunctions.XFGetCell("TRUE", "CONSOL", $D$3,"TOT_Entity","USD","Budget_Final",[1]Setup!C20,"PERIODIC",$B368,"TOPFLOW","TOP","TOP","top1",$C368,"top3","Open_Acute_DIV1","TOP5","TOP6","REPORTED","TOP8")</f>
        <v>4978.7357557699997</v>
      </c>
      <c r="EA368" s="53">
        <f>_xll.OneStreamExcelAddIn.XFFunctions.XFGetCell("TRUE", "CONSOL", $D$3,"TOT_Entity","USD","Budget_Final",[1]Setup!C21,"PERIODIC",$B368,"TOPFLOW","TOP","TOP","top1",$C368,"top3","Open_Acute_DIV1","TOP5","TOP6","REPORTED","TOP8")</f>
        <v>4935.3842705710003</v>
      </c>
      <c r="EB368" s="53">
        <f>_xll.OneStreamExcelAddIn.XFFunctions.XFGetCell("TRUE", "CONSOL", $D$3,"TOT_Entity","USD","Budget_Final",[1]Setup!C22,"PERIODIC",$B368,"TOPFLOW","TOP","TOP","top1",$C368,"top3","Open_Acute_DIV1","TOP5","TOP6","REPORTED","TOP8")</f>
        <v>5134.922648707</v>
      </c>
      <c r="EC368" s="53">
        <f>_xll.OneStreamExcelAddIn.XFFunctions.XFGetCell("TRUE", "CONSOL", $D$3,"TOT_Entity","USD","Budget_Final",[1]Setup!C23,"PERIODIC",$B368,"TOPFLOW","TOP","TOP","top1",$C368,"top3","Open_Acute_DIV1","TOP5","TOP6","REPORTED","TOP8")</f>
        <v>5148.090155893</v>
      </c>
      <c r="ED368" s="53">
        <f>_xll.OneStreamExcelAddIn.XFFunctions.XFGetCell("TRUE", "CONSOL", $D$3,"TOT_Entity","USD","Budget_Final",[1]Setup!C24,"PERIODIC",$B368,"TOPFLOW","TOP","TOP","top1",$C368,"top3","Open_Acute_DIV1","TOP5","TOP6","REPORTED","TOP8")</f>
        <v>4973.6713299290004</v>
      </c>
      <c r="EE368" s="53">
        <f>_xll.OneStreamExcelAddIn.XFFunctions.XFGetCell("TRUE", "CONSOL", $D$3,"TOT_Entity","USD","Budget_Final",[1]Setup!C25,"PERIODIC",$B368,"TOPFLOW","TOP","TOP","top1",$C368,"top3","Open_Acute_DIV1","TOP5","TOP6","REPORTED","TOP8")</f>
        <v>5101.4974381559996</v>
      </c>
      <c r="EF368" s="53">
        <f>_xll.OneStreamExcelAddIn.XFFunctions.XFGetCell("TRUE", "CONSOL", $D$3,"TOT_Entity","USD","Budget_Final",[1]Setup!C26,"PERIODIC",$B368,"TOPFLOW","TOP","TOP","top1",$C368,"top3","Open_Acute_DIV1","TOP5","TOP6","REPORTED","TOP8")</f>
        <v>4981.7744112749997</v>
      </c>
      <c r="EG368" s="53">
        <f>_xll.OneStreamExcelAddIn.XFFunctions.XFGetCell("TRUE", "CONSOL", $D$3,"TOT_Entity","USD","Budget_Final",[1]Setup!C27,"PERIODIC",$B368,"TOPFLOW","TOP","TOP","top1",$C368,"top3","Open_Acute_DIV1","TOP5","TOP6","REPORTED","TOP8")</f>
        <v>4953.0084724979997</v>
      </c>
      <c r="EH368" s="53">
        <f>_xll.OneStreamExcelAddIn.XFFunctions.XFGetCell("TRUE", "CONSOL", $D$3,"TOT_Entity","USD","Budget_Final",[1]Setup!C28,"PERIODIC",$B368,"TOPFLOW","TOP","TOP","top1",$C368,"top3","Open_Acute_DIV1","TOP5","TOP6","REPORTED","TOP8")</f>
        <v>5296.5791215509998</v>
      </c>
    </row>
    <row r="369" spans="2:138" x14ac:dyDescent="0.25">
      <c r="B369" s="51">
        <v>60353</v>
      </c>
      <c r="C369" s="51"/>
      <c r="D369" t="str" cm="1">
        <f t="array" ref="D369">_xll.OneStreamExcelAddIn.XFFunctions.XFGetMemberInfo("Description","Account",B369)</f>
        <v>Vision Insurance</v>
      </c>
      <c r="E369" s="53">
        <f>_xll.OneStreamExcelAddIn.XFFunctions.XFGetCell("TRUE", "CONSOL", $D$3,"TOT_Entity","USD","Actual",$E$3,"PERIODIC",$B369,"TOPFLOW","TOP","TOP","top1",$C369,"top3","Open_Acute_DIV1","TOP5","TOP6","REPORTED","TOP8")</f>
        <v>0</v>
      </c>
      <c r="F369" s="53">
        <f>_xll.OneStreamExcelAddIn.XFFunctions.XFGetCell("TRUE", "CONSOL", $D$3,"TOT_Entity","Aggregated","Budget_Working",$E$3,"PERIODIC",$B369,"TOPFLOW","TOP","TOP","top1",$C369,"top3","Open_Acute_DIV1","TOP5","TOP6","REPORTED","TOP8")</f>
        <v>0</v>
      </c>
      <c r="G369" s="53">
        <f t="shared" si="969"/>
        <v>0</v>
      </c>
      <c r="H369" s="55">
        <f t="shared" si="970"/>
        <v>0</v>
      </c>
      <c r="I369" s="41"/>
      <c r="J369" s="53">
        <f>_xll.OneStreamExcelAddIn.XFFunctions.XFGetCell("TRUE", "CONSOL", $D$3,"TOT_Entity","USD","Actual",$E$3,"YTD",$B369,"TOPFLOW","TOP","TOP","top1",$C369,"TOP3","Open_Acute_DIV1","TOP5","TOP6","REPORTED","TOP8")</f>
        <v>0</v>
      </c>
      <c r="K369" s="53">
        <f>_xll.OneStreamExcelAddIn.XFFunctions.XFGetCell("TRUE", "CONSOL", $D$3,"TOT_Entity","Aggregated","Budget_Working",$E$3,"YTD",$B369,"TOPFLOW","TOP","TOP","top1",$C369,"TOP3","Open_Acute_DIV1","TOP5","TOP6","REPORTED","TOP8")</f>
        <v>0</v>
      </c>
      <c r="L369" s="53">
        <f t="shared" si="971"/>
        <v>0</v>
      </c>
      <c r="M369" s="40">
        <f t="shared" si="972"/>
        <v>0</v>
      </c>
      <c r="N369" s="41"/>
      <c r="O369" s="53">
        <f>_xll.OneStreamExcelAddIn.XFFunctions.XFGetCell("TRUE", "CONSOL", $D$3,"TOT_Entity","USD","Actual",$F$3,"YTD",$B369,"TOPFLOW","TOP","TOP","top1",$C369,"TOP3","Open_Acute_DIV1","TOP5","TOP6","REPORTED","TOP8")</f>
        <v>5104.8900000000003</v>
      </c>
      <c r="P369" s="53">
        <f>_xll.OneStreamExcelAddIn.XFFunctions.XFGetCell("TRUE", "CONSOL", $D$3,"TOT_Entity","USD","Actual",$E$3,"YTD",$B369,"TOPFLOW","TOP","TOP","top1",$C369,"top3","Open_Acute_DIV1","TOP5","TOP6","REPORTED","VAR_BW_PY_Actual")</f>
        <v>5104.8900000000003</v>
      </c>
      <c r="Q369" s="40">
        <f t="shared" si="973"/>
        <v>1</v>
      </c>
      <c r="R369" s="41"/>
      <c r="S369" s="53">
        <f>_xll.OneStreamExcelAddIn.XFFunctions.XFGetCell("TRUE", "CONSOL", $D$3,"TOT_Entity","USD","MIDFCST",$E$3,"MTD",$B369,"TOPFLOW","TOP","TOP","top1",$C369,"TOP3","Open_Acute_DIV1","TOP5","TOP6","REPORTED","TOP8")</f>
        <v>0</v>
      </c>
      <c r="T369" s="53">
        <f t="shared" si="974"/>
        <v>0</v>
      </c>
      <c r="U369" s="40">
        <f t="shared" si="975"/>
        <v>0</v>
      </c>
      <c r="V369" s="41"/>
      <c r="W369" s="42"/>
      <c r="X369" s="43"/>
      <c r="Y369" s="42"/>
      <c r="Z369" s="44"/>
      <c r="AB369" s="53">
        <f>_xll.OneStreamExcelAddIn.XFFunctions.XFGetCell("TRUE", "CONSOL", $D$3,"TOT_Entity","USD","Actual",[1]Setup!C4,"PERIODIC",$B369,"TOPFLOW","TOP","TOP","top1",$C369,"top3","Open_Acute_DIV1","TOP5","TOP6","REPORTED","TOP8")</f>
        <v>0</v>
      </c>
      <c r="AC369" s="53">
        <f>_xll.OneStreamExcelAddIn.XFFunctions.XFGetCell("TRUE", "CONSOL", $D$3,"TOT_Entity","Aggregated","Budget_Working",[1]Setup!C4,"PERIODIC",$B369,"TOPFLOW","TOP","TOP","top1",$C369,"top3","Open_Acute_DIV1","TOP5","TOP6","REPORTED","TOP8")</f>
        <v>0</v>
      </c>
      <c r="AD369" s="53">
        <f t="shared" si="976"/>
        <v>0</v>
      </c>
      <c r="AE369" s="40">
        <f t="shared" si="977"/>
        <v>0</v>
      </c>
      <c r="AG369" s="53">
        <f>_xll.OneStreamExcelAddIn.XFFunctions.XFGetCell("TRUE", "CONSOL", $D$3,"TOT_Entity","USD","Actual",[1]Setup!C5,"PERIODIC",$B369,"TOPFLOW","TOP","TOP","top1",$C369,"top3","Open_Acute_DIV1","TOP5","TOP6","REPORTED","TOP8")</f>
        <v>0</v>
      </c>
      <c r="AH369" s="53">
        <f>_xll.OneStreamExcelAddIn.XFFunctions.XFGetCell("TRUE", "CONSOL", $D$3,"TOT_Entity","Aggregated","Budget_Working",[1]Setup!C5,"PERIODIC",$B369,"TOPFLOW","TOP","TOP","top1",$C369,"top3","Open_Acute_DIV1","TOP5","TOP6","REPORTED","TOP8")</f>
        <v>0</v>
      </c>
      <c r="AI369" s="53">
        <f t="shared" si="978"/>
        <v>0</v>
      </c>
      <c r="AJ369" s="40">
        <f t="shared" si="979"/>
        <v>0</v>
      </c>
      <c r="AL369" s="53">
        <f>_xll.OneStreamExcelAddIn.XFFunctions.XFGetCell("TRUE", "CONSOL", $D$3,"TOT_Entity","USD","Actual",[1]Setup!C6,"PERIODIC",$B369,"TOPFLOW","TOP","TOP","top1",$C369,"top3","Open_Acute_DIV1","TOP5","TOP6","REPORTED","TOP8")</f>
        <v>0</v>
      </c>
      <c r="AM369" s="53">
        <f>_xll.OneStreamExcelAddIn.XFFunctions.XFGetCell("TRUE", "CONSOL", $D$3,"TOT_Entity","Aggregated","Budget_Working",[1]Setup!C6,"PERIODIC",$B369,"TOPFLOW","TOP","TOP","top1",$C369,"top3","Open_Acute_DIV1","TOP5","TOP6","REPORTED","TOP8")</f>
        <v>0</v>
      </c>
      <c r="AN369" s="53">
        <f t="shared" si="980"/>
        <v>0</v>
      </c>
      <c r="AO369" s="40">
        <f t="shared" si="981"/>
        <v>0</v>
      </c>
      <c r="AQ369" s="53">
        <f>_xll.OneStreamExcelAddIn.XFFunctions.XFGetCell("TRUE", "CONSOL", $D$3,"TOT_Entity","USD","Actual",[1]Setup!C7,"PERIODIC",$B369,"TOPFLOW","TOP","TOP","top1",$C369,"top3","Open_Acute_DIV1","TOP5","TOP6","REPORTED","TOP8")</f>
        <v>0</v>
      </c>
      <c r="AR369" s="53">
        <f>_xll.OneStreamExcelAddIn.XFFunctions.XFGetCell("TRUE", "CONSOL", $D$3,"TOT_Entity","Aggregated","Budget_Working",[1]Setup!C7,"PERIODIC",$B369,"TOPFLOW","TOP","TOP","top1",$C369,"top3","Open_Acute_DIV1","TOP5","TOP6","REPORTED","TOP8")</f>
        <v>0</v>
      </c>
      <c r="AS369" s="53">
        <f t="shared" si="982"/>
        <v>0</v>
      </c>
      <c r="AT369" s="40">
        <f t="shared" si="983"/>
        <v>0</v>
      </c>
      <c r="AV369" s="53">
        <f>_xll.OneStreamExcelAddIn.XFFunctions.XFGetCell("TRUE", "CONSOL", $D$3,"TOT_Entity","USD","Actual",[1]Setup!C8,"PERIODIC",$B369,"TOPFLOW","TOP","TOP","top1",$C369,"top3","Open_Acute_DIV1","TOP5","TOP6","REPORTED","TOP8")</f>
        <v>0</v>
      </c>
      <c r="AW369" s="53">
        <f>_xll.OneStreamExcelAddIn.XFFunctions.XFGetCell("TRUE", "CONSOL", $D$3,"TOT_Entity","Aggregated","Budget_Working",[1]Setup!C8,"PERIODIC",$B369,"TOPFLOW","TOP","TOP","top1",$C369,"top3","Open_Acute_DIV1","TOP5","TOP6","REPORTED","TOP8")</f>
        <v>0</v>
      </c>
      <c r="AX369" s="53">
        <f t="shared" si="984"/>
        <v>0</v>
      </c>
      <c r="AY369" s="40">
        <f t="shared" si="985"/>
        <v>0</v>
      </c>
      <c r="BA369" s="53">
        <f>_xll.OneStreamExcelAddIn.XFFunctions.XFGetCell("TRUE", "CONSOL", $D$3,"TOT_Entity","USD","Actual",[1]Setup!C9,"PERIODIC",$B369,"TOPFLOW","TOP","TOP","top1",$C369,"top3","Open_Acute_DIV1","TOP5","TOP6","REPORTED","TOP8")</f>
        <v>0</v>
      </c>
      <c r="BB369" s="53">
        <f>_xll.OneStreamExcelAddIn.XFFunctions.XFGetCell("TRUE", "CONSOL", $D$3,"TOT_Entity","Aggregated","Budget_Working",[1]Setup!C9,"PERIODIC",$B369,"TOPFLOW","TOP","TOP","top1",$C369,"top3","Open_Acute_DIV1","TOP5","TOP6","REPORTED","TOP8")</f>
        <v>0</v>
      </c>
      <c r="BC369" s="53">
        <f t="shared" si="986"/>
        <v>0</v>
      </c>
      <c r="BD369" s="40">
        <f t="shared" si="987"/>
        <v>0</v>
      </c>
      <c r="BF369" s="53">
        <f>_xll.OneStreamExcelAddIn.XFFunctions.XFGetCell("TRUE", "CONSOL", $D$3,"TOT_Entity","USD","Actual",[1]Setup!C10,"PERIODIC",$B369,"TOPFLOW","TOP","TOP","top1",$C369,"top3","Open_Acute_DIV1","TOP5","TOP6","REPORTED","TOP8")</f>
        <v>0</v>
      </c>
      <c r="BG369" s="53">
        <f>_xll.OneStreamExcelAddIn.XFFunctions.XFGetCell("TRUE", "CONSOL", $D$3,"TOT_Entity","Aggregated","Budget_Working",[1]Setup!C10,"PERIODIC",$B369,"TOPFLOW","TOP","TOP","top1",$C369,"top3","Open_Acute_DIV1","TOP5","TOP6","REPORTED","TOP8")</f>
        <v>0</v>
      </c>
      <c r="BH369" s="53">
        <f t="shared" si="988"/>
        <v>0</v>
      </c>
      <c r="BI369" s="40">
        <f t="shared" si="989"/>
        <v>0</v>
      </c>
      <c r="BK369" s="53">
        <f>_xll.OneStreamExcelAddIn.XFFunctions.XFGetCell("TRUE", "CONSOL", $D$3,"TOT_Entity","USD","Actual",[1]Setup!C11,"PERIODIC",$B369,"TOPFLOW","TOP","TOP","top1",$C369,"top3","Open_Acute_DIV1","TOP5","TOP6","REPORTED","TOP8")</f>
        <v>0</v>
      </c>
      <c r="BL369" s="53">
        <f>_xll.OneStreamExcelAddIn.XFFunctions.XFGetCell("TRUE", "CONSOL", $D$3,"TOT_Entity","Aggregated","Budget_Working",[1]Setup!C11,"PERIODIC",$B369,"TOPFLOW","TOP","TOP","top1",$C369,"top3","Open_Acute_DIV1","TOP5","TOP6","REPORTED","TOP8")</f>
        <v>0</v>
      </c>
      <c r="BM369" s="53">
        <f t="shared" si="990"/>
        <v>0</v>
      </c>
      <c r="BN369" s="40">
        <f t="shared" si="991"/>
        <v>0</v>
      </c>
      <c r="BP369" s="53">
        <f>_xll.OneStreamExcelAddIn.XFFunctions.XFGetCell("TRUE", "CONSOL", $D$3,"TOT_Entity","USD","Actual",[1]Setup!C12,"PERIODIC",$B369,"TOPFLOW","TOP","TOP","top1",$C369,"top3","Open_Acute_DIV1","TOP5","TOP6","REPORTED","TOP8")</f>
        <v>0</v>
      </c>
      <c r="BQ369" s="53">
        <f>_xll.OneStreamExcelAddIn.XFFunctions.XFGetCell("TRUE", "CONSOL", $D$3,"TOT_Entity","Aggregated","Budget_Working",[1]Setup!C12,"PERIODIC",$B369,"TOPFLOW","TOP","TOP","top1",$C369,"top3","Open_Acute_DIV1","TOP5","TOP6","REPORTED","TOP8")</f>
        <v>0</v>
      </c>
      <c r="BR369" s="53">
        <f t="shared" si="992"/>
        <v>0</v>
      </c>
      <c r="BS369" s="40">
        <f t="shared" si="993"/>
        <v>0</v>
      </c>
      <c r="BU369" s="53">
        <f>_xll.OneStreamExcelAddIn.XFFunctions.XFGetCell("TRUE", "CONSOL", $D$3,"TOT_Entity","USD","Actual",[1]Setup!C13,"PERIODIC",$B369,"TOPFLOW","TOP","TOP","top1",$C369,"top3","Open_Acute_DIV1","TOP5","TOP6","REPORTED","TOP8")</f>
        <v>0</v>
      </c>
      <c r="BV369" s="53">
        <f>_xll.OneStreamExcelAddIn.XFFunctions.XFGetCell("TRUE", "CONSOL", $D$3,"TOT_Entity","Aggregated","Budget_Working",[1]Setup!C13,"PERIODIC",$B369,"TOPFLOW","TOP","TOP","top1",$C369,"top3","Open_Acute_DIV1","TOP5","TOP6","REPORTED","TOP8")</f>
        <v>0</v>
      </c>
      <c r="BW369" s="53">
        <f t="shared" si="994"/>
        <v>0</v>
      </c>
      <c r="BX369" s="40">
        <f t="shared" si="995"/>
        <v>0</v>
      </c>
      <c r="BZ369" s="53">
        <f>_xll.OneStreamExcelAddIn.XFFunctions.XFGetCell("TRUE", "CONSOL", $D$3,"TOT_Entity","USD","Actual",[1]Setup!C14,"PERIODIC",$B369,"TOPFLOW","TOP","TOP","top1",$C369,"top3","Open_Acute_DIV1","TOP5","TOP6","REPORTED","TOP8")</f>
        <v>0</v>
      </c>
      <c r="CA369" s="53">
        <f>_xll.OneStreamExcelAddIn.XFFunctions.XFGetCell("TRUE", "CONSOL", $D$3,"TOT_Entity","Aggregated","Budget_Working",[1]Setup!C14,"PERIODIC",$B369,"TOPFLOW","TOP","TOP","top1",$C369,"top3","Open_Acute_DIV1","TOP5","TOP6","REPORTED","TOP8")</f>
        <v>0</v>
      </c>
      <c r="CB369" s="53">
        <f t="shared" si="996"/>
        <v>0</v>
      </c>
      <c r="CC369" s="40">
        <f t="shared" si="997"/>
        <v>0</v>
      </c>
      <c r="CE369" s="53">
        <f>_xll.OneStreamExcelAddIn.XFFunctions.XFGetCell("TRUE", "CONSOL", $D$3,"TOT_Entity","USD","Actual",[1]Setup!C15,"PERIODIC",$B369,"TOPFLOW","TOP","TOP","top1",$C369,"top3","Open_Acute_DIV1","TOP5","TOP6","REPORTED","TOP8")</f>
        <v>0</v>
      </c>
      <c r="CF369" s="53">
        <f>_xll.OneStreamExcelAddIn.XFFunctions.XFGetCell("TRUE", "CONSOL", $D$3,"TOT_Entity","Aggregated","Budget_Working",[1]Setup!C15,"PERIODIC",$B369,"TOPFLOW","TOP","TOP","top1",$C369,"top3","Open_Acute_DIV1","TOP5","TOP6","REPORTED","TOP8")</f>
        <v>0</v>
      </c>
      <c r="CG369" s="53">
        <f t="shared" si="998"/>
        <v>0</v>
      </c>
      <c r="CH369" s="40">
        <f t="shared" si="999"/>
        <v>0</v>
      </c>
      <c r="CI369" s="212"/>
      <c r="CJ369" s="53">
        <f>_xll.OneStreamExcelAddIn.XFFunctions.XFGetCell("TRUE", "CONSOL", $D$3,"TOT_Entity","USD","Actual",[1]Setup!C4,"PERIODIC",$B369,"TOPFLOW","TOP","TOP","top1",$C369,"top3","Open_Acute_DIV1","TOP5","TOP6","REPORTED","TOP8")</f>
        <v>0</v>
      </c>
      <c r="CK369" s="53">
        <f>_xll.OneStreamExcelAddIn.XFFunctions.XFGetCell("TRUE", "CONSOL", $D$3,"TOT_Entity","USD","Actual",[1]Setup!C5,"PERIODIC",$B369,"TOPFLOW","TOP","TOP","top1",$C369,"top3","Open_Acute_DIV1","TOP5","TOP6","REPORTED","TOP8")</f>
        <v>0</v>
      </c>
      <c r="CL369" s="53">
        <f>_xll.OneStreamExcelAddIn.XFFunctions.XFGetCell("TRUE", "CONSOL", $D$3,"TOT_Entity","USD","Actual",[1]Setup!C6,"PERIODIC",$B369,"TOPFLOW","TOP","TOP","top1",$C369,"top3","Open_Acute_DIV1","TOP5","TOP6","REPORTED","TOP8")</f>
        <v>0</v>
      </c>
      <c r="CM369" s="53">
        <f>_xll.OneStreamExcelAddIn.XFFunctions.XFGetCell("TRUE", "CONSOL", $D$3,"TOT_Entity","USD","Actual",[1]Setup!C7,"PERIODIC",$B369,"TOPFLOW","TOP","TOP","top1",$C369,"top3","Open_Acute_DIV1","TOP5","TOP6","REPORTED","TOP8")</f>
        <v>0</v>
      </c>
      <c r="CN369" s="53">
        <f>_xll.OneStreamExcelAddIn.XFFunctions.XFGetCell("TRUE", "CONSOL", $D$3,"TOT_Entity","USD","Actual",[1]Setup!C8,"PERIODIC",$B369,"TOPFLOW","TOP","TOP","top1",$C369,"top3","Open_Acute_DIV1","TOP5","TOP6","REPORTED","TOP8")</f>
        <v>0</v>
      </c>
      <c r="CO369" s="53">
        <f>_xll.OneStreamExcelAddIn.XFFunctions.XFGetCell("TRUE", "CONSOL", $D$3,"TOT_Entity","USD","Actual",[1]Setup!C9,"PERIODIC",$B369,"TOPFLOW","TOP","TOP","top1",$C369,"top3","Open_Acute_DIV1","TOP5","TOP6","REPORTED","TOP8")</f>
        <v>0</v>
      </c>
      <c r="CP369" s="53">
        <f>_xll.OneStreamExcelAddIn.XFFunctions.XFGetCell("TRUE", "CONSOL", $D$3,"TOT_Entity","USD","Actual",[1]Setup!C10,"PERIODIC",$B369,"TOPFLOW","TOP","TOP","top1",$C369,"top3","Open_Acute_DIV1","TOP5","TOP6","REPORTED","TOP8")</f>
        <v>0</v>
      </c>
      <c r="CQ369" s="53">
        <f>_xll.OneStreamExcelAddIn.XFFunctions.XFGetCell("TRUE", "CONSOL", $D$3,"TOT_Entity","USD","Actual",[1]Setup!C11,"PERIODIC",$B369,"TOPFLOW","TOP","TOP","top1",$C369,"top3","Open_Acute_DIV1","TOP5","TOP6","REPORTED","TOP8")</f>
        <v>0</v>
      </c>
      <c r="CR369" s="53">
        <f>_xll.OneStreamExcelAddIn.XFFunctions.XFGetCell("TRUE", "CONSOL", $D$3,"TOT_Entity","USD","Actual",[1]Setup!C12,"PERIODIC",$B369,"TOPFLOW","TOP","TOP","top1",$C369,"top3","Open_Acute_DIV1","TOP5","TOP6","REPORTED","TOP8")</f>
        <v>0</v>
      </c>
      <c r="CS369" s="53">
        <f>_xll.OneStreamExcelAddIn.XFFunctions.XFGetCell("TRUE", "CONSOL", $D$3,"TOT_Entity","USD","Actual",[1]Setup!C13,"PERIODIC",$B369,"TOPFLOW","TOP","TOP","top1",$C369,"top3","Open_Acute_DIV1","TOP5","TOP6","REPORTED","TOP8")</f>
        <v>0</v>
      </c>
      <c r="CT369" s="53">
        <f>_xll.OneStreamExcelAddIn.XFFunctions.XFGetCell("TRUE", "CONSOL", $D$3,"TOT_Entity","USD","Actual",[1]Setup!C14,"PERIODIC",$B369,"TOPFLOW","TOP","TOP","top1",$C369,"top3","Open_Acute_DIV1","TOP5","TOP6","REPORTED","TOP8")</f>
        <v>0</v>
      </c>
      <c r="CU369" s="53">
        <f>_xll.OneStreamExcelAddIn.XFFunctions.XFGetCell("TRUE", "CONSOL", $D$3,"TOT_Entity","USD","Actual",[1]Setup!C15,"PERIODIC",$B369,"TOPFLOW","TOP","TOP","top1",$C369,"top3","Open_Acute_DIV1","TOP5","TOP6","REPORTED","TOP8")</f>
        <v>0</v>
      </c>
      <c r="CV369" s="212"/>
      <c r="CW369" s="53">
        <f>_xll.OneStreamExcelAddIn.XFFunctions.XFGetCell("TRUE", "CONSOL", $D$3,"TOT_Entity","USD","Actual",[1]Setup!C17,"PERIODIC",$B369,"TOPFLOW","TOP","TOP","top1",$C369,"top3","Open_Acute_DIV1","TOP5","TOP6","REPORTED","TOP8")</f>
        <v>1366.61</v>
      </c>
      <c r="CX369" s="53">
        <f>_xll.OneStreamExcelAddIn.XFFunctions.XFGetCell("TRUE", "CONSOL", $D$3,"TOT_Entity","USD","Actual",[1]Setup!C18,"PERIODIC",$B369,"TOPFLOW","TOP","TOP","top1",$C369,"top3","Open_Acute_DIV1","TOP5","TOP6","REPORTED","TOP8")</f>
        <v>1279.57</v>
      </c>
      <c r="CY369" s="53">
        <f>_xll.OneStreamExcelAddIn.XFFunctions.XFGetCell("TRUE", "CONSOL", $D$3,"TOT_Entity","USD","Actual",[1]Setup!C19,"PERIODIC",$B369,"TOPFLOW","TOP","TOP","top1",$C369,"top3","Open_Acute_DIV1","TOP5","TOP6","REPORTED","TOP8")</f>
        <v>1263.67</v>
      </c>
      <c r="CZ369" s="53">
        <f>_xll.OneStreamExcelAddIn.XFFunctions.XFGetCell("TRUE", "CONSOL", $D$3,"TOT_Entity","USD","Actual",[1]Setup!C20,"PERIODIC",$B369,"TOPFLOW","TOP","TOP","top1",$C369,"top3","Open_Acute_DIV1","TOP5","TOP6","REPORTED","TOP8")</f>
        <v>1195.04</v>
      </c>
      <c r="DA369" s="53">
        <f>_xll.OneStreamExcelAddIn.XFFunctions.XFGetCell("TRUE", "CONSOL", $D$3,"TOT_Entity","USD","Actual",[1]Setup!C21,"PERIODIC",$B369,"TOPFLOW","TOP","TOP","top1",$C369,"top3","Open_Acute_DIV1","TOP5","TOP6","REPORTED","TOP8")</f>
        <v>1219.1500000000001</v>
      </c>
      <c r="DB369" s="53">
        <f>_xll.OneStreamExcelAddIn.XFFunctions.XFGetCell("TRUE", "CONSOL", $D$3,"TOT_Entity","USD","Actual",[1]Setup!C22,"PERIODIC",$B369,"TOPFLOW","TOP","TOP","top1",$C369,"top3","Open_Acute_DIV1","TOP5","TOP6","REPORTED","TOP8")</f>
        <v>1203.25</v>
      </c>
      <c r="DC369" s="53">
        <f>_xll.OneStreamExcelAddIn.XFFunctions.XFGetCell("TRUE", "CONSOL", $D$3,"TOT_Entity","USD","Actual",[1]Setup!C23,"PERIODIC",$B369,"TOPFLOW","TOP","TOP","top1",$C369,"top3","Open_Acute_DIV1","TOP5","TOP6","REPORTED","TOP8")</f>
        <v>1244.8499999999999</v>
      </c>
      <c r="DD369" s="53">
        <f>_xll.OneStreamExcelAddIn.XFFunctions.XFGetCell("TRUE", "CONSOL", $D$3,"TOT_Entity","USD","Actual",[1]Setup!C24,"PERIODIC",$B369,"TOPFLOW","TOP","TOP","top1",$C369,"top3","Open_Acute_DIV1","TOP5","TOP6","REPORTED","TOP8")</f>
        <v>1221</v>
      </c>
      <c r="DE369" s="53">
        <f>_xll.OneStreamExcelAddIn.XFFunctions.XFGetCell("TRUE", "CONSOL", $D$3,"TOT_Entity","USD","Actual",[1]Setup!C25,"PERIODIC",$B369,"TOPFLOW","TOP","TOP","top1",$C369,"top3","Open_Acute_DIV1","TOP5","TOP6","REPORTED","TOP8")</f>
        <v>1216.75</v>
      </c>
      <c r="DF369" s="53">
        <f>_xll.OneStreamExcelAddIn.XFFunctions.XFGetCell("TRUE", "CONSOL", $D$3,"TOT_Entity","USD","Actual",[1]Setup!C26,"PERIODIC",$B369,"TOPFLOW","TOP","TOP","top1",$C369,"top3","Open_Acute_DIV1","TOP5","TOP6","REPORTED","TOP8")</f>
        <v>1067.3499999999999</v>
      </c>
      <c r="DG369" s="53">
        <f>_xll.OneStreamExcelAddIn.XFFunctions.XFGetCell("TRUE", "CONSOL", $D$3,"TOT_Entity","USD","Actual",[1]Setup!C27,"PERIODIC",$B369,"TOPFLOW","TOP","TOP","top1",$C369,"top3","Open_Acute_DIV1","TOP5","TOP6","REPORTED","TOP8")</f>
        <v>1153.44</v>
      </c>
      <c r="DH369" s="53">
        <f>_xll.OneStreamExcelAddIn.XFFunctions.XFGetCell("TRUE", "CONSOL", $D$3,"TOT_Entity","USD","Actual",[1]Setup!C28,"PERIODIC",$B369,"TOPFLOW","TOP","TOP","top1",$C369,"top3","Open_Acute_DIV1","TOP5","TOP6","REPORTED","TOP8")</f>
        <v>1061.77</v>
      </c>
      <c r="DI369" s="178"/>
      <c r="DJ369" s="53">
        <f>_xll.OneStreamExcelAddIn.XFFunctions.XFGetCell("TRUE", "CONSOL", $D$3,"TOT_Entity","Aggregated","Budget_Working",[1]Setup!C4,"PERIODIC",$B369,"TOPFLOW","TOP","TOP","top1",$C369,"top3","Open_Acute_DIV1","TOP5","TOP6","REPORTED","TOP8")</f>
        <v>0</v>
      </c>
      <c r="DK369" s="53">
        <f>_xll.OneStreamExcelAddIn.XFFunctions.XFGetCell("TRUE", "CONSOL", $D$3,"TOT_Entity","Aggregated","Budget_Working",[1]Setup!C5,"PERIODIC",$B369,"TOPFLOW","TOP","TOP","top1",$C369,"top3","Open_Acute_DIV1","TOP5","TOP6","REPORTED","TOP8")</f>
        <v>0</v>
      </c>
      <c r="DL369" s="53">
        <f>_xll.OneStreamExcelAddIn.XFFunctions.XFGetCell("TRUE", "CONSOL", $D$3,"TOT_Entity","Aggregated","Budget_Working",[1]Setup!C6,"PERIODIC",$B369,"TOPFLOW","TOP","TOP","top1",$C369,"top3","Open_Acute_DIV1","TOP5","TOP6","REPORTED","TOP8")</f>
        <v>0</v>
      </c>
      <c r="DM369" s="53">
        <f>_xll.OneStreamExcelAddIn.XFFunctions.XFGetCell("TRUE", "CONSOL", $D$3,"TOT_Entity","Aggregated","Budget_Working",[1]Setup!C7,"PERIODIC",$B369,"TOPFLOW","TOP","TOP","top1",$C369,"top3","Open_Acute_DIV1","TOP5","TOP6","REPORTED","TOP8")</f>
        <v>0</v>
      </c>
      <c r="DN369" s="53">
        <f>_xll.OneStreamExcelAddIn.XFFunctions.XFGetCell("TRUE", "CONSOL", $D$3,"TOT_Entity","Aggregated","Budget_Working",[1]Setup!C8,"PERIODIC",$B369,"TOPFLOW","TOP","TOP","top1",$C369,"top3","Open_Acute_DIV1","TOP5","TOP6","REPORTED","TOP8")</f>
        <v>0</v>
      </c>
      <c r="DO369" s="53">
        <f>_xll.OneStreamExcelAddIn.XFFunctions.XFGetCell("TRUE", "CONSOL", $D$3,"TOT_Entity","Aggregated","Budget_Working",[1]Setup!C9,"PERIODIC",$B369,"TOPFLOW","TOP","TOP","top1",$C369,"top3","Open_Acute_DIV1","TOP5","TOP6","REPORTED","TOP8")</f>
        <v>0</v>
      </c>
      <c r="DP369" s="53">
        <f>_xll.OneStreamExcelAddIn.XFFunctions.XFGetCell("TRUE", "CONSOL", $D$3,"TOT_Entity","Aggregated","Budget_Working",[1]Setup!C10,"PERIODIC",$B369,"TOPFLOW","TOP","TOP","top1",$C369,"top3","Open_Acute_DIV1","TOP5","TOP6","REPORTED","TOP8")</f>
        <v>0</v>
      </c>
      <c r="DQ369" s="53">
        <f>_xll.OneStreamExcelAddIn.XFFunctions.XFGetCell("TRUE", "CONSOL", $D$3,"TOT_Entity","Aggregated","Budget_Working",[1]Setup!C11,"PERIODIC",$B369,"TOPFLOW","TOP","TOP","top1",$C369,"top3","Open_Acute_DIV1","TOP5","TOP6","REPORTED","TOP8")</f>
        <v>0</v>
      </c>
      <c r="DR369" s="53">
        <f>_xll.OneStreamExcelAddIn.XFFunctions.XFGetCell("TRUE", "CONSOL", $D$3,"TOT_Entity","Aggregated","Budget_Working",[1]Setup!C12,"PERIODIC",$B369,"TOPFLOW","TOP","TOP","top1",$C369,"top3","Open_Acute_DIV1","TOP5","TOP6","REPORTED","TOP8")</f>
        <v>0</v>
      </c>
      <c r="DS369" s="53">
        <f>_xll.OneStreamExcelAddIn.XFFunctions.XFGetCell("TRUE", "CONSOL", $D$3,"TOT_Entity","Aggregated","Budget_Working",[1]Setup!C13,"PERIODIC",$B369,"TOPFLOW","TOP","TOP","top1",$C369,"top3","Open_Acute_DIV1","TOP5","TOP6","REPORTED","TOP8")</f>
        <v>0</v>
      </c>
      <c r="DT369" s="53">
        <f>_xll.OneStreamExcelAddIn.XFFunctions.XFGetCell("TRUE", "CONSOL", $D$3,"TOT_Entity","Aggregated","Budget_Working",[1]Setup!C14,"PERIODIC",$B369,"TOPFLOW","TOP","TOP","top1",$C369,"top3","Open_Acute_DIV1","TOP5","TOP6","REPORTED","TOP8")</f>
        <v>0</v>
      </c>
      <c r="DU369" s="53">
        <f>_xll.OneStreamExcelAddIn.XFFunctions.XFGetCell("TRUE", "CONSOL", $D$3,"TOT_Entity","Aggregated","Budget_Working",[1]Setup!C15,"PERIODIC",$B369,"TOPFLOW","TOP","TOP","top1",$C369,"top3","Open_Acute_DIV1","TOP5","TOP6","REPORTED","TOP8")</f>
        <v>0</v>
      </c>
      <c r="DV369" s="178"/>
      <c r="DW369" s="53">
        <f>_xll.OneStreamExcelAddIn.XFFunctions.XFGetCell("TRUE", "CONSOL", $D$3,"TOT_Entity","USD","Budget_Final",[1]Setup!C17,"PERIODIC",$B369,"TOPFLOW","TOP","TOP","top1",$C369,"top3","Open_Acute_DIV1","TOP5","TOP6","REPORTED","TOP8")</f>
        <v>1109.7819121049999</v>
      </c>
      <c r="DX369" s="53">
        <f>_xll.OneStreamExcelAddIn.XFFunctions.XFGetCell("TRUE", "CONSOL", $D$3,"TOT_Entity","USD","Budget_Final",[1]Setup!C18,"PERIODIC",$B369,"TOPFLOW","TOP","TOP","top1",$C369,"top3","Open_Acute_DIV1","TOP5","TOP6","REPORTED","TOP8")</f>
        <v>1089.4041707859999</v>
      </c>
      <c r="DY369" s="53">
        <f>_xll.OneStreamExcelAddIn.XFFunctions.XFGetCell("TRUE", "CONSOL", $D$3,"TOT_Entity","USD","Budget_Final",[1]Setup!C19,"PERIODIC",$B369,"TOPFLOW","TOP","TOP","top1",$C369,"top3","Open_Acute_DIV1","TOP5","TOP6","REPORTED","TOP8")</f>
        <v>1104.3539810090001</v>
      </c>
      <c r="DZ369" s="53">
        <f>_xll.OneStreamExcelAddIn.XFFunctions.XFGetCell("TRUE", "CONSOL", $D$3,"TOT_Entity","USD","Budget_Final",[1]Setup!C20,"PERIODIC",$B369,"TOPFLOW","TOP","TOP","top1",$C369,"top3","Open_Acute_DIV1","TOP5","TOP6","REPORTED","TOP8")</f>
        <v>1130.527648752</v>
      </c>
      <c r="EA369" s="53">
        <f>_xll.OneStreamExcelAddIn.XFFunctions.XFGetCell("TRUE", "CONSOL", $D$3,"TOT_Entity","USD","Budget_Final",[1]Setup!C21,"PERIODIC",$B369,"TOPFLOW","TOP","TOP","top1",$C369,"top3","Open_Acute_DIV1","TOP5","TOP6","REPORTED","TOP8")</f>
        <v>1120.6837737129999</v>
      </c>
      <c r="EB369" s="53">
        <f>_xll.OneStreamExcelAddIn.XFFunctions.XFGetCell("TRUE", "CONSOL", $D$3,"TOT_Entity","USD","Budget_Final",[1]Setup!C22,"PERIODIC",$B369,"TOPFLOW","TOP","TOP","top1",$C369,"top3","Open_Acute_DIV1","TOP5","TOP6","REPORTED","TOP8")</f>
        <v>1165.9931985420001</v>
      </c>
      <c r="EC369" s="53">
        <f>_xll.OneStreamExcelAddIn.XFFunctions.XFGetCell("TRUE", "CONSOL", $D$3,"TOT_Entity","USD","Budget_Final",[1]Setup!C23,"PERIODIC",$B369,"TOPFLOW","TOP","TOP","top1",$C369,"top3","Open_Acute_DIV1","TOP5","TOP6","REPORTED","TOP8")</f>
        <v>1168.9831605869999</v>
      </c>
      <c r="ED369" s="53">
        <f>_xll.OneStreamExcelAddIn.XFFunctions.XFGetCell("TRUE", "CONSOL", $D$3,"TOT_Entity","USD","Budget_Final",[1]Setup!C24,"PERIODIC",$B369,"TOPFLOW","TOP","TOP","top1",$C369,"top3","Open_Acute_DIV1","TOP5","TOP6","REPORTED","TOP8")</f>
        <v>1129.3776633509999</v>
      </c>
      <c r="EE369" s="53">
        <f>_xll.OneStreamExcelAddIn.XFFunctions.XFGetCell("TRUE", "CONSOL", $D$3,"TOT_Entity","USD","Budget_Final",[1]Setup!C25,"PERIODIC",$B369,"TOPFLOW","TOP","TOP","top1",$C369,"top3","Open_Acute_DIV1","TOP5","TOP6","REPORTED","TOP8")</f>
        <v>1158.4032948910001</v>
      </c>
      <c r="EF369" s="53">
        <f>_xll.OneStreamExcelAddIn.XFFunctions.XFGetCell("TRUE", "CONSOL", $D$3,"TOT_Entity","USD","Budget_Final",[1]Setup!C26,"PERIODIC",$B369,"TOPFLOW","TOP","TOP","top1",$C369,"top3","Open_Acute_DIV1","TOP5","TOP6","REPORTED","TOP8")</f>
        <v>1131.2176399929999</v>
      </c>
      <c r="EG369" s="53">
        <f>_xll.OneStreamExcelAddIn.XFFunctions.XFGetCell("TRUE", "CONSOL", $D$3,"TOT_Entity","USD","Budget_Final",[1]Setup!C27,"PERIODIC",$B369,"TOPFLOW","TOP","TOP","top1",$C369,"top3","Open_Acute_DIV1","TOP5","TOP6","REPORTED","TOP8")</f>
        <v>1124.6857229120001</v>
      </c>
      <c r="EH369" s="53">
        <f>_xll.OneStreamExcelAddIn.XFFunctions.XFGetCell("TRUE", "CONSOL", $D$3,"TOT_Entity","USD","Budget_Final",[1]Setup!C28,"PERIODIC",$B369,"TOPFLOW","TOP","TOP","top1",$C369,"top3","Open_Acute_DIV1","TOP5","TOP6","REPORTED","TOP8")</f>
        <v>1202.7007325659999</v>
      </c>
    </row>
    <row r="370" spans="2:138" x14ac:dyDescent="0.25">
      <c r="B370" s="51">
        <v>60356</v>
      </c>
      <c r="C370" s="51"/>
      <c r="D370" t="str" cm="1">
        <f t="array" ref="D370">_xll.OneStreamExcelAddIn.XFFunctions.XFGetMemberInfo("Description","Account",B370)</f>
        <v>Group LT Disability</v>
      </c>
      <c r="E370" s="53">
        <f>_xll.OneStreamExcelAddIn.XFFunctions.XFGetCell("TRUE", "CONSOL", $D$3,"TOT_Entity","USD","Actual",$E$3,"PERIODIC",$B370,"TOPFLOW","TOP","TOP","top1",$C370,"top3","Open_Acute_DIV1","TOP5","TOP6","REPORTED","TOP8")</f>
        <v>0</v>
      </c>
      <c r="F370" s="53">
        <f>_xll.OneStreamExcelAddIn.XFFunctions.XFGetCell("TRUE", "CONSOL", $D$3,"TOT_Entity","Aggregated","Budget_Working",$E$3,"PERIODIC",$B370,"TOPFLOW","TOP","TOP","top1",$C370,"top3","Open_Acute_DIV1","TOP5","TOP6","REPORTED","TOP8")</f>
        <v>2530.0100000000002</v>
      </c>
      <c r="G370" s="53">
        <f t="shared" si="969"/>
        <v>2530.0100000000002</v>
      </c>
      <c r="H370" s="55">
        <f t="shared" si="970"/>
        <v>1</v>
      </c>
      <c r="I370" s="41"/>
      <c r="J370" s="53">
        <f>_xll.OneStreamExcelAddIn.XFFunctions.XFGetCell("TRUE", "CONSOL", $D$3,"TOT_Entity","USD","Actual",$E$3,"YTD",$B370,"TOPFLOW","TOP","TOP","top1",$C370,"TOP3","Open_Acute_DIV1","TOP5","TOP6","REPORTED","TOP8")</f>
        <v>0</v>
      </c>
      <c r="K370" s="53">
        <f>_xll.OneStreamExcelAddIn.XFFunctions.XFGetCell("TRUE", "CONSOL", $D$3,"TOT_Entity","Aggregated","Budget_Working",$E$3,"YTD",$B370,"TOPFLOW","TOP","TOP","top1",$C370,"TOP3","Open_Acute_DIV1","TOP5","TOP6","REPORTED","TOP8")</f>
        <v>10120.040000000001</v>
      </c>
      <c r="L370" s="53">
        <f t="shared" si="971"/>
        <v>10120.040000000001</v>
      </c>
      <c r="M370" s="40">
        <f t="shared" si="972"/>
        <v>1</v>
      </c>
      <c r="N370" s="41"/>
      <c r="O370" s="53">
        <f>_xll.OneStreamExcelAddIn.XFFunctions.XFGetCell("TRUE", "CONSOL", $D$3,"TOT_Entity","USD","Actual",$F$3,"YTD",$B370,"TOPFLOW","TOP","TOP","top1",$C370,"TOP3","Open_Acute_DIV1","TOP5","TOP6","REPORTED","TOP8")</f>
        <v>10609.77</v>
      </c>
      <c r="P370" s="53">
        <f>_xll.OneStreamExcelAddIn.XFFunctions.XFGetCell("TRUE", "CONSOL", $D$3,"TOT_Entity","USD","Actual",$E$3,"YTD",$B370,"TOPFLOW","TOP","TOP","top1",$C370,"top3","Open_Acute_DIV1","TOP5","TOP6","REPORTED","VAR_BW_PY_Actual")</f>
        <v>10609.77</v>
      </c>
      <c r="Q370" s="40">
        <f t="shared" si="973"/>
        <v>1</v>
      </c>
      <c r="R370" s="41"/>
      <c r="S370" s="53">
        <f>_xll.OneStreamExcelAddIn.XFFunctions.XFGetCell("TRUE", "CONSOL", $D$3,"TOT_Entity","USD","MIDFCST",$E$3,"MTD",$B370,"TOPFLOW","TOP","TOP","top1",$C370,"TOP3","Open_Acute_DIV1","TOP5","TOP6","REPORTED","TOP8")</f>
        <v>0</v>
      </c>
      <c r="T370" s="53">
        <f t="shared" si="974"/>
        <v>0</v>
      </c>
      <c r="U370" s="40">
        <f t="shared" si="975"/>
        <v>0</v>
      </c>
      <c r="V370" s="41"/>
      <c r="W370" s="42"/>
      <c r="X370" s="43"/>
      <c r="Y370" s="42"/>
      <c r="Z370" s="44"/>
      <c r="AB370" s="53">
        <f>_xll.OneStreamExcelAddIn.XFFunctions.XFGetCell("TRUE", "CONSOL", $D$3,"TOT_Entity","USD","Actual",[1]Setup!C4,"PERIODIC",$B370,"TOPFLOW","TOP","TOP","top1",$C370,"top3","Open_Acute_DIV1","TOP5","TOP6","REPORTED","TOP8")</f>
        <v>0</v>
      </c>
      <c r="AC370" s="53">
        <f>_xll.OneStreamExcelAddIn.XFFunctions.XFGetCell("TRUE", "CONSOL", $D$3,"TOT_Entity","Aggregated","Budget_Working",[1]Setup!C4,"PERIODIC",$B370,"TOPFLOW","TOP","TOP","top1",$C370,"top3","Open_Acute_DIV1","TOP5","TOP6","REPORTED","TOP8")</f>
        <v>2530.0100000000002</v>
      </c>
      <c r="AD370" s="53">
        <f t="shared" si="976"/>
        <v>2530.0100000000002</v>
      </c>
      <c r="AE370" s="40">
        <f t="shared" si="977"/>
        <v>1</v>
      </c>
      <c r="AG370" s="53">
        <f>_xll.OneStreamExcelAddIn.XFFunctions.XFGetCell("TRUE", "CONSOL", $D$3,"TOT_Entity","USD","Actual",[1]Setup!C5,"PERIODIC",$B370,"TOPFLOW","TOP","TOP","top1",$C370,"top3","Open_Acute_DIV1","TOP5","TOP6","REPORTED","TOP8")</f>
        <v>0</v>
      </c>
      <c r="AH370" s="53">
        <f>_xll.OneStreamExcelAddIn.XFFunctions.XFGetCell("TRUE", "CONSOL", $D$3,"TOT_Entity","Aggregated","Budget_Working",[1]Setup!C5,"PERIODIC",$B370,"TOPFLOW","TOP","TOP","top1",$C370,"top3","Open_Acute_DIV1","TOP5","TOP6","REPORTED","TOP8")</f>
        <v>2530.0100000000002</v>
      </c>
      <c r="AI370" s="53">
        <f t="shared" si="978"/>
        <v>2530.0100000000002</v>
      </c>
      <c r="AJ370" s="40">
        <f t="shared" si="979"/>
        <v>1</v>
      </c>
      <c r="AL370" s="53">
        <f>_xll.OneStreamExcelAddIn.XFFunctions.XFGetCell("TRUE", "CONSOL", $D$3,"TOT_Entity","USD","Actual",[1]Setup!C6,"PERIODIC",$B370,"TOPFLOW","TOP","TOP","top1",$C370,"top3","Open_Acute_DIV1","TOP5","TOP6","REPORTED","TOP8")</f>
        <v>0</v>
      </c>
      <c r="AM370" s="53">
        <f>_xll.OneStreamExcelAddIn.XFFunctions.XFGetCell("TRUE", "CONSOL", $D$3,"TOT_Entity","Aggregated","Budget_Working",[1]Setup!C6,"PERIODIC",$B370,"TOPFLOW","TOP","TOP","top1",$C370,"top3","Open_Acute_DIV1","TOP5","TOP6","REPORTED","TOP8")</f>
        <v>2530.0100000000002</v>
      </c>
      <c r="AN370" s="53">
        <f t="shared" si="980"/>
        <v>2530.0100000000002</v>
      </c>
      <c r="AO370" s="40">
        <f t="shared" si="981"/>
        <v>1</v>
      </c>
      <c r="AQ370" s="53">
        <f>_xll.OneStreamExcelAddIn.XFFunctions.XFGetCell("TRUE", "CONSOL", $D$3,"TOT_Entity","USD","Actual",[1]Setup!C7,"PERIODIC",$B370,"TOPFLOW","TOP","TOP","top1",$C370,"top3","Open_Acute_DIV1","TOP5","TOP6","REPORTED","TOP8")</f>
        <v>0</v>
      </c>
      <c r="AR370" s="53">
        <f>_xll.OneStreamExcelAddIn.XFFunctions.XFGetCell("TRUE", "CONSOL", $D$3,"TOT_Entity","Aggregated","Budget_Working",[1]Setup!C7,"PERIODIC",$B370,"TOPFLOW","TOP","TOP","top1",$C370,"top3","Open_Acute_DIV1","TOP5","TOP6","REPORTED","TOP8")</f>
        <v>2530.0100000000002</v>
      </c>
      <c r="AS370" s="53">
        <f t="shared" si="982"/>
        <v>2530.0100000000002</v>
      </c>
      <c r="AT370" s="40">
        <f t="shared" si="983"/>
        <v>1</v>
      </c>
      <c r="AV370" s="53">
        <f>_xll.OneStreamExcelAddIn.XFFunctions.XFGetCell("TRUE", "CONSOL", $D$3,"TOT_Entity","USD","Actual",[1]Setup!C8,"PERIODIC",$B370,"TOPFLOW","TOP","TOP","top1",$C370,"top3","Open_Acute_DIV1","TOP5","TOP6","REPORTED","TOP8")</f>
        <v>0</v>
      </c>
      <c r="AW370" s="53">
        <f>_xll.OneStreamExcelAddIn.XFFunctions.XFGetCell("TRUE", "CONSOL", $D$3,"TOT_Entity","Aggregated","Budget_Working",[1]Setup!C8,"PERIODIC",$B370,"TOPFLOW","TOP","TOP","top1",$C370,"top3","Open_Acute_DIV1","TOP5","TOP6","REPORTED","TOP8")</f>
        <v>2530.0100000000002</v>
      </c>
      <c r="AX370" s="53">
        <f t="shared" si="984"/>
        <v>2530.0100000000002</v>
      </c>
      <c r="AY370" s="40">
        <f t="shared" si="985"/>
        <v>1</v>
      </c>
      <c r="BA370" s="53">
        <f>_xll.OneStreamExcelAddIn.XFFunctions.XFGetCell("TRUE", "CONSOL", $D$3,"TOT_Entity","USD","Actual",[1]Setup!C9,"PERIODIC",$B370,"TOPFLOW","TOP","TOP","top1",$C370,"top3","Open_Acute_DIV1","TOP5","TOP6","REPORTED","TOP8")</f>
        <v>0</v>
      </c>
      <c r="BB370" s="53">
        <f>_xll.OneStreamExcelAddIn.XFFunctions.XFGetCell("TRUE", "CONSOL", $D$3,"TOT_Entity","Aggregated","Budget_Working",[1]Setup!C9,"PERIODIC",$B370,"TOPFLOW","TOP","TOP","top1",$C370,"top3","Open_Acute_DIV1","TOP5","TOP6","REPORTED","TOP8")</f>
        <v>2530.0100000000002</v>
      </c>
      <c r="BC370" s="53">
        <f t="shared" si="986"/>
        <v>2530.0100000000002</v>
      </c>
      <c r="BD370" s="40">
        <f t="shared" si="987"/>
        <v>1</v>
      </c>
      <c r="BF370" s="53">
        <f>_xll.OneStreamExcelAddIn.XFFunctions.XFGetCell("TRUE", "CONSOL", $D$3,"TOT_Entity","USD","Actual",[1]Setup!C10,"PERIODIC",$B370,"TOPFLOW","TOP","TOP","top1",$C370,"top3","Open_Acute_DIV1","TOP5","TOP6","REPORTED","TOP8")</f>
        <v>0</v>
      </c>
      <c r="BG370" s="53">
        <f>_xll.OneStreamExcelAddIn.XFFunctions.XFGetCell("TRUE", "CONSOL", $D$3,"TOT_Entity","Aggregated","Budget_Working",[1]Setup!C10,"PERIODIC",$B370,"TOPFLOW","TOP","TOP","top1",$C370,"top3","Open_Acute_DIV1","TOP5","TOP6","REPORTED","TOP8")</f>
        <v>2530.0100000000002</v>
      </c>
      <c r="BH370" s="53">
        <f t="shared" si="988"/>
        <v>2530.0100000000002</v>
      </c>
      <c r="BI370" s="40">
        <f t="shared" si="989"/>
        <v>1</v>
      </c>
      <c r="BK370" s="53">
        <f>_xll.OneStreamExcelAddIn.XFFunctions.XFGetCell("TRUE", "CONSOL", $D$3,"TOT_Entity","USD","Actual",[1]Setup!C11,"PERIODIC",$B370,"TOPFLOW","TOP","TOP","top1",$C370,"top3","Open_Acute_DIV1","TOP5","TOP6","REPORTED","TOP8")</f>
        <v>0</v>
      </c>
      <c r="BL370" s="53">
        <f>_xll.OneStreamExcelAddIn.XFFunctions.XFGetCell("TRUE", "CONSOL", $D$3,"TOT_Entity","Aggregated","Budget_Working",[1]Setup!C11,"PERIODIC",$B370,"TOPFLOW","TOP","TOP","top1",$C370,"top3","Open_Acute_DIV1","TOP5","TOP6","REPORTED","TOP8")</f>
        <v>2530.0100000000002</v>
      </c>
      <c r="BM370" s="53">
        <f t="shared" si="990"/>
        <v>2530.0100000000002</v>
      </c>
      <c r="BN370" s="40">
        <f t="shared" si="991"/>
        <v>1</v>
      </c>
      <c r="BP370" s="53">
        <f>_xll.OneStreamExcelAddIn.XFFunctions.XFGetCell("TRUE", "CONSOL", $D$3,"TOT_Entity","USD","Actual",[1]Setup!C12,"PERIODIC",$B370,"TOPFLOW","TOP","TOP","top1",$C370,"top3","Open_Acute_DIV1","TOP5","TOP6","REPORTED","TOP8")</f>
        <v>0</v>
      </c>
      <c r="BQ370" s="53">
        <f>_xll.OneStreamExcelAddIn.XFFunctions.XFGetCell("TRUE", "CONSOL", $D$3,"TOT_Entity","Aggregated","Budget_Working",[1]Setup!C12,"PERIODIC",$B370,"TOPFLOW","TOP","TOP","top1",$C370,"top3","Open_Acute_DIV1","TOP5","TOP6","REPORTED","TOP8")</f>
        <v>2530.0100000000002</v>
      </c>
      <c r="BR370" s="53">
        <f t="shared" si="992"/>
        <v>2530.0100000000002</v>
      </c>
      <c r="BS370" s="40">
        <f t="shared" si="993"/>
        <v>1</v>
      </c>
      <c r="BU370" s="53">
        <f>_xll.OneStreamExcelAddIn.XFFunctions.XFGetCell("TRUE", "CONSOL", $D$3,"TOT_Entity","USD","Actual",[1]Setup!C13,"PERIODIC",$B370,"TOPFLOW","TOP","TOP","top1",$C370,"top3","Open_Acute_DIV1","TOP5","TOP6","REPORTED","TOP8")</f>
        <v>0</v>
      </c>
      <c r="BV370" s="53">
        <f>_xll.OneStreamExcelAddIn.XFFunctions.XFGetCell("TRUE", "CONSOL", $D$3,"TOT_Entity","Aggregated","Budget_Working",[1]Setup!C13,"PERIODIC",$B370,"TOPFLOW","TOP","TOP","top1",$C370,"top3","Open_Acute_DIV1","TOP5","TOP6","REPORTED","TOP8")</f>
        <v>2530.0100000000002</v>
      </c>
      <c r="BW370" s="53">
        <f t="shared" si="994"/>
        <v>2530.0100000000002</v>
      </c>
      <c r="BX370" s="40">
        <f t="shared" si="995"/>
        <v>1</v>
      </c>
      <c r="BZ370" s="53">
        <f>_xll.OneStreamExcelAddIn.XFFunctions.XFGetCell("TRUE", "CONSOL", $D$3,"TOT_Entity","USD","Actual",[1]Setup!C14,"PERIODIC",$B370,"TOPFLOW","TOP","TOP","top1",$C370,"top3","Open_Acute_DIV1","TOP5","TOP6","REPORTED","TOP8")</f>
        <v>0</v>
      </c>
      <c r="CA370" s="53">
        <f>_xll.OneStreamExcelAddIn.XFFunctions.XFGetCell("TRUE", "CONSOL", $D$3,"TOT_Entity","Aggregated","Budget_Working",[1]Setup!C14,"PERIODIC",$B370,"TOPFLOW","TOP","TOP","top1",$C370,"top3","Open_Acute_DIV1","TOP5","TOP6","REPORTED","TOP8")</f>
        <v>2530.0100000000002</v>
      </c>
      <c r="CB370" s="53">
        <f t="shared" si="996"/>
        <v>2530.0100000000002</v>
      </c>
      <c r="CC370" s="40">
        <f t="shared" si="997"/>
        <v>1</v>
      </c>
      <c r="CE370" s="53">
        <f>_xll.OneStreamExcelAddIn.XFFunctions.XFGetCell("TRUE", "CONSOL", $D$3,"TOT_Entity","USD","Actual",[1]Setup!C15,"PERIODIC",$B370,"TOPFLOW","TOP","TOP","top1",$C370,"top3","Open_Acute_DIV1","TOP5","TOP6","REPORTED","TOP8")</f>
        <v>0</v>
      </c>
      <c r="CF370" s="53">
        <f>_xll.OneStreamExcelAddIn.XFFunctions.XFGetCell("TRUE", "CONSOL", $D$3,"TOT_Entity","Aggregated","Budget_Working",[1]Setup!C15,"PERIODIC",$B370,"TOPFLOW","TOP","TOP","top1",$C370,"top3","Open_Acute_DIV1","TOP5","TOP6","REPORTED","TOP8")</f>
        <v>2530.0100000000002</v>
      </c>
      <c r="CG370" s="53">
        <f t="shared" si="998"/>
        <v>2530.0100000000002</v>
      </c>
      <c r="CH370" s="40">
        <f t="shared" si="999"/>
        <v>1</v>
      </c>
      <c r="CI370" s="212"/>
      <c r="CJ370" s="53">
        <f>_xll.OneStreamExcelAddIn.XFFunctions.XFGetCell("TRUE", "CONSOL", $D$3,"TOT_Entity","USD","Actual",[1]Setup!C4,"PERIODIC",$B370,"TOPFLOW","TOP","TOP","top1",$C370,"top3","Open_Acute_DIV1","TOP5","TOP6","REPORTED","TOP8")</f>
        <v>0</v>
      </c>
      <c r="CK370" s="53">
        <f>_xll.OneStreamExcelAddIn.XFFunctions.XFGetCell("TRUE", "CONSOL", $D$3,"TOT_Entity","USD","Actual",[1]Setup!C5,"PERIODIC",$B370,"TOPFLOW","TOP","TOP","top1",$C370,"top3","Open_Acute_DIV1","TOP5","TOP6","REPORTED","TOP8")</f>
        <v>0</v>
      </c>
      <c r="CL370" s="53">
        <f>_xll.OneStreamExcelAddIn.XFFunctions.XFGetCell("TRUE", "CONSOL", $D$3,"TOT_Entity","USD","Actual",[1]Setup!C6,"PERIODIC",$B370,"TOPFLOW","TOP","TOP","top1",$C370,"top3","Open_Acute_DIV1","TOP5","TOP6","REPORTED","TOP8")</f>
        <v>0</v>
      </c>
      <c r="CM370" s="53">
        <f>_xll.OneStreamExcelAddIn.XFFunctions.XFGetCell("TRUE", "CONSOL", $D$3,"TOT_Entity","USD","Actual",[1]Setup!C7,"PERIODIC",$B370,"TOPFLOW","TOP","TOP","top1",$C370,"top3","Open_Acute_DIV1","TOP5","TOP6","REPORTED","TOP8")</f>
        <v>0</v>
      </c>
      <c r="CN370" s="53">
        <f>_xll.OneStreamExcelAddIn.XFFunctions.XFGetCell("TRUE", "CONSOL", $D$3,"TOT_Entity","USD","Actual",[1]Setup!C8,"PERIODIC",$B370,"TOPFLOW","TOP","TOP","top1",$C370,"top3","Open_Acute_DIV1","TOP5","TOP6","REPORTED","TOP8")</f>
        <v>0</v>
      </c>
      <c r="CO370" s="53">
        <f>_xll.OneStreamExcelAddIn.XFFunctions.XFGetCell("TRUE", "CONSOL", $D$3,"TOT_Entity","USD","Actual",[1]Setup!C9,"PERIODIC",$B370,"TOPFLOW","TOP","TOP","top1",$C370,"top3","Open_Acute_DIV1","TOP5","TOP6","REPORTED","TOP8")</f>
        <v>0</v>
      </c>
      <c r="CP370" s="53">
        <f>_xll.OneStreamExcelAddIn.XFFunctions.XFGetCell("TRUE", "CONSOL", $D$3,"TOT_Entity","USD","Actual",[1]Setup!C10,"PERIODIC",$B370,"TOPFLOW","TOP","TOP","top1",$C370,"top3","Open_Acute_DIV1","TOP5","TOP6","REPORTED","TOP8")</f>
        <v>0</v>
      </c>
      <c r="CQ370" s="53">
        <f>_xll.OneStreamExcelAddIn.XFFunctions.XFGetCell("TRUE", "CONSOL", $D$3,"TOT_Entity","USD","Actual",[1]Setup!C11,"PERIODIC",$B370,"TOPFLOW","TOP","TOP","top1",$C370,"top3","Open_Acute_DIV1","TOP5","TOP6","REPORTED","TOP8")</f>
        <v>0</v>
      </c>
      <c r="CR370" s="53">
        <f>_xll.OneStreamExcelAddIn.XFFunctions.XFGetCell("TRUE", "CONSOL", $D$3,"TOT_Entity","USD","Actual",[1]Setup!C12,"PERIODIC",$B370,"TOPFLOW","TOP","TOP","top1",$C370,"top3","Open_Acute_DIV1","TOP5","TOP6","REPORTED","TOP8")</f>
        <v>0</v>
      </c>
      <c r="CS370" s="53">
        <f>_xll.OneStreamExcelAddIn.XFFunctions.XFGetCell("TRUE", "CONSOL", $D$3,"TOT_Entity","USD","Actual",[1]Setup!C13,"PERIODIC",$B370,"TOPFLOW","TOP","TOP","top1",$C370,"top3","Open_Acute_DIV1","TOP5","TOP6","REPORTED","TOP8")</f>
        <v>0</v>
      </c>
      <c r="CT370" s="53">
        <f>_xll.OneStreamExcelAddIn.XFFunctions.XFGetCell("TRUE", "CONSOL", $D$3,"TOT_Entity","USD","Actual",[1]Setup!C14,"PERIODIC",$B370,"TOPFLOW","TOP","TOP","top1",$C370,"top3","Open_Acute_DIV1","TOP5","TOP6","REPORTED","TOP8")</f>
        <v>0</v>
      </c>
      <c r="CU370" s="53">
        <f>_xll.OneStreamExcelAddIn.XFFunctions.XFGetCell("TRUE", "CONSOL", $D$3,"TOT_Entity","USD","Actual",[1]Setup!C15,"PERIODIC",$B370,"TOPFLOW","TOP","TOP","top1",$C370,"top3","Open_Acute_DIV1","TOP5","TOP6","REPORTED","TOP8")</f>
        <v>0</v>
      </c>
      <c r="CV370" s="212"/>
      <c r="CW370" s="53">
        <f>_xll.OneStreamExcelAddIn.XFFunctions.XFGetCell("TRUE", "CONSOL", $D$3,"TOT_Entity","USD","Actual",[1]Setup!C17,"PERIODIC",$B370,"TOPFLOW","TOP","TOP","top1",$C370,"top3","Open_Acute_DIV1","TOP5","TOP6","REPORTED","TOP8")</f>
        <v>2704.4</v>
      </c>
      <c r="CX370" s="53">
        <f>_xll.OneStreamExcelAddIn.XFFunctions.XFGetCell("TRUE", "CONSOL", $D$3,"TOT_Entity","USD","Actual",[1]Setup!C18,"PERIODIC",$B370,"TOPFLOW","TOP","TOP","top1",$C370,"top3","Open_Acute_DIV1","TOP5","TOP6","REPORTED","TOP8")</f>
        <v>2690.97</v>
      </c>
      <c r="CY370" s="53">
        <f>_xll.OneStreamExcelAddIn.XFFunctions.XFGetCell("TRUE", "CONSOL", $D$3,"TOT_Entity","USD","Actual",[1]Setup!C19,"PERIODIC",$B370,"TOPFLOW","TOP","TOP","top1",$C370,"top3","Open_Acute_DIV1","TOP5","TOP6","REPORTED","TOP8")</f>
        <v>2534.34</v>
      </c>
      <c r="CZ370" s="53">
        <f>_xll.OneStreamExcelAddIn.XFFunctions.XFGetCell("TRUE", "CONSOL", $D$3,"TOT_Entity","USD","Actual",[1]Setup!C20,"PERIODIC",$B370,"TOPFLOW","TOP","TOP","top1",$C370,"top3","Open_Acute_DIV1","TOP5","TOP6","REPORTED","TOP8")</f>
        <v>2680.06</v>
      </c>
      <c r="DA370" s="53">
        <f>_xll.OneStreamExcelAddIn.XFFunctions.XFGetCell("TRUE", "CONSOL", $D$3,"TOT_Entity","USD","Actual",[1]Setup!C21,"PERIODIC",$B370,"TOPFLOW","TOP","TOP","top1",$C370,"top3","Open_Acute_DIV1","TOP5","TOP6","REPORTED","TOP8")</f>
        <v>2643.64</v>
      </c>
      <c r="DB370" s="53">
        <f>_xll.OneStreamExcelAddIn.XFFunctions.XFGetCell("TRUE", "CONSOL", $D$3,"TOT_Entity","USD","Actual",[1]Setup!C22,"PERIODIC",$B370,"TOPFLOW","TOP","TOP","top1",$C370,"top3","Open_Acute_DIV1","TOP5","TOP6","REPORTED","TOP8")</f>
        <v>2656.46</v>
      </c>
      <c r="DC370" s="53">
        <f>_xll.OneStreamExcelAddIn.XFFunctions.XFGetCell("TRUE", "CONSOL", $D$3,"TOT_Entity","USD","Actual",[1]Setup!C23,"PERIODIC",$B370,"TOPFLOW","TOP","TOP","top1",$C370,"top3","Open_Acute_DIV1","TOP5","TOP6","REPORTED","TOP8")</f>
        <v>2653.68</v>
      </c>
      <c r="DD370" s="53">
        <f>_xll.OneStreamExcelAddIn.XFFunctions.XFGetCell("TRUE", "CONSOL", $D$3,"TOT_Entity","USD","Actual",[1]Setup!C24,"PERIODIC",$B370,"TOPFLOW","TOP","TOP","top1",$C370,"top3","Open_Acute_DIV1","TOP5","TOP6","REPORTED","TOP8")</f>
        <v>2530.0100000000002</v>
      </c>
      <c r="DE370" s="53">
        <f>_xll.OneStreamExcelAddIn.XFFunctions.XFGetCell("TRUE", "CONSOL", $D$3,"TOT_Entity","USD","Actual",[1]Setup!C25,"PERIODIC",$B370,"TOPFLOW","TOP","TOP","top1",$C370,"top3","Open_Acute_DIV1","TOP5","TOP6","REPORTED","TOP8")</f>
        <v>2678.33</v>
      </c>
      <c r="DF370" s="53">
        <f>_xll.OneStreamExcelAddIn.XFFunctions.XFGetCell("TRUE", "CONSOL", $D$3,"TOT_Entity","USD","Actual",[1]Setup!C26,"PERIODIC",$B370,"TOPFLOW","TOP","TOP","top1",$C370,"top3","Open_Acute_DIV1","TOP5","TOP6","REPORTED","TOP8")</f>
        <v>2678.9</v>
      </c>
      <c r="DG370" s="53">
        <f>_xll.OneStreamExcelAddIn.XFFunctions.XFGetCell("TRUE", "CONSOL", $D$3,"TOT_Entity","USD","Actual",[1]Setup!C27,"PERIODIC",$B370,"TOPFLOW","TOP","TOP","top1",$C370,"top3","Open_Acute_DIV1","TOP5","TOP6","REPORTED","TOP8")</f>
        <v>2592.98</v>
      </c>
      <c r="DH370" s="53">
        <f>_xll.OneStreamExcelAddIn.XFFunctions.XFGetCell("TRUE", "CONSOL", $D$3,"TOT_Entity","USD","Actual",[1]Setup!C28,"PERIODIC",$B370,"TOPFLOW","TOP","TOP","top1",$C370,"top3","Open_Acute_DIV1","TOP5","TOP6","REPORTED","TOP8")</f>
        <v>2541.3000000000002</v>
      </c>
      <c r="DI370" s="178"/>
      <c r="DJ370" s="53">
        <f>_xll.OneStreamExcelAddIn.XFFunctions.XFGetCell("TRUE", "CONSOL", $D$3,"TOT_Entity","Aggregated","Budget_Working",[1]Setup!C4,"PERIODIC",$B370,"TOPFLOW","TOP","TOP","top1",$C370,"top3","Open_Acute_DIV1","TOP5","TOP6","REPORTED","TOP8")</f>
        <v>2530.0100000000002</v>
      </c>
      <c r="DK370" s="53">
        <f>_xll.OneStreamExcelAddIn.XFFunctions.XFGetCell("TRUE", "CONSOL", $D$3,"TOT_Entity","Aggregated","Budget_Working",[1]Setup!C5,"PERIODIC",$B370,"TOPFLOW","TOP","TOP","top1",$C370,"top3","Open_Acute_DIV1","TOP5","TOP6","REPORTED","TOP8")</f>
        <v>2530.0100000000002</v>
      </c>
      <c r="DL370" s="53">
        <f>_xll.OneStreamExcelAddIn.XFFunctions.XFGetCell("TRUE", "CONSOL", $D$3,"TOT_Entity","Aggregated","Budget_Working",[1]Setup!C6,"PERIODIC",$B370,"TOPFLOW","TOP","TOP","top1",$C370,"top3","Open_Acute_DIV1","TOP5","TOP6","REPORTED","TOP8")</f>
        <v>2530.0100000000002</v>
      </c>
      <c r="DM370" s="53">
        <f>_xll.OneStreamExcelAddIn.XFFunctions.XFGetCell("TRUE", "CONSOL", $D$3,"TOT_Entity","Aggregated","Budget_Working",[1]Setup!C7,"PERIODIC",$B370,"TOPFLOW","TOP","TOP","top1",$C370,"top3","Open_Acute_DIV1","TOP5","TOP6","REPORTED","TOP8")</f>
        <v>2530.0100000000002</v>
      </c>
      <c r="DN370" s="53">
        <f>_xll.OneStreamExcelAddIn.XFFunctions.XFGetCell("TRUE", "CONSOL", $D$3,"TOT_Entity","Aggregated","Budget_Working",[1]Setup!C8,"PERIODIC",$B370,"TOPFLOW","TOP","TOP","top1",$C370,"top3","Open_Acute_DIV1","TOP5","TOP6","REPORTED","TOP8")</f>
        <v>2530.0100000000002</v>
      </c>
      <c r="DO370" s="53">
        <f>_xll.OneStreamExcelAddIn.XFFunctions.XFGetCell("TRUE", "CONSOL", $D$3,"TOT_Entity","Aggregated","Budget_Working",[1]Setup!C9,"PERIODIC",$B370,"TOPFLOW","TOP","TOP","top1",$C370,"top3","Open_Acute_DIV1","TOP5","TOP6","REPORTED","TOP8")</f>
        <v>2530.0100000000002</v>
      </c>
      <c r="DP370" s="53">
        <f>_xll.OneStreamExcelAddIn.XFFunctions.XFGetCell("TRUE", "CONSOL", $D$3,"TOT_Entity","Aggregated","Budget_Working",[1]Setup!C10,"PERIODIC",$B370,"TOPFLOW","TOP","TOP","top1",$C370,"top3","Open_Acute_DIV1","TOP5","TOP6","REPORTED","TOP8")</f>
        <v>2530.0100000000002</v>
      </c>
      <c r="DQ370" s="53">
        <f>_xll.OneStreamExcelAddIn.XFFunctions.XFGetCell("TRUE", "CONSOL", $D$3,"TOT_Entity","Aggregated","Budget_Working",[1]Setup!C11,"PERIODIC",$B370,"TOPFLOW","TOP","TOP","top1",$C370,"top3","Open_Acute_DIV1","TOP5","TOP6","REPORTED","TOP8")</f>
        <v>2530.0100000000002</v>
      </c>
      <c r="DR370" s="53">
        <f>_xll.OneStreamExcelAddIn.XFFunctions.XFGetCell("TRUE", "CONSOL", $D$3,"TOT_Entity","Aggregated","Budget_Working",[1]Setup!C12,"PERIODIC",$B370,"TOPFLOW","TOP","TOP","top1",$C370,"top3","Open_Acute_DIV1","TOP5","TOP6","REPORTED","TOP8")</f>
        <v>2530.0100000000002</v>
      </c>
      <c r="DS370" s="53">
        <f>_xll.OneStreamExcelAddIn.XFFunctions.XFGetCell("TRUE", "CONSOL", $D$3,"TOT_Entity","Aggregated","Budget_Working",[1]Setup!C13,"PERIODIC",$B370,"TOPFLOW","TOP","TOP","top1",$C370,"top3","Open_Acute_DIV1","TOP5","TOP6","REPORTED","TOP8")</f>
        <v>2530.0100000000002</v>
      </c>
      <c r="DT370" s="53">
        <f>_xll.OneStreamExcelAddIn.XFFunctions.XFGetCell("TRUE", "CONSOL", $D$3,"TOT_Entity","Aggregated","Budget_Working",[1]Setup!C14,"PERIODIC",$B370,"TOPFLOW","TOP","TOP","top1",$C370,"top3","Open_Acute_DIV1","TOP5","TOP6","REPORTED","TOP8")</f>
        <v>2530.0100000000002</v>
      </c>
      <c r="DU370" s="53">
        <f>_xll.OneStreamExcelAddIn.XFFunctions.XFGetCell("TRUE", "CONSOL", $D$3,"TOT_Entity","Aggregated","Budget_Working",[1]Setup!C15,"PERIODIC",$B370,"TOPFLOW","TOP","TOP","top1",$C370,"top3","Open_Acute_DIV1","TOP5","TOP6","REPORTED","TOP8")</f>
        <v>2530.0100000000002</v>
      </c>
      <c r="DV370" s="178"/>
      <c r="DW370" s="53">
        <f>_xll.OneStreamExcelAddIn.XFFunctions.XFGetCell("TRUE", "CONSOL", $D$3,"TOT_Entity","USD","Budget_Final",[1]Setup!C17,"PERIODIC",$B370,"TOPFLOW","TOP","TOP","top1",$C370,"top3","Open_Acute_DIV1","TOP5","TOP6","REPORTED","TOP8")</f>
        <v>2899.120139052</v>
      </c>
      <c r="DX370" s="53">
        <f>_xll.OneStreamExcelAddIn.XFFunctions.XFGetCell("TRUE", "CONSOL", $D$3,"TOT_Entity","USD","Budget_Final",[1]Setup!C18,"PERIODIC",$B370,"TOPFLOW","TOP","TOP","top1",$C370,"top3","Open_Acute_DIV1","TOP5","TOP6","REPORTED","TOP8")</f>
        <v>2845.8866887660001</v>
      </c>
      <c r="DY370" s="53">
        <f>_xll.OneStreamExcelAddIn.XFFunctions.XFGetCell("TRUE", "CONSOL", $D$3,"TOT_Entity","USD","Budget_Final",[1]Setup!C19,"PERIODIC",$B370,"TOPFLOW","TOP","TOP","top1",$C370,"top3","Open_Acute_DIV1","TOP5","TOP6","REPORTED","TOP8")</f>
        <v>2884.9405744159999</v>
      </c>
      <c r="DZ370" s="53">
        <f>_xll.OneStreamExcelAddIn.XFFunctions.XFGetCell("TRUE", "CONSOL", $D$3,"TOT_Entity","USD","Budget_Final",[1]Setup!C20,"PERIODIC",$B370,"TOPFLOW","TOP","TOP","top1",$C370,"top3","Open_Acute_DIV1","TOP5","TOP6","REPORTED","TOP8")</f>
        <v>2953.3149157540001</v>
      </c>
      <c r="EA370" s="53">
        <f>_xll.OneStreamExcelAddIn.XFFunctions.XFGetCell("TRUE", "CONSOL", $D$3,"TOT_Entity","USD","Budget_Final",[1]Setup!C21,"PERIODIC",$B370,"TOPFLOW","TOP","TOP","top1",$C370,"top3","Open_Acute_DIV1","TOP5","TOP6","REPORTED","TOP8")</f>
        <v>2927.5994341259998</v>
      </c>
      <c r="EB370" s="53">
        <f>_xll.OneStreamExcelAddIn.XFFunctions.XFGetCell("TRUE", "CONSOL", $D$3,"TOT_Entity","USD","Budget_Final",[1]Setup!C22,"PERIODIC",$B370,"TOPFLOW","TOP","TOP","top1",$C370,"top3","Open_Acute_DIV1","TOP5","TOP6","REPORTED","TOP8")</f>
        <v>3045.9627490960002</v>
      </c>
      <c r="EC370" s="53">
        <f>_xll.OneStreamExcelAddIn.XFFunctions.XFGetCell("TRUE", "CONSOL", $D$3,"TOT_Entity","USD","Budget_Final",[1]Setup!C23,"PERIODIC",$B370,"TOPFLOW","TOP","TOP","top1",$C370,"top3","Open_Acute_DIV1","TOP5","TOP6","REPORTED","TOP8")</f>
        <v>3053.7735262259998</v>
      </c>
      <c r="ED370" s="53">
        <f>_xll.OneStreamExcelAddIn.XFFunctions.XFGetCell("TRUE", "CONSOL", $D$3,"TOT_Entity","USD","Budget_Final",[1]Setup!C24,"PERIODIC",$B370,"TOPFLOW","TOP","TOP","top1",$C370,"top3","Open_Acute_DIV1","TOP5","TOP6","REPORTED","TOP8")</f>
        <v>2950.3107707039999</v>
      </c>
      <c r="EE370" s="53">
        <f>_xll.OneStreamExcelAddIn.XFFunctions.XFGetCell("TRUE", "CONSOL", $D$3,"TOT_Entity","USD","Budget_Final",[1]Setup!C25,"PERIODIC",$B370,"TOPFLOW","TOP","TOP","top1",$C370,"top3","Open_Acute_DIV1","TOP5","TOP6","REPORTED","TOP8")</f>
        <v>3026.1353917659999</v>
      </c>
      <c r="EF370" s="53">
        <f>_xll.OneStreamExcelAddIn.XFFunctions.XFGetCell("TRUE", "CONSOL", $D$3,"TOT_Entity","USD","Budget_Final",[1]Setup!C26,"PERIODIC",$B370,"TOPFLOW","TOP","TOP","top1",$C370,"top3","Open_Acute_DIV1","TOP5","TOP6","REPORTED","TOP8")</f>
        <v>2955.1174027840002</v>
      </c>
      <c r="EG370" s="53">
        <f>_xll.OneStreamExcelAddIn.XFFunctions.XFGetCell("TRUE", "CONSOL", $D$3,"TOT_Entity","USD","Budget_Final",[1]Setup!C27,"PERIODIC",$B370,"TOPFLOW","TOP","TOP","top1",$C370,"top3","Open_Acute_DIV1","TOP5","TOP6","REPORTED","TOP8")</f>
        <v>2938.0538588999998</v>
      </c>
      <c r="EH370" s="53">
        <f>_xll.OneStreamExcelAddIn.XFFunctions.XFGetCell("TRUE", "CONSOL", $D$3,"TOT_Entity","USD","Budget_Final",[1]Setup!C28,"PERIODIC",$B370,"TOPFLOW","TOP","TOP","top1",$C370,"top3","Open_Acute_DIV1","TOP5","TOP6","REPORTED","TOP8")</f>
        <v>3141.8550590919999</v>
      </c>
    </row>
    <row r="371" spans="2:138" x14ac:dyDescent="0.25">
      <c r="B371" s="51">
        <v>60357</v>
      </c>
      <c r="C371" s="51"/>
      <c r="D371" t="str" cm="1">
        <f t="array" ref="D371">_xll.OneStreamExcelAddIn.XFFunctions.XFGetMemberInfo("Description","Account",B371)</f>
        <v>Group ST Disability</v>
      </c>
      <c r="E371" s="53">
        <f>_xll.OneStreamExcelAddIn.XFFunctions.XFGetCell("TRUE", "CONSOL", $D$3,"TOT_Entity","USD","Actual",$E$3,"PERIODIC",$B371,"TOPFLOW","TOP","TOP","top1",$C371,"top3","Open_Acute_DIV1","TOP5","TOP6","REPORTED","TOP8")</f>
        <v>0</v>
      </c>
      <c r="F371" s="53">
        <f>_xll.OneStreamExcelAddIn.XFFunctions.XFGetCell("TRUE", "CONSOL", $D$3,"TOT_Entity","Aggregated","Budget_Working",$E$3,"PERIODIC",$B371,"TOPFLOW","TOP","TOP","top1",$C371,"top3","Open_Acute_DIV1","TOP5","TOP6","REPORTED","TOP8")</f>
        <v>0</v>
      </c>
      <c r="G371" s="53">
        <f t="shared" si="969"/>
        <v>0</v>
      </c>
      <c r="H371" s="55">
        <f t="shared" si="970"/>
        <v>0</v>
      </c>
      <c r="I371" s="41"/>
      <c r="J371" s="53">
        <f>_xll.OneStreamExcelAddIn.XFFunctions.XFGetCell("TRUE", "CONSOL", $D$3,"TOT_Entity","USD","Actual",$E$3,"YTD",$B371,"TOPFLOW","TOP","TOP","top1",$C371,"TOP3","Open_Acute_DIV1","TOP5","TOP6","REPORTED","TOP8")</f>
        <v>0</v>
      </c>
      <c r="K371" s="53">
        <f>_xll.OneStreamExcelAddIn.XFFunctions.XFGetCell("TRUE", "CONSOL", $D$3,"TOT_Entity","Aggregated","Budget_Working",$E$3,"YTD",$B371,"TOPFLOW","TOP","TOP","top1",$C371,"TOP3","Open_Acute_DIV1","TOP5","TOP6","REPORTED","TOP8")</f>
        <v>0</v>
      </c>
      <c r="L371" s="53">
        <f t="shared" si="971"/>
        <v>0</v>
      </c>
      <c r="M371" s="40">
        <f t="shared" si="972"/>
        <v>0</v>
      </c>
      <c r="N371" s="41"/>
      <c r="O371" s="53">
        <f>_xll.OneStreamExcelAddIn.XFFunctions.XFGetCell("TRUE", "CONSOL", $D$3,"TOT_Entity","USD","Actual",$F$3,"YTD",$B371,"TOPFLOW","TOP","TOP","top1",$C371,"TOP3","Open_Acute_DIV1","TOP5","TOP6","REPORTED","TOP8")</f>
        <v>14599.69</v>
      </c>
      <c r="P371" s="53">
        <f>_xll.OneStreamExcelAddIn.XFFunctions.XFGetCell("TRUE", "CONSOL", $D$3,"TOT_Entity","USD","Actual",$E$3,"YTD",$B371,"TOPFLOW","TOP","TOP","top1",$C371,"top3","Open_Acute_DIV1","TOP5","TOP6","REPORTED","VAR_BW_PY_Actual")</f>
        <v>14599.69</v>
      </c>
      <c r="Q371" s="40">
        <f t="shared" si="973"/>
        <v>1</v>
      </c>
      <c r="R371" s="41"/>
      <c r="S371" s="53">
        <f>_xll.OneStreamExcelAddIn.XFFunctions.XFGetCell("TRUE", "CONSOL", $D$3,"TOT_Entity","USD","MIDFCST",$E$3,"MTD",$B371,"TOPFLOW","TOP","TOP","top1",$C371,"TOP3","Open_Acute_DIV1","TOP5","TOP6","REPORTED","TOP8")</f>
        <v>0</v>
      </c>
      <c r="T371" s="53">
        <f t="shared" si="974"/>
        <v>0</v>
      </c>
      <c r="U371" s="40">
        <f t="shared" si="975"/>
        <v>0</v>
      </c>
      <c r="V371" s="41"/>
      <c r="W371" s="42"/>
      <c r="X371" s="43"/>
      <c r="Y371" s="42"/>
      <c r="Z371" s="44"/>
      <c r="AB371" s="53">
        <f>_xll.OneStreamExcelAddIn.XFFunctions.XFGetCell("TRUE", "CONSOL", $D$3,"TOT_Entity","USD","Actual",[1]Setup!C4,"PERIODIC",$B371,"TOPFLOW","TOP","TOP","top1",$C371,"top3","Open_Acute_DIV1","TOP5","TOP6","REPORTED","TOP8")</f>
        <v>0</v>
      </c>
      <c r="AC371" s="53">
        <f>_xll.OneStreamExcelAddIn.XFFunctions.XFGetCell("TRUE", "CONSOL", $D$3,"TOT_Entity","Aggregated","Budget_Working",[1]Setup!C4,"PERIODIC",$B371,"TOPFLOW","TOP","TOP","top1",$C371,"top3","Open_Acute_DIV1","TOP5","TOP6","REPORTED","TOP8")</f>
        <v>0</v>
      </c>
      <c r="AD371" s="53">
        <f t="shared" si="976"/>
        <v>0</v>
      </c>
      <c r="AE371" s="40">
        <f t="shared" si="977"/>
        <v>0</v>
      </c>
      <c r="AG371" s="53">
        <f>_xll.OneStreamExcelAddIn.XFFunctions.XFGetCell("TRUE", "CONSOL", $D$3,"TOT_Entity","USD","Actual",[1]Setup!C5,"PERIODIC",$B371,"TOPFLOW","TOP","TOP","top1",$C371,"top3","Open_Acute_DIV1","TOP5","TOP6","REPORTED","TOP8")</f>
        <v>0</v>
      </c>
      <c r="AH371" s="53">
        <f>_xll.OneStreamExcelAddIn.XFFunctions.XFGetCell("TRUE", "CONSOL", $D$3,"TOT_Entity","Aggregated","Budget_Working",[1]Setup!C5,"PERIODIC",$B371,"TOPFLOW","TOP","TOP","top1",$C371,"top3","Open_Acute_DIV1","TOP5","TOP6","REPORTED","TOP8")</f>
        <v>0</v>
      </c>
      <c r="AI371" s="53">
        <f t="shared" si="978"/>
        <v>0</v>
      </c>
      <c r="AJ371" s="40">
        <f t="shared" si="979"/>
        <v>0</v>
      </c>
      <c r="AL371" s="53">
        <f>_xll.OneStreamExcelAddIn.XFFunctions.XFGetCell("TRUE", "CONSOL", $D$3,"TOT_Entity","USD","Actual",[1]Setup!C6,"PERIODIC",$B371,"TOPFLOW","TOP","TOP","top1",$C371,"top3","Open_Acute_DIV1","TOP5","TOP6","REPORTED","TOP8")</f>
        <v>0</v>
      </c>
      <c r="AM371" s="53">
        <f>_xll.OneStreamExcelAddIn.XFFunctions.XFGetCell("TRUE", "CONSOL", $D$3,"TOT_Entity","Aggregated","Budget_Working",[1]Setup!C6,"PERIODIC",$B371,"TOPFLOW","TOP","TOP","top1",$C371,"top3","Open_Acute_DIV1","TOP5","TOP6","REPORTED","TOP8")</f>
        <v>0</v>
      </c>
      <c r="AN371" s="53">
        <f t="shared" si="980"/>
        <v>0</v>
      </c>
      <c r="AO371" s="40">
        <f t="shared" si="981"/>
        <v>0</v>
      </c>
      <c r="AQ371" s="53">
        <f>_xll.OneStreamExcelAddIn.XFFunctions.XFGetCell("TRUE", "CONSOL", $D$3,"TOT_Entity","USD","Actual",[1]Setup!C7,"PERIODIC",$B371,"TOPFLOW","TOP","TOP","top1",$C371,"top3","Open_Acute_DIV1","TOP5","TOP6","REPORTED","TOP8")</f>
        <v>0</v>
      </c>
      <c r="AR371" s="53">
        <f>_xll.OneStreamExcelAddIn.XFFunctions.XFGetCell("TRUE", "CONSOL", $D$3,"TOT_Entity","Aggregated","Budget_Working",[1]Setup!C7,"PERIODIC",$B371,"TOPFLOW","TOP","TOP","top1",$C371,"top3","Open_Acute_DIV1","TOP5","TOP6","REPORTED","TOP8")</f>
        <v>0</v>
      </c>
      <c r="AS371" s="53">
        <f t="shared" si="982"/>
        <v>0</v>
      </c>
      <c r="AT371" s="40">
        <f t="shared" si="983"/>
        <v>0</v>
      </c>
      <c r="AV371" s="53">
        <f>_xll.OneStreamExcelAddIn.XFFunctions.XFGetCell("TRUE", "CONSOL", $D$3,"TOT_Entity","USD","Actual",[1]Setup!C8,"PERIODIC",$B371,"TOPFLOW","TOP","TOP","top1",$C371,"top3","Open_Acute_DIV1","TOP5","TOP6","REPORTED","TOP8")</f>
        <v>0</v>
      </c>
      <c r="AW371" s="53">
        <f>_xll.OneStreamExcelAddIn.XFFunctions.XFGetCell("TRUE", "CONSOL", $D$3,"TOT_Entity","Aggregated","Budget_Working",[1]Setup!C8,"PERIODIC",$B371,"TOPFLOW","TOP","TOP","top1",$C371,"top3","Open_Acute_DIV1","TOP5","TOP6","REPORTED","TOP8")</f>
        <v>0</v>
      </c>
      <c r="AX371" s="53">
        <f t="shared" si="984"/>
        <v>0</v>
      </c>
      <c r="AY371" s="40">
        <f t="shared" si="985"/>
        <v>0</v>
      </c>
      <c r="BA371" s="53">
        <f>_xll.OneStreamExcelAddIn.XFFunctions.XFGetCell("TRUE", "CONSOL", $D$3,"TOT_Entity","USD","Actual",[1]Setup!C9,"PERIODIC",$B371,"TOPFLOW","TOP","TOP","top1",$C371,"top3","Open_Acute_DIV1","TOP5","TOP6","REPORTED","TOP8")</f>
        <v>0</v>
      </c>
      <c r="BB371" s="53">
        <f>_xll.OneStreamExcelAddIn.XFFunctions.XFGetCell("TRUE", "CONSOL", $D$3,"TOT_Entity","Aggregated","Budget_Working",[1]Setup!C9,"PERIODIC",$B371,"TOPFLOW","TOP","TOP","top1",$C371,"top3","Open_Acute_DIV1","TOP5","TOP6","REPORTED","TOP8")</f>
        <v>0</v>
      </c>
      <c r="BC371" s="53">
        <f t="shared" si="986"/>
        <v>0</v>
      </c>
      <c r="BD371" s="40">
        <f t="shared" si="987"/>
        <v>0</v>
      </c>
      <c r="BF371" s="53">
        <f>_xll.OneStreamExcelAddIn.XFFunctions.XFGetCell("TRUE", "CONSOL", $D$3,"TOT_Entity","USD","Actual",[1]Setup!C10,"PERIODIC",$B371,"TOPFLOW","TOP","TOP","top1",$C371,"top3","Open_Acute_DIV1","TOP5","TOP6","REPORTED","TOP8")</f>
        <v>0</v>
      </c>
      <c r="BG371" s="53">
        <f>_xll.OneStreamExcelAddIn.XFFunctions.XFGetCell("TRUE", "CONSOL", $D$3,"TOT_Entity","Aggregated","Budget_Working",[1]Setup!C10,"PERIODIC",$B371,"TOPFLOW","TOP","TOP","top1",$C371,"top3","Open_Acute_DIV1","TOP5","TOP6","REPORTED","TOP8")</f>
        <v>0</v>
      </c>
      <c r="BH371" s="53">
        <f t="shared" si="988"/>
        <v>0</v>
      </c>
      <c r="BI371" s="40">
        <f t="shared" si="989"/>
        <v>0</v>
      </c>
      <c r="BK371" s="53">
        <f>_xll.OneStreamExcelAddIn.XFFunctions.XFGetCell("TRUE", "CONSOL", $D$3,"TOT_Entity","USD","Actual",[1]Setup!C11,"PERIODIC",$B371,"TOPFLOW","TOP","TOP","top1",$C371,"top3","Open_Acute_DIV1","TOP5","TOP6","REPORTED","TOP8")</f>
        <v>0</v>
      </c>
      <c r="BL371" s="53">
        <f>_xll.OneStreamExcelAddIn.XFFunctions.XFGetCell("TRUE", "CONSOL", $D$3,"TOT_Entity","Aggregated","Budget_Working",[1]Setup!C11,"PERIODIC",$B371,"TOPFLOW","TOP","TOP","top1",$C371,"top3","Open_Acute_DIV1","TOP5","TOP6","REPORTED","TOP8")</f>
        <v>0</v>
      </c>
      <c r="BM371" s="53">
        <f t="shared" si="990"/>
        <v>0</v>
      </c>
      <c r="BN371" s="40">
        <f t="shared" si="991"/>
        <v>0</v>
      </c>
      <c r="BP371" s="53">
        <f>_xll.OneStreamExcelAddIn.XFFunctions.XFGetCell("TRUE", "CONSOL", $D$3,"TOT_Entity","USD","Actual",[1]Setup!C12,"PERIODIC",$B371,"TOPFLOW","TOP","TOP","top1",$C371,"top3","Open_Acute_DIV1","TOP5","TOP6","REPORTED","TOP8")</f>
        <v>0</v>
      </c>
      <c r="BQ371" s="53">
        <f>_xll.OneStreamExcelAddIn.XFFunctions.XFGetCell("TRUE", "CONSOL", $D$3,"TOT_Entity","Aggregated","Budget_Working",[1]Setup!C12,"PERIODIC",$B371,"TOPFLOW","TOP","TOP","top1",$C371,"top3","Open_Acute_DIV1","TOP5","TOP6","REPORTED","TOP8")</f>
        <v>0</v>
      </c>
      <c r="BR371" s="53">
        <f t="shared" si="992"/>
        <v>0</v>
      </c>
      <c r="BS371" s="40">
        <f t="shared" si="993"/>
        <v>0</v>
      </c>
      <c r="BU371" s="53">
        <f>_xll.OneStreamExcelAddIn.XFFunctions.XFGetCell("TRUE", "CONSOL", $D$3,"TOT_Entity","USD","Actual",[1]Setup!C13,"PERIODIC",$B371,"TOPFLOW","TOP","TOP","top1",$C371,"top3","Open_Acute_DIV1","TOP5","TOP6","REPORTED","TOP8")</f>
        <v>0</v>
      </c>
      <c r="BV371" s="53">
        <f>_xll.OneStreamExcelAddIn.XFFunctions.XFGetCell("TRUE", "CONSOL", $D$3,"TOT_Entity","Aggregated","Budget_Working",[1]Setup!C13,"PERIODIC",$B371,"TOPFLOW","TOP","TOP","top1",$C371,"top3","Open_Acute_DIV1","TOP5","TOP6","REPORTED","TOP8")</f>
        <v>0</v>
      </c>
      <c r="BW371" s="53">
        <f t="shared" si="994"/>
        <v>0</v>
      </c>
      <c r="BX371" s="40">
        <f t="shared" si="995"/>
        <v>0</v>
      </c>
      <c r="BZ371" s="53">
        <f>_xll.OneStreamExcelAddIn.XFFunctions.XFGetCell("TRUE", "CONSOL", $D$3,"TOT_Entity","USD","Actual",[1]Setup!C14,"PERIODIC",$B371,"TOPFLOW","TOP","TOP","top1",$C371,"top3","Open_Acute_DIV1","TOP5","TOP6","REPORTED","TOP8")</f>
        <v>0</v>
      </c>
      <c r="CA371" s="53">
        <f>_xll.OneStreamExcelAddIn.XFFunctions.XFGetCell("TRUE", "CONSOL", $D$3,"TOT_Entity","Aggregated","Budget_Working",[1]Setup!C14,"PERIODIC",$B371,"TOPFLOW","TOP","TOP","top1",$C371,"top3","Open_Acute_DIV1","TOP5","TOP6","REPORTED","TOP8")</f>
        <v>0</v>
      </c>
      <c r="CB371" s="53">
        <f t="shared" si="996"/>
        <v>0</v>
      </c>
      <c r="CC371" s="40">
        <f t="shared" si="997"/>
        <v>0</v>
      </c>
      <c r="CE371" s="53">
        <f>_xll.OneStreamExcelAddIn.XFFunctions.XFGetCell("TRUE", "CONSOL", $D$3,"TOT_Entity","USD","Actual",[1]Setup!C15,"PERIODIC",$B371,"TOPFLOW","TOP","TOP","top1",$C371,"top3","Open_Acute_DIV1","TOP5","TOP6","REPORTED","TOP8")</f>
        <v>0</v>
      </c>
      <c r="CF371" s="53">
        <f>_xll.OneStreamExcelAddIn.XFFunctions.XFGetCell("TRUE", "CONSOL", $D$3,"TOT_Entity","Aggregated","Budget_Working",[1]Setup!C15,"PERIODIC",$B371,"TOPFLOW","TOP","TOP","top1",$C371,"top3","Open_Acute_DIV1","TOP5","TOP6","REPORTED","TOP8")</f>
        <v>0</v>
      </c>
      <c r="CG371" s="53">
        <f t="shared" si="998"/>
        <v>0</v>
      </c>
      <c r="CH371" s="40">
        <f t="shared" si="999"/>
        <v>0</v>
      </c>
      <c r="CI371" s="212"/>
      <c r="CJ371" s="53">
        <f>_xll.OneStreamExcelAddIn.XFFunctions.XFGetCell("TRUE", "CONSOL", $D$3,"TOT_Entity","USD","Actual",[1]Setup!C4,"PERIODIC",$B371,"TOPFLOW","TOP","TOP","top1",$C371,"top3","Open_Acute_DIV1","TOP5","TOP6","REPORTED","TOP8")</f>
        <v>0</v>
      </c>
      <c r="CK371" s="53">
        <f>_xll.OneStreamExcelAddIn.XFFunctions.XFGetCell("TRUE", "CONSOL", $D$3,"TOT_Entity","USD","Actual",[1]Setup!C5,"PERIODIC",$B371,"TOPFLOW","TOP","TOP","top1",$C371,"top3","Open_Acute_DIV1","TOP5","TOP6","REPORTED","TOP8")</f>
        <v>0</v>
      </c>
      <c r="CL371" s="53">
        <f>_xll.OneStreamExcelAddIn.XFFunctions.XFGetCell("TRUE", "CONSOL", $D$3,"TOT_Entity","USD","Actual",[1]Setup!C6,"PERIODIC",$B371,"TOPFLOW","TOP","TOP","top1",$C371,"top3","Open_Acute_DIV1","TOP5","TOP6","REPORTED","TOP8")</f>
        <v>0</v>
      </c>
      <c r="CM371" s="53">
        <f>_xll.OneStreamExcelAddIn.XFFunctions.XFGetCell("TRUE", "CONSOL", $D$3,"TOT_Entity","USD","Actual",[1]Setup!C7,"PERIODIC",$B371,"TOPFLOW","TOP","TOP","top1",$C371,"top3","Open_Acute_DIV1","TOP5","TOP6","REPORTED","TOP8")</f>
        <v>0</v>
      </c>
      <c r="CN371" s="53">
        <f>_xll.OneStreamExcelAddIn.XFFunctions.XFGetCell("TRUE", "CONSOL", $D$3,"TOT_Entity","USD","Actual",[1]Setup!C8,"PERIODIC",$B371,"TOPFLOW","TOP","TOP","top1",$C371,"top3","Open_Acute_DIV1","TOP5","TOP6","REPORTED","TOP8")</f>
        <v>0</v>
      </c>
      <c r="CO371" s="53">
        <f>_xll.OneStreamExcelAddIn.XFFunctions.XFGetCell("TRUE", "CONSOL", $D$3,"TOT_Entity","USD","Actual",[1]Setup!C9,"PERIODIC",$B371,"TOPFLOW","TOP","TOP","top1",$C371,"top3","Open_Acute_DIV1","TOP5","TOP6","REPORTED","TOP8")</f>
        <v>0</v>
      </c>
      <c r="CP371" s="53">
        <f>_xll.OneStreamExcelAddIn.XFFunctions.XFGetCell("TRUE", "CONSOL", $D$3,"TOT_Entity","USD","Actual",[1]Setup!C10,"PERIODIC",$B371,"TOPFLOW","TOP","TOP","top1",$C371,"top3","Open_Acute_DIV1","TOP5","TOP6","REPORTED","TOP8")</f>
        <v>0</v>
      </c>
      <c r="CQ371" s="53">
        <f>_xll.OneStreamExcelAddIn.XFFunctions.XFGetCell("TRUE", "CONSOL", $D$3,"TOT_Entity","USD","Actual",[1]Setup!C11,"PERIODIC",$B371,"TOPFLOW","TOP","TOP","top1",$C371,"top3","Open_Acute_DIV1","TOP5","TOP6","REPORTED","TOP8")</f>
        <v>0</v>
      </c>
      <c r="CR371" s="53">
        <f>_xll.OneStreamExcelAddIn.XFFunctions.XFGetCell("TRUE", "CONSOL", $D$3,"TOT_Entity","USD","Actual",[1]Setup!C12,"PERIODIC",$B371,"TOPFLOW","TOP","TOP","top1",$C371,"top3","Open_Acute_DIV1","TOP5","TOP6","REPORTED","TOP8")</f>
        <v>0</v>
      </c>
      <c r="CS371" s="53">
        <f>_xll.OneStreamExcelAddIn.XFFunctions.XFGetCell("TRUE", "CONSOL", $D$3,"TOT_Entity","USD","Actual",[1]Setup!C13,"PERIODIC",$B371,"TOPFLOW","TOP","TOP","top1",$C371,"top3","Open_Acute_DIV1","TOP5","TOP6","REPORTED","TOP8")</f>
        <v>0</v>
      </c>
      <c r="CT371" s="53">
        <f>_xll.OneStreamExcelAddIn.XFFunctions.XFGetCell("TRUE", "CONSOL", $D$3,"TOT_Entity","USD","Actual",[1]Setup!C14,"PERIODIC",$B371,"TOPFLOW","TOP","TOP","top1",$C371,"top3","Open_Acute_DIV1","TOP5","TOP6","REPORTED","TOP8")</f>
        <v>0</v>
      </c>
      <c r="CU371" s="53">
        <f>_xll.OneStreamExcelAddIn.XFFunctions.XFGetCell("TRUE", "CONSOL", $D$3,"TOT_Entity","USD","Actual",[1]Setup!C15,"PERIODIC",$B371,"TOPFLOW","TOP","TOP","top1",$C371,"top3","Open_Acute_DIV1","TOP5","TOP6","REPORTED","TOP8")</f>
        <v>0</v>
      </c>
      <c r="CV371" s="212"/>
      <c r="CW371" s="53">
        <f>_xll.OneStreamExcelAddIn.XFFunctions.XFGetCell("TRUE", "CONSOL", $D$3,"TOT_Entity","USD","Actual",[1]Setup!C17,"PERIODIC",$B371,"TOPFLOW","TOP","TOP","top1",$C371,"top3","Open_Acute_DIV1","TOP5","TOP6","REPORTED","TOP8")</f>
        <v>3783.69</v>
      </c>
      <c r="CX371" s="53">
        <f>_xll.OneStreamExcelAddIn.XFFunctions.XFGetCell("TRUE", "CONSOL", $D$3,"TOT_Entity","USD","Actual",[1]Setup!C18,"PERIODIC",$B371,"TOPFLOW","TOP","TOP","top1",$C371,"top3","Open_Acute_DIV1","TOP5","TOP6","REPORTED","TOP8")</f>
        <v>3687.32</v>
      </c>
      <c r="CY371" s="53">
        <f>_xll.OneStreamExcelAddIn.XFFunctions.XFGetCell("TRUE", "CONSOL", $D$3,"TOT_Entity","USD","Actual",[1]Setup!C19,"PERIODIC",$B371,"TOPFLOW","TOP","TOP","top1",$C371,"top3","Open_Acute_DIV1","TOP5","TOP6","REPORTED","TOP8")</f>
        <v>3587.59</v>
      </c>
      <c r="CZ371" s="53">
        <f>_xll.OneStreamExcelAddIn.XFFunctions.XFGetCell("TRUE", "CONSOL", $D$3,"TOT_Entity","USD","Actual",[1]Setup!C20,"PERIODIC",$B371,"TOPFLOW","TOP","TOP","top1",$C371,"top3","Open_Acute_DIV1","TOP5","TOP6","REPORTED","TOP8")</f>
        <v>3541.09</v>
      </c>
      <c r="DA371" s="53">
        <f>_xll.OneStreamExcelAddIn.XFFunctions.XFGetCell("TRUE", "CONSOL", $D$3,"TOT_Entity","USD","Actual",[1]Setup!C21,"PERIODIC",$B371,"TOPFLOW","TOP","TOP","top1",$C371,"top3","Open_Acute_DIV1","TOP5","TOP6","REPORTED","TOP8")</f>
        <v>3533.95</v>
      </c>
      <c r="DB371" s="53">
        <f>_xll.OneStreamExcelAddIn.XFFunctions.XFGetCell("TRUE", "CONSOL", $D$3,"TOT_Entity","USD","Actual",[1]Setup!C22,"PERIODIC",$B371,"TOPFLOW","TOP","TOP","top1",$C371,"top3","Open_Acute_DIV1","TOP5","TOP6","REPORTED","TOP8")</f>
        <v>3470.31</v>
      </c>
      <c r="DC371" s="53">
        <f>_xll.OneStreamExcelAddIn.XFFunctions.XFGetCell("TRUE", "CONSOL", $D$3,"TOT_Entity","USD","Actual",[1]Setup!C23,"PERIODIC",$B371,"TOPFLOW","TOP","TOP","top1",$C371,"top3","Open_Acute_DIV1","TOP5","TOP6","REPORTED","TOP8")</f>
        <v>3544.52</v>
      </c>
      <c r="DD371" s="53">
        <f>_xll.OneStreamExcelAddIn.XFFunctions.XFGetCell("TRUE", "CONSOL", $D$3,"TOT_Entity","USD","Actual",[1]Setup!C24,"PERIODIC",$B371,"TOPFLOW","TOP","TOP","top1",$C371,"top3","Open_Acute_DIV1","TOP5","TOP6","REPORTED","TOP8")</f>
        <v>3340.69</v>
      </c>
      <c r="DE371" s="53">
        <f>_xll.OneStreamExcelAddIn.XFFunctions.XFGetCell("TRUE", "CONSOL", $D$3,"TOT_Entity","USD","Actual",[1]Setup!C25,"PERIODIC",$B371,"TOPFLOW","TOP","TOP","top1",$C371,"top3","Open_Acute_DIV1","TOP5","TOP6","REPORTED","TOP8")</f>
        <v>3388.44</v>
      </c>
      <c r="DF371" s="53">
        <f>_xll.OneStreamExcelAddIn.XFFunctions.XFGetCell("TRUE", "CONSOL", $D$3,"TOT_Entity","USD","Actual",[1]Setup!C26,"PERIODIC",$B371,"TOPFLOW","TOP","TOP","top1",$C371,"top3","Open_Acute_DIV1","TOP5","TOP6","REPORTED","TOP8")</f>
        <v>3322.03</v>
      </c>
      <c r="DG371" s="53">
        <f>_xll.OneStreamExcelAddIn.XFFunctions.XFGetCell("TRUE", "CONSOL", $D$3,"TOT_Entity","USD","Actual",[1]Setup!C27,"PERIODIC",$B371,"TOPFLOW","TOP","TOP","top1",$C371,"top3","Open_Acute_DIV1","TOP5","TOP6","REPORTED","TOP8")</f>
        <v>3304.96</v>
      </c>
      <c r="DH371" s="53">
        <f>_xll.OneStreamExcelAddIn.XFFunctions.XFGetCell("TRUE", "CONSOL", $D$3,"TOT_Entity","USD","Actual",[1]Setup!C28,"PERIODIC",$B371,"TOPFLOW","TOP","TOP","top1",$C371,"top3","Open_Acute_DIV1","TOP5","TOP6","REPORTED","TOP8")</f>
        <v>3195.75</v>
      </c>
      <c r="DI371" s="178"/>
      <c r="DJ371" s="53">
        <f>_xll.OneStreamExcelAddIn.XFFunctions.XFGetCell("TRUE", "CONSOL", $D$3,"TOT_Entity","Aggregated","Budget_Working",[1]Setup!C4,"PERIODIC",$B371,"TOPFLOW","TOP","TOP","top1",$C371,"top3","Open_Acute_DIV1","TOP5","TOP6","REPORTED","TOP8")</f>
        <v>0</v>
      </c>
      <c r="DK371" s="53">
        <f>_xll.OneStreamExcelAddIn.XFFunctions.XFGetCell("TRUE", "CONSOL", $D$3,"TOT_Entity","Aggregated","Budget_Working",[1]Setup!C5,"PERIODIC",$B371,"TOPFLOW","TOP","TOP","top1",$C371,"top3","Open_Acute_DIV1","TOP5","TOP6","REPORTED","TOP8")</f>
        <v>0</v>
      </c>
      <c r="DL371" s="53">
        <f>_xll.OneStreamExcelAddIn.XFFunctions.XFGetCell("TRUE", "CONSOL", $D$3,"TOT_Entity","Aggregated","Budget_Working",[1]Setup!C6,"PERIODIC",$B371,"TOPFLOW","TOP","TOP","top1",$C371,"top3","Open_Acute_DIV1","TOP5","TOP6","REPORTED","TOP8")</f>
        <v>0</v>
      </c>
      <c r="DM371" s="53">
        <f>_xll.OneStreamExcelAddIn.XFFunctions.XFGetCell("TRUE", "CONSOL", $D$3,"TOT_Entity","Aggregated","Budget_Working",[1]Setup!C7,"PERIODIC",$B371,"TOPFLOW","TOP","TOP","top1",$C371,"top3","Open_Acute_DIV1","TOP5","TOP6","REPORTED","TOP8")</f>
        <v>0</v>
      </c>
      <c r="DN371" s="53">
        <f>_xll.OneStreamExcelAddIn.XFFunctions.XFGetCell("TRUE", "CONSOL", $D$3,"TOT_Entity","Aggregated","Budget_Working",[1]Setup!C8,"PERIODIC",$B371,"TOPFLOW","TOP","TOP","top1",$C371,"top3","Open_Acute_DIV1","TOP5","TOP6","REPORTED","TOP8")</f>
        <v>0</v>
      </c>
      <c r="DO371" s="53">
        <f>_xll.OneStreamExcelAddIn.XFFunctions.XFGetCell("TRUE", "CONSOL", $D$3,"TOT_Entity","Aggregated","Budget_Working",[1]Setup!C9,"PERIODIC",$B371,"TOPFLOW","TOP","TOP","top1",$C371,"top3","Open_Acute_DIV1","TOP5","TOP6","REPORTED","TOP8")</f>
        <v>0</v>
      </c>
      <c r="DP371" s="53">
        <f>_xll.OneStreamExcelAddIn.XFFunctions.XFGetCell("TRUE", "CONSOL", $D$3,"TOT_Entity","Aggregated","Budget_Working",[1]Setup!C10,"PERIODIC",$B371,"TOPFLOW","TOP","TOP","top1",$C371,"top3","Open_Acute_DIV1","TOP5","TOP6","REPORTED","TOP8")</f>
        <v>0</v>
      </c>
      <c r="DQ371" s="53">
        <f>_xll.OneStreamExcelAddIn.XFFunctions.XFGetCell("TRUE", "CONSOL", $D$3,"TOT_Entity","Aggregated","Budget_Working",[1]Setup!C11,"PERIODIC",$B371,"TOPFLOW","TOP","TOP","top1",$C371,"top3","Open_Acute_DIV1","TOP5","TOP6","REPORTED","TOP8")</f>
        <v>0</v>
      </c>
      <c r="DR371" s="53">
        <f>_xll.OneStreamExcelAddIn.XFFunctions.XFGetCell("TRUE", "CONSOL", $D$3,"TOT_Entity","Aggregated","Budget_Working",[1]Setup!C12,"PERIODIC",$B371,"TOPFLOW","TOP","TOP","top1",$C371,"top3","Open_Acute_DIV1","TOP5","TOP6","REPORTED","TOP8")</f>
        <v>0</v>
      </c>
      <c r="DS371" s="53">
        <f>_xll.OneStreamExcelAddIn.XFFunctions.XFGetCell("TRUE", "CONSOL", $D$3,"TOT_Entity","Aggregated","Budget_Working",[1]Setup!C13,"PERIODIC",$B371,"TOPFLOW","TOP","TOP","top1",$C371,"top3","Open_Acute_DIV1","TOP5","TOP6","REPORTED","TOP8")</f>
        <v>0</v>
      </c>
      <c r="DT371" s="53">
        <f>_xll.OneStreamExcelAddIn.XFFunctions.XFGetCell("TRUE", "CONSOL", $D$3,"TOT_Entity","Aggregated","Budget_Working",[1]Setup!C14,"PERIODIC",$B371,"TOPFLOW","TOP","TOP","top1",$C371,"top3","Open_Acute_DIV1","TOP5","TOP6","REPORTED","TOP8")</f>
        <v>0</v>
      </c>
      <c r="DU371" s="53">
        <f>_xll.OneStreamExcelAddIn.XFFunctions.XFGetCell("TRUE", "CONSOL", $D$3,"TOT_Entity","Aggregated","Budget_Working",[1]Setup!C15,"PERIODIC",$B371,"TOPFLOW","TOP","TOP","top1",$C371,"top3","Open_Acute_DIV1","TOP5","TOP6","REPORTED","TOP8")</f>
        <v>0</v>
      </c>
      <c r="DV371" s="178"/>
      <c r="DW371" s="53">
        <f>_xll.OneStreamExcelAddIn.XFFunctions.XFGetCell("TRUE", "CONSOL", $D$3,"TOT_Entity","USD","Budget_Final",[1]Setup!C17,"PERIODIC",$B371,"TOPFLOW","TOP","TOP","top1",$C371,"top3","Open_Acute_DIV1","TOP5","TOP6","REPORTED","TOP8")</f>
        <v>3041.7664822370002</v>
      </c>
      <c r="DX371" s="53">
        <f>_xll.OneStreamExcelAddIn.XFFunctions.XFGetCell("TRUE", "CONSOL", $D$3,"TOT_Entity","USD","Budget_Final",[1]Setup!C18,"PERIODIC",$B371,"TOPFLOW","TOP","TOP","top1",$C371,"top3","Open_Acute_DIV1","TOP5","TOP6","REPORTED","TOP8")</f>
        <v>2985.9137693289999</v>
      </c>
      <c r="DY371" s="53">
        <f>_xll.OneStreamExcelAddIn.XFFunctions.XFGetCell("TRUE", "CONSOL", $D$3,"TOT_Entity","USD","Budget_Final",[1]Setup!C19,"PERIODIC",$B371,"TOPFLOW","TOP","TOP","top1",$C371,"top3","Open_Acute_DIV1","TOP5","TOP6","REPORTED","TOP8")</f>
        <v>3026.88923591</v>
      </c>
      <c r="DZ371" s="53">
        <f>_xll.OneStreamExcelAddIn.XFFunctions.XFGetCell("TRUE", "CONSOL", $D$3,"TOT_Entity","USD","Budget_Final",[1]Setup!C20,"PERIODIC",$B371,"TOPFLOW","TOP","TOP","top1",$C371,"top3","Open_Acute_DIV1","TOP5","TOP6","REPORTED","TOP8")</f>
        <v>3098.6278220160002</v>
      </c>
      <c r="EA371" s="53">
        <f>_xll.OneStreamExcelAddIn.XFFunctions.XFGetCell("TRUE", "CONSOL", $D$3,"TOT_Entity","USD","Budget_Final",[1]Setup!C21,"PERIODIC",$B371,"TOPFLOW","TOP","TOP","top1",$C371,"top3","Open_Acute_DIV1","TOP5","TOP6","REPORTED","TOP8")</f>
        <v>3071.6470532520002</v>
      </c>
      <c r="EB371" s="53">
        <f>_xll.OneStreamExcelAddIn.XFFunctions.XFGetCell("TRUE", "CONSOL", $D$3,"TOT_Entity","USD","Budget_Final",[1]Setup!C22,"PERIODIC",$B371,"TOPFLOW","TOP","TOP","top1",$C371,"top3","Open_Acute_DIV1","TOP5","TOP6","REPORTED","TOP8")</f>
        <v>3195.8342365809999</v>
      </c>
      <c r="EC371" s="53">
        <f>_xll.OneStreamExcelAddIn.XFFunctions.XFGetCell("TRUE", "CONSOL", $D$3,"TOT_Entity","USD","Budget_Final",[1]Setup!C23,"PERIODIC",$B371,"TOPFLOW","TOP","TOP","top1",$C371,"top3","Open_Acute_DIV1","TOP5","TOP6","REPORTED","TOP8")</f>
        <v>3204.029329897</v>
      </c>
      <c r="ED371" s="53">
        <f>_xll.OneStreamExcelAddIn.XFFunctions.XFGetCell("TRUE", "CONSOL", $D$3,"TOT_Entity","USD","Budget_Final",[1]Setup!C24,"PERIODIC",$B371,"TOPFLOW","TOP","TOP","top1",$C371,"top3","Open_Acute_DIV1","TOP5","TOP6","REPORTED","TOP8")</f>
        <v>3095.4758630480001</v>
      </c>
      <c r="EE371" s="53">
        <f>_xll.OneStreamExcelAddIn.XFFunctions.XFGetCell("TRUE", "CONSOL", $D$3,"TOT_Entity","USD","Budget_Final",[1]Setup!C25,"PERIODIC",$B371,"TOPFLOW","TOP","TOP","top1",$C371,"top3","Open_Acute_DIV1","TOP5","TOP6","REPORTED","TOP8")</f>
        <v>3175.0313073940001</v>
      </c>
      <c r="EF371" s="53">
        <f>_xll.OneStreamExcelAddIn.XFFunctions.XFGetCell("TRUE", "CONSOL", $D$3,"TOT_Entity","USD","Budget_Final",[1]Setup!C26,"PERIODIC",$B371,"TOPFLOW","TOP","TOP","top1",$C371,"top3","Open_Acute_DIV1","TOP5","TOP6","REPORTED","TOP8")</f>
        <v>3100.518997396</v>
      </c>
      <c r="EG371" s="53">
        <f>_xll.OneStreamExcelAddIn.XFFunctions.XFGetCell("TRUE", "CONSOL", $D$3,"TOT_Entity","USD","Budget_Final",[1]Setup!C27,"PERIODIC",$B371,"TOPFLOW","TOP","TOP","top1",$C371,"top3","Open_Acute_DIV1","TOP5","TOP6","REPORTED","TOP8")</f>
        <v>3082.6158704600002</v>
      </c>
      <c r="EH371" s="53">
        <f>_xll.OneStreamExcelAddIn.XFFunctions.XFGetCell("TRUE", "CONSOL", $D$3,"TOT_Entity","USD","Budget_Final",[1]Setup!C28,"PERIODIC",$B371,"TOPFLOW","TOP","TOP","top1",$C371,"top3","Open_Acute_DIV1","TOP5","TOP6","REPORTED","TOP8")</f>
        <v>3296.4447668319999</v>
      </c>
    </row>
    <row r="372" spans="2:138" x14ac:dyDescent="0.25">
      <c r="B372" s="51">
        <v>60358</v>
      </c>
      <c r="C372" s="51"/>
      <c r="D372" t="str" cm="1">
        <f t="array" ref="D372">_xll.OneStreamExcelAddIn.XFFunctions.XFGetMemberInfo("Description","Account",B372)</f>
        <v>Group Life</v>
      </c>
      <c r="E372" s="53">
        <f>_xll.OneStreamExcelAddIn.XFFunctions.XFGetCell("TRUE", "CONSOL", $D$3,"TOT_Entity","USD","Actual",$E$3,"PERIODIC",$B372,"TOPFLOW","TOP","TOP","top1",$C372,"top3","Open_Acute_DIV1","TOP5","TOP6","REPORTED","TOP8")</f>
        <v>0</v>
      </c>
      <c r="F372" s="53">
        <f>_xll.OneStreamExcelAddIn.XFFunctions.XFGetCell("TRUE", "CONSOL", $D$3,"TOT_Entity","Aggregated","Budget_Working",$E$3,"PERIODIC",$B372,"TOPFLOW","TOP","TOP","top1",$C372,"top3","Open_Acute_DIV1","TOP5","TOP6","REPORTED","TOP8")</f>
        <v>252.48060000000001</v>
      </c>
      <c r="G372" s="53">
        <f t="shared" si="969"/>
        <v>252.48060000000001</v>
      </c>
      <c r="H372" s="55">
        <f t="shared" si="970"/>
        <v>1</v>
      </c>
      <c r="I372" s="41"/>
      <c r="J372" s="53">
        <f>_xll.OneStreamExcelAddIn.XFFunctions.XFGetCell("TRUE", "CONSOL", $D$3,"TOT_Entity","USD","Actual",$E$3,"YTD",$B372,"TOPFLOW","TOP","TOP","top1",$C372,"TOP3","Open_Acute_DIV1","TOP5","TOP6","REPORTED","TOP8")</f>
        <v>0</v>
      </c>
      <c r="K372" s="53">
        <f>_xll.OneStreamExcelAddIn.XFFunctions.XFGetCell("TRUE", "CONSOL", $D$3,"TOT_Entity","Aggregated","Budget_Working",$E$3,"YTD",$B372,"TOPFLOW","TOP","TOP","top1",$C372,"TOP3","Open_Acute_DIV1","TOP5","TOP6","REPORTED","TOP8")</f>
        <v>1009.9224</v>
      </c>
      <c r="L372" s="53">
        <f t="shared" si="971"/>
        <v>1009.9224</v>
      </c>
      <c r="M372" s="40">
        <f t="shared" si="972"/>
        <v>1</v>
      </c>
      <c r="N372" s="41"/>
      <c r="O372" s="53">
        <f>_xll.OneStreamExcelAddIn.XFFunctions.XFGetCell("TRUE", "CONSOL", $D$3,"TOT_Entity","USD","Actual",$F$3,"YTD",$B372,"TOPFLOW","TOP","TOP","top1",$C372,"TOP3","Open_Acute_DIV1","TOP5","TOP6","REPORTED","TOP8")</f>
        <v>13514.72</v>
      </c>
      <c r="P372" s="53">
        <f>_xll.OneStreamExcelAddIn.XFFunctions.XFGetCell("TRUE", "CONSOL", $D$3,"TOT_Entity","USD","Actual",$E$3,"YTD",$B372,"TOPFLOW","TOP","TOP","top1",$C372,"top3","Open_Acute_DIV1","TOP5","TOP6","REPORTED","VAR_BW_PY_Actual")</f>
        <v>13514.72</v>
      </c>
      <c r="Q372" s="40">
        <f t="shared" si="973"/>
        <v>1</v>
      </c>
      <c r="R372" s="41"/>
      <c r="S372" s="53">
        <f>_xll.OneStreamExcelAddIn.XFFunctions.XFGetCell("TRUE", "CONSOL", $D$3,"TOT_Entity","USD","MIDFCST",$E$3,"MTD",$B372,"TOPFLOW","TOP","TOP","top1",$C372,"TOP3","Open_Acute_DIV1","TOP5","TOP6","REPORTED","TOP8")</f>
        <v>0</v>
      </c>
      <c r="T372" s="53">
        <f t="shared" si="974"/>
        <v>0</v>
      </c>
      <c r="U372" s="40">
        <f t="shared" si="975"/>
        <v>0</v>
      </c>
      <c r="V372" s="41"/>
      <c r="W372" s="42"/>
      <c r="X372" s="43"/>
      <c r="Y372" s="42"/>
      <c r="Z372" s="44"/>
      <c r="AB372" s="53">
        <f>_xll.OneStreamExcelAddIn.XFFunctions.XFGetCell("TRUE", "CONSOL", $D$3,"TOT_Entity","USD","Actual",[1]Setup!C4,"PERIODIC",$B372,"TOPFLOW","TOP","TOP","top1",$C372,"top3","Open_Acute_DIV1","TOP5","TOP6","REPORTED","TOP8")</f>
        <v>0</v>
      </c>
      <c r="AC372" s="53">
        <f>_xll.OneStreamExcelAddIn.XFFunctions.XFGetCell("TRUE", "CONSOL", $D$3,"TOT_Entity","Aggregated","Budget_Working",[1]Setup!C4,"PERIODIC",$B372,"TOPFLOW","TOP","TOP","top1",$C372,"top3","Open_Acute_DIV1","TOP5","TOP6","REPORTED","TOP8")</f>
        <v>252.48060000000001</v>
      </c>
      <c r="AD372" s="53">
        <f t="shared" si="976"/>
        <v>252.48060000000001</v>
      </c>
      <c r="AE372" s="40">
        <f t="shared" si="977"/>
        <v>1</v>
      </c>
      <c r="AG372" s="53">
        <f>_xll.OneStreamExcelAddIn.XFFunctions.XFGetCell("TRUE", "CONSOL", $D$3,"TOT_Entity","USD","Actual",[1]Setup!C5,"PERIODIC",$B372,"TOPFLOW","TOP","TOP","top1",$C372,"top3","Open_Acute_DIV1","TOP5","TOP6","REPORTED","TOP8")</f>
        <v>0</v>
      </c>
      <c r="AH372" s="53">
        <f>_xll.OneStreamExcelAddIn.XFFunctions.XFGetCell("TRUE", "CONSOL", $D$3,"TOT_Entity","Aggregated","Budget_Working",[1]Setup!C5,"PERIODIC",$B372,"TOPFLOW","TOP","TOP","top1",$C372,"top3","Open_Acute_DIV1","TOP5","TOP6","REPORTED","TOP8")</f>
        <v>252.48060000000001</v>
      </c>
      <c r="AI372" s="53">
        <f t="shared" si="978"/>
        <v>252.48060000000001</v>
      </c>
      <c r="AJ372" s="40">
        <f t="shared" si="979"/>
        <v>1</v>
      </c>
      <c r="AL372" s="53">
        <f>_xll.OneStreamExcelAddIn.XFFunctions.XFGetCell("TRUE", "CONSOL", $D$3,"TOT_Entity","USD","Actual",[1]Setup!C6,"PERIODIC",$B372,"TOPFLOW","TOP","TOP","top1",$C372,"top3","Open_Acute_DIV1","TOP5","TOP6","REPORTED","TOP8")</f>
        <v>0</v>
      </c>
      <c r="AM372" s="53">
        <f>_xll.OneStreamExcelAddIn.XFFunctions.XFGetCell("TRUE", "CONSOL", $D$3,"TOT_Entity","Aggregated","Budget_Working",[1]Setup!C6,"PERIODIC",$B372,"TOPFLOW","TOP","TOP","top1",$C372,"top3","Open_Acute_DIV1","TOP5","TOP6","REPORTED","TOP8")</f>
        <v>252.48060000000001</v>
      </c>
      <c r="AN372" s="53">
        <f t="shared" si="980"/>
        <v>252.48060000000001</v>
      </c>
      <c r="AO372" s="40">
        <f t="shared" si="981"/>
        <v>1</v>
      </c>
      <c r="AQ372" s="53">
        <f>_xll.OneStreamExcelAddIn.XFFunctions.XFGetCell("TRUE", "CONSOL", $D$3,"TOT_Entity","USD","Actual",[1]Setup!C7,"PERIODIC",$B372,"TOPFLOW","TOP","TOP","top1",$C372,"top3","Open_Acute_DIV1","TOP5","TOP6","REPORTED","TOP8")</f>
        <v>0</v>
      </c>
      <c r="AR372" s="53">
        <f>_xll.OneStreamExcelAddIn.XFFunctions.XFGetCell("TRUE", "CONSOL", $D$3,"TOT_Entity","Aggregated","Budget_Working",[1]Setup!C7,"PERIODIC",$B372,"TOPFLOW","TOP","TOP","top1",$C372,"top3","Open_Acute_DIV1","TOP5","TOP6","REPORTED","TOP8")</f>
        <v>252.48060000000001</v>
      </c>
      <c r="AS372" s="53">
        <f t="shared" si="982"/>
        <v>252.48060000000001</v>
      </c>
      <c r="AT372" s="40">
        <f t="shared" si="983"/>
        <v>1</v>
      </c>
      <c r="AV372" s="53">
        <f>_xll.OneStreamExcelAddIn.XFFunctions.XFGetCell("TRUE", "CONSOL", $D$3,"TOT_Entity","USD","Actual",[1]Setup!C8,"PERIODIC",$B372,"TOPFLOW","TOP","TOP","top1",$C372,"top3","Open_Acute_DIV1","TOP5","TOP6","REPORTED","TOP8")</f>
        <v>0</v>
      </c>
      <c r="AW372" s="53">
        <f>_xll.OneStreamExcelAddIn.XFFunctions.XFGetCell("TRUE", "CONSOL", $D$3,"TOT_Entity","Aggregated","Budget_Working",[1]Setup!C8,"PERIODIC",$B372,"TOPFLOW","TOP","TOP","top1",$C372,"top3","Open_Acute_DIV1","TOP5","TOP6","REPORTED","TOP8")</f>
        <v>252.48060000000001</v>
      </c>
      <c r="AX372" s="53">
        <f t="shared" si="984"/>
        <v>252.48060000000001</v>
      </c>
      <c r="AY372" s="40">
        <f t="shared" si="985"/>
        <v>1</v>
      </c>
      <c r="BA372" s="53">
        <f>_xll.OneStreamExcelAddIn.XFFunctions.XFGetCell("TRUE", "CONSOL", $D$3,"TOT_Entity","USD","Actual",[1]Setup!C9,"PERIODIC",$B372,"TOPFLOW","TOP","TOP","top1",$C372,"top3","Open_Acute_DIV1","TOP5","TOP6","REPORTED","TOP8")</f>
        <v>0</v>
      </c>
      <c r="BB372" s="53">
        <f>_xll.OneStreamExcelAddIn.XFFunctions.XFGetCell("TRUE", "CONSOL", $D$3,"TOT_Entity","Aggregated","Budget_Working",[1]Setup!C9,"PERIODIC",$B372,"TOPFLOW","TOP","TOP","top1",$C372,"top3","Open_Acute_DIV1","TOP5","TOP6","REPORTED","TOP8")</f>
        <v>252.48060000000001</v>
      </c>
      <c r="BC372" s="53">
        <f t="shared" si="986"/>
        <v>252.48060000000001</v>
      </c>
      <c r="BD372" s="40">
        <f t="shared" si="987"/>
        <v>1</v>
      </c>
      <c r="BF372" s="53">
        <f>_xll.OneStreamExcelAddIn.XFFunctions.XFGetCell("TRUE", "CONSOL", $D$3,"TOT_Entity","USD","Actual",[1]Setup!C10,"PERIODIC",$B372,"TOPFLOW","TOP","TOP","top1",$C372,"top3","Open_Acute_DIV1","TOP5","TOP6","REPORTED","TOP8")</f>
        <v>0</v>
      </c>
      <c r="BG372" s="53">
        <f>_xll.OneStreamExcelAddIn.XFFunctions.XFGetCell("TRUE", "CONSOL", $D$3,"TOT_Entity","Aggregated","Budget_Working",[1]Setup!C10,"PERIODIC",$B372,"TOPFLOW","TOP","TOP","top1",$C372,"top3","Open_Acute_DIV1","TOP5","TOP6","REPORTED","TOP8")</f>
        <v>252.48060000000001</v>
      </c>
      <c r="BH372" s="53">
        <f t="shared" si="988"/>
        <v>252.48060000000001</v>
      </c>
      <c r="BI372" s="40">
        <f t="shared" si="989"/>
        <v>1</v>
      </c>
      <c r="BK372" s="53">
        <f>_xll.OneStreamExcelAddIn.XFFunctions.XFGetCell("TRUE", "CONSOL", $D$3,"TOT_Entity","USD","Actual",[1]Setup!C11,"PERIODIC",$B372,"TOPFLOW","TOP","TOP","top1",$C372,"top3","Open_Acute_DIV1","TOP5","TOP6","REPORTED","TOP8")</f>
        <v>0</v>
      </c>
      <c r="BL372" s="53">
        <f>_xll.OneStreamExcelAddIn.XFFunctions.XFGetCell("TRUE", "CONSOL", $D$3,"TOT_Entity","Aggregated","Budget_Working",[1]Setup!C11,"PERIODIC",$B372,"TOPFLOW","TOP","TOP","top1",$C372,"top3","Open_Acute_DIV1","TOP5","TOP6","REPORTED","TOP8")</f>
        <v>252.48060000000001</v>
      </c>
      <c r="BM372" s="53">
        <f t="shared" si="990"/>
        <v>252.48060000000001</v>
      </c>
      <c r="BN372" s="40">
        <f t="shared" si="991"/>
        <v>1</v>
      </c>
      <c r="BP372" s="53">
        <f>_xll.OneStreamExcelAddIn.XFFunctions.XFGetCell("TRUE", "CONSOL", $D$3,"TOT_Entity","USD","Actual",[1]Setup!C12,"PERIODIC",$B372,"TOPFLOW","TOP","TOP","top1",$C372,"top3","Open_Acute_DIV1","TOP5","TOP6","REPORTED","TOP8")</f>
        <v>0</v>
      </c>
      <c r="BQ372" s="53">
        <f>_xll.OneStreamExcelAddIn.XFFunctions.XFGetCell("TRUE", "CONSOL", $D$3,"TOT_Entity","Aggregated","Budget_Working",[1]Setup!C12,"PERIODIC",$B372,"TOPFLOW","TOP","TOP","top1",$C372,"top3","Open_Acute_DIV1","TOP5","TOP6","REPORTED","TOP8")</f>
        <v>252.48060000000001</v>
      </c>
      <c r="BR372" s="53">
        <f t="shared" si="992"/>
        <v>252.48060000000001</v>
      </c>
      <c r="BS372" s="40">
        <f t="shared" si="993"/>
        <v>1</v>
      </c>
      <c r="BU372" s="53">
        <f>_xll.OneStreamExcelAddIn.XFFunctions.XFGetCell("TRUE", "CONSOL", $D$3,"TOT_Entity","USD","Actual",[1]Setup!C13,"PERIODIC",$B372,"TOPFLOW","TOP","TOP","top1",$C372,"top3","Open_Acute_DIV1","TOP5","TOP6","REPORTED","TOP8")</f>
        <v>0</v>
      </c>
      <c r="BV372" s="53">
        <f>_xll.OneStreamExcelAddIn.XFFunctions.XFGetCell("TRUE", "CONSOL", $D$3,"TOT_Entity","Aggregated","Budget_Working",[1]Setup!C13,"PERIODIC",$B372,"TOPFLOW","TOP","TOP","top1",$C372,"top3","Open_Acute_DIV1","TOP5","TOP6","REPORTED","TOP8")</f>
        <v>252.48060000000001</v>
      </c>
      <c r="BW372" s="53">
        <f t="shared" si="994"/>
        <v>252.48060000000001</v>
      </c>
      <c r="BX372" s="40">
        <f t="shared" si="995"/>
        <v>1</v>
      </c>
      <c r="BZ372" s="53">
        <f>_xll.OneStreamExcelAddIn.XFFunctions.XFGetCell("TRUE", "CONSOL", $D$3,"TOT_Entity","USD","Actual",[1]Setup!C14,"PERIODIC",$B372,"TOPFLOW","TOP","TOP","top1",$C372,"top3","Open_Acute_DIV1","TOP5","TOP6","REPORTED","TOP8")</f>
        <v>0</v>
      </c>
      <c r="CA372" s="53">
        <f>_xll.OneStreamExcelAddIn.XFFunctions.XFGetCell("TRUE", "CONSOL", $D$3,"TOT_Entity","Aggregated","Budget_Working",[1]Setup!C14,"PERIODIC",$B372,"TOPFLOW","TOP","TOP","top1",$C372,"top3","Open_Acute_DIV1","TOP5","TOP6","REPORTED","TOP8")</f>
        <v>252.48060000000001</v>
      </c>
      <c r="CB372" s="53">
        <f t="shared" si="996"/>
        <v>252.48060000000001</v>
      </c>
      <c r="CC372" s="40">
        <f t="shared" si="997"/>
        <v>1</v>
      </c>
      <c r="CE372" s="53">
        <f>_xll.OneStreamExcelAddIn.XFFunctions.XFGetCell("TRUE", "CONSOL", $D$3,"TOT_Entity","USD","Actual",[1]Setup!C15,"PERIODIC",$B372,"TOPFLOW","TOP","TOP","top1",$C372,"top3","Open_Acute_DIV1","TOP5","TOP6","REPORTED","TOP8")</f>
        <v>0</v>
      </c>
      <c r="CF372" s="53">
        <f>_xll.OneStreamExcelAddIn.XFFunctions.XFGetCell("TRUE", "CONSOL", $D$3,"TOT_Entity","Aggregated","Budget_Working",[1]Setup!C15,"PERIODIC",$B372,"TOPFLOW","TOP","TOP","top1",$C372,"top3","Open_Acute_DIV1","TOP5","TOP6","REPORTED","TOP8")</f>
        <v>252.48060000000001</v>
      </c>
      <c r="CG372" s="53">
        <f t="shared" si="998"/>
        <v>252.48060000000001</v>
      </c>
      <c r="CH372" s="40">
        <f t="shared" si="999"/>
        <v>1</v>
      </c>
      <c r="CI372" s="212"/>
      <c r="CJ372" s="53">
        <f>_xll.OneStreamExcelAddIn.XFFunctions.XFGetCell("TRUE", "CONSOL", $D$3,"TOT_Entity","USD","Actual",[1]Setup!C4,"PERIODIC",$B372,"TOPFLOW","TOP","TOP","top1",$C372,"top3","Open_Acute_DIV1","TOP5","TOP6","REPORTED","TOP8")</f>
        <v>0</v>
      </c>
      <c r="CK372" s="53">
        <f>_xll.OneStreamExcelAddIn.XFFunctions.XFGetCell("TRUE", "CONSOL", $D$3,"TOT_Entity","USD","Actual",[1]Setup!C5,"PERIODIC",$B372,"TOPFLOW","TOP","TOP","top1",$C372,"top3","Open_Acute_DIV1","TOP5","TOP6","REPORTED","TOP8")</f>
        <v>0</v>
      </c>
      <c r="CL372" s="53">
        <f>_xll.OneStreamExcelAddIn.XFFunctions.XFGetCell("TRUE", "CONSOL", $D$3,"TOT_Entity","USD","Actual",[1]Setup!C6,"PERIODIC",$B372,"TOPFLOW","TOP","TOP","top1",$C372,"top3","Open_Acute_DIV1","TOP5","TOP6","REPORTED","TOP8")</f>
        <v>0</v>
      </c>
      <c r="CM372" s="53">
        <f>_xll.OneStreamExcelAddIn.XFFunctions.XFGetCell("TRUE", "CONSOL", $D$3,"TOT_Entity","USD","Actual",[1]Setup!C7,"PERIODIC",$B372,"TOPFLOW","TOP","TOP","top1",$C372,"top3","Open_Acute_DIV1","TOP5","TOP6","REPORTED","TOP8")</f>
        <v>0</v>
      </c>
      <c r="CN372" s="53">
        <f>_xll.OneStreamExcelAddIn.XFFunctions.XFGetCell("TRUE", "CONSOL", $D$3,"TOT_Entity","USD","Actual",[1]Setup!C8,"PERIODIC",$B372,"TOPFLOW","TOP","TOP","top1",$C372,"top3","Open_Acute_DIV1","TOP5","TOP6","REPORTED","TOP8")</f>
        <v>0</v>
      </c>
      <c r="CO372" s="53">
        <f>_xll.OneStreamExcelAddIn.XFFunctions.XFGetCell("TRUE", "CONSOL", $D$3,"TOT_Entity","USD","Actual",[1]Setup!C9,"PERIODIC",$B372,"TOPFLOW","TOP","TOP","top1",$C372,"top3","Open_Acute_DIV1","TOP5","TOP6","REPORTED","TOP8")</f>
        <v>0</v>
      </c>
      <c r="CP372" s="53">
        <f>_xll.OneStreamExcelAddIn.XFFunctions.XFGetCell("TRUE", "CONSOL", $D$3,"TOT_Entity","USD","Actual",[1]Setup!C10,"PERIODIC",$B372,"TOPFLOW","TOP","TOP","top1",$C372,"top3","Open_Acute_DIV1","TOP5","TOP6","REPORTED","TOP8")</f>
        <v>0</v>
      </c>
      <c r="CQ372" s="53">
        <f>_xll.OneStreamExcelAddIn.XFFunctions.XFGetCell("TRUE", "CONSOL", $D$3,"TOT_Entity","USD","Actual",[1]Setup!C11,"PERIODIC",$B372,"TOPFLOW","TOP","TOP","top1",$C372,"top3","Open_Acute_DIV1","TOP5","TOP6","REPORTED","TOP8")</f>
        <v>0</v>
      </c>
      <c r="CR372" s="53">
        <f>_xll.OneStreamExcelAddIn.XFFunctions.XFGetCell("TRUE", "CONSOL", $D$3,"TOT_Entity","USD","Actual",[1]Setup!C12,"PERIODIC",$B372,"TOPFLOW","TOP","TOP","top1",$C372,"top3","Open_Acute_DIV1","TOP5","TOP6","REPORTED","TOP8")</f>
        <v>0</v>
      </c>
      <c r="CS372" s="53">
        <f>_xll.OneStreamExcelAddIn.XFFunctions.XFGetCell("TRUE", "CONSOL", $D$3,"TOT_Entity","USD","Actual",[1]Setup!C13,"PERIODIC",$B372,"TOPFLOW","TOP","TOP","top1",$C372,"top3","Open_Acute_DIV1","TOP5","TOP6","REPORTED","TOP8")</f>
        <v>0</v>
      </c>
      <c r="CT372" s="53">
        <f>_xll.OneStreamExcelAddIn.XFFunctions.XFGetCell("TRUE", "CONSOL", $D$3,"TOT_Entity","USD","Actual",[1]Setup!C14,"PERIODIC",$B372,"TOPFLOW","TOP","TOP","top1",$C372,"top3","Open_Acute_DIV1","TOP5","TOP6","REPORTED","TOP8")</f>
        <v>0</v>
      </c>
      <c r="CU372" s="53">
        <f>_xll.OneStreamExcelAddIn.XFFunctions.XFGetCell("TRUE", "CONSOL", $D$3,"TOT_Entity","USD","Actual",[1]Setup!C15,"PERIODIC",$B372,"TOPFLOW","TOP","TOP","top1",$C372,"top3","Open_Acute_DIV1","TOP5","TOP6","REPORTED","TOP8")</f>
        <v>0</v>
      </c>
      <c r="CV372" s="212"/>
      <c r="CW372" s="53">
        <f>_xll.OneStreamExcelAddIn.XFFunctions.XFGetCell("TRUE", "CONSOL", $D$3,"TOT_Entity","USD","Actual",[1]Setup!C17,"PERIODIC",$B372,"TOPFLOW","TOP","TOP","top1",$C372,"top3","Open_Acute_DIV1","TOP5","TOP6","REPORTED","TOP8")</f>
        <v>3526.74</v>
      </c>
      <c r="CX372" s="53">
        <f>_xll.OneStreamExcelAddIn.XFFunctions.XFGetCell("TRUE", "CONSOL", $D$3,"TOT_Entity","USD","Actual",[1]Setup!C18,"PERIODIC",$B372,"TOPFLOW","TOP","TOP","top1",$C372,"top3","Open_Acute_DIV1","TOP5","TOP6","REPORTED","TOP8")</f>
        <v>3448.23</v>
      </c>
      <c r="CY372" s="53">
        <f>_xll.OneStreamExcelAddIn.XFFunctions.XFGetCell("TRUE", "CONSOL", $D$3,"TOT_Entity","USD","Actual",[1]Setup!C19,"PERIODIC",$B372,"TOPFLOW","TOP","TOP","top1",$C372,"top3","Open_Acute_DIV1","TOP5","TOP6","REPORTED","TOP8")</f>
        <v>3304.39</v>
      </c>
      <c r="CZ372" s="53">
        <f>_xll.OneStreamExcelAddIn.XFFunctions.XFGetCell("TRUE", "CONSOL", $D$3,"TOT_Entity","USD","Actual",[1]Setup!C20,"PERIODIC",$B372,"TOPFLOW","TOP","TOP","top1",$C372,"top3","Open_Acute_DIV1","TOP5","TOP6","REPORTED","TOP8")</f>
        <v>3235.36</v>
      </c>
      <c r="DA372" s="53">
        <f>_xll.OneStreamExcelAddIn.XFFunctions.XFGetCell("TRUE", "CONSOL", $D$3,"TOT_Entity","USD","Actual",[1]Setup!C21,"PERIODIC",$B372,"TOPFLOW","TOP","TOP","top1",$C372,"top3","Open_Acute_DIV1","TOP5","TOP6","REPORTED","TOP8")</f>
        <v>3220.9</v>
      </c>
      <c r="DB372" s="53">
        <f>_xll.OneStreamExcelAddIn.XFFunctions.XFGetCell("TRUE", "CONSOL", $D$3,"TOT_Entity","USD","Actual",[1]Setup!C22,"PERIODIC",$B372,"TOPFLOW","TOP","TOP","top1",$C372,"top3","Open_Acute_DIV1","TOP5","TOP6","REPORTED","TOP8")</f>
        <v>3114.02</v>
      </c>
      <c r="DC372" s="53">
        <f>_xll.OneStreamExcelAddIn.XFFunctions.XFGetCell("TRUE", "CONSOL", $D$3,"TOT_Entity","USD","Actual",[1]Setup!C23,"PERIODIC",$B372,"TOPFLOW","TOP","TOP","top1",$C372,"top3","Open_Acute_DIV1","TOP5","TOP6","REPORTED","TOP8")</f>
        <v>3121.49</v>
      </c>
      <c r="DD372" s="53">
        <f>_xll.OneStreamExcelAddIn.XFFunctions.XFGetCell("TRUE", "CONSOL", $D$3,"TOT_Entity","USD","Actual",[1]Setup!C24,"PERIODIC",$B372,"TOPFLOW","TOP","TOP","top1",$C372,"top3","Open_Acute_DIV1","TOP5","TOP6","REPORTED","TOP8")</f>
        <v>2805.34</v>
      </c>
      <c r="DE372" s="53">
        <f>_xll.OneStreamExcelAddIn.XFFunctions.XFGetCell("TRUE", "CONSOL", $D$3,"TOT_Entity","USD","Actual",[1]Setup!C25,"PERIODIC",$B372,"TOPFLOW","TOP","TOP","top1",$C372,"top3","Open_Acute_DIV1","TOP5","TOP6","REPORTED","TOP8")</f>
        <v>2709.55</v>
      </c>
      <c r="DF372" s="53">
        <f>_xll.OneStreamExcelAddIn.XFFunctions.XFGetCell("TRUE", "CONSOL", $D$3,"TOT_Entity","USD","Actual",[1]Setup!C26,"PERIODIC",$B372,"TOPFLOW","TOP","TOP","top1",$C372,"top3","Open_Acute_DIV1","TOP5","TOP6","REPORTED","TOP8")</f>
        <v>2774.81</v>
      </c>
      <c r="DG372" s="53">
        <f>_xll.OneStreamExcelAddIn.XFFunctions.XFGetCell("TRUE", "CONSOL", $D$3,"TOT_Entity","USD","Actual",[1]Setup!C27,"PERIODIC",$B372,"TOPFLOW","TOP","TOP","top1",$C372,"top3","Open_Acute_DIV1","TOP5","TOP6","REPORTED","TOP8")</f>
        <v>2569.3000000000002</v>
      </c>
      <c r="DH372" s="53">
        <f>_xll.OneStreamExcelAddIn.XFFunctions.XFGetCell("TRUE", "CONSOL", $D$3,"TOT_Entity","USD","Actual",[1]Setup!C28,"PERIODIC",$B372,"TOPFLOW","TOP","TOP","top1",$C372,"top3","Open_Acute_DIV1","TOP5","TOP6","REPORTED","TOP8")</f>
        <v>2483.06</v>
      </c>
      <c r="DI372" s="178"/>
      <c r="DJ372" s="53">
        <f>_xll.OneStreamExcelAddIn.XFFunctions.XFGetCell("TRUE", "CONSOL", $D$3,"TOT_Entity","Aggregated","Budget_Working",[1]Setup!C4,"PERIODIC",$B372,"TOPFLOW","TOP","TOP","top1",$C372,"top3","Open_Acute_DIV1","TOP5","TOP6","REPORTED","TOP8")</f>
        <v>252.48060000000001</v>
      </c>
      <c r="DK372" s="53">
        <f>_xll.OneStreamExcelAddIn.XFFunctions.XFGetCell("TRUE", "CONSOL", $D$3,"TOT_Entity","Aggregated","Budget_Working",[1]Setup!C5,"PERIODIC",$B372,"TOPFLOW","TOP","TOP","top1",$C372,"top3","Open_Acute_DIV1","TOP5","TOP6","REPORTED","TOP8")</f>
        <v>252.48060000000001</v>
      </c>
      <c r="DL372" s="53">
        <f>_xll.OneStreamExcelAddIn.XFFunctions.XFGetCell("TRUE", "CONSOL", $D$3,"TOT_Entity","Aggregated","Budget_Working",[1]Setup!C6,"PERIODIC",$B372,"TOPFLOW","TOP","TOP","top1",$C372,"top3","Open_Acute_DIV1","TOP5","TOP6","REPORTED","TOP8")</f>
        <v>252.48060000000001</v>
      </c>
      <c r="DM372" s="53">
        <f>_xll.OneStreamExcelAddIn.XFFunctions.XFGetCell("TRUE", "CONSOL", $D$3,"TOT_Entity","Aggregated","Budget_Working",[1]Setup!C7,"PERIODIC",$B372,"TOPFLOW","TOP","TOP","top1",$C372,"top3","Open_Acute_DIV1","TOP5","TOP6","REPORTED","TOP8")</f>
        <v>252.48060000000001</v>
      </c>
      <c r="DN372" s="53">
        <f>_xll.OneStreamExcelAddIn.XFFunctions.XFGetCell("TRUE", "CONSOL", $D$3,"TOT_Entity","Aggregated","Budget_Working",[1]Setup!C8,"PERIODIC",$B372,"TOPFLOW","TOP","TOP","top1",$C372,"top3","Open_Acute_DIV1","TOP5","TOP6","REPORTED","TOP8")</f>
        <v>252.48060000000001</v>
      </c>
      <c r="DO372" s="53">
        <f>_xll.OneStreamExcelAddIn.XFFunctions.XFGetCell("TRUE", "CONSOL", $D$3,"TOT_Entity","Aggregated","Budget_Working",[1]Setup!C9,"PERIODIC",$B372,"TOPFLOW","TOP","TOP","top1",$C372,"top3","Open_Acute_DIV1","TOP5","TOP6","REPORTED","TOP8")</f>
        <v>252.48060000000001</v>
      </c>
      <c r="DP372" s="53">
        <f>_xll.OneStreamExcelAddIn.XFFunctions.XFGetCell("TRUE", "CONSOL", $D$3,"TOT_Entity","Aggregated","Budget_Working",[1]Setup!C10,"PERIODIC",$B372,"TOPFLOW","TOP","TOP","top1",$C372,"top3","Open_Acute_DIV1","TOP5","TOP6","REPORTED","TOP8")</f>
        <v>252.48060000000001</v>
      </c>
      <c r="DQ372" s="53">
        <f>_xll.OneStreamExcelAddIn.XFFunctions.XFGetCell("TRUE", "CONSOL", $D$3,"TOT_Entity","Aggregated","Budget_Working",[1]Setup!C11,"PERIODIC",$B372,"TOPFLOW","TOP","TOP","top1",$C372,"top3","Open_Acute_DIV1","TOP5","TOP6","REPORTED","TOP8")</f>
        <v>252.48060000000001</v>
      </c>
      <c r="DR372" s="53">
        <f>_xll.OneStreamExcelAddIn.XFFunctions.XFGetCell("TRUE", "CONSOL", $D$3,"TOT_Entity","Aggregated","Budget_Working",[1]Setup!C12,"PERIODIC",$B372,"TOPFLOW","TOP","TOP","top1",$C372,"top3","Open_Acute_DIV1","TOP5","TOP6","REPORTED","TOP8")</f>
        <v>252.48060000000001</v>
      </c>
      <c r="DS372" s="53">
        <f>_xll.OneStreamExcelAddIn.XFFunctions.XFGetCell("TRUE", "CONSOL", $D$3,"TOT_Entity","Aggregated","Budget_Working",[1]Setup!C13,"PERIODIC",$B372,"TOPFLOW","TOP","TOP","top1",$C372,"top3","Open_Acute_DIV1","TOP5","TOP6","REPORTED","TOP8")</f>
        <v>252.48060000000001</v>
      </c>
      <c r="DT372" s="53">
        <f>_xll.OneStreamExcelAddIn.XFFunctions.XFGetCell("TRUE", "CONSOL", $D$3,"TOT_Entity","Aggregated","Budget_Working",[1]Setup!C14,"PERIODIC",$B372,"TOPFLOW","TOP","TOP","top1",$C372,"top3","Open_Acute_DIV1","TOP5","TOP6","REPORTED","TOP8")</f>
        <v>252.48060000000001</v>
      </c>
      <c r="DU372" s="53">
        <f>_xll.OneStreamExcelAddIn.XFFunctions.XFGetCell("TRUE", "CONSOL", $D$3,"TOT_Entity","Aggregated","Budget_Working",[1]Setup!C15,"PERIODIC",$B372,"TOPFLOW","TOP","TOP","top1",$C372,"top3","Open_Acute_DIV1","TOP5","TOP6","REPORTED","TOP8")</f>
        <v>252.48060000000001</v>
      </c>
      <c r="DV372" s="178"/>
      <c r="DW372" s="53">
        <f>_xll.OneStreamExcelAddIn.XFFunctions.XFGetCell("TRUE", "CONSOL", $D$3,"TOT_Entity","USD","Budget_Final",[1]Setup!C17,"PERIODIC",$B372,"TOPFLOW","TOP","TOP","top1",$C372,"top3","Open_Acute_DIV1","TOP5","TOP6","REPORTED","TOP8")</f>
        <v>2780.5667437289999</v>
      </c>
      <c r="DX372" s="53">
        <f>_xll.OneStreamExcelAddIn.XFFunctions.XFGetCell("TRUE", "CONSOL", $D$3,"TOT_Entity","USD","Budget_Final",[1]Setup!C18,"PERIODIC",$B372,"TOPFLOW","TOP","TOP","top1",$C372,"top3","Open_Acute_DIV1","TOP5","TOP6","REPORTED","TOP8")</f>
        <v>2729.5101629669998</v>
      </c>
      <c r="DY372" s="53">
        <f>_xll.OneStreamExcelAddIn.XFFunctions.XFGetCell("TRUE", "CONSOL", $D$3,"TOT_Entity","USD","Budget_Final",[1]Setup!C19,"PERIODIC",$B372,"TOPFLOW","TOP","TOP","top1",$C372,"top3","Open_Acute_DIV1","TOP5","TOP6","REPORTED","TOP8")</f>
        <v>2766.9670224420001</v>
      </c>
      <c r="DZ372" s="53">
        <f>_xll.OneStreamExcelAddIn.XFFunctions.XFGetCell("TRUE", "CONSOL", $D$3,"TOT_Entity","USD","Budget_Final",[1]Setup!C20,"PERIODIC",$B372,"TOPFLOW","TOP","TOP","top1",$C372,"top3","Open_Acute_DIV1","TOP5","TOP6","REPORTED","TOP8")</f>
        <v>2832.545339494</v>
      </c>
      <c r="EA372" s="53">
        <f>_xll.OneStreamExcelAddIn.XFFunctions.XFGetCell("TRUE", "CONSOL", $D$3,"TOT_Entity","USD","Budget_Final",[1]Setup!C21,"PERIODIC",$B372,"TOPFLOW","TOP","TOP","top1",$C372,"top3","Open_Acute_DIV1","TOP5","TOP6","REPORTED","TOP8")</f>
        <v>2807.8814381779998</v>
      </c>
      <c r="EB372" s="53">
        <f>_xll.OneStreamExcelAddIn.XFFunctions.XFGetCell("TRUE", "CONSOL", $D$3,"TOT_Entity","USD","Budget_Final",[1]Setup!C22,"PERIODIC",$B372,"TOPFLOW","TOP","TOP","top1",$C372,"top3","Open_Acute_DIV1","TOP5","TOP6","REPORTED","TOP8")</f>
        <v>2921.404535358</v>
      </c>
      <c r="EC372" s="53">
        <f>_xll.OneStreamExcelAddIn.XFFunctions.XFGetCell("TRUE", "CONSOL", $D$3,"TOT_Entity","USD","Budget_Final",[1]Setup!C23,"PERIODIC",$B372,"TOPFLOW","TOP","TOP","top1",$C372,"top3","Open_Acute_DIV1","TOP5","TOP6","REPORTED","TOP8")</f>
        <v>2928.8959072530001</v>
      </c>
      <c r="ED372" s="53">
        <f>_xll.OneStreamExcelAddIn.XFFunctions.XFGetCell("TRUE", "CONSOL", $D$3,"TOT_Entity","USD","Budget_Final",[1]Setup!C24,"PERIODIC",$B372,"TOPFLOW","TOP","TOP","top1",$C372,"top3","Open_Acute_DIV1","TOP5","TOP6","REPORTED","TOP8")</f>
        <v>2829.6640426109998</v>
      </c>
      <c r="EE372" s="53">
        <f>_xll.OneStreamExcelAddIn.XFFunctions.XFGetCell("TRUE", "CONSOL", $D$3,"TOT_Entity","USD","Budget_Final",[1]Setup!C25,"PERIODIC",$B372,"TOPFLOW","TOP","TOP","top1",$C372,"top3","Open_Acute_DIV1","TOP5","TOP6","REPORTED","TOP8")</f>
        <v>2902.3879759319998</v>
      </c>
      <c r="EF372" s="53">
        <f>_xll.OneStreamExcelAddIn.XFFunctions.XFGetCell("TRUE", "CONSOL", $D$3,"TOT_Entity","USD","Budget_Final",[1]Setup!C26,"PERIODIC",$B372,"TOPFLOW","TOP","TOP","top1",$C372,"top3","Open_Acute_DIV1","TOP5","TOP6","REPORTED","TOP8")</f>
        <v>2834.2741176240002</v>
      </c>
      <c r="EG372" s="53">
        <f>_xll.OneStreamExcelAddIn.XFFunctions.XFGetCell("TRUE", "CONSOL", $D$3,"TOT_Entity","USD","Budget_Final",[1]Setup!C27,"PERIODIC",$B372,"TOPFLOW","TOP","TOP","top1",$C372,"top3","Open_Acute_DIV1","TOP5","TOP6","REPORTED","TOP8")</f>
        <v>2817.9083513300002</v>
      </c>
      <c r="EH372" s="53">
        <f>_xll.OneStreamExcelAddIn.XFFunctions.XFGetCell("TRUE", "CONSOL", $D$3,"TOT_Entity","USD","Budget_Final",[1]Setup!C28,"PERIODIC",$B372,"TOPFLOW","TOP","TOP","top1",$C372,"top3","Open_Acute_DIV1","TOP5","TOP6","REPORTED","TOP8")</f>
        <v>3013.3755318550002</v>
      </c>
    </row>
    <row r="373" spans="2:138" x14ac:dyDescent="0.25">
      <c r="B373" s="51">
        <v>60359</v>
      </c>
      <c r="C373" s="51"/>
      <c r="D373" t="str" cm="1">
        <f t="array" ref="D373">_xll.OneStreamExcelAddIn.XFFunctions.XFGetMemberInfo("Description","Account",B373)</f>
        <v>Accidental Life</v>
      </c>
      <c r="E373" s="53">
        <f>_xll.OneStreamExcelAddIn.XFFunctions.XFGetCell("TRUE", "CONSOL", $D$3,"TOT_Entity","USD","Actual",$E$3,"PERIODIC",$B373,"TOPFLOW","TOP","TOP","top1",$C373,"top3","Open_Acute_DIV1","TOP5","TOP6","REPORTED","TOP8")</f>
        <v>0</v>
      </c>
      <c r="F373" s="53">
        <f>_xll.OneStreamExcelAddIn.XFFunctions.XFGetCell("TRUE", "CONSOL", $D$3,"TOT_Entity","Aggregated","Budget_Working",$E$3,"PERIODIC",$B373,"TOPFLOW","TOP","TOP","top1",$C373,"top3","Open_Acute_DIV1","TOP5","TOP6","REPORTED","TOP8")</f>
        <v>0</v>
      </c>
      <c r="G373" s="53">
        <f t="shared" si="969"/>
        <v>0</v>
      </c>
      <c r="H373" s="55">
        <f t="shared" si="970"/>
        <v>0</v>
      </c>
      <c r="I373" s="41"/>
      <c r="J373" s="53">
        <f>_xll.OneStreamExcelAddIn.XFFunctions.XFGetCell("TRUE", "CONSOL", $D$3,"TOT_Entity","USD","Actual",$E$3,"YTD",$B373,"TOPFLOW","TOP","TOP","top1",$C373,"TOP3","Open_Acute_DIV1","TOP5","TOP6","REPORTED","TOP8")</f>
        <v>0</v>
      </c>
      <c r="K373" s="53">
        <f>_xll.OneStreamExcelAddIn.XFFunctions.XFGetCell("TRUE", "CONSOL", $D$3,"TOT_Entity","Aggregated","Budget_Working",$E$3,"YTD",$B373,"TOPFLOW","TOP","TOP","top1",$C373,"TOP3","Open_Acute_DIV1","TOP5","TOP6","REPORTED","TOP8")</f>
        <v>0</v>
      </c>
      <c r="L373" s="53">
        <f t="shared" si="971"/>
        <v>0</v>
      </c>
      <c r="M373" s="40">
        <f t="shared" si="972"/>
        <v>0</v>
      </c>
      <c r="N373" s="41"/>
      <c r="O373" s="53">
        <f>_xll.OneStreamExcelAddIn.XFFunctions.XFGetCell("TRUE", "CONSOL", $D$3,"TOT_Entity","USD","Actual",$F$3,"YTD",$B373,"TOPFLOW","TOP","TOP","top1",$C373,"TOP3","Open_Acute_DIV1","TOP5","TOP6","REPORTED","TOP8")</f>
        <v>3712.74</v>
      </c>
      <c r="P373" s="53">
        <f>_xll.OneStreamExcelAddIn.XFFunctions.XFGetCell("TRUE", "CONSOL", $D$3,"TOT_Entity","USD","Actual",$E$3,"YTD",$B373,"TOPFLOW","TOP","TOP","top1",$C373,"top3","Open_Acute_DIV1","TOP5","TOP6","REPORTED","VAR_BW_PY_Actual")</f>
        <v>3712.74</v>
      </c>
      <c r="Q373" s="40">
        <f t="shared" si="973"/>
        <v>1</v>
      </c>
      <c r="R373" s="41"/>
      <c r="S373" s="53">
        <f>_xll.OneStreamExcelAddIn.XFFunctions.XFGetCell("TRUE", "CONSOL", $D$3,"TOT_Entity","USD","MIDFCST",$E$3,"MTD",$B373,"TOPFLOW","TOP","TOP","top1",$C373,"TOP3","Open_Acute_DIV1","TOP5","TOP6","REPORTED","TOP8")</f>
        <v>0</v>
      </c>
      <c r="T373" s="53">
        <f t="shared" si="974"/>
        <v>0</v>
      </c>
      <c r="U373" s="40">
        <f t="shared" si="975"/>
        <v>0</v>
      </c>
      <c r="V373" s="41"/>
      <c r="W373" s="42"/>
      <c r="X373" s="43"/>
      <c r="Y373" s="42"/>
      <c r="Z373" s="44"/>
      <c r="AB373" s="53">
        <f>_xll.OneStreamExcelAddIn.XFFunctions.XFGetCell("TRUE", "CONSOL", $D$3,"TOT_Entity","USD","Actual",[1]Setup!C4,"PERIODIC",$B373,"TOPFLOW","TOP","TOP","top1",$C373,"top3","Open_Acute_DIV1","TOP5","TOP6","REPORTED","TOP8")</f>
        <v>0</v>
      </c>
      <c r="AC373" s="53">
        <f>_xll.OneStreamExcelAddIn.XFFunctions.XFGetCell("TRUE", "CONSOL", $D$3,"TOT_Entity","Aggregated","Budget_Working",[1]Setup!C4,"PERIODIC",$B373,"TOPFLOW","TOP","TOP","top1",$C373,"top3","Open_Acute_DIV1","TOP5","TOP6","REPORTED","TOP8")</f>
        <v>0</v>
      </c>
      <c r="AD373" s="53">
        <f t="shared" si="976"/>
        <v>0</v>
      </c>
      <c r="AE373" s="40">
        <f t="shared" si="977"/>
        <v>0</v>
      </c>
      <c r="AG373" s="53">
        <f>_xll.OneStreamExcelAddIn.XFFunctions.XFGetCell("TRUE", "CONSOL", $D$3,"TOT_Entity","USD","Actual",[1]Setup!C5,"PERIODIC",$B373,"TOPFLOW","TOP","TOP","top1",$C373,"top3","Open_Acute_DIV1","TOP5","TOP6","REPORTED","TOP8")</f>
        <v>0</v>
      </c>
      <c r="AH373" s="53">
        <f>_xll.OneStreamExcelAddIn.XFFunctions.XFGetCell("TRUE", "CONSOL", $D$3,"TOT_Entity","Aggregated","Budget_Working",[1]Setup!C5,"PERIODIC",$B373,"TOPFLOW","TOP","TOP","top1",$C373,"top3","Open_Acute_DIV1","TOP5","TOP6","REPORTED","TOP8")</f>
        <v>0</v>
      </c>
      <c r="AI373" s="53">
        <f t="shared" si="978"/>
        <v>0</v>
      </c>
      <c r="AJ373" s="40">
        <f t="shared" si="979"/>
        <v>0</v>
      </c>
      <c r="AL373" s="53">
        <f>_xll.OneStreamExcelAddIn.XFFunctions.XFGetCell("TRUE", "CONSOL", $D$3,"TOT_Entity","USD","Actual",[1]Setup!C6,"PERIODIC",$B373,"TOPFLOW","TOP","TOP","top1",$C373,"top3","Open_Acute_DIV1","TOP5","TOP6","REPORTED","TOP8")</f>
        <v>0</v>
      </c>
      <c r="AM373" s="53">
        <f>_xll.OneStreamExcelAddIn.XFFunctions.XFGetCell("TRUE", "CONSOL", $D$3,"TOT_Entity","Aggregated","Budget_Working",[1]Setup!C6,"PERIODIC",$B373,"TOPFLOW","TOP","TOP","top1",$C373,"top3","Open_Acute_DIV1","TOP5","TOP6","REPORTED","TOP8")</f>
        <v>0</v>
      </c>
      <c r="AN373" s="53">
        <f t="shared" si="980"/>
        <v>0</v>
      </c>
      <c r="AO373" s="40">
        <f t="shared" si="981"/>
        <v>0</v>
      </c>
      <c r="AQ373" s="53">
        <f>_xll.OneStreamExcelAddIn.XFFunctions.XFGetCell("TRUE", "CONSOL", $D$3,"TOT_Entity","USD","Actual",[1]Setup!C7,"PERIODIC",$B373,"TOPFLOW","TOP","TOP","top1",$C373,"top3","Open_Acute_DIV1","TOP5","TOP6","REPORTED","TOP8")</f>
        <v>0</v>
      </c>
      <c r="AR373" s="53">
        <f>_xll.OneStreamExcelAddIn.XFFunctions.XFGetCell("TRUE", "CONSOL", $D$3,"TOT_Entity","Aggregated","Budget_Working",[1]Setup!C7,"PERIODIC",$B373,"TOPFLOW","TOP","TOP","top1",$C373,"top3","Open_Acute_DIV1","TOP5","TOP6","REPORTED","TOP8")</f>
        <v>0</v>
      </c>
      <c r="AS373" s="53">
        <f t="shared" si="982"/>
        <v>0</v>
      </c>
      <c r="AT373" s="40">
        <f t="shared" si="983"/>
        <v>0</v>
      </c>
      <c r="AV373" s="53">
        <f>_xll.OneStreamExcelAddIn.XFFunctions.XFGetCell("TRUE", "CONSOL", $D$3,"TOT_Entity","USD","Actual",[1]Setup!C8,"PERIODIC",$B373,"TOPFLOW","TOP","TOP","top1",$C373,"top3","Open_Acute_DIV1","TOP5","TOP6","REPORTED","TOP8")</f>
        <v>0</v>
      </c>
      <c r="AW373" s="53">
        <f>_xll.OneStreamExcelAddIn.XFFunctions.XFGetCell("TRUE", "CONSOL", $D$3,"TOT_Entity","Aggregated","Budget_Working",[1]Setup!C8,"PERIODIC",$B373,"TOPFLOW","TOP","TOP","top1",$C373,"top3","Open_Acute_DIV1","TOP5","TOP6","REPORTED","TOP8")</f>
        <v>0</v>
      </c>
      <c r="AX373" s="53">
        <f t="shared" si="984"/>
        <v>0</v>
      </c>
      <c r="AY373" s="40">
        <f t="shared" si="985"/>
        <v>0</v>
      </c>
      <c r="BA373" s="53">
        <f>_xll.OneStreamExcelAddIn.XFFunctions.XFGetCell("TRUE", "CONSOL", $D$3,"TOT_Entity","USD","Actual",[1]Setup!C9,"PERIODIC",$B373,"TOPFLOW","TOP","TOP","top1",$C373,"top3","Open_Acute_DIV1","TOP5","TOP6","REPORTED","TOP8")</f>
        <v>0</v>
      </c>
      <c r="BB373" s="53">
        <f>_xll.OneStreamExcelAddIn.XFFunctions.XFGetCell("TRUE", "CONSOL", $D$3,"TOT_Entity","Aggregated","Budget_Working",[1]Setup!C9,"PERIODIC",$B373,"TOPFLOW","TOP","TOP","top1",$C373,"top3","Open_Acute_DIV1","TOP5","TOP6","REPORTED","TOP8")</f>
        <v>0</v>
      </c>
      <c r="BC373" s="53">
        <f t="shared" si="986"/>
        <v>0</v>
      </c>
      <c r="BD373" s="40">
        <f t="shared" si="987"/>
        <v>0</v>
      </c>
      <c r="BF373" s="53">
        <f>_xll.OneStreamExcelAddIn.XFFunctions.XFGetCell("TRUE", "CONSOL", $D$3,"TOT_Entity","USD","Actual",[1]Setup!C10,"PERIODIC",$B373,"TOPFLOW","TOP","TOP","top1",$C373,"top3","Open_Acute_DIV1","TOP5","TOP6","REPORTED","TOP8")</f>
        <v>0</v>
      </c>
      <c r="BG373" s="53">
        <f>_xll.OneStreamExcelAddIn.XFFunctions.XFGetCell("TRUE", "CONSOL", $D$3,"TOT_Entity","Aggregated","Budget_Working",[1]Setup!C10,"PERIODIC",$B373,"TOPFLOW","TOP","TOP","top1",$C373,"top3","Open_Acute_DIV1","TOP5","TOP6","REPORTED","TOP8")</f>
        <v>0</v>
      </c>
      <c r="BH373" s="53">
        <f t="shared" si="988"/>
        <v>0</v>
      </c>
      <c r="BI373" s="40">
        <f t="shared" si="989"/>
        <v>0</v>
      </c>
      <c r="BK373" s="53">
        <f>_xll.OneStreamExcelAddIn.XFFunctions.XFGetCell("TRUE", "CONSOL", $D$3,"TOT_Entity","USD","Actual",[1]Setup!C11,"PERIODIC",$B373,"TOPFLOW","TOP","TOP","top1",$C373,"top3","Open_Acute_DIV1","TOP5","TOP6","REPORTED","TOP8")</f>
        <v>0</v>
      </c>
      <c r="BL373" s="53">
        <f>_xll.OneStreamExcelAddIn.XFFunctions.XFGetCell("TRUE", "CONSOL", $D$3,"TOT_Entity","Aggregated","Budget_Working",[1]Setup!C11,"PERIODIC",$B373,"TOPFLOW","TOP","TOP","top1",$C373,"top3","Open_Acute_DIV1","TOP5","TOP6","REPORTED","TOP8")</f>
        <v>0</v>
      </c>
      <c r="BM373" s="53">
        <f t="shared" si="990"/>
        <v>0</v>
      </c>
      <c r="BN373" s="40">
        <f t="shared" si="991"/>
        <v>0</v>
      </c>
      <c r="BP373" s="53">
        <f>_xll.OneStreamExcelAddIn.XFFunctions.XFGetCell("TRUE", "CONSOL", $D$3,"TOT_Entity","USD","Actual",[1]Setup!C12,"PERIODIC",$B373,"TOPFLOW","TOP","TOP","top1",$C373,"top3","Open_Acute_DIV1","TOP5","TOP6","REPORTED","TOP8")</f>
        <v>0</v>
      </c>
      <c r="BQ373" s="53">
        <f>_xll.OneStreamExcelAddIn.XFFunctions.XFGetCell("TRUE", "CONSOL", $D$3,"TOT_Entity","Aggregated","Budget_Working",[1]Setup!C12,"PERIODIC",$B373,"TOPFLOW","TOP","TOP","top1",$C373,"top3","Open_Acute_DIV1","TOP5","TOP6","REPORTED","TOP8")</f>
        <v>0</v>
      </c>
      <c r="BR373" s="53">
        <f t="shared" si="992"/>
        <v>0</v>
      </c>
      <c r="BS373" s="40">
        <f t="shared" si="993"/>
        <v>0</v>
      </c>
      <c r="BU373" s="53">
        <f>_xll.OneStreamExcelAddIn.XFFunctions.XFGetCell("TRUE", "CONSOL", $D$3,"TOT_Entity","USD","Actual",[1]Setup!C13,"PERIODIC",$B373,"TOPFLOW","TOP","TOP","top1",$C373,"top3","Open_Acute_DIV1","TOP5","TOP6","REPORTED","TOP8")</f>
        <v>0</v>
      </c>
      <c r="BV373" s="53">
        <f>_xll.OneStreamExcelAddIn.XFFunctions.XFGetCell("TRUE", "CONSOL", $D$3,"TOT_Entity","Aggregated","Budget_Working",[1]Setup!C13,"PERIODIC",$B373,"TOPFLOW","TOP","TOP","top1",$C373,"top3","Open_Acute_DIV1","TOP5","TOP6","REPORTED","TOP8")</f>
        <v>0</v>
      </c>
      <c r="BW373" s="53">
        <f t="shared" si="994"/>
        <v>0</v>
      </c>
      <c r="BX373" s="40">
        <f t="shared" si="995"/>
        <v>0</v>
      </c>
      <c r="BZ373" s="53">
        <f>_xll.OneStreamExcelAddIn.XFFunctions.XFGetCell("TRUE", "CONSOL", $D$3,"TOT_Entity","USD","Actual",[1]Setup!C14,"PERIODIC",$B373,"TOPFLOW","TOP","TOP","top1",$C373,"top3","Open_Acute_DIV1","TOP5","TOP6","REPORTED","TOP8")</f>
        <v>0</v>
      </c>
      <c r="CA373" s="53">
        <f>_xll.OneStreamExcelAddIn.XFFunctions.XFGetCell("TRUE", "CONSOL", $D$3,"TOT_Entity","Aggregated","Budget_Working",[1]Setup!C14,"PERIODIC",$B373,"TOPFLOW","TOP","TOP","top1",$C373,"top3","Open_Acute_DIV1","TOP5","TOP6","REPORTED","TOP8")</f>
        <v>0</v>
      </c>
      <c r="CB373" s="53">
        <f t="shared" si="996"/>
        <v>0</v>
      </c>
      <c r="CC373" s="40">
        <f t="shared" si="997"/>
        <v>0</v>
      </c>
      <c r="CE373" s="53">
        <f>_xll.OneStreamExcelAddIn.XFFunctions.XFGetCell("TRUE", "CONSOL", $D$3,"TOT_Entity","USD","Actual",[1]Setup!C15,"PERIODIC",$B373,"TOPFLOW","TOP","TOP","top1",$C373,"top3","Open_Acute_DIV1","TOP5","TOP6","REPORTED","TOP8")</f>
        <v>0</v>
      </c>
      <c r="CF373" s="53">
        <f>_xll.OneStreamExcelAddIn.XFFunctions.XFGetCell("TRUE", "CONSOL", $D$3,"TOT_Entity","Aggregated","Budget_Working",[1]Setup!C15,"PERIODIC",$B373,"TOPFLOW","TOP","TOP","top1",$C373,"top3","Open_Acute_DIV1","TOP5","TOP6","REPORTED","TOP8")</f>
        <v>0</v>
      </c>
      <c r="CG373" s="53">
        <f t="shared" si="998"/>
        <v>0</v>
      </c>
      <c r="CH373" s="40">
        <f t="shared" si="999"/>
        <v>0</v>
      </c>
      <c r="CI373" s="212"/>
      <c r="CJ373" s="53">
        <f>_xll.OneStreamExcelAddIn.XFFunctions.XFGetCell("TRUE", "CONSOL", $D$3,"TOT_Entity","USD","Actual",[1]Setup!C4,"PERIODIC",$B373,"TOPFLOW","TOP","TOP","top1",$C373,"top3","Open_Acute_DIV1","TOP5","TOP6","REPORTED","TOP8")</f>
        <v>0</v>
      </c>
      <c r="CK373" s="53">
        <f>_xll.OneStreamExcelAddIn.XFFunctions.XFGetCell("TRUE", "CONSOL", $D$3,"TOT_Entity","USD","Actual",[1]Setup!C5,"PERIODIC",$B373,"TOPFLOW","TOP","TOP","top1",$C373,"top3","Open_Acute_DIV1","TOP5","TOP6","REPORTED","TOP8")</f>
        <v>0</v>
      </c>
      <c r="CL373" s="53">
        <f>_xll.OneStreamExcelAddIn.XFFunctions.XFGetCell("TRUE", "CONSOL", $D$3,"TOT_Entity","USD","Actual",[1]Setup!C6,"PERIODIC",$B373,"TOPFLOW","TOP","TOP","top1",$C373,"top3","Open_Acute_DIV1","TOP5","TOP6","REPORTED","TOP8")</f>
        <v>0</v>
      </c>
      <c r="CM373" s="53">
        <f>_xll.OneStreamExcelAddIn.XFFunctions.XFGetCell("TRUE", "CONSOL", $D$3,"TOT_Entity","USD","Actual",[1]Setup!C7,"PERIODIC",$B373,"TOPFLOW","TOP","TOP","top1",$C373,"top3","Open_Acute_DIV1","TOP5","TOP6","REPORTED","TOP8")</f>
        <v>0</v>
      </c>
      <c r="CN373" s="53">
        <f>_xll.OneStreamExcelAddIn.XFFunctions.XFGetCell("TRUE", "CONSOL", $D$3,"TOT_Entity","USD","Actual",[1]Setup!C8,"PERIODIC",$B373,"TOPFLOW","TOP","TOP","top1",$C373,"top3","Open_Acute_DIV1","TOP5","TOP6","REPORTED","TOP8")</f>
        <v>0</v>
      </c>
      <c r="CO373" s="53">
        <f>_xll.OneStreamExcelAddIn.XFFunctions.XFGetCell("TRUE", "CONSOL", $D$3,"TOT_Entity","USD","Actual",[1]Setup!C9,"PERIODIC",$B373,"TOPFLOW","TOP","TOP","top1",$C373,"top3","Open_Acute_DIV1","TOP5","TOP6","REPORTED","TOP8")</f>
        <v>0</v>
      </c>
      <c r="CP373" s="53">
        <f>_xll.OneStreamExcelAddIn.XFFunctions.XFGetCell("TRUE", "CONSOL", $D$3,"TOT_Entity","USD","Actual",[1]Setup!C10,"PERIODIC",$B373,"TOPFLOW","TOP","TOP","top1",$C373,"top3","Open_Acute_DIV1","TOP5","TOP6","REPORTED","TOP8")</f>
        <v>0</v>
      </c>
      <c r="CQ373" s="53">
        <f>_xll.OneStreamExcelAddIn.XFFunctions.XFGetCell("TRUE", "CONSOL", $D$3,"TOT_Entity","USD","Actual",[1]Setup!C11,"PERIODIC",$B373,"TOPFLOW","TOP","TOP","top1",$C373,"top3","Open_Acute_DIV1","TOP5","TOP6","REPORTED","TOP8")</f>
        <v>0</v>
      </c>
      <c r="CR373" s="53">
        <f>_xll.OneStreamExcelAddIn.XFFunctions.XFGetCell("TRUE", "CONSOL", $D$3,"TOT_Entity","USD","Actual",[1]Setup!C12,"PERIODIC",$B373,"TOPFLOW","TOP","TOP","top1",$C373,"top3","Open_Acute_DIV1","TOP5","TOP6","REPORTED","TOP8")</f>
        <v>0</v>
      </c>
      <c r="CS373" s="53">
        <f>_xll.OneStreamExcelAddIn.XFFunctions.XFGetCell("TRUE", "CONSOL", $D$3,"TOT_Entity","USD","Actual",[1]Setup!C13,"PERIODIC",$B373,"TOPFLOW","TOP","TOP","top1",$C373,"top3","Open_Acute_DIV1","TOP5","TOP6","REPORTED","TOP8")</f>
        <v>0</v>
      </c>
      <c r="CT373" s="53">
        <f>_xll.OneStreamExcelAddIn.XFFunctions.XFGetCell("TRUE", "CONSOL", $D$3,"TOT_Entity","USD","Actual",[1]Setup!C14,"PERIODIC",$B373,"TOPFLOW","TOP","TOP","top1",$C373,"top3","Open_Acute_DIV1","TOP5","TOP6","REPORTED","TOP8")</f>
        <v>0</v>
      </c>
      <c r="CU373" s="53">
        <f>_xll.OneStreamExcelAddIn.XFFunctions.XFGetCell("TRUE", "CONSOL", $D$3,"TOT_Entity","USD","Actual",[1]Setup!C15,"PERIODIC",$B373,"TOPFLOW","TOP","TOP","top1",$C373,"top3","Open_Acute_DIV1","TOP5","TOP6","REPORTED","TOP8")</f>
        <v>0</v>
      </c>
      <c r="CV373" s="212"/>
      <c r="CW373" s="53">
        <f>_xll.OneStreamExcelAddIn.XFFunctions.XFGetCell("TRUE", "CONSOL", $D$3,"TOT_Entity","USD","Actual",[1]Setup!C17,"PERIODIC",$B373,"TOPFLOW","TOP","TOP","top1",$C373,"top3","Open_Acute_DIV1","TOP5","TOP6","REPORTED","TOP8")</f>
        <v>970.33</v>
      </c>
      <c r="CX373" s="53">
        <f>_xll.OneStreamExcelAddIn.XFFunctions.XFGetCell("TRUE", "CONSOL", $D$3,"TOT_Entity","USD","Actual",[1]Setup!C18,"PERIODIC",$B373,"TOPFLOW","TOP","TOP","top1",$C373,"top3","Open_Acute_DIV1","TOP5","TOP6","REPORTED","TOP8")</f>
        <v>931.49</v>
      </c>
      <c r="CY373" s="53">
        <f>_xll.OneStreamExcelAddIn.XFFunctions.XFGetCell("TRUE", "CONSOL", $D$3,"TOT_Entity","USD","Actual",[1]Setup!C19,"PERIODIC",$B373,"TOPFLOW","TOP","TOP","top1",$C373,"top3","Open_Acute_DIV1","TOP5","TOP6","REPORTED","TOP8")</f>
        <v>908.99</v>
      </c>
      <c r="CZ373" s="53">
        <f>_xll.OneStreamExcelAddIn.XFFunctions.XFGetCell("TRUE", "CONSOL", $D$3,"TOT_Entity","USD","Actual",[1]Setup!C20,"PERIODIC",$B373,"TOPFLOW","TOP","TOP","top1",$C373,"top3","Open_Acute_DIV1","TOP5","TOP6","REPORTED","TOP8")</f>
        <v>901.93</v>
      </c>
      <c r="DA373" s="53">
        <f>_xll.OneStreamExcelAddIn.XFFunctions.XFGetCell("TRUE", "CONSOL", $D$3,"TOT_Entity","USD","Actual",[1]Setup!C21,"PERIODIC",$B373,"TOPFLOW","TOP","TOP","top1",$C373,"top3","Open_Acute_DIV1","TOP5","TOP6","REPORTED","TOP8")</f>
        <v>887.15</v>
      </c>
      <c r="DB373" s="53">
        <f>_xll.OneStreamExcelAddIn.XFFunctions.XFGetCell("TRUE", "CONSOL", $D$3,"TOT_Entity","USD","Actual",[1]Setup!C22,"PERIODIC",$B373,"TOPFLOW","TOP","TOP","top1",$C373,"top3","Open_Acute_DIV1","TOP5","TOP6","REPORTED","TOP8")</f>
        <v>872.37</v>
      </c>
      <c r="DC373" s="53">
        <f>_xll.OneStreamExcelAddIn.XFFunctions.XFGetCell("TRUE", "CONSOL", $D$3,"TOT_Entity","USD","Actual",[1]Setup!C23,"PERIODIC",$B373,"TOPFLOW","TOP","TOP","top1",$C373,"top3","Open_Acute_DIV1","TOP5","TOP6","REPORTED","TOP8")</f>
        <v>844.37</v>
      </c>
      <c r="DD373" s="53">
        <f>_xll.OneStreamExcelAddIn.XFFunctions.XFGetCell("TRUE", "CONSOL", $D$3,"TOT_Entity","USD","Actual",[1]Setup!C24,"PERIODIC",$B373,"TOPFLOW","TOP","TOP","top1",$C373,"top3","Open_Acute_DIV1","TOP5","TOP6","REPORTED","TOP8")</f>
        <v>806.76</v>
      </c>
      <c r="DE373" s="53">
        <f>_xll.OneStreamExcelAddIn.XFFunctions.XFGetCell("TRUE", "CONSOL", $D$3,"TOT_Entity","USD","Actual",[1]Setup!C25,"PERIODIC",$B373,"TOPFLOW","TOP","TOP","top1",$C373,"top3","Open_Acute_DIV1","TOP5","TOP6","REPORTED","TOP8")</f>
        <v>801.6</v>
      </c>
      <c r="DF373" s="53">
        <f>_xll.OneStreamExcelAddIn.XFFunctions.XFGetCell("TRUE", "CONSOL", $D$3,"TOT_Entity","USD","Actual",[1]Setup!C26,"PERIODIC",$B373,"TOPFLOW","TOP","TOP","top1",$C373,"top3","Open_Acute_DIV1","TOP5","TOP6","REPORTED","TOP8")</f>
        <v>808.99</v>
      </c>
      <c r="DG373" s="53">
        <f>_xll.OneStreamExcelAddIn.XFFunctions.XFGetCell("TRUE", "CONSOL", $D$3,"TOT_Entity","USD","Actual",[1]Setup!C27,"PERIODIC",$B373,"TOPFLOW","TOP","TOP","top1",$C373,"top3","Open_Acute_DIV1","TOP5","TOP6","REPORTED","TOP8")</f>
        <v>799.71</v>
      </c>
      <c r="DH373" s="53">
        <f>_xll.OneStreamExcelAddIn.XFFunctions.XFGetCell("TRUE", "CONSOL", $D$3,"TOT_Entity","USD","Actual",[1]Setup!C28,"PERIODIC",$B373,"TOPFLOW","TOP","TOP","top1",$C373,"top3","Open_Acute_DIV1","TOP5","TOP6","REPORTED","TOP8")</f>
        <v>756.59</v>
      </c>
      <c r="DI373" s="178"/>
      <c r="DJ373" s="53">
        <f>_xll.OneStreamExcelAddIn.XFFunctions.XFGetCell("TRUE", "CONSOL", $D$3,"TOT_Entity","Aggregated","Budget_Working",[1]Setup!C4,"PERIODIC",$B373,"TOPFLOW","TOP","TOP","top1",$C373,"top3","Open_Acute_DIV1","TOP5","TOP6","REPORTED","TOP8")</f>
        <v>0</v>
      </c>
      <c r="DK373" s="53">
        <f>_xll.OneStreamExcelAddIn.XFFunctions.XFGetCell("TRUE", "CONSOL", $D$3,"TOT_Entity","Aggregated","Budget_Working",[1]Setup!C5,"PERIODIC",$B373,"TOPFLOW","TOP","TOP","top1",$C373,"top3","Open_Acute_DIV1","TOP5","TOP6","REPORTED","TOP8")</f>
        <v>0</v>
      </c>
      <c r="DL373" s="53">
        <f>_xll.OneStreamExcelAddIn.XFFunctions.XFGetCell("TRUE", "CONSOL", $D$3,"TOT_Entity","Aggregated","Budget_Working",[1]Setup!C6,"PERIODIC",$B373,"TOPFLOW","TOP","TOP","top1",$C373,"top3","Open_Acute_DIV1","TOP5","TOP6","REPORTED","TOP8")</f>
        <v>0</v>
      </c>
      <c r="DM373" s="53">
        <f>_xll.OneStreamExcelAddIn.XFFunctions.XFGetCell("TRUE", "CONSOL", $D$3,"TOT_Entity","Aggregated","Budget_Working",[1]Setup!C7,"PERIODIC",$B373,"TOPFLOW","TOP","TOP","top1",$C373,"top3","Open_Acute_DIV1","TOP5","TOP6","REPORTED","TOP8")</f>
        <v>0</v>
      </c>
      <c r="DN373" s="53">
        <f>_xll.OneStreamExcelAddIn.XFFunctions.XFGetCell("TRUE", "CONSOL", $D$3,"TOT_Entity","Aggregated","Budget_Working",[1]Setup!C8,"PERIODIC",$B373,"TOPFLOW","TOP","TOP","top1",$C373,"top3","Open_Acute_DIV1","TOP5","TOP6","REPORTED","TOP8")</f>
        <v>0</v>
      </c>
      <c r="DO373" s="53">
        <f>_xll.OneStreamExcelAddIn.XFFunctions.XFGetCell("TRUE", "CONSOL", $D$3,"TOT_Entity","Aggregated","Budget_Working",[1]Setup!C9,"PERIODIC",$B373,"TOPFLOW","TOP","TOP","top1",$C373,"top3","Open_Acute_DIV1","TOP5","TOP6","REPORTED","TOP8")</f>
        <v>0</v>
      </c>
      <c r="DP373" s="53">
        <f>_xll.OneStreamExcelAddIn.XFFunctions.XFGetCell("TRUE", "CONSOL", $D$3,"TOT_Entity","Aggregated","Budget_Working",[1]Setup!C10,"PERIODIC",$B373,"TOPFLOW","TOP","TOP","top1",$C373,"top3","Open_Acute_DIV1","TOP5","TOP6","REPORTED","TOP8")</f>
        <v>0</v>
      </c>
      <c r="DQ373" s="53">
        <f>_xll.OneStreamExcelAddIn.XFFunctions.XFGetCell("TRUE", "CONSOL", $D$3,"TOT_Entity","Aggregated","Budget_Working",[1]Setup!C11,"PERIODIC",$B373,"TOPFLOW","TOP","TOP","top1",$C373,"top3","Open_Acute_DIV1","TOP5","TOP6","REPORTED","TOP8")</f>
        <v>0</v>
      </c>
      <c r="DR373" s="53">
        <f>_xll.OneStreamExcelAddIn.XFFunctions.XFGetCell("TRUE", "CONSOL", $D$3,"TOT_Entity","Aggregated","Budget_Working",[1]Setup!C12,"PERIODIC",$B373,"TOPFLOW","TOP","TOP","top1",$C373,"top3","Open_Acute_DIV1","TOP5","TOP6","REPORTED","TOP8")</f>
        <v>0</v>
      </c>
      <c r="DS373" s="53">
        <f>_xll.OneStreamExcelAddIn.XFFunctions.XFGetCell("TRUE", "CONSOL", $D$3,"TOT_Entity","Aggregated","Budget_Working",[1]Setup!C13,"PERIODIC",$B373,"TOPFLOW","TOP","TOP","top1",$C373,"top3","Open_Acute_DIV1","TOP5","TOP6","REPORTED","TOP8")</f>
        <v>0</v>
      </c>
      <c r="DT373" s="53">
        <f>_xll.OneStreamExcelAddIn.XFFunctions.XFGetCell("TRUE", "CONSOL", $D$3,"TOT_Entity","Aggregated","Budget_Working",[1]Setup!C14,"PERIODIC",$B373,"TOPFLOW","TOP","TOP","top1",$C373,"top3","Open_Acute_DIV1","TOP5","TOP6","REPORTED","TOP8")</f>
        <v>0</v>
      </c>
      <c r="DU373" s="53">
        <f>_xll.OneStreamExcelAddIn.XFFunctions.XFGetCell("TRUE", "CONSOL", $D$3,"TOT_Entity","Aggregated","Budget_Working",[1]Setup!C15,"PERIODIC",$B373,"TOPFLOW","TOP","TOP","top1",$C373,"top3","Open_Acute_DIV1","TOP5","TOP6","REPORTED","TOP8")</f>
        <v>0</v>
      </c>
      <c r="DV373" s="178"/>
      <c r="DW373" s="53">
        <f>_xll.OneStreamExcelAddIn.XFFunctions.XFGetCell("TRUE", "CONSOL", $D$3,"TOT_Entity","USD","Budget_Final",[1]Setup!C17,"PERIODIC",$B373,"TOPFLOW","TOP","TOP","top1",$C373,"top3","Open_Acute_DIV1","TOP5","TOP6","REPORTED","TOP8")</f>
        <v>775.18307466399995</v>
      </c>
      <c r="DX373" s="53">
        <f>_xll.OneStreamExcelAddIn.XFFunctions.XFGetCell("TRUE", "CONSOL", $D$3,"TOT_Entity","USD","Budget_Final",[1]Setup!C18,"PERIODIC",$B373,"TOPFLOW","TOP","TOP","top1",$C373,"top3","Open_Acute_DIV1","TOP5","TOP6","REPORTED","TOP8")</f>
        <v>760.94921484199995</v>
      </c>
      <c r="DY373" s="53">
        <f>_xll.OneStreamExcelAddIn.XFFunctions.XFGetCell("TRUE", "CONSOL", $D$3,"TOT_Entity","USD","Budget_Final",[1]Setup!C19,"PERIODIC",$B373,"TOPFLOW","TOP","TOP","top1",$C373,"top3","Open_Acute_DIV1","TOP5","TOP6","REPORTED","TOP8")</f>
        <v>771.39166279300002</v>
      </c>
      <c r="DZ373" s="53">
        <f>_xll.OneStreamExcelAddIn.XFFunctions.XFGetCell("TRUE", "CONSOL", $D$3,"TOT_Entity","USD","Budget_Final",[1]Setup!C20,"PERIODIC",$B373,"TOPFLOW","TOP","TOP","top1",$C373,"top3","Open_Acute_DIV1","TOP5","TOP6","REPORTED","TOP8")</f>
        <v>789.67397935899999</v>
      </c>
      <c r="EA373" s="53">
        <f>_xll.OneStreamExcelAddIn.XFFunctions.XFGetCell("TRUE", "CONSOL", $D$3,"TOT_Entity","USD","Budget_Final",[1]Setup!C21,"PERIODIC",$B373,"TOPFLOW","TOP","TOP","top1",$C373,"top3","Open_Acute_DIV1","TOP5","TOP6","REPORTED","TOP8")</f>
        <v>782.79802901599999</v>
      </c>
      <c r="EB373" s="53">
        <f>_xll.OneStreamExcelAddIn.XFFunctions.XFGetCell("TRUE", "CONSOL", $D$3,"TOT_Entity","USD","Budget_Final",[1]Setup!C22,"PERIODIC",$B373,"TOPFLOW","TOP","TOP","top1",$C373,"top3","Open_Acute_DIV1","TOP5","TOP6","REPORTED","TOP8")</f>
        <v>814.44667895999999</v>
      </c>
      <c r="EC373" s="53">
        <f>_xll.OneStreamExcelAddIn.XFFunctions.XFGetCell("TRUE", "CONSOL", $D$3,"TOT_Entity","USD","Budget_Final",[1]Setup!C23,"PERIODIC",$B373,"TOPFLOW","TOP","TOP","top1",$C373,"top3","Open_Acute_DIV1","TOP5","TOP6","REPORTED","TOP8")</f>
        <v>816.53516854999998</v>
      </c>
      <c r="ED373" s="53">
        <f>_xll.OneStreamExcelAddIn.XFFunctions.XFGetCell("TRUE", "CONSOL", $D$3,"TOT_Entity","USD","Budget_Final",[1]Setup!C24,"PERIODIC",$B373,"TOPFLOW","TOP","TOP","top1",$C373,"top3","Open_Acute_DIV1","TOP5","TOP6","REPORTED","TOP8")</f>
        <v>788.87071413199999</v>
      </c>
      <c r="EE373" s="53">
        <f>_xll.OneStreamExcelAddIn.XFFunctions.XFGetCell("TRUE", "CONSOL", $D$3,"TOT_Entity","USD","Budget_Final",[1]Setup!C25,"PERIODIC",$B373,"TOPFLOW","TOP","TOP","top1",$C373,"top3","Open_Acute_DIV1","TOP5","TOP6","REPORTED","TOP8")</f>
        <v>809.145128462</v>
      </c>
      <c r="EF373" s="53">
        <f>_xll.OneStreamExcelAddIn.XFFunctions.XFGetCell("TRUE", "CONSOL", $D$3,"TOT_Entity","USD","Budget_Final",[1]Setup!C26,"PERIODIC",$B373,"TOPFLOW","TOP","TOP","top1",$C373,"top3","Open_Acute_DIV1","TOP5","TOP6","REPORTED","TOP8")</f>
        <v>790.15593849499999</v>
      </c>
      <c r="EG373" s="53">
        <f>_xll.OneStreamExcelAddIn.XFFunctions.XFGetCell("TRUE", "CONSOL", $D$3,"TOT_Entity","USD","Budget_Final",[1]Setup!C27,"PERIODIC",$B373,"TOPFLOW","TOP","TOP","top1",$C373,"top3","Open_Acute_DIV1","TOP5","TOP6","REPORTED","TOP8")</f>
        <v>785.59339200600004</v>
      </c>
      <c r="EH373" s="53">
        <f>_xll.OneStreamExcelAddIn.XFFunctions.XFGetCell("TRUE", "CONSOL", $D$3,"TOT_Entity","USD","Budget_Final",[1]Setup!C28,"PERIODIC",$B373,"TOPFLOW","TOP","TOP","top1",$C373,"top3","Open_Acute_DIV1","TOP5","TOP6","REPORTED","TOP8")</f>
        <v>840.08690500600005</v>
      </c>
    </row>
    <row r="374" spans="2:138" x14ac:dyDescent="0.25">
      <c r="B374" s="51">
        <v>60354</v>
      </c>
      <c r="C374" s="51"/>
      <c r="D374" t="str" cm="1">
        <f t="array" ref="D374">_xll.OneStreamExcelAddIn.XFFunctions.XFGetMemberInfo("Description","Account",B374)</f>
        <v>Critical Insurance Premiums</v>
      </c>
      <c r="E374" s="53">
        <f>_xll.OneStreamExcelAddIn.XFFunctions.XFGetCell("TRUE", "CONSOL", $D$3,"TOT_Entity","USD","Actual",$E$3,"PERIODIC",$B374,"TOPFLOW","TOP","TOP","top1",$C374,"top3","Open_Acute_DIV1","TOP5","TOP6","REPORTED","TOP8")</f>
        <v>0</v>
      </c>
      <c r="F374" s="53">
        <f>_xll.OneStreamExcelAddIn.XFFunctions.XFGetCell("TRUE", "CONSOL", $D$3,"TOT_Entity","Aggregated","Budget_Working",$E$3,"PERIODIC",$B374,"TOPFLOW","TOP","TOP","top1",$C374,"top3","Open_Acute_DIV1","TOP5","TOP6","REPORTED","TOP8")</f>
        <v>0</v>
      </c>
      <c r="G374" s="53">
        <f t="shared" si="969"/>
        <v>0</v>
      </c>
      <c r="H374" s="55">
        <f t="shared" si="970"/>
        <v>0</v>
      </c>
      <c r="I374" s="41"/>
      <c r="J374" s="53">
        <f>_xll.OneStreamExcelAddIn.XFFunctions.XFGetCell("TRUE", "CONSOL", $D$3,"TOT_Entity","USD","Actual",$E$3,"YTD",$B374,"TOPFLOW","TOP","TOP","top1",$C374,"TOP3","Open_Acute_DIV1","TOP5","TOP6","REPORTED","TOP8")</f>
        <v>0</v>
      </c>
      <c r="K374" s="53">
        <f>_xll.OneStreamExcelAddIn.XFFunctions.XFGetCell("TRUE", "CONSOL", $D$3,"TOT_Entity","Aggregated","Budget_Working",$E$3,"YTD",$B374,"TOPFLOW","TOP","TOP","top1",$C374,"TOP3","Open_Acute_DIV1","TOP5","TOP6","REPORTED","TOP8")</f>
        <v>0</v>
      </c>
      <c r="L374" s="53">
        <f t="shared" si="971"/>
        <v>0</v>
      </c>
      <c r="M374" s="40">
        <f t="shared" si="972"/>
        <v>0</v>
      </c>
      <c r="N374" s="41"/>
      <c r="O374" s="53">
        <f>_xll.OneStreamExcelAddIn.XFFunctions.XFGetCell("TRUE", "CONSOL", $D$3,"TOT_Entity","USD","Actual",$F$3,"YTD",$B374,"TOPFLOW","TOP","TOP","top1",$C374,"TOP3","Open_Acute_DIV1","TOP5","TOP6","REPORTED","TOP8")</f>
        <v>3211.18</v>
      </c>
      <c r="P374" s="53">
        <f>_xll.OneStreamExcelAddIn.XFFunctions.XFGetCell("TRUE", "CONSOL", $D$3,"TOT_Entity","USD","Actual",$E$3,"YTD",$B374,"TOPFLOW","TOP","TOP","top1",$C374,"top3","Open_Acute_DIV1","TOP5","TOP6","REPORTED","VAR_BW_PY_Actual")</f>
        <v>3211.18</v>
      </c>
      <c r="Q374" s="40">
        <f t="shared" si="973"/>
        <v>1</v>
      </c>
      <c r="R374" s="41"/>
      <c r="S374" s="53">
        <f>_xll.OneStreamExcelAddIn.XFFunctions.XFGetCell("TRUE", "CONSOL", $D$3,"TOT_Entity","USD","MIDFCST",$E$3,"MTD",$B374,"TOPFLOW","TOP","TOP","top1",$C374,"TOP3","Open_Acute_DIV1","TOP5","TOP6","REPORTED","TOP8")</f>
        <v>0</v>
      </c>
      <c r="T374" s="53">
        <f t="shared" si="974"/>
        <v>0</v>
      </c>
      <c r="U374" s="40">
        <f t="shared" si="975"/>
        <v>0</v>
      </c>
      <c r="V374" s="41"/>
      <c r="W374" s="42"/>
      <c r="X374" s="43"/>
      <c r="Y374" s="42"/>
      <c r="Z374" s="44"/>
      <c r="AB374" s="53">
        <f>_xll.OneStreamExcelAddIn.XFFunctions.XFGetCell("TRUE", "CONSOL", $D$3,"TOT_Entity","USD","Actual",[1]Setup!C4,"PERIODIC",$B374,"TOPFLOW","TOP","TOP","top1",$C374,"top3","Open_Acute_DIV1","TOP5","TOP6","REPORTED","TOP8")</f>
        <v>0</v>
      </c>
      <c r="AC374" s="53">
        <f>_xll.OneStreamExcelAddIn.XFFunctions.XFGetCell("TRUE", "CONSOL", $D$3,"TOT_Entity","Aggregated","Budget_Working",[1]Setup!C4,"PERIODIC",$B374,"TOPFLOW","TOP","TOP","top1",$C374,"top3","Open_Acute_DIV1","TOP5","TOP6","REPORTED","TOP8")</f>
        <v>0</v>
      </c>
      <c r="AD374" s="53">
        <f t="shared" si="976"/>
        <v>0</v>
      </c>
      <c r="AE374" s="40">
        <f t="shared" si="977"/>
        <v>0</v>
      </c>
      <c r="AG374" s="53">
        <f>_xll.OneStreamExcelAddIn.XFFunctions.XFGetCell("TRUE", "CONSOL", $D$3,"TOT_Entity","USD","Actual",[1]Setup!C5,"PERIODIC",$B374,"TOPFLOW","TOP","TOP","top1",$C374,"top3","Open_Acute_DIV1","TOP5","TOP6","REPORTED","TOP8")</f>
        <v>0</v>
      </c>
      <c r="AH374" s="53">
        <f>_xll.OneStreamExcelAddIn.XFFunctions.XFGetCell("TRUE", "CONSOL", $D$3,"TOT_Entity","Aggregated","Budget_Working",[1]Setup!C5,"PERIODIC",$B374,"TOPFLOW","TOP","TOP","top1",$C374,"top3","Open_Acute_DIV1","TOP5","TOP6","REPORTED","TOP8")</f>
        <v>0</v>
      </c>
      <c r="AI374" s="53">
        <f t="shared" si="978"/>
        <v>0</v>
      </c>
      <c r="AJ374" s="40">
        <f t="shared" si="979"/>
        <v>0</v>
      </c>
      <c r="AL374" s="53">
        <f>_xll.OneStreamExcelAddIn.XFFunctions.XFGetCell("TRUE", "CONSOL", $D$3,"TOT_Entity","USD","Actual",[1]Setup!C6,"PERIODIC",$B374,"TOPFLOW","TOP","TOP","top1",$C374,"top3","Open_Acute_DIV1","TOP5","TOP6","REPORTED","TOP8")</f>
        <v>0</v>
      </c>
      <c r="AM374" s="53">
        <f>_xll.OneStreamExcelAddIn.XFFunctions.XFGetCell("TRUE", "CONSOL", $D$3,"TOT_Entity","Aggregated","Budget_Working",[1]Setup!C6,"PERIODIC",$B374,"TOPFLOW","TOP","TOP","top1",$C374,"top3","Open_Acute_DIV1","TOP5","TOP6","REPORTED","TOP8")</f>
        <v>0</v>
      </c>
      <c r="AN374" s="53">
        <f t="shared" si="980"/>
        <v>0</v>
      </c>
      <c r="AO374" s="40">
        <f t="shared" si="981"/>
        <v>0</v>
      </c>
      <c r="AQ374" s="53">
        <f>_xll.OneStreamExcelAddIn.XFFunctions.XFGetCell("TRUE", "CONSOL", $D$3,"TOT_Entity","USD","Actual",[1]Setup!C7,"PERIODIC",$B374,"TOPFLOW","TOP","TOP","top1",$C374,"top3","Open_Acute_DIV1","TOP5","TOP6","REPORTED","TOP8")</f>
        <v>0</v>
      </c>
      <c r="AR374" s="53">
        <f>_xll.OneStreamExcelAddIn.XFFunctions.XFGetCell("TRUE", "CONSOL", $D$3,"TOT_Entity","Aggregated","Budget_Working",[1]Setup!C7,"PERIODIC",$B374,"TOPFLOW","TOP","TOP","top1",$C374,"top3","Open_Acute_DIV1","TOP5","TOP6","REPORTED","TOP8")</f>
        <v>0</v>
      </c>
      <c r="AS374" s="53">
        <f t="shared" si="982"/>
        <v>0</v>
      </c>
      <c r="AT374" s="40">
        <f t="shared" si="983"/>
        <v>0</v>
      </c>
      <c r="AV374" s="53">
        <f>_xll.OneStreamExcelAddIn.XFFunctions.XFGetCell("TRUE", "CONSOL", $D$3,"TOT_Entity","USD","Actual",[1]Setup!C8,"PERIODIC",$B374,"TOPFLOW","TOP","TOP","top1",$C374,"top3","Open_Acute_DIV1","TOP5","TOP6","REPORTED","TOP8")</f>
        <v>0</v>
      </c>
      <c r="AW374" s="53">
        <f>_xll.OneStreamExcelAddIn.XFFunctions.XFGetCell("TRUE", "CONSOL", $D$3,"TOT_Entity","Aggregated","Budget_Working",[1]Setup!C8,"PERIODIC",$B374,"TOPFLOW","TOP","TOP","top1",$C374,"top3","Open_Acute_DIV1","TOP5","TOP6","REPORTED","TOP8")</f>
        <v>0</v>
      </c>
      <c r="AX374" s="53">
        <f t="shared" si="984"/>
        <v>0</v>
      </c>
      <c r="AY374" s="40">
        <f t="shared" si="985"/>
        <v>0</v>
      </c>
      <c r="BA374" s="53">
        <f>_xll.OneStreamExcelAddIn.XFFunctions.XFGetCell("TRUE", "CONSOL", $D$3,"TOT_Entity","USD","Actual",[1]Setup!C9,"PERIODIC",$B374,"TOPFLOW","TOP","TOP","top1",$C374,"top3","Open_Acute_DIV1","TOP5","TOP6","REPORTED","TOP8")</f>
        <v>0</v>
      </c>
      <c r="BB374" s="53">
        <f>_xll.OneStreamExcelAddIn.XFFunctions.XFGetCell("TRUE", "CONSOL", $D$3,"TOT_Entity","Aggregated","Budget_Working",[1]Setup!C9,"PERIODIC",$B374,"TOPFLOW","TOP","TOP","top1",$C374,"top3","Open_Acute_DIV1","TOP5","TOP6","REPORTED","TOP8")</f>
        <v>0</v>
      </c>
      <c r="BC374" s="53">
        <f t="shared" si="986"/>
        <v>0</v>
      </c>
      <c r="BD374" s="40">
        <f t="shared" si="987"/>
        <v>0</v>
      </c>
      <c r="BF374" s="53">
        <f>_xll.OneStreamExcelAddIn.XFFunctions.XFGetCell("TRUE", "CONSOL", $D$3,"TOT_Entity","USD","Actual",[1]Setup!C10,"PERIODIC",$B374,"TOPFLOW","TOP","TOP","top1",$C374,"top3","Open_Acute_DIV1","TOP5","TOP6","REPORTED","TOP8")</f>
        <v>0</v>
      </c>
      <c r="BG374" s="53">
        <f>_xll.OneStreamExcelAddIn.XFFunctions.XFGetCell("TRUE", "CONSOL", $D$3,"TOT_Entity","Aggregated","Budget_Working",[1]Setup!C10,"PERIODIC",$B374,"TOPFLOW","TOP","TOP","top1",$C374,"top3","Open_Acute_DIV1","TOP5","TOP6","REPORTED","TOP8")</f>
        <v>0</v>
      </c>
      <c r="BH374" s="53">
        <f t="shared" si="988"/>
        <v>0</v>
      </c>
      <c r="BI374" s="40">
        <f t="shared" si="989"/>
        <v>0</v>
      </c>
      <c r="BK374" s="53">
        <f>_xll.OneStreamExcelAddIn.XFFunctions.XFGetCell("TRUE", "CONSOL", $D$3,"TOT_Entity","USD","Actual",[1]Setup!C11,"PERIODIC",$B374,"TOPFLOW","TOP","TOP","top1",$C374,"top3","Open_Acute_DIV1","TOP5","TOP6","REPORTED","TOP8")</f>
        <v>0</v>
      </c>
      <c r="BL374" s="53">
        <f>_xll.OneStreamExcelAddIn.XFFunctions.XFGetCell("TRUE", "CONSOL", $D$3,"TOT_Entity","Aggregated","Budget_Working",[1]Setup!C11,"PERIODIC",$B374,"TOPFLOW","TOP","TOP","top1",$C374,"top3","Open_Acute_DIV1","TOP5","TOP6","REPORTED","TOP8")</f>
        <v>0</v>
      </c>
      <c r="BM374" s="53">
        <f t="shared" si="990"/>
        <v>0</v>
      </c>
      <c r="BN374" s="40">
        <f t="shared" si="991"/>
        <v>0</v>
      </c>
      <c r="BP374" s="53">
        <f>_xll.OneStreamExcelAddIn.XFFunctions.XFGetCell("TRUE", "CONSOL", $D$3,"TOT_Entity","USD","Actual",[1]Setup!C12,"PERIODIC",$B374,"TOPFLOW","TOP","TOP","top1",$C374,"top3","Open_Acute_DIV1","TOP5","TOP6","REPORTED","TOP8")</f>
        <v>0</v>
      </c>
      <c r="BQ374" s="53">
        <f>_xll.OneStreamExcelAddIn.XFFunctions.XFGetCell("TRUE", "CONSOL", $D$3,"TOT_Entity","Aggregated","Budget_Working",[1]Setup!C12,"PERIODIC",$B374,"TOPFLOW","TOP","TOP","top1",$C374,"top3","Open_Acute_DIV1","TOP5","TOP6","REPORTED","TOP8")</f>
        <v>0</v>
      </c>
      <c r="BR374" s="53">
        <f t="shared" si="992"/>
        <v>0</v>
      </c>
      <c r="BS374" s="40">
        <f t="shared" si="993"/>
        <v>0</v>
      </c>
      <c r="BU374" s="53">
        <f>_xll.OneStreamExcelAddIn.XFFunctions.XFGetCell("TRUE", "CONSOL", $D$3,"TOT_Entity","USD","Actual",[1]Setup!C13,"PERIODIC",$B374,"TOPFLOW","TOP","TOP","top1",$C374,"top3","Open_Acute_DIV1","TOP5","TOP6","REPORTED","TOP8")</f>
        <v>0</v>
      </c>
      <c r="BV374" s="53">
        <f>_xll.OneStreamExcelAddIn.XFFunctions.XFGetCell("TRUE", "CONSOL", $D$3,"TOT_Entity","Aggregated","Budget_Working",[1]Setup!C13,"PERIODIC",$B374,"TOPFLOW","TOP","TOP","top1",$C374,"top3","Open_Acute_DIV1","TOP5","TOP6","REPORTED","TOP8")</f>
        <v>0</v>
      </c>
      <c r="BW374" s="53">
        <f t="shared" si="994"/>
        <v>0</v>
      </c>
      <c r="BX374" s="40">
        <f t="shared" si="995"/>
        <v>0</v>
      </c>
      <c r="BZ374" s="53">
        <f>_xll.OneStreamExcelAddIn.XFFunctions.XFGetCell("TRUE", "CONSOL", $D$3,"TOT_Entity","USD","Actual",[1]Setup!C14,"PERIODIC",$B374,"TOPFLOW","TOP","TOP","top1",$C374,"top3","Open_Acute_DIV1","TOP5","TOP6","REPORTED","TOP8")</f>
        <v>0</v>
      </c>
      <c r="CA374" s="53">
        <f>_xll.OneStreamExcelAddIn.XFFunctions.XFGetCell("TRUE", "CONSOL", $D$3,"TOT_Entity","Aggregated","Budget_Working",[1]Setup!C14,"PERIODIC",$B374,"TOPFLOW","TOP","TOP","top1",$C374,"top3","Open_Acute_DIV1","TOP5","TOP6","REPORTED","TOP8")</f>
        <v>0</v>
      </c>
      <c r="CB374" s="53">
        <f t="shared" si="996"/>
        <v>0</v>
      </c>
      <c r="CC374" s="40">
        <f t="shared" si="997"/>
        <v>0</v>
      </c>
      <c r="CE374" s="53">
        <f>_xll.OneStreamExcelAddIn.XFFunctions.XFGetCell("TRUE", "CONSOL", $D$3,"TOT_Entity","USD","Actual",[1]Setup!C15,"PERIODIC",$B374,"TOPFLOW","TOP","TOP","top1",$C374,"top3","Open_Acute_DIV1","TOP5","TOP6","REPORTED","TOP8")</f>
        <v>0</v>
      </c>
      <c r="CF374" s="53">
        <f>_xll.OneStreamExcelAddIn.XFFunctions.XFGetCell("TRUE", "CONSOL", $D$3,"TOT_Entity","Aggregated","Budget_Working",[1]Setup!C15,"PERIODIC",$B374,"TOPFLOW","TOP","TOP","top1",$C374,"top3","Open_Acute_DIV1","TOP5","TOP6","REPORTED","TOP8")</f>
        <v>0</v>
      </c>
      <c r="CG374" s="53">
        <f t="shared" si="998"/>
        <v>0</v>
      </c>
      <c r="CH374" s="40">
        <f t="shared" si="999"/>
        <v>0</v>
      </c>
      <c r="CI374" s="212"/>
      <c r="CJ374" s="53">
        <f>_xll.OneStreamExcelAddIn.XFFunctions.XFGetCell("TRUE", "CONSOL", $D$3,"TOT_Entity","USD","Actual",[1]Setup!C4,"PERIODIC",$B374,"TOPFLOW","TOP","TOP","top1",$C374,"top3","Open_Acute_DIV1","TOP5","TOP6","REPORTED","TOP8")</f>
        <v>0</v>
      </c>
      <c r="CK374" s="53">
        <f>_xll.OneStreamExcelAddIn.XFFunctions.XFGetCell("TRUE", "CONSOL", $D$3,"TOT_Entity","USD","Actual",[1]Setup!C5,"PERIODIC",$B374,"TOPFLOW","TOP","TOP","top1",$C374,"top3","Open_Acute_DIV1","TOP5","TOP6","REPORTED","TOP8")</f>
        <v>0</v>
      </c>
      <c r="CL374" s="53">
        <f>_xll.OneStreamExcelAddIn.XFFunctions.XFGetCell("TRUE", "CONSOL", $D$3,"TOT_Entity","USD","Actual",[1]Setup!C6,"PERIODIC",$B374,"TOPFLOW","TOP","TOP","top1",$C374,"top3","Open_Acute_DIV1","TOP5","TOP6","REPORTED","TOP8")</f>
        <v>0</v>
      </c>
      <c r="CM374" s="53">
        <f>_xll.OneStreamExcelAddIn.XFFunctions.XFGetCell("TRUE", "CONSOL", $D$3,"TOT_Entity","USD","Actual",[1]Setup!C7,"PERIODIC",$B374,"TOPFLOW","TOP","TOP","top1",$C374,"top3","Open_Acute_DIV1","TOP5","TOP6","REPORTED","TOP8")</f>
        <v>0</v>
      </c>
      <c r="CN374" s="53">
        <f>_xll.OneStreamExcelAddIn.XFFunctions.XFGetCell("TRUE", "CONSOL", $D$3,"TOT_Entity","USD","Actual",[1]Setup!C8,"PERIODIC",$B374,"TOPFLOW","TOP","TOP","top1",$C374,"top3","Open_Acute_DIV1","TOP5","TOP6","REPORTED","TOP8")</f>
        <v>0</v>
      </c>
      <c r="CO374" s="53">
        <f>_xll.OneStreamExcelAddIn.XFFunctions.XFGetCell("TRUE", "CONSOL", $D$3,"TOT_Entity","USD","Actual",[1]Setup!C9,"PERIODIC",$B374,"TOPFLOW","TOP","TOP","top1",$C374,"top3","Open_Acute_DIV1","TOP5","TOP6","REPORTED","TOP8")</f>
        <v>0</v>
      </c>
      <c r="CP374" s="53">
        <f>_xll.OneStreamExcelAddIn.XFFunctions.XFGetCell("TRUE", "CONSOL", $D$3,"TOT_Entity","USD","Actual",[1]Setup!C10,"PERIODIC",$B374,"TOPFLOW","TOP","TOP","top1",$C374,"top3","Open_Acute_DIV1","TOP5","TOP6","REPORTED","TOP8")</f>
        <v>0</v>
      </c>
      <c r="CQ374" s="53">
        <f>_xll.OneStreamExcelAddIn.XFFunctions.XFGetCell("TRUE", "CONSOL", $D$3,"TOT_Entity","USD","Actual",[1]Setup!C11,"PERIODIC",$B374,"TOPFLOW","TOP","TOP","top1",$C374,"top3","Open_Acute_DIV1","TOP5","TOP6","REPORTED","TOP8")</f>
        <v>0</v>
      </c>
      <c r="CR374" s="53">
        <f>_xll.OneStreamExcelAddIn.XFFunctions.XFGetCell("TRUE", "CONSOL", $D$3,"TOT_Entity","USD","Actual",[1]Setup!C12,"PERIODIC",$B374,"TOPFLOW","TOP","TOP","top1",$C374,"top3","Open_Acute_DIV1","TOP5","TOP6","REPORTED","TOP8")</f>
        <v>0</v>
      </c>
      <c r="CS374" s="53">
        <f>_xll.OneStreamExcelAddIn.XFFunctions.XFGetCell("TRUE", "CONSOL", $D$3,"TOT_Entity","USD","Actual",[1]Setup!C13,"PERIODIC",$B374,"TOPFLOW","TOP","TOP","top1",$C374,"top3","Open_Acute_DIV1","TOP5","TOP6","REPORTED","TOP8")</f>
        <v>0</v>
      </c>
      <c r="CT374" s="53">
        <f>_xll.OneStreamExcelAddIn.XFFunctions.XFGetCell("TRUE", "CONSOL", $D$3,"TOT_Entity","USD","Actual",[1]Setup!C14,"PERIODIC",$B374,"TOPFLOW","TOP","TOP","top1",$C374,"top3","Open_Acute_DIV1","TOP5","TOP6","REPORTED","TOP8")</f>
        <v>0</v>
      </c>
      <c r="CU374" s="53">
        <f>_xll.OneStreamExcelAddIn.XFFunctions.XFGetCell("TRUE", "CONSOL", $D$3,"TOT_Entity","USD","Actual",[1]Setup!C15,"PERIODIC",$B374,"TOPFLOW","TOP","TOP","top1",$C374,"top3","Open_Acute_DIV1","TOP5","TOP6","REPORTED","TOP8")</f>
        <v>0</v>
      </c>
      <c r="CV374" s="212"/>
      <c r="CW374" s="53">
        <f>_xll.OneStreamExcelAddIn.XFFunctions.XFGetCell("TRUE", "CONSOL", $D$3,"TOT_Entity","USD","Actual",[1]Setup!C17,"PERIODIC",$B374,"TOPFLOW","TOP","TOP","top1",$C374,"top3","Open_Acute_DIV1","TOP5","TOP6","REPORTED","TOP8")</f>
        <v>839.14</v>
      </c>
      <c r="CX374" s="53">
        <f>_xll.OneStreamExcelAddIn.XFFunctions.XFGetCell("TRUE", "CONSOL", $D$3,"TOT_Entity","USD","Actual",[1]Setup!C18,"PERIODIC",$B374,"TOPFLOW","TOP","TOP","top1",$C374,"top3","Open_Acute_DIV1","TOP5","TOP6","REPORTED","TOP8")</f>
        <v>796.12</v>
      </c>
      <c r="CY374" s="53">
        <f>_xll.OneStreamExcelAddIn.XFFunctions.XFGetCell("TRUE", "CONSOL", $D$3,"TOT_Entity","USD","Actual",[1]Setup!C19,"PERIODIC",$B374,"TOPFLOW","TOP","TOP","top1",$C374,"top3","Open_Acute_DIV1","TOP5","TOP6","REPORTED","TOP8")</f>
        <v>789.69</v>
      </c>
      <c r="CZ374" s="53">
        <f>_xll.OneStreamExcelAddIn.XFFunctions.XFGetCell("TRUE", "CONSOL", $D$3,"TOT_Entity","USD","Actual",[1]Setup!C20,"PERIODIC",$B374,"TOPFLOW","TOP","TOP","top1",$C374,"top3","Open_Acute_DIV1","TOP5","TOP6","REPORTED","TOP8")</f>
        <v>786.23</v>
      </c>
      <c r="DA374" s="53">
        <f>_xll.OneStreamExcelAddIn.XFFunctions.XFGetCell("TRUE", "CONSOL", $D$3,"TOT_Entity","USD","Actual",[1]Setup!C21,"PERIODIC",$B374,"TOPFLOW","TOP","TOP","top1",$C374,"top3","Open_Acute_DIV1","TOP5","TOP6","REPORTED","TOP8")</f>
        <v>776.34</v>
      </c>
      <c r="DB374" s="53">
        <f>_xll.OneStreamExcelAddIn.XFFunctions.XFGetCell("TRUE", "CONSOL", $D$3,"TOT_Entity","USD","Actual",[1]Setup!C22,"PERIODIC",$B374,"TOPFLOW","TOP","TOP","top1",$C374,"top3","Open_Acute_DIV1","TOP5","TOP6","REPORTED","TOP8")</f>
        <v>776.34</v>
      </c>
      <c r="DC374" s="53">
        <f>_xll.OneStreamExcelAddIn.XFFunctions.XFGetCell("TRUE", "CONSOL", $D$3,"TOT_Entity","USD","Actual",[1]Setup!C23,"PERIODIC",$B374,"TOPFLOW","TOP","TOP","top1",$C374,"top3","Open_Acute_DIV1","TOP5","TOP6","REPORTED","TOP8")</f>
        <v>758.83</v>
      </c>
      <c r="DD374" s="53">
        <f>_xll.OneStreamExcelAddIn.XFFunctions.XFGetCell("TRUE", "CONSOL", $D$3,"TOT_Entity","USD","Actual",[1]Setup!C24,"PERIODIC",$B374,"TOPFLOW","TOP","TOP","top1",$C374,"top3","Open_Acute_DIV1","TOP5","TOP6","REPORTED","TOP8")</f>
        <v>706.41</v>
      </c>
      <c r="DE374" s="53">
        <f>_xll.OneStreamExcelAddIn.XFFunctions.XFGetCell("TRUE", "CONSOL", $D$3,"TOT_Entity","USD","Actual",[1]Setup!C25,"PERIODIC",$B374,"TOPFLOW","TOP","TOP","top1",$C374,"top3","Open_Acute_DIV1","TOP5","TOP6","REPORTED","TOP8")</f>
        <v>711.66</v>
      </c>
      <c r="DF374" s="53">
        <f>_xll.OneStreamExcelAddIn.XFFunctions.XFGetCell("TRUE", "CONSOL", $D$3,"TOT_Entity","USD","Actual",[1]Setup!C26,"PERIODIC",$B374,"TOPFLOW","TOP","TOP","top1",$C374,"top3","Open_Acute_DIV1","TOP5","TOP6","REPORTED","TOP8")</f>
        <v>721.55</v>
      </c>
      <c r="DG374" s="53">
        <f>_xll.OneStreamExcelAddIn.XFFunctions.XFGetCell("TRUE", "CONSOL", $D$3,"TOT_Entity","USD","Actual",[1]Setup!C27,"PERIODIC",$B374,"TOPFLOW","TOP","TOP","top1",$C374,"top3","Open_Acute_DIV1","TOP5","TOP6","REPORTED","TOP8")</f>
        <v>722.74</v>
      </c>
      <c r="DH374" s="53">
        <f>_xll.OneStreamExcelAddIn.XFFunctions.XFGetCell("TRUE", "CONSOL", $D$3,"TOT_Entity","USD","Actual",[1]Setup!C28,"PERIODIC",$B374,"TOPFLOW","TOP","TOP","top1",$C374,"top3","Open_Acute_DIV1","TOP5","TOP6","REPORTED","TOP8")</f>
        <v>679.01</v>
      </c>
      <c r="DI374" s="178"/>
      <c r="DJ374" s="53">
        <f>_xll.OneStreamExcelAddIn.XFFunctions.XFGetCell("TRUE", "CONSOL", $D$3,"TOT_Entity","Aggregated","Budget_Working",[1]Setup!C4,"PERIODIC",$B374,"TOPFLOW","TOP","TOP","top1",$C374,"top3","Open_Acute_DIV1","TOP5","TOP6","REPORTED","TOP8")</f>
        <v>0</v>
      </c>
      <c r="DK374" s="53">
        <f>_xll.OneStreamExcelAddIn.XFFunctions.XFGetCell("TRUE", "CONSOL", $D$3,"TOT_Entity","Aggregated","Budget_Working",[1]Setup!C5,"PERIODIC",$B374,"TOPFLOW","TOP","TOP","top1",$C374,"top3","Open_Acute_DIV1","TOP5","TOP6","REPORTED","TOP8")</f>
        <v>0</v>
      </c>
      <c r="DL374" s="53">
        <f>_xll.OneStreamExcelAddIn.XFFunctions.XFGetCell("TRUE", "CONSOL", $D$3,"TOT_Entity","Aggregated","Budget_Working",[1]Setup!C6,"PERIODIC",$B374,"TOPFLOW","TOP","TOP","top1",$C374,"top3","Open_Acute_DIV1","TOP5","TOP6","REPORTED","TOP8")</f>
        <v>0</v>
      </c>
      <c r="DM374" s="53">
        <f>_xll.OneStreamExcelAddIn.XFFunctions.XFGetCell("TRUE", "CONSOL", $D$3,"TOT_Entity","Aggregated","Budget_Working",[1]Setup!C7,"PERIODIC",$B374,"TOPFLOW","TOP","TOP","top1",$C374,"top3","Open_Acute_DIV1","TOP5","TOP6","REPORTED","TOP8")</f>
        <v>0</v>
      </c>
      <c r="DN374" s="53">
        <f>_xll.OneStreamExcelAddIn.XFFunctions.XFGetCell("TRUE", "CONSOL", $D$3,"TOT_Entity","Aggregated","Budget_Working",[1]Setup!C8,"PERIODIC",$B374,"TOPFLOW","TOP","TOP","top1",$C374,"top3","Open_Acute_DIV1","TOP5","TOP6","REPORTED","TOP8")</f>
        <v>0</v>
      </c>
      <c r="DO374" s="53">
        <f>_xll.OneStreamExcelAddIn.XFFunctions.XFGetCell("TRUE", "CONSOL", $D$3,"TOT_Entity","Aggregated","Budget_Working",[1]Setup!C9,"PERIODIC",$B374,"TOPFLOW","TOP","TOP","top1",$C374,"top3","Open_Acute_DIV1","TOP5","TOP6","REPORTED","TOP8")</f>
        <v>0</v>
      </c>
      <c r="DP374" s="53">
        <f>_xll.OneStreamExcelAddIn.XFFunctions.XFGetCell("TRUE", "CONSOL", $D$3,"TOT_Entity","Aggregated","Budget_Working",[1]Setup!C10,"PERIODIC",$B374,"TOPFLOW","TOP","TOP","top1",$C374,"top3","Open_Acute_DIV1","TOP5","TOP6","REPORTED","TOP8")</f>
        <v>0</v>
      </c>
      <c r="DQ374" s="53">
        <f>_xll.OneStreamExcelAddIn.XFFunctions.XFGetCell("TRUE", "CONSOL", $D$3,"TOT_Entity","Aggregated","Budget_Working",[1]Setup!C11,"PERIODIC",$B374,"TOPFLOW","TOP","TOP","top1",$C374,"top3","Open_Acute_DIV1","TOP5","TOP6","REPORTED","TOP8")</f>
        <v>0</v>
      </c>
      <c r="DR374" s="53">
        <f>_xll.OneStreamExcelAddIn.XFFunctions.XFGetCell("TRUE", "CONSOL", $D$3,"TOT_Entity","Aggregated","Budget_Working",[1]Setup!C12,"PERIODIC",$B374,"TOPFLOW","TOP","TOP","top1",$C374,"top3","Open_Acute_DIV1","TOP5","TOP6","REPORTED","TOP8")</f>
        <v>0</v>
      </c>
      <c r="DS374" s="53">
        <f>_xll.OneStreamExcelAddIn.XFFunctions.XFGetCell("TRUE", "CONSOL", $D$3,"TOT_Entity","Aggregated","Budget_Working",[1]Setup!C13,"PERIODIC",$B374,"TOPFLOW","TOP","TOP","top1",$C374,"top3","Open_Acute_DIV1","TOP5","TOP6","REPORTED","TOP8")</f>
        <v>0</v>
      </c>
      <c r="DT374" s="53">
        <f>_xll.OneStreamExcelAddIn.XFFunctions.XFGetCell("TRUE", "CONSOL", $D$3,"TOT_Entity","Aggregated","Budget_Working",[1]Setup!C14,"PERIODIC",$B374,"TOPFLOW","TOP","TOP","top1",$C374,"top3","Open_Acute_DIV1","TOP5","TOP6","REPORTED","TOP8")</f>
        <v>0</v>
      </c>
      <c r="DU374" s="53">
        <f>_xll.OneStreamExcelAddIn.XFFunctions.XFGetCell("TRUE", "CONSOL", $D$3,"TOT_Entity","Aggregated","Budget_Working",[1]Setup!C15,"PERIODIC",$B374,"TOPFLOW","TOP","TOP","top1",$C374,"top3","Open_Acute_DIV1","TOP5","TOP6","REPORTED","TOP8")</f>
        <v>0</v>
      </c>
      <c r="DV374" s="178"/>
      <c r="DW374" s="53">
        <f>_xll.OneStreamExcelAddIn.XFFunctions.XFGetCell("TRUE", "CONSOL", $D$3,"TOT_Entity","USD","Budget_Final",[1]Setup!C17,"PERIODIC",$B374,"TOPFLOW","TOP","TOP","top1",$C374,"top3","Open_Acute_DIV1","TOP5","TOP6","REPORTED","TOP8")</f>
        <v>794.53762522099998</v>
      </c>
      <c r="DX374" s="53">
        <f>_xll.OneStreamExcelAddIn.XFFunctions.XFGetCell("TRUE", "CONSOL", $D$3,"TOT_Entity","USD","Budget_Final",[1]Setup!C18,"PERIODIC",$B374,"TOPFLOW","TOP","TOP","top1",$C374,"top3","Open_Acute_DIV1","TOP5","TOP6","REPORTED","TOP8")</f>
        <v>779.94837843400001</v>
      </c>
      <c r="DY374" s="53">
        <f>_xll.OneStreamExcelAddIn.XFFunctions.XFGetCell("TRUE", "CONSOL", $D$3,"TOT_Entity","USD","Budget_Final",[1]Setup!C19,"PERIODIC",$B374,"TOPFLOW","TOP","TOP","top1",$C374,"top3","Open_Acute_DIV1","TOP5","TOP6","REPORTED","TOP8")</f>
        <v>790.651550456</v>
      </c>
      <c r="DZ374" s="53">
        <f>_xll.OneStreamExcelAddIn.XFFunctions.XFGetCell("TRUE", "CONSOL", $D$3,"TOT_Entity","USD","Budget_Final",[1]Setup!C20,"PERIODIC",$B374,"TOPFLOW","TOP","TOP","top1",$C374,"top3","Open_Acute_DIV1","TOP5","TOP6","REPORTED","TOP8")</f>
        <v>809.39033470300001</v>
      </c>
      <c r="EA374" s="53">
        <f>_xll.OneStreamExcelAddIn.XFFunctions.XFGetCell("TRUE", "CONSOL", $D$3,"TOT_Entity","USD","Budget_Final",[1]Setup!C21,"PERIODIC",$B374,"TOPFLOW","TOP","TOP","top1",$C374,"top3","Open_Acute_DIV1","TOP5","TOP6","REPORTED","TOP8")</f>
        <v>802.34270758699995</v>
      </c>
      <c r="EB374" s="53">
        <f>_xll.OneStreamExcelAddIn.XFFunctions.XFGetCell("TRUE", "CONSOL", $D$3,"TOT_Entity","USD","Budget_Final",[1]Setup!C22,"PERIODIC",$B374,"TOPFLOW","TOP","TOP","top1",$C374,"top3","Open_Acute_DIV1","TOP5","TOP6","REPORTED","TOP8")</f>
        <v>834.78155202300002</v>
      </c>
      <c r="EC374" s="53">
        <f>_xll.OneStreamExcelAddIn.XFFunctions.XFGetCell("TRUE", "CONSOL", $D$3,"TOT_Entity","USD","Budget_Final",[1]Setup!C23,"PERIODIC",$B374,"TOPFLOW","TOP","TOP","top1",$C374,"top3","Open_Acute_DIV1","TOP5","TOP6","REPORTED","TOP8")</f>
        <v>836.92218642700004</v>
      </c>
      <c r="ED374" s="53">
        <f>_xll.OneStreamExcelAddIn.XFFunctions.XFGetCell("TRUE", "CONSOL", $D$3,"TOT_Entity","USD","Budget_Final",[1]Setup!C24,"PERIODIC",$B374,"TOPFLOW","TOP","TOP","top1",$C374,"top3","Open_Acute_DIV1","TOP5","TOP6","REPORTED","TOP8")</f>
        <v>808.56701377800005</v>
      </c>
      <c r="EE374" s="53">
        <f>_xll.OneStreamExcelAddIn.XFFunctions.XFGetCell("TRUE", "CONSOL", $D$3,"TOT_Entity","USD","Budget_Final",[1]Setup!C25,"PERIODIC",$B374,"TOPFLOW","TOP","TOP","top1",$C374,"top3","Open_Acute_DIV1","TOP5","TOP6","REPORTED","TOP8")</f>
        <v>829.34763391900003</v>
      </c>
      <c r="EF374" s="53">
        <f>_xll.OneStreamExcelAddIn.XFFunctions.XFGetCell("TRUE", "CONSOL", $D$3,"TOT_Entity","USD","Budget_Final",[1]Setup!C26,"PERIODIC",$B374,"TOPFLOW","TOP","TOP","top1",$C374,"top3","Open_Acute_DIV1","TOP5","TOP6","REPORTED","TOP8")</f>
        <v>809.88432725799998</v>
      </c>
      <c r="EG374" s="53">
        <f>_xll.OneStreamExcelAddIn.XFFunctions.XFGetCell("TRUE", "CONSOL", $D$3,"TOT_Entity","USD","Budget_Final",[1]Setup!C27,"PERIODIC",$B374,"TOPFLOW","TOP","TOP","top1",$C374,"top3","Open_Acute_DIV1","TOP5","TOP6","REPORTED","TOP8")</f>
        <v>805.207864406</v>
      </c>
      <c r="EH374" s="53">
        <f>_xll.OneStreamExcelAddIn.XFFunctions.XFGetCell("TRUE", "CONSOL", $D$3,"TOT_Entity","USD","Budget_Final",[1]Setup!C28,"PERIODIC",$B374,"TOPFLOW","TOP","TOP","top1",$C374,"top3","Open_Acute_DIV1","TOP5","TOP6","REPORTED","TOP8")</f>
        <v>861.06195594099995</v>
      </c>
    </row>
    <row r="375" spans="2:138" x14ac:dyDescent="0.25">
      <c r="B375" s="51">
        <v>60355</v>
      </c>
      <c r="C375" s="51"/>
      <c r="D375" t="str" cm="1">
        <f t="array" ref="D375">_xll.OneStreamExcelAddIn.XFFunctions.XFGetMemberInfo("Description","Account",B375)</f>
        <v>Other Insurance Premiums</v>
      </c>
      <c r="E375" s="53">
        <f>_xll.OneStreamExcelAddIn.XFFunctions.XFGetCell("TRUE", "CONSOL", $D$3,"TOT_Entity","USD","Actual",$E$3,"PERIODIC",$B375,"TOPFLOW","TOP","TOP","top1",$C375,"top3","Open_Acute_DIV1","TOP5","TOP6","REPORTED","TOP8")</f>
        <v>0</v>
      </c>
      <c r="F375" s="53">
        <f>_xll.OneStreamExcelAddIn.XFFunctions.XFGetCell("TRUE", "CONSOL", $D$3,"TOT_Entity","Aggregated","Budget_Working",$E$3,"PERIODIC",$B375,"TOPFLOW","TOP","TOP","top1",$C375,"top3","Open_Acute_DIV1","TOP5","TOP6","REPORTED","TOP8")</f>
        <v>0</v>
      </c>
      <c r="G375" s="53">
        <f t="shared" si="969"/>
        <v>0</v>
      </c>
      <c r="H375" s="55">
        <f t="shared" si="970"/>
        <v>0</v>
      </c>
      <c r="I375" s="41"/>
      <c r="J375" s="53">
        <f>_xll.OneStreamExcelAddIn.XFFunctions.XFGetCell("TRUE", "CONSOL", $D$3,"TOT_Entity","USD","Actual",$E$3,"YTD",$B375,"TOPFLOW","TOP","TOP","top1",$C375,"TOP3","Open_Acute_DIV1","TOP5","TOP6","REPORTED","TOP8")</f>
        <v>0</v>
      </c>
      <c r="K375" s="53">
        <f>_xll.OneStreamExcelAddIn.XFFunctions.XFGetCell("TRUE", "CONSOL", $D$3,"TOT_Entity","Aggregated","Budget_Working",$E$3,"YTD",$B375,"TOPFLOW","TOP","TOP","top1",$C375,"TOP3","Open_Acute_DIV1","TOP5","TOP6","REPORTED","TOP8")</f>
        <v>0</v>
      </c>
      <c r="L375" s="53">
        <f t="shared" si="971"/>
        <v>0</v>
      </c>
      <c r="M375" s="40">
        <f t="shared" si="972"/>
        <v>0</v>
      </c>
      <c r="N375" s="41"/>
      <c r="O375" s="53">
        <f>_xll.OneStreamExcelAddIn.XFFunctions.XFGetCell("TRUE", "CONSOL", $D$3,"TOT_Entity","USD","Actual",$F$3,"YTD",$B375,"TOPFLOW","TOP","TOP","top1",$C375,"TOP3","Open_Acute_DIV1","TOP5","TOP6","REPORTED","TOP8")</f>
        <v>8143.26</v>
      </c>
      <c r="P375" s="53">
        <f>_xll.OneStreamExcelAddIn.XFFunctions.XFGetCell("TRUE", "CONSOL", $D$3,"TOT_Entity","USD","Actual",$E$3,"YTD",$B375,"TOPFLOW","TOP","TOP","top1",$C375,"top3","Open_Acute_DIV1","TOP5","TOP6","REPORTED","VAR_BW_PY_Actual")</f>
        <v>8143.26</v>
      </c>
      <c r="Q375" s="40">
        <f t="shared" si="973"/>
        <v>1</v>
      </c>
      <c r="R375" s="41"/>
      <c r="S375" s="53">
        <f>_xll.OneStreamExcelAddIn.XFFunctions.XFGetCell("TRUE", "CONSOL", $D$3,"TOT_Entity","USD","MIDFCST",$E$3,"MTD",$B375,"TOPFLOW","TOP","TOP","top1",$C375,"TOP3","Open_Acute_DIV1","TOP5","TOP6","REPORTED","TOP8")</f>
        <v>0</v>
      </c>
      <c r="T375" s="53">
        <f t="shared" si="974"/>
        <v>0</v>
      </c>
      <c r="U375" s="40">
        <f t="shared" si="975"/>
        <v>0</v>
      </c>
      <c r="V375" s="41"/>
      <c r="W375" s="42"/>
      <c r="X375" s="43"/>
      <c r="Y375" s="42"/>
      <c r="Z375" s="44"/>
      <c r="AB375" s="53">
        <f>_xll.OneStreamExcelAddIn.XFFunctions.XFGetCell("TRUE", "CONSOL", $D$3,"TOT_Entity","USD","Actual",[1]Setup!C4,"PERIODIC",$B375,"TOPFLOW","TOP","TOP","top1",$C375,"top3","Open_Acute_DIV1","TOP5","TOP6","REPORTED","TOP8")</f>
        <v>0</v>
      </c>
      <c r="AC375" s="53">
        <f>_xll.OneStreamExcelAddIn.XFFunctions.XFGetCell("TRUE", "CONSOL", $D$3,"TOT_Entity","Aggregated","Budget_Working",[1]Setup!C4,"PERIODIC",$B375,"TOPFLOW","TOP","TOP","top1",$C375,"top3","Open_Acute_DIV1","TOP5","TOP6","REPORTED","TOP8")</f>
        <v>0</v>
      </c>
      <c r="AD375" s="53">
        <f t="shared" si="976"/>
        <v>0</v>
      </c>
      <c r="AE375" s="40">
        <f t="shared" si="977"/>
        <v>0</v>
      </c>
      <c r="AG375" s="53">
        <f>_xll.OneStreamExcelAddIn.XFFunctions.XFGetCell("TRUE", "CONSOL", $D$3,"TOT_Entity","USD","Actual",[1]Setup!C5,"PERIODIC",$B375,"TOPFLOW","TOP","TOP","top1",$C375,"top3","Open_Acute_DIV1","TOP5","TOP6","REPORTED","TOP8")</f>
        <v>0</v>
      </c>
      <c r="AH375" s="53">
        <f>_xll.OneStreamExcelAddIn.XFFunctions.XFGetCell("TRUE", "CONSOL", $D$3,"TOT_Entity","Aggregated","Budget_Working",[1]Setup!C5,"PERIODIC",$B375,"TOPFLOW","TOP","TOP","top1",$C375,"top3","Open_Acute_DIV1","TOP5","TOP6","REPORTED","TOP8")</f>
        <v>0</v>
      </c>
      <c r="AI375" s="53">
        <f t="shared" si="978"/>
        <v>0</v>
      </c>
      <c r="AJ375" s="40">
        <f t="shared" si="979"/>
        <v>0</v>
      </c>
      <c r="AL375" s="53">
        <f>_xll.OneStreamExcelAddIn.XFFunctions.XFGetCell("TRUE", "CONSOL", $D$3,"TOT_Entity","USD","Actual",[1]Setup!C6,"PERIODIC",$B375,"TOPFLOW","TOP","TOP","top1",$C375,"top3","Open_Acute_DIV1","TOP5","TOP6","REPORTED","TOP8")</f>
        <v>0</v>
      </c>
      <c r="AM375" s="53">
        <f>_xll.OneStreamExcelAddIn.XFFunctions.XFGetCell("TRUE", "CONSOL", $D$3,"TOT_Entity","Aggregated","Budget_Working",[1]Setup!C6,"PERIODIC",$B375,"TOPFLOW","TOP","TOP","top1",$C375,"top3","Open_Acute_DIV1","TOP5","TOP6","REPORTED","TOP8")</f>
        <v>0</v>
      </c>
      <c r="AN375" s="53">
        <f t="shared" si="980"/>
        <v>0</v>
      </c>
      <c r="AO375" s="40">
        <f t="shared" si="981"/>
        <v>0</v>
      </c>
      <c r="AQ375" s="53">
        <f>_xll.OneStreamExcelAddIn.XFFunctions.XFGetCell("TRUE", "CONSOL", $D$3,"TOT_Entity","USD","Actual",[1]Setup!C7,"PERIODIC",$B375,"TOPFLOW","TOP","TOP","top1",$C375,"top3","Open_Acute_DIV1","TOP5","TOP6","REPORTED","TOP8")</f>
        <v>0</v>
      </c>
      <c r="AR375" s="53">
        <f>_xll.OneStreamExcelAddIn.XFFunctions.XFGetCell("TRUE", "CONSOL", $D$3,"TOT_Entity","Aggregated","Budget_Working",[1]Setup!C7,"PERIODIC",$B375,"TOPFLOW","TOP","TOP","top1",$C375,"top3","Open_Acute_DIV1","TOP5","TOP6","REPORTED","TOP8")</f>
        <v>0</v>
      </c>
      <c r="AS375" s="53">
        <f t="shared" si="982"/>
        <v>0</v>
      </c>
      <c r="AT375" s="40">
        <f t="shared" si="983"/>
        <v>0</v>
      </c>
      <c r="AV375" s="53">
        <f>_xll.OneStreamExcelAddIn.XFFunctions.XFGetCell("TRUE", "CONSOL", $D$3,"TOT_Entity","USD","Actual",[1]Setup!C8,"PERIODIC",$B375,"TOPFLOW","TOP","TOP","top1",$C375,"top3","Open_Acute_DIV1","TOP5","TOP6","REPORTED","TOP8")</f>
        <v>0</v>
      </c>
      <c r="AW375" s="53">
        <f>_xll.OneStreamExcelAddIn.XFFunctions.XFGetCell("TRUE", "CONSOL", $D$3,"TOT_Entity","Aggregated","Budget_Working",[1]Setup!C8,"PERIODIC",$B375,"TOPFLOW","TOP","TOP","top1",$C375,"top3","Open_Acute_DIV1","TOP5","TOP6","REPORTED","TOP8")</f>
        <v>0</v>
      </c>
      <c r="AX375" s="53">
        <f t="shared" si="984"/>
        <v>0</v>
      </c>
      <c r="AY375" s="40">
        <f t="shared" si="985"/>
        <v>0</v>
      </c>
      <c r="BA375" s="53">
        <f>_xll.OneStreamExcelAddIn.XFFunctions.XFGetCell("TRUE", "CONSOL", $D$3,"TOT_Entity","USD","Actual",[1]Setup!C9,"PERIODIC",$B375,"TOPFLOW","TOP","TOP","top1",$C375,"top3","Open_Acute_DIV1","TOP5","TOP6","REPORTED","TOP8")</f>
        <v>0</v>
      </c>
      <c r="BB375" s="53">
        <f>_xll.OneStreamExcelAddIn.XFFunctions.XFGetCell("TRUE", "CONSOL", $D$3,"TOT_Entity","Aggregated","Budget_Working",[1]Setup!C9,"PERIODIC",$B375,"TOPFLOW","TOP","TOP","top1",$C375,"top3","Open_Acute_DIV1","TOP5","TOP6","REPORTED","TOP8")</f>
        <v>0</v>
      </c>
      <c r="BC375" s="53">
        <f t="shared" si="986"/>
        <v>0</v>
      </c>
      <c r="BD375" s="40">
        <f t="shared" si="987"/>
        <v>0</v>
      </c>
      <c r="BF375" s="53">
        <f>_xll.OneStreamExcelAddIn.XFFunctions.XFGetCell("TRUE", "CONSOL", $D$3,"TOT_Entity","USD","Actual",[1]Setup!C10,"PERIODIC",$B375,"TOPFLOW","TOP","TOP","top1",$C375,"top3","Open_Acute_DIV1","TOP5","TOP6","REPORTED","TOP8")</f>
        <v>0</v>
      </c>
      <c r="BG375" s="53">
        <f>_xll.OneStreamExcelAddIn.XFFunctions.XFGetCell("TRUE", "CONSOL", $D$3,"TOT_Entity","Aggregated","Budget_Working",[1]Setup!C10,"PERIODIC",$B375,"TOPFLOW","TOP","TOP","top1",$C375,"top3","Open_Acute_DIV1","TOP5","TOP6","REPORTED","TOP8")</f>
        <v>0</v>
      </c>
      <c r="BH375" s="53">
        <f t="shared" si="988"/>
        <v>0</v>
      </c>
      <c r="BI375" s="40">
        <f t="shared" si="989"/>
        <v>0</v>
      </c>
      <c r="BK375" s="53">
        <f>_xll.OneStreamExcelAddIn.XFFunctions.XFGetCell("TRUE", "CONSOL", $D$3,"TOT_Entity","USD","Actual",[1]Setup!C11,"PERIODIC",$B375,"TOPFLOW","TOP","TOP","top1",$C375,"top3","Open_Acute_DIV1","TOP5","TOP6","REPORTED","TOP8")</f>
        <v>0</v>
      </c>
      <c r="BL375" s="53">
        <f>_xll.OneStreamExcelAddIn.XFFunctions.XFGetCell("TRUE", "CONSOL", $D$3,"TOT_Entity","Aggregated","Budget_Working",[1]Setup!C11,"PERIODIC",$B375,"TOPFLOW","TOP","TOP","top1",$C375,"top3","Open_Acute_DIV1","TOP5","TOP6","REPORTED","TOP8")</f>
        <v>0</v>
      </c>
      <c r="BM375" s="53">
        <f t="shared" si="990"/>
        <v>0</v>
      </c>
      <c r="BN375" s="40">
        <f t="shared" si="991"/>
        <v>0</v>
      </c>
      <c r="BP375" s="53">
        <f>_xll.OneStreamExcelAddIn.XFFunctions.XFGetCell("TRUE", "CONSOL", $D$3,"TOT_Entity","USD","Actual",[1]Setup!C12,"PERIODIC",$B375,"TOPFLOW","TOP","TOP","top1",$C375,"top3","Open_Acute_DIV1","TOP5","TOP6","REPORTED","TOP8")</f>
        <v>0</v>
      </c>
      <c r="BQ375" s="53">
        <f>_xll.OneStreamExcelAddIn.XFFunctions.XFGetCell("TRUE", "CONSOL", $D$3,"TOT_Entity","Aggregated","Budget_Working",[1]Setup!C12,"PERIODIC",$B375,"TOPFLOW","TOP","TOP","top1",$C375,"top3","Open_Acute_DIV1","TOP5","TOP6","REPORTED","TOP8")</f>
        <v>0</v>
      </c>
      <c r="BR375" s="53">
        <f t="shared" si="992"/>
        <v>0</v>
      </c>
      <c r="BS375" s="40">
        <f t="shared" si="993"/>
        <v>0</v>
      </c>
      <c r="BU375" s="53">
        <f>_xll.OneStreamExcelAddIn.XFFunctions.XFGetCell("TRUE", "CONSOL", $D$3,"TOT_Entity","USD","Actual",[1]Setup!C13,"PERIODIC",$B375,"TOPFLOW","TOP","TOP","top1",$C375,"top3","Open_Acute_DIV1","TOP5","TOP6","REPORTED","TOP8")</f>
        <v>0</v>
      </c>
      <c r="BV375" s="53">
        <f>_xll.OneStreamExcelAddIn.XFFunctions.XFGetCell("TRUE", "CONSOL", $D$3,"TOT_Entity","Aggregated","Budget_Working",[1]Setup!C13,"PERIODIC",$B375,"TOPFLOW","TOP","TOP","top1",$C375,"top3","Open_Acute_DIV1","TOP5","TOP6","REPORTED","TOP8")</f>
        <v>0</v>
      </c>
      <c r="BW375" s="53">
        <f t="shared" si="994"/>
        <v>0</v>
      </c>
      <c r="BX375" s="40">
        <f t="shared" si="995"/>
        <v>0</v>
      </c>
      <c r="BZ375" s="53">
        <f>_xll.OneStreamExcelAddIn.XFFunctions.XFGetCell("TRUE", "CONSOL", $D$3,"TOT_Entity","USD","Actual",[1]Setup!C14,"PERIODIC",$B375,"TOPFLOW","TOP","TOP","top1",$C375,"top3","Open_Acute_DIV1","TOP5","TOP6","REPORTED","TOP8")</f>
        <v>0</v>
      </c>
      <c r="CA375" s="53">
        <f>_xll.OneStreamExcelAddIn.XFFunctions.XFGetCell("TRUE", "CONSOL", $D$3,"TOT_Entity","Aggregated","Budget_Working",[1]Setup!C14,"PERIODIC",$B375,"TOPFLOW","TOP","TOP","top1",$C375,"top3","Open_Acute_DIV1","TOP5","TOP6","REPORTED","TOP8")</f>
        <v>0</v>
      </c>
      <c r="CB375" s="53">
        <f t="shared" si="996"/>
        <v>0</v>
      </c>
      <c r="CC375" s="40">
        <f t="shared" si="997"/>
        <v>0</v>
      </c>
      <c r="CE375" s="53">
        <f>_xll.OneStreamExcelAddIn.XFFunctions.XFGetCell("TRUE", "CONSOL", $D$3,"TOT_Entity","USD","Actual",[1]Setup!C15,"PERIODIC",$B375,"TOPFLOW","TOP","TOP","top1",$C375,"top3","Open_Acute_DIV1","TOP5","TOP6","REPORTED","TOP8")</f>
        <v>0</v>
      </c>
      <c r="CF375" s="53">
        <f>_xll.OneStreamExcelAddIn.XFFunctions.XFGetCell("TRUE", "CONSOL", $D$3,"TOT_Entity","Aggregated","Budget_Working",[1]Setup!C15,"PERIODIC",$B375,"TOPFLOW","TOP","TOP","top1",$C375,"top3","Open_Acute_DIV1","TOP5","TOP6","REPORTED","TOP8")</f>
        <v>0</v>
      </c>
      <c r="CG375" s="53">
        <f t="shared" si="998"/>
        <v>0</v>
      </c>
      <c r="CH375" s="40">
        <f t="shared" si="999"/>
        <v>0</v>
      </c>
      <c r="CI375" s="212"/>
      <c r="CJ375" s="53">
        <f>_xll.OneStreamExcelAddIn.XFFunctions.XFGetCell("TRUE", "CONSOL", $D$3,"TOT_Entity","USD","Actual",[1]Setup!C4,"PERIODIC",$B375,"TOPFLOW","TOP","TOP","top1",$C375,"top3","Open_Acute_DIV1","TOP5","TOP6","REPORTED","TOP8")</f>
        <v>0</v>
      </c>
      <c r="CK375" s="53">
        <f>_xll.OneStreamExcelAddIn.XFFunctions.XFGetCell("TRUE", "CONSOL", $D$3,"TOT_Entity","USD","Actual",[1]Setup!C5,"PERIODIC",$B375,"TOPFLOW","TOP","TOP","top1",$C375,"top3","Open_Acute_DIV1","TOP5","TOP6","REPORTED","TOP8")</f>
        <v>0</v>
      </c>
      <c r="CL375" s="53">
        <f>_xll.OneStreamExcelAddIn.XFFunctions.XFGetCell("TRUE", "CONSOL", $D$3,"TOT_Entity","USD","Actual",[1]Setup!C6,"PERIODIC",$B375,"TOPFLOW","TOP","TOP","top1",$C375,"top3","Open_Acute_DIV1","TOP5","TOP6","REPORTED","TOP8")</f>
        <v>0</v>
      </c>
      <c r="CM375" s="53">
        <f>_xll.OneStreamExcelAddIn.XFFunctions.XFGetCell("TRUE", "CONSOL", $D$3,"TOT_Entity","USD","Actual",[1]Setup!C7,"PERIODIC",$B375,"TOPFLOW","TOP","TOP","top1",$C375,"top3","Open_Acute_DIV1","TOP5","TOP6","REPORTED","TOP8")</f>
        <v>0</v>
      </c>
      <c r="CN375" s="53">
        <f>_xll.OneStreamExcelAddIn.XFFunctions.XFGetCell("TRUE", "CONSOL", $D$3,"TOT_Entity","USD","Actual",[1]Setup!C8,"PERIODIC",$B375,"TOPFLOW","TOP","TOP","top1",$C375,"top3","Open_Acute_DIV1","TOP5","TOP6","REPORTED","TOP8")</f>
        <v>0</v>
      </c>
      <c r="CO375" s="53">
        <f>_xll.OneStreamExcelAddIn.XFFunctions.XFGetCell("TRUE", "CONSOL", $D$3,"TOT_Entity","USD","Actual",[1]Setup!C9,"PERIODIC",$B375,"TOPFLOW","TOP","TOP","top1",$C375,"top3","Open_Acute_DIV1","TOP5","TOP6","REPORTED","TOP8")</f>
        <v>0</v>
      </c>
      <c r="CP375" s="53">
        <f>_xll.OneStreamExcelAddIn.XFFunctions.XFGetCell("TRUE", "CONSOL", $D$3,"TOT_Entity","USD","Actual",[1]Setup!C10,"PERIODIC",$B375,"TOPFLOW","TOP","TOP","top1",$C375,"top3","Open_Acute_DIV1","TOP5","TOP6","REPORTED","TOP8")</f>
        <v>0</v>
      </c>
      <c r="CQ375" s="53">
        <f>_xll.OneStreamExcelAddIn.XFFunctions.XFGetCell("TRUE", "CONSOL", $D$3,"TOT_Entity","USD","Actual",[1]Setup!C11,"PERIODIC",$B375,"TOPFLOW","TOP","TOP","top1",$C375,"top3","Open_Acute_DIV1","TOP5","TOP6","REPORTED","TOP8")</f>
        <v>0</v>
      </c>
      <c r="CR375" s="53">
        <f>_xll.OneStreamExcelAddIn.XFFunctions.XFGetCell("TRUE", "CONSOL", $D$3,"TOT_Entity","USD","Actual",[1]Setup!C12,"PERIODIC",$B375,"TOPFLOW","TOP","TOP","top1",$C375,"top3","Open_Acute_DIV1","TOP5","TOP6","REPORTED","TOP8")</f>
        <v>0</v>
      </c>
      <c r="CS375" s="53">
        <f>_xll.OneStreamExcelAddIn.XFFunctions.XFGetCell("TRUE", "CONSOL", $D$3,"TOT_Entity","USD","Actual",[1]Setup!C13,"PERIODIC",$B375,"TOPFLOW","TOP","TOP","top1",$C375,"top3","Open_Acute_DIV1","TOP5","TOP6","REPORTED","TOP8")</f>
        <v>0</v>
      </c>
      <c r="CT375" s="53">
        <f>_xll.OneStreamExcelAddIn.XFFunctions.XFGetCell("TRUE", "CONSOL", $D$3,"TOT_Entity","USD","Actual",[1]Setup!C14,"PERIODIC",$B375,"TOPFLOW","TOP","TOP","top1",$C375,"top3","Open_Acute_DIV1","TOP5","TOP6","REPORTED","TOP8")</f>
        <v>0</v>
      </c>
      <c r="CU375" s="53">
        <f>_xll.OneStreamExcelAddIn.XFFunctions.XFGetCell("TRUE", "CONSOL", $D$3,"TOT_Entity","USD","Actual",[1]Setup!C15,"PERIODIC",$B375,"TOPFLOW","TOP","TOP","top1",$C375,"top3","Open_Acute_DIV1","TOP5","TOP6","REPORTED","TOP8")</f>
        <v>0</v>
      </c>
      <c r="CV375" s="212"/>
      <c r="CW375" s="53">
        <f>_xll.OneStreamExcelAddIn.XFFunctions.XFGetCell("TRUE", "CONSOL", $D$3,"TOT_Entity","USD","Actual",[1]Setup!C17,"PERIODIC",$B375,"TOPFLOW","TOP","TOP","top1",$C375,"top3","Open_Acute_DIV1","TOP5","TOP6","REPORTED","TOP8")</f>
        <v>2119.83</v>
      </c>
      <c r="CX375" s="53">
        <f>_xll.OneStreamExcelAddIn.XFFunctions.XFGetCell("TRUE", "CONSOL", $D$3,"TOT_Entity","USD","Actual",[1]Setup!C18,"PERIODIC",$B375,"TOPFLOW","TOP","TOP","top1",$C375,"top3","Open_Acute_DIV1","TOP5","TOP6","REPORTED","TOP8")</f>
        <v>2079.6999999999998</v>
      </c>
      <c r="CY375" s="53">
        <f>_xll.OneStreamExcelAddIn.XFFunctions.XFGetCell("TRUE", "CONSOL", $D$3,"TOT_Entity","USD","Actual",[1]Setup!C19,"PERIODIC",$B375,"TOPFLOW","TOP","TOP","top1",$C375,"top3","Open_Acute_DIV1","TOP5","TOP6","REPORTED","TOP8")</f>
        <v>1977.23</v>
      </c>
      <c r="CZ375" s="53">
        <f>_xll.OneStreamExcelAddIn.XFFunctions.XFGetCell("TRUE", "CONSOL", $D$3,"TOT_Entity","USD","Actual",[1]Setup!C20,"PERIODIC",$B375,"TOPFLOW","TOP","TOP","top1",$C375,"top3","Open_Acute_DIV1","TOP5","TOP6","REPORTED","TOP8")</f>
        <v>1966.5</v>
      </c>
      <c r="DA375" s="53">
        <f>_xll.OneStreamExcelAddIn.XFFunctions.XFGetCell("TRUE", "CONSOL", $D$3,"TOT_Entity","USD","Actual",[1]Setup!C21,"PERIODIC",$B375,"TOPFLOW","TOP","TOP","top1",$C375,"top3","Open_Acute_DIV1","TOP5","TOP6","REPORTED","TOP8")</f>
        <v>1946.93</v>
      </c>
      <c r="DB375" s="53">
        <f>_xll.OneStreamExcelAddIn.XFFunctions.XFGetCell("TRUE", "CONSOL", $D$3,"TOT_Entity","USD","Actual",[1]Setup!C22,"PERIODIC",$B375,"TOPFLOW","TOP","TOP","top1",$C375,"top3","Open_Acute_DIV1","TOP5","TOP6","REPORTED","TOP8")</f>
        <v>1874.01</v>
      </c>
      <c r="DC375" s="53">
        <f>_xll.OneStreamExcelAddIn.XFFunctions.XFGetCell("TRUE", "CONSOL", $D$3,"TOT_Entity","USD","Actual",[1]Setup!C23,"PERIODIC",$B375,"TOPFLOW","TOP","TOP","top1",$C375,"top3","Open_Acute_DIV1","TOP5","TOP6","REPORTED","TOP8")</f>
        <v>1405.24</v>
      </c>
      <c r="DD375" s="53">
        <f>_xll.OneStreamExcelAddIn.XFFunctions.XFGetCell("TRUE", "CONSOL", $D$3,"TOT_Entity","USD","Actual",[1]Setup!C24,"PERIODIC",$B375,"TOPFLOW","TOP","TOP","top1",$C375,"top3","Open_Acute_DIV1","TOP5","TOP6","REPORTED","TOP8")</f>
        <v>1233.1099999999999</v>
      </c>
      <c r="DE375" s="53">
        <f>_xll.OneStreamExcelAddIn.XFFunctions.XFGetCell("TRUE", "CONSOL", $D$3,"TOT_Entity","USD","Actual",[1]Setup!C25,"PERIODIC",$B375,"TOPFLOW","TOP","TOP","top1",$C375,"top3","Open_Acute_DIV1","TOP5","TOP6","REPORTED","TOP8")</f>
        <v>1241.99</v>
      </c>
      <c r="DF375" s="53">
        <f>_xll.OneStreamExcelAddIn.XFFunctions.XFGetCell("TRUE", "CONSOL", $D$3,"TOT_Entity","USD","Actual",[1]Setup!C26,"PERIODIC",$B375,"TOPFLOW","TOP","TOP","top1",$C375,"top3","Open_Acute_DIV1","TOP5","TOP6","REPORTED","TOP8")</f>
        <v>2711.99</v>
      </c>
      <c r="DG375" s="53">
        <f>_xll.OneStreamExcelAddIn.XFFunctions.XFGetCell("TRUE", "CONSOL", $D$3,"TOT_Entity","USD","Actual",[1]Setup!C27,"PERIODIC",$B375,"TOPFLOW","TOP","TOP","top1",$C375,"top3","Open_Acute_DIV1","TOP5","TOP6","REPORTED","TOP8")</f>
        <v>1660.88</v>
      </c>
      <c r="DH375" s="53">
        <f>_xll.OneStreamExcelAddIn.XFFunctions.XFGetCell("TRUE", "CONSOL", $D$3,"TOT_Entity","USD","Actual",[1]Setup!C28,"PERIODIC",$B375,"TOPFLOW","TOP","TOP","top1",$C375,"top3","Open_Acute_DIV1","TOP5","TOP6","REPORTED","TOP8")</f>
        <v>1563.89</v>
      </c>
      <c r="DI375" s="178"/>
      <c r="DJ375" s="53">
        <f>_xll.OneStreamExcelAddIn.XFFunctions.XFGetCell("TRUE", "CONSOL", $D$3,"TOT_Entity","Aggregated","Budget_Working",[1]Setup!C4,"PERIODIC",$B375,"TOPFLOW","TOP","TOP","top1",$C375,"top3","Open_Acute_DIV1","TOP5","TOP6","REPORTED","TOP8")</f>
        <v>0</v>
      </c>
      <c r="DK375" s="53">
        <f>_xll.OneStreamExcelAddIn.XFFunctions.XFGetCell("TRUE", "CONSOL", $D$3,"TOT_Entity","Aggregated","Budget_Working",[1]Setup!C5,"PERIODIC",$B375,"TOPFLOW","TOP","TOP","top1",$C375,"top3","Open_Acute_DIV1","TOP5","TOP6","REPORTED","TOP8")</f>
        <v>0</v>
      </c>
      <c r="DL375" s="53">
        <f>_xll.OneStreamExcelAddIn.XFFunctions.XFGetCell("TRUE", "CONSOL", $D$3,"TOT_Entity","Aggregated","Budget_Working",[1]Setup!C6,"PERIODIC",$B375,"TOPFLOW","TOP","TOP","top1",$C375,"top3","Open_Acute_DIV1","TOP5","TOP6","REPORTED","TOP8")</f>
        <v>0</v>
      </c>
      <c r="DM375" s="53">
        <f>_xll.OneStreamExcelAddIn.XFFunctions.XFGetCell("TRUE", "CONSOL", $D$3,"TOT_Entity","Aggregated","Budget_Working",[1]Setup!C7,"PERIODIC",$B375,"TOPFLOW","TOP","TOP","top1",$C375,"top3","Open_Acute_DIV1","TOP5","TOP6","REPORTED","TOP8")</f>
        <v>0</v>
      </c>
      <c r="DN375" s="53">
        <f>_xll.OneStreamExcelAddIn.XFFunctions.XFGetCell("TRUE", "CONSOL", $D$3,"TOT_Entity","Aggregated","Budget_Working",[1]Setup!C8,"PERIODIC",$B375,"TOPFLOW","TOP","TOP","top1",$C375,"top3","Open_Acute_DIV1","TOP5","TOP6","REPORTED","TOP8")</f>
        <v>0</v>
      </c>
      <c r="DO375" s="53">
        <f>_xll.OneStreamExcelAddIn.XFFunctions.XFGetCell("TRUE", "CONSOL", $D$3,"TOT_Entity","Aggregated","Budget_Working",[1]Setup!C9,"PERIODIC",$B375,"TOPFLOW","TOP","TOP","top1",$C375,"top3","Open_Acute_DIV1","TOP5","TOP6","REPORTED","TOP8")</f>
        <v>0</v>
      </c>
      <c r="DP375" s="53">
        <f>_xll.OneStreamExcelAddIn.XFFunctions.XFGetCell("TRUE", "CONSOL", $D$3,"TOT_Entity","Aggregated","Budget_Working",[1]Setup!C10,"PERIODIC",$B375,"TOPFLOW","TOP","TOP","top1",$C375,"top3","Open_Acute_DIV1","TOP5","TOP6","REPORTED","TOP8")</f>
        <v>0</v>
      </c>
      <c r="DQ375" s="53">
        <f>_xll.OneStreamExcelAddIn.XFFunctions.XFGetCell("TRUE", "CONSOL", $D$3,"TOT_Entity","Aggregated","Budget_Working",[1]Setup!C11,"PERIODIC",$B375,"TOPFLOW","TOP","TOP","top1",$C375,"top3","Open_Acute_DIV1","TOP5","TOP6","REPORTED","TOP8")</f>
        <v>0</v>
      </c>
      <c r="DR375" s="53">
        <f>_xll.OneStreamExcelAddIn.XFFunctions.XFGetCell("TRUE", "CONSOL", $D$3,"TOT_Entity","Aggregated","Budget_Working",[1]Setup!C12,"PERIODIC",$B375,"TOPFLOW","TOP","TOP","top1",$C375,"top3","Open_Acute_DIV1","TOP5","TOP6","REPORTED","TOP8")</f>
        <v>0</v>
      </c>
      <c r="DS375" s="53">
        <f>_xll.OneStreamExcelAddIn.XFFunctions.XFGetCell("TRUE", "CONSOL", $D$3,"TOT_Entity","Aggregated","Budget_Working",[1]Setup!C13,"PERIODIC",$B375,"TOPFLOW","TOP","TOP","top1",$C375,"top3","Open_Acute_DIV1","TOP5","TOP6","REPORTED","TOP8")</f>
        <v>0</v>
      </c>
      <c r="DT375" s="53">
        <f>_xll.OneStreamExcelAddIn.XFFunctions.XFGetCell("TRUE", "CONSOL", $D$3,"TOT_Entity","Aggregated","Budget_Working",[1]Setup!C14,"PERIODIC",$B375,"TOPFLOW","TOP","TOP","top1",$C375,"top3","Open_Acute_DIV1","TOP5","TOP6","REPORTED","TOP8")</f>
        <v>0</v>
      </c>
      <c r="DU375" s="53">
        <f>_xll.OneStreamExcelAddIn.XFFunctions.XFGetCell("TRUE", "CONSOL", $D$3,"TOT_Entity","Aggregated","Budget_Working",[1]Setup!C15,"PERIODIC",$B375,"TOPFLOW","TOP","TOP","top1",$C375,"top3","Open_Acute_DIV1","TOP5","TOP6","REPORTED","TOP8")</f>
        <v>0</v>
      </c>
      <c r="DV375" s="178"/>
      <c r="DW375" s="53">
        <f>_xll.OneStreamExcelAddIn.XFFunctions.XFGetCell("TRUE", "CONSOL", $D$3,"TOT_Entity","USD","Budget_Final",[1]Setup!C17,"PERIODIC",$B375,"TOPFLOW","TOP","TOP","top1",$C375,"top3","Open_Acute_DIV1","TOP5","TOP6","REPORTED","TOP8")</f>
        <v>1587.992923823</v>
      </c>
      <c r="DX375" s="53">
        <f>_xll.OneStreamExcelAddIn.XFFunctions.XFGetCell("TRUE", "CONSOL", $D$3,"TOT_Entity","USD","Budget_Final",[1]Setup!C18,"PERIODIC",$B375,"TOPFLOW","TOP","TOP","top1",$C375,"top3","Open_Acute_DIV1","TOP5","TOP6","REPORTED","TOP8")</f>
        <v>1558.8343038580001</v>
      </c>
      <c r="DY375" s="53">
        <f>_xll.OneStreamExcelAddIn.XFFunctions.XFGetCell("TRUE", "CONSOL", $D$3,"TOT_Entity","USD","Budget_Final",[1]Setup!C19,"PERIODIC",$B375,"TOPFLOW","TOP","TOP","top1",$C375,"top3","Open_Acute_DIV1","TOP5","TOP6","REPORTED","TOP8")</f>
        <v>1580.2260679399999</v>
      </c>
      <c r="DZ375" s="53">
        <f>_xll.OneStreamExcelAddIn.XFFunctions.XFGetCell("TRUE", "CONSOL", $D$3,"TOT_Entity","USD","Budget_Final",[1]Setup!C20,"PERIODIC",$B375,"TOPFLOW","TOP","TOP","top1",$C375,"top3","Open_Acute_DIV1","TOP5","TOP6","REPORTED","TOP8")</f>
        <v>1617.678110287</v>
      </c>
      <c r="EA375" s="53">
        <f>_xll.OneStreamExcelAddIn.XFFunctions.XFGetCell("TRUE", "CONSOL", $D$3,"TOT_Entity","USD","Budget_Final",[1]Setup!C21,"PERIODIC",$B375,"TOPFLOW","TOP","TOP","top1",$C375,"top3","Open_Acute_DIV1","TOP5","TOP6","REPORTED","TOP8")</f>
        <v>1603.592456399</v>
      </c>
      <c r="EB375" s="53">
        <f>_xll.OneStreamExcelAddIn.XFFunctions.XFGetCell("TRUE", "CONSOL", $D$3,"TOT_Entity","USD","Budget_Final",[1]Setup!C22,"PERIODIC",$B375,"TOPFLOW","TOP","TOP","top1",$C375,"top3","Open_Acute_DIV1","TOP5","TOP6","REPORTED","TOP8")</f>
        <v>1668.4259567710001</v>
      </c>
      <c r="EC375" s="53">
        <f>_xll.OneStreamExcelAddIn.XFFunctions.XFGetCell("TRUE", "CONSOL", $D$3,"TOT_Entity","USD","Budget_Final",[1]Setup!C23,"PERIODIC",$B375,"TOPFLOW","TOP","TOP","top1",$C375,"top3","Open_Acute_DIV1","TOP5","TOP6","REPORTED","TOP8")</f>
        <v>1672.7043095869999</v>
      </c>
      <c r="ED375" s="53">
        <f>_xll.OneStreamExcelAddIn.XFFunctions.XFGetCell("TRUE", "CONSOL", $D$3,"TOT_Entity","USD","Budget_Final",[1]Setup!C24,"PERIODIC",$B375,"TOPFLOW","TOP","TOP","top1",$C375,"top3","Open_Acute_DIV1","TOP5","TOP6","REPORTED","TOP8")</f>
        <v>1616.0325899730001</v>
      </c>
      <c r="EE375" s="53">
        <f>_xll.OneStreamExcelAddIn.XFFunctions.XFGetCell("TRUE", "CONSOL", $D$3,"TOT_Entity","USD","Budget_Final",[1]Setup!C25,"PERIODIC",$B375,"TOPFLOW","TOP","TOP","top1",$C375,"top3","Open_Acute_DIV1","TOP5","TOP6","REPORTED","TOP8")</f>
        <v>1657.565522698</v>
      </c>
      <c r="EF375" s="53">
        <f>_xll.OneStreamExcelAddIn.XFFunctions.XFGetCell("TRUE", "CONSOL", $D$3,"TOT_Entity","USD","Budget_Final",[1]Setup!C26,"PERIODIC",$B375,"TOPFLOW","TOP","TOP","top1",$C375,"top3","Open_Acute_DIV1","TOP5","TOP6","REPORTED","TOP8")</f>
        <v>1618.665422476</v>
      </c>
      <c r="EG375" s="53">
        <f>_xll.OneStreamExcelAddIn.XFFunctions.XFGetCell("TRUE", "CONSOL", $D$3,"TOT_Entity","USD","Budget_Final",[1]Setup!C27,"PERIODIC",$B375,"TOPFLOW","TOP","TOP","top1",$C375,"top3","Open_Acute_DIV1","TOP5","TOP6","REPORTED","TOP8")</f>
        <v>1609.3188670919999</v>
      </c>
      <c r="EH375" s="53">
        <f>_xll.OneStreamExcelAddIn.XFFunctions.XFGetCell("TRUE", "CONSOL", $D$3,"TOT_Entity","USD","Budget_Final",[1]Setup!C28,"PERIODIC",$B375,"TOPFLOW","TOP","TOP","top1",$C375,"top3","Open_Acute_DIV1","TOP5","TOP6","REPORTED","TOP8")</f>
        <v>1720.950965194</v>
      </c>
    </row>
    <row r="376" spans="2:138" x14ac:dyDescent="0.25">
      <c r="B376" s="51">
        <v>60361</v>
      </c>
      <c r="C376" s="51"/>
      <c r="D376" t="str" cm="1">
        <f t="array" ref="D376">_xll.OneStreamExcelAddIn.XFFunctions.XFGetMemberInfo("Description","Account",B376)</f>
        <v>Worker Comp Prem</v>
      </c>
      <c r="E376" s="53">
        <f>_xll.OneStreamExcelAddIn.XFFunctions.XFGetCell("TRUE", "CONSOL", $D$3,"TOT_Entity","USD","Actual",$E$3,"PERIODIC",$B376,"TOPFLOW","TOP","TOP","top1",$C376,"top3","Open_Acute_DIV1","TOP5","TOP6","REPORTED","TOP8")</f>
        <v>3423.27</v>
      </c>
      <c r="F376" s="53">
        <f>_xll.OneStreamExcelAddIn.XFFunctions.XFGetCell("TRUE", "CONSOL", $D$3,"TOT_Entity","Aggregated","Budget_Working",$E$3,"PERIODIC",$B376,"TOPFLOW","TOP","TOP","top1",$C376,"top3","Open_Acute_DIV1","TOP5","TOP6","REPORTED","TOP8")</f>
        <v>3422.98</v>
      </c>
      <c r="G376" s="53">
        <f t="shared" si="969"/>
        <v>-0.28999999999996362</v>
      </c>
      <c r="H376" s="55">
        <f t="shared" si="970"/>
        <v>-8.4721499979539355E-5</v>
      </c>
      <c r="I376" s="41"/>
      <c r="J376" s="53">
        <f>_xll.OneStreamExcelAddIn.XFFunctions.XFGetCell("TRUE", "CONSOL", $D$3,"TOT_Entity","USD","Actual",$E$3,"YTD",$B376,"TOPFLOW","TOP","TOP","top1",$C376,"TOP3","Open_Acute_DIV1","TOP5","TOP6","REPORTED","TOP8")</f>
        <v>13693.08</v>
      </c>
      <c r="K376" s="53">
        <f>_xll.OneStreamExcelAddIn.XFFunctions.XFGetCell("TRUE", "CONSOL", $D$3,"TOT_Entity","Aggregated","Budget_Working",$E$3,"YTD",$B376,"TOPFLOW","TOP","TOP","top1",$C376,"TOP3","Open_Acute_DIV1","TOP5","TOP6","REPORTED","TOP8")</f>
        <v>13691.92</v>
      </c>
      <c r="L376" s="53">
        <f t="shared" si="971"/>
        <v>-1.1599999999998545</v>
      </c>
      <c r="M376" s="40">
        <f t="shared" si="972"/>
        <v>-8.4721499979539355E-5</v>
      </c>
      <c r="N376" s="41"/>
      <c r="O376" s="53">
        <f>_xll.OneStreamExcelAddIn.XFFunctions.XFGetCell("TRUE", "CONSOL", $D$3,"TOT_Entity","USD","Actual",$F$3,"YTD",$B376,"TOPFLOW","TOP","TOP","top1",$C376,"TOP3","Open_Acute_DIV1","TOP5","TOP6","REPORTED","TOP8")</f>
        <v>7365.88</v>
      </c>
      <c r="P376" s="53">
        <f>_xll.OneStreamExcelAddIn.XFFunctions.XFGetCell("TRUE", "CONSOL", $D$3,"TOT_Entity","USD","Actual",$E$3,"YTD",$B376,"TOPFLOW","TOP","TOP","top1",$C376,"top3","Open_Acute_DIV1","TOP5","TOP6","REPORTED","VAR_BW_PY_Actual")</f>
        <v>-6327.2</v>
      </c>
      <c r="Q376" s="40">
        <f t="shared" si="973"/>
        <v>-0.8589876566004333</v>
      </c>
      <c r="R376" s="41"/>
      <c r="S376" s="53">
        <f>_xll.OneStreamExcelAddIn.XFFunctions.XFGetCell("TRUE", "CONSOL", $D$3,"TOT_Entity","USD","MIDFCST",$E$3,"MTD",$B376,"TOPFLOW","TOP","TOP","top1",$C376,"TOP3","Open_Acute_DIV1","TOP5","TOP6","REPORTED","TOP8")</f>
        <v>0</v>
      </c>
      <c r="T376" s="53">
        <f t="shared" si="974"/>
        <v>-3423.27</v>
      </c>
      <c r="U376" s="40">
        <f t="shared" si="975"/>
        <v>0</v>
      </c>
      <c r="V376" s="41"/>
      <c r="W376" s="42"/>
      <c r="X376" s="43"/>
      <c r="Y376" s="42"/>
      <c r="Z376" s="44"/>
      <c r="AB376" s="53">
        <f>_xll.OneStreamExcelAddIn.XFFunctions.XFGetCell("TRUE", "CONSOL", $D$3,"TOT_Entity","USD","Actual",[1]Setup!C4,"PERIODIC",$B376,"TOPFLOW","TOP","TOP","top1",$C376,"top3","Open_Acute_DIV1","TOP5","TOP6","REPORTED","TOP8")</f>
        <v>3423.27</v>
      </c>
      <c r="AC376" s="53">
        <f>_xll.OneStreamExcelAddIn.XFFunctions.XFGetCell("TRUE", "CONSOL", $D$3,"TOT_Entity","Aggregated","Budget_Working",[1]Setup!C4,"PERIODIC",$B376,"TOPFLOW","TOP","TOP","top1",$C376,"top3","Open_Acute_DIV1","TOP5","TOP6","REPORTED","TOP8")</f>
        <v>3422.98</v>
      </c>
      <c r="AD376" s="53">
        <f t="shared" si="976"/>
        <v>-0.28999999999996362</v>
      </c>
      <c r="AE376" s="40">
        <f t="shared" si="977"/>
        <v>-8.4721499979539355E-5</v>
      </c>
      <c r="AG376" s="53">
        <f>_xll.OneStreamExcelAddIn.XFFunctions.XFGetCell("TRUE", "CONSOL", $D$3,"TOT_Entity","USD","Actual",[1]Setup!C5,"PERIODIC",$B376,"TOPFLOW","TOP","TOP","top1",$C376,"top3","Open_Acute_DIV1","TOP5","TOP6","REPORTED","TOP8")</f>
        <v>3423.27</v>
      </c>
      <c r="AH376" s="53">
        <f>_xll.OneStreamExcelAddIn.XFFunctions.XFGetCell("TRUE", "CONSOL", $D$3,"TOT_Entity","Aggregated","Budget_Working",[1]Setup!C5,"PERIODIC",$B376,"TOPFLOW","TOP","TOP","top1",$C376,"top3","Open_Acute_DIV1","TOP5","TOP6","REPORTED","TOP8")</f>
        <v>3422.98</v>
      </c>
      <c r="AI376" s="53">
        <f t="shared" si="978"/>
        <v>-0.28999999999996362</v>
      </c>
      <c r="AJ376" s="40">
        <f t="shared" si="979"/>
        <v>-8.4721499979539355E-5</v>
      </c>
      <c r="AL376" s="53">
        <f>_xll.OneStreamExcelAddIn.XFFunctions.XFGetCell("TRUE", "CONSOL", $D$3,"TOT_Entity","USD","Actual",[1]Setup!C6,"PERIODIC",$B376,"TOPFLOW","TOP","TOP","top1",$C376,"top3","Open_Acute_DIV1","TOP5","TOP6","REPORTED","TOP8")</f>
        <v>3423.27</v>
      </c>
      <c r="AM376" s="53">
        <f>_xll.OneStreamExcelAddIn.XFFunctions.XFGetCell("TRUE", "CONSOL", $D$3,"TOT_Entity","Aggregated","Budget_Working",[1]Setup!C6,"PERIODIC",$B376,"TOPFLOW","TOP","TOP","top1",$C376,"top3","Open_Acute_DIV1","TOP5","TOP6","REPORTED","TOP8")</f>
        <v>3422.98</v>
      </c>
      <c r="AN376" s="53">
        <f t="shared" si="980"/>
        <v>-0.28999999999996362</v>
      </c>
      <c r="AO376" s="40">
        <f t="shared" si="981"/>
        <v>-8.4721499979539355E-5</v>
      </c>
      <c r="AQ376" s="53">
        <f>_xll.OneStreamExcelAddIn.XFFunctions.XFGetCell("TRUE", "CONSOL", $D$3,"TOT_Entity","USD","Actual",[1]Setup!C7,"PERIODIC",$B376,"TOPFLOW","TOP","TOP","top1",$C376,"top3","Open_Acute_DIV1","TOP5","TOP6","REPORTED","TOP8")</f>
        <v>3423.27</v>
      </c>
      <c r="AR376" s="53">
        <f>_xll.OneStreamExcelAddIn.XFFunctions.XFGetCell("TRUE", "CONSOL", $D$3,"TOT_Entity","Aggregated","Budget_Working",[1]Setup!C7,"PERIODIC",$B376,"TOPFLOW","TOP","TOP","top1",$C376,"top3","Open_Acute_DIV1","TOP5","TOP6","REPORTED","TOP8")</f>
        <v>3422.98</v>
      </c>
      <c r="AS376" s="53">
        <f t="shared" si="982"/>
        <v>-0.28999999999996362</v>
      </c>
      <c r="AT376" s="40">
        <f t="shared" si="983"/>
        <v>-8.4721499979539355E-5</v>
      </c>
      <c r="AV376" s="53">
        <f>_xll.OneStreamExcelAddIn.XFFunctions.XFGetCell("TRUE", "CONSOL", $D$3,"TOT_Entity","USD","Actual",[1]Setup!C8,"PERIODIC",$B376,"TOPFLOW","TOP","TOP","top1",$C376,"top3","Open_Acute_DIV1","TOP5","TOP6","REPORTED","TOP8")</f>
        <v>-13693.08</v>
      </c>
      <c r="AW376" s="53">
        <f>_xll.OneStreamExcelAddIn.XFFunctions.XFGetCell("TRUE", "CONSOL", $D$3,"TOT_Entity","Aggregated","Budget_Working",[1]Setup!C8,"PERIODIC",$B376,"TOPFLOW","TOP","TOP","top1",$C376,"top3","Open_Acute_DIV1","TOP5","TOP6","REPORTED","TOP8")</f>
        <v>3422.98</v>
      </c>
      <c r="AX376" s="53">
        <f t="shared" si="984"/>
        <v>17116.060000000001</v>
      </c>
      <c r="AY376" s="40">
        <f t="shared" si="985"/>
        <v>5.0003388859999189</v>
      </c>
      <c r="BA376" s="53">
        <f>_xll.OneStreamExcelAddIn.XFFunctions.XFGetCell("TRUE", "CONSOL", $D$3,"TOT_Entity","USD","Actual",[1]Setup!C9,"PERIODIC",$B376,"TOPFLOW","TOP","TOP","top1",$C376,"top3","Open_Acute_DIV1","TOP5","TOP6","REPORTED","TOP8")</f>
        <v>0</v>
      </c>
      <c r="BB376" s="53">
        <f>_xll.OneStreamExcelAddIn.XFFunctions.XFGetCell("TRUE", "CONSOL", $D$3,"TOT_Entity","Aggregated","Budget_Working",[1]Setup!C9,"PERIODIC",$B376,"TOPFLOW","TOP","TOP","top1",$C376,"top3","Open_Acute_DIV1","TOP5","TOP6","REPORTED","TOP8")</f>
        <v>3422.98</v>
      </c>
      <c r="BC376" s="53">
        <f t="shared" si="986"/>
        <v>3422.98</v>
      </c>
      <c r="BD376" s="40">
        <f t="shared" si="987"/>
        <v>1</v>
      </c>
      <c r="BF376" s="53">
        <f>_xll.OneStreamExcelAddIn.XFFunctions.XFGetCell("TRUE", "CONSOL", $D$3,"TOT_Entity","USD","Actual",[1]Setup!C10,"PERIODIC",$B376,"TOPFLOW","TOP","TOP","top1",$C376,"top3","Open_Acute_DIV1","TOP5","TOP6","REPORTED","TOP8")</f>
        <v>0</v>
      </c>
      <c r="BG376" s="53">
        <f>_xll.OneStreamExcelAddIn.XFFunctions.XFGetCell("TRUE", "CONSOL", $D$3,"TOT_Entity","Aggregated","Budget_Working",[1]Setup!C10,"PERIODIC",$B376,"TOPFLOW","TOP","TOP","top1",$C376,"top3","Open_Acute_DIV1","TOP5","TOP6","REPORTED","TOP8")</f>
        <v>3422.98</v>
      </c>
      <c r="BH376" s="53">
        <f t="shared" si="988"/>
        <v>3422.98</v>
      </c>
      <c r="BI376" s="40">
        <f t="shared" si="989"/>
        <v>1</v>
      </c>
      <c r="BK376" s="53">
        <f>_xll.OneStreamExcelAddIn.XFFunctions.XFGetCell("TRUE", "CONSOL", $D$3,"TOT_Entity","USD","Actual",[1]Setup!C11,"PERIODIC",$B376,"TOPFLOW","TOP","TOP","top1",$C376,"top3","Open_Acute_DIV1","TOP5","TOP6","REPORTED","TOP8")</f>
        <v>0</v>
      </c>
      <c r="BL376" s="53">
        <f>_xll.OneStreamExcelAddIn.XFFunctions.XFGetCell("TRUE", "CONSOL", $D$3,"TOT_Entity","Aggregated","Budget_Working",[1]Setup!C11,"PERIODIC",$B376,"TOPFLOW","TOP","TOP","top1",$C376,"top3","Open_Acute_DIV1","TOP5","TOP6","REPORTED","TOP8")</f>
        <v>3422.98</v>
      </c>
      <c r="BM376" s="53">
        <f t="shared" si="990"/>
        <v>3422.98</v>
      </c>
      <c r="BN376" s="40">
        <f t="shared" si="991"/>
        <v>1</v>
      </c>
      <c r="BP376" s="53">
        <f>_xll.OneStreamExcelAddIn.XFFunctions.XFGetCell("TRUE", "CONSOL", $D$3,"TOT_Entity","USD","Actual",[1]Setup!C12,"PERIODIC",$B376,"TOPFLOW","TOP","TOP","top1",$C376,"top3","Open_Acute_DIV1","TOP5","TOP6","REPORTED","TOP8")</f>
        <v>0</v>
      </c>
      <c r="BQ376" s="53">
        <f>_xll.OneStreamExcelAddIn.XFFunctions.XFGetCell("TRUE", "CONSOL", $D$3,"TOT_Entity","Aggregated","Budget_Working",[1]Setup!C12,"PERIODIC",$B376,"TOPFLOW","TOP","TOP","top1",$C376,"top3","Open_Acute_DIV1","TOP5","TOP6","REPORTED","TOP8")</f>
        <v>3422.98</v>
      </c>
      <c r="BR376" s="53">
        <f t="shared" si="992"/>
        <v>3422.98</v>
      </c>
      <c r="BS376" s="40">
        <f t="shared" si="993"/>
        <v>1</v>
      </c>
      <c r="BU376" s="53">
        <f>_xll.OneStreamExcelAddIn.XFFunctions.XFGetCell("TRUE", "CONSOL", $D$3,"TOT_Entity","USD","Actual",[1]Setup!C13,"PERIODIC",$B376,"TOPFLOW","TOP","TOP","top1",$C376,"top3","Open_Acute_DIV1","TOP5","TOP6","REPORTED","TOP8")</f>
        <v>0</v>
      </c>
      <c r="BV376" s="53">
        <f>_xll.OneStreamExcelAddIn.XFFunctions.XFGetCell("TRUE", "CONSOL", $D$3,"TOT_Entity","Aggregated","Budget_Working",[1]Setup!C13,"PERIODIC",$B376,"TOPFLOW","TOP","TOP","top1",$C376,"top3","Open_Acute_DIV1","TOP5","TOP6","REPORTED","TOP8")</f>
        <v>3422.98</v>
      </c>
      <c r="BW376" s="53">
        <f t="shared" si="994"/>
        <v>3422.98</v>
      </c>
      <c r="BX376" s="40">
        <f t="shared" si="995"/>
        <v>1</v>
      </c>
      <c r="BZ376" s="53">
        <f>_xll.OneStreamExcelAddIn.XFFunctions.XFGetCell("TRUE", "CONSOL", $D$3,"TOT_Entity","USD","Actual",[1]Setup!C14,"PERIODIC",$B376,"TOPFLOW","TOP","TOP","top1",$C376,"top3","Open_Acute_DIV1","TOP5","TOP6","REPORTED","TOP8")</f>
        <v>0</v>
      </c>
      <c r="CA376" s="53">
        <f>_xll.OneStreamExcelAddIn.XFFunctions.XFGetCell("TRUE", "CONSOL", $D$3,"TOT_Entity","Aggregated","Budget_Working",[1]Setup!C14,"PERIODIC",$B376,"TOPFLOW","TOP","TOP","top1",$C376,"top3","Open_Acute_DIV1","TOP5","TOP6","REPORTED","TOP8")</f>
        <v>3422.98</v>
      </c>
      <c r="CB376" s="53">
        <f t="shared" si="996"/>
        <v>3422.98</v>
      </c>
      <c r="CC376" s="40">
        <f t="shared" si="997"/>
        <v>1</v>
      </c>
      <c r="CE376" s="53">
        <f>_xll.OneStreamExcelAddIn.XFFunctions.XFGetCell("TRUE", "CONSOL", $D$3,"TOT_Entity","USD","Actual",[1]Setup!C15,"PERIODIC",$B376,"TOPFLOW","TOP","TOP","top1",$C376,"top3","Open_Acute_DIV1","TOP5","TOP6","REPORTED","TOP8")</f>
        <v>0</v>
      </c>
      <c r="CF376" s="53">
        <f>_xll.OneStreamExcelAddIn.XFFunctions.XFGetCell("TRUE", "CONSOL", $D$3,"TOT_Entity","Aggregated","Budget_Working",[1]Setup!C15,"PERIODIC",$B376,"TOPFLOW","TOP","TOP","top1",$C376,"top3","Open_Acute_DIV1","TOP5","TOP6","REPORTED","TOP8")</f>
        <v>3422.98</v>
      </c>
      <c r="CG376" s="53">
        <f t="shared" si="998"/>
        <v>3422.98</v>
      </c>
      <c r="CH376" s="40">
        <f t="shared" si="999"/>
        <v>1</v>
      </c>
      <c r="CI376" s="212"/>
      <c r="CJ376" s="53">
        <f>_xll.OneStreamExcelAddIn.XFFunctions.XFGetCell("TRUE", "CONSOL", $D$3,"TOT_Entity","USD","Actual",[1]Setup!C4,"PERIODIC",$B376,"TOPFLOW","TOP","TOP","top1",$C376,"top3","Open_Acute_DIV1","TOP5","TOP6","REPORTED","TOP8")</f>
        <v>3423.27</v>
      </c>
      <c r="CK376" s="53">
        <f>_xll.OneStreamExcelAddIn.XFFunctions.XFGetCell("TRUE", "CONSOL", $D$3,"TOT_Entity","USD","Actual",[1]Setup!C5,"PERIODIC",$B376,"TOPFLOW","TOP","TOP","top1",$C376,"top3","Open_Acute_DIV1","TOP5","TOP6","REPORTED","TOP8")</f>
        <v>3423.27</v>
      </c>
      <c r="CL376" s="53">
        <f>_xll.OneStreamExcelAddIn.XFFunctions.XFGetCell("TRUE", "CONSOL", $D$3,"TOT_Entity","USD","Actual",[1]Setup!C6,"PERIODIC",$B376,"TOPFLOW","TOP","TOP","top1",$C376,"top3","Open_Acute_DIV1","TOP5","TOP6","REPORTED","TOP8")</f>
        <v>3423.27</v>
      </c>
      <c r="CM376" s="53">
        <f>_xll.OneStreamExcelAddIn.XFFunctions.XFGetCell("TRUE", "CONSOL", $D$3,"TOT_Entity","USD","Actual",[1]Setup!C7,"PERIODIC",$B376,"TOPFLOW","TOP","TOP","top1",$C376,"top3","Open_Acute_DIV1","TOP5","TOP6","REPORTED","TOP8")</f>
        <v>3423.27</v>
      </c>
      <c r="CN376" s="53">
        <f>_xll.OneStreamExcelAddIn.XFFunctions.XFGetCell("TRUE", "CONSOL", $D$3,"TOT_Entity","USD","Actual",[1]Setup!C8,"PERIODIC",$B376,"TOPFLOW","TOP","TOP","top1",$C376,"top3","Open_Acute_DIV1","TOP5","TOP6","REPORTED","TOP8")</f>
        <v>-13693.08</v>
      </c>
      <c r="CO376" s="53">
        <f>_xll.OneStreamExcelAddIn.XFFunctions.XFGetCell("TRUE", "CONSOL", $D$3,"TOT_Entity","USD","Actual",[1]Setup!C9,"PERIODIC",$B376,"TOPFLOW","TOP","TOP","top1",$C376,"top3","Open_Acute_DIV1","TOP5","TOP6","REPORTED","TOP8")</f>
        <v>0</v>
      </c>
      <c r="CP376" s="53">
        <f>_xll.OneStreamExcelAddIn.XFFunctions.XFGetCell("TRUE", "CONSOL", $D$3,"TOT_Entity","USD","Actual",[1]Setup!C10,"PERIODIC",$B376,"TOPFLOW","TOP","TOP","top1",$C376,"top3","Open_Acute_DIV1","TOP5","TOP6","REPORTED","TOP8")</f>
        <v>0</v>
      </c>
      <c r="CQ376" s="53">
        <f>_xll.OneStreamExcelAddIn.XFFunctions.XFGetCell("TRUE", "CONSOL", $D$3,"TOT_Entity","USD","Actual",[1]Setup!C11,"PERIODIC",$B376,"TOPFLOW","TOP","TOP","top1",$C376,"top3","Open_Acute_DIV1","TOP5","TOP6","REPORTED","TOP8")</f>
        <v>0</v>
      </c>
      <c r="CR376" s="53">
        <f>_xll.OneStreamExcelAddIn.XFFunctions.XFGetCell("TRUE", "CONSOL", $D$3,"TOT_Entity","USD","Actual",[1]Setup!C12,"PERIODIC",$B376,"TOPFLOW","TOP","TOP","top1",$C376,"top3","Open_Acute_DIV1","TOP5","TOP6","REPORTED","TOP8")</f>
        <v>0</v>
      </c>
      <c r="CS376" s="53">
        <f>_xll.OneStreamExcelAddIn.XFFunctions.XFGetCell("TRUE", "CONSOL", $D$3,"TOT_Entity","USD","Actual",[1]Setup!C13,"PERIODIC",$B376,"TOPFLOW","TOP","TOP","top1",$C376,"top3","Open_Acute_DIV1","TOP5","TOP6","REPORTED","TOP8")</f>
        <v>0</v>
      </c>
      <c r="CT376" s="53">
        <f>_xll.OneStreamExcelAddIn.XFFunctions.XFGetCell("TRUE", "CONSOL", $D$3,"TOT_Entity","USD","Actual",[1]Setup!C14,"PERIODIC",$B376,"TOPFLOW","TOP","TOP","top1",$C376,"top3","Open_Acute_DIV1","TOP5","TOP6","REPORTED","TOP8")</f>
        <v>0</v>
      </c>
      <c r="CU376" s="53">
        <f>_xll.OneStreamExcelAddIn.XFFunctions.XFGetCell("TRUE", "CONSOL", $D$3,"TOT_Entity","USD","Actual",[1]Setup!C15,"PERIODIC",$B376,"TOPFLOW","TOP","TOP","top1",$C376,"top3","Open_Acute_DIV1","TOP5","TOP6","REPORTED","TOP8")</f>
        <v>0</v>
      </c>
      <c r="CV376" s="212"/>
      <c r="CW376" s="53">
        <f>_xll.OneStreamExcelAddIn.XFFunctions.XFGetCell("TRUE", "CONSOL", $D$3,"TOT_Entity","USD","Actual",[1]Setup!C17,"PERIODIC",$B376,"TOPFLOW","TOP","TOP","top1",$C376,"top3","Open_Acute_DIV1","TOP5","TOP6","REPORTED","TOP8")</f>
        <v>1841.47</v>
      </c>
      <c r="CX376" s="53">
        <f>_xll.OneStreamExcelAddIn.XFFunctions.XFGetCell("TRUE", "CONSOL", $D$3,"TOT_Entity","USD","Actual",[1]Setup!C18,"PERIODIC",$B376,"TOPFLOW","TOP","TOP","top1",$C376,"top3","Open_Acute_DIV1","TOP5","TOP6","REPORTED","TOP8")</f>
        <v>1841.47</v>
      </c>
      <c r="CY376" s="53">
        <f>_xll.OneStreamExcelAddIn.XFFunctions.XFGetCell("TRUE", "CONSOL", $D$3,"TOT_Entity","USD","Actual",[1]Setup!C19,"PERIODIC",$B376,"TOPFLOW","TOP","TOP","top1",$C376,"top3","Open_Acute_DIV1","TOP5","TOP6","REPORTED","TOP8")</f>
        <v>1841.47</v>
      </c>
      <c r="CZ376" s="53">
        <f>_xll.OneStreamExcelAddIn.XFFunctions.XFGetCell("TRUE", "CONSOL", $D$3,"TOT_Entity","USD","Actual",[1]Setup!C20,"PERIODIC",$B376,"TOPFLOW","TOP","TOP","top1",$C376,"top3","Open_Acute_DIV1","TOP5","TOP6","REPORTED","TOP8")</f>
        <v>1841.47</v>
      </c>
      <c r="DA376" s="53">
        <f>_xll.OneStreamExcelAddIn.XFFunctions.XFGetCell("TRUE", "CONSOL", $D$3,"TOT_Entity","USD","Actual",[1]Setup!C21,"PERIODIC",$B376,"TOPFLOW","TOP","TOP","top1",$C376,"top3","Open_Acute_DIV1","TOP5","TOP6","REPORTED","TOP8")</f>
        <v>1841.47</v>
      </c>
      <c r="DB376" s="53">
        <f>_xll.OneStreamExcelAddIn.XFFunctions.XFGetCell("TRUE", "CONSOL", $D$3,"TOT_Entity","USD","Actual",[1]Setup!C22,"PERIODIC",$B376,"TOPFLOW","TOP","TOP","top1",$C376,"top3","Open_Acute_DIV1","TOP5","TOP6","REPORTED","TOP8")</f>
        <v>2054.5100000000002</v>
      </c>
      <c r="DC376" s="53">
        <f>_xll.OneStreamExcelAddIn.XFFunctions.XFGetCell("TRUE", "CONSOL", $D$3,"TOT_Entity","USD","Actual",[1]Setup!C23,"PERIODIC",$B376,"TOPFLOW","TOP","TOP","top1",$C376,"top3","Open_Acute_DIV1","TOP5","TOP6","REPORTED","TOP8")</f>
        <v>3281.86</v>
      </c>
      <c r="DD376" s="53">
        <f>_xll.OneStreamExcelAddIn.XFFunctions.XFGetCell("TRUE", "CONSOL", $D$3,"TOT_Entity","USD","Actual",[1]Setup!C24,"PERIODIC",$B376,"TOPFLOW","TOP","TOP","top1",$C376,"top3","Open_Acute_DIV1","TOP5","TOP6","REPORTED","TOP8")</f>
        <v>3422.98</v>
      </c>
      <c r="DE376" s="53">
        <f>_xll.OneStreamExcelAddIn.XFFunctions.XFGetCell("TRUE", "CONSOL", $D$3,"TOT_Entity","USD","Actual",[1]Setup!C25,"PERIODIC",$B376,"TOPFLOW","TOP","TOP","top1",$C376,"top3","Open_Acute_DIV1","TOP5","TOP6","REPORTED","TOP8")</f>
        <v>4933.7299999999996</v>
      </c>
      <c r="DF376" s="53">
        <f>_xll.OneStreamExcelAddIn.XFFunctions.XFGetCell("TRUE", "CONSOL", $D$3,"TOT_Entity","USD","Actual",[1]Setup!C26,"PERIODIC",$B376,"TOPFLOW","TOP","TOP","top1",$C376,"top3","Open_Acute_DIV1","TOP5","TOP6","REPORTED","TOP8")</f>
        <v>3423.27</v>
      </c>
      <c r="DG376" s="53">
        <f>_xll.OneStreamExcelAddIn.XFFunctions.XFGetCell("TRUE", "CONSOL", $D$3,"TOT_Entity","USD","Actual",[1]Setup!C27,"PERIODIC",$B376,"TOPFLOW","TOP","TOP","top1",$C376,"top3","Open_Acute_DIV1","TOP5","TOP6","REPORTED","TOP8")</f>
        <v>3423.27</v>
      </c>
      <c r="DH376" s="53">
        <f>_xll.OneStreamExcelAddIn.XFFunctions.XFGetCell("TRUE", "CONSOL", $D$3,"TOT_Entity","USD","Actual",[1]Setup!C28,"PERIODIC",$B376,"TOPFLOW","TOP","TOP","top1",$C376,"top3","Open_Acute_DIV1","TOP5","TOP6","REPORTED","TOP8")</f>
        <v>3423.27</v>
      </c>
      <c r="DI376" s="178"/>
      <c r="DJ376" s="53">
        <f>_xll.OneStreamExcelAddIn.XFFunctions.XFGetCell("TRUE", "CONSOL", $D$3,"TOT_Entity","Aggregated","Budget_Working",[1]Setup!C4,"PERIODIC",$B376,"TOPFLOW","TOP","TOP","top1",$C376,"top3","Open_Acute_DIV1","TOP5","TOP6","REPORTED","TOP8")</f>
        <v>3422.98</v>
      </c>
      <c r="DK376" s="53">
        <f>_xll.OneStreamExcelAddIn.XFFunctions.XFGetCell("TRUE", "CONSOL", $D$3,"TOT_Entity","Aggregated","Budget_Working",[1]Setup!C5,"PERIODIC",$B376,"TOPFLOW","TOP","TOP","top1",$C376,"top3","Open_Acute_DIV1","TOP5","TOP6","REPORTED","TOP8")</f>
        <v>3422.98</v>
      </c>
      <c r="DL376" s="53">
        <f>_xll.OneStreamExcelAddIn.XFFunctions.XFGetCell("TRUE", "CONSOL", $D$3,"TOT_Entity","Aggregated","Budget_Working",[1]Setup!C6,"PERIODIC",$B376,"TOPFLOW","TOP","TOP","top1",$C376,"top3","Open_Acute_DIV1","TOP5","TOP6","REPORTED","TOP8")</f>
        <v>3422.98</v>
      </c>
      <c r="DM376" s="53">
        <f>_xll.OneStreamExcelAddIn.XFFunctions.XFGetCell("TRUE", "CONSOL", $D$3,"TOT_Entity","Aggregated","Budget_Working",[1]Setup!C7,"PERIODIC",$B376,"TOPFLOW","TOP","TOP","top1",$C376,"top3","Open_Acute_DIV1","TOP5","TOP6","REPORTED","TOP8")</f>
        <v>3422.98</v>
      </c>
      <c r="DN376" s="53">
        <f>_xll.OneStreamExcelAddIn.XFFunctions.XFGetCell("TRUE", "CONSOL", $D$3,"TOT_Entity","Aggregated","Budget_Working",[1]Setup!C8,"PERIODIC",$B376,"TOPFLOW","TOP","TOP","top1",$C376,"top3","Open_Acute_DIV1","TOP5","TOP6","REPORTED","TOP8")</f>
        <v>3422.98</v>
      </c>
      <c r="DO376" s="53">
        <f>_xll.OneStreamExcelAddIn.XFFunctions.XFGetCell("TRUE", "CONSOL", $D$3,"TOT_Entity","Aggregated","Budget_Working",[1]Setup!C9,"PERIODIC",$B376,"TOPFLOW","TOP","TOP","top1",$C376,"top3","Open_Acute_DIV1","TOP5","TOP6","REPORTED","TOP8")</f>
        <v>3422.98</v>
      </c>
      <c r="DP376" s="53">
        <f>_xll.OneStreamExcelAddIn.XFFunctions.XFGetCell("TRUE", "CONSOL", $D$3,"TOT_Entity","Aggregated","Budget_Working",[1]Setup!C10,"PERIODIC",$B376,"TOPFLOW","TOP","TOP","top1",$C376,"top3","Open_Acute_DIV1","TOP5","TOP6","REPORTED","TOP8")</f>
        <v>3422.98</v>
      </c>
      <c r="DQ376" s="53">
        <f>_xll.OneStreamExcelAddIn.XFFunctions.XFGetCell("TRUE", "CONSOL", $D$3,"TOT_Entity","Aggregated","Budget_Working",[1]Setup!C11,"PERIODIC",$B376,"TOPFLOW","TOP","TOP","top1",$C376,"top3","Open_Acute_DIV1","TOP5","TOP6","REPORTED","TOP8")</f>
        <v>3422.98</v>
      </c>
      <c r="DR376" s="53">
        <f>_xll.OneStreamExcelAddIn.XFFunctions.XFGetCell("TRUE", "CONSOL", $D$3,"TOT_Entity","Aggregated","Budget_Working",[1]Setup!C12,"PERIODIC",$B376,"TOPFLOW","TOP","TOP","top1",$C376,"top3","Open_Acute_DIV1","TOP5","TOP6","REPORTED","TOP8")</f>
        <v>3422.98</v>
      </c>
      <c r="DS376" s="53">
        <f>_xll.OneStreamExcelAddIn.XFFunctions.XFGetCell("TRUE", "CONSOL", $D$3,"TOT_Entity","Aggregated","Budget_Working",[1]Setup!C13,"PERIODIC",$B376,"TOPFLOW","TOP","TOP","top1",$C376,"top3","Open_Acute_DIV1","TOP5","TOP6","REPORTED","TOP8")</f>
        <v>3422.98</v>
      </c>
      <c r="DT376" s="53">
        <f>_xll.OneStreamExcelAddIn.XFFunctions.XFGetCell("TRUE", "CONSOL", $D$3,"TOT_Entity","Aggregated","Budget_Working",[1]Setup!C14,"PERIODIC",$B376,"TOPFLOW","TOP","TOP","top1",$C376,"top3","Open_Acute_DIV1","TOP5","TOP6","REPORTED","TOP8")</f>
        <v>3422.98</v>
      </c>
      <c r="DU376" s="53">
        <f>_xll.OneStreamExcelAddIn.XFFunctions.XFGetCell("TRUE", "CONSOL", $D$3,"TOT_Entity","Aggregated","Budget_Working",[1]Setup!C15,"PERIODIC",$B376,"TOPFLOW","TOP","TOP","top1",$C376,"top3","Open_Acute_DIV1","TOP5","TOP6","REPORTED","TOP8")</f>
        <v>3422.98</v>
      </c>
      <c r="DV376" s="178"/>
      <c r="DW376" s="53">
        <f>_xll.OneStreamExcelAddIn.XFFunctions.XFGetCell("TRUE", "CONSOL", $D$3,"TOT_Entity","USD","Budget_Final",[1]Setup!C17,"PERIODIC",$B376,"TOPFLOW","TOP","TOP","top1",$C376,"top3","Open_Acute_DIV1","TOP5","TOP6","REPORTED","TOP8")</f>
        <v>2604.8193507350002</v>
      </c>
      <c r="DX376" s="53">
        <f>_xll.OneStreamExcelAddIn.XFFunctions.XFGetCell("TRUE", "CONSOL", $D$3,"TOT_Entity","USD","Budget_Final",[1]Setup!C18,"PERIODIC",$B376,"TOPFLOW","TOP","TOP","top1",$C376,"top3","Open_Acute_DIV1","TOP5","TOP6","REPORTED","TOP8")</f>
        <v>2556.9898318599999</v>
      </c>
      <c r="DY376" s="53">
        <f>_xll.OneStreamExcelAddIn.XFFunctions.XFGetCell("TRUE", "CONSOL", $D$3,"TOT_Entity","USD","Budget_Final",[1]Setup!C19,"PERIODIC",$B376,"TOPFLOW","TOP","TOP","top1",$C376,"top3","Open_Acute_DIV1","TOP5","TOP6","REPORTED","TOP8")</f>
        <v>2592.07920801</v>
      </c>
      <c r="DZ376" s="53">
        <f>_xll.OneStreamExcelAddIn.XFFunctions.XFGetCell("TRUE", "CONSOL", $D$3,"TOT_Entity","USD","Budget_Final",[1]Setup!C20,"PERIODIC",$B376,"TOPFLOW","TOP","TOP","top1",$C376,"top3","Open_Acute_DIV1","TOP5","TOP6","REPORTED","TOP8")</f>
        <v>2653.5126080999999</v>
      </c>
      <c r="EA376" s="53">
        <f>_xll.OneStreamExcelAddIn.XFFunctions.XFGetCell("TRUE", "CONSOL", $D$3,"TOT_Entity","USD","Budget_Final",[1]Setup!C21,"PERIODIC",$B376,"TOPFLOW","TOP","TOP","top1",$C376,"top3","Open_Acute_DIV1","TOP5","TOP6","REPORTED","TOP8")</f>
        <v>2630.4076034959999</v>
      </c>
      <c r="EB376" s="53">
        <f>_xll.OneStreamExcelAddIn.XFFunctions.XFGetCell("TRUE", "CONSOL", $D$3,"TOT_Entity","USD","Budget_Final",[1]Setup!C22,"PERIODIC",$B376,"TOPFLOW","TOP","TOP","top1",$C376,"top3","Open_Acute_DIV1","TOP5","TOP6","REPORTED","TOP8")</f>
        <v>2736.7554050580002</v>
      </c>
      <c r="EC376" s="53">
        <f>_xll.OneStreamExcelAddIn.XFFunctions.XFGetCell("TRUE", "CONSOL", $D$3,"TOT_Entity","USD","Budget_Final",[1]Setup!C23,"PERIODIC",$B376,"TOPFLOW","TOP","TOP","top1",$C376,"top3","Open_Acute_DIV1","TOP5","TOP6","REPORTED","TOP8")</f>
        <v>2743.773280288</v>
      </c>
      <c r="ED376" s="53">
        <f>_xll.OneStreamExcelAddIn.XFFunctions.XFGetCell("TRUE", "CONSOL", $D$3,"TOT_Entity","USD","Budget_Final",[1]Setup!C24,"PERIODIC",$B376,"TOPFLOW","TOP","TOP","top1",$C376,"top3","Open_Acute_DIV1","TOP5","TOP6","REPORTED","TOP8")</f>
        <v>2650.8134253190001</v>
      </c>
      <c r="EE376" s="53">
        <f>_xll.OneStreamExcelAddIn.XFFunctions.XFGetCell("TRUE", "CONSOL", $D$3,"TOT_Entity","USD","Budget_Final",[1]Setup!C25,"PERIODIC",$B376,"TOPFLOW","TOP","TOP","top1",$C376,"top3","Open_Acute_DIV1","TOP5","TOP6","REPORTED","TOP8")</f>
        <v>2718.9407987049999</v>
      </c>
      <c r="EF376" s="53">
        <f>_xll.OneStreamExcelAddIn.XFFunctions.XFGetCell("TRUE", "CONSOL", $D$3,"TOT_Entity","USD","Budget_Final",[1]Setup!C26,"PERIODIC",$B376,"TOPFLOW","TOP","TOP","top1",$C376,"top3","Open_Acute_DIV1","TOP5","TOP6","REPORTED","TOP8")</f>
        <v>2655.1321177680002</v>
      </c>
      <c r="EG376" s="53">
        <f>_xll.OneStreamExcelAddIn.XFFunctions.XFGetCell("TRUE", "CONSOL", $D$3,"TOT_Entity","USD","Budget_Final",[1]Setup!C27,"PERIODIC",$B376,"TOPFLOW","TOP","TOP","top1",$C376,"top3","Open_Acute_DIV1","TOP5","TOP6","REPORTED","TOP8")</f>
        <v>2639.800759574</v>
      </c>
      <c r="EH376" s="53">
        <f>_xll.OneStreamExcelAddIn.XFFunctions.XFGetCell("TRUE", "CONSOL", $D$3,"TOT_Entity","USD","Budget_Final",[1]Setup!C28,"PERIODIC",$B376,"TOPFLOW","TOP","TOP","top1",$C376,"top3","Open_Acute_DIV1","TOP5","TOP6","REPORTED","TOP8")</f>
        <v>2822.9133194199999</v>
      </c>
    </row>
    <row r="377" spans="2:138" x14ac:dyDescent="0.25">
      <c r="B377" s="51">
        <v>60362</v>
      </c>
      <c r="C377" s="51"/>
      <c r="D377" t="str" cm="1">
        <f t="array" ref="D377">_xll.OneStreamExcelAddIn.XFFunctions.XFGetMemberInfo("Description","Account",B377)</f>
        <v>Worker Comp IBNR</v>
      </c>
      <c r="E377" s="53">
        <f>_xll.OneStreamExcelAddIn.XFFunctions.XFGetCell("TRUE", "CONSOL", $D$3,"TOT_Entity","USD","Actual",$E$3,"PERIODIC",$B377,"TOPFLOW","TOP","TOP","top1",$C377,"top3","Open_Acute_DIV1","TOP5","TOP6","REPORTED","TOP8")</f>
        <v>0</v>
      </c>
      <c r="F377" s="53">
        <f>_xll.OneStreamExcelAddIn.XFFunctions.XFGetCell("TRUE", "CONSOL", $D$3,"TOT_Entity","Aggregated","Budget_Working",$E$3,"PERIODIC",$B377,"TOPFLOW","TOP","TOP","top1",$C377,"top3","Open_Acute_DIV1","TOP5","TOP6","REPORTED","TOP8")</f>
        <v>0</v>
      </c>
      <c r="G377" s="53">
        <f t="shared" si="969"/>
        <v>0</v>
      </c>
      <c r="H377" s="55">
        <f t="shared" si="970"/>
        <v>0</v>
      </c>
      <c r="I377" s="41"/>
      <c r="J377" s="53">
        <f>_xll.OneStreamExcelAddIn.XFFunctions.XFGetCell("TRUE", "CONSOL", $D$3,"TOT_Entity","USD","Actual",$E$3,"YTD",$B377,"TOPFLOW","TOP","TOP","top1",$C377,"TOP3","Open_Acute_DIV1","TOP5","TOP6","REPORTED","TOP8")</f>
        <v>0</v>
      </c>
      <c r="K377" s="53">
        <f>_xll.OneStreamExcelAddIn.XFFunctions.XFGetCell("TRUE", "CONSOL", $D$3,"TOT_Entity","Aggregated","Budget_Working",$E$3,"YTD",$B377,"TOPFLOW","TOP","TOP","top1",$C377,"TOP3","Open_Acute_DIV1","TOP5","TOP6","REPORTED","TOP8")</f>
        <v>0</v>
      </c>
      <c r="L377" s="53">
        <f t="shared" si="971"/>
        <v>0</v>
      </c>
      <c r="M377" s="40">
        <f t="shared" si="972"/>
        <v>0</v>
      </c>
      <c r="N377" s="41"/>
      <c r="O377" s="53">
        <f>_xll.OneStreamExcelAddIn.XFFunctions.XFGetCell("TRUE", "CONSOL", $D$3,"TOT_Entity","USD","Actual",$F$3,"YTD",$B377,"TOPFLOW","TOP","TOP","top1",$C377,"TOP3","Open_Acute_DIV1","TOP5","TOP6","REPORTED","TOP8")</f>
        <v>0</v>
      </c>
      <c r="P377" s="53">
        <f>_xll.OneStreamExcelAddIn.XFFunctions.XFGetCell("TRUE", "CONSOL", $D$3,"TOT_Entity","USD","Actual",$E$3,"YTD",$B377,"TOPFLOW","TOP","TOP","top1",$C377,"top3","Open_Acute_DIV1","TOP5","TOP6","REPORTED","VAR_BW_PY_Actual")</f>
        <v>0</v>
      </c>
      <c r="Q377" s="40">
        <f t="shared" si="973"/>
        <v>0</v>
      </c>
      <c r="R377" s="41"/>
      <c r="S377" s="53">
        <f>_xll.OneStreamExcelAddIn.XFFunctions.XFGetCell("TRUE", "CONSOL", $D$3,"TOT_Entity","USD","MIDFCST",$E$3,"MTD",$B377,"TOPFLOW","TOP","TOP","top1",$C377,"TOP3","Open_Acute_DIV1","TOP5","TOP6","REPORTED","TOP8")</f>
        <v>0</v>
      </c>
      <c r="T377" s="53">
        <f t="shared" si="974"/>
        <v>0</v>
      </c>
      <c r="U377" s="40">
        <f t="shared" si="975"/>
        <v>0</v>
      </c>
      <c r="V377" s="41"/>
      <c r="W377" s="42"/>
      <c r="X377" s="43"/>
      <c r="Y377" s="42"/>
      <c r="Z377" s="44"/>
      <c r="AB377" s="53">
        <f>_xll.OneStreamExcelAddIn.XFFunctions.XFGetCell("TRUE", "CONSOL", $D$3,"TOT_Entity","USD","Actual",[1]Setup!C4,"PERIODIC",$B377,"TOPFLOW","TOP","TOP","top1",$C377,"top3","Open_Acute_DIV1","TOP5","TOP6","REPORTED","TOP8")</f>
        <v>0</v>
      </c>
      <c r="AC377" s="53">
        <f>_xll.OneStreamExcelAddIn.XFFunctions.XFGetCell("TRUE", "CONSOL", $D$3,"TOT_Entity","Aggregated","Budget_Working",[1]Setup!C4,"PERIODIC",$B377,"TOPFLOW","TOP","TOP","top1",$C377,"top3","Open_Acute_DIV1","TOP5","TOP6","REPORTED","TOP8")</f>
        <v>0</v>
      </c>
      <c r="AD377" s="53">
        <f t="shared" si="976"/>
        <v>0</v>
      </c>
      <c r="AE377" s="40">
        <f t="shared" si="977"/>
        <v>0</v>
      </c>
      <c r="AG377" s="53">
        <f>_xll.OneStreamExcelAddIn.XFFunctions.XFGetCell("TRUE", "CONSOL", $D$3,"TOT_Entity","USD","Actual",[1]Setup!C5,"PERIODIC",$B377,"TOPFLOW","TOP","TOP","top1",$C377,"top3","Open_Acute_DIV1","TOP5","TOP6","REPORTED","TOP8")</f>
        <v>0</v>
      </c>
      <c r="AH377" s="53">
        <f>_xll.OneStreamExcelAddIn.XFFunctions.XFGetCell("TRUE", "CONSOL", $D$3,"TOT_Entity","Aggregated","Budget_Working",[1]Setup!C5,"PERIODIC",$B377,"TOPFLOW","TOP","TOP","top1",$C377,"top3","Open_Acute_DIV1","TOP5","TOP6","REPORTED","TOP8")</f>
        <v>0</v>
      </c>
      <c r="AI377" s="53">
        <f t="shared" si="978"/>
        <v>0</v>
      </c>
      <c r="AJ377" s="40">
        <f t="shared" si="979"/>
        <v>0</v>
      </c>
      <c r="AL377" s="53">
        <f>_xll.OneStreamExcelAddIn.XFFunctions.XFGetCell("TRUE", "CONSOL", $D$3,"TOT_Entity","USD","Actual",[1]Setup!C6,"PERIODIC",$B377,"TOPFLOW","TOP","TOP","top1",$C377,"top3","Open_Acute_DIV1","TOP5","TOP6","REPORTED","TOP8")</f>
        <v>0</v>
      </c>
      <c r="AM377" s="53">
        <f>_xll.OneStreamExcelAddIn.XFFunctions.XFGetCell("TRUE", "CONSOL", $D$3,"TOT_Entity","Aggregated","Budget_Working",[1]Setup!C6,"PERIODIC",$B377,"TOPFLOW","TOP","TOP","top1",$C377,"top3","Open_Acute_DIV1","TOP5","TOP6","REPORTED","TOP8")</f>
        <v>0</v>
      </c>
      <c r="AN377" s="53">
        <f t="shared" si="980"/>
        <v>0</v>
      </c>
      <c r="AO377" s="40">
        <f t="shared" si="981"/>
        <v>0</v>
      </c>
      <c r="AQ377" s="53">
        <f>_xll.OneStreamExcelAddIn.XFFunctions.XFGetCell("TRUE", "CONSOL", $D$3,"TOT_Entity","USD","Actual",[1]Setup!C7,"PERIODIC",$B377,"TOPFLOW","TOP","TOP","top1",$C377,"top3","Open_Acute_DIV1","TOP5","TOP6","REPORTED","TOP8")</f>
        <v>0</v>
      </c>
      <c r="AR377" s="53">
        <f>_xll.OneStreamExcelAddIn.XFFunctions.XFGetCell("TRUE", "CONSOL", $D$3,"TOT_Entity","Aggregated","Budget_Working",[1]Setup!C7,"PERIODIC",$B377,"TOPFLOW","TOP","TOP","top1",$C377,"top3","Open_Acute_DIV1","TOP5","TOP6","REPORTED","TOP8")</f>
        <v>0</v>
      </c>
      <c r="AS377" s="53">
        <f t="shared" si="982"/>
        <v>0</v>
      </c>
      <c r="AT377" s="40">
        <f t="shared" si="983"/>
        <v>0</v>
      </c>
      <c r="AV377" s="53">
        <f>_xll.OneStreamExcelAddIn.XFFunctions.XFGetCell("TRUE", "CONSOL", $D$3,"TOT_Entity","USD","Actual",[1]Setup!C8,"PERIODIC",$B377,"TOPFLOW","TOP","TOP","top1",$C377,"top3","Open_Acute_DIV1","TOP5","TOP6","REPORTED","TOP8")</f>
        <v>0</v>
      </c>
      <c r="AW377" s="53">
        <f>_xll.OneStreamExcelAddIn.XFFunctions.XFGetCell("TRUE", "CONSOL", $D$3,"TOT_Entity","Aggregated","Budget_Working",[1]Setup!C8,"PERIODIC",$B377,"TOPFLOW","TOP","TOP","top1",$C377,"top3","Open_Acute_DIV1","TOP5","TOP6","REPORTED","TOP8")</f>
        <v>0</v>
      </c>
      <c r="AX377" s="53">
        <f t="shared" si="984"/>
        <v>0</v>
      </c>
      <c r="AY377" s="40">
        <f t="shared" si="985"/>
        <v>0</v>
      </c>
      <c r="BA377" s="53">
        <f>_xll.OneStreamExcelAddIn.XFFunctions.XFGetCell("TRUE", "CONSOL", $D$3,"TOT_Entity","USD","Actual",[1]Setup!C9,"PERIODIC",$B377,"TOPFLOW","TOP","TOP","top1",$C377,"top3","Open_Acute_DIV1","TOP5","TOP6","REPORTED","TOP8")</f>
        <v>0</v>
      </c>
      <c r="BB377" s="53">
        <f>_xll.OneStreamExcelAddIn.XFFunctions.XFGetCell("TRUE", "CONSOL", $D$3,"TOT_Entity","Aggregated","Budget_Working",[1]Setup!C9,"PERIODIC",$B377,"TOPFLOW","TOP","TOP","top1",$C377,"top3","Open_Acute_DIV1","TOP5","TOP6","REPORTED","TOP8")</f>
        <v>0</v>
      </c>
      <c r="BC377" s="53">
        <f t="shared" si="986"/>
        <v>0</v>
      </c>
      <c r="BD377" s="40">
        <f t="shared" si="987"/>
        <v>0</v>
      </c>
      <c r="BF377" s="53">
        <f>_xll.OneStreamExcelAddIn.XFFunctions.XFGetCell("TRUE", "CONSOL", $D$3,"TOT_Entity","USD","Actual",[1]Setup!C10,"PERIODIC",$B377,"TOPFLOW","TOP","TOP","top1",$C377,"top3","Open_Acute_DIV1","TOP5","TOP6","REPORTED","TOP8")</f>
        <v>0</v>
      </c>
      <c r="BG377" s="53">
        <f>_xll.OneStreamExcelAddIn.XFFunctions.XFGetCell("TRUE", "CONSOL", $D$3,"TOT_Entity","Aggregated","Budget_Working",[1]Setup!C10,"PERIODIC",$B377,"TOPFLOW","TOP","TOP","top1",$C377,"top3","Open_Acute_DIV1","TOP5","TOP6","REPORTED","TOP8")</f>
        <v>0</v>
      </c>
      <c r="BH377" s="53">
        <f t="shared" si="988"/>
        <v>0</v>
      </c>
      <c r="BI377" s="40">
        <f t="shared" si="989"/>
        <v>0</v>
      </c>
      <c r="BK377" s="53">
        <f>_xll.OneStreamExcelAddIn.XFFunctions.XFGetCell("TRUE", "CONSOL", $D$3,"TOT_Entity","USD","Actual",[1]Setup!C11,"PERIODIC",$B377,"TOPFLOW","TOP","TOP","top1",$C377,"top3","Open_Acute_DIV1","TOP5","TOP6","REPORTED","TOP8")</f>
        <v>0</v>
      </c>
      <c r="BL377" s="53">
        <f>_xll.OneStreamExcelAddIn.XFFunctions.XFGetCell("TRUE", "CONSOL", $D$3,"TOT_Entity","Aggregated","Budget_Working",[1]Setup!C11,"PERIODIC",$B377,"TOPFLOW","TOP","TOP","top1",$C377,"top3","Open_Acute_DIV1","TOP5","TOP6","REPORTED","TOP8")</f>
        <v>0</v>
      </c>
      <c r="BM377" s="53">
        <f t="shared" si="990"/>
        <v>0</v>
      </c>
      <c r="BN377" s="40">
        <f t="shared" si="991"/>
        <v>0</v>
      </c>
      <c r="BP377" s="53">
        <f>_xll.OneStreamExcelAddIn.XFFunctions.XFGetCell("TRUE", "CONSOL", $D$3,"TOT_Entity","USD","Actual",[1]Setup!C12,"PERIODIC",$B377,"TOPFLOW","TOP","TOP","top1",$C377,"top3","Open_Acute_DIV1","TOP5","TOP6","REPORTED","TOP8")</f>
        <v>0</v>
      </c>
      <c r="BQ377" s="53">
        <f>_xll.OneStreamExcelAddIn.XFFunctions.XFGetCell("TRUE", "CONSOL", $D$3,"TOT_Entity","Aggregated","Budget_Working",[1]Setup!C12,"PERIODIC",$B377,"TOPFLOW","TOP","TOP","top1",$C377,"top3","Open_Acute_DIV1","TOP5","TOP6","REPORTED","TOP8")</f>
        <v>0</v>
      </c>
      <c r="BR377" s="53">
        <f t="shared" si="992"/>
        <v>0</v>
      </c>
      <c r="BS377" s="40">
        <f t="shared" si="993"/>
        <v>0</v>
      </c>
      <c r="BU377" s="53">
        <f>_xll.OneStreamExcelAddIn.XFFunctions.XFGetCell("TRUE", "CONSOL", $D$3,"TOT_Entity","USD","Actual",[1]Setup!C13,"PERIODIC",$B377,"TOPFLOW","TOP","TOP","top1",$C377,"top3","Open_Acute_DIV1","TOP5","TOP6","REPORTED","TOP8")</f>
        <v>0</v>
      </c>
      <c r="BV377" s="53">
        <f>_xll.OneStreamExcelAddIn.XFFunctions.XFGetCell("TRUE", "CONSOL", $D$3,"TOT_Entity","Aggregated","Budget_Working",[1]Setup!C13,"PERIODIC",$B377,"TOPFLOW","TOP","TOP","top1",$C377,"top3","Open_Acute_DIV1","TOP5","TOP6","REPORTED","TOP8")</f>
        <v>0</v>
      </c>
      <c r="BW377" s="53">
        <f t="shared" si="994"/>
        <v>0</v>
      </c>
      <c r="BX377" s="40">
        <f t="shared" si="995"/>
        <v>0</v>
      </c>
      <c r="BZ377" s="53">
        <f>_xll.OneStreamExcelAddIn.XFFunctions.XFGetCell("TRUE", "CONSOL", $D$3,"TOT_Entity","USD","Actual",[1]Setup!C14,"PERIODIC",$B377,"TOPFLOW","TOP","TOP","top1",$C377,"top3","Open_Acute_DIV1","TOP5","TOP6","REPORTED","TOP8")</f>
        <v>0</v>
      </c>
      <c r="CA377" s="53">
        <f>_xll.OneStreamExcelAddIn.XFFunctions.XFGetCell("TRUE", "CONSOL", $D$3,"TOT_Entity","Aggregated","Budget_Working",[1]Setup!C14,"PERIODIC",$B377,"TOPFLOW","TOP","TOP","top1",$C377,"top3","Open_Acute_DIV1","TOP5","TOP6","REPORTED","TOP8")</f>
        <v>0</v>
      </c>
      <c r="CB377" s="53">
        <f t="shared" si="996"/>
        <v>0</v>
      </c>
      <c r="CC377" s="40">
        <f t="shared" si="997"/>
        <v>0</v>
      </c>
      <c r="CE377" s="53">
        <f>_xll.OneStreamExcelAddIn.XFFunctions.XFGetCell("TRUE", "CONSOL", $D$3,"TOT_Entity","USD","Actual",[1]Setup!C15,"PERIODIC",$B377,"TOPFLOW","TOP","TOP","top1",$C377,"top3","Open_Acute_DIV1","TOP5","TOP6","REPORTED","TOP8")</f>
        <v>0</v>
      </c>
      <c r="CF377" s="53">
        <f>_xll.OneStreamExcelAddIn.XFFunctions.XFGetCell("TRUE", "CONSOL", $D$3,"TOT_Entity","Aggregated","Budget_Working",[1]Setup!C15,"PERIODIC",$B377,"TOPFLOW","TOP","TOP","top1",$C377,"top3","Open_Acute_DIV1","TOP5","TOP6","REPORTED","TOP8")</f>
        <v>0</v>
      </c>
      <c r="CG377" s="53">
        <f t="shared" si="998"/>
        <v>0</v>
      </c>
      <c r="CH377" s="40">
        <f t="shared" si="999"/>
        <v>0</v>
      </c>
      <c r="CI377" s="212"/>
      <c r="CJ377" s="53">
        <f>_xll.OneStreamExcelAddIn.XFFunctions.XFGetCell("TRUE", "CONSOL", $D$3,"TOT_Entity","USD","Actual",[1]Setup!C4,"PERIODIC",$B377,"TOPFLOW","TOP","TOP","top1",$C377,"top3","Open_Acute_DIV1","TOP5","TOP6","REPORTED","TOP8")</f>
        <v>0</v>
      </c>
      <c r="CK377" s="53">
        <f>_xll.OneStreamExcelAddIn.XFFunctions.XFGetCell("TRUE", "CONSOL", $D$3,"TOT_Entity","USD","Actual",[1]Setup!C5,"PERIODIC",$B377,"TOPFLOW","TOP","TOP","top1",$C377,"top3","Open_Acute_DIV1","TOP5","TOP6","REPORTED","TOP8")</f>
        <v>0</v>
      </c>
      <c r="CL377" s="53">
        <f>_xll.OneStreamExcelAddIn.XFFunctions.XFGetCell("TRUE", "CONSOL", $D$3,"TOT_Entity","USD","Actual",[1]Setup!C6,"PERIODIC",$B377,"TOPFLOW","TOP","TOP","top1",$C377,"top3","Open_Acute_DIV1","TOP5","TOP6","REPORTED","TOP8")</f>
        <v>0</v>
      </c>
      <c r="CM377" s="53">
        <f>_xll.OneStreamExcelAddIn.XFFunctions.XFGetCell("TRUE", "CONSOL", $D$3,"TOT_Entity","USD","Actual",[1]Setup!C7,"PERIODIC",$B377,"TOPFLOW","TOP","TOP","top1",$C377,"top3","Open_Acute_DIV1","TOP5","TOP6","REPORTED","TOP8")</f>
        <v>0</v>
      </c>
      <c r="CN377" s="53">
        <f>_xll.OneStreamExcelAddIn.XFFunctions.XFGetCell("TRUE", "CONSOL", $D$3,"TOT_Entity","USD","Actual",[1]Setup!C8,"PERIODIC",$B377,"TOPFLOW","TOP","TOP","top1",$C377,"top3","Open_Acute_DIV1","TOP5","TOP6","REPORTED","TOP8")</f>
        <v>0</v>
      </c>
      <c r="CO377" s="53">
        <f>_xll.OneStreamExcelAddIn.XFFunctions.XFGetCell("TRUE", "CONSOL", $D$3,"TOT_Entity","USD","Actual",[1]Setup!C9,"PERIODIC",$B377,"TOPFLOW","TOP","TOP","top1",$C377,"top3","Open_Acute_DIV1","TOP5","TOP6","REPORTED","TOP8")</f>
        <v>0</v>
      </c>
      <c r="CP377" s="53">
        <f>_xll.OneStreamExcelAddIn.XFFunctions.XFGetCell("TRUE", "CONSOL", $D$3,"TOT_Entity","USD","Actual",[1]Setup!C10,"PERIODIC",$B377,"TOPFLOW","TOP","TOP","top1",$C377,"top3","Open_Acute_DIV1","TOP5","TOP6","REPORTED","TOP8")</f>
        <v>0</v>
      </c>
      <c r="CQ377" s="53">
        <f>_xll.OneStreamExcelAddIn.XFFunctions.XFGetCell("TRUE", "CONSOL", $D$3,"TOT_Entity","USD","Actual",[1]Setup!C11,"PERIODIC",$B377,"TOPFLOW","TOP","TOP","top1",$C377,"top3","Open_Acute_DIV1","TOP5","TOP6","REPORTED","TOP8")</f>
        <v>0</v>
      </c>
      <c r="CR377" s="53">
        <f>_xll.OneStreamExcelAddIn.XFFunctions.XFGetCell("TRUE", "CONSOL", $D$3,"TOT_Entity","USD","Actual",[1]Setup!C12,"PERIODIC",$B377,"TOPFLOW","TOP","TOP","top1",$C377,"top3","Open_Acute_DIV1","TOP5","TOP6","REPORTED","TOP8")</f>
        <v>0</v>
      </c>
      <c r="CS377" s="53">
        <f>_xll.OneStreamExcelAddIn.XFFunctions.XFGetCell("TRUE", "CONSOL", $D$3,"TOT_Entity","USD","Actual",[1]Setup!C13,"PERIODIC",$B377,"TOPFLOW","TOP","TOP","top1",$C377,"top3","Open_Acute_DIV1","TOP5","TOP6","REPORTED","TOP8")</f>
        <v>0</v>
      </c>
      <c r="CT377" s="53">
        <f>_xll.OneStreamExcelAddIn.XFFunctions.XFGetCell("TRUE", "CONSOL", $D$3,"TOT_Entity","USD","Actual",[1]Setup!C14,"PERIODIC",$B377,"TOPFLOW","TOP","TOP","top1",$C377,"top3","Open_Acute_DIV1","TOP5","TOP6","REPORTED","TOP8")</f>
        <v>0</v>
      </c>
      <c r="CU377" s="53">
        <f>_xll.OneStreamExcelAddIn.XFFunctions.XFGetCell("TRUE", "CONSOL", $D$3,"TOT_Entity","USD","Actual",[1]Setup!C15,"PERIODIC",$B377,"TOPFLOW","TOP","TOP","top1",$C377,"top3","Open_Acute_DIV1","TOP5","TOP6","REPORTED","TOP8")</f>
        <v>0</v>
      </c>
      <c r="CV377" s="212"/>
      <c r="CW377" s="53">
        <f>_xll.OneStreamExcelAddIn.XFFunctions.XFGetCell("TRUE", "CONSOL", $D$3,"TOT_Entity","USD","Actual",[1]Setup!C17,"PERIODIC",$B377,"TOPFLOW","TOP","TOP","top1",$C377,"top3","Open_Acute_DIV1","TOP5","TOP6","REPORTED","TOP8")</f>
        <v>0</v>
      </c>
      <c r="CX377" s="53">
        <f>_xll.OneStreamExcelAddIn.XFFunctions.XFGetCell("TRUE", "CONSOL", $D$3,"TOT_Entity","USD","Actual",[1]Setup!C18,"PERIODIC",$B377,"TOPFLOW","TOP","TOP","top1",$C377,"top3","Open_Acute_DIV1","TOP5","TOP6","REPORTED","TOP8")</f>
        <v>0</v>
      </c>
      <c r="CY377" s="53">
        <f>_xll.OneStreamExcelAddIn.XFFunctions.XFGetCell("TRUE", "CONSOL", $D$3,"TOT_Entity","USD","Actual",[1]Setup!C19,"PERIODIC",$B377,"TOPFLOW","TOP","TOP","top1",$C377,"top3","Open_Acute_DIV1","TOP5","TOP6","REPORTED","TOP8")</f>
        <v>0</v>
      </c>
      <c r="CZ377" s="53">
        <f>_xll.OneStreamExcelAddIn.XFFunctions.XFGetCell("TRUE", "CONSOL", $D$3,"TOT_Entity","USD","Actual",[1]Setup!C20,"PERIODIC",$B377,"TOPFLOW","TOP","TOP","top1",$C377,"top3","Open_Acute_DIV1","TOP5","TOP6","REPORTED","TOP8")</f>
        <v>0</v>
      </c>
      <c r="DA377" s="53">
        <f>_xll.OneStreamExcelAddIn.XFFunctions.XFGetCell("TRUE", "CONSOL", $D$3,"TOT_Entity","USD","Actual",[1]Setup!C21,"PERIODIC",$B377,"TOPFLOW","TOP","TOP","top1",$C377,"top3","Open_Acute_DIV1","TOP5","TOP6","REPORTED","TOP8")</f>
        <v>0</v>
      </c>
      <c r="DB377" s="53">
        <f>_xll.OneStreamExcelAddIn.XFFunctions.XFGetCell("TRUE", "CONSOL", $D$3,"TOT_Entity","USD","Actual",[1]Setup!C22,"PERIODIC",$B377,"TOPFLOW","TOP","TOP","top1",$C377,"top3","Open_Acute_DIV1","TOP5","TOP6","REPORTED","TOP8")</f>
        <v>0</v>
      </c>
      <c r="DC377" s="53">
        <f>_xll.OneStreamExcelAddIn.XFFunctions.XFGetCell("TRUE", "CONSOL", $D$3,"TOT_Entity","USD","Actual",[1]Setup!C23,"PERIODIC",$B377,"TOPFLOW","TOP","TOP","top1",$C377,"top3","Open_Acute_DIV1","TOP5","TOP6","REPORTED","TOP8")</f>
        <v>0</v>
      </c>
      <c r="DD377" s="53">
        <f>_xll.OneStreamExcelAddIn.XFFunctions.XFGetCell("TRUE", "CONSOL", $D$3,"TOT_Entity","USD","Actual",[1]Setup!C24,"PERIODIC",$B377,"TOPFLOW","TOP","TOP","top1",$C377,"top3","Open_Acute_DIV1","TOP5","TOP6","REPORTED","TOP8")</f>
        <v>0</v>
      </c>
      <c r="DE377" s="53">
        <f>_xll.OneStreamExcelAddIn.XFFunctions.XFGetCell("TRUE", "CONSOL", $D$3,"TOT_Entity","USD","Actual",[1]Setup!C25,"PERIODIC",$B377,"TOPFLOW","TOP","TOP","top1",$C377,"top3","Open_Acute_DIV1","TOP5","TOP6","REPORTED","TOP8")</f>
        <v>0</v>
      </c>
      <c r="DF377" s="53">
        <f>_xll.OneStreamExcelAddIn.XFFunctions.XFGetCell("TRUE", "CONSOL", $D$3,"TOT_Entity","USD","Actual",[1]Setup!C26,"PERIODIC",$B377,"TOPFLOW","TOP","TOP","top1",$C377,"top3","Open_Acute_DIV1","TOP5","TOP6","REPORTED","TOP8")</f>
        <v>0</v>
      </c>
      <c r="DG377" s="53">
        <f>_xll.OneStreamExcelAddIn.XFFunctions.XFGetCell("TRUE", "CONSOL", $D$3,"TOT_Entity","USD","Actual",[1]Setup!C27,"PERIODIC",$B377,"TOPFLOW","TOP","TOP","top1",$C377,"top3","Open_Acute_DIV1","TOP5","TOP6","REPORTED","TOP8")</f>
        <v>0</v>
      </c>
      <c r="DH377" s="53">
        <f>_xll.OneStreamExcelAddIn.XFFunctions.XFGetCell("TRUE", "CONSOL", $D$3,"TOT_Entity","USD","Actual",[1]Setup!C28,"PERIODIC",$B377,"TOPFLOW","TOP","TOP","top1",$C377,"top3","Open_Acute_DIV1","TOP5","TOP6","REPORTED","TOP8")</f>
        <v>0</v>
      </c>
      <c r="DI377" s="178"/>
      <c r="DJ377" s="53">
        <f>_xll.OneStreamExcelAddIn.XFFunctions.XFGetCell("TRUE", "CONSOL", $D$3,"TOT_Entity","Aggregated","Budget_Working",[1]Setup!C4,"PERIODIC",$B377,"TOPFLOW","TOP","TOP","top1",$C377,"top3","Open_Acute_DIV1","TOP5","TOP6","REPORTED","TOP8")</f>
        <v>0</v>
      </c>
      <c r="DK377" s="53">
        <f>_xll.OneStreamExcelAddIn.XFFunctions.XFGetCell("TRUE", "CONSOL", $D$3,"TOT_Entity","Aggregated","Budget_Working",[1]Setup!C5,"PERIODIC",$B377,"TOPFLOW","TOP","TOP","top1",$C377,"top3","Open_Acute_DIV1","TOP5","TOP6","REPORTED","TOP8")</f>
        <v>0</v>
      </c>
      <c r="DL377" s="53">
        <f>_xll.OneStreamExcelAddIn.XFFunctions.XFGetCell("TRUE", "CONSOL", $D$3,"TOT_Entity","Aggregated","Budget_Working",[1]Setup!C6,"PERIODIC",$B377,"TOPFLOW","TOP","TOP","top1",$C377,"top3","Open_Acute_DIV1","TOP5","TOP6","REPORTED","TOP8")</f>
        <v>0</v>
      </c>
      <c r="DM377" s="53">
        <f>_xll.OneStreamExcelAddIn.XFFunctions.XFGetCell("TRUE", "CONSOL", $D$3,"TOT_Entity","Aggregated","Budget_Working",[1]Setup!C7,"PERIODIC",$B377,"TOPFLOW","TOP","TOP","top1",$C377,"top3","Open_Acute_DIV1","TOP5","TOP6","REPORTED","TOP8")</f>
        <v>0</v>
      </c>
      <c r="DN377" s="53">
        <f>_xll.OneStreamExcelAddIn.XFFunctions.XFGetCell("TRUE", "CONSOL", $D$3,"TOT_Entity","Aggregated","Budget_Working",[1]Setup!C8,"PERIODIC",$B377,"TOPFLOW","TOP","TOP","top1",$C377,"top3","Open_Acute_DIV1","TOP5","TOP6","REPORTED","TOP8")</f>
        <v>0</v>
      </c>
      <c r="DO377" s="53">
        <f>_xll.OneStreamExcelAddIn.XFFunctions.XFGetCell("TRUE", "CONSOL", $D$3,"TOT_Entity","Aggregated","Budget_Working",[1]Setup!C9,"PERIODIC",$B377,"TOPFLOW","TOP","TOP","top1",$C377,"top3","Open_Acute_DIV1","TOP5","TOP6","REPORTED","TOP8")</f>
        <v>0</v>
      </c>
      <c r="DP377" s="53">
        <f>_xll.OneStreamExcelAddIn.XFFunctions.XFGetCell("TRUE", "CONSOL", $D$3,"TOT_Entity","Aggregated","Budget_Working",[1]Setup!C10,"PERIODIC",$B377,"TOPFLOW","TOP","TOP","top1",$C377,"top3","Open_Acute_DIV1","TOP5","TOP6","REPORTED","TOP8")</f>
        <v>0</v>
      </c>
      <c r="DQ377" s="53">
        <f>_xll.OneStreamExcelAddIn.XFFunctions.XFGetCell("TRUE", "CONSOL", $D$3,"TOT_Entity","Aggregated","Budget_Working",[1]Setup!C11,"PERIODIC",$B377,"TOPFLOW","TOP","TOP","top1",$C377,"top3","Open_Acute_DIV1","TOP5","TOP6","REPORTED","TOP8")</f>
        <v>0</v>
      </c>
      <c r="DR377" s="53">
        <f>_xll.OneStreamExcelAddIn.XFFunctions.XFGetCell("TRUE", "CONSOL", $D$3,"TOT_Entity","Aggregated","Budget_Working",[1]Setup!C12,"PERIODIC",$B377,"TOPFLOW","TOP","TOP","top1",$C377,"top3","Open_Acute_DIV1","TOP5","TOP6","REPORTED","TOP8")</f>
        <v>0</v>
      </c>
      <c r="DS377" s="53">
        <f>_xll.OneStreamExcelAddIn.XFFunctions.XFGetCell("TRUE", "CONSOL", $D$3,"TOT_Entity","Aggregated","Budget_Working",[1]Setup!C13,"PERIODIC",$B377,"TOPFLOW","TOP","TOP","top1",$C377,"top3","Open_Acute_DIV1","TOP5","TOP6","REPORTED","TOP8")</f>
        <v>0</v>
      </c>
      <c r="DT377" s="53">
        <f>_xll.OneStreamExcelAddIn.XFFunctions.XFGetCell("TRUE", "CONSOL", $D$3,"TOT_Entity","Aggregated","Budget_Working",[1]Setup!C14,"PERIODIC",$B377,"TOPFLOW","TOP","TOP","top1",$C377,"top3","Open_Acute_DIV1","TOP5","TOP6","REPORTED","TOP8")</f>
        <v>0</v>
      </c>
      <c r="DU377" s="53">
        <f>_xll.OneStreamExcelAddIn.XFFunctions.XFGetCell("TRUE", "CONSOL", $D$3,"TOT_Entity","Aggregated","Budget_Working",[1]Setup!C15,"PERIODIC",$B377,"TOPFLOW","TOP","TOP","top1",$C377,"top3","Open_Acute_DIV1","TOP5","TOP6","REPORTED","TOP8")</f>
        <v>0</v>
      </c>
      <c r="DV377" s="178"/>
      <c r="DW377" s="53">
        <f>_xll.OneStreamExcelAddIn.XFFunctions.XFGetCell("TRUE", "CONSOL", $D$3,"TOT_Entity","USD","Budget_Final",[1]Setup!C17,"PERIODIC",$B377,"TOPFLOW","TOP","TOP","top1",$C377,"top3","Open_Acute_DIV1","TOP5","TOP6","REPORTED","TOP8")</f>
        <v>0</v>
      </c>
      <c r="DX377" s="53">
        <f>_xll.OneStreamExcelAddIn.XFFunctions.XFGetCell("TRUE", "CONSOL", $D$3,"TOT_Entity","USD","Budget_Final",[1]Setup!C18,"PERIODIC",$B377,"TOPFLOW","TOP","TOP","top1",$C377,"top3","Open_Acute_DIV1","TOP5","TOP6","REPORTED","TOP8")</f>
        <v>0</v>
      </c>
      <c r="DY377" s="53">
        <f>_xll.OneStreamExcelAddIn.XFFunctions.XFGetCell("TRUE", "CONSOL", $D$3,"TOT_Entity","USD","Budget_Final",[1]Setup!C19,"PERIODIC",$B377,"TOPFLOW","TOP","TOP","top1",$C377,"top3","Open_Acute_DIV1","TOP5","TOP6","REPORTED","TOP8")</f>
        <v>0</v>
      </c>
      <c r="DZ377" s="53">
        <f>_xll.OneStreamExcelAddIn.XFFunctions.XFGetCell("TRUE", "CONSOL", $D$3,"TOT_Entity","USD","Budget_Final",[1]Setup!C20,"PERIODIC",$B377,"TOPFLOW","TOP","TOP","top1",$C377,"top3","Open_Acute_DIV1","TOP5","TOP6","REPORTED","TOP8")</f>
        <v>0</v>
      </c>
      <c r="EA377" s="53">
        <f>_xll.OneStreamExcelAddIn.XFFunctions.XFGetCell("TRUE", "CONSOL", $D$3,"TOT_Entity","USD","Budget_Final",[1]Setup!C21,"PERIODIC",$B377,"TOPFLOW","TOP","TOP","top1",$C377,"top3","Open_Acute_DIV1","TOP5","TOP6","REPORTED","TOP8")</f>
        <v>0</v>
      </c>
      <c r="EB377" s="53">
        <f>_xll.OneStreamExcelAddIn.XFFunctions.XFGetCell("TRUE", "CONSOL", $D$3,"TOT_Entity","USD","Budget_Final",[1]Setup!C22,"PERIODIC",$B377,"TOPFLOW","TOP","TOP","top1",$C377,"top3","Open_Acute_DIV1","TOP5","TOP6","REPORTED","TOP8")</f>
        <v>0</v>
      </c>
      <c r="EC377" s="53">
        <f>_xll.OneStreamExcelAddIn.XFFunctions.XFGetCell("TRUE", "CONSOL", $D$3,"TOT_Entity","USD","Budget_Final",[1]Setup!C23,"PERIODIC",$B377,"TOPFLOW","TOP","TOP","top1",$C377,"top3","Open_Acute_DIV1","TOP5","TOP6","REPORTED","TOP8")</f>
        <v>0</v>
      </c>
      <c r="ED377" s="53">
        <f>_xll.OneStreamExcelAddIn.XFFunctions.XFGetCell("TRUE", "CONSOL", $D$3,"TOT_Entity","USD","Budget_Final",[1]Setup!C24,"PERIODIC",$B377,"TOPFLOW","TOP","TOP","top1",$C377,"top3","Open_Acute_DIV1","TOP5","TOP6","REPORTED","TOP8")</f>
        <v>0</v>
      </c>
      <c r="EE377" s="53">
        <f>_xll.OneStreamExcelAddIn.XFFunctions.XFGetCell("TRUE", "CONSOL", $D$3,"TOT_Entity","USD","Budget_Final",[1]Setup!C25,"PERIODIC",$B377,"TOPFLOW","TOP","TOP","top1",$C377,"top3","Open_Acute_DIV1","TOP5","TOP6","REPORTED","TOP8")</f>
        <v>0</v>
      </c>
      <c r="EF377" s="53">
        <f>_xll.OneStreamExcelAddIn.XFFunctions.XFGetCell("TRUE", "CONSOL", $D$3,"TOT_Entity","USD","Budget_Final",[1]Setup!C26,"PERIODIC",$B377,"TOPFLOW","TOP","TOP","top1",$C377,"top3","Open_Acute_DIV1","TOP5","TOP6","REPORTED","TOP8")</f>
        <v>0</v>
      </c>
      <c r="EG377" s="53">
        <f>_xll.OneStreamExcelAddIn.XFFunctions.XFGetCell("TRUE", "CONSOL", $D$3,"TOT_Entity","USD","Budget_Final",[1]Setup!C27,"PERIODIC",$B377,"TOPFLOW","TOP","TOP","top1",$C377,"top3","Open_Acute_DIV1","TOP5","TOP6","REPORTED","TOP8")</f>
        <v>0</v>
      </c>
      <c r="EH377" s="53">
        <f>_xll.OneStreamExcelAddIn.XFFunctions.XFGetCell("TRUE", "CONSOL", $D$3,"TOT_Entity","USD","Budget_Final",[1]Setup!C28,"PERIODIC",$B377,"TOPFLOW","TOP","TOP","top1",$C377,"top3","Open_Acute_DIV1","TOP5","TOP6","REPORTED","TOP8")</f>
        <v>0</v>
      </c>
    </row>
    <row r="378" spans="2:138" x14ac:dyDescent="0.25">
      <c r="B378" s="51">
        <v>60363</v>
      </c>
      <c r="C378" s="51"/>
      <c r="D378" t="str" cm="1">
        <f t="array" ref="D378">_xll.OneStreamExcelAddIn.XFFunctions.XFGetMemberInfo("Description","Account",B378)</f>
        <v>Worker Comp Claims Pd</v>
      </c>
      <c r="E378" s="53">
        <f>_xll.OneStreamExcelAddIn.XFFunctions.XFGetCell("TRUE", "CONSOL", $D$3,"TOT_Entity","USD","Actual",$E$3,"PERIODIC",$B378,"TOPFLOW","TOP","TOP","top1",$C378,"top3","Open_Acute_DIV1","TOP5","TOP6","REPORTED","TOP8")</f>
        <v>25061.58</v>
      </c>
      <c r="F378" s="53">
        <f>_xll.OneStreamExcelAddIn.XFFunctions.XFGetCell("TRUE", "CONSOL", $D$3,"TOT_Entity","Aggregated","Budget_Working",$E$3,"PERIODIC",$B378,"TOPFLOW","TOP","TOP","top1",$C378,"top3","Open_Acute_DIV1","TOP5","TOP6","REPORTED","TOP8")</f>
        <v>0</v>
      </c>
      <c r="G378" s="53">
        <f t="shared" si="969"/>
        <v>-25061.58</v>
      </c>
      <c r="H378" s="55">
        <f t="shared" si="970"/>
        <v>0</v>
      </c>
      <c r="I378" s="41"/>
      <c r="J378" s="53">
        <f>_xll.OneStreamExcelAddIn.XFFunctions.XFGetCell("TRUE", "CONSOL", $D$3,"TOT_Entity","USD","Actual",$E$3,"YTD",$B378,"TOPFLOW","TOP","TOP","top1",$C378,"TOP3","Open_Acute_DIV1","TOP5","TOP6","REPORTED","TOP8")</f>
        <v>100246.32</v>
      </c>
      <c r="K378" s="53">
        <f>_xll.OneStreamExcelAddIn.XFFunctions.XFGetCell("TRUE", "CONSOL", $D$3,"TOT_Entity","Aggregated","Budget_Working",$E$3,"YTD",$B378,"TOPFLOW","TOP","TOP","top1",$C378,"TOP3","Open_Acute_DIV1","TOP5","TOP6","REPORTED","TOP8")</f>
        <v>0</v>
      </c>
      <c r="L378" s="53">
        <f t="shared" si="971"/>
        <v>-100246.32</v>
      </c>
      <c r="M378" s="40">
        <f t="shared" si="972"/>
        <v>0</v>
      </c>
      <c r="N378" s="41"/>
      <c r="O378" s="53">
        <f>_xll.OneStreamExcelAddIn.XFFunctions.XFGetCell("TRUE", "CONSOL", $D$3,"TOT_Entity","USD","Actual",$F$3,"YTD",$B378,"TOPFLOW","TOP","TOP","top1",$C378,"TOP3","Open_Acute_DIV1","TOP5","TOP6","REPORTED","TOP8")</f>
        <v>83684.2</v>
      </c>
      <c r="P378" s="53">
        <f>_xll.OneStreamExcelAddIn.XFFunctions.XFGetCell("TRUE", "CONSOL", $D$3,"TOT_Entity","USD","Actual",$E$3,"YTD",$B378,"TOPFLOW","TOP","TOP","top1",$C378,"top3","Open_Acute_DIV1","TOP5","TOP6","REPORTED","VAR_BW_PY_Actual")</f>
        <v>-16562.12</v>
      </c>
      <c r="Q378" s="40">
        <f t="shared" si="973"/>
        <v>-0.19791215068077367</v>
      </c>
      <c r="R378" s="41"/>
      <c r="S378" s="53">
        <f>_xll.OneStreamExcelAddIn.XFFunctions.XFGetCell("TRUE", "CONSOL", $D$3,"TOT_Entity","USD","MIDFCST",$E$3,"MTD",$B378,"TOPFLOW","TOP","TOP","top1",$C378,"TOP3","Open_Acute_DIV1","TOP5","TOP6","REPORTED","TOP8")</f>
        <v>0</v>
      </c>
      <c r="T378" s="53">
        <f t="shared" si="974"/>
        <v>-25061.58</v>
      </c>
      <c r="U378" s="40">
        <f t="shared" si="975"/>
        <v>0</v>
      </c>
      <c r="V378" s="41"/>
      <c r="W378" s="42"/>
      <c r="X378" s="43"/>
      <c r="Y378" s="42"/>
      <c r="Z378" s="44"/>
      <c r="AB378" s="53">
        <f>_xll.OneStreamExcelAddIn.XFFunctions.XFGetCell("TRUE", "CONSOL", $D$3,"TOT_Entity","USD","Actual",[1]Setup!C4,"PERIODIC",$B378,"TOPFLOW","TOP","TOP","top1",$C378,"top3","Open_Acute_DIV1","TOP5","TOP6","REPORTED","TOP8")</f>
        <v>25061.58</v>
      </c>
      <c r="AC378" s="53">
        <f>_xll.OneStreamExcelAddIn.XFFunctions.XFGetCell("TRUE", "CONSOL", $D$3,"TOT_Entity","Aggregated","Budget_Working",[1]Setup!C4,"PERIODIC",$B378,"TOPFLOW","TOP","TOP","top1",$C378,"top3","Open_Acute_DIV1","TOP5","TOP6","REPORTED","TOP8")</f>
        <v>0</v>
      </c>
      <c r="AD378" s="53">
        <f t="shared" si="976"/>
        <v>-25061.58</v>
      </c>
      <c r="AE378" s="40">
        <f t="shared" si="977"/>
        <v>0</v>
      </c>
      <c r="AG378" s="53">
        <f>_xll.OneStreamExcelAddIn.XFFunctions.XFGetCell("TRUE", "CONSOL", $D$3,"TOT_Entity","USD","Actual",[1]Setup!C5,"PERIODIC",$B378,"TOPFLOW","TOP","TOP","top1",$C378,"top3","Open_Acute_DIV1","TOP5","TOP6","REPORTED","TOP8")</f>
        <v>25061.58</v>
      </c>
      <c r="AH378" s="53">
        <f>_xll.OneStreamExcelAddIn.XFFunctions.XFGetCell("TRUE", "CONSOL", $D$3,"TOT_Entity","Aggregated","Budget_Working",[1]Setup!C5,"PERIODIC",$B378,"TOPFLOW","TOP","TOP","top1",$C378,"top3","Open_Acute_DIV1","TOP5","TOP6","REPORTED","TOP8")</f>
        <v>0</v>
      </c>
      <c r="AI378" s="53">
        <f t="shared" si="978"/>
        <v>-25061.58</v>
      </c>
      <c r="AJ378" s="40">
        <f t="shared" si="979"/>
        <v>0</v>
      </c>
      <c r="AL378" s="53">
        <f>_xll.OneStreamExcelAddIn.XFFunctions.XFGetCell("TRUE", "CONSOL", $D$3,"TOT_Entity","USD","Actual",[1]Setup!C6,"PERIODIC",$B378,"TOPFLOW","TOP","TOP","top1",$C378,"top3","Open_Acute_DIV1","TOP5","TOP6","REPORTED","TOP8")</f>
        <v>25061.58</v>
      </c>
      <c r="AM378" s="53">
        <f>_xll.OneStreamExcelAddIn.XFFunctions.XFGetCell("TRUE", "CONSOL", $D$3,"TOT_Entity","Aggregated","Budget_Working",[1]Setup!C6,"PERIODIC",$B378,"TOPFLOW","TOP","TOP","top1",$C378,"top3","Open_Acute_DIV1","TOP5","TOP6","REPORTED","TOP8")</f>
        <v>0</v>
      </c>
      <c r="AN378" s="53">
        <f t="shared" si="980"/>
        <v>-25061.58</v>
      </c>
      <c r="AO378" s="40">
        <f t="shared" si="981"/>
        <v>0</v>
      </c>
      <c r="AQ378" s="53">
        <f>_xll.OneStreamExcelAddIn.XFFunctions.XFGetCell("TRUE", "CONSOL", $D$3,"TOT_Entity","USD","Actual",[1]Setup!C7,"PERIODIC",$B378,"TOPFLOW","TOP","TOP","top1",$C378,"top3","Open_Acute_DIV1","TOP5","TOP6","REPORTED","TOP8")</f>
        <v>25061.58</v>
      </c>
      <c r="AR378" s="53">
        <f>_xll.OneStreamExcelAddIn.XFFunctions.XFGetCell("TRUE", "CONSOL", $D$3,"TOT_Entity","Aggregated","Budget_Working",[1]Setup!C7,"PERIODIC",$B378,"TOPFLOW","TOP","TOP","top1",$C378,"top3","Open_Acute_DIV1","TOP5","TOP6","REPORTED","TOP8")</f>
        <v>0</v>
      </c>
      <c r="AS378" s="53">
        <f t="shared" si="982"/>
        <v>-25061.58</v>
      </c>
      <c r="AT378" s="40">
        <f t="shared" si="983"/>
        <v>0</v>
      </c>
      <c r="AV378" s="53">
        <f>_xll.OneStreamExcelAddIn.XFFunctions.XFGetCell("TRUE", "CONSOL", $D$3,"TOT_Entity","USD","Actual",[1]Setup!C8,"PERIODIC",$B378,"TOPFLOW","TOP","TOP","top1",$C378,"top3","Open_Acute_DIV1","TOP5","TOP6","REPORTED","TOP8")</f>
        <v>-100246.32</v>
      </c>
      <c r="AW378" s="53">
        <f>_xll.OneStreamExcelAddIn.XFFunctions.XFGetCell("TRUE", "CONSOL", $D$3,"TOT_Entity","Aggregated","Budget_Working",[1]Setup!C8,"PERIODIC",$B378,"TOPFLOW","TOP","TOP","top1",$C378,"top3","Open_Acute_DIV1","TOP5","TOP6","REPORTED","TOP8")</f>
        <v>0</v>
      </c>
      <c r="AX378" s="53">
        <f t="shared" si="984"/>
        <v>100246.32</v>
      </c>
      <c r="AY378" s="40">
        <f t="shared" si="985"/>
        <v>0</v>
      </c>
      <c r="BA378" s="53">
        <f>_xll.OneStreamExcelAddIn.XFFunctions.XFGetCell("TRUE", "CONSOL", $D$3,"TOT_Entity","USD","Actual",[1]Setup!C9,"PERIODIC",$B378,"TOPFLOW","TOP","TOP","top1",$C378,"top3","Open_Acute_DIV1","TOP5","TOP6","REPORTED","TOP8")</f>
        <v>0</v>
      </c>
      <c r="BB378" s="53">
        <f>_xll.OneStreamExcelAddIn.XFFunctions.XFGetCell("TRUE", "CONSOL", $D$3,"TOT_Entity","Aggregated","Budget_Working",[1]Setup!C9,"PERIODIC",$B378,"TOPFLOW","TOP","TOP","top1",$C378,"top3","Open_Acute_DIV1","TOP5","TOP6","REPORTED","TOP8")</f>
        <v>0</v>
      </c>
      <c r="BC378" s="53">
        <f t="shared" si="986"/>
        <v>0</v>
      </c>
      <c r="BD378" s="40">
        <f t="shared" si="987"/>
        <v>0</v>
      </c>
      <c r="BF378" s="53">
        <f>_xll.OneStreamExcelAddIn.XFFunctions.XFGetCell("TRUE", "CONSOL", $D$3,"TOT_Entity","USD","Actual",[1]Setup!C10,"PERIODIC",$B378,"TOPFLOW","TOP","TOP","top1",$C378,"top3","Open_Acute_DIV1","TOP5","TOP6","REPORTED","TOP8")</f>
        <v>0</v>
      </c>
      <c r="BG378" s="53">
        <f>_xll.OneStreamExcelAddIn.XFFunctions.XFGetCell("TRUE", "CONSOL", $D$3,"TOT_Entity","Aggregated","Budget_Working",[1]Setup!C10,"PERIODIC",$B378,"TOPFLOW","TOP","TOP","top1",$C378,"top3","Open_Acute_DIV1","TOP5","TOP6","REPORTED","TOP8")</f>
        <v>0</v>
      </c>
      <c r="BH378" s="53">
        <f t="shared" si="988"/>
        <v>0</v>
      </c>
      <c r="BI378" s="40">
        <f t="shared" si="989"/>
        <v>0</v>
      </c>
      <c r="BK378" s="53">
        <f>_xll.OneStreamExcelAddIn.XFFunctions.XFGetCell("TRUE", "CONSOL", $D$3,"TOT_Entity","USD","Actual",[1]Setup!C11,"PERIODIC",$B378,"TOPFLOW","TOP","TOP","top1",$C378,"top3","Open_Acute_DIV1","TOP5","TOP6","REPORTED","TOP8")</f>
        <v>0</v>
      </c>
      <c r="BL378" s="53">
        <f>_xll.OneStreamExcelAddIn.XFFunctions.XFGetCell("TRUE", "CONSOL", $D$3,"TOT_Entity","Aggregated","Budget_Working",[1]Setup!C11,"PERIODIC",$B378,"TOPFLOW","TOP","TOP","top1",$C378,"top3","Open_Acute_DIV1","TOP5","TOP6","REPORTED","TOP8")</f>
        <v>0</v>
      </c>
      <c r="BM378" s="53">
        <f t="shared" si="990"/>
        <v>0</v>
      </c>
      <c r="BN378" s="40">
        <f t="shared" si="991"/>
        <v>0</v>
      </c>
      <c r="BP378" s="53">
        <f>_xll.OneStreamExcelAddIn.XFFunctions.XFGetCell("TRUE", "CONSOL", $D$3,"TOT_Entity","USD","Actual",[1]Setup!C12,"PERIODIC",$B378,"TOPFLOW","TOP","TOP","top1",$C378,"top3","Open_Acute_DIV1","TOP5","TOP6","REPORTED","TOP8")</f>
        <v>0</v>
      </c>
      <c r="BQ378" s="53">
        <f>_xll.OneStreamExcelAddIn.XFFunctions.XFGetCell("TRUE", "CONSOL", $D$3,"TOT_Entity","Aggregated","Budget_Working",[1]Setup!C12,"PERIODIC",$B378,"TOPFLOW","TOP","TOP","top1",$C378,"top3","Open_Acute_DIV1","TOP5","TOP6","REPORTED","TOP8")</f>
        <v>0</v>
      </c>
      <c r="BR378" s="53">
        <f t="shared" si="992"/>
        <v>0</v>
      </c>
      <c r="BS378" s="40">
        <f t="shared" si="993"/>
        <v>0</v>
      </c>
      <c r="BU378" s="53">
        <f>_xll.OneStreamExcelAddIn.XFFunctions.XFGetCell("TRUE", "CONSOL", $D$3,"TOT_Entity","USD","Actual",[1]Setup!C13,"PERIODIC",$B378,"TOPFLOW","TOP","TOP","top1",$C378,"top3","Open_Acute_DIV1","TOP5","TOP6","REPORTED","TOP8")</f>
        <v>0</v>
      </c>
      <c r="BV378" s="53">
        <f>_xll.OneStreamExcelAddIn.XFFunctions.XFGetCell("TRUE", "CONSOL", $D$3,"TOT_Entity","Aggregated","Budget_Working",[1]Setup!C13,"PERIODIC",$B378,"TOPFLOW","TOP","TOP","top1",$C378,"top3","Open_Acute_DIV1","TOP5","TOP6","REPORTED","TOP8")</f>
        <v>0</v>
      </c>
      <c r="BW378" s="53">
        <f t="shared" si="994"/>
        <v>0</v>
      </c>
      <c r="BX378" s="40">
        <f t="shared" si="995"/>
        <v>0</v>
      </c>
      <c r="BZ378" s="53">
        <f>_xll.OneStreamExcelAddIn.XFFunctions.XFGetCell("TRUE", "CONSOL", $D$3,"TOT_Entity","USD","Actual",[1]Setup!C14,"PERIODIC",$B378,"TOPFLOW","TOP","TOP","top1",$C378,"top3","Open_Acute_DIV1","TOP5","TOP6","REPORTED","TOP8")</f>
        <v>0</v>
      </c>
      <c r="CA378" s="53">
        <f>_xll.OneStreamExcelAddIn.XFFunctions.XFGetCell("TRUE", "CONSOL", $D$3,"TOT_Entity","Aggregated","Budget_Working",[1]Setup!C14,"PERIODIC",$B378,"TOPFLOW","TOP","TOP","top1",$C378,"top3","Open_Acute_DIV1","TOP5","TOP6","REPORTED","TOP8")</f>
        <v>0</v>
      </c>
      <c r="CB378" s="53">
        <f t="shared" si="996"/>
        <v>0</v>
      </c>
      <c r="CC378" s="40">
        <f t="shared" si="997"/>
        <v>0</v>
      </c>
      <c r="CE378" s="53">
        <f>_xll.OneStreamExcelAddIn.XFFunctions.XFGetCell("TRUE", "CONSOL", $D$3,"TOT_Entity","USD","Actual",[1]Setup!C15,"PERIODIC",$B378,"TOPFLOW","TOP","TOP","top1",$C378,"top3","Open_Acute_DIV1","TOP5","TOP6","REPORTED","TOP8")</f>
        <v>0</v>
      </c>
      <c r="CF378" s="53">
        <f>_xll.OneStreamExcelAddIn.XFFunctions.XFGetCell("TRUE", "CONSOL", $D$3,"TOT_Entity","Aggregated","Budget_Working",[1]Setup!C15,"PERIODIC",$B378,"TOPFLOW","TOP","TOP","top1",$C378,"top3","Open_Acute_DIV1","TOP5","TOP6","REPORTED","TOP8")</f>
        <v>0</v>
      </c>
      <c r="CG378" s="53">
        <f t="shared" si="998"/>
        <v>0</v>
      </c>
      <c r="CH378" s="40">
        <f t="shared" si="999"/>
        <v>0</v>
      </c>
      <c r="CI378" s="212"/>
      <c r="CJ378" s="53">
        <f>_xll.OneStreamExcelAddIn.XFFunctions.XFGetCell("TRUE", "CONSOL", $D$3,"TOT_Entity","USD","Actual",[1]Setup!C4,"PERIODIC",$B378,"TOPFLOW","TOP","TOP","top1",$C378,"top3","Open_Acute_DIV1","TOP5","TOP6","REPORTED","TOP8")</f>
        <v>25061.58</v>
      </c>
      <c r="CK378" s="53">
        <f>_xll.OneStreamExcelAddIn.XFFunctions.XFGetCell("TRUE", "CONSOL", $D$3,"TOT_Entity","USD","Actual",[1]Setup!C5,"PERIODIC",$B378,"TOPFLOW","TOP","TOP","top1",$C378,"top3","Open_Acute_DIV1","TOP5","TOP6","REPORTED","TOP8")</f>
        <v>25061.58</v>
      </c>
      <c r="CL378" s="53">
        <f>_xll.OneStreamExcelAddIn.XFFunctions.XFGetCell("TRUE", "CONSOL", $D$3,"TOT_Entity","USD","Actual",[1]Setup!C6,"PERIODIC",$B378,"TOPFLOW","TOP","TOP","top1",$C378,"top3","Open_Acute_DIV1","TOP5","TOP6","REPORTED","TOP8")</f>
        <v>25061.58</v>
      </c>
      <c r="CM378" s="53">
        <f>_xll.OneStreamExcelAddIn.XFFunctions.XFGetCell("TRUE", "CONSOL", $D$3,"TOT_Entity","USD","Actual",[1]Setup!C7,"PERIODIC",$B378,"TOPFLOW","TOP","TOP","top1",$C378,"top3","Open_Acute_DIV1","TOP5","TOP6","REPORTED","TOP8")</f>
        <v>25061.58</v>
      </c>
      <c r="CN378" s="53">
        <f>_xll.OneStreamExcelAddIn.XFFunctions.XFGetCell("TRUE", "CONSOL", $D$3,"TOT_Entity","USD","Actual",[1]Setup!C8,"PERIODIC",$B378,"TOPFLOW","TOP","TOP","top1",$C378,"top3","Open_Acute_DIV1","TOP5","TOP6","REPORTED","TOP8")</f>
        <v>-100246.32</v>
      </c>
      <c r="CO378" s="53">
        <f>_xll.OneStreamExcelAddIn.XFFunctions.XFGetCell("TRUE", "CONSOL", $D$3,"TOT_Entity","USD","Actual",[1]Setup!C9,"PERIODIC",$B378,"TOPFLOW","TOP","TOP","top1",$C378,"top3","Open_Acute_DIV1","TOP5","TOP6","REPORTED","TOP8")</f>
        <v>0</v>
      </c>
      <c r="CP378" s="53">
        <f>_xll.OneStreamExcelAddIn.XFFunctions.XFGetCell("TRUE", "CONSOL", $D$3,"TOT_Entity","USD","Actual",[1]Setup!C10,"PERIODIC",$B378,"TOPFLOW","TOP","TOP","top1",$C378,"top3","Open_Acute_DIV1","TOP5","TOP6","REPORTED","TOP8")</f>
        <v>0</v>
      </c>
      <c r="CQ378" s="53">
        <f>_xll.OneStreamExcelAddIn.XFFunctions.XFGetCell("TRUE", "CONSOL", $D$3,"TOT_Entity","USD","Actual",[1]Setup!C11,"PERIODIC",$B378,"TOPFLOW","TOP","TOP","top1",$C378,"top3","Open_Acute_DIV1","TOP5","TOP6","REPORTED","TOP8")</f>
        <v>0</v>
      </c>
      <c r="CR378" s="53">
        <f>_xll.OneStreamExcelAddIn.XFFunctions.XFGetCell("TRUE", "CONSOL", $D$3,"TOT_Entity","USD","Actual",[1]Setup!C12,"PERIODIC",$B378,"TOPFLOW","TOP","TOP","top1",$C378,"top3","Open_Acute_DIV1","TOP5","TOP6","REPORTED","TOP8")</f>
        <v>0</v>
      </c>
      <c r="CS378" s="53">
        <f>_xll.OneStreamExcelAddIn.XFFunctions.XFGetCell("TRUE", "CONSOL", $D$3,"TOT_Entity","USD","Actual",[1]Setup!C13,"PERIODIC",$B378,"TOPFLOW","TOP","TOP","top1",$C378,"top3","Open_Acute_DIV1","TOP5","TOP6","REPORTED","TOP8")</f>
        <v>0</v>
      </c>
      <c r="CT378" s="53">
        <f>_xll.OneStreamExcelAddIn.XFFunctions.XFGetCell("TRUE", "CONSOL", $D$3,"TOT_Entity","USD","Actual",[1]Setup!C14,"PERIODIC",$B378,"TOPFLOW","TOP","TOP","top1",$C378,"top3","Open_Acute_DIV1","TOP5","TOP6","REPORTED","TOP8")</f>
        <v>0</v>
      </c>
      <c r="CU378" s="53">
        <f>_xll.OneStreamExcelAddIn.XFFunctions.XFGetCell("TRUE", "CONSOL", $D$3,"TOT_Entity","USD","Actual",[1]Setup!C15,"PERIODIC",$B378,"TOPFLOW","TOP","TOP","top1",$C378,"top3","Open_Acute_DIV1","TOP5","TOP6","REPORTED","TOP8")</f>
        <v>0</v>
      </c>
      <c r="CV378" s="212"/>
      <c r="CW378" s="53">
        <f>_xll.OneStreamExcelAddIn.XFFunctions.XFGetCell("TRUE", "CONSOL", $D$3,"TOT_Entity","USD","Actual",[1]Setup!C17,"PERIODIC",$B378,"TOPFLOW","TOP","TOP","top1",$C378,"top3","Open_Acute_DIV1","TOP5","TOP6","REPORTED","TOP8")</f>
        <v>20921.05</v>
      </c>
      <c r="CX378" s="53">
        <f>_xll.OneStreamExcelAddIn.XFFunctions.XFGetCell("TRUE", "CONSOL", $D$3,"TOT_Entity","USD","Actual",[1]Setup!C18,"PERIODIC",$B378,"TOPFLOW","TOP","TOP","top1",$C378,"top3","Open_Acute_DIV1","TOP5","TOP6","REPORTED","TOP8")</f>
        <v>20921.05</v>
      </c>
      <c r="CY378" s="53">
        <f>_xll.OneStreamExcelAddIn.XFFunctions.XFGetCell("TRUE", "CONSOL", $D$3,"TOT_Entity","USD","Actual",[1]Setup!C19,"PERIODIC",$B378,"TOPFLOW","TOP","TOP","top1",$C378,"top3","Open_Acute_DIV1","TOP5","TOP6","REPORTED","TOP8")</f>
        <v>20921.05</v>
      </c>
      <c r="CZ378" s="53">
        <f>_xll.OneStreamExcelAddIn.XFFunctions.XFGetCell("TRUE", "CONSOL", $D$3,"TOT_Entity","USD","Actual",[1]Setup!C20,"PERIODIC",$B378,"TOPFLOW","TOP","TOP","top1",$C378,"top3","Open_Acute_DIV1","TOP5","TOP6","REPORTED","TOP8")</f>
        <v>20921.05</v>
      </c>
      <c r="DA378" s="53">
        <f>_xll.OneStreamExcelAddIn.XFFunctions.XFGetCell("TRUE", "CONSOL", $D$3,"TOT_Entity","USD","Actual",[1]Setup!C21,"PERIODIC",$B378,"TOPFLOW","TOP","TOP","top1",$C378,"top3","Open_Acute_DIV1","TOP5","TOP6","REPORTED","TOP8")</f>
        <v>20921.05</v>
      </c>
      <c r="DB378" s="53">
        <f>_xll.OneStreamExcelAddIn.XFFunctions.XFGetCell("TRUE", "CONSOL", $D$3,"TOT_Entity","USD","Actual",[1]Setup!C22,"PERIODIC",$B378,"TOPFLOW","TOP","TOP","top1",$C378,"top3","Open_Acute_DIV1","TOP5","TOP6","REPORTED","TOP8")</f>
        <v>23301.67</v>
      </c>
      <c r="DC378" s="53">
        <f>_xll.OneStreamExcelAddIn.XFFunctions.XFGetCell("TRUE", "CONSOL", $D$3,"TOT_Entity","USD","Actual",[1]Setup!C23,"PERIODIC",$B378,"TOPFLOW","TOP","TOP","top1",$C378,"top3","Open_Acute_DIV1","TOP5","TOP6","REPORTED","TOP8")</f>
        <v>25061.58</v>
      </c>
      <c r="DD378" s="53">
        <f>_xll.OneStreamExcelAddIn.XFFunctions.XFGetCell("TRUE", "CONSOL", $D$3,"TOT_Entity","USD","Actual",[1]Setup!C24,"PERIODIC",$B378,"TOPFLOW","TOP","TOP","top1",$C378,"top3","Open_Acute_DIV1","TOP5","TOP6","REPORTED","TOP8")</f>
        <v>25061.58</v>
      </c>
      <c r="DE378" s="53">
        <f>_xll.OneStreamExcelAddIn.XFFunctions.XFGetCell("TRUE", "CONSOL", $D$3,"TOT_Entity","USD","Actual",[1]Setup!C25,"PERIODIC",$B378,"TOPFLOW","TOP","TOP","top1",$C378,"top3","Open_Acute_DIV1","TOP5","TOP6","REPORTED","TOP8")</f>
        <v>26821.49</v>
      </c>
      <c r="DF378" s="53">
        <f>_xll.OneStreamExcelAddIn.XFFunctions.XFGetCell("TRUE", "CONSOL", $D$3,"TOT_Entity","USD","Actual",[1]Setup!C26,"PERIODIC",$B378,"TOPFLOW","TOP","TOP","top1",$C378,"top3","Open_Acute_DIV1","TOP5","TOP6","REPORTED","TOP8")</f>
        <v>25061.58</v>
      </c>
      <c r="DG378" s="53">
        <f>_xll.OneStreamExcelAddIn.XFFunctions.XFGetCell("TRUE", "CONSOL", $D$3,"TOT_Entity","USD","Actual",[1]Setup!C27,"PERIODIC",$B378,"TOPFLOW","TOP","TOP","top1",$C378,"top3","Open_Acute_DIV1","TOP5","TOP6","REPORTED","TOP8")</f>
        <v>25061.58</v>
      </c>
      <c r="DH378" s="53">
        <f>_xll.OneStreamExcelAddIn.XFFunctions.XFGetCell("TRUE", "CONSOL", $D$3,"TOT_Entity","USD","Actual",[1]Setup!C28,"PERIODIC",$B378,"TOPFLOW","TOP","TOP","top1",$C378,"top3","Open_Acute_DIV1","TOP5","TOP6","REPORTED","TOP8")</f>
        <v>25061.58</v>
      </c>
      <c r="DI378" s="178"/>
      <c r="DJ378" s="53">
        <f>_xll.OneStreamExcelAddIn.XFFunctions.XFGetCell("TRUE", "CONSOL", $D$3,"TOT_Entity","Aggregated","Budget_Working",[1]Setup!C4,"PERIODIC",$B378,"TOPFLOW","TOP","TOP","top1",$C378,"top3","Open_Acute_DIV1","TOP5","TOP6","REPORTED","TOP8")</f>
        <v>0</v>
      </c>
      <c r="DK378" s="53">
        <f>_xll.OneStreamExcelAddIn.XFFunctions.XFGetCell("TRUE", "CONSOL", $D$3,"TOT_Entity","Aggregated","Budget_Working",[1]Setup!C5,"PERIODIC",$B378,"TOPFLOW","TOP","TOP","top1",$C378,"top3","Open_Acute_DIV1","TOP5","TOP6","REPORTED","TOP8")</f>
        <v>0</v>
      </c>
      <c r="DL378" s="53">
        <f>_xll.OneStreamExcelAddIn.XFFunctions.XFGetCell("TRUE", "CONSOL", $D$3,"TOT_Entity","Aggregated","Budget_Working",[1]Setup!C6,"PERIODIC",$B378,"TOPFLOW","TOP","TOP","top1",$C378,"top3","Open_Acute_DIV1","TOP5","TOP6","REPORTED","TOP8")</f>
        <v>0</v>
      </c>
      <c r="DM378" s="53">
        <f>_xll.OneStreamExcelAddIn.XFFunctions.XFGetCell("TRUE", "CONSOL", $D$3,"TOT_Entity","Aggregated","Budget_Working",[1]Setup!C7,"PERIODIC",$B378,"TOPFLOW","TOP","TOP","top1",$C378,"top3","Open_Acute_DIV1","TOP5","TOP6","REPORTED","TOP8")</f>
        <v>0</v>
      </c>
      <c r="DN378" s="53">
        <f>_xll.OneStreamExcelAddIn.XFFunctions.XFGetCell("TRUE", "CONSOL", $D$3,"TOT_Entity","Aggregated","Budget_Working",[1]Setup!C8,"PERIODIC",$B378,"TOPFLOW","TOP","TOP","top1",$C378,"top3","Open_Acute_DIV1","TOP5","TOP6","REPORTED","TOP8")</f>
        <v>0</v>
      </c>
      <c r="DO378" s="53">
        <f>_xll.OneStreamExcelAddIn.XFFunctions.XFGetCell("TRUE", "CONSOL", $D$3,"TOT_Entity","Aggregated","Budget_Working",[1]Setup!C9,"PERIODIC",$B378,"TOPFLOW","TOP","TOP","top1",$C378,"top3","Open_Acute_DIV1","TOP5","TOP6","REPORTED","TOP8")</f>
        <v>0</v>
      </c>
      <c r="DP378" s="53">
        <f>_xll.OneStreamExcelAddIn.XFFunctions.XFGetCell("TRUE", "CONSOL", $D$3,"TOT_Entity","Aggregated","Budget_Working",[1]Setup!C10,"PERIODIC",$B378,"TOPFLOW","TOP","TOP","top1",$C378,"top3","Open_Acute_DIV1","TOP5","TOP6","REPORTED","TOP8")</f>
        <v>0</v>
      </c>
      <c r="DQ378" s="53">
        <f>_xll.OneStreamExcelAddIn.XFFunctions.XFGetCell("TRUE", "CONSOL", $D$3,"TOT_Entity","Aggregated","Budget_Working",[1]Setup!C11,"PERIODIC",$B378,"TOPFLOW","TOP","TOP","top1",$C378,"top3","Open_Acute_DIV1","TOP5","TOP6","REPORTED","TOP8")</f>
        <v>0</v>
      </c>
      <c r="DR378" s="53">
        <f>_xll.OneStreamExcelAddIn.XFFunctions.XFGetCell("TRUE", "CONSOL", $D$3,"TOT_Entity","Aggregated","Budget_Working",[1]Setup!C12,"PERIODIC",$B378,"TOPFLOW","TOP","TOP","top1",$C378,"top3","Open_Acute_DIV1","TOP5","TOP6","REPORTED","TOP8")</f>
        <v>0</v>
      </c>
      <c r="DS378" s="53">
        <f>_xll.OneStreamExcelAddIn.XFFunctions.XFGetCell("TRUE", "CONSOL", $D$3,"TOT_Entity","Aggregated","Budget_Working",[1]Setup!C13,"PERIODIC",$B378,"TOPFLOW","TOP","TOP","top1",$C378,"top3","Open_Acute_DIV1","TOP5","TOP6","REPORTED","TOP8")</f>
        <v>0</v>
      </c>
      <c r="DT378" s="53">
        <f>_xll.OneStreamExcelAddIn.XFFunctions.XFGetCell("TRUE", "CONSOL", $D$3,"TOT_Entity","Aggregated","Budget_Working",[1]Setup!C14,"PERIODIC",$B378,"TOPFLOW","TOP","TOP","top1",$C378,"top3","Open_Acute_DIV1","TOP5","TOP6","REPORTED","TOP8")</f>
        <v>0</v>
      </c>
      <c r="DU378" s="53">
        <f>_xll.OneStreamExcelAddIn.XFFunctions.XFGetCell("TRUE", "CONSOL", $D$3,"TOT_Entity","Aggregated","Budget_Working",[1]Setup!C15,"PERIODIC",$B378,"TOPFLOW","TOP","TOP","top1",$C378,"top3","Open_Acute_DIV1","TOP5","TOP6","REPORTED","TOP8")</f>
        <v>0</v>
      </c>
      <c r="DV378" s="178"/>
      <c r="DW378" s="53">
        <f>_xll.OneStreamExcelAddIn.XFFunctions.XFGetCell("TRUE", "CONSOL", $D$3,"TOT_Entity","USD","Budget_Final",[1]Setup!C17,"PERIODIC",$B378,"TOPFLOW","TOP","TOP","top1",$C378,"top3","Open_Acute_DIV1","TOP5","TOP6","REPORTED","TOP8")</f>
        <v>20603.970284309999</v>
      </c>
      <c r="DX378" s="53">
        <f>_xll.OneStreamExcelAddIn.XFFunctions.XFGetCell("TRUE", "CONSOL", $D$3,"TOT_Entity","USD","Budget_Final",[1]Setup!C18,"PERIODIC",$B378,"TOPFLOW","TOP","TOP","top1",$C378,"top3","Open_Acute_DIV1","TOP5","TOP6","REPORTED","TOP8")</f>
        <v>20225.641558621999</v>
      </c>
      <c r="DY378" s="53">
        <f>_xll.OneStreamExcelAddIn.XFFunctions.XFGetCell("TRUE", "CONSOL", $D$3,"TOT_Entity","USD","Budget_Final",[1]Setup!C19,"PERIODIC",$B378,"TOPFLOW","TOP","TOP","top1",$C378,"top3","Open_Acute_DIV1","TOP5","TOP6","REPORTED","TOP8")</f>
        <v>20503.196492816998</v>
      </c>
      <c r="DZ378" s="53">
        <f>_xll.OneStreamExcelAddIn.XFFunctions.XFGetCell("TRUE", "CONSOL", $D$3,"TOT_Entity","USD","Budget_Final",[1]Setup!C20,"PERIODIC",$B378,"TOPFLOW","TOP","TOP","top1",$C378,"top3","Open_Acute_DIV1","TOP5","TOP6","REPORTED","TOP8")</f>
        <v>20989.131131455</v>
      </c>
      <c r="EA378" s="53">
        <f>_xll.OneStreamExcelAddIn.XFFunctions.XFGetCell("TRUE", "CONSOL", $D$3,"TOT_Entity","USD","Budget_Final",[1]Setup!C21,"PERIODIC",$B378,"TOPFLOW","TOP","TOP","top1",$C378,"top3","Open_Acute_DIV1","TOP5","TOP6","REPORTED","TOP8")</f>
        <v>20806.371882477</v>
      </c>
      <c r="EB378" s="53">
        <f>_xll.OneStreamExcelAddIn.XFFunctions.XFGetCell("TRUE", "CONSOL", $D$3,"TOT_Entity","USD","Budget_Final",[1]Setup!C22,"PERIODIC",$B378,"TOPFLOW","TOP","TOP","top1",$C378,"top3","Open_Acute_DIV1","TOP5","TOP6","REPORTED","TOP8")</f>
        <v>21647.576836885</v>
      </c>
      <c r="EC378" s="53">
        <f>_xll.OneStreamExcelAddIn.XFFunctions.XFGetCell("TRUE", "CONSOL", $D$3,"TOT_Entity","USD","Budget_Final",[1]Setup!C23,"PERIODIC",$B378,"TOPFLOW","TOP","TOP","top1",$C378,"top3","Open_Acute_DIV1","TOP5","TOP6","REPORTED","TOP8")</f>
        <v>21703.087823723999</v>
      </c>
      <c r="ED378" s="53">
        <f>_xll.OneStreamExcelAddIn.XFFunctions.XFGetCell("TRUE", "CONSOL", $D$3,"TOT_Entity","USD","Budget_Final",[1]Setup!C24,"PERIODIC",$B378,"TOPFLOW","TOP","TOP","top1",$C378,"top3","Open_Acute_DIV1","TOP5","TOP6","REPORTED","TOP8")</f>
        <v>20967.780751900998</v>
      </c>
      <c r="EE378" s="53">
        <f>_xll.OneStreamExcelAddIn.XFFunctions.XFGetCell("TRUE", "CONSOL", $D$3,"TOT_Entity","USD","Budget_Final",[1]Setup!C25,"PERIODIC",$B378,"TOPFLOW","TOP","TOP","top1",$C378,"top3","Open_Acute_DIV1","TOP5","TOP6","REPORTED","TOP8")</f>
        <v>21506.664331831998</v>
      </c>
      <c r="EF378" s="53">
        <f>_xll.OneStreamExcelAddIn.XFFunctions.XFGetCell("TRUE", "CONSOL", $D$3,"TOT_Entity","USD","Budget_Final",[1]Setup!C26,"PERIODIC",$B378,"TOPFLOW","TOP","TOP","top1",$C378,"top3","Open_Acute_DIV1","TOP5","TOP6","REPORTED","TOP8")</f>
        <v>21001.941359187</v>
      </c>
      <c r="EG378" s="53">
        <f>_xll.OneStreamExcelAddIn.XFFunctions.XFGetCell("TRUE", "CONSOL", $D$3,"TOT_Entity","USD","Budget_Final",[1]Setup!C27,"PERIODIC",$B378,"TOPFLOW","TOP","TOP","top1",$C378,"top3","Open_Acute_DIV1","TOP5","TOP6","REPORTED","TOP8")</f>
        <v>20880.671203323</v>
      </c>
      <c r="EH378" s="53">
        <f>_xll.OneStreamExcelAddIn.XFFunctions.XFGetCell("TRUE", "CONSOL", $D$3,"TOT_Entity","USD","Budget_Final",[1]Setup!C28,"PERIODIC",$B378,"TOPFLOW","TOP","TOP","top1",$C378,"top3","Open_Acute_DIV1","TOP5","TOP6","REPORTED","TOP8")</f>
        <v>22329.080952232001</v>
      </c>
    </row>
    <row r="379" spans="2:138" x14ac:dyDescent="0.25">
      <c r="B379" s="51">
        <v>60371</v>
      </c>
      <c r="C379" s="51"/>
      <c r="D379" t="str" cm="1">
        <f t="array" ref="D379">_xll.OneStreamExcelAddIn.XFFunctions.XFGetMemberInfo("Description","Account",B379)</f>
        <v>401K Matching Expense</v>
      </c>
      <c r="E379" s="53">
        <f>_xll.OneStreamExcelAddIn.XFFunctions.XFGetCell("TRUE", "CONSOL", $D$3,"TOT_Entity","USD","Actual",$E$3,"PERIODIC",$B379,"TOPFLOW","TOP","TOP","top1",$C379,"top3","Open_Acute_DIV1","TOP5","TOP6","REPORTED","TOP8")</f>
        <v>2420.39</v>
      </c>
      <c r="F379" s="53">
        <f>_xll.OneStreamExcelAddIn.XFFunctions.XFGetCell("TRUE", "CONSOL", $D$3,"TOT_Entity","Aggregated","Budget_Working",$E$3,"PERIODIC",$B379,"TOPFLOW","TOP","TOP","top1",$C379,"top3","Open_Acute_DIV1","TOP5","TOP6","REPORTED","TOP8")</f>
        <v>4874.3182161900004</v>
      </c>
      <c r="G379" s="53">
        <f t="shared" si="969"/>
        <v>2453.9282161900005</v>
      </c>
      <c r="H379" s="55">
        <f t="shared" si="970"/>
        <v>0.50344029818145686</v>
      </c>
      <c r="I379" s="41"/>
      <c r="J379" s="53">
        <f>_xll.OneStreamExcelAddIn.XFFunctions.XFGetCell("TRUE", "CONSOL", $D$3,"TOT_Entity","USD","Actual",$E$3,"YTD",$B379,"TOPFLOW","TOP","TOP","top1",$C379,"TOP3","Open_Acute_DIV1","TOP5","TOP6","REPORTED","TOP8")</f>
        <v>20033.98</v>
      </c>
      <c r="K379" s="53">
        <f>_xll.OneStreamExcelAddIn.XFFunctions.XFGetCell("TRUE", "CONSOL", $D$3,"TOT_Entity","Aggregated","Budget_Working",$E$3,"YTD",$B379,"TOPFLOW","TOP","TOP","top1",$C379,"TOP3","Open_Acute_DIV1","TOP5","TOP6","REPORTED","TOP8")</f>
        <v>18367.603671328001</v>
      </c>
      <c r="L379" s="53">
        <f t="shared" si="971"/>
        <v>-1666.3763286719986</v>
      </c>
      <c r="M379" s="40">
        <f t="shared" si="972"/>
        <v>-9.0723665345263715E-2</v>
      </c>
      <c r="N379" s="41"/>
      <c r="O379" s="53">
        <f>_xll.OneStreamExcelAddIn.XFFunctions.XFGetCell("TRUE", "CONSOL", $D$3,"TOT_Entity","USD","Actual",$F$3,"YTD",$B379,"TOPFLOW","TOP","TOP","top1",$C379,"TOP3","Open_Acute_DIV1","TOP5","TOP6","REPORTED","TOP8")</f>
        <v>29591.5</v>
      </c>
      <c r="P379" s="53">
        <f>_xll.OneStreamExcelAddIn.XFFunctions.XFGetCell("TRUE", "CONSOL", $D$3,"TOT_Entity","USD","Actual",$E$3,"YTD",$B379,"TOPFLOW","TOP","TOP","top1",$C379,"top3","Open_Acute_DIV1","TOP5","TOP6","REPORTED","VAR_BW_PY_Actual")</f>
        <v>9557.52</v>
      </c>
      <c r="Q379" s="40">
        <f t="shared" si="973"/>
        <v>0.32298193738066677</v>
      </c>
      <c r="R379" s="41"/>
      <c r="S379" s="53">
        <f>_xll.OneStreamExcelAddIn.XFFunctions.XFGetCell("TRUE", "CONSOL", $D$3,"TOT_Entity","USD","MIDFCST",$E$3,"MTD",$B379,"TOPFLOW","TOP","TOP","top1",$C379,"TOP3","Open_Acute_DIV1","TOP5","TOP6","REPORTED","TOP8")</f>
        <v>0</v>
      </c>
      <c r="T379" s="53">
        <f t="shared" si="974"/>
        <v>-2420.39</v>
      </c>
      <c r="U379" s="40">
        <f t="shared" si="975"/>
        <v>0</v>
      </c>
      <c r="V379" s="41"/>
      <c r="W379" s="42"/>
      <c r="X379" s="43"/>
      <c r="Y379" s="42"/>
      <c r="Z379" s="44"/>
      <c r="AB379" s="53">
        <f>_xll.OneStreamExcelAddIn.XFFunctions.XFGetCell("TRUE", "CONSOL", $D$3,"TOT_Entity","USD","Actual",[1]Setup!C4,"PERIODIC",$B379,"TOPFLOW","TOP","TOP","top1",$C379,"top3","Open_Acute_DIV1","TOP5","TOP6","REPORTED","TOP8")</f>
        <v>7598.1</v>
      </c>
      <c r="AC379" s="53">
        <f>_xll.OneStreamExcelAddIn.XFFunctions.XFGetCell("TRUE", "CONSOL", $D$3,"TOT_Entity","Aggregated","Budget_Working",[1]Setup!C4,"PERIODIC",$B379,"TOPFLOW","TOP","TOP","top1",$C379,"top3","Open_Acute_DIV1","TOP5","TOP6","REPORTED","TOP8")</f>
        <v>4572.2086380999999</v>
      </c>
      <c r="AD379" s="53">
        <f t="shared" si="976"/>
        <v>-3025.8913619000004</v>
      </c>
      <c r="AE379" s="40">
        <f t="shared" si="977"/>
        <v>-0.66180080600114999</v>
      </c>
      <c r="AG379" s="53">
        <f>_xll.OneStreamExcelAddIn.XFFunctions.XFGetCell("TRUE", "CONSOL", $D$3,"TOT_Entity","USD","Actual",[1]Setup!C5,"PERIODIC",$B379,"TOPFLOW","TOP","TOP","top1",$C379,"top3","Open_Acute_DIV1","TOP5","TOP6","REPORTED","TOP8")</f>
        <v>4865.6099999999997</v>
      </c>
      <c r="AH379" s="53">
        <f>_xll.OneStreamExcelAddIn.XFFunctions.XFGetCell("TRUE", "CONSOL", $D$3,"TOT_Entity","Aggregated","Budget_Working",[1]Setup!C5,"PERIODIC",$B379,"TOPFLOW","TOP","TOP","top1",$C379,"top3","Open_Acute_DIV1","TOP5","TOP6","REPORTED","TOP8")</f>
        <v>4427.8719658110003</v>
      </c>
      <c r="AI379" s="53">
        <f t="shared" si="978"/>
        <v>-437.73803418899934</v>
      </c>
      <c r="AJ379" s="40">
        <f t="shared" si="979"/>
        <v>-9.8859686451847104E-2</v>
      </c>
      <c r="AL379" s="53">
        <f>_xll.OneStreamExcelAddIn.XFFunctions.XFGetCell("TRUE", "CONSOL", $D$3,"TOT_Entity","USD","Actual",[1]Setup!C6,"PERIODIC",$B379,"TOPFLOW","TOP","TOP","top1",$C379,"top3","Open_Acute_DIV1","TOP5","TOP6","REPORTED","TOP8")</f>
        <v>5149.88</v>
      </c>
      <c r="AM379" s="53">
        <f>_xll.OneStreamExcelAddIn.XFFunctions.XFGetCell("TRUE", "CONSOL", $D$3,"TOT_Entity","Aggregated","Budget_Working",[1]Setup!C6,"PERIODIC",$B379,"TOPFLOW","TOP","TOP","top1",$C379,"top3","Open_Acute_DIV1","TOP5","TOP6","REPORTED","TOP8")</f>
        <v>4493.2048512270003</v>
      </c>
      <c r="AN379" s="53">
        <f t="shared" si="980"/>
        <v>-656.67514877299982</v>
      </c>
      <c r="AO379" s="40">
        <f t="shared" si="981"/>
        <v>-0.1461484999050679</v>
      </c>
      <c r="AQ379" s="53">
        <f>_xll.OneStreamExcelAddIn.XFFunctions.XFGetCell("TRUE", "CONSOL", $D$3,"TOT_Entity","USD","Actual",[1]Setup!C7,"PERIODIC",$B379,"TOPFLOW","TOP","TOP","top1",$C379,"top3","Open_Acute_DIV1","TOP5","TOP6","REPORTED","TOP8")</f>
        <v>2420.39</v>
      </c>
      <c r="AR379" s="53">
        <f>_xll.OneStreamExcelAddIn.XFFunctions.XFGetCell("TRUE", "CONSOL", $D$3,"TOT_Entity","Aggregated","Budget_Working",[1]Setup!C7,"PERIODIC",$B379,"TOPFLOW","TOP","TOP","top1",$C379,"top3","Open_Acute_DIV1","TOP5","TOP6","REPORTED","TOP8")</f>
        <v>4874.3182161900004</v>
      </c>
      <c r="AS379" s="53">
        <f t="shared" si="982"/>
        <v>2453.9282161900005</v>
      </c>
      <c r="AT379" s="40">
        <f t="shared" si="983"/>
        <v>0.50344029818145686</v>
      </c>
      <c r="AV379" s="53">
        <f>_xll.OneStreamExcelAddIn.XFFunctions.XFGetCell("TRUE", "CONSOL", $D$3,"TOT_Entity","USD","Actual",[1]Setup!C8,"PERIODIC",$B379,"TOPFLOW","TOP","TOP","top1",$C379,"top3","Open_Acute_DIV1","TOP5","TOP6","REPORTED","TOP8")</f>
        <v>-20033.98</v>
      </c>
      <c r="AW379" s="53">
        <f>_xll.OneStreamExcelAddIn.XFFunctions.XFGetCell("TRUE", "CONSOL", $D$3,"TOT_Entity","Aggregated","Budget_Working",[1]Setup!C8,"PERIODIC",$B379,"TOPFLOW","TOP","TOP","top1",$C379,"top3","Open_Acute_DIV1","TOP5","TOP6","REPORTED","TOP8")</f>
        <v>5151.9950516819999</v>
      </c>
      <c r="AX379" s="53">
        <f t="shared" si="984"/>
        <v>25185.975051681999</v>
      </c>
      <c r="AY379" s="40">
        <f t="shared" si="985"/>
        <v>4.8885868093874425</v>
      </c>
      <c r="BA379" s="53">
        <f>_xll.OneStreamExcelAddIn.XFFunctions.XFGetCell("TRUE", "CONSOL", $D$3,"TOT_Entity","USD","Actual",[1]Setup!C9,"PERIODIC",$B379,"TOPFLOW","TOP","TOP","top1",$C379,"top3","Open_Acute_DIV1","TOP5","TOP6","REPORTED","TOP8")</f>
        <v>0</v>
      </c>
      <c r="BB379" s="53">
        <f>_xll.OneStreamExcelAddIn.XFFunctions.XFGetCell("TRUE", "CONSOL", $D$3,"TOT_Entity","Aggregated","Budget_Working",[1]Setup!C9,"PERIODIC",$B379,"TOPFLOW","TOP","TOP","top1",$C379,"top3","Open_Acute_DIV1","TOP5","TOP6","REPORTED","TOP8")</f>
        <v>4710.7739335280003</v>
      </c>
      <c r="BC379" s="53">
        <f t="shared" si="986"/>
        <v>4710.7739335280003</v>
      </c>
      <c r="BD379" s="40">
        <f t="shared" si="987"/>
        <v>1</v>
      </c>
      <c r="BF379" s="53">
        <f>_xll.OneStreamExcelAddIn.XFFunctions.XFGetCell("TRUE", "CONSOL", $D$3,"TOT_Entity","USD","Actual",[1]Setup!C10,"PERIODIC",$B379,"TOPFLOW","TOP","TOP","top1",$C379,"top3","Open_Acute_DIV1","TOP5","TOP6","REPORTED","TOP8")</f>
        <v>0</v>
      </c>
      <c r="BG379" s="53">
        <f>_xll.OneStreamExcelAddIn.XFFunctions.XFGetCell("TRUE", "CONSOL", $D$3,"TOT_Entity","Aggregated","Budget_Working",[1]Setup!C10,"PERIODIC",$B379,"TOPFLOW","TOP","TOP","top1",$C379,"top3","Open_Acute_DIV1","TOP5","TOP6","REPORTED","TOP8")</f>
        <v>4796.52119778</v>
      </c>
      <c r="BH379" s="53">
        <f t="shared" si="988"/>
        <v>4796.52119778</v>
      </c>
      <c r="BI379" s="40">
        <f t="shared" si="989"/>
        <v>1</v>
      </c>
      <c r="BK379" s="53">
        <f>_xll.OneStreamExcelAddIn.XFFunctions.XFGetCell("TRUE", "CONSOL", $D$3,"TOT_Entity","USD","Actual",[1]Setup!C11,"PERIODIC",$B379,"TOPFLOW","TOP","TOP","top1",$C379,"top3","Open_Acute_DIV1","TOP5","TOP6","REPORTED","TOP8")</f>
        <v>0</v>
      </c>
      <c r="BL379" s="53">
        <f>_xll.OneStreamExcelAddIn.XFFunctions.XFGetCell("TRUE", "CONSOL", $D$3,"TOT_Entity","Aggregated","Budget_Working",[1]Setup!C11,"PERIODIC",$B379,"TOPFLOW","TOP","TOP","top1",$C379,"top3","Open_Acute_DIV1","TOP5","TOP6","REPORTED","TOP8")</f>
        <v>4924.5599144520002</v>
      </c>
      <c r="BM379" s="53">
        <f t="shared" si="990"/>
        <v>4924.5599144520002</v>
      </c>
      <c r="BN379" s="40">
        <f t="shared" si="991"/>
        <v>1</v>
      </c>
      <c r="BP379" s="53">
        <f>_xll.OneStreamExcelAddIn.XFFunctions.XFGetCell("TRUE", "CONSOL", $D$3,"TOT_Entity","USD","Actual",[1]Setup!C12,"PERIODIC",$B379,"TOPFLOW","TOP","TOP","top1",$C379,"top3","Open_Acute_DIV1","TOP5","TOP6","REPORTED","TOP8")</f>
        <v>0</v>
      </c>
      <c r="BQ379" s="53">
        <f>_xll.OneStreamExcelAddIn.XFFunctions.XFGetCell("TRUE", "CONSOL", $D$3,"TOT_Entity","Aggregated","Budget_Working",[1]Setup!C12,"PERIODIC",$B379,"TOPFLOW","TOP","TOP","top1",$C379,"top3","Open_Acute_DIV1","TOP5","TOP6","REPORTED","TOP8")</f>
        <v>4620.2032706910004</v>
      </c>
      <c r="BR379" s="53">
        <f t="shared" si="992"/>
        <v>4620.2032706910004</v>
      </c>
      <c r="BS379" s="40">
        <f t="shared" si="993"/>
        <v>1</v>
      </c>
      <c r="BU379" s="53">
        <f>_xll.OneStreamExcelAddIn.XFFunctions.XFGetCell("TRUE", "CONSOL", $D$3,"TOT_Entity","USD","Actual",[1]Setup!C13,"PERIODIC",$B379,"TOPFLOW","TOP","TOP","top1",$C379,"top3","Open_Acute_DIV1","TOP5","TOP6","REPORTED","TOP8")</f>
        <v>0</v>
      </c>
      <c r="BV379" s="53">
        <f>_xll.OneStreamExcelAddIn.XFFunctions.XFGetCell("TRUE", "CONSOL", $D$3,"TOT_Entity","Aggregated","Budget_Working",[1]Setup!C13,"PERIODIC",$B379,"TOPFLOW","TOP","TOP","top1",$C379,"top3","Open_Acute_DIV1","TOP5","TOP6","REPORTED","TOP8")</f>
        <v>5023.7836543579997</v>
      </c>
      <c r="BW379" s="53">
        <f t="shared" si="994"/>
        <v>5023.7836543579997</v>
      </c>
      <c r="BX379" s="40">
        <f t="shared" si="995"/>
        <v>1</v>
      </c>
      <c r="BZ379" s="53">
        <f>_xll.OneStreamExcelAddIn.XFFunctions.XFGetCell("TRUE", "CONSOL", $D$3,"TOT_Entity","USD","Actual",[1]Setup!C14,"PERIODIC",$B379,"TOPFLOW","TOP","TOP","top1",$C379,"top3","Open_Acute_DIV1","TOP5","TOP6","REPORTED","TOP8")</f>
        <v>0</v>
      </c>
      <c r="CA379" s="53">
        <f>_xll.OneStreamExcelAddIn.XFFunctions.XFGetCell("TRUE", "CONSOL", $D$3,"TOT_Entity","Aggregated","Budget_Working",[1]Setup!C14,"PERIODIC",$B379,"TOPFLOW","TOP","TOP","top1",$C379,"top3","Open_Acute_DIV1","TOP5","TOP6","REPORTED","TOP8")</f>
        <v>5164.6679711500001</v>
      </c>
      <c r="CB379" s="53">
        <f t="shared" si="996"/>
        <v>5164.6679711500001</v>
      </c>
      <c r="CC379" s="40">
        <f t="shared" si="997"/>
        <v>1</v>
      </c>
      <c r="CE379" s="53">
        <f>_xll.OneStreamExcelAddIn.XFFunctions.XFGetCell("TRUE", "CONSOL", $D$3,"TOT_Entity","USD","Actual",[1]Setup!C15,"PERIODIC",$B379,"TOPFLOW","TOP","TOP","top1",$C379,"top3","Open_Acute_DIV1","TOP5","TOP6","REPORTED","TOP8")</f>
        <v>0</v>
      </c>
      <c r="CF379" s="53">
        <f>_xll.OneStreamExcelAddIn.XFFunctions.XFGetCell("TRUE", "CONSOL", $D$3,"TOT_Entity","Aggregated","Budget_Working",[1]Setup!C15,"PERIODIC",$B379,"TOPFLOW","TOP","TOP","top1",$C379,"top3","Open_Acute_DIV1","TOP5","TOP6","REPORTED","TOP8")</f>
        <v>5066.7860811540004</v>
      </c>
      <c r="CG379" s="53">
        <f t="shared" si="998"/>
        <v>5066.7860811540004</v>
      </c>
      <c r="CH379" s="40">
        <f t="shared" si="999"/>
        <v>1</v>
      </c>
      <c r="CI379" s="212"/>
      <c r="CJ379" s="53">
        <f>_xll.OneStreamExcelAddIn.XFFunctions.XFGetCell("TRUE", "CONSOL", $D$3,"TOT_Entity","USD","Actual",[1]Setup!C4,"PERIODIC",$B379,"TOPFLOW","TOP","TOP","top1",$C379,"top3","Open_Acute_DIV1","TOP5","TOP6","REPORTED","TOP8")</f>
        <v>7598.1</v>
      </c>
      <c r="CK379" s="53">
        <f>_xll.OneStreamExcelAddIn.XFFunctions.XFGetCell("TRUE", "CONSOL", $D$3,"TOT_Entity","USD","Actual",[1]Setup!C5,"PERIODIC",$B379,"TOPFLOW","TOP","TOP","top1",$C379,"top3","Open_Acute_DIV1","TOP5","TOP6","REPORTED","TOP8")</f>
        <v>4865.6099999999997</v>
      </c>
      <c r="CL379" s="53">
        <f>_xll.OneStreamExcelAddIn.XFFunctions.XFGetCell("TRUE", "CONSOL", $D$3,"TOT_Entity","USD","Actual",[1]Setup!C6,"PERIODIC",$B379,"TOPFLOW","TOP","TOP","top1",$C379,"top3","Open_Acute_DIV1","TOP5","TOP6","REPORTED","TOP8")</f>
        <v>5149.88</v>
      </c>
      <c r="CM379" s="53">
        <f>_xll.OneStreamExcelAddIn.XFFunctions.XFGetCell("TRUE", "CONSOL", $D$3,"TOT_Entity","USD","Actual",[1]Setup!C7,"PERIODIC",$B379,"TOPFLOW","TOP","TOP","top1",$C379,"top3","Open_Acute_DIV1","TOP5","TOP6","REPORTED","TOP8")</f>
        <v>2420.39</v>
      </c>
      <c r="CN379" s="53">
        <f>_xll.OneStreamExcelAddIn.XFFunctions.XFGetCell("TRUE", "CONSOL", $D$3,"TOT_Entity","USD","Actual",[1]Setup!C8,"PERIODIC",$B379,"TOPFLOW","TOP","TOP","top1",$C379,"top3","Open_Acute_DIV1","TOP5","TOP6","REPORTED","TOP8")</f>
        <v>-20033.98</v>
      </c>
      <c r="CO379" s="53">
        <f>_xll.OneStreamExcelAddIn.XFFunctions.XFGetCell("TRUE", "CONSOL", $D$3,"TOT_Entity","USD","Actual",[1]Setup!C9,"PERIODIC",$B379,"TOPFLOW","TOP","TOP","top1",$C379,"top3","Open_Acute_DIV1","TOP5","TOP6","REPORTED","TOP8")</f>
        <v>0</v>
      </c>
      <c r="CP379" s="53">
        <f>_xll.OneStreamExcelAddIn.XFFunctions.XFGetCell("TRUE", "CONSOL", $D$3,"TOT_Entity","USD","Actual",[1]Setup!C10,"PERIODIC",$B379,"TOPFLOW","TOP","TOP","top1",$C379,"top3","Open_Acute_DIV1","TOP5","TOP6","REPORTED","TOP8")</f>
        <v>0</v>
      </c>
      <c r="CQ379" s="53">
        <f>_xll.OneStreamExcelAddIn.XFFunctions.XFGetCell("TRUE", "CONSOL", $D$3,"TOT_Entity","USD","Actual",[1]Setup!C11,"PERIODIC",$B379,"TOPFLOW","TOP","TOP","top1",$C379,"top3","Open_Acute_DIV1","TOP5","TOP6","REPORTED","TOP8")</f>
        <v>0</v>
      </c>
      <c r="CR379" s="53">
        <f>_xll.OneStreamExcelAddIn.XFFunctions.XFGetCell("TRUE", "CONSOL", $D$3,"TOT_Entity","USD","Actual",[1]Setup!C12,"PERIODIC",$B379,"TOPFLOW","TOP","TOP","top1",$C379,"top3","Open_Acute_DIV1","TOP5","TOP6","REPORTED","TOP8")</f>
        <v>0</v>
      </c>
      <c r="CS379" s="53">
        <f>_xll.OneStreamExcelAddIn.XFFunctions.XFGetCell("TRUE", "CONSOL", $D$3,"TOT_Entity","USD","Actual",[1]Setup!C13,"PERIODIC",$B379,"TOPFLOW","TOP","TOP","top1",$C379,"top3","Open_Acute_DIV1","TOP5","TOP6","REPORTED","TOP8")</f>
        <v>0</v>
      </c>
      <c r="CT379" s="53">
        <f>_xll.OneStreamExcelAddIn.XFFunctions.XFGetCell("TRUE", "CONSOL", $D$3,"TOT_Entity","USD","Actual",[1]Setup!C14,"PERIODIC",$B379,"TOPFLOW","TOP","TOP","top1",$C379,"top3","Open_Acute_DIV1","TOP5","TOP6","REPORTED","TOP8")</f>
        <v>0</v>
      </c>
      <c r="CU379" s="53">
        <f>_xll.OneStreamExcelAddIn.XFFunctions.XFGetCell("TRUE", "CONSOL", $D$3,"TOT_Entity","USD","Actual",[1]Setup!C15,"PERIODIC",$B379,"TOPFLOW","TOP","TOP","top1",$C379,"top3","Open_Acute_DIV1","TOP5","TOP6","REPORTED","TOP8")</f>
        <v>0</v>
      </c>
      <c r="CV379" s="212"/>
      <c r="CW379" s="53">
        <f>_xll.OneStreamExcelAddIn.XFFunctions.XFGetCell("TRUE", "CONSOL", $D$3,"TOT_Entity","USD","Actual",[1]Setup!C17,"PERIODIC",$B379,"TOPFLOW","TOP","TOP","top1",$C379,"top3","Open_Acute_DIV1","TOP5","TOP6","REPORTED","TOP8")</f>
        <v>8637.17</v>
      </c>
      <c r="CX379" s="53">
        <f>_xll.OneStreamExcelAddIn.XFFunctions.XFGetCell("TRUE", "CONSOL", $D$3,"TOT_Entity","USD","Actual",[1]Setup!C18,"PERIODIC",$B379,"TOPFLOW","TOP","TOP","top1",$C379,"top3","Open_Acute_DIV1","TOP5","TOP6","REPORTED","TOP8")</f>
        <v>5712.5</v>
      </c>
      <c r="CY379" s="53">
        <f>_xll.OneStreamExcelAddIn.XFFunctions.XFGetCell("TRUE", "CONSOL", $D$3,"TOT_Entity","USD","Actual",[1]Setup!C19,"PERIODIC",$B379,"TOPFLOW","TOP","TOP","top1",$C379,"top3","Open_Acute_DIV1","TOP5","TOP6","REPORTED","TOP8")</f>
        <v>5661.72</v>
      </c>
      <c r="CZ379" s="53">
        <f>_xll.OneStreamExcelAddIn.XFFunctions.XFGetCell("TRUE", "CONSOL", $D$3,"TOT_Entity","USD","Actual",[1]Setup!C20,"PERIODIC",$B379,"TOPFLOW","TOP","TOP","top1",$C379,"top3","Open_Acute_DIV1","TOP5","TOP6","REPORTED","TOP8")</f>
        <v>9580.11</v>
      </c>
      <c r="DA379" s="53">
        <f>_xll.OneStreamExcelAddIn.XFFunctions.XFGetCell("TRUE", "CONSOL", $D$3,"TOT_Entity","USD","Actual",[1]Setup!C21,"PERIODIC",$B379,"TOPFLOW","TOP","TOP","top1",$C379,"top3","Open_Acute_DIV1","TOP5","TOP6","REPORTED","TOP8")</f>
        <v>3653.36</v>
      </c>
      <c r="DB379" s="53">
        <f>_xll.OneStreamExcelAddIn.XFFunctions.XFGetCell("TRUE", "CONSOL", $D$3,"TOT_Entity","USD","Actual",[1]Setup!C22,"PERIODIC",$B379,"TOPFLOW","TOP","TOP","top1",$C379,"top3","Open_Acute_DIV1","TOP5","TOP6","REPORTED","TOP8")</f>
        <v>4415.5600000000004</v>
      </c>
      <c r="DC379" s="53">
        <f>_xll.OneStreamExcelAddIn.XFFunctions.XFGetCell("TRUE", "CONSOL", $D$3,"TOT_Entity","USD","Actual",[1]Setup!C23,"PERIODIC",$B379,"TOPFLOW","TOP","TOP","top1",$C379,"top3","Open_Acute_DIV1","TOP5","TOP6","REPORTED","TOP8")</f>
        <v>4150.29</v>
      </c>
      <c r="DD379" s="53">
        <f>_xll.OneStreamExcelAddIn.XFFunctions.XFGetCell("TRUE", "CONSOL", $D$3,"TOT_Entity","USD","Actual",[1]Setup!C24,"PERIODIC",$B379,"TOPFLOW","TOP","TOP","top1",$C379,"top3","Open_Acute_DIV1","TOP5","TOP6","REPORTED","TOP8")</f>
        <v>4924.37</v>
      </c>
      <c r="DE379" s="53">
        <f>_xll.OneStreamExcelAddIn.XFFunctions.XFGetCell("TRUE", "CONSOL", $D$3,"TOT_Entity","USD","Actual",[1]Setup!C25,"PERIODIC",$B379,"TOPFLOW","TOP","TOP","top1",$C379,"top3","Open_Acute_DIV1","TOP5","TOP6","REPORTED","TOP8")</f>
        <v>5827.19</v>
      </c>
      <c r="DF379" s="53">
        <f>_xll.OneStreamExcelAddIn.XFFunctions.XFGetCell("TRUE", "CONSOL", $D$3,"TOT_Entity","USD","Actual",[1]Setup!C26,"PERIODIC",$B379,"TOPFLOW","TOP","TOP","top1",$C379,"top3","Open_Acute_DIV1","TOP5","TOP6","REPORTED","TOP8")</f>
        <v>4638.2700000000004</v>
      </c>
      <c r="DG379" s="53">
        <f>_xll.OneStreamExcelAddIn.XFFunctions.XFGetCell("TRUE", "CONSOL", $D$3,"TOT_Entity","USD","Actual",[1]Setup!C27,"PERIODIC",$B379,"TOPFLOW","TOP","TOP","top1",$C379,"top3","Open_Acute_DIV1","TOP5","TOP6","REPORTED","TOP8")</f>
        <v>6383.29</v>
      </c>
      <c r="DH379" s="53">
        <f>_xll.OneStreamExcelAddIn.XFFunctions.XFGetCell("TRUE", "CONSOL", $D$3,"TOT_Entity","USD","Actual",[1]Setup!C28,"PERIODIC",$B379,"TOPFLOW","TOP","TOP","top1",$C379,"top3","Open_Acute_DIV1","TOP5","TOP6","REPORTED","TOP8")</f>
        <v>3893.1</v>
      </c>
      <c r="DI379" s="178"/>
      <c r="DJ379" s="53">
        <f>_xll.OneStreamExcelAddIn.XFFunctions.XFGetCell("TRUE", "CONSOL", $D$3,"TOT_Entity","Aggregated","Budget_Working",[1]Setup!C4,"PERIODIC",$B379,"TOPFLOW","TOP","TOP","top1",$C379,"top3","Open_Acute_DIV1","TOP5","TOP6","REPORTED","TOP8")</f>
        <v>4572.2086380999999</v>
      </c>
      <c r="DK379" s="53">
        <f>_xll.OneStreamExcelAddIn.XFFunctions.XFGetCell("TRUE", "CONSOL", $D$3,"TOT_Entity","Aggregated","Budget_Working",[1]Setup!C5,"PERIODIC",$B379,"TOPFLOW","TOP","TOP","top1",$C379,"top3","Open_Acute_DIV1","TOP5","TOP6","REPORTED","TOP8")</f>
        <v>4427.8719658110003</v>
      </c>
      <c r="DL379" s="53">
        <f>_xll.OneStreamExcelAddIn.XFFunctions.XFGetCell("TRUE", "CONSOL", $D$3,"TOT_Entity","Aggregated","Budget_Working",[1]Setup!C6,"PERIODIC",$B379,"TOPFLOW","TOP","TOP","top1",$C379,"top3","Open_Acute_DIV1","TOP5","TOP6","REPORTED","TOP8")</f>
        <v>4493.2048512270003</v>
      </c>
      <c r="DM379" s="53">
        <f>_xll.OneStreamExcelAddIn.XFFunctions.XFGetCell("TRUE", "CONSOL", $D$3,"TOT_Entity","Aggregated","Budget_Working",[1]Setup!C7,"PERIODIC",$B379,"TOPFLOW","TOP","TOP","top1",$C379,"top3","Open_Acute_DIV1","TOP5","TOP6","REPORTED","TOP8")</f>
        <v>4874.3182161900004</v>
      </c>
      <c r="DN379" s="53">
        <f>_xll.OneStreamExcelAddIn.XFFunctions.XFGetCell("TRUE", "CONSOL", $D$3,"TOT_Entity","Aggregated","Budget_Working",[1]Setup!C8,"PERIODIC",$B379,"TOPFLOW","TOP","TOP","top1",$C379,"top3","Open_Acute_DIV1","TOP5","TOP6","REPORTED","TOP8")</f>
        <v>5151.9950516819999</v>
      </c>
      <c r="DO379" s="53">
        <f>_xll.OneStreamExcelAddIn.XFFunctions.XFGetCell("TRUE", "CONSOL", $D$3,"TOT_Entity","Aggregated","Budget_Working",[1]Setup!C9,"PERIODIC",$B379,"TOPFLOW","TOP","TOP","top1",$C379,"top3","Open_Acute_DIV1","TOP5","TOP6","REPORTED","TOP8")</f>
        <v>4710.7739335280003</v>
      </c>
      <c r="DP379" s="53">
        <f>_xll.OneStreamExcelAddIn.XFFunctions.XFGetCell("TRUE", "CONSOL", $D$3,"TOT_Entity","Aggregated","Budget_Working",[1]Setup!C10,"PERIODIC",$B379,"TOPFLOW","TOP","TOP","top1",$C379,"top3","Open_Acute_DIV1","TOP5","TOP6","REPORTED","TOP8")</f>
        <v>4796.52119778</v>
      </c>
      <c r="DQ379" s="53">
        <f>_xll.OneStreamExcelAddIn.XFFunctions.XFGetCell("TRUE", "CONSOL", $D$3,"TOT_Entity","Aggregated","Budget_Working",[1]Setup!C11,"PERIODIC",$B379,"TOPFLOW","TOP","TOP","top1",$C379,"top3","Open_Acute_DIV1","TOP5","TOP6","REPORTED","TOP8")</f>
        <v>4924.5599144520002</v>
      </c>
      <c r="DR379" s="53">
        <f>_xll.OneStreamExcelAddIn.XFFunctions.XFGetCell("TRUE", "CONSOL", $D$3,"TOT_Entity","Aggregated","Budget_Working",[1]Setup!C12,"PERIODIC",$B379,"TOPFLOW","TOP","TOP","top1",$C379,"top3","Open_Acute_DIV1","TOP5","TOP6","REPORTED","TOP8")</f>
        <v>4620.2032706910004</v>
      </c>
      <c r="DS379" s="53">
        <f>_xll.OneStreamExcelAddIn.XFFunctions.XFGetCell("TRUE", "CONSOL", $D$3,"TOT_Entity","Aggregated","Budget_Working",[1]Setup!C13,"PERIODIC",$B379,"TOPFLOW","TOP","TOP","top1",$C379,"top3","Open_Acute_DIV1","TOP5","TOP6","REPORTED","TOP8")</f>
        <v>5023.7836543579997</v>
      </c>
      <c r="DT379" s="53">
        <f>_xll.OneStreamExcelAddIn.XFFunctions.XFGetCell("TRUE", "CONSOL", $D$3,"TOT_Entity","Aggregated","Budget_Working",[1]Setup!C14,"PERIODIC",$B379,"TOPFLOW","TOP","TOP","top1",$C379,"top3","Open_Acute_DIV1","TOP5","TOP6","REPORTED","TOP8")</f>
        <v>5164.6679711500001</v>
      </c>
      <c r="DU379" s="53">
        <f>_xll.OneStreamExcelAddIn.XFFunctions.XFGetCell("TRUE", "CONSOL", $D$3,"TOT_Entity","Aggregated","Budget_Working",[1]Setup!C15,"PERIODIC",$B379,"TOPFLOW","TOP","TOP","top1",$C379,"top3","Open_Acute_DIV1","TOP5","TOP6","REPORTED","TOP8")</f>
        <v>5066.7860811540004</v>
      </c>
      <c r="DV379" s="178"/>
      <c r="DW379" s="53">
        <f>_xll.OneStreamExcelAddIn.XFFunctions.XFGetCell("TRUE", "CONSOL", $D$3,"TOT_Entity","USD","Budget_Final",[1]Setup!C17,"PERIODIC",$B379,"TOPFLOW","TOP","TOP","top1",$C379,"top3","Open_Acute_DIV1","TOP5","TOP6","REPORTED","TOP8")</f>
        <v>5701.0665630220001</v>
      </c>
      <c r="DX379" s="53">
        <f>_xll.OneStreamExcelAddIn.XFFunctions.XFGetCell("TRUE", "CONSOL", $D$3,"TOT_Entity","USD","Budget_Final",[1]Setup!C18,"PERIODIC",$B379,"TOPFLOW","TOP","TOP","top1",$C379,"top3","Open_Acute_DIV1","TOP5","TOP6","REPORTED","TOP8")</f>
        <v>5596.3839597140004</v>
      </c>
      <c r="DY379" s="53">
        <f>_xll.OneStreamExcelAddIn.XFFunctions.XFGetCell("TRUE", "CONSOL", $D$3,"TOT_Entity","USD","Budget_Final",[1]Setup!C19,"PERIODIC",$B379,"TOPFLOW","TOP","TOP","top1",$C379,"top3","Open_Acute_DIV1","TOP5","TOP6","REPORTED","TOP8")</f>
        <v>5673.18270932</v>
      </c>
      <c r="DZ379" s="53">
        <f>_xll.OneStreamExcelAddIn.XFFunctions.XFGetCell("TRUE", "CONSOL", $D$3,"TOT_Entity","USD","Budget_Final",[1]Setup!C20,"PERIODIC",$B379,"TOPFLOW","TOP","TOP","top1",$C379,"top3","Open_Acute_DIV1","TOP5","TOP6","REPORTED","TOP8")</f>
        <v>5807.6395970900003</v>
      </c>
      <c r="EA379" s="53">
        <f>_xll.OneStreamExcelAddIn.XFFunctions.XFGetCell("TRUE", "CONSOL", $D$3,"TOT_Entity","USD","Budget_Final",[1]Setup!C21,"PERIODIC",$B379,"TOPFLOW","TOP","TOP","top1",$C379,"top3","Open_Acute_DIV1","TOP5","TOP6","REPORTED","TOP8")</f>
        <v>5757.0705742729997</v>
      </c>
      <c r="EB379" s="53">
        <f>_xll.OneStreamExcelAddIn.XFFunctions.XFGetCell("TRUE", "CONSOL", $D$3,"TOT_Entity","USD","Budget_Final",[1]Setup!C22,"PERIODIC",$B379,"TOPFLOW","TOP","TOP","top1",$C379,"top3","Open_Acute_DIV1","TOP5","TOP6","REPORTED","TOP8")</f>
        <v>5989.8298615390004</v>
      </c>
      <c r="EC379" s="53">
        <f>_xll.OneStreamExcelAddIn.XFFunctions.XFGetCell("TRUE", "CONSOL", $D$3,"TOT_Entity","USD","Budget_Final",[1]Setup!C23,"PERIODIC",$B379,"TOPFLOW","TOP","TOP","top1",$C379,"top3","Open_Acute_DIV1","TOP5","TOP6","REPORTED","TOP8")</f>
        <v>6005.1896114600004</v>
      </c>
      <c r="ED379" s="53">
        <f>_xll.OneStreamExcelAddIn.XFFunctions.XFGetCell("TRUE", "CONSOL", $D$3,"TOT_Entity","USD","Budget_Final",[1]Setup!C24,"PERIODIC",$B379,"TOPFLOW","TOP","TOP","top1",$C379,"top3","Open_Acute_DIV1","TOP5","TOP6","REPORTED","TOP8")</f>
        <v>5801.7320009670002</v>
      </c>
      <c r="EE379" s="53">
        <f>_xll.OneStreamExcelAddIn.XFFunctions.XFGetCell("TRUE", "CONSOL", $D$3,"TOT_Entity","USD","Budget_Final",[1]Setup!C25,"PERIODIC",$B379,"TOPFLOW","TOP","TOP","top1",$C379,"top3","Open_Acute_DIV1","TOP5","TOP6","REPORTED","TOP8")</f>
        <v>5950.8397271240001</v>
      </c>
      <c r="EF379" s="53">
        <f>_xll.OneStreamExcelAddIn.XFFunctions.XFGetCell("TRUE", "CONSOL", $D$3,"TOT_Entity","USD","Budget_Final",[1]Setup!C26,"PERIODIC",$B379,"TOPFLOW","TOP","TOP","top1",$C379,"top3","Open_Acute_DIV1","TOP5","TOP6","REPORTED","TOP8")</f>
        <v>5811.1841547639997</v>
      </c>
      <c r="EG379" s="53">
        <f>_xll.OneStreamExcelAddIn.XFFunctions.XFGetCell("TRUE", "CONSOL", $D$3,"TOT_Entity","USD","Budget_Final",[1]Setup!C27,"PERIODIC",$B379,"TOPFLOW","TOP","TOP","top1",$C379,"top3","Open_Acute_DIV1","TOP5","TOP6","REPORTED","TOP8")</f>
        <v>5777.6290087830002</v>
      </c>
      <c r="EH379" s="53">
        <f>_xll.OneStreamExcelAddIn.XFFunctions.XFGetCell("TRUE", "CONSOL", $D$3,"TOT_Entity","USD","Budget_Final",[1]Setup!C28,"PERIODIC",$B379,"TOPFLOW","TOP","TOP","top1",$C379,"top3","Open_Acute_DIV1","TOP5","TOP6","REPORTED","TOP8")</f>
        <v>6178.4003298010002</v>
      </c>
    </row>
    <row r="380" spans="2:138" x14ac:dyDescent="0.25">
      <c r="B380" s="51">
        <v>60373</v>
      </c>
      <c r="C380" s="51"/>
      <c r="D380" t="str" cm="1">
        <f t="array" ref="D380">_xll.OneStreamExcelAddIn.XFFunctions.XFGetMemberInfo("Description","Account",B380)</f>
        <v>HSA Matching Expense</v>
      </c>
      <c r="E380" s="53">
        <f>_xll.OneStreamExcelAddIn.XFFunctions.XFGetCell("TRUE", "CONSOL", $D$3,"TOT_Entity","USD","Actual",$E$3,"PERIODIC",$B380,"TOPFLOW","TOP","TOP","top1",$C380,"top3","Open_Acute_DIV1","TOP5","TOP6","REPORTED","TOP8")</f>
        <v>0</v>
      </c>
      <c r="F380" s="53">
        <f>_xll.OneStreamExcelAddIn.XFFunctions.XFGetCell("TRUE", "CONSOL", $D$3,"TOT_Entity","Aggregated","Budget_Working",$E$3,"PERIODIC",$B380,"TOPFLOW","TOP","TOP","top1",$C380,"top3","Open_Acute_DIV1","TOP5","TOP6","REPORTED","TOP8")</f>
        <v>0</v>
      </c>
      <c r="G380" s="53">
        <f t="shared" si="969"/>
        <v>0</v>
      </c>
      <c r="H380" s="55">
        <f t="shared" si="970"/>
        <v>0</v>
      </c>
      <c r="I380" s="41"/>
      <c r="J380" s="53">
        <f>_xll.OneStreamExcelAddIn.XFFunctions.XFGetCell("TRUE", "CONSOL", $D$3,"TOT_Entity","USD","Actual",$E$3,"YTD",$B380,"TOPFLOW","TOP","TOP","top1",$C380,"TOP3","Open_Acute_DIV1","TOP5","TOP6","REPORTED","TOP8")</f>
        <v>0</v>
      </c>
      <c r="K380" s="53">
        <f>_xll.OneStreamExcelAddIn.XFFunctions.XFGetCell("TRUE", "CONSOL", $D$3,"TOT_Entity","Aggregated","Budget_Working",$E$3,"YTD",$B380,"TOPFLOW","TOP","TOP","top1",$C380,"TOP3","Open_Acute_DIV1","TOP5","TOP6","REPORTED","TOP8")</f>
        <v>0</v>
      </c>
      <c r="L380" s="53">
        <f t="shared" si="971"/>
        <v>0</v>
      </c>
      <c r="M380" s="40">
        <f t="shared" si="972"/>
        <v>0</v>
      </c>
      <c r="N380" s="41"/>
      <c r="O380" s="53">
        <f>_xll.OneStreamExcelAddIn.XFFunctions.XFGetCell("TRUE", "CONSOL", $D$3,"TOT_Entity","USD","Actual",$F$3,"YTD",$B380,"TOPFLOW","TOP","TOP","top1",$C380,"TOP3","Open_Acute_DIV1","TOP5","TOP6","REPORTED","TOP8")</f>
        <v>0</v>
      </c>
      <c r="P380" s="53">
        <f>_xll.OneStreamExcelAddIn.XFFunctions.XFGetCell("TRUE", "CONSOL", $D$3,"TOT_Entity","USD","Actual",$E$3,"YTD",$B380,"TOPFLOW","TOP","TOP","top1",$C380,"top3","Open_Acute_DIV1","TOP5","TOP6","REPORTED","VAR_BW_PY_Actual")</f>
        <v>0</v>
      </c>
      <c r="Q380" s="40">
        <f t="shared" si="973"/>
        <v>0</v>
      </c>
      <c r="R380" s="41"/>
      <c r="S380" s="53">
        <f>_xll.OneStreamExcelAddIn.XFFunctions.XFGetCell("TRUE", "CONSOL", $D$3,"TOT_Entity","USD","MIDFCST",$E$3,"MTD",$B380,"TOPFLOW","TOP","TOP","top1",$C380,"TOP3","Open_Acute_DIV1","TOP5","TOP6","REPORTED","TOP8")</f>
        <v>0</v>
      </c>
      <c r="T380" s="53">
        <f t="shared" si="974"/>
        <v>0</v>
      </c>
      <c r="U380" s="40">
        <f t="shared" si="975"/>
        <v>0</v>
      </c>
      <c r="V380" s="41"/>
      <c r="W380" s="42"/>
      <c r="X380" s="43"/>
      <c r="Y380" s="42"/>
      <c r="Z380" s="44"/>
      <c r="AB380" s="53">
        <f>_xll.OneStreamExcelAddIn.XFFunctions.XFGetCell("TRUE", "CONSOL", $D$3,"TOT_Entity","USD","Actual",[1]Setup!C4,"PERIODIC",$B380,"TOPFLOW","TOP","TOP","top1",$C380,"top3","Open_Acute_DIV1","TOP5","TOP6","REPORTED","TOP8")</f>
        <v>0</v>
      </c>
      <c r="AC380" s="53">
        <f>_xll.OneStreamExcelAddIn.XFFunctions.XFGetCell("TRUE", "CONSOL", $D$3,"TOT_Entity","Aggregated","Budget_Working",[1]Setup!C4,"PERIODIC",$B380,"TOPFLOW","TOP","TOP","top1",$C380,"top3","Open_Acute_DIV1","TOP5","TOP6","REPORTED","TOP8")</f>
        <v>0</v>
      </c>
      <c r="AD380" s="53">
        <f t="shared" si="976"/>
        <v>0</v>
      </c>
      <c r="AE380" s="40">
        <f t="shared" si="977"/>
        <v>0</v>
      </c>
      <c r="AG380" s="53">
        <f>_xll.OneStreamExcelAddIn.XFFunctions.XFGetCell("TRUE", "CONSOL", $D$3,"TOT_Entity","USD","Actual",[1]Setup!C5,"PERIODIC",$B380,"TOPFLOW","TOP","TOP","top1",$C380,"top3","Open_Acute_DIV1","TOP5","TOP6","REPORTED","TOP8")</f>
        <v>0</v>
      </c>
      <c r="AH380" s="53">
        <f>_xll.OneStreamExcelAddIn.XFFunctions.XFGetCell("TRUE", "CONSOL", $D$3,"TOT_Entity","Aggregated","Budget_Working",[1]Setup!C5,"PERIODIC",$B380,"TOPFLOW","TOP","TOP","top1",$C380,"top3","Open_Acute_DIV1","TOP5","TOP6","REPORTED","TOP8")</f>
        <v>0</v>
      </c>
      <c r="AI380" s="53">
        <f t="shared" si="978"/>
        <v>0</v>
      </c>
      <c r="AJ380" s="40">
        <f t="shared" si="979"/>
        <v>0</v>
      </c>
      <c r="AL380" s="53">
        <f>_xll.OneStreamExcelAddIn.XFFunctions.XFGetCell("TRUE", "CONSOL", $D$3,"TOT_Entity","USD","Actual",[1]Setup!C6,"PERIODIC",$B380,"TOPFLOW","TOP","TOP","top1",$C380,"top3","Open_Acute_DIV1","TOP5","TOP6","REPORTED","TOP8")</f>
        <v>0</v>
      </c>
      <c r="AM380" s="53">
        <f>_xll.OneStreamExcelAddIn.XFFunctions.XFGetCell("TRUE", "CONSOL", $D$3,"TOT_Entity","Aggregated","Budget_Working",[1]Setup!C6,"PERIODIC",$B380,"TOPFLOW","TOP","TOP","top1",$C380,"top3","Open_Acute_DIV1","TOP5","TOP6","REPORTED","TOP8")</f>
        <v>0</v>
      </c>
      <c r="AN380" s="53">
        <f t="shared" si="980"/>
        <v>0</v>
      </c>
      <c r="AO380" s="40">
        <f t="shared" si="981"/>
        <v>0</v>
      </c>
      <c r="AQ380" s="53">
        <f>_xll.OneStreamExcelAddIn.XFFunctions.XFGetCell("TRUE", "CONSOL", $D$3,"TOT_Entity","USD","Actual",[1]Setup!C7,"PERIODIC",$B380,"TOPFLOW","TOP","TOP","top1",$C380,"top3","Open_Acute_DIV1","TOP5","TOP6","REPORTED","TOP8")</f>
        <v>0</v>
      </c>
      <c r="AR380" s="53">
        <f>_xll.OneStreamExcelAddIn.XFFunctions.XFGetCell("TRUE", "CONSOL", $D$3,"TOT_Entity","Aggregated","Budget_Working",[1]Setup!C7,"PERIODIC",$B380,"TOPFLOW","TOP","TOP","top1",$C380,"top3","Open_Acute_DIV1","TOP5","TOP6","REPORTED","TOP8")</f>
        <v>0</v>
      </c>
      <c r="AS380" s="53">
        <f t="shared" si="982"/>
        <v>0</v>
      </c>
      <c r="AT380" s="40">
        <f t="shared" si="983"/>
        <v>0</v>
      </c>
      <c r="AV380" s="53">
        <f>_xll.OneStreamExcelAddIn.XFFunctions.XFGetCell("TRUE", "CONSOL", $D$3,"TOT_Entity","USD","Actual",[1]Setup!C8,"PERIODIC",$B380,"TOPFLOW","TOP","TOP","top1",$C380,"top3","Open_Acute_DIV1","TOP5","TOP6","REPORTED","TOP8")</f>
        <v>0</v>
      </c>
      <c r="AW380" s="53">
        <f>_xll.OneStreamExcelAddIn.XFFunctions.XFGetCell("TRUE", "CONSOL", $D$3,"TOT_Entity","Aggregated","Budget_Working",[1]Setup!C8,"PERIODIC",$B380,"TOPFLOW","TOP","TOP","top1",$C380,"top3","Open_Acute_DIV1","TOP5","TOP6","REPORTED","TOP8")</f>
        <v>0</v>
      </c>
      <c r="AX380" s="53">
        <f t="shared" si="984"/>
        <v>0</v>
      </c>
      <c r="AY380" s="40">
        <f t="shared" si="985"/>
        <v>0</v>
      </c>
      <c r="BA380" s="53">
        <f>_xll.OneStreamExcelAddIn.XFFunctions.XFGetCell("TRUE", "CONSOL", $D$3,"TOT_Entity","USD","Actual",[1]Setup!C9,"PERIODIC",$B380,"TOPFLOW","TOP","TOP","top1",$C380,"top3","Open_Acute_DIV1","TOP5","TOP6","REPORTED","TOP8")</f>
        <v>0</v>
      </c>
      <c r="BB380" s="53">
        <f>_xll.OneStreamExcelAddIn.XFFunctions.XFGetCell("TRUE", "CONSOL", $D$3,"TOT_Entity","Aggregated","Budget_Working",[1]Setup!C9,"PERIODIC",$B380,"TOPFLOW","TOP","TOP","top1",$C380,"top3","Open_Acute_DIV1","TOP5","TOP6","REPORTED","TOP8")</f>
        <v>0</v>
      </c>
      <c r="BC380" s="53">
        <f t="shared" si="986"/>
        <v>0</v>
      </c>
      <c r="BD380" s="40">
        <f t="shared" si="987"/>
        <v>0</v>
      </c>
      <c r="BF380" s="53">
        <f>_xll.OneStreamExcelAddIn.XFFunctions.XFGetCell("TRUE", "CONSOL", $D$3,"TOT_Entity","USD","Actual",[1]Setup!C10,"PERIODIC",$B380,"TOPFLOW","TOP","TOP","top1",$C380,"top3","Open_Acute_DIV1","TOP5","TOP6","REPORTED","TOP8")</f>
        <v>0</v>
      </c>
      <c r="BG380" s="53">
        <f>_xll.OneStreamExcelAddIn.XFFunctions.XFGetCell("TRUE", "CONSOL", $D$3,"TOT_Entity","Aggregated","Budget_Working",[1]Setup!C10,"PERIODIC",$B380,"TOPFLOW","TOP","TOP","top1",$C380,"top3","Open_Acute_DIV1","TOP5","TOP6","REPORTED","TOP8")</f>
        <v>0</v>
      </c>
      <c r="BH380" s="53">
        <f t="shared" si="988"/>
        <v>0</v>
      </c>
      <c r="BI380" s="40">
        <f t="shared" si="989"/>
        <v>0</v>
      </c>
      <c r="BK380" s="53">
        <f>_xll.OneStreamExcelAddIn.XFFunctions.XFGetCell("TRUE", "CONSOL", $D$3,"TOT_Entity","USD","Actual",[1]Setup!C11,"PERIODIC",$B380,"TOPFLOW","TOP","TOP","top1",$C380,"top3","Open_Acute_DIV1","TOP5","TOP6","REPORTED","TOP8")</f>
        <v>0</v>
      </c>
      <c r="BL380" s="53">
        <f>_xll.OneStreamExcelAddIn.XFFunctions.XFGetCell("TRUE", "CONSOL", $D$3,"TOT_Entity","Aggregated","Budget_Working",[1]Setup!C11,"PERIODIC",$B380,"TOPFLOW","TOP","TOP","top1",$C380,"top3","Open_Acute_DIV1","TOP5","TOP6","REPORTED","TOP8")</f>
        <v>0</v>
      </c>
      <c r="BM380" s="53">
        <f t="shared" si="990"/>
        <v>0</v>
      </c>
      <c r="BN380" s="40">
        <f t="shared" si="991"/>
        <v>0</v>
      </c>
      <c r="BP380" s="53">
        <f>_xll.OneStreamExcelAddIn.XFFunctions.XFGetCell("TRUE", "CONSOL", $D$3,"TOT_Entity","USD","Actual",[1]Setup!C12,"PERIODIC",$B380,"TOPFLOW","TOP","TOP","top1",$C380,"top3","Open_Acute_DIV1","TOP5","TOP6","REPORTED","TOP8")</f>
        <v>0</v>
      </c>
      <c r="BQ380" s="53">
        <f>_xll.OneStreamExcelAddIn.XFFunctions.XFGetCell("TRUE", "CONSOL", $D$3,"TOT_Entity","Aggregated","Budget_Working",[1]Setup!C12,"PERIODIC",$B380,"TOPFLOW","TOP","TOP","top1",$C380,"top3","Open_Acute_DIV1","TOP5","TOP6","REPORTED","TOP8")</f>
        <v>0</v>
      </c>
      <c r="BR380" s="53">
        <f t="shared" si="992"/>
        <v>0</v>
      </c>
      <c r="BS380" s="40">
        <f t="shared" si="993"/>
        <v>0</v>
      </c>
      <c r="BU380" s="53">
        <f>_xll.OneStreamExcelAddIn.XFFunctions.XFGetCell("TRUE", "CONSOL", $D$3,"TOT_Entity","USD","Actual",[1]Setup!C13,"PERIODIC",$B380,"TOPFLOW","TOP","TOP","top1",$C380,"top3","Open_Acute_DIV1","TOP5","TOP6","REPORTED","TOP8")</f>
        <v>0</v>
      </c>
      <c r="BV380" s="53">
        <f>_xll.OneStreamExcelAddIn.XFFunctions.XFGetCell("TRUE", "CONSOL", $D$3,"TOT_Entity","Aggregated","Budget_Working",[1]Setup!C13,"PERIODIC",$B380,"TOPFLOW","TOP","TOP","top1",$C380,"top3","Open_Acute_DIV1","TOP5","TOP6","REPORTED","TOP8")</f>
        <v>0</v>
      </c>
      <c r="BW380" s="53">
        <f t="shared" si="994"/>
        <v>0</v>
      </c>
      <c r="BX380" s="40">
        <f t="shared" si="995"/>
        <v>0</v>
      </c>
      <c r="BZ380" s="53">
        <f>_xll.OneStreamExcelAddIn.XFFunctions.XFGetCell("TRUE", "CONSOL", $D$3,"TOT_Entity","USD","Actual",[1]Setup!C14,"PERIODIC",$B380,"TOPFLOW","TOP","TOP","top1",$C380,"top3","Open_Acute_DIV1","TOP5","TOP6","REPORTED","TOP8")</f>
        <v>0</v>
      </c>
      <c r="CA380" s="53">
        <f>_xll.OneStreamExcelAddIn.XFFunctions.XFGetCell("TRUE", "CONSOL", $D$3,"TOT_Entity","Aggregated","Budget_Working",[1]Setup!C14,"PERIODIC",$B380,"TOPFLOW","TOP","TOP","top1",$C380,"top3","Open_Acute_DIV1","TOP5","TOP6","REPORTED","TOP8")</f>
        <v>0</v>
      </c>
      <c r="CB380" s="53">
        <f t="shared" si="996"/>
        <v>0</v>
      </c>
      <c r="CC380" s="40">
        <f t="shared" si="997"/>
        <v>0</v>
      </c>
      <c r="CE380" s="53">
        <f>_xll.OneStreamExcelAddIn.XFFunctions.XFGetCell("TRUE", "CONSOL", $D$3,"TOT_Entity","USD","Actual",[1]Setup!C15,"PERIODIC",$B380,"TOPFLOW","TOP","TOP","top1",$C380,"top3","Open_Acute_DIV1","TOP5","TOP6","REPORTED","TOP8")</f>
        <v>0</v>
      </c>
      <c r="CF380" s="53">
        <f>_xll.OneStreamExcelAddIn.XFFunctions.XFGetCell("TRUE", "CONSOL", $D$3,"TOT_Entity","Aggregated","Budget_Working",[1]Setup!C15,"PERIODIC",$B380,"TOPFLOW","TOP","TOP","top1",$C380,"top3","Open_Acute_DIV1","TOP5","TOP6","REPORTED","TOP8")</f>
        <v>0</v>
      </c>
      <c r="CG380" s="53">
        <f t="shared" si="998"/>
        <v>0</v>
      </c>
      <c r="CH380" s="40">
        <f t="shared" si="999"/>
        <v>0</v>
      </c>
      <c r="CI380" s="212"/>
      <c r="CJ380" s="53">
        <f>_xll.OneStreamExcelAddIn.XFFunctions.XFGetCell("TRUE", "CONSOL", $D$3,"TOT_Entity","USD","Actual",[1]Setup!C4,"PERIODIC",$B380,"TOPFLOW","TOP","TOP","top1",$C380,"top3","Open_Acute_DIV1","TOP5","TOP6","REPORTED","TOP8")</f>
        <v>0</v>
      </c>
      <c r="CK380" s="53">
        <f>_xll.OneStreamExcelAddIn.XFFunctions.XFGetCell("TRUE", "CONSOL", $D$3,"TOT_Entity","USD","Actual",[1]Setup!C5,"PERIODIC",$B380,"TOPFLOW","TOP","TOP","top1",$C380,"top3","Open_Acute_DIV1","TOP5","TOP6","REPORTED","TOP8")</f>
        <v>0</v>
      </c>
      <c r="CL380" s="53">
        <f>_xll.OneStreamExcelAddIn.XFFunctions.XFGetCell("TRUE", "CONSOL", $D$3,"TOT_Entity","USD","Actual",[1]Setup!C6,"PERIODIC",$B380,"TOPFLOW","TOP","TOP","top1",$C380,"top3","Open_Acute_DIV1","TOP5","TOP6","REPORTED","TOP8")</f>
        <v>0</v>
      </c>
      <c r="CM380" s="53">
        <f>_xll.OneStreamExcelAddIn.XFFunctions.XFGetCell("TRUE", "CONSOL", $D$3,"TOT_Entity","USD","Actual",[1]Setup!C7,"PERIODIC",$B380,"TOPFLOW","TOP","TOP","top1",$C380,"top3","Open_Acute_DIV1","TOP5","TOP6","REPORTED","TOP8")</f>
        <v>0</v>
      </c>
      <c r="CN380" s="53">
        <f>_xll.OneStreamExcelAddIn.XFFunctions.XFGetCell("TRUE", "CONSOL", $D$3,"TOT_Entity","USD","Actual",[1]Setup!C8,"PERIODIC",$B380,"TOPFLOW","TOP","TOP","top1",$C380,"top3","Open_Acute_DIV1","TOP5","TOP6","REPORTED","TOP8")</f>
        <v>0</v>
      </c>
      <c r="CO380" s="53">
        <f>_xll.OneStreamExcelAddIn.XFFunctions.XFGetCell("TRUE", "CONSOL", $D$3,"TOT_Entity","USD","Actual",[1]Setup!C9,"PERIODIC",$B380,"TOPFLOW","TOP","TOP","top1",$C380,"top3","Open_Acute_DIV1","TOP5","TOP6","REPORTED","TOP8")</f>
        <v>0</v>
      </c>
      <c r="CP380" s="53">
        <f>_xll.OneStreamExcelAddIn.XFFunctions.XFGetCell("TRUE", "CONSOL", $D$3,"TOT_Entity","USD","Actual",[1]Setup!C10,"PERIODIC",$B380,"TOPFLOW","TOP","TOP","top1",$C380,"top3","Open_Acute_DIV1","TOP5","TOP6","REPORTED","TOP8")</f>
        <v>0</v>
      </c>
      <c r="CQ380" s="53">
        <f>_xll.OneStreamExcelAddIn.XFFunctions.XFGetCell("TRUE", "CONSOL", $D$3,"TOT_Entity","USD","Actual",[1]Setup!C11,"PERIODIC",$B380,"TOPFLOW","TOP","TOP","top1",$C380,"top3","Open_Acute_DIV1","TOP5","TOP6","REPORTED","TOP8")</f>
        <v>0</v>
      </c>
      <c r="CR380" s="53">
        <f>_xll.OneStreamExcelAddIn.XFFunctions.XFGetCell("TRUE", "CONSOL", $D$3,"TOT_Entity","USD","Actual",[1]Setup!C12,"PERIODIC",$B380,"TOPFLOW","TOP","TOP","top1",$C380,"top3","Open_Acute_DIV1","TOP5","TOP6","REPORTED","TOP8")</f>
        <v>0</v>
      </c>
      <c r="CS380" s="53">
        <f>_xll.OneStreamExcelAddIn.XFFunctions.XFGetCell("TRUE", "CONSOL", $D$3,"TOT_Entity","USD","Actual",[1]Setup!C13,"PERIODIC",$B380,"TOPFLOW","TOP","TOP","top1",$C380,"top3","Open_Acute_DIV1","TOP5","TOP6","REPORTED","TOP8")</f>
        <v>0</v>
      </c>
      <c r="CT380" s="53">
        <f>_xll.OneStreamExcelAddIn.XFFunctions.XFGetCell("TRUE", "CONSOL", $D$3,"TOT_Entity","USD","Actual",[1]Setup!C14,"PERIODIC",$B380,"TOPFLOW","TOP","TOP","top1",$C380,"top3","Open_Acute_DIV1","TOP5","TOP6","REPORTED","TOP8")</f>
        <v>0</v>
      </c>
      <c r="CU380" s="53">
        <f>_xll.OneStreamExcelAddIn.XFFunctions.XFGetCell("TRUE", "CONSOL", $D$3,"TOT_Entity","USD","Actual",[1]Setup!C15,"PERIODIC",$B380,"TOPFLOW","TOP","TOP","top1",$C380,"top3","Open_Acute_DIV1","TOP5","TOP6","REPORTED","TOP8")</f>
        <v>0</v>
      </c>
      <c r="CV380" s="212"/>
      <c r="CW380" s="53">
        <f>_xll.OneStreamExcelAddIn.XFFunctions.XFGetCell("TRUE", "CONSOL", $D$3,"TOT_Entity","USD","Actual",[1]Setup!C17,"PERIODIC",$B380,"TOPFLOW","TOP","TOP","top1",$C380,"top3","Open_Acute_DIV1","TOP5","TOP6","REPORTED","TOP8")</f>
        <v>0</v>
      </c>
      <c r="CX380" s="53">
        <f>_xll.OneStreamExcelAddIn.XFFunctions.XFGetCell("TRUE", "CONSOL", $D$3,"TOT_Entity","USD","Actual",[1]Setup!C18,"PERIODIC",$B380,"TOPFLOW","TOP","TOP","top1",$C380,"top3","Open_Acute_DIV1","TOP5","TOP6","REPORTED","TOP8")</f>
        <v>0</v>
      </c>
      <c r="CY380" s="53">
        <f>_xll.OneStreamExcelAddIn.XFFunctions.XFGetCell("TRUE", "CONSOL", $D$3,"TOT_Entity","USD","Actual",[1]Setup!C19,"PERIODIC",$B380,"TOPFLOW","TOP","TOP","top1",$C380,"top3","Open_Acute_DIV1","TOP5","TOP6","REPORTED","TOP8")</f>
        <v>0</v>
      </c>
      <c r="CZ380" s="53">
        <f>_xll.OneStreamExcelAddIn.XFFunctions.XFGetCell("TRUE", "CONSOL", $D$3,"TOT_Entity","USD","Actual",[1]Setup!C20,"PERIODIC",$B380,"TOPFLOW","TOP","TOP","top1",$C380,"top3","Open_Acute_DIV1","TOP5","TOP6","REPORTED","TOP8")</f>
        <v>0</v>
      </c>
      <c r="DA380" s="53">
        <f>_xll.OneStreamExcelAddIn.XFFunctions.XFGetCell("TRUE", "CONSOL", $D$3,"TOT_Entity","USD","Actual",[1]Setup!C21,"PERIODIC",$B380,"TOPFLOW","TOP","TOP","top1",$C380,"top3","Open_Acute_DIV1","TOP5","TOP6","REPORTED","TOP8")</f>
        <v>0</v>
      </c>
      <c r="DB380" s="53">
        <f>_xll.OneStreamExcelAddIn.XFFunctions.XFGetCell("TRUE", "CONSOL", $D$3,"TOT_Entity","USD","Actual",[1]Setup!C22,"PERIODIC",$B380,"TOPFLOW","TOP","TOP","top1",$C380,"top3","Open_Acute_DIV1","TOP5","TOP6","REPORTED","TOP8")</f>
        <v>0</v>
      </c>
      <c r="DC380" s="53">
        <f>_xll.OneStreamExcelAddIn.XFFunctions.XFGetCell("TRUE", "CONSOL", $D$3,"TOT_Entity","USD","Actual",[1]Setup!C23,"PERIODIC",$B380,"TOPFLOW","TOP","TOP","top1",$C380,"top3","Open_Acute_DIV1","TOP5","TOP6","REPORTED","TOP8")</f>
        <v>0</v>
      </c>
      <c r="DD380" s="53">
        <f>_xll.OneStreamExcelAddIn.XFFunctions.XFGetCell("TRUE", "CONSOL", $D$3,"TOT_Entity","USD","Actual",[1]Setup!C24,"PERIODIC",$B380,"TOPFLOW","TOP","TOP","top1",$C380,"top3","Open_Acute_DIV1","TOP5","TOP6","REPORTED","TOP8")</f>
        <v>0</v>
      </c>
      <c r="DE380" s="53">
        <f>_xll.OneStreamExcelAddIn.XFFunctions.XFGetCell("TRUE", "CONSOL", $D$3,"TOT_Entity","USD","Actual",[1]Setup!C25,"PERIODIC",$B380,"TOPFLOW","TOP","TOP","top1",$C380,"top3","Open_Acute_DIV1","TOP5","TOP6","REPORTED","TOP8")</f>
        <v>0</v>
      </c>
      <c r="DF380" s="53">
        <f>_xll.OneStreamExcelAddIn.XFFunctions.XFGetCell("TRUE", "CONSOL", $D$3,"TOT_Entity","USD","Actual",[1]Setup!C26,"PERIODIC",$B380,"TOPFLOW","TOP","TOP","top1",$C380,"top3","Open_Acute_DIV1","TOP5","TOP6","REPORTED","TOP8")</f>
        <v>0</v>
      </c>
      <c r="DG380" s="53">
        <f>_xll.OneStreamExcelAddIn.XFFunctions.XFGetCell("TRUE", "CONSOL", $D$3,"TOT_Entity","USD","Actual",[1]Setup!C27,"PERIODIC",$B380,"TOPFLOW","TOP","TOP","top1",$C380,"top3","Open_Acute_DIV1","TOP5","TOP6","REPORTED","TOP8")</f>
        <v>0</v>
      </c>
      <c r="DH380" s="53">
        <f>_xll.OneStreamExcelAddIn.XFFunctions.XFGetCell("TRUE", "CONSOL", $D$3,"TOT_Entity","USD","Actual",[1]Setup!C28,"PERIODIC",$B380,"TOPFLOW","TOP","TOP","top1",$C380,"top3","Open_Acute_DIV1","TOP5","TOP6","REPORTED","TOP8")</f>
        <v>0</v>
      </c>
      <c r="DI380" s="178"/>
      <c r="DJ380" s="53">
        <f>_xll.OneStreamExcelAddIn.XFFunctions.XFGetCell("TRUE", "CONSOL", $D$3,"TOT_Entity","Aggregated","Budget_Working",[1]Setup!C4,"PERIODIC",$B380,"TOPFLOW","TOP","TOP","top1",$C380,"top3","Open_Acute_DIV1","TOP5","TOP6","REPORTED","TOP8")</f>
        <v>0</v>
      </c>
      <c r="DK380" s="53">
        <f>_xll.OneStreamExcelAddIn.XFFunctions.XFGetCell("TRUE", "CONSOL", $D$3,"TOT_Entity","Aggregated","Budget_Working",[1]Setup!C5,"PERIODIC",$B380,"TOPFLOW","TOP","TOP","top1",$C380,"top3","Open_Acute_DIV1","TOP5","TOP6","REPORTED","TOP8")</f>
        <v>0</v>
      </c>
      <c r="DL380" s="53">
        <f>_xll.OneStreamExcelAddIn.XFFunctions.XFGetCell("TRUE", "CONSOL", $D$3,"TOT_Entity","Aggregated","Budget_Working",[1]Setup!C6,"PERIODIC",$B380,"TOPFLOW","TOP","TOP","top1",$C380,"top3","Open_Acute_DIV1","TOP5","TOP6","REPORTED","TOP8")</f>
        <v>0</v>
      </c>
      <c r="DM380" s="53">
        <f>_xll.OneStreamExcelAddIn.XFFunctions.XFGetCell("TRUE", "CONSOL", $D$3,"TOT_Entity","Aggregated","Budget_Working",[1]Setup!C7,"PERIODIC",$B380,"TOPFLOW","TOP","TOP","top1",$C380,"top3","Open_Acute_DIV1","TOP5","TOP6","REPORTED","TOP8")</f>
        <v>0</v>
      </c>
      <c r="DN380" s="53">
        <f>_xll.OneStreamExcelAddIn.XFFunctions.XFGetCell("TRUE", "CONSOL", $D$3,"TOT_Entity","Aggregated","Budget_Working",[1]Setup!C8,"PERIODIC",$B380,"TOPFLOW","TOP","TOP","top1",$C380,"top3","Open_Acute_DIV1","TOP5","TOP6","REPORTED","TOP8")</f>
        <v>0</v>
      </c>
      <c r="DO380" s="53">
        <f>_xll.OneStreamExcelAddIn.XFFunctions.XFGetCell("TRUE", "CONSOL", $D$3,"TOT_Entity","Aggregated","Budget_Working",[1]Setup!C9,"PERIODIC",$B380,"TOPFLOW","TOP","TOP","top1",$C380,"top3","Open_Acute_DIV1","TOP5","TOP6","REPORTED","TOP8")</f>
        <v>0</v>
      </c>
      <c r="DP380" s="53">
        <f>_xll.OneStreamExcelAddIn.XFFunctions.XFGetCell("TRUE", "CONSOL", $D$3,"TOT_Entity","Aggregated","Budget_Working",[1]Setup!C10,"PERIODIC",$B380,"TOPFLOW","TOP","TOP","top1",$C380,"top3","Open_Acute_DIV1","TOP5","TOP6","REPORTED","TOP8")</f>
        <v>0</v>
      </c>
      <c r="DQ380" s="53">
        <f>_xll.OneStreamExcelAddIn.XFFunctions.XFGetCell("TRUE", "CONSOL", $D$3,"TOT_Entity","Aggregated","Budget_Working",[1]Setup!C11,"PERIODIC",$B380,"TOPFLOW","TOP","TOP","top1",$C380,"top3","Open_Acute_DIV1","TOP5","TOP6","REPORTED","TOP8")</f>
        <v>0</v>
      </c>
      <c r="DR380" s="53">
        <f>_xll.OneStreamExcelAddIn.XFFunctions.XFGetCell("TRUE", "CONSOL", $D$3,"TOT_Entity","Aggregated","Budget_Working",[1]Setup!C12,"PERIODIC",$B380,"TOPFLOW","TOP","TOP","top1",$C380,"top3","Open_Acute_DIV1","TOP5","TOP6","REPORTED","TOP8")</f>
        <v>0</v>
      </c>
      <c r="DS380" s="53">
        <f>_xll.OneStreamExcelAddIn.XFFunctions.XFGetCell("TRUE", "CONSOL", $D$3,"TOT_Entity","Aggregated","Budget_Working",[1]Setup!C13,"PERIODIC",$B380,"TOPFLOW","TOP","TOP","top1",$C380,"top3","Open_Acute_DIV1","TOP5","TOP6","REPORTED","TOP8")</f>
        <v>0</v>
      </c>
      <c r="DT380" s="53">
        <f>_xll.OneStreamExcelAddIn.XFFunctions.XFGetCell("TRUE", "CONSOL", $D$3,"TOT_Entity","Aggregated","Budget_Working",[1]Setup!C14,"PERIODIC",$B380,"TOPFLOW","TOP","TOP","top1",$C380,"top3","Open_Acute_DIV1","TOP5","TOP6","REPORTED","TOP8")</f>
        <v>0</v>
      </c>
      <c r="DU380" s="53">
        <f>_xll.OneStreamExcelAddIn.XFFunctions.XFGetCell("TRUE", "CONSOL", $D$3,"TOT_Entity","Aggregated","Budget_Working",[1]Setup!C15,"PERIODIC",$B380,"TOPFLOW","TOP","TOP","top1",$C380,"top3","Open_Acute_DIV1","TOP5","TOP6","REPORTED","TOP8")</f>
        <v>0</v>
      </c>
      <c r="DV380" s="178"/>
      <c r="DW380" s="53">
        <f>_xll.OneStreamExcelAddIn.XFFunctions.XFGetCell("TRUE", "CONSOL", $D$3,"TOT_Entity","USD","Budget_Final",[1]Setup!C17,"PERIODIC",$B380,"TOPFLOW","TOP","TOP","top1",$C380,"top3","Open_Acute_DIV1","TOP5","TOP6","REPORTED","TOP8")</f>
        <v>241.517374238</v>
      </c>
      <c r="DX380" s="53">
        <f>_xll.OneStreamExcelAddIn.XFFunctions.XFGetCell("TRUE", "CONSOL", $D$3,"TOT_Entity","USD","Budget_Final",[1]Setup!C18,"PERIODIC",$B380,"TOPFLOW","TOP","TOP","top1",$C380,"top3","Open_Acute_DIV1","TOP5","TOP6","REPORTED","TOP8")</f>
        <v>237.08264834900001</v>
      </c>
      <c r="DY380" s="53">
        <f>_xll.OneStreamExcelAddIn.XFFunctions.XFGetCell("TRUE", "CONSOL", $D$3,"TOT_Entity","USD","Budget_Final",[1]Setup!C19,"PERIODIC",$B380,"TOPFLOW","TOP","TOP","top1",$C380,"top3","Open_Acute_DIV1","TOP5","TOP6","REPORTED","TOP8")</f>
        <v>240.336115423</v>
      </c>
      <c r="DZ380" s="53">
        <f>_xll.OneStreamExcelAddIn.XFFunctions.XFGetCell("TRUE", "CONSOL", $D$3,"TOT_Entity","USD","Budget_Final",[1]Setup!C20,"PERIODIC",$B380,"TOPFLOW","TOP","TOP","top1",$C380,"top3","Open_Acute_DIV1","TOP5","TOP6","REPORTED","TOP8")</f>
        <v>246.03218547</v>
      </c>
      <c r="EA380" s="53">
        <f>_xll.OneStreamExcelAddIn.XFFunctions.XFGetCell("TRUE", "CONSOL", $D$3,"TOT_Entity","USD","Budget_Final",[1]Setup!C21,"PERIODIC",$B380,"TOPFLOW","TOP","TOP","top1",$C380,"top3","Open_Acute_DIV1","TOP5","TOP6","REPORTED","TOP8")</f>
        <v>243.889902535</v>
      </c>
      <c r="EB380" s="53">
        <f>_xll.OneStreamExcelAddIn.XFFunctions.XFGetCell("TRUE", "CONSOL", $D$3,"TOT_Entity","USD","Budget_Final",[1]Setup!C22,"PERIODIC",$B380,"TOPFLOW","TOP","TOP","top1",$C380,"top3","Open_Acute_DIV1","TOP5","TOP6","REPORTED","TOP8")</f>
        <v>253.75041043600001</v>
      </c>
      <c r="EC380" s="53">
        <f>_xll.OneStreamExcelAddIn.XFFunctions.XFGetCell("TRUE", "CONSOL", $D$3,"TOT_Entity","USD","Budget_Final",[1]Setup!C23,"PERIODIC",$B380,"TOPFLOW","TOP","TOP","top1",$C380,"top3","Open_Acute_DIV1","TOP5","TOP6","REPORTED","TOP8")</f>
        <v>254.40110385099999</v>
      </c>
      <c r="ED380" s="53">
        <f>_xll.OneStreamExcelAddIn.XFFunctions.XFGetCell("TRUE", "CONSOL", $D$3,"TOT_Entity","USD","Budget_Final",[1]Setup!C24,"PERIODIC",$B380,"TOPFLOW","TOP","TOP","top1",$C380,"top3","Open_Acute_DIV1","TOP5","TOP6","REPORTED","TOP8")</f>
        <v>245.78191877200001</v>
      </c>
      <c r="EE380" s="53">
        <f>_xll.OneStreamExcelAddIn.XFFunctions.XFGetCell("TRUE", "CONSOL", $D$3,"TOT_Entity","USD","Budget_Final",[1]Setup!C25,"PERIODIC",$B380,"TOPFLOW","TOP","TOP","top1",$C380,"top3","Open_Acute_DIV1","TOP5","TOP6","REPORTED","TOP8")</f>
        <v>252.09865022899999</v>
      </c>
      <c r="EF380" s="53">
        <f>_xll.OneStreamExcelAddIn.XFFunctions.XFGetCell("TRUE", "CONSOL", $D$3,"TOT_Entity","USD","Budget_Final",[1]Setup!C26,"PERIODIC",$B380,"TOPFLOW","TOP","TOP","top1",$C380,"top3","Open_Acute_DIV1","TOP5","TOP6","REPORTED","TOP8")</f>
        <v>246.182345489</v>
      </c>
      <c r="EG380" s="53">
        <f>_xll.OneStreamExcelAddIn.XFFunctions.XFGetCell("TRUE", "CONSOL", $D$3,"TOT_Entity","USD","Budget_Final",[1]Setup!C27,"PERIODIC",$B380,"TOPFLOW","TOP","TOP","top1",$C380,"top3","Open_Acute_DIV1","TOP5","TOP6","REPORTED","TOP8")</f>
        <v>244.76083064400001</v>
      </c>
      <c r="EH380" s="53">
        <f>_xll.OneStreamExcelAddIn.XFFunctions.XFGetCell("TRUE", "CONSOL", $D$3,"TOT_Entity","USD","Budget_Final",[1]Setup!C28,"PERIODIC",$B380,"TOPFLOW","TOP","TOP","top1",$C380,"top3","Open_Acute_DIV1","TOP5","TOP6","REPORTED","TOP8")</f>
        <v>261.73892343599999</v>
      </c>
    </row>
    <row r="381" spans="2:138" x14ac:dyDescent="0.25">
      <c r="B381" s="51">
        <v>60372</v>
      </c>
      <c r="C381" s="51"/>
      <c r="D381" t="str" cm="1">
        <f t="array" ref="D381">_xll.OneStreamExcelAddIn.XFFunctions.XFGetMemberInfo("Description","Account",B381)</f>
        <v>Tuition Reimbursement</v>
      </c>
      <c r="E381" s="53">
        <f>_xll.OneStreamExcelAddIn.XFFunctions.XFGetCell("TRUE", "CONSOL", $D$3,"TOT_Entity","USD","Actual",$E$3,"PERIODIC",$B381,"TOPFLOW","TOP","TOP","top1",$C381,"top3","Open_Acute_DIV1","TOP5","TOP6","REPORTED","TOP8")</f>
        <v>3000</v>
      </c>
      <c r="F381" s="53">
        <f>_xll.OneStreamExcelAddIn.XFFunctions.XFGetCell("TRUE", "CONSOL", $D$3,"TOT_Entity","Aggregated","Budget_Working",$E$3,"PERIODIC",$B381,"TOPFLOW","TOP","TOP","top1",$C381,"top3","Open_Acute_DIV1","TOP5","TOP6","REPORTED","TOP8")</f>
        <v>0</v>
      </c>
      <c r="G381" s="53">
        <f t="shared" si="969"/>
        <v>-3000</v>
      </c>
      <c r="H381" s="55">
        <f t="shared" si="970"/>
        <v>0</v>
      </c>
      <c r="I381" s="41"/>
      <c r="J381" s="53">
        <f>_xll.OneStreamExcelAddIn.XFFunctions.XFGetCell("TRUE", "CONSOL", $D$3,"TOT_Entity","USD","Actual",$E$3,"YTD",$B381,"TOPFLOW","TOP","TOP","top1",$C381,"TOP3","Open_Acute_DIV1","TOP5","TOP6","REPORTED","TOP8")</f>
        <v>2017.29</v>
      </c>
      <c r="K381" s="53">
        <f>_xll.OneStreamExcelAddIn.XFFunctions.XFGetCell("TRUE", "CONSOL", $D$3,"TOT_Entity","Aggregated","Budget_Working",$E$3,"YTD",$B381,"TOPFLOW","TOP","TOP","top1",$C381,"TOP3","Open_Acute_DIV1","TOP5","TOP6","REPORTED","TOP8")</f>
        <v>0</v>
      </c>
      <c r="L381" s="53">
        <f t="shared" si="971"/>
        <v>-2017.29</v>
      </c>
      <c r="M381" s="40">
        <f t="shared" si="972"/>
        <v>0</v>
      </c>
      <c r="N381" s="41"/>
      <c r="O381" s="53">
        <f>_xll.OneStreamExcelAddIn.XFFunctions.XFGetCell("TRUE", "CONSOL", $D$3,"TOT_Entity","USD","Actual",$F$3,"YTD",$B381,"TOPFLOW","TOP","TOP","top1",$C381,"TOP3","Open_Acute_DIV1","TOP5","TOP6","REPORTED","TOP8")</f>
        <v>0</v>
      </c>
      <c r="P381" s="53">
        <f>_xll.OneStreamExcelAddIn.XFFunctions.XFGetCell("TRUE", "CONSOL", $D$3,"TOT_Entity","USD","Actual",$E$3,"YTD",$B381,"TOPFLOW","TOP","TOP","top1",$C381,"top3","Open_Acute_DIV1","TOP5","TOP6","REPORTED","VAR_BW_PY_Actual")</f>
        <v>-2017.29</v>
      </c>
      <c r="Q381" s="40">
        <f t="shared" si="973"/>
        <v>0</v>
      </c>
      <c r="R381" s="41"/>
      <c r="S381" s="53">
        <f>_xll.OneStreamExcelAddIn.XFFunctions.XFGetCell("TRUE", "CONSOL", $D$3,"TOT_Entity","USD","MIDFCST",$E$3,"MTD",$B381,"TOPFLOW","TOP","TOP","top1",$C381,"TOP3","Open_Acute_DIV1","TOP5","TOP6","REPORTED","TOP8")</f>
        <v>0</v>
      </c>
      <c r="T381" s="53">
        <f t="shared" si="974"/>
        <v>-3000</v>
      </c>
      <c r="U381" s="40">
        <f t="shared" si="975"/>
        <v>0</v>
      </c>
      <c r="V381" s="41"/>
      <c r="W381" s="42"/>
      <c r="X381" s="43"/>
      <c r="Y381" s="42"/>
      <c r="Z381" s="44"/>
      <c r="AB381" s="53">
        <f>_xll.OneStreamExcelAddIn.XFFunctions.XFGetCell("TRUE", "CONSOL", $D$3,"TOT_Entity","USD","Actual",[1]Setup!C4,"PERIODIC",$B381,"TOPFLOW","TOP","TOP","top1",$C381,"top3","Open_Acute_DIV1","TOP5","TOP6","REPORTED","TOP8")</f>
        <v>-982.71</v>
      </c>
      <c r="AC381" s="53">
        <f>_xll.OneStreamExcelAddIn.XFFunctions.XFGetCell("TRUE", "CONSOL", $D$3,"TOT_Entity","Aggregated","Budget_Working",[1]Setup!C4,"PERIODIC",$B381,"TOPFLOW","TOP","TOP","top1",$C381,"top3","Open_Acute_DIV1","TOP5","TOP6","REPORTED","TOP8")</f>
        <v>0</v>
      </c>
      <c r="AD381" s="53">
        <f t="shared" si="976"/>
        <v>982.71</v>
      </c>
      <c r="AE381" s="40">
        <f t="shared" si="977"/>
        <v>0</v>
      </c>
      <c r="AG381" s="53">
        <f>_xll.OneStreamExcelAddIn.XFFunctions.XFGetCell("TRUE", "CONSOL", $D$3,"TOT_Entity","USD","Actual",[1]Setup!C5,"PERIODIC",$B381,"TOPFLOW","TOP","TOP","top1",$C381,"top3","Open_Acute_DIV1","TOP5","TOP6","REPORTED","TOP8")</f>
        <v>0</v>
      </c>
      <c r="AH381" s="53">
        <f>_xll.OneStreamExcelAddIn.XFFunctions.XFGetCell("TRUE", "CONSOL", $D$3,"TOT_Entity","Aggregated","Budget_Working",[1]Setup!C5,"PERIODIC",$B381,"TOPFLOW","TOP","TOP","top1",$C381,"top3","Open_Acute_DIV1","TOP5","TOP6","REPORTED","TOP8")</f>
        <v>0</v>
      </c>
      <c r="AI381" s="53">
        <f t="shared" si="978"/>
        <v>0</v>
      </c>
      <c r="AJ381" s="40">
        <f t="shared" si="979"/>
        <v>0</v>
      </c>
      <c r="AL381" s="53">
        <f>_xll.OneStreamExcelAddIn.XFFunctions.XFGetCell("TRUE", "CONSOL", $D$3,"TOT_Entity","USD","Actual",[1]Setup!C6,"PERIODIC",$B381,"TOPFLOW","TOP","TOP","top1",$C381,"top3","Open_Acute_DIV1","TOP5","TOP6","REPORTED","TOP8")</f>
        <v>0</v>
      </c>
      <c r="AM381" s="53">
        <f>_xll.OneStreamExcelAddIn.XFFunctions.XFGetCell("TRUE", "CONSOL", $D$3,"TOT_Entity","Aggregated","Budget_Working",[1]Setup!C6,"PERIODIC",$B381,"TOPFLOW","TOP","TOP","top1",$C381,"top3","Open_Acute_DIV1","TOP5","TOP6","REPORTED","TOP8")</f>
        <v>0</v>
      </c>
      <c r="AN381" s="53">
        <f t="shared" si="980"/>
        <v>0</v>
      </c>
      <c r="AO381" s="40">
        <f t="shared" si="981"/>
        <v>0</v>
      </c>
      <c r="AQ381" s="53">
        <f>_xll.OneStreamExcelAddIn.XFFunctions.XFGetCell("TRUE", "CONSOL", $D$3,"TOT_Entity","USD","Actual",[1]Setup!C7,"PERIODIC",$B381,"TOPFLOW","TOP","TOP","top1",$C381,"top3","Open_Acute_DIV1","TOP5","TOP6","REPORTED","TOP8")</f>
        <v>3000</v>
      </c>
      <c r="AR381" s="53">
        <f>_xll.OneStreamExcelAddIn.XFFunctions.XFGetCell("TRUE", "CONSOL", $D$3,"TOT_Entity","Aggregated","Budget_Working",[1]Setup!C7,"PERIODIC",$B381,"TOPFLOW","TOP","TOP","top1",$C381,"top3","Open_Acute_DIV1","TOP5","TOP6","REPORTED","TOP8")</f>
        <v>0</v>
      </c>
      <c r="AS381" s="53">
        <f t="shared" si="982"/>
        <v>-3000</v>
      </c>
      <c r="AT381" s="40">
        <f t="shared" si="983"/>
        <v>0</v>
      </c>
      <c r="AV381" s="53">
        <f>_xll.OneStreamExcelAddIn.XFFunctions.XFGetCell("TRUE", "CONSOL", $D$3,"TOT_Entity","USD","Actual",[1]Setup!C8,"PERIODIC",$B381,"TOPFLOW","TOP","TOP","top1",$C381,"top3","Open_Acute_DIV1","TOP5","TOP6","REPORTED","TOP8")</f>
        <v>-2017.29</v>
      </c>
      <c r="AW381" s="53">
        <f>_xll.OneStreamExcelAddIn.XFFunctions.XFGetCell("TRUE", "CONSOL", $D$3,"TOT_Entity","Aggregated","Budget_Working",[1]Setup!C8,"PERIODIC",$B381,"TOPFLOW","TOP","TOP","top1",$C381,"top3","Open_Acute_DIV1","TOP5","TOP6","REPORTED","TOP8")</f>
        <v>0</v>
      </c>
      <c r="AX381" s="53">
        <f t="shared" si="984"/>
        <v>2017.29</v>
      </c>
      <c r="AY381" s="40">
        <f t="shared" si="985"/>
        <v>0</v>
      </c>
      <c r="BA381" s="53">
        <f>_xll.OneStreamExcelAddIn.XFFunctions.XFGetCell("TRUE", "CONSOL", $D$3,"TOT_Entity","USD","Actual",[1]Setup!C9,"PERIODIC",$B381,"TOPFLOW","TOP","TOP","top1",$C381,"top3","Open_Acute_DIV1","TOP5","TOP6","REPORTED","TOP8")</f>
        <v>0</v>
      </c>
      <c r="BB381" s="53">
        <f>_xll.OneStreamExcelAddIn.XFFunctions.XFGetCell("TRUE", "CONSOL", $D$3,"TOT_Entity","Aggregated","Budget_Working",[1]Setup!C9,"PERIODIC",$B381,"TOPFLOW","TOP","TOP","top1",$C381,"top3","Open_Acute_DIV1","TOP5","TOP6","REPORTED","TOP8")</f>
        <v>0</v>
      </c>
      <c r="BC381" s="53">
        <f t="shared" si="986"/>
        <v>0</v>
      </c>
      <c r="BD381" s="40">
        <f t="shared" si="987"/>
        <v>0</v>
      </c>
      <c r="BF381" s="53">
        <f>_xll.OneStreamExcelAddIn.XFFunctions.XFGetCell("TRUE", "CONSOL", $D$3,"TOT_Entity","USD","Actual",[1]Setup!C10,"PERIODIC",$B381,"TOPFLOW","TOP","TOP","top1",$C381,"top3","Open_Acute_DIV1","TOP5","TOP6","REPORTED","TOP8")</f>
        <v>0</v>
      </c>
      <c r="BG381" s="53">
        <f>_xll.OneStreamExcelAddIn.XFFunctions.XFGetCell("TRUE", "CONSOL", $D$3,"TOT_Entity","Aggregated","Budget_Working",[1]Setup!C10,"PERIODIC",$B381,"TOPFLOW","TOP","TOP","top1",$C381,"top3","Open_Acute_DIV1","TOP5","TOP6","REPORTED","TOP8")</f>
        <v>0</v>
      </c>
      <c r="BH381" s="53">
        <f t="shared" si="988"/>
        <v>0</v>
      </c>
      <c r="BI381" s="40">
        <f t="shared" si="989"/>
        <v>0</v>
      </c>
      <c r="BK381" s="53">
        <f>_xll.OneStreamExcelAddIn.XFFunctions.XFGetCell("TRUE", "CONSOL", $D$3,"TOT_Entity","USD","Actual",[1]Setup!C11,"PERIODIC",$B381,"TOPFLOW","TOP","TOP","top1",$C381,"top3","Open_Acute_DIV1","TOP5","TOP6","REPORTED","TOP8")</f>
        <v>0</v>
      </c>
      <c r="BL381" s="53">
        <f>_xll.OneStreamExcelAddIn.XFFunctions.XFGetCell("TRUE", "CONSOL", $D$3,"TOT_Entity","Aggregated","Budget_Working",[1]Setup!C11,"PERIODIC",$B381,"TOPFLOW","TOP","TOP","top1",$C381,"top3","Open_Acute_DIV1","TOP5","TOP6","REPORTED","TOP8")</f>
        <v>0</v>
      </c>
      <c r="BM381" s="53">
        <f t="shared" si="990"/>
        <v>0</v>
      </c>
      <c r="BN381" s="40">
        <f t="shared" si="991"/>
        <v>0</v>
      </c>
      <c r="BP381" s="53">
        <f>_xll.OneStreamExcelAddIn.XFFunctions.XFGetCell("TRUE", "CONSOL", $D$3,"TOT_Entity","USD","Actual",[1]Setup!C12,"PERIODIC",$B381,"TOPFLOW","TOP","TOP","top1",$C381,"top3","Open_Acute_DIV1","TOP5","TOP6","REPORTED","TOP8")</f>
        <v>0</v>
      </c>
      <c r="BQ381" s="53">
        <f>_xll.OneStreamExcelAddIn.XFFunctions.XFGetCell("TRUE", "CONSOL", $D$3,"TOT_Entity","Aggregated","Budget_Working",[1]Setup!C12,"PERIODIC",$B381,"TOPFLOW","TOP","TOP","top1",$C381,"top3","Open_Acute_DIV1","TOP5","TOP6","REPORTED","TOP8")</f>
        <v>0</v>
      </c>
      <c r="BR381" s="53">
        <f t="shared" si="992"/>
        <v>0</v>
      </c>
      <c r="BS381" s="40">
        <f t="shared" si="993"/>
        <v>0</v>
      </c>
      <c r="BU381" s="53">
        <f>_xll.OneStreamExcelAddIn.XFFunctions.XFGetCell("TRUE", "CONSOL", $D$3,"TOT_Entity","USD","Actual",[1]Setup!C13,"PERIODIC",$B381,"TOPFLOW","TOP","TOP","top1",$C381,"top3","Open_Acute_DIV1","TOP5","TOP6","REPORTED","TOP8")</f>
        <v>0</v>
      </c>
      <c r="BV381" s="53">
        <f>_xll.OneStreamExcelAddIn.XFFunctions.XFGetCell("TRUE", "CONSOL", $D$3,"TOT_Entity","Aggregated","Budget_Working",[1]Setup!C13,"PERIODIC",$B381,"TOPFLOW","TOP","TOP","top1",$C381,"top3","Open_Acute_DIV1","TOP5","TOP6","REPORTED","TOP8")</f>
        <v>0</v>
      </c>
      <c r="BW381" s="53">
        <f t="shared" si="994"/>
        <v>0</v>
      </c>
      <c r="BX381" s="40">
        <f t="shared" si="995"/>
        <v>0</v>
      </c>
      <c r="BZ381" s="53">
        <f>_xll.OneStreamExcelAddIn.XFFunctions.XFGetCell("TRUE", "CONSOL", $D$3,"TOT_Entity","USD","Actual",[1]Setup!C14,"PERIODIC",$B381,"TOPFLOW","TOP","TOP","top1",$C381,"top3","Open_Acute_DIV1","TOP5","TOP6","REPORTED","TOP8")</f>
        <v>0</v>
      </c>
      <c r="CA381" s="53">
        <f>_xll.OneStreamExcelAddIn.XFFunctions.XFGetCell("TRUE", "CONSOL", $D$3,"TOT_Entity","Aggregated","Budget_Working",[1]Setup!C14,"PERIODIC",$B381,"TOPFLOW","TOP","TOP","top1",$C381,"top3","Open_Acute_DIV1","TOP5","TOP6","REPORTED","TOP8")</f>
        <v>0</v>
      </c>
      <c r="CB381" s="53">
        <f t="shared" si="996"/>
        <v>0</v>
      </c>
      <c r="CC381" s="40">
        <f t="shared" si="997"/>
        <v>0</v>
      </c>
      <c r="CE381" s="53">
        <f>_xll.OneStreamExcelAddIn.XFFunctions.XFGetCell("TRUE", "CONSOL", $D$3,"TOT_Entity","USD","Actual",[1]Setup!C15,"PERIODIC",$B381,"TOPFLOW","TOP","TOP","top1",$C381,"top3","Open_Acute_DIV1","TOP5","TOP6","REPORTED","TOP8")</f>
        <v>0</v>
      </c>
      <c r="CF381" s="53">
        <f>_xll.OneStreamExcelAddIn.XFFunctions.XFGetCell("TRUE", "CONSOL", $D$3,"TOT_Entity","Aggregated","Budget_Working",[1]Setup!C15,"PERIODIC",$B381,"TOPFLOW","TOP","TOP","top1",$C381,"top3","Open_Acute_DIV1","TOP5","TOP6","REPORTED","TOP8")</f>
        <v>0</v>
      </c>
      <c r="CG381" s="53">
        <f t="shared" si="998"/>
        <v>0</v>
      </c>
      <c r="CH381" s="40">
        <f t="shared" si="999"/>
        <v>0</v>
      </c>
      <c r="CI381" s="212"/>
      <c r="CJ381" s="53">
        <f>_xll.OneStreamExcelAddIn.XFFunctions.XFGetCell("TRUE", "CONSOL", $D$3,"TOT_Entity","USD","Actual",[1]Setup!C4,"PERIODIC",$B381,"TOPFLOW","TOP","TOP","top1",$C381,"top3","Open_Acute_DIV1","TOP5","TOP6","REPORTED","TOP8")</f>
        <v>-982.71</v>
      </c>
      <c r="CK381" s="53">
        <f>_xll.OneStreamExcelAddIn.XFFunctions.XFGetCell("TRUE", "CONSOL", $D$3,"TOT_Entity","USD","Actual",[1]Setup!C5,"PERIODIC",$B381,"TOPFLOW","TOP","TOP","top1",$C381,"top3","Open_Acute_DIV1","TOP5","TOP6","REPORTED","TOP8")</f>
        <v>0</v>
      </c>
      <c r="CL381" s="53">
        <f>_xll.OneStreamExcelAddIn.XFFunctions.XFGetCell("TRUE", "CONSOL", $D$3,"TOT_Entity","USD","Actual",[1]Setup!C6,"PERIODIC",$B381,"TOPFLOW","TOP","TOP","top1",$C381,"top3","Open_Acute_DIV1","TOP5","TOP6","REPORTED","TOP8")</f>
        <v>0</v>
      </c>
      <c r="CM381" s="53">
        <f>_xll.OneStreamExcelAddIn.XFFunctions.XFGetCell("TRUE", "CONSOL", $D$3,"TOT_Entity","USD","Actual",[1]Setup!C7,"PERIODIC",$B381,"TOPFLOW","TOP","TOP","top1",$C381,"top3","Open_Acute_DIV1","TOP5","TOP6","REPORTED","TOP8")</f>
        <v>3000</v>
      </c>
      <c r="CN381" s="53">
        <f>_xll.OneStreamExcelAddIn.XFFunctions.XFGetCell("TRUE", "CONSOL", $D$3,"TOT_Entity","USD","Actual",[1]Setup!C8,"PERIODIC",$B381,"TOPFLOW","TOP","TOP","top1",$C381,"top3","Open_Acute_DIV1","TOP5","TOP6","REPORTED","TOP8")</f>
        <v>-2017.29</v>
      </c>
      <c r="CO381" s="53">
        <f>_xll.OneStreamExcelAddIn.XFFunctions.XFGetCell("TRUE", "CONSOL", $D$3,"TOT_Entity","USD","Actual",[1]Setup!C9,"PERIODIC",$B381,"TOPFLOW","TOP","TOP","top1",$C381,"top3","Open_Acute_DIV1","TOP5","TOP6","REPORTED","TOP8")</f>
        <v>0</v>
      </c>
      <c r="CP381" s="53">
        <f>_xll.OneStreamExcelAddIn.XFFunctions.XFGetCell("TRUE", "CONSOL", $D$3,"TOT_Entity","USD","Actual",[1]Setup!C10,"PERIODIC",$B381,"TOPFLOW","TOP","TOP","top1",$C381,"top3","Open_Acute_DIV1","TOP5","TOP6","REPORTED","TOP8")</f>
        <v>0</v>
      </c>
      <c r="CQ381" s="53">
        <f>_xll.OneStreamExcelAddIn.XFFunctions.XFGetCell("TRUE", "CONSOL", $D$3,"TOT_Entity","USD","Actual",[1]Setup!C11,"PERIODIC",$B381,"TOPFLOW","TOP","TOP","top1",$C381,"top3","Open_Acute_DIV1","TOP5","TOP6","REPORTED","TOP8")</f>
        <v>0</v>
      </c>
      <c r="CR381" s="53">
        <f>_xll.OneStreamExcelAddIn.XFFunctions.XFGetCell("TRUE", "CONSOL", $D$3,"TOT_Entity","USD","Actual",[1]Setup!C12,"PERIODIC",$B381,"TOPFLOW","TOP","TOP","top1",$C381,"top3","Open_Acute_DIV1","TOP5","TOP6","REPORTED","TOP8")</f>
        <v>0</v>
      </c>
      <c r="CS381" s="53">
        <f>_xll.OneStreamExcelAddIn.XFFunctions.XFGetCell("TRUE", "CONSOL", $D$3,"TOT_Entity","USD","Actual",[1]Setup!C13,"PERIODIC",$B381,"TOPFLOW","TOP","TOP","top1",$C381,"top3","Open_Acute_DIV1","TOP5","TOP6","REPORTED","TOP8")</f>
        <v>0</v>
      </c>
      <c r="CT381" s="53">
        <f>_xll.OneStreamExcelAddIn.XFFunctions.XFGetCell("TRUE", "CONSOL", $D$3,"TOT_Entity","USD","Actual",[1]Setup!C14,"PERIODIC",$B381,"TOPFLOW","TOP","TOP","top1",$C381,"top3","Open_Acute_DIV1","TOP5","TOP6","REPORTED","TOP8")</f>
        <v>0</v>
      </c>
      <c r="CU381" s="53">
        <f>_xll.OneStreamExcelAddIn.XFFunctions.XFGetCell("TRUE", "CONSOL", $D$3,"TOT_Entity","USD","Actual",[1]Setup!C15,"PERIODIC",$B381,"TOPFLOW","TOP","TOP","top1",$C381,"top3","Open_Acute_DIV1","TOP5","TOP6","REPORTED","TOP8")</f>
        <v>0</v>
      </c>
      <c r="CV381" s="212"/>
      <c r="CW381" s="53">
        <f>_xll.OneStreamExcelAddIn.XFFunctions.XFGetCell("TRUE", "CONSOL", $D$3,"TOT_Entity","USD","Actual",[1]Setup!C17,"PERIODIC",$B381,"TOPFLOW","TOP","TOP","top1",$C381,"top3","Open_Acute_DIV1","TOP5","TOP6","REPORTED","TOP8")</f>
        <v>0</v>
      </c>
      <c r="CX381" s="53">
        <f>_xll.OneStreamExcelAddIn.XFFunctions.XFGetCell("TRUE", "CONSOL", $D$3,"TOT_Entity","USD","Actual",[1]Setup!C18,"PERIODIC",$B381,"TOPFLOW","TOP","TOP","top1",$C381,"top3","Open_Acute_DIV1","TOP5","TOP6","REPORTED","TOP8")</f>
        <v>0</v>
      </c>
      <c r="CY381" s="53">
        <f>_xll.OneStreamExcelAddIn.XFFunctions.XFGetCell("TRUE", "CONSOL", $D$3,"TOT_Entity","USD","Actual",[1]Setup!C19,"PERIODIC",$B381,"TOPFLOW","TOP","TOP","top1",$C381,"top3","Open_Acute_DIV1","TOP5","TOP6","REPORTED","TOP8")</f>
        <v>0</v>
      </c>
      <c r="CZ381" s="53">
        <f>_xll.OneStreamExcelAddIn.XFFunctions.XFGetCell("TRUE", "CONSOL", $D$3,"TOT_Entity","USD","Actual",[1]Setup!C20,"PERIODIC",$B381,"TOPFLOW","TOP","TOP","top1",$C381,"top3","Open_Acute_DIV1","TOP5","TOP6","REPORTED","TOP8")</f>
        <v>0</v>
      </c>
      <c r="DA381" s="53">
        <f>_xll.OneStreamExcelAddIn.XFFunctions.XFGetCell("TRUE", "CONSOL", $D$3,"TOT_Entity","USD","Actual",[1]Setup!C21,"PERIODIC",$B381,"TOPFLOW","TOP","TOP","top1",$C381,"top3","Open_Acute_DIV1","TOP5","TOP6","REPORTED","TOP8")</f>
        <v>0</v>
      </c>
      <c r="DB381" s="53">
        <f>_xll.OneStreamExcelAddIn.XFFunctions.XFGetCell("TRUE", "CONSOL", $D$3,"TOT_Entity","USD","Actual",[1]Setup!C22,"PERIODIC",$B381,"TOPFLOW","TOP","TOP","top1",$C381,"top3","Open_Acute_DIV1","TOP5","TOP6","REPORTED","TOP8")</f>
        <v>0</v>
      </c>
      <c r="DC381" s="53">
        <f>_xll.OneStreamExcelAddIn.XFFunctions.XFGetCell("TRUE", "CONSOL", $D$3,"TOT_Entity","USD","Actual",[1]Setup!C23,"PERIODIC",$B381,"TOPFLOW","TOP","TOP","top1",$C381,"top3","Open_Acute_DIV1","TOP5","TOP6","REPORTED","TOP8")</f>
        <v>0</v>
      </c>
      <c r="DD381" s="53">
        <f>_xll.OneStreamExcelAddIn.XFFunctions.XFGetCell("TRUE", "CONSOL", $D$3,"TOT_Entity","USD","Actual",[1]Setup!C24,"PERIODIC",$B381,"TOPFLOW","TOP","TOP","top1",$C381,"top3","Open_Acute_DIV1","TOP5","TOP6","REPORTED","TOP8")</f>
        <v>0</v>
      </c>
      <c r="DE381" s="53">
        <f>_xll.OneStreamExcelAddIn.XFFunctions.XFGetCell("TRUE", "CONSOL", $D$3,"TOT_Entity","USD","Actual",[1]Setup!C25,"PERIODIC",$B381,"TOPFLOW","TOP","TOP","top1",$C381,"top3","Open_Acute_DIV1","TOP5","TOP6","REPORTED","TOP8")</f>
        <v>0</v>
      </c>
      <c r="DF381" s="53">
        <f>_xll.OneStreamExcelAddIn.XFFunctions.XFGetCell("TRUE", "CONSOL", $D$3,"TOT_Entity","USD","Actual",[1]Setup!C26,"PERIODIC",$B381,"TOPFLOW","TOP","TOP","top1",$C381,"top3","Open_Acute_DIV1","TOP5","TOP6","REPORTED","TOP8")</f>
        <v>0</v>
      </c>
      <c r="DG381" s="53">
        <f>_xll.OneStreamExcelAddIn.XFFunctions.XFGetCell("TRUE", "CONSOL", $D$3,"TOT_Entity","USD","Actual",[1]Setup!C27,"PERIODIC",$B381,"TOPFLOW","TOP","TOP","top1",$C381,"top3","Open_Acute_DIV1","TOP5","TOP6","REPORTED","TOP8")</f>
        <v>0</v>
      </c>
      <c r="DH381" s="53">
        <f>_xll.OneStreamExcelAddIn.XFFunctions.XFGetCell("TRUE", "CONSOL", $D$3,"TOT_Entity","USD","Actual",[1]Setup!C28,"PERIODIC",$B381,"TOPFLOW","TOP","TOP","top1",$C381,"top3","Open_Acute_DIV1","TOP5","TOP6","REPORTED","TOP8")</f>
        <v>3982.71</v>
      </c>
      <c r="DI381" s="178"/>
      <c r="DJ381" s="53">
        <f>_xll.OneStreamExcelAddIn.XFFunctions.XFGetCell("TRUE", "CONSOL", $D$3,"TOT_Entity","Aggregated","Budget_Working",[1]Setup!C4,"PERIODIC",$B381,"TOPFLOW","TOP","TOP","top1",$C381,"top3","Open_Acute_DIV1","TOP5","TOP6","REPORTED","TOP8")</f>
        <v>0</v>
      </c>
      <c r="DK381" s="53">
        <f>_xll.OneStreamExcelAddIn.XFFunctions.XFGetCell("TRUE", "CONSOL", $D$3,"TOT_Entity","Aggregated","Budget_Working",[1]Setup!C5,"PERIODIC",$B381,"TOPFLOW","TOP","TOP","top1",$C381,"top3","Open_Acute_DIV1","TOP5","TOP6","REPORTED","TOP8")</f>
        <v>0</v>
      </c>
      <c r="DL381" s="53">
        <f>_xll.OneStreamExcelAddIn.XFFunctions.XFGetCell("TRUE", "CONSOL", $D$3,"TOT_Entity","Aggregated","Budget_Working",[1]Setup!C6,"PERIODIC",$B381,"TOPFLOW","TOP","TOP","top1",$C381,"top3","Open_Acute_DIV1","TOP5","TOP6","REPORTED","TOP8")</f>
        <v>0</v>
      </c>
      <c r="DM381" s="53">
        <f>_xll.OneStreamExcelAddIn.XFFunctions.XFGetCell("TRUE", "CONSOL", $D$3,"TOT_Entity","Aggregated","Budget_Working",[1]Setup!C7,"PERIODIC",$B381,"TOPFLOW","TOP","TOP","top1",$C381,"top3","Open_Acute_DIV1","TOP5","TOP6","REPORTED","TOP8")</f>
        <v>0</v>
      </c>
      <c r="DN381" s="53">
        <f>_xll.OneStreamExcelAddIn.XFFunctions.XFGetCell("TRUE", "CONSOL", $D$3,"TOT_Entity","Aggregated","Budget_Working",[1]Setup!C8,"PERIODIC",$B381,"TOPFLOW","TOP","TOP","top1",$C381,"top3","Open_Acute_DIV1","TOP5","TOP6","REPORTED","TOP8")</f>
        <v>0</v>
      </c>
      <c r="DO381" s="53">
        <f>_xll.OneStreamExcelAddIn.XFFunctions.XFGetCell("TRUE", "CONSOL", $D$3,"TOT_Entity","Aggregated","Budget_Working",[1]Setup!C9,"PERIODIC",$B381,"TOPFLOW","TOP","TOP","top1",$C381,"top3","Open_Acute_DIV1","TOP5","TOP6","REPORTED","TOP8")</f>
        <v>0</v>
      </c>
      <c r="DP381" s="53">
        <f>_xll.OneStreamExcelAddIn.XFFunctions.XFGetCell("TRUE", "CONSOL", $D$3,"TOT_Entity","Aggregated","Budget_Working",[1]Setup!C10,"PERIODIC",$B381,"TOPFLOW","TOP","TOP","top1",$C381,"top3","Open_Acute_DIV1","TOP5","TOP6","REPORTED","TOP8")</f>
        <v>0</v>
      </c>
      <c r="DQ381" s="53">
        <f>_xll.OneStreamExcelAddIn.XFFunctions.XFGetCell("TRUE", "CONSOL", $D$3,"TOT_Entity","Aggregated","Budget_Working",[1]Setup!C11,"PERIODIC",$B381,"TOPFLOW","TOP","TOP","top1",$C381,"top3","Open_Acute_DIV1","TOP5","TOP6","REPORTED","TOP8")</f>
        <v>0</v>
      </c>
      <c r="DR381" s="53">
        <f>_xll.OneStreamExcelAddIn.XFFunctions.XFGetCell("TRUE", "CONSOL", $D$3,"TOT_Entity","Aggregated","Budget_Working",[1]Setup!C12,"PERIODIC",$B381,"TOPFLOW","TOP","TOP","top1",$C381,"top3","Open_Acute_DIV1","TOP5","TOP6","REPORTED","TOP8")</f>
        <v>0</v>
      </c>
      <c r="DS381" s="53">
        <f>_xll.OneStreamExcelAddIn.XFFunctions.XFGetCell("TRUE", "CONSOL", $D$3,"TOT_Entity","Aggregated","Budget_Working",[1]Setup!C13,"PERIODIC",$B381,"TOPFLOW","TOP","TOP","top1",$C381,"top3","Open_Acute_DIV1","TOP5","TOP6","REPORTED","TOP8")</f>
        <v>0</v>
      </c>
      <c r="DT381" s="53">
        <f>_xll.OneStreamExcelAddIn.XFFunctions.XFGetCell("TRUE", "CONSOL", $D$3,"TOT_Entity","Aggregated","Budget_Working",[1]Setup!C14,"PERIODIC",$B381,"TOPFLOW","TOP","TOP","top1",$C381,"top3","Open_Acute_DIV1","TOP5","TOP6","REPORTED","TOP8")</f>
        <v>0</v>
      </c>
      <c r="DU381" s="53">
        <f>_xll.OneStreamExcelAddIn.XFFunctions.XFGetCell("TRUE", "CONSOL", $D$3,"TOT_Entity","Aggregated","Budget_Working",[1]Setup!C15,"PERIODIC",$B381,"TOPFLOW","TOP","TOP","top1",$C381,"top3","Open_Acute_DIV1","TOP5","TOP6","REPORTED","TOP8")</f>
        <v>0</v>
      </c>
      <c r="DV381" s="178"/>
      <c r="DW381" s="53">
        <f>_xll.OneStreamExcelAddIn.XFFunctions.XFGetCell("TRUE", "CONSOL", $D$3,"TOT_Entity","USD","Budget_Final",[1]Setup!C17,"PERIODIC",$B381,"TOPFLOW","TOP","TOP","top1",$C381,"top3","Open_Acute_DIV1","TOP5","TOP6","REPORTED","TOP8")</f>
        <v>0</v>
      </c>
      <c r="DX381" s="53">
        <f>_xll.OneStreamExcelAddIn.XFFunctions.XFGetCell("TRUE", "CONSOL", $D$3,"TOT_Entity","USD","Budget_Final",[1]Setup!C18,"PERIODIC",$B381,"TOPFLOW","TOP","TOP","top1",$C381,"top3","Open_Acute_DIV1","TOP5","TOP6","REPORTED","TOP8")</f>
        <v>0</v>
      </c>
      <c r="DY381" s="53">
        <f>_xll.OneStreamExcelAddIn.XFFunctions.XFGetCell("TRUE", "CONSOL", $D$3,"TOT_Entity","USD","Budget_Final",[1]Setup!C19,"PERIODIC",$B381,"TOPFLOW","TOP","TOP","top1",$C381,"top3","Open_Acute_DIV1","TOP5","TOP6","REPORTED","TOP8")</f>
        <v>0</v>
      </c>
      <c r="DZ381" s="53">
        <f>_xll.OneStreamExcelAddIn.XFFunctions.XFGetCell("TRUE", "CONSOL", $D$3,"TOT_Entity","USD","Budget_Final",[1]Setup!C20,"PERIODIC",$B381,"TOPFLOW","TOP","TOP","top1",$C381,"top3","Open_Acute_DIV1","TOP5","TOP6","REPORTED","TOP8")</f>
        <v>0</v>
      </c>
      <c r="EA381" s="53">
        <f>_xll.OneStreamExcelAddIn.XFFunctions.XFGetCell("TRUE", "CONSOL", $D$3,"TOT_Entity","USD","Budget_Final",[1]Setup!C21,"PERIODIC",$B381,"TOPFLOW","TOP","TOP","top1",$C381,"top3","Open_Acute_DIV1","TOP5","TOP6","REPORTED","TOP8")</f>
        <v>0</v>
      </c>
      <c r="EB381" s="53">
        <f>_xll.OneStreamExcelAddIn.XFFunctions.XFGetCell("TRUE", "CONSOL", $D$3,"TOT_Entity","USD","Budget_Final",[1]Setup!C22,"PERIODIC",$B381,"TOPFLOW","TOP","TOP","top1",$C381,"top3","Open_Acute_DIV1","TOP5","TOP6","REPORTED","TOP8")</f>
        <v>0</v>
      </c>
      <c r="EC381" s="53">
        <f>_xll.OneStreamExcelAddIn.XFFunctions.XFGetCell("TRUE", "CONSOL", $D$3,"TOT_Entity","USD","Budget_Final",[1]Setup!C23,"PERIODIC",$B381,"TOPFLOW","TOP","TOP","top1",$C381,"top3","Open_Acute_DIV1","TOP5","TOP6","REPORTED","TOP8")</f>
        <v>0</v>
      </c>
      <c r="ED381" s="53">
        <f>_xll.OneStreamExcelAddIn.XFFunctions.XFGetCell("TRUE", "CONSOL", $D$3,"TOT_Entity","USD","Budget_Final",[1]Setup!C24,"PERIODIC",$B381,"TOPFLOW","TOP","TOP","top1",$C381,"top3","Open_Acute_DIV1","TOP5","TOP6","REPORTED","TOP8")</f>
        <v>0</v>
      </c>
      <c r="EE381" s="53">
        <f>_xll.OneStreamExcelAddIn.XFFunctions.XFGetCell("TRUE", "CONSOL", $D$3,"TOT_Entity","USD","Budget_Final",[1]Setup!C25,"PERIODIC",$B381,"TOPFLOW","TOP","TOP","top1",$C381,"top3","Open_Acute_DIV1","TOP5","TOP6","REPORTED","TOP8")</f>
        <v>0</v>
      </c>
      <c r="EF381" s="53">
        <f>_xll.OneStreamExcelAddIn.XFFunctions.XFGetCell("TRUE", "CONSOL", $D$3,"TOT_Entity","USD","Budget_Final",[1]Setup!C26,"PERIODIC",$B381,"TOPFLOW","TOP","TOP","top1",$C381,"top3","Open_Acute_DIV1","TOP5","TOP6","REPORTED","TOP8")</f>
        <v>0</v>
      </c>
      <c r="EG381" s="53">
        <f>_xll.OneStreamExcelAddIn.XFFunctions.XFGetCell("TRUE", "CONSOL", $D$3,"TOT_Entity","USD","Budget_Final",[1]Setup!C27,"PERIODIC",$B381,"TOPFLOW","TOP","TOP","top1",$C381,"top3","Open_Acute_DIV1","TOP5","TOP6","REPORTED","TOP8")</f>
        <v>0</v>
      </c>
      <c r="EH381" s="53">
        <f>_xll.OneStreamExcelAddIn.XFFunctions.XFGetCell("TRUE", "CONSOL", $D$3,"TOT_Entity","USD","Budget_Final",[1]Setup!C28,"PERIODIC",$B381,"TOPFLOW","TOP","TOP","top1",$C381,"top3","Open_Acute_DIV1","TOP5","TOP6","REPORTED","TOP8")</f>
        <v>0</v>
      </c>
    </row>
    <row r="382" spans="2:138" x14ac:dyDescent="0.25">
      <c r="B382" s="51">
        <v>60374</v>
      </c>
      <c r="C382" s="51"/>
      <c r="D382" t="str" cm="1">
        <f t="array" ref="D382">_xll.OneStreamExcelAddIn.XFFunctions.XFGetMemberInfo("Description","Account",B382)</f>
        <v>Other Non P/R Benefits</v>
      </c>
      <c r="E382" s="53">
        <f>_xll.OneStreamExcelAddIn.XFFunctions.XFGetCell("TRUE", "CONSOL", $D$3,"TOT_Entity","USD","Actual",$E$3,"PERIODIC",$B382,"TOPFLOW","TOP","TOP","top1",$C382,"top3","Open_Acute_DIV1","TOP5","TOP6","REPORTED","TOP8")</f>
        <v>606.79999999999995</v>
      </c>
      <c r="F382" s="53">
        <f>_xll.OneStreamExcelAddIn.XFFunctions.XFGetCell("TRUE", "CONSOL", $D$3,"TOT_Entity","Aggregated","Budget_Working",$E$3,"PERIODIC",$B382,"TOPFLOW","TOP","TOP","top1",$C382,"top3","Open_Acute_DIV1","TOP5","TOP6","REPORTED","TOP8")</f>
        <v>718.51035152400004</v>
      </c>
      <c r="G382" s="53">
        <f t="shared" si="969"/>
        <v>111.71035152400009</v>
      </c>
      <c r="H382" s="55">
        <f t="shared" si="970"/>
        <v>0.15547493684267216</v>
      </c>
      <c r="I382" s="41"/>
      <c r="J382" s="53">
        <f>_xll.OneStreamExcelAddIn.XFFunctions.XFGetCell("TRUE", "CONSOL", $D$3,"TOT_Entity","USD","Actual",$E$3,"YTD",$B382,"TOPFLOW","TOP","TOP","top1",$C382,"TOP3","Open_Acute_DIV1","TOP5","TOP6","REPORTED","TOP8")</f>
        <v>2455.96</v>
      </c>
      <c r="K382" s="53">
        <f>_xll.OneStreamExcelAddIn.XFFunctions.XFGetCell("TRUE", "CONSOL", $D$3,"TOT_Entity","Aggregated","Budget_Working",$E$3,"YTD",$B382,"TOPFLOW","TOP","TOP","top1",$C382,"TOP3","Open_Acute_DIV1","TOP5","TOP6","REPORTED","TOP8")</f>
        <v>2708.9303537709998</v>
      </c>
      <c r="L382" s="53">
        <f t="shared" si="971"/>
        <v>252.97035377099974</v>
      </c>
      <c r="M382" s="40">
        <f t="shared" si="972"/>
        <v>9.3383852936214928E-2</v>
      </c>
      <c r="N382" s="41"/>
      <c r="O382" s="53">
        <f>_xll.OneStreamExcelAddIn.XFFunctions.XFGetCell("TRUE", "CONSOL", $D$3,"TOT_Entity","USD","Actual",$F$3,"YTD",$B382,"TOPFLOW","TOP","TOP","top1",$C382,"TOP3","Open_Acute_DIV1","TOP5","TOP6","REPORTED","TOP8")</f>
        <v>3170.23</v>
      </c>
      <c r="P382" s="53">
        <f>_xll.OneStreamExcelAddIn.XFFunctions.XFGetCell("TRUE", "CONSOL", $D$3,"TOT_Entity","USD","Actual",$E$3,"YTD",$B382,"TOPFLOW","TOP","TOP","top1",$C382,"top3","Open_Acute_DIV1","TOP5","TOP6","REPORTED","VAR_BW_PY_Actual")</f>
        <v>714.27</v>
      </c>
      <c r="Q382" s="40">
        <f t="shared" si="973"/>
        <v>0.22530541948060551</v>
      </c>
      <c r="R382" s="41"/>
      <c r="S382" s="53">
        <f>_xll.OneStreamExcelAddIn.XFFunctions.XFGetCell("TRUE", "CONSOL", $D$3,"TOT_Entity","USD","MIDFCST",$E$3,"MTD",$B382,"TOPFLOW","TOP","TOP","top1",$C382,"TOP3","Open_Acute_DIV1","TOP5","TOP6","REPORTED","TOP8")</f>
        <v>0</v>
      </c>
      <c r="T382" s="53">
        <f t="shared" si="974"/>
        <v>-606.79999999999995</v>
      </c>
      <c r="U382" s="40">
        <f t="shared" si="975"/>
        <v>0</v>
      </c>
      <c r="V382" s="41"/>
      <c r="W382" s="42"/>
      <c r="X382" s="43"/>
      <c r="Y382" s="42"/>
      <c r="Z382" s="44"/>
      <c r="AB382" s="53">
        <f>_xll.OneStreamExcelAddIn.XFFunctions.XFGetCell("TRUE", "CONSOL", $D$3,"TOT_Entity","USD","Actual",[1]Setup!C4,"PERIODIC",$B382,"TOPFLOW","TOP","TOP","top1",$C382,"top3","Open_Acute_DIV1","TOP5","TOP6","REPORTED","TOP8")</f>
        <v>692.28</v>
      </c>
      <c r="AC382" s="53">
        <f>_xll.OneStreamExcelAddIn.XFFunctions.XFGetCell("TRUE", "CONSOL", $D$3,"TOT_Entity","Aggregated","Budget_Working",[1]Setup!C4,"PERIODIC",$B382,"TOPFLOW","TOP","TOP","top1",$C382,"top3","Open_Acute_DIV1","TOP5","TOP6","REPORTED","TOP8")</f>
        <v>674.35438918900002</v>
      </c>
      <c r="AD382" s="53">
        <f t="shared" si="976"/>
        <v>-17.925610810999956</v>
      </c>
      <c r="AE382" s="40">
        <f t="shared" si="977"/>
        <v>-2.6581884982698582E-2</v>
      </c>
      <c r="AG382" s="53">
        <f>_xll.OneStreamExcelAddIn.XFFunctions.XFGetCell("TRUE", "CONSOL", $D$3,"TOT_Entity","USD","Actual",[1]Setup!C5,"PERIODIC",$B382,"TOPFLOW","TOP","TOP","top1",$C382,"top3","Open_Acute_DIV1","TOP5","TOP6","REPORTED","TOP8")</f>
        <v>616.9</v>
      </c>
      <c r="AH382" s="53">
        <f>_xll.OneStreamExcelAddIn.XFFunctions.XFGetCell("TRUE", "CONSOL", $D$3,"TOT_Entity","Aggregated","Budget_Working",[1]Setup!C5,"PERIODIC",$B382,"TOPFLOW","TOP","TOP","top1",$C382,"top3","Open_Acute_DIV1","TOP5","TOP6","REPORTED","TOP8")</f>
        <v>653.25831965899999</v>
      </c>
      <c r="AI382" s="53">
        <f t="shared" si="978"/>
        <v>36.358319659000017</v>
      </c>
      <c r="AJ382" s="40">
        <f t="shared" si="979"/>
        <v>5.5656879621493398E-2</v>
      </c>
      <c r="AL382" s="53">
        <f>_xll.OneStreamExcelAddIn.XFFunctions.XFGetCell("TRUE", "CONSOL", $D$3,"TOT_Entity","USD","Actual",[1]Setup!C6,"PERIODIC",$B382,"TOPFLOW","TOP","TOP","top1",$C382,"top3","Open_Acute_DIV1","TOP5","TOP6","REPORTED","TOP8")</f>
        <v>539.98</v>
      </c>
      <c r="AM382" s="53">
        <f>_xll.OneStreamExcelAddIn.XFFunctions.XFGetCell("TRUE", "CONSOL", $D$3,"TOT_Entity","Aggregated","Budget_Working",[1]Setup!C6,"PERIODIC",$B382,"TOPFLOW","TOP","TOP","top1",$C382,"top3","Open_Acute_DIV1","TOP5","TOP6","REPORTED","TOP8")</f>
        <v>662.80729339899995</v>
      </c>
      <c r="AN382" s="53">
        <f t="shared" si="980"/>
        <v>122.82729339899993</v>
      </c>
      <c r="AO382" s="40">
        <f t="shared" si="981"/>
        <v>0.18531373239591037</v>
      </c>
      <c r="AQ382" s="53">
        <f>_xll.OneStreamExcelAddIn.XFFunctions.XFGetCell("TRUE", "CONSOL", $D$3,"TOT_Entity","USD","Actual",[1]Setup!C7,"PERIODIC",$B382,"TOPFLOW","TOP","TOP","top1",$C382,"top3","Open_Acute_DIV1","TOP5","TOP6","REPORTED","TOP8")</f>
        <v>606.79999999999995</v>
      </c>
      <c r="AR382" s="53">
        <f>_xll.OneStreamExcelAddIn.XFFunctions.XFGetCell("TRUE", "CONSOL", $D$3,"TOT_Entity","Aggregated","Budget_Working",[1]Setup!C7,"PERIODIC",$B382,"TOPFLOW","TOP","TOP","top1",$C382,"top3","Open_Acute_DIV1","TOP5","TOP6","REPORTED","TOP8")</f>
        <v>718.51035152400004</v>
      </c>
      <c r="AS382" s="53">
        <f t="shared" si="982"/>
        <v>111.71035152400009</v>
      </c>
      <c r="AT382" s="40">
        <f t="shared" si="983"/>
        <v>0.15547493684267216</v>
      </c>
      <c r="AV382" s="53">
        <f>_xll.OneStreamExcelAddIn.XFFunctions.XFGetCell("TRUE", "CONSOL", $D$3,"TOT_Entity","USD","Actual",[1]Setup!C8,"PERIODIC",$B382,"TOPFLOW","TOP","TOP","top1",$C382,"top3","Open_Acute_DIV1","TOP5","TOP6","REPORTED","TOP8")</f>
        <v>-2455.96</v>
      </c>
      <c r="AW382" s="53">
        <f>_xll.OneStreamExcelAddIn.XFFunctions.XFGetCell("TRUE", "CONSOL", $D$3,"TOT_Entity","Aggregated","Budget_Working",[1]Setup!C8,"PERIODIC",$B382,"TOPFLOW","TOP","TOP","top1",$C382,"top3","Open_Acute_DIV1","TOP5","TOP6","REPORTED","TOP8")</f>
        <v>759.095254415</v>
      </c>
      <c r="AX382" s="53">
        <f t="shared" si="984"/>
        <v>3215.055254415</v>
      </c>
      <c r="AY382" s="40">
        <f t="shared" si="985"/>
        <v>4.2353778866562619</v>
      </c>
      <c r="BA382" s="53">
        <f>_xll.OneStreamExcelAddIn.XFFunctions.XFGetCell("TRUE", "CONSOL", $D$3,"TOT_Entity","USD","Actual",[1]Setup!C9,"PERIODIC",$B382,"TOPFLOW","TOP","TOP","top1",$C382,"top3","Open_Acute_DIV1","TOP5","TOP6","REPORTED","TOP8")</f>
        <v>0</v>
      </c>
      <c r="BB382" s="53">
        <f>_xll.OneStreamExcelAddIn.XFFunctions.XFGetCell("TRUE", "CONSOL", $D$3,"TOT_Entity","Aggregated","Budget_Working",[1]Setup!C9,"PERIODIC",$B382,"TOPFLOW","TOP","TOP","top1",$C382,"top3","Open_Acute_DIV1","TOP5","TOP6","REPORTED","TOP8")</f>
        <v>694.606921414</v>
      </c>
      <c r="BC382" s="53">
        <f t="shared" si="986"/>
        <v>694.606921414</v>
      </c>
      <c r="BD382" s="40">
        <f t="shared" si="987"/>
        <v>1</v>
      </c>
      <c r="BF382" s="53">
        <f>_xll.OneStreamExcelAddIn.XFFunctions.XFGetCell("TRUE", "CONSOL", $D$3,"TOT_Entity","USD","Actual",[1]Setup!C10,"PERIODIC",$B382,"TOPFLOW","TOP","TOP","top1",$C382,"top3","Open_Acute_DIV1","TOP5","TOP6","REPORTED","TOP8")</f>
        <v>0</v>
      </c>
      <c r="BG382" s="53">
        <f>_xll.OneStreamExcelAddIn.XFFunctions.XFGetCell("TRUE", "CONSOL", $D$3,"TOT_Entity","Aggregated","Budget_Working",[1]Setup!C10,"PERIODIC",$B382,"TOPFLOW","TOP","TOP","top1",$C382,"top3","Open_Acute_DIV1","TOP5","TOP6","REPORTED","TOP8")</f>
        <v>707.13963551999996</v>
      </c>
      <c r="BH382" s="53">
        <f t="shared" si="988"/>
        <v>707.13963551999996</v>
      </c>
      <c r="BI382" s="40">
        <f t="shared" si="989"/>
        <v>1</v>
      </c>
      <c r="BK382" s="53">
        <f>_xll.OneStreamExcelAddIn.XFFunctions.XFGetCell("TRUE", "CONSOL", $D$3,"TOT_Entity","USD","Actual",[1]Setup!C11,"PERIODIC",$B382,"TOPFLOW","TOP","TOP","top1",$C382,"top3","Open_Acute_DIV1","TOP5","TOP6","REPORTED","TOP8")</f>
        <v>0</v>
      </c>
      <c r="BL382" s="53">
        <f>_xll.OneStreamExcelAddIn.XFFunctions.XFGetCell("TRUE", "CONSOL", $D$3,"TOT_Entity","Aggregated","Budget_Working",[1]Setup!C11,"PERIODIC",$B382,"TOPFLOW","TOP","TOP","top1",$C382,"top3","Open_Acute_DIV1","TOP5","TOP6","REPORTED","TOP8")</f>
        <v>725.85361601099999</v>
      </c>
      <c r="BM382" s="53">
        <f t="shared" si="990"/>
        <v>725.85361601099999</v>
      </c>
      <c r="BN382" s="40">
        <f t="shared" si="991"/>
        <v>1</v>
      </c>
      <c r="BP382" s="53">
        <f>_xll.OneStreamExcelAddIn.XFFunctions.XFGetCell("TRUE", "CONSOL", $D$3,"TOT_Entity","USD","Actual",[1]Setup!C12,"PERIODIC",$B382,"TOPFLOW","TOP","TOP","top1",$C382,"top3","Open_Acute_DIV1","TOP5","TOP6","REPORTED","TOP8")</f>
        <v>0</v>
      </c>
      <c r="BQ382" s="53">
        <f>_xll.OneStreamExcelAddIn.XFFunctions.XFGetCell("TRUE", "CONSOL", $D$3,"TOT_Entity","Aggregated","Budget_Working",[1]Setup!C12,"PERIODIC",$B382,"TOPFLOW","TOP","TOP","top1",$C382,"top3","Open_Acute_DIV1","TOP5","TOP6","REPORTED","TOP8")</f>
        <v>681.36922533699999</v>
      </c>
      <c r="BR382" s="53">
        <f t="shared" si="992"/>
        <v>681.36922533699999</v>
      </c>
      <c r="BS382" s="40">
        <f t="shared" si="993"/>
        <v>1</v>
      </c>
      <c r="BU382" s="53">
        <f>_xll.OneStreamExcelAddIn.XFFunctions.XFGetCell("TRUE", "CONSOL", $D$3,"TOT_Entity","USD","Actual",[1]Setup!C13,"PERIODIC",$B382,"TOPFLOW","TOP","TOP","top1",$C382,"top3","Open_Acute_DIV1","TOP5","TOP6","REPORTED","TOP8")</f>
        <v>0</v>
      </c>
      <c r="BV382" s="53">
        <f>_xll.OneStreamExcelAddIn.XFFunctions.XFGetCell("TRUE", "CONSOL", $D$3,"TOT_Entity","Aggregated","Budget_Working",[1]Setup!C13,"PERIODIC",$B382,"TOPFLOW","TOP","TOP","top1",$C382,"top3","Open_Acute_DIV1","TOP5","TOP6","REPORTED","TOP8")</f>
        <v>740.35603513299998</v>
      </c>
      <c r="BW382" s="53">
        <f t="shared" si="994"/>
        <v>740.35603513299998</v>
      </c>
      <c r="BX382" s="40">
        <f t="shared" si="995"/>
        <v>1</v>
      </c>
      <c r="BZ382" s="53">
        <f>_xll.OneStreamExcelAddIn.XFFunctions.XFGetCell("TRUE", "CONSOL", $D$3,"TOT_Entity","USD","Actual",[1]Setup!C14,"PERIODIC",$B382,"TOPFLOW","TOP","TOP","top1",$C382,"top3","Open_Acute_DIV1","TOP5","TOP6","REPORTED","TOP8")</f>
        <v>0</v>
      </c>
      <c r="CA382" s="53">
        <f>_xll.OneStreamExcelAddIn.XFFunctions.XFGetCell("TRUE", "CONSOL", $D$3,"TOT_Entity","Aggregated","Budget_Working",[1]Setup!C14,"PERIODIC",$B382,"TOPFLOW","TOP","TOP","top1",$C382,"top3","Open_Acute_DIV1","TOP5","TOP6","REPORTED","TOP8")</f>
        <v>760.947512652</v>
      </c>
      <c r="CB382" s="53">
        <f t="shared" si="996"/>
        <v>760.947512652</v>
      </c>
      <c r="CC382" s="40">
        <f t="shared" si="997"/>
        <v>1</v>
      </c>
      <c r="CE382" s="53">
        <f>_xll.OneStreamExcelAddIn.XFFunctions.XFGetCell("TRUE", "CONSOL", $D$3,"TOT_Entity","USD","Actual",[1]Setup!C15,"PERIODIC",$B382,"TOPFLOW","TOP","TOP","top1",$C382,"top3","Open_Acute_DIV1","TOP5","TOP6","REPORTED","TOP8")</f>
        <v>0</v>
      </c>
      <c r="CF382" s="53">
        <f>_xll.OneStreamExcelAddIn.XFFunctions.XFGetCell("TRUE", "CONSOL", $D$3,"TOT_Entity","Aggregated","Budget_Working",[1]Setup!C15,"PERIODIC",$B382,"TOPFLOW","TOP","TOP","top1",$C382,"top3","Open_Acute_DIV1","TOP5","TOP6","REPORTED","TOP8")</f>
        <v>746.64121665499999</v>
      </c>
      <c r="CG382" s="53">
        <f t="shared" si="998"/>
        <v>746.64121665499999</v>
      </c>
      <c r="CH382" s="40">
        <f t="shared" si="999"/>
        <v>1</v>
      </c>
      <c r="CI382" s="212"/>
      <c r="CJ382" s="53">
        <f>_xll.OneStreamExcelAddIn.XFFunctions.XFGetCell("TRUE", "CONSOL", $D$3,"TOT_Entity","USD","Actual",[1]Setup!C4,"PERIODIC",$B382,"TOPFLOW","TOP","TOP","top1",$C382,"top3","Open_Acute_DIV1","TOP5","TOP6","REPORTED","TOP8")</f>
        <v>692.28</v>
      </c>
      <c r="CK382" s="53">
        <f>_xll.OneStreamExcelAddIn.XFFunctions.XFGetCell("TRUE", "CONSOL", $D$3,"TOT_Entity","USD","Actual",[1]Setup!C5,"PERIODIC",$B382,"TOPFLOW","TOP","TOP","top1",$C382,"top3","Open_Acute_DIV1","TOP5","TOP6","REPORTED","TOP8")</f>
        <v>616.9</v>
      </c>
      <c r="CL382" s="53">
        <f>_xll.OneStreamExcelAddIn.XFFunctions.XFGetCell("TRUE", "CONSOL", $D$3,"TOT_Entity","USD","Actual",[1]Setup!C6,"PERIODIC",$B382,"TOPFLOW","TOP","TOP","top1",$C382,"top3","Open_Acute_DIV1","TOP5","TOP6","REPORTED","TOP8")</f>
        <v>539.98</v>
      </c>
      <c r="CM382" s="53">
        <f>_xll.OneStreamExcelAddIn.XFFunctions.XFGetCell("TRUE", "CONSOL", $D$3,"TOT_Entity","USD","Actual",[1]Setup!C7,"PERIODIC",$B382,"TOPFLOW","TOP","TOP","top1",$C382,"top3","Open_Acute_DIV1","TOP5","TOP6","REPORTED","TOP8")</f>
        <v>606.79999999999995</v>
      </c>
      <c r="CN382" s="53">
        <f>_xll.OneStreamExcelAddIn.XFFunctions.XFGetCell("TRUE", "CONSOL", $D$3,"TOT_Entity","USD","Actual",[1]Setup!C8,"PERIODIC",$B382,"TOPFLOW","TOP","TOP","top1",$C382,"top3","Open_Acute_DIV1","TOP5","TOP6","REPORTED","TOP8")</f>
        <v>-2455.96</v>
      </c>
      <c r="CO382" s="53">
        <f>_xll.OneStreamExcelAddIn.XFFunctions.XFGetCell("TRUE", "CONSOL", $D$3,"TOT_Entity","USD","Actual",[1]Setup!C9,"PERIODIC",$B382,"TOPFLOW","TOP","TOP","top1",$C382,"top3","Open_Acute_DIV1","TOP5","TOP6","REPORTED","TOP8")</f>
        <v>0</v>
      </c>
      <c r="CP382" s="53">
        <f>_xll.OneStreamExcelAddIn.XFFunctions.XFGetCell("TRUE", "CONSOL", $D$3,"TOT_Entity","USD","Actual",[1]Setup!C10,"PERIODIC",$B382,"TOPFLOW","TOP","TOP","top1",$C382,"top3","Open_Acute_DIV1","TOP5","TOP6","REPORTED","TOP8")</f>
        <v>0</v>
      </c>
      <c r="CQ382" s="53">
        <f>_xll.OneStreamExcelAddIn.XFFunctions.XFGetCell("TRUE", "CONSOL", $D$3,"TOT_Entity","USD","Actual",[1]Setup!C11,"PERIODIC",$B382,"TOPFLOW","TOP","TOP","top1",$C382,"top3","Open_Acute_DIV1","TOP5","TOP6","REPORTED","TOP8")</f>
        <v>0</v>
      </c>
      <c r="CR382" s="53">
        <f>_xll.OneStreamExcelAddIn.XFFunctions.XFGetCell("TRUE", "CONSOL", $D$3,"TOT_Entity","USD","Actual",[1]Setup!C12,"PERIODIC",$B382,"TOPFLOW","TOP","TOP","top1",$C382,"top3","Open_Acute_DIV1","TOP5","TOP6","REPORTED","TOP8")</f>
        <v>0</v>
      </c>
      <c r="CS382" s="53">
        <f>_xll.OneStreamExcelAddIn.XFFunctions.XFGetCell("TRUE", "CONSOL", $D$3,"TOT_Entity","USD","Actual",[1]Setup!C13,"PERIODIC",$B382,"TOPFLOW","TOP","TOP","top1",$C382,"top3","Open_Acute_DIV1","TOP5","TOP6","REPORTED","TOP8")</f>
        <v>0</v>
      </c>
      <c r="CT382" s="53">
        <f>_xll.OneStreamExcelAddIn.XFFunctions.XFGetCell("TRUE", "CONSOL", $D$3,"TOT_Entity","USD","Actual",[1]Setup!C14,"PERIODIC",$B382,"TOPFLOW","TOP","TOP","top1",$C382,"top3","Open_Acute_DIV1","TOP5","TOP6","REPORTED","TOP8")</f>
        <v>0</v>
      </c>
      <c r="CU382" s="53">
        <f>_xll.OneStreamExcelAddIn.XFFunctions.XFGetCell("TRUE", "CONSOL", $D$3,"TOT_Entity","USD","Actual",[1]Setup!C15,"PERIODIC",$B382,"TOPFLOW","TOP","TOP","top1",$C382,"top3","Open_Acute_DIV1","TOP5","TOP6","REPORTED","TOP8")</f>
        <v>0</v>
      </c>
      <c r="CV382" s="212"/>
      <c r="CW382" s="53">
        <f>_xll.OneStreamExcelAddIn.XFFunctions.XFGetCell("TRUE", "CONSOL", $D$3,"TOT_Entity","USD","Actual",[1]Setup!C17,"PERIODIC",$B382,"TOPFLOW","TOP","TOP","top1",$C382,"top3","Open_Acute_DIV1","TOP5","TOP6","REPORTED","TOP8")</f>
        <v>924.4</v>
      </c>
      <c r="CX382" s="53">
        <f>_xll.OneStreamExcelAddIn.XFFunctions.XFGetCell("TRUE", "CONSOL", $D$3,"TOT_Entity","USD","Actual",[1]Setup!C18,"PERIODIC",$B382,"TOPFLOW","TOP","TOP","top1",$C382,"top3","Open_Acute_DIV1","TOP5","TOP6","REPORTED","TOP8")</f>
        <v>722.5</v>
      </c>
      <c r="CY382" s="53">
        <f>_xll.OneStreamExcelAddIn.XFFunctions.XFGetCell("TRUE", "CONSOL", $D$3,"TOT_Entity","USD","Actual",[1]Setup!C19,"PERIODIC",$B382,"TOPFLOW","TOP","TOP","top1",$C382,"top3","Open_Acute_DIV1","TOP5","TOP6","REPORTED","TOP8")</f>
        <v>809.02</v>
      </c>
      <c r="CZ382" s="53">
        <f>_xll.OneStreamExcelAddIn.XFFunctions.XFGetCell("TRUE", "CONSOL", $D$3,"TOT_Entity","USD","Actual",[1]Setup!C20,"PERIODIC",$B382,"TOPFLOW","TOP","TOP","top1",$C382,"top3","Open_Acute_DIV1","TOP5","TOP6","REPORTED","TOP8")</f>
        <v>714.31</v>
      </c>
      <c r="DA382" s="53">
        <f>_xll.OneStreamExcelAddIn.XFFunctions.XFGetCell("TRUE", "CONSOL", $D$3,"TOT_Entity","USD","Actual",[1]Setup!C21,"PERIODIC",$B382,"TOPFLOW","TOP","TOP","top1",$C382,"top3","Open_Acute_DIV1","TOP5","TOP6","REPORTED","TOP8")</f>
        <v>781.55</v>
      </c>
      <c r="DB382" s="53">
        <f>_xll.OneStreamExcelAddIn.XFFunctions.XFGetCell("TRUE", "CONSOL", $D$3,"TOT_Entity","USD","Actual",[1]Setup!C22,"PERIODIC",$B382,"TOPFLOW","TOP","TOP","top1",$C382,"top3","Open_Acute_DIV1","TOP5","TOP6","REPORTED","TOP8")</f>
        <v>662.09</v>
      </c>
      <c r="DC382" s="53">
        <f>_xll.OneStreamExcelAddIn.XFFunctions.XFGetCell("TRUE", "CONSOL", $D$3,"TOT_Entity","USD","Actual",[1]Setup!C23,"PERIODIC",$B382,"TOPFLOW","TOP","TOP","top1",$C382,"top3","Open_Acute_DIV1","TOP5","TOP6","REPORTED","TOP8")</f>
        <v>736.24</v>
      </c>
      <c r="DD382" s="53">
        <f>_xll.OneStreamExcelAddIn.XFFunctions.XFGetCell("TRUE", "CONSOL", $D$3,"TOT_Entity","USD","Actual",[1]Setup!C24,"PERIODIC",$B382,"TOPFLOW","TOP","TOP","top1",$C382,"top3","Open_Acute_DIV1","TOP5","TOP6","REPORTED","TOP8")</f>
        <v>719.74</v>
      </c>
      <c r="DE382" s="53">
        <f>_xll.OneStreamExcelAddIn.XFFunctions.XFGetCell("TRUE", "CONSOL", $D$3,"TOT_Entity","USD","Actual",[1]Setup!C25,"PERIODIC",$B382,"TOPFLOW","TOP","TOP","top1",$C382,"top3","Open_Acute_DIV1","TOP5","TOP6","REPORTED","TOP8")</f>
        <v>664.83</v>
      </c>
      <c r="DF382" s="53">
        <f>_xll.OneStreamExcelAddIn.XFFunctions.XFGetCell("TRUE", "CONSOL", $D$3,"TOT_Entity","USD","Actual",[1]Setup!C26,"PERIODIC",$B382,"TOPFLOW","TOP","TOP","top1",$C382,"top3","Open_Acute_DIV1","TOP5","TOP6","REPORTED","TOP8")</f>
        <v>677.16</v>
      </c>
      <c r="DG382" s="53">
        <f>_xll.OneStreamExcelAddIn.XFFunctions.XFGetCell("TRUE", "CONSOL", $D$3,"TOT_Entity","USD","Actual",[1]Setup!C27,"PERIODIC",$B382,"TOPFLOW","TOP","TOP","top1",$C382,"top3","Open_Acute_DIV1","TOP5","TOP6","REPORTED","TOP8")</f>
        <v>635.92999999999995</v>
      </c>
      <c r="DH382" s="53">
        <f>_xll.OneStreamExcelAddIn.XFFunctions.XFGetCell("TRUE", "CONSOL", $D$3,"TOT_Entity","USD","Actual",[1]Setup!C28,"PERIODIC",$B382,"TOPFLOW","TOP","TOP","top1",$C382,"top3","Open_Acute_DIV1","TOP5","TOP6","REPORTED","TOP8")</f>
        <v>653.82000000000005</v>
      </c>
      <c r="DI382" s="178"/>
      <c r="DJ382" s="53">
        <f>_xll.OneStreamExcelAddIn.XFFunctions.XFGetCell("TRUE", "CONSOL", $D$3,"TOT_Entity","Aggregated","Budget_Working",[1]Setup!C4,"PERIODIC",$B382,"TOPFLOW","TOP","TOP","top1",$C382,"top3","Open_Acute_DIV1","TOP5","TOP6","REPORTED","TOP8")</f>
        <v>674.35438918900002</v>
      </c>
      <c r="DK382" s="53">
        <f>_xll.OneStreamExcelAddIn.XFFunctions.XFGetCell("TRUE", "CONSOL", $D$3,"TOT_Entity","Aggregated","Budget_Working",[1]Setup!C5,"PERIODIC",$B382,"TOPFLOW","TOP","TOP","top1",$C382,"top3","Open_Acute_DIV1","TOP5","TOP6","REPORTED","TOP8")</f>
        <v>653.25831965899999</v>
      </c>
      <c r="DL382" s="53">
        <f>_xll.OneStreamExcelAddIn.XFFunctions.XFGetCell("TRUE", "CONSOL", $D$3,"TOT_Entity","Aggregated","Budget_Working",[1]Setup!C6,"PERIODIC",$B382,"TOPFLOW","TOP","TOP","top1",$C382,"top3","Open_Acute_DIV1","TOP5","TOP6","REPORTED","TOP8")</f>
        <v>662.80729339899995</v>
      </c>
      <c r="DM382" s="53">
        <f>_xll.OneStreamExcelAddIn.XFFunctions.XFGetCell("TRUE", "CONSOL", $D$3,"TOT_Entity","Aggregated","Budget_Working",[1]Setup!C7,"PERIODIC",$B382,"TOPFLOW","TOP","TOP","top1",$C382,"top3","Open_Acute_DIV1","TOP5","TOP6","REPORTED","TOP8")</f>
        <v>718.51035152400004</v>
      </c>
      <c r="DN382" s="53">
        <f>_xll.OneStreamExcelAddIn.XFFunctions.XFGetCell("TRUE", "CONSOL", $D$3,"TOT_Entity","Aggregated","Budget_Working",[1]Setup!C8,"PERIODIC",$B382,"TOPFLOW","TOP","TOP","top1",$C382,"top3","Open_Acute_DIV1","TOP5","TOP6","REPORTED","TOP8")</f>
        <v>759.095254415</v>
      </c>
      <c r="DO382" s="53">
        <f>_xll.OneStreamExcelAddIn.XFFunctions.XFGetCell("TRUE", "CONSOL", $D$3,"TOT_Entity","Aggregated","Budget_Working",[1]Setup!C9,"PERIODIC",$B382,"TOPFLOW","TOP","TOP","top1",$C382,"top3","Open_Acute_DIV1","TOP5","TOP6","REPORTED","TOP8")</f>
        <v>694.606921414</v>
      </c>
      <c r="DP382" s="53">
        <f>_xll.OneStreamExcelAddIn.XFFunctions.XFGetCell("TRUE", "CONSOL", $D$3,"TOT_Entity","Aggregated","Budget_Working",[1]Setup!C10,"PERIODIC",$B382,"TOPFLOW","TOP","TOP","top1",$C382,"top3","Open_Acute_DIV1","TOP5","TOP6","REPORTED","TOP8")</f>
        <v>707.13963551999996</v>
      </c>
      <c r="DQ382" s="53">
        <f>_xll.OneStreamExcelAddIn.XFFunctions.XFGetCell("TRUE", "CONSOL", $D$3,"TOT_Entity","Aggregated","Budget_Working",[1]Setup!C11,"PERIODIC",$B382,"TOPFLOW","TOP","TOP","top1",$C382,"top3","Open_Acute_DIV1","TOP5","TOP6","REPORTED","TOP8")</f>
        <v>725.85361601099999</v>
      </c>
      <c r="DR382" s="53">
        <f>_xll.OneStreamExcelAddIn.XFFunctions.XFGetCell("TRUE", "CONSOL", $D$3,"TOT_Entity","Aggregated","Budget_Working",[1]Setup!C12,"PERIODIC",$B382,"TOPFLOW","TOP","TOP","top1",$C382,"top3","Open_Acute_DIV1","TOP5","TOP6","REPORTED","TOP8")</f>
        <v>681.36922533699999</v>
      </c>
      <c r="DS382" s="53">
        <f>_xll.OneStreamExcelAddIn.XFFunctions.XFGetCell("TRUE", "CONSOL", $D$3,"TOT_Entity","Aggregated","Budget_Working",[1]Setup!C13,"PERIODIC",$B382,"TOPFLOW","TOP","TOP","top1",$C382,"top3","Open_Acute_DIV1","TOP5","TOP6","REPORTED","TOP8")</f>
        <v>740.35603513299998</v>
      </c>
      <c r="DT382" s="53">
        <f>_xll.OneStreamExcelAddIn.XFFunctions.XFGetCell("TRUE", "CONSOL", $D$3,"TOT_Entity","Aggregated","Budget_Working",[1]Setup!C14,"PERIODIC",$B382,"TOPFLOW","TOP","TOP","top1",$C382,"top3","Open_Acute_DIV1","TOP5","TOP6","REPORTED","TOP8")</f>
        <v>760.947512652</v>
      </c>
      <c r="DU382" s="53">
        <f>_xll.OneStreamExcelAddIn.XFFunctions.XFGetCell("TRUE", "CONSOL", $D$3,"TOT_Entity","Aggregated","Budget_Working",[1]Setup!C15,"PERIODIC",$B382,"TOPFLOW","TOP","TOP","top1",$C382,"top3","Open_Acute_DIV1","TOP5","TOP6","REPORTED","TOP8")</f>
        <v>746.64121665499999</v>
      </c>
      <c r="DV382" s="178"/>
      <c r="DW382" s="53">
        <f>_xll.OneStreamExcelAddIn.XFFunctions.XFGetCell("TRUE", "CONSOL", $D$3,"TOT_Entity","USD","Budget_Final",[1]Setup!C17,"PERIODIC",$B382,"TOPFLOW","TOP","TOP","top1",$C382,"top3","Open_Acute_DIV1","TOP5","TOP6","REPORTED","TOP8")</f>
        <v>0</v>
      </c>
      <c r="DX382" s="53">
        <f>_xll.OneStreamExcelAddIn.XFFunctions.XFGetCell("TRUE", "CONSOL", $D$3,"TOT_Entity","USD","Budget_Final",[1]Setup!C18,"PERIODIC",$B382,"TOPFLOW","TOP","TOP","top1",$C382,"top3","Open_Acute_DIV1","TOP5","TOP6","REPORTED","TOP8")</f>
        <v>0</v>
      </c>
      <c r="DY382" s="53">
        <f>_xll.OneStreamExcelAddIn.XFFunctions.XFGetCell("TRUE", "CONSOL", $D$3,"TOT_Entity","USD","Budget_Final",[1]Setup!C19,"PERIODIC",$B382,"TOPFLOW","TOP","TOP","top1",$C382,"top3","Open_Acute_DIV1","TOP5","TOP6","REPORTED","TOP8")</f>
        <v>0</v>
      </c>
      <c r="DZ382" s="53">
        <f>_xll.OneStreamExcelAddIn.XFFunctions.XFGetCell("TRUE", "CONSOL", $D$3,"TOT_Entity","USD","Budget_Final",[1]Setup!C20,"PERIODIC",$B382,"TOPFLOW","TOP","TOP","top1",$C382,"top3","Open_Acute_DIV1","TOP5","TOP6","REPORTED","TOP8")</f>
        <v>0</v>
      </c>
      <c r="EA382" s="53">
        <f>_xll.OneStreamExcelAddIn.XFFunctions.XFGetCell("TRUE", "CONSOL", $D$3,"TOT_Entity","USD","Budget_Final",[1]Setup!C21,"PERIODIC",$B382,"TOPFLOW","TOP","TOP","top1",$C382,"top3","Open_Acute_DIV1","TOP5","TOP6","REPORTED","TOP8")</f>
        <v>0</v>
      </c>
      <c r="EB382" s="53">
        <f>_xll.OneStreamExcelAddIn.XFFunctions.XFGetCell("TRUE", "CONSOL", $D$3,"TOT_Entity","USD","Budget_Final",[1]Setup!C22,"PERIODIC",$B382,"TOPFLOW","TOP","TOP","top1",$C382,"top3","Open_Acute_DIV1","TOP5","TOP6","REPORTED","TOP8")</f>
        <v>0</v>
      </c>
      <c r="EC382" s="53">
        <f>_xll.OneStreamExcelAddIn.XFFunctions.XFGetCell("TRUE", "CONSOL", $D$3,"TOT_Entity","USD","Budget_Final",[1]Setup!C23,"PERIODIC",$B382,"TOPFLOW","TOP","TOP","top1",$C382,"top3","Open_Acute_DIV1","TOP5","TOP6","REPORTED","TOP8")</f>
        <v>0</v>
      </c>
      <c r="ED382" s="53">
        <f>_xll.OneStreamExcelAddIn.XFFunctions.XFGetCell("TRUE", "CONSOL", $D$3,"TOT_Entity","USD","Budget_Final",[1]Setup!C24,"PERIODIC",$B382,"TOPFLOW","TOP","TOP","top1",$C382,"top3","Open_Acute_DIV1","TOP5","TOP6","REPORTED","TOP8")</f>
        <v>0</v>
      </c>
      <c r="EE382" s="53">
        <f>_xll.OneStreamExcelAddIn.XFFunctions.XFGetCell("TRUE", "CONSOL", $D$3,"TOT_Entity","USD","Budget_Final",[1]Setup!C25,"PERIODIC",$B382,"TOPFLOW","TOP","TOP","top1",$C382,"top3","Open_Acute_DIV1","TOP5","TOP6","REPORTED","TOP8")</f>
        <v>0</v>
      </c>
      <c r="EF382" s="53">
        <f>_xll.OneStreamExcelAddIn.XFFunctions.XFGetCell("TRUE", "CONSOL", $D$3,"TOT_Entity","USD","Budget_Final",[1]Setup!C26,"PERIODIC",$B382,"TOPFLOW","TOP","TOP","top1",$C382,"top3","Open_Acute_DIV1","TOP5","TOP6","REPORTED","TOP8")</f>
        <v>0</v>
      </c>
      <c r="EG382" s="53">
        <f>_xll.OneStreamExcelAddIn.XFFunctions.XFGetCell("TRUE", "CONSOL", $D$3,"TOT_Entity","USD","Budget_Final",[1]Setup!C27,"PERIODIC",$B382,"TOPFLOW","TOP","TOP","top1",$C382,"top3","Open_Acute_DIV1","TOP5","TOP6","REPORTED","TOP8")</f>
        <v>0</v>
      </c>
      <c r="EH382" s="53">
        <f>_xll.OneStreamExcelAddIn.XFFunctions.XFGetCell("TRUE", "CONSOL", $D$3,"TOT_Entity","USD","Budget_Final",[1]Setup!C28,"PERIODIC",$B382,"TOPFLOW","TOP","TOP","top1",$C382,"top3","Open_Acute_DIV1","TOP5","TOP6","REPORTED","TOP8")</f>
        <v>0</v>
      </c>
    </row>
    <row r="383" spans="2:138" x14ac:dyDescent="0.25">
      <c r="B383" s="51">
        <v>60360</v>
      </c>
      <c r="C383" s="51"/>
      <c r="D383" t="str" cm="1">
        <f t="array" ref="D383">_xll.OneStreamExcelAddIn.XFFunctions.XFGetMemberInfo("Description","Account",B383)</f>
        <v>Employee Contributions</v>
      </c>
      <c r="E383" s="53">
        <f>_xll.OneStreamExcelAddIn.XFFunctions.XFGetCell("TRUE", "CONSOL", $D$3,"TOT_Entity","USD","Actual",$E$3,"PERIODIC",$B383,"TOPFLOW","TOP","TOP","top1",$C383,"top3","Open_Acute_DIV1","TOP5","TOP6","REPORTED","TOP8")</f>
        <v>0</v>
      </c>
      <c r="F383" s="53">
        <f>_xll.OneStreamExcelAddIn.XFFunctions.XFGetCell("TRUE", "CONSOL", $D$3,"TOT_Entity","Aggregated","Budget_Working",$E$3,"PERIODIC",$B383,"TOPFLOW","TOP","TOP","top1",$C383,"top3","Open_Acute_DIV1","TOP5","TOP6","REPORTED","TOP8")</f>
        <v>0</v>
      </c>
      <c r="G383" s="53">
        <f t="shared" si="969"/>
        <v>0</v>
      </c>
      <c r="H383" s="55">
        <f t="shared" si="970"/>
        <v>0</v>
      </c>
      <c r="I383" s="41"/>
      <c r="J383" s="53">
        <f>_xll.OneStreamExcelAddIn.XFFunctions.XFGetCell("TRUE", "CONSOL", $D$3,"TOT_Entity","USD","Actual",$E$3,"YTD",$B383,"TOPFLOW","TOP","TOP","top1",$C383,"TOP3","Open_Acute_DIV1","TOP5","TOP6","REPORTED","TOP8")</f>
        <v>0</v>
      </c>
      <c r="K383" s="53">
        <f>_xll.OneStreamExcelAddIn.XFFunctions.XFGetCell("TRUE", "CONSOL", $D$3,"TOT_Entity","Aggregated","Budget_Working",$E$3,"YTD",$B383,"TOPFLOW","TOP","TOP","top1",$C383,"TOP3","Open_Acute_DIV1","TOP5","TOP6","REPORTED","TOP8")</f>
        <v>0</v>
      </c>
      <c r="L383" s="53">
        <f t="shared" si="971"/>
        <v>0</v>
      </c>
      <c r="M383" s="40">
        <f t="shared" si="972"/>
        <v>0</v>
      </c>
      <c r="N383" s="41"/>
      <c r="O383" s="53">
        <f>_xll.OneStreamExcelAddIn.XFFunctions.XFGetCell("TRUE", "CONSOL", $D$3,"TOT_Entity","USD","Actual",$F$3,"YTD",$B383,"TOPFLOW","TOP","TOP","top1",$C383,"TOP3","Open_Acute_DIV1","TOP5","TOP6","REPORTED","TOP8")</f>
        <v>-207697.26</v>
      </c>
      <c r="P383" s="53">
        <f>_xll.OneStreamExcelAddIn.XFFunctions.XFGetCell("TRUE", "CONSOL", $D$3,"TOT_Entity","USD","Actual",$E$3,"YTD",$B383,"TOPFLOW","TOP","TOP","top1",$C383,"top3","Open_Acute_DIV1","TOP5","TOP6","REPORTED","VAR_BW_PY_Actual")</f>
        <v>-207697.26</v>
      </c>
      <c r="Q383" s="40">
        <f t="shared" si="973"/>
        <v>1</v>
      </c>
      <c r="R383" s="41"/>
      <c r="S383" s="53">
        <f>_xll.OneStreamExcelAddIn.XFFunctions.XFGetCell("TRUE", "CONSOL", $D$3,"TOT_Entity","USD","MIDFCST",$E$3,"MTD",$B383,"TOPFLOW","TOP","TOP","top1",$C383,"TOP3","Open_Acute_DIV1","TOP5","TOP6","REPORTED","TOP8")</f>
        <v>0</v>
      </c>
      <c r="T383" s="53">
        <f t="shared" si="974"/>
        <v>0</v>
      </c>
      <c r="U383" s="40">
        <f t="shared" si="975"/>
        <v>0</v>
      </c>
      <c r="V383" s="41"/>
      <c r="W383" s="42"/>
      <c r="X383" s="43"/>
      <c r="Y383" s="42"/>
      <c r="Z383" s="44"/>
      <c r="AB383" s="53">
        <f>_xll.OneStreamExcelAddIn.XFFunctions.XFGetCell("TRUE", "CONSOL", $D$3,"TOT_Entity","USD","Actual",[1]Setup!C4,"PERIODIC",$B383,"TOPFLOW","TOP","TOP","top1",$C383,"top3","Open_Acute_DIV1","TOP5","TOP6","REPORTED","TOP8")</f>
        <v>0</v>
      </c>
      <c r="AC383" s="53">
        <f>_xll.OneStreamExcelAddIn.XFFunctions.XFGetCell("TRUE", "CONSOL", $D$3,"TOT_Entity","Aggregated","Budget_Working",[1]Setup!C4,"PERIODIC",$B383,"TOPFLOW","TOP","TOP","top1",$C383,"top3","Open_Acute_DIV1","TOP5","TOP6","REPORTED","TOP8")</f>
        <v>0</v>
      </c>
      <c r="AD383" s="53">
        <f t="shared" si="976"/>
        <v>0</v>
      </c>
      <c r="AE383" s="40">
        <f t="shared" si="977"/>
        <v>0</v>
      </c>
      <c r="AG383" s="53">
        <f>_xll.OneStreamExcelAddIn.XFFunctions.XFGetCell("TRUE", "CONSOL", $D$3,"TOT_Entity","USD","Actual",[1]Setup!C5,"PERIODIC",$B383,"TOPFLOW","TOP","TOP","top1",$C383,"top3","Open_Acute_DIV1","TOP5","TOP6","REPORTED","TOP8")</f>
        <v>0</v>
      </c>
      <c r="AH383" s="53">
        <f>_xll.OneStreamExcelAddIn.XFFunctions.XFGetCell("TRUE", "CONSOL", $D$3,"TOT_Entity","Aggregated","Budget_Working",[1]Setup!C5,"PERIODIC",$B383,"TOPFLOW","TOP","TOP","top1",$C383,"top3","Open_Acute_DIV1","TOP5","TOP6","REPORTED","TOP8")</f>
        <v>0</v>
      </c>
      <c r="AI383" s="53">
        <f t="shared" si="978"/>
        <v>0</v>
      </c>
      <c r="AJ383" s="40">
        <f t="shared" si="979"/>
        <v>0</v>
      </c>
      <c r="AL383" s="53">
        <f>_xll.OneStreamExcelAddIn.XFFunctions.XFGetCell("TRUE", "CONSOL", $D$3,"TOT_Entity","USD","Actual",[1]Setup!C6,"PERIODIC",$B383,"TOPFLOW","TOP","TOP","top1",$C383,"top3","Open_Acute_DIV1","TOP5","TOP6","REPORTED","TOP8")</f>
        <v>0</v>
      </c>
      <c r="AM383" s="53">
        <f>_xll.OneStreamExcelAddIn.XFFunctions.XFGetCell("TRUE", "CONSOL", $D$3,"TOT_Entity","Aggregated","Budget_Working",[1]Setup!C6,"PERIODIC",$B383,"TOPFLOW","TOP","TOP","top1",$C383,"top3","Open_Acute_DIV1","TOP5","TOP6","REPORTED","TOP8")</f>
        <v>0</v>
      </c>
      <c r="AN383" s="53">
        <f t="shared" si="980"/>
        <v>0</v>
      </c>
      <c r="AO383" s="40">
        <f t="shared" si="981"/>
        <v>0</v>
      </c>
      <c r="AQ383" s="53">
        <f>_xll.OneStreamExcelAddIn.XFFunctions.XFGetCell("TRUE", "CONSOL", $D$3,"TOT_Entity","USD","Actual",[1]Setup!C7,"PERIODIC",$B383,"TOPFLOW","TOP","TOP","top1",$C383,"top3","Open_Acute_DIV1","TOP5","TOP6","REPORTED","TOP8")</f>
        <v>0</v>
      </c>
      <c r="AR383" s="53">
        <f>_xll.OneStreamExcelAddIn.XFFunctions.XFGetCell("TRUE", "CONSOL", $D$3,"TOT_Entity","Aggregated","Budget_Working",[1]Setup!C7,"PERIODIC",$B383,"TOPFLOW","TOP","TOP","top1",$C383,"top3","Open_Acute_DIV1","TOP5","TOP6","REPORTED","TOP8")</f>
        <v>0</v>
      </c>
      <c r="AS383" s="53">
        <f t="shared" si="982"/>
        <v>0</v>
      </c>
      <c r="AT383" s="40">
        <f t="shared" si="983"/>
        <v>0</v>
      </c>
      <c r="AV383" s="53">
        <f>_xll.OneStreamExcelAddIn.XFFunctions.XFGetCell("TRUE", "CONSOL", $D$3,"TOT_Entity","USD","Actual",[1]Setup!C8,"PERIODIC",$B383,"TOPFLOW","TOP","TOP","top1",$C383,"top3","Open_Acute_DIV1","TOP5","TOP6","REPORTED","TOP8")</f>
        <v>0</v>
      </c>
      <c r="AW383" s="53">
        <f>_xll.OneStreamExcelAddIn.XFFunctions.XFGetCell("TRUE", "CONSOL", $D$3,"TOT_Entity","Aggregated","Budget_Working",[1]Setup!C8,"PERIODIC",$B383,"TOPFLOW","TOP","TOP","top1",$C383,"top3","Open_Acute_DIV1","TOP5","TOP6","REPORTED","TOP8")</f>
        <v>0</v>
      </c>
      <c r="AX383" s="53">
        <f t="shared" si="984"/>
        <v>0</v>
      </c>
      <c r="AY383" s="40">
        <f t="shared" si="985"/>
        <v>0</v>
      </c>
      <c r="BA383" s="53">
        <f>_xll.OneStreamExcelAddIn.XFFunctions.XFGetCell("TRUE", "CONSOL", $D$3,"TOT_Entity","USD","Actual",[1]Setup!C9,"PERIODIC",$B383,"TOPFLOW","TOP","TOP","top1",$C383,"top3","Open_Acute_DIV1","TOP5","TOP6","REPORTED","TOP8")</f>
        <v>0</v>
      </c>
      <c r="BB383" s="53">
        <f>_xll.OneStreamExcelAddIn.XFFunctions.XFGetCell("TRUE", "CONSOL", $D$3,"TOT_Entity","Aggregated","Budget_Working",[1]Setup!C9,"PERIODIC",$B383,"TOPFLOW","TOP","TOP","top1",$C383,"top3","Open_Acute_DIV1","TOP5","TOP6","REPORTED","TOP8")</f>
        <v>0</v>
      </c>
      <c r="BC383" s="53">
        <f t="shared" si="986"/>
        <v>0</v>
      </c>
      <c r="BD383" s="40">
        <f t="shared" si="987"/>
        <v>0</v>
      </c>
      <c r="BF383" s="53">
        <f>_xll.OneStreamExcelAddIn.XFFunctions.XFGetCell("TRUE", "CONSOL", $D$3,"TOT_Entity","USD","Actual",[1]Setup!C10,"PERIODIC",$B383,"TOPFLOW","TOP","TOP","top1",$C383,"top3","Open_Acute_DIV1","TOP5","TOP6","REPORTED","TOP8")</f>
        <v>0</v>
      </c>
      <c r="BG383" s="53">
        <f>_xll.OneStreamExcelAddIn.XFFunctions.XFGetCell("TRUE", "CONSOL", $D$3,"TOT_Entity","Aggregated","Budget_Working",[1]Setup!C10,"PERIODIC",$B383,"TOPFLOW","TOP","TOP","top1",$C383,"top3","Open_Acute_DIV1","TOP5","TOP6","REPORTED","TOP8")</f>
        <v>0</v>
      </c>
      <c r="BH383" s="53">
        <f t="shared" si="988"/>
        <v>0</v>
      </c>
      <c r="BI383" s="40">
        <f t="shared" si="989"/>
        <v>0</v>
      </c>
      <c r="BK383" s="53">
        <f>_xll.OneStreamExcelAddIn.XFFunctions.XFGetCell("TRUE", "CONSOL", $D$3,"TOT_Entity","USD","Actual",[1]Setup!C11,"PERIODIC",$B383,"TOPFLOW","TOP","TOP","top1",$C383,"top3","Open_Acute_DIV1","TOP5","TOP6","REPORTED","TOP8")</f>
        <v>0</v>
      </c>
      <c r="BL383" s="53">
        <f>_xll.OneStreamExcelAddIn.XFFunctions.XFGetCell("TRUE", "CONSOL", $D$3,"TOT_Entity","Aggregated","Budget_Working",[1]Setup!C11,"PERIODIC",$B383,"TOPFLOW","TOP","TOP","top1",$C383,"top3","Open_Acute_DIV1","TOP5","TOP6","REPORTED","TOP8")</f>
        <v>0</v>
      </c>
      <c r="BM383" s="53">
        <f t="shared" si="990"/>
        <v>0</v>
      </c>
      <c r="BN383" s="40">
        <f t="shared" si="991"/>
        <v>0</v>
      </c>
      <c r="BP383" s="53">
        <f>_xll.OneStreamExcelAddIn.XFFunctions.XFGetCell("TRUE", "CONSOL", $D$3,"TOT_Entity","USD","Actual",[1]Setup!C12,"PERIODIC",$B383,"TOPFLOW","TOP","TOP","top1",$C383,"top3","Open_Acute_DIV1","TOP5","TOP6","REPORTED","TOP8")</f>
        <v>0</v>
      </c>
      <c r="BQ383" s="53">
        <f>_xll.OneStreamExcelAddIn.XFFunctions.XFGetCell("TRUE", "CONSOL", $D$3,"TOT_Entity","Aggregated","Budget_Working",[1]Setup!C12,"PERIODIC",$B383,"TOPFLOW","TOP","TOP","top1",$C383,"top3","Open_Acute_DIV1","TOP5","TOP6","REPORTED","TOP8")</f>
        <v>0</v>
      </c>
      <c r="BR383" s="53">
        <f t="shared" si="992"/>
        <v>0</v>
      </c>
      <c r="BS383" s="40">
        <f t="shared" si="993"/>
        <v>0</v>
      </c>
      <c r="BU383" s="53">
        <f>_xll.OneStreamExcelAddIn.XFFunctions.XFGetCell("TRUE", "CONSOL", $D$3,"TOT_Entity","USD","Actual",[1]Setup!C13,"PERIODIC",$B383,"TOPFLOW","TOP","TOP","top1",$C383,"top3","Open_Acute_DIV1","TOP5","TOP6","REPORTED","TOP8")</f>
        <v>0</v>
      </c>
      <c r="BV383" s="53">
        <f>_xll.OneStreamExcelAddIn.XFFunctions.XFGetCell("TRUE", "CONSOL", $D$3,"TOT_Entity","Aggregated","Budget_Working",[1]Setup!C13,"PERIODIC",$B383,"TOPFLOW","TOP","TOP","top1",$C383,"top3","Open_Acute_DIV1","TOP5","TOP6","REPORTED","TOP8")</f>
        <v>0</v>
      </c>
      <c r="BW383" s="53">
        <f t="shared" si="994"/>
        <v>0</v>
      </c>
      <c r="BX383" s="40">
        <f t="shared" si="995"/>
        <v>0</v>
      </c>
      <c r="BZ383" s="53">
        <f>_xll.OneStreamExcelAddIn.XFFunctions.XFGetCell("TRUE", "CONSOL", $D$3,"TOT_Entity","USD","Actual",[1]Setup!C14,"PERIODIC",$B383,"TOPFLOW","TOP","TOP","top1",$C383,"top3","Open_Acute_DIV1","TOP5","TOP6","REPORTED","TOP8")</f>
        <v>0</v>
      </c>
      <c r="CA383" s="53">
        <f>_xll.OneStreamExcelAddIn.XFFunctions.XFGetCell("TRUE", "CONSOL", $D$3,"TOT_Entity","Aggregated","Budget_Working",[1]Setup!C14,"PERIODIC",$B383,"TOPFLOW","TOP","TOP","top1",$C383,"top3","Open_Acute_DIV1","TOP5","TOP6","REPORTED","TOP8")</f>
        <v>0</v>
      </c>
      <c r="CB383" s="53">
        <f t="shared" si="996"/>
        <v>0</v>
      </c>
      <c r="CC383" s="40">
        <f t="shared" si="997"/>
        <v>0</v>
      </c>
      <c r="CE383" s="53">
        <f>_xll.OneStreamExcelAddIn.XFFunctions.XFGetCell("TRUE", "CONSOL", $D$3,"TOT_Entity","USD","Actual",[1]Setup!C15,"PERIODIC",$B383,"TOPFLOW","TOP","TOP","top1",$C383,"top3","Open_Acute_DIV1","TOP5","TOP6","REPORTED","TOP8")</f>
        <v>0</v>
      </c>
      <c r="CF383" s="53">
        <f>_xll.OneStreamExcelAddIn.XFFunctions.XFGetCell("TRUE", "CONSOL", $D$3,"TOT_Entity","Aggregated","Budget_Working",[1]Setup!C15,"PERIODIC",$B383,"TOPFLOW","TOP","TOP","top1",$C383,"top3","Open_Acute_DIV1","TOP5","TOP6","REPORTED","TOP8")</f>
        <v>0</v>
      </c>
      <c r="CG383" s="53">
        <f t="shared" si="998"/>
        <v>0</v>
      </c>
      <c r="CH383" s="40">
        <f t="shared" si="999"/>
        <v>0</v>
      </c>
      <c r="CI383" s="212"/>
      <c r="CJ383" s="53">
        <f>_xll.OneStreamExcelAddIn.XFFunctions.XFGetCell("TRUE", "CONSOL", $D$3,"TOT_Entity","USD","Actual",[1]Setup!C4,"PERIODIC",$B383,"TOPFLOW","TOP","TOP","top1",$C383,"top3","Open_Acute_DIV1","TOP5","TOP6","REPORTED","TOP8")</f>
        <v>0</v>
      </c>
      <c r="CK383" s="53">
        <f>_xll.OneStreamExcelAddIn.XFFunctions.XFGetCell("TRUE", "CONSOL", $D$3,"TOT_Entity","USD","Actual",[1]Setup!C5,"PERIODIC",$B383,"TOPFLOW","TOP","TOP","top1",$C383,"top3","Open_Acute_DIV1","TOP5","TOP6","REPORTED","TOP8")</f>
        <v>0</v>
      </c>
      <c r="CL383" s="53">
        <f>_xll.OneStreamExcelAddIn.XFFunctions.XFGetCell("TRUE", "CONSOL", $D$3,"TOT_Entity","USD","Actual",[1]Setup!C6,"PERIODIC",$B383,"TOPFLOW","TOP","TOP","top1",$C383,"top3","Open_Acute_DIV1","TOP5","TOP6","REPORTED","TOP8")</f>
        <v>0</v>
      </c>
      <c r="CM383" s="53">
        <f>_xll.OneStreamExcelAddIn.XFFunctions.XFGetCell("TRUE", "CONSOL", $D$3,"TOT_Entity","USD","Actual",[1]Setup!C7,"PERIODIC",$B383,"TOPFLOW","TOP","TOP","top1",$C383,"top3","Open_Acute_DIV1","TOP5","TOP6","REPORTED","TOP8")</f>
        <v>0</v>
      </c>
      <c r="CN383" s="53">
        <f>_xll.OneStreamExcelAddIn.XFFunctions.XFGetCell("TRUE", "CONSOL", $D$3,"TOT_Entity","USD","Actual",[1]Setup!C8,"PERIODIC",$B383,"TOPFLOW","TOP","TOP","top1",$C383,"top3","Open_Acute_DIV1","TOP5","TOP6","REPORTED","TOP8")</f>
        <v>0</v>
      </c>
      <c r="CO383" s="53">
        <f>_xll.OneStreamExcelAddIn.XFFunctions.XFGetCell("TRUE", "CONSOL", $D$3,"TOT_Entity","USD","Actual",[1]Setup!C9,"PERIODIC",$B383,"TOPFLOW","TOP","TOP","top1",$C383,"top3","Open_Acute_DIV1","TOP5","TOP6","REPORTED","TOP8")</f>
        <v>0</v>
      </c>
      <c r="CP383" s="53">
        <f>_xll.OneStreamExcelAddIn.XFFunctions.XFGetCell("TRUE", "CONSOL", $D$3,"TOT_Entity","USD","Actual",[1]Setup!C10,"PERIODIC",$B383,"TOPFLOW","TOP","TOP","top1",$C383,"top3","Open_Acute_DIV1","TOP5","TOP6","REPORTED","TOP8")</f>
        <v>0</v>
      </c>
      <c r="CQ383" s="53">
        <f>_xll.OneStreamExcelAddIn.XFFunctions.XFGetCell("TRUE", "CONSOL", $D$3,"TOT_Entity","USD","Actual",[1]Setup!C11,"PERIODIC",$B383,"TOPFLOW","TOP","TOP","top1",$C383,"top3","Open_Acute_DIV1","TOP5","TOP6","REPORTED","TOP8")</f>
        <v>0</v>
      </c>
      <c r="CR383" s="53">
        <f>_xll.OneStreamExcelAddIn.XFFunctions.XFGetCell("TRUE", "CONSOL", $D$3,"TOT_Entity","USD","Actual",[1]Setup!C12,"PERIODIC",$B383,"TOPFLOW","TOP","TOP","top1",$C383,"top3","Open_Acute_DIV1","TOP5","TOP6","REPORTED","TOP8")</f>
        <v>0</v>
      </c>
      <c r="CS383" s="53">
        <f>_xll.OneStreamExcelAddIn.XFFunctions.XFGetCell("TRUE", "CONSOL", $D$3,"TOT_Entity","USD","Actual",[1]Setup!C13,"PERIODIC",$B383,"TOPFLOW","TOP","TOP","top1",$C383,"top3","Open_Acute_DIV1","TOP5","TOP6","REPORTED","TOP8")</f>
        <v>0</v>
      </c>
      <c r="CT383" s="53">
        <f>_xll.OneStreamExcelAddIn.XFFunctions.XFGetCell("TRUE", "CONSOL", $D$3,"TOT_Entity","USD","Actual",[1]Setup!C14,"PERIODIC",$B383,"TOPFLOW","TOP","TOP","top1",$C383,"top3","Open_Acute_DIV1","TOP5","TOP6","REPORTED","TOP8")</f>
        <v>0</v>
      </c>
      <c r="CU383" s="53">
        <f>_xll.OneStreamExcelAddIn.XFFunctions.XFGetCell("TRUE", "CONSOL", $D$3,"TOT_Entity","USD","Actual",[1]Setup!C15,"PERIODIC",$B383,"TOPFLOW","TOP","TOP","top1",$C383,"top3","Open_Acute_DIV1","TOP5","TOP6","REPORTED","TOP8")</f>
        <v>0</v>
      </c>
      <c r="CV383" s="212"/>
      <c r="CW383" s="53">
        <f>_xll.OneStreamExcelAddIn.XFFunctions.XFGetCell("TRUE", "CONSOL", $D$3,"TOT_Entity","USD","Actual",[1]Setup!C17,"PERIODIC",$B383,"TOPFLOW","TOP","TOP","top1",$C383,"top3","Open_Acute_DIV1","TOP5","TOP6","REPORTED","TOP8")</f>
        <v>-59683.88</v>
      </c>
      <c r="CX383" s="53">
        <f>_xll.OneStreamExcelAddIn.XFFunctions.XFGetCell("TRUE", "CONSOL", $D$3,"TOT_Entity","USD","Actual",[1]Setup!C18,"PERIODIC",$B383,"TOPFLOW","TOP","TOP","top1",$C383,"top3","Open_Acute_DIV1","TOP5","TOP6","REPORTED","TOP8")</f>
        <v>-47989.57</v>
      </c>
      <c r="CY383" s="53">
        <f>_xll.OneStreamExcelAddIn.XFFunctions.XFGetCell("TRUE", "CONSOL", $D$3,"TOT_Entity","USD","Actual",[1]Setup!C19,"PERIODIC",$B383,"TOPFLOW","TOP","TOP","top1",$C383,"top3","Open_Acute_DIV1","TOP5","TOP6","REPORTED","TOP8")</f>
        <v>-52135.89</v>
      </c>
      <c r="CZ383" s="53">
        <f>_xll.OneStreamExcelAddIn.XFFunctions.XFGetCell("TRUE", "CONSOL", $D$3,"TOT_Entity","USD","Actual",[1]Setup!C20,"PERIODIC",$B383,"TOPFLOW","TOP","TOP","top1",$C383,"top3","Open_Acute_DIV1","TOP5","TOP6","REPORTED","TOP8")</f>
        <v>-47887.92</v>
      </c>
      <c r="DA383" s="53">
        <f>_xll.OneStreamExcelAddIn.XFFunctions.XFGetCell("TRUE", "CONSOL", $D$3,"TOT_Entity","USD","Actual",[1]Setup!C21,"PERIODIC",$B383,"TOPFLOW","TOP","TOP","top1",$C383,"top3","Open_Acute_DIV1","TOP5","TOP6","REPORTED","TOP8")</f>
        <v>-50509.09</v>
      </c>
      <c r="DB383" s="53">
        <f>_xll.OneStreamExcelAddIn.XFFunctions.XFGetCell("TRUE", "CONSOL", $D$3,"TOT_Entity","USD","Actual",[1]Setup!C22,"PERIODIC",$B383,"TOPFLOW","TOP","TOP","top1",$C383,"top3","Open_Acute_DIV1","TOP5","TOP6","REPORTED","TOP8")</f>
        <v>-47959.26</v>
      </c>
      <c r="DC383" s="53">
        <f>_xll.OneStreamExcelAddIn.XFFunctions.XFGetCell("TRUE", "CONSOL", $D$3,"TOT_Entity","USD","Actual",[1]Setup!C23,"PERIODIC",$B383,"TOPFLOW","TOP","TOP","top1",$C383,"top3","Open_Acute_DIV1","TOP5","TOP6","REPORTED","TOP8")</f>
        <v>-42866.1</v>
      </c>
      <c r="DD383" s="53">
        <f>_xll.OneStreamExcelAddIn.XFFunctions.XFGetCell("TRUE", "CONSOL", $D$3,"TOT_Entity","USD","Actual",[1]Setup!C24,"PERIODIC",$B383,"TOPFLOW","TOP","TOP","top1",$C383,"top3","Open_Acute_DIV1","TOP5","TOP6","REPORTED","TOP8")</f>
        <v>-50953.8</v>
      </c>
      <c r="DE383" s="53">
        <f>_xll.OneStreamExcelAddIn.XFFunctions.XFGetCell("TRUE", "CONSOL", $D$3,"TOT_Entity","USD","Actual",[1]Setup!C25,"PERIODIC",$B383,"TOPFLOW","TOP","TOP","top1",$C383,"top3","Open_Acute_DIV1","TOP5","TOP6","REPORTED","TOP8")</f>
        <v>-38349.42</v>
      </c>
      <c r="DF383" s="53">
        <f>_xll.OneStreamExcelAddIn.XFFunctions.XFGetCell("TRUE", "CONSOL", $D$3,"TOT_Entity","USD","Actual",[1]Setup!C26,"PERIODIC",$B383,"TOPFLOW","TOP","TOP","top1",$C383,"top3","Open_Acute_DIV1","TOP5","TOP6","REPORTED","TOP8")</f>
        <v>-44749.760000000002</v>
      </c>
      <c r="DG383" s="53">
        <f>_xll.OneStreamExcelAddIn.XFFunctions.XFGetCell("TRUE", "CONSOL", $D$3,"TOT_Entity","USD","Actual",[1]Setup!C27,"PERIODIC",$B383,"TOPFLOW","TOP","TOP","top1",$C383,"top3","Open_Acute_DIV1","TOP5","TOP6","REPORTED","TOP8")</f>
        <v>-61153.97</v>
      </c>
      <c r="DH383" s="53">
        <f>_xll.OneStreamExcelAddIn.XFFunctions.XFGetCell("TRUE", "CONSOL", $D$3,"TOT_Entity","USD","Actual",[1]Setup!C28,"PERIODIC",$B383,"TOPFLOW","TOP","TOP","top1",$C383,"top3","Open_Acute_DIV1","TOP5","TOP6","REPORTED","TOP8")</f>
        <v>-42580.72</v>
      </c>
      <c r="DI383" s="178"/>
      <c r="DJ383" s="53">
        <f>_xll.OneStreamExcelAddIn.XFFunctions.XFGetCell("TRUE", "CONSOL", $D$3,"TOT_Entity","Aggregated","Budget_Working",[1]Setup!C4,"PERIODIC",$B383,"TOPFLOW","TOP","TOP","top1",$C383,"top3","Open_Acute_DIV1","TOP5","TOP6","REPORTED","TOP8")</f>
        <v>0</v>
      </c>
      <c r="DK383" s="53">
        <f>_xll.OneStreamExcelAddIn.XFFunctions.XFGetCell("TRUE", "CONSOL", $D$3,"TOT_Entity","Aggregated","Budget_Working",[1]Setup!C5,"PERIODIC",$B383,"TOPFLOW","TOP","TOP","top1",$C383,"top3","Open_Acute_DIV1","TOP5","TOP6","REPORTED","TOP8")</f>
        <v>0</v>
      </c>
      <c r="DL383" s="53">
        <f>_xll.OneStreamExcelAddIn.XFFunctions.XFGetCell("TRUE", "CONSOL", $D$3,"TOT_Entity","Aggregated","Budget_Working",[1]Setup!C6,"PERIODIC",$B383,"TOPFLOW","TOP","TOP","top1",$C383,"top3","Open_Acute_DIV1","TOP5","TOP6","REPORTED","TOP8")</f>
        <v>0</v>
      </c>
      <c r="DM383" s="53">
        <f>_xll.OneStreamExcelAddIn.XFFunctions.XFGetCell("TRUE", "CONSOL", $D$3,"TOT_Entity","Aggregated","Budget_Working",[1]Setup!C7,"PERIODIC",$B383,"TOPFLOW","TOP","TOP","top1",$C383,"top3","Open_Acute_DIV1","TOP5","TOP6","REPORTED","TOP8")</f>
        <v>0</v>
      </c>
      <c r="DN383" s="53">
        <f>_xll.OneStreamExcelAddIn.XFFunctions.XFGetCell("TRUE", "CONSOL", $D$3,"TOT_Entity","Aggregated","Budget_Working",[1]Setup!C8,"PERIODIC",$B383,"TOPFLOW","TOP","TOP","top1",$C383,"top3","Open_Acute_DIV1","TOP5","TOP6","REPORTED","TOP8")</f>
        <v>0</v>
      </c>
      <c r="DO383" s="53">
        <f>_xll.OneStreamExcelAddIn.XFFunctions.XFGetCell("TRUE", "CONSOL", $D$3,"TOT_Entity","Aggregated","Budget_Working",[1]Setup!C9,"PERIODIC",$B383,"TOPFLOW","TOP","TOP","top1",$C383,"top3","Open_Acute_DIV1","TOP5","TOP6","REPORTED","TOP8")</f>
        <v>0</v>
      </c>
      <c r="DP383" s="53">
        <f>_xll.OneStreamExcelAddIn.XFFunctions.XFGetCell("TRUE", "CONSOL", $D$3,"TOT_Entity","Aggregated","Budget_Working",[1]Setup!C10,"PERIODIC",$B383,"TOPFLOW","TOP","TOP","top1",$C383,"top3","Open_Acute_DIV1","TOP5","TOP6","REPORTED","TOP8")</f>
        <v>0</v>
      </c>
      <c r="DQ383" s="53">
        <f>_xll.OneStreamExcelAddIn.XFFunctions.XFGetCell("TRUE", "CONSOL", $D$3,"TOT_Entity","Aggregated","Budget_Working",[1]Setup!C11,"PERIODIC",$B383,"TOPFLOW","TOP","TOP","top1",$C383,"top3","Open_Acute_DIV1","TOP5","TOP6","REPORTED","TOP8")</f>
        <v>0</v>
      </c>
      <c r="DR383" s="53">
        <f>_xll.OneStreamExcelAddIn.XFFunctions.XFGetCell("TRUE", "CONSOL", $D$3,"TOT_Entity","Aggregated","Budget_Working",[1]Setup!C12,"PERIODIC",$B383,"TOPFLOW","TOP","TOP","top1",$C383,"top3","Open_Acute_DIV1","TOP5","TOP6","REPORTED","TOP8")</f>
        <v>0</v>
      </c>
      <c r="DS383" s="53">
        <f>_xll.OneStreamExcelAddIn.XFFunctions.XFGetCell("TRUE", "CONSOL", $D$3,"TOT_Entity","Aggregated","Budget_Working",[1]Setup!C13,"PERIODIC",$B383,"TOPFLOW","TOP","TOP","top1",$C383,"top3","Open_Acute_DIV1","TOP5","TOP6","REPORTED","TOP8")</f>
        <v>0</v>
      </c>
      <c r="DT383" s="53">
        <f>_xll.OneStreamExcelAddIn.XFFunctions.XFGetCell("TRUE", "CONSOL", $D$3,"TOT_Entity","Aggregated","Budget_Working",[1]Setup!C14,"PERIODIC",$B383,"TOPFLOW","TOP","TOP","top1",$C383,"top3","Open_Acute_DIV1","TOP5","TOP6","REPORTED","TOP8")</f>
        <v>0</v>
      </c>
      <c r="DU383" s="53">
        <f>_xll.OneStreamExcelAddIn.XFFunctions.XFGetCell("TRUE", "CONSOL", $D$3,"TOT_Entity","Aggregated","Budget_Working",[1]Setup!C15,"PERIODIC",$B383,"TOPFLOW","TOP","TOP","top1",$C383,"top3","Open_Acute_DIV1","TOP5","TOP6","REPORTED","TOP8")</f>
        <v>0</v>
      </c>
      <c r="DV383" s="178"/>
      <c r="DW383" s="53">
        <f>_xll.OneStreamExcelAddIn.XFFunctions.XFGetCell("TRUE", "CONSOL", $D$3,"TOT_Entity","USD","Budget_Final",[1]Setup!C17,"PERIODIC",$B383,"TOPFLOW","TOP","TOP","top1",$C383,"top3","Open_Acute_DIV1","TOP5","TOP6","REPORTED","TOP8")</f>
        <v>-45343.258124325002</v>
      </c>
      <c r="DX383" s="53">
        <f>_xll.OneStreamExcelAddIn.XFFunctions.XFGetCell("TRUE", "CONSOL", $D$3,"TOT_Entity","USD","Budget_Final",[1]Setup!C18,"PERIODIC",$B383,"TOPFLOW","TOP","TOP","top1",$C383,"top3","Open_Acute_DIV1","TOP5","TOP6","REPORTED","TOP8")</f>
        <v>-44510.668248296002</v>
      </c>
      <c r="DY383" s="53">
        <f>_xll.OneStreamExcelAddIn.XFFunctions.XFGetCell("TRUE", "CONSOL", $D$3,"TOT_Entity","USD","Budget_Final",[1]Setup!C19,"PERIODIC",$B383,"TOPFLOW","TOP","TOP","top1",$C383,"top3","Open_Acute_DIV1","TOP5","TOP6","REPORTED","TOP8")</f>
        <v>-45121.484748768999</v>
      </c>
      <c r="DZ383" s="53">
        <f>_xll.OneStreamExcelAddIn.XFFunctions.XFGetCell("TRUE", "CONSOL", $D$3,"TOT_Entity","USD","Budget_Final",[1]Setup!C20,"PERIODIC",$B383,"TOPFLOW","TOP","TOP","top1",$C383,"top3","Open_Acute_DIV1","TOP5","TOP6","REPORTED","TOP8")</f>
        <v>-46190.883483441998</v>
      </c>
      <c r="EA383" s="53">
        <f>_xll.OneStreamExcelAddIn.XFFunctions.XFGetCell("TRUE", "CONSOL", $D$3,"TOT_Entity","USD","Budget_Final",[1]Setup!C21,"PERIODIC",$B383,"TOPFLOW","TOP","TOP","top1",$C383,"top3","Open_Acute_DIV1","TOP5","TOP6","REPORTED","TOP8")</f>
        <v>-45788.684310823002</v>
      </c>
      <c r="EB383" s="53">
        <f>_xll.OneStreamExcelAddIn.XFFunctions.XFGetCell("TRUE", "CONSOL", $D$3,"TOT_Entity","USD","Budget_Final",[1]Setup!C22,"PERIODIC",$B383,"TOPFLOW","TOP","TOP","top1",$C383,"top3","Open_Acute_DIV1","TOP5","TOP6","REPORTED","TOP8")</f>
        <v>-47639.928166102</v>
      </c>
      <c r="EC383" s="53">
        <f>_xll.OneStreamExcelAddIn.XFFunctions.XFGetCell("TRUE", "CONSOL", $D$3,"TOT_Entity","USD","Budget_Final",[1]Setup!C23,"PERIODIC",$B383,"TOPFLOW","TOP","TOP","top1",$C383,"top3","Open_Acute_DIV1","TOP5","TOP6","REPORTED","TOP8")</f>
        <v>-47762.091466197002</v>
      </c>
      <c r="ED383" s="53">
        <f>_xll.OneStreamExcelAddIn.XFFunctions.XFGetCell("TRUE", "CONSOL", $D$3,"TOT_Entity","USD","Budget_Final",[1]Setup!C24,"PERIODIC",$B383,"TOPFLOW","TOP","TOP","top1",$C383,"top3","Open_Acute_DIV1","TOP5","TOP6","REPORTED","TOP8")</f>
        <v>-46143.897598791002</v>
      </c>
      <c r="EE383" s="53">
        <f>_xll.OneStreamExcelAddIn.XFFunctions.XFGetCell("TRUE", "CONSOL", $D$3,"TOT_Entity","USD","Budget_Final",[1]Setup!C25,"PERIODIC",$B383,"TOPFLOW","TOP","TOP","top1",$C383,"top3","Open_Acute_DIV1","TOP5","TOP6","REPORTED","TOP8")</f>
        <v>-47329.821327400998</v>
      </c>
      <c r="EF383" s="53">
        <f>_xll.OneStreamExcelAddIn.XFFunctions.XFGetCell("TRUE", "CONSOL", $D$3,"TOT_Entity","USD","Budget_Final",[1]Setup!C26,"PERIODIC",$B383,"TOPFLOW","TOP","TOP","top1",$C383,"top3","Open_Acute_DIV1","TOP5","TOP6","REPORTED","TOP8")</f>
        <v>-46219.075014233</v>
      </c>
      <c r="EG383" s="53">
        <f>_xll.OneStreamExcelAddIn.XFFunctions.XFGetCell("TRUE", "CONSOL", $D$3,"TOT_Entity","USD","Budget_Final",[1]Setup!C27,"PERIODIC",$B383,"TOPFLOW","TOP","TOP","top1",$C383,"top3","Open_Acute_DIV1","TOP5","TOP6","REPORTED","TOP8")</f>
        <v>-45952.195189411999</v>
      </c>
      <c r="EH383" s="53">
        <f>_xll.OneStreamExcelAddIn.XFFunctions.XFGetCell("TRUE", "CONSOL", $D$3,"TOT_Entity","USD","Budget_Final",[1]Setup!C28,"PERIODIC",$B383,"TOPFLOW","TOP","TOP","top1",$C383,"top3","Open_Acute_DIV1","TOP5","TOP6","REPORTED","TOP8")</f>
        <v>-49139.717604186</v>
      </c>
    </row>
    <row r="384" spans="2:138" s="47" customFormat="1" x14ac:dyDescent="0.25">
      <c r="B384" s="51" t="s">
        <v>346</v>
      </c>
      <c r="C384" s="51"/>
      <c r="D384" s="47" t="s">
        <v>347</v>
      </c>
      <c r="E384" s="53">
        <f>_xll.OneStreamExcelAddIn.XFFunctions.XFGetCell("TRUE", "CONSOL", $D$3,"TOT_Entity","USD","Actual",$E$3,"PERIODIC",$B384,"TOPFLOW","TOP","TOP","top1",$C384,"top3","Open_Acute_DIV1","TOP5","TOP6","REPORTED","TOP8")</f>
        <v>107642.27</v>
      </c>
      <c r="F384" s="53">
        <f>_xll.OneStreamExcelAddIn.XFFunctions.XFGetCell("TRUE", "CONSOL", $D$3,"TOT_Entity","Aggregated","Budget_Working",$E$3,"PERIODIC",$B384,"TOPFLOW","TOP","TOP","top1",$C384,"top3","Open_Acute_DIV1","TOP5","TOP6","REPORTED","TOP8")</f>
        <v>101605.4706</v>
      </c>
      <c r="G384" s="53">
        <f t="shared" si="969"/>
        <v>-6036.7994000000035</v>
      </c>
      <c r="H384" s="55">
        <f t="shared" si="970"/>
        <v>-5.9414117806369411E-2</v>
      </c>
      <c r="I384" s="41"/>
      <c r="J384" s="53">
        <f>_xll.OneStreamExcelAddIn.XFFunctions.XFGetCell("TRUE", "CONSOL", $D$3,"TOT_Entity","USD","Actual",$E$3,"YTD",$B384,"TOPFLOW","TOP","TOP","top1",$C384,"TOP3","Open_Acute_DIV1","TOP5","TOP6","REPORTED","TOP8")</f>
        <v>435026.01</v>
      </c>
      <c r="K384" s="53">
        <f>_xll.OneStreamExcelAddIn.XFFunctions.XFGetCell("TRUE", "CONSOL", $D$3,"TOT_Entity","Aggregated","Budget_Working",$E$3,"YTD",$B384,"TOPFLOW","TOP","TOP","top1",$C384,"TOP3","Open_Acute_DIV1","TOP5","TOP6","REPORTED","TOP8")</f>
        <v>406421.8824</v>
      </c>
      <c r="L384" s="53">
        <f t="shared" si="971"/>
        <v>-28604.127600000007</v>
      </c>
      <c r="M384" s="40">
        <f t="shared" si="972"/>
        <v>-7.038038264841226E-2</v>
      </c>
      <c r="N384" s="41"/>
      <c r="O384" s="53">
        <f>_xll.OneStreamExcelAddIn.XFFunctions.XFGetCell("TRUE", "CONSOL", $D$3,"TOT_Entity","USD","Actual",$F$3,"YTD",$B384,"TOPFLOW","TOP","TOP","top1",$C384,"TOP3","Open_Acute_DIV1","TOP5","TOP6","REPORTED","TOP8")</f>
        <v>338731.41</v>
      </c>
      <c r="P384" s="53">
        <f>_xll.OneStreamExcelAddIn.XFFunctions.XFGetCell("TRUE", "CONSOL", $D$3,"TOT_Entity","USD","Actual",$E$3,"YTD",$B384,"TOPFLOW","TOP","TOP","top1",$C384,"top3","Open_Acute_DIV1","TOP5","TOP6","REPORTED","VAR_BW_PY_Actual")</f>
        <v>-96294.6</v>
      </c>
      <c r="Q384" s="40">
        <f t="shared" si="973"/>
        <v>-0.28428010263352904</v>
      </c>
      <c r="R384" s="41"/>
      <c r="S384" s="53">
        <f>_xll.OneStreamExcelAddIn.XFFunctions.XFGetCell("TRUE", "CONSOL", $D$3,"TOT_Entity","USD","MIDFCST",$E$3,"MTD",$B384,"TOPFLOW","TOP","TOP","top1",$C384,"TOP3","Open_Acute_DIV1","TOP5","TOP6","REPORTED","TOP8")</f>
        <v>0</v>
      </c>
      <c r="T384" s="53">
        <f t="shared" si="974"/>
        <v>-107642.27</v>
      </c>
      <c r="U384" s="40">
        <f t="shared" si="975"/>
        <v>0</v>
      </c>
      <c r="V384" s="41"/>
      <c r="W384" s="42"/>
      <c r="X384" s="43"/>
      <c r="Y384" s="42"/>
      <c r="Z384" s="44"/>
      <c r="AB384" s="213">
        <f>SUM(AB367:AB383)</f>
        <v>113379.72</v>
      </c>
      <c r="AC384" s="213">
        <f>SUM(AC367:AC383)</f>
        <v>106852.03362728898</v>
      </c>
      <c r="AD384" s="213">
        <f t="shared" si="976"/>
        <v>-6527.6863727110176</v>
      </c>
      <c r="AE384" s="209">
        <f t="shared" si="977"/>
        <v>-6.1090895054747081E-2</v>
      </c>
      <c r="AG384" s="213">
        <f>SUM(AG367:AG383)</f>
        <v>116068.95</v>
      </c>
      <c r="AH384" s="213">
        <f>SUM(AH367:AH383)</f>
        <v>106686.60088546999</v>
      </c>
      <c r="AI384" s="213">
        <f t="shared" si="978"/>
        <v>-9382.3491145300068</v>
      </c>
      <c r="AJ384" s="209">
        <f t="shared" si="979"/>
        <v>-8.7943087854135779E-2</v>
      </c>
      <c r="AL384" s="213">
        <f>SUM(AL367:AL383)</f>
        <v>116415.11</v>
      </c>
      <c r="AM384" s="213">
        <f>SUM(AM367:AM383)</f>
        <v>106761.48274462599</v>
      </c>
      <c r="AN384" s="213">
        <f t="shared" si="980"/>
        <v>-9653.6272553740127</v>
      </c>
      <c r="AO384" s="209">
        <f t="shared" si="981"/>
        <v>-9.0422379000351077E-2</v>
      </c>
      <c r="AQ384" s="213">
        <f>SUM(AQ367:AQ383)</f>
        <v>113669.46</v>
      </c>
      <c r="AR384" s="213">
        <f>SUM(AR367:AR383)</f>
        <v>107198.29916771399</v>
      </c>
      <c r="AS384" s="213">
        <f t="shared" si="982"/>
        <v>-6471.160832286012</v>
      </c>
      <c r="AT384" s="209">
        <f t="shared" si="983"/>
        <v>-6.0366264040829086E-2</v>
      </c>
      <c r="AV384" s="213">
        <f>SUM(AV367:AV383)</f>
        <v>-459533.24</v>
      </c>
      <c r="AW384" s="213">
        <f>SUM(AW367:AW383)</f>
        <v>107516.56090609699</v>
      </c>
      <c r="AX384" s="213">
        <f t="shared" si="984"/>
        <v>567049.80090609693</v>
      </c>
      <c r="AY384" s="209">
        <f t="shared" si="985"/>
        <v>5.2740693724508914</v>
      </c>
      <c r="BA384" s="213">
        <f>SUM(BA367:BA383)</f>
        <v>0</v>
      </c>
      <c r="BB384" s="213">
        <f>SUM(BB367:BB383)</f>
        <v>107010.85145494199</v>
      </c>
      <c r="BC384" s="213">
        <f t="shared" si="986"/>
        <v>107010.85145494199</v>
      </c>
      <c r="BD384" s="209">
        <f t="shared" si="987"/>
        <v>1</v>
      </c>
      <c r="BF384" s="213">
        <f>SUM(BF367:BF383)</f>
        <v>0</v>
      </c>
      <c r="BG384" s="213">
        <f>SUM(BG367:BG383)</f>
        <v>107109.13143329999</v>
      </c>
      <c r="BH384" s="213">
        <f t="shared" si="988"/>
        <v>107109.13143329999</v>
      </c>
      <c r="BI384" s="209">
        <f t="shared" si="989"/>
        <v>1</v>
      </c>
      <c r="BK384" s="213">
        <f>SUM(BK367:BK383)</f>
        <v>0</v>
      </c>
      <c r="BL384" s="213">
        <f>SUM(BL367:BL383)</f>
        <v>107255.88413046298</v>
      </c>
      <c r="BM384" s="213">
        <f t="shared" si="990"/>
        <v>107255.88413046298</v>
      </c>
      <c r="BN384" s="209">
        <f t="shared" si="991"/>
        <v>1</v>
      </c>
      <c r="BP384" s="213">
        <f>SUM(BP367:BP383)</f>
        <v>0</v>
      </c>
      <c r="BQ384" s="213">
        <f>SUM(BQ367:BQ383)</f>
        <v>106907.04309602798</v>
      </c>
      <c r="BR384" s="213">
        <f t="shared" si="992"/>
        <v>106907.04309602798</v>
      </c>
      <c r="BS384" s="209">
        <f t="shared" si="993"/>
        <v>1</v>
      </c>
      <c r="BU384" s="213">
        <f>SUM(BU367:BU383)</f>
        <v>0</v>
      </c>
      <c r="BV384" s="213">
        <f>SUM(BV367:BV383)</f>
        <v>107369.61028949099</v>
      </c>
      <c r="BW384" s="213">
        <f t="shared" si="994"/>
        <v>107369.61028949099</v>
      </c>
      <c r="BX384" s="209">
        <f t="shared" si="995"/>
        <v>1</v>
      </c>
      <c r="BZ384" s="213">
        <f>SUM(BZ367:BZ383)</f>
        <v>0</v>
      </c>
      <c r="CA384" s="213">
        <f>SUM(CA367:CA383)</f>
        <v>107531.08608380199</v>
      </c>
      <c r="CB384" s="213">
        <f t="shared" si="996"/>
        <v>107531.08608380199</v>
      </c>
      <c r="CC384" s="209">
        <f t="shared" si="997"/>
        <v>1</v>
      </c>
      <c r="CE384" s="213">
        <f>SUM(CE367:CE383)</f>
        <v>0</v>
      </c>
      <c r="CF384" s="213">
        <f>SUM(CF367:CF383)</f>
        <v>107418.89789780899</v>
      </c>
      <c r="CG384" s="213">
        <f t="shared" si="998"/>
        <v>107418.89789780899</v>
      </c>
      <c r="CH384" s="209">
        <f t="shared" si="999"/>
        <v>1</v>
      </c>
      <c r="CI384" s="214"/>
      <c r="CJ384" s="213">
        <f t="shared" ref="CJ384:CU384" si="1000">SUM(CJ367:CJ383)</f>
        <v>113379.72</v>
      </c>
      <c r="CK384" s="213">
        <f t="shared" si="1000"/>
        <v>116068.95</v>
      </c>
      <c r="CL384" s="213">
        <f t="shared" si="1000"/>
        <v>116415.11</v>
      </c>
      <c r="CM384" s="213">
        <f t="shared" si="1000"/>
        <v>113669.46</v>
      </c>
      <c r="CN384" s="213">
        <f t="shared" si="1000"/>
        <v>-459533.24</v>
      </c>
      <c r="CO384" s="213">
        <f t="shared" si="1000"/>
        <v>0</v>
      </c>
      <c r="CP384" s="213">
        <f t="shared" si="1000"/>
        <v>0</v>
      </c>
      <c r="CQ384" s="213">
        <f t="shared" si="1000"/>
        <v>0</v>
      </c>
      <c r="CR384" s="213">
        <f t="shared" si="1000"/>
        <v>0</v>
      </c>
      <c r="CS384" s="213">
        <f t="shared" si="1000"/>
        <v>0</v>
      </c>
      <c r="CT384" s="213">
        <f t="shared" si="1000"/>
        <v>0</v>
      </c>
      <c r="CU384" s="213">
        <f t="shared" si="1000"/>
        <v>0</v>
      </c>
      <c r="CV384" s="214"/>
      <c r="CW384" s="213">
        <f t="shared" ref="CW384:DH384" si="1001">SUM(CW367:CW383)</f>
        <v>90403.5</v>
      </c>
      <c r="CX384" s="213">
        <f t="shared" si="1001"/>
        <v>96321.919999999984</v>
      </c>
      <c r="CY384" s="213">
        <f t="shared" si="1001"/>
        <v>88433.549999999974</v>
      </c>
      <c r="CZ384" s="213">
        <f t="shared" si="1001"/>
        <v>96334.169999999969</v>
      </c>
      <c r="DA384" s="213">
        <f t="shared" si="1001"/>
        <v>86344.809999999939</v>
      </c>
      <c r="DB384" s="213">
        <f t="shared" si="1001"/>
        <v>93083.75999999998</v>
      </c>
      <c r="DC384" s="213">
        <f t="shared" si="1001"/>
        <v>105095.48000000001</v>
      </c>
      <c r="DD384" s="213">
        <f t="shared" si="1001"/>
        <v>96641.7</v>
      </c>
      <c r="DE384" s="213">
        <f t="shared" si="1001"/>
        <v>117111.65000000001</v>
      </c>
      <c r="DF384" s="213">
        <f t="shared" si="1001"/>
        <v>106110.91999999998</v>
      </c>
      <c r="DG384" s="213">
        <f t="shared" si="1001"/>
        <v>85083.770000000019</v>
      </c>
      <c r="DH384" s="213">
        <f t="shared" si="1001"/>
        <v>106011.35</v>
      </c>
      <c r="DI384" s="215"/>
      <c r="DJ384" s="213">
        <f t="shared" ref="DJ384:DU384" si="1002">SUM(DJ367:DJ383)</f>
        <v>106852.03362728898</v>
      </c>
      <c r="DK384" s="213">
        <f t="shared" si="1002"/>
        <v>106686.60088546999</v>
      </c>
      <c r="DL384" s="213">
        <f t="shared" si="1002"/>
        <v>106761.48274462599</v>
      </c>
      <c r="DM384" s="213">
        <f t="shared" si="1002"/>
        <v>107198.29916771399</v>
      </c>
      <c r="DN384" s="213">
        <f t="shared" si="1002"/>
        <v>107516.56090609699</v>
      </c>
      <c r="DO384" s="213">
        <f t="shared" si="1002"/>
        <v>107010.85145494199</v>
      </c>
      <c r="DP384" s="213">
        <f t="shared" si="1002"/>
        <v>107109.13143329999</v>
      </c>
      <c r="DQ384" s="213">
        <f t="shared" si="1002"/>
        <v>107255.88413046298</v>
      </c>
      <c r="DR384" s="213">
        <f t="shared" si="1002"/>
        <v>106907.04309602798</v>
      </c>
      <c r="DS384" s="213">
        <f t="shared" si="1002"/>
        <v>107369.61028949099</v>
      </c>
      <c r="DT384" s="213">
        <f t="shared" si="1002"/>
        <v>107531.08608380199</v>
      </c>
      <c r="DU384" s="213">
        <f t="shared" si="1002"/>
        <v>107418.89789780899</v>
      </c>
      <c r="DV384" s="215"/>
      <c r="DW384" s="213">
        <f t="shared" ref="DW384:EH384" si="1003">SUM(DW367:DW383)</f>
        <v>72093.707009180973</v>
      </c>
      <c r="DX384" s="213">
        <f t="shared" si="1003"/>
        <v>70769.927178082988</v>
      </c>
      <c r="DY384" s="213">
        <f t="shared" si="1003"/>
        <v>71741.09748306399</v>
      </c>
      <c r="DZ384" s="213">
        <f t="shared" si="1003"/>
        <v>73441.392570862008</v>
      </c>
      <c r="EA384" s="213">
        <f t="shared" si="1003"/>
        <v>72801.914277735981</v>
      </c>
      <c r="EB384" s="213">
        <f t="shared" si="1003"/>
        <v>75745.307355911995</v>
      </c>
      <c r="EC384" s="213">
        <f t="shared" si="1003"/>
        <v>75939.54141690601</v>
      </c>
      <c r="ED384" s="213">
        <f t="shared" si="1003"/>
        <v>73366.687162785995</v>
      </c>
      <c r="EE384" s="213">
        <f t="shared" si="1003"/>
        <v>75252.251662613009</v>
      </c>
      <c r="EF384" s="213">
        <f t="shared" si="1003"/>
        <v>73486.215815707983</v>
      </c>
      <c r="EG384" s="213">
        <f t="shared" si="1003"/>
        <v>73061.889097841005</v>
      </c>
      <c r="EH384" s="213">
        <f t="shared" si="1003"/>
        <v>78129.903981681011</v>
      </c>
    </row>
    <row r="385" spans="2:138" s="47" customFormat="1" x14ac:dyDescent="0.25">
      <c r="B385" s="51" t="s">
        <v>348</v>
      </c>
      <c r="C385" s="51"/>
      <c r="D385" s="47" t="s">
        <v>88</v>
      </c>
      <c r="E385" s="53">
        <f>_xll.OneStreamExcelAddIn.XFFunctions.XFGetCell("TRUE", "CONSOL", $D$3,"TOT_Entity","USD","Actual",$E$3,"PERIODIC",$B385,"TOPFLOW","TOP","TOP","top1",$C385,"top3","Open_Acute_DIV1","TOP5","TOP6","REPORTED","TOP8")</f>
        <v>201705.82</v>
      </c>
      <c r="F385" s="53">
        <f>_xll.OneStreamExcelAddIn.XFFunctions.XFGetCell("TRUE", "CONSOL", $D$3,"TOT_Entity","Aggregated","Budget_Working",$E$3,"PERIODIC",$B385,"TOPFLOW","TOP","TOP","top1",$C385,"top3","Open_Acute_DIV1","TOP5","TOP6","REPORTED","TOP8")</f>
        <v>207499.11496898701</v>
      </c>
      <c r="G385" s="53">
        <f t="shared" si="969"/>
        <v>5793.2949689870002</v>
      </c>
      <c r="H385" s="55">
        <f t="shared" si="970"/>
        <v>2.7919612909447208E-2</v>
      </c>
      <c r="I385" s="41"/>
      <c r="J385" s="53">
        <f>_xll.OneStreamExcelAddIn.XFFunctions.XFGetCell("TRUE", "CONSOL", $D$3,"TOT_Entity","USD","Actual",$E$3,"YTD",$B385,"TOPFLOW","TOP","TOP","top1",$C385,"TOP3","Open_Acute_DIV1","TOP5","TOP6","REPORTED","TOP8")</f>
        <v>856459.99</v>
      </c>
      <c r="K385" s="53">
        <f>_xll.OneStreamExcelAddIn.XFFunctions.XFGetCell("TRUE", "CONSOL", $D$3,"TOT_Entity","Aggregated","Budget_Working",$E$3,"YTD",$B385,"TOPFLOW","TOP","TOP","top1",$C385,"TOP3","Open_Acute_DIV1","TOP5","TOP6","REPORTED","TOP8")</f>
        <v>872933.21007751999</v>
      </c>
      <c r="L385" s="53">
        <f t="shared" si="971"/>
        <v>16473.220077520004</v>
      </c>
      <c r="M385" s="40">
        <f t="shared" si="972"/>
        <v>1.8871111658195609E-2</v>
      </c>
      <c r="N385" s="41"/>
      <c r="O385" s="53">
        <f>_xll.OneStreamExcelAddIn.XFFunctions.XFGetCell("TRUE", "CONSOL", $D$3,"TOT_Entity","USD","Actual",$F$3,"YTD",$B385,"TOPFLOW","TOP","TOP","top1",$C385,"TOP3","Open_Acute_DIV1","TOP5","TOP6","REPORTED","TOP8")</f>
        <v>855538.65</v>
      </c>
      <c r="P385" s="53">
        <f>_xll.OneStreamExcelAddIn.XFFunctions.XFGetCell("TRUE", "CONSOL", $D$3,"TOT_Entity","USD","Actual",$E$3,"YTD",$B385,"TOPFLOW","TOP","TOP","top1",$C385,"top3","Open_Acute_DIV1","TOP5","TOP6","REPORTED","VAR_BW_PY_Actual")</f>
        <v>-921.34</v>
      </c>
      <c r="Q385" s="40">
        <f t="shared" si="973"/>
        <v>-1.0769121885960383E-3</v>
      </c>
      <c r="R385" s="41"/>
      <c r="S385" s="53">
        <f>_xll.OneStreamExcelAddIn.XFFunctions.XFGetCell("TRUE", "CONSOL", $D$3,"TOT_Entity","USD","MIDFCST",$E$3,"MTD",$B385,"TOPFLOW","TOP","TOP","top1",$C385,"TOP3","Open_Acute_DIV1","TOP5","TOP6","REPORTED","TOP8")</f>
        <v>0</v>
      </c>
      <c r="T385" s="53">
        <f t="shared" si="974"/>
        <v>-201705.82</v>
      </c>
      <c r="U385" s="40">
        <f t="shared" si="975"/>
        <v>0</v>
      </c>
      <c r="V385" s="41"/>
      <c r="W385" s="42"/>
      <c r="X385" s="43"/>
      <c r="Y385" s="42"/>
      <c r="Z385" s="44"/>
      <c r="AB385" s="213">
        <f>AB384+AB364</f>
        <v>239235.6</v>
      </c>
      <c r="AC385" s="213">
        <f>AC384+AC364</f>
        <v>252175.415466226</v>
      </c>
      <c r="AD385" s="213">
        <f t="shared" si="976"/>
        <v>12939.815466225991</v>
      </c>
      <c r="AE385" s="209">
        <f t="shared" si="977"/>
        <v>5.131275561617555E-2</v>
      </c>
      <c r="AG385" s="213">
        <f>AG384+AG364</f>
        <v>209977.07</v>
      </c>
      <c r="AH385" s="213">
        <f>AH384+AH364</f>
        <v>209149.59263587999</v>
      </c>
      <c r="AI385" s="213">
        <f t="shared" si="978"/>
        <v>-827.47736412001541</v>
      </c>
      <c r="AJ385" s="209">
        <f t="shared" si="979"/>
        <v>-3.9563900349574967E-3</v>
      </c>
      <c r="AL385" s="213">
        <f>AL384+AL364</f>
        <v>205541.5</v>
      </c>
      <c r="AM385" s="213">
        <f>AM384+AM364</f>
        <v>204109.087006427</v>
      </c>
      <c r="AN385" s="213">
        <f t="shared" si="980"/>
        <v>-1432.4129935730016</v>
      </c>
      <c r="AO385" s="209">
        <f t="shared" si="981"/>
        <v>-7.0178795789131018E-3</v>
      </c>
      <c r="AQ385" s="213">
        <f>AQ384+AQ364</f>
        <v>201705.82</v>
      </c>
      <c r="AR385" s="213">
        <f>AR384+AR364</f>
        <v>207499.11496898701</v>
      </c>
      <c r="AS385" s="213">
        <f t="shared" si="982"/>
        <v>5793.2949689870002</v>
      </c>
      <c r="AT385" s="209">
        <f t="shared" si="983"/>
        <v>2.7919612909447208E-2</v>
      </c>
      <c r="AV385" s="213">
        <f>AV384+AV364</f>
        <v>-856459.99</v>
      </c>
      <c r="AW385" s="213">
        <f>AW384+AW364</f>
        <v>213928.21355187098</v>
      </c>
      <c r="AX385" s="213">
        <f t="shared" si="984"/>
        <v>1070388.203551871</v>
      </c>
      <c r="AY385" s="209">
        <f t="shared" si="985"/>
        <v>5.0034924602982995</v>
      </c>
      <c r="BA385" s="213">
        <f>BA384+BA364</f>
        <v>0</v>
      </c>
      <c r="BB385" s="213">
        <f>BB384+BB364</f>
        <v>204638.35473746399</v>
      </c>
      <c r="BC385" s="213">
        <f t="shared" si="986"/>
        <v>204638.35473746399</v>
      </c>
      <c r="BD385" s="209">
        <f t="shared" si="987"/>
        <v>1</v>
      </c>
      <c r="BF385" s="213">
        <f>BF384+BF364</f>
        <v>0</v>
      </c>
      <c r="BG385" s="213">
        <f>BG384+BG364</f>
        <v>206314.29423385099</v>
      </c>
      <c r="BH385" s="213">
        <f t="shared" si="988"/>
        <v>206314.29423385099</v>
      </c>
      <c r="BI385" s="209">
        <f t="shared" si="989"/>
        <v>1</v>
      </c>
      <c r="BK385" s="213">
        <f>BK384+BK364</f>
        <v>0</v>
      </c>
      <c r="BL385" s="213">
        <f>BL384+BL364</f>
        <v>209521.29907494597</v>
      </c>
      <c r="BM385" s="213">
        <f t="shared" si="990"/>
        <v>209521.29907494597</v>
      </c>
      <c r="BN385" s="209">
        <f t="shared" si="991"/>
        <v>1</v>
      </c>
      <c r="BP385" s="213">
        <f>BP384+BP364</f>
        <v>0</v>
      </c>
      <c r="BQ385" s="213">
        <f>BQ384+BQ364</f>
        <v>203057.93618606398</v>
      </c>
      <c r="BR385" s="213">
        <f t="shared" si="992"/>
        <v>203057.93618606398</v>
      </c>
      <c r="BS385" s="209">
        <f t="shared" si="993"/>
        <v>1</v>
      </c>
      <c r="BU385" s="213">
        <f>BU384+BU364</f>
        <v>0</v>
      </c>
      <c r="BV385" s="213">
        <f>BV384+BV364</f>
        <v>212677.56184331101</v>
      </c>
      <c r="BW385" s="213">
        <f t="shared" si="994"/>
        <v>212677.56184331101</v>
      </c>
      <c r="BX385" s="209">
        <f t="shared" si="995"/>
        <v>1</v>
      </c>
      <c r="BZ385" s="213">
        <f>BZ384+BZ364</f>
        <v>0</v>
      </c>
      <c r="CA385" s="213">
        <f>CA384+CA364</f>
        <v>216048.33878764999</v>
      </c>
      <c r="CB385" s="213">
        <f t="shared" si="996"/>
        <v>216048.33878764999</v>
      </c>
      <c r="CC385" s="209">
        <f t="shared" si="997"/>
        <v>1</v>
      </c>
      <c r="CE385" s="213">
        <f>CE384+CE364</f>
        <v>0</v>
      </c>
      <c r="CF385" s="213">
        <f>CF384+CF364</f>
        <v>211929.140091651</v>
      </c>
      <c r="CG385" s="213">
        <f t="shared" si="998"/>
        <v>211929.140091651</v>
      </c>
      <c r="CH385" s="209">
        <f t="shared" si="999"/>
        <v>1</v>
      </c>
      <c r="CI385" s="214"/>
      <c r="CJ385" s="213">
        <f t="shared" ref="CJ385:CU385" si="1004">CJ384+CJ364</f>
        <v>239235.6</v>
      </c>
      <c r="CK385" s="213">
        <f t="shared" si="1004"/>
        <v>209977.07</v>
      </c>
      <c r="CL385" s="213">
        <f t="shared" si="1004"/>
        <v>205541.5</v>
      </c>
      <c r="CM385" s="213">
        <f t="shared" si="1004"/>
        <v>201705.82</v>
      </c>
      <c r="CN385" s="213">
        <f t="shared" si="1004"/>
        <v>-856459.99</v>
      </c>
      <c r="CO385" s="213">
        <f t="shared" si="1004"/>
        <v>0</v>
      </c>
      <c r="CP385" s="213">
        <f t="shared" si="1004"/>
        <v>0</v>
      </c>
      <c r="CQ385" s="213">
        <f t="shared" si="1004"/>
        <v>0</v>
      </c>
      <c r="CR385" s="213">
        <f t="shared" si="1004"/>
        <v>0</v>
      </c>
      <c r="CS385" s="213">
        <f t="shared" si="1004"/>
        <v>0</v>
      </c>
      <c r="CT385" s="213">
        <f t="shared" si="1004"/>
        <v>0</v>
      </c>
      <c r="CU385" s="213">
        <f t="shared" si="1004"/>
        <v>0</v>
      </c>
      <c r="CV385" s="214"/>
      <c r="CW385" s="213">
        <f t="shared" ref="CW385:DH385" si="1005">CW384+CW364</f>
        <v>246468.85</v>
      </c>
      <c r="CX385" s="213">
        <f t="shared" si="1005"/>
        <v>198908.15999999997</v>
      </c>
      <c r="CY385" s="213">
        <f t="shared" si="1005"/>
        <v>193501.39999999997</v>
      </c>
      <c r="CZ385" s="213">
        <f t="shared" si="1005"/>
        <v>216660.24</v>
      </c>
      <c r="DA385" s="213">
        <f t="shared" si="1005"/>
        <v>193313.64999999994</v>
      </c>
      <c r="DB385" s="213">
        <f t="shared" si="1005"/>
        <v>197162.16999999998</v>
      </c>
      <c r="DC385" s="213">
        <f t="shared" si="1005"/>
        <v>206542.14</v>
      </c>
      <c r="DD385" s="213">
        <f t="shared" si="1005"/>
        <v>190005.37</v>
      </c>
      <c r="DE385" s="213">
        <f t="shared" si="1005"/>
        <v>207193.95</v>
      </c>
      <c r="DF385" s="213">
        <f t="shared" si="1005"/>
        <v>193679.64999999997</v>
      </c>
      <c r="DG385" s="213">
        <f t="shared" si="1005"/>
        <v>166134.38</v>
      </c>
      <c r="DH385" s="213">
        <f t="shared" si="1005"/>
        <v>192816.03</v>
      </c>
      <c r="DI385" s="215"/>
      <c r="DJ385" s="213">
        <f>DJ384+DJ364</f>
        <v>252175.415466226</v>
      </c>
      <c r="DK385" s="213">
        <f t="shared" ref="DK385:DU385" si="1006">DK384+DK364</f>
        <v>209149.59263587999</v>
      </c>
      <c r="DL385" s="213">
        <f t="shared" si="1006"/>
        <v>204109.087006427</v>
      </c>
      <c r="DM385" s="213">
        <f t="shared" si="1006"/>
        <v>207499.11496898701</v>
      </c>
      <c r="DN385" s="213">
        <f t="shared" si="1006"/>
        <v>213928.21355187098</v>
      </c>
      <c r="DO385" s="213">
        <f t="shared" si="1006"/>
        <v>204638.35473746399</v>
      </c>
      <c r="DP385" s="213">
        <f t="shared" si="1006"/>
        <v>206314.29423385099</v>
      </c>
      <c r="DQ385" s="213">
        <f t="shared" si="1006"/>
        <v>209521.29907494597</v>
      </c>
      <c r="DR385" s="213">
        <f t="shared" si="1006"/>
        <v>203057.93618606398</v>
      </c>
      <c r="DS385" s="213">
        <f t="shared" si="1006"/>
        <v>212677.56184331101</v>
      </c>
      <c r="DT385" s="213">
        <f t="shared" si="1006"/>
        <v>216048.33878764999</v>
      </c>
      <c r="DU385" s="213">
        <f t="shared" si="1006"/>
        <v>211929.140091651</v>
      </c>
      <c r="DV385" s="215"/>
      <c r="DW385" s="213">
        <f t="shared" ref="DW385:EH385" si="1007">DW384+DW364</f>
        <v>140459.79657844396</v>
      </c>
      <c r="DX385" s="213">
        <f t="shared" si="1007"/>
        <v>177172.95322235799</v>
      </c>
      <c r="DY385" s="213">
        <f t="shared" si="1007"/>
        <v>174260.37244211198</v>
      </c>
      <c r="DZ385" s="213">
        <f t="shared" si="1007"/>
        <v>172471.33519104403</v>
      </c>
      <c r="EA385" s="213">
        <f t="shared" si="1007"/>
        <v>169752.12092224899</v>
      </c>
      <c r="EB385" s="213">
        <f t="shared" si="1007"/>
        <v>163384.44426603901</v>
      </c>
      <c r="EC385" s="213">
        <f t="shared" si="1007"/>
        <v>161770.046019695</v>
      </c>
      <c r="ED385" s="213">
        <f t="shared" si="1007"/>
        <v>165288.57267544599</v>
      </c>
      <c r="EE385" s="213">
        <f t="shared" si="1007"/>
        <v>159699.40502865502</v>
      </c>
      <c r="EF385" s="213">
        <f t="shared" si="1007"/>
        <v>161917.40008608898</v>
      </c>
      <c r="EG385" s="213">
        <f t="shared" si="1007"/>
        <v>153636.77680027901</v>
      </c>
      <c r="EH385" s="213">
        <f t="shared" si="1007"/>
        <v>162375.372473998</v>
      </c>
    </row>
    <row r="386" spans="2:138" s="47" customFormat="1" x14ac:dyDescent="0.25">
      <c r="B386" s="51"/>
      <c r="C386" s="51"/>
      <c r="E386" s="216"/>
      <c r="F386" s="216"/>
      <c r="G386" s="216"/>
      <c r="H386" s="206"/>
      <c r="I386" s="41"/>
      <c r="J386" s="213"/>
      <c r="K386" s="213"/>
      <c r="L386" s="213"/>
      <c r="M386" s="209"/>
      <c r="N386" s="41"/>
      <c r="O386" s="213"/>
      <c r="P386" s="213"/>
      <c r="Q386" s="209"/>
      <c r="R386" s="41"/>
      <c r="S386" s="213"/>
      <c r="T386" s="213"/>
      <c r="U386" s="209"/>
      <c r="V386" s="41"/>
      <c r="W386" s="42"/>
      <c r="X386" s="43"/>
      <c r="Y386" s="42"/>
      <c r="Z386" s="44"/>
      <c r="AB386" s="213"/>
      <c r="AC386" s="213"/>
      <c r="AD386" s="213"/>
      <c r="AE386" s="209"/>
      <c r="AG386" s="213"/>
      <c r="AH386" s="213"/>
      <c r="AI386" s="213"/>
      <c r="AJ386" s="209"/>
      <c r="AL386" s="213"/>
      <c r="AM386" s="213"/>
      <c r="AN386" s="213"/>
      <c r="AO386" s="209"/>
      <c r="AQ386" s="213"/>
      <c r="AR386" s="213"/>
      <c r="AS386" s="213"/>
      <c r="AT386" s="209"/>
      <c r="AV386" s="213"/>
      <c r="AW386" s="213"/>
      <c r="AX386" s="213"/>
      <c r="AY386" s="209"/>
      <c r="BA386" s="213"/>
      <c r="BB386" s="213"/>
      <c r="BC386" s="213"/>
      <c r="BD386" s="209"/>
      <c r="BF386" s="213"/>
      <c r="BG386" s="213"/>
      <c r="BH386" s="213"/>
      <c r="BI386" s="209"/>
      <c r="BK386" s="213"/>
      <c r="BL386" s="213"/>
      <c r="BM386" s="213"/>
      <c r="BN386" s="209"/>
      <c r="BP386" s="213"/>
      <c r="BQ386" s="213"/>
      <c r="BR386" s="213"/>
      <c r="BS386" s="209"/>
      <c r="BU386" s="213"/>
      <c r="BV386" s="213"/>
      <c r="BW386" s="213"/>
      <c r="BX386" s="209"/>
      <c r="BZ386" s="213"/>
      <c r="CA386" s="213"/>
      <c r="CB386" s="213"/>
      <c r="CC386" s="209"/>
      <c r="CE386" s="213"/>
      <c r="CF386" s="213"/>
      <c r="CG386" s="213"/>
      <c r="CH386" s="209"/>
      <c r="CI386" s="214"/>
      <c r="CJ386" s="213"/>
      <c r="CK386" s="213"/>
      <c r="CL386" s="213"/>
      <c r="CM386" s="213"/>
      <c r="CN386" s="213"/>
      <c r="CO386" s="213"/>
      <c r="CP386" s="213"/>
      <c r="CQ386" s="213"/>
      <c r="CR386" s="213"/>
      <c r="CS386" s="213"/>
      <c r="CT386" s="213"/>
      <c r="CU386" s="213"/>
      <c r="CV386" s="214"/>
      <c r="CW386" s="213"/>
      <c r="CX386" s="213"/>
      <c r="CY386" s="213"/>
      <c r="CZ386" s="213"/>
      <c r="DA386" s="213"/>
      <c r="DB386" s="213"/>
      <c r="DC386" s="213"/>
      <c r="DD386" s="213"/>
      <c r="DE386" s="213"/>
      <c r="DF386" s="213"/>
      <c r="DG386" s="213"/>
      <c r="DH386" s="213"/>
      <c r="DI386" s="215"/>
      <c r="DJ386" s="213"/>
      <c r="DK386" s="213"/>
      <c r="DL386" s="213"/>
      <c r="DM386" s="213"/>
      <c r="DN386" s="213"/>
      <c r="DO386" s="213"/>
      <c r="DP386" s="213"/>
      <c r="DQ386" s="213"/>
      <c r="DR386" s="213"/>
      <c r="DS386" s="213"/>
      <c r="DT386" s="213"/>
      <c r="DU386" s="213"/>
      <c r="DV386" s="215"/>
      <c r="DW386" s="213"/>
      <c r="DX386" s="213"/>
      <c r="DY386" s="213"/>
      <c r="DZ386" s="213"/>
      <c r="EA386" s="213"/>
      <c r="EB386" s="213"/>
      <c r="EC386" s="213"/>
      <c r="ED386" s="213"/>
      <c r="EE386" s="213"/>
      <c r="EF386" s="213"/>
      <c r="EG386" s="213"/>
      <c r="EH386" s="213"/>
    </row>
    <row r="387" spans="2:138" s="47" customFormat="1" x14ac:dyDescent="0.25">
      <c r="B387" s="51" t="s">
        <v>349</v>
      </c>
      <c r="C387" s="51"/>
      <c r="D387" s="47" t="s">
        <v>350</v>
      </c>
      <c r="E387" s="53">
        <f>_xll.OneStreamExcelAddIn.XFFunctions.XFGetCell("TRUE", "CONSOL", $D$3,"TOT_Entity","USD","Actual",$E$3,"PERIODIC",$B387,"TOPFLOW","TOP","TOP","top1",$C387,"top3","Open_Acute_DIV1","TOP5","TOP6","REPORTED","TOP8")-E398</f>
        <v>1389167.86</v>
      </c>
      <c r="F387" s="53">
        <f>_xll.OneStreamExcelAddIn.XFFunctions.XFGetCell("TRUE", "CONSOL", $D$3,"TOT_Entity","Aggregated","Budget_Working",$E$3,"PERIODIC",$B387,"TOPFLOW","TOP","TOP","top1",$C387,"top3","Open_Acute_DIV1","TOP5","TOP6","REPORTED","TOP8")-F398</f>
        <v>1516900.4750458018</v>
      </c>
      <c r="G387" s="53">
        <f>F387-E387</f>
        <v>127732.61504580174</v>
      </c>
      <c r="H387" s="55">
        <f>IFERROR(G387/F387,0)</f>
        <v>8.420632542945504E-2</v>
      </c>
      <c r="I387" s="41"/>
      <c r="J387" s="53">
        <f>_xll.OneStreamExcelAddIn.XFFunctions.XFGetCell("TRUE", "CONSOL", $D$3,"TOT_Entity","USD","Actual",$E$3,"YTD",$B387,"TOPFLOW","TOP","TOP","top1",$C387,"TOP3","Open_Acute_DIV1","TOP5","TOP6","REPORTED","TOP8")-J398</f>
        <v>5674066.5499999998</v>
      </c>
      <c r="K387" s="53">
        <f>_xll.OneStreamExcelAddIn.XFFunctions.XFGetCell("TRUE", "CONSOL", $D$3,"TOT_Entity","Aggregated","Budget_Working",$E$3,"YTD",$B387,"TOPFLOW","TOP","TOP","top1",$C387,"TOP3","Open_Acute_DIV1","TOP5","TOP6","REPORTED","TOP8")-K398</f>
        <v>5812139.070527073</v>
      </c>
      <c r="L387" s="53">
        <f>K387-J387</f>
        <v>138072.52052707318</v>
      </c>
      <c r="M387" s="40">
        <f>IFERROR(L387/K387,0)</f>
        <v>2.3755887264850339E-2</v>
      </c>
      <c r="N387" s="41"/>
      <c r="O387" s="53">
        <f>_xll.OneStreamExcelAddIn.XFFunctions.XFGetCell("TRUE", "CONSOL", $D$3,"TOT_Entity","USD","Actual",$F$3,"YTD",$B387,"TOPFLOW","TOP","TOP","top1",$C387,"TOP3","Open_Acute_DIV1","TOP5","TOP6","REPORTED","TOP8")-O398</f>
        <v>6155639.2799999993</v>
      </c>
      <c r="P387" s="53">
        <f>_xll.OneStreamExcelAddIn.XFFunctions.XFGetCell("TRUE", "CONSOL", $D$3,"TOT_Entity","USD","Actual",$E$3,"YTD",$B387,"TOPFLOW","TOP","TOP","top1",$C387,"top3","Open_Acute_DIV1","TOP5","TOP6","REPORTED","VAR_BW_PY_Actual")-P398</f>
        <v>481572.73000000004</v>
      </c>
      <c r="Q387" s="40">
        <f>IFERROR(P387/O387,0)</f>
        <v>7.8232772924926836E-2</v>
      </c>
      <c r="R387" s="41"/>
      <c r="S387" s="53">
        <f>_xll.OneStreamExcelAddIn.XFFunctions.XFGetCell("TRUE", "CONSOL", $D$3,"TOT_Entity","USD","MIDFCST",$E$3,"MTD",$B387,"TOPFLOW","TOP","TOP","top1",$C387,"TOP3","Open_Acute_DIV1","TOP5","TOP6","REPORTED","TOP8")-S398</f>
        <v>0</v>
      </c>
      <c r="T387" s="53">
        <f>S387-E387</f>
        <v>-1389167.86</v>
      </c>
      <c r="U387" s="40">
        <f>IFERROR(T387/S387,0)</f>
        <v>0</v>
      </c>
      <c r="V387" s="41"/>
      <c r="W387" s="42"/>
      <c r="X387" s="43"/>
      <c r="Y387" s="42"/>
      <c r="Z387" s="44"/>
      <c r="AB387" s="213">
        <f>+AB385+AB355</f>
        <v>1446710.5100000002</v>
      </c>
      <c r="AC387" s="213">
        <f>+AC385+AC355</f>
        <v>1481775.2091223339</v>
      </c>
      <c r="AD387" s="213">
        <f t="shared" si="976"/>
        <v>35064.699122333666</v>
      </c>
      <c r="AE387" s="209">
        <f t="shared" si="977"/>
        <v>2.3663980141159696E-2</v>
      </c>
      <c r="AG387" s="213">
        <f>+AG385+AG355</f>
        <v>1417416.57</v>
      </c>
      <c r="AH387" s="213">
        <f>+AH385+AH355</f>
        <v>1400623.1785313089</v>
      </c>
      <c r="AI387" s="213">
        <f t="shared" si="978"/>
        <v>-16793.391468691174</v>
      </c>
      <c r="AJ387" s="209">
        <f t="shared" si="979"/>
        <v>-1.1989942567065537E-2</v>
      </c>
      <c r="AL387" s="213">
        <f>+AL385+AL355</f>
        <v>1420771.61</v>
      </c>
      <c r="AM387" s="213">
        <f>+AM385+AM355</f>
        <v>1412840.2078276281</v>
      </c>
      <c r="AN387" s="213">
        <f t="shared" si="980"/>
        <v>-7931.4021723719779</v>
      </c>
      <c r="AO387" s="209">
        <f t="shared" si="981"/>
        <v>-5.6137998681161823E-3</v>
      </c>
      <c r="AQ387" s="213">
        <f>+AQ385+AQ355</f>
        <v>1389167.86</v>
      </c>
      <c r="AR387" s="213">
        <f>+AR385+AR355</f>
        <v>1516900.4750458018</v>
      </c>
      <c r="AS387" s="213">
        <f t="shared" si="982"/>
        <v>127732.61504580174</v>
      </c>
      <c r="AT387" s="209">
        <f t="shared" si="983"/>
        <v>8.420632542945504E-2</v>
      </c>
      <c r="AV387" s="213">
        <f>+AV385+AV355</f>
        <v>-5674066.5499999998</v>
      </c>
      <c r="AW387" s="213">
        <f>+AW385+AW355</f>
        <v>1596677.2859747279</v>
      </c>
      <c r="AX387" s="213">
        <f t="shared" si="984"/>
        <v>7270743.8359747278</v>
      </c>
      <c r="AY387" s="209">
        <f t="shared" si="985"/>
        <v>4.5536714900632767</v>
      </c>
      <c r="BA387" s="213">
        <f>+BA385+BA355</f>
        <v>0</v>
      </c>
      <c r="BB387" s="213">
        <f>+BB385+BB355</f>
        <v>1470839.8599202959</v>
      </c>
      <c r="BC387" s="213">
        <f t="shared" si="986"/>
        <v>1470839.8599202959</v>
      </c>
      <c r="BD387" s="209">
        <f t="shared" si="987"/>
        <v>1</v>
      </c>
      <c r="BF387" s="213">
        <f>+BF385+BF355</f>
        <v>0</v>
      </c>
      <c r="BG387" s="213">
        <f>+BG385+BG355</f>
        <v>1495165.7466534358</v>
      </c>
      <c r="BH387" s="213">
        <f t="shared" si="988"/>
        <v>1495165.7466534358</v>
      </c>
      <c r="BI387" s="209">
        <f t="shared" si="989"/>
        <v>1</v>
      </c>
      <c r="BK387" s="213">
        <f>+BK385+BK355</f>
        <v>0</v>
      </c>
      <c r="BL387" s="213">
        <f>+BL385+BL355</f>
        <v>1532193.890888944</v>
      </c>
      <c r="BM387" s="213">
        <f t="shared" si="990"/>
        <v>1532193.890888944</v>
      </c>
      <c r="BN387" s="209">
        <f t="shared" si="991"/>
        <v>1</v>
      </c>
      <c r="BP387" s="213">
        <f>+BP385+BP355</f>
        <v>0</v>
      </c>
      <c r="BQ387" s="213">
        <f>+BQ385+BQ355</f>
        <v>1445335.4042300491</v>
      </c>
      <c r="BR387" s="213">
        <f t="shared" si="992"/>
        <v>1445335.4042300491</v>
      </c>
      <c r="BS387" s="209">
        <f t="shared" si="993"/>
        <v>1</v>
      </c>
      <c r="BU387" s="213">
        <f>+BU385+BU355</f>
        <v>0</v>
      </c>
      <c r="BV387" s="213">
        <f>+BV385+BV355</f>
        <v>1561559.8816664149</v>
      </c>
      <c r="BW387" s="213">
        <f t="shared" si="994"/>
        <v>1561559.8816664149</v>
      </c>
      <c r="BX387" s="209">
        <f t="shared" si="995"/>
        <v>1</v>
      </c>
      <c r="BZ387" s="213">
        <f>+BZ385+BZ355</f>
        <v>0</v>
      </c>
      <c r="CA387" s="213">
        <f>+CA385+CA355</f>
        <v>1602144.934419967</v>
      </c>
      <c r="CB387" s="213">
        <f t="shared" si="996"/>
        <v>1602144.934419967</v>
      </c>
      <c r="CC387" s="209">
        <f t="shared" si="997"/>
        <v>1</v>
      </c>
      <c r="CE387" s="213">
        <f>+CE385+CE355</f>
        <v>0</v>
      </c>
      <c r="CF387" s="213">
        <f>+CF385+CF355</f>
        <v>1572170.4943554061</v>
      </c>
      <c r="CG387" s="213">
        <f t="shared" si="998"/>
        <v>1572170.4943554061</v>
      </c>
      <c r="CH387" s="209">
        <f t="shared" si="999"/>
        <v>1</v>
      </c>
      <c r="CI387" s="214"/>
      <c r="CJ387" s="213">
        <f t="shared" ref="CJ387:CU387" si="1008">+CJ385+CJ355</f>
        <v>1446710.5100000002</v>
      </c>
      <c r="CK387" s="213">
        <f t="shared" si="1008"/>
        <v>1417416.57</v>
      </c>
      <c r="CL387" s="213">
        <f t="shared" si="1008"/>
        <v>1420771.61</v>
      </c>
      <c r="CM387" s="213">
        <f t="shared" si="1008"/>
        <v>1389167.86</v>
      </c>
      <c r="CN387" s="213">
        <f t="shared" si="1008"/>
        <v>-5674066.5499999998</v>
      </c>
      <c r="CO387" s="213">
        <f t="shared" si="1008"/>
        <v>0</v>
      </c>
      <c r="CP387" s="213">
        <f t="shared" si="1008"/>
        <v>0</v>
      </c>
      <c r="CQ387" s="213">
        <f t="shared" si="1008"/>
        <v>0</v>
      </c>
      <c r="CR387" s="213">
        <f t="shared" si="1008"/>
        <v>0</v>
      </c>
      <c r="CS387" s="213">
        <f t="shared" si="1008"/>
        <v>0</v>
      </c>
      <c r="CT387" s="213">
        <f t="shared" si="1008"/>
        <v>0</v>
      </c>
      <c r="CU387" s="213">
        <f t="shared" si="1008"/>
        <v>0</v>
      </c>
      <c r="CV387" s="213"/>
      <c r="CW387" s="213">
        <f t="shared" ref="CW387:DH387" si="1009">+CW385+CW355</f>
        <v>1581699.7400000002</v>
      </c>
      <c r="CX387" s="213">
        <f t="shared" si="1009"/>
        <v>1426527.8</v>
      </c>
      <c r="CY387" s="213">
        <f t="shared" si="1009"/>
        <v>1583719.06</v>
      </c>
      <c r="CZ387" s="213">
        <f t="shared" si="1009"/>
        <v>1563692.68</v>
      </c>
      <c r="DA387" s="213">
        <f t="shared" si="1009"/>
        <v>1686059.21</v>
      </c>
      <c r="DB387" s="213">
        <f t="shared" si="1009"/>
        <v>1538860.72</v>
      </c>
      <c r="DC387" s="213">
        <f t="shared" si="1009"/>
        <v>1592769.6099999999</v>
      </c>
      <c r="DD387" s="213">
        <f t="shared" si="1009"/>
        <v>1490766.7399999998</v>
      </c>
      <c r="DE387" s="213">
        <f t="shared" si="1009"/>
        <v>1513505.8399999999</v>
      </c>
      <c r="DF387" s="213">
        <f t="shared" si="1009"/>
        <v>1407820.49</v>
      </c>
      <c r="DG387" s="213">
        <f t="shared" si="1009"/>
        <v>1338972.3399999999</v>
      </c>
      <c r="DH387" s="213">
        <f t="shared" si="1009"/>
        <v>1342024.78</v>
      </c>
      <c r="DI387" s="213"/>
      <c r="DJ387" s="213">
        <f t="shared" ref="DJ387:DU387" si="1010">+DJ385+DJ355</f>
        <v>1481775.2091223339</v>
      </c>
      <c r="DK387" s="213">
        <f t="shared" si="1010"/>
        <v>1400623.1785313089</v>
      </c>
      <c r="DL387" s="213">
        <f t="shared" si="1010"/>
        <v>1412840.2078276281</v>
      </c>
      <c r="DM387" s="213">
        <f t="shared" si="1010"/>
        <v>1516900.4750458018</v>
      </c>
      <c r="DN387" s="213">
        <f t="shared" si="1010"/>
        <v>1596677.2859747279</v>
      </c>
      <c r="DO387" s="213">
        <f t="shared" si="1010"/>
        <v>1470839.8599202959</v>
      </c>
      <c r="DP387" s="213">
        <f t="shared" si="1010"/>
        <v>1495165.7466534358</v>
      </c>
      <c r="DQ387" s="213">
        <f t="shared" si="1010"/>
        <v>1532193.890888944</v>
      </c>
      <c r="DR387" s="213">
        <f t="shared" si="1010"/>
        <v>1445335.4042300491</v>
      </c>
      <c r="DS387" s="213">
        <f t="shared" si="1010"/>
        <v>1561559.8816664149</v>
      </c>
      <c r="DT387" s="213">
        <f t="shared" si="1010"/>
        <v>1602144.934419967</v>
      </c>
      <c r="DU387" s="213">
        <f t="shared" si="1010"/>
        <v>1572170.4943554061</v>
      </c>
      <c r="DV387" s="213"/>
      <c r="DW387" s="213">
        <f t="shared" ref="DW387:EH387" si="1011">+DW385+DW355</f>
        <v>1496012.8217888009</v>
      </c>
      <c r="DX387" s="213">
        <f t="shared" si="1011"/>
        <v>1390167.69722257</v>
      </c>
      <c r="DY387" s="213">
        <f t="shared" si="1011"/>
        <v>1511716.3643411582</v>
      </c>
      <c r="DZ387" s="213">
        <f t="shared" si="1011"/>
        <v>1487284.0292493911</v>
      </c>
      <c r="EA387" s="213">
        <f t="shared" si="1011"/>
        <v>1530531.185378053</v>
      </c>
      <c r="EB387" s="213">
        <f t="shared" si="1011"/>
        <v>1512688.932188747</v>
      </c>
      <c r="EC387" s="213">
        <f t="shared" si="1011"/>
        <v>1560315.6860945821</v>
      </c>
      <c r="ED387" s="213">
        <f t="shared" si="1011"/>
        <v>1525304.1772911393</v>
      </c>
      <c r="EE387" s="213">
        <f t="shared" si="1011"/>
        <v>1506722.0384088899</v>
      </c>
      <c r="EF387" s="213">
        <f t="shared" si="1011"/>
        <v>1523525.7752947109</v>
      </c>
      <c r="EG387" s="213">
        <f t="shared" si="1011"/>
        <v>1464844.1603611179</v>
      </c>
      <c r="EH387" s="213">
        <f t="shared" si="1011"/>
        <v>1594193.822603428</v>
      </c>
    </row>
    <row r="388" spans="2:138" ht="15.75" x14ac:dyDescent="0.25">
      <c r="B388" s="51"/>
      <c r="C388" s="51"/>
      <c r="D388" s="95"/>
      <c r="H388" s="111"/>
      <c r="I388" s="41"/>
      <c r="M388" s="88"/>
      <c r="N388" s="41"/>
      <c r="P388" s="53"/>
      <c r="Q388" s="88"/>
      <c r="R388" s="41"/>
      <c r="U388" s="88"/>
      <c r="V388" s="41"/>
      <c r="AA388" s="95"/>
      <c r="AE388" s="88"/>
      <c r="AJ388" s="88"/>
      <c r="AO388" s="88"/>
      <c r="AT388" s="88"/>
      <c r="AY388" s="88"/>
      <c r="BD388" s="88"/>
      <c r="BI388" s="88"/>
      <c r="BN388" s="88"/>
      <c r="BS388" s="88"/>
      <c r="BX388" s="88"/>
      <c r="CC388" s="88"/>
      <c r="CH388" s="88"/>
    </row>
    <row r="389" spans="2:138" x14ac:dyDescent="0.25">
      <c r="B389" s="51"/>
      <c r="C389" s="51"/>
      <c r="D389" s="137" t="s">
        <v>90</v>
      </c>
      <c r="H389" s="138"/>
      <c r="I389" s="41"/>
      <c r="N389" s="41"/>
      <c r="R389" s="41"/>
      <c r="U389" s="7"/>
      <c r="V389" s="41"/>
      <c r="W389" s="74"/>
      <c r="X389" s="75"/>
      <c r="Y389" s="74"/>
      <c r="Z389" s="76"/>
      <c r="AA389" s="137"/>
      <c r="AE389" s="7"/>
      <c r="AJ389" s="7"/>
      <c r="AO389" s="7"/>
      <c r="AT389" s="7"/>
      <c r="AY389" s="7"/>
      <c r="BD389" s="7"/>
      <c r="BI389" s="7"/>
      <c r="BN389" s="7"/>
      <c r="BS389" s="7"/>
      <c r="BX389" s="7"/>
      <c r="CC389" s="7"/>
      <c r="CH389" s="7"/>
    </row>
    <row r="390" spans="2:138" x14ac:dyDescent="0.25">
      <c r="B390" s="51">
        <v>60401</v>
      </c>
      <c r="C390" s="51"/>
      <c r="D390" t="str" cm="1">
        <f t="array" ref="D390">_xll.OneStreamExcelAddIn.XFFunctions.XFGetMemberInfo("Description","Account",B390)</f>
        <v>Contract Clinical - Nurses</v>
      </c>
      <c r="E390" s="53">
        <f>_xll.OneStreamExcelAddIn.XFFunctions.XFGetCell("TRUE", "CONSOL", $D$3,"TOT_Entity","USD","Actual",$E$3,"PERIODIC",$B390,"TOPFLOW","TOP","TOP","top1",$C390,"top3","Open_Acute_DIV1","TOP5","TOP6","REPORTED","TOP8")</f>
        <v>0</v>
      </c>
      <c r="F390" s="53">
        <f>_xll.OneStreamExcelAddIn.XFFunctions.XFGetCell("TRUE", "CONSOL", $D$3,"TOT_Entity","Aggregated","Budget_Working",$E$3,"PERIODIC",$B390,"TOPFLOW","TOP","TOP","top1",$C390,"top3","Open_Acute_DIV1","TOP5","TOP6","REPORTED","TOP8")</f>
        <v>0</v>
      </c>
      <c r="G390" s="53">
        <f t="shared" ref="G390:G398" si="1012">F390-E390</f>
        <v>0</v>
      </c>
      <c r="H390" s="55">
        <f t="shared" ref="H390:H398" si="1013">IFERROR(G390/F390,0)</f>
        <v>0</v>
      </c>
      <c r="I390" s="41"/>
      <c r="J390" s="53">
        <f>_xll.OneStreamExcelAddIn.XFFunctions.XFGetCell("TRUE", "CONSOL", $D$3,"TOT_Entity","USD","Actual",$E$3,"YTD",$B390,"TOPFLOW","TOP","TOP","top1",$C390,"TOP3","Open_Acute_DIV1","TOP5","TOP6","REPORTED","TOP8")</f>
        <v>0</v>
      </c>
      <c r="K390" s="53">
        <f>_xll.OneStreamExcelAddIn.XFFunctions.XFGetCell("TRUE", "CONSOL", $D$3,"TOT_Entity","Aggregated","Budget_Working",$E$3,"YTD",$B390,"TOPFLOW","TOP","TOP","top1",$C390,"TOP3","Open_Acute_DIV1","TOP5","TOP6","REPORTED","TOP8")</f>
        <v>0</v>
      </c>
      <c r="L390" s="53">
        <f t="shared" ref="L390:L398" si="1014">K390-J390</f>
        <v>0</v>
      </c>
      <c r="M390" s="40">
        <f t="shared" ref="M390:M398" si="1015">IFERROR(L390/K390,0)</f>
        <v>0</v>
      </c>
      <c r="N390" s="41"/>
      <c r="O390" s="53">
        <f>_xll.OneStreamExcelAddIn.XFFunctions.XFGetCell("TRUE", "CONSOL", $D$3,"TOT_Entity","USD","Actual",$F$3,"YTD",$B390,"TOPFLOW","TOP","TOP","top1",$C390,"TOP3","Open_Acute_DIV1","TOP5","TOP6","REPORTED","TOP8")</f>
        <v>-2040.51</v>
      </c>
      <c r="P390" s="53">
        <f>_xll.OneStreamExcelAddIn.XFFunctions.XFGetCell("TRUE", "CONSOL", $D$3,"TOT_Entity","USD","Actual",$E$3,"YTD",$B390,"TOPFLOW","TOP","TOP","top1",$C390,"top3","Open_Acute_DIV1","TOP5","TOP6","REPORTED","VAR_BW_PY_Actual")</f>
        <v>-2040.51</v>
      </c>
      <c r="Q390" s="40">
        <f t="shared" ref="Q390:Q398" si="1016">IFERROR(P390/O390,0)</f>
        <v>1</v>
      </c>
      <c r="R390" s="41"/>
      <c r="S390" s="53">
        <f>_xll.OneStreamExcelAddIn.XFFunctions.XFGetCell("TRUE", "CONSOL", $D$3,"TOT_Entity","USD","MIDFCST",$E$3,"MTD",$B390,"TOPFLOW","TOP","TOP","top1",$C390,"TOP3","Open_Acute_DIV1","TOP5","TOP6","REPORTED","TOP8")</f>
        <v>0</v>
      </c>
      <c r="T390" s="53">
        <f t="shared" ref="T390:T398" si="1017">S390-E390</f>
        <v>0</v>
      </c>
      <c r="U390" s="40">
        <f t="shared" ref="U390:U398" si="1018">IFERROR(T390/S390,0)</f>
        <v>0</v>
      </c>
      <c r="V390" s="41"/>
      <c r="W390" s="42"/>
      <c r="X390" s="43"/>
      <c r="Y390" s="42"/>
      <c r="Z390" s="44"/>
      <c r="AB390" s="53">
        <f>_xll.OneStreamExcelAddIn.XFFunctions.XFGetCell("TRUE", "CONSOL", $D$3,"TOT_Entity","USD","Actual",[1]Setup!C4,"PERIODIC",$B390,"TOPFLOW","TOP","TOP","top1",$C390,"top3","Open_Acute_DIV1","TOP5","TOP6","REPORTED","TOP8")</f>
        <v>0</v>
      </c>
      <c r="AC390" s="53">
        <f>_xll.OneStreamExcelAddIn.XFFunctions.XFGetCell("TRUE", "CONSOL", $D$3,"TOT_Entity","Aggregated","Budget_Working",[1]Setup!C4,"PERIODIC",$B390,"TOPFLOW","TOP","TOP","top1",$C390,"top3","Open_Acute_DIV1","TOP5","TOP6","REPORTED","TOP8")</f>
        <v>0</v>
      </c>
      <c r="AD390" s="53">
        <f t="shared" ref="AD390:AD398" si="1019">AC390-AB390</f>
        <v>0</v>
      </c>
      <c r="AE390" s="40">
        <f t="shared" ref="AE390:AE397" si="1020">IFERROR(AD390/AC390,0)</f>
        <v>0</v>
      </c>
      <c r="AG390" s="53">
        <f>_xll.OneStreamExcelAddIn.XFFunctions.XFGetCell("TRUE", "CONSOL", $D$3,"TOT_Entity","USD","Actual",[1]Setup!C5,"PERIODIC",$B390,"TOPFLOW","TOP","TOP","top1",$C390,"top3","Open_Acute_DIV1","TOP5","TOP6","REPORTED","TOP8")</f>
        <v>0</v>
      </c>
      <c r="AH390" s="53">
        <f>_xll.OneStreamExcelAddIn.XFFunctions.XFGetCell("TRUE", "CONSOL", $D$3,"TOT_Entity","Aggregated","Budget_Working",[1]Setup!C5,"PERIODIC",$B390,"TOPFLOW","TOP","TOP","top1",$C390,"top3","Open_Acute_DIV1","TOP5","TOP6","REPORTED","TOP8")</f>
        <v>0</v>
      </c>
      <c r="AI390" s="53">
        <f t="shared" ref="AI390:AI398" si="1021">AH390-AG390</f>
        <v>0</v>
      </c>
      <c r="AJ390" s="40">
        <f t="shared" ref="AJ390:AJ397" si="1022">IFERROR(AI390/AH390,0)</f>
        <v>0</v>
      </c>
      <c r="AL390" s="53">
        <f>_xll.OneStreamExcelAddIn.XFFunctions.XFGetCell("TRUE", "CONSOL", $D$3,"TOT_Entity","USD","Actual",[1]Setup!C6,"PERIODIC",$B390,"TOPFLOW","TOP","TOP","top1",$C390,"top3","Open_Acute_DIV1","TOP5","TOP6","REPORTED","TOP8")</f>
        <v>0</v>
      </c>
      <c r="AM390" s="53">
        <f>_xll.OneStreamExcelAddIn.XFFunctions.XFGetCell("TRUE", "CONSOL", $D$3,"TOT_Entity","Aggregated","Budget_Working",[1]Setup!C6,"PERIODIC",$B390,"TOPFLOW","TOP","TOP","top1",$C390,"top3","Open_Acute_DIV1","TOP5","TOP6","REPORTED","TOP8")</f>
        <v>0</v>
      </c>
      <c r="AN390" s="53">
        <f t="shared" ref="AN390:AN398" si="1023">AM390-AL390</f>
        <v>0</v>
      </c>
      <c r="AO390" s="40">
        <f t="shared" ref="AO390:AO397" si="1024">IFERROR(AN390/AM390,0)</f>
        <v>0</v>
      </c>
      <c r="AQ390" s="53">
        <f>_xll.OneStreamExcelAddIn.XFFunctions.XFGetCell("TRUE", "CONSOL", $D$3,"TOT_Entity","USD","Actual",[1]Setup!C7,"PERIODIC",$B390,"TOPFLOW","TOP","TOP","top1",$C390,"top3","Open_Acute_DIV1","TOP5","TOP6","REPORTED","TOP8")</f>
        <v>0</v>
      </c>
      <c r="AR390" s="53">
        <f>_xll.OneStreamExcelAddIn.XFFunctions.XFGetCell("TRUE", "CONSOL", $D$3,"TOT_Entity","Aggregated","Budget_Working",[1]Setup!C7,"PERIODIC",$B390,"TOPFLOW","TOP","TOP","top1",$C390,"top3","Open_Acute_DIV1","TOP5","TOP6","REPORTED","TOP8")</f>
        <v>0</v>
      </c>
      <c r="AS390" s="53">
        <f t="shared" ref="AS390:AS398" si="1025">AR390-AQ390</f>
        <v>0</v>
      </c>
      <c r="AT390" s="40">
        <f t="shared" ref="AT390:AT397" si="1026">IFERROR(AS390/AR390,0)</f>
        <v>0</v>
      </c>
      <c r="AV390" s="53">
        <f>_xll.OneStreamExcelAddIn.XFFunctions.XFGetCell("TRUE", "CONSOL", $D$3,"TOT_Entity","USD","Actual",[1]Setup!C8,"PERIODIC",$B390,"TOPFLOW","TOP","TOP","top1",$C390,"top3","Open_Acute_DIV1","TOP5","TOP6","REPORTED","TOP8")</f>
        <v>0</v>
      </c>
      <c r="AW390" s="53">
        <f>_xll.OneStreamExcelAddIn.XFFunctions.XFGetCell("TRUE", "CONSOL", $D$3,"TOT_Entity","Aggregated","Budget_Working",[1]Setup!C8,"PERIODIC",$B390,"TOPFLOW","TOP","TOP","top1",$C390,"top3","Open_Acute_DIV1","TOP5","TOP6","REPORTED","TOP8")</f>
        <v>0</v>
      </c>
      <c r="AX390" s="53">
        <f t="shared" ref="AX390:AX398" si="1027">AW390-AV390</f>
        <v>0</v>
      </c>
      <c r="AY390" s="40">
        <f t="shared" ref="AY390:AY397" si="1028">IFERROR(AX390/AW390,0)</f>
        <v>0</v>
      </c>
      <c r="BA390" s="53">
        <f>_xll.OneStreamExcelAddIn.XFFunctions.XFGetCell("TRUE", "CONSOL", $D$3,"TOT_Entity","USD","Actual",[1]Setup!C9,"PERIODIC",$B390,"TOPFLOW","TOP","TOP","top1",$C390,"top3","Open_Acute_DIV1","TOP5","TOP6","REPORTED","TOP8")</f>
        <v>0</v>
      </c>
      <c r="BB390" s="53">
        <f>_xll.OneStreamExcelAddIn.XFFunctions.XFGetCell("TRUE", "CONSOL", $D$3,"TOT_Entity","Aggregated","Budget_Working",[1]Setup!C9,"PERIODIC",$B390,"TOPFLOW","TOP","TOP","top1",$C390,"top3","Open_Acute_DIV1","TOP5","TOP6","REPORTED","TOP8")</f>
        <v>0</v>
      </c>
      <c r="BC390" s="53">
        <f t="shared" ref="BC390:BC398" si="1029">BB390-BA390</f>
        <v>0</v>
      </c>
      <c r="BD390" s="40">
        <f t="shared" ref="BD390:BD397" si="1030">IFERROR(BC390/BB390,0)</f>
        <v>0</v>
      </c>
      <c r="BF390" s="53">
        <f>_xll.OneStreamExcelAddIn.XFFunctions.XFGetCell("TRUE", "CONSOL", $D$3,"TOT_Entity","USD","Actual",[1]Setup!C10,"PERIODIC",$B390,"TOPFLOW","TOP","TOP","top1",$C390,"top3","Open_Acute_DIV1","TOP5","TOP6","REPORTED","TOP8")</f>
        <v>0</v>
      </c>
      <c r="BG390" s="53">
        <f>_xll.OneStreamExcelAddIn.XFFunctions.XFGetCell("TRUE", "CONSOL", $D$3,"TOT_Entity","Aggregated","Budget_Working",[1]Setup!C10,"PERIODIC",$B390,"TOPFLOW","TOP","TOP","top1",$C390,"top3","Open_Acute_DIV1","TOP5","TOP6","REPORTED","TOP8")</f>
        <v>0</v>
      </c>
      <c r="BH390" s="53">
        <f t="shared" ref="BH390:BH398" si="1031">BG390-BF390</f>
        <v>0</v>
      </c>
      <c r="BI390" s="40">
        <f t="shared" ref="BI390:BI397" si="1032">IFERROR(BH390/BG390,0)</f>
        <v>0</v>
      </c>
      <c r="BK390" s="53">
        <f>_xll.OneStreamExcelAddIn.XFFunctions.XFGetCell("TRUE", "CONSOL", $D$3,"TOT_Entity","USD","Actual",[1]Setup!C11,"PERIODIC",$B390,"TOPFLOW","TOP","TOP","top1",$C390,"top3","Open_Acute_DIV1","TOP5","TOP6","REPORTED","TOP8")</f>
        <v>0</v>
      </c>
      <c r="BL390" s="53">
        <f>_xll.OneStreamExcelAddIn.XFFunctions.XFGetCell("TRUE", "CONSOL", $D$3,"TOT_Entity","Aggregated","Budget_Working",[1]Setup!C11,"PERIODIC",$B390,"TOPFLOW","TOP","TOP","top1",$C390,"top3","Open_Acute_DIV1","TOP5","TOP6","REPORTED","TOP8")</f>
        <v>0</v>
      </c>
      <c r="BM390" s="53">
        <f t="shared" ref="BM390:BM398" si="1033">BL390-BK390</f>
        <v>0</v>
      </c>
      <c r="BN390" s="40">
        <f t="shared" ref="BN390:BN397" si="1034">IFERROR(BM390/BL390,0)</f>
        <v>0</v>
      </c>
      <c r="BP390" s="53">
        <f>_xll.OneStreamExcelAddIn.XFFunctions.XFGetCell("TRUE", "CONSOL", $D$3,"TOT_Entity","USD","Actual",[1]Setup!C12,"PERIODIC",$B390,"TOPFLOW","TOP","TOP","top1",$C390,"top3","Open_Acute_DIV1","TOP5","TOP6","REPORTED","TOP8")</f>
        <v>0</v>
      </c>
      <c r="BQ390" s="53">
        <f>_xll.OneStreamExcelAddIn.XFFunctions.XFGetCell("TRUE", "CONSOL", $D$3,"TOT_Entity","Aggregated","Budget_Working",[1]Setup!C12,"PERIODIC",$B390,"TOPFLOW","TOP","TOP","top1",$C390,"top3","Open_Acute_DIV1","TOP5","TOP6","REPORTED","TOP8")</f>
        <v>0</v>
      </c>
      <c r="BR390" s="53">
        <f t="shared" ref="BR390:BR398" si="1035">BQ390-BP390</f>
        <v>0</v>
      </c>
      <c r="BS390" s="40">
        <f t="shared" ref="BS390:BS397" si="1036">IFERROR(BR390/BQ390,0)</f>
        <v>0</v>
      </c>
      <c r="BU390" s="53">
        <f>_xll.OneStreamExcelAddIn.XFFunctions.XFGetCell("TRUE", "CONSOL", $D$3,"TOT_Entity","USD","Actual",[1]Setup!C13,"PERIODIC",$B390,"TOPFLOW","TOP","TOP","top1",$C390,"top3","Open_Acute_DIV1","TOP5","TOP6","REPORTED","TOP8")</f>
        <v>0</v>
      </c>
      <c r="BV390" s="53">
        <f>_xll.OneStreamExcelAddIn.XFFunctions.XFGetCell("TRUE", "CONSOL", $D$3,"TOT_Entity","Aggregated","Budget_Working",[1]Setup!C13,"PERIODIC",$B390,"TOPFLOW","TOP","TOP","top1",$C390,"top3","Open_Acute_DIV1","TOP5","TOP6","REPORTED","TOP8")</f>
        <v>0</v>
      </c>
      <c r="BW390" s="53">
        <f t="shared" ref="BW390:BW398" si="1037">BV390-BU390</f>
        <v>0</v>
      </c>
      <c r="BX390" s="40">
        <f t="shared" ref="BX390:BX397" si="1038">IFERROR(BW390/BV390,0)</f>
        <v>0</v>
      </c>
      <c r="BZ390" s="53">
        <f>_xll.OneStreamExcelAddIn.XFFunctions.XFGetCell("TRUE", "CONSOL", $D$3,"TOT_Entity","USD","Actual",[1]Setup!C14,"PERIODIC",$B390,"TOPFLOW","TOP","TOP","top1",$C390,"top3","Open_Acute_DIV1","TOP5","TOP6","REPORTED","TOP8")</f>
        <v>0</v>
      </c>
      <c r="CA390" s="53">
        <f>_xll.OneStreamExcelAddIn.XFFunctions.XFGetCell("TRUE", "CONSOL", $D$3,"TOT_Entity","Aggregated","Budget_Working",[1]Setup!C14,"PERIODIC",$B390,"TOPFLOW","TOP","TOP","top1",$C390,"top3","Open_Acute_DIV1","TOP5","TOP6","REPORTED","TOP8")</f>
        <v>0</v>
      </c>
      <c r="CB390" s="53">
        <f t="shared" ref="CB390:CB398" si="1039">CA390-BZ390</f>
        <v>0</v>
      </c>
      <c r="CC390" s="40">
        <f t="shared" ref="CC390:CC397" si="1040">IFERROR(CB390/CA390,0)</f>
        <v>0</v>
      </c>
      <c r="CE390" s="53">
        <f>_xll.OneStreamExcelAddIn.XFFunctions.XFGetCell("TRUE", "CONSOL", $D$3,"TOT_Entity","USD","Actual",[1]Setup!C15,"PERIODIC",$B390,"TOPFLOW","TOP","TOP","top1",$C390,"top3","Open_Acute_DIV1","TOP5","TOP6","REPORTED","TOP8")</f>
        <v>0</v>
      </c>
      <c r="CF390" s="53">
        <f>_xll.OneStreamExcelAddIn.XFFunctions.XFGetCell("TRUE", "CONSOL", $D$3,"TOT_Entity","Aggregated","Budget_Working",[1]Setup!C15,"PERIODIC",$B390,"TOPFLOW","TOP","TOP","top1",$C390,"top3","Open_Acute_DIV1","TOP5","TOP6","REPORTED","TOP8")</f>
        <v>0</v>
      </c>
      <c r="CG390" s="53">
        <f t="shared" ref="CG390:CG398" si="1041">CF390-CE390</f>
        <v>0</v>
      </c>
      <c r="CH390" s="40">
        <f t="shared" ref="CH390:CH397" si="1042">IFERROR(CG390/CF390,0)</f>
        <v>0</v>
      </c>
      <c r="CI390" s="212"/>
      <c r="CJ390" s="53">
        <f>_xll.OneStreamExcelAddIn.XFFunctions.XFGetCell("TRUE", "CONSOL", $D$3,"TOT_Entity","USD","Actual",[1]Setup!C4,"PERIODIC",$B390,"TOPFLOW","TOP","TOP","top1",$C390,"top3","Open_Acute_DIV1","TOP5","TOP6","REPORTED","TOP8")</f>
        <v>0</v>
      </c>
      <c r="CK390" s="53">
        <f>_xll.OneStreamExcelAddIn.XFFunctions.XFGetCell("TRUE", "CONSOL", $D$3,"TOT_Entity","USD","Actual",[1]Setup!C5,"PERIODIC",$B390,"TOPFLOW","TOP","TOP","top1",$C390,"top3","Open_Acute_DIV1","TOP5","TOP6","REPORTED","TOP8")</f>
        <v>0</v>
      </c>
      <c r="CL390" s="53">
        <f>_xll.OneStreamExcelAddIn.XFFunctions.XFGetCell("TRUE", "CONSOL", $D$3,"TOT_Entity","USD","Actual",[1]Setup!C6,"PERIODIC",$B390,"TOPFLOW","TOP","TOP","top1",$C390,"top3","Open_Acute_DIV1","TOP5","TOP6","REPORTED","TOP8")</f>
        <v>0</v>
      </c>
      <c r="CM390" s="53">
        <f>_xll.OneStreamExcelAddIn.XFFunctions.XFGetCell("TRUE", "CONSOL", $D$3,"TOT_Entity","USD","Actual",[1]Setup!C7,"PERIODIC",$B390,"TOPFLOW","TOP","TOP","top1",$C390,"top3","Open_Acute_DIV1","TOP5","TOP6","REPORTED","TOP8")</f>
        <v>0</v>
      </c>
      <c r="CN390" s="53">
        <f>_xll.OneStreamExcelAddIn.XFFunctions.XFGetCell("TRUE", "CONSOL", $D$3,"TOT_Entity","USD","Actual",[1]Setup!C8,"PERIODIC",$B390,"TOPFLOW","TOP","TOP","top1",$C390,"top3","Open_Acute_DIV1","TOP5","TOP6","REPORTED","TOP8")</f>
        <v>0</v>
      </c>
      <c r="CO390" s="53">
        <f>_xll.OneStreamExcelAddIn.XFFunctions.XFGetCell("TRUE", "CONSOL", $D$3,"TOT_Entity","USD","Actual",[1]Setup!C9,"PERIODIC",$B390,"TOPFLOW","TOP","TOP","top1",$C390,"top3","Open_Acute_DIV1","TOP5","TOP6","REPORTED","TOP8")</f>
        <v>0</v>
      </c>
      <c r="CP390" s="53">
        <f>_xll.OneStreamExcelAddIn.XFFunctions.XFGetCell("TRUE", "CONSOL", $D$3,"TOT_Entity","USD","Actual",[1]Setup!C10,"PERIODIC",$B390,"TOPFLOW","TOP","TOP","top1",$C390,"top3","Open_Acute_DIV1","TOP5","TOP6","REPORTED","TOP8")</f>
        <v>0</v>
      </c>
      <c r="CQ390" s="53">
        <f>_xll.OneStreamExcelAddIn.XFFunctions.XFGetCell("TRUE", "CONSOL", $D$3,"TOT_Entity","USD","Actual",[1]Setup!C11,"PERIODIC",$B390,"TOPFLOW","TOP","TOP","top1",$C390,"top3","Open_Acute_DIV1","TOP5","TOP6","REPORTED","TOP8")</f>
        <v>0</v>
      </c>
      <c r="CR390" s="53">
        <f>_xll.OneStreamExcelAddIn.XFFunctions.XFGetCell("TRUE", "CONSOL", $D$3,"TOT_Entity","USD","Actual",[1]Setup!C12,"PERIODIC",$B390,"TOPFLOW","TOP","TOP","top1",$C390,"top3","Open_Acute_DIV1","TOP5","TOP6","REPORTED","TOP8")</f>
        <v>0</v>
      </c>
      <c r="CS390" s="53">
        <f>_xll.OneStreamExcelAddIn.XFFunctions.XFGetCell("TRUE", "CONSOL", $D$3,"TOT_Entity","USD","Actual",[1]Setup!C13,"PERIODIC",$B390,"TOPFLOW","TOP","TOP","top1",$C390,"top3","Open_Acute_DIV1","TOP5","TOP6","REPORTED","TOP8")</f>
        <v>0</v>
      </c>
      <c r="CT390" s="53">
        <f>_xll.OneStreamExcelAddIn.XFFunctions.XFGetCell("TRUE", "CONSOL", $D$3,"TOT_Entity","USD","Actual",[1]Setup!C14,"PERIODIC",$B390,"TOPFLOW","TOP","TOP","top1",$C390,"top3","Open_Acute_DIV1","TOP5","TOP6","REPORTED","TOP8")</f>
        <v>0</v>
      </c>
      <c r="CU390" s="53">
        <f>_xll.OneStreamExcelAddIn.XFFunctions.XFGetCell("TRUE", "CONSOL", $D$3,"TOT_Entity","USD","Actual",[1]Setup!C15,"PERIODIC",$B390,"TOPFLOW","TOP","TOP","top1",$C390,"top3","Open_Acute_DIV1","TOP5","TOP6","REPORTED","TOP8")</f>
        <v>0</v>
      </c>
      <c r="CV390" s="212"/>
      <c r="CW390" s="53">
        <f>_xll.OneStreamExcelAddIn.XFFunctions.XFGetCell("TRUE", "CONSOL", $D$3,"TOT_Entity","USD","Actual",[1]Setup!C17,"PERIODIC",$B390,"TOPFLOW","TOP","TOP","top1",$C390,"top3","Open_Acute_DIV1","TOP5","TOP6","REPORTED","TOP8")</f>
        <v>-2040.51</v>
      </c>
      <c r="CX390" s="53">
        <f>_xll.OneStreamExcelAddIn.XFFunctions.XFGetCell("TRUE", "CONSOL", $D$3,"TOT_Entity","USD","Actual",[1]Setup!C18,"PERIODIC",$B390,"TOPFLOW","TOP","TOP","top1",$C390,"top3","Open_Acute_DIV1","TOP5","TOP6","REPORTED","TOP8")</f>
        <v>0</v>
      </c>
      <c r="CY390" s="53">
        <f>_xll.OneStreamExcelAddIn.XFFunctions.XFGetCell("TRUE", "CONSOL", $D$3,"TOT_Entity","USD","Actual",[1]Setup!C19,"PERIODIC",$B390,"TOPFLOW","TOP","TOP","top1",$C390,"top3","Open_Acute_DIV1","TOP5","TOP6","REPORTED","TOP8")</f>
        <v>0</v>
      </c>
      <c r="CZ390" s="53">
        <f>_xll.OneStreamExcelAddIn.XFFunctions.XFGetCell("TRUE", "CONSOL", $D$3,"TOT_Entity","USD","Actual",[1]Setup!C20,"PERIODIC",$B390,"TOPFLOW","TOP","TOP","top1",$C390,"top3","Open_Acute_DIV1","TOP5","TOP6","REPORTED","TOP8")</f>
        <v>0</v>
      </c>
      <c r="DA390" s="53">
        <f>_xll.OneStreamExcelAddIn.XFFunctions.XFGetCell("TRUE", "CONSOL", $D$3,"TOT_Entity","USD","Actual",[1]Setup!C21,"PERIODIC",$B390,"TOPFLOW","TOP","TOP","top1",$C390,"top3","Open_Acute_DIV1","TOP5","TOP6","REPORTED","TOP8")</f>
        <v>0</v>
      </c>
      <c r="DB390" s="53">
        <f>_xll.OneStreamExcelAddIn.XFFunctions.XFGetCell("TRUE", "CONSOL", $D$3,"TOT_Entity","USD","Actual",[1]Setup!C22,"PERIODIC",$B390,"TOPFLOW","TOP","TOP","top1",$C390,"top3","Open_Acute_DIV1","TOP5","TOP6","REPORTED","TOP8")</f>
        <v>0</v>
      </c>
      <c r="DC390" s="53">
        <f>_xll.OneStreamExcelAddIn.XFFunctions.XFGetCell("TRUE", "CONSOL", $D$3,"TOT_Entity","USD","Actual",[1]Setup!C23,"PERIODIC",$B390,"TOPFLOW","TOP","TOP","top1",$C390,"top3","Open_Acute_DIV1","TOP5","TOP6","REPORTED","TOP8")</f>
        <v>0</v>
      </c>
      <c r="DD390" s="53">
        <f>_xll.OneStreamExcelAddIn.XFFunctions.XFGetCell("TRUE", "CONSOL", $D$3,"TOT_Entity","USD","Actual",[1]Setup!C24,"PERIODIC",$B390,"TOPFLOW","TOP","TOP","top1",$C390,"top3","Open_Acute_DIV1","TOP5","TOP6","REPORTED","TOP8")</f>
        <v>0</v>
      </c>
      <c r="DE390" s="53">
        <f>_xll.OneStreamExcelAddIn.XFFunctions.XFGetCell("TRUE", "CONSOL", $D$3,"TOT_Entity","USD","Actual",[1]Setup!C25,"PERIODIC",$B390,"TOPFLOW","TOP","TOP","top1",$C390,"top3","Open_Acute_DIV1","TOP5","TOP6","REPORTED","TOP8")</f>
        <v>0</v>
      </c>
      <c r="DF390" s="53">
        <f>_xll.OneStreamExcelAddIn.XFFunctions.XFGetCell("TRUE", "CONSOL", $D$3,"TOT_Entity","USD","Actual",[1]Setup!C26,"PERIODIC",$B390,"TOPFLOW","TOP","TOP","top1",$C390,"top3","Open_Acute_DIV1","TOP5","TOP6","REPORTED","TOP8")</f>
        <v>0</v>
      </c>
      <c r="DG390" s="53">
        <f>_xll.OneStreamExcelAddIn.XFFunctions.XFGetCell("TRUE", "CONSOL", $D$3,"TOT_Entity","USD","Actual",[1]Setup!C27,"PERIODIC",$B390,"TOPFLOW","TOP","TOP","top1",$C390,"top3","Open_Acute_DIV1","TOP5","TOP6","REPORTED","TOP8")</f>
        <v>0</v>
      </c>
      <c r="DH390" s="53">
        <f>_xll.OneStreamExcelAddIn.XFFunctions.XFGetCell("TRUE", "CONSOL", $D$3,"TOT_Entity","USD","Actual",[1]Setup!C28,"PERIODIC",$B390,"TOPFLOW","TOP","TOP","top1",$C390,"top3","Open_Acute_DIV1","TOP5","TOP6","REPORTED","TOP8")</f>
        <v>0</v>
      </c>
      <c r="DI390" s="178"/>
      <c r="DJ390" s="53">
        <f>_xll.OneStreamExcelAddIn.XFFunctions.XFGetCell("TRUE", "CONSOL", $D$3,"TOT_Entity","Aggregated","Budget_Working",[1]Setup!C4,"PERIODIC",$B390,"TOPFLOW","TOP","TOP","top1",$C390,"top3","Open_Acute_DIV1","TOP5","TOP6","REPORTED","TOP8")</f>
        <v>0</v>
      </c>
      <c r="DK390" s="53">
        <f>_xll.OneStreamExcelAddIn.XFFunctions.XFGetCell("TRUE", "CONSOL", $D$3,"TOT_Entity","Aggregated","Budget_Working",[1]Setup!C5,"PERIODIC",$B390,"TOPFLOW","TOP","TOP","top1",$C390,"top3","Open_Acute_DIV1","TOP5","TOP6","REPORTED","TOP8")</f>
        <v>0</v>
      </c>
      <c r="DL390" s="53">
        <f>_xll.OneStreamExcelAddIn.XFFunctions.XFGetCell("TRUE", "CONSOL", $D$3,"TOT_Entity","Aggregated","Budget_Working",[1]Setup!C6,"PERIODIC",$B390,"TOPFLOW","TOP","TOP","top1",$C390,"top3","Open_Acute_DIV1","TOP5","TOP6","REPORTED","TOP8")</f>
        <v>0</v>
      </c>
      <c r="DM390" s="53">
        <f>_xll.OneStreamExcelAddIn.XFFunctions.XFGetCell("TRUE", "CONSOL", $D$3,"TOT_Entity","Aggregated","Budget_Working",[1]Setup!C7,"PERIODIC",$B390,"TOPFLOW","TOP","TOP","top1",$C390,"top3","Open_Acute_DIV1","TOP5","TOP6","REPORTED","TOP8")</f>
        <v>0</v>
      </c>
      <c r="DN390" s="53">
        <f>_xll.OneStreamExcelAddIn.XFFunctions.XFGetCell("TRUE", "CONSOL", $D$3,"TOT_Entity","Aggregated","Budget_Working",[1]Setup!C8,"PERIODIC",$B390,"TOPFLOW","TOP","TOP","top1",$C390,"top3","Open_Acute_DIV1","TOP5","TOP6","REPORTED","TOP8")</f>
        <v>0</v>
      </c>
      <c r="DO390" s="53">
        <f>_xll.OneStreamExcelAddIn.XFFunctions.XFGetCell("TRUE", "CONSOL", $D$3,"TOT_Entity","Aggregated","Budget_Working",[1]Setup!C9,"PERIODIC",$B390,"TOPFLOW","TOP","TOP","top1",$C390,"top3","Open_Acute_DIV1","TOP5","TOP6","REPORTED","TOP8")</f>
        <v>0</v>
      </c>
      <c r="DP390" s="53">
        <f>_xll.OneStreamExcelAddIn.XFFunctions.XFGetCell("TRUE", "CONSOL", $D$3,"TOT_Entity","Aggregated","Budget_Working",[1]Setup!C10,"PERIODIC",$B390,"TOPFLOW","TOP","TOP","top1",$C390,"top3","Open_Acute_DIV1","TOP5","TOP6","REPORTED","TOP8")</f>
        <v>0</v>
      </c>
      <c r="DQ390" s="53">
        <f>_xll.OneStreamExcelAddIn.XFFunctions.XFGetCell("TRUE", "CONSOL", $D$3,"TOT_Entity","Aggregated","Budget_Working",[1]Setup!C11,"PERIODIC",$B390,"TOPFLOW","TOP","TOP","top1",$C390,"top3","Open_Acute_DIV1","TOP5","TOP6","REPORTED","TOP8")</f>
        <v>0</v>
      </c>
      <c r="DR390" s="53">
        <f>_xll.OneStreamExcelAddIn.XFFunctions.XFGetCell("TRUE", "CONSOL", $D$3,"TOT_Entity","Aggregated","Budget_Working",[1]Setup!C12,"PERIODIC",$B390,"TOPFLOW","TOP","TOP","top1",$C390,"top3","Open_Acute_DIV1","TOP5","TOP6","REPORTED","TOP8")</f>
        <v>0</v>
      </c>
      <c r="DS390" s="53">
        <f>_xll.OneStreamExcelAddIn.XFFunctions.XFGetCell("TRUE", "CONSOL", $D$3,"TOT_Entity","Aggregated","Budget_Working",[1]Setup!C13,"PERIODIC",$B390,"TOPFLOW","TOP","TOP","top1",$C390,"top3","Open_Acute_DIV1","TOP5","TOP6","REPORTED","TOP8")</f>
        <v>0</v>
      </c>
      <c r="DT390" s="53">
        <f>_xll.OneStreamExcelAddIn.XFFunctions.XFGetCell("TRUE", "CONSOL", $D$3,"TOT_Entity","Aggregated","Budget_Working",[1]Setup!C14,"PERIODIC",$B390,"TOPFLOW","TOP","TOP","top1",$C390,"top3","Open_Acute_DIV1","TOP5","TOP6","REPORTED","TOP8")</f>
        <v>0</v>
      </c>
      <c r="DU390" s="53">
        <f>_xll.OneStreamExcelAddIn.XFFunctions.XFGetCell("TRUE", "CONSOL", $D$3,"TOT_Entity","Aggregated","Budget_Working",[1]Setup!C15,"PERIODIC",$B390,"TOPFLOW","TOP","TOP","top1",$C390,"top3","Open_Acute_DIV1","TOP5","TOP6","REPORTED","TOP8")</f>
        <v>0</v>
      </c>
      <c r="DV390" s="178"/>
      <c r="DW390" s="53">
        <f>_xll.OneStreamExcelAddIn.XFFunctions.XFGetCell("TRUE", "CONSOL", $D$3,"TOT_Entity","USD","Budget_Final",[1]Setup!C17,"PERIODIC",$B390,"TOPFLOW","TOP","TOP","top1",$C390,"top3","Open_Acute_DIV1","TOP5","TOP6","REPORTED","TOP8")</f>
        <v>21080</v>
      </c>
      <c r="DX390" s="53">
        <f>_xll.OneStreamExcelAddIn.XFFunctions.XFGetCell("TRUE", "CONSOL", $D$3,"TOT_Entity","USD","Budget_Final",[1]Setup!C18,"PERIODIC",$B390,"TOPFLOW","TOP","TOP","top1",$C390,"top3","Open_Acute_DIV1","TOP5","TOP6","REPORTED","TOP8")</f>
        <v>19040</v>
      </c>
      <c r="DY390" s="53">
        <f>_xll.OneStreamExcelAddIn.XFFunctions.XFGetCell("TRUE", "CONSOL", $D$3,"TOT_Entity","USD","Budget_Final",[1]Setup!C19,"PERIODIC",$B390,"TOPFLOW","TOP","TOP","top1",$C390,"top3","Open_Acute_DIV1","TOP5","TOP6","REPORTED","TOP8")</f>
        <v>21080</v>
      </c>
      <c r="DZ390" s="53">
        <f>_xll.OneStreamExcelAddIn.XFFunctions.XFGetCell("TRUE", "CONSOL", $D$3,"TOT_Entity","USD","Budget_Final",[1]Setup!C20,"PERIODIC",$B390,"TOPFLOW","TOP","TOP","top1",$C390,"top3","Open_Acute_DIV1","TOP5","TOP6","REPORTED","TOP8")</f>
        <v>20400</v>
      </c>
      <c r="EA390" s="53">
        <f>_xll.OneStreamExcelAddIn.XFFunctions.XFGetCell("TRUE", "CONSOL", $D$3,"TOT_Entity","USD","Budget_Final",[1]Setup!C21,"PERIODIC",$B390,"TOPFLOW","TOP","TOP","top1",$C390,"top3","Open_Acute_DIV1","TOP5","TOP6","REPORTED","TOP8")</f>
        <v>21080</v>
      </c>
      <c r="EB390" s="53">
        <f>_xll.OneStreamExcelAddIn.XFFunctions.XFGetCell("TRUE", "CONSOL", $D$3,"TOT_Entity","USD","Budget_Final",[1]Setup!C22,"PERIODIC",$B390,"TOPFLOW","TOP","TOP","top1",$C390,"top3","Open_Acute_DIV1","TOP5","TOP6","REPORTED","TOP8")</f>
        <v>20400</v>
      </c>
      <c r="EC390" s="53">
        <f>_xll.OneStreamExcelAddIn.XFFunctions.XFGetCell("TRUE", "CONSOL", $D$3,"TOT_Entity","USD","Budget_Final",[1]Setup!C23,"PERIODIC",$B390,"TOPFLOW","TOP","TOP","top1",$C390,"top3","Open_Acute_DIV1","TOP5","TOP6","REPORTED","TOP8")</f>
        <v>10540</v>
      </c>
      <c r="ED390" s="53">
        <f>_xll.OneStreamExcelAddIn.XFFunctions.XFGetCell("TRUE", "CONSOL", $D$3,"TOT_Entity","USD","Budget_Final",[1]Setup!C24,"PERIODIC",$B390,"TOPFLOW","TOP","TOP","top1",$C390,"top3","Open_Acute_DIV1","TOP5","TOP6","REPORTED","TOP8")</f>
        <v>10540</v>
      </c>
      <c r="EE390" s="53">
        <f>_xll.OneStreamExcelAddIn.XFFunctions.XFGetCell("TRUE", "CONSOL", $D$3,"TOT_Entity","USD","Budget_Final",[1]Setup!C25,"PERIODIC",$B390,"TOPFLOW","TOP","TOP","top1",$C390,"top3","Open_Acute_DIV1","TOP5","TOP6","REPORTED","TOP8")</f>
        <v>10200</v>
      </c>
      <c r="EF390" s="53">
        <f>_xll.OneStreamExcelAddIn.XFFunctions.XFGetCell("TRUE", "CONSOL", $D$3,"TOT_Entity","USD","Budget_Final",[1]Setup!C26,"PERIODIC",$B390,"TOPFLOW","TOP","TOP","top1",$C390,"top3","Open_Acute_DIV1","TOP5","TOP6","REPORTED","TOP8")</f>
        <v>10540</v>
      </c>
      <c r="EG390" s="53">
        <f>_xll.OneStreamExcelAddIn.XFFunctions.XFGetCell("TRUE", "CONSOL", $D$3,"TOT_Entity","USD","Budget_Final",[1]Setup!C27,"PERIODIC",$B390,"TOPFLOW","TOP","TOP","top1",$C390,"top3","Open_Acute_DIV1","TOP5","TOP6","REPORTED","TOP8")</f>
        <v>10200</v>
      </c>
      <c r="EH390" s="53">
        <f>_xll.OneStreamExcelAddIn.XFFunctions.XFGetCell("TRUE", "CONSOL", $D$3,"TOT_Entity","USD","Budget_Final",[1]Setup!C28,"PERIODIC",$B390,"TOPFLOW","TOP","TOP","top1",$C390,"top3","Open_Acute_DIV1","TOP5","TOP6","REPORTED","TOP8")</f>
        <v>10540</v>
      </c>
    </row>
    <row r="391" spans="2:138" x14ac:dyDescent="0.25">
      <c r="B391" s="51">
        <v>60402</v>
      </c>
      <c r="C391" s="51"/>
      <c r="D391" t="str" cm="1">
        <f t="array" ref="D391">_xll.OneStreamExcelAddIn.XFFunctions.XFGetMemberInfo("Description","Account",B391)</f>
        <v>Contract Clinical - Locums</v>
      </c>
      <c r="E391" s="53">
        <f>_xll.OneStreamExcelAddIn.XFFunctions.XFGetCell("TRUE", "CONSOL", $D$3,"TOT_Entity","USD","Actual",$E$3,"PERIODIC",$B391,"TOPFLOW","TOP","TOP","top1",$C391,"top3","Open_Acute_DIV1","TOP5","TOP6","REPORTED","TOP8")</f>
        <v>0</v>
      </c>
      <c r="F391" s="53">
        <f>_xll.OneStreamExcelAddIn.XFFunctions.XFGetCell("TRUE", "CONSOL", $D$3,"TOT_Entity","Aggregated","Budget_Working",$E$3,"PERIODIC",$B391,"TOPFLOW","TOP","TOP","top1",$C391,"top3","Open_Acute_DIV1","TOP5","TOP6","REPORTED","TOP8")</f>
        <v>0</v>
      </c>
      <c r="G391" s="53">
        <f t="shared" si="1012"/>
        <v>0</v>
      </c>
      <c r="H391" s="55">
        <f t="shared" si="1013"/>
        <v>0</v>
      </c>
      <c r="I391" s="41"/>
      <c r="J391" s="53">
        <f>_xll.OneStreamExcelAddIn.XFFunctions.XFGetCell("TRUE", "CONSOL", $D$3,"TOT_Entity","USD","Actual",$E$3,"YTD",$B391,"TOPFLOW","TOP","TOP","top1",$C391,"TOP3","Open_Acute_DIV1","TOP5","TOP6","REPORTED","TOP8")</f>
        <v>0</v>
      </c>
      <c r="K391" s="53">
        <f>_xll.OneStreamExcelAddIn.XFFunctions.XFGetCell("TRUE", "CONSOL", $D$3,"TOT_Entity","Aggregated","Budget_Working",$E$3,"YTD",$B391,"TOPFLOW","TOP","TOP","top1",$C391,"TOP3","Open_Acute_DIV1","TOP5","TOP6","REPORTED","TOP8")</f>
        <v>0</v>
      </c>
      <c r="L391" s="53">
        <f t="shared" si="1014"/>
        <v>0</v>
      </c>
      <c r="M391" s="40">
        <f t="shared" si="1015"/>
        <v>0</v>
      </c>
      <c r="N391" s="41"/>
      <c r="O391" s="53">
        <f>_xll.OneStreamExcelAddIn.XFFunctions.XFGetCell("TRUE", "CONSOL", $D$3,"TOT_Entity","USD","Actual",$F$3,"YTD",$B391,"TOPFLOW","TOP","TOP","top1",$C391,"TOP3","Open_Acute_DIV1","TOP5","TOP6","REPORTED","TOP8")</f>
        <v>0</v>
      </c>
      <c r="P391" s="53">
        <f>_xll.OneStreamExcelAddIn.XFFunctions.XFGetCell("TRUE", "CONSOL", $D$3,"TOT_Entity","USD","Actual",$E$3,"YTD",$B391,"TOPFLOW","TOP","TOP","top1",$C391,"top3","Open_Acute_DIV1","TOP5","TOP6","REPORTED","VAR_BW_PY_Actual")</f>
        <v>0</v>
      </c>
      <c r="Q391" s="40">
        <f t="shared" si="1016"/>
        <v>0</v>
      </c>
      <c r="R391" s="41"/>
      <c r="S391" s="53">
        <f>_xll.OneStreamExcelAddIn.XFFunctions.XFGetCell("TRUE", "CONSOL", $D$3,"TOT_Entity","USD","MIDFCST",$E$3,"MTD",$B391,"TOPFLOW","TOP","TOP","top1",$C391,"TOP3","Open_Acute_DIV1","TOP5","TOP6","REPORTED","TOP8")</f>
        <v>0</v>
      </c>
      <c r="T391" s="53">
        <f t="shared" si="1017"/>
        <v>0</v>
      </c>
      <c r="U391" s="40">
        <f t="shared" si="1018"/>
        <v>0</v>
      </c>
      <c r="V391" s="41"/>
      <c r="W391" s="42"/>
      <c r="X391" s="43"/>
      <c r="Y391" s="42"/>
      <c r="Z391" s="44"/>
      <c r="AB391" s="53">
        <f>_xll.OneStreamExcelAddIn.XFFunctions.XFGetCell("TRUE", "CONSOL", $D$3,"TOT_Entity","USD","Actual",[1]Setup!C4,"PERIODIC",$B391,"TOPFLOW","TOP","TOP","top1",$C391,"top3","Open_Acute_DIV1","TOP5","TOP6","REPORTED","TOP8")</f>
        <v>0</v>
      </c>
      <c r="AC391" s="53">
        <f>_xll.OneStreamExcelAddIn.XFFunctions.XFGetCell("TRUE", "CONSOL", $D$3,"TOT_Entity","Aggregated","Budget_Working",[1]Setup!C4,"PERIODIC",$B391,"TOPFLOW","TOP","TOP","top1",$C391,"top3","Open_Acute_DIV1","TOP5","TOP6","REPORTED","TOP8")</f>
        <v>0</v>
      </c>
      <c r="AD391" s="53">
        <f t="shared" si="1019"/>
        <v>0</v>
      </c>
      <c r="AE391" s="40">
        <f t="shared" si="1020"/>
        <v>0</v>
      </c>
      <c r="AG391" s="53">
        <f>_xll.OneStreamExcelAddIn.XFFunctions.XFGetCell("TRUE", "CONSOL", $D$3,"TOT_Entity","USD","Actual",[1]Setup!C5,"PERIODIC",$B391,"TOPFLOW","TOP","TOP","top1",$C391,"top3","Open_Acute_DIV1","TOP5","TOP6","REPORTED","TOP8")</f>
        <v>0</v>
      </c>
      <c r="AH391" s="53">
        <f>_xll.OneStreamExcelAddIn.XFFunctions.XFGetCell("TRUE", "CONSOL", $D$3,"TOT_Entity","Aggregated","Budget_Working",[1]Setup!C5,"PERIODIC",$B391,"TOPFLOW","TOP","TOP","top1",$C391,"top3","Open_Acute_DIV1","TOP5","TOP6","REPORTED","TOP8")</f>
        <v>0</v>
      </c>
      <c r="AI391" s="53">
        <f t="shared" si="1021"/>
        <v>0</v>
      </c>
      <c r="AJ391" s="40">
        <f t="shared" si="1022"/>
        <v>0</v>
      </c>
      <c r="AL391" s="53">
        <f>_xll.OneStreamExcelAddIn.XFFunctions.XFGetCell("TRUE", "CONSOL", $D$3,"TOT_Entity","USD","Actual",[1]Setup!C6,"PERIODIC",$B391,"TOPFLOW","TOP","TOP","top1",$C391,"top3","Open_Acute_DIV1","TOP5","TOP6","REPORTED","TOP8")</f>
        <v>0</v>
      </c>
      <c r="AM391" s="53">
        <f>_xll.OneStreamExcelAddIn.XFFunctions.XFGetCell("TRUE", "CONSOL", $D$3,"TOT_Entity","Aggregated","Budget_Working",[1]Setup!C6,"PERIODIC",$B391,"TOPFLOW","TOP","TOP","top1",$C391,"top3","Open_Acute_DIV1","TOP5","TOP6","REPORTED","TOP8")</f>
        <v>0</v>
      </c>
      <c r="AN391" s="53">
        <f t="shared" si="1023"/>
        <v>0</v>
      </c>
      <c r="AO391" s="40">
        <f t="shared" si="1024"/>
        <v>0</v>
      </c>
      <c r="AQ391" s="53">
        <f>_xll.OneStreamExcelAddIn.XFFunctions.XFGetCell("TRUE", "CONSOL", $D$3,"TOT_Entity","USD","Actual",[1]Setup!C7,"PERIODIC",$B391,"TOPFLOW","TOP","TOP","top1",$C391,"top3","Open_Acute_DIV1","TOP5","TOP6","REPORTED","TOP8")</f>
        <v>0</v>
      </c>
      <c r="AR391" s="53">
        <f>_xll.OneStreamExcelAddIn.XFFunctions.XFGetCell("TRUE", "CONSOL", $D$3,"TOT_Entity","Aggregated","Budget_Working",[1]Setup!C7,"PERIODIC",$B391,"TOPFLOW","TOP","TOP","top1",$C391,"top3","Open_Acute_DIV1","TOP5","TOP6","REPORTED","TOP8")</f>
        <v>0</v>
      </c>
      <c r="AS391" s="53">
        <f t="shared" si="1025"/>
        <v>0</v>
      </c>
      <c r="AT391" s="40">
        <f t="shared" si="1026"/>
        <v>0</v>
      </c>
      <c r="AV391" s="53">
        <f>_xll.OneStreamExcelAddIn.XFFunctions.XFGetCell("TRUE", "CONSOL", $D$3,"TOT_Entity","USD","Actual",[1]Setup!C8,"PERIODIC",$B391,"TOPFLOW","TOP","TOP","top1",$C391,"top3","Open_Acute_DIV1","TOP5","TOP6","REPORTED","TOP8")</f>
        <v>0</v>
      </c>
      <c r="AW391" s="53">
        <f>_xll.OneStreamExcelAddIn.XFFunctions.XFGetCell("TRUE", "CONSOL", $D$3,"TOT_Entity","Aggregated","Budget_Working",[1]Setup!C8,"PERIODIC",$B391,"TOPFLOW","TOP","TOP","top1",$C391,"top3","Open_Acute_DIV1","TOP5","TOP6","REPORTED","TOP8")</f>
        <v>0</v>
      </c>
      <c r="AX391" s="53">
        <f t="shared" si="1027"/>
        <v>0</v>
      </c>
      <c r="AY391" s="40">
        <f t="shared" si="1028"/>
        <v>0</v>
      </c>
      <c r="BA391" s="53">
        <f>_xll.OneStreamExcelAddIn.XFFunctions.XFGetCell("TRUE", "CONSOL", $D$3,"TOT_Entity","USD","Actual",[1]Setup!C9,"PERIODIC",$B391,"TOPFLOW","TOP","TOP","top1",$C391,"top3","Open_Acute_DIV1","TOP5","TOP6","REPORTED","TOP8")</f>
        <v>0</v>
      </c>
      <c r="BB391" s="53">
        <f>_xll.OneStreamExcelAddIn.XFFunctions.XFGetCell("TRUE", "CONSOL", $D$3,"TOT_Entity","Aggregated","Budget_Working",[1]Setup!C9,"PERIODIC",$B391,"TOPFLOW","TOP","TOP","top1",$C391,"top3","Open_Acute_DIV1","TOP5","TOP6","REPORTED","TOP8")</f>
        <v>0</v>
      </c>
      <c r="BC391" s="53">
        <f t="shared" si="1029"/>
        <v>0</v>
      </c>
      <c r="BD391" s="40">
        <f t="shared" si="1030"/>
        <v>0</v>
      </c>
      <c r="BF391" s="53">
        <f>_xll.OneStreamExcelAddIn.XFFunctions.XFGetCell("TRUE", "CONSOL", $D$3,"TOT_Entity","USD","Actual",[1]Setup!C10,"PERIODIC",$B391,"TOPFLOW","TOP","TOP","top1",$C391,"top3","Open_Acute_DIV1","TOP5","TOP6","REPORTED","TOP8")</f>
        <v>0</v>
      </c>
      <c r="BG391" s="53">
        <f>_xll.OneStreamExcelAddIn.XFFunctions.XFGetCell("TRUE", "CONSOL", $D$3,"TOT_Entity","Aggregated","Budget_Working",[1]Setup!C10,"PERIODIC",$B391,"TOPFLOW","TOP","TOP","top1",$C391,"top3","Open_Acute_DIV1","TOP5","TOP6","REPORTED","TOP8")</f>
        <v>0</v>
      </c>
      <c r="BH391" s="53">
        <f t="shared" si="1031"/>
        <v>0</v>
      </c>
      <c r="BI391" s="40">
        <f t="shared" si="1032"/>
        <v>0</v>
      </c>
      <c r="BK391" s="53">
        <f>_xll.OneStreamExcelAddIn.XFFunctions.XFGetCell("TRUE", "CONSOL", $D$3,"TOT_Entity","USD","Actual",[1]Setup!C11,"PERIODIC",$B391,"TOPFLOW","TOP","TOP","top1",$C391,"top3","Open_Acute_DIV1","TOP5","TOP6","REPORTED","TOP8")</f>
        <v>0</v>
      </c>
      <c r="BL391" s="53">
        <f>_xll.OneStreamExcelAddIn.XFFunctions.XFGetCell("TRUE", "CONSOL", $D$3,"TOT_Entity","Aggregated","Budget_Working",[1]Setup!C11,"PERIODIC",$B391,"TOPFLOW","TOP","TOP","top1",$C391,"top3","Open_Acute_DIV1","TOP5","TOP6","REPORTED","TOP8")</f>
        <v>0</v>
      </c>
      <c r="BM391" s="53">
        <f t="shared" si="1033"/>
        <v>0</v>
      </c>
      <c r="BN391" s="40">
        <f t="shared" si="1034"/>
        <v>0</v>
      </c>
      <c r="BP391" s="53">
        <f>_xll.OneStreamExcelAddIn.XFFunctions.XFGetCell("TRUE", "CONSOL", $D$3,"TOT_Entity","USD","Actual",[1]Setup!C12,"PERIODIC",$B391,"TOPFLOW","TOP","TOP","top1",$C391,"top3","Open_Acute_DIV1","TOP5","TOP6","REPORTED","TOP8")</f>
        <v>0</v>
      </c>
      <c r="BQ391" s="53">
        <f>_xll.OneStreamExcelAddIn.XFFunctions.XFGetCell("TRUE", "CONSOL", $D$3,"TOT_Entity","Aggregated","Budget_Working",[1]Setup!C12,"PERIODIC",$B391,"TOPFLOW","TOP","TOP","top1",$C391,"top3","Open_Acute_DIV1","TOP5","TOP6","REPORTED","TOP8")</f>
        <v>0</v>
      </c>
      <c r="BR391" s="53">
        <f t="shared" si="1035"/>
        <v>0</v>
      </c>
      <c r="BS391" s="40">
        <f t="shared" si="1036"/>
        <v>0</v>
      </c>
      <c r="BU391" s="53">
        <f>_xll.OneStreamExcelAddIn.XFFunctions.XFGetCell("TRUE", "CONSOL", $D$3,"TOT_Entity","USD","Actual",[1]Setup!C13,"PERIODIC",$B391,"TOPFLOW","TOP","TOP","top1",$C391,"top3","Open_Acute_DIV1","TOP5","TOP6","REPORTED","TOP8")</f>
        <v>0</v>
      </c>
      <c r="BV391" s="53">
        <f>_xll.OneStreamExcelAddIn.XFFunctions.XFGetCell("TRUE", "CONSOL", $D$3,"TOT_Entity","Aggregated","Budget_Working",[1]Setup!C13,"PERIODIC",$B391,"TOPFLOW","TOP","TOP","top1",$C391,"top3","Open_Acute_DIV1","TOP5","TOP6","REPORTED","TOP8")</f>
        <v>0</v>
      </c>
      <c r="BW391" s="53">
        <f t="shared" si="1037"/>
        <v>0</v>
      </c>
      <c r="BX391" s="40">
        <f t="shared" si="1038"/>
        <v>0</v>
      </c>
      <c r="BZ391" s="53">
        <f>_xll.OneStreamExcelAddIn.XFFunctions.XFGetCell("TRUE", "CONSOL", $D$3,"TOT_Entity","USD","Actual",[1]Setup!C14,"PERIODIC",$B391,"TOPFLOW","TOP","TOP","top1",$C391,"top3","Open_Acute_DIV1","TOP5","TOP6","REPORTED","TOP8")</f>
        <v>0</v>
      </c>
      <c r="CA391" s="53">
        <f>_xll.OneStreamExcelAddIn.XFFunctions.XFGetCell("TRUE", "CONSOL", $D$3,"TOT_Entity","Aggregated","Budget_Working",[1]Setup!C14,"PERIODIC",$B391,"TOPFLOW","TOP","TOP","top1",$C391,"top3","Open_Acute_DIV1","TOP5","TOP6","REPORTED","TOP8")</f>
        <v>0</v>
      </c>
      <c r="CB391" s="53">
        <f t="shared" si="1039"/>
        <v>0</v>
      </c>
      <c r="CC391" s="40">
        <f t="shared" si="1040"/>
        <v>0</v>
      </c>
      <c r="CE391" s="53">
        <f>_xll.OneStreamExcelAddIn.XFFunctions.XFGetCell("TRUE", "CONSOL", $D$3,"TOT_Entity","USD","Actual",[1]Setup!C15,"PERIODIC",$B391,"TOPFLOW","TOP","TOP","top1",$C391,"top3","Open_Acute_DIV1","TOP5","TOP6","REPORTED","TOP8")</f>
        <v>0</v>
      </c>
      <c r="CF391" s="53">
        <f>_xll.OneStreamExcelAddIn.XFFunctions.XFGetCell("TRUE", "CONSOL", $D$3,"TOT_Entity","Aggregated","Budget_Working",[1]Setup!C15,"PERIODIC",$B391,"TOPFLOW","TOP","TOP","top1",$C391,"top3","Open_Acute_DIV1","TOP5","TOP6","REPORTED","TOP8")</f>
        <v>0</v>
      </c>
      <c r="CG391" s="53">
        <f t="shared" si="1041"/>
        <v>0</v>
      </c>
      <c r="CH391" s="40">
        <f t="shared" si="1042"/>
        <v>0</v>
      </c>
      <c r="CI391" s="212"/>
      <c r="CJ391" s="53">
        <f>_xll.OneStreamExcelAddIn.XFFunctions.XFGetCell("TRUE", "CONSOL", $D$3,"TOT_Entity","USD","Actual",[1]Setup!C4,"PERIODIC",$B391,"TOPFLOW","TOP","TOP","top1",$C391,"top3","Open_Acute_DIV1","TOP5","TOP6","REPORTED","TOP8")</f>
        <v>0</v>
      </c>
      <c r="CK391" s="53">
        <f>_xll.OneStreamExcelAddIn.XFFunctions.XFGetCell("TRUE", "CONSOL", $D$3,"TOT_Entity","USD","Actual",[1]Setup!C5,"PERIODIC",$B391,"TOPFLOW","TOP","TOP","top1",$C391,"top3","Open_Acute_DIV1","TOP5","TOP6","REPORTED","TOP8")</f>
        <v>0</v>
      </c>
      <c r="CL391" s="53">
        <f>_xll.OneStreamExcelAddIn.XFFunctions.XFGetCell("TRUE", "CONSOL", $D$3,"TOT_Entity","USD","Actual",[1]Setup!C6,"PERIODIC",$B391,"TOPFLOW","TOP","TOP","top1",$C391,"top3","Open_Acute_DIV1","TOP5","TOP6","REPORTED","TOP8")</f>
        <v>0</v>
      </c>
      <c r="CM391" s="53">
        <f>_xll.OneStreamExcelAddIn.XFFunctions.XFGetCell("TRUE", "CONSOL", $D$3,"TOT_Entity","USD","Actual",[1]Setup!C7,"PERIODIC",$B391,"TOPFLOW","TOP","TOP","top1",$C391,"top3","Open_Acute_DIV1","TOP5","TOP6","REPORTED","TOP8")</f>
        <v>0</v>
      </c>
      <c r="CN391" s="53">
        <f>_xll.OneStreamExcelAddIn.XFFunctions.XFGetCell("TRUE", "CONSOL", $D$3,"TOT_Entity","USD","Actual",[1]Setup!C8,"PERIODIC",$B391,"TOPFLOW","TOP","TOP","top1",$C391,"top3","Open_Acute_DIV1","TOP5","TOP6","REPORTED","TOP8")</f>
        <v>0</v>
      </c>
      <c r="CO391" s="53">
        <f>_xll.OneStreamExcelAddIn.XFFunctions.XFGetCell("TRUE", "CONSOL", $D$3,"TOT_Entity","USD","Actual",[1]Setup!C9,"PERIODIC",$B391,"TOPFLOW","TOP","TOP","top1",$C391,"top3","Open_Acute_DIV1","TOP5","TOP6","REPORTED","TOP8")</f>
        <v>0</v>
      </c>
      <c r="CP391" s="53">
        <f>_xll.OneStreamExcelAddIn.XFFunctions.XFGetCell("TRUE", "CONSOL", $D$3,"TOT_Entity","USD","Actual",[1]Setup!C10,"PERIODIC",$B391,"TOPFLOW","TOP","TOP","top1",$C391,"top3","Open_Acute_DIV1","TOP5","TOP6","REPORTED","TOP8")</f>
        <v>0</v>
      </c>
      <c r="CQ391" s="53">
        <f>_xll.OneStreamExcelAddIn.XFFunctions.XFGetCell("TRUE", "CONSOL", $D$3,"TOT_Entity","USD","Actual",[1]Setup!C11,"PERIODIC",$B391,"TOPFLOW","TOP","TOP","top1",$C391,"top3","Open_Acute_DIV1","TOP5","TOP6","REPORTED","TOP8")</f>
        <v>0</v>
      </c>
      <c r="CR391" s="53">
        <f>_xll.OneStreamExcelAddIn.XFFunctions.XFGetCell("TRUE", "CONSOL", $D$3,"TOT_Entity","USD","Actual",[1]Setup!C12,"PERIODIC",$B391,"TOPFLOW","TOP","TOP","top1",$C391,"top3","Open_Acute_DIV1","TOP5","TOP6","REPORTED","TOP8")</f>
        <v>0</v>
      </c>
      <c r="CS391" s="53">
        <f>_xll.OneStreamExcelAddIn.XFFunctions.XFGetCell("TRUE", "CONSOL", $D$3,"TOT_Entity","USD","Actual",[1]Setup!C13,"PERIODIC",$B391,"TOPFLOW","TOP","TOP","top1",$C391,"top3","Open_Acute_DIV1","TOP5","TOP6","REPORTED","TOP8")</f>
        <v>0</v>
      </c>
      <c r="CT391" s="53">
        <f>_xll.OneStreamExcelAddIn.XFFunctions.XFGetCell("TRUE", "CONSOL", $D$3,"TOT_Entity","USD","Actual",[1]Setup!C14,"PERIODIC",$B391,"TOPFLOW","TOP","TOP","top1",$C391,"top3","Open_Acute_DIV1","TOP5","TOP6","REPORTED","TOP8")</f>
        <v>0</v>
      </c>
      <c r="CU391" s="53">
        <f>_xll.OneStreamExcelAddIn.XFFunctions.XFGetCell("TRUE", "CONSOL", $D$3,"TOT_Entity","USD","Actual",[1]Setup!C15,"PERIODIC",$B391,"TOPFLOW","TOP","TOP","top1",$C391,"top3","Open_Acute_DIV1","TOP5","TOP6","REPORTED","TOP8")</f>
        <v>0</v>
      </c>
      <c r="CV391" s="212"/>
      <c r="CW391" s="53">
        <f>_xll.OneStreamExcelAddIn.XFFunctions.XFGetCell("TRUE", "CONSOL", $D$3,"TOT_Entity","USD","Actual",[1]Setup!C17,"PERIODIC",$B391,"TOPFLOW","TOP","TOP","top1",$C391,"top3","Open_Acute_DIV1","TOP5","TOP6","REPORTED","TOP8")</f>
        <v>0</v>
      </c>
      <c r="CX391" s="53">
        <f>_xll.OneStreamExcelAddIn.XFFunctions.XFGetCell("TRUE", "CONSOL", $D$3,"TOT_Entity","USD","Actual",[1]Setup!C18,"PERIODIC",$B391,"TOPFLOW","TOP","TOP","top1",$C391,"top3","Open_Acute_DIV1","TOP5","TOP6","REPORTED","TOP8")</f>
        <v>0</v>
      </c>
      <c r="CY391" s="53">
        <f>_xll.OneStreamExcelAddIn.XFFunctions.XFGetCell("TRUE", "CONSOL", $D$3,"TOT_Entity","USD","Actual",[1]Setup!C19,"PERIODIC",$B391,"TOPFLOW","TOP","TOP","top1",$C391,"top3","Open_Acute_DIV1","TOP5","TOP6","REPORTED","TOP8")</f>
        <v>0</v>
      </c>
      <c r="CZ391" s="53">
        <f>_xll.OneStreamExcelAddIn.XFFunctions.XFGetCell("TRUE", "CONSOL", $D$3,"TOT_Entity","USD","Actual",[1]Setup!C20,"PERIODIC",$B391,"TOPFLOW","TOP","TOP","top1",$C391,"top3","Open_Acute_DIV1","TOP5","TOP6","REPORTED","TOP8")</f>
        <v>0</v>
      </c>
      <c r="DA391" s="53">
        <f>_xll.OneStreamExcelAddIn.XFFunctions.XFGetCell("TRUE", "CONSOL", $D$3,"TOT_Entity","USD","Actual",[1]Setup!C21,"PERIODIC",$B391,"TOPFLOW","TOP","TOP","top1",$C391,"top3","Open_Acute_DIV1","TOP5","TOP6","REPORTED","TOP8")</f>
        <v>0</v>
      </c>
      <c r="DB391" s="53">
        <f>_xll.OneStreamExcelAddIn.XFFunctions.XFGetCell("TRUE", "CONSOL", $D$3,"TOT_Entity","USD","Actual",[1]Setup!C22,"PERIODIC",$B391,"TOPFLOW","TOP","TOP","top1",$C391,"top3","Open_Acute_DIV1","TOP5","TOP6","REPORTED","TOP8")</f>
        <v>0</v>
      </c>
      <c r="DC391" s="53">
        <f>_xll.OneStreamExcelAddIn.XFFunctions.XFGetCell("TRUE", "CONSOL", $D$3,"TOT_Entity","USD","Actual",[1]Setup!C23,"PERIODIC",$B391,"TOPFLOW","TOP","TOP","top1",$C391,"top3","Open_Acute_DIV1","TOP5","TOP6","REPORTED","TOP8")</f>
        <v>0</v>
      </c>
      <c r="DD391" s="53">
        <f>_xll.OneStreamExcelAddIn.XFFunctions.XFGetCell("TRUE", "CONSOL", $D$3,"TOT_Entity","USD","Actual",[1]Setup!C24,"PERIODIC",$B391,"TOPFLOW","TOP","TOP","top1",$C391,"top3","Open_Acute_DIV1","TOP5","TOP6","REPORTED","TOP8")</f>
        <v>0</v>
      </c>
      <c r="DE391" s="53">
        <f>_xll.OneStreamExcelAddIn.XFFunctions.XFGetCell("TRUE", "CONSOL", $D$3,"TOT_Entity","USD","Actual",[1]Setup!C25,"PERIODIC",$B391,"TOPFLOW","TOP","TOP","top1",$C391,"top3","Open_Acute_DIV1","TOP5","TOP6","REPORTED","TOP8")</f>
        <v>0</v>
      </c>
      <c r="DF391" s="53">
        <f>_xll.OneStreamExcelAddIn.XFFunctions.XFGetCell("TRUE", "CONSOL", $D$3,"TOT_Entity","USD","Actual",[1]Setup!C26,"PERIODIC",$B391,"TOPFLOW","TOP","TOP","top1",$C391,"top3","Open_Acute_DIV1","TOP5","TOP6","REPORTED","TOP8")</f>
        <v>0</v>
      </c>
      <c r="DG391" s="53">
        <f>_xll.OneStreamExcelAddIn.XFFunctions.XFGetCell("TRUE", "CONSOL", $D$3,"TOT_Entity","USD","Actual",[1]Setup!C27,"PERIODIC",$B391,"TOPFLOW","TOP","TOP","top1",$C391,"top3","Open_Acute_DIV1","TOP5","TOP6","REPORTED","TOP8")</f>
        <v>0</v>
      </c>
      <c r="DH391" s="53">
        <f>_xll.OneStreamExcelAddIn.XFFunctions.XFGetCell("TRUE", "CONSOL", $D$3,"TOT_Entity","USD","Actual",[1]Setup!C28,"PERIODIC",$B391,"TOPFLOW","TOP","TOP","top1",$C391,"top3","Open_Acute_DIV1","TOP5","TOP6","REPORTED","TOP8")</f>
        <v>0</v>
      </c>
      <c r="DI391" s="178"/>
      <c r="DJ391" s="53">
        <f>_xll.OneStreamExcelAddIn.XFFunctions.XFGetCell("TRUE", "CONSOL", $D$3,"TOT_Entity","Aggregated","Budget_Working",[1]Setup!C4,"PERIODIC",$B391,"TOPFLOW","TOP","TOP","top1",$C391,"top3","Open_Acute_DIV1","TOP5","TOP6","REPORTED","TOP8")</f>
        <v>0</v>
      </c>
      <c r="DK391" s="53">
        <f>_xll.OneStreamExcelAddIn.XFFunctions.XFGetCell("TRUE", "CONSOL", $D$3,"TOT_Entity","Aggregated","Budget_Working",[1]Setup!C5,"PERIODIC",$B391,"TOPFLOW","TOP","TOP","top1",$C391,"top3","Open_Acute_DIV1","TOP5","TOP6","REPORTED","TOP8")</f>
        <v>0</v>
      </c>
      <c r="DL391" s="53">
        <f>_xll.OneStreamExcelAddIn.XFFunctions.XFGetCell("TRUE", "CONSOL", $D$3,"TOT_Entity","Aggregated","Budget_Working",[1]Setup!C6,"PERIODIC",$B391,"TOPFLOW","TOP","TOP","top1",$C391,"top3","Open_Acute_DIV1","TOP5","TOP6","REPORTED","TOP8")</f>
        <v>0</v>
      </c>
      <c r="DM391" s="53">
        <f>_xll.OneStreamExcelAddIn.XFFunctions.XFGetCell("TRUE", "CONSOL", $D$3,"TOT_Entity","Aggregated","Budget_Working",[1]Setup!C7,"PERIODIC",$B391,"TOPFLOW","TOP","TOP","top1",$C391,"top3","Open_Acute_DIV1","TOP5","TOP6","REPORTED","TOP8")</f>
        <v>0</v>
      </c>
      <c r="DN391" s="53">
        <f>_xll.OneStreamExcelAddIn.XFFunctions.XFGetCell("TRUE", "CONSOL", $D$3,"TOT_Entity","Aggregated","Budget_Working",[1]Setup!C8,"PERIODIC",$B391,"TOPFLOW","TOP","TOP","top1",$C391,"top3","Open_Acute_DIV1","TOP5","TOP6","REPORTED","TOP8")</f>
        <v>0</v>
      </c>
      <c r="DO391" s="53">
        <f>_xll.OneStreamExcelAddIn.XFFunctions.XFGetCell("TRUE", "CONSOL", $D$3,"TOT_Entity","Aggregated","Budget_Working",[1]Setup!C9,"PERIODIC",$B391,"TOPFLOW","TOP","TOP","top1",$C391,"top3","Open_Acute_DIV1","TOP5","TOP6","REPORTED","TOP8")</f>
        <v>0</v>
      </c>
      <c r="DP391" s="53">
        <f>_xll.OneStreamExcelAddIn.XFFunctions.XFGetCell("TRUE", "CONSOL", $D$3,"TOT_Entity","Aggregated","Budget_Working",[1]Setup!C10,"PERIODIC",$B391,"TOPFLOW","TOP","TOP","top1",$C391,"top3","Open_Acute_DIV1","TOP5","TOP6","REPORTED","TOP8")</f>
        <v>0</v>
      </c>
      <c r="DQ391" s="53">
        <f>_xll.OneStreamExcelAddIn.XFFunctions.XFGetCell("TRUE", "CONSOL", $D$3,"TOT_Entity","Aggregated","Budget_Working",[1]Setup!C11,"PERIODIC",$B391,"TOPFLOW","TOP","TOP","top1",$C391,"top3","Open_Acute_DIV1","TOP5","TOP6","REPORTED","TOP8")</f>
        <v>0</v>
      </c>
      <c r="DR391" s="53">
        <f>_xll.OneStreamExcelAddIn.XFFunctions.XFGetCell("TRUE", "CONSOL", $D$3,"TOT_Entity","Aggregated","Budget_Working",[1]Setup!C12,"PERIODIC",$B391,"TOPFLOW","TOP","TOP","top1",$C391,"top3","Open_Acute_DIV1","TOP5","TOP6","REPORTED","TOP8")</f>
        <v>0</v>
      </c>
      <c r="DS391" s="53">
        <f>_xll.OneStreamExcelAddIn.XFFunctions.XFGetCell("TRUE", "CONSOL", $D$3,"TOT_Entity","Aggregated","Budget_Working",[1]Setup!C13,"PERIODIC",$B391,"TOPFLOW","TOP","TOP","top1",$C391,"top3","Open_Acute_DIV1","TOP5","TOP6","REPORTED","TOP8")</f>
        <v>0</v>
      </c>
      <c r="DT391" s="53">
        <f>_xll.OneStreamExcelAddIn.XFFunctions.XFGetCell("TRUE", "CONSOL", $D$3,"TOT_Entity","Aggregated","Budget_Working",[1]Setup!C14,"PERIODIC",$B391,"TOPFLOW","TOP","TOP","top1",$C391,"top3","Open_Acute_DIV1","TOP5","TOP6","REPORTED","TOP8")</f>
        <v>0</v>
      </c>
      <c r="DU391" s="53">
        <f>_xll.OneStreamExcelAddIn.XFFunctions.XFGetCell("TRUE", "CONSOL", $D$3,"TOT_Entity","Aggregated","Budget_Working",[1]Setup!C15,"PERIODIC",$B391,"TOPFLOW","TOP","TOP","top1",$C391,"top3","Open_Acute_DIV1","TOP5","TOP6","REPORTED","TOP8")</f>
        <v>0</v>
      </c>
      <c r="DV391" s="178"/>
      <c r="DW391" s="53">
        <f>_xll.OneStreamExcelAddIn.XFFunctions.XFGetCell("TRUE", "CONSOL", $D$3,"TOT_Entity","USD","Budget_Final",[1]Setup!C17,"PERIODIC",$B391,"TOPFLOW","TOP","TOP","top1",$C391,"top3","Open_Acute_DIV1","TOP5","TOP6","REPORTED","TOP8")</f>
        <v>0</v>
      </c>
      <c r="DX391" s="53">
        <f>_xll.OneStreamExcelAddIn.XFFunctions.XFGetCell("TRUE", "CONSOL", $D$3,"TOT_Entity","USD","Budget_Final",[1]Setup!C18,"PERIODIC",$B391,"TOPFLOW","TOP","TOP","top1",$C391,"top3","Open_Acute_DIV1","TOP5","TOP6","REPORTED","TOP8")</f>
        <v>0</v>
      </c>
      <c r="DY391" s="53">
        <f>_xll.OneStreamExcelAddIn.XFFunctions.XFGetCell("TRUE", "CONSOL", $D$3,"TOT_Entity","USD","Budget_Final",[1]Setup!C19,"PERIODIC",$B391,"TOPFLOW","TOP","TOP","top1",$C391,"top3","Open_Acute_DIV1","TOP5","TOP6","REPORTED","TOP8")</f>
        <v>0</v>
      </c>
      <c r="DZ391" s="53">
        <f>_xll.OneStreamExcelAddIn.XFFunctions.XFGetCell("TRUE", "CONSOL", $D$3,"TOT_Entity","USD","Budget_Final",[1]Setup!C20,"PERIODIC",$B391,"TOPFLOW","TOP","TOP","top1",$C391,"top3","Open_Acute_DIV1","TOP5","TOP6","REPORTED","TOP8")</f>
        <v>0</v>
      </c>
      <c r="EA391" s="53">
        <f>_xll.OneStreamExcelAddIn.XFFunctions.XFGetCell("TRUE", "CONSOL", $D$3,"TOT_Entity","USD","Budget_Final",[1]Setup!C21,"PERIODIC",$B391,"TOPFLOW","TOP","TOP","top1",$C391,"top3","Open_Acute_DIV1","TOP5","TOP6","REPORTED","TOP8")</f>
        <v>0</v>
      </c>
      <c r="EB391" s="53">
        <f>_xll.OneStreamExcelAddIn.XFFunctions.XFGetCell("TRUE", "CONSOL", $D$3,"TOT_Entity","USD","Budget_Final",[1]Setup!C22,"PERIODIC",$B391,"TOPFLOW","TOP","TOP","top1",$C391,"top3","Open_Acute_DIV1","TOP5","TOP6","REPORTED","TOP8")</f>
        <v>0</v>
      </c>
      <c r="EC391" s="53">
        <f>_xll.OneStreamExcelAddIn.XFFunctions.XFGetCell("TRUE", "CONSOL", $D$3,"TOT_Entity","USD","Budget_Final",[1]Setup!C23,"PERIODIC",$B391,"TOPFLOW","TOP","TOP","top1",$C391,"top3","Open_Acute_DIV1","TOP5","TOP6","REPORTED","TOP8")</f>
        <v>0</v>
      </c>
      <c r="ED391" s="53">
        <f>_xll.OneStreamExcelAddIn.XFFunctions.XFGetCell("TRUE", "CONSOL", $D$3,"TOT_Entity","USD","Budget_Final",[1]Setup!C24,"PERIODIC",$B391,"TOPFLOW","TOP","TOP","top1",$C391,"top3","Open_Acute_DIV1","TOP5","TOP6","REPORTED","TOP8")</f>
        <v>0</v>
      </c>
      <c r="EE391" s="53">
        <f>_xll.OneStreamExcelAddIn.XFFunctions.XFGetCell("TRUE", "CONSOL", $D$3,"TOT_Entity","USD","Budget_Final",[1]Setup!C25,"PERIODIC",$B391,"TOPFLOW","TOP","TOP","top1",$C391,"top3","Open_Acute_DIV1","TOP5","TOP6","REPORTED","TOP8")</f>
        <v>0</v>
      </c>
      <c r="EF391" s="53">
        <f>_xll.OneStreamExcelAddIn.XFFunctions.XFGetCell("TRUE", "CONSOL", $D$3,"TOT_Entity","USD","Budget_Final",[1]Setup!C26,"PERIODIC",$B391,"TOPFLOW","TOP","TOP","top1",$C391,"top3","Open_Acute_DIV1","TOP5","TOP6","REPORTED","TOP8")</f>
        <v>0</v>
      </c>
      <c r="EG391" s="53">
        <f>_xll.OneStreamExcelAddIn.XFFunctions.XFGetCell("TRUE", "CONSOL", $D$3,"TOT_Entity","USD","Budget_Final",[1]Setup!C27,"PERIODIC",$B391,"TOPFLOW","TOP","TOP","top1",$C391,"top3","Open_Acute_DIV1","TOP5","TOP6","REPORTED","TOP8")</f>
        <v>0</v>
      </c>
      <c r="EH391" s="53">
        <f>_xll.OneStreamExcelAddIn.XFFunctions.XFGetCell("TRUE", "CONSOL", $D$3,"TOT_Entity","USD","Budget_Final",[1]Setup!C28,"PERIODIC",$B391,"TOPFLOW","TOP","TOP","top1",$C391,"top3","Open_Acute_DIV1","TOP5","TOP6","REPORTED","TOP8")</f>
        <v>0</v>
      </c>
    </row>
    <row r="392" spans="2:138" x14ac:dyDescent="0.25">
      <c r="B392" s="51">
        <v>60403</v>
      </c>
      <c r="C392" s="51"/>
      <c r="D392" t="str" cm="1">
        <f t="array" ref="D392">_xll.OneStreamExcelAddIn.XFFunctions.XFGetMemberInfo("Description","Account",B392)</f>
        <v xml:space="preserve">Contract Clinical - Therapists </v>
      </c>
      <c r="E392" s="53">
        <f>_xll.OneStreamExcelAddIn.XFFunctions.XFGetCell("TRUE", "CONSOL", $D$3,"TOT_Entity","USD","Actual",$E$3,"PERIODIC",$B392,"TOPFLOW","TOP","TOP","top1",$C392,"top3","Open_Acute_DIV1","TOP5","TOP6","REPORTED","TOP8")</f>
        <v>0</v>
      </c>
      <c r="F392" s="53">
        <f>_xll.OneStreamExcelAddIn.XFFunctions.XFGetCell("TRUE", "CONSOL", $D$3,"TOT_Entity","Aggregated","Budget_Working",$E$3,"PERIODIC",$B392,"TOPFLOW","TOP","TOP","top1",$C392,"top3","Open_Acute_DIV1","TOP5","TOP6","REPORTED","TOP8")</f>
        <v>0</v>
      </c>
      <c r="G392" s="53">
        <f t="shared" si="1012"/>
        <v>0</v>
      </c>
      <c r="H392" s="55">
        <f t="shared" si="1013"/>
        <v>0</v>
      </c>
      <c r="I392" s="41"/>
      <c r="J392" s="53">
        <f>_xll.OneStreamExcelAddIn.XFFunctions.XFGetCell("TRUE", "CONSOL", $D$3,"TOT_Entity","USD","Actual",$E$3,"YTD",$B392,"TOPFLOW","TOP","TOP","top1",$C392,"TOP3","Open_Acute_DIV1","TOP5","TOP6","REPORTED","TOP8")</f>
        <v>0</v>
      </c>
      <c r="K392" s="53">
        <f>_xll.OneStreamExcelAddIn.XFFunctions.XFGetCell("TRUE", "CONSOL", $D$3,"TOT_Entity","Aggregated","Budget_Working",$E$3,"YTD",$B392,"TOPFLOW","TOP","TOP","top1",$C392,"TOP3","Open_Acute_DIV1","TOP5","TOP6","REPORTED","TOP8")</f>
        <v>0</v>
      </c>
      <c r="L392" s="53">
        <f t="shared" si="1014"/>
        <v>0</v>
      </c>
      <c r="M392" s="40">
        <f t="shared" si="1015"/>
        <v>0</v>
      </c>
      <c r="N392" s="41"/>
      <c r="O392" s="53">
        <f>_xll.OneStreamExcelAddIn.XFFunctions.XFGetCell("TRUE", "CONSOL", $D$3,"TOT_Entity","USD","Actual",$F$3,"YTD",$B392,"TOPFLOW","TOP","TOP","top1",$C392,"TOP3","Open_Acute_DIV1","TOP5","TOP6","REPORTED","TOP8")</f>
        <v>0</v>
      </c>
      <c r="P392" s="53">
        <f>_xll.OneStreamExcelAddIn.XFFunctions.XFGetCell("TRUE", "CONSOL", $D$3,"TOT_Entity","USD","Actual",$E$3,"YTD",$B392,"TOPFLOW","TOP","TOP","top1",$C392,"top3","Open_Acute_DIV1","TOP5","TOP6","REPORTED","VAR_BW_PY_Actual")</f>
        <v>0</v>
      </c>
      <c r="Q392" s="40">
        <f t="shared" si="1016"/>
        <v>0</v>
      </c>
      <c r="R392" s="41"/>
      <c r="S392" s="53">
        <f>_xll.OneStreamExcelAddIn.XFFunctions.XFGetCell("TRUE", "CONSOL", $D$3,"TOT_Entity","USD","MIDFCST",$E$3,"MTD",$B392,"TOPFLOW","TOP","TOP","top1",$C392,"TOP3","Open_Acute_DIV1","TOP5","TOP6","REPORTED","TOP8")</f>
        <v>0</v>
      </c>
      <c r="T392" s="53">
        <f t="shared" si="1017"/>
        <v>0</v>
      </c>
      <c r="U392" s="40">
        <f t="shared" si="1018"/>
        <v>0</v>
      </c>
      <c r="V392" s="41"/>
      <c r="W392" s="42"/>
      <c r="X392" s="43"/>
      <c r="Y392" s="42"/>
      <c r="Z392" s="44"/>
      <c r="AB392" s="53">
        <f>_xll.OneStreamExcelAddIn.XFFunctions.XFGetCell("TRUE", "CONSOL", $D$3,"TOT_Entity","USD","Actual",[1]Setup!C4,"PERIODIC",$B392,"TOPFLOW","TOP","TOP","top1",$C392,"top3","Open_Acute_DIV1","TOP5","TOP6","REPORTED","TOP8")</f>
        <v>0</v>
      </c>
      <c r="AC392" s="53">
        <f>_xll.OneStreamExcelAddIn.XFFunctions.XFGetCell("TRUE", "CONSOL", $D$3,"TOT_Entity","Aggregated","Budget_Working",[1]Setup!C4,"PERIODIC",$B392,"TOPFLOW","TOP","TOP","top1",$C392,"top3","Open_Acute_DIV1","TOP5","TOP6","REPORTED","TOP8")</f>
        <v>0</v>
      </c>
      <c r="AD392" s="53">
        <f t="shared" si="1019"/>
        <v>0</v>
      </c>
      <c r="AE392" s="40">
        <f t="shared" si="1020"/>
        <v>0</v>
      </c>
      <c r="AG392" s="53">
        <f>_xll.OneStreamExcelAddIn.XFFunctions.XFGetCell("TRUE", "CONSOL", $D$3,"TOT_Entity","USD","Actual",[1]Setup!C5,"PERIODIC",$B392,"TOPFLOW","TOP","TOP","top1",$C392,"top3","Open_Acute_DIV1","TOP5","TOP6","REPORTED","TOP8")</f>
        <v>0</v>
      </c>
      <c r="AH392" s="53">
        <f>_xll.OneStreamExcelAddIn.XFFunctions.XFGetCell("TRUE", "CONSOL", $D$3,"TOT_Entity","Aggregated","Budget_Working",[1]Setup!C5,"PERIODIC",$B392,"TOPFLOW","TOP","TOP","top1",$C392,"top3","Open_Acute_DIV1","TOP5","TOP6","REPORTED","TOP8")</f>
        <v>0</v>
      </c>
      <c r="AI392" s="53">
        <f t="shared" si="1021"/>
        <v>0</v>
      </c>
      <c r="AJ392" s="40">
        <f t="shared" si="1022"/>
        <v>0</v>
      </c>
      <c r="AL392" s="53">
        <f>_xll.OneStreamExcelAddIn.XFFunctions.XFGetCell("TRUE", "CONSOL", $D$3,"TOT_Entity","USD","Actual",[1]Setup!C6,"PERIODIC",$B392,"TOPFLOW","TOP","TOP","top1",$C392,"top3","Open_Acute_DIV1","TOP5","TOP6","REPORTED","TOP8")</f>
        <v>0</v>
      </c>
      <c r="AM392" s="53">
        <f>_xll.OneStreamExcelAddIn.XFFunctions.XFGetCell("TRUE", "CONSOL", $D$3,"TOT_Entity","Aggregated","Budget_Working",[1]Setup!C6,"PERIODIC",$B392,"TOPFLOW","TOP","TOP","top1",$C392,"top3","Open_Acute_DIV1","TOP5","TOP6","REPORTED","TOP8")</f>
        <v>0</v>
      </c>
      <c r="AN392" s="53">
        <f t="shared" si="1023"/>
        <v>0</v>
      </c>
      <c r="AO392" s="40">
        <f t="shared" si="1024"/>
        <v>0</v>
      </c>
      <c r="AQ392" s="53">
        <f>_xll.OneStreamExcelAddIn.XFFunctions.XFGetCell("TRUE", "CONSOL", $D$3,"TOT_Entity","USD","Actual",[1]Setup!C7,"PERIODIC",$B392,"TOPFLOW","TOP","TOP","top1",$C392,"top3","Open_Acute_DIV1","TOP5","TOP6","REPORTED","TOP8")</f>
        <v>0</v>
      </c>
      <c r="AR392" s="53">
        <f>_xll.OneStreamExcelAddIn.XFFunctions.XFGetCell("TRUE", "CONSOL", $D$3,"TOT_Entity","Aggregated","Budget_Working",[1]Setup!C7,"PERIODIC",$B392,"TOPFLOW","TOP","TOP","top1",$C392,"top3","Open_Acute_DIV1","TOP5","TOP6","REPORTED","TOP8")</f>
        <v>0</v>
      </c>
      <c r="AS392" s="53">
        <f t="shared" si="1025"/>
        <v>0</v>
      </c>
      <c r="AT392" s="40">
        <f t="shared" si="1026"/>
        <v>0</v>
      </c>
      <c r="AV392" s="53">
        <f>_xll.OneStreamExcelAddIn.XFFunctions.XFGetCell("TRUE", "CONSOL", $D$3,"TOT_Entity","USD","Actual",[1]Setup!C8,"PERIODIC",$B392,"TOPFLOW","TOP","TOP","top1",$C392,"top3","Open_Acute_DIV1","TOP5","TOP6","REPORTED","TOP8")</f>
        <v>0</v>
      </c>
      <c r="AW392" s="53">
        <f>_xll.OneStreamExcelAddIn.XFFunctions.XFGetCell("TRUE", "CONSOL", $D$3,"TOT_Entity","Aggregated","Budget_Working",[1]Setup!C8,"PERIODIC",$B392,"TOPFLOW","TOP","TOP","top1",$C392,"top3","Open_Acute_DIV1","TOP5","TOP6","REPORTED","TOP8")</f>
        <v>0</v>
      </c>
      <c r="AX392" s="53">
        <f t="shared" si="1027"/>
        <v>0</v>
      </c>
      <c r="AY392" s="40">
        <f t="shared" si="1028"/>
        <v>0</v>
      </c>
      <c r="BA392" s="53">
        <f>_xll.OneStreamExcelAddIn.XFFunctions.XFGetCell("TRUE", "CONSOL", $D$3,"TOT_Entity","USD","Actual",[1]Setup!C9,"PERIODIC",$B392,"TOPFLOW","TOP","TOP","top1",$C392,"top3","Open_Acute_DIV1","TOP5","TOP6","REPORTED","TOP8")</f>
        <v>0</v>
      </c>
      <c r="BB392" s="53">
        <f>_xll.OneStreamExcelAddIn.XFFunctions.XFGetCell("TRUE", "CONSOL", $D$3,"TOT_Entity","Aggregated","Budget_Working",[1]Setup!C9,"PERIODIC",$B392,"TOPFLOW","TOP","TOP","top1",$C392,"top3","Open_Acute_DIV1","TOP5","TOP6","REPORTED","TOP8")</f>
        <v>0</v>
      </c>
      <c r="BC392" s="53">
        <f t="shared" si="1029"/>
        <v>0</v>
      </c>
      <c r="BD392" s="40">
        <f t="shared" si="1030"/>
        <v>0</v>
      </c>
      <c r="BF392" s="53">
        <f>_xll.OneStreamExcelAddIn.XFFunctions.XFGetCell("TRUE", "CONSOL", $D$3,"TOT_Entity","USD","Actual",[1]Setup!C10,"PERIODIC",$B392,"TOPFLOW","TOP","TOP","top1",$C392,"top3","Open_Acute_DIV1","TOP5","TOP6","REPORTED","TOP8")</f>
        <v>0</v>
      </c>
      <c r="BG392" s="53">
        <f>_xll.OneStreamExcelAddIn.XFFunctions.XFGetCell("TRUE", "CONSOL", $D$3,"TOT_Entity","Aggregated","Budget_Working",[1]Setup!C10,"PERIODIC",$B392,"TOPFLOW","TOP","TOP","top1",$C392,"top3","Open_Acute_DIV1","TOP5","TOP6","REPORTED","TOP8")</f>
        <v>0</v>
      </c>
      <c r="BH392" s="53">
        <f t="shared" si="1031"/>
        <v>0</v>
      </c>
      <c r="BI392" s="40">
        <f t="shared" si="1032"/>
        <v>0</v>
      </c>
      <c r="BK392" s="53">
        <f>_xll.OneStreamExcelAddIn.XFFunctions.XFGetCell("TRUE", "CONSOL", $D$3,"TOT_Entity","USD","Actual",[1]Setup!C11,"PERIODIC",$B392,"TOPFLOW","TOP","TOP","top1",$C392,"top3","Open_Acute_DIV1","TOP5","TOP6","REPORTED","TOP8")</f>
        <v>0</v>
      </c>
      <c r="BL392" s="53">
        <f>_xll.OneStreamExcelAddIn.XFFunctions.XFGetCell("TRUE", "CONSOL", $D$3,"TOT_Entity","Aggregated","Budget_Working",[1]Setup!C11,"PERIODIC",$B392,"TOPFLOW","TOP","TOP","top1",$C392,"top3","Open_Acute_DIV1","TOP5","TOP6","REPORTED","TOP8")</f>
        <v>0</v>
      </c>
      <c r="BM392" s="53">
        <f t="shared" si="1033"/>
        <v>0</v>
      </c>
      <c r="BN392" s="40">
        <f t="shared" si="1034"/>
        <v>0</v>
      </c>
      <c r="BP392" s="53">
        <f>_xll.OneStreamExcelAddIn.XFFunctions.XFGetCell("TRUE", "CONSOL", $D$3,"TOT_Entity","USD","Actual",[1]Setup!C12,"PERIODIC",$B392,"TOPFLOW","TOP","TOP","top1",$C392,"top3","Open_Acute_DIV1","TOP5","TOP6","REPORTED","TOP8")</f>
        <v>0</v>
      </c>
      <c r="BQ392" s="53">
        <f>_xll.OneStreamExcelAddIn.XFFunctions.XFGetCell("TRUE", "CONSOL", $D$3,"TOT_Entity","Aggregated","Budget_Working",[1]Setup!C12,"PERIODIC",$B392,"TOPFLOW","TOP","TOP","top1",$C392,"top3","Open_Acute_DIV1","TOP5","TOP6","REPORTED","TOP8")</f>
        <v>0</v>
      </c>
      <c r="BR392" s="53">
        <f t="shared" si="1035"/>
        <v>0</v>
      </c>
      <c r="BS392" s="40">
        <f t="shared" si="1036"/>
        <v>0</v>
      </c>
      <c r="BU392" s="53">
        <f>_xll.OneStreamExcelAddIn.XFFunctions.XFGetCell("TRUE", "CONSOL", $D$3,"TOT_Entity","USD","Actual",[1]Setup!C13,"PERIODIC",$B392,"TOPFLOW","TOP","TOP","top1",$C392,"top3","Open_Acute_DIV1","TOP5","TOP6","REPORTED","TOP8")</f>
        <v>0</v>
      </c>
      <c r="BV392" s="53">
        <f>_xll.OneStreamExcelAddIn.XFFunctions.XFGetCell("TRUE", "CONSOL", $D$3,"TOT_Entity","Aggregated","Budget_Working",[1]Setup!C13,"PERIODIC",$B392,"TOPFLOW","TOP","TOP","top1",$C392,"top3","Open_Acute_DIV1","TOP5","TOP6","REPORTED","TOP8")</f>
        <v>0</v>
      </c>
      <c r="BW392" s="53">
        <f t="shared" si="1037"/>
        <v>0</v>
      </c>
      <c r="BX392" s="40">
        <f t="shared" si="1038"/>
        <v>0</v>
      </c>
      <c r="BZ392" s="53">
        <f>_xll.OneStreamExcelAddIn.XFFunctions.XFGetCell("TRUE", "CONSOL", $D$3,"TOT_Entity","USD","Actual",[1]Setup!C14,"PERIODIC",$B392,"TOPFLOW","TOP","TOP","top1",$C392,"top3","Open_Acute_DIV1","TOP5","TOP6","REPORTED","TOP8")</f>
        <v>0</v>
      </c>
      <c r="CA392" s="53">
        <f>_xll.OneStreamExcelAddIn.XFFunctions.XFGetCell("TRUE", "CONSOL", $D$3,"TOT_Entity","Aggregated","Budget_Working",[1]Setup!C14,"PERIODIC",$B392,"TOPFLOW","TOP","TOP","top1",$C392,"top3","Open_Acute_DIV1","TOP5","TOP6","REPORTED","TOP8")</f>
        <v>0</v>
      </c>
      <c r="CB392" s="53">
        <f t="shared" si="1039"/>
        <v>0</v>
      </c>
      <c r="CC392" s="40">
        <f t="shared" si="1040"/>
        <v>0</v>
      </c>
      <c r="CE392" s="53">
        <f>_xll.OneStreamExcelAddIn.XFFunctions.XFGetCell("TRUE", "CONSOL", $D$3,"TOT_Entity","USD","Actual",[1]Setup!C15,"PERIODIC",$B392,"TOPFLOW","TOP","TOP","top1",$C392,"top3","Open_Acute_DIV1","TOP5","TOP6","REPORTED","TOP8")</f>
        <v>0</v>
      </c>
      <c r="CF392" s="53">
        <f>_xll.OneStreamExcelAddIn.XFFunctions.XFGetCell("TRUE", "CONSOL", $D$3,"TOT_Entity","Aggregated","Budget_Working",[1]Setup!C15,"PERIODIC",$B392,"TOPFLOW","TOP","TOP","top1",$C392,"top3","Open_Acute_DIV1","TOP5","TOP6","REPORTED","TOP8")</f>
        <v>0</v>
      </c>
      <c r="CG392" s="53">
        <f t="shared" si="1041"/>
        <v>0</v>
      </c>
      <c r="CH392" s="40">
        <f t="shared" si="1042"/>
        <v>0</v>
      </c>
      <c r="CI392" s="212"/>
      <c r="CJ392" s="53">
        <f>_xll.OneStreamExcelAddIn.XFFunctions.XFGetCell("TRUE", "CONSOL", $D$3,"TOT_Entity","USD","Actual",[1]Setup!C4,"PERIODIC",$B392,"TOPFLOW","TOP","TOP","top1",$C392,"top3","Open_Acute_DIV1","TOP5","TOP6","REPORTED","TOP8")</f>
        <v>0</v>
      </c>
      <c r="CK392" s="53">
        <f>_xll.OneStreamExcelAddIn.XFFunctions.XFGetCell("TRUE", "CONSOL", $D$3,"TOT_Entity","USD","Actual",[1]Setup!C5,"PERIODIC",$B392,"TOPFLOW","TOP","TOP","top1",$C392,"top3","Open_Acute_DIV1","TOP5","TOP6","REPORTED","TOP8")</f>
        <v>0</v>
      </c>
      <c r="CL392" s="53">
        <f>_xll.OneStreamExcelAddIn.XFFunctions.XFGetCell("TRUE", "CONSOL", $D$3,"TOT_Entity","USD","Actual",[1]Setup!C6,"PERIODIC",$B392,"TOPFLOW","TOP","TOP","top1",$C392,"top3","Open_Acute_DIV1","TOP5","TOP6","REPORTED","TOP8")</f>
        <v>0</v>
      </c>
      <c r="CM392" s="53">
        <f>_xll.OneStreamExcelAddIn.XFFunctions.XFGetCell("TRUE", "CONSOL", $D$3,"TOT_Entity","USD","Actual",[1]Setup!C7,"PERIODIC",$B392,"TOPFLOW","TOP","TOP","top1",$C392,"top3","Open_Acute_DIV1","TOP5","TOP6","REPORTED","TOP8")</f>
        <v>0</v>
      </c>
      <c r="CN392" s="53">
        <f>_xll.OneStreamExcelAddIn.XFFunctions.XFGetCell("TRUE", "CONSOL", $D$3,"TOT_Entity","USD","Actual",[1]Setup!C8,"PERIODIC",$B392,"TOPFLOW","TOP","TOP","top1",$C392,"top3","Open_Acute_DIV1","TOP5","TOP6","REPORTED","TOP8")</f>
        <v>0</v>
      </c>
      <c r="CO392" s="53">
        <f>_xll.OneStreamExcelAddIn.XFFunctions.XFGetCell("TRUE", "CONSOL", $D$3,"TOT_Entity","USD","Actual",[1]Setup!C9,"PERIODIC",$B392,"TOPFLOW","TOP","TOP","top1",$C392,"top3","Open_Acute_DIV1","TOP5","TOP6","REPORTED","TOP8")</f>
        <v>0</v>
      </c>
      <c r="CP392" s="53">
        <f>_xll.OneStreamExcelAddIn.XFFunctions.XFGetCell("TRUE", "CONSOL", $D$3,"TOT_Entity","USD","Actual",[1]Setup!C10,"PERIODIC",$B392,"TOPFLOW","TOP","TOP","top1",$C392,"top3","Open_Acute_DIV1","TOP5","TOP6","REPORTED","TOP8")</f>
        <v>0</v>
      </c>
      <c r="CQ392" s="53">
        <f>_xll.OneStreamExcelAddIn.XFFunctions.XFGetCell("TRUE", "CONSOL", $D$3,"TOT_Entity","USD","Actual",[1]Setup!C11,"PERIODIC",$B392,"TOPFLOW","TOP","TOP","top1",$C392,"top3","Open_Acute_DIV1","TOP5","TOP6","REPORTED","TOP8")</f>
        <v>0</v>
      </c>
      <c r="CR392" s="53">
        <f>_xll.OneStreamExcelAddIn.XFFunctions.XFGetCell("TRUE", "CONSOL", $D$3,"TOT_Entity","USD","Actual",[1]Setup!C12,"PERIODIC",$B392,"TOPFLOW","TOP","TOP","top1",$C392,"top3","Open_Acute_DIV1","TOP5","TOP6","REPORTED","TOP8")</f>
        <v>0</v>
      </c>
      <c r="CS392" s="53">
        <f>_xll.OneStreamExcelAddIn.XFFunctions.XFGetCell("TRUE", "CONSOL", $D$3,"TOT_Entity","USD","Actual",[1]Setup!C13,"PERIODIC",$B392,"TOPFLOW","TOP","TOP","top1",$C392,"top3","Open_Acute_DIV1","TOP5","TOP6","REPORTED","TOP8")</f>
        <v>0</v>
      </c>
      <c r="CT392" s="53">
        <f>_xll.OneStreamExcelAddIn.XFFunctions.XFGetCell("TRUE", "CONSOL", $D$3,"TOT_Entity","USD","Actual",[1]Setup!C14,"PERIODIC",$B392,"TOPFLOW","TOP","TOP","top1",$C392,"top3","Open_Acute_DIV1","TOP5","TOP6","REPORTED","TOP8")</f>
        <v>0</v>
      </c>
      <c r="CU392" s="53">
        <f>_xll.OneStreamExcelAddIn.XFFunctions.XFGetCell("TRUE", "CONSOL", $D$3,"TOT_Entity","USD","Actual",[1]Setup!C15,"PERIODIC",$B392,"TOPFLOW","TOP","TOP","top1",$C392,"top3","Open_Acute_DIV1","TOP5","TOP6","REPORTED","TOP8")</f>
        <v>0</v>
      </c>
      <c r="CV392" s="212"/>
      <c r="CW392" s="53">
        <f>_xll.OneStreamExcelAddIn.XFFunctions.XFGetCell("TRUE", "CONSOL", $D$3,"TOT_Entity","USD","Actual",[1]Setup!C17,"PERIODIC",$B392,"TOPFLOW","TOP","TOP","top1",$C392,"top3","Open_Acute_DIV1","TOP5","TOP6","REPORTED","TOP8")</f>
        <v>0</v>
      </c>
      <c r="CX392" s="53">
        <f>_xll.OneStreamExcelAddIn.XFFunctions.XFGetCell("TRUE", "CONSOL", $D$3,"TOT_Entity","USD","Actual",[1]Setup!C18,"PERIODIC",$B392,"TOPFLOW","TOP","TOP","top1",$C392,"top3","Open_Acute_DIV1","TOP5","TOP6","REPORTED","TOP8")</f>
        <v>0</v>
      </c>
      <c r="CY392" s="53">
        <f>_xll.OneStreamExcelAddIn.XFFunctions.XFGetCell("TRUE", "CONSOL", $D$3,"TOT_Entity","USD","Actual",[1]Setup!C19,"PERIODIC",$B392,"TOPFLOW","TOP","TOP","top1",$C392,"top3","Open_Acute_DIV1","TOP5","TOP6","REPORTED","TOP8")</f>
        <v>0</v>
      </c>
      <c r="CZ392" s="53">
        <f>_xll.OneStreamExcelAddIn.XFFunctions.XFGetCell("TRUE", "CONSOL", $D$3,"TOT_Entity","USD","Actual",[1]Setup!C20,"PERIODIC",$B392,"TOPFLOW","TOP","TOP","top1",$C392,"top3","Open_Acute_DIV1","TOP5","TOP6","REPORTED","TOP8")</f>
        <v>0</v>
      </c>
      <c r="DA392" s="53">
        <f>_xll.OneStreamExcelAddIn.XFFunctions.XFGetCell("TRUE", "CONSOL", $D$3,"TOT_Entity","USD","Actual",[1]Setup!C21,"PERIODIC",$B392,"TOPFLOW","TOP","TOP","top1",$C392,"top3","Open_Acute_DIV1","TOP5","TOP6","REPORTED","TOP8")</f>
        <v>0</v>
      </c>
      <c r="DB392" s="53">
        <f>_xll.OneStreamExcelAddIn.XFFunctions.XFGetCell("TRUE", "CONSOL", $D$3,"TOT_Entity","USD","Actual",[1]Setup!C22,"PERIODIC",$B392,"TOPFLOW","TOP","TOP","top1",$C392,"top3","Open_Acute_DIV1","TOP5","TOP6","REPORTED","TOP8")</f>
        <v>0</v>
      </c>
      <c r="DC392" s="53">
        <f>_xll.OneStreamExcelAddIn.XFFunctions.XFGetCell("TRUE", "CONSOL", $D$3,"TOT_Entity","USD","Actual",[1]Setup!C23,"PERIODIC",$B392,"TOPFLOW","TOP","TOP","top1",$C392,"top3","Open_Acute_DIV1","TOP5","TOP6","REPORTED","TOP8")</f>
        <v>0</v>
      </c>
      <c r="DD392" s="53">
        <f>_xll.OneStreamExcelAddIn.XFFunctions.XFGetCell("TRUE", "CONSOL", $D$3,"TOT_Entity","USD","Actual",[1]Setup!C24,"PERIODIC",$B392,"TOPFLOW","TOP","TOP","top1",$C392,"top3","Open_Acute_DIV1","TOP5","TOP6","REPORTED","TOP8")</f>
        <v>0</v>
      </c>
      <c r="DE392" s="53">
        <f>_xll.OneStreamExcelAddIn.XFFunctions.XFGetCell("TRUE", "CONSOL", $D$3,"TOT_Entity","USD","Actual",[1]Setup!C25,"PERIODIC",$B392,"TOPFLOW","TOP","TOP","top1",$C392,"top3","Open_Acute_DIV1","TOP5","TOP6","REPORTED","TOP8")</f>
        <v>0</v>
      </c>
      <c r="DF392" s="53">
        <f>_xll.OneStreamExcelAddIn.XFFunctions.XFGetCell("TRUE", "CONSOL", $D$3,"TOT_Entity","USD","Actual",[1]Setup!C26,"PERIODIC",$B392,"TOPFLOW","TOP","TOP","top1",$C392,"top3","Open_Acute_DIV1","TOP5","TOP6","REPORTED","TOP8")</f>
        <v>0</v>
      </c>
      <c r="DG392" s="53">
        <f>_xll.OneStreamExcelAddIn.XFFunctions.XFGetCell("TRUE", "CONSOL", $D$3,"TOT_Entity","USD","Actual",[1]Setup!C27,"PERIODIC",$B392,"TOPFLOW","TOP","TOP","top1",$C392,"top3","Open_Acute_DIV1","TOP5","TOP6","REPORTED","TOP8")</f>
        <v>0</v>
      </c>
      <c r="DH392" s="53">
        <f>_xll.OneStreamExcelAddIn.XFFunctions.XFGetCell("TRUE", "CONSOL", $D$3,"TOT_Entity","USD","Actual",[1]Setup!C28,"PERIODIC",$B392,"TOPFLOW","TOP","TOP","top1",$C392,"top3","Open_Acute_DIV1","TOP5","TOP6","REPORTED","TOP8")</f>
        <v>0</v>
      </c>
      <c r="DI392" s="178"/>
      <c r="DJ392" s="53">
        <f>_xll.OneStreamExcelAddIn.XFFunctions.XFGetCell("TRUE", "CONSOL", $D$3,"TOT_Entity","Aggregated","Budget_Working",[1]Setup!C4,"PERIODIC",$B392,"TOPFLOW","TOP","TOP","top1",$C392,"top3","Open_Acute_DIV1","TOP5","TOP6","REPORTED","TOP8")</f>
        <v>0</v>
      </c>
      <c r="DK392" s="53">
        <f>_xll.OneStreamExcelAddIn.XFFunctions.XFGetCell("TRUE", "CONSOL", $D$3,"TOT_Entity","Aggregated","Budget_Working",[1]Setup!C5,"PERIODIC",$B392,"TOPFLOW","TOP","TOP","top1",$C392,"top3","Open_Acute_DIV1","TOP5","TOP6","REPORTED","TOP8")</f>
        <v>0</v>
      </c>
      <c r="DL392" s="53">
        <f>_xll.OneStreamExcelAddIn.XFFunctions.XFGetCell("TRUE", "CONSOL", $D$3,"TOT_Entity","Aggregated","Budget_Working",[1]Setup!C6,"PERIODIC",$B392,"TOPFLOW","TOP","TOP","top1",$C392,"top3","Open_Acute_DIV1","TOP5","TOP6","REPORTED","TOP8")</f>
        <v>0</v>
      </c>
      <c r="DM392" s="53">
        <f>_xll.OneStreamExcelAddIn.XFFunctions.XFGetCell("TRUE", "CONSOL", $D$3,"TOT_Entity","Aggregated","Budget_Working",[1]Setup!C7,"PERIODIC",$B392,"TOPFLOW","TOP","TOP","top1",$C392,"top3","Open_Acute_DIV1","TOP5","TOP6","REPORTED","TOP8")</f>
        <v>0</v>
      </c>
      <c r="DN392" s="53">
        <f>_xll.OneStreamExcelAddIn.XFFunctions.XFGetCell("TRUE", "CONSOL", $D$3,"TOT_Entity","Aggregated","Budget_Working",[1]Setup!C8,"PERIODIC",$B392,"TOPFLOW","TOP","TOP","top1",$C392,"top3","Open_Acute_DIV1","TOP5","TOP6","REPORTED","TOP8")</f>
        <v>0</v>
      </c>
      <c r="DO392" s="53">
        <f>_xll.OneStreamExcelAddIn.XFFunctions.XFGetCell("TRUE", "CONSOL", $D$3,"TOT_Entity","Aggregated","Budget_Working",[1]Setup!C9,"PERIODIC",$B392,"TOPFLOW","TOP","TOP","top1",$C392,"top3","Open_Acute_DIV1","TOP5","TOP6","REPORTED","TOP8")</f>
        <v>0</v>
      </c>
      <c r="DP392" s="53">
        <f>_xll.OneStreamExcelAddIn.XFFunctions.XFGetCell("TRUE", "CONSOL", $D$3,"TOT_Entity","Aggregated","Budget_Working",[1]Setup!C10,"PERIODIC",$B392,"TOPFLOW","TOP","TOP","top1",$C392,"top3","Open_Acute_DIV1","TOP5","TOP6","REPORTED","TOP8")</f>
        <v>0</v>
      </c>
      <c r="DQ392" s="53">
        <f>_xll.OneStreamExcelAddIn.XFFunctions.XFGetCell("TRUE", "CONSOL", $D$3,"TOT_Entity","Aggregated","Budget_Working",[1]Setup!C11,"PERIODIC",$B392,"TOPFLOW","TOP","TOP","top1",$C392,"top3","Open_Acute_DIV1","TOP5","TOP6","REPORTED","TOP8")</f>
        <v>0</v>
      </c>
      <c r="DR392" s="53">
        <f>_xll.OneStreamExcelAddIn.XFFunctions.XFGetCell("TRUE", "CONSOL", $D$3,"TOT_Entity","Aggregated","Budget_Working",[1]Setup!C12,"PERIODIC",$B392,"TOPFLOW","TOP","TOP","top1",$C392,"top3","Open_Acute_DIV1","TOP5","TOP6","REPORTED","TOP8")</f>
        <v>0</v>
      </c>
      <c r="DS392" s="53">
        <f>_xll.OneStreamExcelAddIn.XFFunctions.XFGetCell("TRUE", "CONSOL", $D$3,"TOT_Entity","Aggregated","Budget_Working",[1]Setup!C13,"PERIODIC",$B392,"TOPFLOW","TOP","TOP","top1",$C392,"top3","Open_Acute_DIV1","TOP5","TOP6","REPORTED","TOP8")</f>
        <v>0</v>
      </c>
      <c r="DT392" s="53">
        <f>_xll.OneStreamExcelAddIn.XFFunctions.XFGetCell("TRUE", "CONSOL", $D$3,"TOT_Entity","Aggregated","Budget_Working",[1]Setup!C14,"PERIODIC",$B392,"TOPFLOW","TOP","TOP","top1",$C392,"top3","Open_Acute_DIV1","TOP5","TOP6","REPORTED","TOP8")</f>
        <v>0</v>
      </c>
      <c r="DU392" s="53">
        <f>_xll.OneStreamExcelAddIn.XFFunctions.XFGetCell("TRUE", "CONSOL", $D$3,"TOT_Entity","Aggregated","Budget_Working",[1]Setup!C15,"PERIODIC",$B392,"TOPFLOW","TOP","TOP","top1",$C392,"top3","Open_Acute_DIV1","TOP5","TOP6","REPORTED","TOP8")</f>
        <v>0</v>
      </c>
      <c r="DV392" s="178"/>
      <c r="DW392" s="53">
        <f>_xll.OneStreamExcelAddIn.XFFunctions.XFGetCell("TRUE", "CONSOL", $D$3,"TOT_Entity","USD","Budget_Final",[1]Setup!C17,"PERIODIC",$B392,"TOPFLOW","TOP","TOP","top1",$C392,"top3","Open_Acute_DIV1","TOP5","TOP6","REPORTED","TOP8")</f>
        <v>0</v>
      </c>
      <c r="DX392" s="53">
        <f>_xll.OneStreamExcelAddIn.XFFunctions.XFGetCell("TRUE", "CONSOL", $D$3,"TOT_Entity","USD","Budget_Final",[1]Setup!C18,"PERIODIC",$B392,"TOPFLOW","TOP","TOP","top1",$C392,"top3","Open_Acute_DIV1","TOP5","TOP6","REPORTED","TOP8")</f>
        <v>0</v>
      </c>
      <c r="DY392" s="53">
        <f>_xll.OneStreamExcelAddIn.XFFunctions.XFGetCell("TRUE", "CONSOL", $D$3,"TOT_Entity","USD","Budget_Final",[1]Setup!C19,"PERIODIC",$B392,"TOPFLOW","TOP","TOP","top1",$C392,"top3","Open_Acute_DIV1","TOP5","TOP6","REPORTED","TOP8")</f>
        <v>0</v>
      </c>
      <c r="DZ392" s="53">
        <f>_xll.OneStreamExcelAddIn.XFFunctions.XFGetCell("TRUE", "CONSOL", $D$3,"TOT_Entity","USD","Budget_Final",[1]Setup!C20,"PERIODIC",$B392,"TOPFLOW","TOP","TOP","top1",$C392,"top3","Open_Acute_DIV1","TOP5","TOP6","REPORTED","TOP8")</f>
        <v>0</v>
      </c>
      <c r="EA392" s="53">
        <f>_xll.OneStreamExcelAddIn.XFFunctions.XFGetCell("TRUE", "CONSOL", $D$3,"TOT_Entity","USD","Budget_Final",[1]Setup!C21,"PERIODIC",$B392,"TOPFLOW","TOP","TOP","top1",$C392,"top3","Open_Acute_DIV1","TOP5","TOP6","REPORTED","TOP8")</f>
        <v>0</v>
      </c>
      <c r="EB392" s="53">
        <f>_xll.OneStreamExcelAddIn.XFFunctions.XFGetCell("TRUE", "CONSOL", $D$3,"TOT_Entity","USD","Budget_Final",[1]Setup!C22,"PERIODIC",$B392,"TOPFLOW","TOP","TOP","top1",$C392,"top3","Open_Acute_DIV1","TOP5","TOP6","REPORTED","TOP8")</f>
        <v>0</v>
      </c>
      <c r="EC392" s="53">
        <f>_xll.OneStreamExcelAddIn.XFFunctions.XFGetCell("TRUE", "CONSOL", $D$3,"TOT_Entity","USD","Budget_Final",[1]Setup!C23,"PERIODIC",$B392,"TOPFLOW","TOP","TOP","top1",$C392,"top3","Open_Acute_DIV1","TOP5","TOP6","REPORTED","TOP8")</f>
        <v>0</v>
      </c>
      <c r="ED392" s="53">
        <f>_xll.OneStreamExcelAddIn.XFFunctions.XFGetCell("TRUE", "CONSOL", $D$3,"TOT_Entity","USD","Budget_Final",[1]Setup!C24,"PERIODIC",$B392,"TOPFLOW","TOP","TOP","top1",$C392,"top3","Open_Acute_DIV1","TOP5","TOP6","REPORTED","TOP8")</f>
        <v>0</v>
      </c>
      <c r="EE392" s="53">
        <f>_xll.OneStreamExcelAddIn.XFFunctions.XFGetCell("TRUE", "CONSOL", $D$3,"TOT_Entity","USD","Budget_Final",[1]Setup!C25,"PERIODIC",$B392,"TOPFLOW","TOP","TOP","top1",$C392,"top3","Open_Acute_DIV1","TOP5","TOP6","REPORTED","TOP8")</f>
        <v>0</v>
      </c>
      <c r="EF392" s="53">
        <f>_xll.OneStreamExcelAddIn.XFFunctions.XFGetCell("TRUE", "CONSOL", $D$3,"TOT_Entity","USD","Budget_Final",[1]Setup!C26,"PERIODIC",$B392,"TOPFLOW","TOP","TOP","top1",$C392,"top3","Open_Acute_DIV1","TOP5","TOP6","REPORTED","TOP8")</f>
        <v>0</v>
      </c>
      <c r="EG392" s="53">
        <f>_xll.OneStreamExcelAddIn.XFFunctions.XFGetCell("TRUE", "CONSOL", $D$3,"TOT_Entity","USD","Budget_Final",[1]Setup!C27,"PERIODIC",$B392,"TOPFLOW","TOP","TOP","top1",$C392,"top3","Open_Acute_DIV1","TOP5","TOP6","REPORTED","TOP8")</f>
        <v>0</v>
      </c>
      <c r="EH392" s="53">
        <f>_xll.OneStreamExcelAddIn.XFFunctions.XFGetCell("TRUE", "CONSOL", $D$3,"TOT_Entity","USD","Budget_Final",[1]Setup!C28,"PERIODIC",$B392,"TOPFLOW","TOP","TOP","top1",$C392,"top3","Open_Acute_DIV1","TOP5","TOP6","REPORTED","TOP8")</f>
        <v>0</v>
      </c>
    </row>
    <row r="393" spans="2:138" x14ac:dyDescent="0.25">
      <c r="B393" s="51">
        <v>60404</v>
      </c>
      <c r="C393" s="51"/>
      <c r="D393" t="str" cm="1">
        <f t="array" ref="D393">_xll.OneStreamExcelAddIn.XFFunctions.XFGetMemberInfo("Description","Account",B393)</f>
        <v>Contract Clinical - Techs</v>
      </c>
      <c r="E393" s="53">
        <f>_xll.OneStreamExcelAddIn.XFFunctions.XFGetCell("TRUE", "CONSOL", $D$3,"TOT_Entity","USD","Actual",$E$3,"PERIODIC",$B393,"TOPFLOW","TOP","TOP","top1",$C393,"top3","Open_Acute_DIV1","TOP5","TOP6","REPORTED","TOP8")</f>
        <v>0</v>
      </c>
      <c r="F393" s="53">
        <f>_xll.OneStreamExcelAddIn.XFFunctions.XFGetCell("TRUE", "CONSOL", $D$3,"TOT_Entity","Aggregated","Budget_Working",$E$3,"PERIODIC",$B393,"TOPFLOW","TOP","TOP","top1",$C393,"top3","Open_Acute_DIV1","TOP5","TOP6","REPORTED","TOP8")</f>
        <v>0</v>
      </c>
      <c r="G393" s="53">
        <f t="shared" si="1012"/>
        <v>0</v>
      </c>
      <c r="H393" s="55">
        <f t="shared" si="1013"/>
        <v>0</v>
      </c>
      <c r="I393" s="41"/>
      <c r="J393" s="53">
        <f>_xll.OneStreamExcelAddIn.XFFunctions.XFGetCell("TRUE", "CONSOL", $D$3,"TOT_Entity","USD","Actual",$E$3,"YTD",$B393,"TOPFLOW","TOP","TOP","top1",$C393,"TOP3","Open_Acute_DIV1","TOP5","TOP6","REPORTED","TOP8")</f>
        <v>0</v>
      </c>
      <c r="K393" s="53">
        <f>_xll.OneStreamExcelAddIn.XFFunctions.XFGetCell("TRUE", "CONSOL", $D$3,"TOT_Entity","Aggregated","Budget_Working",$E$3,"YTD",$B393,"TOPFLOW","TOP","TOP","top1",$C393,"TOP3","Open_Acute_DIV1","TOP5","TOP6","REPORTED","TOP8")</f>
        <v>0</v>
      </c>
      <c r="L393" s="53">
        <f t="shared" si="1014"/>
        <v>0</v>
      </c>
      <c r="M393" s="40">
        <f t="shared" si="1015"/>
        <v>0</v>
      </c>
      <c r="N393" s="41"/>
      <c r="O393" s="53">
        <f>_xll.OneStreamExcelAddIn.XFFunctions.XFGetCell("TRUE", "CONSOL", $D$3,"TOT_Entity","USD","Actual",$F$3,"YTD",$B393,"TOPFLOW","TOP","TOP","top1",$C393,"TOP3","Open_Acute_DIV1","TOP5","TOP6","REPORTED","TOP8")</f>
        <v>0</v>
      </c>
      <c r="P393" s="53">
        <f>_xll.OneStreamExcelAddIn.XFFunctions.XFGetCell("TRUE", "CONSOL", $D$3,"TOT_Entity","USD","Actual",$E$3,"YTD",$B393,"TOPFLOW","TOP","TOP","top1",$C393,"top3","Open_Acute_DIV1","TOP5","TOP6","REPORTED","VAR_BW_PY_Actual")</f>
        <v>0</v>
      </c>
      <c r="Q393" s="40">
        <f t="shared" si="1016"/>
        <v>0</v>
      </c>
      <c r="R393" s="41"/>
      <c r="S393" s="53">
        <f>_xll.OneStreamExcelAddIn.XFFunctions.XFGetCell("TRUE", "CONSOL", $D$3,"TOT_Entity","USD","MIDFCST",$E$3,"MTD",$B393,"TOPFLOW","TOP","TOP","top1",$C393,"TOP3","Open_Acute_DIV1","TOP5","TOP6","REPORTED","TOP8")</f>
        <v>0</v>
      </c>
      <c r="T393" s="53">
        <f t="shared" si="1017"/>
        <v>0</v>
      </c>
      <c r="U393" s="40">
        <f t="shared" si="1018"/>
        <v>0</v>
      </c>
      <c r="V393" s="41"/>
      <c r="W393" s="42"/>
      <c r="X393" s="43"/>
      <c r="Y393" s="42"/>
      <c r="Z393" s="44"/>
      <c r="AB393" s="53">
        <f>_xll.OneStreamExcelAddIn.XFFunctions.XFGetCell("TRUE", "CONSOL", $D$3,"TOT_Entity","USD","Actual",[1]Setup!C4,"PERIODIC",$B393,"TOPFLOW","TOP","TOP","top1",$C393,"top3","Open_Acute_DIV1","TOP5","TOP6","REPORTED","TOP8")</f>
        <v>0</v>
      </c>
      <c r="AC393" s="53">
        <f>_xll.OneStreamExcelAddIn.XFFunctions.XFGetCell("TRUE", "CONSOL", $D$3,"TOT_Entity","Aggregated","Budget_Working",[1]Setup!C4,"PERIODIC",$B393,"TOPFLOW","TOP","TOP","top1",$C393,"top3","Open_Acute_DIV1","TOP5","TOP6","REPORTED","TOP8")</f>
        <v>0</v>
      </c>
      <c r="AD393" s="53">
        <f t="shared" si="1019"/>
        <v>0</v>
      </c>
      <c r="AE393" s="40">
        <f t="shared" si="1020"/>
        <v>0</v>
      </c>
      <c r="AG393" s="53">
        <f>_xll.OneStreamExcelAddIn.XFFunctions.XFGetCell("TRUE", "CONSOL", $D$3,"TOT_Entity","USD","Actual",[1]Setup!C5,"PERIODIC",$B393,"TOPFLOW","TOP","TOP","top1",$C393,"top3","Open_Acute_DIV1","TOP5","TOP6","REPORTED","TOP8")</f>
        <v>0</v>
      </c>
      <c r="AH393" s="53">
        <f>_xll.OneStreamExcelAddIn.XFFunctions.XFGetCell("TRUE", "CONSOL", $D$3,"TOT_Entity","Aggregated","Budget_Working",[1]Setup!C5,"PERIODIC",$B393,"TOPFLOW","TOP","TOP","top1",$C393,"top3","Open_Acute_DIV1","TOP5","TOP6","REPORTED","TOP8")</f>
        <v>0</v>
      </c>
      <c r="AI393" s="53">
        <f t="shared" si="1021"/>
        <v>0</v>
      </c>
      <c r="AJ393" s="40">
        <f t="shared" si="1022"/>
        <v>0</v>
      </c>
      <c r="AL393" s="53">
        <f>_xll.OneStreamExcelAddIn.XFFunctions.XFGetCell("TRUE", "CONSOL", $D$3,"TOT_Entity","USD","Actual",[1]Setup!C6,"PERIODIC",$B393,"TOPFLOW","TOP","TOP","top1",$C393,"top3","Open_Acute_DIV1","TOP5","TOP6","REPORTED","TOP8")</f>
        <v>0</v>
      </c>
      <c r="AM393" s="53">
        <f>_xll.OneStreamExcelAddIn.XFFunctions.XFGetCell("TRUE", "CONSOL", $D$3,"TOT_Entity","Aggregated","Budget_Working",[1]Setup!C6,"PERIODIC",$B393,"TOPFLOW","TOP","TOP","top1",$C393,"top3","Open_Acute_DIV1","TOP5","TOP6","REPORTED","TOP8")</f>
        <v>0</v>
      </c>
      <c r="AN393" s="53">
        <f t="shared" si="1023"/>
        <v>0</v>
      </c>
      <c r="AO393" s="40">
        <f t="shared" si="1024"/>
        <v>0</v>
      </c>
      <c r="AQ393" s="53">
        <f>_xll.OneStreamExcelAddIn.XFFunctions.XFGetCell("TRUE", "CONSOL", $D$3,"TOT_Entity","USD","Actual",[1]Setup!C7,"PERIODIC",$B393,"TOPFLOW","TOP","TOP","top1",$C393,"top3","Open_Acute_DIV1","TOP5","TOP6","REPORTED","TOP8")</f>
        <v>0</v>
      </c>
      <c r="AR393" s="53">
        <f>_xll.OneStreamExcelAddIn.XFFunctions.XFGetCell("TRUE", "CONSOL", $D$3,"TOT_Entity","Aggregated","Budget_Working",[1]Setup!C7,"PERIODIC",$B393,"TOPFLOW","TOP","TOP","top1",$C393,"top3","Open_Acute_DIV1","TOP5","TOP6","REPORTED","TOP8")</f>
        <v>0</v>
      </c>
      <c r="AS393" s="53">
        <f t="shared" si="1025"/>
        <v>0</v>
      </c>
      <c r="AT393" s="40">
        <f t="shared" si="1026"/>
        <v>0</v>
      </c>
      <c r="AV393" s="53">
        <f>_xll.OneStreamExcelAddIn.XFFunctions.XFGetCell("TRUE", "CONSOL", $D$3,"TOT_Entity","USD","Actual",[1]Setup!C8,"PERIODIC",$B393,"TOPFLOW","TOP","TOP","top1",$C393,"top3","Open_Acute_DIV1","TOP5","TOP6","REPORTED","TOP8")</f>
        <v>0</v>
      </c>
      <c r="AW393" s="53">
        <f>_xll.OneStreamExcelAddIn.XFFunctions.XFGetCell("TRUE", "CONSOL", $D$3,"TOT_Entity","Aggregated","Budget_Working",[1]Setup!C8,"PERIODIC",$B393,"TOPFLOW","TOP","TOP","top1",$C393,"top3","Open_Acute_DIV1","TOP5","TOP6","REPORTED","TOP8")</f>
        <v>0</v>
      </c>
      <c r="AX393" s="53">
        <f t="shared" si="1027"/>
        <v>0</v>
      </c>
      <c r="AY393" s="40">
        <f t="shared" si="1028"/>
        <v>0</v>
      </c>
      <c r="BA393" s="53">
        <f>_xll.OneStreamExcelAddIn.XFFunctions.XFGetCell("TRUE", "CONSOL", $D$3,"TOT_Entity","USD","Actual",[1]Setup!C9,"PERIODIC",$B393,"TOPFLOW","TOP","TOP","top1",$C393,"top3","Open_Acute_DIV1","TOP5","TOP6","REPORTED","TOP8")</f>
        <v>0</v>
      </c>
      <c r="BB393" s="53">
        <f>_xll.OneStreamExcelAddIn.XFFunctions.XFGetCell("TRUE", "CONSOL", $D$3,"TOT_Entity","Aggregated","Budget_Working",[1]Setup!C9,"PERIODIC",$B393,"TOPFLOW","TOP","TOP","top1",$C393,"top3","Open_Acute_DIV1","TOP5","TOP6","REPORTED","TOP8")</f>
        <v>0</v>
      </c>
      <c r="BC393" s="53">
        <f t="shared" si="1029"/>
        <v>0</v>
      </c>
      <c r="BD393" s="40">
        <f t="shared" si="1030"/>
        <v>0</v>
      </c>
      <c r="BF393" s="53">
        <f>_xll.OneStreamExcelAddIn.XFFunctions.XFGetCell("TRUE", "CONSOL", $D$3,"TOT_Entity","USD","Actual",[1]Setup!C10,"PERIODIC",$B393,"TOPFLOW","TOP","TOP","top1",$C393,"top3","Open_Acute_DIV1","TOP5","TOP6","REPORTED","TOP8")</f>
        <v>0</v>
      </c>
      <c r="BG393" s="53">
        <f>_xll.OneStreamExcelAddIn.XFFunctions.XFGetCell("TRUE", "CONSOL", $D$3,"TOT_Entity","Aggregated","Budget_Working",[1]Setup!C10,"PERIODIC",$B393,"TOPFLOW","TOP","TOP","top1",$C393,"top3","Open_Acute_DIV1","TOP5","TOP6","REPORTED","TOP8")</f>
        <v>0</v>
      </c>
      <c r="BH393" s="53">
        <f t="shared" si="1031"/>
        <v>0</v>
      </c>
      <c r="BI393" s="40">
        <f t="shared" si="1032"/>
        <v>0</v>
      </c>
      <c r="BK393" s="53">
        <f>_xll.OneStreamExcelAddIn.XFFunctions.XFGetCell("TRUE", "CONSOL", $D$3,"TOT_Entity","USD","Actual",[1]Setup!C11,"PERIODIC",$B393,"TOPFLOW","TOP","TOP","top1",$C393,"top3","Open_Acute_DIV1","TOP5","TOP6","REPORTED","TOP8")</f>
        <v>0</v>
      </c>
      <c r="BL393" s="53">
        <f>_xll.OneStreamExcelAddIn.XFFunctions.XFGetCell("TRUE", "CONSOL", $D$3,"TOT_Entity","Aggregated","Budget_Working",[1]Setup!C11,"PERIODIC",$B393,"TOPFLOW","TOP","TOP","top1",$C393,"top3","Open_Acute_DIV1","TOP5","TOP6","REPORTED","TOP8")</f>
        <v>0</v>
      </c>
      <c r="BM393" s="53">
        <f t="shared" si="1033"/>
        <v>0</v>
      </c>
      <c r="BN393" s="40">
        <f t="shared" si="1034"/>
        <v>0</v>
      </c>
      <c r="BP393" s="53">
        <f>_xll.OneStreamExcelAddIn.XFFunctions.XFGetCell("TRUE", "CONSOL", $D$3,"TOT_Entity","USD","Actual",[1]Setup!C12,"PERIODIC",$B393,"TOPFLOW","TOP","TOP","top1",$C393,"top3","Open_Acute_DIV1","TOP5","TOP6","REPORTED","TOP8")</f>
        <v>0</v>
      </c>
      <c r="BQ393" s="53">
        <f>_xll.OneStreamExcelAddIn.XFFunctions.XFGetCell("TRUE", "CONSOL", $D$3,"TOT_Entity","Aggregated","Budget_Working",[1]Setup!C12,"PERIODIC",$B393,"TOPFLOW","TOP","TOP","top1",$C393,"top3","Open_Acute_DIV1","TOP5","TOP6","REPORTED","TOP8")</f>
        <v>0</v>
      </c>
      <c r="BR393" s="53">
        <f t="shared" si="1035"/>
        <v>0</v>
      </c>
      <c r="BS393" s="40">
        <f t="shared" si="1036"/>
        <v>0</v>
      </c>
      <c r="BU393" s="53">
        <f>_xll.OneStreamExcelAddIn.XFFunctions.XFGetCell("TRUE", "CONSOL", $D$3,"TOT_Entity","USD","Actual",[1]Setup!C13,"PERIODIC",$B393,"TOPFLOW","TOP","TOP","top1",$C393,"top3","Open_Acute_DIV1","TOP5","TOP6","REPORTED","TOP8")</f>
        <v>0</v>
      </c>
      <c r="BV393" s="53">
        <f>_xll.OneStreamExcelAddIn.XFFunctions.XFGetCell("TRUE", "CONSOL", $D$3,"TOT_Entity","Aggregated","Budget_Working",[1]Setup!C13,"PERIODIC",$B393,"TOPFLOW","TOP","TOP","top1",$C393,"top3","Open_Acute_DIV1","TOP5","TOP6","REPORTED","TOP8")</f>
        <v>0</v>
      </c>
      <c r="BW393" s="53">
        <f t="shared" si="1037"/>
        <v>0</v>
      </c>
      <c r="BX393" s="40">
        <f t="shared" si="1038"/>
        <v>0</v>
      </c>
      <c r="BZ393" s="53">
        <f>_xll.OneStreamExcelAddIn.XFFunctions.XFGetCell("TRUE", "CONSOL", $D$3,"TOT_Entity","USD","Actual",[1]Setup!C14,"PERIODIC",$B393,"TOPFLOW","TOP","TOP","top1",$C393,"top3","Open_Acute_DIV1","TOP5","TOP6","REPORTED","TOP8")</f>
        <v>0</v>
      </c>
      <c r="CA393" s="53">
        <f>_xll.OneStreamExcelAddIn.XFFunctions.XFGetCell("TRUE", "CONSOL", $D$3,"TOT_Entity","Aggregated","Budget_Working",[1]Setup!C14,"PERIODIC",$B393,"TOPFLOW","TOP","TOP","top1",$C393,"top3","Open_Acute_DIV1","TOP5","TOP6","REPORTED","TOP8")</f>
        <v>0</v>
      </c>
      <c r="CB393" s="53">
        <f t="shared" si="1039"/>
        <v>0</v>
      </c>
      <c r="CC393" s="40">
        <f t="shared" si="1040"/>
        <v>0</v>
      </c>
      <c r="CE393" s="53">
        <f>_xll.OneStreamExcelAddIn.XFFunctions.XFGetCell("TRUE", "CONSOL", $D$3,"TOT_Entity","USD","Actual",[1]Setup!C15,"PERIODIC",$B393,"TOPFLOW","TOP","TOP","top1",$C393,"top3","Open_Acute_DIV1","TOP5","TOP6","REPORTED","TOP8")</f>
        <v>0</v>
      </c>
      <c r="CF393" s="53">
        <f>_xll.OneStreamExcelAddIn.XFFunctions.XFGetCell("TRUE", "CONSOL", $D$3,"TOT_Entity","Aggregated","Budget_Working",[1]Setup!C15,"PERIODIC",$B393,"TOPFLOW","TOP","TOP","top1",$C393,"top3","Open_Acute_DIV1","TOP5","TOP6","REPORTED","TOP8")</f>
        <v>0</v>
      </c>
      <c r="CG393" s="53">
        <f t="shared" si="1041"/>
        <v>0</v>
      </c>
      <c r="CH393" s="40">
        <f t="shared" si="1042"/>
        <v>0</v>
      </c>
      <c r="CI393" s="212"/>
      <c r="CJ393" s="53">
        <f>_xll.OneStreamExcelAddIn.XFFunctions.XFGetCell("TRUE", "CONSOL", $D$3,"TOT_Entity","USD","Actual",[1]Setup!C4,"PERIODIC",$B393,"TOPFLOW","TOP","TOP","top1",$C393,"top3","Open_Acute_DIV1","TOP5","TOP6","REPORTED","TOP8")</f>
        <v>0</v>
      </c>
      <c r="CK393" s="53">
        <f>_xll.OneStreamExcelAddIn.XFFunctions.XFGetCell("TRUE", "CONSOL", $D$3,"TOT_Entity","USD","Actual",[1]Setup!C5,"PERIODIC",$B393,"TOPFLOW","TOP","TOP","top1",$C393,"top3","Open_Acute_DIV1","TOP5","TOP6","REPORTED","TOP8")</f>
        <v>0</v>
      </c>
      <c r="CL393" s="53">
        <f>_xll.OneStreamExcelAddIn.XFFunctions.XFGetCell("TRUE", "CONSOL", $D$3,"TOT_Entity","USD","Actual",[1]Setup!C6,"PERIODIC",$B393,"TOPFLOW","TOP","TOP","top1",$C393,"top3","Open_Acute_DIV1","TOP5","TOP6","REPORTED","TOP8")</f>
        <v>0</v>
      </c>
      <c r="CM393" s="53">
        <f>_xll.OneStreamExcelAddIn.XFFunctions.XFGetCell("TRUE", "CONSOL", $D$3,"TOT_Entity","USD","Actual",[1]Setup!C7,"PERIODIC",$B393,"TOPFLOW","TOP","TOP","top1",$C393,"top3","Open_Acute_DIV1","TOP5","TOP6","REPORTED","TOP8")</f>
        <v>0</v>
      </c>
      <c r="CN393" s="53">
        <f>_xll.OneStreamExcelAddIn.XFFunctions.XFGetCell("TRUE", "CONSOL", $D$3,"TOT_Entity","USD","Actual",[1]Setup!C8,"PERIODIC",$B393,"TOPFLOW","TOP","TOP","top1",$C393,"top3","Open_Acute_DIV1","TOP5","TOP6","REPORTED","TOP8")</f>
        <v>0</v>
      </c>
      <c r="CO393" s="53">
        <f>_xll.OneStreamExcelAddIn.XFFunctions.XFGetCell("TRUE", "CONSOL", $D$3,"TOT_Entity","USD","Actual",[1]Setup!C9,"PERIODIC",$B393,"TOPFLOW","TOP","TOP","top1",$C393,"top3","Open_Acute_DIV1","TOP5","TOP6","REPORTED","TOP8")</f>
        <v>0</v>
      </c>
      <c r="CP393" s="53">
        <f>_xll.OneStreamExcelAddIn.XFFunctions.XFGetCell("TRUE", "CONSOL", $D$3,"TOT_Entity","USD","Actual",[1]Setup!C10,"PERIODIC",$B393,"TOPFLOW","TOP","TOP","top1",$C393,"top3","Open_Acute_DIV1","TOP5","TOP6","REPORTED","TOP8")</f>
        <v>0</v>
      </c>
      <c r="CQ393" s="53">
        <f>_xll.OneStreamExcelAddIn.XFFunctions.XFGetCell("TRUE", "CONSOL", $D$3,"TOT_Entity","USD","Actual",[1]Setup!C11,"PERIODIC",$B393,"TOPFLOW","TOP","TOP","top1",$C393,"top3","Open_Acute_DIV1","TOP5","TOP6","REPORTED","TOP8")</f>
        <v>0</v>
      </c>
      <c r="CR393" s="53">
        <f>_xll.OneStreamExcelAddIn.XFFunctions.XFGetCell("TRUE", "CONSOL", $D$3,"TOT_Entity","USD","Actual",[1]Setup!C12,"PERIODIC",$B393,"TOPFLOW","TOP","TOP","top1",$C393,"top3","Open_Acute_DIV1","TOP5","TOP6","REPORTED","TOP8")</f>
        <v>0</v>
      </c>
      <c r="CS393" s="53">
        <f>_xll.OneStreamExcelAddIn.XFFunctions.XFGetCell("TRUE", "CONSOL", $D$3,"TOT_Entity","USD","Actual",[1]Setup!C13,"PERIODIC",$B393,"TOPFLOW","TOP","TOP","top1",$C393,"top3","Open_Acute_DIV1","TOP5","TOP6","REPORTED","TOP8")</f>
        <v>0</v>
      </c>
      <c r="CT393" s="53">
        <f>_xll.OneStreamExcelAddIn.XFFunctions.XFGetCell("TRUE", "CONSOL", $D$3,"TOT_Entity","USD","Actual",[1]Setup!C14,"PERIODIC",$B393,"TOPFLOW","TOP","TOP","top1",$C393,"top3","Open_Acute_DIV1","TOP5","TOP6","REPORTED","TOP8")</f>
        <v>0</v>
      </c>
      <c r="CU393" s="53">
        <f>_xll.OneStreamExcelAddIn.XFFunctions.XFGetCell("TRUE", "CONSOL", $D$3,"TOT_Entity","USD","Actual",[1]Setup!C15,"PERIODIC",$B393,"TOPFLOW","TOP","TOP","top1",$C393,"top3","Open_Acute_DIV1","TOP5","TOP6","REPORTED","TOP8")</f>
        <v>0</v>
      </c>
      <c r="CV393" s="212"/>
      <c r="CW393" s="53">
        <f>_xll.OneStreamExcelAddIn.XFFunctions.XFGetCell("TRUE", "CONSOL", $D$3,"TOT_Entity","USD","Actual",[1]Setup!C17,"PERIODIC",$B393,"TOPFLOW","TOP","TOP","top1",$C393,"top3","Open_Acute_DIV1","TOP5","TOP6","REPORTED","TOP8")</f>
        <v>0</v>
      </c>
      <c r="CX393" s="53">
        <f>_xll.OneStreamExcelAddIn.XFFunctions.XFGetCell("TRUE", "CONSOL", $D$3,"TOT_Entity","USD","Actual",[1]Setup!C18,"PERIODIC",$B393,"TOPFLOW","TOP","TOP","top1",$C393,"top3","Open_Acute_DIV1","TOP5","TOP6","REPORTED","TOP8")</f>
        <v>0</v>
      </c>
      <c r="CY393" s="53">
        <f>_xll.OneStreamExcelAddIn.XFFunctions.XFGetCell("TRUE", "CONSOL", $D$3,"TOT_Entity","USD","Actual",[1]Setup!C19,"PERIODIC",$B393,"TOPFLOW","TOP","TOP","top1",$C393,"top3","Open_Acute_DIV1","TOP5","TOP6","REPORTED","TOP8")</f>
        <v>0</v>
      </c>
      <c r="CZ393" s="53">
        <f>_xll.OneStreamExcelAddIn.XFFunctions.XFGetCell("TRUE", "CONSOL", $D$3,"TOT_Entity","USD","Actual",[1]Setup!C20,"PERIODIC",$B393,"TOPFLOW","TOP","TOP","top1",$C393,"top3","Open_Acute_DIV1","TOP5","TOP6","REPORTED","TOP8")</f>
        <v>0</v>
      </c>
      <c r="DA393" s="53">
        <f>_xll.OneStreamExcelAddIn.XFFunctions.XFGetCell("TRUE", "CONSOL", $D$3,"TOT_Entity","USD","Actual",[1]Setup!C21,"PERIODIC",$B393,"TOPFLOW","TOP","TOP","top1",$C393,"top3","Open_Acute_DIV1","TOP5","TOP6","REPORTED","TOP8")</f>
        <v>0</v>
      </c>
      <c r="DB393" s="53">
        <f>_xll.OneStreamExcelAddIn.XFFunctions.XFGetCell("TRUE", "CONSOL", $D$3,"TOT_Entity","USD","Actual",[1]Setup!C22,"PERIODIC",$B393,"TOPFLOW","TOP","TOP","top1",$C393,"top3","Open_Acute_DIV1","TOP5","TOP6","REPORTED","TOP8")</f>
        <v>0</v>
      </c>
      <c r="DC393" s="53">
        <f>_xll.OneStreamExcelAddIn.XFFunctions.XFGetCell("TRUE", "CONSOL", $D$3,"TOT_Entity","USD","Actual",[1]Setup!C23,"PERIODIC",$B393,"TOPFLOW","TOP","TOP","top1",$C393,"top3","Open_Acute_DIV1","TOP5","TOP6","REPORTED","TOP8")</f>
        <v>0</v>
      </c>
      <c r="DD393" s="53">
        <f>_xll.OneStreamExcelAddIn.XFFunctions.XFGetCell("TRUE", "CONSOL", $D$3,"TOT_Entity","USD","Actual",[1]Setup!C24,"PERIODIC",$B393,"TOPFLOW","TOP","TOP","top1",$C393,"top3","Open_Acute_DIV1","TOP5","TOP6","REPORTED","TOP8")</f>
        <v>0</v>
      </c>
      <c r="DE393" s="53">
        <f>_xll.OneStreamExcelAddIn.XFFunctions.XFGetCell("TRUE", "CONSOL", $D$3,"TOT_Entity","USD","Actual",[1]Setup!C25,"PERIODIC",$B393,"TOPFLOW","TOP","TOP","top1",$C393,"top3","Open_Acute_DIV1","TOP5","TOP6","REPORTED","TOP8")</f>
        <v>0</v>
      </c>
      <c r="DF393" s="53">
        <f>_xll.OneStreamExcelAddIn.XFFunctions.XFGetCell("TRUE", "CONSOL", $D$3,"TOT_Entity","USD","Actual",[1]Setup!C26,"PERIODIC",$B393,"TOPFLOW","TOP","TOP","top1",$C393,"top3","Open_Acute_DIV1","TOP5","TOP6","REPORTED","TOP8")</f>
        <v>0</v>
      </c>
      <c r="DG393" s="53">
        <f>_xll.OneStreamExcelAddIn.XFFunctions.XFGetCell("TRUE", "CONSOL", $D$3,"TOT_Entity","USD","Actual",[1]Setup!C27,"PERIODIC",$B393,"TOPFLOW","TOP","TOP","top1",$C393,"top3","Open_Acute_DIV1","TOP5","TOP6","REPORTED","TOP8")</f>
        <v>0</v>
      </c>
      <c r="DH393" s="53">
        <f>_xll.OneStreamExcelAddIn.XFFunctions.XFGetCell("TRUE", "CONSOL", $D$3,"TOT_Entity","USD","Actual",[1]Setup!C28,"PERIODIC",$B393,"TOPFLOW","TOP","TOP","top1",$C393,"top3","Open_Acute_DIV1","TOP5","TOP6","REPORTED","TOP8")</f>
        <v>0</v>
      </c>
      <c r="DI393" s="178"/>
      <c r="DJ393" s="53">
        <f>_xll.OneStreamExcelAddIn.XFFunctions.XFGetCell("TRUE", "CONSOL", $D$3,"TOT_Entity","Aggregated","Budget_Working",[1]Setup!C4,"PERIODIC",$B393,"TOPFLOW","TOP","TOP","top1",$C393,"top3","Open_Acute_DIV1","TOP5","TOP6","REPORTED","TOP8")</f>
        <v>0</v>
      </c>
      <c r="DK393" s="53">
        <f>_xll.OneStreamExcelAddIn.XFFunctions.XFGetCell("TRUE", "CONSOL", $D$3,"TOT_Entity","Aggregated","Budget_Working",[1]Setup!C5,"PERIODIC",$B393,"TOPFLOW","TOP","TOP","top1",$C393,"top3","Open_Acute_DIV1","TOP5","TOP6","REPORTED","TOP8")</f>
        <v>0</v>
      </c>
      <c r="DL393" s="53">
        <f>_xll.OneStreamExcelAddIn.XFFunctions.XFGetCell("TRUE", "CONSOL", $D$3,"TOT_Entity","Aggregated","Budget_Working",[1]Setup!C6,"PERIODIC",$B393,"TOPFLOW","TOP","TOP","top1",$C393,"top3","Open_Acute_DIV1","TOP5","TOP6","REPORTED","TOP8")</f>
        <v>0</v>
      </c>
      <c r="DM393" s="53">
        <f>_xll.OneStreamExcelAddIn.XFFunctions.XFGetCell("TRUE", "CONSOL", $D$3,"TOT_Entity","Aggregated","Budget_Working",[1]Setup!C7,"PERIODIC",$B393,"TOPFLOW","TOP","TOP","top1",$C393,"top3","Open_Acute_DIV1","TOP5","TOP6","REPORTED","TOP8")</f>
        <v>0</v>
      </c>
      <c r="DN393" s="53">
        <f>_xll.OneStreamExcelAddIn.XFFunctions.XFGetCell("TRUE", "CONSOL", $D$3,"TOT_Entity","Aggregated","Budget_Working",[1]Setup!C8,"PERIODIC",$B393,"TOPFLOW","TOP","TOP","top1",$C393,"top3","Open_Acute_DIV1","TOP5","TOP6","REPORTED","TOP8")</f>
        <v>0</v>
      </c>
      <c r="DO393" s="53">
        <f>_xll.OneStreamExcelAddIn.XFFunctions.XFGetCell("TRUE", "CONSOL", $D$3,"TOT_Entity","Aggregated","Budget_Working",[1]Setup!C9,"PERIODIC",$B393,"TOPFLOW","TOP","TOP","top1",$C393,"top3","Open_Acute_DIV1","TOP5","TOP6","REPORTED","TOP8")</f>
        <v>0</v>
      </c>
      <c r="DP393" s="53">
        <f>_xll.OneStreamExcelAddIn.XFFunctions.XFGetCell("TRUE", "CONSOL", $D$3,"TOT_Entity","Aggregated","Budget_Working",[1]Setup!C10,"PERIODIC",$B393,"TOPFLOW","TOP","TOP","top1",$C393,"top3","Open_Acute_DIV1","TOP5","TOP6","REPORTED","TOP8")</f>
        <v>0</v>
      </c>
      <c r="DQ393" s="53">
        <f>_xll.OneStreamExcelAddIn.XFFunctions.XFGetCell("TRUE", "CONSOL", $D$3,"TOT_Entity","Aggregated","Budget_Working",[1]Setup!C11,"PERIODIC",$B393,"TOPFLOW","TOP","TOP","top1",$C393,"top3","Open_Acute_DIV1","TOP5","TOP6","REPORTED","TOP8")</f>
        <v>0</v>
      </c>
      <c r="DR393" s="53">
        <f>_xll.OneStreamExcelAddIn.XFFunctions.XFGetCell("TRUE", "CONSOL", $D$3,"TOT_Entity","Aggregated","Budget_Working",[1]Setup!C12,"PERIODIC",$B393,"TOPFLOW","TOP","TOP","top1",$C393,"top3","Open_Acute_DIV1","TOP5","TOP6","REPORTED","TOP8")</f>
        <v>0</v>
      </c>
      <c r="DS393" s="53">
        <f>_xll.OneStreamExcelAddIn.XFFunctions.XFGetCell("TRUE", "CONSOL", $D$3,"TOT_Entity","Aggregated","Budget_Working",[1]Setup!C13,"PERIODIC",$B393,"TOPFLOW","TOP","TOP","top1",$C393,"top3","Open_Acute_DIV1","TOP5","TOP6","REPORTED","TOP8")</f>
        <v>0</v>
      </c>
      <c r="DT393" s="53">
        <f>_xll.OneStreamExcelAddIn.XFFunctions.XFGetCell("TRUE", "CONSOL", $D$3,"TOT_Entity","Aggregated","Budget_Working",[1]Setup!C14,"PERIODIC",$B393,"TOPFLOW","TOP","TOP","top1",$C393,"top3","Open_Acute_DIV1","TOP5","TOP6","REPORTED","TOP8")</f>
        <v>0</v>
      </c>
      <c r="DU393" s="53">
        <f>_xll.OneStreamExcelAddIn.XFFunctions.XFGetCell("TRUE", "CONSOL", $D$3,"TOT_Entity","Aggregated","Budget_Working",[1]Setup!C15,"PERIODIC",$B393,"TOPFLOW","TOP","TOP","top1",$C393,"top3","Open_Acute_DIV1","TOP5","TOP6","REPORTED","TOP8")</f>
        <v>0</v>
      </c>
      <c r="DV393" s="178"/>
      <c r="DW393" s="53">
        <f>_xll.OneStreamExcelAddIn.XFFunctions.XFGetCell("TRUE", "CONSOL", $D$3,"TOT_Entity","USD","Budget_Final",[1]Setup!C17,"PERIODIC",$B393,"TOPFLOW","TOP","TOP","top1",$C393,"top3","Open_Acute_DIV1","TOP5","TOP6","REPORTED","TOP8")</f>
        <v>0</v>
      </c>
      <c r="DX393" s="53">
        <f>_xll.OneStreamExcelAddIn.XFFunctions.XFGetCell("TRUE", "CONSOL", $D$3,"TOT_Entity","USD","Budget_Final",[1]Setup!C18,"PERIODIC",$B393,"TOPFLOW","TOP","TOP","top1",$C393,"top3","Open_Acute_DIV1","TOP5","TOP6","REPORTED","TOP8")</f>
        <v>0</v>
      </c>
      <c r="DY393" s="53">
        <f>_xll.OneStreamExcelAddIn.XFFunctions.XFGetCell("TRUE", "CONSOL", $D$3,"TOT_Entity","USD","Budget_Final",[1]Setup!C19,"PERIODIC",$B393,"TOPFLOW","TOP","TOP","top1",$C393,"top3","Open_Acute_DIV1","TOP5","TOP6","REPORTED","TOP8")</f>
        <v>0</v>
      </c>
      <c r="DZ393" s="53">
        <f>_xll.OneStreamExcelAddIn.XFFunctions.XFGetCell("TRUE", "CONSOL", $D$3,"TOT_Entity","USD","Budget_Final",[1]Setup!C20,"PERIODIC",$B393,"TOPFLOW","TOP","TOP","top1",$C393,"top3","Open_Acute_DIV1","TOP5","TOP6","REPORTED","TOP8")</f>
        <v>0</v>
      </c>
      <c r="EA393" s="53">
        <f>_xll.OneStreamExcelAddIn.XFFunctions.XFGetCell("TRUE", "CONSOL", $D$3,"TOT_Entity","USD","Budget_Final",[1]Setup!C21,"PERIODIC",$B393,"TOPFLOW","TOP","TOP","top1",$C393,"top3","Open_Acute_DIV1","TOP5","TOP6","REPORTED","TOP8")</f>
        <v>0</v>
      </c>
      <c r="EB393" s="53">
        <f>_xll.OneStreamExcelAddIn.XFFunctions.XFGetCell("TRUE", "CONSOL", $D$3,"TOT_Entity","USD","Budget_Final",[1]Setup!C22,"PERIODIC",$B393,"TOPFLOW","TOP","TOP","top1",$C393,"top3","Open_Acute_DIV1","TOP5","TOP6","REPORTED","TOP8")</f>
        <v>0</v>
      </c>
      <c r="EC393" s="53">
        <f>_xll.OneStreamExcelAddIn.XFFunctions.XFGetCell("TRUE", "CONSOL", $D$3,"TOT_Entity","USD","Budget_Final",[1]Setup!C23,"PERIODIC",$B393,"TOPFLOW","TOP","TOP","top1",$C393,"top3","Open_Acute_DIV1","TOP5","TOP6","REPORTED","TOP8")</f>
        <v>0</v>
      </c>
      <c r="ED393" s="53">
        <f>_xll.OneStreamExcelAddIn.XFFunctions.XFGetCell("TRUE", "CONSOL", $D$3,"TOT_Entity","USD","Budget_Final",[1]Setup!C24,"PERIODIC",$B393,"TOPFLOW","TOP","TOP","top1",$C393,"top3","Open_Acute_DIV1","TOP5","TOP6","REPORTED","TOP8")</f>
        <v>0</v>
      </c>
      <c r="EE393" s="53">
        <f>_xll.OneStreamExcelAddIn.XFFunctions.XFGetCell("TRUE", "CONSOL", $D$3,"TOT_Entity","USD","Budget_Final",[1]Setup!C25,"PERIODIC",$B393,"TOPFLOW","TOP","TOP","top1",$C393,"top3","Open_Acute_DIV1","TOP5","TOP6","REPORTED","TOP8")</f>
        <v>0</v>
      </c>
      <c r="EF393" s="53">
        <f>_xll.OneStreamExcelAddIn.XFFunctions.XFGetCell("TRUE", "CONSOL", $D$3,"TOT_Entity","USD","Budget_Final",[1]Setup!C26,"PERIODIC",$B393,"TOPFLOW","TOP","TOP","top1",$C393,"top3","Open_Acute_DIV1","TOP5","TOP6","REPORTED","TOP8")</f>
        <v>0</v>
      </c>
      <c r="EG393" s="53">
        <f>_xll.OneStreamExcelAddIn.XFFunctions.XFGetCell("TRUE", "CONSOL", $D$3,"TOT_Entity","USD","Budget_Final",[1]Setup!C27,"PERIODIC",$B393,"TOPFLOW","TOP","TOP","top1",$C393,"top3","Open_Acute_DIV1","TOP5","TOP6","REPORTED","TOP8")</f>
        <v>0</v>
      </c>
      <c r="EH393" s="53">
        <f>_xll.OneStreamExcelAddIn.XFFunctions.XFGetCell("TRUE", "CONSOL", $D$3,"TOT_Entity","USD","Budget_Final",[1]Setup!C28,"PERIODIC",$B393,"TOPFLOW","TOP","TOP","top1",$C393,"top3","Open_Acute_DIV1","TOP5","TOP6","REPORTED","TOP8")</f>
        <v>0</v>
      </c>
    </row>
    <row r="394" spans="2:138" x14ac:dyDescent="0.25">
      <c r="B394" s="51">
        <v>60405</v>
      </c>
      <c r="C394" s="51"/>
      <c r="D394" t="str" cm="1">
        <f t="array" ref="D394">_xll.OneStreamExcelAddIn.XFFunctions.XFGetMemberInfo("Description","Account",B394)</f>
        <v>Contract Clinical Staff</v>
      </c>
      <c r="E394" s="53">
        <f>_xll.OneStreamExcelAddIn.XFFunctions.XFGetCell("TRUE", "CONSOL", $D$3,"TOT_Entity","USD","Actual",$E$3,"PERIODIC",$B394,"TOPFLOW","TOP","TOP","top1",$C394,"top3","Open_Acute_DIV1","TOP5","TOP6","REPORTED","TOP8")</f>
        <v>0</v>
      </c>
      <c r="F394" s="53">
        <f>_xll.OneStreamExcelAddIn.XFFunctions.XFGetCell("TRUE", "CONSOL", $D$3,"TOT_Entity","Aggregated","Budget_Working",$E$3,"PERIODIC",$B394,"TOPFLOW","TOP","TOP","top1",$C394,"top3","Open_Acute_DIV1","TOP5","TOP6","REPORTED","TOP8")</f>
        <v>0</v>
      </c>
      <c r="G394" s="53">
        <f t="shared" si="1012"/>
        <v>0</v>
      </c>
      <c r="H394" s="55">
        <f t="shared" si="1013"/>
        <v>0</v>
      </c>
      <c r="I394" s="41"/>
      <c r="J394" s="53">
        <f>_xll.OneStreamExcelAddIn.XFFunctions.XFGetCell("TRUE", "CONSOL", $D$3,"TOT_Entity","USD","Actual",$E$3,"YTD",$B394,"TOPFLOW","TOP","TOP","top1",$C394,"TOP3","Open_Acute_DIV1","TOP5","TOP6","REPORTED","TOP8")</f>
        <v>0</v>
      </c>
      <c r="K394" s="53">
        <f>_xll.OneStreamExcelAddIn.XFFunctions.XFGetCell("TRUE", "CONSOL", $D$3,"TOT_Entity","Aggregated","Budget_Working",$E$3,"YTD",$B394,"TOPFLOW","TOP","TOP","top1",$C394,"TOP3","Open_Acute_DIV1","TOP5","TOP6","REPORTED","TOP8")</f>
        <v>0</v>
      </c>
      <c r="L394" s="53">
        <f t="shared" si="1014"/>
        <v>0</v>
      </c>
      <c r="M394" s="40">
        <f t="shared" si="1015"/>
        <v>0</v>
      </c>
      <c r="N394" s="41"/>
      <c r="O394" s="53">
        <f>_xll.OneStreamExcelAddIn.XFFunctions.XFGetCell("TRUE", "CONSOL", $D$3,"TOT_Entity","USD","Actual",$F$3,"YTD",$B394,"TOPFLOW","TOP","TOP","top1",$C394,"TOP3","Open_Acute_DIV1","TOP5","TOP6","REPORTED","TOP8")</f>
        <v>0</v>
      </c>
      <c r="P394" s="53">
        <f>_xll.OneStreamExcelAddIn.XFFunctions.XFGetCell("TRUE", "CONSOL", $D$3,"TOT_Entity","USD","Actual",$E$3,"YTD",$B394,"TOPFLOW","TOP","TOP","top1",$C394,"top3","Open_Acute_DIV1","TOP5","TOP6","REPORTED","VAR_BW_PY_Actual")</f>
        <v>0</v>
      </c>
      <c r="Q394" s="40">
        <f t="shared" si="1016"/>
        <v>0</v>
      </c>
      <c r="R394" s="41"/>
      <c r="S394" s="53">
        <f>_xll.OneStreamExcelAddIn.XFFunctions.XFGetCell("TRUE", "CONSOL", $D$3,"TOT_Entity","USD","MIDFCST",$E$3,"MTD",$B394,"TOPFLOW","TOP","TOP","top1",$C394,"TOP3","Open_Acute_DIV1","TOP5","TOP6","REPORTED","TOP8")</f>
        <v>0</v>
      </c>
      <c r="T394" s="53">
        <f t="shared" si="1017"/>
        <v>0</v>
      </c>
      <c r="U394" s="40">
        <f t="shared" si="1018"/>
        <v>0</v>
      </c>
      <c r="V394" s="41"/>
      <c r="W394" s="42"/>
      <c r="X394" s="43"/>
      <c r="Y394" s="42"/>
      <c r="Z394" s="44"/>
      <c r="AB394" s="53">
        <f>_xll.OneStreamExcelAddIn.XFFunctions.XFGetCell("TRUE", "CONSOL", $D$3,"TOT_Entity","USD","Actual",[1]Setup!C4,"PERIODIC",$B394,"TOPFLOW","TOP","TOP","top1",$C394,"top3","Open_Acute_DIV1","TOP5","TOP6","REPORTED","TOP8")</f>
        <v>0</v>
      </c>
      <c r="AC394" s="53">
        <f>_xll.OneStreamExcelAddIn.XFFunctions.XFGetCell("TRUE", "CONSOL", $D$3,"TOT_Entity","Aggregated","Budget_Working",[1]Setup!C4,"PERIODIC",$B394,"TOPFLOW","TOP","TOP","top1",$C394,"top3","Open_Acute_DIV1","TOP5","TOP6","REPORTED","TOP8")</f>
        <v>0</v>
      </c>
      <c r="AD394" s="53">
        <f t="shared" si="1019"/>
        <v>0</v>
      </c>
      <c r="AE394" s="40">
        <f t="shared" si="1020"/>
        <v>0</v>
      </c>
      <c r="AG394" s="53">
        <f>_xll.OneStreamExcelAddIn.XFFunctions.XFGetCell("TRUE", "CONSOL", $D$3,"TOT_Entity","USD","Actual",[1]Setup!C5,"PERIODIC",$B394,"TOPFLOW","TOP","TOP","top1",$C394,"top3","Open_Acute_DIV1","TOP5","TOP6","REPORTED","TOP8")</f>
        <v>0</v>
      </c>
      <c r="AH394" s="53">
        <f>_xll.OneStreamExcelAddIn.XFFunctions.XFGetCell("TRUE", "CONSOL", $D$3,"TOT_Entity","Aggregated","Budget_Working",[1]Setup!C5,"PERIODIC",$B394,"TOPFLOW","TOP","TOP","top1",$C394,"top3","Open_Acute_DIV1","TOP5","TOP6","REPORTED","TOP8")</f>
        <v>0</v>
      </c>
      <c r="AI394" s="53">
        <f t="shared" si="1021"/>
        <v>0</v>
      </c>
      <c r="AJ394" s="40">
        <f t="shared" si="1022"/>
        <v>0</v>
      </c>
      <c r="AL394" s="53">
        <f>_xll.OneStreamExcelAddIn.XFFunctions.XFGetCell("TRUE", "CONSOL", $D$3,"TOT_Entity","USD","Actual",[1]Setup!C6,"PERIODIC",$B394,"TOPFLOW","TOP","TOP","top1",$C394,"top3","Open_Acute_DIV1","TOP5","TOP6","REPORTED","TOP8")</f>
        <v>0</v>
      </c>
      <c r="AM394" s="53">
        <f>_xll.OneStreamExcelAddIn.XFFunctions.XFGetCell("TRUE", "CONSOL", $D$3,"TOT_Entity","Aggregated","Budget_Working",[1]Setup!C6,"PERIODIC",$B394,"TOPFLOW","TOP","TOP","top1",$C394,"top3","Open_Acute_DIV1","TOP5","TOP6","REPORTED","TOP8")</f>
        <v>0</v>
      </c>
      <c r="AN394" s="53">
        <f t="shared" si="1023"/>
        <v>0</v>
      </c>
      <c r="AO394" s="40">
        <f t="shared" si="1024"/>
        <v>0</v>
      </c>
      <c r="AQ394" s="53">
        <f>_xll.OneStreamExcelAddIn.XFFunctions.XFGetCell("TRUE", "CONSOL", $D$3,"TOT_Entity","USD","Actual",[1]Setup!C7,"PERIODIC",$B394,"TOPFLOW","TOP","TOP","top1",$C394,"top3","Open_Acute_DIV1","TOP5","TOP6","REPORTED","TOP8")</f>
        <v>0</v>
      </c>
      <c r="AR394" s="53">
        <f>_xll.OneStreamExcelAddIn.XFFunctions.XFGetCell("TRUE", "CONSOL", $D$3,"TOT_Entity","Aggregated","Budget_Working",[1]Setup!C7,"PERIODIC",$B394,"TOPFLOW","TOP","TOP","top1",$C394,"top3","Open_Acute_DIV1","TOP5","TOP6","REPORTED","TOP8")</f>
        <v>0</v>
      </c>
      <c r="AS394" s="53">
        <f t="shared" si="1025"/>
        <v>0</v>
      </c>
      <c r="AT394" s="40">
        <f t="shared" si="1026"/>
        <v>0</v>
      </c>
      <c r="AV394" s="53">
        <f>_xll.OneStreamExcelAddIn.XFFunctions.XFGetCell("TRUE", "CONSOL", $D$3,"TOT_Entity","USD","Actual",[1]Setup!C8,"PERIODIC",$B394,"TOPFLOW","TOP","TOP","top1",$C394,"top3","Open_Acute_DIV1","TOP5","TOP6","REPORTED","TOP8")</f>
        <v>0</v>
      </c>
      <c r="AW394" s="53">
        <f>_xll.OneStreamExcelAddIn.XFFunctions.XFGetCell("TRUE", "CONSOL", $D$3,"TOT_Entity","Aggregated","Budget_Working",[1]Setup!C8,"PERIODIC",$B394,"TOPFLOW","TOP","TOP","top1",$C394,"top3","Open_Acute_DIV1","TOP5","TOP6","REPORTED","TOP8")</f>
        <v>0</v>
      </c>
      <c r="AX394" s="53">
        <f t="shared" si="1027"/>
        <v>0</v>
      </c>
      <c r="AY394" s="40">
        <f t="shared" si="1028"/>
        <v>0</v>
      </c>
      <c r="BA394" s="53">
        <f>_xll.OneStreamExcelAddIn.XFFunctions.XFGetCell("TRUE", "CONSOL", $D$3,"TOT_Entity","USD","Actual",[1]Setup!C9,"PERIODIC",$B394,"TOPFLOW","TOP","TOP","top1",$C394,"top3","Open_Acute_DIV1","TOP5","TOP6","REPORTED","TOP8")</f>
        <v>0</v>
      </c>
      <c r="BB394" s="53">
        <f>_xll.OneStreamExcelAddIn.XFFunctions.XFGetCell("TRUE", "CONSOL", $D$3,"TOT_Entity","Aggregated","Budget_Working",[1]Setup!C9,"PERIODIC",$B394,"TOPFLOW","TOP","TOP","top1",$C394,"top3","Open_Acute_DIV1","TOP5","TOP6","REPORTED","TOP8")</f>
        <v>0</v>
      </c>
      <c r="BC394" s="53">
        <f t="shared" si="1029"/>
        <v>0</v>
      </c>
      <c r="BD394" s="40">
        <f t="shared" si="1030"/>
        <v>0</v>
      </c>
      <c r="BF394" s="53">
        <f>_xll.OneStreamExcelAddIn.XFFunctions.XFGetCell("TRUE", "CONSOL", $D$3,"TOT_Entity","USD","Actual",[1]Setup!C10,"PERIODIC",$B394,"TOPFLOW","TOP","TOP","top1",$C394,"top3","Open_Acute_DIV1","TOP5","TOP6","REPORTED","TOP8")</f>
        <v>0</v>
      </c>
      <c r="BG394" s="53">
        <f>_xll.OneStreamExcelAddIn.XFFunctions.XFGetCell("TRUE", "CONSOL", $D$3,"TOT_Entity","Aggregated","Budget_Working",[1]Setup!C10,"PERIODIC",$B394,"TOPFLOW","TOP","TOP","top1",$C394,"top3","Open_Acute_DIV1","TOP5","TOP6","REPORTED","TOP8")</f>
        <v>0</v>
      </c>
      <c r="BH394" s="53">
        <f t="shared" si="1031"/>
        <v>0</v>
      </c>
      <c r="BI394" s="40">
        <f t="shared" si="1032"/>
        <v>0</v>
      </c>
      <c r="BK394" s="53">
        <f>_xll.OneStreamExcelAddIn.XFFunctions.XFGetCell("TRUE", "CONSOL", $D$3,"TOT_Entity","USD","Actual",[1]Setup!C11,"PERIODIC",$B394,"TOPFLOW","TOP","TOP","top1",$C394,"top3","Open_Acute_DIV1","TOP5","TOP6","REPORTED","TOP8")</f>
        <v>0</v>
      </c>
      <c r="BL394" s="53">
        <f>_xll.OneStreamExcelAddIn.XFFunctions.XFGetCell("TRUE", "CONSOL", $D$3,"TOT_Entity","Aggregated","Budget_Working",[1]Setup!C11,"PERIODIC",$B394,"TOPFLOW","TOP","TOP","top1",$C394,"top3","Open_Acute_DIV1","TOP5","TOP6","REPORTED","TOP8")</f>
        <v>0</v>
      </c>
      <c r="BM394" s="53">
        <f t="shared" si="1033"/>
        <v>0</v>
      </c>
      <c r="BN394" s="40">
        <f t="shared" si="1034"/>
        <v>0</v>
      </c>
      <c r="BP394" s="53">
        <f>_xll.OneStreamExcelAddIn.XFFunctions.XFGetCell("TRUE", "CONSOL", $D$3,"TOT_Entity","USD","Actual",[1]Setup!C12,"PERIODIC",$B394,"TOPFLOW","TOP","TOP","top1",$C394,"top3","Open_Acute_DIV1","TOP5","TOP6","REPORTED","TOP8")</f>
        <v>0</v>
      </c>
      <c r="BQ394" s="53">
        <f>_xll.OneStreamExcelAddIn.XFFunctions.XFGetCell("TRUE", "CONSOL", $D$3,"TOT_Entity","Aggregated","Budget_Working",[1]Setup!C12,"PERIODIC",$B394,"TOPFLOW","TOP","TOP","top1",$C394,"top3","Open_Acute_DIV1","TOP5","TOP6","REPORTED","TOP8")</f>
        <v>0</v>
      </c>
      <c r="BR394" s="53">
        <f t="shared" si="1035"/>
        <v>0</v>
      </c>
      <c r="BS394" s="40">
        <f t="shared" si="1036"/>
        <v>0</v>
      </c>
      <c r="BU394" s="53">
        <f>_xll.OneStreamExcelAddIn.XFFunctions.XFGetCell("TRUE", "CONSOL", $D$3,"TOT_Entity","USD","Actual",[1]Setup!C13,"PERIODIC",$B394,"TOPFLOW","TOP","TOP","top1",$C394,"top3","Open_Acute_DIV1","TOP5","TOP6","REPORTED","TOP8")</f>
        <v>0</v>
      </c>
      <c r="BV394" s="53">
        <f>_xll.OneStreamExcelAddIn.XFFunctions.XFGetCell("TRUE", "CONSOL", $D$3,"TOT_Entity","Aggregated","Budget_Working",[1]Setup!C13,"PERIODIC",$B394,"TOPFLOW","TOP","TOP","top1",$C394,"top3","Open_Acute_DIV1","TOP5","TOP6","REPORTED","TOP8")</f>
        <v>0</v>
      </c>
      <c r="BW394" s="53">
        <f t="shared" si="1037"/>
        <v>0</v>
      </c>
      <c r="BX394" s="40">
        <f t="shared" si="1038"/>
        <v>0</v>
      </c>
      <c r="BZ394" s="53">
        <f>_xll.OneStreamExcelAddIn.XFFunctions.XFGetCell("TRUE", "CONSOL", $D$3,"TOT_Entity","USD","Actual",[1]Setup!C14,"PERIODIC",$B394,"TOPFLOW","TOP","TOP","top1",$C394,"top3","Open_Acute_DIV1","TOP5","TOP6","REPORTED","TOP8")</f>
        <v>0</v>
      </c>
      <c r="CA394" s="53">
        <f>_xll.OneStreamExcelAddIn.XFFunctions.XFGetCell("TRUE", "CONSOL", $D$3,"TOT_Entity","Aggregated","Budget_Working",[1]Setup!C14,"PERIODIC",$B394,"TOPFLOW","TOP","TOP","top1",$C394,"top3","Open_Acute_DIV1","TOP5","TOP6","REPORTED","TOP8")</f>
        <v>0</v>
      </c>
      <c r="CB394" s="53">
        <f t="shared" si="1039"/>
        <v>0</v>
      </c>
      <c r="CC394" s="40">
        <f t="shared" si="1040"/>
        <v>0</v>
      </c>
      <c r="CE394" s="53">
        <f>_xll.OneStreamExcelAddIn.XFFunctions.XFGetCell("TRUE", "CONSOL", $D$3,"TOT_Entity","USD","Actual",[1]Setup!C15,"PERIODIC",$B394,"TOPFLOW","TOP","TOP","top1",$C394,"top3","Open_Acute_DIV1","TOP5","TOP6","REPORTED","TOP8")</f>
        <v>0</v>
      </c>
      <c r="CF394" s="53">
        <f>_xll.OneStreamExcelAddIn.XFFunctions.XFGetCell("TRUE", "CONSOL", $D$3,"TOT_Entity","Aggregated","Budget_Working",[1]Setup!C15,"PERIODIC",$B394,"TOPFLOW","TOP","TOP","top1",$C394,"top3","Open_Acute_DIV1","TOP5","TOP6","REPORTED","TOP8")</f>
        <v>0</v>
      </c>
      <c r="CG394" s="53">
        <f t="shared" si="1041"/>
        <v>0</v>
      </c>
      <c r="CH394" s="40">
        <f t="shared" si="1042"/>
        <v>0</v>
      </c>
      <c r="CI394" s="212"/>
      <c r="CJ394" s="53">
        <f>_xll.OneStreamExcelAddIn.XFFunctions.XFGetCell("TRUE", "CONSOL", $D$3,"TOT_Entity","USD","Actual",[1]Setup!C4,"PERIODIC",$B394,"TOPFLOW","TOP","TOP","top1",$C394,"top3","Open_Acute_DIV1","TOP5","TOP6","REPORTED","TOP8")</f>
        <v>0</v>
      </c>
      <c r="CK394" s="53">
        <f>_xll.OneStreamExcelAddIn.XFFunctions.XFGetCell("TRUE", "CONSOL", $D$3,"TOT_Entity","USD","Actual",[1]Setup!C5,"PERIODIC",$B394,"TOPFLOW","TOP","TOP","top1",$C394,"top3","Open_Acute_DIV1","TOP5","TOP6","REPORTED","TOP8")</f>
        <v>0</v>
      </c>
      <c r="CL394" s="53">
        <f>_xll.OneStreamExcelAddIn.XFFunctions.XFGetCell("TRUE", "CONSOL", $D$3,"TOT_Entity","USD","Actual",[1]Setup!C6,"PERIODIC",$B394,"TOPFLOW","TOP","TOP","top1",$C394,"top3","Open_Acute_DIV1","TOP5","TOP6","REPORTED","TOP8")</f>
        <v>0</v>
      </c>
      <c r="CM394" s="53">
        <f>_xll.OneStreamExcelAddIn.XFFunctions.XFGetCell("TRUE", "CONSOL", $D$3,"TOT_Entity","USD","Actual",[1]Setup!C7,"PERIODIC",$B394,"TOPFLOW","TOP","TOP","top1",$C394,"top3","Open_Acute_DIV1","TOP5","TOP6","REPORTED","TOP8")</f>
        <v>0</v>
      </c>
      <c r="CN394" s="53">
        <f>_xll.OneStreamExcelAddIn.XFFunctions.XFGetCell("TRUE", "CONSOL", $D$3,"TOT_Entity","USD","Actual",[1]Setup!C8,"PERIODIC",$B394,"TOPFLOW","TOP","TOP","top1",$C394,"top3","Open_Acute_DIV1","TOP5","TOP6","REPORTED","TOP8")</f>
        <v>0</v>
      </c>
      <c r="CO394" s="53">
        <f>_xll.OneStreamExcelAddIn.XFFunctions.XFGetCell("TRUE", "CONSOL", $D$3,"TOT_Entity","USD","Actual",[1]Setup!C9,"PERIODIC",$B394,"TOPFLOW","TOP","TOP","top1",$C394,"top3","Open_Acute_DIV1","TOP5","TOP6","REPORTED","TOP8")</f>
        <v>0</v>
      </c>
      <c r="CP394" s="53">
        <f>_xll.OneStreamExcelAddIn.XFFunctions.XFGetCell("TRUE", "CONSOL", $D$3,"TOT_Entity","USD","Actual",[1]Setup!C10,"PERIODIC",$B394,"TOPFLOW","TOP","TOP","top1",$C394,"top3","Open_Acute_DIV1","TOP5","TOP6","REPORTED","TOP8")</f>
        <v>0</v>
      </c>
      <c r="CQ394" s="53">
        <f>_xll.OneStreamExcelAddIn.XFFunctions.XFGetCell("TRUE", "CONSOL", $D$3,"TOT_Entity","USD","Actual",[1]Setup!C11,"PERIODIC",$B394,"TOPFLOW","TOP","TOP","top1",$C394,"top3","Open_Acute_DIV1","TOP5","TOP6","REPORTED","TOP8")</f>
        <v>0</v>
      </c>
      <c r="CR394" s="53">
        <f>_xll.OneStreamExcelAddIn.XFFunctions.XFGetCell("TRUE", "CONSOL", $D$3,"TOT_Entity","USD","Actual",[1]Setup!C12,"PERIODIC",$B394,"TOPFLOW","TOP","TOP","top1",$C394,"top3","Open_Acute_DIV1","TOP5","TOP6","REPORTED","TOP8")</f>
        <v>0</v>
      </c>
      <c r="CS394" s="53">
        <f>_xll.OneStreamExcelAddIn.XFFunctions.XFGetCell("TRUE", "CONSOL", $D$3,"TOT_Entity","USD","Actual",[1]Setup!C13,"PERIODIC",$B394,"TOPFLOW","TOP","TOP","top1",$C394,"top3","Open_Acute_DIV1","TOP5","TOP6","REPORTED","TOP8")</f>
        <v>0</v>
      </c>
      <c r="CT394" s="53">
        <f>_xll.OneStreamExcelAddIn.XFFunctions.XFGetCell("TRUE", "CONSOL", $D$3,"TOT_Entity","USD","Actual",[1]Setup!C14,"PERIODIC",$B394,"TOPFLOW","TOP","TOP","top1",$C394,"top3","Open_Acute_DIV1","TOP5","TOP6","REPORTED","TOP8")</f>
        <v>0</v>
      </c>
      <c r="CU394" s="53">
        <f>_xll.OneStreamExcelAddIn.XFFunctions.XFGetCell("TRUE", "CONSOL", $D$3,"TOT_Entity","USD","Actual",[1]Setup!C15,"PERIODIC",$B394,"TOPFLOW","TOP","TOP","top1",$C394,"top3","Open_Acute_DIV1","TOP5","TOP6","REPORTED","TOP8")</f>
        <v>0</v>
      </c>
      <c r="CV394" s="212"/>
      <c r="CW394" s="53">
        <f>_xll.OneStreamExcelAddIn.XFFunctions.XFGetCell("TRUE", "CONSOL", $D$3,"TOT_Entity","USD","Actual",[1]Setup!C17,"PERIODIC",$B394,"TOPFLOW","TOP","TOP","top1",$C394,"top3","Open_Acute_DIV1","TOP5","TOP6","REPORTED","TOP8")</f>
        <v>0</v>
      </c>
      <c r="CX394" s="53">
        <f>_xll.OneStreamExcelAddIn.XFFunctions.XFGetCell("TRUE", "CONSOL", $D$3,"TOT_Entity","USD","Actual",[1]Setup!C18,"PERIODIC",$B394,"TOPFLOW","TOP","TOP","top1",$C394,"top3","Open_Acute_DIV1","TOP5","TOP6","REPORTED","TOP8")</f>
        <v>0</v>
      </c>
      <c r="CY394" s="53">
        <f>_xll.OneStreamExcelAddIn.XFFunctions.XFGetCell("TRUE", "CONSOL", $D$3,"TOT_Entity","USD","Actual",[1]Setup!C19,"PERIODIC",$B394,"TOPFLOW","TOP","TOP","top1",$C394,"top3","Open_Acute_DIV1","TOP5","TOP6","REPORTED","TOP8")</f>
        <v>0</v>
      </c>
      <c r="CZ394" s="53">
        <f>_xll.OneStreamExcelAddIn.XFFunctions.XFGetCell("TRUE", "CONSOL", $D$3,"TOT_Entity","USD","Actual",[1]Setup!C20,"PERIODIC",$B394,"TOPFLOW","TOP","TOP","top1",$C394,"top3","Open_Acute_DIV1","TOP5","TOP6","REPORTED","TOP8")</f>
        <v>0</v>
      </c>
      <c r="DA394" s="53">
        <f>_xll.OneStreamExcelAddIn.XFFunctions.XFGetCell("TRUE", "CONSOL", $D$3,"TOT_Entity","USD","Actual",[1]Setup!C21,"PERIODIC",$B394,"TOPFLOW","TOP","TOP","top1",$C394,"top3","Open_Acute_DIV1","TOP5","TOP6","REPORTED","TOP8")</f>
        <v>0</v>
      </c>
      <c r="DB394" s="53">
        <f>_xll.OneStreamExcelAddIn.XFFunctions.XFGetCell("TRUE", "CONSOL", $D$3,"TOT_Entity","USD","Actual",[1]Setup!C22,"PERIODIC",$B394,"TOPFLOW","TOP","TOP","top1",$C394,"top3","Open_Acute_DIV1","TOP5","TOP6","REPORTED","TOP8")</f>
        <v>0</v>
      </c>
      <c r="DC394" s="53">
        <f>_xll.OneStreamExcelAddIn.XFFunctions.XFGetCell("TRUE", "CONSOL", $D$3,"TOT_Entity","USD","Actual",[1]Setup!C23,"PERIODIC",$B394,"TOPFLOW","TOP","TOP","top1",$C394,"top3","Open_Acute_DIV1","TOP5","TOP6","REPORTED","TOP8")</f>
        <v>0</v>
      </c>
      <c r="DD394" s="53">
        <f>_xll.OneStreamExcelAddIn.XFFunctions.XFGetCell("TRUE", "CONSOL", $D$3,"TOT_Entity","USD","Actual",[1]Setup!C24,"PERIODIC",$B394,"TOPFLOW","TOP","TOP","top1",$C394,"top3","Open_Acute_DIV1","TOP5","TOP6","REPORTED","TOP8")</f>
        <v>0</v>
      </c>
      <c r="DE394" s="53">
        <f>_xll.OneStreamExcelAddIn.XFFunctions.XFGetCell("TRUE", "CONSOL", $D$3,"TOT_Entity","USD","Actual",[1]Setup!C25,"PERIODIC",$B394,"TOPFLOW","TOP","TOP","top1",$C394,"top3","Open_Acute_DIV1","TOP5","TOP6","REPORTED","TOP8")</f>
        <v>0</v>
      </c>
      <c r="DF394" s="53">
        <f>_xll.OneStreamExcelAddIn.XFFunctions.XFGetCell("TRUE", "CONSOL", $D$3,"TOT_Entity","USD","Actual",[1]Setup!C26,"PERIODIC",$B394,"TOPFLOW","TOP","TOP","top1",$C394,"top3","Open_Acute_DIV1","TOP5","TOP6","REPORTED","TOP8")</f>
        <v>0</v>
      </c>
      <c r="DG394" s="53">
        <f>_xll.OneStreamExcelAddIn.XFFunctions.XFGetCell("TRUE", "CONSOL", $D$3,"TOT_Entity","USD","Actual",[1]Setup!C27,"PERIODIC",$B394,"TOPFLOW","TOP","TOP","top1",$C394,"top3","Open_Acute_DIV1","TOP5","TOP6","REPORTED","TOP8")</f>
        <v>0</v>
      </c>
      <c r="DH394" s="53">
        <f>_xll.OneStreamExcelAddIn.XFFunctions.XFGetCell("TRUE", "CONSOL", $D$3,"TOT_Entity","USD","Actual",[1]Setup!C28,"PERIODIC",$B394,"TOPFLOW","TOP","TOP","top1",$C394,"top3","Open_Acute_DIV1","TOP5","TOP6","REPORTED","TOP8")</f>
        <v>0</v>
      </c>
      <c r="DI394" s="178"/>
      <c r="DJ394" s="53">
        <f>_xll.OneStreamExcelAddIn.XFFunctions.XFGetCell("TRUE", "CONSOL", $D$3,"TOT_Entity","Aggregated","Budget_Working",[1]Setup!C4,"PERIODIC",$B394,"TOPFLOW","TOP","TOP","top1",$C394,"top3","Open_Acute_DIV1","TOP5","TOP6","REPORTED","TOP8")</f>
        <v>0</v>
      </c>
      <c r="DK394" s="53">
        <f>_xll.OneStreamExcelAddIn.XFFunctions.XFGetCell("TRUE", "CONSOL", $D$3,"TOT_Entity","Aggregated","Budget_Working",[1]Setup!C5,"PERIODIC",$B394,"TOPFLOW","TOP","TOP","top1",$C394,"top3","Open_Acute_DIV1","TOP5","TOP6","REPORTED","TOP8")</f>
        <v>0</v>
      </c>
      <c r="DL394" s="53">
        <f>_xll.OneStreamExcelAddIn.XFFunctions.XFGetCell("TRUE", "CONSOL", $D$3,"TOT_Entity","Aggregated","Budget_Working",[1]Setup!C6,"PERIODIC",$B394,"TOPFLOW","TOP","TOP","top1",$C394,"top3","Open_Acute_DIV1","TOP5","TOP6","REPORTED","TOP8")</f>
        <v>0</v>
      </c>
      <c r="DM394" s="53">
        <f>_xll.OneStreamExcelAddIn.XFFunctions.XFGetCell("TRUE", "CONSOL", $D$3,"TOT_Entity","Aggregated","Budget_Working",[1]Setup!C7,"PERIODIC",$B394,"TOPFLOW","TOP","TOP","top1",$C394,"top3","Open_Acute_DIV1","TOP5","TOP6","REPORTED","TOP8")</f>
        <v>0</v>
      </c>
      <c r="DN394" s="53">
        <f>_xll.OneStreamExcelAddIn.XFFunctions.XFGetCell("TRUE", "CONSOL", $D$3,"TOT_Entity","Aggregated","Budget_Working",[1]Setup!C8,"PERIODIC",$B394,"TOPFLOW","TOP","TOP","top1",$C394,"top3","Open_Acute_DIV1","TOP5","TOP6","REPORTED","TOP8")</f>
        <v>0</v>
      </c>
      <c r="DO394" s="53">
        <f>_xll.OneStreamExcelAddIn.XFFunctions.XFGetCell("TRUE", "CONSOL", $D$3,"TOT_Entity","Aggregated","Budget_Working",[1]Setup!C9,"PERIODIC",$B394,"TOPFLOW","TOP","TOP","top1",$C394,"top3","Open_Acute_DIV1","TOP5","TOP6","REPORTED","TOP8")</f>
        <v>0</v>
      </c>
      <c r="DP394" s="53">
        <f>_xll.OneStreamExcelAddIn.XFFunctions.XFGetCell("TRUE", "CONSOL", $D$3,"TOT_Entity","Aggregated","Budget_Working",[1]Setup!C10,"PERIODIC",$B394,"TOPFLOW","TOP","TOP","top1",$C394,"top3","Open_Acute_DIV1","TOP5","TOP6","REPORTED","TOP8")</f>
        <v>0</v>
      </c>
      <c r="DQ394" s="53">
        <f>_xll.OneStreamExcelAddIn.XFFunctions.XFGetCell("TRUE", "CONSOL", $D$3,"TOT_Entity","Aggregated","Budget_Working",[1]Setup!C11,"PERIODIC",$B394,"TOPFLOW","TOP","TOP","top1",$C394,"top3","Open_Acute_DIV1","TOP5","TOP6","REPORTED","TOP8")</f>
        <v>0</v>
      </c>
      <c r="DR394" s="53">
        <f>_xll.OneStreamExcelAddIn.XFFunctions.XFGetCell("TRUE", "CONSOL", $D$3,"TOT_Entity","Aggregated","Budget_Working",[1]Setup!C12,"PERIODIC",$B394,"TOPFLOW","TOP","TOP","top1",$C394,"top3","Open_Acute_DIV1","TOP5","TOP6","REPORTED","TOP8")</f>
        <v>0</v>
      </c>
      <c r="DS394" s="53">
        <f>_xll.OneStreamExcelAddIn.XFFunctions.XFGetCell("TRUE", "CONSOL", $D$3,"TOT_Entity","Aggregated","Budget_Working",[1]Setup!C13,"PERIODIC",$B394,"TOPFLOW","TOP","TOP","top1",$C394,"top3","Open_Acute_DIV1","TOP5","TOP6","REPORTED","TOP8")</f>
        <v>0</v>
      </c>
      <c r="DT394" s="53">
        <f>_xll.OneStreamExcelAddIn.XFFunctions.XFGetCell("TRUE", "CONSOL", $D$3,"TOT_Entity","Aggregated","Budget_Working",[1]Setup!C14,"PERIODIC",$B394,"TOPFLOW","TOP","TOP","top1",$C394,"top3","Open_Acute_DIV1","TOP5","TOP6","REPORTED","TOP8")</f>
        <v>0</v>
      </c>
      <c r="DU394" s="53">
        <f>_xll.OneStreamExcelAddIn.XFFunctions.XFGetCell("TRUE", "CONSOL", $D$3,"TOT_Entity","Aggregated","Budget_Working",[1]Setup!C15,"PERIODIC",$B394,"TOPFLOW","TOP","TOP","top1",$C394,"top3","Open_Acute_DIV1","TOP5","TOP6","REPORTED","TOP8")</f>
        <v>0</v>
      </c>
      <c r="DV394" s="178"/>
      <c r="DW394" s="53">
        <f>_xll.OneStreamExcelAddIn.XFFunctions.XFGetCell("TRUE", "CONSOL", $D$3,"TOT_Entity","USD","Budget_Final",[1]Setup!C17,"PERIODIC",$B394,"TOPFLOW","TOP","TOP","top1",$C394,"top3","Open_Acute_DIV1","TOP5","TOP6","REPORTED","TOP8")</f>
        <v>0</v>
      </c>
      <c r="DX394" s="53">
        <f>_xll.OneStreamExcelAddIn.XFFunctions.XFGetCell("TRUE", "CONSOL", $D$3,"TOT_Entity","USD","Budget_Final",[1]Setup!C18,"PERIODIC",$B394,"TOPFLOW","TOP","TOP","top1",$C394,"top3","Open_Acute_DIV1","TOP5","TOP6","REPORTED","TOP8")</f>
        <v>0</v>
      </c>
      <c r="DY394" s="53">
        <f>_xll.OneStreamExcelAddIn.XFFunctions.XFGetCell("TRUE", "CONSOL", $D$3,"TOT_Entity","USD","Budget_Final",[1]Setup!C19,"PERIODIC",$B394,"TOPFLOW","TOP","TOP","top1",$C394,"top3","Open_Acute_DIV1","TOP5","TOP6","REPORTED","TOP8")</f>
        <v>0</v>
      </c>
      <c r="DZ394" s="53">
        <f>_xll.OneStreamExcelAddIn.XFFunctions.XFGetCell("TRUE", "CONSOL", $D$3,"TOT_Entity","USD","Budget_Final",[1]Setup!C20,"PERIODIC",$B394,"TOPFLOW","TOP","TOP","top1",$C394,"top3","Open_Acute_DIV1","TOP5","TOP6","REPORTED","TOP8")</f>
        <v>0</v>
      </c>
      <c r="EA394" s="53">
        <f>_xll.OneStreamExcelAddIn.XFFunctions.XFGetCell("TRUE", "CONSOL", $D$3,"TOT_Entity","USD","Budget_Final",[1]Setup!C21,"PERIODIC",$B394,"TOPFLOW","TOP","TOP","top1",$C394,"top3","Open_Acute_DIV1","TOP5","TOP6","REPORTED","TOP8")</f>
        <v>0</v>
      </c>
      <c r="EB394" s="53">
        <f>_xll.OneStreamExcelAddIn.XFFunctions.XFGetCell("TRUE", "CONSOL", $D$3,"TOT_Entity","USD","Budget_Final",[1]Setup!C22,"PERIODIC",$B394,"TOPFLOW","TOP","TOP","top1",$C394,"top3","Open_Acute_DIV1","TOP5","TOP6","REPORTED","TOP8")</f>
        <v>0</v>
      </c>
      <c r="EC394" s="53">
        <f>_xll.OneStreamExcelAddIn.XFFunctions.XFGetCell("TRUE", "CONSOL", $D$3,"TOT_Entity","USD","Budget_Final",[1]Setup!C23,"PERIODIC",$B394,"TOPFLOW","TOP","TOP","top1",$C394,"top3","Open_Acute_DIV1","TOP5","TOP6","REPORTED","TOP8")</f>
        <v>0</v>
      </c>
      <c r="ED394" s="53">
        <f>_xll.OneStreamExcelAddIn.XFFunctions.XFGetCell("TRUE", "CONSOL", $D$3,"TOT_Entity","USD","Budget_Final",[1]Setup!C24,"PERIODIC",$B394,"TOPFLOW","TOP","TOP","top1",$C394,"top3","Open_Acute_DIV1","TOP5","TOP6","REPORTED","TOP8")</f>
        <v>0</v>
      </c>
      <c r="EE394" s="53">
        <f>_xll.OneStreamExcelAddIn.XFFunctions.XFGetCell("TRUE", "CONSOL", $D$3,"TOT_Entity","USD","Budget_Final",[1]Setup!C25,"PERIODIC",$B394,"TOPFLOW","TOP","TOP","top1",$C394,"top3","Open_Acute_DIV1","TOP5","TOP6","REPORTED","TOP8")</f>
        <v>0</v>
      </c>
      <c r="EF394" s="53">
        <f>_xll.OneStreamExcelAddIn.XFFunctions.XFGetCell("TRUE", "CONSOL", $D$3,"TOT_Entity","USD","Budget_Final",[1]Setup!C26,"PERIODIC",$B394,"TOPFLOW","TOP","TOP","top1",$C394,"top3","Open_Acute_DIV1","TOP5","TOP6","REPORTED","TOP8")</f>
        <v>0</v>
      </c>
      <c r="EG394" s="53">
        <f>_xll.OneStreamExcelAddIn.XFFunctions.XFGetCell("TRUE", "CONSOL", $D$3,"TOT_Entity","USD","Budget_Final",[1]Setup!C27,"PERIODIC",$B394,"TOPFLOW","TOP","TOP","top1",$C394,"top3","Open_Acute_DIV1","TOP5","TOP6","REPORTED","TOP8")</f>
        <v>0</v>
      </c>
      <c r="EH394" s="53">
        <f>_xll.OneStreamExcelAddIn.XFFunctions.XFGetCell("TRUE", "CONSOL", $D$3,"TOT_Entity","USD","Budget_Final",[1]Setup!C28,"PERIODIC",$B394,"TOPFLOW","TOP","TOP","top1",$C394,"top3","Open_Acute_DIV1","TOP5","TOP6","REPORTED","TOP8")</f>
        <v>0</v>
      </c>
    </row>
    <row r="395" spans="2:138" x14ac:dyDescent="0.25">
      <c r="B395" s="51">
        <v>60406</v>
      </c>
      <c r="C395" s="51"/>
      <c r="D395" t="str" cm="1">
        <f t="array" ref="D395">_xll.OneStreamExcelAddIn.XFFunctions.XFGetMemberInfo("Description","Account",B395)</f>
        <v>Contract Staff - Clerical</v>
      </c>
      <c r="E395" s="53">
        <f>_xll.OneStreamExcelAddIn.XFFunctions.XFGetCell("TRUE", "CONSOL", $D$3,"TOT_Entity","USD","Actual",$E$3,"PERIODIC",$B395,"TOPFLOW","TOP","TOP","top1",$C395,"top3","Open_Acute_DIV1","TOP5","TOP6","REPORTED","TOP8")</f>
        <v>0</v>
      </c>
      <c r="F395" s="53">
        <f>_xll.OneStreamExcelAddIn.XFFunctions.XFGetCell("TRUE", "CONSOL", $D$3,"TOT_Entity","Aggregated","Budget_Working",$E$3,"PERIODIC",$B395,"TOPFLOW","TOP","TOP","top1",$C395,"top3","Open_Acute_DIV1","TOP5","TOP6","REPORTED","TOP8")</f>
        <v>0</v>
      </c>
      <c r="G395" s="53">
        <f t="shared" si="1012"/>
        <v>0</v>
      </c>
      <c r="H395" s="55">
        <f t="shared" si="1013"/>
        <v>0</v>
      </c>
      <c r="I395" s="41"/>
      <c r="J395" s="53">
        <f>_xll.OneStreamExcelAddIn.XFFunctions.XFGetCell("TRUE", "CONSOL", $D$3,"TOT_Entity","USD","Actual",$E$3,"YTD",$B395,"TOPFLOW","TOP","TOP","top1",$C395,"TOP3","Open_Acute_DIV1","TOP5","TOP6","REPORTED","TOP8")</f>
        <v>0</v>
      </c>
      <c r="K395" s="53">
        <f>_xll.OneStreamExcelAddIn.XFFunctions.XFGetCell("TRUE", "CONSOL", $D$3,"TOT_Entity","Aggregated","Budget_Working",$E$3,"YTD",$B395,"TOPFLOW","TOP","TOP","top1",$C395,"TOP3","Open_Acute_DIV1","TOP5","TOP6","REPORTED","TOP8")</f>
        <v>0</v>
      </c>
      <c r="L395" s="53">
        <f t="shared" si="1014"/>
        <v>0</v>
      </c>
      <c r="M395" s="40">
        <f t="shared" si="1015"/>
        <v>0</v>
      </c>
      <c r="N395" s="41"/>
      <c r="O395" s="53">
        <f>_xll.OneStreamExcelAddIn.XFFunctions.XFGetCell("TRUE", "CONSOL", $D$3,"TOT_Entity","USD","Actual",$F$3,"YTD",$B395,"TOPFLOW","TOP","TOP","top1",$C395,"TOP3","Open_Acute_DIV1","TOP5","TOP6","REPORTED","TOP8")</f>
        <v>0</v>
      </c>
      <c r="P395" s="53">
        <f>_xll.OneStreamExcelAddIn.XFFunctions.XFGetCell("TRUE", "CONSOL", $D$3,"TOT_Entity","USD","Actual",$E$3,"YTD",$B395,"TOPFLOW","TOP","TOP","top1",$C395,"top3","Open_Acute_DIV1","TOP5","TOP6","REPORTED","VAR_BW_PY_Actual")</f>
        <v>0</v>
      </c>
      <c r="Q395" s="40">
        <f t="shared" si="1016"/>
        <v>0</v>
      </c>
      <c r="R395" s="41"/>
      <c r="S395" s="53">
        <f>_xll.OneStreamExcelAddIn.XFFunctions.XFGetCell("TRUE", "CONSOL", $D$3,"TOT_Entity","USD","MIDFCST",$E$3,"MTD",$B395,"TOPFLOW","TOP","TOP","top1",$C395,"TOP3","Open_Acute_DIV1","TOP5","TOP6","REPORTED","TOP8")</f>
        <v>0</v>
      </c>
      <c r="T395" s="53">
        <f t="shared" si="1017"/>
        <v>0</v>
      </c>
      <c r="U395" s="40">
        <f t="shared" si="1018"/>
        <v>0</v>
      </c>
      <c r="V395" s="41"/>
      <c r="W395" s="42"/>
      <c r="X395" s="43"/>
      <c r="Y395" s="42"/>
      <c r="Z395" s="44"/>
      <c r="AB395" s="53">
        <f>_xll.OneStreamExcelAddIn.XFFunctions.XFGetCell("TRUE", "CONSOL", $D$3,"TOT_Entity","USD","Actual",[1]Setup!C4,"PERIODIC",$B395,"TOPFLOW","TOP","TOP","top1",$C395,"top3","Open_Acute_DIV1","TOP5","TOP6","REPORTED","TOP8")</f>
        <v>0</v>
      </c>
      <c r="AC395" s="53">
        <f>_xll.OneStreamExcelAddIn.XFFunctions.XFGetCell("TRUE", "CONSOL", $D$3,"TOT_Entity","Aggregated","Budget_Working",[1]Setup!C4,"PERIODIC",$B395,"TOPFLOW","TOP","TOP","top1",$C395,"top3","Open_Acute_DIV1","TOP5","TOP6","REPORTED","TOP8")</f>
        <v>0</v>
      </c>
      <c r="AD395" s="53">
        <f t="shared" si="1019"/>
        <v>0</v>
      </c>
      <c r="AE395" s="40">
        <f t="shared" si="1020"/>
        <v>0</v>
      </c>
      <c r="AG395" s="53">
        <f>_xll.OneStreamExcelAddIn.XFFunctions.XFGetCell("TRUE", "CONSOL", $D$3,"TOT_Entity","USD","Actual",[1]Setup!C5,"PERIODIC",$B395,"TOPFLOW","TOP","TOP","top1",$C395,"top3","Open_Acute_DIV1","TOP5","TOP6","REPORTED","TOP8")</f>
        <v>0</v>
      </c>
      <c r="AH395" s="53">
        <f>_xll.OneStreamExcelAddIn.XFFunctions.XFGetCell("TRUE", "CONSOL", $D$3,"TOT_Entity","Aggregated","Budget_Working",[1]Setup!C5,"PERIODIC",$B395,"TOPFLOW","TOP","TOP","top1",$C395,"top3","Open_Acute_DIV1","TOP5","TOP6","REPORTED","TOP8")</f>
        <v>0</v>
      </c>
      <c r="AI395" s="53">
        <f t="shared" si="1021"/>
        <v>0</v>
      </c>
      <c r="AJ395" s="40">
        <f t="shared" si="1022"/>
        <v>0</v>
      </c>
      <c r="AL395" s="53">
        <f>_xll.OneStreamExcelAddIn.XFFunctions.XFGetCell("TRUE", "CONSOL", $D$3,"TOT_Entity","USD","Actual",[1]Setup!C6,"PERIODIC",$B395,"TOPFLOW","TOP","TOP","top1",$C395,"top3","Open_Acute_DIV1","TOP5","TOP6","REPORTED","TOP8")</f>
        <v>0</v>
      </c>
      <c r="AM395" s="53">
        <f>_xll.OneStreamExcelAddIn.XFFunctions.XFGetCell("TRUE", "CONSOL", $D$3,"TOT_Entity","Aggregated","Budget_Working",[1]Setup!C6,"PERIODIC",$B395,"TOPFLOW","TOP","TOP","top1",$C395,"top3","Open_Acute_DIV1","TOP5","TOP6","REPORTED","TOP8")</f>
        <v>0</v>
      </c>
      <c r="AN395" s="53">
        <f t="shared" si="1023"/>
        <v>0</v>
      </c>
      <c r="AO395" s="40">
        <f t="shared" si="1024"/>
        <v>0</v>
      </c>
      <c r="AQ395" s="53">
        <f>_xll.OneStreamExcelAddIn.XFFunctions.XFGetCell("TRUE", "CONSOL", $D$3,"TOT_Entity","USD","Actual",[1]Setup!C7,"PERIODIC",$B395,"TOPFLOW","TOP","TOP","top1",$C395,"top3","Open_Acute_DIV1","TOP5","TOP6","REPORTED","TOP8")</f>
        <v>0</v>
      </c>
      <c r="AR395" s="53">
        <f>_xll.OneStreamExcelAddIn.XFFunctions.XFGetCell("TRUE", "CONSOL", $D$3,"TOT_Entity","Aggregated","Budget_Working",[1]Setup!C7,"PERIODIC",$B395,"TOPFLOW","TOP","TOP","top1",$C395,"top3","Open_Acute_DIV1","TOP5","TOP6","REPORTED","TOP8")</f>
        <v>0</v>
      </c>
      <c r="AS395" s="53">
        <f t="shared" si="1025"/>
        <v>0</v>
      </c>
      <c r="AT395" s="40">
        <f t="shared" si="1026"/>
        <v>0</v>
      </c>
      <c r="AV395" s="53">
        <f>_xll.OneStreamExcelAddIn.XFFunctions.XFGetCell("TRUE", "CONSOL", $D$3,"TOT_Entity","USD","Actual",[1]Setup!C8,"PERIODIC",$B395,"TOPFLOW","TOP","TOP","top1",$C395,"top3","Open_Acute_DIV1","TOP5","TOP6","REPORTED","TOP8")</f>
        <v>0</v>
      </c>
      <c r="AW395" s="53">
        <f>_xll.OneStreamExcelAddIn.XFFunctions.XFGetCell("TRUE", "CONSOL", $D$3,"TOT_Entity","Aggregated","Budget_Working",[1]Setup!C8,"PERIODIC",$B395,"TOPFLOW","TOP","TOP","top1",$C395,"top3","Open_Acute_DIV1","TOP5","TOP6","REPORTED","TOP8")</f>
        <v>0</v>
      </c>
      <c r="AX395" s="53">
        <f t="shared" si="1027"/>
        <v>0</v>
      </c>
      <c r="AY395" s="40">
        <f t="shared" si="1028"/>
        <v>0</v>
      </c>
      <c r="BA395" s="53">
        <f>_xll.OneStreamExcelAddIn.XFFunctions.XFGetCell("TRUE", "CONSOL", $D$3,"TOT_Entity","USD","Actual",[1]Setup!C9,"PERIODIC",$B395,"TOPFLOW","TOP","TOP","top1",$C395,"top3","Open_Acute_DIV1","TOP5","TOP6","REPORTED","TOP8")</f>
        <v>0</v>
      </c>
      <c r="BB395" s="53">
        <f>_xll.OneStreamExcelAddIn.XFFunctions.XFGetCell("TRUE", "CONSOL", $D$3,"TOT_Entity","Aggregated","Budget_Working",[1]Setup!C9,"PERIODIC",$B395,"TOPFLOW","TOP","TOP","top1",$C395,"top3","Open_Acute_DIV1","TOP5","TOP6","REPORTED","TOP8")</f>
        <v>0</v>
      </c>
      <c r="BC395" s="53">
        <f t="shared" si="1029"/>
        <v>0</v>
      </c>
      <c r="BD395" s="40">
        <f t="shared" si="1030"/>
        <v>0</v>
      </c>
      <c r="BF395" s="53">
        <f>_xll.OneStreamExcelAddIn.XFFunctions.XFGetCell("TRUE", "CONSOL", $D$3,"TOT_Entity","USD","Actual",[1]Setup!C10,"PERIODIC",$B395,"TOPFLOW","TOP","TOP","top1",$C395,"top3","Open_Acute_DIV1","TOP5","TOP6","REPORTED","TOP8")</f>
        <v>0</v>
      </c>
      <c r="BG395" s="53">
        <f>_xll.OneStreamExcelAddIn.XFFunctions.XFGetCell("TRUE", "CONSOL", $D$3,"TOT_Entity","Aggregated","Budget_Working",[1]Setup!C10,"PERIODIC",$B395,"TOPFLOW","TOP","TOP","top1",$C395,"top3","Open_Acute_DIV1","TOP5","TOP6","REPORTED","TOP8")</f>
        <v>0</v>
      </c>
      <c r="BH395" s="53">
        <f t="shared" si="1031"/>
        <v>0</v>
      </c>
      <c r="BI395" s="40">
        <f t="shared" si="1032"/>
        <v>0</v>
      </c>
      <c r="BK395" s="53">
        <f>_xll.OneStreamExcelAddIn.XFFunctions.XFGetCell("TRUE", "CONSOL", $D$3,"TOT_Entity","USD","Actual",[1]Setup!C11,"PERIODIC",$B395,"TOPFLOW","TOP","TOP","top1",$C395,"top3","Open_Acute_DIV1","TOP5","TOP6","REPORTED","TOP8")</f>
        <v>0</v>
      </c>
      <c r="BL395" s="53">
        <f>_xll.OneStreamExcelAddIn.XFFunctions.XFGetCell("TRUE", "CONSOL", $D$3,"TOT_Entity","Aggregated","Budget_Working",[1]Setup!C11,"PERIODIC",$B395,"TOPFLOW","TOP","TOP","top1",$C395,"top3","Open_Acute_DIV1","TOP5","TOP6","REPORTED","TOP8")</f>
        <v>0</v>
      </c>
      <c r="BM395" s="53">
        <f t="shared" si="1033"/>
        <v>0</v>
      </c>
      <c r="BN395" s="40">
        <f t="shared" si="1034"/>
        <v>0</v>
      </c>
      <c r="BP395" s="53">
        <f>_xll.OneStreamExcelAddIn.XFFunctions.XFGetCell("TRUE", "CONSOL", $D$3,"TOT_Entity","USD","Actual",[1]Setup!C12,"PERIODIC",$B395,"TOPFLOW","TOP","TOP","top1",$C395,"top3","Open_Acute_DIV1","TOP5","TOP6","REPORTED","TOP8")</f>
        <v>0</v>
      </c>
      <c r="BQ395" s="53">
        <f>_xll.OneStreamExcelAddIn.XFFunctions.XFGetCell("TRUE", "CONSOL", $D$3,"TOT_Entity","Aggregated","Budget_Working",[1]Setup!C12,"PERIODIC",$B395,"TOPFLOW","TOP","TOP","top1",$C395,"top3","Open_Acute_DIV1","TOP5","TOP6","REPORTED","TOP8")</f>
        <v>0</v>
      </c>
      <c r="BR395" s="53">
        <f t="shared" si="1035"/>
        <v>0</v>
      </c>
      <c r="BS395" s="40">
        <f t="shared" si="1036"/>
        <v>0</v>
      </c>
      <c r="BU395" s="53">
        <f>_xll.OneStreamExcelAddIn.XFFunctions.XFGetCell("TRUE", "CONSOL", $D$3,"TOT_Entity","USD","Actual",[1]Setup!C13,"PERIODIC",$B395,"TOPFLOW","TOP","TOP","top1",$C395,"top3","Open_Acute_DIV1","TOP5","TOP6","REPORTED","TOP8")</f>
        <v>0</v>
      </c>
      <c r="BV395" s="53">
        <f>_xll.OneStreamExcelAddIn.XFFunctions.XFGetCell("TRUE", "CONSOL", $D$3,"TOT_Entity","Aggregated","Budget_Working",[1]Setup!C13,"PERIODIC",$B395,"TOPFLOW","TOP","TOP","top1",$C395,"top3","Open_Acute_DIV1","TOP5","TOP6","REPORTED","TOP8")</f>
        <v>0</v>
      </c>
      <c r="BW395" s="53">
        <f t="shared" si="1037"/>
        <v>0</v>
      </c>
      <c r="BX395" s="40">
        <f t="shared" si="1038"/>
        <v>0</v>
      </c>
      <c r="BZ395" s="53">
        <f>_xll.OneStreamExcelAddIn.XFFunctions.XFGetCell("TRUE", "CONSOL", $D$3,"TOT_Entity","USD","Actual",[1]Setup!C14,"PERIODIC",$B395,"TOPFLOW","TOP","TOP","top1",$C395,"top3","Open_Acute_DIV1","TOP5","TOP6","REPORTED","TOP8")</f>
        <v>0</v>
      </c>
      <c r="CA395" s="53">
        <f>_xll.OneStreamExcelAddIn.XFFunctions.XFGetCell("TRUE", "CONSOL", $D$3,"TOT_Entity","Aggregated","Budget_Working",[1]Setup!C14,"PERIODIC",$B395,"TOPFLOW","TOP","TOP","top1",$C395,"top3","Open_Acute_DIV1","TOP5","TOP6","REPORTED","TOP8")</f>
        <v>0</v>
      </c>
      <c r="CB395" s="53">
        <f t="shared" si="1039"/>
        <v>0</v>
      </c>
      <c r="CC395" s="40">
        <f t="shared" si="1040"/>
        <v>0</v>
      </c>
      <c r="CE395" s="53">
        <f>_xll.OneStreamExcelAddIn.XFFunctions.XFGetCell("TRUE", "CONSOL", $D$3,"TOT_Entity","USD","Actual",[1]Setup!C15,"PERIODIC",$B395,"TOPFLOW","TOP","TOP","top1",$C395,"top3","Open_Acute_DIV1","TOP5","TOP6","REPORTED","TOP8")</f>
        <v>0</v>
      </c>
      <c r="CF395" s="53">
        <f>_xll.OneStreamExcelAddIn.XFFunctions.XFGetCell("TRUE", "CONSOL", $D$3,"TOT_Entity","Aggregated","Budget_Working",[1]Setup!C15,"PERIODIC",$B395,"TOPFLOW","TOP","TOP","top1",$C395,"top3","Open_Acute_DIV1","TOP5","TOP6","REPORTED","TOP8")</f>
        <v>0</v>
      </c>
      <c r="CG395" s="53">
        <f t="shared" si="1041"/>
        <v>0</v>
      </c>
      <c r="CH395" s="40">
        <f t="shared" si="1042"/>
        <v>0</v>
      </c>
      <c r="CI395" s="212"/>
      <c r="CJ395" s="53">
        <f>_xll.OneStreamExcelAddIn.XFFunctions.XFGetCell("TRUE", "CONSOL", $D$3,"TOT_Entity","USD","Actual",[1]Setup!C4,"PERIODIC",$B395,"TOPFLOW","TOP","TOP","top1",$C395,"top3","Open_Acute_DIV1","TOP5","TOP6","REPORTED","TOP8")</f>
        <v>0</v>
      </c>
      <c r="CK395" s="53">
        <f>_xll.OneStreamExcelAddIn.XFFunctions.XFGetCell("TRUE", "CONSOL", $D$3,"TOT_Entity","USD","Actual",[1]Setup!C5,"PERIODIC",$B395,"TOPFLOW","TOP","TOP","top1",$C395,"top3","Open_Acute_DIV1","TOP5","TOP6","REPORTED","TOP8")</f>
        <v>0</v>
      </c>
      <c r="CL395" s="53">
        <f>_xll.OneStreamExcelAddIn.XFFunctions.XFGetCell("TRUE", "CONSOL", $D$3,"TOT_Entity","USD","Actual",[1]Setup!C6,"PERIODIC",$B395,"TOPFLOW","TOP","TOP","top1",$C395,"top3","Open_Acute_DIV1","TOP5","TOP6","REPORTED","TOP8")</f>
        <v>0</v>
      </c>
      <c r="CM395" s="53">
        <f>_xll.OneStreamExcelAddIn.XFFunctions.XFGetCell("TRUE", "CONSOL", $D$3,"TOT_Entity","USD","Actual",[1]Setup!C7,"PERIODIC",$B395,"TOPFLOW","TOP","TOP","top1",$C395,"top3","Open_Acute_DIV1","TOP5","TOP6","REPORTED","TOP8")</f>
        <v>0</v>
      </c>
      <c r="CN395" s="53">
        <f>_xll.OneStreamExcelAddIn.XFFunctions.XFGetCell("TRUE", "CONSOL", $D$3,"TOT_Entity","USD","Actual",[1]Setup!C8,"PERIODIC",$B395,"TOPFLOW","TOP","TOP","top1",$C395,"top3","Open_Acute_DIV1","TOP5","TOP6","REPORTED","TOP8")</f>
        <v>0</v>
      </c>
      <c r="CO395" s="53">
        <f>_xll.OneStreamExcelAddIn.XFFunctions.XFGetCell("TRUE", "CONSOL", $D$3,"TOT_Entity","USD","Actual",[1]Setup!C9,"PERIODIC",$B395,"TOPFLOW","TOP","TOP","top1",$C395,"top3","Open_Acute_DIV1","TOP5","TOP6","REPORTED","TOP8")</f>
        <v>0</v>
      </c>
      <c r="CP395" s="53">
        <f>_xll.OneStreamExcelAddIn.XFFunctions.XFGetCell("TRUE", "CONSOL", $D$3,"TOT_Entity","USD","Actual",[1]Setup!C10,"PERIODIC",$B395,"TOPFLOW","TOP","TOP","top1",$C395,"top3","Open_Acute_DIV1","TOP5","TOP6","REPORTED","TOP8")</f>
        <v>0</v>
      </c>
      <c r="CQ395" s="53">
        <f>_xll.OneStreamExcelAddIn.XFFunctions.XFGetCell("TRUE", "CONSOL", $D$3,"TOT_Entity","USD","Actual",[1]Setup!C11,"PERIODIC",$B395,"TOPFLOW","TOP","TOP","top1",$C395,"top3","Open_Acute_DIV1","TOP5","TOP6","REPORTED","TOP8")</f>
        <v>0</v>
      </c>
      <c r="CR395" s="53">
        <f>_xll.OneStreamExcelAddIn.XFFunctions.XFGetCell("TRUE", "CONSOL", $D$3,"TOT_Entity","USD","Actual",[1]Setup!C12,"PERIODIC",$B395,"TOPFLOW","TOP","TOP","top1",$C395,"top3","Open_Acute_DIV1","TOP5","TOP6","REPORTED","TOP8")</f>
        <v>0</v>
      </c>
      <c r="CS395" s="53">
        <f>_xll.OneStreamExcelAddIn.XFFunctions.XFGetCell("TRUE", "CONSOL", $D$3,"TOT_Entity","USD","Actual",[1]Setup!C13,"PERIODIC",$B395,"TOPFLOW","TOP","TOP","top1",$C395,"top3","Open_Acute_DIV1","TOP5","TOP6","REPORTED","TOP8")</f>
        <v>0</v>
      </c>
      <c r="CT395" s="53">
        <f>_xll.OneStreamExcelAddIn.XFFunctions.XFGetCell("TRUE", "CONSOL", $D$3,"TOT_Entity","USD","Actual",[1]Setup!C14,"PERIODIC",$B395,"TOPFLOW","TOP","TOP","top1",$C395,"top3","Open_Acute_DIV1","TOP5","TOP6","REPORTED","TOP8")</f>
        <v>0</v>
      </c>
      <c r="CU395" s="53">
        <f>_xll.OneStreamExcelAddIn.XFFunctions.XFGetCell("TRUE", "CONSOL", $D$3,"TOT_Entity","USD","Actual",[1]Setup!C15,"PERIODIC",$B395,"TOPFLOW","TOP","TOP","top1",$C395,"top3","Open_Acute_DIV1","TOP5","TOP6","REPORTED","TOP8")</f>
        <v>0</v>
      </c>
      <c r="CV395" s="212"/>
      <c r="CW395" s="53">
        <f>_xll.OneStreamExcelAddIn.XFFunctions.XFGetCell("TRUE", "CONSOL", $D$3,"TOT_Entity","USD","Actual",[1]Setup!C17,"PERIODIC",$B395,"TOPFLOW","TOP","TOP","top1",$C395,"top3","Open_Acute_DIV1","TOP5","TOP6","REPORTED","TOP8")</f>
        <v>0</v>
      </c>
      <c r="CX395" s="53">
        <f>_xll.OneStreamExcelAddIn.XFFunctions.XFGetCell("TRUE", "CONSOL", $D$3,"TOT_Entity","USD","Actual",[1]Setup!C18,"PERIODIC",$B395,"TOPFLOW","TOP","TOP","top1",$C395,"top3","Open_Acute_DIV1","TOP5","TOP6","REPORTED","TOP8")</f>
        <v>0</v>
      </c>
      <c r="CY395" s="53">
        <f>_xll.OneStreamExcelAddIn.XFFunctions.XFGetCell("TRUE", "CONSOL", $D$3,"TOT_Entity","USD","Actual",[1]Setup!C19,"PERIODIC",$B395,"TOPFLOW","TOP","TOP","top1",$C395,"top3","Open_Acute_DIV1","TOP5","TOP6","REPORTED","TOP8")</f>
        <v>0</v>
      </c>
      <c r="CZ395" s="53">
        <f>_xll.OneStreamExcelAddIn.XFFunctions.XFGetCell("TRUE", "CONSOL", $D$3,"TOT_Entity","USD","Actual",[1]Setup!C20,"PERIODIC",$B395,"TOPFLOW","TOP","TOP","top1",$C395,"top3","Open_Acute_DIV1","TOP5","TOP6","REPORTED","TOP8")</f>
        <v>0</v>
      </c>
      <c r="DA395" s="53">
        <f>_xll.OneStreamExcelAddIn.XFFunctions.XFGetCell("TRUE", "CONSOL", $D$3,"TOT_Entity","USD","Actual",[1]Setup!C21,"PERIODIC",$B395,"TOPFLOW","TOP","TOP","top1",$C395,"top3","Open_Acute_DIV1","TOP5","TOP6","REPORTED","TOP8")</f>
        <v>0</v>
      </c>
      <c r="DB395" s="53">
        <f>_xll.OneStreamExcelAddIn.XFFunctions.XFGetCell("TRUE", "CONSOL", $D$3,"TOT_Entity","USD","Actual",[1]Setup!C22,"PERIODIC",$B395,"TOPFLOW","TOP","TOP","top1",$C395,"top3","Open_Acute_DIV1","TOP5","TOP6","REPORTED","TOP8")</f>
        <v>0</v>
      </c>
      <c r="DC395" s="53">
        <f>_xll.OneStreamExcelAddIn.XFFunctions.XFGetCell("TRUE", "CONSOL", $D$3,"TOT_Entity","USD","Actual",[1]Setup!C23,"PERIODIC",$B395,"TOPFLOW","TOP","TOP","top1",$C395,"top3","Open_Acute_DIV1","TOP5","TOP6","REPORTED","TOP8")</f>
        <v>0</v>
      </c>
      <c r="DD395" s="53">
        <f>_xll.OneStreamExcelAddIn.XFFunctions.XFGetCell("TRUE", "CONSOL", $D$3,"TOT_Entity","USD","Actual",[1]Setup!C24,"PERIODIC",$B395,"TOPFLOW","TOP","TOP","top1",$C395,"top3","Open_Acute_DIV1","TOP5","TOP6","REPORTED","TOP8")</f>
        <v>0</v>
      </c>
      <c r="DE395" s="53">
        <f>_xll.OneStreamExcelAddIn.XFFunctions.XFGetCell("TRUE", "CONSOL", $D$3,"TOT_Entity","USD","Actual",[1]Setup!C25,"PERIODIC",$B395,"TOPFLOW","TOP","TOP","top1",$C395,"top3","Open_Acute_DIV1","TOP5","TOP6","REPORTED","TOP8")</f>
        <v>0</v>
      </c>
      <c r="DF395" s="53">
        <f>_xll.OneStreamExcelAddIn.XFFunctions.XFGetCell("TRUE", "CONSOL", $D$3,"TOT_Entity","USD","Actual",[1]Setup!C26,"PERIODIC",$B395,"TOPFLOW","TOP","TOP","top1",$C395,"top3","Open_Acute_DIV1","TOP5","TOP6","REPORTED","TOP8")</f>
        <v>0</v>
      </c>
      <c r="DG395" s="53">
        <f>_xll.OneStreamExcelAddIn.XFFunctions.XFGetCell("TRUE", "CONSOL", $D$3,"TOT_Entity","USD","Actual",[1]Setup!C27,"PERIODIC",$B395,"TOPFLOW","TOP","TOP","top1",$C395,"top3","Open_Acute_DIV1","TOP5","TOP6","REPORTED","TOP8")</f>
        <v>0</v>
      </c>
      <c r="DH395" s="53">
        <f>_xll.OneStreamExcelAddIn.XFFunctions.XFGetCell("TRUE", "CONSOL", $D$3,"TOT_Entity","USD","Actual",[1]Setup!C28,"PERIODIC",$B395,"TOPFLOW","TOP","TOP","top1",$C395,"top3","Open_Acute_DIV1","TOP5","TOP6","REPORTED","TOP8")</f>
        <v>0</v>
      </c>
      <c r="DI395" s="178"/>
      <c r="DJ395" s="53">
        <f>_xll.OneStreamExcelAddIn.XFFunctions.XFGetCell("TRUE", "CONSOL", $D$3,"TOT_Entity","Aggregated","Budget_Working",[1]Setup!C4,"PERIODIC",$B395,"TOPFLOW","TOP","TOP","top1",$C395,"top3","Open_Acute_DIV1","TOP5","TOP6","REPORTED","TOP8")</f>
        <v>0</v>
      </c>
      <c r="DK395" s="53">
        <f>_xll.OneStreamExcelAddIn.XFFunctions.XFGetCell("TRUE", "CONSOL", $D$3,"TOT_Entity","Aggregated","Budget_Working",[1]Setup!C5,"PERIODIC",$B395,"TOPFLOW","TOP","TOP","top1",$C395,"top3","Open_Acute_DIV1","TOP5","TOP6","REPORTED","TOP8")</f>
        <v>0</v>
      </c>
      <c r="DL395" s="53">
        <f>_xll.OneStreamExcelAddIn.XFFunctions.XFGetCell("TRUE", "CONSOL", $D$3,"TOT_Entity","Aggregated","Budget_Working",[1]Setup!C6,"PERIODIC",$B395,"TOPFLOW","TOP","TOP","top1",$C395,"top3","Open_Acute_DIV1","TOP5","TOP6","REPORTED","TOP8")</f>
        <v>0</v>
      </c>
      <c r="DM395" s="53">
        <f>_xll.OneStreamExcelAddIn.XFFunctions.XFGetCell("TRUE", "CONSOL", $D$3,"TOT_Entity","Aggregated","Budget_Working",[1]Setup!C7,"PERIODIC",$B395,"TOPFLOW","TOP","TOP","top1",$C395,"top3","Open_Acute_DIV1","TOP5","TOP6","REPORTED","TOP8")</f>
        <v>0</v>
      </c>
      <c r="DN395" s="53">
        <f>_xll.OneStreamExcelAddIn.XFFunctions.XFGetCell("TRUE", "CONSOL", $D$3,"TOT_Entity","Aggregated","Budget_Working",[1]Setup!C8,"PERIODIC",$B395,"TOPFLOW","TOP","TOP","top1",$C395,"top3","Open_Acute_DIV1","TOP5","TOP6","REPORTED","TOP8")</f>
        <v>0</v>
      </c>
      <c r="DO395" s="53">
        <f>_xll.OneStreamExcelAddIn.XFFunctions.XFGetCell("TRUE", "CONSOL", $D$3,"TOT_Entity","Aggregated","Budget_Working",[1]Setup!C9,"PERIODIC",$B395,"TOPFLOW","TOP","TOP","top1",$C395,"top3","Open_Acute_DIV1","TOP5","TOP6","REPORTED","TOP8")</f>
        <v>0</v>
      </c>
      <c r="DP395" s="53">
        <f>_xll.OneStreamExcelAddIn.XFFunctions.XFGetCell("TRUE", "CONSOL", $D$3,"TOT_Entity","Aggregated","Budget_Working",[1]Setup!C10,"PERIODIC",$B395,"TOPFLOW","TOP","TOP","top1",$C395,"top3","Open_Acute_DIV1","TOP5","TOP6","REPORTED","TOP8")</f>
        <v>0</v>
      </c>
      <c r="DQ395" s="53">
        <f>_xll.OneStreamExcelAddIn.XFFunctions.XFGetCell("TRUE", "CONSOL", $D$3,"TOT_Entity","Aggregated","Budget_Working",[1]Setup!C11,"PERIODIC",$B395,"TOPFLOW","TOP","TOP","top1",$C395,"top3","Open_Acute_DIV1","TOP5","TOP6","REPORTED","TOP8")</f>
        <v>0</v>
      </c>
      <c r="DR395" s="53">
        <f>_xll.OneStreamExcelAddIn.XFFunctions.XFGetCell("TRUE", "CONSOL", $D$3,"TOT_Entity","Aggregated","Budget_Working",[1]Setup!C12,"PERIODIC",$B395,"TOPFLOW","TOP","TOP","top1",$C395,"top3","Open_Acute_DIV1","TOP5","TOP6","REPORTED","TOP8")</f>
        <v>0</v>
      </c>
      <c r="DS395" s="53">
        <f>_xll.OneStreamExcelAddIn.XFFunctions.XFGetCell("TRUE", "CONSOL", $D$3,"TOT_Entity","Aggregated","Budget_Working",[1]Setup!C13,"PERIODIC",$B395,"TOPFLOW","TOP","TOP","top1",$C395,"top3","Open_Acute_DIV1","TOP5","TOP6","REPORTED","TOP8")</f>
        <v>0</v>
      </c>
      <c r="DT395" s="53">
        <f>_xll.OneStreamExcelAddIn.XFFunctions.XFGetCell("TRUE", "CONSOL", $D$3,"TOT_Entity","Aggregated","Budget_Working",[1]Setup!C14,"PERIODIC",$B395,"TOPFLOW","TOP","TOP","top1",$C395,"top3","Open_Acute_DIV1","TOP5","TOP6","REPORTED","TOP8")</f>
        <v>0</v>
      </c>
      <c r="DU395" s="53">
        <f>_xll.OneStreamExcelAddIn.XFFunctions.XFGetCell("TRUE", "CONSOL", $D$3,"TOT_Entity","Aggregated","Budget_Working",[1]Setup!C15,"PERIODIC",$B395,"TOPFLOW","TOP","TOP","top1",$C395,"top3","Open_Acute_DIV1","TOP5","TOP6","REPORTED","TOP8")</f>
        <v>0</v>
      </c>
      <c r="DV395" s="178"/>
      <c r="DW395" s="53">
        <f>_xll.OneStreamExcelAddIn.XFFunctions.XFGetCell("TRUE", "CONSOL", $D$3,"TOT_Entity","USD","Budget_Final",[1]Setup!C17,"PERIODIC",$B395,"TOPFLOW","TOP","TOP","top1",$C395,"top3","Open_Acute_DIV1","TOP5","TOP6","REPORTED","TOP8")</f>
        <v>0</v>
      </c>
      <c r="DX395" s="53">
        <f>_xll.OneStreamExcelAddIn.XFFunctions.XFGetCell("TRUE", "CONSOL", $D$3,"TOT_Entity","USD","Budget_Final",[1]Setup!C18,"PERIODIC",$B395,"TOPFLOW","TOP","TOP","top1",$C395,"top3","Open_Acute_DIV1","TOP5","TOP6","REPORTED","TOP8")</f>
        <v>0</v>
      </c>
      <c r="DY395" s="53">
        <f>_xll.OneStreamExcelAddIn.XFFunctions.XFGetCell("TRUE", "CONSOL", $D$3,"TOT_Entity","USD","Budget_Final",[1]Setup!C19,"PERIODIC",$B395,"TOPFLOW","TOP","TOP","top1",$C395,"top3","Open_Acute_DIV1","TOP5","TOP6","REPORTED","TOP8")</f>
        <v>0</v>
      </c>
      <c r="DZ395" s="53">
        <f>_xll.OneStreamExcelAddIn.XFFunctions.XFGetCell("TRUE", "CONSOL", $D$3,"TOT_Entity","USD","Budget_Final",[1]Setup!C20,"PERIODIC",$B395,"TOPFLOW","TOP","TOP","top1",$C395,"top3","Open_Acute_DIV1","TOP5","TOP6","REPORTED","TOP8")</f>
        <v>0</v>
      </c>
      <c r="EA395" s="53">
        <f>_xll.OneStreamExcelAddIn.XFFunctions.XFGetCell("TRUE", "CONSOL", $D$3,"TOT_Entity","USD","Budget_Final",[1]Setup!C21,"PERIODIC",$B395,"TOPFLOW","TOP","TOP","top1",$C395,"top3","Open_Acute_DIV1","TOP5","TOP6","REPORTED","TOP8")</f>
        <v>0</v>
      </c>
      <c r="EB395" s="53">
        <f>_xll.OneStreamExcelAddIn.XFFunctions.XFGetCell("TRUE", "CONSOL", $D$3,"TOT_Entity","USD","Budget_Final",[1]Setup!C22,"PERIODIC",$B395,"TOPFLOW","TOP","TOP","top1",$C395,"top3","Open_Acute_DIV1","TOP5","TOP6","REPORTED","TOP8")</f>
        <v>0</v>
      </c>
      <c r="EC395" s="53">
        <f>_xll.OneStreamExcelAddIn.XFFunctions.XFGetCell("TRUE", "CONSOL", $D$3,"TOT_Entity","USD","Budget_Final",[1]Setup!C23,"PERIODIC",$B395,"TOPFLOW","TOP","TOP","top1",$C395,"top3","Open_Acute_DIV1","TOP5","TOP6","REPORTED","TOP8")</f>
        <v>0</v>
      </c>
      <c r="ED395" s="53">
        <f>_xll.OneStreamExcelAddIn.XFFunctions.XFGetCell("TRUE", "CONSOL", $D$3,"TOT_Entity","USD","Budget_Final",[1]Setup!C24,"PERIODIC",$B395,"TOPFLOW","TOP","TOP","top1",$C395,"top3","Open_Acute_DIV1","TOP5","TOP6","REPORTED","TOP8")</f>
        <v>0</v>
      </c>
      <c r="EE395" s="53">
        <f>_xll.OneStreamExcelAddIn.XFFunctions.XFGetCell("TRUE", "CONSOL", $D$3,"TOT_Entity","USD","Budget_Final",[1]Setup!C25,"PERIODIC",$B395,"TOPFLOW","TOP","TOP","top1",$C395,"top3","Open_Acute_DIV1","TOP5","TOP6","REPORTED","TOP8")</f>
        <v>0</v>
      </c>
      <c r="EF395" s="53">
        <f>_xll.OneStreamExcelAddIn.XFFunctions.XFGetCell("TRUE", "CONSOL", $D$3,"TOT_Entity","USD","Budget_Final",[1]Setup!C26,"PERIODIC",$B395,"TOPFLOW","TOP","TOP","top1",$C395,"top3","Open_Acute_DIV1","TOP5","TOP6","REPORTED","TOP8")</f>
        <v>0</v>
      </c>
      <c r="EG395" s="53">
        <f>_xll.OneStreamExcelAddIn.XFFunctions.XFGetCell("TRUE", "CONSOL", $D$3,"TOT_Entity","USD","Budget_Final",[1]Setup!C27,"PERIODIC",$B395,"TOPFLOW","TOP","TOP","top1",$C395,"top3","Open_Acute_DIV1","TOP5","TOP6","REPORTED","TOP8")</f>
        <v>0</v>
      </c>
      <c r="EH395" s="53">
        <f>_xll.OneStreamExcelAddIn.XFFunctions.XFGetCell("TRUE", "CONSOL", $D$3,"TOT_Entity","USD","Budget_Final",[1]Setup!C28,"PERIODIC",$B395,"TOPFLOW","TOP","TOP","top1",$C395,"top3","Open_Acute_DIV1","TOP5","TOP6","REPORTED","TOP8")</f>
        <v>0</v>
      </c>
    </row>
    <row r="396" spans="2:138" x14ac:dyDescent="0.25">
      <c r="B396" s="51">
        <v>60407</v>
      </c>
      <c r="C396" s="51"/>
      <c r="D396" t="str" cm="1">
        <f t="array" ref="D396">_xll.OneStreamExcelAddIn.XFFunctions.XFGetMemberInfo("Description","Account",B396)</f>
        <v>Contract Labor - Med Rec</v>
      </c>
      <c r="E396" s="53">
        <f>_xll.OneStreamExcelAddIn.XFFunctions.XFGetCell("TRUE", "CONSOL", $D$3,"TOT_Entity","USD","Actual",$E$3,"PERIODIC",$B396,"TOPFLOW","TOP","TOP","top1",$C396,"top3","Open_Acute_DIV1","TOP5","TOP6","REPORTED","TOP8")</f>
        <v>0</v>
      </c>
      <c r="F396" s="53">
        <f>_xll.OneStreamExcelAddIn.XFFunctions.XFGetCell("TRUE", "CONSOL", $D$3,"TOT_Entity","Aggregated","Budget_Working",$E$3,"PERIODIC",$B396,"TOPFLOW","TOP","TOP","top1",$C396,"top3","Open_Acute_DIV1","TOP5","TOP6","REPORTED","TOP8")</f>
        <v>0</v>
      </c>
      <c r="G396" s="53">
        <f t="shared" si="1012"/>
        <v>0</v>
      </c>
      <c r="H396" s="55">
        <f t="shared" si="1013"/>
        <v>0</v>
      </c>
      <c r="I396" s="41"/>
      <c r="J396" s="53">
        <f>_xll.OneStreamExcelAddIn.XFFunctions.XFGetCell("TRUE", "CONSOL", $D$3,"TOT_Entity","USD","Actual",$E$3,"YTD",$B396,"TOPFLOW","TOP","TOP","top1",$C396,"TOP3","Open_Acute_DIV1","TOP5","TOP6","REPORTED","TOP8")</f>
        <v>0</v>
      </c>
      <c r="K396" s="53">
        <f>_xll.OneStreamExcelAddIn.XFFunctions.XFGetCell("TRUE", "CONSOL", $D$3,"TOT_Entity","Aggregated","Budget_Working",$E$3,"YTD",$B396,"TOPFLOW","TOP","TOP","top1",$C396,"TOP3","Open_Acute_DIV1","TOP5","TOP6","REPORTED","TOP8")</f>
        <v>0</v>
      </c>
      <c r="L396" s="53">
        <f t="shared" si="1014"/>
        <v>0</v>
      </c>
      <c r="M396" s="40">
        <f t="shared" si="1015"/>
        <v>0</v>
      </c>
      <c r="N396" s="41"/>
      <c r="O396" s="53">
        <f>_xll.OneStreamExcelAddIn.XFFunctions.XFGetCell("TRUE", "CONSOL", $D$3,"TOT_Entity","USD","Actual",$F$3,"YTD",$B396,"TOPFLOW","TOP","TOP","top1",$C396,"TOP3","Open_Acute_DIV1","TOP5","TOP6","REPORTED","TOP8")</f>
        <v>0</v>
      </c>
      <c r="P396" s="53">
        <f>_xll.OneStreamExcelAddIn.XFFunctions.XFGetCell("TRUE", "CONSOL", $D$3,"TOT_Entity","USD","Actual",$E$3,"YTD",$B396,"TOPFLOW","TOP","TOP","top1",$C396,"top3","Open_Acute_DIV1","TOP5","TOP6","REPORTED","VAR_BW_PY_Actual")</f>
        <v>0</v>
      </c>
      <c r="Q396" s="40">
        <f t="shared" si="1016"/>
        <v>0</v>
      </c>
      <c r="R396" s="41"/>
      <c r="S396" s="53">
        <f>_xll.OneStreamExcelAddIn.XFFunctions.XFGetCell("TRUE", "CONSOL", $D$3,"TOT_Entity","USD","MIDFCST",$E$3,"MTD",$B396,"TOPFLOW","TOP","TOP","top1",$C396,"TOP3","Open_Acute_DIV1","TOP5","TOP6","REPORTED","TOP8")</f>
        <v>0</v>
      </c>
      <c r="T396" s="53">
        <f t="shared" si="1017"/>
        <v>0</v>
      </c>
      <c r="U396" s="40">
        <f t="shared" si="1018"/>
        <v>0</v>
      </c>
      <c r="V396" s="41"/>
      <c r="W396" s="42"/>
      <c r="X396" s="43"/>
      <c r="Y396" s="42"/>
      <c r="Z396" s="44"/>
      <c r="AB396" s="53">
        <f>_xll.OneStreamExcelAddIn.XFFunctions.XFGetCell("TRUE", "CONSOL", $D$3,"TOT_Entity","USD","Actual",[1]Setup!C4,"PERIODIC",$B396,"TOPFLOW","TOP","TOP","top1",$C396,"top3","Open_Acute_DIV1","TOP5","TOP6","REPORTED","TOP8")</f>
        <v>0</v>
      </c>
      <c r="AC396" s="53">
        <f>_xll.OneStreamExcelAddIn.XFFunctions.XFGetCell("TRUE", "CONSOL", $D$3,"TOT_Entity","Aggregated","Budget_Working",[1]Setup!C4,"PERIODIC",$B396,"TOPFLOW","TOP","TOP","top1",$C396,"top3","Open_Acute_DIV1","TOP5","TOP6","REPORTED","TOP8")</f>
        <v>0</v>
      </c>
      <c r="AD396" s="53">
        <f t="shared" si="1019"/>
        <v>0</v>
      </c>
      <c r="AE396" s="40">
        <f t="shared" si="1020"/>
        <v>0</v>
      </c>
      <c r="AG396" s="53">
        <f>_xll.OneStreamExcelAddIn.XFFunctions.XFGetCell("TRUE", "CONSOL", $D$3,"TOT_Entity","USD","Actual",[1]Setup!C5,"PERIODIC",$B396,"TOPFLOW","TOP","TOP","top1",$C396,"top3","Open_Acute_DIV1","TOP5","TOP6","REPORTED","TOP8")</f>
        <v>0</v>
      </c>
      <c r="AH396" s="53">
        <f>_xll.OneStreamExcelAddIn.XFFunctions.XFGetCell("TRUE", "CONSOL", $D$3,"TOT_Entity","Aggregated","Budget_Working",[1]Setup!C5,"PERIODIC",$B396,"TOPFLOW","TOP","TOP","top1",$C396,"top3","Open_Acute_DIV1","TOP5","TOP6","REPORTED","TOP8")</f>
        <v>0</v>
      </c>
      <c r="AI396" s="53">
        <f t="shared" si="1021"/>
        <v>0</v>
      </c>
      <c r="AJ396" s="40">
        <f t="shared" si="1022"/>
        <v>0</v>
      </c>
      <c r="AL396" s="53">
        <f>_xll.OneStreamExcelAddIn.XFFunctions.XFGetCell("TRUE", "CONSOL", $D$3,"TOT_Entity","USD","Actual",[1]Setup!C6,"PERIODIC",$B396,"TOPFLOW","TOP","TOP","top1",$C396,"top3","Open_Acute_DIV1","TOP5","TOP6","REPORTED","TOP8")</f>
        <v>0</v>
      </c>
      <c r="AM396" s="53">
        <f>_xll.OneStreamExcelAddIn.XFFunctions.XFGetCell("TRUE", "CONSOL", $D$3,"TOT_Entity","Aggregated","Budget_Working",[1]Setup!C6,"PERIODIC",$B396,"TOPFLOW","TOP","TOP","top1",$C396,"top3","Open_Acute_DIV1","TOP5","TOP6","REPORTED","TOP8")</f>
        <v>0</v>
      </c>
      <c r="AN396" s="53">
        <f t="shared" si="1023"/>
        <v>0</v>
      </c>
      <c r="AO396" s="40">
        <f t="shared" si="1024"/>
        <v>0</v>
      </c>
      <c r="AQ396" s="53">
        <f>_xll.OneStreamExcelAddIn.XFFunctions.XFGetCell("TRUE", "CONSOL", $D$3,"TOT_Entity","USD","Actual",[1]Setup!C7,"PERIODIC",$B396,"TOPFLOW","TOP","TOP","top1",$C396,"top3","Open_Acute_DIV1","TOP5","TOP6","REPORTED","TOP8")</f>
        <v>0</v>
      </c>
      <c r="AR396" s="53">
        <f>_xll.OneStreamExcelAddIn.XFFunctions.XFGetCell("TRUE", "CONSOL", $D$3,"TOT_Entity","Aggregated","Budget_Working",[1]Setup!C7,"PERIODIC",$B396,"TOPFLOW","TOP","TOP","top1",$C396,"top3","Open_Acute_DIV1","TOP5","TOP6","REPORTED","TOP8")</f>
        <v>0</v>
      </c>
      <c r="AS396" s="53">
        <f t="shared" si="1025"/>
        <v>0</v>
      </c>
      <c r="AT396" s="40">
        <f t="shared" si="1026"/>
        <v>0</v>
      </c>
      <c r="AV396" s="53">
        <f>_xll.OneStreamExcelAddIn.XFFunctions.XFGetCell("TRUE", "CONSOL", $D$3,"TOT_Entity","USD","Actual",[1]Setup!C8,"PERIODIC",$B396,"TOPFLOW","TOP","TOP","top1",$C396,"top3","Open_Acute_DIV1","TOP5","TOP6","REPORTED","TOP8")</f>
        <v>0</v>
      </c>
      <c r="AW396" s="53">
        <f>_xll.OneStreamExcelAddIn.XFFunctions.XFGetCell("TRUE", "CONSOL", $D$3,"TOT_Entity","Aggregated","Budget_Working",[1]Setup!C8,"PERIODIC",$B396,"TOPFLOW","TOP","TOP","top1",$C396,"top3","Open_Acute_DIV1","TOP5","TOP6","REPORTED","TOP8")</f>
        <v>0</v>
      </c>
      <c r="AX396" s="53">
        <f t="shared" si="1027"/>
        <v>0</v>
      </c>
      <c r="AY396" s="40">
        <f t="shared" si="1028"/>
        <v>0</v>
      </c>
      <c r="BA396" s="53">
        <f>_xll.OneStreamExcelAddIn.XFFunctions.XFGetCell("TRUE", "CONSOL", $D$3,"TOT_Entity","USD","Actual",[1]Setup!C9,"PERIODIC",$B396,"TOPFLOW","TOP","TOP","top1",$C396,"top3","Open_Acute_DIV1","TOP5","TOP6","REPORTED","TOP8")</f>
        <v>0</v>
      </c>
      <c r="BB396" s="53">
        <f>_xll.OneStreamExcelAddIn.XFFunctions.XFGetCell("TRUE", "CONSOL", $D$3,"TOT_Entity","Aggregated","Budget_Working",[1]Setup!C9,"PERIODIC",$B396,"TOPFLOW","TOP","TOP","top1",$C396,"top3","Open_Acute_DIV1","TOP5","TOP6","REPORTED","TOP8")</f>
        <v>0</v>
      </c>
      <c r="BC396" s="53">
        <f t="shared" si="1029"/>
        <v>0</v>
      </c>
      <c r="BD396" s="40">
        <f t="shared" si="1030"/>
        <v>0</v>
      </c>
      <c r="BF396" s="53">
        <f>_xll.OneStreamExcelAddIn.XFFunctions.XFGetCell("TRUE", "CONSOL", $D$3,"TOT_Entity","USD","Actual",[1]Setup!C10,"PERIODIC",$B396,"TOPFLOW","TOP","TOP","top1",$C396,"top3","Open_Acute_DIV1","TOP5","TOP6","REPORTED","TOP8")</f>
        <v>0</v>
      </c>
      <c r="BG396" s="53">
        <f>_xll.OneStreamExcelAddIn.XFFunctions.XFGetCell("TRUE", "CONSOL", $D$3,"TOT_Entity","Aggregated","Budget_Working",[1]Setup!C10,"PERIODIC",$B396,"TOPFLOW","TOP","TOP","top1",$C396,"top3","Open_Acute_DIV1","TOP5","TOP6","REPORTED","TOP8")</f>
        <v>0</v>
      </c>
      <c r="BH396" s="53">
        <f t="shared" si="1031"/>
        <v>0</v>
      </c>
      <c r="BI396" s="40">
        <f t="shared" si="1032"/>
        <v>0</v>
      </c>
      <c r="BK396" s="53">
        <f>_xll.OneStreamExcelAddIn.XFFunctions.XFGetCell("TRUE", "CONSOL", $D$3,"TOT_Entity","USD","Actual",[1]Setup!C11,"PERIODIC",$B396,"TOPFLOW","TOP","TOP","top1",$C396,"top3","Open_Acute_DIV1","TOP5","TOP6","REPORTED","TOP8")</f>
        <v>0</v>
      </c>
      <c r="BL396" s="53">
        <f>_xll.OneStreamExcelAddIn.XFFunctions.XFGetCell("TRUE", "CONSOL", $D$3,"TOT_Entity","Aggregated","Budget_Working",[1]Setup!C11,"PERIODIC",$B396,"TOPFLOW","TOP","TOP","top1",$C396,"top3","Open_Acute_DIV1","TOP5","TOP6","REPORTED","TOP8")</f>
        <v>0</v>
      </c>
      <c r="BM396" s="53">
        <f t="shared" si="1033"/>
        <v>0</v>
      </c>
      <c r="BN396" s="40">
        <f t="shared" si="1034"/>
        <v>0</v>
      </c>
      <c r="BP396" s="53">
        <f>_xll.OneStreamExcelAddIn.XFFunctions.XFGetCell("TRUE", "CONSOL", $D$3,"TOT_Entity","USD","Actual",[1]Setup!C12,"PERIODIC",$B396,"TOPFLOW","TOP","TOP","top1",$C396,"top3","Open_Acute_DIV1","TOP5","TOP6","REPORTED","TOP8")</f>
        <v>0</v>
      </c>
      <c r="BQ396" s="53">
        <f>_xll.OneStreamExcelAddIn.XFFunctions.XFGetCell("TRUE", "CONSOL", $D$3,"TOT_Entity","Aggregated","Budget_Working",[1]Setup!C12,"PERIODIC",$B396,"TOPFLOW","TOP","TOP","top1",$C396,"top3","Open_Acute_DIV1","TOP5","TOP6","REPORTED","TOP8")</f>
        <v>0</v>
      </c>
      <c r="BR396" s="53">
        <f t="shared" si="1035"/>
        <v>0</v>
      </c>
      <c r="BS396" s="40">
        <f t="shared" si="1036"/>
        <v>0</v>
      </c>
      <c r="BU396" s="53">
        <f>_xll.OneStreamExcelAddIn.XFFunctions.XFGetCell("TRUE", "CONSOL", $D$3,"TOT_Entity","USD","Actual",[1]Setup!C13,"PERIODIC",$B396,"TOPFLOW","TOP","TOP","top1",$C396,"top3","Open_Acute_DIV1","TOP5","TOP6","REPORTED","TOP8")</f>
        <v>0</v>
      </c>
      <c r="BV396" s="53">
        <f>_xll.OneStreamExcelAddIn.XFFunctions.XFGetCell("TRUE", "CONSOL", $D$3,"TOT_Entity","Aggregated","Budget_Working",[1]Setup!C13,"PERIODIC",$B396,"TOPFLOW","TOP","TOP","top1",$C396,"top3","Open_Acute_DIV1","TOP5","TOP6","REPORTED","TOP8")</f>
        <v>0</v>
      </c>
      <c r="BW396" s="53">
        <f t="shared" si="1037"/>
        <v>0</v>
      </c>
      <c r="BX396" s="40">
        <f t="shared" si="1038"/>
        <v>0</v>
      </c>
      <c r="BZ396" s="53">
        <f>_xll.OneStreamExcelAddIn.XFFunctions.XFGetCell("TRUE", "CONSOL", $D$3,"TOT_Entity","USD","Actual",[1]Setup!C14,"PERIODIC",$B396,"TOPFLOW","TOP","TOP","top1",$C396,"top3","Open_Acute_DIV1","TOP5","TOP6","REPORTED","TOP8")</f>
        <v>0</v>
      </c>
      <c r="CA396" s="53">
        <f>_xll.OneStreamExcelAddIn.XFFunctions.XFGetCell("TRUE", "CONSOL", $D$3,"TOT_Entity","Aggregated","Budget_Working",[1]Setup!C14,"PERIODIC",$B396,"TOPFLOW","TOP","TOP","top1",$C396,"top3","Open_Acute_DIV1","TOP5","TOP6","REPORTED","TOP8")</f>
        <v>0</v>
      </c>
      <c r="CB396" s="53">
        <f t="shared" si="1039"/>
        <v>0</v>
      </c>
      <c r="CC396" s="40">
        <f t="shared" si="1040"/>
        <v>0</v>
      </c>
      <c r="CE396" s="53">
        <f>_xll.OneStreamExcelAddIn.XFFunctions.XFGetCell("TRUE", "CONSOL", $D$3,"TOT_Entity","USD","Actual",[1]Setup!C15,"PERIODIC",$B396,"TOPFLOW","TOP","TOP","top1",$C396,"top3","Open_Acute_DIV1","TOP5","TOP6","REPORTED","TOP8")</f>
        <v>0</v>
      </c>
      <c r="CF396" s="53">
        <f>_xll.OneStreamExcelAddIn.XFFunctions.XFGetCell("TRUE", "CONSOL", $D$3,"TOT_Entity","Aggregated","Budget_Working",[1]Setup!C15,"PERIODIC",$B396,"TOPFLOW","TOP","TOP","top1",$C396,"top3","Open_Acute_DIV1","TOP5","TOP6","REPORTED","TOP8")</f>
        <v>0</v>
      </c>
      <c r="CG396" s="53">
        <f t="shared" si="1041"/>
        <v>0</v>
      </c>
      <c r="CH396" s="40">
        <f t="shared" si="1042"/>
        <v>0</v>
      </c>
      <c r="CI396" s="212"/>
      <c r="CJ396" s="53">
        <f>_xll.OneStreamExcelAddIn.XFFunctions.XFGetCell("TRUE", "CONSOL", $D$3,"TOT_Entity","USD","Actual",[1]Setup!C4,"PERIODIC",$B396,"TOPFLOW","TOP","TOP","top1",$C396,"top3","Open_Acute_DIV1","TOP5","TOP6","REPORTED","TOP8")</f>
        <v>0</v>
      </c>
      <c r="CK396" s="53">
        <f>_xll.OneStreamExcelAddIn.XFFunctions.XFGetCell("TRUE", "CONSOL", $D$3,"TOT_Entity","USD","Actual",[1]Setup!C5,"PERIODIC",$B396,"TOPFLOW","TOP","TOP","top1",$C396,"top3","Open_Acute_DIV1","TOP5","TOP6","REPORTED","TOP8")</f>
        <v>0</v>
      </c>
      <c r="CL396" s="53">
        <f>_xll.OneStreamExcelAddIn.XFFunctions.XFGetCell("TRUE", "CONSOL", $D$3,"TOT_Entity","USD","Actual",[1]Setup!C6,"PERIODIC",$B396,"TOPFLOW","TOP","TOP","top1",$C396,"top3","Open_Acute_DIV1","TOP5","TOP6","REPORTED","TOP8")</f>
        <v>0</v>
      </c>
      <c r="CM396" s="53">
        <f>_xll.OneStreamExcelAddIn.XFFunctions.XFGetCell("TRUE", "CONSOL", $D$3,"TOT_Entity","USD","Actual",[1]Setup!C7,"PERIODIC",$B396,"TOPFLOW","TOP","TOP","top1",$C396,"top3","Open_Acute_DIV1","TOP5","TOP6","REPORTED","TOP8")</f>
        <v>0</v>
      </c>
      <c r="CN396" s="53">
        <f>_xll.OneStreamExcelAddIn.XFFunctions.XFGetCell("TRUE", "CONSOL", $D$3,"TOT_Entity","USD","Actual",[1]Setup!C8,"PERIODIC",$B396,"TOPFLOW","TOP","TOP","top1",$C396,"top3","Open_Acute_DIV1","TOP5","TOP6","REPORTED","TOP8")</f>
        <v>0</v>
      </c>
      <c r="CO396" s="53">
        <f>_xll.OneStreamExcelAddIn.XFFunctions.XFGetCell("TRUE", "CONSOL", $D$3,"TOT_Entity","USD","Actual",[1]Setup!C9,"PERIODIC",$B396,"TOPFLOW","TOP","TOP","top1",$C396,"top3","Open_Acute_DIV1","TOP5","TOP6","REPORTED","TOP8")</f>
        <v>0</v>
      </c>
      <c r="CP396" s="53">
        <f>_xll.OneStreamExcelAddIn.XFFunctions.XFGetCell("TRUE", "CONSOL", $D$3,"TOT_Entity","USD","Actual",[1]Setup!C10,"PERIODIC",$B396,"TOPFLOW","TOP","TOP","top1",$C396,"top3","Open_Acute_DIV1","TOP5","TOP6","REPORTED","TOP8")</f>
        <v>0</v>
      </c>
      <c r="CQ396" s="53">
        <f>_xll.OneStreamExcelAddIn.XFFunctions.XFGetCell("TRUE", "CONSOL", $D$3,"TOT_Entity","USD","Actual",[1]Setup!C11,"PERIODIC",$B396,"TOPFLOW","TOP","TOP","top1",$C396,"top3","Open_Acute_DIV1","TOP5","TOP6","REPORTED","TOP8")</f>
        <v>0</v>
      </c>
      <c r="CR396" s="53">
        <f>_xll.OneStreamExcelAddIn.XFFunctions.XFGetCell("TRUE", "CONSOL", $D$3,"TOT_Entity","USD","Actual",[1]Setup!C12,"PERIODIC",$B396,"TOPFLOW","TOP","TOP","top1",$C396,"top3","Open_Acute_DIV1","TOP5","TOP6","REPORTED","TOP8")</f>
        <v>0</v>
      </c>
      <c r="CS396" s="53">
        <f>_xll.OneStreamExcelAddIn.XFFunctions.XFGetCell("TRUE", "CONSOL", $D$3,"TOT_Entity","USD","Actual",[1]Setup!C13,"PERIODIC",$B396,"TOPFLOW","TOP","TOP","top1",$C396,"top3","Open_Acute_DIV1","TOP5","TOP6","REPORTED","TOP8")</f>
        <v>0</v>
      </c>
      <c r="CT396" s="53">
        <f>_xll.OneStreamExcelAddIn.XFFunctions.XFGetCell("TRUE", "CONSOL", $D$3,"TOT_Entity","USD","Actual",[1]Setup!C14,"PERIODIC",$B396,"TOPFLOW","TOP","TOP","top1",$C396,"top3","Open_Acute_DIV1","TOP5","TOP6","REPORTED","TOP8")</f>
        <v>0</v>
      </c>
      <c r="CU396" s="53">
        <f>_xll.OneStreamExcelAddIn.XFFunctions.XFGetCell("TRUE", "CONSOL", $D$3,"TOT_Entity","USD","Actual",[1]Setup!C15,"PERIODIC",$B396,"TOPFLOW","TOP","TOP","top1",$C396,"top3","Open_Acute_DIV1","TOP5","TOP6","REPORTED","TOP8")</f>
        <v>0</v>
      </c>
      <c r="CV396" s="212"/>
      <c r="CW396" s="53">
        <f>_xll.OneStreamExcelAddIn.XFFunctions.XFGetCell("TRUE", "CONSOL", $D$3,"TOT_Entity","USD","Actual",[1]Setup!C17,"PERIODIC",$B396,"TOPFLOW","TOP","TOP","top1",$C396,"top3","Open_Acute_DIV1","TOP5","TOP6","REPORTED","TOP8")</f>
        <v>0</v>
      </c>
      <c r="CX396" s="53">
        <f>_xll.OneStreamExcelAddIn.XFFunctions.XFGetCell("TRUE", "CONSOL", $D$3,"TOT_Entity","USD","Actual",[1]Setup!C18,"PERIODIC",$B396,"TOPFLOW","TOP","TOP","top1",$C396,"top3","Open_Acute_DIV1","TOP5","TOP6","REPORTED","TOP8")</f>
        <v>0</v>
      </c>
      <c r="CY396" s="53">
        <f>_xll.OneStreamExcelAddIn.XFFunctions.XFGetCell("TRUE", "CONSOL", $D$3,"TOT_Entity","USD","Actual",[1]Setup!C19,"PERIODIC",$B396,"TOPFLOW","TOP","TOP","top1",$C396,"top3","Open_Acute_DIV1","TOP5","TOP6","REPORTED","TOP8")</f>
        <v>0</v>
      </c>
      <c r="CZ396" s="53">
        <f>_xll.OneStreamExcelAddIn.XFFunctions.XFGetCell("TRUE", "CONSOL", $D$3,"TOT_Entity","USD","Actual",[1]Setup!C20,"PERIODIC",$B396,"TOPFLOW","TOP","TOP","top1",$C396,"top3","Open_Acute_DIV1","TOP5","TOP6","REPORTED","TOP8")</f>
        <v>0</v>
      </c>
      <c r="DA396" s="53">
        <f>_xll.OneStreamExcelAddIn.XFFunctions.XFGetCell("TRUE", "CONSOL", $D$3,"TOT_Entity","USD","Actual",[1]Setup!C21,"PERIODIC",$B396,"TOPFLOW","TOP","TOP","top1",$C396,"top3","Open_Acute_DIV1","TOP5","TOP6","REPORTED","TOP8")</f>
        <v>0</v>
      </c>
      <c r="DB396" s="53">
        <f>_xll.OneStreamExcelAddIn.XFFunctions.XFGetCell("TRUE", "CONSOL", $D$3,"TOT_Entity","USD","Actual",[1]Setup!C22,"PERIODIC",$B396,"TOPFLOW","TOP","TOP","top1",$C396,"top3","Open_Acute_DIV1","TOP5","TOP6","REPORTED","TOP8")</f>
        <v>0</v>
      </c>
      <c r="DC396" s="53">
        <f>_xll.OneStreamExcelAddIn.XFFunctions.XFGetCell("TRUE", "CONSOL", $D$3,"TOT_Entity","USD","Actual",[1]Setup!C23,"PERIODIC",$B396,"TOPFLOW","TOP","TOP","top1",$C396,"top3","Open_Acute_DIV1","TOP5","TOP6","REPORTED","TOP8")</f>
        <v>0</v>
      </c>
      <c r="DD396" s="53">
        <f>_xll.OneStreamExcelAddIn.XFFunctions.XFGetCell("TRUE", "CONSOL", $D$3,"TOT_Entity","USD","Actual",[1]Setup!C24,"PERIODIC",$B396,"TOPFLOW","TOP","TOP","top1",$C396,"top3","Open_Acute_DIV1","TOP5","TOP6","REPORTED","TOP8")</f>
        <v>0</v>
      </c>
      <c r="DE396" s="53">
        <f>_xll.OneStreamExcelAddIn.XFFunctions.XFGetCell("TRUE", "CONSOL", $D$3,"TOT_Entity","USD","Actual",[1]Setup!C25,"PERIODIC",$B396,"TOPFLOW","TOP","TOP","top1",$C396,"top3","Open_Acute_DIV1","TOP5","TOP6","REPORTED","TOP8")</f>
        <v>0</v>
      </c>
      <c r="DF396" s="53">
        <f>_xll.OneStreamExcelAddIn.XFFunctions.XFGetCell("TRUE", "CONSOL", $D$3,"TOT_Entity","USD","Actual",[1]Setup!C26,"PERIODIC",$B396,"TOPFLOW","TOP","TOP","top1",$C396,"top3","Open_Acute_DIV1","TOP5","TOP6","REPORTED","TOP8")</f>
        <v>0</v>
      </c>
      <c r="DG396" s="53">
        <f>_xll.OneStreamExcelAddIn.XFFunctions.XFGetCell("TRUE", "CONSOL", $D$3,"TOT_Entity","USD","Actual",[1]Setup!C27,"PERIODIC",$B396,"TOPFLOW","TOP","TOP","top1",$C396,"top3","Open_Acute_DIV1","TOP5","TOP6","REPORTED","TOP8")</f>
        <v>0</v>
      </c>
      <c r="DH396" s="53">
        <f>_xll.OneStreamExcelAddIn.XFFunctions.XFGetCell("TRUE", "CONSOL", $D$3,"TOT_Entity","USD","Actual",[1]Setup!C28,"PERIODIC",$B396,"TOPFLOW","TOP","TOP","top1",$C396,"top3","Open_Acute_DIV1","TOP5","TOP6","REPORTED","TOP8")</f>
        <v>0</v>
      </c>
      <c r="DI396" s="178"/>
      <c r="DJ396" s="53">
        <f>_xll.OneStreamExcelAddIn.XFFunctions.XFGetCell("TRUE", "CONSOL", $D$3,"TOT_Entity","Aggregated","Budget_Working",[1]Setup!C4,"PERIODIC",$B396,"TOPFLOW","TOP","TOP","top1",$C396,"top3","Open_Acute_DIV1","TOP5","TOP6","REPORTED","TOP8")</f>
        <v>0</v>
      </c>
      <c r="DK396" s="53">
        <f>_xll.OneStreamExcelAddIn.XFFunctions.XFGetCell("TRUE", "CONSOL", $D$3,"TOT_Entity","Aggregated","Budget_Working",[1]Setup!C5,"PERIODIC",$B396,"TOPFLOW","TOP","TOP","top1",$C396,"top3","Open_Acute_DIV1","TOP5","TOP6","REPORTED","TOP8")</f>
        <v>0</v>
      </c>
      <c r="DL396" s="53">
        <f>_xll.OneStreamExcelAddIn.XFFunctions.XFGetCell("TRUE", "CONSOL", $D$3,"TOT_Entity","Aggregated","Budget_Working",[1]Setup!C6,"PERIODIC",$B396,"TOPFLOW","TOP","TOP","top1",$C396,"top3","Open_Acute_DIV1","TOP5","TOP6","REPORTED","TOP8")</f>
        <v>0</v>
      </c>
      <c r="DM396" s="53">
        <f>_xll.OneStreamExcelAddIn.XFFunctions.XFGetCell("TRUE", "CONSOL", $D$3,"TOT_Entity","Aggregated","Budget_Working",[1]Setup!C7,"PERIODIC",$B396,"TOPFLOW","TOP","TOP","top1",$C396,"top3","Open_Acute_DIV1","TOP5","TOP6","REPORTED","TOP8")</f>
        <v>0</v>
      </c>
      <c r="DN396" s="53">
        <f>_xll.OneStreamExcelAddIn.XFFunctions.XFGetCell("TRUE", "CONSOL", $D$3,"TOT_Entity","Aggregated","Budget_Working",[1]Setup!C8,"PERIODIC",$B396,"TOPFLOW","TOP","TOP","top1",$C396,"top3","Open_Acute_DIV1","TOP5","TOP6","REPORTED","TOP8")</f>
        <v>0</v>
      </c>
      <c r="DO396" s="53">
        <f>_xll.OneStreamExcelAddIn.XFFunctions.XFGetCell("TRUE", "CONSOL", $D$3,"TOT_Entity","Aggregated","Budget_Working",[1]Setup!C9,"PERIODIC",$B396,"TOPFLOW","TOP","TOP","top1",$C396,"top3","Open_Acute_DIV1","TOP5","TOP6","REPORTED","TOP8")</f>
        <v>0</v>
      </c>
      <c r="DP396" s="53">
        <f>_xll.OneStreamExcelAddIn.XFFunctions.XFGetCell("TRUE", "CONSOL", $D$3,"TOT_Entity","Aggregated","Budget_Working",[1]Setup!C10,"PERIODIC",$B396,"TOPFLOW","TOP","TOP","top1",$C396,"top3","Open_Acute_DIV1","TOP5","TOP6","REPORTED","TOP8")</f>
        <v>0</v>
      </c>
      <c r="DQ396" s="53">
        <f>_xll.OneStreamExcelAddIn.XFFunctions.XFGetCell("TRUE", "CONSOL", $D$3,"TOT_Entity","Aggregated","Budget_Working",[1]Setup!C11,"PERIODIC",$B396,"TOPFLOW","TOP","TOP","top1",$C396,"top3","Open_Acute_DIV1","TOP5","TOP6","REPORTED","TOP8")</f>
        <v>0</v>
      </c>
      <c r="DR396" s="53">
        <f>_xll.OneStreamExcelAddIn.XFFunctions.XFGetCell("TRUE", "CONSOL", $D$3,"TOT_Entity","Aggregated","Budget_Working",[1]Setup!C12,"PERIODIC",$B396,"TOPFLOW","TOP","TOP","top1",$C396,"top3","Open_Acute_DIV1","TOP5","TOP6","REPORTED","TOP8")</f>
        <v>0</v>
      </c>
      <c r="DS396" s="53">
        <f>_xll.OneStreamExcelAddIn.XFFunctions.XFGetCell("TRUE", "CONSOL", $D$3,"TOT_Entity","Aggregated","Budget_Working",[1]Setup!C13,"PERIODIC",$B396,"TOPFLOW","TOP","TOP","top1",$C396,"top3","Open_Acute_DIV1","TOP5","TOP6","REPORTED","TOP8")</f>
        <v>0</v>
      </c>
      <c r="DT396" s="53">
        <f>_xll.OneStreamExcelAddIn.XFFunctions.XFGetCell("TRUE", "CONSOL", $D$3,"TOT_Entity","Aggregated","Budget_Working",[1]Setup!C14,"PERIODIC",$B396,"TOPFLOW","TOP","TOP","top1",$C396,"top3","Open_Acute_DIV1","TOP5","TOP6","REPORTED","TOP8")</f>
        <v>0</v>
      </c>
      <c r="DU396" s="53">
        <f>_xll.OneStreamExcelAddIn.XFFunctions.XFGetCell("TRUE", "CONSOL", $D$3,"TOT_Entity","Aggregated","Budget_Working",[1]Setup!C15,"PERIODIC",$B396,"TOPFLOW","TOP","TOP","top1",$C396,"top3","Open_Acute_DIV1","TOP5","TOP6","REPORTED","TOP8")</f>
        <v>0</v>
      </c>
      <c r="DV396" s="178"/>
      <c r="DW396" s="53">
        <f>_xll.OneStreamExcelAddIn.XFFunctions.XFGetCell("TRUE", "CONSOL", $D$3,"TOT_Entity","USD","Budget_Final",[1]Setup!C17,"PERIODIC",$B396,"TOPFLOW","TOP","TOP","top1",$C396,"top3","Open_Acute_DIV1","TOP5","TOP6","REPORTED","TOP8")</f>
        <v>0</v>
      </c>
      <c r="DX396" s="53">
        <f>_xll.OneStreamExcelAddIn.XFFunctions.XFGetCell("TRUE", "CONSOL", $D$3,"TOT_Entity","USD","Budget_Final",[1]Setup!C18,"PERIODIC",$B396,"TOPFLOW","TOP","TOP","top1",$C396,"top3","Open_Acute_DIV1","TOP5","TOP6","REPORTED","TOP8")</f>
        <v>0</v>
      </c>
      <c r="DY396" s="53">
        <f>_xll.OneStreamExcelAddIn.XFFunctions.XFGetCell("TRUE", "CONSOL", $D$3,"TOT_Entity","USD","Budget_Final",[1]Setup!C19,"PERIODIC",$B396,"TOPFLOW","TOP","TOP","top1",$C396,"top3","Open_Acute_DIV1","TOP5","TOP6","REPORTED","TOP8")</f>
        <v>0</v>
      </c>
      <c r="DZ396" s="53">
        <f>_xll.OneStreamExcelAddIn.XFFunctions.XFGetCell("TRUE", "CONSOL", $D$3,"TOT_Entity","USD","Budget_Final",[1]Setup!C20,"PERIODIC",$B396,"TOPFLOW","TOP","TOP","top1",$C396,"top3","Open_Acute_DIV1","TOP5","TOP6","REPORTED","TOP8")</f>
        <v>0</v>
      </c>
      <c r="EA396" s="53">
        <f>_xll.OneStreamExcelAddIn.XFFunctions.XFGetCell("TRUE", "CONSOL", $D$3,"TOT_Entity","USD","Budget_Final",[1]Setup!C21,"PERIODIC",$B396,"TOPFLOW","TOP","TOP","top1",$C396,"top3","Open_Acute_DIV1","TOP5","TOP6","REPORTED","TOP8")</f>
        <v>0</v>
      </c>
      <c r="EB396" s="53">
        <f>_xll.OneStreamExcelAddIn.XFFunctions.XFGetCell("TRUE", "CONSOL", $D$3,"TOT_Entity","USD","Budget_Final",[1]Setup!C22,"PERIODIC",$B396,"TOPFLOW","TOP","TOP","top1",$C396,"top3","Open_Acute_DIV1","TOP5","TOP6","REPORTED","TOP8")</f>
        <v>0</v>
      </c>
      <c r="EC396" s="53">
        <f>_xll.OneStreamExcelAddIn.XFFunctions.XFGetCell("TRUE", "CONSOL", $D$3,"TOT_Entity","USD","Budget_Final",[1]Setup!C23,"PERIODIC",$B396,"TOPFLOW","TOP","TOP","top1",$C396,"top3","Open_Acute_DIV1","TOP5","TOP6","REPORTED","TOP8")</f>
        <v>0</v>
      </c>
      <c r="ED396" s="53">
        <f>_xll.OneStreamExcelAddIn.XFFunctions.XFGetCell("TRUE", "CONSOL", $D$3,"TOT_Entity","USD","Budget_Final",[1]Setup!C24,"PERIODIC",$B396,"TOPFLOW","TOP","TOP","top1",$C396,"top3","Open_Acute_DIV1","TOP5","TOP6","REPORTED","TOP8")</f>
        <v>0</v>
      </c>
      <c r="EE396" s="53">
        <f>_xll.OneStreamExcelAddIn.XFFunctions.XFGetCell("TRUE", "CONSOL", $D$3,"TOT_Entity","USD","Budget_Final",[1]Setup!C25,"PERIODIC",$B396,"TOPFLOW","TOP","TOP","top1",$C396,"top3","Open_Acute_DIV1","TOP5","TOP6","REPORTED","TOP8")</f>
        <v>0</v>
      </c>
      <c r="EF396" s="53">
        <f>_xll.OneStreamExcelAddIn.XFFunctions.XFGetCell("TRUE", "CONSOL", $D$3,"TOT_Entity","USD","Budget_Final",[1]Setup!C26,"PERIODIC",$B396,"TOPFLOW","TOP","TOP","top1",$C396,"top3","Open_Acute_DIV1","TOP5","TOP6","REPORTED","TOP8")</f>
        <v>0</v>
      </c>
      <c r="EG396" s="53">
        <f>_xll.OneStreamExcelAddIn.XFFunctions.XFGetCell("TRUE", "CONSOL", $D$3,"TOT_Entity","USD","Budget_Final",[1]Setup!C27,"PERIODIC",$B396,"TOPFLOW","TOP","TOP","top1",$C396,"top3","Open_Acute_DIV1","TOP5","TOP6","REPORTED","TOP8")</f>
        <v>0</v>
      </c>
      <c r="EH396" s="53">
        <f>_xll.OneStreamExcelAddIn.XFFunctions.XFGetCell("TRUE", "CONSOL", $D$3,"TOT_Entity","USD","Budget_Final",[1]Setup!C28,"PERIODIC",$B396,"TOPFLOW","TOP","TOP","top1",$C396,"top3","Open_Acute_DIV1","TOP5","TOP6","REPORTED","TOP8")</f>
        <v>0</v>
      </c>
    </row>
    <row r="397" spans="2:138" x14ac:dyDescent="0.25">
      <c r="B397" s="51">
        <v>60408</v>
      </c>
      <c r="C397" s="51"/>
      <c r="D397" t="str" cm="1">
        <f t="array" ref="D397">_xll.OneStreamExcelAddIn.XFFunctions.XFGetMemberInfo("Description","Account",B397)</f>
        <v>Contract Labor - Other</v>
      </c>
      <c r="E397" s="53">
        <f>_xll.OneStreamExcelAddIn.XFFunctions.XFGetCell("TRUE", "CONSOL", $D$3,"TOT_Entity","USD","Actual",$E$3,"PERIODIC",$B397,"TOPFLOW","TOP","TOP","top1",$C397,"top3","Open_Acute_DIV1","TOP5","TOP6","REPORTED","TOP8")</f>
        <v>0</v>
      </c>
      <c r="F397" s="53">
        <f>_xll.OneStreamExcelAddIn.XFFunctions.XFGetCell("TRUE", "CONSOL", $D$3,"TOT_Entity","Aggregated","Budget_Working",$E$3,"PERIODIC",$B397,"TOPFLOW","TOP","TOP","top1",$C397,"top3","Open_Acute_DIV1","TOP5","TOP6","REPORTED","TOP8")</f>
        <v>0</v>
      </c>
      <c r="G397" s="53">
        <f t="shared" si="1012"/>
        <v>0</v>
      </c>
      <c r="H397" s="55">
        <f t="shared" si="1013"/>
        <v>0</v>
      </c>
      <c r="I397" s="41"/>
      <c r="J397" s="53">
        <f>_xll.OneStreamExcelAddIn.XFFunctions.XFGetCell("TRUE", "CONSOL", $D$3,"TOT_Entity","USD","Actual",$E$3,"YTD",$B397,"TOPFLOW","TOP","TOP","top1",$C397,"TOP3","Open_Acute_DIV1","TOP5","TOP6","REPORTED","TOP8")</f>
        <v>0.2</v>
      </c>
      <c r="K397" s="53">
        <f>_xll.OneStreamExcelAddIn.XFFunctions.XFGetCell("TRUE", "CONSOL", $D$3,"TOT_Entity","Aggregated","Budget_Working",$E$3,"YTD",$B397,"TOPFLOW","TOP","TOP","top1",$C397,"TOP3","Open_Acute_DIV1","TOP5","TOP6","REPORTED","TOP8")</f>
        <v>0</v>
      </c>
      <c r="L397" s="53">
        <f t="shared" si="1014"/>
        <v>-0.2</v>
      </c>
      <c r="M397" s="40">
        <f t="shared" si="1015"/>
        <v>0</v>
      </c>
      <c r="N397" s="41"/>
      <c r="O397" s="53">
        <f>_xll.OneStreamExcelAddIn.XFFunctions.XFGetCell("TRUE", "CONSOL", $D$3,"TOT_Entity","USD","Actual",$F$3,"YTD",$B397,"TOPFLOW","TOP","TOP","top1",$C397,"TOP3","Open_Acute_DIV1","TOP5","TOP6","REPORTED","TOP8")</f>
        <v>0</v>
      </c>
      <c r="P397" s="53">
        <f>_xll.OneStreamExcelAddIn.XFFunctions.XFGetCell("TRUE", "CONSOL", $D$3,"TOT_Entity","USD","Actual",$E$3,"YTD",$B397,"TOPFLOW","TOP","TOP","top1",$C397,"top3","Open_Acute_DIV1","TOP5","TOP6","REPORTED","VAR_BW_PY_Actual")</f>
        <v>-0.2</v>
      </c>
      <c r="Q397" s="40">
        <f t="shared" si="1016"/>
        <v>0</v>
      </c>
      <c r="R397" s="41"/>
      <c r="S397" s="53">
        <f>_xll.OneStreamExcelAddIn.XFFunctions.XFGetCell("TRUE", "CONSOL", $D$3,"TOT_Entity","USD","MIDFCST",$E$3,"MTD",$B397,"TOPFLOW","TOP","TOP","top1",$C397,"TOP3","Open_Acute_DIV1","TOP5","TOP6","REPORTED","TOP8")</f>
        <v>0</v>
      </c>
      <c r="T397" s="53">
        <f t="shared" si="1017"/>
        <v>0</v>
      </c>
      <c r="U397" s="40">
        <f t="shared" si="1018"/>
        <v>0</v>
      </c>
      <c r="V397" s="41"/>
      <c r="W397" s="42"/>
      <c r="X397" s="43"/>
      <c r="Y397" s="42"/>
      <c r="Z397" s="44"/>
      <c r="AB397" s="53">
        <f>_xll.OneStreamExcelAddIn.XFFunctions.XFGetCell("TRUE", "CONSOL", $D$3,"TOT_Entity","USD","Actual",[1]Setup!C4,"PERIODIC",$B397,"TOPFLOW","TOP","TOP","top1",$C397,"top3","Open_Acute_DIV1","TOP5","TOP6","REPORTED","TOP8")</f>
        <v>0.2</v>
      </c>
      <c r="AC397" s="53">
        <f>_xll.OneStreamExcelAddIn.XFFunctions.XFGetCell("TRUE", "CONSOL", $D$3,"TOT_Entity","Aggregated","Budget_Working",[1]Setup!C4,"PERIODIC",$B397,"TOPFLOW","TOP","TOP","top1",$C397,"top3","Open_Acute_DIV1","TOP5","TOP6","REPORTED","TOP8")</f>
        <v>0</v>
      </c>
      <c r="AD397" s="53">
        <f t="shared" si="1019"/>
        <v>-0.2</v>
      </c>
      <c r="AE397" s="40">
        <f t="shared" si="1020"/>
        <v>0</v>
      </c>
      <c r="AG397" s="53">
        <f>_xll.OneStreamExcelAddIn.XFFunctions.XFGetCell("TRUE", "CONSOL", $D$3,"TOT_Entity","USD","Actual",[1]Setup!C5,"PERIODIC",$B397,"TOPFLOW","TOP","TOP","top1",$C397,"top3","Open_Acute_DIV1","TOP5","TOP6","REPORTED","TOP8")</f>
        <v>0</v>
      </c>
      <c r="AH397" s="53">
        <f>_xll.OneStreamExcelAddIn.XFFunctions.XFGetCell("TRUE", "CONSOL", $D$3,"TOT_Entity","Aggregated","Budget_Working",[1]Setup!C5,"PERIODIC",$B397,"TOPFLOW","TOP","TOP","top1",$C397,"top3","Open_Acute_DIV1","TOP5","TOP6","REPORTED","TOP8")</f>
        <v>0</v>
      </c>
      <c r="AI397" s="53">
        <f t="shared" si="1021"/>
        <v>0</v>
      </c>
      <c r="AJ397" s="40">
        <f t="shared" si="1022"/>
        <v>0</v>
      </c>
      <c r="AL397" s="53">
        <f>_xll.OneStreamExcelAddIn.XFFunctions.XFGetCell("TRUE", "CONSOL", $D$3,"TOT_Entity","USD","Actual",[1]Setup!C6,"PERIODIC",$B397,"TOPFLOW","TOP","TOP","top1",$C397,"top3","Open_Acute_DIV1","TOP5","TOP6","REPORTED","TOP8")</f>
        <v>0</v>
      </c>
      <c r="AM397" s="53">
        <f>_xll.OneStreamExcelAddIn.XFFunctions.XFGetCell("TRUE", "CONSOL", $D$3,"TOT_Entity","Aggregated","Budget_Working",[1]Setup!C6,"PERIODIC",$B397,"TOPFLOW","TOP","TOP","top1",$C397,"top3","Open_Acute_DIV1","TOP5","TOP6","REPORTED","TOP8")</f>
        <v>0</v>
      </c>
      <c r="AN397" s="53">
        <f t="shared" si="1023"/>
        <v>0</v>
      </c>
      <c r="AO397" s="40">
        <f t="shared" si="1024"/>
        <v>0</v>
      </c>
      <c r="AQ397" s="53">
        <f>_xll.OneStreamExcelAddIn.XFFunctions.XFGetCell("TRUE", "CONSOL", $D$3,"TOT_Entity","USD","Actual",[1]Setup!C7,"PERIODIC",$B397,"TOPFLOW","TOP","TOP","top1",$C397,"top3","Open_Acute_DIV1","TOP5","TOP6","REPORTED","TOP8")</f>
        <v>0</v>
      </c>
      <c r="AR397" s="53">
        <f>_xll.OneStreamExcelAddIn.XFFunctions.XFGetCell("TRUE", "CONSOL", $D$3,"TOT_Entity","Aggregated","Budget_Working",[1]Setup!C7,"PERIODIC",$B397,"TOPFLOW","TOP","TOP","top1",$C397,"top3","Open_Acute_DIV1","TOP5","TOP6","REPORTED","TOP8")</f>
        <v>0</v>
      </c>
      <c r="AS397" s="53">
        <f t="shared" si="1025"/>
        <v>0</v>
      </c>
      <c r="AT397" s="40">
        <f t="shared" si="1026"/>
        <v>0</v>
      </c>
      <c r="AV397" s="53">
        <f>_xll.OneStreamExcelAddIn.XFFunctions.XFGetCell("TRUE", "CONSOL", $D$3,"TOT_Entity","USD","Actual",[1]Setup!C8,"PERIODIC",$B397,"TOPFLOW","TOP","TOP","top1",$C397,"top3","Open_Acute_DIV1","TOP5","TOP6","REPORTED","TOP8")</f>
        <v>-0.2</v>
      </c>
      <c r="AW397" s="53">
        <f>_xll.OneStreamExcelAddIn.XFFunctions.XFGetCell("TRUE", "CONSOL", $D$3,"TOT_Entity","Aggregated","Budget_Working",[1]Setup!C8,"PERIODIC",$B397,"TOPFLOW","TOP","TOP","top1",$C397,"top3","Open_Acute_DIV1","TOP5","TOP6","REPORTED","TOP8")</f>
        <v>0</v>
      </c>
      <c r="AX397" s="53">
        <f t="shared" si="1027"/>
        <v>0.2</v>
      </c>
      <c r="AY397" s="40">
        <f t="shared" si="1028"/>
        <v>0</v>
      </c>
      <c r="BA397" s="53">
        <f>_xll.OneStreamExcelAddIn.XFFunctions.XFGetCell("TRUE", "CONSOL", $D$3,"TOT_Entity","USD","Actual",[1]Setup!C9,"PERIODIC",$B397,"TOPFLOW","TOP","TOP","top1",$C397,"top3","Open_Acute_DIV1","TOP5","TOP6","REPORTED","TOP8")</f>
        <v>0</v>
      </c>
      <c r="BB397" s="53">
        <f>_xll.OneStreamExcelAddIn.XFFunctions.XFGetCell("TRUE", "CONSOL", $D$3,"TOT_Entity","Aggregated","Budget_Working",[1]Setup!C9,"PERIODIC",$B397,"TOPFLOW","TOP","TOP","top1",$C397,"top3","Open_Acute_DIV1","TOP5","TOP6","REPORTED","TOP8")</f>
        <v>0</v>
      </c>
      <c r="BC397" s="53">
        <f t="shared" si="1029"/>
        <v>0</v>
      </c>
      <c r="BD397" s="40">
        <f t="shared" si="1030"/>
        <v>0</v>
      </c>
      <c r="BF397" s="53">
        <f>_xll.OneStreamExcelAddIn.XFFunctions.XFGetCell("TRUE", "CONSOL", $D$3,"TOT_Entity","USD","Actual",[1]Setup!C10,"PERIODIC",$B397,"TOPFLOW","TOP","TOP","top1",$C397,"top3","Open_Acute_DIV1","TOP5","TOP6","REPORTED","TOP8")</f>
        <v>0</v>
      </c>
      <c r="BG397" s="53">
        <f>_xll.OneStreamExcelAddIn.XFFunctions.XFGetCell("TRUE", "CONSOL", $D$3,"TOT_Entity","Aggregated","Budget_Working",[1]Setup!C10,"PERIODIC",$B397,"TOPFLOW","TOP","TOP","top1",$C397,"top3","Open_Acute_DIV1","TOP5","TOP6","REPORTED","TOP8")</f>
        <v>0</v>
      </c>
      <c r="BH397" s="53">
        <f t="shared" si="1031"/>
        <v>0</v>
      </c>
      <c r="BI397" s="40">
        <f t="shared" si="1032"/>
        <v>0</v>
      </c>
      <c r="BK397" s="53">
        <f>_xll.OneStreamExcelAddIn.XFFunctions.XFGetCell("TRUE", "CONSOL", $D$3,"TOT_Entity","USD","Actual",[1]Setup!C11,"PERIODIC",$B397,"TOPFLOW","TOP","TOP","top1",$C397,"top3","Open_Acute_DIV1","TOP5","TOP6","REPORTED","TOP8")</f>
        <v>0</v>
      </c>
      <c r="BL397" s="53">
        <f>_xll.OneStreamExcelAddIn.XFFunctions.XFGetCell("TRUE", "CONSOL", $D$3,"TOT_Entity","Aggregated","Budget_Working",[1]Setup!C11,"PERIODIC",$B397,"TOPFLOW","TOP","TOP","top1",$C397,"top3","Open_Acute_DIV1","TOP5","TOP6","REPORTED","TOP8")</f>
        <v>0</v>
      </c>
      <c r="BM397" s="53">
        <f t="shared" si="1033"/>
        <v>0</v>
      </c>
      <c r="BN397" s="40">
        <f t="shared" si="1034"/>
        <v>0</v>
      </c>
      <c r="BP397" s="53">
        <f>_xll.OneStreamExcelAddIn.XFFunctions.XFGetCell("TRUE", "CONSOL", $D$3,"TOT_Entity","USD","Actual",[1]Setup!C12,"PERIODIC",$B397,"TOPFLOW","TOP","TOP","top1",$C397,"top3","Open_Acute_DIV1","TOP5","TOP6","REPORTED","TOP8")</f>
        <v>0</v>
      </c>
      <c r="BQ397" s="53">
        <f>_xll.OneStreamExcelAddIn.XFFunctions.XFGetCell("TRUE", "CONSOL", $D$3,"TOT_Entity","Aggregated","Budget_Working",[1]Setup!C12,"PERIODIC",$B397,"TOPFLOW","TOP","TOP","top1",$C397,"top3","Open_Acute_DIV1","TOP5","TOP6","REPORTED","TOP8")</f>
        <v>0</v>
      </c>
      <c r="BR397" s="53">
        <f t="shared" si="1035"/>
        <v>0</v>
      </c>
      <c r="BS397" s="40">
        <f t="shared" si="1036"/>
        <v>0</v>
      </c>
      <c r="BU397" s="53">
        <f>_xll.OneStreamExcelAddIn.XFFunctions.XFGetCell("TRUE", "CONSOL", $D$3,"TOT_Entity","USD","Actual",[1]Setup!C13,"PERIODIC",$B397,"TOPFLOW","TOP","TOP","top1",$C397,"top3","Open_Acute_DIV1","TOP5","TOP6","REPORTED","TOP8")</f>
        <v>0</v>
      </c>
      <c r="BV397" s="53">
        <f>_xll.OneStreamExcelAddIn.XFFunctions.XFGetCell("TRUE", "CONSOL", $D$3,"TOT_Entity","Aggregated","Budget_Working",[1]Setup!C13,"PERIODIC",$B397,"TOPFLOW","TOP","TOP","top1",$C397,"top3","Open_Acute_DIV1","TOP5","TOP6","REPORTED","TOP8")</f>
        <v>0</v>
      </c>
      <c r="BW397" s="53">
        <f t="shared" si="1037"/>
        <v>0</v>
      </c>
      <c r="BX397" s="40">
        <f t="shared" si="1038"/>
        <v>0</v>
      </c>
      <c r="BZ397" s="53">
        <f>_xll.OneStreamExcelAddIn.XFFunctions.XFGetCell("TRUE", "CONSOL", $D$3,"TOT_Entity","USD","Actual",[1]Setup!C14,"PERIODIC",$B397,"TOPFLOW","TOP","TOP","top1",$C397,"top3","Open_Acute_DIV1","TOP5","TOP6","REPORTED","TOP8")</f>
        <v>0</v>
      </c>
      <c r="CA397" s="53">
        <f>_xll.OneStreamExcelAddIn.XFFunctions.XFGetCell("TRUE", "CONSOL", $D$3,"TOT_Entity","Aggregated","Budget_Working",[1]Setup!C14,"PERIODIC",$B397,"TOPFLOW","TOP","TOP","top1",$C397,"top3","Open_Acute_DIV1","TOP5","TOP6","REPORTED","TOP8")</f>
        <v>0</v>
      </c>
      <c r="CB397" s="53">
        <f t="shared" si="1039"/>
        <v>0</v>
      </c>
      <c r="CC397" s="40">
        <f t="shared" si="1040"/>
        <v>0</v>
      </c>
      <c r="CE397" s="53">
        <f>_xll.OneStreamExcelAddIn.XFFunctions.XFGetCell("TRUE", "CONSOL", $D$3,"TOT_Entity","USD","Actual",[1]Setup!C15,"PERIODIC",$B397,"TOPFLOW","TOP","TOP","top1",$C397,"top3","Open_Acute_DIV1","TOP5","TOP6","REPORTED","TOP8")</f>
        <v>0</v>
      </c>
      <c r="CF397" s="53">
        <f>_xll.OneStreamExcelAddIn.XFFunctions.XFGetCell("TRUE", "CONSOL", $D$3,"TOT_Entity","Aggregated","Budget_Working",[1]Setup!C15,"PERIODIC",$B397,"TOPFLOW","TOP","TOP","top1",$C397,"top3","Open_Acute_DIV1","TOP5","TOP6","REPORTED","TOP8")</f>
        <v>0</v>
      </c>
      <c r="CG397" s="53">
        <f t="shared" si="1041"/>
        <v>0</v>
      </c>
      <c r="CH397" s="40">
        <f t="shared" si="1042"/>
        <v>0</v>
      </c>
      <c r="CI397" s="212"/>
      <c r="CJ397" s="53">
        <f>_xll.OneStreamExcelAddIn.XFFunctions.XFGetCell("TRUE", "CONSOL", $D$3,"TOT_Entity","USD","Actual",[1]Setup!C4,"PERIODIC",$B397,"TOPFLOW","TOP","TOP","top1",$C397,"top3","Open_Acute_DIV1","TOP5","TOP6","REPORTED","TOP8")</f>
        <v>0.2</v>
      </c>
      <c r="CK397" s="53">
        <f>_xll.OneStreamExcelAddIn.XFFunctions.XFGetCell("TRUE", "CONSOL", $D$3,"TOT_Entity","USD","Actual",[1]Setup!C5,"PERIODIC",$B397,"TOPFLOW","TOP","TOP","top1",$C397,"top3","Open_Acute_DIV1","TOP5","TOP6","REPORTED","TOP8")</f>
        <v>0</v>
      </c>
      <c r="CL397" s="53">
        <f>_xll.OneStreamExcelAddIn.XFFunctions.XFGetCell("TRUE", "CONSOL", $D$3,"TOT_Entity","USD","Actual",[1]Setup!C6,"PERIODIC",$B397,"TOPFLOW","TOP","TOP","top1",$C397,"top3","Open_Acute_DIV1","TOP5","TOP6","REPORTED","TOP8")</f>
        <v>0</v>
      </c>
      <c r="CM397" s="53">
        <f>_xll.OneStreamExcelAddIn.XFFunctions.XFGetCell("TRUE", "CONSOL", $D$3,"TOT_Entity","USD","Actual",[1]Setup!C7,"PERIODIC",$B397,"TOPFLOW","TOP","TOP","top1",$C397,"top3","Open_Acute_DIV1","TOP5","TOP6","REPORTED","TOP8")</f>
        <v>0</v>
      </c>
      <c r="CN397" s="53">
        <f>_xll.OneStreamExcelAddIn.XFFunctions.XFGetCell("TRUE", "CONSOL", $D$3,"TOT_Entity","USD","Actual",[1]Setup!C8,"PERIODIC",$B397,"TOPFLOW","TOP","TOP","top1",$C397,"top3","Open_Acute_DIV1","TOP5","TOP6","REPORTED","TOP8")</f>
        <v>-0.2</v>
      </c>
      <c r="CO397" s="53">
        <f>_xll.OneStreamExcelAddIn.XFFunctions.XFGetCell("TRUE", "CONSOL", $D$3,"TOT_Entity","USD","Actual",[1]Setup!C9,"PERIODIC",$B397,"TOPFLOW","TOP","TOP","top1",$C397,"top3","Open_Acute_DIV1","TOP5","TOP6","REPORTED","TOP8")</f>
        <v>0</v>
      </c>
      <c r="CP397" s="53">
        <f>_xll.OneStreamExcelAddIn.XFFunctions.XFGetCell("TRUE", "CONSOL", $D$3,"TOT_Entity","USD","Actual",[1]Setup!C10,"PERIODIC",$B397,"TOPFLOW","TOP","TOP","top1",$C397,"top3","Open_Acute_DIV1","TOP5","TOP6","REPORTED","TOP8")</f>
        <v>0</v>
      </c>
      <c r="CQ397" s="53">
        <f>_xll.OneStreamExcelAddIn.XFFunctions.XFGetCell("TRUE", "CONSOL", $D$3,"TOT_Entity","USD","Actual",[1]Setup!C11,"PERIODIC",$B397,"TOPFLOW","TOP","TOP","top1",$C397,"top3","Open_Acute_DIV1","TOP5","TOP6","REPORTED","TOP8")</f>
        <v>0</v>
      </c>
      <c r="CR397" s="53">
        <f>_xll.OneStreamExcelAddIn.XFFunctions.XFGetCell("TRUE", "CONSOL", $D$3,"TOT_Entity","USD","Actual",[1]Setup!C12,"PERIODIC",$B397,"TOPFLOW","TOP","TOP","top1",$C397,"top3","Open_Acute_DIV1","TOP5","TOP6","REPORTED","TOP8")</f>
        <v>0</v>
      </c>
      <c r="CS397" s="53">
        <f>_xll.OneStreamExcelAddIn.XFFunctions.XFGetCell("TRUE", "CONSOL", $D$3,"TOT_Entity","USD","Actual",[1]Setup!C13,"PERIODIC",$B397,"TOPFLOW","TOP","TOP","top1",$C397,"top3","Open_Acute_DIV1","TOP5","TOP6","REPORTED","TOP8")</f>
        <v>0</v>
      </c>
      <c r="CT397" s="53">
        <f>_xll.OneStreamExcelAddIn.XFFunctions.XFGetCell("TRUE", "CONSOL", $D$3,"TOT_Entity","USD","Actual",[1]Setup!C14,"PERIODIC",$B397,"TOPFLOW","TOP","TOP","top1",$C397,"top3","Open_Acute_DIV1","TOP5","TOP6","REPORTED","TOP8")</f>
        <v>0</v>
      </c>
      <c r="CU397" s="53">
        <f>_xll.OneStreamExcelAddIn.XFFunctions.XFGetCell("TRUE", "CONSOL", $D$3,"TOT_Entity","USD","Actual",[1]Setup!C15,"PERIODIC",$B397,"TOPFLOW","TOP","TOP","top1",$C397,"top3","Open_Acute_DIV1","TOP5","TOP6","REPORTED","TOP8")</f>
        <v>0</v>
      </c>
      <c r="CV397" s="212"/>
      <c r="CW397" s="53">
        <f>_xll.OneStreamExcelAddIn.XFFunctions.XFGetCell("TRUE", "CONSOL", $D$3,"TOT_Entity","USD","Actual",[1]Setup!C17,"PERIODIC",$B397,"TOPFLOW","TOP","TOP","top1",$C397,"top3","Open_Acute_DIV1","TOP5","TOP6","REPORTED","TOP8")</f>
        <v>0</v>
      </c>
      <c r="CX397" s="53">
        <f>_xll.OneStreamExcelAddIn.XFFunctions.XFGetCell("TRUE", "CONSOL", $D$3,"TOT_Entity","USD","Actual",[1]Setup!C18,"PERIODIC",$B397,"TOPFLOW","TOP","TOP","top1",$C397,"top3","Open_Acute_DIV1","TOP5","TOP6","REPORTED","TOP8")</f>
        <v>0</v>
      </c>
      <c r="CY397" s="53">
        <f>_xll.OneStreamExcelAddIn.XFFunctions.XFGetCell("TRUE", "CONSOL", $D$3,"TOT_Entity","USD","Actual",[1]Setup!C19,"PERIODIC",$B397,"TOPFLOW","TOP","TOP","top1",$C397,"top3","Open_Acute_DIV1","TOP5","TOP6","REPORTED","TOP8")</f>
        <v>0</v>
      </c>
      <c r="CZ397" s="53">
        <f>_xll.OneStreamExcelAddIn.XFFunctions.XFGetCell("TRUE", "CONSOL", $D$3,"TOT_Entity","USD","Actual",[1]Setup!C20,"PERIODIC",$B397,"TOPFLOW","TOP","TOP","top1",$C397,"top3","Open_Acute_DIV1","TOP5","TOP6","REPORTED","TOP8")</f>
        <v>0</v>
      </c>
      <c r="DA397" s="53">
        <f>_xll.OneStreamExcelAddIn.XFFunctions.XFGetCell("TRUE", "CONSOL", $D$3,"TOT_Entity","USD","Actual",[1]Setup!C21,"PERIODIC",$B397,"TOPFLOW","TOP","TOP","top1",$C397,"top3","Open_Acute_DIV1","TOP5","TOP6","REPORTED","TOP8")</f>
        <v>0</v>
      </c>
      <c r="DB397" s="53">
        <f>_xll.OneStreamExcelAddIn.XFFunctions.XFGetCell("TRUE", "CONSOL", $D$3,"TOT_Entity","USD","Actual",[1]Setup!C22,"PERIODIC",$B397,"TOPFLOW","TOP","TOP","top1",$C397,"top3","Open_Acute_DIV1","TOP5","TOP6","REPORTED","TOP8")</f>
        <v>0</v>
      </c>
      <c r="DC397" s="53">
        <f>_xll.OneStreamExcelAddIn.XFFunctions.XFGetCell("TRUE", "CONSOL", $D$3,"TOT_Entity","USD","Actual",[1]Setup!C23,"PERIODIC",$B397,"TOPFLOW","TOP","TOP","top1",$C397,"top3","Open_Acute_DIV1","TOP5","TOP6","REPORTED","TOP8")</f>
        <v>0</v>
      </c>
      <c r="DD397" s="53">
        <f>_xll.OneStreamExcelAddIn.XFFunctions.XFGetCell("TRUE", "CONSOL", $D$3,"TOT_Entity","USD","Actual",[1]Setup!C24,"PERIODIC",$B397,"TOPFLOW","TOP","TOP","top1",$C397,"top3","Open_Acute_DIV1","TOP5","TOP6","REPORTED","TOP8")</f>
        <v>0</v>
      </c>
      <c r="DE397" s="53">
        <f>_xll.OneStreamExcelAddIn.XFFunctions.XFGetCell("TRUE", "CONSOL", $D$3,"TOT_Entity","USD","Actual",[1]Setup!C25,"PERIODIC",$B397,"TOPFLOW","TOP","TOP","top1",$C397,"top3","Open_Acute_DIV1","TOP5","TOP6","REPORTED","TOP8")</f>
        <v>0</v>
      </c>
      <c r="DF397" s="53">
        <f>_xll.OneStreamExcelAddIn.XFFunctions.XFGetCell("TRUE", "CONSOL", $D$3,"TOT_Entity","USD","Actual",[1]Setup!C26,"PERIODIC",$B397,"TOPFLOW","TOP","TOP","top1",$C397,"top3","Open_Acute_DIV1","TOP5","TOP6","REPORTED","TOP8")</f>
        <v>0</v>
      </c>
      <c r="DG397" s="53">
        <f>_xll.OneStreamExcelAddIn.XFFunctions.XFGetCell("TRUE", "CONSOL", $D$3,"TOT_Entity","USD","Actual",[1]Setup!C27,"PERIODIC",$B397,"TOPFLOW","TOP","TOP","top1",$C397,"top3","Open_Acute_DIV1","TOP5","TOP6","REPORTED","TOP8")</f>
        <v>0</v>
      </c>
      <c r="DH397" s="53">
        <f>_xll.OneStreamExcelAddIn.XFFunctions.XFGetCell("TRUE", "CONSOL", $D$3,"TOT_Entity","USD","Actual",[1]Setup!C28,"PERIODIC",$B397,"TOPFLOW","TOP","TOP","top1",$C397,"top3","Open_Acute_DIV1","TOP5","TOP6","REPORTED","TOP8")</f>
        <v>0</v>
      </c>
      <c r="DI397" s="178"/>
      <c r="DJ397" s="53">
        <f>_xll.OneStreamExcelAddIn.XFFunctions.XFGetCell("TRUE", "CONSOL", $D$3,"TOT_Entity","Aggregated","Budget_Working",[1]Setup!C4,"PERIODIC",$B397,"TOPFLOW","TOP","TOP","top1",$C397,"top3","Open_Acute_DIV1","TOP5","TOP6","REPORTED","TOP8")</f>
        <v>0</v>
      </c>
      <c r="DK397" s="53">
        <f>_xll.OneStreamExcelAddIn.XFFunctions.XFGetCell("TRUE", "CONSOL", $D$3,"TOT_Entity","Aggregated","Budget_Working",[1]Setup!C5,"PERIODIC",$B397,"TOPFLOW","TOP","TOP","top1",$C397,"top3","Open_Acute_DIV1","TOP5","TOP6","REPORTED","TOP8")</f>
        <v>0</v>
      </c>
      <c r="DL397" s="53">
        <f>_xll.OneStreamExcelAddIn.XFFunctions.XFGetCell("TRUE", "CONSOL", $D$3,"TOT_Entity","Aggregated","Budget_Working",[1]Setup!C6,"PERIODIC",$B397,"TOPFLOW","TOP","TOP","top1",$C397,"top3","Open_Acute_DIV1","TOP5","TOP6","REPORTED","TOP8")</f>
        <v>0</v>
      </c>
      <c r="DM397" s="53">
        <f>_xll.OneStreamExcelAddIn.XFFunctions.XFGetCell("TRUE", "CONSOL", $D$3,"TOT_Entity","Aggregated","Budget_Working",[1]Setup!C7,"PERIODIC",$B397,"TOPFLOW","TOP","TOP","top1",$C397,"top3","Open_Acute_DIV1","TOP5","TOP6","REPORTED","TOP8")</f>
        <v>0</v>
      </c>
      <c r="DN397" s="53">
        <f>_xll.OneStreamExcelAddIn.XFFunctions.XFGetCell("TRUE", "CONSOL", $D$3,"TOT_Entity","Aggregated","Budget_Working",[1]Setup!C8,"PERIODIC",$B397,"TOPFLOW","TOP","TOP","top1",$C397,"top3","Open_Acute_DIV1","TOP5","TOP6","REPORTED","TOP8")</f>
        <v>0</v>
      </c>
      <c r="DO397" s="53">
        <f>_xll.OneStreamExcelAddIn.XFFunctions.XFGetCell("TRUE", "CONSOL", $D$3,"TOT_Entity","Aggregated","Budget_Working",[1]Setup!C9,"PERIODIC",$B397,"TOPFLOW","TOP","TOP","top1",$C397,"top3","Open_Acute_DIV1","TOP5","TOP6","REPORTED","TOP8")</f>
        <v>0</v>
      </c>
      <c r="DP397" s="53">
        <f>_xll.OneStreamExcelAddIn.XFFunctions.XFGetCell("TRUE", "CONSOL", $D$3,"TOT_Entity","Aggregated","Budget_Working",[1]Setup!C10,"PERIODIC",$B397,"TOPFLOW","TOP","TOP","top1",$C397,"top3","Open_Acute_DIV1","TOP5","TOP6","REPORTED","TOP8")</f>
        <v>0</v>
      </c>
      <c r="DQ397" s="53">
        <f>_xll.OneStreamExcelAddIn.XFFunctions.XFGetCell("TRUE", "CONSOL", $D$3,"TOT_Entity","Aggregated","Budget_Working",[1]Setup!C11,"PERIODIC",$B397,"TOPFLOW","TOP","TOP","top1",$C397,"top3","Open_Acute_DIV1","TOP5","TOP6","REPORTED","TOP8")</f>
        <v>0</v>
      </c>
      <c r="DR397" s="53">
        <f>_xll.OneStreamExcelAddIn.XFFunctions.XFGetCell("TRUE", "CONSOL", $D$3,"TOT_Entity","Aggregated","Budget_Working",[1]Setup!C12,"PERIODIC",$B397,"TOPFLOW","TOP","TOP","top1",$C397,"top3","Open_Acute_DIV1","TOP5","TOP6","REPORTED","TOP8")</f>
        <v>0</v>
      </c>
      <c r="DS397" s="53">
        <f>_xll.OneStreamExcelAddIn.XFFunctions.XFGetCell("TRUE", "CONSOL", $D$3,"TOT_Entity","Aggregated","Budget_Working",[1]Setup!C13,"PERIODIC",$B397,"TOPFLOW","TOP","TOP","top1",$C397,"top3","Open_Acute_DIV1","TOP5","TOP6","REPORTED","TOP8")</f>
        <v>0</v>
      </c>
      <c r="DT397" s="53">
        <f>_xll.OneStreamExcelAddIn.XFFunctions.XFGetCell("TRUE", "CONSOL", $D$3,"TOT_Entity","Aggregated","Budget_Working",[1]Setup!C14,"PERIODIC",$B397,"TOPFLOW","TOP","TOP","top1",$C397,"top3","Open_Acute_DIV1","TOP5","TOP6","REPORTED","TOP8")</f>
        <v>0</v>
      </c>
      <c r="DU397" s="53">
        <f>_xll.OneStreamExcelAddIn.XFFunctions.XFGetCell("TRUE", "CONSOL", $D$3,"TOT_Entity","Aggregated","Budget_Working",[1]Setup!C15,"PERIODIC",$B397,"TOPFLOW","TOP","TOP","top1",$C397,"top3","Open_Acute_DIV1","TOP5","TOP6","REPORTED","TOP8")</f>
        <v>0</v>
      </c>
      <c r="DV397" s="178"/>
      <c r="DW397" s="53">
        <f>_xll.OneStreamExcelAddIn.XFFunctions.XFGetCell("TRUE", "CONSOL", $D$3,"TOT_Entity","USD","Budget_Final",[1]Setup!C17,"PERIODIC",$B397,"TOPFLOW","TOP","TOP","top1",$C397,"top3","Open_Acute_DIV1","TOP5","TOP6","REPORTED","TOP8")</f>
        <v>0</v>
      </c>
      <c r="DX397" s="53">
        <f>_xll.OneStreamExcelAddIn.XFFunctions.XFGetCell("TRUE", "CONSOL", $D$3,"TOT_Entity","USD","Budget_Final",[1]Setup!C18,"PERIODIC",$B397,"TOPFLOW","TOP","TOP","top1",$C397,"top3","Open_Acute_DIV1","TOP5","TOP6","REPORTED","TOP8")</f>
        <v>0</v>
      </c>
      <c r="DY397" s="53">
        <f>_xll.OneStreamExcelAddIn.XFFunctions.XFGetCell("TRUE", "CONSOL", $D$3,"TOT_Entity","USD","Budget_Final",[1]Setup!C19,"PERIODIC",$B397,"TOPFLOW","TOP","TOP","top1",$C397,"top3","Open_Acute_DIV1","TOP5","TOP6","REPORTED","TOP8")</f>
        <v>0</v>
      </c>
      <c r="DZ397" s="53">
        <f>_xll.OneStreamExcelAddIn.XFFunctions.XFGetCell("TRUE", "CONSOL", $D$3,"TOT_Entity","USD","Budget_Final",[1]Setup!C20,"PERIODIC",$B397,"TOPFLOW","TOP","TOP","top1",$C397,"top3","Open_Acute_DIV1","TOP5","TOP6","REPORTED","TOP8")</f>
        <v>0</v>
      </c>
      <c r="EA397" s="53">
        <f>_xll.OneStreamExcelAddIn.XFFunctions.XFGetCell("TRUE", "CONSOL", $D$3,"TOT_Entity","USD","Budget_Final",[1]Setup!C21,"PERIODIC",$B397,"TOPFLOW","TOP","TOP","top1",$C397,"top3","Open_Acute_DIV1","TOP5","TOP6","REPORTED","TOP8")</f>
        <v>0</v>
      </c>
      <c r="EB397" s="53">
        <f>_xll.OneStreamExcelAddIn.XFFunctions.XFGetCell("TRUE", "CONSOL", $D$3,"TOT_Entity","USD","Budget_Final",[1]Setup!C22,"PERIODIC",$B397,"TOPFLOW","TOP","TOP","top1",$C397,"top3","Open_Acute_DIV1","TOP5","TOP6","REPORTED","TOP8")</f>
        <v>0</v>
      </c>
      <c r="EC397" s="53">
        <f>_xll.OneStreamExcelAddIn.XFFunctions.XFGetCell("TRUE", "CONSOL", $D$3,"TOT_Entity","USD","Budget_Final",[1]Setup!C23,"PERIODIC",$B397,"TOPFLOW","TOP","TOP","top1",$C397,"top3","Open_Acute_DIV1","TOP5","TOP6","REPORTED","TOP8")</f>
        <v>0</v>
      </c>
      <c r="ED397" s="53">
        <f>_xll.OneStreamExcelAddIn.XFFunctions.XFGetCell("TRUE", "CONSOL", $D$3,"TOT_Entity","USD","Budget_Final",[1]Setup!C24,"PERIODIC",$B397,"TOPFLOW","TOP","TOP","top1",$C397,"top3","Open_Acute_DIV1","TOP5","TOP6","REPORTED","TOP8")</f>
        <v>0</v>
      </c>
      <c r="EE397" s="53">
        <f>_xll.OneStreamExcelAddIn.XFFunctions.XFGetCell("TRUE", "CONSOL", $D$3,"TOT_Entity","USD","Budget_Final",[1]Setup!C25,"PERIODIC",$B397,"TOPFLOW","TOP","TOP","top1",$C397,"top3","Open_Acute_DIV1","TOP5","TOP6","REPORTED","TOP8")</f>
        <v>0</v>
      </c>
      <c r="EF397" s="53">
        <f>_xll.OneStreamExcelAddIn.XFFunctions.XFGetCell("TRUE", "CONSOL", $D$3,"TOT_Entity","USD","Budget_Final",[1]Setup!C26,"PERIODIC",$B397,"TOPFLOW","TOP","TOP","top1",$C397,"top3","Open_Acute_DIV1","TOP5","TOP6","REPORTED","TOP8")</f>
        <v>0</v>
      </c>
      <c r="EG397" s="53">
        <f>_xll.OneStreamExcelAddIn.XFFunctions.XFGetCell("TRUE", "CONSOL", $D$3,"TOT_Entity","USD","Budget_Final",[1]Setup!C27,"PERIODIC",$B397,"TOPFLOW","TOP","TOP","top1",$C397,"top3","Open_Acute_DIV1","TOP5","TOP6","REPORTED","TOP8")</f>
        <v>0</v>
      </c>
      <c r="EH397" s="53">
        <f>_xll.OneStreamExcelAddIn.XFFunctions.XFGetCell("TRUE", "CONSOL", $D$3,"TOT_Entity","USD","Budget_Final",[1]Setup!C28,"PERIODIC",$B397,"TOPFLOW","TOP","TOP","top1",$C397,"top3","Open_Acute_DIV1","TOP5","TOP6","REPORTED","TOP8")</f>
        <v>0</v>
      </c>
    </row>
    <row r="398" spans="2:138" s="47" customFormat="1" x14ac:dyDescent="0.25">
      <c r="B398" s="51" t="s">
        <v>351</v>
      </c>
      <c r="C398" s="51"/>
      <c r="D398" s="47" t="s">
        <v>282</v>
      </c>
      <c r="E398" s="53">
        <f>_xll.OneStreamExcelAddIn.XFFunctions.XFGetCell("TRUE", "CONSOL", $D$3,"TOT_Entity","USD","Actual",$E$3,"PERIODIC",$B398,"TOPFLOW","TOP","TOP","top1",$C398,"top3","Open_Acute_DIV1","TOP5","TOP6","REPORTED","TOP8")</f>
        <v>0</v>
      </c>
      <c r="F398" s="53">
        <f>_xll.OneStreamExcelAddIn.XFFunctions.XFGetCell("TRUE", "CONSOL", $D$3,"TOT_Entity","Aggregated","Budget_Working",$E$3,"PERIODIC",$B398,"TOPFLOW","TOP","TOP","top1",$C398,"top3","Open_Acute_DIV1","TOP5","TOP6","REPORTED","TOP8")</f>
        <v>0</v>
      </c>
      <c r="G398" s="53">
        <f t="shared" si="1012"/>
        <v>0</v>
      </c>
      <c r="H398" s="55">
        <f t="shared" si="1013"/>
        <v>0</v>
      </c>
      <c r="I398" s="41"/>
      <c r="J398" s="53">
        <f>_xll.OneStreamExcelAddIn.XFFunctions.XFGetCell("TRUE", "CONSOL", $D$3,"TOT_Entity","USD","Actual",$E$3,"YTD",$B398,"TOPFLOW","TOP","TOP","top1",$C398,"TOP3","Open_Acute_DIV1","TOP5","TOP6","REPORTED","TOP8")</f>
        <v>0.2</v>
      </c>
      <c r="K398" s="53">
        <f>_xll.OneStreamExcelAddIn.XFFunctions.XFGetCell("TRUE", "CONSOL", $D$3,"TOT_Entity","Aggregated","Budget_Working",$E$3,"YTD",$B398,"TOPFLOW","TOP","TOP","top1",$C398,"TOP3","Open_Acute_DIV1","TOP5","TOP6","REPORTED","TOP8")</f>
        <v>0</v>
      </c>
      <c r="L398" s="53">
        <f t="shared" si="1014"/>
        <v>-0.2</v>
      </c>
      <c r="M398" s="40">
        <f t="shared" si="1015"/>
        <v>0</v>
      </c>
      <c r="N398" s="41"/>
      <c r="O398" s="53">
        <f>_xll.OneStreamExcelAddIn.XFFunctions.XFGetCell("TRUE", "CONSOL", $D$3,"TOT_Entity","USD","Actual",$F$3,"YTD",$B398,"TOPFLOW","TOP","TOP","top1",$C398,"TOP3","Open_Acute_DIV1","TOP5","TOP6","REPORTED","TOP8")</f>
        <v>-2040.51</v>
      </c>
      <c r="P398" s="53">
        <f>_xll.OneStreamExcelAddIn.XFFunctions.XFGetCell("TRUE", "CONSOL", $D$3,"TOT_Entity","USD","Actual",$E$3,"YTD",$B398,"TOPFLOW","TOP","TOP","top1",$C398,"top3","Open_Acute_DIV1","TOP5","TOP6","REPORTED","VAR_BW_PY_Actual")</f>
        <v>-2040.71</v>
      </c>
      <c r="Q398" s="40">
        <f t="shared" si="1016"/>
        <v>1.0000980147120082</v>
      </c>
      <c r="R398" s="41"/>
      <c r="S398" s="53">
        <f>_xll.OneStreamExcelAddIn.XFFunctions.XFGetCell("TRUE", "CONSOL", $D$3,"TOT_Entity","USD","MIDFCST",$E$3,"MTD",$B398,"TOPFLOW","TOP","TOP","top1",$C398,"TOP3","Open_Acute_DIV1","TOP5","TOP6","REPORTED","TOP8")</f>
        <v>0</v>
      </c>
      <c r="T398" s="53">
        <f t="shared" si="1017"/>
        <v>0</v>
      </c>
      <c r="U398" s="40">
        <f t="shared" si="1018"/>
        <v>0</v>
      </c>
      <c r="V398" s="41"/>
      <c r="W398" s="42"/>
      <c r="X398" s="43"/>
      <c r="Y398" s="42"/>
      <c r="Z398" s="44"/>
      <c r="AB398" s="213">
        <f>_xll.OneStreamExcelAddIn.XFFunctions.XFGetCell("TRUE", "CONSOL", $D$3,"TOT_Entity","USD","Actual",[1]Setup!C4,"PERIODIC",$B398,"TOPFLOW","TOP","TOP","top1",$C398,"top3","Open_Acute_DIV1","TOP5","TOP6","REPORTED","TOP8")</f>
        <v>0.2</v>
      </c>
      <c r="AC398" s="213">
        <f>_xll.OneStreamExcelAddIn.XFFunctions.XFGetCell("TRUE", "CONSOL", $D$3,"TOT_Entity","Aggregated","Budget_Working",[1]Setup!C4,"PERIODIC",$B398,"TOPFLOW","TOP","TOP","top1",$C398,"top3","Open_Acute_DIV1","TOP5","TOP6","REPORTED","TOP8")</f>
        <v>0</v>
      </c>
      <c r="AD398" s="213">
        <f t="shared" si="1019"/>
        <v>-0.2</v>
      </c>
      <c r="AE398" s="209">
        <f>IFERROR(AD398/AC398,0)</f>
        <v>0</v>
      </c>
      <c r="AG398" s="213">
        <f>_xll.OneStreamExcelAddIn.XFFunctions.XFGetCell("TRUE", "CONSOL", $D$3,"TOT_Entity","USD","Actual",[1]Setup!C5,"PERIODIC",$B398,"TOPFLOW","TOP","TOP","top1",$C398,"top3","Open_Acute_DIV1","TOP5","TOP6","REPORTED","TOP8")</f>
        <v>0</v>
      </c>
      <c r="AH398" s="213">
        <f>_xll.OneStreamExcelAddIn.XFFunctions.XFGetCell("TRUE", "CONSOL", $D$3,"TOT_Entity","Aggregated","Budget_Working",[1]Setup!C5,"PERIODIC",$B398,"TOPFLOW","TOP","TOP","top1",$C398,"top3","Open_Acute_DIV1","TOP5","TOP6","REPORTED","TOP8")</f>
        <v>0</v>
      </c>
      <c r="AI398" s="213">
        <f t="shared" si="1021"/>
        <v>0</v>
      </c>
      <c r="AJ398" s="209">
        <f>IFERROR(AI398/AH398,0)</f>
        <v>0</v>
      </c>
      <c r="AL398" s="213">
        <f>_xll.OneStreamExcelAddIn.XFFunctions.XFGetCell("TRUE", "CONSOL", $D$3,"TOT_Entity","USD","Actual",[1]Setup!C6,"PERIODIC",$B398,"TOPFLOW","TOP","TOP","top1",$C398,"top3","Open_Acute_DIV1","TOP5","TOP6","REPORTED","TOP8")</f>
        <v>0</v>
      </c>
      <c r="AM398" s="213">
        <f>_xll.OneStreamExcelAddIn.XFFunctions.XFGetCell("TRUE", "CONSOL", $D$3,"TOT_Entity","Aggregated","Budget_Working",[1]Setup!C6,"PERIODIC",$B398,"TOPFLOW","TOP","TOP","top1",$C398,"top3","Open_Acute_DIV1","TOP5","TOP6","REPORTED","TOP8")</f>
        <v>0</v>
      </c>
      <c r="AN398" s="213">
        <f t="shared" si="1023"/>
        <v>0</v>
      </c>
      <c r="AO398" s="209">
        <f>IFERROR(AN398/AM398,0)</f>
        <v>0</v>
      </c>
      <c r="AQ398" s="213">
        <f>_xll.OneStreamExcelAddIn.XFFunctions.XFGetCell("TRUE", "CONSOL", $D$3,"TOT_Entity","USD","Actual",[1]Setup!C7,"PERIODIC",$B398,"TOPFLOW","TOP","TOP","top1",$C398,"top3","Open_Acute_DIV1","TOP5","TOP6","REPORTED","TOP8")</f>
        <v>0</v>
      </c>
      <c r="AR398" s="213">
        <f>_xll.OneStreamExcelAddIn.XFFunctions.XFGetCell("TRUE", "CONSOL", $D$3,"TOT_Entity","Aggregated","Budget_Working",[1]Setup!C7,"PERIODIC",$B398,"TOPFLOW","TOP","TOP","top1",$C398,"top3","Open_Acute_DIV1","TOP5","TOP6","REPORTED","TOP8")</f>
        <v>0</v>
      </c>
      <c r="AS398" s="213">
        <f t="shared" si="1025"/>
        <v>0</v>
      </c>
      <c r="AT398" s="209">
        <f>IFERROR(AS398/AR398,0)</f>
        <v>0</v>
      </c>
      <c r="AV398" s="213">
        <f>_xll.OneStreamExcelAddIn.XFFunctions.XFGetCell("TRUE", "CONSOL", $D$3,"TOT_Entity","USD","Actual",[1]Setup!C8,"PERIODIC",$B398,"TOPFLOW","TOP","TOP","top1",$C398,"top3","Open_Acute_DIV1","TOP5","TOP6","REPORTED","TOP8")</f>
        <v>-0.2</v>
      </c>
      <c r="AW398" s="213">
        <f>_xll.OneStreamExcelAddIn.XFFunctions.XFGetCell("TRUE", "CONSOL", $D$3,"TOT_Entity","Aggregated","Budget_Working",[1]Setup!C8,"PERIODIC",$B398,"TOPFLOW","TOP","TOP","top1",$C398,"top3","Open_Acute_DIV1","TOP5","TOP6","REPORTED","TOP8")</f>
        <v>0</v>
      </c>
      <c r="AX398" s="213">
        <f t="shared" si="1027"/>
        <v>0.2</v>
      </c>
      <c r="AY398" s="209">
        <f>IFERROR(AX398/AW398,0)</f>
        <v>0</v>
      </c>
      <c r="BA398" s="213">
        <f>_xll.OneStreamExcelAddIn.XFFunctions.XFGetCell("TRUE", "CONSOL", $D$3,"TOT_Entity","USD","Actual",[1]Setup!C9,"PERIODIC",$B398,"TOPFLOW","TOP","TOP","top1",$C398,"top3","Open_Acute_DIV1","TOP5","TOP6","REPORTED","TOP8")</f>
        <v>0</v>
      </c>
      <c r="BB398" s="213">
        <f>_xll.OneStreamExcelAddIn.XFFunctions.XFGetCell("TRUE", "CONSOL", $D$3,"TOT_Entity","Aggregated","Budget_Working",[1]Setup!C9,"PERIODIC",$B398,"TOPFLOW","TOP","TOP","top1",$C398,"top3","Open_Acute_DIV1","TOP5","TOP6","REPORTED","TOP8")</f>
        <v>0</v>
      </c>
      <c r="BC398" s="213">
        <f t="shared" si="1029"/>
        <v>0</v>
      </c>
      <c r="BD398" s="209">
        <f>IFERROR(BC398/BB398,0)</f>
        <v>0</v>
      </c>
      <c r="BF398" s="213">
        <f>_xll.OneStreamExcelAddIn.XFFunctions.XFGetCell("TRUE", "CONSOL", $D$3,"TOT_Entity","USD","Actual",[1]Setup!C10,"PERIODIC",$B398,"TOPFLOW","TOP","TOP","top1",$C398,"top3","Open_Acute_DIV1","TOP5","TOP6","REPORTED","TOP8")</f>
        <v>0</v>
      </c>
      <c r="BG398" s="213">
        <f>_xll.OneStreamExcelAddIn.XFFunctions.XFGetCell("TRUE", "CONSOL", $D$3,"TOT_Entity","Aggregated","Budget_Working",[1]Setup!C10,"PERIODIC",$B398,"TOPFLOW","TOP","TOP","top1",$C398,"top3","Open_Acute_DIV1","TOP5","TOP6","REPORTED","TOP8")</f>
        <v>0</v>
      </c>
      <c r="BH398" s="213">
        <f t="shared" si="1031"/>
        <v>0</v>
      </c>
      <c r="BI398" s="209">
        <f>IFERROR(BH398/BG398,0)</f>
        <v>0</v>
      </c>
      <c r="BK398" s="213">
        <f>_xll.OneStreamExcelAddIn.XFFunctions.XFGetCell("TRUE", "CONSOL", $D$3,"TOT_Entity","USD","Actual",[1]Setup!C11,"PERIODIC",$B398,"TOPFLOW","TOP","TOP","top1",$C398,"top3","Open_Acute_DIV1","TOP5","TOP6","REPORTED","TOP8")</f>
        <v>0</v>
      </c>
      <c r="BL398" s="213">
        <f>_xll.OneStreamExcelAddIn.XFFunctions.XFGetCell("TRUE", "CONSOL", $D$3,"TOT_Entity","Aggregated","Budget_Working",[1]Setup!C11,"PERIODIC",$B398,"TOPFLOW","TOP","TOP","top1",$C398,"top3","Open_Acute_DIV1","TOP5","TOP6","REPORTED","TOP8")</f>
        <v>0</v>
      </c>
      <c r="BM398" s="213">
        <f t="shared" si="1033"/>
        <v>0</v>
      </c>
      <c r="BN398" s="209">
        <f>IFERROR(BM398/BL398,0)</f>
        <v>0</v>
      </c>
      <c r="BP398" s="213">
        <f>_xll.OneStreamExcelAddIn.XFFunctions.XFGetCell("TRUE", "CONSOL", $D$3,"TOT_Entity","USD","Actual",[1]Setup!C12,"PERIODIC",$B398,"TOPFLOW","TOP","TOP","top1",$C398,"top3","Open_Acute_DIV1","TOP5","TOP6","REPORTED","TOP8")</f>
        <v>0</v>
      </c>
      <c r="BQ398" s="213">
        <f>_xll.OneStreamExcelAddIn.XFFunctions.XFGetCell("TRUE", "CONSOL", $D$3,"TOT_Entity","Aggregated","Budget_Working",[1]Setup!C12,"PERIODIC",$B398,"TOPFLOW","TOP","TOP","top1",$C398,"top3","Open_Acute_DIV1","TOP5","TOP6","REPORTED","TOP8")</f>
        <v>0</v>
      </c>
      <c r="BR398" s="213">
        <f t="shared" si="1035"/>
        <v>0</v>
      </c>
      <c r="BS398" s="209">
        <f>IFERROR(BR398/BQ398,0)</f>
        <v>0</v>
      </c>
      <c r="BU398" s="213">
        <f>_xll.OneStreamExcelAddIn.XFFunctions.XFGetCell("TRUE", "CONSOL", $D$3,"TOT_Entity","USD","Actual",[1]Setup!C13,"PERIODIC",$B398,"TOPFLOW","TOP","TOP","top1",$C398,"top3","Open_Acute_DIV1","TOP5","TOP6","REPORTED","TOP8")</f>
        <v>0</v>
      </c>
      <c r="BV398" s="213">
        <f>_xll.OneStreamExcelAddIn.XFFunctions.XFGetCell("TRUE", "CONSOL", $D$3,"TOT_Entity","Aggregated","Budget_Working",[1]Setup!C13,"PERIODIC",$B398,"TOPFLOW","TOP","TOP","top1",$C398,"top3","Open_Acute_DIV1","TOP5","TOP6","REPORTED","TOP8")</f>
        <v>0</v>
      </c>
      <c r="BW398" s="213">
        <f t="shared" si="1037"/>
        <v>0</v>
      </c>
      <c r="BX398" s="209">
        <f>IFERROR(BW398/BV398,0)</f>
        <v>0</v>
      </c>
      <c r="BZ398" s="213">
        <f>_xll.OneStreamExcelAddIn.XFFunctions.XFGetCell("TRUE", "CONSOL", $D$3,"TOT_Entity","USD","Actual",[1]Setup!C14,"PERIODIC",$B398,"TOPFLOW","TOP","TOP","top1",$C398,"top3","Open_Acute_DIV1","TOP5","TOP6","REPORTED","TOP8")</f>
        <v>0</v>
      </c>
      <c r="CA398" s="213">
        <f>_xll.OneStreamExcelAddIn.XFFunctions.XFGetCell("TRUE", "CONSOL", $D$3,"TOT_Entity","Aggregated","Budget_Working",[1]Setup!C14,"PERIODIC",$B398,"TOPFLOW","TOP","TOP","top1",$C398,"top3","Open_Acute_DIV1","TOP5","TOP6","REPORTED","TOP8")</f>
        <v>0</v>
      </c>
      <c r="CB398" s="213">
        <f t="shared" si="1039"/>
        <v>0</v>
      </c>
      <c r="CC398" s="209">
        <f>IFERROR(CB398/CA398,0)</f>
        <v>0</v>
      </c>
      <c r="CE398" s="213">
        <f>_xll.OneStreamExcelAddIn.XFFunctions.XFGetCell("TRUE", "CONSOL", $D$3,"TOT_Entity","USD","Actual",[1]Setup!C15,"PERIODIC",$B398,"TOPFLOW","TOP","TOP","top1",$C398,"top3","Open_Acute_DIV1","TOP5","TOP6","REPORTED","TOP8")</f>
        <v>0</v>
      </c>
      <c r="CF398" s="213">
        <f>_xll.OneStreamExcelAddIn.XFFunctions.XFGetCell("TRUE", "CONSOL", $D$3,"TOT_Entity","Aggregated","Budget_Working",[1]Setup!C15,"PERIODIC",$B398,"TOPFLOW","TOP","TOP","top1",$C398,"top3","Open_Acute_DIV1","TOP5","TOP6","REPORTED","TOP8")</f>
        <v>0</v>
      </c>
      <c r="CG398" s="213">
        <f t="shared" si="1041"/>
        <v>0</v>
      </c>
      <c r="CH398" s="209">
        <f>IFERROR(CG398/CF398,0)</f>
        <v>0</v>
      </c>
      <c r="CI398" s="214"/>
      <c r="CJ398" s="213">
        <f>_xll.OneStreamExcelAddIn.XFFunctions.XFGetCell("TRUE", "CONSOL", $D$3,"TOT_Entity","USD","Actual",[1]Setup!C4,"PERIODIC",$B398,"TOPFLOW","TOP","TOP","top1",$C398,"top3","Open_Acute_DIV1","TOP5","TOP6","REPORTED","TOP8")</f>
        <v>0.2</v>
      </c>
      <c r="CK398" s="213">
        <f>_xll.OneStreamExcelAddIn.XFFunctions.XFGetCell("TRUE", "CONSOL", $D$3,"TOT_Entity","USD","Actual",[1]Setup!C5,"PERIODIC",$B398,"TOPFLOW","TOP","TOP","top1",$C398,"top3","Open_Acute_DIV1","TOP5","TOP6","REPORTED","TOP8")</f>
        <v>0</v>
      </c>
      <c r="CL398" s="213">
        <f>_xll.OneStreamExcelAddIn.XFFunctions.XFGetCell("TRUE", "CONSOL", $D$3,"TOT_Entity","USD","Actual",[1]Setup!C6,"PERIODIC",$B398,"TOPFLOW","TOP","TOP","top1",$C398,"top3","Open_Acute_DIV1","TOP5","TOP6","REPORTED","TOP8")</f>
        <v>0</v>
      </c>
      <c r="CM398" s="213">
        <f>_xll.OneStreamExcelAddIn.XFFunctions.XFGetCell("TRUE", "CONSOL", $D$3,"TOT_Entity","USD","Actual",[1]Setup!C7,"PERIODIC",$B398,"TOPFLOW","TOP","TOP","top1",$C398,"top3","Open_Acute_DIV1","TOP5","TOP6","REPORTED","TOP8")</f>
        <v>0</v>
      </c>
      <c r="CN398" s="213">
        <f>_xll.OneStreamExcelAddIn.XFFunctions.XFGetCell("TRUE", "CONSOL", $D$3,"TOT_Entity","USD","Actual",[1]Setup!C8,"PERIODIC",$B398,"TOPFLOW","TOP","TOP","top1",$C398,"top3","Open_Acute_DIV1","TOP5","TOP6","REPORTED","TOP8")</f>
        <v>-0.2</v>
      </c>
      <c r="CO398" s="213">
        <f>_xll.OneStreamExcelAddIn.XFFunctions.XFGetCell("TRUE", "CONSOL", $D$3,"TOT_Entity","USD","Actual",[1]Setup!C9,"PERIODIC",$B398,"TOPFLOW","TOP","TOP","top1",$C398,"top3","Open_Acute_DIV1","TOP5","TOP6","REPORTED","TOP8")</f>
        <v>0</v>
      </c>
      <c r="CP398" s="213">
        <f>_xll.OneStreamExcelAddIn.XFFunctions.XFGetCell("TRUE", "CONSOL", $D$3,"TOT_Entity","USD","Actual",[1]Setup!C10,"PERIODIC",$B398,"TOPFLOW","TOP","TOP","top1",$C398,"top3","Open_Acute_DIV1","TOP5","TOP6","REPORTED","TOP8")</f>
        <v>0</v>
      </c>
      <c r="CQ398" s="213">
        <f>_xll.OneStreamExcelAddIn.XFFunctions.XFGetCell("TRUE", "CONSOL", $D$3,"TOT_Entity","USD","Actual",[1]Setup!C11,"PERIODIC",$B398,"TOPFLOW","TOP","TOP","top1",$C398,"top3","Open_Acute_DIV1","TOP5","TOP6","REPORTED","TOP8")</f>
        <v>0</v>
      </c>
      <c r="CR398" s="213">
        <f>_xll.OneStreamExcelAddIn.XFFunctions.XFGetCell("TRUE", "CONSOL", $D$3,"TOT_Entity","USD","Actual",[1]Setup!C12,"PERIODIC",$B398,"TOPFLOW","TOP","TOP","top1",$C398,"top3","Open_Acute_DIV1","TOP5","TOP6","REPORTED","TOP8")</f>
        <v>0</v>
      </c>
      <c r="CS398" s="213">
        <f>_xll.OneStreamExcelAddIn.XFFunctions.XFGetCell("TRUE", "CONSOL", $D$3,"TOT_Entity","USD","Actual",[1]Setup!C13,"PERIODIC",$B398,"TOPFLOW","TOP","TOP","top1",$C398,"top3","Open_Acute_DIV1","TOP5","TOP6","REPORTED","TOP8")</f>
        <v>0</v>
      </c>
      <c r="CT398" s="213">
        <f>_xll.OneStreamExcelAddIn.XFFunctions.XFGetCell("TRUE", "CONSOL", $D$3,"TOT_Entity","USD","Actual",[1]Setup!C14,"PERIODIC",$B398,"TOPFLOW","TOP","TOP","top1",$C398,"top3","Open_Acute_DIV1","TOP5","TOP6","REPORTED","TOP8")</f>
        <v>0</v>
      </c>
      <c r="CU398" s="213">
        <f>_xll.OneStreamExcelAddIn.XFFunctions.XFGetCell("TRUE", "CONSOL", $D$3,"TOT_Entity","USD","Actual",[1]Setup!C15,"PERIODIC",$B398,"TOPFLOW","TOP","TOP","top1",$C398,"top3","Open_Acute_DIV1","TOP5","TOP6","REPORTED","TOP8")</f>
        <v>0</v>
      </c>
      <c r="CV398" s="214"/>
      <c r="CW398" s="213">
        <f>_xll.OneStreamExcelAddIn.XFFunctions.XFGetCell("TRUE", "CONSOL", $D$3,"TOT_Entity","USD","Actual",[1]Setup!C17,"PERIODIC",$B398,"TOPFLOW","TOP","TOP","top1",$C398,"top3","Open_Acute_DIV1","TOP5","TOP6","REPORTED","TOP8")</f>
        <v>-2040.51</v>
      </c>
      <c r="CX398" s="213">
        <f>_xll.OneStreamExcelAddIn.XFFunctions.XFGetCell("TRUE", "CONSOL", $D$3,"TOT_Entity","USD","Actual",[1]Setup!C18,"PERIODIC",$B398,"TOPFLOW","TOP","TOP","top1",$C398,"top3","Open_Acute_DIV1","TOP5","TOP6","REPORTED","TOP8")</f>
        <v>0</v>
      </c>
      <c r="CY398" s="213">
        <f>_xll.OneStreamExcelAddIn.XFFunctions.XFGetCell("TRUE", "CONSOL", $D$3,"TOT_Entity","USD","Actual",[1]Setup!C19,"PERIODIC",$B398,"TOPFLOW","TOP","TOP","top1",$C398,"top3","Open_Acute_DIV1","TOP5","TOP6","REPORTED","TOP8")</f>
        <v>0</v>
      </c>
      <c r="CZ398" s="213">
        <f>_xll.OneStreamExcelAddIn.XFFunctions.XFGetCell("TRUE", "CONSOL", $D$3,"TOT_Entity","USD","Actual",[1]Setup!C20,"PERIODIC",$B398,"TOPFLOW","TOP","TOP","top1",$C398,"top3","Open_Acute_DIV1","TOP5","TOP6","REPORTED","TOP8")</f>
        <v>0</v>
      </c>
      <c r="DA398" s="213">
        <f>_xll.OneStreamExcelAddIn.XFFunctions.XFGetCell("TRUE", "CONSOL", $D$3,"TOT_Entity","USD","Actual",[1]Setup!C21,"PERIODIC",$B398,"TOPFLOW","TOP","TOP","top1",$C398,"top3","Open_Acute_DIV1","TOP5","TOP6","REPORTED","TOP8")</f>
        <v>0</v>
      </c>
      <c r="DB398" s="213">
        <f>_xll.OneStreamExcelAddIn.XFFunctions.XFGetCell("TRUE", "CONSOL", $D$3,"TOT_Entity","USD","Actual",[1]Setup!C22,"PERIODIC",$B398,"TOPFLOW","TOP","TOP","top1",$C398,"top3","Open_Acute_DIV1","TOP5","TOP6","REPORTED","TOP8")</f>
        <v>0</v>
      </c>
      <c r="DC398" s="213">
        <f>_xll.OneStreamExcelAddIn.XFFunctions.XFGetCell("TRUE", "CONSOL", $D$3,"TOT_Entity","USD","Actual",[1]Setup!C23,"PERIODIC",$B398,"TOPFLOW","TOP","TOP","top1",$C398,"top3","Open_Acute_DIV1","TOP5","TOP6","REPORTED","TOP8")</f>
        <v>0</v>
      </c>
      <c r="DD398" s="213">
        <f>_xll.OneStreamExcelAddIn.XFFunctions.XFGetCell("TRUE", "CONSOL", $D$3,"TOT_Entity","USD","Actual",[1]Setup!C24,"PERIODIC",$B398,"TOPFLOW","TOP","TOP","top1",$C398,"top3","Open_Acute_DIV1","TOP5","TOP6","REPORTED","TOP8")</f>
        <v>0</v>
      </c>
      <c r="DE398" s="213">
        <f>_xll.OneStreamExcelAddIn.XFFunctions.XFGetCell("TRUE", "CONSOL", $D$3,"TOT_Entity","USD","Actual",[1]Setup!C25,"PERIODIC",$B398,"TOPFLOW","TOP","TOP","top1",$C398,"top3","Open_Acute_DIV1","TOP5","TOP6","REPORTED","TOP8")</f>
        <v>0</v>
      </c>
      <c r="DF398" s="213">
        <f>_xll.OneStreamExcelAddIn.XFFunctions.XFGetCell("TRUE", "CONSOL", $D$3,"TOT_Entity","USD","Actual",[1]Setup!C26,"PERIODIC",$B398,"TOPFLOW","TOP","TOP","top1",$C398,"top3","Open_Acute_DIV1","TOP5","TOP6","REPORTED","TOP8")</f>
        <v>0</v>
      </c>
      <c r="DG398" s="213">
        <f>_xll.OneStreamExcelAddIn.XFFunctions.XFGetCell("TRUE", "CONSOL", $D$3,"TOT_Entity","USD","Actual",[1]Setup!C27,"PERIODIC",$B398,"TOPFLOW","TOP","TOP","top1",$C398,"top3","Open_Acute_DIV1","TOP5","TOP6","REPORTED","TOP8")</f>
        <v>0</v>
      </c>
      <c r="DH398" s="213">
        <f>_xll.OneStreamExcelAddIn.XFFunctions.XFGetCell("TRUE", "CONSOL", $D$3,"TOT_Entity","USD","Actual",[1]Setup!C28,"PERIODIC",$B398,"TOPFLOW","TOP","TOP","top1",$C398,"top3","Open_Acute_DIV1","TOP5","TOP6","REPORTED","TOP8")</f>
        <v>0</v>
      </c>
      <c r="DI398" s="215"/>
      <c r="DJ398" s="213">
        <f>_xll.OneStreamExcelAddIn.XFFunctions.XFGetCell("TRUE", "CONSOL", $D$3,"TOT_Entity","Aggregated","Budget_Working",[1]Setup!C4,"PERIODIC",$B398,"TOPFLOW","TOP","TOP","top1",$C398,"top3","Open_Acute_DIV1","TOP5","TOP6","REPORTED","TOP8")</f>
        <v>0</v>
      </c>
      <c r="DK398" s="213">
        <f>_xll.OneStreamExcelAddIn.XFFunctions.XFGetCell("TRUE", "CONSOL", $D$3,"TOT_Entity","Aggregated","Budget_Working",[1]Setup!C5,"PERIODIC",$B398,"TOPFLOW","TOP","TOP","top1",$C398,"top3","Open_Acute_DIV1","TOP5","TOP6","REPORTED","TOP8")</f>
        <v>0</v>
      </c>
      <c r="DL398" s="213">
        <f>_xll.OneStreamExcelAddIn.XFFunctions.XFGetCell("TRUE", "CONSOL", $D$3,"TOT_Entity","Aggregated","Budget_Working",[1]Setup!C6,"PERIODIC",$B398,"TOPFLOW","TOP","TOP","top1",$C398,"top3","Open_Acute_DIV1","TOP5","TOP6","REPORTED","TOP8")</f>
        <v>0</v>
      </c>
      <c r="DM398" s="213">
        <f>_xll.OneStreamExcelAddIn.XFFunctions.XFGetCell("TRUE", "CONSOL", $D$3,"TOT_Entity","Aggregated","Budget_Working",[1]Setup!C7,"PERIODIC",$B398,"TOPFLOW","TOP","TOP","top1",$C398,"top3","Open_Acute_DIV1","TOP5","TOP6","REPORTED","TOP8")</f>
        <v>0</v>
      </c>
      <c r="DN398" s="213">
        <f>_xll.OneStreamExcelAddIn.XFFunctions.XFGetCell("TRUE", "CONSOL", $D$3,"TOT_Entity","Aggregated","Budget_Working",[1]Setup!C8,"PERIODIC",$B398,"TOPFLOW","TOP","TOP","top1",$C398,"top3","Open_Acute_DIV1","TOP5","TOP6","REPORTED","TOP8")</f>
        <v>0</v>
      </c>
      <c r="DO398" s="213">
        <f>_xll.OneStreamExcelAddIn.XFFunctions.XFGetCell("TRUE", "CONSOL", $D$3,"TOT_Entity","Aggregated","Budget_Working",[1]Setup!C9,"PERIODIC",$B398,"TOPFLOW","TOP","TOP","top1",$C398,"top3","Open_Acute_DIV1","TOP5","TOP6","REPORTED","TOP8")</f>
        <v>0</v>
      </c>
      <c r="DP398" s="213">
        <f>_xll.OneStreamExcelAddIn.XFFunctions.XFGetCell("TRUE", "CONSOL", $D$3,"TOT_Entity","Aggregated","Budget_Working",[1]Setup!C10,"PERIODIC",$B398,"TOPFLOW","TOP","TOP","top1",$C398,"top3","Open_Acute_DIV1","TOP5","TOP6","REPORTED","TOP8")</f>
        <v>0</v>
      </c>
      <c r="DQ398" s="213">
        <f>_xll.OneStreamExcelAddIn.XFFunctions.XFGetCell("TRUE", "CONSOL", $D$3,"TOT_Entity","Aggregated","Budget_Working",[1]Setup!C11,"PERIODIC",$B398,"TOPFLOW","TOP","TOP","top1",$C398,"top3","Open_Acute_DIV1","TOP5","TOP6","REPORTED","TOP8")</f>
        <v>0</v>
      </c>
      <c r="DR398" s="213">
        <f>_xll.OneStreamExcelAddIn.XFFunctions.XFGetCell("TRUE", "CONSOL", $D$3,"TOT_Entity","Aggregated","Budget_Working",[1]Setup!C12,"PERIODIC",$B398,"TOPFLOW","TOP","TOP","top1",$C398,"top3","Open_Acute_DIV1","TOP5","TOP6","REPORTED","TOP8")</f>
        <v>0</v>
      </c>
      <c r="DS398" s="213">
        <f>_xll.OneStreamExcelAddIn.XFFunctions.XFGetCell("TRUE", "CONSOL", $D$3,"TOT_Entity","Aggregated","Budget_Working",[1]Setup!C13,"PERIODIC",$B398,"TOPFLOW","TOP","TOP","top1",$C398,"top3","Open_Acute_DIV1","TOP5","TOP6","REPORTED","TOP8")</f>
        <v>0</v>
      </c>
      <c r="DT398" s="213">
        <f>_xll.OneStreamExcelAddIn.XFFunctions.XFGetCell("TRUE", "CONSOL", $D$3,"TOT_Entity","Aggregated","Budget_Working",[1]Setup!C14,"PERIODIC",$B398,"TOPFLOW","TOP","TOP","top1",$C398,"top3","Open_Acute_DIV1","TOP5","TOP6","REPORTED","TOP8")</f>
        <v>0</v>
      </c>
      <c r="DU398" s="213">
        <f>_xll.OneStreamExcelAddIn.XFFunctions.XFGetCell("TRUE", "CONSOL", $D$3,"TOT_Entity","Aggregated","Budget_Working",[1]Setup!C15,"PERIODIC",$B398,"TOPFLOW","TOP","TOP","top1",$C398,"top3","Open_Acute_DIV1","TOP5","TOP6","REPORTED","TOP8")</f>
        <v>0</v>
      </c>
      <c r="DV398" s="215"/>
      <c r="DW398" s="213">
        <f>_xll.OneStreamExcelAddIn.XFFunctions.XFGetCell("TRUE", "CONSOL", $D$3,"TOT_Entity","USD","Budget_Final",[1]Setup!C17,"PERIODIC",$B398,"TOPFLOW","TOP","TOP","top1",$C398,"top3","Open_Acute_DIV1","TOP5","TOP6","REPORTED","TOP8")</f>
        <v>21080</v>
      </c>
      <c r="DX398" s="213">
        <f>_xll.OneStreamExcelAddIn.XFFunctions.XFGetCell("TRUE", "CONSOL", $D$3,"TOT_Entity","USD","Budget_Final",[1]Setup!C18,"PERIODIC",$B398,"TOPFLOW","TOP","TOP","top1",$C398,"top3","Open_Acute_DIV1","TOP5","TOP6","REPORTED","TOP8")</f>
        <v>19040</v>
      </c>
      <c r="DY398" s="213">
        <f>_xll.OneStreamExcelAddIn.XFFunctions.XFGetCell("TRUE", "CONSOL", $D$3,"TOT_Entity","USD","Budget_Final",[1]Setup!C19,"PERIODIC",$B398,"TOPFLOW","TOP","TOP","top1",$C398,"top3","Open_Acute_DIV1","TOP5","TOP6","REPORTED","TOP8")</f>
        <v>21080</v>
      </c>
      <c r="DZ398" s="213">
        <f>_xll.OneStreamExcelAddIn.XFFunctions.XFGetCell("TRUE", "CONSOL", $D$3,"TOT_Entity","USD","Budget_Final",[1]Setup!C20,"PERIODIC",$B398,"TOPFLOW","TOP","TOP","top1",$C398,"top3","Open_Acute_DIV1","TOP5","TOP6","REPORTED","TOP8")</f>
        <v>20400</v>
      </c>
      <c r="EA398" s="213">
        <f>_xll.OneStreamExcelAddIn.XFFunctions.XFGetCell("TRUE", "CONSOL", $D$3,"TOT_Entity","USD","Budget_Final",[1]Setup!C21,"PERIODIC",$B398,"TOPFLOW","TOP","TOP","top1",$C398,"top3","Open_Acute_DIV1","TOP5","TOP6","REPORTED","TOP8")</f>
        <v>21080</v>
      </c>
      <c r="EB398" s="213">
        <f>_xll.OneStreamExcelAddIn.XFFunctions.XFGetCell("TRUE", "CONSOL", $D$3,"TOT_Entity","USD","Budget_Final",[1]Setup!C22,"PERIODIC",$B398,"TOPFLOW","TOP","TOP","top1",$C398,"top3","Open_Acute_DIV1","TOP5","TOP6","REPORTED","TOP8")</f>
        <v>20400</v>
      </c>
      <c r="EC398" s="213">
        <f>_xll.OneStreamExcelAddIn.XFFunctions.XFGetCell("TRUE", "CONSOL", $D$3,"TOT_Entity","USD","Budget_Final",[1]Setup!C23,"PERIODIC",$B398,"TOPFLOW","TOP","TOP","top1",$C398,"top3","Open_Acute_DIV1","TOP5","TOP6","REPORTED","TOP8")</f>
        <v>10540</v>
      </c>
      <c r="ED398" s="213">
        <f>_xll.OneStreamExcelAddIn.XFFunctions.XFGetCell("TRUE", "CONSOL", $D$3,"TOT_Entity","USD","Budget_Final",[1]Setup!C24,"PERIODIC",$B398,"TOPFLOW","TOP","TOP","top1",$C398,"top3","Open_Acute_DIV1","TOP5","TOP6","REPORTED","TOP8")</f>
        <v>10540</v>
      </c>
      <c r="EE398" s="213">
        <f>_xll.OneStreamExcelAddIn.XFFunctions.XFGetCell("TRUE", "CONSOL", $D$3,"TOT_Entity","USD","Budget_Final",[1]Setup!C25,"PERIODIC",$B398,"TOPFLOW","TOP","TOP","top1",$C398,"top3","Open_Acute_DIV1","TOP5","TOP6","REPORTED","TOP8")</f>
        <v>10200</v>
      </c>
      <c r="EF398" s="213">
        <f>_xll.OneStreamExcelAddIn.XFFunctions.XFGetCell("TRUE", "CONSOL", $D$3,"TOT_Entity","USD","Budget_Final",[1]Setup!C26,"PERIODIC",$B398,"TOPFLOW","TOP","TOP","top1",$C398,"top3","Open_Acute_DIV1","TOP5","TOP6","REPORTED","TOP8")</f>
        <v>10540</v>
      </c>
      <c r="EG398" s="213">
        <f>_xll.OneStreamExcelAddIn.XFFunctions.XFGetCell("TRUE", "CONSOL", $D$3,"TOT_Entity","USD","Budget_Final",[1]Setup!C27,"PERIODIC",$B398,"TOPFLOW","TOP","TOP","top1",$C398,"top3","Open_Acute_DIV1","TOP5","TOP6","REPORTED","TOP8")</f>
        <v>10200</v>
      </c>
      <c r="EH398" s="213">
        <f>_xll.OneStreamExcelAddIn.XFFunctions.XFGetCell("TRUE", "CONSOL", $D$3,"TOT_Entity","USD","Budget_Final",[1]Setup!C28,"PERIODIC",$B398,"TOPFLOW","TOP","TOP","top1",$C398,"top3","Open_Acute_DIV1","TOP5","TOP6","REPORTED","TOP8")</f>
        <v>10540</v>
      </c>
    </row>
    <row r="399" spans="2:138" ht="15.75" x14ac:dyDescent="0.25">
      <c r="B399" s="51"/>
      <c r="C399" s="51"/>
      <c r="D399" s="95"/>
      <c r="H399" s="111"/>
      <c r="I399" s="41"/>
      <c r="M399" s="88"/>
      <c r="N399" s="41"/>
      <c r="Q399" s="88"/>
      <c r="R399" s="41"/>
      <c r="U399" s="88"/>
      <c r="V399" s="41"/>
      <c r="AA399" s="95"/>
      <c r="AE399" s="88"/>
      <c r="AJ399" s="88"/>
      <c r="AO399" s="88"/>
      <c r="AT399" s="88"/>
      <c r="AY399" s="88"/>
      <c r="BD399" s="88"/>
      <c r="BI399" s="88"/>
      <c r="BN399" s="88"/>
      <c r="BS399" s="88"/>
      <c r="BX399" s="88"/>
      <c r="CC399" s="88"/>
      <c r="CH399" s="88"/>
    </row>
    <row r="400" spans="2:138" x14ac:dyDescent="0.25">
      <c r="B400" s="51"/>
      <c r="C400" s="51"/>
      <c r="D400" s="137" t="s">
        <v>352</v>
      </c>
      <c r="H400" s="138"/>
      <c r="I400" s="41"/>
      <c r="N400" s="41"/>
      <c r="R400" s="41"/>
      <c r="U400" s="7"/>
      <c r="V400" s="41"/>
      <c r="W400" s="74"/>
      <c r="X400" s="75"/>
      <c r="Y400" s="74"/>
      <c r="Z400" s="76"/>
      <c r="AA400" s="137"/>
      <c r="AE400" s="7"/>
      <c r="AJ400" s="7"/>
      <c r="AO400" s="7"/>
      <c r="AT400" s="7"/>
      <c r="AY400" s="7"/>
      <c r="BD400" s="7"/>
      <c r="BI400" s="7"/>
      <c r="BN400" s="7"/>
      <c r="BS400" s="7"/>
      <c r="BX400" s="7"/>
      <c r="CC400" s="7"/>
      <c r="CH400" s="7"/>
    </row>
    <row r="401" spans="2:138" x14ac:dyDescent="0.25">
      <c r="B401" s="51">
        <v>61001</v>
      </c>
      <c r="C401" s="51"/>
      <c r="D401" t="str" cm="1">
        <f t="array" ref="D401">_xll.OneStreamExcelAddIn.XFFunctions.XFGetMemberInfo("Description","Account",B401)</f>
        <v>P/S - Dietary</v>
      </c>
      <c r="E401" s="53">
        <f>_xll.OneStreamExcelAddIn.XFFunctions.XFGetCell("TRUE", "CONSOL", $D$3,"TOT_Entity","USD","Actual",$E$3,"PERIODIC",$B401,"TOPFLOW","TOP","TOP","top1",$C401,"top3","Open_Acute_DIV1","TOP5","TOP6","REPORTED","TOP8")</f>
        <v>0</v>
      </c>
      <c r="F401" s="53">
        <f>_xll.OneStreamExcelAddIn.XFFunctions.XFGetCell("TRUE", "CONSOL", $D$3,"TOT_Entity","Aggregated","Budget_Working",$E$3,"PERIODIC",$B401,"TOPFLOW","TOP","TOP","top1",$C401,"top3","Open_Acute_DIV1","TOP5","TOP6","REPORTED","TOP8")</f>
        <v>0</v>
      </c>
      <c r="G401" s="53">
        <f t="shared" ref="G401:G436" si="1043">F401-E401</f>
        <v>0</v>
      </c>
      <c r="H401" s="55">
        <f t="shared" ref="H401:H436" si="1044">IFERROR(G401/F401,0)</f>
        <v>0</v>
      </c>
      <c r="I401" s="41"/>
      <c r="J401" s="53">
        <f>_xll.OneStreamExcelAddIn.XFFunctions.XFGetCell("TRUE", "CONSOL", $D$3,"TOT_Entity","USD","Actual",$E$3,"YTD",$B401,"TOPFLOW","TOP","TOP","top1",$C401,"TOP3","Open_Acute_DIV1","TOP5","TOP6","REPORTED","TOP8")</f>
        <v>1172.8</v>
      </c>
      <c r="K401" s="53">
        <f>_xll.OneStreamExcelAddIn.XFFunctions.XFGetCell("TRUE", "CONSOL", $D$3,"TOT_Entity","Aggregated","Budget_Working",$E$3,"YTD",$B401,"TOPFLOW","TOP","TOP","top1",$C401,"TOP3","Open_Acute_DIV1","TOP5","TOP6","REPORTED","TOP8")</f>
        <v>0</v>
      </c>
      <c r="L401" s="53">
        <f t="shared" ref="L401:L436" si="1045">K401-J401</f>
        <v>-1172.8</v>
      </c>
      <c r="M401" s="40">
        <f t="shared" ref="M401:M436" si="1046">IFERROR(L401/K401,0)</f>
        <v>0</v>
      </c>
      <c r="N401" s="41"/>
      <c r="O401" s="53">
        <f>_xll.OneStreamExcelAddIn.XFFunctions.XFGetCell("TRUE", "CONSOL", $D$3,"TOT_Entity","USD","Actual",$F$3,"YTD",$B401,"TOPFLOW","TOP","TOP","top1",$C401,"TOP3","Open_Acute_DIV1","TOP5","TOP6","REPORTED","TOP8")</f>
        <v>0</v>
      </c>
      <c r="P401" s="53">
        <f>_xll.OneStreamExcelAddIn.XFFunctions.XFGetCell("TRUE", "CONSOL", $D$3,"TOT_Entity","USD","Actual",$E$3,"YTD",$B401,"TOPFLOW","TOP","TOP","top1",$C401,"top3","Open_Acute_DIV1","TOP5","TOP6","REPORTED","VAR_BW_PY_Actual")</f>
        <v>-1172.8</v>
      </c>
      <c r="Q401" s="40">
        <f t="shared" ref="Q401:Q436" si="1047">IFERROR(P401/O401,0)</f>
        <v>0</v>
      </c>
      <c r="R401" s="41"/>
      <c r="S401" s="53">
        <f>_xll.OneStreamExcelAddIn.XFFunctions.XFGetCell("TRUE", "CONSOL", $D$3,"TOT_Entity","USD","MIDFCST",$E$3,"MTD",$B401,"TOPFLOW","TOP","TOP","top1",$C401,"TOP3","Open_Acute_DIV1","TOP5","TOP6","REPORTED","TOP8")</f>
        <v>0</v>
      </c>
      <c r="T401" s="53">
        <f t="shared" ref="T401:T436" si="1048">S401-E401</f>
        <v>0</v>
      </c>
      <c r="U401" s="40">
        <f t="shared" ref="U401:U436" si="1049">IFERROR(T401/S401,0)</f>
        <v>0</v>
      </c>
      <c r="V401" s="41"/>
      <c r="W401" s="42"/>
      <c r="X401" s="43"/>
      <c r="Y401" s="42"/>
      <c r="Z401" s="44"/>
      <c r="AB401" s="53">
        <f>_xll.OneStreamExcelAddIn.XFFunctions.XFGetCell("TRUE", "CONSOL", $D$3,"TOT_Entity","USD","Actual",[1]Setup!C4,"PERIODIC",$B401,"TOPFLOW","TOP","TOP","top1",$C401,"top3","Open_Acute_DIV1","TOP5","TOP6","REPORTED","TOP8")</f>
        <v>0</v>
      </c>
      <c r="AC401" s="53">
        <f>_xll.OneStreamExcelAddIn.XFFunctions.XFGetCell("TRUE", "CONSOL", $D$3,"TOT_Entity","Aggregated","Budget_Working",[1]Setup!C4,"PERIODIC",$B401,"TOPFLOW","TOP","TOP","top1",$C401,"top3","Open_Acute_DIV1","TOP5","TOP6","REPORTED","TOP8")</f>
        <v>0</v>
      </c>
      <c r="AD401" s="53">
        <f t="shared" ref="AD401:AD436" si="1050">AC401-AB401</f>
        <v>0</v>
      </c>
      <c r="AE401" s="40">
        <f t="shared" ref="AE401:AE435" si="1051">IFERROR(AD401/AC401,0)</f>
        <v>0</v>
      </c>
      <c r="AG401" s="53">
        <f>_xll.OneStreamExcelAddIn.XFFunctions.XFGetCell("TRUE", "CONSOL", $D$3,"TOT_Entity","USD","Actual",[1]Setup!C5,"PERIODIC",$B401,"TOPFLOW","TOP","TOP","top1",$C401,"top3","Open_Acute_DIV1","TOP5","TOP6","REPORTED","TOP8")</f>
        <v>440</v>
      </c>
      <c r="AH401" s="53">
        <f>_xll.OneStreamExcelAddIn.XFFunctions.XFGetCell("TRUE", "CONSOL", $D$3,"TOT_Entity","Aggregated","Budget_Working",[1]Setup!C5,"PERIODIC",$B401,"TOPFLOW","TOP","TOP","top1",$C401,"top3","Open_Acute_DIV1","TOP5","TOP6","REPORTED","TOP8")</f>
        <v>0</v>
      </c>
      <c r="AI401" s="53">
        <f t="shared" ref="AI401:AI436" si="1052">AH401-AG401</f>
        <v>-440</v>
      </c>
      <c r="AJ401" s="40">
        <f t="shared" ref="AJ401:AJ435" si="1053">IFERROR(AI401/AH401,0)</f>
        <v>0</v>
      </c>
      <c r="AL401" s="53">
        <f>_xll.OneStreamExcelAddIn.XFFunctions.XFGetCell("TRUE", "CONSOL", $D$3,"TOT_Entity","USD","Actual",[1]Setup!C6,"PERIODIC",$B401,"TOPFLOW","TOP","TOP","top1",$C401,"top3","Open_Acute_DIV1","TOP5","TOP6","REPORTED","TOP8")</f>
        <v>732.8</v>
      </c>
      <c r="AM401" s="53">
        <f>_xll.OneStreamExcelAddIn.XFFunctions.XFGetCell("TRUE", "CONSOL", $D$3,"TOT_Entity","Aggregated","Budget_Working",[1]Setup!C6,"PERIODIC",$B401,"TOPFLOW","TOP","TOP","top1",$C401,"top3","Open_Acute_DIV1","TOP5","TOP6","REPORTED","TOP8")</f>
        <v>0</v>
      </c>
      <c r="AN401" s="53">
        <f t="shared" ref="AN401:AN436" si="1054">AM401-AL401</f>
        <v>-732.8</v>
      </c>
      <c r="AO401" s="40">
        <f t="shared" ref="AO401:AO435" si="1055">IFERROR(AN401/AM401,0)</f>
        <v>0</v>
      </c>
      <c r="AQ401" s="53">
        <f>_xll.OneStreamExcelAddIn.XFFunctions.XFGetCell("TRUE", "CONSOL", $D$3,"TOT_Entity","USD","Actual",[1]Setup!C7,"PERIODIC",$B401,"TOPFLOW","TOP","TOP","top1",$C401,"top3","Open_Acute_DIV1","TOP5","TOP6","REPORTED","TOP8")</f>
        <v>0</v>
      </c>
      <c r="AR401" s="53">
        <f>_xll.OneStreamExcelAddIn.XFFunctions.XFGetCell("TRUE", "CONSOL", $D$3,"TOT_Entity","Aggregated","Budget_Working",[1]Setup!C7,"PERIODIC",$B401,"TOPFLOW","TOP","TOP","top1",$C401,"top3","Open_Acute_DIV1","TOP5","TOP6","REPORTED","TOP8")</f>
        <v>0</v>
      </c>
      <c r="AS401" s="53">
        <f t="shared" ref="AS401:AS436" si="1056">AR401-AQ401</f>
        <v>0</v>
      </c>
      <c r="AT401" s="40">
        <f t="shared" ref="AT401:AT435" si="1057">IFERROR(AS401/AR401,0)</f>
        <v>0</v>
      </c>
      <c r="AV401" s="53">
        <f>_xll.OneStreamExcelAddIn.XFFunctions.XFGetCell("TRUE", "CONSOL", $D$3,"TOT_Entity","USD","Actual",[1]Setup!C8,"PERIODIC",$B401,"TOPFLOW","TOP","TOP","top1",$C401,"top3","Open_Acute_DIV1","TOP5","TOP6","REPORTED","TOP8")</f>
        <v>-1172.8</v>
      </c>
      <c r="AW401" s="53">
        <f>_xll.OneStreamExcelAddIn.XFFunctions.XFGetCell("TRUE", "CONSOL", $D$3,"TOT_Entity","Aggregated","Budget_Working",[1]Setup!C8,"PERIODIC",$B401,"TOPFLOW","TOP","TOP","top1",$C401,"top3","Open_Acute_DIV1","TOP5","TOP6","REPORTED","TOP8")</f>
        <v>0</v>
      </c>
      <c r="AX401" s="53">
        <f t="shared" ref="AX401:AX436" si="1058">AW401-AV401</f>
        <v>1172.8</v>
      </c>
      <c r="AY401" s="40">
        <f t="shared" ref="AY401:AY435" si="1059">IFERROR(AX401/AW401,0)</f>
        <v>0</v>
      </c>
      <c r="BA401" s="53">
        <f>_xll.OneStreamExcelAddIn.XFFunctions.XFGetCell("TRUE", "CONSOL", $D$3,"TOT_Entity","USD","Actual",[1]Setup!C9,"PERIODIC",$B401,"TOPFLOW","TOP","TOP","top1",$C401,"top3","Open_Acute_DIV1","TOP5","TOP6","REPORTED","TOP8")</f>
        <v>0</v>
      </c>
      <c r="BB401" s="53">
        <f>_xll.OneStreamExcelAddIn.XFFunctions.XFGetCell("TRUE", "CONSOL", $D$3,"TOT_Entity","Aggregated","Budget_Working",[1]Setup!C9,"PERIODIC",$B401,"TOPFLOW","TOP","TOP","top1",$C401,"top3","Open_Acute_DIV1","TOP5","TOP6","REPORTED","TOP8")</f>
        <v>0</v>
      </c>
      <c r="BC401" s="53">
        <f t="shared" ref="BC401:BC436" si="1060">BB401-BA401</f>
        <v>0</v>
      </c>
      <c r="BD401" s="40">
        <f t="shared" ref="BD401:BD435" si="1061">IFERROR(BC401/BB401,0)</f>
        <v>0</v>
      </c>
      <c r="BF401" s="53">
        <f>_xll.OneStreamExcelAddIn.XFFunctions.XFGetCell("TRUE", "CONSOL", $D$3,"TOT_Entity","USD","Actual",[1]Setup!C10,"PERIODIC",$B401,"TOPFLOW","TOP","TOP","top1",$C401,"top3","Open_Acute_DIV1","TOP5","TOP6","REPORTED","TOP8")</f>
        <v>0</v>
      </c>
      <c r="BG401" s="53">
        <f>_xll.OneStreamExcelAddIn.XFFunctions.XFGetCell("TRUE", "CONSOL", $D$3,"TOT_Entity","Aggregated","Budget_Working",[1]Setup!C10,"PERIODIC",$B401,"TOPFLOW","TOP","TOP","top1",$C401,"top3","Open_Acute_DIV1","TOP5","TOP6","REPORTED","TOP8")</f>
        <v>0</v>
      </c>
      <c r="BH401" s="53">
        <f t="shared" ref="BH401:BH436" si="1062">BG401-BF401</f>
        <v>0</v>
      </c>
      <c r="BI401" s="40">
        <f t="shared" ref="BI401:BI435" si="1063">IFERROR(BH401/BG401,0)</f>
        <v>0</v>
      </c>
      <c r="BK401" s="53">
        <f>_xll.OneStreamExcelAddIn.XFFunctions.XFGetCell("TRUE", "CONSOL", $D$3,"TOT_Entity","USD","Actual",[1]Setup!C11,"PERIODIC",$B401,"TOPFLOW","TOP","TOP","top1",$C401,"top3","Open_Acute_DIV1","TOP5","TOP6","REPORTED","TOP8")</f>
        <v>0</v>
      </c>
      <c r="BL401" s="53">
        <f>_xll.OneStreamExcelAddIn.XFFunctions.XFGetCell("TRUE", "CONSOL", $D$3,"TOT_Entity","Aggregated","Budget_Working",[1]Setup!C11,"PERIODIC",$B401,"TOPFLOW","TOP","TOP","top1",$C401,"top3","Open_Acute_DIV1","TOP5","TOP6","REPORTED","TOP8")</f>
        <v>0</v>
      </c>
      <c r="BM401" s="53">
        <f t="shared" ref="BM401:BM436" si="1064">BL401-BK401</f>
        <v>0</v>
      </c>
      <c r="BN401" s="40">
        <f t="shared" ref="BN401:BN435" si="1065">IFERROR(BM401/BL401,0)</f>
        <v>0</v>
      </c>
      <c r="BP401" s="53">
        <f>_xll.OneStreamExcelAddIn.XFFunctions.XFGetCell("TRUE", "CONSOL", $D$3,"TOT_Entity","USD","Actual",[1]Setup!C12,"PERIODIC",$B401,"TOPFLOW","TOP","TOP","top1",$C401,"top3","Open_Acute_DIV1","TOP5","TOP6","REPORTED","TOP8")</f>
        <v>0</v>
      </c>
      <c r="BQ401" s="53">
        <f>_xll.OneStreamExcelAddIn.XFFunctions.XFGetCell("TRUE", "CONSOL", $D$3,"TOT_Entity","Aggregated","Budget_Working",[1]Setup!C12,"PERIODIC",$B401,"TOPFLOW","TOP","TOP","top1",$C401,"top3","Open_Acute_DIV1","TOP5","TOP6","REPORTED","TOP8")</f>
        <v>0</v>
      </c>
      <c r="BR401" s="53">
        <f t="shared" ref="BR401:BR436" si="1066">BQ401-BP401</f>
        <v>0</v>
      </c>
      <c r="BS401" s="40">
        <f t="shared" ref="BS401:BS435" si="1067">IFERROR(BR401/BQ401,0)</f>
        <v>0</v>
      </c>
      <c r="BU401" s="53">
        <f>_xll.OneStreamExcelAddIn.XFFunctions.XFGetCell("TRUE", "CONSOL", $D$3,"TOT_Entity","USD","Actual",[1]Setup!C13,"PERIODIC",$B401,"TOPFLOW","TOP","TOP","top1",$C401,"top3","Open_Acute_DIV1","TOP5","TOP6","REPORTED","TOP8")</f>
        <v>0</v>
      </c>
      <c r="BV401" s="53">
        <f>_xll.OneStreamExcelAddIn.XFFunctions.XFGetCell("TRUE", "CONSOL", $D$3,"TOT_Entity","Aggregated","Budget_Working",[1]Setup!C13,"PERIODIC",$B401,"TOPFLOW","TOP","TOP","top1",$C401,"top3","Open_Acute_DIV1","TOP5","TOP6","REPORTED","TOP8")</f>
        <v>0</v>
      </c>
      <c r="BW401" s="53">
        <f t="shared" ref="BW401:BW436" si="1068">BV401-BU401</f>
        <v>0</v>
      </c>
      <c r="BX401" s="40">
        <f t="shared" ref="BX401:BX435" si="1069">IFERROR(BW401/BV401,0)</f>
        <v>0</v>
      </c>
      <c r="BZ401" s="53">
        <f>_xll.OneStreamExcelAddIn.XFFunctions.XFGetCell("TRUE", "CONSOL", $D$3,"TOT_Entity","USD","Actual",[1]Setup!C14,"PERIODIC",$B401,"TOPFLOW","TOP","TOP","top1",$C401,"top3","Open_Acute_DIV1","TOP5","TOP6","REPORTED","TOP8")</f>
        <v>0</v>
      </c>
      <c r="CA401" s="53">
        <f>_xll.OneStreamExcelAddIn.XFFunctions.XFGetCell("TRUE", "CONSOL", $D$3,"TOT_Entity","Aggregated","Budget_Working",[1]Setup!C14,"PERIODIC",$B401,"TOPFLOW","TOP","TOP","top1",$C401,"top3","Open_Acute_DIV1","TOP5","TOP6","REPORTED","TOP8")</f>
        <v>0</v>
      </c>
      <c r="CB401" s="53">
        <f t="shared" ref="CB401:CB436" si="1070">CA401-BZ401</f>
        <v>0</v>
      </c>
      <c r="CC401" s="40">
        <f t="shared" ref="CC401:CC435" si="1071">IFERROR(CB401/CA401,0)</f>
        <v>0</v>
      </c>
      <c r="CE401" s="53">
        <f>_xll.OneStreamExcelAddIn.XFFunctions.XFGetCell("TRUE", "CONSOL", $D$3,"TOT_Entity","USD","Actual",[1]Setup!C15,"PERIODIC",$B401,"TOPFLOW","TOP","TOP","top1",$C401,"top3","Open_Acute_DIV1","TOP5","TOP6","REPORTED","TOP8")</f>
        <v>0</v>
      </c>
      <c r="CF401" s="53">
        <f>_xll.OneStreamExcelAddIn.XFFunctions.XFGetCell("TRUE", "CONSOL", $D$3,"TOT_Entity","Aggregated","Budget_Working",[1]Setup!C15,"PERIODIC",$B401,"TOPFLOW","TOP","TOP","top1",$C401,"top3","Open_Acute_DIV1","TOP5","TOP6","REPORTED","TOP8")</f>
        <v>0</v>
      </c>
      <c r="CG401" s="53">
        <f t="shared" ref="CG401:CG436" si="1072">CF401-CE401</f>
        <v>0</v>
      </c>
      <c r="CH401" s="40">
        <f t="shared" ref="CH401:CH435" si="1073">IFERROR(CG401/CF401,0)</f>
        <v>0</v>
      </c>
      <c r="CI401" s="212"/>
      <c r="CJ401" s="53">
        <f>_xll.OneStreamExcelAddIn.XFFunctions.XFGetCell("TRUE", "CONSOL", $D$3,"TOT_Entity","USD","Actual",[1]Setup!C4,"PERIODIC",$B401,"TOPFLOW","TOP","TOP","top1",$C401,"top3","Open_Acute_DIV1","TOP5","TOP6","REPORTED","TOP8")</f>
        <v>0</v>
      </c>
      <c r="CK401" s="53">
        <f>_xll.OneStreamExcelAddIn.XFFunctions.XFGetCell("TRUE", "CONSOL", $D$3,"TOT_Entity","USD","Actual",[1]Setup!C5,"PERIODIC",$B401,"TOPFLOW","TOP","TOP","top1",$C401,"top3","Open_Acute_DIV1","TOP5","TOP6","REPORTED","TOP8")</f>
        <v>440</v>
      </c>
      <c r="CL401" s="53">
        <f>_xll.OneStreamExcelAddIn.XFFunctions.XFGetCell("TRUE", "CONSOL", $D$3,"TOT_Entity","USD","Actual",[1]Setup!C6,"PERIODIC",$B401,"TOPFLOW","TOP","TOP","top1",$C401,"top3","Open_Acute_DIV1","TOP5","TOP6","REPORTED","TOP8")</f>
        <v>732.8</v>
      </c>
      <c r="CM401" s="53">
        <f>_xll.OneStreamExcelAddIn.XFFunctions.XFGetCell("TRUE", "CONSOL", $D$3,"TOT_Entity","USD","Actual",[1]Setup!C7,"PERIODIC",$B401,"TOPFLOW","TOP","TOP","top1",$C401,"top3","Open_Acute_DIV1","TOP5","TOP6","REPORTED","TOP8")</f>
        <v>0</v>
      </c>
      <c r="CN401" s="53">
        <f>_xll.OneStreamExcelAddIn.XFFunctions.XFGetCell("TRUE", "CONSOL", $D$3,"TOT_Entity","USD","Actual",[1]Setup!C8,"PERIODIC",$B401,"TOPFLOW","TOP","TOP","top1",$C401,"top3","Open_Acute_DIV1","TOP5","TOP6","REPORTED","TOP8")</f>
        <v>-1172.8</v>
      </c>
      <c r="CO401" s="53">
        <f>_xll.OneStreamExcelAddIn.XFFunctions.XFGetCell("TRUE", "CONSOL", $D$3,"TOT_Entity","USD","Actual",[1]Setup!C9,"PERIODIC",$B401,"TOPFLOW","TOP","TOP","top1",$C401,"top3","Open_Acute_DIV1","TOP5","TOP6","REPORTED","TOP8")</f>
        <v>0</v>
      </c>
      <c r="CP401" s="53">
        <f>_xll.OneStreamExcelAddIn.XFFunctions.XFGetCell("TRUE", "CONSOL", $D$3,"TOT_Entity","USD","Actual",[1]Setup!C10,"PERIODIC",$B401,"TOPFLOW","TOP","TOP","top1",$C401,"top3","Open_Acute_DIV1","TOP5","TOP6","REPORTED","TOP8")</f>
        <v>0</v>
      </c>
      <c r="CQ401" s="53">
        <f>_xll.OneStreamExcelAddIn.XFFunctions.XFGetCell("TRUE", "CONSOL", $D$3,"TOT_Entity","USD","Actual",[1]Setup!C11,"PERIODIC",$B401,"TOPFLOW","TOP","TOP","top1",$C401,"top3","Open_Acute_DIV1","TOP5","TOP6","REPORTED","TOP8")</f>
        <v>0</v>
      </c>
      <c r="CR401" s="53">
        <f>_xll.OneStreamExcelAddIn.XFFunctions.XFGetCell("TRUE", "CONSOL", $D$3,"TOT_Entity","USD","Actual",[1]Setup!C12,"PERIODIC",$B401,"TOPFLOW","TOP","TOP","top1",$C401,"top3","Open_Acute_DIV1","TOP5","TOP6","REPORTED","TOP8")</f>
        <v>0</v>
      </c>
      <c r="CS401" s="53">
        <f>_xll.OneStreamExcelAddIn.XFFunctions.XFGetCell("TRUE", "CONSOL", $D$3,"TOT_Entity","USD","Actual",[1]Setup!C13,"PERIODIC",$B401,"TOPFLOW","TOP","TOP","top1",$C401,"top3","Open_Acute_DIV1","TOP5","TOP6","REPORTED","TOP8")</f>
        <v>0</v>
      </c>
      <c r="CT401" s="53">
        <f>_xll.OneStreamExcelAddIn.XFFunctions.XFGetCell("TRUE", "CONSOL", $D$3,"TOT_Entity","USD","Actual",[1]Setup!C14,"PERIODIC",$B401,"TOPFLOW","TOP","TOP","top1",$C401,"top3","Open_Acute_DIV1","TOP5","TOP6","REPORTED","TOP8")</f>
        <v>0</v>
      </c>
      <c r="CU401" s="53">
        <f>_xll.OneStreamExcelAddIn.XFFunctions.XFGetCell("TRUE", "CONSOL", $D$3,"TOT_Entity","USD","Actual",[1]Setup!C15,"PERIODIC",$B401,"TOPFLOW","TOP","TOP","top1",$C401,"top3","Open_Acute_DIV1","TOP5","TOP6","REPORTED","TOP8")</f>
        <v>0</v>
      </c>
      <c r="CV401" s="212"/>
      <c r="CW401" s="53">
        <f>_xll.OneStreamExcelAddIn.XFFunctions.XFGetCell("TRUE", "CONSOL", $D$3,"TOT_Entity","USD","Actual",[1]Setup!C17,"PERIODIC",$B401,"TOPFLOW","TOP","TOP","top1",$C401,"top3","Open_Acute_DIV1","TOP5","TOP6","REPORTED","TOP8")</f>
        <v>0</v>
      </c>
      <c r="CX401" s="53">
        <f>_xll.OneStreamExcelAddIn.XFFunctions.XFGetCell("TRUE", "CONSOL", $D$3,"TOT_Entity","USD","Actual",[1]Setup!C18,"PERIODIC",$B401,"TOPFLOW","TOP","TOP","top1",$C401,"top3","Open_Acute_DIV1","TOP5","TOP6","REPORTED","TOP8")</f>
        <v>0</v>
      </c>
      <c r="CY401" s="53">
        <f>_xll.OneStreamExcelAddIn.XFFunctions.XFGetCell("TRUE", "CONSOL", $D$3,"TOT_Entity","USD","Actual",[1]Setup!C19,"PERIODIC",$B401,"TOPFLOW","TOP","TOP","top1",$C401,"top3","Open_Acute_DIV1","TOP5","TOP6","REPORTED","TOP8")</f>
        <v>0</v>
      </c>
      <c r="CZ401" s="53">
        <f>_xll.OneStreamExcelAddIn.XFFunctions.XFGetCell("TRUE", "CONSOL", $D$3,"TOT_Entity","USD","Actual",[1]Setup!C20,"PERIODIC",$B401,"TOPFLOW","TOP","TOP","top1",$C401,"top3","Open_Acute_DIV1","TOP5","TOP6","REPORTED","TOP8")</f>
        <v>0</v>
      </c>
      <c r="DA401" s="53">
        <f>_xll.OneStreamExcelAddIn.XFFunctions.XFGetCell("TRUE", "CONSOL", $D$3,"TOT_Entity","USD","Actual",[1]Setup!C21,"PERIODIC",$B401,"TOPFLOW","TOP","TOP","top1",$C401,"top3","Open_Acute_DIV1","TOP5","TOP6","REPORTED","TOP8")</f>
        <v>0</v>
      </c>
      <c r="DB401" s="53">
        <f>_xll.OneStreamExcelAddIn.XFFunctions.XFGetCell("TRUE", "CONSOL", $D$3,"TOT_Entity","USD","Actual",[1]Setup!C22,"PERIODIC",$B401,"TOPFLOW","TOP","TOP","top1",$C401,"top3","Open_Acute_DIV1","TOP5","TOP6","REPORTED","TOP8")</f>
        <v>0</v>
      </c>
      <c r="DC401" s="53">
        <f>_xll.OneStreamExcelAddIn.XFFunctions.XFGetCell("TRUE", "CONSOL", $D$3,"TOT_Entity","USD","Actual",[1]Setup!C23,"PERIODIC",$B401,"TOPFLOW","TOP","TOP","top1",$C401,"top3","Open_Acute_DIV1","TOP5","TOP6","REPORTED","TOP8")</f>
        <v>0</v>
      </c>
      <c r="DD401" s="53">
        <f>_xll.OneStreamExcelAddIn.XFFunctions.XFGetCell("TRUE", "CONSOL", $D$3,"TOT_Entity","USD","Actual",[1]Setup!C24,"PERIODIC",$B401,"TOPFLOW","TOP","TOP","top1",$C401,"top3","Open_Acute_DIV1","TOP5","TOP6","REPORTED","TOP8")</f>
        <v>0</v>
      </c>
      <c r="DE401" s="53">
        <f>_xll.OneStreamExcelAddIn.XFFunctions.XFGetCell("TRUE", "CONSOL", $D$3,"TOT_Entity","USD","Actual",[1]Setup!C25,"PERIODIC",$B401,"TOPFLOW","TOP","TOP","top1",$C401,"top3","Open_Acute_DIV1","TOP5","TOP6","REPORTED","TOP8")</f>
        <v>0</v>
      </c>
      <c r="DF401" s="53">
        <f>_xll.OneStreamExcelAddIn.XFFunctions.XFGetCell("TRUE", "CONSOL", $D$3,"TOT_Entity","USD","Actual",[1]Setup!C26,"PERIODIC",$B401,"TOPFLOW","TOP","TOP","top1",$C401,"top3","Open_Acute_DIV1","TOP5","TOP6","REPORTED","TOP8")</f>
        <v>0</v>
      </c>
      <c r="DG401" s="53">
        <f>_xll.OneStreamExcelAddIn.XFFunctions.XFGetCell("TRUE", "CONSOL", $D$3,"TOT_Entity","USD","Actual",[1]Setup!C27,"PERIODIC",$B401,"TOPFLOW","TOP","TOP","top1",$C401,"top3","Open_Acute_DIV1","TOP5","TOP6","REPORTED","TOP8")</f>
        <v>0</v>
      </c>
      <c r="DH401" s="53">
        <f>_xll.OneStreamExcelAddIn.XFFunctions.XFGetCell("TRUE", "CONSOL", $D$3,"TOT_Entity","USD","Actual",[1]Setup!C28,"PERIODIC",$B401,"TOPFLOW","TOP","TOP","top1",$C401,"top3","Open_Acute_DIV1","TOP5","TOP6","REPORTED","TOP8")</f>
        <v>0</v>
      </c>
      <c r="DI401" s="178"/>
      <c r="DJ401" s="53">
        <f>_xll.OneStreamExcelAddIn.XFFunctions.XFGetCell("TRUE", "CONSOL", $D$3,"TOT_Entity","Aggregated","Budget_Working",[1]Setup!C4,"PERIODIC",$B401,"TOPFLOW","TOP","TOP","top1",$C401,"top3","Open_Acute_DIV1","TOP5","TOP6","REPORTED","TOP8")</f>
        <v>0</v>
      </c>
      <c r="DK401" s="53">
        <f>_xll.OneStreamExcelAddIn.XFFunctions.XFGetCell("TRUE", "CONSOL", $D$3,"TOT_Entity","Aggregated","Budget_Working",[1]Setup!C5,"PERIODIC",$B401,"TOPFLOW","TOP","TOP","top1",$C401,"top3","Open_Acute_DIV1","TOP5","TOP6","REPORTED","TOP8")</f>
        <v>0</v>
      </c>
      <c r="DL401" s="53">
        <f>_xll.OneStreamExcelAddIn.XFFunctions.XFGetCell("TRUE", "CONSOL", $D$3,"TOT_Entity","Aggregated","Budget_Working",[1]Setup!C6,"PERIODIC",$B401,"TOPFLOW","TOP","TOP","top1",$C401,"top3","Open_Acute_DIV1","TOP5","TOP6","REPORTED","TOP8")</f>
        <v>0</v>
      </c>
      <c r="DM401" s="53">
        <f>_xll.OneStreamExcelAddIn.XFFunctions.XFGetCell("TRUE", "CONSOL", $D$3,"TOT_Entity","Aggregated","Budget_Working",[1]Setup!C7,"PERIODIC",$B401,"TOPFLOW","TOP","TOP","top1",$C401,"top3","Open_Acute_DIV1","TOP5","TOP6","REPORTED","TOP8")</f>
        <v>0</v>
      </c>
      <c r="DN401" s="53">
        <f>_xll.OneStreamExcelAddIn.XFFunctions.XFGetCell("TRUE", "CONSOL", $D$3,"TOT_Entity","Aggregated","Budget_Working",[1]Setup!C8,"PERIODIC",$B401,"TOPFLOW","TOP","TOP","top1",$C401,"top3","Open_Acute_DIV1","TOP5","TOP6","REPORTED","TOP8")</f>
        <v>0</v>
      </c>
      <c r="DO401" s="53">
        <f>_xll.OneStreamExcelAddIn.XFFunctions.XFGetCell("TRUE", "CONSOL", $D$3,"TOT_Entity","Aggregated","Budget_Working",[1]Setup!C9,"PERIODIC",$B401,"TOPFLOW","TOP","TOP","top1",$C401,"top3","Open_Acute_DIV1","TOP5","TOP6","REPORTED","TOP8")</f>
        <v>0</v>
      </c>
      <c r="DP401" s="53">
        <f>_xll.OneStreamExcelAddIn.XFFunctions.XFGetCell("TRUE", "CONSOL", $D$3,"TOT_Entity","Aggregated","Budget_Working",[1]Setup!C10,"PERIODIC",$B401,"TOPFLOW","TOP","TOP","top1",$C401,"top3","Open_Acute_DIV1","TOP5","TOP6","REPORTED","TOP8")</f>
        <v>0</v>
      </c>
      <c r="DQ401" s="53">
        <f>_xll.OneStreamExcelAddIn.XFFunctions.XFGetCell("TRUE", "CONSOL", $D$3,"TOT_Entity","Aggregated","Budget_Working",[1]Setup!C11,"PERIODIC",$B401,"TOPFLOW","TOP","TOP","top1",$C401,"top3","Open_Acute_DIV1","TOP5","TOP6","REPORTED","TOP8")</f>
        <v>0</v>
      </c>
      <c r="DR401" s="53">
        <f>_xll.OneStreamExcelAddIn.XFFunctions.XFGetCell("TRUE", "CONSOL", $D$3,"TOT_Entity","Aggregated","Budget_Working",[1]Setup!C12,"PERIODIC",$B401,"TOPFLOW","TOP","TOP","top1",$C401,"top3","Open_Acute_DIV1","TOP5","TOP6","REPORTED","TOP8")</f>
        <v>0</v>
      </c>
      <c r="DS401" s="53">
        <f>_xll.OneStreamExcelAddIn.XFFunctions.XFGetCell("TRUE", "CONSOL", $D$3,"TOT_Entity","Aggregated","Budget_Working",[1]Setup!C13,"PERIODIC",$B401,"TOPFLOW","TOP","TOP","top1",$C401,"top3","Open_Acute_DIV1","TOP5","TOP6","REPORTED","TOP8")</f>
        <v>0</v>
      </c>
      <c r="DT401" s="53">
        <f>_xll.OneStreamExcelAddIn.XFFunctions.XFGetCell("TRUE", "CONSOL", $D$3,"TOT_Entity","Aggregated","Budget_Working",[1]Setup!C14,"PERIODIC",$B401,"TOPFLOW","TOP","TOP","top1",$C401,"top3","Open_Acute_DIV1","TOP5","TOP6","REPORTED","TOP8")</f>
        <v>0</v>
      </c>
      <c r="DU401" s="53">
        <f>_xll.OneStreamExcelAddIn.XFFunctions.XFGetCell("TRUE", "CONSOL", $D$3,"TOT_Entity","Aggregated","Budget_Working",[1]Setup!C15,"PERIODIC",$B401,"TOPFLOW","TOP","TOP","top1",$C401,"top3","Open_Acute_DIV1","TOP5","TOP6","REPORTED","TOP8")</f>
        <v>0</v>
      </c>
      <c r="DV401" s="178"/>
      <c r="DW401" s="53">
        <f>_xll.OneStreamExcelAddIn.XFFunctions.XFGetCell("TRUE", "CONSOL", $D$3,"TOT_Entity","USD","Budget_Final",[1]Setup!C17,"PERIODIC",$B401,"TOPFLOW","TOP","TOP","top1",$C401,"top3","Open_Acute_DIV1","TOP5","TOP6","REPORTED","TOP8")</f>
        <v>0</v>
      </c>
      <c r="DX401" s="53">
        <f>_xll.OneStreamExcelAddIn.XFFunctions.XFGetCell("TRUE", "CONSOL", $D$3,"TOT_Entity","USD","Budget_Final",[1]Setup!C18,"PERIODIC",$B401,"TOPFLOW","TOP","TOP","top1",$C401,"top3","Open_Acute_DIV1","TOP5","TOP6","REPORTED","TOP8")</f>
        <v>0</v>
      </c>
      <c r="DY401" s="53">
        <f>_xll.OneStreamExcelAddIn.XFFunctions.XFGetCell("TRUE", "CONSOL", $D$3,"TOT_Entity","USD","Budget_Final",[1]Setup!C19,"PERIODIC",$B401,"TOPFLOW","TOP","TOP","top1",$C401,"top3","Open_Acute_DIV1","TOP5","TOP6","REPORTED","TOP8")</f>
        <v>0</v>
      </c>
      <c r="DZ401" s="53">
        <f>_xll.OneStreamExcelAddIn.XFFunctions.XFGetCell("TRUE", "CONSOL", $D$3,"TOT_Entity","USD","Budget_Final",[1]Setup!C20,"PERIODIC",$B401,"TOPFLOW","TOP","TOP","top1",$C401,"top3","Open_Acute_DIV1","TOP5","TOP6","REPORTED","TOP8")</f>
        <v>0</v>
      </c>
      <c r="EA401" s="53">
        <f>_xll.OneStreamExcelAddIn.XFFunctions.XFGetCell("TRUE", "CONSOL", $D$3,"TOT_Entity","USD","Budget_Final",[1]Setup!C21,"PERIODIC",$B401,"TOPFLOW","TOP","TOP","top1",$C401,"top3","Open_Acute_DIV1","TOP5","TOP6","REPORTED","TOP8")</f>
        <v>0</v>
      </c>
      <c r="EB401" s="53">
        <f>_xll.OneStreamExcelAddIn.XFFunctions.XFGetCell("TRUE", "CONSOL", $D$3,"TOT_Entity","USD","Budget_Final",[1]Setup!C22,"PERIODIC",$B401,"TOPFLOW","TOP","TOP","top1",$C401,"top3","Open_Acute_DIV1","TOP5","TOP6","REPORTED","TOP8")</f>
        <v>0</v>
      </c>
      <c r="EC401" s="53">
        <f>_xll.OneStreamExcelAddIn.XFFunctions.XFGetCell("TRUE", "CONSOL", $D$3,"TOT_Entity","USD","Budget_Final",[1]Setup!C23,"PERIODIC",$B401,"TOPFLOW","TOP","TOP","top1",$C401,"top3","Open_Acute_DIV1","TOP5","TOP6","REPORTED","TOP8")</f>
        <v>0</v>
      </c>
      <c r="ED401" s="53">
        <f>_xll.OneStreamExcelAddIn.XFFunctions.XFGetCell("TRUE", "CONSOL", $D$3,"TOT_Entity","USD","Budget_Final",[1]Setup!C24,"PERIODIC",$B401,"TOPFLOW","TOP","TOP","top1",$C401,"top3","Open_Acute_DIV1","TOP5","TOP6","REPORTED","TOP8")</f>
        <v>0</v>
      </c>
      <c r="EE401" s="53">
        <f>_xll.OneStreamExcelAddIn.XFFunctions.XFGetCell("TRUE", "CONSOL", $D$3,"TOT_Entity","USD","Budget_Final",[1]Setup!C25,"PERIODIC",$B401,"TOPFLOW","TOP","TOP","top1",$C401,"top3","Open_Acute_DIV1","TOP5","TOP6","REPORTED","TOP8")</f>
        <v>0</v>
      </c>
      <c r="EF401" s="53">
        <f>_xll.OneStreamExcelAddIn.XFFunctions.XFGetCell("TRUE", "CONSOL", $D$3,"TOT_Entity","USD","Budget_Final",[1]Setup!C26,"PERIODIC",$B401,"TOPFLOW","TOP","TOP","top1",$C401,"top3","Open_Acute_DIV1","TOP5","TOP6","REPORTED","TOP8")</f>
        <v>0</v>
      </c>
      <c r="EG401" s="53">
        <f>_xll.OneStreamExcelAddIn.XFFunctions.XFGetCell("TRUE", "CONSOL", $D$3,"TOT_Entity","USD","Budget_Final",[1]Setup!C27,"PERIODIC",$B401,"TOPFLOW","TOP","TOP","top1",$C401,"top3","Open_Acute_DIV1","TOP5","TOP6","REPORTED","TOP8")</f>
        <v>0</v>
      </c>
      <c r="EH401" s="53">
        <f>_xll.OneStreamExcelAddIn.XFFunctions.XFGetCell("TRUE", "CONSOL", $D$3,"TOT_Entity","USD","Budget_Final",[1]Setup!C28,"PERIODIC",$B401,"TOPFLOW","TOP","TOP","top1",$C401,"top3","Open_Acute_DIV1","TOP5","TOP6","REPORTED","TOP8")</f>
        <v>0</v>
      </c>
    </row>
    <row r="402" spans="2:138" x14ac:dyDescent="0.25">
      <c r="B402" s="51">
        <v>61002</v>
      </c>
      <c r="C402" s="51"/>
      <c r="D402" t="str" cm="1">
        <f t="array" ref="D402">_xll.OneStreamExcelAddIn.XFFunctions.XFGetMemberInfo("Description","Account",B402)</f>
        <v>P/S  - Interpreter</v>
      </c>
      <c r="E402" s="53">
        <f>_xll.OneStreamExcelAddIn.XFFunctions.XFGetCell("TRUE", "CONSOL", $D$3,"TOT_Entity","USD","Actual",$E$3,"PERIODIC",$B402,"TOPFLOW","TOP","TOP","top1",$C402,"top3","Open_Acute_DIV1","TOP5","TOP6","REPORTED","TOP8")</f>
        <v>0</v>
      </c>
      <c r="F402" s="53">
        <f>_xll.OneStreamExcelAddIn.XFFunctions.XFGetCell("TRUE", "CONSOL", $D$3,"TOT_Entity","Aggregated","Budget_Working",$E$3,"PERIODIC",$B402,"TOPFLOW","TOP","TOP","top1",$C402,"top3","Open_Acute_DIV1","TOP5","TOP6","REPORTED","TOP8")</f>
        <v>0</v>
      </c>
      <c r="G402" s="53">
        <f t="shared" si="1043"/>
        <v>0</v>
      </c>
      <c r="H402" s="55">
        <f t="shared" si="1044"/>
        <v>0</v>
      </c>
      <c r="I402" s="41"/>
      <c r="J402" s="53">
        <f>_xll.OneStreamExcelAddIn.XFFunctions.XFGetCell("TRUE", "CONSOL", $D$3,"TOT_Entity","USD","Actual",$E$3,"YTD",$B402,"TOPFLOW","TOP","TOP","top1",$C402,"TOP3","Open_Acute_DIV1","TOP5","TOP6","REPORTED","TOP8")</f>
        <v>0</v>
      </c>
      <c r="K402" s="53">
        <f>_xll.OneStreamExcelAddIn.XFFunctions.XFGetCell("TRUE", "CONSOL", $D$3,"TOT_Entity","Aggregated","Budget_Working",$E$3,"YTD",$B402,"TOPFLOW","TOP","TOP","top1",$C402,"TOP3","Open_Acute_DIV1","TOP5","TOP6","REPORTED","TOP8")</f>
        <v>0</v>
      </c>
      <c r="L402" s="53">
        <f t="shared" si="1045"/>
        <v>0</v>
      </c>
      <c r="M402" s="40">
        <f t="shared" si="1046"/>
        <v>0</v>
      </c>
      <c r="N402" s="41"/>
      <c r="O402" s="53">
        <f>_xll.OneStreamExcelAddIn.XFFunctions.XFGetCell("TRUE", "CONSOL", $D$3,"TOT_Entity","USD","Actual",$F$3,"YTD",$B402,"TOPFLOW","TOP","TOP","top1",$C402,"TOP3","Open_Acute_DIV1","TOP5","TOP6","REPORTED","TOP8")</f>
        <v>0</v>
      </c>
      <c r="P402" s="53">
        <f>_xll.OneStreamExcelAddIn.XFFunctions.XFGetCell("TRUE", "CONSOL", $D$3,"TOT_Entity","USD","Actual",$E$3,"YTD",$B402,"TOPFLOW","TOP","TOP","top1",$C402,"top3","Open_Acute_DIV1","TOP5","TOP6","REPORTED","VAR_BW_PY_Actual")</f>
        <v>0</v>
      </c>
      <c r="Q402" s="40">
        <f t="shared" si="1047"/>
        <v>0</v>
      </c>
      <c r="R402" s="41"/>
      <c r="S402" s="53">
        <f>_xll.OneStreamExcelAddIn.XFFunctions.XFGetCell("TRUE", "CONSOL", $D$3,"TOT_Entity","USD","MIDFCST",$E$3,"MTD",$B402,"TOPFLOW","TOP","TOP","top1",$C402,"TOP3","Open_Acute_DIV1","TOP5","TOP6","REPORTED","TOP8")</f>
        <v>0</v>
      </c>
      <c r="T402" s="53">
        <f t="shared" si="1048"/>
        <v>0</v>
      </c>
      <c r="U402" s="40">
        <f t="shared" si="1049"/>
        <v>0</v>
      </c>
      <c r="V402" s="41"/>
      <c r="W402" s="42"/>
      <c r="X402" s="43"/>
      <c r="Y402" s="42"/>
      <c r="Z402" s="44"/>
      <c r="AB402" s="53">
        <f>_xll.OneStreamExcelAddIn.XFFunctions.XFGetCell("TRUE", "CONSOL", $D$3,"TOT_Entity","USD","Actual",[1]Setup!C4,"PERIODIC",$B402,"TOPFLOW","TOP","TOP","top1",$C402,"top3","Open_Acute_DIV1","TOP5","TOP6","REPORTED","TOP8")</f>
        <v>0</v>
      </c>
      <c r="AC402" s="53">
        <f>_xll.OneStreamExcelAddIn.XFFunctions.XFGetCell("TRUE", "CONSOL", $D$3,"TOT_Entity","Aggregated","Budget_Working",[1]Setup!C4,"PERIODIC",$B402,"TOPFLOW","TOP","TOP","top1",$C402,"top3","Open_Acute_DIV1","TOP5","TOP6","REPORTED","TOP8")</f>
        <v>0</v>
      </c>
      <c r="AD402" s="53">
        <f t="shared" si="1050"/>
        <v>0</v>
      </c>
      <c r="AE402" s="40">
        <f t="shared" si="1051"/>
        <v>0</v>
      </c>
      <c r="AG402" s="53">
        <f>_xll.OneStreamExcelAddIn.XFFunctions.XFGetCell("TRUE", "CONSOL", $D$3,"TOT_Entity","USD","Actual",[1]Setup!C5,"PERIODIC",$B402,"TOPFLOW","TOP","TOP","top1",$C402,"top3","Open_Acute_DIV1","TOP5","TOP6","REPORTED","TOP8")</f>
        <v>0</v>
      </c>
      <c r="AH402" s="53">
        <f>_xll.OneStreamExcelAddIn.XFFunctions.XFGetCell("TRUE", "CONSOL", $D$3,"TOT_Entity","Aggregated","Budget_Working",[1]Setup!C5,"PERIODIC",$B402,"TOPFLOW","TOP","TOP","top1",$C402,"top3","Open_Acute_DIV1","TOP5","TOP6","REPORTED","TOP8")</f>
        <v>0</v>
      </c>
      <c r="AI402" s="53">
        <f t="shared" si="1052"/>
        <v>0</v>
      </c>
      <c r="AJ402" s="40">
        <f t="shared" si="1053"/>
        <v>0</v>
      </c>
      <c r="AL402" s="53">
        <f>_xll.OneStreamExcelAddIn.XFFunctions.XFGetCell("TRUE", "CONSOL", $D$3,"TOT_Entity","USD","Actual",[1]Setup!C6,"PERIODIC",$B402,"TOPFLOW","TOP","TOP","top1",$C402,"top3","Open_Acute_DIV1","TOP5","TOP6","REPORTED","TOP8")</f>
        <v>0</v>
      </c>
      <c r="AM402" s="53">
        <f>_xll.OneStreamExcelAddIn.XFFunctions.XFGetCell("TRUE", "CONSOL", $D$3,"TOT_Entity","Aggregated","Budget_Working",[1]Setup!C6,"PERIODIC",$B402,"TOPFLOW","TOP","TOP","top1",$C402,"top3","Open_Acute_DIV1","TOP5","TOP6","REPORTED","TOP8")</f>
        <v>0</v>
      </c>
      <c r="AN402" s="53">
        <f t="shared" si="1054"/>
        <v>0</v>
      </c>
      <c r="AO402" s="40">
        <f t="shared" si="1055"/>
        <v>0</v>
      </c>
      <c r="AQ402" s="53">
        <f>_xll.OneStreamExcelAddIn.XFFunctions.XFGetCell("TRUE", "CONSOL", $D$3,"TOT_Entity","USD","Actual",[1]Setup!C7,"PERIODIC",$B402,"TOPFLOW","TOP","TOP","top1",$C402,"top3","Open_Acute_DIV1","TOP5","TOP6","REPORTED","TOP8")</f>
        <v>0</v>
      </c>
      <c r="AR402" s="53">
        <f>_xll.OneStreamExcelAddIn.XFFunctions.XFGetCell("TRUE", "CONSOL", $D$3,"TOT_Entity","Aggregated","Budget_Working",[1]Setup!C7,"PERIODIC",$B402,"TOPFLOW","TOP","TOP","top1",$C402,"top3","Open_Acute_DIV1","TOP5","TOP6","REPORTED","TOP8")</f>
        <v>0</v>
      </c>
      <c r="AS402" s="53">
        <f t="shared" si="1056"/>
        <v>0</v>
      </c>
      <c r="AT402" s="40">
        <f t="shared" si="1057"/>
        <v>0</v>
      </c>
      <c r="AV402" s="53">
        <f>_xll.OneStreamExcelAddIn.XFFunctions.XFGetCell("TRUE", "CONSOL", $D$3,"TOT_Entity","USD","Actual",[1]Setup!C8,"PERIODIC",$B402,"TOPFLOW","TOP","TOP","top1",$C402,"top3","Open_Acute_DIV1","TOP5","TOP6","REPORTED","TOP8")</f>
        <v>0</v>
      </c>
      <c r="AW402" s="53">
        <f>_xll.OneStreamExcelAddIn.XFFunctions.XFGetCell("TRUE", "CONSOL", $D$3,"TOT_Entity","Aggregated","Budget_Working",[1]Setup!C8,"PERIODIC",$B402,"TOPFLOW","TOP","TOP","top1",$C402,"top3","Open_Acute_DIV1","TOP5","TOP6","REPORTED","TOP8")</f>
        <v>0</v>
      </c>
      <c r="AX402" s="53">
        <f t="shared" si="1058"/>
        <v>0</v>
      </c>
      <c r="AY402" s="40">
        <f t="shared" si="1059"/>
        <v>0</v>
      </c>
      <c r="BA402" s="53">
        <f>_xll.OneStreamExcelAddIn.XFFunctions.XFGetCell("TRUE", "CONSOL", $D$3,"TOT_Entity","USD","Actual",[1]Setup!C9,"PERIODIC",$B402,"TOPFLOW","TOP","TOP","top1",$C402,"top3","Open_Acute_DIV1","TOP5","TOP6","REPORTED","TOP8")</f>
        <v>0</v>
      </c>
      <c r="BB402" s="53">
        <f>_xll.OneStreamExcelAddIn.XFFunctions.XFGetCell("TRUE", "CONSOL", $D$3,"TOT_Entity","Aggregated","Budget_Working",[1]Setup!C9,"PERIODIC",$B402,"TOPFLOW","TOP","TOP","top1",$C402,"top3","Open_Acute_DIV1","TOP5","TOP6","REPORTED","TOP8")</f>
        <v>0</v>
      </c>
      <c r="BC402" s="53">
        <f t="shared" si="1060"/>
        <v>0</v>
      </c>
      <c r="BD402" s="40">
        <f t="shared" si="1061"/>
        <v>0</v>
      </c>
      <c r="BF402" s="53">
        <f>_xll.OneStreamExcelAddIn.XFFunctions.XFGetCell("TRUE", "CONSOL", $D$3,"TOT_Entity","USD","Actual",[1]Setup!C10,"PERIODIC",$B402,"TOPFLOW","TOP","TOP","top1",$C402,"top3","Open_Acute_DIV1","TOP5","TOP6","REPORTED","TOP8")</f>
        <v>0</v>
      </c>
      <c r="BG402" s="53">
        <f>_xll.OneStreamExcelAddIn.XFFunctions.XFGetCell("TRUE", "CONSOL", $D$3,"TOT_Entity","Aggregated","Budget_Working",[1]Setup!C10,"PERIODIC",$B402,"TOPFLOW","TOP","TOP","top1",$C402,"top3","Open_Acute_DIV1","TOP5","TOP6","REPORTED","TOP8")</f>
        <v>0</v>
      </c>
      <c r="BH402" s="53">
        <f t="shared" si="1062"/>
        <v>0</v>
      </c>
      <c r="BI402" s="40">
        <f t="shared" si="1063"/>
        <v>0</v>
      </c>
      <c r="BK402" s="53">
        <f>_xll.OneStreamExcelAddIn.XFFunctions.XFGetCell("TRUE", "CONSOL", $D$3,"TOT_Entity","USD","Actual",[1]Setup!C11,"PERIODIC",$B402,"TOPFLOW","TOP","TOP","top1",$C402,"top3","Open_Acute_DIV1","TOP5","TOP6","REPORTED","TOP8")</f>
        <v>0</v>
      </c>
      <c r="BL402" s="53">
        <f>_xll.OneStreamExcelAddIn.XFFunctions.XFGetCell("TRUE", "CONSOL", $D$3,"TOT_Entity","Aggregated","Budget_Working",[1]Setup!C11,"PERIODIC",$B402,"TOPFLOW","TOP","TOP","top1",$C402,"top3","Open_Acute_DIV1","TOP5","TOP6","REPORTED","TOP8")</f>
        <v>0</v>
      </c>
      <c r="BM402" s="53">
        <f t="shared" si="1064"/>
        <v>0</v>
      </c>
      <c r="BN402" s="40">
        <f t="shared" si="1065"/>
        <v>0</v>
      </c>
      <c r="BP402" s="53">
        <f>_xll.OneStreamExcelAddIn.XFFunctions.XFGetCell("TRUE", "CONSOL", $D$3,"TOT_Entity","USD","Actual",[1]Setup!C12,"PERIODIC",$B402,"TOPFLOW","TOP","TOP","top1",$C402,"top3","Open_Acute_DIV1","TOP5","TOP6","REPORTED","TOP8")</f>
        <v>0</v>
      </c>
      <c r="BQ402" s="53">
        <f>_xll.OneStreamExcelAddIn.XFFunctions.XFGetCell("TRUE", "CONSOL", $D$3,"TOT_Entity","Aggregated","Budget_Working",[1]Setup!C12,"PERIODIC",$B402,"TOPFLOW","TOP","TOP","top1",$C402,"top3","Open_Acute_DIV1","TOP5","TOP6","REPORTED","TOP8")</f>
        <v>0</v>
      </c>
      <c r="BR402" s="53">
        <f t="shared" si="1066"/>
        <v>0</v>
      </c>
      <c r="BS402" s="40">
        <f t="shared" si="1067"/>
        <v>0</v>
      </c>
      <c r="BU402" s="53">
        <f>_xll.OneStreamExcelAddIn.XFFunctions.XFGetCell("TRUE", "CONSOL", $D$3,"TOT_Entity","USD","Actual",[1]Setup!C13,"PERIODIC",$B402,"TOPFLOW","TOP","TOP","top1",$C402,"top3","Open_Acute_DIV1","TOP5","TOP6","REPORTED","TOP8")</f>
        <v>0</v>
      </c>
      <c r="BV402" s="53">
        <f>_xll.OneStreamExcelAddIn.XFFunctions.XFGetCell("TRUE", "CONSOL", $D$3,"TOT_Entity","Aggregated","Budget_Working",[1]Setup!C13,"PERIODIC",$B402,"TOPFLOW","TOP","TOP","top1",$C402,"top3","Open_Acute_DIV1","TOP5","TOP6","REPORTED","TOP8")</f>
        <v>0</v>
      </c>
      <c r="BW402" s="53">
        <f t="shared" si="1068"/>
        <v>0</v>
      </c>
      <c r="BX402" s="40">
        <f t="shared" si="1069"/>
        <v>0</v>
      </c>
      <c r="BZ402" s="53">
        <f>_xll.OneStreamExcelAddIn.XFFunctions.XFGetCell("TRUE", "CONSOL", $D$3,"TOT_Entity","USD","Actual",[1]Setup!C14,"PERIODIC",$B402,"TOPFLOW","TOP","TOP","top1",$C402,"top3","Open_Acute_DIV1","TOP5","TOP6","REPORTED","TOP8")</f>
        <v>0</v>
      </c>
      <c r="CA402" s="53">
        <f>_xll.OneStreamExcelAddIn.XFFunctions.XFGetCell("TRUE", "CONSOL", $D$3,"TOT_Entity","Aggregated","Budget_Working",[1]Setup!C14,"PERIODIC",$B402,"TOPFLOW","TOP","TOP","top1",$C402,"top3","Open_Acute_DIV1","TOP5","TOP6","REPORTED","TOP8")</f>
        <v>0</v>
      </c>
      <c r="CB402" s="53">
        <f t="shared" si="1070"/>
        <v>0</v>
      </c>
      <c r="CC402" s="40">
        <f t="shared" si="1071"/>
        <v>0</v>
      </c>
      <c r="CE402" s="53">
        <f>_xll.OneStreamExcelAddIn.XFFunctions.XFGetCell("TRUE", "CONSOL", $D$3,"TOT_Entity","USD","Actual",[1]Setup!C15,"PERIODIC",$B402,"TOPFLOW","TOP","TOP","top1",$C402,"top3","Open_Acute_DIV1","TOP5","TOP6","REPORTED","TOP8")</f>
        <v>0</v>
      </c>
      <c r="CF402" s="53">
        <f>_xll.OneStreamExcelAddIn.XFFunctions.XFGetCell("TRUE", "CONSOL", $D$3,"TOT_Entity","Aggregated","Budget_Working",[1]Setup!C15,"PERIODIC",$B402,"TOPFLOW","TOP","TOP","top1",$C402,"top3","Open_Acute_DIV1","TOP5","TOP6","REPORTED","TOP8")</f>
        <v>0</v>
      </c>
      <c r="CG402" s="53">
        <f t="shared" si="1072"/>
        <v>0</v>
      </c>
      <c r="CH402" s="40">
        <f t="shared" si="1073"/>
        <v>0</v>
      </c>
      <c r="CI402" s="212"/>
      <c r="CJ402" s="53">
        <f>_xll.OneStreamExcelAddIn.XFFunctions.XFGetCell("TRUE", "CONSOL", $D$3,"TOT_Entity","USD","Actual",[1]Setup!C4,"PERIODIC",$B402,"TOPFLOW","TOP","TOP","top1",$C402,"top3","Open_Acute_DIV1","TOP5","TOP6","REPORTED","TOP8")</f>
        <v>0</v>
      </c>
      <c r="CK402" s="53">
        <f>_xll.OneStreamExcelAddIn.XFFunctions.XFGetCell("TRUE", "CONSOL", $D$3,"TOT_Entity","USD","Actual",[1]Setup!C5,"PERIODIC",$B402,"TOPFLOW","TOP","TOP","top1",$C402,"top3","Open_Acute_DIV1","TOP5","TOP6","REPORTED","TOP8")</f>
        <v>0</v>
      </c>
      <c r="CL402" s="53">
        <f>_xll.OneStreamExcelAddIn.XFFunctions.XFGetCell("TRUE", "CONSOL", $D$3,"TOT_Entity","USD","Actual",[1]Setup!C6,"PERIODIC",$B402,"TOPFLOW","TOP","TOP","top1",$C402,"top3","Open_Acute_DIV1","TOP5","TOP6","REPORTED","TOP8")</f>
        <v>0</v>
      </c>
      <c r="CM402" s="53">
        <f>_xll.OneStreamExcelAddIn.XFFunctions.XFGetCell("TRUE", "CONSOL", $D$3,"TOT_Entity","USD","Actual",[1]Setup!C7,"PERIODIC",$B402,"TOPFLOW","TOP","TOP","top1",$C402,"top3","Open_Acute_DIV1","TOP5","TOP6","REPORTED","TOP8")</f>
        <v>0</v>
      </c>
      <c r="CN402" s="53">
        <f>_xll.OneStreamExcelAddIn.XFFunctions.XFGetCell("TRUE", "CONSOL", $D$3,"TOT_Entity","USD","Actual",[1]Setup!C8,"PERIODIC",$B402,"TOPFLOW","TOP","TOP","top1",$C402,"top3","Open_Acute_DIV1","TOP5","TOP6","REPORTED","TOP8")</f>
        <v>0</v>
      </c>
      <c r="CO402" s="53">
        <f>_xll.OneStreamExcelAddIn.XFFunctions.XFGetCell("TRUE", "CONSOL", $D$3,"TOT_Entity","USD","Actual",[1]Setup!C9,"PERIODIC",$B402,"TOPFLOW","TOP","TOP","top1",$C402,"top3","Open_Acute_DIV1","TOP5","TOP6","REPORTED","TOP8")</f>
        <v>0</v>
      </c>
      <c r="CP402" s="53">
        <f>_xll.OneStreamExcelAddIn.XFFunctions.XFGetCell("TRUE", "CONSOL", $D$3,"TOT_Entity","USD","Actual",[1]Setup!C10,"PERIODIC",$B402,"TOPFLOW","TOP","TOP","top1",$C402,"top3","Open_Acute_DIV1","TOP5","TOP6","REPORTED","TOP8")</f>
        <v>0</v>
      </c>
      <c r="CQ402" s="53">
        <f>_xll.OneStreamExcelAddIn.XFFunctions.XFGetCell("TRUE", "CONSOL", $D$3,"TOT_Entity","USD","Actual",[1]Setup!C11,"PERIODIC",$B402,"TOPFLOW","TOP","TOP","top1",$C402,"top3","Open_Acute_DIV1","TOP5","TOP6","REPORTED","TOP8")</f>
        <v>0</v>
      </c>
      <c r="CR402" s="53">
        <f>_xll.OneStreamExcelAddIn.XFFunctions.XFGetCell("TRUE", "CONSOL", $D$3,"TOT_Entity","USD","Actual",[1]Setup!C12,"PERIODIC",$B402,"TOPFLOW","TOP","TOP","top1",$C402,"top3","Open_Acute_DIV1","TOP5","TOP6","REPORTED","TOP8")</f>
        <v>0</v>
      </c>
      <c r="CS402" s="53">
        <f>_xll.OneStreamExcelAddIn.XFFunctions.XFGetCell("TRUE", "CONSOL", $D$3,"TOT_Entity","USD","Actual",[1]Setup!C13,"PERIODIC",$B402,"TOPFLOW","TOP","TOP","top1",$C402,"top3","Open_Acute_DIV1","TOP5","TOP6","REPORTED","TOP8")</f>
        <v>0</v>
      </c>
      <c r="CT402" s="53">
        <f>_xll.OneStreamExcelAddIn.XFFunctions.XFGetCell("TRUE", "CONSOL", $D$3,"TOT_Entity","USD","Actual",[1]Setup!C14,"PERIODIC",$B402,"TOPFLOW","TOP","TOP","top1",$C402,"top3","Open_Acute_DIV1","TOP5","TOP6","REPORTED","TOP8")</f>
        <v>0</v>
      </c>
      <c r="CU402" s="53">
        <f>_xll.OneStreamExcelAddIn.XFFunctions.XFGetCell("TRUE", "CONSOL", $D$3,"TOT_Entity","USD","Actual",[1]Setup!C15,"PERIODIC",$B402,"TOPFLOW","TOP","TOP","top1",$C402,"top3","Open_Acute_DIV1","TOP5","TOP6","REPORTED","TOP8")</f>
        <v>0</v>
      </c>
      <c r="CV402" s="212"/>
      <c r="CW402" s="53">
        <f>_xll.OneStreamExcelAddIn.XFFunctions.XFGetCell("TRUE", "CONSOL", $D$3,"TOT_Entity","USD","Actual",[1]Setup!C17,"PERIODIC",$B402,"TOPFLOW","TOP","TOP","top1",$C402,"top3","Open_Acute_DIV1","TOP5","TOP6","REPORTED","TOP8")</f>
        <v>0</v>
      </c>
      <c r="CX402" s="53">
        <f>_xll.OneStreamExcelAddIn.XFFunctions.XFGetCell("TRUE", "CONSOL", $D$3,"TOT_Entity","USD","Actual",[1]Setup!C18,"PERIODIC",$B402,"TOPFLOW","TOP","TOP","top1",$C402,"top3","Open_Acute_DIV1","TOP5","TOP6","REPORTED","TOP8")</f>
        <v>0</v>
      </c>
      <c r="CY402" s="53">
        <f>_xll.OneStreamExcelAddIn.XFFunctions.XFGetCell("TRUE", "CONSOL", $D$3,"TOT_Entity","USD","Actual",[1]Setup!C19,"PERIODIC",$B402,"TOPFLOW","TOP","TOP","top1",$C402,"top3","Open_Acute_DIV1","TOP5","TOP6","REPORTED","TOP8")</f>
        <v>0</v>
      </c>
      <c r="CZ402" s="53">
        <f>_xll.OneStreamExcelAddIn.XFFunctions.XFGetCell("TRUE", "CONSOL", $D$3,"TOT_Entity","USD","Actual",[1]Setup!C20,"PERIODIC",$B402,"TOPFLOW","TOP","TOP","top1",$C402,"top3","Open_Acute_DIV1","TOP5","TOP6","REPORTED","TOP8")</f>
        <v>0</v>
      </c>
      <c r="DA402" s="53">
        <f>_xll.OneStreamExcelAddIn.XFFunctions.XFGetCell("TRUE", "CONSOL", $D$3,"TOT_Entity","USD","Actual",[1]Setup!C21,"PERIODIC",$B402,"TOPFLOW","TOP","TOP","top1",$C402,"top3","Open_Acute_DIV1","TOP5","TOP6","REPORTED","TOP8")</f>
        <v>0</v>
      </c>
      <c r="DB402" s="53">
        <f>_xll.OneStreamExcelAddIn.XFFunctions.XFGetCell("TRUE", "CONSOL", $D$3,"TOT_Entity","USD","Actual",[1]Setup!C22,"PERIODIC",$B402,"TOPFLOW","TOP","TOP","top1",$C402,"top3","Open_Acute_DIV1","TOP5","TOP6","REPORTED","TOP8")</f>
        <v>0</v>
      </c>
      <c r="DC402" s="53">
        <f>_xll.OneStreamExcelAddIn.XFFunctions.XFGetCell("TRUE", "CONSOL", $D$3,"TOT_Entity","USD","Actual",[1]Setup!C23,"PERIODIC",$B402,"TOPFLOW","TOP","TOP","top1",$C402,"top3","Open_Acute_DIV1","TOP5","TOP6","REPORTED","TOP8")</f>
        <v>0</v>
      </c>
      <c r="DD402" s="53">
        <f>_xll.OneStreamExcelAddIn.XFFunctions.XFGetCell("TRUE", "CONSOL", $D$3,"TOT_Entity","USD","Actual",[1]Setup!C24,"PERIODIC",$B402,"TOPFLOW","TOP","TOP","top1",$C402,"top3","Open_Acute_DIV1","TOP5","TOP6","REPORTED","TOP8")</f>
        <v>0</v>
      </c>
      <c r="DE402" s="53">
        <f>_xll.OneStreamExcelAddIn.XFFunctions.XFGetCell("TRUE", "CONSOL", $D$3,"TOT_Entity","USD","Actual",[1]Setup!C25,"PERIODIC",$B402,"TOPFLOW","TOP","TOP","top1",$C402,"top3","Open_Acute_DIV1","TOP5","TOP6","REPORTED","TOP8")</f>
        <v>0</v>
      </c>
      <c r="DF402" s="53">
        <f>_xll.OneStreamExcelAddIn.XFFunctions.XFGetCell("TRUE", "CONSOL", $D$3,"TOT_Entity","USD","Actual",[1]Setup!C26,"PERIODIC",$B402,"TOPFLOW","TOP","TOP","top1",$C402,"top3","Open_Acute_DIV1","TOP5","TOP6","REPORTED","TOP8")</f>
        <v>0</v>
      </c>
      <c r="DG402" s="53">
        <f>_xll.OneStreamExcelAddIn.XFFunctions.XFGetCell("TRUE", "CONSOL", $D$3,"TOT_Entity","USD","Actual",[1]Setup!C27,"PERIODIC",$B402,"TOPFLOW","TOP","TOP","top1",$C402,"top3","Open_Acute_DIV1","TOP5","TOP6","REPORTED","TOP8")</f>
        <v>0</v>
      </c>
      <c r="DH402" s="53">
        <f>_xll.OneStreamExcelAddIn.XFFunctions.XFGetCell("TRUE", "CONSOL", $D$3,"TOT_Entity","USD","Actual",[1]Setup!C28,"PERIODIC",$B402,"TOPFLOW","TOP","TOP","top1",$C402,"top3","Open_Acute_DIV1","TOP5","TOP6","REPORTED","TOP8")</f>
        <v>0</v>
      </c>
      <c r="DI402" s="178"/>
      <c r="DJ402" s="53">
        <f>_xll.OneStreamExcelAddIn.XFFunctions.XFGetCell("TRUE", "CONSOL", $D$3,"TOT_Entity","Aggregated","Budget_Working",[1]Setup!C4,"PERIODIC",$B402,"TOPFLOW","TOP","TOP","top1",$C402,"top3","Open_Acute_DIV1","TOP5","TOP6","REPORTED","TOP8")</f>
        <v>0</v>
      </c>
      <c r="DK402" s="53">
        <f>_xll.OneStreamExcelAddIn.XFFunctions.XFGetCell("TRUE", "CONSOL", $D$3,"TOT_Entity","Aggregated","Budget_Working",[1]Setup!C5,"PERIODIC",$B402,"TOPFLOW","TOP","TOP","top1",$C402,"top3","Open_Acute_DIV1","TOP5","TOP6","REPORTED","TOP8")</f>
        <v>0</v>
      </c>
      <c r="DL402" s="53">
        <f>_xll.OneStreamExcelAddIn.XFFunctions.XFGetCell("TRUE", "CONSOL", $D$3,"TOT_Entity","Aggregated","Budget_Working",[1]Setup!C6,"PERIODIC",$B402,"TOPFLOW","TOP","TOP","top1",$C402,"top3","Open_Acute_DIV1","TOP5","TOP6","REPORTED","TOP8")</f>
        <v>0</v>
      </c>
      <c r="DM402" s="53">
        <f>_xll.OneStreamExcelAddIn.XFFunctions.XFGetCell("TRUE", "CONSOL", $D$3,"TOT_Entity","Aggregated","Budget_Working",[1]Setup!C7,"PERIODIC",$B402,"TOPFLOW","TOP","TOP","top1",$C402,"top3","Open_Acute_DIV1","TOP5","TOP6","REPORTED","TOP8")</f>
        <v>0</v>
      </c>
      <c r="DN402" s="53">
        <f>_xll.OneStreamExcelAddIn.XFFunctions.XFGetCell("TRUE", "CONSOL", $D$3,"TOT_Entity","Aggregated","Budget_Working",[1]Setup!C8,"PERIODIC",$B402,"TOPFLOW","TOP","TOP","top1",$C402,"top3","Open_Acute_DIV1","TOP5","TOP6","REPORTED","TOP8")</f>
        <v>0</v>
      </c>
      <c r="DO402" s="53">
        <f>_xll.OneStreamExcelAddIn.XFFunctions.XFGetCell("TRUE", "CONSOL", $D$3,"TOT_Entity","Aggregated","Budget_Working",[1]Setup!C9,"PERIODIC",$B402,"TOPFLOW","TOP","TOP","top1",$C402,"top3","Open_Acute_DIV1","TOP5","TOP6","REPORTED","TOP8")</f>
        <v>0</v>
      </c>
      <c r="DP402" s="53">
        <f>_xll.OneStreamExcelAddIn.XFFunctions.XFGetCell("TRUE", "CONSOL", $D$3,"TOT_Entity","Aggregated","Budget_Working",[1]Setup!C10,"PERIODIC",$B402,"TOPFLOW","TOP","TOP","top1",$C402,"top3","Open_Acute_DIV1","TOP5","TOP6","REPORTED","TOP8")</f>
        <v>0</v>
      </c>
      <c r="DQ402" s="53">
        <f>_xll.OneStreamExcelAddIn.XFFunctions.XFGetCell("TRUE", "CONSOL", $D$3,"TOT_Entity","Aggregated","Budget_Working",[1]Setup!C11,"PERIODIC",$B402,"TOPFLOW","TOP","TOP","top1",$C402,"top3","Open_Acute_DIV1","TOP5","TOP6","REPORTED","TOP8")</f>
        <v>0</v>
      </c>
      <c r="DR402" s="53">
        <f>_xll.OneStreamExcelAddIn.XFFunctions.XFGetCell("TRUE", "CONSOL", $D$3,"TOT_Entity","Aggregated","Budget_Working",[1]Setup!C12,"PERIODIC",$B402,"TOPFLOW","TOP","TOP","top1",$C402,"top3","Open_Acute_DIV1","TOP5","TOP6","REPORTED","TOP8")</f>
        <v>0</v>
      </c>
      <c r="DS402" s="53">
        <f>_xll.OneStreamExcelAddIn.XFFunctions.XFGetCell("TRUE", "CONSOL", $D$3,"TOT_Entity","Aggregated","Budget_Working",[1]Setup!C13,"PERIODIC",$B402,"TOPFLOW","TOP","TOP","top1",$C402,"top3","Open_Acute_DIV1","TOP5","TOP6","REPORTED","TOP8")</f>
        <v>0</v>
      </c>
      <c r="DT402" s="53">
        <f>_xll.OneStreamExcelAddIn.XFFunctions.XFGetCell("TRUE", "CONSOL", $D$3,"TOT_Entity","Aggregated","Budget_Working",[1]Setup!C14,"PERIODIC",$B402,"TOPFLOW","TOP","TOP","top1",$C402,"top3","Open_Acute_DIV1","TOP5","TOP6","REPORTED","TOP8")</f>
        <v>0</v>
      </c>
      <c r="DU402" s="53">
        <f>_xll.OneStreamExcelAddIn.XFFunctions.XFGetCell("TRUE", "CONSOL", $D$3,"TOT_Entity","Aggregated","Budget_Working",[1]Setup!C15,"PERIODIC",$B402,"TOPFLOW","TOP","TOP","top1",$C402,"top3","Open_Acute_DIV1","TOP5","TOP6","REPORTED","TOP8")</f>
        <v>0</v>
      </c>
      <c r="DV402" s="178"/>
      <c r="DW402" s="53">
        <f>_xll.OneStreamExcelAddIn.XFFunctions.XFGetCell("TRUE", "CONSOL", $D$3,"TOT_Entity","USD","Budget_Final",[1]Setup!C17,"PERIODIC",$B402,"TOPFLOW","TOP","TOP","top1",$C402,"top3","Open_Acute_DIV1","TOP5","TOP6","REPORTED","TOP8")</f>
        <v>0</v>
      </c>
      <c r="DX402" s="53">
        <f>_xll.OneStreamExcelAddIn.XFFunctions.XFGetCell("TRUE", "CONSOL", $D$3,"TOT_Entity","USD","Budget_Final",[1]Setup!C18,"PERIODIC",$B402,"TOPFLOW","TOP","TOP","top1",$C402,"top3","Open_Acute_DIV1","TOP5","TOP6","REPORTED","TOP8")</f>
        <v>0</v>
      </c>
      <c r="DY402" s="53">
        <f>_xll.OneStreamExcelAddIn.XFFunctions.XFGetCell("TRUE", "CONSOL", $D$3,"TOT_Entity","USD","Budget_Final",[1]Setup!C19,"PERIODIC",$B402,"TOPFLOW","TOP","TOP","top1",$C402,"top3","Open_Acute_DIV1","TOP5","TOP6","REPORTED","TOP8")</f>
        <v>0</v>
      </c>
      <c r="DZ402" s="53">
        <f>_xll.OneStreamExcelAddIn.XFFunctions.XFGetCell("TRUE", "CONSOL", $D$3,"TOT_Entity","USD","Budget_Final",[1]Setup!C20,"PERIODIC",$B402,"TOPFLOW","TOP","TOP","top1",$C402,"top3","Open_Acute_DIV1","TOP5","TOP6","REPORTED","TOP8")</f>
        <v>0</v>
      </c>
      <c r="EA402" s="53">
        <f>_xll.OneStreamExcelAddIn.XFFunctions.XFGetCell("TRUE", "CONSOL", $D$3,"TOT_Entity","USD","Budget_Final",[1]Setup!C21,"PERIODIC",$B402,"TOPFLOW","TOP","TOP","top1",$C402,"top3","Open_Acute_DIV1","TOP5","TOP6","REPORTED","TOP8")</f>
        <v>0</v>
      </c>
      <c r="EB402" s="53">
        <f>_xll.OneStreamExcelAddIn.XFFunctions.XFGetCell("TRUE", "CONSOL", $D$3,"TOT_Entity","USD","Budget_Final",[1]Setup!C22,"PERIODIC",$B402,"TOPFLOW","TOP","TOP","top1",$C402,"top3","Open_Acute_DIV1","TOP5","TOP6","REPORTED","TOP8")</f>
        <v>0</v>
      </c>
      <c r="EC402" s="53">
        <f>_xll.OneStreamExcelAddIn.XFFunctions.XFGetCell("TRUE", "CONSOL", $D$3,"TOT_Entity","USD","Budget_Final",[1]Setup!C23,"PERIODIC",$B402,"TOPFLOW","TOP","TOP","top1",$C402,"top3","Open_Acute_DIV1","TOP5","TOP6","REPORTED","TOP8")</f>
        <v>0</v>
      </c>
      <c r="ED402" s="53">
        <f>_xll.OneStreamExcelAddIn.XFFunctions.XFGetCell("TRUE", "CONSOL", $D$3,"TOT_Entity","USD","Budget_Final",[1]Setup!C24,"PERIODIC",$B402,"TOPFLOW","TOP","TOP","top1",$C402,"top3","Open_Acute_DIV1","TOP5","TOP6","REPORTED","TOP8")</f>
        <v>0</v>
      </c>
      <c r="EE402" s="53">
        <f>_xll.OneStreamExcelAddIn.XFFunctions.XFGetCell("TRUE", "CONSOL", $D$3,"TOT_Entity","USD","Budget_Final",[1]Setup!C25,"PERIODIC",$B402,"TOPFLOW","TOP","TOP","top1",$C402,"top3","Open_Acute_DIV1","TOP5","TOP6","REPORTED","TOP8")</f>
        <v>0</v>
      </c>
      <c r="EF402" s="53">
        <f>_xll.OneStreamExcelAddIn.XFFunctions.XFGetCell("TRUE", "CONSOL", $D$3,"TOT_Entity","USD","Budget_Final",[1]Setup!C26,"PERIODIC",$B402,"TOPFLOW","TOP","TOP","top1",$C402,"top3","Open_Acute_DIV1","TOP5","TOP6","REPORTED","TOP8")</f>
        <v>0</v>
      </c>
      <c r="EG402" s="53">
        <f>_xll.OneStreamExcelAddIn.XFFunctions.XFGetCell("TRUE", "CONSOL", $D$3,"TOT_Entity","USD","Budget_Final",[1]Setup!C27,"PERIODIC",$B402,"TOPFLOW","TOP","TOP","top1",$C402,"top3","Open_Acute_DIV1","TOP5","TOP6","REPORTED","TOP8")</f>
        <v>0</v>
      </c>
      <c r="EH402" s="53">
        <f>_xll.OneStreamExcelAddIn.XFFunctions.XFGetCell("TRUE", "CONSOL", $D$3,"TOT_Entity","USD","Budget_Final",[1]Setup!C28,"PERIODIC",$B402,"TOPFLOW","TOP","TOP","top1",$C402,"top3","Open_Acute_DIV1","TOP5","TOP6","REPORTED","TOP8")</f>
        <v>0</v>
      </c>
    </row>
    <row r="403" spans="2:138" x14ac:dyDescent="0.25">
      <c r="B403" s="51">
        <v>61003</v>
      </c>
      <c r="C403" s="51"/>
      <c r="D403" t="str" cm="1">
        <f t="array" ref="D403">_xll.OneStreamExcelAddIn.XFFunctions.XFGetMemberInfo("Description","Account",B403)</f>
        <v>P/S - Therapist</v>
      </c>
      <c r="E403" s="53">
        <f>_xll.OneStreamExcelAddIn.XFFunctions.XFGetCell("TRUE", "CONSOL", $D$3,"TOT_Entity","USD","Actual",$E$3,"PERIODIC",$B403,"TOPFLOW","TOP","TOP","top1",$C403,"top3","Open_Acute_DIV1","TOP5","TOP6","REPORTED","TOP8")</f>
        <v>0</v>
      </c>
      <c r="F403" s="53">
        <f>_xll.OneStreamExcelAddIn.XFFunctions.XFGetCell("TRUE", "CONSOL", $D$3,"TOT_Entity","Aggregated","Budget_Working",$E$3,"PERIODIC",$B403,"TOPFLOW","TOP","TOP","top1",$C403,"top3","Open_Acute_DIV1","TOP5","TOP6","REPORTED","TOP8")</f>
        <v>813.3</v>
      </c>
      <c r="G403" s="53">
        <f t="shared" si="1043"/>
        <v>813.3</v>
      </c>
      <c r="H403" s="55">
        <f t="shared" si="1044"/>
        <v>1</v>
      </c>
      <c r="I403" s="41"/>
      <c r="J403" s="53">
        <f>_xll.OneStreamExcelAddIn.XFFunctions.XFGetCell("TRUE", "CONSOL", $D$3,"TOT_Entity","USD","Actual",$E$3,"YTD",$B403,"TOPFLOW","TOP","TOP","top1",$C403,"TOP3","Open_Acute_DIV1","TOP5","TOP6","REPORTED","TOP8")</f>
        <v>0</v>
      </c>
      <c r="K403" s="53">
        <f>_xll.OneStreamExcelAddIn.XFFunctions.XFGetCell("TRUE", "CONSOL", $D$3,"TOT_Entity","Aggregated","Budget_Working",$E$3,"YTD",$B403,"TOPFLOW","TOP","TOP","top1",$C403,"TOP3","Open_Acute_DIV1","TOP5","TOP6","REPORTED","TOP8")</f>
        <v>3176.7</v>
      </c>
      <c r="L403" s="53">
        <f t="shared" si="1045"/>
        <v>3176.7</v>
      </c>
      <c r="M403" s="40">
        <f t="shared" si="1046"/>
        <v>1</v>
      </c>
      <c r="N403" s="41"/>
      <c r="O403" s="53">
        <f>_xll.OneStreamExcelAddIn.XFFunctions.XFGetCell("TRUE", "CONSOL", $D$3,"TOT_Entity","USD","Actual",$F$3,"YTD",$B403,"TOPFLOW","TOP","TOP","top1",$C403,"TOP3","Open_Acute_DIV1","TOP5","TOP6","REPORTED","TOP8")</f>
        <v>2400</v>
      </c>
      <c r="P403" s="53">
        <f>_xll.OneStreamExcelAddIn.XFFunctions.XFGetCell("TRUE", "CONSOL", $D$3,"TOT_Entity","USD","Actual",$E$3,"YTD",$B403,"TOPFLOW","TOP","TOP","top1",$C403,"top3","Open_Acute_DIV1","TOP5","TOP6","REPORTED","VAR_BW_PY_Actual")</f>
        <v>2400</v>
      </c>
      <c r="Q403" s="40">
        <f t="shared" si="1047"/>
        <v>1</v>
      </c>
      <c r="R403" s="41"/>
      <c r="S403" s="53">
        <f>_xll.OneStreamExcelAddIn.XFFunctions.XFGetCell("TRUE", "CONSOL", $D$3,"TOT_Entity","USD","MIDFCST",$E$3,"MTD",$B403,"TOPFLOW","TOP","TOP","top1",$C403,"TOP3","Open_Acute_DIV1","TOP5","TOP6","REPORTED","TOP8")</f>
        <v>0</v>
      </c>
      <c r="T403" s="53">
        <f t="shared" si="1048"/>
        <v>0</v>
      </c>
      <c r="U403" s="40">
        <f t="shared" si="1049"/>
        <v>0</v>
      </c>
      <c r="V403" s="41"/>
      <c r="W403" s="42"/>
      <c r="X403" s="43"/>
      <c r="Y403" s="42"/>
      <c r="Z403" s="44"/>
      <c r="AB403" s="53">
        <f>_xll.OneStreamExcelAddIn.XFFunctions.XFGetCell("TRUE", "CONSOL", $D$3,"TOT_Entity","USD","Actual",[1]Setup!C4,"PERIODIC",$B403,"TOPFLOW","TOP","TOP","top1",$C403,"top3","Open_Acute_DIV1","TOP5","TOP6","REPORTED","TOP8")</f>
        <v>0</v>
      </c>
      <c r="AC403" s="53">
        <f>_xll.OneStreamExcelAddIn.XFFunctions.XFGetCell("TRUE", "CONSOL", $D$3,"TOT_Entity","Aggregated","Budget_Working",[1]Setup!C4,"PERIODIC",$B403,"TOPFLOW","TOP","TOP","top1",$C403,"top3","Open_Acute_DIV1","TOP5","TOP6","REPORTED","TOP8")</f>
        <v>808.8</v>
      </c>
      <c r="AD403" s="53">
        <f t="shared" si="1050"/>
        <v>808.8</v>
      </c>
      <c r="AE403" s="40">
        <f t="shared" si="1051"/>
        <v>1</v>
      </c>
      <c r="AG403" s="53">
        <f>_xll.OneStreamExcelAddIn.XFFunctions.XFGetCell("TRUE", "CONSOL", $D$3,"TOT_Entity","USD","Actual",[1]Setup!C5,"PERIODIC",$B403,"TOPFLOW","TOP","TOP","top1",$C403,"top3","Open_Acute_DIV1","TOP5","TOP6","REPORTED","TOP8")</f>
        <v>0</v>
      </c>
      <c r="AH403" s="53">
        <f>_xll.OneStreamExcelAddIn.XFFunctions.XFGetCell("TRUE", "CONSOL", $D$3,"TOT_Entity","Aggregated","Budget_Working",[1]Setup!C5,"PERIODIC",$B403,"TOPFLOW","TOP","TOP","top1",$C403,"top3","Open_Acute_DIV1","TOP5","TOP6","REPORTED","TOP8")</f>
        <v>748.5</v>
      </c>
      <c r="AI403" s="53">
        <f t="shared" si="1052"/>
        <v>748.5</v>
      </c>
      <c r="AJ403" s="40">
        <f t="shared" si="1053"/>
        <v>1</v>
      </c>
      <c r="AL403" s="53">
        <f>_xll.OneStreamExcelAddIn.XFFunctions.XFGetCell("TRUE", "CONSOL", $D$3,"TOT_Entity","USD","Actual",[1]Setup!C6,"PERIODIC",$B403,"TOPFLOW","TOP","TOP","top1",$C403,"top3","Open_Acute_DIV1","TOP5","TOP6","REPORTED","TOP8")</f>
        <v>0</v>
      </c>
      <c r="AM403" s="53">
        <f>_xll.OneStreamExcelAddIn.XFFunctions.XFGetCell("TRUE", "CONSOL", $D$3,"TOT_Entity","Aggregated","Budget_Working",[1]Setup!C6,"PERIODIC",$B403,"TOPFLOW","TOP","TOP","top1",$C403,"top3","Open_Acute_DIV1","TOP5","TOP6","REPORTED","TOP8")</f>
        <v>806.1</v>
      </c>
      <c r="AN403" s="53">
        <f t="shared" si="1054"/>
        <v>806.1</v>
      </c>
      <c r="AO403" s="40">
        <f t="shared" si="1055"/>
        <v>1</v>
      </c>
      <c r="AQ403" s="53">
        <f>_xll.OneStreamExcelAddIn.XFFunctions.XFGetCell("TRUE", "CONSOL", $D$3,"TOT_Entity","USD","Actual",[1]Setup!C7,"PERIODIC",$B403,"TOPFLOW","TOP","TOP","top1",$C403,"top3","Open_Acute_DIV1","TOP5","TOP6","REPORTED","TOP8")</f>
        <v>0</v>
      </c>
      <c r="AR403" s="53">
        <f>_xll.OneStreamExcelAddIn.XFFunctions.XFGetCell("TRUE", "CONSOL", $D$3,"TOT_Entity","Aggregated","Budget_Working",[1]Setup!C7,"PERIODIC",$B403,"TOPFLOW","TOP","TOP","top1",$C403,"top3","Open_Acute_DIV1","TOP5","TOP6","REPORTED","TOP8")</f>
        <v>813.3</v>
      </c>
      <c r="AS403" s="53">
        <f t="shared" si="1056"/>
        <v>813.3</v>
      </c>
      <c r="AT403" s="40">
        <f t="shared" si="1057"/>
        <v>1</v>
      </c>
      <c r="AV403" s="53">
        <f>_xll.OneStreamExcelAddIn.XFFunctions.XFGetCell("TRUE", "CONSOL", $D$3,"TOT_Entity","USD","Actual",[1]Setup!C8,"PERIODIC",$B403,"TOPFLOW","TOP","TOP","top1",$C403,"top3","Open_Acute_DIV1","TOP5","TOP6","REPORTED","TOP8")</f>
        <v>0</v>
      </c>
      <c r="AW403" s="53">
        <f>_xll.OneStreamExcelAddIn.XFFunctions.XFGetCell("TRUE", "CONSOL", $D$3,"TOT_Entity","Aggregated","Budget_Working",[1]Setup!C8,"PERIODIC",$B403,"TOPFLOW","TOP","TOP","top1",$C403,"top3","Open_Acute_DIV1","TOP5","TOP6","REPORTED","TOP8")</f>
        <v>815.7</v>
      </c>
      <c r="AX403" s="53">
        <f t="shared" si="1058"/>
        <v>815.7</v>
      </c>
      <c r="AY403" s="40">
        <f t="shared" si="1059"/>
        <v>1</v>
      </c>
      <c r="BA403" s="53">
        <f>_xll.OneStreamExcelAddIn.XFFunctions.XFGetCell("TRUE", "CONSOL", $D$3,"TOT_Entity","USD","Actual",[1]Setup!C9,"PERIODIC",$B403,"TOPFLOW","TOP","TOP","top1",$C403,"top3","Open_Acute_DIV1","TOP5","TOP6","REPORTED","TOP8")</f>
        <v>0</v>
      </c>
      <c r="BB403" s="53">
        <f>_xll.OneStreamExcelAddIn.XFFunctions.XFGetCell("TRUE", "CONSOL", $D$3,"TOT_Entity","Aggregated","Budget_Working",[1]Setup!C9,"PERIODIC",$B403,"TOPFLOW","TOP","TOP","top1",$C403,"top3","Open_Acute_DIV1","TOP5","TOP6","REPORTED","TOP8")</f>
        <v>793.2</v>
      </c>
      <c r="BC403" s="53">
        <f t="shared" si="1060"/>
        <v>793.2</v>
      </c>
      <c r="BD403" s="40">
        <f t="shared" si="1061"/>
        <v>1</v>
      </c>
      <c r="BF403" s="53">
        <f>_xll.OneStreamExcelAddIn.XFFunctions.XFGetCell("TRUE", "CONSOL", $D$3,"TOT_Entity","USD","Actual",[1]Setup!C10,"PERIODIC",$B403,"TOPFLOW","TOP","TOP","top1",$C403,"top3","Open_Acute_DIV1","TOP5","TOP6","REPORTED","TOP8")</f>
        <v>0</v>
      </c>
      <c r="BG403" s="53">
        <f>_xll.OneStreamExcelAddIn.XFFunctions.XFGetCell("TRUE", "CONSOL", $D$3,"TOT_Entity","Aggregated","Budget_Working",[1]Setup!C10,"PERIODIC",$B403,"TOPFLOW","TOP","TOP","top1",$C403,"top3","Open_Acute_DIV1","TOP5","TOP6","REPORTED","TOP8")</f>
        <v>797.1</v>
      </c>
      <c r="BH403" s="53">
        <f t="shared" si="1062"/>
        <v>797.1</v>
      </c>
      <c r="BI403" s="40">
        <f t="shared" si="1063"/>
        <v>1</v>
      </c>
      <c r="BK403" s="53">
        <f>_xll.OneStreamExcelAddIn.XFFunctions.XFGetCell("TRUE", "CONSOL", $D$3,"TOT_Entity","USD","Actual",[1]Setup!C11,"PERIODIC",$B403,"TOPFLOW","TOP","TOP","top1",$C403,"top3","Open_Acute_DIV1","TOP5","TOP6","REPORTED","TOP8")</f>
        <v>0</v>
      </c>
      <c r="BL403" s="53">
        <f>_xll.OneStreamExcelAddIn.XFFunctions.XFGetCell("TRUE", "CONSOL", $D$3,"TOT_Entity","Aggregated","Budget_Working",[1]Setup!C11,"PERIODIC",$B403,"TOPFLOW","TOP","TOP","top1",$C403,"top3","Open_Acute_DIV1","TOP5","TOP6","REPORTED","TOP8")</f>
        <v>784.2</v>
      </c>
      <c r="BM403" s="53">
        <f t="shared" si="1064"/>
        <v>784.2</v>
      </c>
      <c r="BN403" s="40">
        <f t="shared" si="1065"/>
        <v>1</v>
      </c>
      <c r="BP403" s="53">
        <f>_xll.OneStreamExcelAddIn.XFFunctions.XFGetCell("TRUE", "CONSOL", $D$3,"TOT_Entity","USD","Actual",[1]Setup!C12,"PERIODIC",$B403,"TOPFLOW","TOP","TOP","top1",$C403,"top3","Open_Acute_DIV1","TOP5","TOP6","REPORTED","TOP8")</f>
        <v>0</v>
      </c>
      <c r="BQ403" s="53">
        <f>_xll.OneStreamExcelAddIn.XFFunctions.XFGetCell("TRUE", "CONSOL", $D$3,"TOT_Entity","Aggregated","Budget_Working",[1]Setup!C12,"PERIODIC",$B403,"TOPFLOW","TOP","TOP","top1",$C403,"top3","Open_Acute_DIV1","TOP5","TOP6","REPORTED","TOP8")</f>
        <v>786.9</v>
      </c>
      <c r="BR403" s="53">
        <f t="shared" si="1066"/>
        <v>786.9</v>
      </c>
      <c r="BS403" s="40">
        <f t="shared" si="1067"/>
        <v>1</v>
      </c>
      <c r="BU403" s="53">
        <f>_xll.OneStreamExcelAddIn.XFFunctions.XFGetCell("TRUE", "CONSOL", $D$3,"TOT_Entity","USD","Actual",[1]Setup!C13,"PERIODIC",$B403,"TOPFLOW","TOP","TOP","top1",$C403,"top3","Open_Acute_DIV1","TOP5","TOP6","REPORTED","TOP8")</f>
        <v>0</v>
      </c>
      <c r="BV403" s="53">
        <f>_xll.OneStreamExcelAddIn.XFFunctions.XFGetCell("TRUE", "CONSOL", $D$3,"TOT_Entity","Aggregated","Budget_Working",[1]Setup!C13,"PERIODIC",$B403,"TOPFLOW","TOP","TOP","top1",$C403,"top3","Open_Acute_DIV1","TOP5","TOP6","REPORTED","TOP8")</f>
        <v>826.2</v>
      </c>
      <c r="BW403" s="53">
        <f t="shared" si="1068"/>
        <v>826.2</v>
      </c>
      <c r="BX403" s="40">
        <f t="shared" si="1069"/>
        <v>1</v>
      </c>
      <c r="BZ403" s="53">
        <f>_xll.OneStreamExcelAddIn.XFFunctions.XFGetCell("TRUE", "CONSOL", $D$3,"TOT_Entity","USD","Actual",[1]Setup!C14,"PERIODIC",$B403,"TOPFLOW","TOP","TOP","top1",$C403,"top3","Open_Acute_DIV1","TOP5","TOP6","REPORTED","TOP8")</f>
        <v>0</v>
      </c>
      <c r="CA403" s="53">
        <f>_xll.OneStreamExcelAddIn.XFFunctions.XFGetCell("TRUE", "CONSOL", $D$3,"TOT_Entity","Aggregated","Budget_Working",[1]Setup!C14,"PERIODIC",$B403,"TOPFLOW","TOP","TOP","top1",$C403,"top3","Open_Acute_DIV1","TOP5","TOP6","REPORTED","TOP8")</f>
        <v>794.1</v>
      </c>
      <c r="CB403" s="53">
        <f t="shared" si="1070"/>
        <v>794.1</v>
      </c>
      <c r="CC403" s="40">
        <f t="shared" si="1071"/>
        <v>1</v>
      </c>
      <c r="CE403" s="53">
        <f>_xll.OneStreamExcelAddIn.XFFunctions.XFGetCell("TRUE", "CONSOL", $D$3,"TOT_Entity","USD","Actual",[1]Setup!C15,"PERIODIC",$B403,"TOPFLOW","TOP","TOP","top1",$C403,"top3","Open_Acute_DIV1","TOP5","TOP6","REPORTED","TOP8")</f>
        <v>0</v>
      </c>
      <c r="CF403" s="53">
        <f>_xll.OneStreamExcelAddIn.XFFunctions.XFGetCell("TRUE", "CONSOL", $D$3,"TOT_Entity","Aggregated","Budget_Working",[1]Setup!C15,"PERIODIC",$B403,"TOPFLOW","TOP","TOP","top1",$C403,"top3","Open_Acute_DIV1","TOP5","TOP6","REPORTED","TOP8")</f>
        <v>817.5</v>
      </c>
      <c r="CG403" s="53">
        <f t="shared" si="1072"/>
        <v>817.5</v>
      </c>
      <c r="CH403" s="40">
        <f t="shared" si="1073"/>
        <v>1</v>
      </c>
      <c r="CI403" s="212"/>
      <c r="CJ403" s="53">
        <f>_xll.OneStreamExcelAddIn.XFFunctions.XFGetCell("TRUE", "CONSOL", $D$3,"TOT_Entity","USD","Actual",[1]Setup!C4,"PERIODIC",$B403,"TOPFLOW","TOP","TOP","top1",$C403,"top3","Open_Acute_DIV1","TOP5","TOP6","REPORTED","TOP8")</f>
        <v>0</v>
      </c>
      <c r="CK403" s="53">
        <f>_xll.OneStreamExcelAddIn.XFFunctions.XFGetCell("TRUE", "CONSOL", $D$3,"TOT_Entity","USD","Actual",[1]Setup!C5,"PERIODIC",$B403,"TOPFLOW","TOP","TOP","top1",$C403,"top3","Open_Acute_DIV1","TOP5","TOP6","REPORTED","TOP8")</f>
        <v>0</v>
      </c>
      <c r="CL403" s="53">
        <f>_xll.OneStreamExcelAddIn.XFFunctions.XFGetCell("TRUE", "CONSOL", $D$3,"TOT_Entity","USD","Actual",[1]Setup!C6,"PERIODIC",$B403,"TOPFLOW","TOP","TOP","top1",$C403,"top3","Open_Acute_DIV1","TOP5","TOP6","REPORTED","TOP8")</f>
        <v>0</v>
      </c>
      <c r="CM403" s="53">
        <f>_xll.OneStreamExcelAddIn.XFFunctions.XFGetCell("TRUE", "CONSOL", $D$3,"TOT_Entity","USD","Actual",[1]Setup!C7,"PERIODIC",$B403,"TOPFLOW","TOP","TOP","top1",$C403,"top3","Open_Acute_DIV1","TOP5","TOP6","REPORTED","TOP8")</f>
        <v>0</v>
      </c>
      <c r="CN403" s="53">
        <f>_xll.OneStreamExcelAddIn.XFFunctions.XFGetCell("TRUE", "CONSOL", $D$3,"TOT_Entity","USD","Actual",[1]Setup!C8,"PERIODIC",$B403,"TOPFLOW","TOP","TOP","top1",$C403,"top3","Open_Acute_DIV1","TOP5","TOP6","REPORTED","TOP8")</f>
        <v>0</v>
      </c>
      <c r="CO403" s="53">
        <f>_xll.OneStreamExcelAddIn.XFFunctions.XFGetCell("TRUE", "CONSOL", $D$3,"TOT_Entity","USD","Actual",[1]Setup!C9,"PERIODIC",$B403,"TOPFLOW","TOP","TOP","top1",$C403,"top3","Open_Acute_DIV1","TOP5","TOP6","REPORTED","TOP8")</f>
        <v>0</v>
      </c>
      <c r="CP403" s="53">
        <f>_xll.OneStreamExcelAddIn.XFFunctions.XFGetCell("TRUE", "CONSOL", $D$3,"TOT_Entity","USD","Actual",[1]Setup!C10,"PERIODIC",$B403,"TOPFLOW","TOP","TOP","top1",$C403,"top3","Open_Acute_DIV1","TOP5","TOP6","REPORTED","TOP8")</f>
        <v>0</v>
      </c>
      <c r="CQ403" s="53">
        <f>_xll.OneStreamExcelAddIn.XFFunctions.XFGetCell("TRUE", "CONSOL", $D$3,"TOT_Entity","USD","Actual",[1]Setup!C11,"PERIODIC",$B403,"TOPFLOW","TOP","TOP","top1",$C403,"top3","Open_Acute_DIV1","TOP5","TOP6","REPORTED","TOP8")</f>
        <v>0</v>
      </c>
      <c r="CR403" s="53">
        <f>_xll.OneStreamExcelAddIn.XFFunctions.XFGetCell("TRUE", "CONSOL", $D$3,"TOT_Entity","USD","Actual",[1]Setup!C12,"PERIODIC",$B403,"TOPFLOW","TOP","TOP","top1",$C403,"top3","Open_Acute_DIV1","TOP5","TOP6","REPORTED","TOP8")</f>
        <v>0</v>
      </c>
      <c r="CS403" s="53">
        <f>_xll.OneStreamExcelAddIn.XFFunctions.XFGetCell("TRUE", "CONSOL", $D$3,"TOT_Entity","USD","Actual",[1]Setup!C13,"PERIODIC",$B403,"TOPFLOW","TOP","TOP","top1",$C403,"top3","Open_Acute_DIV1","TOP5","TOP6","REPORTED","TOP8")</f>
        <v>0</v>
      </c>
      <c r="CT403" s="53">
        <f>_xll.OneStreamExcelAddIn.XFFunctions.XFGetCell("TRUE", "CONSOL", $D$3,"TOT_Entity","USD","Actual",[1]Setup!C14,"PERIODIC",$B403,"TOPFLOW","TOP","TOP","top1",$C403,"top3","Open_Acute_DIV1","TOP5","TOP6","REPORTED","TOP8")</f>
        <v>0</v>
      </c>
      <c r="CU403" s="53">
        <f>_xll.OneStreamExcelAddIn.XFFunctions.XFGetCell("TRUE", "CONSOL", $D$3,"TOT_Entity","USD","Actual",[1]Setup!C15,"PERIODIC",$B403,"TOPFLOW","TOP","TOP","top1",$C403,"top3","Open_Acute_DIV1","TOP5","TOP6","REPORTED","TOP8")</f>
        <v>0</v>
      </c>
      <c r="CV403" s="212"/>
      <c r="CW403" s="53">
        <f>_xll.OneStreamExcelAddIn.XFFunctions.XFGetCell("TRUE", "CONSOL", $D$3,"TOT_Entity","USD","Actual",[1]Setup!C17,"PERIODIC",$B403,"TOPFLOW","TOP","TOP","top1",$C403,"top3","Open_Acute_DIV1","TOP5","TOP6","REPORTED","TOP8")</f>
        <v>800</v>
      </c>
      <c r="CX403" s="53">
        <f>_xll.OneStreamExcelAddIn.XFFunctions.XFGetCell("TRUE", "CONSOL", $D$3,"TOT_Entity","USD","Actual",[1]Setup!C18,"PERIODIC",$B403,"TOPFLOW","TOP","TOP","top1",$C403,"top3","Open_Acute_DIV1","TOP5","TOP6","REPORTED","TOP8")</f>
        <v>800</v>
      </c>
      <c r="CY403" s="53">
        <f>_xll.OneStreamExcelAddIn.XFFunctions.XFGetCell("TRUE", "CONSOL", $D$3,"TOT_Entity","USD","Actual",[1]Setup!C19,"PERIODIC",$B403,"TOPFLOW","TOP","TOP","top1",$C403,"top3","Open_Acute_DIV1","TOP5","TOP6","REPORTED","TOP8")</f>
        <v>800</v>
      </c>
      <c r="CZ403" s="53">
        <f>_xll.OneStreamExcelAddIn.XFFunctions.XFGetCell("TRUE", "CONSOL", $D$3,"TOT_Entity","USD","Actual",[1]Setup!C20,"PERIODIC",$B403,"TOPFLOW","TOP","TOP","top1",$C403,"top3","Open_Acute_DIV1","TOP5","TOP6","REPORTED","TOP8")</f>
        <v>0</v>
      </c>
      <c r="DA403" s="53">
        <f>_xll.OneStreamExcelAddIn.XFFunctions.XFGetCell("TRUE", "CONSOL", $D$3,"TOT_Entity","USD","Actual",[1]Setup!C21,"PERIODIC",$B403,"TOPFLOW","TOP","TOP","top1",$C403,"top3","Open_Acute_DIV1","TOP5","TOP6","REPORTED","TOP8")</f>
        <v>1000</v>
      </c>
      <c r="DB403" s="53">
        <f>_xll.OneStreamExcelAddIn.XFFunctions.XFGetCell("TRUE", "CONSOL", $D$3,"TOT_Entity","USD","Actual",[1]Setup!C22,"PERIODIC",$B403,"TOPFLOW","TOP","TOP","top1",$C403,"top3","Open_Acute_DIV1","TOP5","TOP6","REPORTED","TOP8")</f>
        <v>600</v>
      </c>
      <c r="DC403" s="53">
        <f>_xll.OneStreamExcelAddIn.XFFunctions.XFGetCell("TRUE", "CONSOL", $D$3,"TOT_Entity","USD","Actual",[1]Setup!C23,"PERIODIC",$B403,"TOPFLOW","TOP","TOP","top1",$C403,"top3","Open_Acute_DIV1","TOP5","TOP6","REPORTED","TOP8")</f>
        <v>1400</v>
      </c>
      <c r="DD403" s="53">
        <f>_xll.OneStreamExcelAddIn.XFFunctions.XFGetCell("TRUE", "CONSOL", $D$3,"TOT_Entity","USD","Actual",[1]Setup!C24,"PERIODIC",$B403,"TOPFLOW","TOP","TOP","top1",$C403,"top3","Open_Acute_DIV1","TOP5","TOP6","REPORTED","TOP8")</f>
        <v>1000</v>
      </c>
      <c r="DE403" s="53">
        <f>_xll.OneStreamExcelAddIn.XFFunctions.XFGetCell("TRUE", "CONSOL", $D$3,"TOT_Entity","USD","Actual",[1]Setup!C25,"PERIODIC",$B403,"TOPFLOW","TOP","TOP","top1",$C403,"top3","Open_Acute_DIV1","TOP5","TOP6","REPORTED","TOP8")</f>
        <v>0</v>
      </c>
      <c r="DF403" s="53">
        <f>_xll.OneStreamExcelAddIn.XFFunctions.XFGetCell("TRUE", "CONSOL", $D$3,"TOT_Entity","USD","Actual",[1]Setup!C26,"PERIODIC",$B403,"TOPFLOW","TOP","TOP","top1",$C403,"top3","Open_Acute_DIV1","TOP5","TOP6","REPORTED","TOP8")</f>
        <v>0</v>
      </c>
      <c r="DG403" s="53">
        <f>_xll.OneStreamExcelAddIn.XFFunctions.XFGetCell("TRUE", "CONSOL", $D$3,"TOT_Entity","USD","Actual",[1]Setup!C27,"PERIODIC",$B403,"TOPFLOW","TOP","TOP","top1",$C403,"top3","Open_Acute_DIV1","TOP5","TOP6","REPORTED","TOP8")</f>
        <v>0</v>
      </c>
      <c r="DH403" s="53">
        <f>_xll.OneStreamExcelAddIn.XFFunctions.XFGetCell("TRUE", "CONSOL", $D$3,"TOT_Entity","USD","Actual",[1]Setup!C28,"PERIODIC",$B403,"TOPFLOW","TOP","TOP","top1",$C403,"top3","Open_Acute_DIV1","TOP5","TOP6","REPORTED","TOP8")</f>
        <v>0</v>
      </c>
      <c r="DI403" s="178"/>
      <c r="DJ403" s="53">
        <f>_xll.OneStreamExcelAddIn.XFFunctions.XFGetCell("TRUE", "CONSOL", $D$3,"TOT_Entity","Aggregated","Budget_Working",[1]Setup!C4,"PERIODIC",$B403,"TOPFLOW","TOP","TOP","top1",$C403,"top3","Open_Acute_DIV1","TOP5","TOP6","REPORTED","TOP8")</f>
        <v>808.8</v>
      </c>
      <c r="DK403" s="53">
        <f>_xll.OneStreamExcelAddIn.XFFunctions.XFGetCell("TRUE", "CONSOL", $D$3,"TOT_Entity","Aggregated","Budget_Working",[1]Setup!C5,"PERIODIC",$B403,"TOPFLOW","TOP","TOP","top1",$C403,"top3","Open_Acute_DIV1","TOP5","TOP6","REPORTED","TOP8")</f>
        <v>748.5</v>
      </c>
      <c r="DL403" s="53">
        <f>_xll.OneStreamExcelAddIn.XFFunctions.XFGetCell("TRUE", "CONSOL", $D$3,"TOT_Entity","Aggregated","Budget_Working",[1]Setup!C6,"PERIODIC",$B403,"TOPFLOW","TOP","TOP","top1",$C403,"top3","Open_Acute_DIV1","TOP5","TOP6","REPORTED","TOP8")</f>
        <v>806.1</v>
      </c>
      <c r="DM403" s="53">
        <f>_xll.OneStreamExcelAddIn.XFFunctions.XFGetCell("TRUE", "CONSOL", $D$3,"TOT_Entity","Aggregated","Budget_Working",[1]Setup!C7,"PERIODIC",$B403,"TOPFLOW","TOP","TOP","top1",$C403,"top3","Open_Acute_DIV1","TOP5","TOP6","REPORTED","TOP8")</f>
        <v>813.3</v>
      </c>
      <c r="DN403" s="53">
        <f>_xll.OneStreamExcelAddIn.XFFunctions.XFGetCell("TRUE", "CONSOL", $D$3,"TOT_Entity","Aggregated","Budget_Working",[1]Setup!C8,"PERIODIC",$B403,"TOPFLOW","TOP","TOP","top1",$C403,"top3","Open_Acute_DIV1","TOP5","TOP6","REPORTED","TOP8")</f>
        <v>815.7</v>
      </c>
      <c r="DO403" s="53">
        <f>_xll.OneStreamExcelAddIn.XFFunctions.XFGetCell("TRUE", "CONSOL", $D$3,"TOT_Entity","Aggregated","Budget_Working",[1]Setup!C9,"PERIODIC",$B403,"TOPFLOW","TOP","TOP","top1",$C403,"top3","Open_Acute_DIV1","TOP5","TOP6","REPORTED","TOP8")</f>
        <v>793.2</v>
      </c>
      <c r="DP403" s="53">
        <f>_xll.OneStreamExcelAddIn.XFFunctions.XFGetCell("TRUE", "CONSOL", $D$3,"TOT_Entity","Aggregated","Budget_Working",[1]Setup!C10,"PERIODIC",$B403,"TOPFLOW","TOP","TOP","top1",$C403,"top3","Open_Acute_DIV1","TOP5","TOP6","REPORTED","TOP8")</f>
        <v>797.1</v>
      </c>
      <c r="DQ403" s="53">
        <f>_xll.OneStreamExcelAddIn.XFFunctions.XFGetCell("TRUE", "CONSOL", $D$3,"TOT_Entity","Aggregated","Budget_Working",[1]Setup!C11,"PERIODIC",$B403,"TOPFLOW","TOP","TOP","top1",$C403,"top3","Open_Acute_DIV1","TOP5","TOP6","REPORTED","TOP8")</f>
        <v>784.2</v>
      </c>
      <c r="DR403" s="53">
        <f>_xll.OneStreamExcelAddIn.XFFunctions.XFGetCell("TRUE", "CONSOL", $D$3,"TOT_Entity","Aggregated","Budget_Working",[1]Setup!C12,"PERIODIC",$B403,"TOPFLOW","TOP","TOP","top1",$C403,"top3","Open_Acute_DIV1","TOP5","TOP6","REPORTED","TOP8")</f>
        <v>786.9</v>
      </c>
      <c r="DS403" s="53">
        <f>_xll.OneStreamExcelAddIn.XFFunctions.XFGetCell("TRUE", "CONSOL", $D$3,"TOT_Entity","Aggregated","Budget_Working",[1]Setup!C13,"PERIODIC",$B403,"TOPFLOW","TOP","TOP","top1",$C403,"top3","Open_Acute_DIV1","TOP5","TOP6","REPORTED","TOP8")</f>
        <v>826.2</v>
      </c>
      <c r="DT403" s="53">
        <f>_xll.OneStreamExcelAddIn.XFFunctions.XFGetCell("TRUE", "CONSOL", $D$3,"TOT_Entity","Aggregated","Budget_Working",[1]Setup!C14,"PERIODIC",$B403,"TOPFLOW","TOP","TOP","top1",$C403,"top3","Open_Acute_DIV1","TOP5","TOP6","REPORTED","TOP8")</f>
        <v>794.1</v>
      </c>
      <c r="DU403" s="53">
        <f>_xll.OneStreamExcelAddIn.XFFunctions.XFGetCell("TRUE", "CONSOL", $D$3,"TOT_Entity","Aggregated","Budget_Working",[1]Setup!C15,"PERIODIC",$B403,"TOPFLOW","TOP","TOP","top1",$C403,"top3","Open_Acute_DIV1","TOP5","TOP6","REPORTED","TOP8")</f>
        <v>817.5</v>
      </c>
      <c r="DV403" s="178"/>
      <c r="DW403" s="53">
        <f>_xll.OneStreamExcelAddIn.XFFunctions.XFGetCell("TRUE", "CONSOL", $D$3,"TOT_Entity","USD","Budget_Final",[1]Setup!C17,"PERIODIC",$B403,"TOPFLOW","TOP","TOP","top1",$C403,"top3","Open_Acute_DIV1","TOP5","TOP6","REPORTED","TOP8")</f>
        <v>45.047096750000001</v>
      </c>
      <c r="DX403" s="53">
        <f>_xll.OneStreamExcelAddIn.XFFunctions.XFGetCell("TRUE", "CONSOL", $D$3,"TOT_Entity","USD","Budget_Final",[1]Setup!C18,"PERIODIC",$B403,"TOPFLOW","TOP","TOP","top1",$C403,"top3","Open_Acute_DIV1","TOP5","TOP6","REPORTED","TOP8")</f>
        <v>42.874504899999998</v>
      </c>
      <c r="DY403" s="53">
        <f>_xll.OneStreamExcelAddIn.XFFunctions.XFGetCell("TRUE", "CONSOL", $D$3,"TOT_Entity","USD","Budget_Final",[1]Setup!C19,"PERIODIC",$B403,"TOPFLOW","TOP","TOP","top1",$C403,"top3","Open_Acute_DIV1","TOP5","TOP6","REPORTED","TOP8")</f>
        <v>48.1008797</v>
      </c>
      <c r="DZ403" s="53">
        <f>_xll.OneStreamExcelAddIn.XFFunctions.XFGetCell("TRUE", "CONSOL", $D$3,"TOT_Entity","USD","Budget_Final",[1]Setup!C20,"PERIODIC",$B403,"TOPFLOW","TOP","TOP","top1",$C403,"top3","Open_Acute_DIV1","TOP5","TOP6","REPORTED","TOP8")</f>
        <v>47.827406600000003</v>
      </c>
      <c r="EA403" s="53">
        <f>_xll.OneStreamExcelAddIn.XFFunctions.XFGetCell("TRUE", "CONSOL", $D$3,"TOT_Entity","USD","Budget_Final",[1]Setup!C21,"PERIODIC",$B403,"TOPFLOW","TOP","TOP","top1",$C403,"top3","Open_Acute_DIV1","TOP5","TOP6","REPORTED","TOP8")</f>
        <v>49.225158</v>
      </c>
      <c r="EB403" s="53">
        <f>_xll.OneStreamExcelAddIn.XFFunctions.XFGetCell("TRUE", "CONSOL", $D$3,"TOT_Entity","USD","Budget_Final",[1]Setup!C22,"PERIODIC",$B403,"TOPFLOW","TOP","TOP","top1",$C403,"top3","Open_Acute_DIV1","TOP5","TOP6","REPORTED","TOP8")</f>
        <v>46.611970599999999</v>
      </c>
      <c r="EC403" s="53">
        <f>_xll.OneStreamExcelAddIn.XFFunctions.XFGetCell("TRUE", "CONSOL", $D$3,"TOT_Entity","USD","Budget_Final",[1]Setup!C23,"PERIODIC",$B403,"TOPFLOW","TOP","TOP","top1",$C403,"top3","Open_Acute_DIV1","TOP5","TOP6","REPORTED","TOP8")</f>
        <v>49.134000299999997</v>
      </c>
      <c r="ED403" s="53">
        <f>_xll.OneStreamExcelAddIn.XFFunctions.XFGetCell("TRUE", "CONSOL", $D$3,"TOT_Entity","USD","Budget_Final",[1]Setup!C24,"PERIODIC",$B403,"TOPFLOW","TOP","TOP","top1",$C403,"top3","Open_Acute_DIV1","TOP5","TOP6","REPORTED","TOP8")</f>
        <v>49.164386200000003</v>
      </c>
      <c r="EE403" s="53">
        <f>_xll.OneStreamExcelAddIn.XFFunctions.XFGetCell("TRUE", "CONSOL", $D$3,"TOT_Entity","USD","Budget_Final",[1]Setup!C25,"PERIODIC",$B403,"TOPFLOW","TOP","TOP","top1",$C403,"top3","Open_Acute_DIV1","TOP5","TOP6","REPORTED","TOP8")</f>
        <v>49.149193250000003</v>
      </c>
      <c r="EF403" s="53">
        <f>_xll.OneStreamExcelAddIn.XFFunctions.XFGetCell("TRUE", "CONSOL", $D$3,"TOT_Entity","USD","Budget_Final",[1]Setup!C26,"PERIODIC",$B403,"TOPFLOW","TOP","TOP","top1",$C403,"top3","Open_Acute_DIV1","TOP5","TOP6","REPORTED","TOP8")</f>
        <v>48.8605272</v>
      </c>
      <c r="EG403" s="53">
        <f>_xll.OneStreamExcelAddIn.XFFunctions.XFGetCell("TRUE", "CONSOL", $D$3,"TOT_Entity","USD","Budget_Final",[1]Setup!C27,"PERIODIC",$B403,"TOPFLOW","TOP","TOP","top1",$C403,"top3","Open_Acute_DIV1","TOP5","TOP6","REPORTED","TOP8")</f>
        <v>45.776358350000002</v>
      </c>
      <c r="EH403" s="53">
        <f>_xll.OneStreamExcelAddIn.XFFunctions.XFGetCell("TRUE", "CONSOL", $D$3,"TOT_Entity","USD","Budget_Final",[1]Setup!C28,"PERIODIC",$B403,"TOPFLOW","TOP","TOP","top1",$C403,"top3","Open_Acute_DIV1","TOP5","TOP6","REPORTED","TOP8")</f>
        <v>46.59677765</v>
      </c>
    </row>
    <row r="404" spans="2:138" x14ac:dyDescent="0.25">
      <c r="B404" s="51">
        <v>61004</v>
      </c>
      <c r="C404" s="51"/>
      <c r="D404" t="str" cm="1">
        <f t="array" ref="D404">_xll.OneStreamExcelAddIn.XFFunctions.XFGetMemberInfo("Description","Account",B404)</f>
        <v>P/S - Physical therapy</v>
      </c>
      <c r="E404" s="53">
        <f>_xll.OneStreamExcelAddIn.XFFunctions.XFGetCell("TRUE", "CONSOL", $D$3,"TOT_Entity","USD","Actual",$E$3,"PERIODIC",$B404,"TOPFLOW","TOP","TOP","top1",$C404,"top3","Open_Acute_DIV1","TOP5","TOP6","REPORTED","TOP8")</f>
        <v>0</v>
      </c>
      <c r="F404" s="53">
        <f>_xll.OneStreamExcelAddIn.XFFunctions.XFGetCell("TRUE", "CONSOL", $D$3,"TOT_Entity","Aggregated","Budget_Working",$E$3,"PERIODIC",$B404,"TOPFLOW","TOP","TOP","top1",$C404,"top3","Open_Acute_DIV1","TOP5","TOP6","REPORTED","TOP8")</f>
        <v>0</v>
      </c>
      <c r="G404" s="53">
        <f t="shared" si="1043"/>
        <v>0</v>
      </c>
      <c r="H404" s="55">
        <f t="shared" si="1044"/>
        <v>0</v>
      </c>
      <c r="I404" s="41"/>
      <c r="J404" s="53">
        <f>_xll.OneStreamExcelAddIn.XFFunctions.XFGetCell("TRUE", "CONSOL", $D$3,"TOT_Entity","USD","Actual",$E$3,"YTD",$B404,"TOPFLOW","TOP","TOP","top1",$C404,"TOP3","Open_Acute_DIV1","TOP5","TOP6","REPORTED","TOP8")</f>
        <v>0</v>
      </c>
      <c r="K404" s="53">
        <f>_xll.OneStreamExcelAddIn.XFFunctions.XFGetCell("TRUE", "CONSOL", $D$3,"TOT_Entity","Aggregated","Budget_Working",$E$3,"YTD",$B404,"TOPFLOW","TOP","TOP","top1",$C404,"TOP3","Open_Acute_DIV1","TOP5","TOP6","REPORTED","TOP8")</f>
        <v>0</v>
      </c>
      <c r="L404" s="53">
        <f t="shared" si="1045"/>
        <v>0</v>
      </c>
      <c r="M404" s="40">
        <f t="shared" si="1046"/>
        <v>0</v>
      </c>
      <c r="N404" s="41"/>
      <c r="O404" s="53">
        <f>_xll.OneStreamExcelAddIn.XFFunctions.XFGetCell("TRUE", "CONSOL", $D$3,"TOT_Entity","USD","Actual",$F$3,"YTD",$B404,"TOPFLOW","TOP","TOP","top1",$C404,"TOP3","Open_Acute_DIV1","TOP5","TOP6","REPORTED","TOP8")</f>
        <v>1800</v>
      </c>
      <c r="P404" s="53">
        <f>_xll.OneStreamExcelAddIn.XFFunctions.XFGetCell("TRUE", "CONSOL", $D$3,"TOT_Entity","USD","Actual",$E$3,"YTD",$B404,"TOPFLOW","TOP","TOP","top1",$C404,"top3","Open_Acute_DIV1","TOP5","TOP6","REPORTED","VAR_BW_PY_Actual")</f>
        <v>1800</v>
      </c>
      <c r="Q404" s="40">
        <f t="shared" si="1047"/>
        <v>1</v>
      </c>
      <c r="R404" s="41"/>
      <c r="S404" s="53">
        <f>_xll.OneStreamExcelAddIn.XFFunctions.XFGetCell("TRUE", "CONSOL", $D$3,"TOT_Entity","USD","MIDFCST",$E$3,"MTD",$B404,"TOPFLOW","TOP","TOP","top1",$C404,"TOP3","Open_Acute_DIV1","TOP5","TOP6","REPORTED","TOP8")</f>
        <v>0</v>
      </c>
      <c r="T404" s="53">
        <f t="shared" si="1048"/>
        <v>0</v>
      </c>
      <c r="U404" s="40">
        <f t="shared" si="1049"/>
        <v>0</v>
      </c>
      <c r="V404" s="41"/>
      <c r="W404" s="42"/>
      <c r="X404" s="43"/>
      <c r="Y404" s="42"/>
      <c r="Z404" s="44"/>
      <c r="AB404" s="53">
        <f>_xll.OneStreamExcelAddIn.XFFunctions.XFGetCell("TRUE", "CONSOL", $D$3,"TOT_Entity","USD","Actual",[1]Setup!C4,"PERIODIC",$B404,"TOPFLOW","TOP","TOP","top1",$C404,"top3","Open_Acute_DIV1","TOP5","TOP6","REPORTED","TOP8")</f>
        <v>0</v>
      </c>
      <c r="AC404" s="53">
        <f>_xll.OneStreamExcelAddIn.XFFunctions.XFGetCell("TRUE", "CONSOL", $D$3,"TOT_Entity","Aggregated","Budget_Working",[1]Setup!C4,"PERIODIC",$B404,"TOPFLOW","TOP","TOP","top1",$C404,"top3","Open_Acute_DIV1","TOP5","TOP6","REPORTED","TOP8")</f>
        <v>0</v>
      </c>
      <c r="AD404" s="53">
        <f t="shared" si="1050"/>
        <v>0</v>
      </c>
      <c r="AE404" s="40">
        <f t="shared" si="1051"/>
        <v>0</v>
      </c>
      <c r="AG404" s="53">
        <f>_xll.OneStreamExcelAddIn.XFFunctions.XFGetCell("TRUE", "CONSOL", $D$3,"TOT_Entity","USD","Actual",[1]Setup!C5,"PERIODIC",$B404,"TOPFLOW","TOP","TOP","top1",$C404,"top3","Open_Acute_DIV1","TOP5","TOP6","REPORTED","TOP8")</f>
        <v>0</v>
      </c>
      <c r="AH404" s="53">
        <f>_xll.OneStreamExcelAddIn.XFFunctions.XFGetCell("TRUE", "CONSOL", $D$3,"TOT_Entity","Aggregated","Budget_Working",[1]Setup!C5,"PERIODIC",$B404,"TOPFLOW","TOP","TOP","top1",$C404,"top3","Open_Acute_DIV1","TOP5","TOP6","REPORTED","TOP8")</f>
        <v>0</v>
      </c>
      <c r="AI404" s="53">
        <f t="shared" si="1052"/>
        <v>0</v>
      </c>
      <c r="AJ404" s="40">
        <f t="shared" si="1053"/>
        <v>0</v>
      </c>
      <c r="AL404" s="53">
        <f>_xll.OneStreamExcelAddIn.XFFunctions.XFGetCell("TRUE", "CONSOL", $D$3,"TOT_Entity","USD","Actual",[1]Setup!C6,"PERIODIC",$B404,"TOPFLOW","TOP","TOP","top1",$C404,"top3","Open_Acute_DIV1","TOP5","TOP6","REPORTED","TOP8")</f>
        <v>0</v>
      </c>
      <c r="AM404" s="53">
        <f>_xll.OneStreamExcelAddIn.XFFunctions.XFGetCell("TRUE", "CONSOL", $D$3,"TOT_Entity","Aggregated","Budget_Working",[1]Setup!C6,"PERIODIC",$B404,"TOPFLOW","TOP","TOP","top1",$C404,"top3","Open_Acute_DIV1","TOP5","TOP6","REPORTED","TOP8")</f>
        <v>0</v>
      </c>
      <c r="AN404" s="53">
        <f t="shared" si="1054"/>
        <v>0</v>
      </c>
      <c r="AO404" s="40">
        <f t="shared" si="1055"/>
        <v>0</v>
      </c>
      <c r="AQ404" s="53">
        <f>_xll.OneStreamExcelAddIn.XFFunctions.XFGetCell("TRUE", "CONSOL", $D$3,"TOT_Entity","USD","Actual",[1]Setup!C7,"PERIODIC",$B404,"TOPFLOW","TOP","TOP","top1",$C404,"top3","Open_Acute_DIV1","TOP5","TOP6","REPORTED","TOP8")</f>
        <v>0</v>
      </c>
      <c r="AR404" s="53">
        <f>_xll.OneStreamExcelAddIn.XFFunctions.XFGetCell("TRUE", "CONSOL", $D$3,"TOT_Entity","Aggregated","Budget_Working",[1]Setup!C7,"PERIODIC",$B404,"TOPFLOW","TOP","TOP","top1",$C404,"top3","Open_Acute_DIV1","TOP5","TOP6","REPORTED","TOP8")</f>
        <v>0</v>
      </c>
      <c r="AS404" s="53">
        <f t="shared" si="1056"/>
        <v>0</v>
      </c>
      <c r="AT404" s="40">
        <f t="shared" si="1057"/>
        <v>0</v>
      </c>
      <c r="AV404" s="53">
        <f>_xll.OneStreamExcelAddIn.XFFunctions.XFGetCell("TRUE", "CONSOL", $D$3,"TOT_Entity","USD","Actual",[1]Setup!C8,"PERIODIC",$B404,"TOPFLOW","TOP","TOP","top1",$C404,"top3","Open_Acute_DIV1","TOP5","TOP6","REPORTED","TOP8")</f>
        <v>0</v>
      </c>
      <c r="AW404" s="53">
        <f>_xll.OneStreamExcelAddIn.XFFunctions.XFGetCell("TRUE", "CONSOL", $D$3,"TOT_Entity","Aggregated","Budget_Working",[1]Setup!C8,"PERIODIC",$B404,"TOPFLOW","TOP","TOP","top1",$C404,"top3","Open_Acute_DIV1","TOP5","TOP6","REPORTED","TOP8")</f>
        <v>0</v>
      </c>
      <c r="AX404" s="53">
        <f t="shared" si="1058"/>
        <v>0</v>
      </c>
      <c r="AY404" s="40">
        <f t="shared" si="1059"/>
        <v>0</v>
      </c>
      <c r="BA404" s="53">
        <f>_xll.OneStreamExcelAddIn.XFFunctions.XFGetCell("TRUE", "CONSOL", $D$3,"TOT_Entity","USD","Actual",[1]Setup!C9,"PERIODIC",$B404,"TOPFLOW","TOP","TOP","top1",$C404,"top3","Open_Acute_DIV1","TOP5","TOP6","REPORTED","TOP8")</f>
        <v>0</v>
      </c>
      <c r="BB404" s="53">
        <f>_xll.OneStreamExcelAddIn.XFFunctions.XFGetCell("TRUE", "CONSOL", $D$3,"TOT_Entity","Aggregated","Budget_Working",[1]Setup!C9,"PERIODIC",$B404,"TOPFLOW","TOP","TOP","top1",$C404,"top3","Open_Acute_DIV1","TOP5","TOP6","REPORTED","TOP8")</f>
        <v>0</v>
      </c>
      <c r="BC404" s="53">
        <f t="shared" si="1060"/>
        <v>0</v>
      </c>
      <c r="BD404" s="40">
        <f t="shared" si="1061"/>
        <v>0</v>
      </c>
      <c r="BF404" s="53">
        <f>_xll.OneStreamExcelAddIn.XFFunctions.XFGetCell("TRUE", "CONSOL", $D$3,"TOT_Entity","USD","Actual",[1]Setup!C10,"PERIODIC",$B404,"TOPFLOW","TOP","TOP","top1",$C404,"top3","Open_Acute_DIV1","TOP5","TOP6","REPORTED","TOP8")</f>
        <v>0</v>
      </c>
      <c r="BG404" s="53">
        <f>_xll.OneStreamExcelAddIn.XFFunctions.XFGetCell("TRUE", "CONSOL", $D$3,"TOT_Entity","Aggregated","Budget_Working",[1]Setup!C10,"PERIODIC",$B404,"TOPFLOW","TOP","TOP","top1",$C404,"top3","Open_Acute_DIV1","TOP5","TOP6","REPORTED","TOP8")</f>
        <v>0</v>
      </c>
      <c r="BH404" s="53">
        <f t="shared" si="1062"/>
        <v>0</v>
      </c>
      <c r="BI404" s="40">
        <f t="shared" si="1063"/>
        <v>0</v>
      </c>
      <c r="BK404" s="53">
        <f>_xll.OneStreamExcelAddIn.XFFunctions.XFGetCell("TRUE", "CONSOL", $D$3,"TOT_Entity","USD","Actual",[1]Setup!C11,"PERIODIC",$B404,"TOPFLOW","TOP","TOP","top1",$C404,"top3","Open_Acute_DIV1","TOP5","TOP6","REPORTED","TOP8")</f>
        <v>0</v>
      </c>
      <c r="BL404" s="53">
        <f>_xll.OneStreamExcelAddIn.XFFunctions.XFGetCell("TRUE", "CONSOL", $D$3,"TOT_Entity","Aggregated","Budget_Working",[1]Setup!C11,"PERIODIC",$B404,"TOPFLOW","TOP","TOP","top1",$C404,"top3","Open_Acute_DIV1","TOP5","TOP6","REPORTED","TOP8")</f>
        <v>0</v>
      </c>
      <c r="BM404" s="53">
        <f t="shared" si="1064"/>
        <v>0</v>
      </c>
      <c r="BN404" s="40">
        <f t="shared" si="1065"/>
        <v>0</v>
      </c>
      <c r="BP404" s="53">
        <f>_xll.OneStreamExcelAddIn.XFFunctions.XFGetCell("TRUE", "CONSOL", $D$3,"TOT_Entity","USD","Actual",[1]Setup!C12,"PERIODIC",$B404,"TOPFLOW","TOP","TOP","top1",$C404,"top3","Open_Acute_DIV1","TOP5","TOP6","REPORTED","TOP8")</f>
        <v>0</v>
      </c>
      <c r="BQ404" s="53">
        <f>_xll.OneStreamExcelAddIn.XFFunctions.XFGetCell("TRUE", "CONSOL", $D$3,"TOT_Entity","Aggregated","Budget_Working",[1]Setup!C12,"PERIODIC",$B404,"TOPFLOW","TOP","TOP","top1",$C404,"top3","Open_Acute_DIV1","TOP5","TOP6","REPORTED","TOP8")</f>
        <v>0</v>
      </c>
      <c r="BR404" s="53">
        <f t="shared" si="1066"/>
        <v>0</v>
      </c>
      <c r="BS404" s="40">
        <f t="shared" si="1067"/>
        <v>0</v>
      </c>
      <c r="BU404" s="53">
        <f>_xll.OneStreamExcelAddIn.XFFunctions.XFGetCell("TRUE", "CONSOL", $D$3,"TOT_Entity","USD","Actual",[1]Setup!C13,"PERIODIC",$B404,"TOPFLOW","TOP","TOP","top1",$C404,"top3","Open_Acute_DIV1","TOP5","TOP6","REPORTED","TOP8")</f>
        <v>0</v>
      </c>
      <c r="BV404" s="53">
        <f>_xll.OneStreamExcelAddIn.XFFunctions.XFGetCell("TRUE", "CONSOL", $D$3,"TOT_Entity","Aggregated","Budget_Working",[1]Setup!C13,"PERIODIC",$B404,"TOPFLOW","TOP","TOP","top1",$C404,"top3","Open_Acute_DIV1","TOP5","TOP6","REPORTED","TOP8")</f>
        <v>0</v>
      </c>
      <c r="BW404" s="53">
        <f t="shared" si="1068"/>
        <v>0</v>
      </c>
      <c r="BX404" s="40">
        <f t="shared" si="1069"/>
        <v>0</v>
      </c>
      <c r="BZ404" s="53">
        <f>_xll.OneStreamExcelAddIn.XFFunctions.XFGetCell("TRUE", "CONSOL", $D$3,"TOT_Entity","USD","Actual",[1]Setup!C14,"PERIODIC",$B404,"TOPFLOW","TOP","TOP","top1",$C404,"top3","Open_Acute_DIV1","TOP5","TOP6","REPORTED","TOP8")</f>
        <v>0</v>
      </c>
      <c r="CA404" s="53">
        <f>_xll.OneStreamExcelAddIn.XFFunctions.XFGetCell("TRUE", "CONSOL", $D$3,"TOT_Entity","Aggregated","Budget_Working",[1]Setup!C14,"PERIODIC",$B404,"TOPFLOW","TOP","TOP","top1",$C404,"top3","Open_Acute_DIV1","TOP5","TOP6","REPORTED","TOP8")</f>
        <v>0</v>
      </c>
      <c r="CB404" s="53">
        <f t="shared" si="1070"/>
        <v>0</v>
      </c>
      <c r="CC404" s="40">
        <f t="shared" si="1071"/>
        <v>0</v>
      </c>
      <c r="CE404" s="53">
        <f>_xll.OneStreamExcelAddIn.XFFunctions.XFGetCell("TRUE", "CONSOL", $D$3,"TOT_Entity","USD","Actual",[1]Setup!C15,"PERIODIC",$B404,"TOPFLOW","TOP","TOP","top1",$C404,"top3","Open_Acute_DIV1","TOP5","TOP6","REPORTED","TOP8")</f>
        <v>0</v>
      </c>
      <c r="CF404" s="53">
        <f>_xll.OneStreamExcelAddIn.XFFunctions.XFGetCell("TRUE", "CONSOL", $D$3,"TOT_Entity","Aggregated","Budget_Working",[1]Setup!C15,"PERIODIC",$B404,"TOPFLOW","TOP","TOP","top1",$C404,"top3","Open_Acute_DIV1","TOP5","TOP6","REPORTED","TOP8")</f>
        <v>0</v>
      </c>
      <c r="CG404" s="53">
        <f t="shared" si="1072"/>
        <v>0</v>
      </c>
      <c r="CH404" s="40">
        <f t="shared" si="1073"/>
        <v>0</v>
      </c>
      <c r="CI404" s="212"/>
      <c r="CJ404" s="53">
        <f>_xll.OneStreamExcelAddIn.XFFunctions.XFGetCell("TRUE", "CONSOL", $D$3,"TOT_Entity","USD","Actual",[1]Setup!C4,"PERIODIC",$B404,"TOPFLOW","TOP","TOP","top1",$C404,"top3","Open_Acute_DIV1","TOP5","TOP6","REPORTED","TOP8")</f>
        <v>0</v>
      </c>
      <c r="CK404" s="53">
        <f>_xll.OneStreamExcelAddIn.XFFunctions.XFGetCell("TRUE", "CONSOL", $D$3,"TOT_Entity","USD","Actual",[1]Setup!C5,"PERIODIC",$B404,"TOPFLOW","TOP","TOP","top1",$C404,"top3","Open_Acute_DIV1","TOP5","TOP6","REPORTED","TOP8")</f>
        <v>0</v>
      </c>
      <c r="CL404" s="53">
        <f>_xll.OneStreamExcelAddIn.XFFunctions.XFGetCell("TRUE", "CONSOL", $D$3,"TOT_Entity","USD","Actual",[1]Setup!C6,"PERIODIC",$B404,"TOPFLOW","TOP","TOP","top1",$C404,"top3","Open_Acute_DIV1","TOP5","TOP6","REPORTED","TOP8")</f>
        <v>0</v>
      </c>
      <c r="CM404" s="53">
        <f>_xll.OneStreamExcelAddIn.XFFunctions.XFGetCell("TRUE", "CONSOL", $D$3,"TOT_Entity","USD","Actual",[1]Setup!C7,"PERIODIC",$B404,"TOPFLOW","TOP","TOP","top1",$C404,"top3","Open_Acute_DIV1","TOP5","TOP6","REPORTED","TOP8")</f>
        <v>0</v>
      </c>
      <c r="CN404" s="53">
        <f>_xll.OneStreamExcelAddIn.XFFunctions.XFGetCell("TRUE", "CONSOL", $D$3,"TOT_Entity","USD","Actual",[1]Setup!C8,"PERIODIC",$B404,"TOPFLOW","TOP","TOP","top1",$C404,"top3","Open_Acute_DIV1","TOP5","TOP6","REPORTED","TOP8")</f>
        <v>0</v>
      </c>
      <c r="CO404" s="53">
        <f>_xll.OneStreamExcelAddIn.XFFunctions.XFGetCell("TRUE", "CONSOL", $D$3,"TOT_Entity","USD","Actual",[1]Setup!C9,"PERIODIC",$B404,"TOPFLOW","TOP","TOP","top1",$C404,"top3","Open_Acute_DIV1","TOP5","TOP6","REPORTED","TOP8")</f>
        <v>0</v>
      </c>
      <c r="CP404" s="53">
        <f>_xll.OneStreamExcelAddIn.XFFunctions.XFGetCell("TRUE", "CONSOL", $D$3,"TOT_Entity","USD","Actual",[1]Setup!C10,"PERIODIC",$B404,"TOPFLOW","TOP","TOP","top1",$C404,"top3","Open_Acute_DIV1","TOP5","TOP6","REPORTED","TOP8")</f>
        <v>0</v>
      </c>
      <c r="CQ404" s="53">
        <f>_xll.OneStreamExcelAddIn.XFFunctions.XFGetCell("TRUE", "CONSOL", $D$3,"TOT_Entity","USD","Actual",[1]Setup!C11,"PERIODIC",$B404,"TOPFLOW","TOP","TOP","top1",$C404,"top3","Open_Acute_DIV1","TOP5","TOP6","REPORTED","TOP8")</f>
        <v>0</v>
      </c>
      <c r="CR404" s="53">
        <f>_xll.OneStreamExcelAddIn.XFFunctions.XFGetCell("TRUE", "CONSOL", $D$3,"TOT_Entity","USD","Actual",[1]Setup!C12,"PERIODIC",$B404,"TOPFLOW","TOP","TOP","top1",$C404,"top3","Open_Acute_DIV1","TOP5","TOP6","REPORTED","TOP8")</f>
        <v>0</v>
      </c>
      <c r="CS404" s="53">
        <f>_xll.OneStreamExcelAddIn.XFFunctions.XFGetCell("TRUE", "CONSOL", $D$3,"TOT_Entity","USD","Actual",[1]Setup!C13,"PERIODIC",$B404,"TOPFLOW","TOP","TOP","top1",$C404,"top3","Open_Acute_DIV1","TOP5","TOP6","REPORTED","TOP8")</f>
        <v>0</v>
      </c>
      <c r="CT404" s="53">
        <f>_xll.OneStreamExcelAddIn.XFFunctions.XFGetCell("TRUE", "CONSOL", $D$3,"TOT_Entity","USD","Actual",[1]Setup!C14,"PERIODIC",$B404,"TOPFLOW","TOP","TOP","top1",$C404,"top3","Open_Acute_DIV1","TOP5","TOP6","REPORTED","TOP8")</f>
        <v>0</v>
      </c>
      <c r="CU404" s="53">
        <f>_xll.OneStreamExcelAddIn.XFFunctions.XFGetCell("TRUE", "CONSOL", $D$3,"TOT_Entity","USD","Actual",[1]Setup!C15,"PERIODIC",$B404,"TOPFLOW","TOP","TOP","top1",$C404,"top3","Open_Acute_DIV1","TOP5","TOP6","REPORTED","TOP8")</f>
        <v>0</v>
      </c>
      <c r="CV404" s="212"/>
      <c r="CW404" s="53">
        <f>_xll.OneStreamExcelAddIn.XFFunctions.XFGetCell("TRUE", "CONSOL", $D$3,"TOT_Entity","USD","Actual",[1]Setup!C17,"PERIODIC",$B404,"TOPFLOW","TOP","TOP","top1",$C404,"top3","Open_Acute_DIV1","TOP5","TOP6","REPORTED","TOP8")</f>
        <v>1800</v>
      </c>
      <c r="CX404" s="53">
        <f>_xll.OneStreamExcelAddIn.XFFunctions.XFGetCell("TRUE", "CONSOL", $D$3,"TOT_Entity","USD","Actual",[1]Setup!C18,"PERIODIC",$B404,"TOPFLOW","TOP","TOP","top1",$C404,"top3","Open_Acute_DIV1","TOP5","TOP6","REPORTED","TOP8")</f>
        <v>0</v>
      </c>
      <c r="CY404" s="53">
        <f>_xll.OneStreamExcelAddIn.XFFunctions.XFGetCell("TRUE", "CONSOL", $D$3,"TOT_Entity","USD","Actual",[1]Setup!C19,"PERIODIC",$B404,"TOPFLOW","TOP","TOP","top1",$C404,"top3","Open_Acute_DIV1","TOP5","TOP6","REPORTED","TOP8")</f>
        <v>0</v>
      </c>
      <c r="CZ404" s="53">
        <f>_xll.OneStreamExcelAddIn.XFFunctions.XFGetCell("TRUE", "CONSOL", $D$3,"TOT_Entity","USD","Actual",[1]Setup!C20,"PERIODIC",$B404,"TOPFLOW","TOP","TOP","top1",$C404,"top3","Open_Acute_DIV1","TOP5","TOP6","REPORTED","TOP8")</f>
        <v>0</v>
      </c>
      <c r="DA404" s="53">
        <f>_xll.OneStreamExcelAddIn.XFFunctions.XFGetCell("TRUE", "CONSOL", $D$3,"TOT_Entity","USD","Actual",[1]Setup!C21,"PERIODIC",$B404,"TOPFLOW","TOP","TOP","top1",$C404,"top3","Open_Acute_DIV1","TOP5","TOP6","REPORTED","TOP8")</f>
        <v>0</v>
      </c>
      <c r="DB404" s="53">
        <f>_xll.OneStreamExcelAddIn.XFFunctions.XFGetCell("TRUE", "CONSOL", $D$3,"TOT_Entity","USD","Actual",[1]Setup!C22,"PERIODIC",$B404,"TOPFLOW","TOP","TOP","top1",$C404,"top3","Open_Acute_DIV1","TOP5","TOP6","REPORTED","TOP8")</f>
        <v>0</v>
      </c>
      <c r="DC404" s="53">
        <f>_xll.OneStreamExcelAddIn.XFFunctions.XFGetCell("TRUE", "CONSOL", $D$3,"TOT_Entity","USD","Actual",[1]Setup!C23,"PERIODIC",$B404,"TOPFLOW","TOP","TOP","top1",$C404,"top3","Open_Acute_DIV1","TOP5","TOP6","REPORTED","TOP8")</f>
        <v>0</v>
      </c>
      <c r="DD404" s="53">
        <f>_xll.OneStreamExcelAddIn.XFFunctions.XFGetCell("TRUE", "CONSOL", $D$3,"TOT_Entity","USD","Actual",[1]Setup!C24,"PERIODIC",$B404,"TOPFLOW","TOP","TOP","top1",$C404,"top3","Open_Acute_DIV1","TOP5","TOP6","REPORTED","TOP8")</f>
        <v>0</v>
      </c>
      <c r="DE404" s="53">
        <f>_xll.OneStreamExcelAddIn.XFFunctions.XFGetCell("TRUE", "CONSOL", $D$3,"TOT_Entity","USD","Actual",[1]Setup!C25,"PERIODIC",$B404,"TOPFLOW","TOP","TOP","top1",$C404,"top3","Open_Acute_DIV1","TOP5","TOP6","REPORTED","TOP8")</f>
        <v>0</v>
      </c>
      <c r="DF404" s="53">
        <f>_xll.OneStreamExcelAddIn.XFFunctions.XFGetCell("TRUE", "CONSOL", $D$3,"TOT_Entity","USD","Actual",[1]Setup!C26,"PERIODIC",$B404,"TOPFLOW","TOP","TOP","top1",$C404,"top3","Open_Acute_DIV1","TOP5","TOP6","REPORTED","TOP8")</f>
        <v>0</v>
      </c>
      <c r="DG404" s="53">
        <f>_xll.OneStreamExcelAddIn.XFFunctions.XFGetCell("TRUE", "CONSOL", $D$3,"TOT_Entity","USD","Actual",[1]Setup!C27,"PERIODIC",$B404,"TOPFLOW","TOP","TOP","top1",$C404,"top3","Open_Acute_DIV1","TOP5","TOP6","REPORTED","TOP8")</f>
        <v>0</v>
      </c>
      <c r="DH404" s="53">
        <f>_xll.OneStreamExcelAddIn.XFFunctions.XFGetCell("TRUE", "CONSOL", $D$3,"TOT_Entity","USD","Actual",[1]Setup!C28,"PERIODIC",$B404,"TOPFLOW","TOP","TOP","top1",$C404,"top3","Open_Acute_DIV1","TOP5","TOP6","REPORTED","TOP8")</f>
        <v>0</v>
      </c>
      <c r="DI404" s="178"/>
      <c r="DJ404" s="53">
        <f>_xll.OneStreamExcelAddIn.XFFunctions.XFGetCell("TRUE", "CONSOL", $D$3,"TOT_Entity","Aggregated","Budget_Working",[1]Setup!C4,"PERIODIC",$B404,"TOPFLOW","TOP","TOP","top1",$C404,"top3","Open_Acute_DIV1","TOP5","TOP6","REPORTED","TOP8")</f>
        <v>0</v>
      </c>
      <c r="DK404" s="53">
        <f>_xll.OneStreamExcelAddIn.XFFunctions.XFGetCell("TRUE", "CONSOL", $D$3,"TOT_Entity","Aggregated","Budget_Working",[1]Setup!C5,"PERIODIC",$B404,"TOPFLOW","TOP","TOP","top1",$C404,"top3","Open_Acute_DIV1","TOP5","TOP6","REPORTED","TOP8")</f>
        <v>0</v>
      </c>
      <c r="DL404" s="53">
        <f>_xll.OneStreamExcelAddIn.XFFunctions.XFGetCell("TRUE", "CONSOL", $D$3,"TOT_Entity","Aggregated","Budget_Working",[1]Setup!C6,"PERIODIC",$B404,"TOPFLOW","TOP","TOP","top1",$C404,"top3","Open_Acute_DIV1","TOP5","TOP6","REPORTED","TOP8")</f>
        <v>0</v>
      </c>
      <c r="DM404" s="53">
        <f>_xll.OneStreamExcelAddIn.XFFunctions.XFGetCell("TRUE", "CONSOL", $D$3,"TOT_Entity","Aggregated","Budget_Working",[1]Setup!C7,"PERIODIC",$B404,"TOPFLOW","TOP","TOP","top1",$C404,"top3","Open_Acute_DIV1","TOP5","TOP6","REPORTED","TOP8")</f>
        <v>0</v>
      </c>
      <c r="DN404" s="53">
        <f>_xll.OneStreamExcelAddIn.XFFunctions.XFGetCell("TRUE", "CONSOL", $D$3,"TOT_Entity","Aggregated","Budget_Working",[1]Setup!C8,"PERIODIC",$B404,"TOPFLOW","TOP","TOP","top1",$C404,"top3","Open_Acute_DIV1","TOP5","TOP6","REPORTED","TOP8")</f>
        <v>0</v>
      </c>
      <c r="DO404" s="53">
        <f>_xll.OneStreamExcelAddIn.XFFunctions.XFGetCell("TRUE", "CONSOL", $D$3,"TOT_Entity","Aggregated","Budget_Working",[1]Setup!C9,"PERIODIC",$B404,"TOPFLOW","TOP","TOP","top1",$C404,"top3","Open_Acute_DIV1","TOP5","TOP6","REPORTED","TOP8")</f>
        <v>0</v>
      </c>
      <c r="DP404" s="53">
        <f>_xll.OneStreamExcelAddIn.XFFunctions.XFGetCell("TRUE", "CONSOL", $D$3,"TOT_Entity","Aggregated","Budget_Working",[1]Setup!C10,"PERIODIC",$B404,"TOPFLOW","TOP","TOP","top1",$C404,"top3","Open_Acute_DIV1","TOP5","TOP6","REPORTED","TOP8")</f>
        <v>0</v>
      </c>
      <c r="DQ404" s="53">
        <f>_xll.OneStreamExcelAddIn.XFFunctions.XFGetCell("TRUE", "CONSOL", $D$3,"TOT_Entity","Aggregated","Budget_Working",[1]Setup!C11,"PERIODIC",$B404,"TOPFLOW","TOP","TOP","top1",$C404,"top3","Open_Acute_DIV1","TOP5","TOP6","REPORTED","TOP8")</f>
        <v>0</v>
      </c>
      <c r="DR404" s="53">
        <f>_xll.OneStreamExcelAddIn.XFFunctions.XFGetCell("TRUE", "CONSOL", $D$3,"TOT_Entity","Aggregated","Budget_Working",[1]Setup!C12,"PERIODIC",$B404,"TOPFLOW","TOP","TOP","top1",$C404,"top3","Open_Acute_DIV1","TOP5","TOP6","REPORTED","TOP8")</f>
        <v>0</v>
      </c>
      <c r="DS404" s="53">
        <f>_xll.OneStreamExcelAddIn.XFFunctions.XFGetCell("TRUE", "CONSOL", $D$3,"TOT_Entity","Aggregated","Budget_Working",[1]Setup!C13,"PERIODIC",$B404,"TOPFLOW","TOP","TOP","top1",$C404,"top3","Open_Acute_DIV1","TOP5","TOP6","REPORTED","TOP8")</f>
        <v>0</v>
      </c>
      <c r="DT404" s="53">
        <f>_xll.OneStreamExcelAddIn.XFFunctions.XFGetCell("TRUE", "CONSOL", $D$3,"TOT_Entity","Aggregated","Budget_Working",[1]Setup!C14,"PERIODIC",$B404,"TOPFLOW","TOP","TOP","top1",$C404,"top3","Open_Acute_DIV1","TOP5","TOP6","REPORTED","TOP8")</f>
        <v>0</v>
      </c>
      <c r="DU404" s="53">
        <f>_xll.OneStreamExcelAddIn.XFFunctions.XFGetCell("TRUE", "CONSOL", $D$3,"TOT_Entity","Aggregated","Budget_Working",[1]Setup!C15,"PERIODIC",$B404,"TOPFLOW","TOP","TOP","top1",$C404,"top3","Open_Acute_DIV1","TOP5","TOP6","REPORTED","TOP8")</f>
        <v>0</v>
      </c>
      <c r="DV404" s="178"/>
      <c r="DW404" s="53">
        <f>_xll.OneStreamExcelAddIn.XFFunctions.XFGetCell("TRUE", "CONSOL", $D$3,"TOT_Entity","USD","Budget_Final",[1]Setup!C17,"PERIODIC",$B404,"TOPFLOW","TOP","TOP","top1",$C404,"top3","Open_Acute_DIV1","TOP5","TOP6","REPORTED","TOP8")</f>
        <v>1809.9420863549999</v>
      </c>
      <c r="DX404" s="53">
        <f>_xll.OneStreamExcelAddIn.XFFunctions.XFGetCell("TRUE", "CONSOL", $D$3,"TOT_Entity","USD","Budget_Final",[1]Setup!C18,"PERIODIC",$B404,"TOPFLOW","TOP","TOP","top1",$C404,"top3","Open_Acute_DIV1","TOP5","TOP6","REPORTED","TOP8")</f>
        <v>1809.9420863549999</v>
      </c>
      <c r="DY404" s="53">
        <f>_xll.OneStreamExcelAddIn.XFFunctions.XFGetCell("TRUE", "CONSOL", $D$3,"TOT_Entity","USD","Budget_Final",[1]Setup!C19,"PERIODIC",$B404,"TOPFLOW","TOP","TOP","top1",$C404,"top3","Open_Acute_DIV1","TOP5","TOP6","REPORTED","TOP8")</f>
        <v>1809.9420863549999</v>
      </c>
      <c r="DZ404" s="53">
        <f>_xll.OneStreamExcelAddIn.XFFunctions.XFGetCell("TRUE", "CONSOL", $D$3,"TOT_Entity","USD","Budget_Final",[1]Setup!C20,"PERIODIC",$B404,"TOPFLOW","TOP","TOP","top1",$C404,"top3","Open_Acute_DIV1","TOP5","TOP6","REPORTED","TOP8")</f>
        <v>1809.9420863549999</v>
      </c>
      <c r="EA404" s="53">
        <f>_xll.OneStreamExcelAddIn.XFFunctions.XFGetCell("TRUE", "CONSOL", $D$3,"TOT_Entity","USD","Budget_Final",[1]Setup!C21,"PERIODIC",$B404,"TOPFLOW","TOP","TOP","top1",$C404,"top3","Open_Acute_DIV1","TOP5","TOP6","REPORTED","TOP8")</f>
        <v>1809.9420863549999</v>
      </c>
      <c r="EB404" s="53">
        <f>_xll.OneStreamExcelAddIn.XFFunctions.XFGetCell("TRUE", "CONSOL", $D$3,"TOT_Entity","USD","Budget_Final",[1]Setup!C22,"PERIODIC",$B404,"TOPFLOW","TOP","TOP","top1",$C404,"top3","Open_Acute_DIV1","TOP5","TOP6","REPORTED","TOP8")</f>
        <v>1809.9420863549999</v>
      </c>
      <c r="EC404" s="53">
        <f>_xll.OneStreamExcelAddIn.XFFunctions.XFGetCell("TRUE", "CONSOL", $D$3,"TOT_Entity","USD","Budget_Final",[1]Setup!C23,"PERIODIC",$B404,"TOPFLOW","TOP","TOP","top1",$C404,"top3","Open_Acute_DIV1","TOP5","TOP6","REPORTED","TOP8")</f>
        <v>1809.9420863549999</v>
      </c>
      <c r="ED404" s="53">
        <f>_xll.OneStreamExcelAddIn.XFFunctions.XFGetCell("TRUE", "CONSOL", $D$3,"TOT_Entity","USD","Budget_Final",[1]Setup!C24,"PERIODIC",$B404,"TOPFLOW","TOP","TOP","top1",$C404,"top3","Open_Acute_DIV1","TOP5","TOP6","REPORTED","TOP8")</f>
        <v>1809.9420863549999</v>
      </c>
      <c r="EE404" s="53">
        <f>_xll.OneStreamExcelAddIn.XFFunctions.XFGetCell("TRUE", "CONSOL", $D$3,"TOT_Entity","USD","Budget_Final",[1]Setup!C25,"PERIODIC",$B404,"TOPFLOW","TOP","TOP","top1",$C404,"top3","Open_Acute_DIV1","TOP5","TOP6","REPORTED","TOP8")</f>
        <v>1809.9420863549999</v>
      </c>
      <c r="EF404" s="53">
        <f>_xll.OneStreamExcelAddIn.XFFunctions.XFGetCell("TRUE", "CONSOL", $D$3,"TOT_Entity","USD","Budget_Final",[1]Setup!C26,"PERIODIC",$B404,"TOPFLOW","TOP","TOP","top1",$C404,"top3","Open_Acute_DIV1","TOP5","TOP6","REPORTED","TOP8")</f>
        <v>1809.9420863549999</v>
      </c>
      <c r="EG404" s="53">
        <f>_xll.OneStreamExcelAddIn.XFFunctions.XFGetCell("TRUE", "CONSOL", $D$3,"TOT_Entity","USD","Budget_Final",[1]Setup!C27,"PERIODIC",$B404,"TOPFLOW","TOP","TOP","top1",$C404,"top3","Open_Acute_DIV1","TOP5","TOP6","REPORTED","TOP8")</f>
        <v>1809.9420863549999</v>
      </c>
      <c r="EH404" s="53">
        <f>_xll.OneStreamExcelAddIn.XFFunctions.XFGetCell("TRUE", "CONSOL", $D$3,"TOT_Entity","USD","Budget_Final",[1]Setup!C28,"PERIODIC",$B404,"TOPFLOW","TOP","TOP","top1",$C404,"top3","Open_Acute_DIV1","TOP5","TOP6","REPORTED","TOP8")</f>
        <v>1809.9420863549999</v>
      </c>
    </row>
    <row r="405" spans="2:138" x14ac:dyDescent="0.25">
      <c r="B405" s="51">
        <v>61005</v>
      </c>
      <c r="C405" s="51"/>
      <c r="D405" t="str" cm="1">
        <f t="array" ref="D405">_xll.OneStreamExcelAddIn.XFFunctions.XFGetMemberInfo("Description","Account",B405)</f>
        <v>P/S - Emerg Room</v>
      </c>
      <c r="E405" s="53">
        <f>_xll.OneStreamExcelAddIn.XFFunctions.XFGetCell("TRUE", "CONSOL", $D$3,"TOT_Entity","USD","Actual",$E$3,"PERIODIC",$B405,"TOPFLOW","TOP","TOP","top1",$C405,"top3","Open_Acute_DIV1","TOP5","TOP6","REPORTED","TOP8")</f>
        <v>0</v>
      </c>
      <c r="F405" s="53">
        <f>_xll.OneStreamExcelAddIn.XFFunctions.XFGetCell("TRUE", "CONSOL", $D$3,"TOT_Entity","Aggregated","Budget_Working",$E$3,"PERIODIC",$B405,"TOPFLOW","TOP","TOP","top1",$C405,"top3","Open_Acute_DIV1","TOP5","TOP6","REPORTED","TOP8")</f>
        <v>135.55000000000001</v>
      </c>
      <c r="G405" s="53">
        <f t="shared" si="1043"/>
        <v>135.55000000000001</v>
      </c>
      <c r="H405" s="55">
        <f t="shared" si="1044"/>
        <v>1</v>
      </c>
      <c r="I405" s="41"/>
      <c r="J405" s="53">
        <f>_xll.OneStreamExcelAddIn.XFFunctions.XFGetCell("TRUE", "CONSOL", $D$3,"TOT_Entity","USD","Actual",$E$3,"YTD",$B405,"TOPFLOW","TOP","TOP","top1",$C405,"TOP3","Open_Acute_DIV1","TOP5","TOP6","REPORTED","TOP8")</f>
        <v>-0.33</v>
      </c>
      <c r="K405" s="53">
        <f>_xll.OneStreamExcelAddIn.XFFunctions.XFGetCell("TRUE", "CONSOL", $D$3,"TOT_Entity","Aggregated","Budget_Working",$E$3,"YTD",$B405,"TOPFLOW","TOP","TOP","top1",$C405,"TOP3","Open_Acute_DIV1","TOP5","TOP6","REPORTED","TOP8")</f>
        <v>529.45000000000005</v>
      </c>
      <c r="L405" s="53">
        <f t="shared" si="1045"/>
        <v>529.78000000000009</v>
      </c>
      <c r="M405" s="40">
        <f t="shared" si="1046"/>
        <v>1.0006232883180659</v>
      </c>
      <c r="N405" s="41"/>
      <c r="O405" s="53">
        <f>_xll.OneStreamExcelAddIn.XFFunctions.XFGetCell("TRUE", "CONSOL", $D$3,"TOT_Entity","USD","Actual",$F$3,"YTD",$B405,"TOPFLOW","TOP","TOP","top1",$C405,"TOP3","Open_Acute_DIV1","TOP5","TOP6","REPORTED","TOP8")</f>
        <v>0</v>
      </c>
      <c r="P405" s="53">
        <f>_xll.OneStreamExcelAddIn.XFFunctions.XFGetCell("TRUE", "CONSOL", $D$3,"TOT_Entity","USD","Actual",$E$3,"YTD",$B405,"TOPFLOW","TOP","TOP","top1",$C405,"top3","Open_Acute_DIV1","TOP5","TOP6","REPORTED","VAR_BW_PY_Actual")</f>
        <v>0.33</v>
      </c>
      <c r="Q405" s="40">
        <f t="shared" si="1047"/>
        <v>0</v>
      </c>
      <c r="R405" s="41"/>
      <c r="S405" s="53">
        <f>_xll.OneStreamExcelAddIn.XFFunctions.XFGetCell("TRUE", "CONSOL", $D$3,"TOT_Entity","USD","MIDFCST",$E$3,"MTD",$B405,"TOPFLOW","TOP","TOP","top1",$C405,"TOP3","Open_Acute_DIV1","TOP5","TOP6","REPORTED","TOP8")</f>
        <v>0</v>
      </c>
      <c r="T405" s="53">
        <f t="shared" si="1048"/>
        <v>0</v>
      </c>
      <c r="U405" s="40">
        <f t="shared" si="1049"/>
        <v>0</v>
      </c>
      <c r="V405" s="41"/>
      <c r="W405" s="42"/>
      <c r="X405" s="43"/>
      <c r="Y405" s="42"/>
      <c r="Z405" s="44"/>
      <c r="AB405" s="53">
        <f>_xll.OneStreamExcelAddIn.XFFunctions.XFGetCell("TRUE", "CONSOL", $D$3,"TOT_Entity","USD","Actual",[1]Setup!C4,"PERIODIC",$B405,"TOPFLOW","TOP","TOP","top1",$C405,"top3","Open_Acute_DIV1","TOP5","TOP6","REPORTED","TOP8")</f>
        <v>0</v>
      </c>
      <c r="AC405" s="53">
        <f>_xll.OneStreamExcelAddIn.XFFunctions.XFGetCell("TRUE", "CONSOL", $D$3,"TOT_Entity","Aggregated","Budget_Working",[1]Setup!C4,"PERIODIC",$B405,"TOPFLOW","TOP","TOP","top1",$C405,"top3","Open_Acute_DIV1","TOP5","TOP6","REPORTED","TOP8")</f>
        <v>134.80000000000001</v>
      </c>
      <c r="AD405" s="53">
        <f t="shared" si="1050"/>
        <v>134.80000000000001</v>
      </c>
      <c r="AE405" s="40">
        <f t="shared" si="1051"/>
        <v>1</v>
      </c>
      <c r="AG405" s="53">
        <f>_xll.OneStreamExcelAddIn.XFFunctions.XFGetCell("TRUE", "CONSOL", $D$3,"TOT_Entity","USD","Actual",[1]Setup!C5,"PERIODIC",$B405,"TOPFLOW","TOP","TOP","top1",$C405,"top3","Open_Acute_DIV1","TOP5","TOP6","REPORTED","TOP8")</f>
        <v>0</v>
      </c>
      <c r="AH405" s="53">
        <f>_xll.OneStreamExcelAddIn.XFFunctions.XFGetCell("TRUE", "CONSOL", $D$3,"TOT_Entity","Aggregated","Budget_Working",[1]Setup!C5,"PERIODIC",$B405,"TOPFLOW","TOP","TOP","top1",$C405,"top3","Open_Acute_DIV1","TOP5","TOP6","REPORTED","TOP8")</f>
        <v>124.75</v>
      </c>
      <c r="AI405" s="53">
        <f t="shared" si="1052"/>
        <v>124.75</v>
      </c>
      <c r="AJ405" s="40">
        <f t="shared" si="1053"/>
        <v>1</v>
      </c>
      <c r="AL405" s="53">
        <f>_xll.OneStreamExcelAddIn.XFFunctions.XFGetCell("TRUE", "CONSOL", $D$3,"TOT_Entity","USD","Actual",[1]Setup!C6,"PERIODIC",$B405,"TOPFLOW","TOP","TOP","top1",$C405,"top3","Open_Acute_DIV1","TOP5","TOP6","REPORTED","TOP8")</f>
        <v>-0.33</v>
      </c>
      <c r="AM405" s="53">
        <f>_xll.OneStreamExcelAddIn.XFFunctions.XFGetCell("TRUE", "CONSOL", $D$3,"TOT_Entity","Aggregated","Budget_Working",[1]Setup!C6,"PERIODIC",$B405,"TOPFLOW","TOP","TOP","top1",$C405,"top3","Open_Acute_DIV1","TOP5","TOP6","REPORTED","TOP8")</f>
        <v>134.35</v>
      </c>
      <c r="AN405" s="53">
        <f t="shared" si="1054"/>
        <v>134.68</v>
      </c>
      <c r="AO405" s="40">
        <f t="shared" si="1055"/>
        <v>1.0024562709341274</v>
      </c>
      <c r="AQ405" s="53">
        <f>_xll.OneStreamExcelAddIn.XFFunctions.XFGetCell("TRUE", "CONSOL", $D$3,"TOT_Entity","USD","Actual",[1]Setup!C7,"PERIODIC",$B405,"TOPFLOW","TOP","TOP","top1",$C405,"top3","Open_Acute_DIV1","TOP5","TOP6","REPORTED","TOP8")</f>
        <v>0</v>
      </c>
      <c r="AR405" s="53">
        <f>_xll.OneStreamExcelAddIn.XFFunctions.XFGetCell("TRUE", "CONSOL", $D$3,"TOT_Entity","Aggregated","Budget_Working",[1]Setup!C7,"PERIODIC",$B405,"TOPFLOW","TOP","TOP","top1",$C405,"top3","Open_Acute_DIV1","TOP5","TOP6","REPORTED","TOP8")</f>
        <v>135.55000000000001</v>
      </c>
      <c r="AS405" s="53">
        <f t="shared" si="1056"/>
        <v>135.55000000000001</v>
      </c>
      <c r="AT405" s="40">
        <f t="shared" si="1057"/>
        <v>1</v>
      </c>
      <c r="AV405" s="53">
        <f>_xll.OneStreamExcelAddIn.XFFunctions.XFGetCell("TRUE", "CONSOL", $D$3,"TOT_Entity","USD","Actual",[1]Setup!C8,"PERIODIC",$B405,"TOPFLOW","TOP","TOP","top1",$C405,"top3","Open_Acute_DIV1","TOP5","TOP6","REPORTED","TOP8")</f>
        <v>0.33</v>
      </c>
      <c r="AW405" s="53">
        <f>_xll.OneStreamExcelAddIn.XFFunctions.XFGetCell("TRUE", "CONSOL", $D$3,"TOT_Entity","Aggregated","Budget_Working",[1]Setup!C8,"PERIODIC",$B405,"TOPFLOW","TOP","TOP","top1",$C405,"top3","Open_Acute_DIV1","TOP5","TOP6","REPORTED","TOP8")</f>
        <v>135.94999999999999</v>
      </c>
      <c r="AX405" s="53">
        <f t="shared" si="1058"/>
        <v>135.61999999999998</v>
      </c>
      <c r="AY405" s="40">
        <f t="shared" si="1059"/>
        <v>0.99757263699889653</v>
      </c>
      <c r="BA405" s="53">
        <f>_xll.OneStreamExcelAddIn.XFFunctions.XFGetCell("TRUE", "CONSOL", $D$3,"TOT_Entity","USD","Actual",[1]Setup!C9,"PERIODIC",$B405,"TOPFLOW","TOP","TOP","top1",$C405,"top3","Open_Acute_DIV1","TOP5","TOP6","REPORTED","TOP8")</f>
        <v>0</v>
      </c>
      <c r="BB405" s="53">
        <f>_xll.OneStreamExcelAddIn.XFFunctions.XFGetCell("TRUE", "CONSOL", $D$3,"TOT_Entity","Aggregated","Budget_Working",[1]Setup!C9,"PERIODIC",$B405,"TOPFLOW","TOP","TOP","top1",$C405,"top3","Open_Acute_DIV1","TOP5","TOP6","REPORTED","TOP8")</f>
        <v>132.19999999999999</v>
      </c>
      <c r="BC405" s="53">
        <f t="shared" si="1060"/>
        <v>132.19999999999999</v>
      </c>
      <c r="BD405" s="40">
        <f t="shared" si="1061"/>
        <v>1</v>
      </c>
      <c r="BF405" s="53">
        <f>_xll.OneStreamExcelAddIn.XFFunctions.XFGetCell("TRUE", "CONSOL", $D$3,"TOT_Entity","USD","Actual",[1]Setup!C10,"PERIODIC",$B405,"TOPFLOW","TOP","TOP","top1",$C405,"top3","Open_Acute_DIV1","TOP5","TOP6","REPORTED","TOP8")</f>
        <v>0</v>
      </c>
      <c r="BG405" s="53">
        <f>_xll.OneStreamExcelAddIn.XFFunctions.XFGetCell("TRUE", "CONSOL", $D$3,"TOT_Entity","Aggregated","Budget_Working",[1]Setup!C10,"PERIODIC",$B405,"TOPFLOW","TOP","TOP","top1",$C405,"top3","Open_Acute_DIV1","TOP5","TOP6","REPORTED","TOP8")</f>
        <v>132.85</v>
      </c>
      <c r="BH405" s="53">
        <f t="shared" si="1062"/>
        <v>132.85</v>
      </c>
      <c r="BI405" s="40">
        <f t="shared" si="1063"/>
        <v>1</v>
      </c>
      <c r="BK405" s="53">
        <f>_xll.OneStreamExcelAddIn.XFFunctions.XFGetCell("TRUE", "CONSOL", $D$3,"TOT_Entity","USD","Actual",[1]Setup!C11,"PERIODIC",$B405,"TOPFLOW","TOP","TOP","top1",$C405,"top3","Open_Acute_DIV1","TOP5","TOP6","REPORTED","TOP8")</f>
        <v>0</v>
      </c>
      <c r="BL405" s="53">
        <f>_xll.OneStreamExcelAddIn.XFFunctions.XFGetCell("TRUE", "CONSOL", $D$3,"TOT_Entity","Aggregated","Budget_Working",[1]Setup!C11,"PERIODIC",$B405,"TOPFLOW","TOP","TOP","top1",$C405,"top3","Open_Acute_DIV1","TOP5","TOP6","REPORTED","TOP8")</f>
        <v>130.69999999999999</v>
      </c>
      <c r="BM405" s="53">
        <f t="shared" si="1064"/>
        <v>130.69999999999999</v>
      </c>
      <c r="BN405" s="40">
        <f t="shared" si="1065"/>
        <v>1</v>
      </c>
      <c r="BP405" s="53">
        <f>_xll.OneStreamExcelAddIn.XFFunctions.XFGetCell("TRUE", "CONSOL", $D$3,"TOT_Entity","USD","Actual",[1]Setup!C12,"PERIODIC",$B405,"TOPFLOW","TOP","TOP","top1",$C405,"top3","Open_Acute_DIV1","TOP5","TOP6","REPORTED","TOP8")</f>
        <v>0</v>
      </c>
      <c r="BQ405" s="53">
        <f>_xll.OneStreamExcelAddIn.XFFunctions.XFGetCell("TRUE", "CONSOL", $D$3,"TOT_Entity","Aggregated","Budget_Working",[1]Setup!C12,"PERIODIC",$B405,"TOPFLOW","TOP","TOP","top1",$C405,"top3","Open_Acute_DIV1","TOP5","TOP6","REPORTED","TOP8")</f>
        <v>10.929167541</v>
      </c>
      <c r="BR405" s="53">
        <f t="shared" si="1066"/>
        <v>10.929167541</v>
      </c>
      <c r="BS405" s="40">
        <f t="shared" si="1067"/>
        <v>1</v>
      </c>
      <c r="BU405" s="53">
        <f>_xll.OneStreamExcelAddIn.XFFunctions.XFGetCell("TRUE", "CONSOL", $D$3,"TOT_Entity","USD","Actual",[1]Setup!C13,"PERIODIC",$B405,"TOPFLOW","TOP","TOP","top1",$C405,"top3","Open_Acute_DIV1","TOP5","TOP6","REPORTED","TOP8")</f>
        <v>0</v>
      </c>
      <c r="BV405" s="53">
        <f>_xll.OneStreamExcelAddIn.XFFunctions.XFGetCell("TRUE", "CONSOL", $D$3,"TOT_Entity","Aggregated","Budget_Working",[1]Setup!C13,"PERIODIC",$B405,"TOPFLOW","TOP","TOP","top1",$C405,"top3","Open_Acute_DIV1","TOP5","TOP6","REPORTED","TOP8")</f>
        <v>137.69999999999999</v>
      </c>
      <c r="BW405" s="53">
        <f t="shared" si="1068"/>
        <v>137.69999999999999</v>
      </c>
      <c r="BX405" s="40">
        <f t="shared" si="1069"/>
        <v>1</v>
      </c>
      <c r="BZ405" s="53">
        <f>_xll.OneStreamExcelAddIn.XFFunctions.XFGetCell("TRUE", "CONSOL", $D$3,"TOT_Entity","USD","Actual",[1]Setup!C14,"PERIODIC",$B405,"TOPFLOW","TOP","TOP","top1",$C405,"top3","Open_Acute_DIV1","TOP5","TOP6","REPORTED","TOP8")</f>
        <v>0</v>
      </c>
      <c r="CA405" s="53">
        <f>_xll.OneStreamExcelAddIn.XFFunctions.XFGetCell("TRUE", "CONSOL", $D$3,"TOT_Entity","Aggregated","Budget_Working",[1]Setup!C14,"PERIODIC",$B405,"TOPFLOW","TOP","TOP","top1",$C405,"top3","Open_Acute_DIV1","TOP5","TOP6","REPORTED","TOP8")</f>
        <v>132.35</v>
      </c>
      <c r="CB405" s="53">
        <f t="shared" si="1070"/>
        <v>132.35</v>
      </c>
      <c r="CC405" s="40">
        <f t="shared" si="1071"/>
        <v>1</v>
      </c>
      <c r="CE405" s="53">
        <f>_xll.OneStreamExcelAddIn.XFFunctions.XFGetCell("TRUE", "CONSOL", $D$3,"TOT_Entity","USD","Actual",[1]Setup!C15,"PERIODIC",$B405,"TOPFLOW","TOP","TOP","top1",$C405,"top3","Open_Acute_DIV1","TOP5","TOP6","REPORTED","TOP8")</f>
        <v>0</v>
      </c>
      <c r="CF405" s="53">
        <f>_xll.OneStreamExcelAddIn.XFFunctions.XFGetCell("TRUE", "CONSOL", $D$3,"TOT_Entity","Aggregated","Budget_Working",[1]Setup!C15,"PERIODIC",$B405,"TOPFLOW","TOP","TOP","top1",$C405,"top3","Open_Acute_DIV1","TOP5","TOP6","REPORTED","TOP8")</f>
        <v>136.25</v>
      </c>
      <c r="CG405" s="53">
        <f t="shared" si="1072"/>
        <v>136.25</v>
      </c>
      <c r="CH405" s="40">
        <f t="shared" si="1073"/>
        <v>1</v>
      </c>
      <c r="CI405" s="212"/>
      <c r="CJ405" s="53">
        <f>_xll.OneStreamExcelAddIn.XFFunctions.XFGetCell("TRUE", "CONSOL", $D$3,"TOT_Entity","USD","Actual",[1]Setup!C4,"PERIODIC",$B405,"TOPFLOW","TOP","TOP","top1",$C405,"top3","Open_Acute_DIV1","TOP5","TOP6","REPORTED","TOP8")</f>
        <v>0</v>
      </c>
      <c r="CK405" s="53">
        <f>_xll.OneStreamExcelAddIn.XFFunctions.XFGetCell("TRUE", "CONSOL", $D$3,"TOT_Entity","USD","Actual",[1]Setup!C5,"PERIODIC",$B405,"TOPFLOW","TOP","TOP","top1",$C405,"top3","Open_Acute_DIV1","TOP5","TOP6","REPORTED","TOP8")</f>
        <v>0</v>
      </c>
      <c r="CL405" s="53">
        <f>_xll.OneStreamExcelAddIn.XFFunctions.XFGetCell("TRUE", "CONSOL", $D$3,"TOT_Entity","USD","Actual",[1]Setup!C6,"PERIODIC",$B405,"TOPFLOW","TOP","TOP","top1",$C405,"top3","Open_Acute_DIV1","TOP5","TOP6","REPORTED","TOP8")</f>
        <v>-0.33</v>
      </c>
      <c r="CM405" s="53">
        <f>_xll.OneStreamExcelAddIn.XFFunctions.XFGetCell("TRUE", "CONSOL", $D$3,"TOT_Entity","USD","Actual",[1]Setup!C7,"PERIODIC",$B405,"TOPFLOW","TOP","TOP","top1",$C405,"top3","Open_Acute_DIV1","TOP5","TOP6","REPORTED","TOP8")</f>
        <v>0</v>
      </c>
      <c r="CN405" s="53">
        <f>_xll.OneStreamExcelAddIn.XFFunctions.XFGetCell("TRUE", "CONSOL", $D$3,"TOT_Entity","USD","Actual",[1]Setup!C8,"PERIODIC",$B405,"TOPFLOW","TOP","TOP","top1",$C405,"top3","Open_Acute_DIV1","TOP5","TOP6","REPORTED","TOP8")</f>
        <v>0.33</v>
      </c>
      <c r="CO405" s="53">
        <f>_xll.OneStreamExcelAddIn.XFFunctions.XFGetCell("TRUE", "CONSOL", $D$3,"TOT_Entity","USD","Actual",[1]Setup!C9,"PERIODIC",$B405,"TOPFLOW","TOP","TOP","top1",$C405,"top3","Open_Acute_DIV1","TOP5","TOP6","REPORTED","TOP8")</f>
        <v>0</v>
      </c>
      <c r="CP405" s="53">
        <f>_xll.OneStreamExcelAddIn.XFFunctions.XFGetCell("TRUE", "CONSOL", $D$3,"TOT_Entity","USD","Actual",[1]Setup!C10,"PERIODIC",$B405,"TOPFLOW","TOP","TOP","top1",$C405,"top3","Open_Acute_DIV1","TOP5","TOP6","REPORTED","TOP8")</f>
        <v>0</v>
      </c>
      <c r="CQ405" s="53">
        <f>_xll.OneStreamExcelAddIn.XFFunctions.XFGetCell("TRUE", "CONSOL", $D$3,"TOT_Entity","USD","Actual",[1]Setup!C11,"PERIODIC",$B405,"TOPFLOW","TOP","TOP","top1",$C405,"top3","Open_Acute_DIV1","TOP5","TOP6","REPORTED","TOP8")</f>
        <v>0</v>
      </c>
      <c r="CR405" s="53">
        <f>_xll.OneStreamExcelAddIn.XFFunctions.XFGetCell("TRUE", "CONSOL", $D$3,"TOT_Entity","USD","Actual",[1]Setup!C12,"PERIODIC",$B405,"TOPFLOW","TOP","TOP","top1",$C405,"top3","Open_Acute_DIV1","TOP5","TOP6","REPORTED","TOP8")</f>
        <v>0</v>
      </c>
      <c r="CS405" s="53">
        <f>_xll.OneStreamExcelAddIn.XFFunctions.XFGetCell("TRUE", "CONSOL", $D$3,"TOT_Entity","USD","Actual",[1]Setup!C13,"PERIODIC",$B405,"TOPFLOW","TOP","TOP","top1",$C405,"top3","Open_Acute_DIV1","TOP5","TOP6","REPORTED","TOP8")</f>
        <v>0</v>
      </c>
      <c r="CT405" s="53">
        <f>_xll.OneStreamExcelAddIn.XFFunctions.XFGetCell("TRUE", "CONSOL", $D$3,"TOT_Entity","USD","Actual",[1]Setup!C14,"PERIODIC",$B405,"TOPFLOW","TOP","TOP","top1",$C405,"top3","Open_Acute_DIV1","TOP5","TOP6","REPORTED","TOP8")</f>
        <v>0</v>
      </c>
      <c r="CU405" s="53">
        <f>_xll.OneStreamExcelAddIn.XFFunctions.XFGetCell("TRUE", "CONSOL", $D$3,"TOT_Entity","USD","Actual",[1]Setup!C15,"PERIODIC",$B405,"TOPFLOW","TOP","TOP","top1",$C405,"top3","Open_Acute_DIV1","TOP5","TOP6","REPORTED","TOP8")</f>
        <v>0</v>
      </c>
      <c r="CV405" s="212"/>
      <c r="CW405" s="53">
        <f>_xll.OneStreamExcelAddIn.XFFunctions.XFGetCell("TRUE", "CONSOL", $D$3,"TOT_Entity","USD","Actual",[1]Setup!C17,"PERIODIC",$B405,"TOPFLOW","TOP","TOP","top1",$C405,"top3","Open_Acute_DIV1","TOP5","TOP6","REPORTED","TOP8")</f>
        <v>0</v>
      </c>
      <c r="CX405" s="53">
        <f>_xll.OneStreamExcelAddIn.XFFunctions.XFGetCell("TRUE", "CONSOL", $D$3,"TOT_Entity","USD","Actual",[1]Setup!C18,"PERIODIC",$B405,"TOPFLOW","TOP","TOP","top1",$C405,"top3","Open_Acute_DIV1","TOP5","TOP6","REPORTED","TOP8")</f>
        <v>10000</v>
      </c>
      <c r="CY405" s="53">
        <f>_xll.OneStreamExcelAddIn.XFFunctions.XFGetCell("TRUE", "CONSOL", $D$3,"TOT_Entity","USD","Actual",[1]Setup!C19,"PERIODIC",$B405,"TOPFLOW","TOP","TOP","top1",$C405,"top3","Open_Acute_DIV1","TOP5","TOP6","REPORTED","TOP8")</f>
        <v>-10000</v>
      </c>
      <c r="CZ405" s="53">
        <f>_xll.OneStreamExcelAddIn.XFFunctions.XFGetCell("TRUE", "CONSOL", $D$3,"TOT_Entity","USD","Actual",[1]Setup!C20,"PERIODIC",$B405,"TOPFLOW","TOP","TOP","top1",$C405,"top3","Open_Acute_DIV1","TOP5","TOP6","REPORTED","TOP8")</f>
        <v>0</v>
      </c>
      <c r="DA405" s="53">
        <f>_xll.OneStreamExcelAddIn.XFFunctions.XFGetCell("TRUE", "CONSOL", $D$3,"TOT_Entity","USD","Actual",[1]Setup!C21,"PERIODIC",$B405,"TOPFLOW","TOP","TOP","top1",$C405,"top3","Open_Acute_DIV1","TOP5","TOP6","REPORTED","TOP8")</f>
        <v>0</v>
      </c>
      <c r="DB405" s="53">
        <f>_xll.OneStreamExcelAddIn.XFFunctions.XFGetCell("TRUE", "CONSOL", $D$3,"TOT_Entity","USD","Actual",[1]Setup!C22,"PERIODIC",$B405,"TOPFLOW","TOP","TOP","top1",$C405,"top3","Open_Acute_DIV1","TOP5","TOP6","REPORTED","TOP8")</f>
        <v>-10000</v>
      </c>
      <c r="DC405" s="53">
        <f>_xll.OneStreamExcelAddIn.XFFunctions.XFGetCell("TRUE", "CONSOL", $D$3,"TOT_Entity","USD","Actual",[1]Setup!C23,"PERIODIC",$B405,"TOPFLOW","TOP","TOP","top1",$C405,"top3","Open_Acute_DIV1","TOP5","TOP6","REPORTED","TOP8")</f>
        <v>0</v>
      </c>
      <c r="DD405" s="53">
        <f>_xll.OneStreamExcelAddIn.XFFunctions.XFGetCell("TRUE", "CONSOL", $D$3,"TOT_Entity","USD","Actual",[1]Setup!C24,"PERIODIC",$B405,"TOPFLOW","TOP","TOP","top1",$C405,"top3","Open_Acute_DIV1","TOP5","TOP6","REPORTED","TOP8")</f>
        <v>0</v>
      </c>
      <c r="DE405" s="53">
        <f>_xll.OneStreamExcelAddIn.XFFunctions.XFGetCell("TRUE", "CONSOL", $D$3,"TOT_Entity","USD","Actual",[1]Setup!C25,"PERIODIC",$B405,"TOPFLOW","TOP","TOP","top1",$C405,"top3","Open_Acute_DIV1","TOP5","TOP6","REPORTED","TOP8")</f>
        <v>0</v>
      </c>
      <c r="DF405" s="53">
        <f>_xll.OneStreamExcelAddIn.XFFunctions.XFGetCell("TRUE", "CONSOL", $D$3,"TOT_Entity","USD","Actual",[1]Setup!C26,"PERIODIC",$B405,"TOPFLOW","TOP","TOP","top1",$C405,"top3","Open_Acute_DIV1","TOP5","TOP6","REPORTED","TOP8")</f>
        <v>0</v>
      </c>
      <c r="DG405" s="53">
        <f>_xll.OneStreamExcelAddIn.XFFunctions.XFGetCell("TRUE", "CONSOL", $D$3,"TOT_Entity","USD","Actual",[1]Setup!C27,"PERIODIC",$B405,"TOPFLOW","TOP","TOP","top1",$C405,"top3","Open_Acute_DIV1","TOP5","TOP6","REPORTED","TOP8")</f>
        <v>0</v>
      </c>
      <c r="DH405" s="53">
        <f>_xll.OneStreamExcelAddIn.XFFunctions.XFGetCell("TRUE", "CONSOL", $D$3,"TOT_Entity","USD","Actual",[1]Setup!C28,"PERIODIC",$B405,"TOPFLOW","TOP","TOP","top1",$C405,"top3","Open_Acute_DIV1","TOP5","TOP6","REPORTED","TOP8")</f>
        <v>0</v>
      </c>
      <c r="DI405" s="178"/>
      <c r="DJ405" s="53">
        <f>_xll.OneStreamExcelAddIn.XFFunctions.XFGetCell("TRUE", "CONSOL", $D$3,"TOT_Entity","Aggregated","Budget_Working",[1]Setup!C4,"PERIODIC",$B405,"TOPFLOW","TOP","TOP","top1",$C405,"top3","Open_Acute_DIV1","TOP5","TOP6","REPORTED","TOP8")</f>
        <v>134.80000000000001</v>
      </c>
      <c r="DK405" s="53">
        <f>_xll.OneStreamExcelAddIn.XFFunctions.XFGetCell("TRUE", "CONSOL", $D$3,"TOT_Entity","Aggregated","Budget_Working",[1]Setup!C5,"PERIODIC",$B405,"TOPFLOW","TOP","TOP","top1",$C405,"top3","Open_Acute_DIV1","TOP5","TOP6","REPORTED","TOP8")</f>
        <v>124.75</v>
      </c>
      <c r="DL405" s="53">
        <f>_xll.OneStreamExcelAddIn.XFFunctions.XFGetCell("TRUE", "CONSOL", $D$3,"TOT_Entity","Aggregated","Budget_Working",[1]Setup!C6,"PERIODIC",$B405,"TOPFLOW","TOP","TOP","top1",$C405,"top3","Open_Acute_DIV1","TOP5","TOP6","REPORTED","TOP8")</f>
        <v>134.35</v>
      </c>
      <c r="DM405" s="53">
        <f>_xll.OneStreamExcelAddIn.XFFunctions.XFGetCell("TRUE", "CONSOL", $D$3,"TOT_Entity","Aggregated","Budget_Working",[1]Setup!C7,"PERIODIC",$B405,"TOPFLOW","TOP","TOP","top1",$C405,"top3","Open_Acute_DIV1","TOP5","TOP6","REPORTED","TOP8")</f>
        <v>135.55000000000001</v>
      </c>
      <c r="DN405" s="53">
        <f>_xll.OneStreamExcelAddIn.XFFunctions.XFGetCell("TRUE", "CONSOL", $D$3,"TOT_Entity","Aggregated","Budget_Working",[1]Setup!C8,"PERIODIC",$B405,"TOPFLOW","TOP","TOP","top1",$C405,"top3","Open_Acute_DIV1","TOP5","TOP6","REPORTED","TOP8")</f>
        <v>135.94999999999999</v>
      </c>
      <c r="DO405" s="53">
        <f>_xll.OneStreamExcelAddIn.XFFunctions.XFGetCell("TRUE", "CONSOL", $D$3,"TOT_Entity","Aggregated","Budget_Working",[1]Setup!C9,"PERIODIC",$B405,"TOPFLOW","TOP","TOP","top1",$C405,"top3","Open_Acute_DIV1","TOP5","TOP6","REPORTED","TOP8")</f>
        <v>132.19999999999999</v>
      </c>
      <c r="DP405" s="53">
        <f>_xll.OneStreamExcelAddIn.XFFunctions.XFGetCell("TRUE", "CONSOL", $D$3,"TOT_Entity","Aggregated","Budget_Working",[1]Setup!C10,"PERIODIC",$B405,"TOPFLOW","TOP","TOP","top1",$C405,"top3","Open_Acute_DIV1","TOP5","TOP6","REPORTED","TOP8")</f>
        <v>132.85</v>
      </c>
      <c r="DQ405" s="53">
        <f>_xll.OneStreamExcelAddIn.XFFunctions.XFGetCell("TRUE", "CONSOL", $D$3,"TOT_Entity","Aggregated","Budget_Working",[1]Setup!C11,"PERIODIC",$B405,"TOPFLOW","TOP","TOP","top1",$C405,"top3","Open_Acute_DIV1","TOP5","TOP6","REPORTED","TOP8")</f>
        <v>130.69999999999999</v>
      </c>
      <c r="DR405" s="53">
        <f>_xll.OneStreamExcelAddIn.XFFunctions.XFGetCell("TRUE", "CONSOL", $D$3,"TOT_Entity","Aggregated","Budget_Working",[1]Setup!C12,"PERIODIC",$B405,"TOPFLOW","TOP","TOP","top1",$C405,"top3","Open_Acute_DIV1","TOP5","TOP6","REPORTED","TOP8")</f>
        <v>10.929167541</v>
      </c>
      <c r="DS405" s="53">
        <f>_xll.OneStreamExcelAddIn.XFFunctions.XFGetCell("TRUE", "CONSOL", $D$3,"TOT_Entity","Aggregated","Budget_Working",[1]Setup!C13,"PERIODIC",$B405,"TOPFLOW","TOP","TOP","top1",$C405,"top3","Open_Acute_DIV1","TOP5","TOP6","REPORTED","TOP8")</f>
        <v>137.69999999999999</v>
      </c>
      <c r="DT405" s="53">
        <f>_xll.OneStreamExcelAddIn.XFFunctions.XFGetCell("TRUE", "CONSOL", $D$3,"TOT_Entity","Aggregated","Budget_Working",[1]Setup!C14,"PERIODIC",$B405,"TOPFLOW","TOP","TOP","top1",$C405,"top3","Open_Acute_DIV1","TOP5","TOP6","REPORTED","TOP8")</f>
        <v>132.35</v>
      </c>
      <c r="DU405" s="53">
        <f>_xll.OneStreamExcelAddIn.XFFunctions.XFGetCell("TRUE", "CONSOL", $D$3,"TOT_Entity","Aggregated","Budget_Working",[1]Setup!C15,"PERIODIC",$B405,"TOPFLOW","TOP","TOP","top1",$C405,"top3","Open_Acute_DIV1","TOP5","TOP6","REPORTED","TOP8")</f>
        <v>136.25</v>
      </c>
      <c r="DV405" s="178"/>
      <c r="DW405" s="53">
        <f>_xll.OneStreamExcelAddIn.XFFunctions.XFGetCell("TRUE", "CONSOL", $D$3,"TOT_Entity","USD","Budget_Final",[1]Setup!C17,"PERIODIC",$B405,"TOPFLOW","TOP","TOP","top1",$C405,"top3","Open_Acute_DIV1","TOP5","TOP6","REPORTED","TOP8")</f>
        <v>1000</v>
      </c>
      <c r="DX405" s="53">
        <f>_xll.OneStreamExcelAddIn.XFFunctions.XFGetCell("TRUE", "CONSOL", $D$3,"TOT_Entity","USD","Budget_Final",[1]Setup!C18,"PERIODIC",$B405,"TOPFLOW","TOP","TOP","top1",$C405,"top3","Open_Acute_DIV1","TOP5","TOP6","REPORTED","TOP8")</f>
        <v>1000</v>
      </c>
      <c r="DY405" s="53">
        <f>_xll.OneStreamExcelAddIn.XFFunctions.XFGetCell("TRUE", "CONSOL", $D$3,"TOT_Entity","USD","Budget_Final",[1]Setup!C19,"PERIODIC",$B405,"TOPFLOW","TOP","TOP","top1",$C405,"top3","Open_Acute_DIV1","TOP5","TOP6","REPORTED","TOP8")</f>
        <v>1000</v>
      </c>
      <c r="DZ405" s="53">
        <f>_xll.OneStreamExcelAddIn.XFFunctions.XFGetCell("TRUE", "CONSOL", $D$3,"TOT_Entity","USD","Budget_Final",[1]Setup!C20,"PERIODIC",$B405,"TOPFLOW","TOP","TOP","top1",$C405,"top3","Open_Acute_DIV1","TOP5","TOP6","REPORTED","TOP8")</f>
        <v>1000</v>
      </c>
      <c r="EA405" s="53">
        <f>_xll.OneStreamExcelAddIn.XFFunctions.XFGetCell("TRUE", "CONSOL", $D$3,"TOT_Entity","USD","Budget_Final",[1]Setup!C21,"PERIODIC",$B405,"TOPFLOW","TOP","TOP","top1",$C405,"top3","Open_Acute_DIV1","TOP5","TOP6","REPORTED","TOP8")</f>
        <v>1000</v>
      </c>
      <c r="EB405" s="53">
        <f>_xll.OneStreamExcelAddIn.XFFunctions.XFGetCell("TRUE", "CONSOL", $D$3,"TOT_Entity","USD","Budget_Final",[1]Setup!C22,"PERIODIC",$B405,"TOPFLOW","TOP","TOP","top1",$C405,"top3","Open_Acute_DIV1","TOP5","TOP6","REPORTED","TOP8")</f>
        <v>1000</v>
      </c>
      <c r="EC405" s="53">
        <f>_xll.OneStreamExcelAddIn.XFFunctions.XFGetCell("TRUE", "CONSOL", $D$3,"TOT_Entity","USD","Budget_Final",[1]Setup!C23,"PERIODIC",$B405,"TOPFLOW","TOP","TOP","top1",$C405,"top3","Open_Acute_DIV1","TOP5","TOP6","REPORTED","TOP8")</f>
        <v>1000</v>
      </c>
      <c r="ED405" s="53">
        <f>_xll.OneStreamExcelAddIn.XFFunctions.XFGetCell("TRUE", "CONSOL", $D$3,"TOT_Entity","USD","Budget_Final",[1]Setup!C24,"PERIODIC",$B405,"TOPFLOW","TOP","TOP","top1",$C405,"top3","Open_Acute_DIV1","TOP5","TOP6","REPORTED","TOP8")</f>
        <v>1000</v>
      </c>
      <c r="EE405" s="53">
        <f>_xll.OneStreamExcelAddIn.XFFunctions.XFGetCell("TRUE", "CONSOL", $D$3,"TOT_Entity","USD","Budget_Final",[1]Setup!C25,"PERIODIC",$B405,"TOPFLOW","TOP","TOP","top1",$C405,"top3","Open_Acute_DIV1","TOP5","TOP6","REPORTED","TOP8")</f>
        <v>1000</v>
      </c>
      <c r="EF405" s="53">
        <f>_xll.OneStreamExcelAddIn.XFFunctions.XFGetCell("TRUE", "CONSOL", $D$3,"TOT_Entity","USD","Budget_Final",[1]Setup!C26,"PERIODIC",$B405,"TOPFLOW","TOP","TOP","top1",$C405,"top3","Open_Acute_DIV1","TOP5","TOP6","REPORTED","TOP8")</f>
        <v>1000</v>
      </c>
      <c r="EG405" s="53">
        <f>_xll.OneStreamExcelAddIn.XFFunctions.XFGetCell("TRUE", "CONSOL", $D$3,"TOT_Entity","USD","Budget_Final",[1]Setup!C27,"PERIODIC",$B405,"TOPFLOW","TOP","TOP","top1",$C405,"top3","Open_Acute_DIV1","TOP5","TOP6","REPORTED","TOP8")</f>
        <v>1000</v>
      </c>
      <c r="EH405" s="53">
        <f>_xll.OneStreamExcelAddIn.XFFunctions.XFGetCell("TRUE", "CONSOL", $D$3,"TOT_Entity","USD","Budget_Final",[1]Setup!C28,"PERIODIC",$B405,"TOPFLOW","TOP","TOP","top1",$C405,"top3","Open_Acute_DIV1","TOP5","TOP6","REPORTED","TOP8")</f>
        <v>1000</v>
      </c>
    </row>
    <row r="406" spans="2:138" x14ac:dyDescent="0.25">
      <c r="B406" s="51">
        <v>61006</v>
      </c>
      <c r="C406" s="51"/>
      <c r="D406" t="str" cm="1">
        <f t="array" ref="D406">_xll.OneStreamExcelAddIn.XFFunctions.XFGetMemberInfo("Description","Account",B406)</f>
        <v>P/S - Radiology</v>
      </c>
      <c r="E406" s="53">
        <f>_xll.OneStreamExcelAddIn.XFFunctions.XFGetCell("TRUE", "CONSOL", $D$3,"TOT_Entity","USD","Actual",$E$3,"PERIODIC",$B406,"TOPFLOW","TOP","TOP","top1",$C406,"top3","Open_Acute_DIV1","TOP5","TOP6","REPORTED","TOP8")</f>
        <v>0</v>
      </c>
      <c r="F406" s="53">
        <f>_xll.OneStreamExcelAddIn.XFFunctions.XFGetCell("TRUE", "CONSOL", $D$3,"TOT_Entity","Aggregated","Budget_Working",$E$3,"PERIODIC",$B406,"TOPFLOW","TOP","TOP","top1",$C406,"top3","Open_Acute_DIV1","TOP5","TOP6","REPORTED","TOP8")</f>
        <v>921.74</v>
      </c>
      <c r="G406" s="53">
        <f t="shared" si="1043"/>
        <v>921.74</v>
      </c>
      <c r="H406" s="55">
        <f t="shared" si="1044"/>
        <v>1</v>
      </c>
      <c r="I406" s="41"/>
      <c r="J406" s="53">
        <f>_xll.OneStreamExcelAddIn.XFFunctions.XFGetCell("TRUE", "CONSOL", $D$3,"TOT_Entity","USD","Actual",$E$3,"YTD",$B406,"TOPFLOW","TOP","TOP","top1",$C406,"TOP3","Open_Acute_DIV1","TOP5","TOP6","REPORTED","TOP8")</f>
        <v>405</v>
      </c>
      <c r="K406" s="53">
        <f>_xll.OneStreamExcelAddIn.XFFunctions.XFGetCell("TRUE", "CONSOL", $D$3,"TOT_Entity","Aggregated","Budget_Working",$E$3,"YTD",$B406,"TOPFLOW","TOP","TOP","top1",$C406,"TOP3","Open_Acute_DIV1","TOP5","TOP6","REPORTED","TOP8")</f>
        <v>3600.26</v>
      </c>
      <c r="L406" s="53">
        <f t="shared" si="1045"/>
        <v>3195.26</v>
      </c>
      <c r="M406" s="40">
        <f t="shared" si="1046"/>
        <v>0.88750812441323679</v>
      </c>
      <c r="N406" s="41"/>
      <c r="O406" s="53">
        <f>_xll.OneStreamExcelAddIn.XFFunctions.XFGetCell("TRUE", "CONSOL", $D$3,"TOT_Entity","USD","Actual",$F$3,"YTD",$B406,"TOPFLOW","TOP","TOP","top1",$C406,"TOP3","Open_Acute_DIV1","TOP5","TOP6","REPORTED","TOP8")</f>
        <v>2376</v>
      </c>
      <c r="P406" s="53">
        <f>_xll.OneStreamExcelAddIn.XFFunctions.XFGetCell("TRUE", "CONSOL", $D$3,"TOT_Entity","USD","Actual",$E$3,"YTD",$B406,"TOPFLOW","TOP","TOP","top1",$C406,"top3","Open_Acute_DIV1","TOP5","TOP6","REPORTED","VAR_BW_PY_Actual")</f>
        <v>1971</v>
      </c>
      <c r="Q406" s="40">
        <f t="shared" si="1047"/>
        <v>0.82954545454545459</v>
      </c>
      <c r="R406" s="41"/>
      <c r="S406" s="53">
        <f>_xll.OneStreamExcelAddIn.XFFunctions.XFGetCell("TRUE", "CONSOL", $D$3,"TOT_Entity","USD","MIDFCST",$E$3,"MTD",$B406,"TOPFLOW","TOP","TOP","top1",$C406,"TOP3","Open_Acute_DIV1","TOP5","TOP6","REPORTED","TOP8")</f>
        <v>0</v>
      </c>
      <c r="T406" s="53">
        <f t="shared" si="1048"/>
        <v>0</v>
      </c>
      <c r="U406" s="40">
        <f t="shared" si="1049"/>
        <v>0</v>
      </c>
      <c r="V406" s="41"/>
      <c r="W406" s="42"/>
      <c r="X406" s="43"/>
      <c r="Y406" s="42"/>
      <c r="Z406" s="44"/>
      <c r="AB406" s="53">
        <f>_xll.OneStreamExcelAddIn.XFFunctions.XFGetCell("TRUE", "CONSOL", $D$3,"TOT_Entity","USD","Actual",[1]Setup!C4,"PERIODIC",$B406,"TOPFLOW","TOP","TOP","top1",$C406,"top3","Open_Acute_DIV1","TOP5","TOP6","REPORTED","TOP8")</f>
        <v>405</v>
      </c>
      <c r="AC406" s="53">
        <f>_xll.OneStreamExcelAddIn.XFFunctions.XFGetCell("TRUE", "CONSOL", $D$3,"TOT_Entity","Aggregated","Budget_Working",[1]Setup!C4,"PERIODIC",$B406,"TOPFLOW","TOP","TOP","top1",$C406,"top3","Open_Acute_DIV1","TOP5","TOP6","REPORTED","TOP8")</f>
        <v>916.64</v>
      </c>
      <c r="AD406" s="53">
        <f t="shared" si="1050"/>
        <v>511.64</v>
      </c>
      <c r="AE406" s="40">
        <f t="shared" si="1051"/>
        <v>0.55816896491534296</v>
      </c>
      <c r="AG406" s="53">
        <f>_xll.OneStreamExcelAddIn.XFFunctions.XFGetCell("TRUE", "CONSOL", $D$3,"TOT_Entity","USD","Actual",[1]Setup!C5,"PERIODIC",$B406,"TOPFLOW","TOP","TOP","top1",$C406,"top3","Open_Acute_DIV1","TOP5","TOP6","REPORTED","TOP8")</f>
        <v>0</v>
      </c>
      <c r="AH406" s="53">
        <f>_xll.OneStreamExcelAddIn.XFFunctions.XFGetCell("TRUE", "CONSOL", $D$3,"TOT_Entity","Aggregated","Budget_Working",[1]Setup!C5,"PERIODIC",$B406,"TOPFLOW","TOP","TOP","top1",$C406,"top3","Open_Acute_DIV1","TOP5","TOP6","REPORTED","TOP8")</f>
        <v>848.3</v>
      </c>
      <c r="AI406" s="53">
        <f t="shared" si="1052"/>
        <v>848.3</v>
      </c>
      <c r="AJ406" s="40">
        <f t="shared" si="1053"/>
        <v>1</v>
      </c>
      <c r="AL406" s="53">
        <f>_xll.OneStreamExcelAddIn.XFFunctions.XFGetCell("TRUE", "CONSOL", $D$3,"TOT_Entity","USD","Actual",[1]Setup!C6,"PERIODIC",$B406,"TOPFLOW","TOP","TOP","top1",$C406,"top3","Open_Acute_DIV1","TOP5","TOP6","REPORTED","TOP8")</f>
        <v>0</v>
      </c>
      <c r="AM406" s="53">
        <f>_xll.OneStreamExcelAddIn.XFFunctions.XFGetCell("TRUE", "CONSOL", $D$3,"TOT_Entity","Aggregated","Budget_Working",[1]Setup!C6,"PERIODIC",$B406,"TOPFLOW","TOP","TOP","top1",$C406,"top3","Open_Acute_DIV1","TOP5","TOP6","REPORTED","TOP8")</f>
        <v>913.58</v>
      </c>
      <c r="AN406" s="53">
        <f t="shared" si="1054"/>
        <v>913.58</v>
      </c>
      <c r="AO406" s="40">
        <f t="shared" si="1055"/>
        <v>1</v>
      </c>
      <c r="AQ406" s="53">
        <f>_xll.OneStreamExcelAddIn.XFFunctions.XFGetCell("TRUE", "CONSOL", $D$3,"TOT_Entity","USD","Actual",[1]Setup!C7,"PERIODIC",$B406,"TOPFLOW","TOP","TOP","top1",$C406,"top3","Open_Acute_DIV1","TOP5","TOP6","REPORTED","TOP8")</f>
        <v>0</v>
      </c>
      <c r="AR406" s="53">
        <f>_xll.OneStreamExcelAddIn.XFFunctions.XFGetCell("TRUE", "CONSOL", $D$3,"TOT_Entity","Aggregated","Budget_Working",[1]Setup!C7,"PERIODIC",$B406,"TOPFLOW","TOP","TOP","top1",$C406,"top3","Open_Acute_DIV1","TOP5","TOP6","REPORTED","TOP8")</f>
        <v>921.74</v>
      </c>
      <c r="AS406" s="53">
        <f t="shared" si="1056"/>
        <v>921.74</v>
      </c>
      <c r="AT406" s="40">
        <f t="shared" si="1057"/>
        <v>1</v>
      </c>
      <c r="AV406" s="53">
        <f>_xll.OneStreamExcelAddIn.XFFunctions.XFGetCell("TRUE", "CONSOL", $D$3,"TOT_Entity","USD","Actual",[1]Setup!C8,"PERIODIC",$B406,"TOPFLOW","TOP","TOP","top1",$C406,"top3","Open_Acute_DIV1","TOP5","TOP6","REPORTED","TOP8")</f>
        <v>-405</v>
      </c>
      <c r="AW406" s="53">
        <f>_xll.OneStreamExcelAddIn.XFFunctions.XFGetCell("TRUE", "CONSOL", $D$3,"TOT_Entity","Aggregated","Budget_Working",[1]Setup!C8,"PERIODIC",$B406,"TOPFLOW","TOP","TOP","top1",$C406,"top3","Open_Acute_DIV1","TOP5","TOP6","REPORTED","TOP8")</f>
        <v>924.46</v>
      </c>
      <c r="AX406" s="53">
        <f t="shared" si="1058"/>
        <v>1329.46</v>
      </c>
      <c r="AY406" s="40">
        <f t="shared" si="1059"/>
        <v>1.4380935897713258</v>
      </c>
      <c r="BA406" s="53">
        <f>_xll.OneStreamExcelAddIn.XFFunctions.XFGetCell("TRUE", "CONSOL", $D$3,"TOT_Entity","USD","Actual",[1]Setup!C9,"PERIODIC",$B406,"TOPFLOW","TOP","TOP","top1",$C406,"top3","Open_Acute_DIV1","TOP5","TOP6","REPORTED","TOP8")</f>
        <v>0</v>
      </c>
      <c r="BB406" s="53">
        <f>_xll.OneStreamExcelAddIn.XFFunctions.XFGetCell("TRUE", "CONSOL", $D$3,"TOT_Entity","Aggregated","Budget_Working",[1]Setup!C9,"PERIODIC",$B406,"TOPFLOW","TOP","TOP","top1",$C406,"top3","Open_Acute_DIV1","TOP5","TOP6","REPORTED","TOP8")</f>
        <v>898.96</v>
      </c>
      <c r="BC406" s="53">
        <f t="shared" si="1060"/>
        <v>898.96</v>
      </c>
      <c r="BD406" s="40">
        <f t="shared" si="1061"/>
        <v>1</v>
      </c>
      <c r="BF406" s="53">
        <f>_xll.OneStreamExcelAddIn.XFFunctions.XFGetCell("TRUE", "CONSOL", $D$3,"TOT_Entity","USD","Actual",[1]Setup!C10,"PERIODIC",$B406,"TOPFLOW","TOP","TOP","top1",$C406,"top3","Open_Acute_DIV1","TOP5","TOP6","REPORTED","TOP8")</f>
        <v>0</v>
      </c>
      <c r="BG406" s="53">
        <f>_xll.OneStreamExcelAddIn.XFFunctions.XFGetCell("TRUE", "CONSOL", $D$3,"TOT_Entity","Aggregated","Budget_Working",[1]Setup!C10,"PERIODIC",$B406,"TOPFLOW","TOP","TOP","top1",$C406,"top3","Open_Acute_DIV1","TOP5","TOP6","REPORTED","TOP8")</f>
        <v>903.38</v>
      </c>
      <c r="BH406" s="53">
        <f t="shared" si="1062"/>
        <v>903.38</v>
      </c>
      <c r="BI406" s="40">
        <f t="shared" si="1063"/>
        <v>1</v>
      </c>
      <c r="BK406" s="53">
        <f>_xll.OneStreamExcelAddIn.XFFunctions.XFGetCell("TRUE", "CONSOL", $D$3,"TOT_Entity","USD","Actual",[1]Setup!C11,"PERIODIC",$B406,"TOPFLOW","TOP","TOP","top1",$C406,"top3","Open_Acute_DIV1","TOP5","TOP6","REPORTED","TOP8")</f>
        <v>0</v>
      </c>
      <c r="BL406" s="53">
        <f>_xll.OneStreamExcelAddIn.XFFunctions.XFGetCell("TRUE", "CONSOL", $D$3,"TOT_Entity","Aggregated","Budget_Working",[1]Setup!C11,"PERIODIC",$B406,"TOPFLOW","TOP","TOP","top1",$C406,"top3","Open_Acute_DIV1","TOP5","TOP6","REPORTED","TOP8")</f>
        <v>888.76</v>
      </c>
      <c r="BM406" s="53">
        <f t="shared" si="1064"/>
        <v>888.76</v>
      </c>
      <c r="BN406" s="40">
        <f t="shared" si="1065"/>
        <v>1</v>
      </c>
      <c r="BP406" s="53">
        <f>_xll.OneStreamExcelAddIn.XFFunctions.XFGetCell("TRUE", "CONSOL", $D$3,"TOT_Entity","USD","Actual",[1]Setup!C12,"PERIODIC",$B406,"TOPFLOW","TOP","TOP","top1",$C406,"top3","Open_Acute_DIV1","TOP5","TOP6","REPORTED","TOP8")</f>
        <v>0</v>
      </c>
      <c r="BQ406" s="53">
        <f>_xll.OneStreamExcelAddIn.XFFunctions.XFGetCell("TRUE", "CONSOL", $D$3,"TOT_Entity","Aggregated","Budget_Working",[1]Setup!C12,"PERIODIC",$B406,"TOPFLOW","TOP","TOP","top1",$C406,"top3","Open_Acute_DIV1","TOP5","TOP6","REPORTED","TOP8")</f>
        <v>891.82</v>
      </c>
      <c r="BR406" s="53">
        <f t="shared" si="1066"/>
        <v>891.82</v>
      </c>
      <c r="BS406" s="40">
        <f t="shared" si="1067"/>
        <v>1</v>
      </c>
      <c r="BU406" s="53">
        <f>_xll.OneStreamExcelAddIn.XFFunctions.XFGetCell("TRUE", "CONSOL", $D$3,"TOT_Entity","USD","Actual",[1]Setup!C13,"PERIODIC",$B406,"TOPFLOW","TOP","TOP","top1",$C406,"top3","Open_Acute_DIV1","TOP5","TOP6","REPORTED","TOP8")</f>
        <v>0</v>
      </c>
      <c r="BV406" s="53">
        <f>_xll.OneStreamExcelAddIn.XFFunctions.XFGetCell("TRUE", "CONSOL", $D$3,"TOT_Entity","Aggregated","Budget_Working",[1]Setup!C13,"PERIODIC",$B406,"TOPFLOW","TOP","TOP","top1",$C406,"top3","Open_Acute_DIV1","TOP5","TOP6","REPORTED","TOP8")</f>
        <v>936.36</v>
      </c>
      <c r="BW406" s="53">
        <f t="shared" si="1068"/>
        <v>936.36</v>
      </c>
      <c r="BX406" s="40">
        <f t="shared" si="1069"/>
        <v>1</v>
      </c>
      <c r="BZ406" s="53">
        <f>_xll.OneStreamExcelAddIn.XFFunctions.XFGetCell("TRUE", "CONSOL", $D$3,"TOT_Entity","USD","Actual",[1]Setup!C14,"PERIODIC",$B406,"TOPFLOW","TOP","TOP","top1",$C406,"top3","Open_Acute_DIV1","TOP5","TOP6","REPORTED","TOP8")</f>
        <v>0</v>
      </c>
      <c r="CA406" s="53">
        <f>_xll.OneStreamExcelAddIn.XFFunctions.XFGetCell("TRUE", "CONSOL", $D$3,"TOT_Entity","Aggregated","Budget_Working",[1]Setup!C14,"PERIODIC",$B406,"TOPFLOW","TOP","TOP","top1",$C406,"top3","Open_Acute_DIV1","TOP5","TOP6","REPORTED","TOP8")</f>
        <v>899.98</v>
      </c>
      <c r="CB406" s="53">
        <f t="shared" si="1070"/>
        <v>899.98</v>
      </c>
      <c r="CC406" s="40">
        <f t="shared" si="1071"/>
        <v>1</v>
      </c>
      <c r="CE406" s="53">
        <f>_xll.OneStreamExcelAddIn.XFFunctions.XFGetCell("TRUE", "CONSOL", $D$3,"TOT_Entity","USD","Actual",[1]Setup!C15,"PERIODIC",$B406,"TOPFLOW","TOP","TOP","top1",$C406,"top3","Open_Acute_DIV1","TOP5","TOP6","REPORTED","TOP8")</f>
        <v>0</v>
      </c>
      <c r="CF406" s="53">
        <f>_xll.OneStreamExcelAddIn.XFFunctions.XFGetCell("TRUE", "CONSOL", $D$3,"TOT_Entity","Aggregated","Budget_Working",[1]Setup!C15,"PERIODIC",$B406,"TOPFLOW","TOP","TOP","top1",$C406,"top3","Open_Acute_DIV1","TOP5","TOP6","REPORTED","TOP8")</f>
        <v>926.5</v>
      </c>
      <c r="CG406" s="53">
        <f t="shared" si="1072"/>
        <v>926.5</v>
      </c>
      <c r="CH406" s="40">
        <f t="shared" si="1073"/>
        <v>1</v>
      </c>
      <c r="CI406" s="212"/>
      <c r="CJ406" s="53">
        <f>_xll.OneStreamExcelAddIn.XFFunctions.XFGetCell("TRUE", "CONSOL", $D$3,"TOT_Entity","USD","Actual",[1]Setup!C4,"PERIODIC",$B406,"TOPFLOW","TOP","TOP","top1",$C406,"top3","Open_Acute_DIV1","TOP5","TOP6","REPORTED","TOP8")</f>
        <v>405</v>
      </c>
      <c r="CK406" s="53">
        <f>_xll.OneStreamExcelAddIn.XFFunctions.XFGetCell("TRUE", "CONSOL", $D$3,"TOT_Entity","USD","Actual",[1]Setup!C5,"PERIODIC",$B406,"TOPFLOW","TOP","TOP","top1",$C406,"top3","Open_Acute_DIV1","TOP5","TOP6","REPORTED","TOP8")</f>
        <v>0</v>
      </c>
      <c r="CL406" s="53">
        <f>_xll.OneStreamExcelAddIn.XFFunctions.XFGetCell("TRUE", "CONSOL", $D$3,"TOT_Entity","USD","Actual",[1]Setup!C6,"PERIODIC",$B406,"TOPFLOW","TOP","TOP","top1",$C406,"top3","Open_Acute_DIV1","TOP5","TOP6","REPORTED","TOP8")</f>
        <v>0</v>
      </c>
      <c r="CM406" s="53">
        <f>_xll.OneStreamExcelAddIn.XFFunctions.XFGetCell("TRUE", "CONSOL", $D$3,"TOT_Entity","USD","Actual",[1]Setup!C7,"PERIODIC",$B406,"TOPFLOW","TOP","TOP","top1",$C406,"top3","Open_Acute_DIV1","TOP5","TOP6","REPORTED","TOP8")</f>
        <v>0</v>
      </c>
      <c r="CN406" s="53">
        <f>_xll.OneStreamExcelAddIn.XFFunctions.XFGetCell("TRUE", "CONSOL", $D$3,"TOT_Entity","USD","Actual",[1]Setup!C8,"PERIODIC",$B406,"TOPFLOW","TOP","TOP","top1",$C406,"top3","Open_Acute_DIV1","TOP5","TOP6","REPORTED","TOP8")</f>
        <v>-405</v>
      </c>
      <c r="CO406" s="53">
        <f>_xll.OneStreamExcelAddIn.XFFunctions.XFGetCell("TRUE", "CONSOL", $D$3,"TOT_Entity","USD","Actual",[1]Setup!C9,"PERIODIC",$B406,"TOPFLOW","TOP","TOP","top1",$C406,"top3","Open_Acute_DIV1","TOP5","TOP6","REPORTED","TOP8")</f>
        <v>0</v>
      </c>
      <c r="CP406" s="53">
        <f>_xll.OneStreamExcelAddIn.XFFunctions.XFGetCell("TRUE", "CONSOL", $D$3,"TOT_Entity","USD","Actual",[1]Setup!C10,"PERIODIC",$B406,"TOPFLOW","TOP","TOP","top1",$C406,"top3","Open_Acute_DIV1","TOP5","TOP6","REPORTED","TOP8")</f>
        <v>0</v>
      </c>
      <c r="CQ406" s="53">
        <f>_xll.OneStreamExcelAddIn.XFFunctions.XFGetCell("TRUE", "CONSOL", $D$3,"TOT_Entity","USD","Actual",[1]Setup!C11,"PERIODIC",$B406,"TOPFLOW","TOP","TOP","top1",$C406,"top3","Open_Acute_DIV1","TOP5","TOP6","REPORTED","TOP8")</f>
        <v>0</v>
      </c>
      <c r="CR406" s="53">
        <f>_xll.OneStreamExcelAddIn.XFFunctions.XFGetCell("TRUE", "CONSOL", $D$3,"TOT_Entity","USD","Actual",[1]Setup!C12,"PERIODIC",$B406,"TOPFLOW","TOP","TOP","top1",$C406,"top3","Open_Acute_DIV1","TOP5","TOP6","REPORTED","TOP8")</f>
        <v>0</v>
      </c>
      <c r="CS406" s="53">
        <f>_xll.OneStreamExcelAddIn.XFFunctions.XFGetCell("TRUE", "CONSOL", $D$3,"TOT_Entity","USD","Actual",[1]Setup!C13,"PERIODIC",$B406,"TOPFLOW","TOP","TOP","top1",$C406,"top3","Open_Acute_DIV1","TOP5","TOP6","REPORTED","TOP8")</f>
        <v>0</v>
      </c>
      <c r="CT406" s="53">
        <f>_xll.OneStreamExcelAddIn.XFFunctions.XFGetCell("TRUE", "CONSOL", $D$3,"TOT_Entity","USD","Actual",[1]Setup!C14,"PERIODIC",$B406,"TOPFLOW","TOP","TOP","top1",$C406,"top3","Open_Acute_DIV1","TOP5","TOP6","REPORTED","TOP8")</f>
        <v>0</v>
      </c>
      <c r="CU406" s="53">
        <f>_xll.OneStreamExcelAddIn.XFFunctions.XFGetCell("TRUE", "CONSOL", $D$3,"TOT_Entity","USD","Actual",[1]Setup!C15,"PERIODIC",$B406,"TOPFLOW","TOP","TOP","top1",$C406,"top3","Open_Acute_DIV1","TOP5","TOP6","REPORTED","TOP8")</f>
        <v>0</v>
      </c>
      <c r="CV406" s="212"/>
      <c r="CW406" s="53">
        <f>_xll.OneStreamExcelAddIn.XFFunctions.XFGetCell("TRUE", "CONSOL", $D$3,"TOT_Entity","USD","Actual",[1]Setup!C17,"PERIODIC",$B406,"TOPFLOW","TOP","TOP","top1",$C406,"top3","Open_Acute_DIV1","TOP5","TOP6","REPORTED","TOP8")</f>
        <v>693</v>
      </c>
      <c r="CX406" s="53">
        <f>_xll.OneStreamExcelAddIn.XFFunctions.XFGetCell("TRUE", "CONSOL", $D$3,"TOT_Entity","USD","Actual",[1]Setup!C18,"PERIODIC",$B406,"TOPFLOW","TOP","TOP","top1",$C406,"top3","Open_Acute_DIV1","TOP5","TOP6","REPORTED","TOP8")</f>
        <v>693</v>
      </c>
      <c r="CY406" s="53">
        <f>_xll.OneStreamExcelAddIn.XFFunctions.XFGetCell("TRUE", "CONSOL", $D$3,"TOT_Entity","USD","Actual",[1]Setup!C19,"PERIODIC",$B406,"TOPFLOW","TOP","TOP","top1",$C406,"top3","Open_Acute_DIV1","TOP5","TOP6","REPORTED","TOP8")</f>
        <v>792</v>
      </c>
      <c r="CZ406" s="53">
        <f>_xll.OneStreamExcelAddIn.XFFunctions.XFGetCell("TRUE", "CONSOL", $D$3,"TOT_Entity","USD","Actual",[1]Setup!C20,"PERIODIC",$B406,"TOPFLOW","TOP","TOP","top1",$C406,"top3","Open_Acute_DIV1","TOP5","TOP6","REPORTED","TOP8")</f>
        <v>198</v>
      </c>
      <c r="DA406" s="53">
        <f>_xll.OneStreamExcelAddIn.XFFunctions.XFGetCell("TRUE", "CONSOL", $D$3,"TOT_Entity","USD","Actual",[1]Setup!C21,"PERIODIC",$B406,"TOPFLOW","TOP","TOP","top1",$C406,"top3","Open_Acute_DIV1","TOP5","TOP6","REPORTED","TOP8")</f>
        <v>945</v>
      </c>
      <c r="DB406" s="53">
        <f>_xll.OneStreamExcelAddIn.XFFunctions.XFGetCell("TRUE", "CONSOL", $D$3,"TOT_Entity","USD","Actual",[1]Setup!C22,"PERIODIC",$B406,"TOPFLOW","TOP","TOP","top1",$C406,"top3","Open_Acute_DIV1","TOP5","TOP6","REPORTED","TOP8")</f>
        <v>1890</v>
      </c>
      <c r="DC406" s="53">
        <f>_xll.OneStreamExcelAddIn.XFFunctions.XFGetCell("TRUE", "CONSOL", $D$3,"TOT_Entity","USD","Actual",[1]Setup!C23,"PERIODIC",$B406,"TOPFLOW","TOP","TOP","top1",$C406,"top3","Open_Acute_DIV1","TOP5","TOP6","REPORTED","TOP8")</f>
        <v>1080</v>
      </c>
      <c r="DD406" s="53">
        <f>_xll.OneStreamExcelAddIn.XFFunctions.XFGetCell("TRUE", "CONSOL", $D$3,"TOT_Entity","USD","Actual",[1]Setup!C24,"PERIODIC",$B406,"TOPFLOW","TOP","TOP","top1",$C406,"top3","Open_Acute_DIV1","TOP5","TOP6","REPORTED","TOP8")</f>
        <v>1080</v>
      </c>
      <c r="DE406" s="53">
        <f>_xll.OneStreamExcelAddIn.XFFunctions.XFGetCell("TRUE", "CONSOL", $D$3,"TOT_Entity","USD","Actual",[1]Setup!C25,"PERIODIC",$B406,"TOPFLOW","TOP","TOP","top1",$C406,"top3","Open_Acute_DIV1","TOP5","TOP6","REPORTED","TOP8")</f>
        <v>945</v>
      </c>
      <c r="DF406" s="53">
        <f>_xll.OneStreamExcelAddIn.XFFunctions.XFGetCell("TRUE", "CONSOL", $D$3,"TOT_Entity","USD","Actual",[1]Setup!C26,"PERIODIC",$B406,"TOPFLOW","TOP","TOP","top1",$C406,"top3","Open_Acute_DIV1","TOP5","TOP6","REPORTED","TOP8")</f>
        <v>945</v>
      </c>
      <c r="DG406" s="53">
        <f>_xll.OneStreamExcelAddIn.XFFunctions.XFGetCell("TRUE", "CONSOL", $D$3,"TOT_Entity","USD","Actual",[1]Setup!C27,"PERIODIC",$B406,"TOPFLOW","TOP","TOP","top1",$C406,"top3","Open_Acute_DIV1","TOP5","TOP6","REPORTED","TOP8")</f>
        <v>810</v>
      </c>
      <c r="DH406" s="53">
        <f>_xll.OneStreamExcelAddIn.XFFunctions.XFGetCell("TRUE", "CONSOL", $D$3,"TOT_Entity","USD","Actual",[1]Setup!C28,"PERIODIC",$B406,"TOPFLOW","TOP","TOP","top1",$C406,"top3","Open_Acute_DIV1","TOP5","TOP6","REPORTED","TOP8")</f>
        <v>540</v>
      </c>
      <c r="DI406" s="178"/>
      <c r="DJ406" s="53">
        <f>_xll.OneStreamExcelAddIn.XFFunctions.XFGetCell("TRUE", "CONSOL", $D$3,"TOT_Entity","Aggregated","Budget_Working",[1]Setup!C4,"PERIODIC",$B406,"TOPFLOW","TOP","TOP","top1",$C406,"top3","Open_Acute_DIV1","TOP5","TOP6","REPORTED","TOP8")</f>
        <v>916.64</v>
      </c>
      <c r="DK406" s="53">
        <f>_xll.OneStreamExcelAddIn.XFFunctions.XFGetCell("TRUE", "CONSOL", $D$3,"TOT_Entity","Aggregated","Budget_Working",[1]Setup!C5,"PERIODIC",$B406,"TOPFLOW","TOP","TOP","top1",$C406,"top3","Open_Acute_DIV1","TOP5","TOP6","REPORTED","TOP8")</f>
        <v>848.3</v>
      </c>
      <c r="DL406" s="53">
        <f>_xll.OneStreamExcelAddIn.XFFunctions.XFGetCell("TRUE", "CONSOL", $D$3,"TOT_Entity","Aggregated","Budget_Working",[1]Setup!C6,"PERIODIC",$B406,"TOPFLOW","TOP","TOP","top1",$C406,"top3","Open_Acute_DIV1","TOP5","TOP6","REPORTED","TOP8")</f>
        <v>913.58</v>
      </c>
      <c r="DM406" s="53">
        <f>_xll.OneStreamExcelAddIn.XFFunctions.XFGetCell("TRUE", "CONSOL", $D$3,"TOT_Entity","Aggregated","Budget_Working",[1]Setup!C7,"PERIODIC",$B406,"TOPFLOW","TOP","TOP","top1",$C406,"top3","Open_Acute_DIV1","TOP5","TOP6","REPORTED","TOP8")</f>
        <v>921.74</v>
      </c>
      <c r="DN406" s="53">
        <f>_xll.OneStreamExcelAddIn.XFFunctions.XFGetCell("TRUE", "CONSOL", $D$3,"TOT_Entity","Aggregated","Budget_Working",[1]Setup!C8,"PERIODIC",$B406,"TOPFLOW","TOP","TOP","top1",$C406,"top3","Open_Acute_DIV1","TOP5","TOP6","REPORTED","TOP8")</f>
        <v>924.46</v>
      </c>
      <c r="DO406" s="53">
        <f>_xll.OneStreamExcelAddIn.XFFunctions.XFGetCell("TRUE", "CONSOL", $D$3,"TOT_Entity","Aggregated","Budget_Working",[1]Setup!C9,"PERIODIC",$B406,"TOPFLOW","TOP","TOP","top1",$C406,"top3","Open_Acute_DIV1","TOP5","TOP6","REPORTED","TOP8")</f>
        <v>898.96</v>
      </c>
      <c r="DP406" s="53">
        <f>_xll.OneStreamExcelAddIn.XFFunctions.XFGetCell("TRUE", "CONSOL", $D$3,"TOT_Entity","Aggregated","Budget_Working",[1]Setup!C10,"PERIODIC",$B406,"TOPFLOW","TOP","TOP","top1",$C406,"top3","Open_Acute_DIV1","TOP5","TOP6","REPORTED","TOP8")</f>
        <v>903.38</v>
      </c>
      <c r="DQ406" s="53">
        <f>_xll.OneStreamExcelAddIn.XFFunctions.XFGetCell("TRUE", "CONSOL", $D$3,"TOT_Entity","Aggregated","Budget_Working",[1]Setup!C11,"PERIODIC",$B406,"TOPFLOW","TOP","TOP","top1",$C406,"top3","Open_Acute_DIV1","TOP5","TOP6","REPORTED","TOP8")</f>
        <v>888.76</v>
      </c>
      <c r="DR406" s="53">
        <f>_xll.OneStreamExcelAddIn.XFFunctions.XFGetCell("TRUE", "CONSOL", $D$3,"TOT_Entity","Aggregated","Budget_Working",[1]Setup!C12,"PERIODIC",$B406,"TOPFLOW","TOP","TOP","top1",$C406,"top3","Open_Acute_DIV1","TOP5","TOP6","REPORTED","TOP8")</f>
        <v>891.82</v>
      </c>
      <c r="DS406" s="53">
        <f>_xll.OneStreamExcelAddIn.XFFunctions.XFGetCell("TRUE", "CONSOL", $D$3,"TOT_Entity","Aggregated","Budget_Working",[1]Setup!C13,"PERIODIC",$B406,"TOPFLOW","TOP","TOP","top1",$C406,"top3","Open_Acute_DIV1","TOP5","TOP6","REPORTED","TOP8")</f>
        <v>936.36</v>
      </c>
      <c r="DT406" s="53">
        <f>_xll.OneStreamExcelAddIn.XFFunctions.XFGetCell("TRUE", "CONSOL", $D$3,"TOT_Entity","Aggregated","Budget_Working",[1]Setup!C14,"PERIODIC",$B406,"TOPFLOW","TOP","TOP","top1",$C406,"top3","Open_Acute_DIV1","TOP5","TOP6","REPORTED","TOP8")</f>
        <v>899.98</v>
      </c>
      <c r="DU406" s="53">
        <f>_xll.OneStreamExcelAddIn.XFFunctions.XFGetCell("TRUE", "CONSOL", $D$3,"TOT_Entity","Aggregated","Budget_Working",[1]Setup!C15,"PERIODIC",$B406,"TOPFLOW","TOP","TOP","top1",$C406,"top3","Open_Acute_DIV1","TOP5","TOP6","REPORTED","TOP8")</f>
        <v>926.5</v>
      </c>
      <c r="DV406" s="178"/>
      <c r="DW406" s="53">
        <f>_xll.OneStreamExcelAddIn.XFFunctions.XFGetCell("TRUE", "CONSOL", $D$3,"TOT_Entity","USD","Budget_Final",[1]Setup!C17,"PERIODIC",$B406,"TOPFLOW","TOP","TOP","top1",$C406,"top3","Open_Acute_DIV1","TOP5","TOP6","REPORTED","TOP8")</f>
        <v>500</v>
      </c>
      <c r="DX406" s="53">
        <f>_xll.OneStreamExcelAddIn.XFFunctions.XFGetCell("TRUE", "CONSOL", $D$3,"TOT_Entity","USD","Budget_Final",[1]Setup!C18,"PERIODIC",$B406,"TOPFLOW","TOP","TOP","top1",$C406,"top3","Open_Acute_DIV1","TOP5","TOP6","REPORTED","TOP8")</f>
        <v>500</v>
      </c>
      <c r="DY406" s="53">
        <f>_xll.OneStreamExcelAddIn.XFFunctions.XFGetCell("TRUE", "CONSOL", $D$3,"TOT_Entity","USD","Budget_Final",[1]Setup!C19,"PERIODIC",$B406,"TOPFLOW","TOP","TOP","top1",$C406,"top3","Open_Acute_DIV1","TOP5","TOP6","REPORTED","TOP8")</f>
        <v>500</v>
      </c>
      <c r="DZ406" s="53">
        <f>_xll.OneStreamExcelAddIn.XFFunctions.XFGetCell("TRUE", "CONSOL", $D$3,"TOT_Entity","USD","Budget_Final",[1]Setup!C20,"PERIODIC",$B406,"TOPFLOW","TOP","TOP","top1",$C406,"top3","Open_Acute_DIV1","TOP5","TOP6","REPORTED","TOP8")</f>
        <v>500</v>
      </c>
      <c r="EA406" s="53">
        <f>_xll.OneStreamExcelAddIn.XFFunctions.XFGetCell("TRUE", "CONSOL", $D$3,"TOT_Entity","USD","Budget_Final",[1]Setup!C21,"PERIODIC",$B406,"TOPFLOW","TOP","TOP","top1",$C406,"top3","Open_Acute_DIV1","TOP5","TOP6","REPORTED","TOP8")</f>
        <v>500</v>
      </c>
      <c r="EB406" s="53">
        <f>_xll.OneStreamExcelAddIn.XFFunctions.XFGetCell("TRUE", "CONSOL", $D$3,"TOT_Entity","USD","Budget_Final",[1]Setup!C22,"PERIODIC",$B406,"TOPFLOW","TOP","TOP","top1",$C406,"top3","Open_Acute_DIV1","TOP5","TOP6","REPORTED","TOP8")</f>
        <v>500</v>
      </c>
      <c r="EC406" s="53">
        <f>_xll.OneStreamExcelAddIn.XFFunctions.XFGetCell("TRUE", "CONSOL", $D$3,"TOT_Entity","USD","Budget_Final",[1]Setup!C23,"PERIODIC",$B406,"TOPFLOW","TOP","TOP","top1",$C406,"top3","Open_Acute_DIV1","TOP5","TOP6","REPORTED","TOP8")</f>
        <v>500</v>
      </c>
      <c r="ED406" s="53">
        <f>_xll.OneStreamExcelAddIn.XFFunctions.XFGetCell("TRUE", "CONSOL", $D$3,"TOT_Entity","USD","Budget_Final",[1]Setup!C24,"PERIODIC",$B406,"TOPFLOW","TOP","TOP","top1",$C406,"top3","Open_Acute_DIV1","TOP5","TOP6","REPORTED","TOP8")</f>
        <v>500</v>
      </c>
      <c r="EE406" s="53">
        <f>_xll.OneStreamExcelAddIn.XFFunctions.XFGetCell("TRUE", "CONSOL", $D$3,"TOT_Entity","USD","Budget_Final",[1]Setup!C25,"PERIODIC",$B406,"TOPFLOW","TOP","TOP","top1",$C406,"top3","Open_Acute_DIV1","TOP5","TOP6","REPORTED","TOP8")</f>
        <v>500</v>
      </c>
      <c r="EF406" s="53">
        <f>_xll.OneStreamExcelAddIn.XFFunctions.XFGetCell("TRUE", "CONSOL", $D$3,"TOT_Entity","USD","Budget_Final",[1]Setup!C26,"PERIODIC",$B406,"TOPFLOW","TOP","TOP","top1",$C406,"top3","Open_Acute_DIV1","TOP5","TOP6","REPORTED","TOP8")</f>
        <v>500</v>
      </c>
      <c r="EG406" s="53">
        <f>_xll.OneStreamExcelAddIn.XFFunctions.XFGetCell("TRUE", "CONSOL", $D$3,"TOT_Entity","USD","Budget_Final",[1]Setup!C27,"PERIODIC",$B406,"TOPFLOW","TOP","TOP","top1",$C406,"top3","Open_Acute_DIV1","TOP5","TOP6","REPORTED","TOP8")</f>
        <v>500</v>
      </c>
      <c r="EH406" s="53">
        <f>_xll.OneStreamExcelAddIn.XFFunctions.XFGetCell("TRUE", "CONSOL", $D$3,"TOT_Entity","USD","Budget_Final",[1]Setup!C28,"PERIODIC",$B406,"TOPFLOW","TOP","TOP","top1",$C406,"top3","Open_Acute_DIV1","TOP5","TOP6","REPORTED","TOP8")</f>
        <v>500</v>
      </c>
    </row>
    <row r="407" spans="2:138" x14ac:dyDescent="0.25">
      <c r="B407" s="51">
        <v>61007</v>
      </c>
      <c r="C407" s="51"/>
      <c r="D407" t="str" cm="1">
        <f t="array" ref="D407">_xll.OneStreamExcelAddIn.XFFunctions.XFGetMemberInfo("Description","Account",B407)</f>
        <v>P/S - EKG / EEG</v>
      </c>
      <c r="E407" s="53">
        <f>_xll.OneStreamExcelAddIn.XFFunctions.XFGetCell("TRUE", "CONSOL", $D$3,"TOT_Entity","USD","Actual",$E$3,"PERIODIC",$B407,"TOPFLOW","TOP","TOP","top1",$C407,"top3","Open_Acute_DIV1","TOP5","TOP6","REPORTED","TOP8")</f>
        <v>994</v>
      </c>
      <c r="F407" s="53">
        <f>_xll.OneStreamExcelAddIn.XFFunctions.XFGetCell("TRUE", "CONSOL", $D$3,"TOT_Entity","Aggregated","Budget_Working",$E$3,"PERIODIC",$B407,"TOPFLOW","TOP","TOP","top1",$C407,"top3","Open_Acute_DIV1","TOP5","TOP6","REPORTED","TOP8")</f>
        <v>201.32295632099999</v>
      </c>
      <c r="G407" s="53">
        <f t="shared" si="1043"/>
        <v>-792.67704367900001</v>
      </c>
      <c r="H407" s="55">
        <f t="shared" si="1044"/>
        <v>-3.9373405704171844</v>
      </c>
      <c r="I407" s="41"/>
      <c r="J407" s="53">
        <f>_xll.OneStreamExcelAddIn.XFFunctions.XFGetCell("TRUE", "CONSOL", $D$3,"TOT_Entity","USD","Actual",$E$3,"YTD",$B407,"TOPFLOW","TOP","TOP","top1",$C407,"TOP3","Open_Acute_DIV1","TOP5","TOP6","REPORTED","TOP8")</f>
        <v>2074</v>
      </c>
      <c r="K407" s="53">
        <f>_xll.OneStreamExcelAddIn.XFFunctions.XFGetCell("TRUE", "CONSOL", $D$3,"TOT_Entity","Aggregated","Budget_Working",$E$3,"YTD",$B407,"TOPFLOW","TOP","TOP","top1",$C407,"TOP3","Open_Acute_DIV1","TOP5","TOP6","REPORTED","TOP8")</f>
        <v>786.355139979</v>
      </c>
      <c r="L407" s="53">
        <f t="shared" si="1045"/>
        <v>-1287.6448600210001</v>
      </c>
      <c r="M407" s="40">
        <f t="shared" si="1046"/>
        <v>-1.6374851445053025</v>
      </c>
      <c r="N407" s="41"/>
      <c r="O407" s="53">
        <f>_xll.OneStreamExcelAddIn.XFFunctions.XFGetCell("TRUE", "CONSOL", $D$3,"TOT_Entity","USD","Actual",$F$3,"YTD",$B407,"TOPFLOW","TOP","TOP","top1",$C407,"TOP3","Open_Acute_DIV1","TOP5","TOP6","REPORTED","TOP8")</f>
        <v>1080</v>
      </c>
      <c r="P407" s="53">
        <f>_xll.OneStreamExcelAddIn.XFFunctions.XFGetCell("TRUE", "CONSOL", $D$3,"TOT_Entity","USD","Actual",$E$3,"YTD",$B407,"TOPFLOW","TOP","TOP","top1",$C407,"top3","Open_Acute_DIV1","TOP5","TOP6","REPORTED","VAR_BW_PY_Actual")</f>
        <v>-994</v>
      </c>
      <c r="Q407" s="40">
        <f t="shared" si="1047"/>
        <v>-0.92037037037037039</v>
      </c>
      <c r="R407" s="41"/>
      <c r="S407" s="53">
        <f>_xll.OneStreamExcelAddIn.XFFunctions.XFGetCell("TRUE", "CONSOL", $D$3,"TOT_Entity","USD","MIDFCST",$E$3,"MTD",$B407,"TOPFLOW","TOP","TOP","top1",$C407,"TOP3","Open_Acute_DIV1","TOP5","TOP6","REPORTED","TOP8")</f>
        <v>0</v>
      </c>
      <c r="T407" s="53">
        <f t="shared" si="1048"/>
        <v>-994</v>
      </c>
      <c r="U407" s="40">
        <f t="shared" si="1049"/>
        <v>0</v>
      </c>
      <c r="V407" s="41"/>
      <c r="W407" s="42"/>
      <c r="X407" s="43"/>
      <c r="Y407" s="42"/>
      <c r="Z407" s="44"/>
      <c r="AB407" s="53">
        <f>_xll.OneStreamExcelAddIn.XFFunctions.XFGetCell("TRUE", "CONSOL", $D$3,"TOT_Entity","USD","Actual",[1]Setup!C4,"PERIODIC",$B407,"TOPFLOW","TOP","TOP","top1",$C407,"top3","Open_Acute_DIV1","TOP5","TOP6","REPORTED","TOP8")</f>
        <v>135</v>
      </c>
      <c r="AC407" s="53">
        <f>_xll.OneStreamExcelAddIn.XFFunctions.XFGetCell("TRUE", "CONSOL", $D$3,"TOT_Entity","Aggregated","Budget_Working",[1]Setup!C4,"PERIODIC",$B407,"TOPFLOW","TOP","TOP","top1",$C407,"top3","Open_Acute_DIV1","TOP5","TOP6","REPORTED","TOP8")</f>
        <v>200.209033656</v>
      </c>
      <c r="AD407" s="53">
        <f t="shared" si="1050"/>
        <v>65.209033656000003</v>
      </c>
      <c r="AE407" s="40">
        <f t="shared" si="1051"/>
        <v>0.32570475200455956</v>
      </c>
      <c r="AG407" s="53">
        <f>_xll.OneStreamExcelAddIn.XFFunctions.XFGetCell("TRUE", "CONSOL", $D$3,"TOT_Entity","USD","Actual",[1]Setup!C5,"PERIODIC",$B407,"TOPFLOW","TOP","TOP","top1",$C407,"top3","Open_Acute_DIV1","TOP5","TOP6","REPORTED","TOP8")</f>
        <v>0</v>
      </c>
      <c r="AH407" s="53">
        <f>_xll.OneStreamExcelAddIn.XFFunctions.XFGetCell("TRUE", "CONSOL", $D$3,"TOT_Entity","Aggregated","Budget_Working",[1]Setup!C5,"PERIODIC",$B407,"TOPFLOW","TOP","TOP","top1",$C407,"top3","Open_Acute_DIV1","TOP5","TOP6","REPORTED","TOP8")</f>
        <v>185.282469945</v>
      </c>
      <c r="AI407" s="53">
        <f t="shared" si="1052"/>
        <v>185.282469945</v>
      </c>
      <c r="AJ407" s="40">
        <f t="shared" si="1053"/>
        <v>1</v>
      </c>
      <c r="AL407" s="53">
        <f>_xll.OneStreamExcelAddIn.XFFunctions.XFGetCell("TRUE", "CONSOL", $D$3,"TOT_Entity","USD","Actual",[1]Setup!C6,"PERIODIC",$B407,"TOPFLOW","TOP","TOP","top1",$C407,"top3","Open_Acute_DIV1","TOP5","TOP6","REPORTED","TOP8")</f>
        <v>945</v>
      </c>
      <c r="AM407" s="53">
        <f>_xll.OneStreamExcelAddIn.XFFunctions.XFGetCell("TRUE", "CONSOL", $D$3,"TOT_Entity","Aggregated","Budget_Working",[1]Setup!C6,"PERIODIC",$B407,"TOPFLOW","TOP","TOP","top1",$C407,"top3","Open_Acute_DIV1","TOP5","TOP6","REPORTED","TOP8")</f>
        <v>199.540680057</v>
      </c>
      <c r="AN407" s="53">
        <f t="shared" si="1054"/>
        <v>-745.45931994299997</v>
      </c>
      <c r="AO407" s="40">
        <f t="shared" si="1055"/>
        <v>-3.7358764124190365</v>
      </c>
      <c r="AQ407" s="53">
        <f>_xll.OneStreamExcelAddIn.XFFunctions.XFGetCell("TRUE", "CONSOL", $D$3,"TOT_Entity","USD","Actual",[1]Setup!C7,"PERIODIC",$B407,"TOPFLOW","TOP","TOP","top1",$C407,"top3","Open_Acute_DIV1","TOP5","TOP6","REPORTED","TOP8")</f>
        <v>994</v>
      </c>
      <c r="AR407" s="53">
        <f>_xll.OneStreamExcelAddIn.XFFunctions.XFGetCell("TRUE", "CONSOL", $D$3,"TOT_Entity","Aggregated","Budget_Working",[1]Setup!C7,"PERIODIC",$B407,"TOPFLOW","TOP","TOP","top1",$C407,"top3","Open_Acute_DIV1","TOP5","TOP6","REPORTED","TOP8")</f>
        <v>201.32295632099999</v>
      </c>
      <c r="AS407" s="53">
        <f t="shared" si="1056"/>
        <v>-792.67704367900001</v>
      </c>
      <c r="AT407" s="40">
        <f t="shared" si="1057"/>
        <v>-3.9373405704171844</v>
      </c>
      <c r="AV407" s="53">
        <f>_xll.OneStreamExcelAddIn.XFFunctions.XFGetCell("TRUE", "CONSOL", $D$3,"TOT_Entity","USD","Actual",[1]Setup!C8,"PERIODIC",$B407,"TOPFLOW","TOP","TOP","top1",$C407,"top3","Open_Acute_DIV1","TOP5","TOP6","REPORTED","TOP8")</f>
        <v>-2074</v>
      </c>
      <c r="AW407" s="53">
        <f>_xll.OneStreamExcelAddIn.XFFunctions.XFGetCell("TRUE", "CONSOL", $D$3,"TOT_Entity","Aggregated","Budget_Working",[1]Setup!C8,"PERIODIC",$B407,"TOPFLOW","TOP","TOP","top1",$C407,"top3","Open_Acute_DIV1","TOP5","TOP6","REPORTED","TOP8")</f>
        <v>201.91704840899999</v>
      </c>
      <c r="AX407" s="53">
        <f t="shared" si="1058"/>
        <v>2275.917048409</v>
      </c>
      <c r="AY407" s="40">
        <f t="shared" si="1059"/>
        <v>11.271544757324991</v>
      </c>
      <c r="BA407" s="53">
        <f>_xll.OneStreamExcelAddIn.XFFunctions.XFGetCell("TRUE", "CONSOL", $D$3,"TOT_Entity","USD","Actual",[1]Setup!C9,"PERIODIC",$B407,"TOPFLOW","TOP","TOP","top1",$C407,"top3","Open_Acute_DIV1","TOP5","TOP6","REPORTED","TOP8")</f>
        <v>0</v>
      </c>
      <c r="BB407" s="53">
        <f>_xll.OneStreamExcelAddIn.XFFunctions.XFGetCell("TRUE", "CONSOL", $D$3,"TOT_Entity","Aggregated","Budget_Working",[1]Setup!C9,"PERIODIC",$B407,"TOPFLOW","TOP","TOP","top1",$C407,"top3","Open_Acute_DIV1","TOP5","TOP6","REPORTED","TOP8")</f>
        <v>196.34743508400001</v>
      </c>
      <c r="BC407" s="53">
        <f t="shared" si="1060"/>
        <v>196.34743508400001</v>
      </c>
      <c r="BD407" s="40">
        <f t="shared" si="1061"/>
        <v>1</v>
      </c>
      <c r="BF407" s="53">
        <f>_xll.OneStreamExcelAddIn.XFFunctions.XFGetCell("TRUE", "CONSOL", $D$3,"TOT_Entity","USD","Actual",[1]Setup!C10,"PERIODIC",$B407,"TOPFLOW","TOP","TOP","top1",$C407,"top3","Open_Acute_DIV1","TOP5","TOP6","REPORTED","TOP8")</f>
        <v>0</v>
      </c>
      <c r="BG407" s="53">
        <f>_xll.OneStreamExcelAddIn.XFFunctions.XFGetCell("TRUE", "CONSOL", $D$3,"TOT_Entity","Aggregated","Budget_Working",[1]Setup!C10,"PERIODIC",$B407,"TOPFLOW","TOP","TOP","top1",$C407,"top3","Open_Acute_DIV1","TOP5","TOP6","REPORTED","TOP8")</f>
        <v>197.31283472699999</v>
      </c>
      <c r="BH407" s="53">
        <f t="shared" si="1062"/>
        <v>197.31283472699999</v>
      </c>
      <c r="BI407" s="40">
        <f t="shared" si="1063"/>
        <v>1</v>
      </c>
      <c r="BK407" s="53">
        <f>_xll.OneStreamExcelAddIn.XFFunctions.XFGetCell("TRUE", "CONSOL", $D$3,"TOT_Entity","USD","Actual",[1]Setup!C11,"PERIODIC",$B407,"TOPFLOW","TOP","TOP","top1",$C407,"top3","Open_Acute_DIV1","TOP5","TOP6","REPORTED","TOP8")</f>
        <v>0</v>
      </c>
      <c r="BL407" s="53">
        <f>_xll.OneStreamExcelAddIn.XFFunctions.XFGetCell("TRUE", "CONSOL", $D$3,"TOT_Entity","Aggregated","Budget_Working",[1]Setup!C11,"PERIODIC",$B407,"TOPFLOW","TOP","TOP","top1",$C407,"top3","Open_Acute_DIV1","TOP5","TOP6","REPORTED","TOP8")</f>
        <v>194.119589754</v>
      </c>
      <c r="BM407" s="53">
        <f t="shared" si="1064"/>
        <v>194.119589754</v>
      </c>
      <c r="BN407" s="40">
        <f t="shared" si="1065"/>
        <v>1</v>
      </c>
      <c r="BP407" s="53">
        <f>_xll.OneStreamExcelAddIn.XFFunctions.XFGetCell("TRUE", "CONSOL", $D$3,"TOT_Entity","USD","Actual",[1]Setup!C12,"PERIODIC",$B407,"TOPFLOW","TOP","TOP","top1",$C407,"top3","Open_Acute_DIV1","TOP5","TOP6","REPORTED","TOP8")</f>
        <v>0</v>
      </c>
      <c r="BQ407" s="53">
        <f>_xll.OneStreamExcelAddIn.XFFunctions.XFGetCell("TRUE", "CONSOL", $D$3,"TOT_Entity","Aggregated","Budget_Working",[1]Setup!C12,"PERIODIC",$B407,"TOPFLOW","TOP","TOP","top1",$C407,"top3","Open_Acute_DIV1","TOP5","TOP6","REPORTED","TOP8")</f>
        <v>194.787943353</v>
      </c>
      <c r="BR407" s="53">
        <f t="shared" si="1066"/>
        <v>194.787943353</v>
      </c>
      <c r="BS407" s="40">
        <f t="shared" si="1067"/>
        <v>1</v>
      </c>
      <c r="BU407" s="53">
        <f>_xll.OneStreamExcelAddIn.XFFunctions.XFGetCell("TRUE", "CONSOL", $D$3,"TOT_Entity","USD","Actual",[1]Setup!C13,"PERIODIC",$B407,"TOPFLOW","TOP","TOP","top1",$C407,"top3","Open_Acute_DIV1","TOP5","TOP6","REPORTED","TOP8")</f>
        <v>0</v>
      </c>
      <c r="BV407" s="53">
        <f>_xll.OneStreamExcelAddIn.XFFunctions.XFGetCell("TRUE", "CONSOL", $D$3,"TOT_Entity","Aggregated","Budget_Working",[1]Setup!C13,"PERIODIC",$B407,"TOPFLOW","TOP","TOP","top1",$C407,"top3","Open_Acute_DIV1","TOP5","TOP6","REPORTED","TOP8")</f>
        <v>204.51620129400001</v>
      </c>
      <c r="BW407" s="53">
        <f t="shared" si="1068"/>
        <v>204.51620129400001</v>
      </c>
      <c r="BX407" s="40">
        <f t="shared" si="1069"/>
        <v>1</v>
      </c>
      <c r="BZ407" s="53">
        <f>_xll.OneStreamExcelAddIn.XFFunctions.XFGetCell("TRUE", "CONSOL", $D$3,"TOT_Entity","USD","Actual",[1]Setup!C14,"PERIODIC",$B407,"TOPFLOW","TOP","TOP","top1",$C407,"top3","Open_Acute_DIV1","TOP5","TOP6","REPORTED","TOP8")</f>
        <v>0</v>
      </c>
      <c r="CA407" s="53">
        <f>_xll.OneStreamExcelAddIn.XFFunctions.XFGetCell("TRUE", "CONSOL", $D$3,"TOT_Entity","Aggregated","Budget_Working",[1]Setup!C14,"PERIODIC",$B407,"TOPFLOW","TOP","TOP","top1",$C407,"top3","Open_Acute_DIV1","TOP5","TOP6","REPORTED","TOP8")</f>
        <v>196.57021961699999</v>
      </c>
      <c r="CB407" s="53">
        <f t="shared" si="1070"/>
        <v>196.57021961699999</v>
      </c>
      <c r="CC407" s="40">
        <f t="shared" si="1071"/>
        <v>1</v>
      </c>
      <c r="CE407" s="53">
        <f>_xll.OneStreamExcelAddIn.XFFunctions.XFGetCell("TRUE", "CONSOL", $D$3,"TOT_Entity","USD","Actual",[1]Setup!C15,"PERIODIC",$B407,"TOPFLOW","TOP","TOP","top1",$C407,"top3","Open_Acute_DIV1","TOP5","TOP6","REPORTED","TOP8")</f>
        <v>0</v>
      </c>
      <c r="CF407" s="53">
        <f>_xll.OneStreamExcelAddIn.XFFunctions.XFGetCell("TRUE", "CONSOL", $D$3,"TOT_Entity","Aggregated","Budget_Working",[1]Setup!C15,"PERIODIC",$B407,"TOPFLOW","TOP","TOP","top1",$C407,"top3","Open_Acute_DIV1","TOP5","TOP6","REPORTED","TOP8")</f>
        <v>202.36261747500001</v>
      </c>
      <c r="CG407" s="53">
        <f t="shared" si="1072"/>
        <v>202.36261747500001</v>
      </c>
      <c r="CH407" s="40">
        <f t="shared" si="1073"/>
        <v>1</v>
      </c>
      <c r="CI407" s="212"/>
      <c r="CJ407" s="53">
        <f>_xll.OneStreamExcelAddIn.XFFunctions.XFGetCell("TRUE", "CONSOL", $D$3,"TOT_Entity","USD","Actual",[1]Setup!C4,"PERIODIC",$B407,"TOPFLOW","TOP","TOP","top1",$C407,"top3","Open_Acute_DIV1","TOP5","TOP6","REPORTED","TOP8")</f>
        <v>135</v>
      </c>
      <c r="CK407" s="53">
        <f>_xll.OneStreamExcelAddIn.XFFunctions.XFGetCell("TRUE", "CONSOL", $D$3,"TOT_Entity","USD","Actual",[1]Setup!C5,"PERIODIC",$B407,"TOPFLOW","TOP","TOP","top1",$C407,"top3","Open_Acute_DIV1","TOP5","TOP6","REPORTED","TOP8")</f>
        <v>0</v>
      </c>
      <c r="CL407" s="53">
        <f>_xll.OneStreamExcelAddIn.XFFunctions.XFGetCell("TRUE", "CONSOL", $D$3,"TOT_Entity","USD","Actual",[1]Setup!C6,"PERIODIC",$B407,"TOPFLOW","TOP","TOP","top1",$C407,"top3","Open_Acute_DIV1","TOP5","TOP6","REPORTED","TOP8")</f>
        <v>945</v>
      </c>
      <c r="CM407" s="53">
        <f>_xll.OneStreamExcelAddIn.XFFunctions.XFGetCell("TRUE", "CONSOL", $D$3,"TOT_Entity","USD","Actual",[1]Setup!C7,"PERIODIC",$B407,"TOPFLOW","TOP","TOP","top1",$C407,"top3","Open_Acute_DIV1","TOP5","TOP6","REPORTED","TOP8")</f>
        <v>994</v>
      </c>
      <c r="CN407" s="53">
        <f>_xll.OneStreamExcelAddIn.XFFunctions.XFGetCell("TRUE", "CONSOL", $D$3,"TOT_Entity","USD","Actual",[1]Setup!C8,"PERIODIC",$B407,"TOPFLOW","TOP","TOP","top1",$C407,"top3","Open_Acute_DIV1","TOP5","TOP6","REPORTED","TOP8")</f>
        <v>-2074</v>
      </c>
      <c r="CO407" s="53">
        <f>_xll.OneStreamExcelAddIn.XFFunctions.XFGetCell("TRUE", "CONSOL", $D$3,"TOT_Entity","USD","Actual",[1]Setup!C9,"PERIODIC",$B407,"TOPFLOW","TOP","TOP","top1",$C407,"top3","Open_Acute_DIV1","TOP5","TOP6","REPORTED","TOP8")</f>
        <v>0</v>
      </c>
      <c r="CP407" s="53">
        <f>_xll.OneStreamExcelAddIn.XFFunctions.XFGetCell("TRUE", "CONSOL", $D$3,"TOT_Entity","USD","Actual",[1]Setup!C10,"PERIODIC",$B407,"TOPFLOW","TOP","TOP","top1",$C407,"top3","Open_Acute_DIV1","TOP5","TOP6","REPORTED","TOP8")</f>
        <v>0</v>
      </c>
      <c r="CQ407" s="53">
        <f>_xll.OneStreamExcelAddIn.XFFunctions.XFGetCell("TRUE", "CONSOL", $D$3,"TOT_Entity","USD","Actual",[1]Setup!C11,"PERIODIC",$B407,"TOPFLOW","TOP","TOP","top1",$C407,"top3","Open_Acute_DIV1","TOP5","TOP6","REPORTED","TOP8")</f>
        <v>0</v>
      </c>
      <c r="CR407" s="53">
        <f>_xll.OneStreamExcelAddIn.XFFunctions.XFGetCell("TRUE", "CONSOL", $D$3,"TOT_Entity","USD","Actual",[1]Setup!C12,"PERIODIC",$B407,"TOPFLOW","TOP","TOP","top1",$C407,"top3","Open_Acute_DIV1","TOP5","TOP6","REPORTED","TOP8")</f>
        <v>0</v>
      </c>
      <c r="CS407" s="53">
        <f>_xll.OneStreamExcelAddIn.XFFunctions.XFGetCell("TRUE", "CONSOL", $D$3,"TOT_Entity","USD","Actual",[1]Setup!C13,"PERIODIC",$B407,"TOPFLOW","TOP","TOP","top1",$C407,"top3","Open_Acute_DIV1","TOP5","TOP6","REPORTED","TOP8")</f>
        <v>0</v>
      </c>
      <c r="CT407" s="53">
        <f>_xll.OneStreamExcelAddIn.XFFunctions.XFGetCell("TRUE", "CONSOL", $D$3,"TOT_Entity","USD","Actual",[1]Setup!C14,"PERIODIC",$B407,"TOPFLOW","TOP","TOP","top1",$C407,"top3","Open_Acute_DIV1","TOP5","TOP6","REPORTED","TOP8")</f>
        <v>0</v>
      </c>
      <c r="CU407" s="53">
        <f>_xll.OneStreamExcelAddIn.XFFunctions.XFGetCell("TRUE", "CONSOL", $D$3,"TOT_Entity","USD","Actual",[1]Setup!C15,"PERIODIC",$B407,"TOPFLOW","TOP","TOP","top1",$C407,"top3","Open_Acute_DIV1","TOP5","TOP6","REPORTED","TOP8")</f>
        <v>0</v>
      </c>
      <c r="CV407" s="212"/>
      <c r="CW407" s="53">
        <f>_xll.OneStreamExcelAddIn.XFFunctions.XFGetCell("TRUE", "CONSOL", $D$3,"TOT_Entity","USD","Actual",[1]Setup!C17,"PERIODIC",$B407,"TOPFLOW","TOP","TOP","top1",$C407,"top3","Open_Acute_DIV1","TOP5","TOP6","REPORTED","TOP8")</f>
        <v>540</v>
      </c>
      <c r="CX407" s="53">
        <f>_xll.OneStreamExcelAddIn.XFFunctions.XFGetCell("TRUE", "CONSOL", $D$3,"TOT_Entity","USD","Actual",[1]Setup!C18,"PERIODIC",$B407,"TOPFLOW","TOP","TOP","top1",$C407,"top3","Open_Acute_DIV1","TOP5","TOP6","REPORTED","TOP8")</f>
        <v>135</v>
      </c>
      <c r="CY407" s="53">
        <f>_xll.OneStreamExcelAddIn.XFFunctions.XFGetCell("TRUE", "CONSOL", $D$3,"TOT_Entity","USD","Actual",[1]Setup!C19,"PERIODIC",$B407,"TOPFLOW","TOP","TOP","top1",$C407,"top3","Open_Acute_DIV1","TOP5","TOP6","REPORTED","TOP8")</f>
        <v>135</v>
      </c>
      <c r="CZ407" s="53">
        <f>_xll.OneStreamExcelAddIn.XFFunctions.XFGetCell("TRUE", "CONSOL", $D$3,"TOT_Entity","USD","Actual",[1]Setup!C20,"PERIODIC",$B407,"TOPFLOW","TOP","TOP","top1",$C407,"top3","Open_Acute_DIV1","TOP5","TOP6","REPORTED","TOP8")</f>
        <v>270</v>
      </c>
      <c r="DA407" s="53">
        <f>_xll.OneStreamExcelAddIn.XFFunctions.XFGetCell("TRUE", "CONSOL", $D$3,"TOT_Entity","USD","Actual",[1]Setup!C21,"PERIODIC",$B407,"TOPFLOW","TOP","TOP","top1",$C407,"top3","Open_Acute_DIV1","TOP5","TOP6","REPORTED","TOP8")</f>
        <v>270</v>
      </c>
      <c r="DB407" s="53">
        <f>_xll.OneStreamExcelAddIn.XFFunctions.XFGetCell("TRUE", "CONSOL", $D$3,"TOT_Entity","USD","Actual",[1]Setup!C22,"PERIODIC",$B407,"TOPFLOW","TOP","TOP","top1",$C407,"top3","Open_Acute_DIV1","TOP5","TOP6","REPORTED","TOP8")</f>
        <v>0</v>
      </c>
      <c r="DC407" s="53">
        <f>_xll.OneStreamExcelAddIn.XFFunctions.XFGetCell("TRUE", "CONSOL", $D$3,"TOT_Entity","USD","Actual",[1]Setup!C23,"PERIODIC",$B407,"TOPFLOW","TOP","TOP","top1",$C407,"top3","Open_Acute_DIV1","TOP5","TOP6","REPORTED","TOP8")</f>
        <v>0</v>
      </c>
      <c r="DD407" s="53">
        <f>_xll.OneStreamExcelAddIn.XFFunctions.XFGetCell("TRUE", "CONSOL", $D$3,"TOT_Entity","USD","Actual",[1]Setup!C24,"PERIODIC",$B407,"TOPFLOW","TOP","TOP","top1",$C407,"top3","Open_Acute_DIV1","TOP5","TOP6","REPORTED","TOP8")</f>
        <v>0</v>
      </c>
      <c r="DE407" s="53">
        <f>_xll.OneStreamExcelAddIn.XFFunctions.XFGetCell("TRUE", "CONSOL", $D$3,"TOT_Entity","USD","Actual",[1]Setup!C25,"PERIODIC",$B407,"TOPFLOW","TOP","TOP","top1",$C407,"top3","Open_Acute_DIV1","TOP5","TOP6","REPORTED","TOP8")</f>
        <v>0</v>
      </c>
      <c r="DF407" s="53">
        <f>_xll.OneStreamExcelAddIn.XFFunctions.XFGetCell("TRUE", "CONSOL", $D$3,"TOT_Entity","USD","Actual",[1]Setup!C26,"PERIODIC",$B407,"TOPFLOW","TOP","TOP","top1",$C407,"top3","Open_Acute_DIV1","TOP5","TOP6","REPORTED","TOP8")</f>
        <v>0</v>
      </c>
      <c r="DG407" s="53">
        <f>_xll.OneStreamExcelAddIn.XFFunctions.XFGetCell("TRUE", "CONSOL", $D$3,"TOT_Entity","USD","Actual",[1]Setup!C27,"PERIODIC",$B407,"TOPFLOW","TOP","TOP","top1",$C407,"top3","Open_Acute_DIV1","TOP5","TOP6","REPORTED","TOP8")</f>
        <v>0</v>
      </c>
      <c r="DH407" s="53">
        <f>_xll.OneStreamExcelAddIn.XFFunctions.XFGetCell("TRUE", "CONSOL", $D$3,"TOT_Entity","USD","Actual",[1]Setup!C28,"PERIODIC",$B407,"TOPFLOW","TOP","TOP","top1",$C407,"top3","Open_Acute_DIV1","TOP5","TOP6","REPORTED","TOP8")</f>
        <v>135</v>
      </c>
      <c r="DI407" s="178"/>
      <c r="DJ407" s="53">
        <f>_xll.OneStreamExcelAddIn.XFFunctions.XFGetCell("TRUE", "CONSOL", $D$3,"TOT_Entity","Aggregated","Budget_Working",[1]Setup!C4,"PERIODIC",$B407,"TOPFLOW","TOP","TOP","top1",$C407,"top3","Open_Acute_DIV1","TOP5","TOP6","REPORTED","TOP8")</f>
        <v>200.209033656</v>
      </c>
      <c r="DK407" s="53">
        <f>_xll.OneStreamExcelAddIn.XFFunctions.XFGetCell("TRUE", "CONSOL", $D$3,"TOT_Entity","Aggregated","Budget_Working",[1]Setup!C5,"PERIODIC",$B407,"TOPFLOW","TOP","TOP","top1",$C407,"top3","Open_Acute_DIV1","TOP5","TOP6","REPORTED","TOP8")</f>
        <v>185.282469945</v>
      </c>
      <c r="DL407" s="53">
        <f>_xll.OneStreamExcelAddIn.XFFunctions.XFGetCell("TRUE", "CONSOL", $D$3,"TOT_Entity","Aggregated","Budget_Working",[1]Setup!C6,"PERIODIC",$B407,"TOPFLOW","TOP","TOP","top1",$C407,"top3","Open_Acute_DIV1","TOP5","TOP6","REPORTED","TOP8")</f>
        <v>199.540680057</v>
      </c>
      <c r="DM407" s="53">
        <f>_xll.OneStreamExcelAddIn.XFFunctions.XFGetCell("TRUE", "CONSOL", $D$3,"TOT_Entity","Aggregated","Budget_Working",[1]Setup!C7,"PERIODIC",$B407,"TOPFLOW","TOP","TOP","top1",$C407,"top3","Open_Acute_DIV1","TOP5","TOP6","REPORTED","TOP8")</f>
        <v>201.32295632099999</v>
      </c>
      <c r="DN407" s="53">
        <f>_xll.OneStreamExcelAddIn.XFFunctions.XFGetCell("TRUE", "CONSOL", $D$3,"TOT_Entity","Aggregated","Budget_Working",[1]Setup!C8,"PERIODIC",$B407,"TOPFLOW","TOP","TOP","top1",$C407,"top3","Open_Acute_DIV1","TOP5","TOP6","REPORTED","TOP8")</f>
        <v>201.91704840899999</v>
      </c>
      <c r="DO407" s="53">
        <f>_xll.OneStreamExcelAddIn.XFFunctions.XFGetCell("TRUE", "CONSOL", $D$3,"TOT_Entity","Aggregated","Budget_Working",[1]Setup!C9,"PERIODIC",$B407,"TOPFLOW","TOP","TOP","top1",$C407,"top3","Open_Acute_DIV1","TOP5","TOP6","REPORTED","TOP8")</f>
        <v>196.34743508400001</v>
      </c>
      <c r="DP407" s="53">
        <f>_xll.OneStreamExcelAddIn.XFFunctions.XFGetCell("TRUE", "CONSOL", $D$3,"TOT_Entity","Aggregated","Budget_Working",[1]Setup!C10,"PERIODIC",$B407,"TOPFLOW","TOP","TOP","top1",$C407,"top3","Open_Acute_DIV1","TOP5","TOP6","REPORTED","TOP8")</f>
        <v>197.31283472699999</v>
      </c>
      <c r="DQ407" s="53">
        <f>_xll.OneStreamExcelAddIn.XFFunctions.XFGetCell("TRUE", "CONSOL", $D$3,"TOT_Entity","Aggregated","Budget_Working",[1]Setup!C11,"PERIODIC",$B407,"TOPFLOW","TOP","TOP","top1",$C407,"top3","Open_Acute_DIV1","TOP5","TOP6","REPORTED","TOP8")</f>
        <v>194.119589754</v>
      </c>
      <c r="DR407" s="53">
        <f>_xll.OneStreamExcelAddIn.XFFunctions.XFGetCell("TRUE", "CONSOL", $D$3,"TOT_Entity","Aggregated","Budget_Working",[1]Setup!C12,"PERIODIC",$B407,"TOPFLOW","TOP","TOP","top1",$C407,"top3","Open_Acute_DIV1","TOP5","TOP6","REPORTED","TOP8")</f>
        <v>194.787943353</v>
      </c>
      <c r="DS407" s="53">
        <f>_xll.OneStreamExcelAddIn.XFFunctions.XFGetCell("TRUE", "CONSOL", $D$3,"TOT_Entity","Aggregated","Budget_Working",[1]Setup!C13,"PERIODIC",$B407,"TOPFLOW","TOP","TOP","top1",$C407,"top3","Open_Acute_DIV1","TOP5","TOP6","REPORTED","TOP8")</f>
        <v>204.51620129400001</v>
      </c>
      <c r="DT407" s="53">
        <f>_xll.OneStreamExcelAddIn.XFFunctions.XFGetCell("TRUE", "CONSOL", $D$3,"TOT_Entity","Aggregated","Budget_Working",[1]Setup!C14,"PERIODIC",$B407,"TOPFLOW","TOP","TOP","top1",$C407,"top3","Open_Acute_DIV1","TOP5","TOP6","REPORTED","TOP8")</f>
        <v>196.57021961699999</v>
      </c>
      <c r="DU407" s="53">
        <f>_xll.OneStreamExcelAddIn.XFFunctions.XFGetCell("TRUE", "CONSOL", $D$3,"TOT_Entity","Aggregated","Budget_Working",[1]Setup!C15,"PERIODIC",$B407,"TOPFLOW","TOP","TOP","top1",$C407,"top3","Open_Acute_DIV1","TOP5","TOP6","REPORTED","TOP8")</f>
        <v>202.36261747500001</v>
      </c>
      <c r="DV407" s="178"/>
      <c r="DW407" s="53">
        <f>_xll.OneStreamExcelAddIn.XFFunctions.XFGetCell("TRUE", "CONSOL", $D$3,"TOT_Entity","USD","Budget_Final",[1]Setup!C17,"PERIODIC",$B407,"TOPFLOW","TOP","TOP","top1",$C407,"top3","Open_Acute_DIV1","TOP5","TOP6","REPORTED","TOP8")</f>
        <v>500</v>
      </c>
      <c r="DX407" s="53">
        <f>_xll.OneStreamExcelAddIn.XFFunctions.XFGetCell("TRUE", "CONSOL", $D$3,"TOT_Entity","USD","Budget_Final",[1]Setup!C18,"PERIODIC",$B407,"TOPFLOW","TOP","TOP","top1",$C407,"top3","Open_Acute_DIV1","TOP5","TOP6","REPORTED","TOP8")</f>
        <v>500</v>
      </c>
      <c r="DY407" s="53">
        <f>_xll.OneStreamExcelAddIn.XFFunctions.XFGetCell("TRUE", "CONSOL", $D$3,"TOT_Entity","USD","Budget_Final",[1]Setup!C19,"PERIODIC",$B407,"TOPFLOW","TOP","TOP","top1",$C407,"top3","Open_Acute_DIV1","TOP5","TOP6","REPORTED","TOP8")</f>
        <v>500</v>
      </c>
      <c r="DZ407" s="53">
        <f>_xll.OneStreamExcelAddIn.XFFunctions.XFGetCell("TRUE", "CONSOL", $D$3,"TOT_Entity","USD","Budget_Final",[1]Setup!C20,"PERIODIC",$B407,"TOPFLOW","TOP","TOP","top1",$C407,"top3","Open_Acute_DIV1","TOP5","TOP6","REPORTED","TOP8")</f>
        <v>500</v>
      </c>
      <c r="EA407" s="53">
        <f>_xll.OneStreamExcelAddIn.XFFunctions.XFGetCell("TRUE", "CONSOL", $D$3,"TOT_Entity","USD","Budget_Final",[1]Setup!C21,"PERIODIC",$B407,"TOPFLOW","TOP","TOP","top1",$C407,"top3","Open_Acute_DIV1","TOP5","TOP6","REPORTED","TOP8")</f>
        <v>500</v>
      </c>
      <c r="EB407" s="53">
        <f>_xll.OneStreamExcelAddIn.XFFunctions.XFGetCell("TRUE", "CONSOL", $D$3,"TOT_Entity","USD","Budget_Final",[1]Setup!C22,"PERIODIC",$B407,"TOPFLOW","TOP","TOP","top1",$C407,"top3","Open_Acute_DIV1","TOP5","TOP6","REPORTED","TOP8")</f>
        <v>500</v>
      </c>
      <c r="EC407" s="53">
        <f>_xll.OneStreamExcelAddIn.XFFunctions.XFGetCell("TRUE", "CONSOL", $D$3,"TOT_Entity","USD","Budget_Final",[1]Setup!C23,"PERIODIC",$B407,"TOPFLOW","TOP","TOP","top1",$C407,"top3","Open_Acute_DIV1","TOP5","TOP6","REPORTED","TOP8")</f>
        <v>500</v>
      </c>
      <c r="ED407" s="53">
        <f>_xll.OneStreamExcelAddIn.XFFunctions.XFGetCell("TRUE", "CONSOL", $D$3,"TOT_Entity","USD","Budget_Final",[1]Setup!C24,"PERIODIC",$B407,"TOPFLOW","TOP","TOP","top1",$C407,"top3","Open_Acute_DIV1","TOP5","TOP6","REPORTED","TOP8")</f>
        <v>500</v>
      </c>
      <c r="EE407" s="53">
        <f>_xll.OneStreamExcelAddIn.XFFunctions.XFGetCell("TRUE", "CONSOL", $D$3,"TOT_Entity","USD","Budget_Final",[1]Setup!C25,"PERIODIC",$B407,"TOPFLOW","TOP","TOP","top1",$C407,"top3","Open_Acute_DIV1","TOP5","TOP6","REPORTED","TOP8")</f>
        <v>500</v>
      </c>
      <c r="EF407" s="53">
        <f>_xll.OneStreamExcelAddIn.XFFunctions.XFGetCell("TRUE", "CONSOL", $D$3,"TOT_Entity","USD","Budget_Final",[1]Setup!C26,"PERIODIC",$B407,"TOPFLOW","TOP","TOP","top1",$C407,"top3","Open_Acute_DIV1","TOP5","TOP6","REPORTED","TOP8")</f>
        <v>500</v>
      </c>
      <c r="EG407" s="53">
        <f>_xll.OneStreamExcelAddIn.XFFunctions.XFGetCell("TRUE", "CONSOL", $D$3,"TOT_Entity","USD","Budget_Final",[1]Setup!C27,"PERIODIC",$B407,"TOPFLOW","TOP","TOP","top1",$C407,"top3","Open_Acute_DIV1","TOP5","TOP6","REPORTED","TOP8")</f>
        <v>500</v>
      </c>
      <c r="EH407" s="53">
        <f>_xll.OneStreamExcelAddIn.XFFunctions.XFGetCell("TRUE", "CONSOL", $D$3,"TOT_Entity","USD","Budget_Final",[1]Setup!C28,"PERIODIC",$B407,"TOPFLOW","TOP","TOP","top1",$C407,"top3","Open_Acute_DIV1","TOP5","TOP6","REPORTED","TOP8")</f>
        <v>500</v>
      </c>
    </row>
    <row r="408" spans="2:138" x14ac:dyDescent="0.25">
      <c r="B408" s="51">
        <v>61008</v>
      </c>
      <c r="C408" s="51"/>
      <c r="D408" t="str" cm="1">
        <f t="array" ref="D408">_xll.OneStreamExcelAddIn.XFFunctions.XFGetMemberInfo("Description","Account",B408)</f>
        <v>P/S - Ultrasound</v>
      </c>
      <c r="E408" s="53">
        <f>_xll.OneStreamExcelAddIn.XFFunctions.XFGetCell("TRUE", "CONSOL", $D$3,"TOT_Entity","USD","Actual",$E$3,"PERIODIC",$B408,"TOPFLOW","TOP","TOP","top1",$C408,"top3","Open_Acute_DIV1","TOP5","TOP6","REPORTED","TOP8")</f>
        <v>0</v>
      </c>
      <c r="F408" s="53">
        <f>_xll.OneStreamExcelAddIn.XFFunctions.XFGetCell("TRUE", "CONSOL", $D$3,"TOT_Entity","Aggregated","Budget_Working",$E$3,"PERIODIC",$B408,"TOPFLOW","TOP","TOP","top1",$C408,"top3","Open_Acute_DIV1","TOP5","TOP6","REPORTED","TOP8")</f>
        <v>73.967544818999997</v>
      </c>
      <c r="G408" s="53">
        <f t="shared" si="1043"/>
        <v>73.967544818999997</v>
      </c>
      <c r="H408" s="55">
        <f t="shared" si="1044"/>
        <v>1</v>
      </c>
      <c r="I408" s="41"/>
      <c r="J408" s="53">
        <f>_xll.OneStreamExcelAddIn.XFFunctions.XFGetCell("TRUE", "CONSOL", $D$3,"TOT_Entity","USD","Actual",$E$3,"YTD",$B408,"TOPFLOW","TOP","TOP","top1",$C408,"TOP3","Open_Acute_DIV1","TOP5","TOP6","REPORTED","TOP8")</f>
        <v>0</v>
      </c>
      <c r="K408" s="53">
        <f>_xll.OneStreamExcelAddIn.XFFunctions.XFGetCell("TRUE", "CONSOL", $D$3,"TOT_Entity","Aggregated","Budget_Working",$E$3,"YTD",$B408,"TOPFLOW","TOP","TOP","top1",$C408,"TOP3","Open_Acute_DIV1","TOP5","TOP6","REPORTED","TOP8")</f>
        <v>288.91270088099998</v>
      </c>
      <c r="L408" s="53">
        <f t="shared" si="1045"/>
        <v>288.91270088099998</v>
      </c>
      <c r="M408" s="40">
        <f t="shared" si="1046"/>
        <v>1</v>
      </c>
      <c r="N408" s="41"/>
      <c r="O408" s="53">
        <f>_xll.OneStreamExcelAddIn.XFFunctions.XFGetCell("TRUE", "CONSOL", $D$3,"TOT_Entity","USD","Actual",$F$3,"YTD",$B408,"TOPFLOW","TOP","TOP","top1",$C408,"TOP3","Open_Acute_DIV1","TOP5","TOP6","REPORTED","TOP8")</f>
        <v>248</v>
      </c>
      <c r="P408" s="53">
        <f>_xll.OneStreamExcelAddIn.XFFunctions.XFGetCell("TRUE", "CONSOL", $D$3,"TOT_Entity","USD","Actual",$E$3,"YTD",$B408,"TOPFLOW","TOP","TOP","top1",$C408,"top3","Open_Acute_DIV1","TOP5","TOP6","REPORTED","VAR_BW_PY_Actual")</f>
        <v>248</v>
      </c>
      <c r="Q408" s="40">
        <f t="shared" si="1047"/>
        <v>1</v>
      </c>
      <c r="R408" s="41"/>
      <c r="S408" s="53">
        <f>_xll.OneStreamExcelAddIn.XFFunctions.XFGetCell("TRUE", "CONSOL", $D$3,"TOT_Entity","USD","MIDFCST",$E$3,"MTD",$B408,"TOPFLOW","TOP","TOP","top1",$C408,"TOP3","Open_Acute_DIV1","TOP5","TOP6","REPORTED","TOP8")</f>
        <v>0</v>
      </c>
      <c r="T408" s="53">
        <f t="shared" si="1048"/>
        <v>0</v>
      </c>
      <c r="U408" s="40">
        <f t="shared" si="1049"/>
        <v>0</v>
      </c>
      <c r="V408" s="41"/>
      <c r="W408" s="42"/>
      <c r="X408" s="43"/>
      <c r="Y408" s="42"/>
      <c r="Z408" s="44"/>
      <c r="AB408" s="53">
        <f>_xll.OneStreamExcelAddIn.XFFunctions.XFGetCell("TRUE", "CONSOL", $D$3,"TOT_Entity","USD","Actual",[1]Setup!C4,"PERIODIC",$B408,"TOPFLOW","TOP","TOP","top1",$C408,"top3","Open_Acute_DIV1","TOP5","TOP6","REPORTED","TOP8")</f>
        <v>0</v>
      </c>
      <c r="AC408" s="53">
        <f>_xll.OneStreamExcelAddIn.XFFunctions.XFGetCell("TRUE", "CONSOL", $D$3,"TOT_Entity","Aggregated","Budget_Working",[1]Setup!C4,"PERIODIC",$B408,"TOPFLOW","TOP","TOP","top1",$C408,"top3","Open_Acute_DIV1","TOP5","TOP6","REPORTED","TOP8")</f>
        <v>73.558281383999997</v>
      </c>
      <c r="AD408" s="53">
        <f t="shared" si="1050"/>
        <v>73.558281383999997</v>
      </c>
      <c r="AE408" s="40">
        <f t="shared" si="1051"/>
        <v>1</v>
      </c>
      <c r="AG408" s="53">
        <f>_xll.OneStreamExcelAddIn.XFFunctions.XFGetCell("TRUE", "CONSOL", $D$3,"TOT_Entity","USD","Actual",[1]Setup!C5,"PERIODIC",$B408,"TOPFLOW","TOP","TOP","top1",$C408,"top3","Open_Acute_DIV1","TOP5","TOP6","REPORTED","TOP8")</f>
        <v>0</v>
      </c>
      <c r="AH408" s="53">
        <f>_xll.OneStreamExcelAddIn.XFFunctions.XFGetCell("TRUE", "CONSOL", $D$3,"TOT_Entity","Aggregated","Budget_Working",[1]Setup!C5,"PERIODIC",$B408,"TOPFLOW","TOP","TOP","top1",$C408,"top3","Open_Acute_DIV1","TOP5","TOP6","REPORTED","TOP8")</f>
        <v>68.074151354999998</v>
      </c>
      <c r="AI408" s="53">
        <f t="shared" si="1052"/>
        <v>68.074151354999998</v>
      </c>
      <c r="AJ408" s="40">
        <f t="shared" si="1053"/>
        <v>1</v>
      </c>
      <c r="AL408" s="53">
        <f>_xll.OneStreamExcelAddIn.XFFunctions.XFGetCell("TRUE", "CONSOL", $D$3,"TOT_Entity","USD","Actual",[1]Setup!C6,"PERIODIC",$B408,"TOPFLOW","TOP","TOP","top1",$C408,"top3","Open_Acute_DIV1","TOP5","TOP6","REPORTED","TOP8")</f>
        <v>0</v>
      </c>
      <c r="AM408" s="53">
        <f>_xll.OneStreamExcelAddIn.XFFunctions.XFGetCell("TRUE", "CONSOL", $D$3,"TOT_Entity","Aggregated","Budget_Working",[1]Setup!C6,"PERIODIC",$B408,"TOPFLOW","TOP","TOP","top1",$C408,"top3","Open_Acute_DIV1","TOP5","TOP6","REPORTED","TOP8")</f>
        <v>73.312723323</v>
      </c>
      <c r="AN408" s="53">
        <f t="shared" si="1054"/>
        <v>73.312723323</v>
      </c>
      <c r="AO408" s="40">
        <f t="shared" si="1055"/>
        <v>1</v>
      </c>
      <c r="AQ408" s="53">
        <f>_xll.OneStreamExcelAddIn.XFFunctions.XFGetCell("TRUE", "CONSOL", $D$3,"TOT_Entity","USD","Actual",[1]Setup!C7,"PERIODIC",$B408,"TOPFLOW","TOP","TOP","top1",$C408,"top3","Open_Acute_DIV1","TOP5","TOP6","REPORTED","TOP8")</f>
        <v>0</v>
      </c>
      <c r="AR408" s="53">
        <f>_xll.OneStreamExcelAddIn.XFFunctions.XFGetCell("TRUE", "CONSOL", $D$3,"TOT_Entity","Aggregated","Budget_Working",[1]Setup!C7,"PERIODIC",$B408,"TOPFLOW","TOP","TOP","top1",$C408,"top3","Open_Acute_DIV1","TOP5","TOP6","REPORTED","TOP8")</f>
        <v>73.967544818999997</v>
      </c>
      <c r="AS408" s="53">
        <f t="shared" si="1056"/>
        <v>73.967544818999997</v>
      </c>
      <c r="AT408" s="40">
        <f t="shared" si="1057"/>
        <v>1</v>
      </c>
      <c r="AV408" s="53">
        <f>_xll.OneStreamExcelAddIn.XFFunctions.XFGetCell("TRUE", "CONSOL", $D$3,"TOT_Entity","USD","Actual",[1]Setup!C8,"PERIODIC",$B408,"TOPFLOW","TOP","TOP","top1",$C408,"top3","Open_Acute_DIV1","TOP5","TOP6","REPORTED","TOP8")</f>
        <v>0</v>
      </c>
      <c r="AW408" s="53">
        <f>_xll.OneStreamExcelAddIn.XFFunctions.XFGetCell("TRUE", "CONSOL", $D$3,"TOT_Entity","Aggregated","Budget_Working",[1]Setup!C8,"PERIODIC",$B408,"TOPFLOW","TOP","TOP","top1",$C408,"top3","Open_Acute_DIV1","TOP5","TOP6","REPORTED","TOP8")</f>
        <v>74.185818651000005</v>
      </c>
      <c r="AX408" s="53">
        <f t="shared" si="1058"/>
        <v>74.185818651000005</v>
      </c>
      <c r="AY408" s="40">
        <f t="shared" si="1059"/>
        <v>1</v>
      </c>
      <c r="BA408" s="53">
        <f>_xll.OneStreamExcelAddIn.XFFunctions.XFGetCell("TRUE", "CONSOL", $D$3,"TOT_Entity","USD","Actual",[1]Setup!C9,"PERIODIC",$B408,"TOPFLOW","TOP","TOP","top1",$C408,"top3","Open_Acute_DIV1","TOP5","TOP6","REPORTED","TOP8")</f>
        <v>0</v>
      </c>
      <c r="BB408" s="53">
        <f>_xll.OneStreamExcelAddIn.XFFunctions.XFGetCell("TRUE", "CONSOL", $D$3,"TOT_Entity","Aggregated","Budget_Working",[1]Setup!C9,"PERIODIC",$B408,"TOPFLOW","TOP","TOP","top1",$C408,"top3","Open_Acute_DIV1","TOP5","TOP6","REPORTED","TOP8")</f>
        <v>72.139501476000007</v>
      </c>
      <c r="BC408" s="53">
        <f t="shared" si="1060"/>
        <v>72.139501476000007</v>
      </c>
      <c r="BD408" s="40">
        <f t="shared" si="1061"/>
        <v>1</v>
      </c>
      <c r="BF408" s="53">
        <f>_xll.OneStreamExcelAddIn.XFFunctions.XFGetCell("TRUE", "CONSOL", $D$3,"TOT_Entity","USD","Actual",[1]Setup!C10,"PERIODIC",$B408,"TOPFLOW","TOP","TOP","top1",$C408,"top3","Open_Acute_DIV1","TOP5","TOP6","REPORTED","TOP8")</f>
        <v>0</v>
      </c>
      <c r="BG408" s="53">
        <f>_xll.OneStreamExcelAddIn.XFFunctions.XFGetCell("TRUE", "CONSOL", $D$3,"TOT_Entity","Aggregated","Budget_Working",[1]Setup!C10,"PERIODIC",$B408,"TOPFLOW","TOP","TOP","top1",$C408,"top3","Open_Acute_DIV1","TOP5","TOP6","REPORTED","TOP8")</f>
        <v>72.494196453000001</v>
      </c>
      <c r="BH408" s="53">
        <f t="shared" si="1062"/>
        <v>72.494196453000001</v>
      </c>
      <c r="BI408" s="40">
        <f t="shared" si="1063"/>
        <v>1</v>
      </c>
      <c r="BK408" s="53">
        <f>_xll.OneStreamExcelAddIn.XFFunctions.XFGetCell("TRUE", "CONSOL", $D$3,"TOT_Entity","USD","Actual",[1]Setup!C11,"PERIODIC",$B408,"TOPFLOW","TOP","TOP","top1",$C408,"top3","Open_Acute_DIV1","TOP5","TOP6","REPORTED","TOP8")</f>
        <v>0</v>
      </c>
      <c r="BL408" s="53">
        <f>_xll.OneStreamExcelAddIn.XFFunctions.XFGetCell("TRUE", "CONSOL", $D$3,"TOT_Entity","Aggregated","Budget_Working",[1]Setup!C11,"PERIODIC",$B408,"TOPFLOW","TOP","TOP","top1",$C408,"top3","Open_Acute_DIV1","TOP5","TOP6","REPORTED","TOP8")</f>
        <v>71.320974605999993</v>
      </c>
      <c r="BM408" s="53">
        <f t="shared" si="1064"/>
        <v>71.320974605999993</v>
      </c>
      <c r="BN408" s="40">
        <f t="shared" si="1065"/>
        <v>1</v>
      </c>
      <c r="BP408" s="53">
        <f>_xll.OneStreamExcelAddIn.XFFunctions.XFGetCell("TRUE", "CONSOL", $D$3,"TOT_Entity","USD","Actual",[1]Setup!C12,"PERIODIC",$B408,"TOPFLOW","TOP","TOP","top1",$C408,"top3","Open_Acute_DIV1","TOP5","TOP6","REPORTED","TOP8")</f>
        <v>0</v>
      </c>
      <c r="BQ408" s="53">
        <f>_xll.OneStreamExcelAddIn.XFFunctions.XFGetCell("TRUE", "CONSOL", $D$3,"TOT_Entity","Aggregated","Budget_Working",[1]Setup!C12,"PERIODIC",$B408,"TOPFLOW","TOP","TOP","top1",$C408,"top3","Open_Acute_DIV1","TOP5","TOP6","REPORTED","TOP8")</f>
        <v>71.566532667000004</v>
      </c>
      <c r="BR408" s="53">
        <f t="shared" si="1066"/>
        <v>71.566532667000004</v>
      </c>
      <c r="BS408" s="40">
        <f t="shared" si="1067"/>
        <v>1</v>
      </c>
      <c r="BU408" s="53">
        <f>_xll.OneStreamExcelAddIn.XFFunctions.XFGetCell("TRUE", "CONSOL", $D$3,"TOT_Entity","USD","Actual",[1]Setup!C13,"PERIODIC",$B408,"TOPFLOW","TOP","TOP","top1",$C408,"top3","Open_Acute_DIV1","TOP5","TOP6","REPORTED","TOP8")</f>
        <v>0</v>
      </c>
      <c r="BV408" s="53">
        <f>_xll.OneStreamExcelAddIn.XFFunctions.XFGetCell("TRUE", "CONSOL", $D$3,"TOT_Entity","Aggregated","Budget_Working",[1]Setup!C13,"PERIODIC",$B408,"TOPFLOW","TOP","TOP","top1",$C408,"top3","Open_Acute_DIV1","TOP5","TOP6","REPORTED","TOP8")</f>
        <v>75.140766666000005</v>
      </c>
      <c r="BW408" s="53">
        <f t="shared" si="1068"/>
        <v>75.140766666000005</v>
      </c>
      <c r="BX408" s="40">
        <f t="shared" si="1069"/>
        <v>1</v>
      </c>
      <c r="BZ408" s="53">
        <f>_xll.OneStreamExcelAddIn.XFFunctions.XFGetCell("TRUE", "CONSOL", $D$3,"TOT_Entity","USD","Actual",[1]Setup!C14,"PERIODIC",$B408,"TOPFLOW","TOP","TOP","top1",$C408,"top3","Open_Acute_DIV1","TOP5","TOP6","REPORTED","TOP8")</f>
        <v>0</v>
      </c>
      <c r="CA408" s="53">
        <f>_xll.OneStreamExcelAddIn.XFFunctions.XFGetCell("TRUE", "CONSOL", $D$3,"TOT_Entity","Aggregated","Budget_Working",[1]Setup!C14,"PERIODIC",$B408,"TOPFLOW","TOP","TOP","top1",$C408,"top3","Open_Acute_DIV1","TOP5","TOP6","REPORTED","TOP8")</f>
        <v>72.221354163000001</v>
      </c>
      <c r="CB408" s="53">
        <f t="shared" si="1070"/>
        <v>72.221354163000001</v>
      </c>
      <c r="CC408" s="40">
        <f t="shared" si="1071"/>
        <v>1</v>
      </c>
      <c r="CE408" s="53">
        <f>_xll.OneStreamExcelAddIn.XFFunctions.XFGetCell("TRUE", "CONSOL", $D$3,"TOT_Entity","USD","Actual",[1]Setup!C15,"PERIODIC",$B408,"TOPFLOW","TOP","TOP","top1",$C408,"top3","Open_Acute_DIV1","TOP5","TOP6","REPORTED","TOP8")</f>
        <v>0</v>
      </c>
      <c r="CF408" s="53">
        <f>_xll.OneStreamExcelAddIn.XFFunctions.XFGetCell("TRUE", "CONSOL", $D$3,"TOT_Entity","Aggregated","Budget_Working",[1]Setup!C15,"PERIODIC",$B408,"TOPFLOW","TOP","TOP","top1",$C408,"top3","Open_Acute_DIV1","TOP5","TOP6","REPORTED","TOP8")</f>
        <v>74.349524024999994</v>
      </c>
      <c r="CG408" s="53">
        <f t="shared" si="1072"/>
        <v>74.349524024999994</v>
      </c>
      <c r="CH408" s="40">
        <f t="shared" si="1073"/>
        <v>1</v>
      </c>
      <c r="CI408" s="212"/>
      <c r="CJ408" s="53">
        <f>_xll.OneStreamExcelAddIn.XFFunctions.XFGetCell("TRUE", "CONSOL", $D$3,"TOT_Entity","USD","Actual",[1]Setup!C4,"PERIODIC",$B408,"TOPFLOW","TOP","TOP","top1",$C408,"top3","Open_Acute_DIV1","TOP5","TOP6","REPORTED","TOP8")</f>
        <v>0</v>
      </c>
      <c r="CK408" s="53">
        <f>_xll.OneStreamExcelAddIn.XFFunctions.XFGetCell("TRUE", "CONSOL", $D$3,"TOT_Entity","USD","Actual",[1]Setup!C5,"PERIODIC",$B408,"TOPFLOW","TOP","TOP","top1",$C408,"top3","Open_Acute_DIV1","TOP5","TOP6","REPORTED","TOP8")</f>
        <v>0</v>
      </c>
      <c r="CL408" s="53">
        <f>_xll.OneStreamExcelAddIn.XFFunctions.XFGetCell("TRUE", "CONSOL", $D$3,"TOT_Entity","USD","Actual",[1]Setup!C6,"PERIODIC",$B408,"TOPFLOW","TOP","TOP","top1",$C408,"top3","Open_Acute_DIV1","TOP5","TOP6","REPORTED","TOP8")</f>
        <v>0</v>
      </c>
      <c r="CM408" s="53">
        <f>_xll.OneStreamExcelAddIn.XFFunctions.XFGetCell("TRUE", "CONSOL", $D$3,"TOT_Entity","USD","Actual",[1]Setup!C7,"PERIODIC",$B408,"TOPFLOW","TOP","TOP","top1",$C408,"top3","Open_Acute_DIV1","TOP5","TOP6","REPORTED","TOP8")</f>
        <v>0</v>
      </c>
      <c r="CN408" s="53">
        <f>_xll.OneStreamExcelAddIn.XFFunctions.XFGetCell("TRUE", "CONSOL", $D$3,"TOT_Entity","USD","Actual",[1]Setup!C8,"PERIODIC",$B408,"TOPFLOW","TOP","TOP","top1",$C408,"top3","Open_Acute_DIV1","TOP5","TOP6","REPORTED","TOP8")</f>
        <v>0</v>
      </c>
      <c r="CO408" s="53">
        <f>_xll.OneStreamExcelAddIn.XFFunctions.XFGetCell("TRUE", "CONSOL", $D$3,"TOT_Entity","USD","Actual",[1]Setup!C9,"PERIODIC",$B408,"TOPFLOW","TOP","TOP","top1",$C408,"top3","Open_Acute_DIV1","TOP5","TOP6","REPORTED","TOP8")</f>
        <v>0</v>
      </c>
      <c r="CP408" s="53">
        <f>_xll.OneStreamExcelAddIn.XFFunctions.XFGetCell("TRUE", "CONSOL", $D$3,"TOT_Entity","USD","Actual",[1]Setup!C10,"PERIODIC",$B408,"TOPFLOW","TOP","TOP","top1",$C408,"top3","Open_Acute_DIV1","TOP5","TOP6","REPORTED","TOP8")</f>
        <v>0</v>
      </c>
      <c r="CQ408" s="53">
        <f>_xll.OneStreamExcelAddIn.XFFunctions.XFGetCell("TRUE", "CONSOL", $D$3,"TOT_Entity","USD","Actual",[1]Setup!C11,"PERIODIC",$B408,"TOPFLOW","TOP","TOP","top1",$C408,"top3","Open_Acute_DIV1","TOP5","TOP6","REPORTED","TOP8")</f>
        <v>0</v>
      </c>
      <c r="CR408" s="53">
        <f>_xll.OneStreamExcelAddIn.XFFunctions.XFGetCell("TRUE", "CONSOL", $D$3,"TOT_Entity","USD","Actual",[1]Setup!C12,"PERIODIC",$B408,"TOPFLOW","TOP","TOP","top1",$C408,"top3","Open_Acute_DIV1","TOP5","TOP6","REPORTED","TOP8")</f>
        <v>0</v>
      </c>
      <c r="CS408" s="53">
        <f>_xll.OneStreamExcelAddIn.XFFunctions.XFGetCell("TRUE", "CONSOL", $D$3,"TOT_Entity","USD","Actual",[1]Setup!C13,"PERIODIC",$B408,"TOPFLOW","TOP","TOP","top1",$C408,"top3","Open_Acute_DIV1","TOP5","TOP6","REPORTED","TOP8")</f>
        <v>0</v>
      </c>
      <c r="CT408" s="53">
        <f>_xll.OneStreamExcelAddIn.XFFunctions.XFGetCell("TRUE", "CONSOL", $D$3,"TOT_Entity","USD","Actual",[1]Setup!C14,"PERIODIC",$B408,"TOPFLOW","TOP","TOP","top1",$C408,"top3","Open_Acute_DIV1","TOP5","TOP6","REPORTED","TOP8")</f>
        <v>0</v>
      </c>
      <c r="CU408" s="53">
        <f>_xll.OneStreamExcelAddIn.XFFunctions.XFGetCell("TRUE", "CONSOL", $D$3,"TOT_Entity","USD","Actual",[1]Setup!C15,"PERIODIC",$B408,"TOPFLOW","TOP","TOP","top1",$C408,"top3","Open_Acute_DIV1","TOP5","TOP6","REPORTED","TOP8")</f>
        <v>0</v>
      </c>
      <c r="CV408" s="212"/>
      <c r="CW408" s="53">
        <f>_xll.OneStreamExcelAddIn.XFFunctions.XFGetCell("TRUE", "CONSOL", $D$3,"TOT_Entity","USD","Actual",[1]Setup!C17,"PERIODIC",$B408,"TOPFLOW","TOP","TOP","top1",$C408,"top3","Open_Acute_DIV1","TOP5","TOP6","REPORTED","TOP8")</f>
        <v>0</v>
      </c>
      <c r="CX408" s="53">
        <f>_xll.OneStreamExcelAddIn.XFFunctions.XFGetCell("TRUE", "CONSOL", $D$3,"TOT_Entity","USD","Actual",[1]Setup!C18,"PERIODIC",$B408,"TOPFLOW","TOP","TOP","top1",$C408,"top3","Open_Acute_DIV1","TOP5","TOP6","REPORTED","TOP8")</f>
        <v>0</v>
      </c>
      <c r="CY408" s="53">
        <f>_xll.OneStreamExcelAddIn.XFFunctions.XFGetCell("TRUE", "CONSOL", $D$3,"TOT_Entity","USD","Actual",[1]Setup!C19,"PERIODIC",$B408,"TOPFLOW","TOP","TOP","top1",$C408,"top3","Open_Acute_DIV1","TOP5","TOP6","REPORTED","TOP8")</f>
        <v>0</v>
      </c>
      <c r="CZ408" s="53">
        <f>_xll.OneStreamExcelAddIn.XFFunctions.XFGetCell("TRUE", "CONSOL", $D$3,"TOT_Entity","USD","Actual",[1]Setup!C20,"PERIODIC",$B408,"TOPFLOW","TOP","TOP","top1",$C408,"top3","Open_Acute_DIV1","TOP5","TOP6","REPORTED","TOP8")</f>
        <v>248</v>
      </c>
      <c r="DA408" s="53">
        <f>_xll.OneStreamExcelAddIn.XFFunctions.XFGetCell("TRUE", "CONSOL", $D$3,"TOT_Entity","USD","Actual",[1]Setup!C21,"PERIODIC",$B408,"TOPFLOW","TOP","TOP","top1",$C408,"top3","Open_Acute_DIV1","TOP5","TOP6","REPORTED","TOP8")</f>
        <v>0</v>
      </c>
      <c r="DB408" s="53">
        <f>_xll.OneStreamExcelAddIn.XFFunctions.XFGetCell("TRUE", "CONSOL", $D$3,"TOT_Entity","USD","Actual",[1]Setup!C22,"PERIODIC",$B408,"TOPFLOW","TOP","TOP","top1",$C408,"top3","Open_Acute_DIV1","TOP5","TOP6","REPORTED","TOP8")</f>
        <v>0</v>
      </c>
      <c r="DC408" s="53">
        <f>_xll.OneStreamExcelAddIn.XFFunctions.XFGetCell("TRUE", "CONSOL", $D$3,"TOT_Entity","USD","Actual",[1]Setup!C23,"PERIODIC",$B408,"TOPFLOW","TOP","TOP","top1",$C408,"top3","Open_Acute_DIV1","TOP5","TOP6","REPORTED","TOP8")</f>
        <v>0</v>
      </c>
      <c r="DD408" s="53">
        <f>_xll.OneStreamExcelAddIn.XFFunctions.XFGetCell("TRUE", "CONSOL", $D$3,"TOT_Entity","USD","Actual",[1]Setup!C24,"PERIODIC",$B408,"TOPFLOW","TOP","TOP","top1",$C408,"top3","Open_Acute_DIV1","TOP5","TOP6","REPORTED","TOP8")</f>
        <v>0</v>
      </c>
      <c r="DE408" s="53">
        <f>_xll.OneStreamExcelAddIn.XFFunctions.XFGetCell("TRUE", "CONSOL", $D$3,"TOT_Entity","USD","Actual",[1]Setup!C25,"PERIODIC",$B408,"TOPFLOW","TOP","TOP","top1",$C408,"top3","Open_Acute_DIV1","TOP5","TOP6","REPORTED","TOP8")</f>
        <v>0</v>
      </c>
      <c r="DF408" s="53">
        <f>_xll.OneStreamExcelAddIn.XFFunctions.XFGetCell("TRUE", "CONSOL", $D$3,"TOT_Entity","USD","Actual",[1]Setup!C26,"PERIODIC",$B408,"TOPFLOW","TOP","TOP","top1",$C408,"top3","Open_Acute_DIV1","TOP5","TOP6","REPORTED","TOP8")</f>
        <v>0</v>
      </c>
      <c r="DG408" s="53">
        <f>_xll.OneStreamExcelAddIn.XFFunctions.XFGetCell("TRUE", "CONSOL", $D$3,"TOT_Entity","USD","Actual",[1]Setup!C27,"PERIODIC",$B408,"TOPFLOW","TOP","TOP","top1",$C408,"top3","Open_Acute_DIV1","TOP5","TOP6","REPORTED","TOP8")</f>
        <v>0</v>
      </c>
      <c r="DH408" s="53">
        <f>_xll.OneStreamExcelAddIn.XFFunctions.XFGetCell("TRUE", "CONSOL", $D$3,"TOT_Entity","USD","Actual",[1]Setup!C28,"PERIODIC",$B408,"TOPFLOW","TOP","TOP","top1",$C408,"top3","Open_Acute_DIV1","TOP5","TOP6","REPORTED","TOP8")</f>
        <v>0</v>
      </c>
      <c r="DI408" s="178"/>
      <c r="DJ408" s="53">
        <f>_xll.OneStreamExcelAddIn.XFFunctions.XFGetCell("TRUE", "CONSOL", $D$3,"TOT_Entity","Aggregated","Budget_Working",[1]Setup!C4,"PERIODIC",$B408,"TOPFLOW","TOP","TOP","top1",$C408,"top3","Open_Acute_DIV1","TOP5","TOP6","REPORTED","TOP8")</f>
        <v>73.558281383999997</v>
      </c>
      <c r="DK408" s="53">
        <f>_xll.OneStreamExcelAddIn.XFFunctions.XFGetCell("TRUE", "CONSOL", $D$3,"TOT_Entity","Aggregated","Budget_Working",[1]Setup!C5,"PERIODIC",$B408,"TOPFLOW","TOP","TOP","top1",$C408,"top3","Open_Acute_DIV1","TOP5","TOP6","REPORTED","TOP8")</f>
        <v>68.074151354999998</v>
      </c>
      <c r="DL408" s="53">
        <f>_xll.OneStreamExcelAddIn.XFFunctions.XFGetCell("TRUE", "CONSOL", $D$3,"TOT_Entity","Aggregated","Budget_Working",[1]Setup!C6,"PERIODIC",$B408,"TOPFLOW","TOP","TOP","top1",$C408,"top3","Open_Acute_DIV1","TOP5","TOP6","REPORTED","TOP8")</f>
        <v>73.312723323</v>
      </c>
      <c r="DM408" s="53">
        <f>_xll.OneStreamExcelAddIn.XFFunctions.XFGetCell("TRUE", "CONSOL", $D$3,"TOT_Entity","Aggregated","Budget_Working",[1]Setup!C7,"PERIODIC",$B408,"TOPFLOW","TOP","TOP","top1",$C408,"top3","Open_Acute_DIV1","TOP5","TOP6","REPORTED","TOP8")</f>
        <v>73.967544818999997</v>
      </c>
      <c r="DN408" s="53">
        <f>_xll.OneStreamExcelAddIn.XFFunctions.XFGetCell("TRUE", "CONSOL", $D$3,"TOT_Entity","Aggregated","Budget_Working",[1]Setup!C8,"PERIODIC",$B408,"TOPFLOW","TOP","TOP","top1",$C408,"top3","Open_Acute_DIV1","TOP5","TOP6","REPORTED","TOP8")</f>
        <v>74.185818651000005</v>
      </c>
      <c r="DO408" s="53">
        <f>_xll.OneStreamExcelAddIn.XFFunctions.XFGetCell("TRUE", "CONSOL", $D$3,"TOT_Entity","Aggregated","Budget_Working",[1]Setup!C9,"PERIODIC",$B408,"TOPFLOW","TOP","TOP","top1",$C408,"top3","Open_Acute_DIV1","TOP5","TOP6","REPORTED","TOP8")</f>
        <v>72.139501476000007</v>
      </c>
      <c r="DP408" s="53">
        <f>_xll.OneStreamExcelAddIn.XFFunctions.XFGetCell("TRUE", "CONSOL", $D$3,"TOT_Entity","Aggregated","Budget_Working",[1]Setup!C10,"PERIODIC",$B408,"TOPFLOW","TOP","TOP","top1",$C408,"top3","Open_Acute_DIV1","TOP5","TOP6","REPORTED","TOP8")</f>
        <v>72.494196453000001</v>
      </c>
      <c r="DQ408" s="53">
        <f>_xll.OneStreamExcelAddIn.XFFunctions.XFGetCell("TRUE", "CONSOL", $D$3,"TOT_Entity","Aggregated","Budget_Working",[1]Setup!C11,"PERIODIC",$B408,"TOPFLOW","TOP","TOP","top1",$C408,"top3","Open_Acute_DIV1","TOP5","TOP6","REPORTED","TOP8")</f>
        <v>71.320974605999993</v>
      </c>
      <c r="DR408" s="53">
        <f>_xll.OneStreamExcelAddIn.XFFunctions.XFGetCell("TRUE", "CONSOL", $D$3,"TOT_Entity","Aggregated","Budget_Working",[1]Setup!C12,"PERIODIC",$B408,"TOPFLOW","TOP","TOP","top1",$C408,"top3","Open_Acute_DIV1","TOP5","TOP6","REPORTED","TOP8")</f>
        <v>71.566532667000004</v>
      </c>
      <c r="DS408" s="53">
        <f>_xll.OneStreamExcelAddIn.XFFunctions.XFGetCell("TRUE", "CONSOL", $D$3,"TOT_Entity","Aggregated","Budget_Working",[1]Setup!C13,"PERIODIC",$B408,"TOPFLOW","TOP","TOP","top1",$C408,"top3","Open_Acute_DIV1","TOP5","TOP6","REPORTED","TOP8")</f>
        <v>75.140766666000005</v>
      </c>
      <c r="DT408" s="53">
        <f>_xll.OneStreamExcelAddIn.XFFunctions.XFGetCell("TRUE", "CONSOL", $D$3,"TOT_Entity","Aggregated","Budget_Working",[1]Setup!C14,"PERIODIC",$B408,"TOPFLOW","TOP","TOP","top1",$C408,"top3","Open_Acute_DIV1","TOP5","TOP6","REPORTED","TOP8")</f>
        <v>72.221354163000001</v>
      </c>
      <c r="DU408" s="53">
        <f>_xll.OneStreamExcelAddIn.XFFunctions.XFGetCell("TRUE", "CONSOL", $D$3,"TOT_Entity","Aggregated","Budget_Working",[1]Setup!C15,"PERIODIC",$B408,"TOPFLOW","TOP","TOP","top1",$C408,"top3","Open_Acute_DIV1","TOP5","TOP6","REPORTED","TOP8")</f>
        <v>74.349524024999994</v>
      </c>
      <c r="DV408" s="178"/>
      <c r="DW408" s="53">
        <f>_xll.OneStreamExcelAddIn.XFFunctions.XFGetCell("TRUE", "CONSOL", $D$3,"TOT_Entity","USD","Budget_Final",[1]Setup!C17,"PERIODIC",$B408,"TOPFLOW","TOP","TOP","top1",$C408,"top3","Open_Acute_DIV1","TOP5","TOP6","REPORTED","TOP8")</f>
        <v>39.742352984999997</v>
      </c>
      <c r="DX408" s="53">
        <f>_xll.OneStreamExcelAddIn.XFFunctions.XFGetCell("TRUE", "CONSOL", $D$3,"TOT_Entity","USD","Budget_Final",[1]Setup!C18,"PERIODIC",$B408,"TOPFLOW","TOP","TOP","top1",$C408,"top3","Open_Acute_DIV1","TOP5","TOP6","REPORTED","TOP8")</f>
        <v>37.825605437999997</v>
      </c>
      <c r="DY408" s="53">
        <f>_xll.OneStreamExcelAddIn.XFFunctions.XFGetCell("TRUE", "CONSOL", $D$3,"TOT_Entity","USD","Budget_Final",[1]Setup!C19,"PERIODIC",$B408,"TOPFLOW","TOP","TOP","top1",$C408,"top3","Open_Acute_DIV1","TOP5","TOP6","REPORTED","TOP8")</f>
        <v>42.436522613999998</v>
      </c>
      <c r="DZ408" s="53">
        <f>_xll.OneStreamExcelAddIn.XFFunctions.XFGetCell("TRUE", "CONSOL", $D$3,"TOT_Entity","USD","Budget_Final",[1]Setup!C20,"PERIODIC",$B408,"TOPFLOW","TOP","TOP","top1",$C408,"top3","Open_Acute_DIV1","TOP5","TOP6","REPORTED","TOP8")</f>
        <v>42.195253692000001</v>
      </c>
      <c r="EA408" s="53">
        <f>_xll.OneStreamExcelAddIn.XFFunctions.XFGetCell("TRUE", "CONSOL", $D$3,"TOT_Entity","USD","Budget_Final",[1]Setup!C21,"PERIODIC",$B408,"TOPFLOW","TOP","TOP","top1",$C408,"top3","Open_Acute_DIV1","TOP5","TOP6","REPORTED","TOP8")</f>
        <v>43.428405959999999</v>
      </c>
      <c r="EB408" s="53">
        <f>_xll.OneStreamExcelAddIn.XFFunctions.XFGetCell("TRUE", "CONSOL", $D$3,"TOT_Entity","USD","Budget_Final",[1]Setup!C22,"PERIODIC",$B408,"TOPFLOW","TOP","TOP","top1",$C408,"top3","Open_Acute_DIV1","TOP5","TOP6","REPORTED","TOP8")</f>
        <v>41.122947371999999</v>
      </c>
      <c r="EC408" s="53">
        <f>_xll.OneStreamExcelAddIn.XFFunctions.XFGetCell("TRUE", "CONSOL", $D$3,"TOT_Entity","USD","Budget_Final",[1]Setup!C23,"PERIODIC",$B408,"TOPFLOW","TOP","TOP","top1",$C408,"top3","Open_Acute_DIV1","TOP5","TOP6","REPORTED","TOP8")</f>
        <v>43.347982985999998</v>
      </c>
      <c r="ED408" s="53">
        <f>_xll.OneStreamExcelAddIn.XFFunctions.XFGetCell("TRUE", "CONSOL", $D$3,"TOT_Entity","USD","Budget_Final",[1]Setup!C24,"PERIODIC",$B408,"TOPFLOW","TOP","TOP","top1",$C408,"top3","Open_Acute_DIV1","TOP5","TOP6","REPORTED","TOP8")</f>
        <v>43.374790644000001</v>
      </c>
      <c r="EE408" s="53">
        <f>_xll.OneStreamExcelAddIn.XFFunctions.XFGetCell("TRUE", "CONSOL", $D$3,"TOT_Entity","USD","Budget_Final",[1]Setup!C25,"PERIODIC",$B408,"TOPFLOW","TOP","TOP","top1",$C408,"top3","Open_Acute_DIV1","TOP5","TOP6","REPORTED","TOP8")</f>
        <v>43.361386815000003</v>
      </c>
      <c r="EF408" s="53">
        <f>_xll.OneStreamExcelAddIn.XFFunctions.XFGetCell("TRUE", "CONSOL", $D$3,"TOT_Entity","USD","Budget_Final",[1]Setup!C26,"PERIODIC",$B408,"TOPFLOW","TOP","TOP","top1",$C408,"top3","Open_Acute_DIV1","TOP5","TOP6","REPORTED","TOP8")</f>
        <v>43.106714064000002</v>
      </c>
      <c r="EG408" s="53">
        <f>_xll.OneStreamExcelAddIn.XFFunctions.XFGetCell("TRUE", "CONSOL", $D$3,"TOT_Entity","USD","Budget_Final",[1]Setup!C27,"PERIODIC",$B408,"TOPFLOW","TOP","TOP","top1",$C408,"top3","Open_Acute_DIV1","TOP5","TOP6","REPORTED","TOP8")</f>
        <v>40.385736776999998</v>
      </c>
      <c r="EH408" s="53">
        <f>_xll.OneStreamExcelAddIn.XFFunctions.XFGetCell("TRUE", "CONSOL", $D$3,"TOT_Entity","USD","Budget_Final",[1]Setup!C28,"PERIODIC",$B408,"TOPFLOW","TOP","TOP","top1",$C408,"top3","Open_Acute_DIV1","TOP5","TOP6","REPORTED","TOP8")</f>
        <v>41.109543543000001</v>
      </c>
    </row>
    <row r="409" spans="2:138" x14ac:dyDescent="0.25">
      <c r="B409" s="51">
        <v>61009</v>
      </c>
      <c r="C409" s="51"/>
      <c r="D409" t="str" cm="1">
        <f t="array" ref="D409">_xll.OneStreamExcelAddIn.XFFunctions.XFGetMemberInfo("Description","Account",B409)</f>
        <v>P/S - Pharmacy</v>
      </c>
      <c r="E409" s="53">
        <f>_xll.OneStreamExcelAddIn.XFFunctions.XFGetCell("TRUE", "CONSOL", $D$3,"TOT_Entity","USD","Actual",$E$3,"PERIODIC",$B409,"TOPFLOW","TOP","TOP","top1",$C409,"top3","Open_Acute_DIV1","TOP5","TOP6","REPORTED","TOP8")</f>
        <v>36440.75</v>
      </c>
      <c r="F409" s="53">
        <f>_xll.OneStreamExcelAddIn.XFFunctions.XFGetCell("TRUE", "CONSOL", $D$3,"TOT_Entity","Aggregated","Budget_Working",$E$3,"PERIODIC",$B409,"TOPFLOW","TOP","TOP","top1",$C409,"top3","Open_Acute_DIV1","TOP5","TOP6","REPORTED","TOP8")</f>
        <v>29902.33</v>
      </c>
      <c r="G409" s="53">
        <f t="shared" si="1043"/>
        <v>-6538.4199999999983</v>
      </c>
      <c r="H409" s="55">
        <f t="shared" si="1044"/>
        <v>-0.21865921485048148</v>
      </c>
      <c r="I409" s="41"/>
      <c r="J409" s="53">
        <f>_xll.OneStreamExcelAddIn.XFFunctions.XFGetCell("TRUE", "CONSOL", $D$3,"TOT_Entity","USD","Actual",$E$3,"YTD",$B409,"TOPFLOW","TOP","TOP","top1",$C409,"TOP3","Open_Acute_DIV1","TOP5","TOP6","REPORTED","TOP8")</f>
        <v>101276.19</v>
      </c>
      <c r="K409" s="53">
        <f>_xll.OneStreamExcelAddIn.XFFunctions.XFGetCell("TRUE", "CONSOL", $D$3,"TOT_Entity","Aggregated","Budget_Working",$E$3,"YTD",$B409,"TOPFLOW","TOP","TOP","top1",$C409,"TOP3","Open_Acute_DIV1","TOP5","TOP6","REPORTED","TOP8")</f>
        <v>118774.33</v>
      </c>
      <c r="L409" s="53">
        <f t="shared" si="1045"/>
        <v>17498.14</v>
      </c>
      <c r="M409" s="40">
        <f t="shared" si="1046"/>
        <v>0.1473225738255059</v>
      </c>
      <c r="N409" s="41"/>
      <c r="O409" s="53">
        <f>_xll.OneStreamExcelAddIn.XFFunctions.XFGetCell("TRUE", "CONSOL", $D$3,"TOT_Entity","USD","Actual",$F$3,"YTD",$B409,"TOPFLOW","TOP","TOP","top1",$C409,"TOP3","Open_Acute_DIV1","TOP5","TOP6","REPORTED","TOP8")</f>
        <v>126695.39</v>
      </c>
      <c r="P409" s="53">
        <f>_xll.OneStreamExcelAddIn.XFFunctions.XFGetCell("TRUE", "CONSOL", $D$3,"TOT_Entity","USD","Actual",$E$3,"YTD",$B409,"TOPFLOW","TOP","TOP","top1",$C409,"top3","Open_Acute_DIV1","TOP5","TOP6","REPORTED","VAR_BW_PY_Actual")</f>
        <v>25419.200000000001</v>
      </c>
      <c r="Q409" s="40">
        <f t="shared" si="1047"/>
        <v>0.20063239870053678</v>
      </c>
      <c r="R409" s="41"/>
      <c r="S409" s="53">
        <f>_xll.OneStreamExcelAddIn.XFFunctions.XFGetCell("TRUE", "CONSOL", $D$3,"TOT_Entity","USD","MIDFCST",$E$3,"MTD",$B409,"TOPFLOW","TOP","TOP","top1",$C409,"TOP3","Open_Acute_DIV1","TOP5","TOP6","REPORTED","TOP8")</f>
        <v>0</v>
      </c>
      <c r="T409" s="53">
        <f t="shared" si="1048"/>
        <v>-36440.75</v>
      </c>
      <c r="U409" s="40">
        <f t="shared" si="1049"/>
        <v>0</v>
      </c>
      <c r="V409" s="41"/>
      <c r="W409" s="42"/>
      <c r="X409" s="43"/>
      <c r="Y409" s="42"/>
      <c r="Z409" s="44"/>
      <c r="AB409" s="53">
        <f>_xll.OneStreamExcelAddIn.XFFunctions.XFGetCell("TRUE", "CONSOL", $D$3,"TOT_Entity","USD","Actual",[1]Setup!C4,"PERIODIC",$B409,"TOPFLOW","TOP","TOP","top1",$C409,"top3","Open_Acute_DIV1","TOP5","TOP6","REPORTED","TOP8")</f>
        <v>29925.43</v>
      </c>
      <c r="AC409" s="53">
        <f>_xll.OneStreamExcelAddIn.XFFunctions.XFGetCell("TRUE", "CONSOL", $D$3,"TOT_Entity","Aggregated","Budget_Working",[1]Setup!C4,"PERIODIC",$B409,"TOPFLOW","TOP","TOP","top1",$C409,"top3","Open_Acute_DIV1","TOP5","TOP6","REPORTED","TOP8")</f>
        <v>28847.200000000001</v>
      </c>
      <c r="AD409" s="53">
        <f t="shared" si="1050"/>
        <v>-1078.2299999999996</v>
      </c>
      <c r="AE409" s="40">
        <f t="shared" si="1051"/>
        <v>-3.7377284450483911E-2</v>
      </c>
      <c r="AG409" s="53">
        <f>_xll.OneStreamExcelAddIn.XFFunctions.XFGetCell("TRUE", "CONSOL", $D$3,"TOT_Entity","USD","Actual",[1]Setup!C5,"PERIODIC",$B409,"TOPFLOW","TOP","TOP","top1",$C409,"top3","Open_Acute_DIV1","TOP5","TOP6","REPORTED","TOP8")</f>
        <v>31989.61</v>
      </c>
      <c r="AH409" s="53">
        <f>_xll.OneStreamExcelAddIn.XFFunctions.XFGetCell("TRUE", "CONSOL", $D$3,"TOT_Entity","Aggregated","Budget_Working",[1]Setup!C5,"PERIODIC",$B409,"TOPFLOW","TOP","TOP","top1",$C409,"top3","Open_Acute_DIV1","TOP5","TOP6","REPORTED","TOP8")</f>
        <v>30064.75</v>
      </c>
      <c r="AI409" s="53">
        <f t="shared" si="1052"/>
        <v>-1924.8600000000006</v>
      </c>
      <c r="AJ409" s="40">
        <f t="shared" si="1053"/>
        <v>-6.4023815265385559E-2</v>
      </c>
      <c r="AL409" s="53">
        <f>_xll.OneStreamExcelAddIn.XFFunctions.XFGetCell("TRUE", "CONSOL", $D$3,"TOT_Entity","USD","Actual",[1]Setup!C6,"PERIODIC",$B409,"TOPFLOW","TOP","TOP","top1",$C409,"top3","Open_Acute_DIV1","TOP5","TOP6","REPORTED","TOP8")</f>
        <v>2920.4</v>
      </c>
      <c r="AM409" s="53">
        <f>_xll.OneStreamExcelAddIn.XFFunctions.XFGetCell("TRUE", "CONSOL", $D$3,"TOT_Entity","Aggregated","Budget_Working",[1]Setup!C6,"PERIODIC",$B409,"TOPFLOW","TOP","TOP","top1",$C409,"top3","Open_Acute_DIV1","TOP5","TOP6","REPORTED","TOP8")</f>
        <v>29960.05</v>
      </c>
      <c r="AN409" s="53">
        <f t="shared" si="1054"/>
        <v>27039.649999999998</v>
      </c>
      <c r="AO409" s="40">
        <f t="shared" si="1055"/>
        <v>0.9025235271636729</v>
      </c>
      <c r="AQ409" s="53">
        <f>_xll.OneStreamExcelAddIn.XFFunctions.XFGetCell("TRUE", "CONSOL", $D$3,"TOT_Entity","USD","Actual",[1]Setup!C7,"PERIODIC",$B409,"TOPFLOW","TOP","TOP","top1",$C409,"top3","Open_Acute_DIV1","TOP5","TOP6","REPORTED","TOP8")</f>
        <v>36440.75</v>
      </c>
      <c r="AR409" s="53">
        <f>_xll.OneStreamExcelAddIn.XFFunctions.XFGetCell("TRUE", "CONSOL", $D$3,"TOT_Entity","Aggregated","Budget_Working",[1]Setup!C7,"PERIODIC",$B409,"TOPFLOW","TOP","TOP","top1",$C409,"top3","Open_Acute_DIV1","TOP5","TOP6","REPORTED","TOP8")</f>
        <v>29902.33</v>
      </c>
      <c r="AS409" s="53">
        <f t="shared" si="1056"/>
        <v>-6538.4199999999983</v>
      </c>
      <c r="AT409" s="40">
        <f t="shared" si="1057"/>
        <v>-0.21865921485048148</v>
      </c>
      <c r="AV409" s="53">
        <f>_xll.OneStreamExcelAddIn.XFFunctions.XFGetCell("TRUE", "CONSOL", $D$3,"TOT_Entity","USD","Actual",[1]Setup!C8,"PERIODIC",$B409,"TOPFLOW","TOP","TOP","top1",$C409,"top3","Open_Acute_DIV1","TOP5","TOP6","REPORTED","TOP8")</f>
        <v>-101276.19</v>
      </c>
      <c r="AW409" s="53">
        <f>_xll.OneStreamExcelAddIn.XFFunctions.XFGetCell("TRUE", "CONSOL", $D$3,"TOT_Entity","Aggregated","Budget_Working",[1]Setup!C8,"PERIODIC",$B409,"TOPFLOW","TOP","TOP","top1",$C409,"top3","Open_Acute_DIV1","TOP5","TOP6","REPORTED","TOP8")</f>
        <v>29936.19</v>
      </c>
      <c r="AX409" s="53">
        <f t="shared" si="1058"/>
        <v>131212.38</v>
      </c>
      <c r="AY409" s="40">
        <f t="shared" si="1059"/>
        <v>4.3830687873106102</v>
      </c>
      <c r="BA409" s="53">
        <f>_xll.OneStreamExcelAddIn.XFFunctions.XFGetCell("TRUE", "CONSOL", $D$3,"TOT_Entity","USD","Actual",[1]Setup!C9,"PERIODIC",$B409,"TOPFLOW","TOP","TOP","top1",$C409,"top3","Open_Acute_DIV1","TOP5","TOP6","REPORTED","TOP8")</f>
        <v>0</v>
      </c>
      <c r="BB409" s="53">
        <f>_xll.OneStreamExcelAddIn.XFFunctions.XFGetCell("TRUE", "CONSOL", $D$3,"TOT_Entity","Aggregated","Budget_Working",[1]Setup!C9,"PERIODIC",$B409,"TOPFLOW","TOP","TOP","top1",$C409,"top3","Open_Acute_DIV1","TOP5","TOP6","REPORTED","TOP8")</f>
        <v>29877.200000000001</v>
      </c>
      <c r="BC409" s="53">
        <f t="shared" si="1060"/>
        <v>29877.200000000001</v>
      </c>
      <c r="BD409" s="40">
        <f t="shared" si="1061"/>
        <v>1</v>
      </c>
      <c r="BF409" s="53">
        <f>_xll.OneStreamExcelAddIn.XFFunctions.XFGetCell("TRUE", "CONSOL", $D$3,"TOT_Entity","USD","Actual",[1]Setup!C10,"PERIODIC",$B409,"TOPFLOW","TOP","TOP","top1",$C409,"top3","Open_Acute_DIV1","TOP5","TOP6","REPORTED","TOP8")</f>
        <v>0</v>
      </c>
      <c r="BG409" s="53">
        <f>_xll.OneStreamExcelAddIn.XFFunctions.XFGetCell("TRUE", "CONSOL", $D$3,"TOT_Entity","Aggregated","Budget_Working",[1]Setup!C10,"PERIODIC",$B409,"TOPFLOW","TOP","TOP","top1",$C409,"top3","Open_Acute_DIV1","TOP5","TOP6","REPORTED","TOP8")</f>
        <v>29891.25</v>
      </c>
      <c r="BH409" s="53">
        <f t="shared" si="1062"/>
        <v>29891.25</v>
      </c>
      <c r="BI409" s="40">
        <f t="shared" si="1063"/>
        <v>1</v>
      </c>
      <c r="BK409" s="53">
        <f>_xll.OneStreamExcelAddIn.XFFunctions.XFGetCell("TRUE", "CONSOL", $D$3,"TOT_Entity","USD","Actual",[1]Setup!C11,"PERIODIC",$B409,"TOPFLOW","TOP","TOP","top1",$C409,"top3","Open_Acute_DIV1","TOP5","TOP6","REPORTED","TOP8")</f>
        <v>0</v>
      </c>
      <c r="BL409" s="53">
        <f>_xll.OneStreamExcelAddIn.XFFunctions.XFGetCell("TRUE", "CONSOL", $D$3,"TOT_Entity","Aggregated","Budget_Working",[1]Setup!C11,"PERIODIC",$B409,"TOPFLOW","TOP","TOP","top1",$C409,"top3","Open_Acute_DIV1","TOP5","TOP6","REPORTED","TOP8")</f>
        <v>29930.3</v>
      </c>
      <c r="BM409" s="53">
        <f t="shared" si="1064"/>
        <v>29930.3</v>
      </c>
      <c r="BN409" s="40">
        <f t="shared" si="1065"/>
        <v>1</v>
      </c>
      <c r="BP409" s="53">
        <f>_xll.OneStreamExcelAddIn.XFFunctions.XFGetCell("TRUE", "CONSOL", $D$3,"TOT_Entity","USD","Actual",[1]Setup!C12,"PERIODIC",$B409,"TOPFLOW","TOP","TOP","top1",$C409,"top3","Open_Acute_DIV1","TOP5","TOP6","REPORTED","TOP8")</f>
        <v>0</v>
      </c>
      <c r="BQ409" s="53">
        <f>_xll.OneStreamExcelAddIn.XFFunctions.XFGetCell("TRUE", "CONSOL", $D$3,"TOT_Entity","Aggregated","Budget_Working",[1]Setup!C12,"PERIODIC",$B409,"TOPFLOW","TOP","TOP","top1",$C409,"top3","Open_Acute_DIV1","TOP5","TOP6","REPORTED","TOP8")</f>
        <v>30715.33</v>
      </c>
      <c r="BR409" s="53">
        <f t="shared" si="1066"/>
        <v>30715.33</v>
      </c>
      <c r="BS409" s="40">
        <f t="shared" si="1067"/>
        <v>1</v>
      </c>
      <c r="BU409" s="53">
        <f>_xll.OneStreamExcelAddIn.XFFunctions.XFGetCell("TRUE", "CONSOL", $D$3,"TOT_Entity","USD","Actual",[1]Setup!C13,"PERIODIC",$B409,"TOPFLOW","TOP","TOP","top1",$C409,"top3","Open_Acute_DIV1","TOP5","TOP6","REPORTED","TOP8")</f>
        <v>0</v>
      </c>
      <c r="BV409" s="53">
        <f>_xll.OneStreamExcelAddIn.XFFunctions.XFGetCell("TRUE", "CONSOL", $D$3,"TOT_Entity","Aggregated","Budget_Working",[1]Setup!C13,"PERIODIC",$B409,"TOPFLOW","TOP","TOP","top1",$C409,"top3","Open_Acute_DIV1","TOP5","TOP6","REPORTED","TOP8")</f>
        <v>30018.6</v>
      </c>
      <c r="BW409" s="53">
        <f t="shared" si="1068"/>
        <v>30018.6</v>
      </c>
      <c r="BX409" s="40">
        <f t="shared" si="1069"/>
        <v>1</v>
      </c>
      <c r="BZ409" s="53">
        <f>_xll.OneStreamExcelAddIn.XFFunctions.XFGetCell("TRUE", "CONSOL", $D$3,"TOT_Entity","USD","Actual",[1]Setup!C14,"PERIODIC",$B409,"TOPFLOW","TOP","TOP","top1",$C409,"top3","Open_Acute_DIV1","TOP5","TOP6","REPORTED","TOP8")</f>
        <v>0</v>
      </c>
      <c r="CA409" s="53">
        <f>_xll.OneStreamExcelAddIn.XFFunctions.XFGetCell("TRUE", "CONSOL", $D$3,"TOT_Entity","Aggregated","Budget_Working",[1]Setup!C14,"PERIODIC",$B409,"TOPFLOW","TOP","TOP","top1",$C409,"top3","Open_Acute_DIV1","TOP5","TOP6","REPORTED","TOP8")</f>
        <v>29911.1</v>
      </c>
      <c r="CB409" s="53">
        <f t="shared" si="1070"/>
        <v>29911.1</v>
      </c>
      <c r="CC409" s="40">
        <f t="shared" si="1071"/>
        <v>1</v>
      </c>
      <c r="CE409" s="53">
        <f>_xll.OneStreamExcelAddIn.XFFunctions.XFGetCell("TRUE", "CONSOL", $D$3,"TOT_Entity","USD","Actual",[1]Setup!C15,"PERIODIC",$B409,"TOPFLOW","TOP","TOP","top1",$C409,"top3","Open_Acute_DIV1","TOP5","TOP6","REPORTED","TOP8")</f>
        <v>0</v>
      </c>
      <c r="CF409" s="53">
        <f>_xll.OneStreamExcelAddIn.XFFunctions.XFGetCell("TRUE", "CONSOL", $D$3,"TOT_Entity","Aggregated","Budget_Working",[1]Setup!C15,"PERIODIC",$B409,"TOPFLOW","TOP","TOP","top1",$C409,"top3","Open_Acute_DIV1","TOP5","TOP6","REPORTED","TOP8")</f>
        <v>29975</v>
      </c>
      <c r="CG409" s="53">
        <f t="shared" si="1072"/>
        <v>29975</v>
      </c>
      <c r="CH409" s="40">
        <f t="shared" si="1073"/>
        <v>1</v>
      </c>
      <c r="CI409" s="212"/>
      <c r="CJ409" s="53">
        <f>_xll.OneStreamExcelAddIn.XFFunctions.XFGetCell("TRUE", "CONSOL", $D$3,"TOT_Entity","USD","Actual",[1]Setup!C4,"PERIODIC",$B409,"TOPFLOW","TOP","TOP","top1",$C409,"top3","Open_Acute_DIV1","TOP5","TOP6","REPORTED","TOP8")</f>
        <v>29925.43</v>
      </c>
      <c r="CK409" s="53">
        <f>_xll.OneStreamExcelAddIn.XFFunctions.XFGetCell("TRUE", "CONSOL", $D$3,"TOT_Entity","USD","Actual",[1]Setup!C5,"PERIODIC",$B409,"TOPFLOW","TOP","TOP","top1",$C409,"top3","Open_Acute_DIV1","TOP5","TOP6","REPORTED","TOP8")</f>
        <v>31989.61</v>
      </c>
      <c r="CL409" s="53">
        <f>_xll.OneStreamExcelAddIn.XFFunctions.XFGetCell("TRUE", "CONSOL", $D$3,"TOT_Entity","USD","Actual",[1]Setup!C6,"PERIODIC",$B409,"TOPFLOW","TOP","TOP","top1",$C409,"top3","Open_Acute_DIV1","TOP5","TOP6","REPORTED","TOP8")</f>
        <v>2920.4</v>
      </c>
      <c r="CM409" s="53">
        <f>_xll.OneStreamExcelAddIn.XFFunctions.XFGetCell("TRUE", "CONSOL", $D$3,"TOT_Entity","USD","Actual",[1]Setup!C7,"PERIODIC",$B409,"TOPFLOW","TOP","TOP","top1",$C409,"top3","Open_Acute_DIV1","TOP5","TOP6","REPORTED","TOP8")</f>
        <v>36440.75</v>
      </c>
      <c r="CN409" s="53">
        <f>_xll.OneStreamExcelAddIn.XFFunctions.XFGetCell("TRUE", "CONSOL", $D$3,"TOT_Entity","USD","Actual",[1]Setup!C8,"PERIODIC",$B409,"TOPFLOW","TOP","TOP","top1",$C409,"top3","Open_Acute_DIV1","TOP5","TOP6","REPORTED","TOP8")</f>
        <v>-101276.19</v>
      </c>
      <c r="CO409" s="53">
        <f>_xll.OneStreamExcelAddIn.XFFunctions.XFGetCell("TRUE", "CONSOL", $D$3,"TOT_Entity","USD","Actual",[1]Setup!C9,"PERIODIC",$B409,"TOPFLOW","TOP","TOP","top1",$C409,"top3","Open_Acute_DIV1","TOP5","TOP6","REPORTED","TOP8")</f>
        <v>0</v>
      </c>
      <c r="CP409" s="53">
        <f>_xll.OneStreamExcelAddIn.XFFunctions.XFGetCell("TRUE", "CONSOL", $D$3,"TOT_Entity","USD","Actual",[1]Setup!C10,"PERIODIC",$B409,"TOPFLOW","TOP","TOP","top1",$C409,"top3","Open_Acute_DIV1","TOP5","TOP6","REPORTED","TOP8")</f>
        <v>0</v>
      </c>
      <c r="CQ409" s="53">
        <f>_xll.OneStreamExcelAddIn.XFFunctions.XFGetCell("TRUE", "CONSOL", $D$3,"TOT_Entity","USD","Actual",[1]Setup!C11,"PERIODIC",$B409,"TOPFLOW","TOP","TOP","top1",$C409,"top3","Open_Acute_DIV1","TOP5","TOP6","REPORTED","TOP8")</f>
        <v>0</v>
      </c>
      <c r="CR409" s="53">
        <f>_xll.OneStreamExcelAddIn.XFFunctions.XFGetCell("TRUE", "CONSOL", $D$3,"TOT_Entity","USD","Actual",[1]Setup!C12,"PERIODIC",$B409,"TOPFLOW","TOP","TOP","top1",$C409,"top3","Open_Acute_DIV1","TOP5","TOP6","REPORTED","TOP8")</f>
        <v>0</v>
      </c>
      <c r="CS409" s="53">
        <f>_xll.OneStreamExcelAddIn.XFFunctions.XFGetCell("TRUE", "CONSOL", $D$3,"TOT_Entity","USD","Actual",[1]Setup!C13,"PERIODIC",$B409,"TOPFLOW","TOP","TOP","top1",$C409,"top3","Open_Acute_DIV1","TOP5","TOP6","REPORTED","TOP8")</f>
        <v>0</v>
      </c>
      <c r="CT409" s="53">
        <f>_xll.OneStreamExcelAddIn.XFFunctions.XFGetCell("TRUE", "CONSOL", $D$3,"TOT_Entity","USD","Actual",[1]Setup!C14,"PERIODIC",$B409,"TOPFLOW","TOP","TOP","top1",$C409,"top3","Open_Acute_DIV1","TOP5","TOP6","REPORTED","TOP8")</f>
        <v>0</v>
      </c>
      <c r="CU409" s="53">
        <f>_xll.OneStreamExcelAddIn.XFFunctions.XFGetCell("TRUE", "CONSOL", $D$3,"TOT_Entity","USD","Actual",[1]Setup!C15,"PERIODIC",$B409,"TOPFLOW","TOP","TOP","top1",$C409,"top3","Open_Acute_DIV1","TOP5","TOP6","REPORTED","TOP8")</f>
        <v>0</v>
      </c>
      <c r="CV409" s="212"/>
      <c r="CW409" s="53">
        <f>_xll.OneStreamExcelAddIn.XFFunctions.XFGetCell("TRUE", "CONSOL", $D$3,"TOT_Entity","USD","Actual",[1]Setup!C17,"PERIODIC",$B409,"TOPFLOW","TOP","TOP","top1",$C409,"top3","Open_Acute_DIV1","TOP5","TOP6","REPORTED","TOP8")</f>
        <v>30210.02</v>
      </c>
      <c r="CX409" s="53">
        <f>_xll.OneStreamExcelAddIn.XFFunctions.XFGetCell("TRUE", "CONSOL", $D$3,"TOT_Entity","USD","Actual",[1]Setup!C18,"PERIODIC",$B409,"TOPFLOW","TOP","TOP","top1",$C409,"top3","Open_Acute_DIV1","TOP5","TOP6","REPORTED","TOP8")</f>
        <v>32145</v>
      </c>
      <c r="CY409" s="53">
        <f>_xll.OneStreamExcelAddIn.XFFunctions.XFGetCell("TRUE", "CONSOL", $D$3,"TOT_Entity","USD","Actual",[1]Setup!C19,"PERIODIC",$B409,"TOPFLOW","TOP","TOP","top1",$C409,"top3","Open_Acute_DIV1","TOP5","TOP6","REPORTED","TOP8")</f>
        <v>32195.37</v>
      </c>
      <c r="CZ409" s="53">
        <f>_xll.OneStreamExcelAddIn.XFFunctions.XFGetCell("TRUE", "CONSOL", $D$3,"TOT_Entity","USD","Actual",[1]Setup!C20,"PERIODIC",$B409,"TOPFLOW","TOP","TOP","top1",$C409,"top3","Open_Acute_DIV1","TOP5","TOP6","REPORTED","TOP8")</f>
        <v>32145</v>
      </c>
      <c r="DA409" s="53">
        <f>_xll.OneStreamExcelAddIn.XFFunctions.XFGetCell("TRUE", "CONSOL", $D$3,"TOT_Entity","USD","Actual",[1]Setup!C21,"PERIODIC",$B409,"TOPFLOW","TOP","TOP","top1",$C409,"top3","Open_Acute_DIV1","TOP5","TOP6","REPORTED","TOP8")</f>
        <v>32145</v>
      </c>
      <c r="DB409" s="53">
        <f>_xll.OneStreamExcelAddIn.XFFunctions.XFGetCell("TRUE", "CONSOL", $D$3,"TOT_Entity","USD","Actual",[1]Setup!C22,"PERIODIC",$B409,"TOPFLOW","TOP","TOP","top1",$C409,"top3","Open_Acute_DIV1","TOP5","TOP6","REPORTED","TOP8")</f>
        <v>30030.62</v>
      </c>
      <c r="DC409" s="53">
        <f>_xll.OneStreamExcelAddIn.XFFunctions.XFGetCell("TRUE", "CONSOL", $D$3,"TOT_Entity","USD","Actual",[1]Setup!C23,"PERIODIC",$B409,"TOPFLOW","TOP","TOP","top1",$C409,"top3","Open_Acute_DIV1","TOP5","TOP6","REPORTED","TOP8")</f>
        <v>29875</v>
      </c>
      <c r="DD409" s="53">
        <f>_xll.OneStreamExcelAddIn.XFFunctions.XFGetCell("TRUE", "CONSOL", $D$3,"TOT_Entity","USD","Actual",[1]Setup!C24,"PERIODIC",$B409,"TOPFLOW","TOP","TOP","top1",$C409,"top3","Open_Acute_DIV1","TOP5","TOP6","REPORTED","TOP8")</f>
        <v>29915.67</v>
      </c>
      <c r="DE409" s="53">
        <f>_xll.OneStreamExcelAddIn.XFFunctions.XFGetCell("TRUE", "CONSOL", $D$3,"TOT_Entity","USD","Actual",[1]Setup!C25,"PERIODIC",$B409,"TOPFLOW","TOP","TOP","top1",$C409,"top3","Open_Acute_DIV1","TOP5","TOP6","REPORTED","TOP8")</f>
        <v>29875</v>
      </c>
      <c r="DF409" s="53">
        <f>_xll.OneStreamExcelAddIn.XFFunctions.XFGetCell("TRUE", "CONSOL", $D$3,"TOT_Entity","USD","Actual",[1]Setup!C26,"PERIODIC",$B409,"TOPFLOW","TOP","TOP","top1",$C409,"top3","Open_Acute_DIV1","TOP5","TOP6","REPORTED","TOP8")</f>
        <v>29875</v>
      </c>
      <c r="DG409" s="53">
        <f>_xll.OneStreamExcelAddIn.XFFunctions.XFGetCell("TRUE", "CONSOL", $D$3,"TOT_Entity","USD","Actual",[1]Setup!C27,"PERIODIC",$B409,"TOPFLOW","TOP","TOP","top1",$C409,"top3","Open_Acute_DIV1","TOP5","TOP6","REPORTED","TOP8")</f>
        <v>29875</v>
      </c>
      <c r="DH409" s="53">
        <f>_xll.OneStreamExcelAddIn.XFFunctions.XFGetCell("TRUE", "CONSOL", $D$3,"TOT_Entity","USD","Actual",[1]Setup!C28,"PERIODIC",$B409,"TOPFLOW","TOP","TOP","top1",$C409,"top3","Open_Acute_DIV1","TOP5","TOP6","REPORTED","TOP8")</f>
        <v>26195</v>
      </c>
      <c r="DI409" s="178"/>
      <c r="DJ409" s="53">
        <f>_xll.OneStreamExcelAddIn.XFFunctions.XFGetCell("TRUE", "CONSOL", $D$3,"TOT_Entity","Aggregated","Budget_Working",[1]Setup!C4,"PERIODIC",$B409,"TOPFLOW","TOP","TOP","top1",$C409,"top3","Open_Acute_DIV1","TOP5","TOP6","REPORTED","TOP8")</f>
        <v>28847.200000000001</v>
      </c>
      <c r="DK409" s="53">
        <f>_xll.OneStreamExcelAddIn.XFFunctions.XFGetCell("TRUE", "CONSOL", $D$3,"TOT_Entity","Aggregated","Budget_Working",[1]Setup!C5,"PERIODIC",$B409,"TOPFLOW","TOP","TOP","top1",$C409,"top3","Open_Acute_DIV1","TOP5","TOP6","REPORTED","TOP8")</f>
        <v>30064.75</v>
      </c>
      <c r="DL409" s="53">
        <f>_xll.OneStreamExcelAddIn.XFFunctions.XFGetCell("TRUE", "CONSOL", $D$3,"TOT_Entity","Aggregated","Budget_Working",[1]Setup!C6,"PERIODIC",$B409,"TOPFLOW","TOP","TOP","top1",$C409,"top3","Open_Acute_DIV1","TOP5","TOP6","REPORTED","TOP8")</f>
        <v>29960.05</v>
      </c>
      <c r="DM409" s="53">
        <f>_xll.OneStreamExcelAddIn.XFFunctions.XFGetCell("TRUE", "CONSOL", $D$3,"TOT_Entity","Aggregated","Budget_Working",[1]Setup!C7,"PERIODIC",$B409,"TOPFLOW","TOP","TOP","top1",$C409,"top3","Open_Acute_DIV1","TOP5","TOP6","REPORTED","TOP8")</f>
        <v>29902.33</v>
      </c>
      <c r="DN409" s="53">
        <f>_xll.OneStreamExcelAddIn.XFFunctions.XFGetCell("TRUE", "CONSOL", $D$3,"TOT_Entity","Aggregated","Budget_Working",[1]Setup!C8,"PERIODIC",$B409,"TOPFLOW","TOP","TOP","top1",$C409,"top3","Open_Acute_DIV1","TOP5","TOP6","REPORTED","TOP8")</f>
        <v>29936.19</v>
      </c>
      <c r="DO409" s="53">
        <f>_xll.OneStreamExcelAddIn.XFFunctions.XFGetCell("TRUE", "CONSOL", $D$3,"TOT_Entity","Aggregated","Budget_Working",[1]Setup!C9,"PERIODIC",$B409,"TOPFLOW","TOP","TOP","top1",$C409,"top3","Open_Acute_DIV1","TOP5","TOP6","REPORTED","TOP8")</f>
        <v>29877.200000000001</v>
      </c>
      <c r="DP409" s="53">
        <f>_xll.OneStreamExcelAddIn.XFFunctions.XFGetCell("TRUE", "CONSOL", $D$3,"TOT_Entity","Aggregated","Budget_Working",[1]Setup!C10,"PERIODIC",$B409,"TOPFLOW","TOP","TOP","top1",$C409,"top3","Open_Acute_DIV1","TOP5","TOP6","REPORTED","TOP8")</f>
        <v>29891.25</v>
      </c>
      <c r="DQ409" s="53">
        <f>_xll.OneStreamExcelAddIn.XFFunctions.XFGetCell("TRUE", "CONSOL", $D$3,"TOT_Entity","Aggregated","Budget_Working",[1]Setup!C11,"PERIODIC",$B409,"TOPFLOW","TOP","TOP","top1",$C409,"top3","Open_Acute_DIV1","TOP5","TOP6","REPORTED","TOP8")</f>
        <v>29930.3</v>
      </c>
      <c r="DR409" s="53">
        <f>_xll.OneStreamExcelAddIn.XFFunctions.XFGetCell("TRUE", "CONSOL", $D$3,"TOT_Entity","Aggregated","Budget_Working",[1]Setup!C12,"PERIODIC",$B409,"TOPFLOW","TOP","TOP","top1",$C409,"top3","Open_Acute_DIV1","TOP5","TOP6","REPORTED","TOP8")</f>
        <v>30715.33</v>
      </c>
      <c r="DS409" s="53">
        <f>_xll.OneStreamExcelAddIn.XFFunctions.XFGetCell("TRUE", "CONSOL", $D$3,"TOT_Entity","Aggregated","Budget_Working",[1]Setup!C13,"PERIODIC",$B409,"TOPFLOW","TOP","TOP","top1",$C409,"top3","Open_Acute_DIV1","TOP5","TOP6","REPORTED","TOP8")</f>
        <v>30018.6</v>
      </c>
      <c r="DT409" s="53">
        <f>_xll.OneStreamExcelAddIn.XFFunctions.XFGetCell("TRUE", "CONSOL", $D$3,"TOT_Entity","Aggregated","Budget_Working",[1]Setup!C14,"PERIODIC",$B409,"TOPFLOW","TOP","TOP","top1",$C409,"top3","Open_Acute_DIV1","TOP5","TOP6","REPORTED","TOP8")</f>
        <v>29911.1</v>
      </c>
      <c r="DU409" s="53">
        <f>_xll.OneStreamExcelAddIn.XFFunctions.XFGetCell("TRUE", "CONSOL", $D$3,"TOT_Entity","Aggregated","Budget_Working",[1]Setup!C15,"PERIODIC",$B409,"TOPFLOW","TOP","TOP","top1",$C409,"top3","Open_Acute_DIV1","TOP5","TOP6","REPORTED","TOP8")</f>
        <v>29975</v>
      </c>
      <c r="DV409" s="178"/>
      <c r="DW409" s="53">
        <f>_xll.OneStreamExcelAddIn.XFFunctions.XFGetCell("TRUE", "CONSOL", $D$3,"TOT_Entity","USD","Budget_Final",[1]Setup!C17,"PERIODIC",$B409,"TOPFLOW","TOP","TOP","top1",$C409,"top3","Open_Acute_DIV1","TOP5","TOP6","REPORTED","TOP8")</f>
        <v>26523.863337850002</v>
      </c>
      <c r="DX409" s="53">
        <f>_xll.OneStreamExcelAddIn.XFFunctions.XFGetCell("TRUE", "CONSOL", $D$3,"TOT_Entity","USD","Budget_Final",[1]Setup!C18,"PERIODIC",$B409,"TOPFLOW","TOP","TOP","top1",$C409,"top3","Open_Acute_DIV1","TOP5","TOP6","REPORTED","TOP8")</f>
        <v>26515.670940780001</v>
      </c>
      <c r="DY409" s="53">
        <f>_xll.OneStreamExcelAddIn.XFFunctions.XFGetCell("TRUE", "CONSOL", $D$3,"TOT_Entity","USD","Budget_Final",[1]Setup!C19,"PERIODIC",$B409,"TOPFLOW","TOP","TOP","top1",$C409,"top3","Open_Acute_DIV1","TOP5","TOP6","REPORTED","TOP8")</f>
        <v>26535.378525339998</v>
      </c>
      <c r="DZ409" s="53">
        <f>_xll.OneStreamExcelAddIn.XFFunctions.XFGetCell("TRUE", "CONSOL", $D$3,"TOT_Entity","USD","Budget_Final",[1]Setup!C20,"PERIODIC",$B409,"TOPFLOW","TOP","TOP","top1",$C409,"top3","Open_Acute_DIV1","TOP5","TOP6","REPORTED","TOP8")</f>
        <v>26534.347314520001</v>
      </c>
      <c r="EA409" s="53">
        <f>_xll.OneStreamExcelAddIn.XFFunctions.XFGetCell("TRUE", "CONSOL", $D$3,"TOT_Entity","USD","Budget_Final",[1]Setup!C21,"PERIODIC",$B409,"TOPFLOW","TOP","TOP","top1",$C409,"top3","Open_Acute_DIV1","TOP5","TOP6","REPORTED","TOP8")</f>
        <v>26539.6179476</v>
      </c>
      <c r="EB409" s="53">
        <f>_xll.OneStreamExcelAddIn.XFFunctions.XFGetCell("TRUE", "CONSOL", $D$3,"TOT_Entity","USD","Budget_Final",[1]Setup!C22,"PERIODIC",$B409,"TOPFLOW","TOP","TOP","top1",$C409,"top3","Open_Acute_DIV1","TOP5","TOP6","REPORTED","TOP8")</f>
        <v>26529.764155320001</v>
      </c>
      <c r="EC409" s="53">
        <f>_xll.OneStreamExcelAddIn.XFFunctions.XFGetCell("TRUE", "CONSOL", $D$3,"TOT_Entity","USD","Budget_Final",[1]Setup!C23,"PERIODIC",$B409,"TOPFLOW","TOP","TOP","top1",$C409,"top3","Open_Acute_DIV1","TOP5","TOP6","REPORTED","TOP8")</f>
        <v>26539.274210660002</v>
      </c>
      <c r="ED409" s="53">
        <f>_xll.OneStreamExcelAddIn.XFFunctions.XFGetCell("TRUE", "CONSOL", $D$3,"TOT_Entity","USD","Budget_Final",[1]Setup!C24,"PERIODIC",$B409,"TOPFLOW","TOP","TOP","top1",$C409,"top3","Open_Acute_DIV1","TOP5","TOP6","REPORTED","TOP8")</f>
        <v>26539.388789640001</v>
      </c>
      <c r="EE409" s="53">
        <f>_xll.OneStreamExcelAddIn.XFFunctions.XFGetCell("TRUE", "CONSOL", $D$3,"TOT_Entity","USD","Budget_Final",[1]Setup!C25,"PERIODIC",$B409,"TOPFLOW","TOP","TOP","top1",$C409,"top3","Open_Acute_DIV1","TOP5","TOP6","REPORTED","TOP8")</f>
        <v>26539.331500150001</v>
      </c>
      <c r="EF409" s="53">
        <f>_xll.OneStreamExcelAddIn.XFFunctions.XFGetCell("TRUE", "CONSOL", $D$3,"TOT_Entity","USD","Budget_Final",[1]Setup!C26,"PERIODIC",$B409,"TOPFLOW","TOP","TOP","top1",$C409,"top3","Open_Acute_DIV1","TOP5","TOP6","REPORTED","TOP8")</f>
        <v>26538.24299984</v>
      </c>
      <c r="EG409" s="53">
        <f>_xll.OneStreamExcelAddIn.XFFunctions.XFGetCell("TRUE", "CONSOL", $D$3,"TOT_Entity","USD","Budget_Final",[1]Setup!C27,"PERIODIC",$B409,"TOPFLOW","TOP","TOP","top1",$C409,"top3","Open_Acute_DIV1","TOP5","TOP6","REPORTED","TOP8")</f>
        <v>26526.613233370001</v>
      </c>
      <c r="EH409" s="53">
        <f>_xll.OneStreamExcelAddIn.XFFunctions.XFGetCell("TRUE", "CONSOL", $D$3,"TOT_Entity","USD","Budget_Final",[1]Setup!C28,"PERIODIC",$B409,"TOPFLOW","TOP","TOP","top1",$C409,"top3","Open_Acute_DIV1","TOP5","TOP6","REPORTED","TOP8")</f>
        <v>26529.706865830001</v>
      </c>
    </row>
    <row r="410" spans="2:138" s="230" customFormat="1" x14ac:dyDescent="0.25">
      <c r="B410" s="229">
        <v>61010</v>
      </c>
      <c r="C410" s="229"/>
      <c r="D410" s="230" t="str" cm="1">
        <f t="array" ref="D410">_xll.OneStreamExcelAddIn.XFFunctions.XFGetMemberInfo("Description","Account",B410)</f>
        <v>P/S - Laboratory</v>
      </c>
      <c r="E410" s="231">
        <f>_xll.OneStreamExcelAddIn.XFFunctions.XFGetCell("TRUE", "CONSOL", $D$3,"TOT_Entity","USD","Actual",$E$3,"PERIODIC",$B410,"TOPFLOW","TOP","TOP","top1",$C410,"top3","Open_Acute_DIV1","TOP5","TOP6","REPORTED","TOP8")</f>
        <v>16121.93</v>
      </c>
      <c r="F410" s="231">
        <f>_xll.OneStreamExcelAddIn.XFFunctions.XFGetCell("TRUE", "CONSOL", $D$3,"TOT_Entity","Aggregated","Budget_Working",$E$3,"PERIODIC",$B410,"TOPFLOW","TOP","TOP","top1",$C410,"top3","Open_Acute_DIV1","TOP5","TOP6","REPORTED","TOP8")</f>
        <v>21959.1</v>
      </c>
      <c r="G410" s="231">
        <f t="shared" si="1043"/>
        <v>5837.1699999999983</v>
      </c>
      <c r="H410" s="232">
        <f t="shared" si="1044"/>
        <v>0.26582009280890379</v>
      </c>
      <c r="I410" s="233"/>
      <c r="J410" s="231">
        <f>_xll.OneStreamExcelAddIn.XFFunctions.XFGetCell("TRUE", "CONSOL", $D$3,"TOT_Entity","USD","Actual",$E$3,"YTD",$B410,"TOPFLOW","TOP","TOP","top1",$C410,"TOP3","Open_Acute_DIV1","TOP5","TOP6","REPORTED","TOP8")</f>
        <v>87992.56</v>
      </c>
      <c r="K410" s="231">
        <f>_xll.OneStreamExcelAddIn.XFFunctions.XFGetCell("TRUE", "CONSOL", $D$3,"TOT_Entity","Aggregated","Budget_Working",$E$3,"YTD",$B410,"TOPFLOW","TOP","TOP","top1",$C410,"TOP3","Open_Acute_DIV1","TOP5","TOP6","REPORTED","TOP8")</f>
        <v>85770.9</v>
      </c>
      <c r="L410" s="231">
        <f t="shared" si="1045"/>
        <v>-2221.6600000000035</v>
      </c>
      <c r="M410" s="232">
        <f t="shared" si="1046"/>
        <v>-2.5902258225109026E-2</v>
      </c>
      <c r="N410" s="233"/>
      <c r="O410" s="231">
        <f>_xll.OneStreamExcelAddIn.XFFunctions.XFGetCell("TRUE", "CONSOL", $D$3,"TOT_Entity","USD","Actual",$F$3,"YTD",$B410,"TOPFLOW","TOP","TOP","top1",$C410,"TOP3","Open_Acute_DIV1","TOP5","TOP6","REPORTED","TOP8")</f>
        <v>87222.04</v>
      </c>
      <c r="P410" s="231">
        <f>_xll.OneStreamExcelAddIn.XFFunctions.XFGetCell("TRUE", "CONSOL", $D$3,"TOT_Entity","USD","Actual",$E$3,"YTD",$B410,"TOPFLOW","TOP","TOP","top1",$C410,"top3","Open_Acute_DIV1","TOP5","TOP6","REPORTED","VAR_BW_PY_Actual")</f>
        <v>-770.52</v>
      </c>
      <c r="Q410" s="232">
        <f t="shared" si="1047"/>
        <v>-8.8340057169036638E-3</v>
      </c>
      <c r="R410" s="233"/>
      <c r="S410" s="231">
        <f>_xll.OneStreamExcelAddIn.XFFunctions.XFGetCell("TRUE", "CONSOL", $D$3,"TOT_Entity","USD","MIDFCST",$E$3,"MTD",$B410,"TOPFLOW","TOP","TOP","top1",$C410,"TOP3","Open_Acute_DIV1","TOP5","TOP6","REPORTED","TOP8")</f>
        <v>0</v>
      </c>
      <c r="T410" s="231">
        <f t="shared" si="1048"/>
        <v>-16121.93</v>
      </c>
      <c r="U410" s="232">
        <f t="shared" si="1049"/>
        <v>0</v>
      </c>
      <c r="V410" s="233"/>
      <c r="W410" s="234"/>
      <c r="X410" s="235"/>
      <c r="Y410" s="234"/>
      <c r="Z410" s="236"/>
      <c r="AB410" s="231">
        <f>_xll.OneStreamExcelAddIn.XFFunctions.XFGetCell("TRUE", "CONSOL", $D$3,"TOT_Entity","USD","Actual",[1]Setup!C4,"PERIODIC",$B410,"TOPFLOW","TOP","TOP","top1",$C410,"top3","Open_Acute_DIV1","TOP5","TOP6","REPORTED","TOP8")</f>
        <v>16338.53</v>
      </c>
      <c r="AC410" s="231">
        <f>_xll.OneStreamExcelAddIn.XFFunctions.XFGetCell("TRUE", "CONSOL", $D$3,"TOT_Entity","Aggregated","Budget_Working",[1]Setup!C4,"PERIODIC",$B410,"TOPFLOW","TOP","TOP","top1",$C410,"top3","Open_Acute_DIV1","TOP5","TOP6","REPORTED","TOP8")</f>
        <v>21837.599999999999</v>
      </c>
      <c r="AD410" s="231">
        <f t="shared" si="1050"/>
        <v>5499.0699999999979</v>
      </c>
      <c r="AE410" s="232">
        <f t="shared" si="1051"/>
        <v>0.25181659156683878</v>
      </c>
      <c r="AG410" s="231">
        <f>_xll.OneStreamExcelAddIn.XFFunctions.XFGetCell("TRUE", "CONSOL", $D$3,"TOT_Entity","USD","Actual",[1]Setup!C5,"PERIODIC",$B410,"TOPFLOW","TOP","TOP","top1",$C410,"top3","Open_Acute_DIV1","TOP5","TOP6","REPORTED","TOP8")</f>
        <v>16615.11</v>
      </c>
      <c r="AH410" s="231">
        <f>_xll.OneStreamExcelAddIn.XFFunctions.XFGetCell("TRUE", "CONSOL", $D$3,"TOT_Entity","Aggregated","Budget_Working",[1]Setup!C5,"PERIODIC",$B410,"TOPFLOW","TOP","TOP","top1",$C410,"top3","Open_Acute_DIV1","TOP5","TOP6","REPORTED","TOP8")</f>
        <v>20209.5</v>
      </c>
      <c r="AI410" s="231">
        <f t="shared" si="1052"/>
        <v>3594.3899999999994</v>
      </c>
      <c r="AJ410" s="232">
        <f t="shared" si="1053"/>
        <v>0.17785645364803679</v>
      </c>
      <c r="AL410" s="231">
        <f>_xll.OneStreamExcelAddIn.XFFunctions.XFGetCell("TRUE", "CONSOL", $D$3,"TOT_Entity","USD","Actual",[1]Setup!C6,"PERIODIC",$B410,"TOPFLOW","TOP","TOP","top1",$C410,"top3","Open_Acute_DIV1","TOP5","TOP6","REPORTED","TOP8")</f>
        <v>38916.99</v>
      </c>
      <c r="AM410" s="231">
        <f>_xll.OneStreamExcelAddIn.XFFunctions.XFGetCell("TRUE", "CONSOL", $D$3,"TOT_Entity","Aggregated","Budget_Working",[1]Setup!C6,"PERIODIC",$B410,"TOPFLOW","TOP","TOP","top1",$C410,"top3","Open_Acute_DIV1","TOP5","TOP6","REPORTED","TOP8")</f>
        <v>21764.7</v>
      </c>
      <c r="AN410" s="231">
        <f t="shared" si="1054"/>
        <v>-17152.289999999997</v>
      </c>
      <c r="AO410" s="232">
        <f t="shared" si="1055"/>
        <v>-0.78807840218335179</v>
      </c>
      <c r="AQ410" s="231">
        <f>_xll.OneStreamExcelAddIn.XFFunctions.XFGetCell("TRUE", "CONSOL", $D$3,"TOT_Entity","USD","Actual",[1]Setup!C7,"PERIODIC",$B410,"TOPFLOW","TOP","TOP","top1",$C410,"top3","Open_Acute_DIV1","TOP5","TOP6","REPORTED","TOP8")</f>
        <v>16121.93</v>
      </c>
      <c r="AR410" s="231">
        <f>_xll.OneStreamExcelAddIn.XFFunctions.XFGetCell("TRUE", "CONSOL", $D$3,"TOT_Entity","Aggregated","Budget_Working",[1]Setup!C7,"PERIODIC",$B410,"TOPFLOW","TOP","TOP","top1",$C410,"top3","Open_Acute_DIV1","TOP5","TOP6","REPORTED","TOP8")</f>
        <v>21959.1</v>
      </c>
      <c r="AS410" s="231">
        <f t="shared" si="1056"/>
        <v>5837.1699999999983</v>
      </c>
      <c r="AT410" s="232">
        <f t="shared" si="1057"/>
        <v>0.26582009280890379</v>
      </c>
      <c r="AV410" s="231">
        <f>_xll.OneStreamExcelAddIn.XFFunctions.XFGetCell("TRUE", "CONSOL", $D$3,"TOT_Entity","USD","Actual",[1]Setup!C8,"PERIODIC",$B410,"TOPFLOW","TOP","TOP","top1",$C410,"top3","Open_Acute_DIV1","TOP5","TOP6","REPORTED","TOP8")</f>
        <v>-87992.56</v>
      </c>
      <c r="AW410" s="231">
        <f>_xll.OneStreamExcelAddIn.XFFunctions.XFGetCell("TRUE", "CONSOL", $D$3,"TOT_Entity","Aggregated","Budget_Working",[1]Setup!C8,"PERIODIC",$B410,"TOPFLOW","TOP","TOP","top1",$C410,"top3","Open_Acute_DIV1","TOP5","TOP6","REPORTED","TOP8")</f>
        <v>22023.9</v>
      </c>
      <c r="AX410" s="231">
        <f t="shared" si="1058"/>
        <v>110016.45999999999</v>
      </c>
      <c r="AY410" s="232">
        <f t="shared" si="1059"/>
        <v>4.995321446247031</v>
      </c>
      <c r="BA410" s="231">
        <f>_xll.OneStreamExcelAddIn.XFFunctions.XFGetCell("TRUE", "CONSOL", $D$3,"TOT_Entity","USD","Actual",[1]Setup!C9,"PERIODIC",$B410,"TOPFLOW","TOP","TOP","top1",$C410,"top3","Open_Acute_DIV1","TOP5","TOP6","REPORTED","TOP8")</f>
        <v>0</v>
      </c>
      <c r="BB410" s="231">
        <f>_xll.OneStreamExcelAddIn.XFFunctions.XFGetCell("TRUE", "CONSOL", $D$3,"TOT_Entity","Aggregated","Budget_Working",[1]Setup!C9,"PERIODIC",$B410,"TOPFLOW","TOP","TOP","top1",$C410,"top3","Open_Acute_DIV1","TOP5","TOP6","REPORTED","TOP8")</f>
        <v>21416.400000000001</v>
      </c>
      <c r="BC410" s="231">
        <f t="shared" si="1060"/>
        <v>21416.400000000001</v>
      </c>
      <c r="BD410" s="232">
        <f t="shared" si="1061"/>
        <v>1</v>
      </c>
      <c r="BF410" s="231">
        <f>_xll.OneStreamExcelAddIn.XFFunctions.XFGetCell("TRUE", "CONSOL", $D$3,"TOT_Entity","USD","Actual",[1]Setup!C10,"PERIODIC",$B410,"TOPFLOW","TOP","TOP","top1",$C410,"top3","Open_Acute_DIV1","TOP5","TOP6","REPORTED","TOP8")</f>
        <v>0</v>
      </c>
      <c r="BG410" s="231">
        <f>_xll.OneStreamExcelAddIn.XFFunctions.XFGetCell("TRUE", "CONSOL", $D$3,"TOT_Entity","Aggregated","Budget_Working",[1]Setup!C10,"PERIODIC",$B410,"TOPFLOW","TOP","TOP","top1",$C410,"top3","Open_Acute_DIV1","TOP5","TOP6","REPORTED","TOP8")</f>
        <v>21521.7</v>
      </c>
      <c r="BH410" s="231">
        <f t="shared" si="1062"/>
        <v>21521.7</v>
      </c>
      <c r="BI410" s="232">
        <f t="shared" si="1063"/>
        <v>1</v>
      </c>
      <c r="BK410" s="231">
        <f>_xll.OneStreamExcelAddIn.XFFunctions.XFGetCell("TRUE", "CONSOL", $D$3,"TOT_Entity","USD","Actual",[1]Setup!C11,"PERIODIC",$B410,"TOPFLOW","TOP","TOP","top1",$C410,"top3","Open_Acute_DIV1","TOP5","TOP6","REPORTED","TOP8")</f>
        <v>0</v>
      </c>
      <c r="BL410" s="231">
        <f>_xll.OneStreamExcelAddIn.XFFunctions.XFGetCell("TRUE", "CONSOL", $D$3,"TOT_Entity","Aggregated","Budget_Working",[1]Setup!C11,"PERIODIC",$B410,"TOPFLOW","TOP","TOP","top1",$C410,"top3","Open_Acute_DIV1","TOP5","TOP6","REPORTED","TOP8")</f>
        <v>21173.4</v>
      </c>
      <c r="BM410" s="231">
        <f t="shared" si="1064"/>
        <v>21173.4</v>
      </c>
      <c r="BN410" s="232">
        <f t="shared" si="1065"/>
        <v>1</v>
      </c>
      <c r="BP410" s="231">
        <f>_xll.OneStreamExcelAddIn.XFFunctions.XFGetCell("TRUE", "CONSOL", $D$3,"TOT_Entity","USD","Actual",[1]Setup!C12,"PERIODIC",$B410,"TOPFLOW","TOP","TOP","top1",$C410,"top3","Open_Acute_DIV1","TOP5","TOP6","REPORTED","TOP8")</f>
        <v>0</v>
      </c>
      <c r="BQ410" s="231">
        <f>_xll.OneStreamExcelAddIn.XFFunctions.XFGetCell("TRUE", "CONSOL", $D$3,"TOT_Entity","Aggregated","Budget_Working",[1]Setup!C12,"PERIODIC",$B410,"TOPFLOW","TOP","TOP","top1",$C410,"top3","Open_Acute_DIV1","TOP5","TOP6","REPORTED","TOP8")</f>
        <v>21246.3</v>
      </c>
      <c r="BR410" s="231">
        <f t="shared" si="1066"/>
        <v>21246.3</v>
      </c>
      <c r="BS410" s="232">
        <f t="shared" si="1067"/>
        <v>1</v>
      </c>
      <c r="BU410" s="231">
        <f>_xll.OneStreamExcelAddIn.XFFunctions.XFGetCell("TRUE", "CONSOL", $D$3,"TOT_Entity","USD","Actual",[1]Setup!C13,"PERIODIC",$B410,"TOPFLOW","TOP","TOP","top1",$C410,"top3","Open_Acute_DIV1","TOP5","TOP6","REPORTED","TOP8")</f>
        <v>0</v>
      </c>
      <c r="BV410" s="231">
        <f>_xll.OneStreamExcelAddIn.XFFunctions.XFGetCell("TRUE", "CONSOL", $D$3,"TOT_Entity","Aggregated","Budget_Working",[1]Setup!C13,"PERIODIC",$B410,"TOPFLOW","TOP","TOP","top1",$C410,"top3","Open_Acute_DIV1","TOP5","TOP6","REPORTED","TOP8")</f>
        <v>22307.4</v>
      </c>
      <c r="BW410" s="231">
        <f t="shared" si="1068"/>
        <v>22307.4</v>
      </c>
      <c r="BX410" s="232">
        <f t="shared" si="1069"/>
        <v>1</v>
      </c>
      <c r="BZ410" s="231">
        <f>_xll.OneStreamExcelAddIn.XFFunctions.XFGetCell("TRUE", "CONSOL", $D$3,"TOT_Entity","USD","Actual",[1]Setup!C14,"PERIODIC",$B410,"TOPFLOW","TOP","TOP","top1",$C410,"top3","Open_Acute_DIV1","TOP5","TOP6","REPORTED","TOP8")</f>
        <v>0</v>
      </c>
      <c r="CA410" s="231">
        <f>_xll.OneStreamExcelAddIn.XFFunctions.XFGetCell("TRUE", "CONSOL", $D$3,"TOT_Entity","Aggregated","Budget_Working",[1]Setup!C14,"PERIODIC",$B410,"TOPFLOW","TOP","TOP","top1",$C410,"top3","Open_Acute_DIV1","TOP5","TOP6","REPORTED","TOP8")</f>
        <v>21440.7</v>
      </c>
      <c r="CB410" s="231">
        <f t="shared" si="1070"/>
        <v>21440.7</v>
      </c>
      <c r="CC410" s="232">
        <f t="shared" si="1071"/>
        <v>1</v>
      </c>
      <c r="CE410" s="231">
        <f>_xll.OneStreamExcelAddIn.XFFunctions.XFGetCell("TRUE", "CONSOL", $D$3,"TOT_Entity","USD","Actual",[1]Setup!C15,"PERIODIC",$B410,"TOPFLOW","TOP","TOP","top1",$C410,"top3","Open_Acute_DIV1","TOP5","TOP6","REPORTED","TOP8")</f>
        <v>0</v>
      </c>
      <c r="CF410" s="231">
        <f>_xll.OneStreamExcelAddIn.XFFunctions.XFGetCell("TRUE", "CONSOL", $D$3,"TOT_Entity","Aggregated","Budget_Working",[1]Setup!C15,"PERIODIC",$B410,"TOPFLOW","TOP","TOP","top1",$C410,"top3","Open_Acute_DIV1","TOP5","TOP6","REPORTED","TOP8")</f>
        <v>22072.5</v>
      </c>
      <c r="CG410" s="231">
        <f t="shared" si="1072"/>
        <v>22072.5</v>
      </c>
      <c r="CH410" s="232">
        <f t="shared" si="1073"/>
        <v>1</v>
      </c>
      <c r="CI410" s="237"/>
      <c r="CJ410" s="231">
        <f>_xll.OneStreamExcelAddIn.XFFunctions.XFGetCell("TRUE", "CONSOL", $D$3,"TOT_Entity","USD","Actual",[1]Setup!C4,"PERIODIC",$B410,"TOPFLOW","TOP","TOP","top1",$C410,"top3","Open_Acute_DIV1","TOP5","TOP6","REPORTED","TOP8")</f>
        <v>16338.53</v>
      </c>
      <c r="CK410" s="231">
        <f>_xll.OneStreamExcelAddIn.XFFunctions.XFGetCell("TRUE", "CONSOL", $D$3,"TOT_Entity","USD","Actual",[1]Setup!C5,"PERIODIC",$B410,"TOPFLOW","TOP","TOP","top1",$C410,"top3","Open_Acute_DIV1","TOP5","TOP6","REPORTED","TOP8")</f>
        <v>16615.11</v>
      </c>
      <c r="CL410" s="231">
        <f>_xll.OneStreamExcelAddIn.XFFunctions.XFGetCell("TRUE", "CONSOL", $D$3,"TOT_Entity","USD","Actual",[1]Setup!C6,"PERIODIC",$B410,"TOPFLOW","TOP","TOP","top1",$C410,"top3","Open_Acute_DIV1","TOP5","TOP6","REPORTED","TOP8")</f>
        <v>38916.99</v>
      </c>
      <c r="CM410" s="231">
        <f>_xll.OneStreamExcelAddIn.XFFunctions.XFGetCell("TRUE", "CONSOL", $D$3,"TOT_Entity","USD","Actual",[1]Setup!C7,"PERIODIC",$B410,"TOPFLOW","TOP","TOP","top1",$C410,"top3","Open_Acute_DIV1","TOP5","TOP6","REPORTED","TOP8")</f>
        <v>16121.93</v>
      </c>
      <c r="CN410" s="231">
        <f>_xll.OneStreamExcelAddIn.XFFunctions.XFGetCell("TRUE", "CONSOL", $D$3,"TOT_Entity","USD","Actual",[1]Setup!C8,"PERIODIC",$B410,"TOPFLOW","TOP","TOP","top1",$C410,"top3","Open_Acute_DIV1","TOP5","TOP6","REPORTED","TOP8")</f>
        <v>-87992.56</v>
      </c>
      <c r="CO410" s="231">
        <f>_xll.OneStreamExcelAddIn.XFFunctions.XFGetCell("TRUE", "CONSOL", $D$3,"TOT_Entity","USD","Actual",[1]Setup!C9,"PERIODIC",$B410,"TOPFLOW","TOP","TOP","top1",$C410,"top3","Open_Acute_DIV1","TOP5","TOP6","REPORTED","TOP8")</f>
        <v>0</v>
      </c>
      <c r="CP410" s="231">
        <f>_xll.OneStreamExcelAddIn.XFFunctions.XFGetCell("TRUE", "CONSOL", $D$3,"TOT_Entity","USD","Actual",[1]Setup!C10,"PERIODIC",$B410,"TOPFLOW","TOP","TOP","top1",$C410,"top3","Open_Acute_DIV1","TOP5","TOP6","REPORTED","TOP8")</f>
        <v>0</v>
      </c>
      <c r="CQ410" s="231">
        <f>_xll.OneStreamExcelAddIn.XFFunctions.XFGetCell("TRUE", "CONSOL", $D$3,"TOT_Entity","USD","Actual",[1]Setup!C11,"PERIODIC",$B410,"TOPFLOW","TOP","TOP","top1",$C410,"top3","Open_Acute_DIV1","TOP5","TOP6","REPORTED","TOP8")</f>
        <v>0</v>
      </c>
      <c r="CR410" s="231">
        <f>_xll.OneStreamExcelAddIn.XFFunctions.XFGetCell("TRUE", "CONSOL", $D$3,"TOT_Entity","USD","Actual",[1]Setup!C12,"PERIODIC",$B410,"TOPFLOW","TOP","TOP","top1",$C410,"top3","Open_Acute_DIV1","TOP5","TOP6","REPORTED","TOP8")</f>
        <v>0</v>
      </c>
      <c r="CS410" s="231">
        <f>_xll.OneStreamExcelAddIn.XFFunctions.XFGetCell("TRUE", "CONSOL", $D$3,"TOT_Entity","USD","Actual",[1]Setup!C13,"PERIODIC",$B410,"TOPFLOW","TOP","TOP","top1",$C410,"top3","Open_Acute_DIV1","TOP5","TOP6","REPORTED","TOP8")</f>
        <v>0</v>
      </c>
      <c r="CT410" s="231">
        <f>_xll.OneStreamExcelAddIn.XFFunctions.XFGetCell("TRUE", "CONSOL", $D$3,"TOT_Entity","USD","Actual",[1]Setup!C14,"PERIODIC",$B410,"TOPFLOW","TOP","TOP","top1",$C410,"top3","Open_Acute_DIV1","TOP5","TOP6","REPORTED","TOP8")</f>
        <v>0</v>
      </c>
      <c r="CU410" s="231">
        <f>_xll.OneStreamExcelAddIn.XFFunctions.XFGetCell("TRUE", "CONSOL", $D$3,"TOT_Entity","USD","Actual",[1]Setup!C15,"PERIODIC",$B410,"TOPFLOW","TOP","TOP","top1",$C410,"top3","Open_Acute_DIV1","TOP5","TOP6","REPORTED","TOP8")</f>
        <v>0</v>
      </c>
      <c r="CV410" s="237"/>
      <c r="CW410" s="231">
        <f>_xll.OneStreamExcelAddIn.XFFunctions.XFGetCell("TRUE", "CONSOL", $D$3,"TOT_Entity","USD","Actual",[1]Setup!C17,"PERIODIC",$B410,"TOPFLOW","TOP","TOP","top1",$C410,"top3","Open_Acute_DIV1","TOP5","TOP6","REPORTED","TOP8")</f>
        <v>24532.21</v>
      </c>
      <c r="CX410" s="231">
        <f>_xll.OneStreamExcelAddIn.XFFunctions.XFGetCell("TRUE", "CONSOL", $D$3,"TOT_Entity","USD","Actual",[1]Setup!C18,"PERIODIC",$B410,"TOPFLOW","TOP","TOP","top1",$C410,"top3","Open_Acute_DIV1","TOP5","TOP6","REPORTED","TOP8")</f>
        <v>18213.07</v>
      </c>
      <c r="CY410" s="231">
        <f>_xll.OneStreamExcelAddIn.XFFunctions.XFGetCell("TRUE", "CONSOL", $D$3,"TOT_Entity","USD","Actual",[1]Setup!C19,"PERIODIC",$B410,"TOPFLOW","TOP","TOP","top1",$C410,"top3","Open_Acute_DIV1","TOP5","TOP6","REPORTED","TOP8")</f>
        <v>20785.25</v>
      </c>
      <c r="CZ410" s="231">
        <f>_xll.OneStreamExcelAddIn.XFFunctions.XFGetCell("TRUE", "CONSOL", $D$3,"TOT_Entity","USD","Actual",[1]Setup!C20,"PERIODIC",$B410,"TOPFLOW","TOP","TOP","top1",$C410,"top3","Open_Acute_DIV1","TOP5","TOP6","REPORTED","TOP8")</f>
        <v>23691.51</v>
      </c>
      <c r="DA410" s="231">
        <f>_xll.OneStreamExcelAddIn.XFFunctions.XFGetCell("TRUE", "CONSOL", $D$3,"TOT_Entity","USD","Actual",[1]Setup!C21,"PERIODIC",$B410,"TOPFLOW","TOP","TOP","top1",$C410,"top3","Open_Acute_DIV1","TOP5","TOP6","REPORTED","TOP8")</f>
        <v>24345.75</v>
      </c>
      <c r="DB410" s="231">
        <f>_xll.OneStreamExcelAddIn.XFFunctions.XFGetCell("TRUE", "CONSOL", $D$3,"TOT_Entity","USD","Actual",[1]Setup!C22,"PERIODIC",$B410,"TOPFLOW","TOP","TOP","top1",$C410,"top3","Open_Acute_DIV1","TOP5","TOP6","REPORTED","TOP8")</f>
        <v>24529.55</v>
      </c>
      <c r="DC410" s="231">
        <f>_xll.OneStreamExcelAddIn.XFFunctions.XFGetCell("TRUE", "CONSOL", $D$3,"TOT_Entity","USD","Actual",[1]Setup!C23,"PERIODIC",$B410,"TOPFLOW","TOP","TOP","top1",$C410,"top3","Open_Acute_DIV1","TOP5","TOP6","REPORTED","TOP8")</f>
        <v>28056.12</v>
      </c>
      <c r="DD410" s="231">
        <f>_xll.OneStreamExcelAddIn.XFFunctions.XFGetCell("TRUE", "CONSOL", $D$3,"TOT_Entity","USD","Actual",[1]Setup!C24,"PERIODIC",$B410,"TOPFLOW","TOP","TOP","top1",$C410,"top3","Open_Acute_DIV1","TOP5","TOP6","REPORTED","TOP8")</f>
        <v>27148.86</v>
      </c>
      <c r="DE410" s="231">
        <f>_xll.OneStreamExcelAddIn.XFFunctions.XFGetCell("TRUE", "CONSOL", $D$3,"TOT_Entity","USD","Actual",[1]Setup!C25,"PERIODIC",$B410,"TOPFLOW","TOP","TOP","top1",$C410,"top3","Open_Acute_DIV1","TOP5","TOP6","REPORTED","TOP8")</f>
        <v>22211.85</v>
      </c>
      <c r="DF410" s="231">
        <f>_xll.OneStreamExcelAddIn.XFFunctions.XFGetCell("TRUE", "CONSOL", $D$3,"TOT_Entity","USD","Actual",[1]Setup!C26,"PERIODIC",$B410,"TOPFLOW","TOP","TOP","top1",$C410,"top3","Open_Acute_DIV1","TOP5","TOP6","REPORTED","TOP8")</f>
        <v>21761.43</v>
      </c>
      <c r="DG410" s="231">
        <f>_xll.OneStreamExcelAddIn.XFFunctions.XFGetCell("TRUE", "CONSOL", $D$3,"TOT_Entity","USD","Actual",[1]Setup!C27,"PERIODIC",$B410,"TOPFLOW","TOP","TOP","top1",$C410,"top3","Open_Acute_DIV1","TOP5","TOP6","REPORTED","TOP8")</f>
        <v>17581.36</v>
      </c>
      <c r="DH410" s="231">
        <f>_xll.OneStreamExcelAddIn.XFFunctions.XFGetCell("TRUE", "CONSOL", $D$3,"TOT_Entity","USD","Actual",[1]Setup!C28,"PERIODIC",$B410,"TOPFLOW","TOP","TOP","top1",$C410,"top3","Open_Acute_DIV1","TOP5","TOP6","REPORTED","TOP8")</f>
        <v>-2280.4499999999998</v>
      </c>
      <c r="DI410" s="238"/>
      <c r="DJ410" s="231">
        <f>_xll.OneStreamExcelAddIn.XFFunctions.XFGetCell("TRUE", "CONSOL", $D$3,"TOT_Entity","Aggregated","Budget_Working",[1]Setup!C4,"PERIODIC",$B410,"TOPFLOW","TOP","TOP","top1",$C410,"top3","Open_Acute_DIV1","TOP5","TOP6","REPORTED","TOP8")</f>
        <v>21837.599999999999</v>
      </c>
      <c r="DK410" s="231">
        <f>_xll.OneStreamExcelAddIn.XFFunctions.XFGetCell("TRUE", "CONSOL", $D$3,"TOT_Entity","Aggregated","Budget_Working",[1]Setup!C5,"PERIODIC",$B410,"TOPFLOW","TOP","TOP","top1",$C410,"top3","Open_Acute_DIV1","TOP5","TOP6","REPORTED","TOP8")</f>
        <v>20209.5</v>
      </c>
      <c r="DL410" s="231">
        <f>_xll.OneStreamExcelAddIn.XFFunctions.XFGetCell("TRUE", "CONSOL", $D$3,"TOT_Entity","Aggregated","Budget_Working",[1]Setup!C6,"PERIODIC",$B410,"TOPFLOW","TOP","TOP","top1",$C410,"top3","Open_Acute_DIV1","TOP5","TOP6","REPORTED","TOP8")</f>
        <v>21764.7</v>
      </c>
      <c r="DM410" s="231">
        <f>_xll.OneStreamExcelAddIn.XFFunctions.XFGetCell("TRUE", "CONSOL", $D$3,"TOT_Entity","Aggregated","Budget_Working",[1]Setup!C7,"PERIODIC",$B410,"TOPFLOW","TOP","TOP","top1",$C410,"top3","Open_Acute_DIV1","TOP5","TOP6","REPORTED","TOP8")</f>
        <v>21959.1</v>
      </c>
      <c r="DN410" s="231">
        <f>_xll.OneStreamExcelAddIn.XFFunctions.XFGetCell("TRUE", "CONSOL", $D$3,"TOT_Entity","Aggregated","Budget_Working",[1]Setup!C8,"PERIODIC",$B410,"TOPFLOW","TOP","TOP","top1",$C410,"top3","Open_Acute_DIV1","TOP5","TOP6","REPORTED","TOP8")</f>
        <v>22023.9</v>
      </c>
      <c r="DO410" s="231">
        <f>_xll.OneStreamExcelAddIn.XFFunctions.XFGetCell("TRUE", "CONSOL", $D$3,"TOT_Entity","Aggregated","Budget_Working",[1]Setup!C9,"PERIODIC",$B410,"TOPFLOW","TOP","TOP","top1",$C410,"top3","Open_Acute_DIV1","TOP5","TOP6","REPORTED","TOP8")</f>
        <v>21416.400000000001</v>
      </c>
      <c r="DP410" s="231">
        <f>_xll.OneStreamExcelAddIn.XFFunctions.XFGetCell("TRUE", "CONSOL", $D$3,"TOT_Entity","Aggregated","Budget_Working",[1]Setup!C10,"PERIODIC",$B410,"TOPFLOW","TOP","TOP","top1",$C410,"top3","Open_Acute_DIV1","TOP5","TOP6","REPORTED","TOP8")</f>
        <v>21521.7</v>
      </c>
      <c r="DQ410" s="231">
        <f>_xll.OneStreamExcelAddIn.XFFunctions.XFGetCell("TRUE", "CONSOL", $D$3,"TOT_Entity","Aggregated","Budget_Working",[1]Setup!C11,"PERIODIC",$B410,"TOPFLOW","TOP","TOP","top1",$C410,"top3","Open_Acute_DIV1","TOP5","TOP6","REPORTED","TOP8")</f>
        <v>21173.4</v>
      </c>
      <c r="DR410" s="231">
        <f>_xll.OneStreamExcelAddIn.XFFunctions.XFGetCell("TRUE", "CONSOL", $D$3,"TOT_Entity","Aggregated","Budget_Working",[1]Setup!C12,"PERIODIC",$B410,"TOPFLOW","TOP","TOP","top1",$C410,"top3","Open_Acute_DIV1","TOP5","TOP6","REPORTED","TOP8")</f>
        <v>21246.3</v>
      </c>
      <c r="DS410" s="231">
        <f>_xll.OneStreamExcelAddIn.XFFunctions.XFGetCell("TRUE", "CONSOL", $D$3,"TOT_Entity","Aggregated","Budget_Working",[1]Setup!C13,"PERIODIC",$B410,"TOPFLOW","TOP","TOP","top1",$C410,"top3","Open_Acute_DIV1","TOP5","TOP6","REPORTED","TOP8")</f>
        <v>22307.4</v>
      </c>
      <c r="DT410" s="231">
        <f>_xll.OneStreamExcelAddIn.XFFunctions.XFGetCell("TRUE", "CONSOL", $D$3,"TOT_Entity","Aggregated","Budget_Working",[1]Setup!C14,"PERIODIC",$B410,"TOPFLOW","TOP","TOP","top1",$C410,"top3","Open_Acute_DIV1","TOP5","TOP6","REPORTED","TOP8")</f>
        <v>21440.7</v>
      </c>
      <c r="DU410" s="231">
        <f>_xll.OneStreamExcelAddIn.XFFunctions.XFGetCell("TRUE", "CONSOL", $D$3,"TOT_Entity","Aggregated","Budget_Working",[1]Setup!C15,"PERIODIC",$B410,"TOPFLOW","TOP","TOP","top1",$C410,"top3","Open_Acute_DIV1","TOP5","TOP6","REPORTED","TOP8")</f>
        <v>22072.5</v>
      </c>
      <c r="DV410" s="238"/>
      <c r="DW410" s="231">
        <f>_xll.OneStreamExcelAddIn.XFFunctions.XFGetCell("TRUE", "CONSOL", $D$3,"TOT_Entity","USD","Budget_Final",[1]Setup!C17,"PERIODIC",$B410,"TOPFLOW","TOP","TOP","top1",$C410,"top3","Open_Acute_DIV1","TOP5","TOP6","REPORTED","TOP8")</f>
        <v>30638</v>
      </c>
      <c r="DX410" s="231">
        <f>_xll.OneStreamExcelAddIn.XFFunctions.XFGetCell("TRUE", "CONSOL", $D$3,"TOT_Entity","USD","Budget_Final",[1]Setup!C18,"PERIODIC",$B410,"TOPFLOW","TOP","TOP","top1",$C410,"top3","Open_Acute_DIV1","TOP5","TOP6","REPORTED","TOP8")</f>
        <v>30638</v>
      </c>
      <c r="DY410" s="231">
        <f>_xll.OneStreamExcelAddIn.XFFunctions.XFGetCell("TRUE", "CONSOL", $D$3,"TOT_Entity","USD","Budget_Final",[1]Setup!C19,"PERIODIC",$B410,"TOPFLOW","TOP","TOP","top1",$C410,"top3","Open_Acute_DIV1","TOP5","TOP6","REPORTED","TOP8")</f>
        <v>30638</v>
      </c>
      <c r="DZ410" s="231">
        <f>_xll.OneStreamExcelAddIn.XFFunctions.XFGetCell("TRUE", "CONSOL", $D$3,"TOT_Entity","USD","Budget_Final",[1]Setup!C20,"PERIODIC",$B410,"TOPFLOW","TOP","TOP","top1",$C410,"top3","Open_Acute_DIV1","TOP5","TOP6","REPORTED","TOP8")</f>
        <v>30638</v>
      </c>
      <c r="EA410" s="231">
        <f>_xll.OneStreamExcelAddIn.XFFunctions.XFGetCell("TRUE", "CONSOL", $D$3,"TOT_Entity","USD","Budget_Final",[1]Setup!C21,"PERIODIC",$B410,"TOPFLOW","TOP","TOP","top1",$C410,"top3","Open_Acute_DIV1","TOP5","TOP6","REPORTED","TOP8")</f>
        <v>30638</v>
      </c>
      <c r="EB410" s="231">
        <f>_xll.OneStreamExcelAddIn.XFFunctions.XFGetCell("TRUE", "CONSOL", $D$3,"TOT_Entity","USD","Budget_Final",[1]Setup!C22,"PERIODIC",$B410,"TOPFLOW","TOP","TOP","top1",$C410,"top3","Open_Acute_DIV1","TOP5","TOP6","REPORTED","TOP8")</f>
        <v>30638</v>
      </c>
      <c r="EC410" s="231">
        <f>_xll.OneStreamExcelAddIn.XFFunctions.XFGetCell("TRUE", "CONSOL", $D$3,"TOT_Entity","USD","Budget_Final",[1]Setup!C23,"PERIODIC",$B410,"TOPFLOW","TOP","TOP","top1",$C410,"top3","Open_Acute_DIV1","TOP5","TOP6","REPORTED","TOP8")</f>
        <v>30638</v>
      </c>
      <c r="ED410" s="231">
        <f>_xll.OneStreamExcelAddIn.XFFunctions.XFGetCell("TRUE", "CONSOL", $D$3,"TOT_Entity","USD","Budget_Final",[1]Setup!C24,"PERIODIC",$B410,"TOPFLOW","TOP","TOP","top1",$C410,"top3","Open_Acute_DIV1","TOP5","TOP6","REPORTED","TOP8")</f>
        <v>30638</v>
      </c>
      <c r="EE410" s="231">
        <f>_xll.OneStreamExcelAddIn.XFFunctions.XFGetCell("TRUE", "CONSOL", $D$3,"TOT_Entity","USD","Budget_Final",[1]Setup!C25,"PERIODIC",$B410,"TOPFLOW","TOP","TOP","top1",$C410,"top3","Open_Acute_DIV1","TOP5","TOP6","REPORTED","TOP8")</f>
        <v>30638</v>
      </c>
      <c r="EF410" s="231">
        <f>_xll.OneStreamExcelAddIn.XFFunctions.XFGetCell("TRUE", "CONSOL", $D$3,"TOT_Entity","USD","Budget_Final",[1]Setup!C26,"PERIODIC",$B410,"TOPFLOW","TOP","TOP","top1",$C410,"top3","Open_Acute_DIV1","TOP5","TOP6","REPORTED","TOP8")</f>
        <v>30638</v>
      </c>
      <c r="EG410" s="231">
        <f>_xll.OneStreamExcelAddIn.XFFunctions.XFGetCell("TRUE", "CONSOL", $D$3,"TOT_Entity","USD","Budget_Final",[1]Setup!C27,"PERIODIC",$B410,"TOPFLOW","TOP","TOP","top1",$C410,"top3","Open_Acute_DIV1","TOP5","TOP6","REPORTED","TOP8")</f>
        <v>30638</v>
      </c>
      <c r="EH410" s="231">
        <f>_xll.OneStreamExcelAddIn.XFFunctions.XFGetCell("TRUE", "CONSOL", $D$3,"TOT_Entity","USD","Budget_Final",[1]Setup!C28,"PERIODIC",$B410,"TOPFLOW","TOP","TOP","top1",$C410,"top3","Open_Acute_DIV1","TOP5","TOP6","REPORTED","TOP8")</f>
        <v>30638</v>
      </c>
    </row>
    <row r="411" spans="2:138" x14ac:dyDescent="0.25">
      <c r="B411" s="51">
        <v>61011</v>
      </c>
      <c r="C411" s="51"/>
      <c r="D411" t="str" cm="1">
        <f t="array" ref="D411">_xll.OneStreamExcelAddIn.XFFunctions.XFGetMemberInfo("Description","Account",B411)</f>
        <v>P/S - Psych Testing</v>
      </c>
      <c r="E411" s="53">
        <f>_xll.OneStreamExcelAddIn.XFFunctions.XFGetCell("TRUE", "CONSOL", $D$3,"TOT_Entity","USD","Actual",$E$3,"PERIODIC",$B411,"TOPFLOW","TOP","TOP","top1",$C411,"top3","Open_Acute_DIV1","TOP5","TOP6","REPORTED","TOP8")</f>
        <v>0</v>
      </c>
      <c r="F411" s="53">
        <f>_xll.OneStreamExcelAddIn.XFFunctions.XFGetCell("TRUE", "CONSOL", $D$3,"TOT_Entity","Aggregated","Budget_Working",$E$3,"PERIODIC",$B411,"TOPFLOW","TOP","TOP","top1",$C411,"top3","Open_Acute_DIV1","TOP5","TOP6","REPORTED","TOP8")</f>
        <v>0</v>
      </c>
      <c r="G411" s="53">
        <f t="shared" si="1043"/>
        <v>0</v>
      </c>
      <c r="H411" s="55">
        <f t="shared" si="1044"/>
        <v>0</v>
      </c>
      <c r="I411" s="41"/>
      <c r="J411" s="53">
        <f>_xll.OneStreamExcelAddIn.XFFunctions.XFGetCell("TRUE", "CONSOL", $D$3,"TOT_Entity","USD","Actual",$E$3,"YTD",$B411,"TOPFLOW","TOP","TOP","top1",$C411,"TOP3","Open_Acute_DIV1","TOP5","TOP6","REPORTED","TOP8")</f>
        <v>0</v>
      </c>
      <c r="K411" s="53">
        <f>_xll.OneStreamExcelAddIn.XFFunctions.XFGetCell("TRUE", "CONSOL", $D$3,"TOT_Entity","Aggregated","Budget_Working",$E$3,"YTD",$B411,"TOPFLOW","TOP","TOP","top1",$C411,"TOP3","Open_Acute_DIV1","TOP5","TOP6","REPORTED","TOP8")</f>
        <v>0</v>
      </c>
      <c r="L411" s="53">
        <f t="shared" si="1045"/>
        <v>0</v>
      </c>
      <c r="M411" s="40">
        <f t="shared" si="1046"/>
        <v>0</v>
      </c>
      <c r="N411" s="41"/>
      <c r="O411" s="53">
        <f>_xll.OneStreamExcelAddIn.XFFunctions.XFGetCell("TRUE", "CONSOL", $D$3,"TOT_Entity","USD","Actual",$F$3,"YTD",$B411,"TOPFLOW","TOP","TOP","top1",$C411,"TOP3","Open_Acute_DIV1","TOP5","TOP6","REPORTED","TOP8")</f>
        <v>0</v>
      </c>
      <c r="P411" s="53">
        <f>_xll.OneStreamExcelAddIn.XFFunctions.XFGetCell("TRUE", "CONSOL", $D$3,"TOT_Entity","USD","Actual",$E$3,"YTD",$B411,"TOPFLOW","TOP","TOP","top1",$C411,"top3","Open_Acute_DIV1","TOP5","TOP6","REPORTED","VAR_BW_PY_Actual")</f>
        <v>0</v>
      </c>
      <c r="Q411" s="40">
        <f t="shared" si="1047"/>
        <v>0</v>
      </c>
      <c r="R411" s="41"/>
      <c r="S411" s="53">
        <f>_xll.OneStreamExcelAddIn.XFFunctions.XFGetCell("TRUE", "CONSOL", $D$3,"TOT_Entity","USD","MIDFCST",$E$3,"MTD",$B411,"TOPFLOW","TOP","TOP","top1",$C411,"TOP3","Open_Acute_DIV1","TOP5","TOP6","REPORTED","TOP8")</f>
        <v>0</v>
      </c>
      <c r="T411" s="53">
        <f t="shared" si="1048"/>
        <v>0</v>
      </c>
      <c r="U411" s="40">
        <f t="shared" si="1049"/>
        <v>0</v>
      </c>
      <c r="V411" s="41"/>
      <c r="W411" s="42"/>
      <c r="X411" s="43"/>
      <c r="Y411" s="42"/>
      <c r="Z411" s="44"/>
      <c r="AB411" s="53">
        <f>_xll.OneStreamExcelAddIn.XFFunctions.XFGetCell("TRUE", "CONSOL", $D$3,"TOT_Entity","USD","Actual",[1]Setup!C4,"PERIODIC",$B411,"TOPFLOW","TOP","TOP","top1",$C411,"top3","Open_Acute_DIV1","TOP5","TOP6","REPORTED","TOP8")</f>
        <v>0</v>
      </c>
      <c r="AC411" s="53">
        <f>_xll.OneStreamExcelAddIn.XFFunctions.XFGetCell("TRUE", "CONSOL", $D$3,"TOT_Entity","Aggregated","Budget_Working",[1]Setup!C4,"PERIODIC",$B411,"TOPFLOW","TOP","TOP","top1",$C411,"top3","Open_Acute_DIV1","TOP5","TOP6","REPORTED","TOP8")</f>
        <v>0</v>
      </c>
      <c r="AD411" s="53">
        <f t="shared" si="1050"/>
        <v>0</v>
      </c>
      <c r="AE411" s="40">
        <f t="shared" si="1051"/>
        <v>0</v>
      </c>
      <c r="AG411" s="53">
        <f>_xll.OneStreamExcelAddIn.XFFunctions.XFGetCell("TRUE", "CONSOL", $D$3,"TOT_Entity","USD","Actual",[1]Setup!C5,"PERIODIC",$B411,"TOPFLOW","TOP","TOP","top1",$C411,"top3","Open_Acute_DIV1","TOP5","TOP6","REPORTED","TOP8")</f>
        <v>0</v>
      </c>
      <c r="AH411" s="53">
        <f>_xll.OneStreamExcelAddIn.XFFunctions.XFGetCell("TRUE", "CONSOL", $D$3,"TOT_Entity","Aggregated","Budget_Working",[1]Setup!C5,"PERIODIC",$B411,"TOPFLOW","TOP","TOP","top1",$C411,"top3","Open_Acute_DIV1","TOP5","TOP6","REPORTED","TOP8")</f>
        <v>0</v>
      </c>
      <c r="AI411" s="53">
        <f t="shared" si="1052"/>
        <v>0</v>
      </c>
      <c r="AJ411" s="40">
        <f t="shared" si="1053"/>
        <v>0</v>
      </c>
      <c r="AL411" s="53">
        <f>_xll.OneStreamExcelAddIn.XFFunctions.XFGetCell("TRUE", "CONSOL", $D$3,"TOT_Entity","USD","Actual",[1]Setup!C6,"PERIODIC",$B411,"TOPFLOW","TOP","TOP","top1",$C411,"top3","Open_Acute_DIV1","TOP5","TOP6","REPORTED","TOP8")</f>
        <v>0</v>
      </c>
      <c r="AM411" s="53">
        <f>_xll.OneStreamExcelAddIn.XFFunctions.XFGetCell("TRUE", "CONSOL", $D$3,"TOT_Entity","Aggregated","Budget_Working",[1]Setup!C6,"PERIODIC",$B411,"TOPFLOW","TOP","TOP","top1",$C411,"top3","Open_Acute_DIV1","TOP5","TOP6","REPORTED","TOP8")</f>
        <v>0</v>
      </c>
      <c r="AN411" s="53">
        <f t="shared" si="1054"/>
        <v>0</v>
      </c>
      <c r="AO411" s="40">
        <f t="shared" si="1055"/>
        <v>0</v>
      </c>
      <c r="AQ411" s="53">
        <f>_xll.OneStreamExcelAddIn.XFFunctions.XFGetCell("TRUE", "CONSOL", $D$3,"TOT_Entity","USD","Actual",[1]Setup!C7,"PERIODIC",$B411,"TOPFLOW","TOP","TOP","top1",$C411,"top3","Open_Acute_DIV1","TOP5","TOP6","REPORTED","TOP8")</f>
        <v>0</v>
      </c>
      <c r="AR411" s="53">
        <f>_xll.OneStreamExcelAddIn.XFFunctions.XFGetCell("TRUE", "CONSOL", $D$3,"TOT_Entity","Aggregated","Budget_Working",[1]Setup!C7,"PERIODIC",$B411,"TOPFLOW","TOP","TOP","top1",$C411,"top3","Open_Acute_DIV1","TOP5","TOP6","REPORTED","TOP8")</f>
        <v>0</v>
      </c>
      <c r="AS411" s="53">
        <f t="shared" si="1056"/>
        <v>0</v>
      </c>
      <c r="AT411" s="40">
        <f t="shared" si="1057"/>
        <v>0</v>
      </c>
      <c r="AV411" s="53">
        <f>_xll.OneStreamExcelAddIn.XFFunctions.XFGetCell("TRUE", "CONSOL", $D$3,"TOT_Entity","USD","Actual",[1]Setup!C8,"PERIODIC",$B411,"TOPFLOW","TOP","TOP","top1",$C411,"top3","Open_Acute_DIV1","TOP5","TOP6","REPORTED","TOP8")</f>
        <v>0</v>
      </c>
      <c r="AW411" s="53">
        <f>_xll.OneStreamExcelAddIn.XFFunctions.XFGetCell("TRUE", "CONSOL", $D$3,"TOT_Entity","Aggregated","Budget_Working",[1]Setup!C8,"PERIODIC",$B411,"TOPFLOW","TOP","TOP","top1",$C411,"top3","Open_Acute_DIV1","TOP5","TOP6","REPORTED","TOP8")</f>
        <v>0</v>
      </c>
      <c r="AX411" s="53">
        <f t="shared" si="1058"/>
        <v>0</v>
      </c>
      <c r="AY411" s="40">
        <f t="shared" si="1059"/>
        <v>0</v>
      </c>
      <c r="BA411" s="53">
        <f>_xll.OneStreamExcelAddIn.XFFunctions.XFGetCell("TRUE", "CONSOL", $D$3,"TOT_Entity","USD","Actual",[1]Setup!C9,"PERIODIC",$B411,"TOPFLOW","TOP","TOP","top1",$C411,"top3","Open_Acute_DIV1","TOP5","TOP6","REPORTED","TOP8")</f>
        <v>0</v>
      </c>
      <c r="BB411" s="53">
        <f>_xll.OneStreamExcelAddIn.XFFunctions.XFGetCell("TRUE", "CONSOL", $D$3,"TOT_Entity","Aggregated","Budget_Working",[1]Setup!C9,"PERIODIC",$B411,"TOPFLOW","TOP","TOP","top1",$C411,"top3","Open_Acute_DIV1","TOP5","TOP6","REPORTED","TOP8")</f>
        <v>0</v>
      </c>
      <c r="BC411" s="53">
        <f t="shared" si="1060"/>
        <v>0</v>
      </c>
      <c r="BD411" s="40">
        <f t="shared" si="1061"/>
        <v>0</v>
      </c>
      <c r="BF411" s="53">
        <f>_xll.OneStreamExcelAddIn.XFFunctions.XFGetCell("TRUE", "CONSOL", $D$3,"TOT_Entity","USD","Actual",[1]Setup!C10,"PERIODIC",$B411,"TOPFLOW","TOP","TOP","top1",$C411,"top3","Open_Acute_DIV1","TOP5","TOP6","REPORTED","TOP8")</f>
        <v>0</v>
      </c>
      <c r="BG411" s="53">
        <f>_xll.OneStreamExcelAddIn.XFFunctions.XFGetCell("TRUE", "CONSOL", $D$3,"TOT_Entity","Aggregated","Budget_Working",[1]Setup!C10,"PERIODIC",$B411,"TOPFLOW","TOP","TOP","top1",$C411,"top3","Open_Acute_DIV1","TOP5","TOP6","REPORTED","TOP8")</f>
        <v>0</v>
      </c>
      <c r="BH411" s="53">
        <f t="shared" si="1062"/>
        <v>0</v>
      </c>
      <c r="BI411" s="40">
        <f t="shared" si="1063"/>
        <v>0</v>
      </c>
      <c r="BK411" s="53">
        <f>_xll.OneStreamExcelAddIn.XFFunctions.XFGetCell("TRUE", "CONSOL", $D$3,"TOT_Entity","USD","Actual",[1]Setup!C11,"PERIODIC",$B411,"TOPFLOW","TOP","TOP","top1",$C411,"top3","Open_Acute_DIV1","TOP5","TOP6","REPORTED","TOP8")</f>
        <v>0</v>
      </c>
      <c r="BL411" s="53">
        <f>_xll.OneStreamExcelAddIn.XFFunctions.XFGetCell("TRUE", "CONSOL", $D$3,"TOT_Entity","Aggregated","Budget_Working",[1]Setup!C11,"PERIODIC",$B411,"TOPFLOW","TOP","TOP","top1",$C411,"top3","Open_Acute_DIV1","TOP5","TOP6","REPORTED","TOP8")</f>
        <v>0</v>
      </c>
      <c r="BM411" s="53">
        <f t="shared" si="1064"/>
        <v>0</v>
      </c>
      <c r="BN411" s="40">
        <f t="shared" si="1065"/>
        <v>0</v>
      </c>
      <c r="BP411" s="53">
        <f>_xll.OneStreamExcelAddIn.XFFunctions.XFGetCell("TRUE", "CONSOL", $D$3,"TOT_Entity","USD","Actual",[1]Setup!C12,"PERIODIC",$B411,"TOPFLOW","TOP","TOP","top1",$C411,"top3","Open_Acute_DIV1","TOP5","TOP6","REPORTED","TOP8")</f>
        <v>0</v>
      </c>
      <c r="BQ411" s="53">
        <f>_xll.OneStreamExcelAddIn.XFFunctions.XFGetCell("TRUE", "CONSOL", $D$3,"TOT_Entity","Aggregated","Budget_Working",[1]Setup!C12,"PERIODIC",$B411,"TOPFLOW","TOP","TOP","top1",$C411,"top3","Open_Acute_DIV1","TOP5","TOP6","REPORTED","TOP8")</f>
        <v>0</v>
      </c>
      <c r="BR411" s="53">
        <f t="shared" si="1066"/>
        <v>0</v>
      </c>
      <c r="BS411" s="40">
        <f t="shared" si="1067"/>
        <v>0</v>
      </c>
      <c r="BU411" s="53">
        <f>_xll.OneStreamExcelAddIn.XFFunctions.XFGetCell("TRUE", "CONSOL", $D$3,"TOT_Entity","USD","Actual",[1]Setup!C13,"PERIODIC",$B411,"TOPFLOW","TOP","TOP","top1",$C411,"top3","Open_Acute_DIV1","TOP5","TOP6","REPORTED","TOP8")</f>
        <v>0</v>
      </c>
      <c r="BV411" s="53">
        <f>_xll.OneStreamExcelAddIn.XFFunctions.XFGetCell("TRUE", "CONSOL", $D$3,"TOT_Entity","Aggregated","Budget_Working",[1]Setup!C13,"PERIODIC",$B411,"TOPFLOW","TOP","TOP","top1",$C411,"top3","Open_Acute_DIV1","TOP5","TOP6","REPORTED","TOP8")</f>
        <v>0</v>
      </c>
      <c r="BW411" s="53">
        <f t="shared" si="1068"/>
        <v>0</v>
      </c>
      <c r="BX411" s="40">
        <f t="shared" si="1069"/>
        <v>0</v>
      </c>
      <c r="BZ411" s="53">
        <f>_xll.OneStreamExcelAddIn.XFFunctions.XFGetCell("TRUE", "CONSOL", $D$3,"TOT_Entity","USD","Actual",[1]Setup!C14,"PERIODIC",$B411,"TOPFLOW","TOP","TOP","top1",$C411,"top3","Open_Acute_DIV1","TOP5","TOP6","REPORTED","TOP8")</f>
        <v>0</v>
      </c>
      <c r="CA411" s="53">
        <f>_xll.OneStreamExcelAddIn.XFFunctions.XFGetCell("TRUE", "CONSOL", $D$3,"TOT_Entity","Aggregated","Budget_Working",[1]Setup!C14,"PERIODIC",$B411,"TOPFLOW","TOP","TOP","top1",$C411,"top3","Open_Acute_DIV1","TOP5","TOP6","REPORTED","TOP8")</f>
        <v>0</v>
      </c>
      <c r="CB411" s="53">
        <f t="shared" si="1070"/>
        <v>0</v>
      </c>
      <c r="CC411" s="40">
        <f t="shared" si="1071"/>
        <v>0</v>
      </c>
      <c r="CE411" s="53">
        <f>_xll.OneStreamExcelAddIn.XFFunctions.XFGetCell("TRUE", "CONSOL", $D$3,"TOT_Entity","USD","Actual",[1]Setup!C15,"PERIODIC",$B411,"TOPFLOW","TOP","TOP","top1",$C411,"top3","Open_Acute_DIV1","TOP5","TOP6","REPORTED","TOP8")</f>
        <v>0</v>
      </c>
      <c r="CF411" s="53">
        <f>_xll.OneStreamExcelAddIn.XFFunctions.XFGetCell("TRUE", "CONSOL", $D$3,"TOT_Entity","Aggregated","Budget_Working",[1]Setup!C15,"PERIODIC",$B411,"TOPFLOW","TOP","TOP","top1",$C411,"top3","Open_Acute_DIV1","TOP5","TOP6","REPORTED","TOP8")</f>
        <v>0</v>
      </c>
      <c r="CG411" s="53">
        <f t="shared" si="1072"/>
        <v>0</v>
      </c>
      <c r="CH411" s="40">
        <f t="shared" si="1073"/>
        <v>0</v>
      </c>
      <c r="CI411" s="212"/>
      <c r="CJ411" s="53">
        <f>_xll.OneStreamExcelAddIn.XFFunctions.XFGetCell("TRUE", "CONSOL", $D$3,"TOT_Entity","USD","Actual",[1]Setup!C4,"PERIODIC",$B411,"TOPFLOW","TOP","TOP","top1",$C411,"top3","Open_Acute_DIV1","TOP5","TOP6","REPORTED","TOP8")</f>
        <v>0</v>
      </c>
      <c r="CK411" s="53">
        <f>_xll.OneStreamExcelAddIn.XFFunctions.XFGetCell("TRUE", "CONSOL", $D$3,"TOT_Entity","USD","Actual",[1]Setup!C5,"PERIODIC",$B411,"TOPFLOW","TOP","TOP","top1",$C411,"top3","Open_Acute_DIV1","TOP5","TOP6","REPORTED","TOP8")</f>
        <v>0</v>
      </c>
      <c r="CL411" s="53">
        <f>_xll.OneStreamExcelAddIn.XFFunctions.XFGetCell("TRUE", "CONSOL", $D$3,"TOT_Entity","USD","Actual",[1]Setup!C6,"PERIODIC",$B411,"TOPFLOW","TOP","TOP","top1",$C411,"top3","Open_Acute_DIV1","TOP5","TOP6","REPORTED","TOP8")</f>
        <v>0</v>
      </c>
      <c r="CM411" s="53">
        <f>_xll.OneStreamExcelAddIn.XFFunctions.XFGetCell("TRUE", "CONSOL", $D$3,"TOT_Entity","USD","Actual",[1]Setup!C7,"PERIODIC",$B411,"TOPFLOW","TOP","TOP","top1",$C411,"top3","Open_Acute_DIV1","TOP5","TOP6","REPORTED","TOP8")</f>
        <v>0</v>
      </c>
      <c r="CN411" s="53">
        <f>_xll.OneStreamExcelAddIn.XFFunctions.XFGetCell("TRUE", "CONSOL", $D$3,"TOT_Entity","USD","Actual",[1]Setup!C8,"PERIODIC",$B411,"TOPFLOW","TOP","TOP","top1",$C411,"top3","Open_Acute_DIV1","TOP5","TOP6","REPORTED","TOP8")</f>
        <v>0</v>
      </c>
      <c r="CO411" s="53">
        <f>_xll.OneStreamExcelAddIn.XFFunctions.XFGetCell("TRUE", "CONSOL", $D$3,"TOT_Entity","USD","Actual",[1]Setup!C9,"PERIODIC",$B411,"TOPFLOW","TOP","TOP","top1",$C411,"top3","Open_Acute_DIV1","TOP5","TOP6","REPORTED","TOP8")</f>
        <v>0</v>
      </c>
      <c r="CP411" s="53">
        <f>_xll.OneStreamExcelAddIn.XFFunctions.XFGetCell("TRUE", "CONSOL", $D$3,"TOT_Entity","USD","Actual",[1]Setup!C10,"PERIODIC",$B411,"TOPFLOW","TOP","TOP","top1",$C411,"top3","Open_Acute_DIV1","TOP5","TOP6","REPORTED","TOP8")</f>
        <v>0</v>
      </c>
      <c r="CQ411" s="53">
        <f>_xll.OneStreamExcelAddIn.XFFunctions.XFGetCell("TRUE", "CONSOL", $D$3,"TOT_Entity","USD","Actual",[1]Setup!C11,"PERIODIC",$B411,"TOPFLOW","TOP","TOP","top1",$C411,"top3","Open_Acute_DIV1","TOP5","TOP6","REPORTED","TOP8")</f>
        <v>0</v>
      </c>
      <c r="CR411" s="53">
        <f>_xll.OneStreamExcelAddIn.XFFunctions.XFGetCell("TRUE", "CONSOL", $D$3,"TOT_Entity","USD","Actual",[1]Setup!C12,"PERIODIC",$B411,"TOPFLOW","TOP","TOP","top1",$C411,"top3","Open_Acute_DIV1","TOP5","TOP6","REPORTED","TOP8")</f>
        <v>0</v>
      </c>
      <c r="CS411" s="53">
        <f>_xll.OneStreamExcelAddIn.XFFunctions.XFGetCell("TRUE", "CONSOL", $D$3,"TOT_Entity","USD","Actual",[1]Setup!C13,"PERIODIC",$B411,"TOPFLOW","TOP","TOP","top1",$C411,"top3","Open_Acute_DIV1","TOP5","TOP6","REPORTED","TOP8")</f>
        <v>0</v>
      </c>
      <c r="CT411" s="53">
        <f>_xll.OneStreamExcelAddIn.XFFunctions.XFGetCell("TRUE", "CONSOL", $D$3,"TOT_Entity","USD","Actual",[1]Setup!C14,"PERIODIC",$B411,"TOPFLOW","TOP","TOP","top1",$C411,"top3","Open_Acute_DIV1","TOP5","TOP6","REPORTED","TOP8")</f>
        <v>0</v>
      </c>
      <c r="CU411" s="53">
        <f>_xll.OneStreamExcelAddIn.XFFunctions.XFGetCell("TRUE", "CONSOL", $D$3,"TOT_Entity","USD","Actual",[1]Setup!C15,"PERIODIC",$B411,"TOPFLOW","TOP","TOP","top1",$C411,"top3","Open_Acute_DIV1","TOP5","TOP6","REPORTED","TOP8")</f>
        <v>0</v>
      </c>
      <c r="CV411" s="212"/>
      <c r="CW411" s="53">
        <f>_xll.OneStreamExcelAddIn.XFFunctions.XFGetCell("TRUE", "CONSOL", $D$3,"TOT_Entity","USD","Actual",[1]Setup!C17,"PERIODIC",$B411,"TOPFLOW","TOP","TOP","top1",$C411,"top3","Open_Acute_DIV1","TOP5","TOP6","REPORTED","TOP8")</f>
        <v>0</v>
      </c>
      <c r="CX411" s="53">
        <f>_xll.OneStreamExcelAddIn.XFFunctions.XFGetCell("TRUE", "CONSOL", $D$3,"TOT_Entity","USD","Actual",[1]Setup!C18,"PERIODIC",$B411,"TOPFLOW","TOP","TOP","top1",$C411,"top3","Open_Acute_DIV1","TOP5","TOP6","REPORTED","TOP8")</f>
        <v>0</v>
      </c>
      <c r="CY411" s="53">
        <f>_xll.OneStreamExcelAddIn.XFFunctions.XFGetCell("TRUE", "CONSOL", $D$3,"TOT_Entity","USD","Actual",[1]Setup!C19,"PERIODIC",$B411,"TOPFLOW","TOP","TOP","top1",$C411,"top3","Open_Acute_DIV1","TOP5","TOP6","REPORTED","TOP8")</f>
        <v>0</v>
      </c>
      <c r="CZ411" s="53">
        <f>_xll.OneStreamExcelAddIn.XFFunctions.XFGetCell("TRUE", "CONSOL", $D$3,"TOT_Entity","USD","Actual",[1]Setup!C20,"PERIODIC",$B411,"TOPFLOW","TOP","TOP","top1",$C411,"top3","Open_Acute_DIV1","TOP5","TOP6","REPORTED","TOP8")</f>
        <v>0</v>
      </c>
      <c r="DA411" s="53">
        <f>_xll.OneStreamExcelAddIn.XFFunctions.XFGetCell("TRUE", "CONSOL", $D$3,"TOT_Entity","USD","Actual",[1]Setup!C21,"PERIODIC",$B411,"TOPFLOW","TOP","TOP","top1",$C411,"top3","Open_Acute_DIV1","TOP5","TOP6","REPORTED","TOP8")</f>
        <v>0</v>
      </c>
      <c r="DB411" s="53">
        <f>_xll.OneStreamExcelAddIn.XFFunctions.XFGetCell("TRUE", "CONSOL", $D$3,"TOT_Entity","USD","Actual",[1]Setup!C22,"PERIODIC",$B411,"TOPFLOW","TOP","TOP","top1",$C411,"top3","Open_Acute_DIV1","TOP5","TOP6","REPORTED","TOP8")</f>
        <v>0</v>
      </c>
      <c r="DC411" s="53">
        <f>_xll.OneStreamExcelAddIn.XFFunctions.XFGetCell("TRUE", "CONSOL", $D$3,"TOT_Entity","USD","Actual",[1]Setup!C23,"PERIODIC",$B411,"TOPFLOW","TOP","TOP","top1",$C411,"top3","Open_Acute_DIV1","TOP5","TOP6","REPORTED","TOP8")</f>
        <v>0</v>
      </c>
      <c r="DD411" s="53">
        <f>_xll.OneStreamExcelAddIn.XFFunctions.XFGetCell("TRUE", "CONSOL", $D$3,"TOT_Entity","USD","Actual",[1]Setup!C24,"PERIODIC",$B411,"TOPFLOW","TOP","TOP","top1",$C411,"top3","Open_Acute_DIV1","TOP5","TOP6","REPORTED","TOP8")</f>
        <v>0</v>
      </c>
      <c r="DE411" s="53">
        <f>_xll.OneStreamExcelAddIn.XFFunctions.XFGetCell("TRUE", "CONSOL", $D$3,"TOT_Entity","USD","Actual",[1]Setup!C25,"PERIODIC",$B411,"TOPFLOW","TOP","TOP","top1",$C411,"top3","Open_Acute_DIV1","TOP5","TOP6","REPORTED","TOP8")</f>
        <v>2600</v>
      </c>
      <c r="DF411" s="53">
        <f>_xll.OneStreamExcelAddIn.XFFunctions.XFGetCell("TRUE", "CONSOL", $D$3,"TOT_Entity","USD","Actual",[1]Setup!C26,"PERIODIC",$B411,"TOPFLOW","TOP","TOP","top1",$C411,"top3","Open_Acute_DIV1","TOP5","TOP6","REPORTED","TOP8")</f>
        <v>1000</v>
      </c>
      <c r="DG411" s="53">
        <f>_xll.OneStreamExcelAddIn.XFFunctions.XFGetCell("TRUE", "CONSOL", $D$3,"TOT_Entity","USD","Actual",[1]Setup!C27,"PERIODIC",$B411,"TOPFLOW","TOP","TOP","top1",$C411,"top3","Open_Acute_DIV1","TOP5","TOP6","REPORTED","TOP8")</f>
        <v>0</v>
      </c>
      <c r="DH411" s="53">
        <f>_xll.OneStreamExcelAddIn.XFFunctions.XFGetCell("TRUE", "CONSOL", $D$3,"TOT_Entity","USD","Actual",[1]Setup!C28,"PERIODIC",$B411,"TOPFLOW","TOP","TOP","top1",$C411,"top3","Open_Acute_DIV1","TOP5","TOP6","REPORTED","TOP8")</f>
        <v>0</v>
      </c>
      <c r="DI411" s="178"/>
      <c r="DJ411" s="53">
        <f>_xll.OneStreamExcelAddIn.XFFunctions.XFGetCell("TRUE", "CONSOL", $D$3,"TOT_Entity","Aggregated","Budget_Working",[1]Setup!C4,"PERIODIC",$B411,"TOPFLOW","TOP","TOP","top1",$C411,"top3","Open_Acute_DIV1","TOP5","TOP6","REPORTED","TOP8")</f>
        <v>0</v>
      </c>
      <c r="DK411" s="53">
        <f>_xll.OneStreamExcelAddIn.XFFunctions.XFGetCell("TRUE", "CONSOL", $D$3,"TOT_Entity","Aggregated","Budget_Working",[1]Setup!C5,"PERIODIC",$B411,"TOPFLOW","TOP","TOP","top1",$C411,"top3","Open_Acute_DIV1","TOP5","TOP6","REPORTED","TOP8")</f>
        <v>0</v>
      </c>
      <c r="DL411" s="53">
        <f>_xll.OneStreamExcelAddIn.XFFunctions.XFGetCell("TRUE", "CONSOL", $D$3,"TOT_Entity","Aggregated","Budget_Working",[1]Setup!C6,"PERIODIC",$B411,"TOPFLOW","TOP","TOP","top1",$C411,"top3","Open_Acute_DIV1","TOP5","TOP6","REPORTED","TOP8")</f>
        <v>0</v>
      </c>
      <c r="DM411" s="53">
        <f>_xll.OneStreamExcelAddIn.XFFunctions.XFGetCell("TRUE", "CONSOL", $D$3,"TOT_Entity","Aggregated","Budget_Working",[1]Setup!C7,"PERIODIC",$B411,"TOPFLOW","TOP","TOP","top1",$C411,"top3","Open_Acute_DIV1","TOP5","TOP6","REPORTED","TOP8")</f>
        <v>0</v>
      </c>
      <c r="DN411" s="53">
        <f>_xll.OneStreamExcelAddIn.XFFunctions.XFGetCell("TRUE", "CONSOL", $D$3,"TOT_Entity","Aggregated","Budget_Working",[1]Setup!C8,"PERIODIC",$B411,"TOPFLOW","TOP","TOP","top1",$C411,"top3","Open_Acute_DIV1","TOP5","TOP6","REPORTED","TOP8")</f>
        <v>0</v>
      </c>
      <c r="DO411" s="53">
        <f>_xll.OneStreamExcelAddIn.XFFunctions.XFGetCell("TRUE", "CONSOL", $D$3,"TOT_Entity","Aggregated","Budget_Working",[1]Setup!C9,"PERIODIC",$B411,"TOPFLOW","TOP","TOP","top1",$C411,"top3","Open_Acute_DIV1","TOP5","TOP6","REPORTED","TOP8")</f>
        <v>0</v>
      </c>
      <c r="DP411" s="53">
        <f>_xll.OneStreamExcelAddIn.XFFunctions.XFGetCell("TRUE", "CONSOL", $D$3,"TOT_Entity","Aggregated","Budget_Working",[1]Setup!C10,"PERIODIC",$B411,"TOPFLOW","TOP","TOP","top1",$C411,"top3","Open_Acute_DIV1","TOP5","TOP6","REPORTED","TOP8")</f>
        <v>0</v>
      </c>
      <c r="DQ411" s="53">
        <f>_xll.OneStreamExcelAddIn.XFFunctions.XFGetCell("TRUE", "CONSOL", $D$3,"TOT_Entity","Aggregated","Budget_Working",[1]Setup!C11,"PERIODIC",$B411,"TOPFLOW","TOP","TOP","top1",$C411,"top3","Open_Acute_DIV1","TOP5","TOP6","REPORTED","TOP8")</f>
        <v>0</v>
      </c>
      <c r="DR411" s="53">
        <f>_xll.OneStreamExcelAddIn.XFFunctions.XFGetCell("TRUE", "CONSOL", $D$3,"TOT_Entity","Aggregated","Budget_Working",[1]Setup!C12,"PERIODIC",$B411,"TOPFLOW","TOP","TOP","top1",$C411,"top3","Open_Acute_DIV1","TOP5","TOP6","REPORTED","TOP8")</f>
        <v>0</v>
      </c>
      <c r="DS411" s="53">
        <f>_xll.OneStreamExcelAddIn.XFFunctions.XFGetCell("TRUE", "CONSOL", $D$3,"TOT_Entity","Aggregated","Budget_Working",[1]Setup!C13,"PERIODIC",$B411,"TOPFLOW","TOP","TOP","top1",$C411,"top3","Open_Acute_DIV1","TOP5","TOP6","REPORTED","TOP8")</f>
        <v>0</v>
      </c>
      <c r="DT411" s="53">
        <f>_xll.OneStreamExcelAddIn.XFFunctions.XFGetCell("TRUE", "CONSOL", $D$3,"TOT_Entity","Aggregated","Budget_Working",[1]Setup!C14,"PERIODIC",$B411,"TOPFLOW","TOP","TOP","top1",$C411,"top3","Open_Acute_DIV1","TOP5","TOP6","REPORTED","TOP8")</f>
        <v>0</v>
      </c>
      <c r="DU411" s="53">
        <f>_xll.OneStreamExcelAddIn.XFFunctions.XFGetCell("TRUE", "CONSOL", $D$3,"TOT_Entity","Aggregated","Budget_Working",[1]Setup!C15,"PERIODIC",$B411,"TOPFLOW","TOP","TOP","top1",$C411,"top3","Open_Acute_DIV1","TOP5","TOP6","REPORTED","TOP8")</f>
        <v>0</v>
      </c>
      <c r="DV411" s="178"/>
      <c r="DW411" s="53">
        <f>_xll.OneStreamExcelAddIn.XFFunctions.XFGetCell("TRUE", "CONSOL", $D$3,"TOT_Entity","USD","Budget_Final",[1]Setup!C17,"PERIODIC",$B411,"TOPFLOW","TOP","TOP","top1",$C411,"top3","Open_Acute_DIV1","TOP5","TOP6","REPORTED","TOP8")</f>
        <v>0</v>
      </c>
      <c r="DX411" s="53">
        <f>_xll.OneStreamExcelAddIn.XFFunctions.XFGetCell("TRUE", "CONSOL", $D$3,"TOT_Entity","USD","Budget_Final",[1]Setup!C18,"PERIODIC",$B411,"TOPFLOW","TOP","TOP","top1",$C411,"top3","Open_Acute_DIV1","TOP5","TOP6","REPORTED","TOP8")</f>
        <v>0</v>
      </c>
      <c r="DY411" s="53">
        <f>_xll.OneStreamExcelAddIn.XFFunctions.XFGetCell("TRUE", "CONSOL", $D$3,"TOT_Entity","USD","Budget_Final",[1]Setup!C19,"PERIODIC",$B411,"TOPFLOW","TOP","TOP","top1",$C411,"top3","Open_Acute_DIV1","TOP5","TOP6","REPORTED","TOP8")</f>
        <v>0</v>
      </c>
      <c r="DZ411" s="53">
        <f>_xll.OneStreamExcelAddIn.XFFunctions.XFGetCell("TRUE", "CONSOL", $D$3,"TOT_Entity","USD","Budget_Final",[1]Setup!C20,"PERIODIC",$B411,"TOPFLOW","TOP","TOP","top1",$C411,"top3","Open_Acute_DIV1","TOP5","TOP6","REPORTED","TOP8")</f>
        <v>0</v>
      </c>
      <c r="EA411" s="53">
        <f>_xll.OneStreamExcelAddIn.XFFunctions.XFGetCell("TRUE", "CONSOL", $D$3,"TOT_Entity","USD","Budget_Final",[1]Setup!C21,"PERIODIC",$B411,"TOPFLOW","TOP","TOP","top1",$C411,"top3","Open_Acute_DIV1","TOP5","TOP6","REPORTED","TOP8")</f>
        <v>0</v>
      </c>
      <c r="EB411" s="53">
        <f>_xll.OneStreamExcelAddIn.XFFunctions.XFGetCell("TRUE", "CONSOL", $D$3,"TOT_Entity","USD","Budget_Final",[1]Setup!C22,"PERIODIC",$B411,"TOPFLOW","TOP","TOP","top1",$C411,"top3","Open_Acute_DIV1","TOP5","TOP6","REPORTED","TOP8")</f>
        <v>0</v>
      </c>
      <c r="EC411" s="53">
        <f>_xll.OneStreamExcelAddIn.XFFunctions.XFGetCell("TRUE", "CONSOL", $D$3,"TOT_Entity","USD","Budget_Final",[1]Setup!C23,"PERIODIC",$B411,"TOPFLOW","TOP","TOP","top1",$C411,"top3","Open_Acute_DIV1","TOP5","TOP6","REPORTED","TOP8")</f>
        <v>0</v>
      </c>
      <c r="ED411" s="53">
        <f>_xll.OneStreamExcelAddIn.XFFunctions.XFGetCell("TRUE", "CONSOL", $D$3,"TOT_Entity","USD","Budget_Final",[1]Setup!C24,"PERIODIC",$B411,"TOPFLOW","TOP","TOP","top1",$C411,"top3","Open_Acute_DIV1","TOP5","TOP6","REPORTED","TOP8")</f>
        <v>0</v>
      </c>
      <c r="EE411" s="53">
        <f>_xll.OneStreamExcelAddIn.XFFunctions.XFGetCell("TRUE", "CONSOL", $D$3,"TOT_Entity","USD","Budget_Final",[1]Setup!C25,"PERIODIC",$B411,"TOPFLOW","TOP","TOP","top1",$C411,"top3","Open_Acute_DIV1","TOP5","TOP6","REPORTED","TOP8")</f>
        <v>0</v>
      </c>
      <c r="EF411" s="53">
        <f>_xll.OneStreamExcelAddIn.XFFunctions.XFGetCell("TRUE", "CONSOL", $D$3,"TOT_Entity","USD","Budget_Final",[1]Setup!C26,"PERIODIC",$B411,"TOPFLOW","TOP","TOP","top1",$C411,"top3","Open_Acute_DIV1","TOP5","TOP6","REPORTED","TOP8")</f>
        <v>0</v>
      </c>
      <c r="EG411" s="53">
        <f>_xll.OneStreamExcelAddIn.XFFunctions.XFGetCell("TRUE", "CONSOL", $D$3,"TOT_Entity","USD","Budget_Final",[1]Setup!C27,"PERIODIC",$B411,"TOPFLOW","TOP","TOP","top1",$C411,"top3","Open_Acute_DIV1","TOP5","TOP6","REPORTED","TOP8")</f>
        <v>0</v>
      </c>
      <c r="EH411" s="53">
        <f>_xll.OneStreamExcelAddIn.XFFunctions.XFGetCell("TRUE", "CONSOL", $D$3,"TOT_Entity","USD","Budget_Final",[1]Setup!C28,"PERIODIC",$B411,"TOPFLOW","TOP","TOP","top1",$C411,"top3","Open_Acute_DIV1","TOP5","TOP6","REPORTED","TOP8")</f>
        <v>0</v>
      </c>
    </row>
    <row r="412" spans="2:138" x14ac:dyDescent="0.25">
      <c r="B412" s="51">
        <v>61012</v>
      </c>
      <c r="C412" s="51"/>
      <c r="D412" t="str" cm="1">
        <f t="array" ref="D412">_xll.OneStreamExcelAddIn.XFFunctions.XFGetMemberInfo("Description","Account",B412)</f>
        <v>P/S - Billable Charges</v>
      </c>
      <c r="E412" s="53">
        <f>_xll.OneStreamExcelAddIn.XFFunctions.XFGetCell("TRUE", "CONSOL", $D$3,"TOT_Entity","USD","Actual",$E$3,"PERIODIC",$B412,"TOPFLOW","TOP","TOP","top1",$C412,"top3","Open_Acute_DIV1","TOP5","TOP6","REPORTED","TOP8")</f>
        <v>0</v>
      </c>
      <c r="F412" s="53">
        <f>_xll.OneStreamExcelAddIn.XFFunctions.XFGetCell("TRUE", "CONSOL", $D$3,"TOT_Entity","Aggregated","Budget_Working",$E$3,"PERIODIC",$B412,"TOPFLOW","TOP","TOP","top1",$C412,"top3","Open_Acute_DIV1","TOP5","TOP6","REPORTED","TOP8")</f>
        <v>0</v>
      </c>
      <c r="G412" s="53">
        <f t="shared" si="1043"/>
        <v>0</v>
      </c>
      <c r="H412" s="55">
        <f t="shared" si="1044"/>
        <v>0</v>
      </c>
      <c r="I412" s="41"/>
      <c r="J412" s="53">
        <f>_xll.OneStreamExcelAddIn.XFFunctions.XFGetCell("TRUE", "CONSOL", $D$3,"TOT_Entity","USD","Actual",$E$3,"YTD",$B412,"TOPFLOW","TOP","TOP","top1",$C412,"TOP3","Open_Acute_DIV1","TOP5","TOP6","REPORTED","TOP8")</f>
        <v>0</v>
      </c>
      <c r="K412" s="53">
        <f>_xll.OneStreamExcelAddIn.XFFunctions.XFGetCell("TRUE", "CONSOL", $D$3,"TOT_Entity","Aggregated","Budget_Working",$E$3,"YTD",$B412,"TOPFLOW","TOP","TOP","top1",$C412,"TOP3","Open_Acute_DIV1","TOP5","TOP6","REPORTED","TOP8")</f>
        <v>0</v>
      </c>
      <c r="L412" s="53">
        <f t="shared" si="1045"/>
        <v>0</v>
      </c>
      <c r="M412" s="40">
        <f t="shared" si="1046"/>
        <v>0</v>
      </c>
      <c r="N412" s="41"/>
      <c r="O412" s="53">
        <f>_xll.OneStreamExcelAddIn.XFFunctions.XFGetCell("TRUE", "CONSOL", $D$3,"TOT_Entity","USD","Actual",$F$3,"YTD",$B412,"TOPFLOW","TOP","TOP","top1",$C412,"TOP3","Open_Acute_DIV1","TOP5","TOP6","REPORTED","TOP8")</f>
        <v>0</v>
      </c>
      <c r="P412" s="53">
        <f>_xll.OneStreamExcelAddIn.XFFunctions.XFGetCell("TRUE", "CONSOL", $D$3,"TOT_Entity","USD","Actual",$E$3,"YTD",$B412,"TOPFLOW","TOP","TOP","top1",$C412,"top3","Open_Acute_DIV1","TOP5","TOP6","REPORTED","VAR_BW_PY_Actual")</f>
        <v>0</v>
      </c>
      <c r="Q412" s="40">
        <f t="shared" si="1047"/>
        <v>0</v>
      </c>
      <c r="R412" s="41"/>
      <c r="S412" s="53">
        <f>_xll.OneStreamExcelAddIn.XFFunctions.XFGetCell("TRUE", "CONSOL", $D$3,"TOT_Entity","USD","MIDFCST",$E$3,"MTD",$B412,"TOPFLOW","TOP","TOP","top1",$C412,"TOP3","Open_Acute_DIV1","TOP5","TOP6","REPORTED","TOP8")</f>
        <v>0</v>
      </c>
      <c r="T412" s="53">
        <f t="shared" si="1048"/>
        <v>0</v>
      </c>
      <c r="U412" s="40">
        <f t="shared" si="1049"/>
        <v>0</v>
      </c>
      <c r="V412" s="41"/>
      <c r="W412" s="42"/>
      <c r="X412" s="43"/>
      <c r="Y412" s="42"/>
      <c r="Z412" s="44"/>
      <c r="AB412" s="53">
        <f>_xll.OneStreamExcelAddIn.XFFunctions.XFGetCell("TRUE", "CONSOL", $D$3,"TOT_Entity","USD","Actual",[1]Setup!C4,"PERIODIC",$B412,"TOPFLOW","TOP","TOP","top1",$C412,"top3","Open_Acute_DIV1","TOP5","TOP6","REPORTED","TOP8")</f>
        <v>0</v>
      </c>
      <c r="AC412" s="53">
        <f>_xll.OneStreamExcelAddIn.XFFunctions.XFGetCell("TRUE", "CONSOL", $D$3,"TOT_Entity","Aggregated","Budget_Working",[1]Setup!C4,"PERIODIC",$B412,"TOPFLOW","TOP","TOP","top1",$C412,"top3","Open_Acute_DIV1","TOP5","TOP6","REPORTED","TOP8")</f>
        <v>0</v>
      </c>
      <c r="AD412" s="53">
        <f t="shared" si="1050"/>
        <v>0</v>
      </c>
      <c r="AE412" s="40">
        <f t="shared" si="1051"/>
        <v>0</v>
      </c>
      <c r="AG412" s="53">
        <f>_xll.OneStreamExcelAddIn.XFFunctions.XFGetCell("TRUE", "CONSOL", $D$3,"TOT_Entity","USD","Actual",[1]Setup!C5,"PERIODIC",$B412,"TOPFLOW","TOP","TOP","top1",$C412,"top3","Open_Acute_DIV1","TOP5","TOP6","REPORTED","TOP8")</f>
        <v>0</v>
      </c>
      <c r="AH412" s="53">
        <f>_xll.OneStreamExcelAddIn.XFFunctions.XFGetCell("TRUE", "CONSOL", $D$3,"TOT_Entity","Aggregated","Budget_Working",[1]Setup!C5,"PERIODIC",$B412,"TOPFLOW","TOP","TOP","top1",$C412,"top3","Open_Acute_DIV1","TOP5","TOP6","REPORTED","TOP8")</f>
        <v>0</v>
      </c>
      <c r="AI412" s="53">
        <f t="shared" si="1052"/>
        <v>0</v>
      </c>
      <c r="AJ412" s="40">
        <f t="shared" si="1053"/>
        <v>0</v>
      </c>
      <c r="AL412" s="53">
        <f>_xll.OneStreamExcelAddIn.XFFunctions.XFGetCell("TRUE", "CONSOL", $D$3,"TOT_Entity","USD","Actual",[1]Setup!C6,"PERIODIC",$B412,"TOPFLOW","TOP","TOP","top1",$C412,"top3","Open_Acute_DIV1","TOP5","TOP6","REPORTED","TOP8")</f>
        <v>0</v>
      </c>
      <c r="AM412" s="53">
        <f>_xll.OneStreamExcelAddIn.XFFunctions.XFGetCell("TRUE", "CONSOL", $D$3,"TOT_Entity","Aggregated","Budget_Working",[1]Setup!C6,"PERIODIC",$B412,"TOPFLOW","TOP","TOP","top1",$C412,"top3","Open_Acute_DIV1","TOP5","TOP6","REPORTED","TOP8")</f>
        <v>0</v>
      </c>
      <c r="AN412" s="53">
        <f t="shared" si="1054"/>
        <v>0</v>
      </c>
      <c r="AO412" s="40">
        <f t="shared" si="1055"/>
        <v>0</v>
      </c>
      <c r="AQ412" s="53">
        <f>_xll.OneStreamExcelAddIn.XFFunctions.XFGetCell("TRUE", "CONSOL", $D$3,"TOT_Entity","USD","Actual",[1]Setup!C7,"PERIODIC",$B412,"TOPFLOW","TOP","TOP","top1",$C412,"top3","Open_Acute_DIV1","TOP5","TOP6","REPORTED","TOP8")</f>
        <v>0</v>
      </c>
      <c r="AR412" s="53">
        <f>_xll.OneStreamExcelAddIn.XFFunctions.XFGetCell("TRUE", "CONSOL", $D$3,"TOT_Entity","Aggregated","Budget_Working",[1]Setup!C7,"PERIODIC",$B412,"TOPFLOW","TOP","TOP","top1",$C412,"top3","Open_Acute_DIV1","TOP5","TOP6","REPORTED","TOP8")</f>
        <v>0</v>
      </c>
      <c r="AS412" s="53">
        <f t="shared" si="1056"/>
        <v>0</v>
      </c>
      <c r="AT412" s="40">
        <f t="shared" si="1057"/>
        <v>0</v>
      </c>
      <c r="AV412" s="53">
        <f>_xll.OneStreamExcelAddIn.XFFunctions.XFGetCell("TRUE", "CONSOL", $D$3,"TOT_Entity","USD","Actual",[1]Setup!C8,"PERIODIC",$B412,"TOPFLOW","TOP","TOP","top1",$C412,"top3","Open_Acute_DIV1","TOP5","TOP6","REPORTED","TOP8")</f>
        <v>0</v>
      </c>
      <c r="AW412" s="53">
        <f>_xll.OneStreamExcelAddIn.XFFunctions.XFGetCell("TRUE", "CONSOL", $D$3,"TOT_Entity","Aggregated","Budget_Working",[1]Setup!C8,"PERIODIC",$B412,"TOPFLOW","TOP","TOP","top1",$C412,"top3","Open_Acute_DIV1","TOP5","TOP6","REPORTED","TOP8")</f>
        <v>0</v>
      </c>
      <c r="AX412" s="53">
        <f t="shared" si="1058"/>
        <v>0</v>
      </c>
      <c r="AY412" s="40">
        <f t="shared" si="1059"/>
        <v>0</v>
      </c>
      <c r="BA412" s="53">
        <f>_xll.OneStreamExcelAddIn.XFFunctions.XFGetCell("TRUE", "CONSOL", $D$3,"TOT_Entity","USD","Actual",[1]Setup!C9,"PERIODIC",$B412,"TOPFLOW","TOP","TOP","top1",$C412,"top3","Open_Acute_DIV1","TOP5","TOP6","REPORTED","TOP8")</f>
        <v>0</v>
      </c>
      <c r="BB412" s="53">
        <f>_xll.OneStreamExcelAddIn.XFFunctions.XFGetCell("TRUE", "CONSOL", $D$3,"TOT_Entity","Aggregated","Budget_Working",[1]Setup!C9,"PERIODIC",$B412,"TOPFLOW","TOP","TOP","top1",$C412,"top3","Open_Acute_DIV1","TOP5","TOP6","REPORTED","TOP8")</f>
        <v>0</v>
      </c>
      <c r="BC412" s="53">
        <f t="shared" si="1060"/>
        <v>0</v>
      </c>
      <c r="BD412" s="40">
        <f t="shared" si="1061"/>
        <v>0</v>
      </c>
      <c r="BF412" s="53">
        <f>_xll.OneStreamExcelAddIn.XFFunctions.XFGetCell("TRUE", "CONSOL", $D$3,"TOT_Entity","USD","Actual",[1]Setup!C10,"PERIODIC",$B412,"TOPFLOW","TOP","TOP","top1",$C412,"top3","Open_Acute_DIV1","TOP5","TOP6","REPORTED","TOP8")</f>
        <v>0</v>
      </c>
      <c r="BG412" s="53">
        <f>_xll.OneStreamExcelAddIn.XFFunctions.XFGetCell("TRUE", "CONSOL", $D$3,"TOT_Entity","Aggregated","Budget_Working",[1]Setup!C10,"PERIODIC",$B412,"TOPFLOW","TOP","TOP","top1",$C412,"top3","Open_Acute_DIV1","TOP5","TOP6","REPORTED","TOP8")</f>
        <v>0</v>
      </c>
      <c r="BH412" s="53">
        <f t="shared" si="1062"/>
        <v>0</v>
      </c>
      <c r="BI412" s="40">
        <f t="shared" si="1063"/>
        <v>0</v>
      </c>
      <c r="BK412" s="53">
        <f>_xll.OneStreamExcelAddIn.XFFunctions.XFGetCell("TRUE", "CONSOL", $D$3,"TOT_Entity","USD","Actual",[1]Setup!C11,"PERIODIC",$B412,"TOPFLOW","TOP","TOP","top1",$C412,"top3","Open_Acute_DIV1","TOP5","TOP6","REPORTED","TOP8")</f>
        <v>0</v>
      </c>
      <c r="BL412" s="53">
        <f>_xll.OneStreamExcelAddIn.XFFunctions.XFGetCell("TRUE", "CONSOL", $D$3,"TOT_Entity","Aggregated","Budget_Working",[1]Setup!C11,"PERIODIC",$B412,"TOPFLOW","TOP","TOP","top1",$C412,"top3","Open_Acute_DIV1","TOP5","TOP6","REPORTED","TOP8")</f>
        <v>0</v>
      </c>
      <c r="BM412" s="53">
        <f t="shared" si="1064"/>
        <v>0</v>
      </c>
      <c r="BN412" s="40">
        <f t="shared" si="1065"/>
        <v>0</v>
      </c>
      <c r="BP412" s="53">
        <f>_xll.OneStreamExcelAddIn.XFFunctions.XFGetCell("TRUE", "CONSOL", $D$3,"TOT_Entity","USD","Actual",[1]Setup!C12,"PERIODIC",$B412,"TOPFLOW","TOP","TOP","top1",$C412,"top3","Open_Acute_DIV1","TOP5","TOP6","REPORTED","TOP8")</f>
        <v>0</v>
      </c>
      <c r="BQ412" s="53">
        <f>_xll.OneStreamExcelAddIn.XFFunctions.XFGetCell("TRUE", "CONSOL", $D$3,"TOT_Entity","Aggregated","Budget_Working",[1]Setup!C12,"PERIODIC",$B412,"TOPFLOW","TOP","TOP","top1",$C412,"top3","Open_Acute_DIV1","TOP5","TOP6","REPORTED","TOP8")</f>
        <v>0</v>
      </c>
      <c r="BR412" s="53">
        <f t="shared" si="1066"/>
        <v>0</v>
      </c>
      <c r="BS412" s="40">
        <f t="shared" si="1067"/>
        <v>0</v>
      </c>
      <c r="BU412" s="53">
        <f>_xll.OneStreamExcelAddIn.XFFunctions.XFGetCell("TRUE", "CONSOL", $D$3,"TOT_Entity","USD","Actual",[1]Setup!C13,"PERIODIC",$B412,"TOPFLOW","TOP","TOP","top1",$C412,"top3","Open_Acute_DIV1","TOP5","TOP6","REPORTED","TOP8")</f>
        <v>0</v>
      </c>
      <c r="BV412" s="53">
        <f>_xll.OneStreamExcelAddIn.XFFunctions.XFGetCell("TRUE", "CONSOL", $D$3,"TOT_Entity","Aggregated","Budget_Working",[1]Setup!C13,"PERIODIC",$B412,"TOPFLOW","TOP","TOP","top1",$C412,"top3","Open_Acute_DIV1","TOP5","TOP6","REPORTED","TOP8")</f>
        <v>0</v>
      </c>
      <c r="BW412" s="53">
        <f t="shared" si="1068"/>
        <v>0</v>
      </c>
      <c r="BX412" s="40">
        <f t="shared" si="1069"/>
        <v>0</v>
      </c>
      <c r="BZ412" s="53">
        <f>_xll.OneStreamExcelAddIn.XFFunctions.XFGetCell("TRUE", "CONSOL", $D$3,"TOT_Entity","USD","Actual",[1]Setup!C14,"PERIODIC",$B412,"TOPFLOW","TOP","TOP","top1",$C412,"top3","Open_Acute_DIV1","TOP5","TOP6","REPORTED","TOP8")</f>
        <v>0</v>
      </c>
      <c r="CA412" s="53">
        <f>_xll.OneStreamExcelAddIn.XFFunctions.XFGetCell("TRUE", "CONSOL", $D$3,"TOT_Entity","Aggregated","Budget_Working",[1]Setup!C14,"PERIODIC",$B412,"TOPFLOW","TOP","TOP","top1",$C412,"top3","Open_Acute_DIV1","TOP5","TOP6","REPORTED","TOP8")</f>
        <v>0</v>
      </c>
      <c r="CB412" s="53">
        <f t="shared" si="1070"/>
        <v>0</v>
      </c>
      <c r="CC412" s="40">
        <f t="shared" si="1071"/>
        <v>0</v>
      </c>
      <c r="CE412" s="53">
        <f>_xll.OneStreamExcelAddIn.XFFunctions.XFGetCell("TRUE", "CONSOL", $D$3,"TOT_Entity","USD","Actual",[1]Setup!C15,"PERIODIC",$B412,"TOPFLOW","TOP","TOP","top1",$C412,"top3","Open_Acute_DIV1","TOP5","TOP6","REPORTED","TOP8")</f>
        <v>0</v>
      </c>
      <c r="CF412" s="53">
        <f>_xll.OneStreamExcelAddIn.XFFunctions.XFGetCell("TRUE", "CONSOL", $D$3,"TOT_Entity","Aggregated","Budget_Working",[1]Setup!C15,"PERIODIC",$B412,"TOPFLOW","TOP","TOP","top1",$C412,"top3","Open_Acute_DIV1","TOP5","TOP6","REPORTED","TOP8")</f>
        <v>0</v>
      </c>
      <c r="CG412" s="53">
        <f t="shared" si="1072"/>
        <v>0</v>
      </c>
      <c r="CH412" s="40">
        <f t="shared" si="1073"/>
        <v>0</v>
      </c>
      <c r="CI412" s="212"/>
      <c r="CJ412" s="53">
        <f>_xll.OneStreamExcelAddIn.XFFunctions.XFGetCell("TRUE", "CONSOL", $D$3,"TOT_Entity","USD","Actual",[1]Setup!C4,"PERIODIC",$B412,"TOPFLOW","TOP","TOP","top1",$C412,"top3","Open_Acute_DIV1","TOP5","TOP6","REPORTED","TOP8")</f>
        <v>0</v>
      </c>
      <c r="CK412" s="53">
        <f>_xll.OneStreamExcelAddIn.XFFunctions.XFGetCell("TRUE", "CONSOL", $D$3,"TOT_Entity","USD","Actual",[1]Setup!C5,"PERIODIC",$B412,"TOPFLOW","TOP","TOP","top1",$C412,"top3","Open_Acute_DIV1","TOP5","TOP6","REPORTED","TOP8")</f>
        <v>0</v>
      </c>
      <c r="CL412" s="53">
        <f>_xll.OneStreamExcelAddIn.XFFunctions.XFGetCell("TRUE", "CONSOL", $D$3,"TOT_Entity","USD","Actual",[1]Setup!C6,"PERIODIC",$B412,"TOPFLOW","TOP","TOP","top1",$C412,"top3","Open_Acute_DIV1","TOP5","TOP6","REPORTED","TOP8")</f>
        <v>0</v>
      </c>
      <c r="CM412" s="53">
        <f>_xll.OneStreamExcelAddIn.XFFunctions.XFGetCell("TRUE", "CONSOL", $D$3,"TOT_Entity","USD","Actual",[1]Setup!C7,"PERIODIC",$B412,"TOPFLOW","TOP","TOP","top1",$C412,"top3","Open_Acute_DIV1","TOP5","TOP6","REPORTED","TOP8")</f>
        <v>0</v>
      </c>
      <c r="CN412" s="53">
        <f>_xll.OneStreamExcelAddIn.XFFunctions.XFGetCell("TRUE", "CONSOL", $D$3,"TOT_Entity","USD","Actual",[1]Setup!C8,"PERIODIC",$B412,"TOPFLOW","TOP","TOP","top1",$C412,"top3","Open_Acute_DIV1","TOP5","TOP6","REPORTED","TOP8")</f>
        <v>0</v>
      </c>
      <c r="CO412" s="53">
        <f>_xll.OneStreamExcelAddIn.XFFunctions.XFGetCell("TRUE", "CONSOL", $D$3,"TOT_Entity","USD","Actual",[1]Setup!C9,"PERIODIC",$B412,"TOPFLOW","TOP","TOP","top1",$C412,"top3","Open_Acute_DIV1","TOP5","TOP6","REPORTED","TOP8")</f>
        <v>0</v>
      </c>
      <c r="CP412" s="53">
        <f>_xll.OneStreamExcelAddIn.XFFunctions.XFGetCell("TRUE", "CONSOL", $D$3,"TOT_Entity","USD","Actual",[1]Setup!C10,"PERIODIC",$B412,"TOPFLOW","TOP","TOP","top1",$C412,"top3","Open_Acute_DIV1","TOP5","TOP6","REPORTED","TOP8")</f>
        <v>0</v>
      </c>
      <c r="CQ412" s="53">
        <f>_xll.OneStreamExcelAddIn.XFFunctions.XFGetCell("TRUE", "CONSOL", $D$3,"TOT_Entity","USD","Actual",[1]Setup!C11,"PERIODIC",$B412,"TOPFLOW","TOP","TOP","top1",$C412,"top3","Open_Acute_DIV1","TOP5","TOP6","REPORTED","TOP8")</f>
        <v>0</v>
      </c>
      <c r="CR412" s="53">
        <f>_xll.OneStreamExcelAddIn.XFFunctions.XFGetCell("TRUE", "CONSOL", $D$3,"TOT_Entity","USD","Actual",[1]Setup!C12,"PERIODIC",$B412,"TOPFLOW","TOP","TOP","top1",$C412,"top3","Open_Acute_DIV1","TOP5","TOP6","REPORTED","TOP8")</f>
        <v>0</v>
      </c>
      <c r="CS412" s="53">
        <f>_xll.OneStreamExcelAddIn.XFFunctions.XFGetCell("TRUE", "CONSOL", $D$3,"TOT_Entity","USD","Actual",[1]Setup!C13,"PERIODIC",$B412,"TOPFLOW","TOP","TOP","top1",$C412,"top3","Open_Acute_DIV1","TOP5","TOP6","REPORTED","TOP8")</f>
        <v>0</v>
      </c>
      <c r="CT412" s="53">
        <f>_xll.OneStreamExcelAddIn.XFFunctions.XFGetCell("TRUE", "CONSOL", $D$3,"TOT_Entity","USD","Actual",[1]Setup!C14,"PERIODIC",$B412,"TOPFLOW","TOP","TOP","top1",$C412,"top3","Open_Acute_DIV1","TOP5","TOP6","REPORTED","TOP8")</f>
        <v>0</v>
      </c>
      <c r="CU412" s="53">
        <f>_xll.OneStreamExcelAddIn.XFFunctions.XFGetCell("TRUE", "CONSOL", $D$3,"TOT_Entity","USD","Actual",[1]Setup!C15,"PERIODIC",$B412,"TOPFLOW","TOP","TOP","top1",$C412,"top3","Open_Acute_DIV1","TOP5","TOP6","REPORTED","TOP8")</f>
        <v>0</v>
      </c>
      <c r="CV412" s="212"/>
      <c r="CW412" s="53">
        <f>_xll.OneStreamExcelAddIn.XFFunctions.XFGetCell("TRUE", "CONSOL", $D$3,"TOT_Entity","USD","Actual",[1]Setup!C17,"PERIODIC",$B412,"TOPFLOW","TOP","TOP","top1",$C412,"top3","Open_Acute_DIV1","TOP5","TOP6","REPORTED","TOP8")</f>
        <v>0</v>
      </c>
      <c r="CX412" s="53">
        <f>_xll.OneStreamExcelAddIn.XFFunctions.XFGetCell("TRUE", "CONSOL", $D$3,"TOT_Entity","USD","Actual",[1]Setup!C18,"PERIODIC",$B412,"TOPFLOW","TOP","TOP","top1",$C412,"top3","Open_Acute_DIV1","TOP5","TOP6","REPORTED","TOP8")</f>
        <v>0</v>
      </c>
      <c r="CY412" s="53">
        <f>_xll.OneStreamExcelAddIn.XFFunctions.XFGetCell("TRUE", "CONSOL", $D$3,"TOT_Entity","USD","Actual",[1]Setup!C19,"PERIODIC",$B412,"TOPFLOW","TOP","TOP","top1",$C412,"top3","Open_Acute_DIV1","TOP5","TOP6","REPORTED","TOP8")</f>
        <v>0</v>
      </c>
      <c r="CZ412" s="53">
        <f>_xll.OneStreamExcelAddIn.XFFunctions.XFGetCell("TRUE", "CONSOL", $D$3,"TOT_Entity","USD","Actual",[1]Setup!C20,"PERIODIC",$B412,"TOPFLOW","TOP","TOP","top1",$C412,"top3","Open_Acute_DIV1","TOP5","TOP6","REPORTED","TOP8")</f>
        <v>0</v>
      </c>
      <c r="DA412" s="53">
        <f>_xll.OneStreamExcelAddIn.XFFunctions.XFGetCell("TRUE", "CONSOL", $D$3,"TOT_Entity","USD","Actual",[1]Setup!C21,"PERIODIC",$B412,"TOPFLOW","TOP","TOP","top1",$C412,"top3","Open_Acute_DIV1","TOP5","TOP6","REPORTED","TOP8")</f>
        <v>0</v>
      </c>
      <c r="DB412" s="53">
        <f>_xll.OneStreamExcelAddIn.XFFunctions.XFGetCell("TRUE", "CONSOL", $D$3,"TOT_Entity","USD","Actual",[1]Setup!C22,"PERIODIC",$B412,"TOPFLOW","TOP","TOP","top1",$C412,"top3","Open_Acute_DIV1","TOP5","TOP6","REPORTED","TOP8")</f>
        <v>0</v>
      </c>
      <c r="DC412" s="53">
        <f>_xll.OneStreamExcelAddIn.XFFunctions.XFGetCell("TRUE", "CONSOL", $D$3,"TOT_Entity","USD","Actual",[1]Setup!C23,"PERIODIC",$B412,"TOPFLOW","TOP","TOP","top1",$C412,"top3","Open_Acute_DIV1","TOP5","TOP6","REPORTED","TOP8")</f>
        <v>0</v>
      </c>
      <c r="DD412" s="53">
        <f>_xll.OneStreamExcelAddIn.XFFunctions.XFGetCell("TRUE", "CONSOL", $D$3,"TOT_Entity","USD","Actual",[1]Setup!C24,"PERIODIC",$B412,"TOPFLOW","TOP","TOP","top1",$C412,"top3","Open_Acute_DIV1","TOP5","TOP6","REPORTED","TOP8")</f>
        <v>0</v>
      </c>
      <c r="DE412" s="53">
        <f>_xll.OneStreamExcelAddIn.XFFunctions.XFGetCell("TRUE", "CONSOL", $D$3,"TOT_Entity","USD","Actual",[1]Setup!C25,"PERIODIC",$B412,"TOPFLOW","TOP","TOP","top1",$C412,"top3","Open_Acute_DIV1","TOP5","TOP6","REPORTED","TOP8")</f>
        <v>0</v>
      </c>
      <c r="DF412" s="53">
        <f>_xll.OneStreamExcelAddIn.XFFunctions.XFGetCell("TRUE", "CONSOL", $D$3,"TOT_Entity","USD","Actual",[1]Setup!C26,"PERIODIC",$B412,"TOPFLOW","TOP","TOP","top1",$C412,"top3","Open_Acute_DIV1","TOP5","TOP6","REPORTED","TOP8")</f>
        <v>0</v>
      </c>
      <c r="DG412" s="53">
        <f>_xll.OneStreamExcelAddIn.XFFunctions.XFGetCell("TRUE", "CONSOL", $D$3,"TOT_Entity","USD","Actual",[1]Setup!C27,"PERIODIC",$B412,"TOPFLOW","TOP","TOP","top1",$C412,"top3","Open_Acute_DIV1","TOP5","TOP6","REPORTED","TOP8")</f>
        <v>0</v>
      </c>
      <c r="DH412" s="53">
        <f>_xll.OneStreamExcelAddIn.XFFunctions.XFGetCell("TRUE", "CONSOL", $D$3,"TOT_Entity","USD","Actual",[1]Setup!C28,"PERIODIC",$B412,"TOPFLOW","TOP","TOP","top1",$C412,"top3","Open_Acute_DIV1","TOP5","TOP6","REPORTED","TOP8")</f>
        <v>0</v>
      </c>
      <c r="DI412" s="178"/>
      <c r="DJ412" s="53">
        <f>_xll.OneStreamExcelAddIn.XFFunctions.XFGetCell("TRUE", "CONSOL", $D$3,"TOT_Entity","Aggregated","Budget_Working",[1]Setup!C4,"PERIODIC",$B412,"TOPFLOW","TOP","TOP","top1",$C412,"top3","Open_Acute_DIV1","TOP5","TOP6","REPORTED","TOP8")</f>
        <v>0</v>
      </c>
      <c r="DK412" s="53">
        <f>_xll.OneStreamExcelAddIn.XFFunctions.XFGetCell("TRUE", "CONSOL", $D$3,"TOT_Entity","Aggregated","Budget_Working",[1]Setup!C5,"PERIODIC",$B412,"TOPFLOW","TOP","TOP","top1",$C412,"top3","Open_Acute_DIV1","TOP5","TOP6","REPORTED","TOP8")</f>
        <v>0</v>
      </c>
      <c r="DL412" s="53">
        <f>_xll.OneStreamExcelAddIn.XFFunctions.XFGetCell("TRUE", "CONSOL", $D$3,"TOT_Entity","Aggregated","Budget_Working",[1]Setup!C6,"PERIODIC",$B412,"TOPFLOW","TOP","TOP","top1",$C412,"top3","Open_Acute_DIV1","TOP5","TOP6","REPORTED","TOP8")</f>
        <v>0</v>
      </c>
      <c r="DM412" s="53">
        <f>_xll.OneStreamExcelAddIn.XFFunctions.XFGetCell("TRUE", "CONSOL", $D$3,"TOT_Entity","Aggregated","Budget_Working",[1]Setup!C7,"PERIODIC",$B412,"TOPFLOW","TOP","TOP","top1",$C412,"top3","Open_Acute_DIV1","TOP5","TOP6","REPORTED","TOP8")</f>
        <v>0</v>
      </c>
      <c r="DN412" s="53">
        <f>_xll.OneStreamExcelAddIn.XFFunctions.XFGetCell("TRUE", "CONSOL", $D$3,"TOT_Entity","Aggregated","Budget_Working",[1]Setup!C8,"PERIODIC",$B412,"TOPFLOW","TOP","TOP","top1",$C412,"top3","Open_Acute_DIV1","TOP5","TOP6","REPORTED","TOP8")</f>
        <v>0</v>
      </c>
      <c r="DO412" s="53">
        <f>_xll.OneStreamExcelAddIn.XFFunctions.XFGetCell("TRUE", "CONSOL", $D$3,"TOT_Entity","Aggregated","Budget_Working",[1]Setup!C9,"PERIODIC",$B412,"TOPFLOW","TOP","TOP","top1",$C412,"top3","Open_Acute_DIV1","TOP5","TOP6","REPORTED","TOP8")</f>
        <v>0</v>
      </c>
      <c r="DP412" s="53">
        <f>_xll.OneStreamExcelAddIn.XFFunctions.XFGetCell("TRUE", "CONSOL", $D$3,"TOT_Entity","Aggregated","Budget_Working",[1]Setup!C10,"PERIODIC",$B412,"TOPFLOW","TOP","TOP","top1",$C412,"top3","Open_Acute_DIV1","TOP5","TOP6","REPORTED","TOP8")</f>
        <v>0</v>
      </c>
      <c r="DQ412" s="53">
        <f>_xll.OneStreamExcelAddIn.XFFunctions.XFGetCell("TRUE", "CONSOL", $D$3,"TOT_Entity","Aggregated","Budget_Working",[1]Setup!C11,"PERIODIC",$B412,"TOPFLOW","TOP","TOP","top1",$C412,"top3","Open_Acute_DIV1","TOP5","TOP6","REPORTED","TOP8")</f>
        <v>0</v>
      </c>
      <c r="DR412" s="53">
        <f>_xll.OneStreamExcelAddIn.XFFunctions.XFGetCell("TRUE", "CONSOL", $D$3,"TOT_Entity","Aggregated","Budget_Working",[1]Setup!C12,"PERIODIC",$B412,"TOPFLOW","TOP","TOP","top1",$C412,"top3","Open_Acute_DIV1","TOP5","TOP6","REPORTED","TOP8")</f>
        <v>0</v>
      </c>
      <c r="DS412" s="53">
        <f>_xll.OneStreamExcelAddIn.XFFunctions.XFGetCell("TRUE", "CONSOL", $D$3,"TOT_Entity","Aggregated","Budget_Working",[1]Setup!C13,"PERIODIC",$B412,"TOPFLOW","TOP","TOP","top1",$C412,"top3","Open_Acute_DIV1","TOP5","TOP6","REPORTED","TOP8")</f>
        <v>0</v>
      </c>
      <c r="DT412" s="53">
        <f>_xll.OneStreamExcelAddIn.XFFunctions.XFGetCell("TRUE", "CONSOL", $D$3,"TOT_Entity","Aggregated","Budget_Working",[1]Setup!C14,"PERIODIC",$B412,"TOPFLOW","TOP","TOP","top1",$C412,"top3","Open_Acute_DIV1","TOP5","TOP6","REPORTED","TOP8")</f>
        <v>0</v>
      </c>
      <c r="DU412" s="53">
        <f>_xll.OneStreamExcelAddIn.XFFunctions.XFGetCell("TRUE", "CONSOL", $D$3,"TOT_Entity","Aggregated","Budget_Working",[1]Setup!C15,"PERIODIC",$B412,"TOPFLOW","TOP","TOP","top1",$C412,"top3","Open_Acute_DIV1","TOP5","TOP6","REPORTED","TOP8")</f>
        <v>0</v>
      </c>
      <c r="DV412" s="178"/>
      <c r="DW412" s="53">
        <f>_xll.OneStreamExcelAddIn.XFFunctions.XFGetCell("TRUE", "CONSOL", $D$3,"TOT_Entity","USD","Budget_Final",[1]Setup!C17,"PERIODIC",$B412,"TOPFLOW","TOP","TOP","top1",$C412,"top3","Open_Acute_DIV1","TOP5","TOP6","REPORTED","TOP8")</f>
        <v>0</v>
      </c>
      <c r="DX412" s="53">
        <f>_xll.OneStreamExcelAddIn.XFFunctions.XFGetCell("TRUE", "CONSOL", $D$3,"TOT_Entity","USD","Budget_Final",[1]Setup!C18,"PERIODIC",$B412,"TOPFLOW","TOP","TOP","top1",$C412,"top3","Open_Acute_DIV1","TOP5","TOP6","REPORTED","TOP8")</f>
        <v>0</v>
      </c>
      <c r="DY412" s="53">
        <f>_xll.OneStreamExcelAddIn.XFFunctions.XFGetCell("TRUE", "CONSOL", $D$3,"TOT_Entity","USD","Budget_Final",[1]Setup!C19,"PERIODIC",$B412,"TOPFLOW","TOP","TOP","top1",$C412,"top3","Open_Acute_DIV1","TOP5","TOP6","REPORTED","TOP8")</f>
        <v>0</v>
      </c>
      <c r="DZ412" s="53">
        <f>_xll.OneStreamExcelAddIn.XFFunctions.XFGetCell("TRUE", "CONSOL", $D$3,"TOT_Entity","USD","Budget_Final",[1]Setup!C20,"PERIODIC",$B412,"TOPFLOW","TOP","TOP","top1",$C412,"top3","Open_Acute_DIV1","TOP5","TOP6","REPORTED","TOP8")</f>
        <v>0</v>
      </c>
      <c r="EA412" s="53">
        <f>_xll.OneStreamExcelAddIn.XFFunctions.XFGetCell("TRUE", "CONSOL", $D$3,"TOT_Entity","USD","Budget_Final",[1]Setup!C21,"PERIODIC",$B412,"TOPFLOW","TOP","TOP","top1",$C412,"top3","Open_Acute_DIV1","TOP5","TOP6","REPORTED","TOP8")</f>
        <v>0</v>
      </c>
      <c r="EB412" s="53">
        <f>_xll.OneStreamExcelAddIn.XFFunctions.XFGetCell("TRUE", "CONSOL", $D$3,"TOT_Entity","USD","Budget_Final",[1]Setup!C22,"PERIODIC",$B412,"TOPFLOW","TOP","TOP","top1",$C412,"top3","Open_Acute_DIV1","TOP5","TOP6","REPORTED","TOP8")</f>
        <v>0</v>
      </c>
      <c r="EC412" s="53">
        <f>_xll.OneStreamExcelAddIn.XFFunctions.XFGetCell("TRUE", "CONSOL", $D$3,"TOT_Entity","USD","Budget_Final",[1]Setup!C23,"PERIODIC",$B412,"TOPFLOW","TOP","TOP","top1",$C412,"top3","Open_Acute_DIV1","TOP5","TOP6","REPORTED","TOP8")</f>
        <v>0</v>
      </c>
      <c r="ED412" s="53">
        <f>_xll.OneStreamExcelAddIn.XFFunctions.XFGetCell("TRUE", "CONSOL", $D$3,"TOT_Entity","USD","Budget_Final",[1]Setup!C24,"PERIODIC",$B412,"TOPFLOW","TOP","TOP","top1",$C412,"top3","Open_Acute_DIV1","TOP5","TOP6","REPORTED","TOP8")</f>
        <v>0</v>
      </c>
      <c r="EE412" s="53">
        <f>_xll.OneStreamExcelAddIn.XFFunctions.XFGetCell("TRUE", "CONSOL", $D$3,"TOT_Entity","USD","Budget_Final",[1]Setup!C25,"PERIODIC",$B412,"TOPFLOW","TOP","TOP","top1",$C412,"top3","Open_Acute_DIV1","TOP5","TOP6","REPORTED","TOP8")</f>
        <v>0</v>
      </c>
      <c r="EF412" s="53">
        <f>_xll.OneStreamExcelAddIn.XFFunctions.XFGetCell("TRUE", "CONSOL", $D$3,"TOT_Entity","USD","Budget_Final",[1]Setup!C26,"PERIODIC",$B412,"TOPFLOW","TOP","TOP","top1",$C412,"top3","Open_Acute_DIV1","TOP5","TOP6","REPORTED","TOP8")</f>
        <v>0</v>
      </c>
      <c r="EG412" s="53">
        <f>_xll.OneStreamExcelAddIn.XFFunctions.XFGetCell("TRUE", "CONSOL", $D$3,"TOT_Entity","USD","Budget_Final",[1]Setup!C27,"PERIODIC",$B412,"TOPFLOW","TOP","TOP","top1",$C412,"top3","Open_Acute_DIV1","TOP5","TOP6","REPORTED","TOP8")</f>
        <v>0</v>
      </c>
      <c r="EH412" s="53">
        <f>_xll.OneStreamExcelAddIn.XFFunctions.XFGetCell("TRUE", "CONSOL", $D$3,"TOT_Entity","USD","Budget_Final",[1]Setup!C28,"PERIODIC",$B412,"TOPFLOW","TOP","TOP","top1",$C412,"top3","Open_Acute_DIV1","TOP5","TOP6","REPORTED","TOP8")</f>
        <v>0</v>
      </c>
    </row>
    <row r="413" spans="2:138" x14ac:dyDescent="0.25">
      <c r="B413" s="51">
        <v>61013</v>
      </c>
      <c r="C413" s="51"/>
      <c r="D413" t="str" cm="1">
        <f t="array" ref="D413">_xll.OneStreamExcelAddIn.XFFunctions.XFGetMemberInfo("Description","Account",B413)</f>
        <v>P/S - Housekeeping</v>
      </c>
      <c r="E413" s="53">
        <f>_xll.OneStreamExcelAddIn.XFFunctions.XFGetCell("TRUE", "CONSOL", $D$3,"TOT_Entity","USD","Actual",$E$3,"PERIODIC",$B413,"TOPFLOW","TOP","TOP","top1",$C413,"top3","Open_Acute_DIV1","TOP5","TOP6","REPORTED","TOP8")</f>
        <v>10826.82</v>
      </c>
      <c r="F413" s="53">
        <f>_xll.OneStreamExcelAddIn.XFFunctions.XFGetCell("TRUE", "CONSOL", $D$3,"TOT_Entity","Aggregated","Budget_Working",$E$3,"PERIODIC",$B413,"TOPFLOW","TOP","TOP","top1",$C413,"top3","Open_Acute_DIV1","TOP5","TOP6","REPORTED","TOP8")</f>
        <v>13555</v>
      </c>
      <c r="G413" s="53">
        <f t="shared" si="1043"/>
        <v>2728.1800000000003</v>
      </c>
      <c r="H413" s="55">
        <f t="shared" si="1044"/>
        <v>0.20126742899299155</v>
      </c>
      <c r="I413" s="41"/>
      <c r="J413" s="53">
        <f>_xll.OneStreamExcelAddIn.XFFunctions.XFGetCell("TRUE", "CONSOL", $D$3,"TOT_Entity","USD","Actual",$E$3,"YTD",$B413,"TOPFLOW","TOP","TOP","top1",$C413,"TOP3","Open_Acute_DIV1","TOP5","TOP6","REPORTED","TOP8")</f>
        <v>54446.03</v>
      </c>
      <c r="K413" s="53">
        <f>_xll.OneStreamExcelAddIn.XFFunctions.XFGetCell("TRUE", "CONSOL", $D$3,"TOT_Entity","Aggregated","Budget_Working",$E$3,"YTD",$B413,"TOPFLOW","TOP","TOP","top1",$C413,"TOP3","Open_Acute_DIV1","TOP5","TOP6","REPORTED","TOP8")</f>
        <v>53025.88</v>
      </c>
      <c r="L413" s="53">
        <f t="shared" si="1045"/>
        <v>-1420.1500000000015</v>
      </c>
      <c r="M413" s="40">
        <f t="shared" si="1046"/>
        <v>-2.6782205217527773E-2</v>
      </c>
      <c r="N413" s="41"/>
      <c r="O413" s="53">
        <f>_xll.OneStreamExcelAddIn.XFFunctions.XFGetCell("TRUE", "CONSOL", $D$3,"TOT_Entity","USD","Actual",$F$3,"YTD",$B413,"TOPFLOW","TOP","TOP","top1",$C413,"TOP3","Open_Acute_DIV1","TOP5","TOP6","REPORTED","TOP8")</f>
        <v>19557.509999999998</v>
      </c>
      <c r="P413" s="53">
        <f>_xll.OneStreamExcelAddIn.XFFunctions.XFGetCell("TRUE", "CONSOL", $D$3,"TOT_Entity","USD","Actual",$E$3,"YTD",$B413,"TOPFLOW","TOP","TOP","top1",$C413,"top3","Open_Acute_DIV1","TOP5","TOP6","REPORTED","VAR_BW_PY_Actual")</f>
        <v>-34888.519999999997</v>
      </c>
      <c r="Q413" s="40">
        <f t="shared" si="1047"/>
        <v>-1.7838937574364016</v>
      </c>
      <c r="R413" s="41"/>
      <c r="S413" s="53">
        <f>_xll.OneStreamExcelAddIn.XFFunctions.XFGetCell("TRUE", "CONSOL", $D$3,"TOT_Entity","USD","MIDFCST",$E$3,"MTD",$B413,"TOPFLOW","TOP","TOP","top1",$C413,"TOP3","Open_Acute_DIV1","TOP5","TOP6","REPORTED","TOP8")</f>
        <v>0</v>
      </c>
      <c r="T413" s="53">
        <f t="shared" si="1048"/>
        <v>-10826.82</v>
      </c>
      <c r="U413" s="40">
        <f t="shared" si="1049"/>
        <v>0</v>
      </c>
      <c r="V413" s="41"/>
      <c r="W413" s="42"/>
      <c r="X413" s="43"/>
      <c r="Y413" s="42"/>
      <c r="Z413" s="44"/>
      <c r="AB413" s="53">
        <f>_xll.OneStreamExcelAddIn.XFFunctions.XFGetCell("TRUE", "CONSOL", $D$3,"TOT_Entity","USD","Actual",[1]Setup!C4,"PERIODIC",$B413,"TOPFLOW","TOP","TOP","top1",$C413,"top3","Open_Acute_DIV1","TOP5","TOP6","REPORTED","TOP8")</f>
        <v>17071.7</v>
      </c>
      <c r="AC413" s="53">
        <f>_xll.OneStreamExcelAddIn.XFFunctions.XFGetCell("TRUE", "CONSOL", $D$3,"TOT_Entity","Aggregated","Budget_Working",[1]Setup!C4,"PERIODIC",$B413,"TOPFLOW","TOP","TOP","top1",$C413,"top3","Open_Acute_DIV1","TOP5","TOP6","REPORTED","TOP8")</f>
        <v>13560.88</v>
      </c>
      <c r="AD413" s="53">
        <f t="shared" si="1050"/>
        <v>-3510.8200000000015</v>
      </c>
      <c r="AE413" s="40">
        <f t="shared" si="1051"/>
        <v>-0.25889322816808363</v>
      </c>
      <c r="AG413" s="53">
        <f>_xll.OneStreamExcelAddIn.XFFunctions.XFGetCell("TRUE", "CONSOL", $D$3,"TOT_Entity","USD","Actual",[1]Setup!C5,"PERIODIC",$B413,"TOPFLOW","TOP","TOP","top1",$C413,"top3","Open_Acute_DIV1","TOP5","TOP6","REPORTED","TOP8")</f>
        <v>12317.72</v>
      </c>
      <c r="AH413" s="53">
        <f>_xll.OneStreamExcelAddIn.XFFunctions.XFGetCell("TRUE", "CONSOL", $D$3,"TOT_Entity","Aggregated","Budget_Working",[1]Setup!C5,"PERIODIC",$B413,"TOPFLOW","TOP","TOP","top1",$C413,"top3","Open_Acute_DIV1","TOP5","TOP6","REPORTED","TOP8")</f>
        <v>12475</v>
      </c>
      <c r="AI413" s="53">
        <f t="shared" si="1052"/>
        <v>157.28000000000065</v>
      </c>
      <c r="AJ413" s="40">
        <f t="shared" si="1053"/>
        <v>1.2607615230460974E-2</v>
      </c>
      <c r="AL413" s="53">
        <f>_xll.OneStreamExcelAddIn.XFFunctions.XFGetCell("TRUE", "CONSOL", $D$3,"TOT_Entity","USD","Actual",[1]Setup!C6,"PERIODIC",$B413,"TOPFLOW","TOP","TOP","top1",$C413,"top3","Open_Acute_DIV1","TOP5","TOP6","REPORTED","TOP8")</f>
        <v>14229.79</v>
      </c>
      <c r="AM413" s="53">
        <f>_xll.OneStreamExcelAddIn.XFFunctions.XFGetCell("TRUE", "CONSOL", $D$3,"TOT_Entity","Aggregated","Budget_Working",[1]Setup!C6,"PERIODIC",$B413,"TOPFLOW","TOP","TOP","top1",$C413,"top3","Open_Acute_DIV1","TOP5","TOP6","REPORTED","TOP8")</f>
        <v>13435</v>
      </c>
      <c r="AN413" s="53">
        <f t="shared" si="1054"/>
        <v>-794.79000000000087</v>
      </c>
      <c r="AO413" s="40">
        <f t="shared" si="1055"/>
        <v>-5.9158168961667354E-2</v>
      </c>
      <c r="AQ413" s="53">
        <f>_xll.OneStreamExcelAddIn.XFFunctions.XFGetCell("TRUE", "CONSOL", $D$3,"TOT_Entity","USD","Actual",[1]Setup!C7,"PERIODIC",$B413,"TOPFLOW","TOP","TOP","top1",$C413,"top3","Open_Acute_DIV1","TOP5","TOP6","REPORTED","TOP8")</f>
        <v>10826.82</v>
      </c>
      <c r="AR413" s="53">
        <f>_xll.OneStreamExcelAddIn.XFFunctions.XFGetCell("TRUE", "CONSOL", $D$3,"TOT_Entity","Aggregated","Budget_Working",[1]Setup!C7,"PERIODIC",$B413,"TOPFLOW","TOP","TOP","top1",$C413,"top3","Open_Acute_DIV1","TOP5","TOP6","REPORTED","TOP8")</f>
        <v>13555</v>
      </c>
      <c r="AS413" s="53">
        <f t="shared" si="1056"/>
        <v>2728.1800000000003</v>
      </c>
      <c r="AT413" s="40">
        <f t="shared" si="1057"/>
        <v>0.20126742899299155</v>
      </c>
      <c r="AV413" s="53">
        <f>_xll.OneStreamExcelAddIn.XFFunctions.XFGetCell("TRUE", "CONSOL", $D$3,"TOT_Entity","USD","Actual",[1]Setup!C8,"PERIODIC",$B413,"TOPFLOW","TOP","TOP","top1",$C413,"top3","Open_Acute_DIV1","TOP5","TOP6","REPORTED","TOP8")</f>
        <v>-54446.03</v>
      </c>
      <c r="AW413" s="53">
        <f>_xll.OneStreamExcelAddIn.XFFunctions.XFGetCell("TRUE", "CONSOL", $D$3,"TOT_Entity","Aggregated","Budget_Working",[1]Setup!C8,"PERIODIC",$B413,"TOPFLOW","TOP","TOP","top1",$C413,"top3","Open_Acute_DIV1","TOP5","TOP6","REPORTED","TOP8")</f>
        <v>13595</v>
      </c>
      <c r="AX413" s="53">
        <f t="shared" si="1058"/>
        <v>68041.03</v>
      </c>
      <c r="AY413" s="40">
        <f t="shared" si="1059"/>
        <v>5.0048569326958443</v>
      </c>
      <c r="BA413" s="53">
        <f>_xll.OneStreamExcelAddIn.XFFunctions.XFGetCell("TRUE", "CONSOL", $D$3,"TOT_Entity","USD","Actual",[1]Setup!C9,"PERIODIC",$B413,"TOPFLOW","TOP","TOP","top1",$C413,"top3","Open_Acute_DIV1","TOP5","TOP6","REPORTED","TOP8")</f>
        <v>0</v>
      </c>
      <c r="BB413" s="53">
        <f>_xll.OneStreamExcelAddIn.XFFunctions.XFGetCell("TRUE", "CONSOL", $D$3,"TOT_Entity","Aggregated","Budget_Working",[1]Setup!C9,"PERIODIC",$B413,"TOPFLOW","TOP","TOP","top1",$C413,"top3","Open_Acute_DIV1","TOP5","TOP6","REPORTED","TOP8")</f>
        <v>13220</v>
      </c>
      <c r="BC413" s="53">
        <f t="shared" si="1060"/>
        <v>13220</v>
      </c>
      <c r="BD413" s="40">
        <f t="shared" si="1061"/>
        <v>1</v>
      </c>
      <c r="BF413" s="53">
        <f>_xll.OneStreamExcelAddIn.XFFunctions.XFGetCell("TRUE", "CONSOL", $D$3,"TOT_Entity","USD","Actual",[1]Setup!C10,"PERIODIC",$B413,"TOPFLOW","TOP","TOP","top1",$C413,"top3","Open_Acute_DIV1","TOP5","TOP6","REPORTED","TOP8")</f>
        <v>0</v>
      </c>
      <c r="BG413" s="53">
        <f>_xll.OneStreamExcelAddIn.XFFunctions.XFGetCell("TRUE", "CONSOL", $D$3,"TOT_Entity","Aggregated","Budget_Working",[1]Setup!C10,"PERIODIC",$B413,"TOPFLOW","TOP","TOP","top1",$C413,"top3","Open_Acute_DIV1","TOP5","TOP6","REPORTED","TOP8")</f>
        <v>13285</v>
      </c>
      <c r="BH413" s="53">
        <f t="shared" si="1062"/>
        <v>13285</v>
      </c>
      <c r="BI413" s="40">
        <f t="shared" si="1063"/>
        <v>1</v>
      </c>
      <c r="BK413" s="53">
        <f>_xll.OneStreamExcelAddIn.XFFunctions.XFGetCell("TRUE", "CONSOL", $D$3,"TOT_Entity","USD","Actual",[1]Setup!C11,"PERIODIC",$B413,"TOPFLOW","TOP","TOP","top1",$C413,"top3","Open_Acute_DIV1","TOP5","TOP6","REPORTED","TOP8")</f>
        <v>0</v>
      </c>
      <c r="BL413" s="53">
        <f>_xll.OneStreamExcelAddIn.XFFunctions.XFGetCell("TRUE", "CONSOL", $D$3,"TOT_Entity","Aggregated","Budget_Working",[1]Setup!C11,"PERIODIC",$B413,"TOPFLOW","TOP","TOP","top1",$C413,"top3","Open_Acute_DIV1","TOP5","TOP6","REPORTED","TOP8")</f>
        <v>13070</v>
      </c>
      <c r="BM413" s="53">
        <f t="shared" si="1064"/>
        <v>13070</v>
      </c>
      <c r="BN413" s="40">
        <f t="shared" si="1065"/>
        <v>1</v>
      </c>
      <c r="BP413" s="53">
        <f>_xll.OneStreamExcelAddIn.XFFunctions.XFGetCell("TRUE", "CONSOL", $D$3,"TOT_Entity","USD","Actual",[1]Setup!C12,"PERIODIC",$B413,"TOPFLOW","TOP","TOP","top1",$C413,"top3","Open_Acute_DIV1","TOP5","TOP6","REPORTED","TOP8")</f>
        <v>0</v>
      </c>
      <c r="BQ413" s="53">
        <f>_xll.OneStreamExcelAddIn.XFFunctions.XFGetCell("TRUE", "CONSOL", $D$3,"TOT_Entity","Aggregated","Budget_Working",[1]Setup!C12,"PERIODIC",$B413,"TOPFLOW","TOP","TOP","top1",$C413,"top3","Open_Acute_DIV1","TOP5","TOP6","REPORTED","TOP8")</f>
        <v>13115</v>
      </c>
      <c r="BR413" s="53">
        <f t="shared" si="1066"/>
        <v>13115</v>
      </c>
      <c r="BS413" s="40">
        <f t="shared" si="1067"/>
        <v>1</v>
      </c>
      <c r="BU413" s="53">
        <f>_xll.OneStreamExcelAddIn.XFFunctions.XFGetCell("TRUE", "CONSOL", $D$3,"TOT_Entity","USD","Actual",[1]Setup!C13,"PERIODIC",$B413,"TOPFLOW","TOP","TOP","top1",$C413,"top3","Open_Acute_DIV1","TOP5","TOP6","REPORTED","TOP8")</f>
        <v>0</v>
      </c>
      <c r="BV413" s="53">
        <f>_xll.OneStreamExcelAddIn.XFFunctions.XFGetCell("TRUE", "CONSOL", $D$3,"TOT_Entity","Aggregated","Budget_Working",[1]Setup!C13,"PERIODIC",$B413,"TOPFLOW","TOP","TOP","top1",$C413,"top3","Open_Acute_DIV1","TOP5","TOP6","REPORTED","TOP8")</f>
        <v>13770</v>
      </c>
      <c r="BW413" s="53">
        <f t="shared" si="1068"/>
        <v>13770</v>
      </c>
      <c r="BX413" s="40">
        <f t="shared" si="1069"/>
        <v>1</v>
      </c>
      <c r="BZ413" s="53">
        <f>_xll.OneStreamExcelAddIn.XFFunctions.XFGetCell("TRUE", "CONSOL", $D$3,"TOT_Entity","USD","Actual",[1]Setup!C14,"PERIODIC",$B413,"TOPFLOW","TOP","TOP","top1",$C413,"top3","Open_Acute_DIV1","TOP5","TOP6","REPORTED","TOP8")</f>
        <v>0</v>
      </c>
      <c r="CA413" s="53">
        <f>_xll.OneStreamExcelAddIn.XFFunctions.XFGetCell("TRUE", "CONSOL", $D$3,"TOT_Entity","Aggregated","Budget_Working",[1]Setup!C14,"PERIODIC",$B413,"TOPFLOW","TOP","TOP","top1",$C413,"top3","Open_Acute_DIV1","TOP5","TOP6","REPORTED","TOP8")</f>
        <v>13235</v>
      </c>
      <c r="CB413" s="53">
        <f t="shared" si="1070"/>
        <v>13235</v>
      </c>
      <c r="CC413" s="40">
        <f t="shared" si="1071"/>
        <v>1</v>
      </c>
      <c r="CE413" s="53">
        <f>_xll.OneStreamExcelAddIn.XFFunctions.XFGetCell("TRUE", "CONSOL", $D$3,"TOT_Entity","USD","Actual",[1]Setup!C15,"PERIODIC",$B413,"TOPFLOW","TOP","TOP","top1",$C413,"top3","Open_Acute_DIV1","TOP5","TOP6","REPORTED","TOP8")</f>
        <v>0</v>
      </c>
      <c r="CF413" s="53">
        <f>_xll.OneStreamExcelAddIn.XFFunctions.XFGetCell("TRUE", "CONSOL", $D$3,"TOT_Entity","Aggregated","Budget_Working",[1]Setup!C15,"PERIODIC",$B413,"TOPFLOW","TOP","TOP","top1",$C413,"top3","Open_Acute_DIV1","TOP5","TOP6","REPORTED","TOP8")</f>
        <v>13625</v>
      </c>
      <c r="CG413" s="53">
        <f t="shared" si="1072"/>
        <v>13625</v>
      </c>
      <c r="CH413" s="40">
        <f t="shared" si="1073"/>
        <v>1</v>
      </c>
      <c r="CI413" s="212"/>
      <c r="CJ413" s="53">
        <f>_xll.OneStreamExcelAddIn.XFFunctions.XFGetCell("TRUE", "CONSOL", $D$3,"TOT_Entity","USD","Actual",[1]Setup!C4,"PERIODIC",$B413,"TOPFLOW","TOP","TOP","top1",$C413,"top3","Open_Acute_DIV1","TOP5","TOP6","REPORTED","TOP8")</f>
        <v>17071.7</v>
      </c>
      <c r="CK413" s="53">
        <f>_xll.OneStreamExcelAddIn.XFFunctions.XFGetCell("TRUE", "CONSOL", $D$3,"TOT_Entity","USD","Actual",[1]Setup!C5,"PERIODIC",$B413,"TOPFLOW","TOP","TOP","top1",$C413,"top3","Open_Acute_DIV1","TOP5","TOP6","REPORTED","TOP8")</f>
        <v>12317.72</v>
      </c>
      <c r="CL413" s="53">
        <f>_xll.OneStreamExcelAddIn.XFFunctions.XFGetCell("TRUE", "CONSOL", $D$3,"TOT_Entity","USD","Actual",[1]Setup!C6,"PERIODIC",$B413,"TOPFLOW","TOP","TOP","top1",$C413,"top3","Open_Acute_DIV1","TOP5","TOP6","REPORTED","TOP8")</f>
        <v>14229.79</v>
      </c>
      <c r="CM413" s="53">
        <f>_xll.OneStreamExcelAddIn.XFFunctions.XFGetCell("TRUE", "CONSOL", $D$3,"TOT_Entity","USD","Actual",[1]Setup!C7,"PERIODIC",$B413,"TOPFLOW","TOP","TOP","top1",$C413,"top3","Open_Acute_DIV1","TOP5","TOP6","REPORTED","TOP8")</f>
        <v>10826.82</v>
      </c>
      <c r="CN413" s="53">
        <f>_xll.OneStreamExcelAddIn.XFFunctions.XFGetCell("TRUE", "CONSOL", $D$3,"TOT_Entity","USD","Actual",[1]Setup!C8,"PERIODIC",$B413,"TOPFLOW","TOP","TOP","top1",$C413,"top3","Open_Acute_DIV1","TOP5","TOP6","REPORTED","TOP8")</f>
        <v>-54446.03</v>
      </c>
      <c r="CO413" s="53">
        <f>_xll.OneStreamExcelAddIn.XFFunctions.XFGetCell("TRUE", "CONSOL", $D$3,"TOT_Entity","USD","Actual",[1]Setup!C9,"PERIODIC",$B413,"TOPFLOW","TOP","TOP","top1",$C413,"top3","Open_Acute_DIV1","TOP5","TOP6","REPORTED","TOP8")</f>
        <v>0</v>
      </c>
      <c r="CP413" s="53">
        <f>_xll.OneStreamExcelAddIn.XFFunctions.XFGetCell("TRUE", "CONSOL", $D$3,"TOT_Entity","USD","Actual",[1]Setup!C10,"PERIODIC",$B413,"TOPFLOW","TOP","TOP","top1",$C413,"top3","Open_Acute_DIV1","TOP5","TOP6","REPORTED","TOP8")</f>
        <v>0</v>
      </c>
      <c r="CQ413" s="53">
        <f>_xll.OneStreamExcelAddIn.XFFunctions.XFGetCell("TRUE", "CONSOL", $D$3,"TOT_Entity","USD","Actual",[1]Setup!C11,"PERIODIC",$B413,"TOPFLOW","TOP","TOP","top1",$C413,"top3","Open_Acute_DIV1","TOP5","TOP6","REPORTED","TOP8")</f>
        <v>0</v>
      </c>
      <c r="CR413" s="53">
        <f>_xll.OneStreamExcelAddIn.XFFunctions.XFGetCell("TRUE", "CONSOL", $D$3,"TOT_Entity","USD","Actual",[1]Setup!C12,"PERIODIC",$B413,"TOPFLOW","TOP","TOP","top1",$C413,"top3","Open_Acute_DIV1","TOP5","TOP6","REPORTED","TOP8")</f>
        <v>0</v>
      </c>
      <c r="CS413" s="53">
        <f>_xll.OneStreamExcelAddIn.XFFunctions.XFGetCell("TRUE", "CONSOL", $D$3,"TOT_Entity","USD","Actual",[1]Setup!C13,"PERIODIC",$B413,"TOPFLOW","TOP","TOP","top1",$C413,"top3","Open_Acute_DIV1","TOP5","TOP6","REPORTED","TOP8")</f>
        <v>0</v>
      </c>
      <c r="CT413" s="53">
        <f>_xll.OneStreamExcelAddIn.XFFunctions.XFGetCell("TRUE", "CONSOL", $D$3,"TOT_Entity","USD","Actual",[1]Setup!C14,"PERIODIC",$B413,"TOPFLOW","TOP","TOP","top1",$C413,"top3","Open_Acute_DIV1","TOP5","TOP6","REPORTED","TOP8")</f>
        <v>0</v>
      </c>
      <c r="CU413" s="53">
        <f>_xll.OneStreamExcelAddIn.XFFunctions.XFGetCell("TRUE", "CONSOL", $D$3,"TOT_Entity","USD","Actual",[1]Setup!C15,"PERIODIC",$B413,"TOPFLOW","TOP","TOP","top1",$C413,"top3","Open_Acute_DIV1","TOP5","TOP6","REPORTED","TOP8")</f>
        <v>0</v>
      </c>
      <c r="CV413" s="212"/>
      <c r="CW413" s="53">
        <f>_xll.OneStreamExcelAddIn.XFFunctions.XFGetCell("TRUE", "CONSOL", $D$3,"TOT_Entity","USD","Actual",[1]Setup!C17,"PERIODIC",$B413,"TOPFLOW","TOP","TOP","top1",$C413,"top3","Open_Acute_DIV1","TOP5","TOP6","REPORTED","TOP8")</f>
        <v>965.34</v>
      </c>
      <c r="CX413" s="53">
        <f>_xll.OneStreamExcelAddIn.XFFunctions.XFGetCell("TRUE", "CONSOL", $D$3,"TOT_Entity","USD","Actual",[1]Setup!C18,"PERIODIC",$B413,"TOPFLOW","TOP","TOP","top1",$C413,"top3","Open_Acute_DIV1","TOP5","TOP6","REPORTED","TOP8")</f>
        <v>965.34</v>
      </c>
      <c r="CY413" s="53">
        <f>_xll.OneStreamExcelAddIn.XFFunctions.XFGetCell("TRUE", "CONSOL", $D$3,"TOT_Entity","USD","Actual",[1]Setup!C19,"PERIODIC",$B413,"TOPFLOW","TOP","TOP","top1",$C413,"top3","Open_Acute_DIV1","TOP5","TOP6","REPORTED","TOP8")</f>
        <v>1226.97</v>
      </c>
      <c r="CZ413" s="53">
        <f>_xll.OneStreamExcelAddIn.XFFunctions.XFGetCell("TRUE", "CONSOL", $D$3,"TOT_Entity","USD","Actual",[1]Setup!C20,"PERIODIC",$B413,"TOPFLOW","TOP","TOP","top1",$C413,"top3","Open_Acute_DIV1","TOP5","TOP6","REPORTED","TOP8")</f>
        <v>16399.86</v>
      </c>
      <c r="DA413" s="53">
        <f>_xll.OneStreamExcelAddIn.XFFunctions.XFGetCell("TRUE", "CONSOL", $D$3,"TOT_Entity","USD","Actual",[1]Setup!C21,"PERIODIC",$B413,"TOPFLOW","TOP","TOP","top1",$C413,"top3","Open_Acute_DIV1","TOP5","TOP6","REPORTED","TOP8")</f>
        <v>20214.23</v>
      </c>
      <c r="DB413" s="53">
        <f>_xll.OneStreamExcelAddIn.XFFunctions.XFGetCell("TRUE", "CONSOL", $D$3,"TOT_Entity","USD","Actual",[1]Setup!C22,"PERIODIC",$B413,"TOPFLOW","TOP","TOP","top1",$C413,"top3","Open_Acute_DIV1","TOP5","TOP6","REPORTED","TOP8")</f>
        <v>29773.23</v>
      </c>
      <c r="DC413" s="53">
        <f>_xll.OneStreamExcelAddIn.XFFunctions.XFGetCell("TRUE", "CONSOL", $D$3,"TOT_Entity","USD","Actual",[1]Setup!C23,"PERIODIC",$B413,"TOPFLOW","TOP","TOP","top1",$C413,"top3","Open_Acute_DIV1","TOP5","TOP6","REPORTED","TOP8")</f>
        <v>16486.11</v>
      </c>
      <c r="DD413" s="53">
        <f>_xll.OneStreamExcelAddIn.XFFunctions.XFGetCell("TRUE", "CONSOL", $D$3,"TOT_Entity","USD","Actual",[1]Setup!C24,"PERIODIC",$B413,"TOPFLOW","TOP","TOP","top1",$C413,"top3","Open_Acute_DIV1","TOP5","TOP6","REPORTED","TOP8")</f>
        <v>31241.18</v>
      </c>
      <c r="DE413" s="53">
        <f>_xll.OneStreamExcelAddIn.XFFunctions.XFGetCell("TRUE", "CONSOL", $D$3,"TOT_Entity","USD","Actual",[1]Setup!C25,"PERIODIC",$B413,"TOPFLOW","TOP","TOP","top1",$C413,"top3","Open_Acute_DIV1","TOP5","TOP6","REPORTED","TOP8")</f>
        <v>24165.66</v>
      </c>
      <c r="DF413" s="53">
        <f>_xll.OneStreamExcelAddIn.XFFunctions.XFGetCell("TRUE", "CONSOL", $D$3,"TOT_Entity","USD","Actual",[1]Setup!C26,"PERIODIC",$B413,"TOPFLOW","TOP","TOP","top1",$C413,"top3","Open_Acute_DIV1","TOP5","TOP6","REPORTED","TOP8")</f>
        <v>9538.07</v>
      </c>
      <c r="DG413" s="53">
        <f>_xll.OneStreamExcelAddIn.XFFunctions.XFGetCell("TRUE", "CONSOL", $D$3,"TOT_Entity","USD","Actual",[1]Setup!C27,"PERIODIC",$B413,"TOPFLOW","TOP","TOP","top1",$C413,"top3","Open_Acute_DIV1","TOP5","TOP6","REPORTED","TOP8")</f>
        <v>774.03</v>
      </c>
      <c r="DH413" s="53">
        <f>_xll.OneStreamExcelAddIn.XFFunctions.XFGetCell("TRUE", "CONSOL", $D$3,"TOT_Entity","USD","Actual",[1]Setup!C28,"PERIODIC",$B413,"TOPFLOW","TOP","TOP","top1",$C413,"top3","Open_Acute_DIV1","TOP5","TOP6","REPORTED","TOP8")</f>
        <v>1304.93</v>
      </c>
      <c r="DI413" s="178"/>
      <c r="DJ413" s="53">
        <f>_xll.OneStreamExcelAddIn.XFFunctions.XFGetCell("TRUE", "CONSOL", $D$3,"TOT_Entity","Aggregated","Budget_Working",[1]Setup!C4,"PERIODIC",$B413,"TOPFLOW","TOP","TOP","top1",$C413,"top3","Open_Acute_DIV1","TOP5","TOP6","REPORTED","TOP8")</f>
        <v>13560.88</v>
      </c>
      <c r="DK413" s="53">
        <f>_xll.OneStreamExcelAddIn.XFFunctions.XFGetCell("TRUE", "CONSOL", $D$3,"TOT_Entity","Aggregated","Budget_Working",[1]Setup!C5,"PERIODIC",$B413,"TOPFLOW","TOP","TOP","top1",$C413,"top3","Open_Acute_DIV1","TOP5","TOP6","REPORTED","TOP8")</f>
        <v>12475</v>
      </c>
      <c r="DL413" s="53">
        <f>_xll.OneStreamExcelAddIn.XFFunctions.XFGetCell("TRUE", "CONSOL", $D$3,"TOT_Entity","Aggregated","Budget_Working",[1]Setup!C6,"PERIODIC",$B413,"TOPFLOW","TOP","TOP","top1",$C413,"top3","Open_Acute_DIV1","TOP5","TOP6","REPORTED","TOP8")</f>
        <v>13435</v>
      </c>
      <c r="DM413" s="53">
        <f>_xll.OneStreamExcelAddIn.XFFunctions.XFGetCell("TRUE", "CONSOL", $D$3,"TOT_Entity","Aggregated","Budget_Working",[1]Setup!C7,"PERIODIC",$B413,"TOPFLOW","TOP","TOP","top1",$C413,"top3","Open_Acute_DIV1","TOP5","TOP6","REPORTED","TOP8")</f>
        <v>13555</v>
      </c>
      <c r="DN413" s="53">
        <f>_xll.OneStreamExcelAddIn.XFFunctions.XFGetCell("TRUE", "CONSOL", $D$3,"TOT_Entity","Aggregated","Budget_Working",[1]Setup!C8,"PERIODIC",$B413,"TOPFLOW","TOP","TOP","top1",$C413,"top3","Open_Acute_DIV1","TOP5","TOP6","REPORTED","TOP8")</f>
        <v>13595</v>
      </c>
      <c r="DO413" s="53">
        <f>_xll.OneStreamExcelAddIn.XFFunctions.XFGetCell("TRUE", "CONSOL", $D$3,"TOT_Entity","Aggregated","Budget_Working",[1]Setup!C9,"PERIODIC",$B413,"TOPFLOW","TOP","TOP","top1",$C413,"top3","Open_Acute_DIV1","TOP5","TOP6","REPORTED","TOP8")</f>
        <v>13220</v>
      </c>
      <c r="DP413" s="53">
        <f>_xll.OneStreamExcelAddIn.XFFunctions.XFGetCell("TRUE", "CONSOL", $D$3,"TOT_Entity","Aggregated","Budget_Working",[1]Setup!C10,"PERIODIC",$B413,"TOPFLOW","TOP","TOP","top1",$C413,"top3","Open_Acute_DIV1","TOP5","TOP6","REPORTED","TOP8")</f>
        <v>13285</v>
      </c>
      <c r="DQ413" s="53">
        <f>_xll.OneStreamExcelAddIn.XFFunctions.XFGetCell("TRUE", "CONSOL", $D$3,"TOT_Entity","Aggregated","Budget_Working",[1]Setup!C11,"PERIODIC",$B413,"TOPFLOW","TOP","TOP","top1",$C413,"top3","Open_Acute_DIV1","TOP5","TOP6","REPORTED","TOP8")</f>
        <v>13070</v>
      </c>
      <c r="DR413" s="53">
        <f>_xll.OneStreamExcelAddIn.XFFunctions.XFGetCell("TRUE", "CONSOL", $D$3,"TOT_Entity","Aggregated","Budget_Working",[1]Setup!C12,"PERIODIC",$B413,"TOPFLOW","TOP","TOP","top1",$C413,"top3","Open_Acute_DIV1","TOP5","TOP6","REPORTED","TOP8")</f>
        <v>13115</v>
      </c>
      <c r="DS413" s="53">
        <f>_xll.OneStreamExcelAddIn.XFFunctions.XFGetCell("TRUE", "CONSOL", $D$3,"TOT_Entity","Aggregated","Budget_Working",[1]Setup!C13,"PERIODIC",$B413,"TOPFLOW","TOP","TOP","top1",$C413,"top3","Open_Acute_DIV1","TOP5","TOP6","REPORTED","TOP8")</f>
        <v>13770</v>
      </c>
      <c r="DT413" s="53">
        <f>_xll.OneStreamExcelAddIn.XFFunctions.XFGetCell("TRUE", "CONSOL", $D$3,"TOT_Entity","Aggregated","Budget_Working",[1]Setup!C14,"PERIODIC",$B413,"TOPFLOW","TOP","TOP","top1",$C413,"top3","Open_Acute_DIV1","TOP5","TOP6","REPORTED","TOP8")</f>
        <v>13235</v>
      </c>
      <c r="DU413" s="53">
        <f>_xll.OneStreamExcelAddIn.XFFunctions.XFGetCell("TRUE", "CONSOL", $D$3,"TOT_Entity","Aggregated","Budget_Working",[1]Setup!C15,"PERIODIC",$B413,"TOPFLOW","TOP","TOP","top1",$C413,"top3","Open_Acute_DIV1","TOP5","TOP6","REPORTED","TOP8")</f>
        <v>13625</v>
      </c>
      <c r="DV413" s="178"/>
      <c r="DW413" s="53">
        <f>_xll.OneStreamExcelAddIn.XFFunctions.XFGetCell("TRUE", "CONSOL", $D$3,"TOT_Entity","USD","Budget_Final",[1]Setup!C17,"PERIODIC",$B413,"TOPFLOW","TOP","TOP","top1",$C413,"top3","Open_Acute_DIV1","TOP5","TOP6","REPORTED","TOP8")</f>
        <v>1504.0942160879999</v>
      </c>
      <c r="DX413" s="53">
        <f>_xll.OneStreamExcelAddIn.XFFunctions.XFGetCell("TRUE", "CONSOL", $D$3,"TOT_Entity","USD","Budget_Final",[1]Setup!C18,"PERIODIC",$B413,"TOPFLOW","TOP","TOP","top1",$C413,"top3","Open_Acute_DIV1","TOP5","TOP6","REPORTED","TOP8")</f>
        <v>1504.0755394299999</v>
      </c>
      <c r="DY413" s="53">
        <f>_xll.OneStreamExcelAddIn.XFFunctions.XFGetCell("TRUE", "CONSOL", $D$3,"TOT_Entity","USD","Budget_Final",[1]Setup!C19,"PERIODIC",$B413,"TOPFLOW","TOP","TOP","top1",$C413,"top3","Open_Acute_DIV1","TOP5","TOP6","REPORTED","TOP8")</f>
        <v>1504.1204678940001</v>
      </c>
      <c r="DZ413" s="53">
        <f>_xll.OneStreamExcelAddIn.XFFunctions.XFGetCell("TRUE", "CONSOL", $D$3,"TOT_Entity","USD","Budget_Final",[1]Setup!C20,"PERIODIC",$B413,"TOPFLOW","TOP","TOP","top1",$C413,"top3","Open_Acute_DIV1","TOP5","TOP6","REPORTED","TOP8")</f>
        <v>1504.1181169859999</v>
      </c>
      <c r="EA413" s="53">
        <f>_xll.OneStreamExcelAddIn.XFFunctions.XFGetCell("TRUE", "CONSOL", $D$3,"TOT_Entity","USD","Budget_Final",[1]Setup!C21,"PERIODIC",$B413,"TOPFLOW","TOP","TOP","top1",$C413,"top3","Open_Acute_DIV1","TOP5","TOP6","REPORTED","TOP8")</f>
        <v>1504.1301327379999</v>
      </c>
      <c r="EB413" s="53">
        <f>_xll.OneStreamExcelAddIn.XFFunctions.XFGetCell("TRUE", "CONSOL", $D$3,"TOT_Entity","USD","Budget_Final",[1]Setup!C22,"PERIODIC",$B413,"TOPFLOW","TOP","TOP","top1",$C413,"top3","Open_Acute_DIV1","TOP5","TOP6","REPORTED","TOP8")</f>
        <v>1504.107668506</v>
      </c>
      <c r="EC413" s="53">
        <f>_xll.OneStreamExcelAddIn.XFFunctions.XFGetCell("TRUE", "CONSOL", $D$3,"TOT_Entity","USD","Budget_Final",[1]Setup!C23,"PERIODIC",$B413,"TOPFLOW","TOP","TOP","top1",$C413,"top3","Open_Acute_DIV1","TOP5","TOP6","REPORTED","TOP8")</f>
        <v>1504.1293491020001</v>
      </c>
      <c r="ED413" s="53">
        <f>_xll.OneStreamExcelAddIn.XFFunctions.XFGetCell("TRUE", "CONSOL", $D$3,"TOT_Entity","USD","Budget_Final",[1]Setup!C24,"PERIODIC",$B413,"TOPFLOW","TOP","TOP","top1",$C413,"top3","Open_Acute_DIV1","TOP5","TOP6","REPORTED","TOP8")</f>
        <v>1504.129610314</v>
      </c>
      <c r="EE413" s="53">
        <f>_xll.OneStreamExcelAddIn.XFFunctions.XFGetCell("TRUE", "CONSOL", $D$3,"TOT_Entity","USD","Budget_Final",[1]Setup!C25,"PERIODIC",$B413,"TOPFLOW","TOP","TOP","top1",$C413,"top3","Open_Acute_DIV1","TOP5","TOP6","REPORTED","TOP8")</f>
        <v>1504.129479708</v>
      </c>
      <c r="EF413" s="53">
        <f>_xll.OneStreamExcelAddIn.XFFunctions.XFGetCell("TRUE", "CONSOL", $D$3,"TOT_Entity","USD","Budget_Final",[1]Setup!C26,"PERIODIC",$B413,"TOPFLOW","TOP","TOP","top1",$C413,"top3","Open_Acute_DIV1","TOP5","TOP6","REPORTED","TOP8")</f>
        <v>1504.126998194</v>
      </c>
      <c r="EG413" s="53">
        <f>_xll.OneStreamExcelAddIn.XFFunctions.XFGetCell("TRUE", "CONSOL", $D$3,"TOT_Entity","USD","Budget_Final",[1]Setup!C27,"PERIODIC",$B413,"TOPFLOW","TOP","TOP","top1",$C413,"top3","Open_Acute_DIV1","TOP5","TOP6","REPORTED","TOP8")</f>
        <v>1504.1004851759999</v>
      </c>
      <c r="EH413" s="53">
        <f>_xll.OneStreamExcelAddIn.XFFunctions.XFGetCell("TRUE", "CONSOL", $D$3,"TOT_Entity","USD","Budget_Final",[1]Setup!C28,"PERIODIC",$B413,"TOPFLOW","TOP","TOP","top1",$C413,"top3","Open_Acute_DIV1","TOP5","TOP6","REPORTED","TOP8")</f>
        <v>1504.1075378999999</v>
      </c>
    </row>
    <row r="414" spans="2:138" x14ac:dyDescent="0.25">
      <c r="B414" s="51">
        <v>61014</v>
      </c>
      <c r="C414" s="51"/>
      <c r="D414" t="str" cm="1">
        <f t="array" ref="D414">_xll.OneStreamExcelAddIn.XFFunctions.XFGetMemberInfo("Description","Account",B414)</f>
        <v>P/S - Laundry</v>
      </c>
      <c r="E414" s="53">
        <f>_xll.OneStreamExcelAddIn.XFFunctions.XFGetCell("TRUE", "CONSOL", $D$3,"TOT_Entity","USD","Actual",$E$3,"PERIODIC",$B414,"TOPFLOW","TOP","TOP","top1",$C414,"top3","Open_Acute_DIV1","TOP5","TOP6","REPORTED","TOP8")</f>
        <v>0</v>
      </c>
      <c r="F414" s="53">
        <f>_xll.OneStreamExcelAddIn.XFFunctions.XFGetCell("TRUE", "CONSOL", $D$3,"TOT_Entity","Aggregated","Budget_Working",$E$3,"PERIODIC",$B414,"TOPFLOW","TOP","TOP","top1",$C414,"top3","Open_Acute_DIV1","TOP5","TOP6","REPORTED","TOP8")</f>
        <v>0</v>
      </c>
      <c r="G414" s="53">
        <f t="shared" si="1043"/>
        <v>0</v>
      </c>
      <c r="H414" s="55">
        <f t="shared" si="1044"/>
        <v>0</v>
      </c>
      <c r="I414" s="41"/>
      <c r="J414" s="53">
        <f>_xll.OneStreamExcelAddIn.XFFunctions.XFGetCell("TRUE", "CONSOL", $D$3,"TOT_Entity","USD","Actual",$E$3,"YTD",$B414,"TOPFLOW","TOP","TOP","top1",$C414,"TOP3","Open_Acute_DIV1","TOP5","TOP6","REPORTED","TOP8")</f>
        <v>0</v>
      </c>
      <c r="K414" s="53">
        <f>_xll.OneStreamExcelAddIn.XFFunctions.XFGetCell("TRUE", "CONSOL", $D$3,"TOT_Entity","Aggregated","Budget_Working",$E$3,"YTD",$B414,"TOPFLOW","TOP","TOP","top1",$C414,"TOP3","Open_Acute_DIV1","TOP5","TOP6","REPORTED","TOP8")</f>
        <v>0</v>
      </c>
      <c r="L414" s="53">
        <f t="shared" si="1045"/>
        <v>0</v>
      </c>
      <c r="M414" s="40">
        <f t="shared" si="1046"/>
        <v>0</v>
      </c>
      <c r="N414" s="41"/>
      <c r="O414" s="53">
        <f>_xll.OneStreamExcelAddIn.XFFunctions.XFGetCell("TRUE", "CONSOL", $D$3,"TOT_Entity","USD","Actual",$F$3,"YTD",$B414,"TOPFLOW","TOP","TOP","top1",$C414,"TOP3","Open_Acute_DIV1","TOP5","TOP6","REPORTED","TOP8")</f>
        <v>0</v>
      </c>
      <c r="P414" s="53">
        <f>_xll.OneStreamExcelAddIn.XFFunctions.XFGetCell("TRUE", "CONSOL", $D$3,"TOT_Entity","USD","Actual",$E$3,"YTD",$B414,"TOPFLOW","TOP","TOP","top1",$C414,"top3","Open_Acute_DIV1","TOP5","TOP6","REPORTED","VAR_BW_PY_Actual")</f>
        <v>0</v>
      </c>
      <c r="Q414" s="40">
        <f t="shared" si="1047"/>
        <v>0</v>
      </c>
      <c r="R414" s="41"/>
      <c r="S414" s="53">
        <f>_xll.OneStreamExcelAddIn.XFFunctions.XFGetCell("TRUE", "CONSOL", $D$3,"TOT_Entity","USD","MIDFCST",$E$3,"MTD",$B414,"TOPFLOW","TOP","TOP","top1",$C414,"TOP3","Open_Acute_DIV1","TOP5","TOP6","REPORTED","TOP8")</f>
        <v>0</v>
      </c>
      <c r="T414" s="53">
        <f t="shared" si="1048"/>
        <v>0</v>
      </c>
      <c r="U414" s="40">
        <f t="shared" si="1049"/>
        <v>0</v>
      </c>
      <c r="V414" s="41"/>
      <c r="W414" s="42"/>
      <c r="X414" s="43"/>
      <c r="Y414" s="42"/>
      <c r="Z414" s="44"/>
      <c r="AB414" s="53">
        <f>_xll.OneStreamExcelAddIn.XFFunctions.XFGetCell("TRUE", "CONSOL", $D$3,"TOT_Entity","USD","Actual",[1]Setup!C4,"PERIODIC",$B414,"TOPFLOW","TOP","TOP","top1",$C414,"top3","Open_Acute_DIV1","TOP5","TOP6","REPORTED","TOP8")</f>
        <v>0</v>
      </c>
      <c r="AC414" s="53">
        <f>_xll.OneStreamExcelAddIn.XFFunctions.XFGetCell("TRUE", "CONSOL", $D$3,"TOT_Entity","Aggregated","Budget_Working",[1]Setup!C4,"PERIODIC",$B414,"TOPFLOW","TOP","TOP","top1",$C414,"top3","Open_Acute_DIV1","TOP5","TOP6","REPORTED","TOP8")</f>
        <v>0</v>
      </c>
      <c r="AD414" s="53">
        <f t="shared" si="1050"/>
        <v>0</v>
      </c>
      <c r="AE414" s="40">
        <f t="shared" si="1051"/>
        <v>0</v>
      </c>
      <c r="AG414" s="53">
        <f>_xll.OneStreamExcelAddIn.XFFunctions.XFGetCell("TRUE", "CONSOL", $D$3,"TOT_Entity","USD","Actual",[1]Setup!C5,"PERIODIC",$B414,"TOPFLOW","TOP","TOP","top1",$C414,"top3","Open_Acute_DIV1","TOP5","TOP6","REPORTED","TOP8")</f>
        <v>0</v>
      </c>
      <c r="AH414" s="53">
        <f>_xll.OneStreamExcelAddIn.XFFunctions.XFGetCell("TRUE", "CONSOL", $D$3,"TOT_Entity","Aggregated","Budget_Working",[1]Setup!C5,"PERIODIC",$B414,"TOPFLOW","TOP","TOP","top1",$C414,"top3","Open_Acute_DIV1","TOP5","TOP6","REPORTED","TOP8")</f>
        <v>0</v>
      </c>
      <c r="AI414" s="53">
        <f t="shared" si="1052"/>
        <v>0</v>
      </c>
      <c r="AJ414" s="40">
        <f t="shared" si="1053"/>
        <v>0</v>
      </c>
      <c r="AL414" s="53">
        <f>_xll.OneStreamExcelAddIn.XFFunctions.XFGetCell("TRUE", "CONSOL", $D$3,"TOT_Entity","USD","Actual",[1]Setup!C6,"PERIODIC",$B414,"TOPFLOW","TOP","TOP","top1",$C414,"top3","Open_Acute_DIV1","TOP5","TOP6","REPORTED","TOP8")</f>
        <v>0</v>
      </c>
      <c r="AM414" s="53">
        <f>_xll.OneStreamExcelAddIn.XFFunctions.XFGetCell("TRUE", "CONSOL", $D$3,"TOT_Entity","Aggregated","Budget_Working",[1]Setup!C6,"PERIODIC",$B414,"TOPFLOW","TOP","TOP","top1",$C414,"top3","Open_Acute_DIV1","TOP5","TOP6","REPORTED","TOP8")</f>
        <v>0</v>
      </c>
      <c r="AN414" s="53">
        <f t="shared" si="1054"/>
        <v>0</v>
      </c>
      <c r="AO414" s="40">
        <f t="shared" si="1055"/>
        <v>0</v>
      </c>
      <c r="AQ414" s="53">
        <f>_xll.OneStreamExcelAddIn.XFFunctions.XFGetCell("TRUE", "CONSOL", $D$3,"TOT_Entity","USD","Actual",[1]Setup!C7,"PERIODIC",$B414,"TOPFLOW","TOP","TOP","top1",$C414,"top3","Open_Acute_DIV1","TOP5","TOP6","REPORTED","TOP8")</f>
        <v>0</v>
      </c>
      <c r="AR414" s="53">
        <f>_xll.OneStreamExcelAddIn.XFFunctions.XFGetCell("TRUE", "CONSOL", $D$3,"TOT_Entity","Aggregated","Budget_Working",[1]Setup!C7,"PERIODIC",$B414,"TOPFLOW","TOP","TOP","top1",$C414,"top3","Open_Acute_DIV1","TOP5","TOP6","REPORTED","TOP8")</f>
        <v>0</v>
      </c>
      <c r="AS414" s="53">
        <f t="shared" si="1056"/>
        <v>0</v>
      </c>
      <c r="AT414" s="40">
        <f t="shared" si="1057"/>
        <v>0</v>
      </c>
      <c r="AV414" s="53">
        <f>_xll.OneStreamExcelAddIn.XFFunctions.XFGetCell("TRUE", "CONSOL", $D$3,"TOT_Entity","USD","Actual",[1]Setup!C8,"PERIODIC",$B414,"TOPFLOW","TOP","TOP","top1",$C414,"top3","Open_Acute_DIV1","TOP5","TOP6","REPORTED","TOP8")</f>
        <v>0</v>
      </c>
      <c r="AW414" s="53">
        <f>_xll.OneStreamExcelAddIn.XFFunctions.XFGetCell("TRUE", "CONSOL", $D$3,"TOT_Entity","Aggregated","Budget_Working",[1]Setup!C8,"PERIODIC",$B414,"TOPFLOW","TOP","TOP","top1",$C414,"top3","Open_Acute_DIV1","TOP5","TOP6","REPORTED","TOP8")</f>
        <v>0</v>
      </c>
      <c r="AX414" s="53">
        <f t="shared" si="1058"/>
        <v>0</v>
      </c>
      <c r="AY414" s="40">
        <f t="shared" si="1059"/>
        <v>0</v>
      </c>
      <c r="BA414" s="53">
        <f>_xll.OneStreamExcelAddIn.XFFunctions.XFGetCell("TRUE", "CONSOL", $D$3,"TOT_Entity","USD","Actual",[1]Setup!C9,"PERIODIC",$B414,"TOPFLOW","TOP","TOP","top1",$C414,"top3","Open_Acute_DIV1","TOP5","TOP6","REPORTED","TOP8")</f>
        <v>0</v>
      </c>
      <c r="BB414" s="53">
        <f>_xll.OneStreamExcelAddIn.XFFunctions.XFGetCell("TRUE", "CONSOL", $D$3,"TOT_Entity","Aggregated","Budget_Working",[1]Setup!C9,"PERIODIC",$B414,"TOPFLOW","TOP","TOP","top1",$C414,"top3","Open_Acute_DIV1","TOP5","TOP6","REPORTED","TOP8")</f>
        <v>0</v>
      </c>
      <c r="BC414" s="53">
        <f t="shared" si="1060"/>
        <v>0</v>
      </c>
      <c r="BD414" s="40">
        <f t="shared" si="1061"/>
        <v>0</v>
      </c>
      <c r="BF414" s="53">
        <f>_xll.OneStreamExcelAddIn.XFFunctions.XFGetCell("TRUE", "CONSOL", $D$3,"TOT_Entity","USD","Actual",[1]Setup!C10,"PERIODIC",$B414,"TOPFLOW","TOP","TOP","top1",$C414,"top3","Open_Acute_DIV1","TOP5","TOP6","REPORTED","TOP8")</f>
        <v>0</v>
      </c>
      <c r="BG414" s="53">
        <f>_xll.OneStreamExcelAddIn.XFFunctions.XFGetCell("TRUE", "CONSOL", $D$3,"TOT_Entity","Aggregated","Budget_Working",[1]Setup!C10,"PERIODIC",$B414,"TOPFLOW","TOP","TOP","top1",$C414,"top3","Open_Acute_DIV1","TOP5","TOP6","REPORTED","TOP8")</f>
        <v>0</v>
      </c>
      <c r="BH414" s="53">
        <f t="shared" si="1062"/>
        <v>0</v>
      </c>
      <c r="BI414" s="40">
        <f t="shared" si="1063"/>
        <v>0</v>
      </c>
      <c r="BK414" s="53">
        <f>_xll.OneStreamExcelAddIn.XFFunctions.XFGetCell("TRUE", "CONSOL", $D$3,"TOT_Entity","USD","Actual",[1]Setup!C11,"PERIODIC",$B414,"TOPFLOW","TOP","TOP","top1",$C414,"top3","Open_Acute_DIV1","TOP5","TOP6","REPORTED","TOP8")</f>
        <v>0</v>
      </c>
      <c r="BL414" s="53">
        <f>_xll.OneStreamExcelAddIn.XFFunctions.XFGetCell("TRUE", "CONSOL", $D$3,"TOT_Entity","Aggregated","Budget_Working",[1]Setup!C11,"PERIODIC",$B414,"TOPFLOW","TOP","TOP","top1",$C414,"top3","Open_Acute_DIV1","TOP5","TOP6","REPORTED","TOP8")</f>
        <v>0</v>
      </c>
      <c r="BM414" s="53">
        <f t="shared" si="1064"/>
        <v>0</v>
      </c>
      <c r="BN414" s="40">
        <f t="shared" si="1065"/>
        <v>0</v>
      </c>
      <c r="BP414" s="53">
        <f>_xll.OneStreamExcelAddIn.XFFunctions.XFGetCell("TRUE", "CONSOL", $D$3,"TOT_Entity","USD","Actual",[1]Setup!C12,"PERIODIC",$B414,"TOPFLOW","TOP","TOP","top1",$C414,"top3","Open_Acute_DIV1","TOP5","TOP6","REPORTED","TOP8")</f>
        <v>0</v>
      </c>
      <c r="BQ414" s="53">
        <f>_xll.OneStreamExcelAddIn.XFFunctions.XFGetCell("TRUE", "CONSOL", $D$3,"TOT_Entity","Aggregated","Budget_Working",[1]Setup!C12,"PERIODIC",$B414,"TOPFLOW","TOP","TOP","top1",$C414,"top3","Open_Acute_DIV1","TOP5","TOP6","REPORTED","TOP8")</f>
        <v>0</v>
      </c>
      <c r="BR414" s="53">
        <f t="shared" si="1066"/>
        <v>0</v>
      </c>
      <c r="BS414" s="40">
        <f t="shared" si="1067"/>
        <v>0</v>
      </c>
      <c r="BU414" s="53">
        <f>_xll.OneStreamExcelAddIn.XFFunctions.XFGetCell("TRUE", "CONSOL", $D$3,"TOT_Entity","USD","Actual",[1]Setup!C13,"PERIODIC",$B414,"TOPFLOW","TOP","TOP","top1",$C414,"top3","Open_Acute_DIV1","TOP5","TOP6","REPORTED","TOP8")</f>
        <v>0</v>
      </c>
      <c r="BV414" s="53">
        <f>_xll.OneStreamExcelAddIn.XFFunctions.XFGetCell("TRUE", "CONSOL", $D$3,"TOT_Entity","Aggregated","Budget_Working",[1]Setup!C13,"PERIODIC",$B414,"TOPFLOW","TOP","TOP","top1",$C414,"top3","Open_Acute_DIV1","TOP5","TOP6","REPORTED","TOP8")</f>
        <v>0</v>
      </c>
      <c r="BW414" s="53">
        <f t="shared" si="1068"/>
        <v>0</v>
      </c>
      <c r="BX414" s="40">
        <f t="shared" si="1069"/>
        <v>0</v>
      </c>
      <c r="BZ414" s="53">
        <f>_xll.OneStreamExcelAddIn.XFFunctions.XFGetCell("TRUE", "CONSOL", $D$3,"TOT_Entity","USD","Actual",[1]Setup!C14,"PERIODIC",$B414,"TOPFLOW","TOP","TOP","top1",$C414,"top3","Open_Acute_DIV1","TOP5","TOP6","REPORTED","TOP8")</f>
        <v>0</v>
      </c>
      <c r="CA414" s="53">
        <f>_xll.OneStreamExcelAddIn.XFFunctions.XFGetCell("TRUE", "CONSOL", $D$3,"TOT_Entity","Aggregated","Budget_Working",[1]Setup!C14,"PERIODIC",$B414,"TOPFLOW","TOP","TOP","top1",$C414,"top3","Open_Acute_DIV1","TOP5","TOP6","REPORTED","TOP8")</f>
        <v>0</v>
      </c>
      <c r="CB414" s="53">
        <f t="shared" si="1070"/>
        <v>0</v>
      </c>
      <c r="CC414" s="40">
        <f t="shared" si="1071"/>
        <v>0</v>
      </c>
      <c r="CE414" s="53">
        <f>_xll.OneStreamExcelAddIn.XFFunctions.XFGetCell("TRUE", "CONSOL", $D$3,"TOT_Entity","USD","Actual",[1]Setup!C15,"PERIODIC",$B414,"TOPFLOW","TOP","TOP","top1",$C414,"top3","Open_Acute_DIV1","TOP5","TOP6","REPORTED","TOP8")</f>
        <v>0</v>
      </c>
      <c r="CF414" s="53">
        <f>_xll.OneStreamExcelAddIn.XFFunctions.XFGetCell("TRUE", "CONSOL", $D$3,"TOT_Entity","Aggregated","Budget_Working",[1]Setup!C15,"PERIODIC",$B414,"TOPFLOW","TOP","TOP","top1",$C414,"top3","Open_Acute_DIV1","TOP5","TOP6","REPORTED","TOP8")</f>
        <v>0</v>
      </c>
      <c r="CG414" s="53">
        <f t="shared" si="1072"/>
        <v>0</v>
      </c>
      <c r="CH414" s="40">
        <f t="shared" si="1073"/>
        <v>0</v>
      </c>
      <c r="CI414" s="212"/>
      <c r="CJ414" s="53">
        <f>_xll.OneStreamExcelAddIn.XFFunctions.XFGetCell("TRUE", "CONSOL", $D$3,"TOT_Entity","USD","Actual",[1]Setup!C4,"PERIODIC",$B414,"TOPFLOW","TOP","TOP","top1",$C414,"top3","Open_Acute_DIV1","TOP5","TOP6","REPORTED","TOP8")</f>
        <v>0</v>
      </c>
      <c r="CK414" s="53">
        <f>_xll.OneStreamExcelAddIn.XFFunctions.XFGetCell("TRUE", "CONSOL", $D$3,"TOT_Entity","USD","Actual",[1]Setup!C5,"PERIODIC",$B414,"TOPFLOW","TOP","TOP","top1",$C414,"top3","Open_Acute_DIV1","TOP5","TOP6","REPORTED","TOP8")</f>
        <v>0</v>
      </c>
      <c r="CL414" s="53">
        <f>_xll.OneStreamExcelAddIn.XFFunctions.XFGetCell("TRUE", "CONSOL", $D$3,"TOT_Entity","USD","Actual",[1]Setup!C6,"PERIODIC",$B414,"TOPFLOW","TOP","TOP","top1",$C414,"top3","Open_Acute_DIV1","TOP5","TOP6","REPORTED","TOP8")</f>
        <v>0</v>
      </c>
      <c r="CM414" s="53">
        <f>_xll.OneStreamExcelAddIn.XFFunctions.XFGetCell("TRUE", "CONSOL", $D$3,"TOT_Entity","USD","Actual",[1]Setup!C7,"PERIODIC",$B414,"TOPFLOW","TOP","TOP","top1",$C414,"top3","Open_Acute_DIV1","TOP5","TOP6","REPORTED","TOP8")</f>
        <v>0</v>
      </c>
      <c r="CN414" s="53">
        <f>_xll.OneStreamExcelAddIn.XFFunctions.XFGetCell("TRUE", "CONSOL", $D$3,"TOT_Entity","USD","Actual",[1]Setup!C8,"PERIODIC",$B414,"TOPFLOW","TOP","TOP","top1",$C414,"top3","Open_Acute_DIV1","TOP5","TOP6","REPORTED","TOP8")</f>
        <v>0</v>
      </c>
      <c r="CO414" s="53">
        <f>_xll.OneStreamExcelAddIn.XFFunctions.XFGetCell("TRUE", "CONSOL", $D$3,"TOT_Entity","USD","Actual",[1]Setup!C9,"PERIODIC",$B414,"TOPFLOW","TOP","TOP","top1",$C414,"top3","Open_Acute_DIV1","TOP5","TOP6","REPORTED","TOP8")</f>
        <v>0</v>
      </c>
      <c r="CP414" s="53">
        <f>_xll.OneStreamExcelAddIn.XFFunctions.XFGetCell("TRUE", "CONSOL", $D$3,"TOT_Entity","USD","Actual",[1]Setup!C10,"PERIODIC",$B414,"TOPFLOW","TOP","TOP","top1",$C414,"top3","Open_Acute_DIV1","TOP5","TOP6","REPORTED","TOP8")</f>
        <v>0</v>
      </c>
      <c r="CQ414" s="53">
        <f>_xll.OneStreamExcelAddIn.XFFunctions.XFGetCell("TRUE", "CONSOL", $D$3,"TOT_Entity","USD","Actual",[1]Setup!C11,"PERIODIC",$B414,"TOPFLOW","TOP","TOP","top1",$C414,"top3","Open_Acute_DIV1","TOP5","TOP6","REPORTED","TOP8")</f>
        <v>0</v>
      </c>
      <c r="CR414" s="53">
        <f>_xll.OneStreamExcelAddIn.XFFunctions.XFGetCell("TRUE", "CONSOL", $D$3,"TOT_Entity","USD","Actual",[1]Setup!C12,"PERIODIC",$B414,"TOPFLOW","TOP","TOP","top1",$C414,"top3","Open_Acute_DIV1","TOP5","TOP6","REPORTED","TOP8")</f>
        <v>0</v>
      </c>
      <c r="CS414" s="53">
        <f>_xll.OneStreamExcelAddIn.XFFunctions.XFGetCell("TRUE", "CONSOL", $D$3,"TOT_Entity","USD","Actual",[1]Setup!C13,"PERIODIC",$B414,"TOPFLOW","TOP","TOP","top1",$C414,"top3","Open_Acute_DIV1","TOP5","TOP6","REPORTED","TOP8")</f>
        <v>0</v>
      </c>
      <c r="CT414" s="53">
        <f>_xll.OneStreamExcelAddIn.XFFunctions.XFGetCell("TRUE", "CONSOL", $D$3,"TOT_Entity","USD","Actual",[1]Setup!C14,"PERIODIC",$B414,"TOPFLOW","TOP","TOP","top1",$C414,"top3","Open_Acute_DIV1","TOP5","TOP6","REPORTED","TOP8")</f>
        <v>0</v>
      </c>
      <c r="CU414" s="53">
        <f>_xll.OneStreamExcelAddIn.XFFunctions.XFGetCell("TRUE", "CONSOL", $D$3,"TOT_Entity","USD","Actual",[1]Setup!C15,"PERIODIC",$B414,"TOPFLOW","TOP","TOP","top1",$C414,"top3","Open_Acute_DIV1","TOP5","TOP6","REPORTED","TOP8")</f>
        <v>0</v>
      </c>
      <c r="CV414" s="212"/>
      <c r="CW414" s="53">
        <f>_xll.OneStreamExcelAddIn.XFFunctions.XFGetCell("TRUE", "CONSOL", $D$3,"TOT_Entity","USD","Actual",[1]Setup!C17,"PERIODIC",$B414,"TOPFLOW","TOP","TOP","top1",$C414,"top3","Open_Acute_DIV1","TOP5","TOP6","REPORTED","TOP8")</f>
        <v>0</v>
      </c>
      <c r="CX414" s="53">
        <f>_xll.OneStreamExcelAddIn.XFFunctions.XFGetCell("TRUE", "CONSOL", $D$3,"TOT_Entity","USD","Actual",[1]Setup!C18,"PERIODIC",$B414,"TOPFLOW","TOP","TOP","top1",$C414,"top3","Open_Acute_DIV1","TOP5","TOP6","REPORTED","TOP8")</f>
        <v>0</v>
      </c>
      <c r="CY414" s="53">
        <f>_xll.OneStreamExcelAddIn.XFFunctions.XFGetCell("TRUE", "CONSOL", $D$3,"TOT_Entity","USD","Actual",[1]Setup!C19,"PERIODIC",$B414,"TOPFLOW","TOP","TOP","top1",$C414,"top3","Open_Acute_DIV1","TOP5","TOP6","REPORTED","TOP8")</f>
        <v>0</v>
      </c>
      <c r="CZ414" s="53">
        <f>_xll.OneStreamExcelAddIn.XFFunctions.XFGetCell("TRUE", "CONSOL", $D$3,"TOT_Entity","USD","Actual",[1]Setup!C20,"PERIODIC",$B414,"TOPFLOW","TOP","TOP","top1",$C414,"top3","Open_Acute_DIV1","TOP5","TOP6","REPORTED","TOP8")</f>
        <v>0</v>
      </c>
      <c r="DA414" s="53">
        <f>_xll.OneStreamExcelAddIn.XFFunctions.XFGetCell("TRUE", "CONSOL", $D$3,"TOT_Entity","USD","Actual",[1]Setup!C21,"PERIODIC",$B414,"TOPFLOW","TOP","TOP","top1",$C414,"top3","Open_Acute_DIV1","TOP5","TOP6","REPORTED","TOP8")</f>
        <v>0</v>
      </c>
      <c r="DB414" s="53">
        <f>_xll.OneStreamExcelAddIn.XFFunctions.XFGetCell("TRUE", "CONSOL", $D$3,"TOT_Entity","USD","Actual",[1]Setup!C22,"PERIODIC",$B414,"TOPFLOW","TOP","TOP","top1",$C414,"top3","Open_Acute_DIV1","TOP5","TOP6","REPORTED","TOP8")</f>
        <v>0</v>
      </c>
      <c r="DC414" s="53">
        <f>_xll.OneStreamExcelAddIn.XFFunctions.XFGetCell("TRUE", "CONSOL", $D$3,"TOT_Entity","USD","Actual",[1]Setup!C23,"PERIODIC",$B414,"TOPFLOW","TOP","TOP","top1",$C414,"top3","Open_Acute_DIV1","TOP5","TOP6","REPORTED","TOP8")</f>
        <v>0</v>
      </c>
      <c r="DD414" s="53">
        <f>_xll.OneStreamExcelAddIn.XFFunctions.XFGetCell("TRUE", "CONSOL", $D$3,"TOT_Entity","USD","Actual",[1]Setup!C24,"PERIODIC",$B414,"TOPFLOW","TOP","TOP","top1",$C414,"top3","Open_Acute_DIV1","TOP5","TOP6","REPORTED","TOP8")</f>
        <v>0</v>
      </c>
      <c r="DE414" s="53">
        <f>_xll.OneStreamExcelAddIn.XFFunctions.XFGetCell("TRUE", "CONSOL", $D$3,"TOT_Entity","USD","Actual",[1]Setup!C25,"PERIODIC",$B414,"TOPFLOW","TOP","TOP","top1",$C414,"top3","Open_Acute_DIV1","TOP5","TOP6","REPORTED","TOP8")</f>
        <v>0</v>
      </c>
      <c r="DF414" s="53">
        <f>_xll.OneStreamExcelAddIn.XFFunctions.XFGetCell("TRUE", "CONSOL", $D$3,"TOT_Entity","USD","Actual",[1]Setup!C26,"PERIODIC",$B414,"TOPFLOW","TOP","TOP","top1",$C414,"top3","Open_Acute_DIV1","TOP5","TOP6","REPORTED","TOP8")</f>
        <v>0</v>
      </c>
      <c r="DG414" s="53">
        <f>_xll.OneStreamExcelAddIn.XFFunctions.XFGetCell("TRUE", "CONSOL", $D$3,"TOT_Entity","USD","Actual",[1]Setup!C27,"PERIODIC",$B414,"TOPFLOW","TOP","TOP","top1",$C414,"top3","Open_Acute_DIV1","TOP5","TOP6","REPORTED","TOP8")</f>
        <v>8221.17</v>
      </c>
      <c r="DH414" s="53">
        <f>_xll.OneStreamExcelAddIn.XFFunctions.XFGetCell("TRUE", "CONSOL", $D$3,"TOT_Entity","USD","Actual",[1]Setup!C28,"PERIODIC",$B414,"TOPFLOW","TOP","TOP","top1",$C414,"top3","Open_Acute_DIV1","TOP5","TOP6","REPORTED","TOP8")</f>
        <v>8503.2199999999993</v>
      </c>
      <c r="DI414" s="178"/>
      <c r="DJ414" s="53">
        <f>_xll.OneStreamExcelAddIn.XFFunctions.XFGetCell("TRUE", "CONSOL", $D$3,"TOT_Entity","Aggregated","Budget_Working",[1]Setup!C4,"PERIODIC",$B414,"TOPFLOW","TOP","TOP","top1",$C414,"top3","Open_Acute_DIV1","TOP5","TOP6","REPORTED","TOP8")</f>
        <v>0</v>
      </c>
      <c r="DK414" s="53">
        <f>_xll.OneStreamExcelAddIn.XFFunctions.XFGetCell("TRUE", "CONSOL", $D$3,"TOT_Entity","Aggregated","Budget_Working",[1]Setup!C5,"PERIODIC",$B414,"TOPFLOW","TOP","TOP","top1",$C414,"top3","Open_Acute_DIV1","TOP5","TOP6","REPORTED","TOP8")</f>
        <v>0</v>
      </c>
      <c r="DL414" s="53">
        <f>_xll.OneStreamExcelAddIn.XFFunctions.XFGetCell("TRUE", "CONSOL", $D$3,"TOT_Entity","Aggregated","Budget_Working",[1]Setup!C6,"PERIODIC",$B414,"TOPFLOW","TOP","TOP","top1",$C414,"top3","Open_Acute_DIV1","TOP5","TOP6","REPORTED","TOP8")</f>
        <v>0</v>
      </c>
      <c r="DM414" s="53">
        <f>_xll.OneStreamExcelAddIn.XFFunctions.XFGetCell("TRUE", "CONSOL", $D$3,"TOT_Entity","Aggregated","Budget_Working",[1]Setup!C7,"PERIODIC",$B414,"TOPFLOW","TOP","TOP","top1",$C414,"top3","Open_Acute_DIV1","TOP5","TOP6","REPORTED","TOP8")</f>
        <v>0</v>
      </c>
      <c r="DN414" s="53">
        <f>_xll.OneStreamExcelAddIn.XFFunctions.XFGetCell("TRUE", "CONSOL", $D$3,"TOT_Entity","Aggregated","Budget_Working",[1]Setup!C8,"PERIODIC",$B414,"TOPFLOW","TOP","TOP","top1",$C414,"top3","Open_Acute_DIV1","TOP5","TOP6","REPORTED","TOP8")</f>
        <v>0</v>
      </c>
      <c r="DO414" s="53">
        <f>_xll.OneStreamExcelAddIn.XFFunctions.XFGetCell("TRUE", "CONSOL", $D$3,"TOT_Entity","Aggregated","Budget_Working",[1]Setup!C9,"PERIODIC",$B414,"TOPFLOW","TOP","TOP","top1",$C414,"top3","Open_Acute_DIV1","TOP5","TOP6","REPORTED","TOP8")</f>
        <v>0</v>
      </c>
      <c r="DP414" s="53">
        <f>_xll.OneStreamExcelAddIn.XFFunctions.XFGetCell("TRUE", "CONSOL", $D$3,"TOT_Entity","Aggregated","Budget_Working",[1]Setup!C10,"PERIODIC",$B414,"TOPFLOW","TOP","TOP","top1",$C414,"top3","Open_Acute_DIV1","TOP5","TOP6","REPORTED","TOP8")</f>
        <v>0</v>
      </c>
      <c r="DQ414" s="53">
        <f>_xll.OneStreamExcelAddIn.XFFunctions.XFGetCell("TRUE", "CONSOL", $D$3,"TOT_Entity","Aggregated","Budget_Working",[1]Setup!C11,"PERIODIC",$B414,"TOPFLOW","TOP","TOP","top1",$C414,"top3","Open_Acute_DIV1","TOP5","TOP6","REPORTED","TOP8")</f>
        <v>0</v>
      </c>
      <c r="DR414" s="53">
        <f>_xll.OneStreamExcelAddIn.XFFunctions.XFGetCell("TRUE", "CONSOL", $D$3,"TOT_Entity","Aggregated","Budget_Working",[1]Setup!C12,"PERIODIC",$B414,"TOPFLOW","TOP","TOP","top1",$C414,"top3","Open_Acute_DIV1","TOP5","TOP6","REPORTED","TOP8")</f>
        <v>0</v>
      </c>
      <c r="DS414" s="53">
        <f>_xll.OneStreamExcelAddIn.XFFunctions.XFGetCell("TRUE", "CONSOL", $D$3,"TOT_Entity","Aggregated","Budget_Working",[1]Setup!C13,"PERIODIC",$B414,"TOPFLOW","TOP","TOP","top1",$C414,"top3","Open_Acute_DIV1","TOP5","TOP6","REPORTED","TOP8")</f>
        <v>0</v>
      </c>
      <c r="DT414" s="53">
        <f>_xll.OneStreamExcelAddIn.XFFunctions.XFGetCell("TRUE", "CONSOL", $D$3,"TOT_Entity","Aggregated","Budget_Working",[1]Setup!C14,"PERIODIC",$B414,"TOPFLOW","TOP","TOP","top1",$C414,"top3","Open_Acute_DIV1","TOP5","TOP6","REPORTED","TOP8")</f>
        <v>0</v>
      </c>
      <c r="DU414" s="53">
        <f>_xll.OneStreamExcelAddIn.XFFunctions.XFGetCell("TRUE", "CONSOL", $D$3,"TOT_Entity","Aggregated","Budget_Working",[1]Setup!C15,"PERIODIC",$B414,"TOPFLOW","TOP","TOP","top1",$C414,"top3","Open_Acute_DIV1","TOP5","TOP6","REPORTED","TOP8")</f>
        <v>0</v>
      </c>
      <c r="DV414" s="178"/>
      <c r="DW414" s="53">
        <f>_xll.OneStreamExcelAddIn.XFFunctions.XFGetCell("TRUE", "CONSOL", $D$3,"TOT_Entity","USD","Budget_Final",[1]Setup!C17,"PERIODIC",$B414,"TOPFLOW","TOP","TOP","top1",$C414,"top3","Open_Acute_DIV1","TOP5","TOP6","REPORTED","TOP8")</f>
        <v>0</v>
      </c>
      <c r="DX414" s="53">
        <f>_xll.OneStreamExcelAddIn.XFFunctions.XFGetCell("TRUE", "CONSOL", $D$3,"TOT_Entity","USD","Budget_Final",[1]Setup!C18,"PERIODIC",$B414,"TOPFLOW","TOP","TOP","top1",$C414,"top3","Open_Acute_DIV1","TOP5","TOP6","REPORTED","TOP8")</f>
        <v>0</v>
      </c>
      <c r="DY414" s="53">
        <f>_xll.OneStreamExcelAddIn.XFFunctions.XFGetCell("TRUE", "CONSOL", $D$3,"TOT_Entity","USD","Budget_Final",[1]Setup!C19,"PERIODIC",$B414,"TOPFLOW","TOP","TOP","top1",$C414,"top3","Open_Acute_DIV1","TOP5","TOP6","REPORTED","TOP8")</f>
        <v>0</v>
      </c>
      <c r="DZ414" s="53">
        <f>_xll.OneStreamExcelAddIn.XFFunctions.XFGetCell("TRUE", "CONSOL", $D$3,"TOT_Entity","USD","Budget_Final",[1]Setup!C20,"PERIODIC",$B414,"TOPFLOW","TOP","TOP","top1",$C414,"top3","Open_Acute_DIV1","TOP5","TOP6","REPORTED","TOP8")</f>
        <v>0</v>
      </c>
      <c r="EA414" s="53">
        <f>_xll.OneStreamExcelAddIn.XFFunctions.XFGetCell("TRUE", "CONSOL", $D$3,"TOT_Entity","USD","Budget_Final",[1]Setup!C21,"PERIODIC",$B414,"TOPFLOW","TOP","TOP","top1",$C414,"top3","Open_Acute_DIV1","TOP5","TOP6","REPORTED","TOP8")</f>
        <v>0</v>
      </c>
      <c r="EB414" s="53">
        <f>_xll.OneStreamExcelAddIn.XFFunctions.XFGetCell("TRUE", "CONSOL", $D$3,"TOT_Entity","USD","Budget_Final",[1]Setup!C22,"PERIODIC",$B414,"TOPFLOW","TOP","TOP","top1",$C414,"top3","Open_Acute_DIV1","TOP5","TOP6","REPORTED","TOP8")</f>
        <v>0</v>
      </c>
      <c r="EC414" s="53">
        <f>_xll.OneStreamExcelAddIn.XFFunctions.XFGetCell("TRUE", "CONSOL", $D$3,"TOT_Entity","USD","Budget_Final",[1]Setup!C23,"PERIODIC",$B414,"TOPFLOW","TOP","TOP","top1",$C414,"top3","Open_Acute_DIV1","TOP5","TOP6","REPORTED","TOP8")</f>
        <v>0</v>
      </c>
      <c r="ED414" s="53">
        <f>_xll.OneStreamExcelAddIn.XFFunctions.XFGetCell("TRUE", "CONSOL", $D$3,"TOT_Entity","USD","Budget_Final",[1]Setup!C24,"PERIODIC",$B414,"TOPFLOW","TOP","TOP","top1",$C414,"top3","Open_Acute_DIV1","TOP5","TOP6","REPORTED","TOP8")</f>
        <v>0</v>
      </c>
      <c r="EE414" s="53">
        <f>_xll.OneStreamExcelAddIn.XFFunctions.XFGetCell("TRUE", "CONSOL", $D$3,"TOT_Entity","USD","Budget_Final",[1]Setup!C25,"PERIODIC",$B414,"TOPFLOW","TOP","TOP","top1",$C414,"top3","Open_Acute_DIV1","TOP5","TOP6","REPORTED","TOP8")</f>
        <v>0</v>
      </c>
      <c r="EF414" s="53">
        <f>_xll.OneStreamExcelAddIn.XFFunctions.XFGetCell("TRUE", "CONSOL", $D$3,"TOT_Entity","USD","Budget_Final",[1]Setup!C26,"PERIODIC",$B414,"TOPFLOW","TOP","TOP","top1",$C414,"top3","Open_Acute_DIV1","TOP5","TOP6","REPORTED","TOP8")</f>
        <v>0</v>
      </c>
      <c r="EG414" s="53">
        <f>_xll.OneStreamExcelAddIn.XFFunctions.XFGetCell("TRUE", "CONSOL", $D$3,"TOT_Entity","USD","Budget_Final",[1]Setup!C27,"PERIODIC",$B414,"TOPFLOW","TOP","TOP","top1",$C414,"top3","Open_Acute_DIV1","TOP5","TOP6","REPORTED","TOP8")</f>
        <v>0</v>
      </c>
      <c r="EH414" s="53">
        <f>_xll.OneStreamExcelAddIn.XFFunctions.XFGetCell("TRUE", "CONSOL", $D$3,"TOT_Entity","USD","Budget_Final",[1]Setup!C28,"PERIODIC",$B414,"TOPFLOW","TOP","TOP","top1",$C414,"top3","Open_Acute_DIV1","TOP5","TOP6","REPORTED","TOP8")</f>
        <v>0</v>
      </c>
    </row>
    <row r="415" spans="2:138" x14ac:dyDescent="0.25">
      <c r="B415" s="51">
        <v>61016</v>
      </c>
      <c r="C415" s="51"/>
      <c r="D415" t="str" cm="1">
        <f t="array" ref="D415">_xll.OneStreamExcelAddIn.XFFunctions.XFGetMemberInfo("Description","Account",B415)</f>
        <v>P/S - Transcription</v>
      </c>
      <c r="E415" s="53">
        <f>_xll.OneStreamExcelAddIn.XFFunctions.XFGetCell("TRUE", "CONSOL", $D$3,"TOT_Entity","USD","Actual",$E$3,"PERIODIC",$B415,"TOPFLOW","TOP","TOP","top1",$C415,"top3","Open_Acute_DIV1","TOP5","TOP6","REPORTED","TOP8")</f>
        <v>1482.76</v>
      </c>
      <c r="F415" s="53">
        <f>_xll.OneStreamExcelAddIn.XFFunctions.XFGetCell("TRUE", "CONSOL", $D$3,"TOT_Entity","Aggregated","Budget_Working",$E$3,"PERIODIC",$B415,"TOPFLOW","TOP","TOP","top1",$C415,"top3","Open_Acute_DIV1","TOP5","TOP6","REPORTED","TOP8")</f>
        <v>975.96</v>
      </c>
      <c r="G415" s="53">
        <f t="shared" si="1043"/>
        <v>-506.79999999999995</v>
      </c>
      <c r="H415" s="55">
        <f t="shared" si="1044"/>
        <v>-0.51928357719578666</v>
      </c>
      <c r="I415" s="41"/>
      <c r="J415" s="53">
        <f>_xll.OneStreamExcelAddIn.XFFunctions.XFGetCell("TRUE", "CONSOL", $D$3,"TOT_Entity","USD","Actual",$E$3,"YTD",$B415,"TOPFLOW","TOP","TOP","top1",$C415,"TOP3","Open_Acute_DIV1","TOP5","TOP6","REPORTED","TOP8")</f>
        <v>2628.05</v>
      </c>
      <c r="K415" s="53">
        <f>_xll.OneStreamExcelAddIn.XFFunctions.XFGetCell("TRUE", "CONSOL", $D$3,"TOT_Entity","Aggregated","Budget_Working",$E$3,"YTD",$B415,"TOPFLOW","TOP","TOP","top1",$C415,"TOP3","Open_Acute_DIV1","TOP5","TOP6","REPORTED","TOP8")</f>
        <v>3812.04</v>
      </c>
      <c r="L415" s="53">
        <f t="shared" si="1045"/>
        <v>1183.9899999999998</v>
      </c>
      <c r="M415" s="40">
        <f t="shared" si="1046"/>
        <v>0.31059222883285587</v>
      </c>
      <c r="N415" s="41"/>
      <c r="O415" s="53">
        <f>_xll.OneStreamExcelAddIn.XFFunctions.XFGetCell("TRUE", "CONSOL", $D$3,"TOT_Entity","USD","Actual",$F$3,"YTD",$B415,"TOPFLOW","TOP","TOP","top1",$C415,"TOP3","Open_Acute_DIV1","TOP5","TOP6","REPORTED","TOP8")</f>
        <v>5293.09</v>
      </c>
      <c r="P415" s="53">
        <f>_xll.OneStreamExcelAddIn.XFFunctions.XFGetCell("TRUE", "CONSOL", $D$3,"TOT_Entity","USD","Actual",$E$3,"YTD",$B415,"TOPFLOW","TOP","TOP","top1",$C415,"top3","Open_Acute_DIV1","TOP5","TOP6","REPORTED","VAR_BW_PY_Actual")</f>
        <v>2665.04</v>
      </c>
      <c r="Q415" s="40">
        <f t="shared" si="1047"/>
        <v>0.50349417825882425</v>
      </c>
      <c r="R415" s="41"/>
      <c r="S415" s="53">
        <f>_xll.OneStreamExcelAddIn.XFFunctions.XFGetCell("TRUE", "CONSOL", $D$3,"TOT_Entity","USD","MIDFCST",$E$3,"MTD",$B415,"TOPFLOW","TOP","TOP","top1",$C415,"TOP3","Open_Acute_DIV1","TOP5","TOP6","REPORTED","TOP8")</f>
        <v>0</v>
      </c>
      <c r="T415" s="53">
        <f t="shared" si="1048"/>
        <v>-1482.76</v>
      </c>
      <c r="U415" s="40">
        <f t="shared" si="1049"/>
        <v>0</v>
      </c>
      <c r="V415" s="41"/>
      <c r="W415" s="42"/>
      <c r="X415" s="43"/>
      <c r="Y415" s="42"/>
      <c r="Z415" s="44"/>
      <c r="AB415" s="53">
        <f>_xll.OneStreamExcelAddIn.XFFunctions.XFGetCell("TRUE", "CONSOL", $D$3,"TOT_Entity","USD","Actual",[1]Setup!C4,"PERIODIC",$B415,"TOPFLOW","TOP","TOP","top1",$C415,"top3","Open_Acute_DIV1","TOP5","TOP6","REPORTED","TOP8")</f>
        <v>0</v>
      </c>
      <c r="AC415" s="53">
        <f>_xll.OneStreamExcelAddIn.XFFunctions.XFGetCell("TRUE", "CONSOL", $D$3,"TOT_Entity","Aggregated","Budget_Working",[1]Setup!C4,"PERIODIC",$B415,"TOPFLOW","TOP","TOP","top1",$C415,"top3","Open_Acute_DIV1","TOP5","TOP6","REPORTED","TOP8")</f>
        <v>970.56</v>
      </c>
      <c r="AD415" s="53">
        <f t="shared" si="1050"/>
        <v>970.56</v>
      </c>
      <c r="AE415" s="40">
        <f t="shared" si="1051"/>
        <v>1</v>
      </c>
      <c r="AG415" s="53">
        <f>_xll.OneStreamExcelAddIn.XFFunctions.XFGetCell("TRUE", "CONSOL", $D$3,"TOT_Entity","USD","Actual",[1]Setup!C5,"PERIODIC",$B415,"TOPFLOW","TOP","TOP","top1",$C415,"top3","Open_Acute_DIV1","TOP5","TOP6","REPORTED","TOP8")</f>
        <v>50</v>
      </c>
      <c r="AH415" s="53">
        <f>_xll.OneStreamExcelAddIn.XFFunctions.XFGetCell("TRUE", "CONSOL", $D$3,"TOT_Entity","Aggregated","Budget_Working",[1]Setup!C5,"PERIODIC",$B415,"TOPFLOW","TOP","TOP","top1",$C415,"top3","Open_Acute_DIV1","TOP5","TOP6","REPORTED","TOP8")</f>
        <v>898.2</v>
      </c>
      <c r="AI415" s="53">
        <f t="shared" si="1052"/>
        <v>848.2</v>
      </c>
      <c r="AJ415" s="40">
        <f t="shared" si="1053"/>
        <v>0.94433311066577597</v>
      </c>
      <c r="AL415" s="53">
        <f>_xll.OneStreamExcelAddIn.XFFunctions.XFGetCell("TRUE", "CONSOL", $D$3,"TOT_Entity","USD","Actual",[1]Setup!C6,"PERIODIC",$B415,"TOPFLOW","TOP","TOP","top1",$C415,"top3","Open_Acute_DIV1","TOP5","TOP6","REPORTED","TOP8")</f>
        <v>1095.29</v>
      </c>
      <c r="AM415" s="53">
        <f>_xll.OneStreamExcelAddIn.XFFunctions.XFGetCell("TRUE", "CONSOL", $D$3,"TOT_Entity","Aggregated","Budget_Working",[1]Setup!C6,"PERIODIC",$B415,"TOPFLOW","TOP","TOP","top1",$C415,"top3","Open_Acute_DIV1","TOP5","TOP6","REPORTED","TOP8")</f>
        <v>967.32</v>
      </c>
      <c r="AN415" s="53">
        <f t="shared" si="1054"/>
        <v>-127.96999999999991</v>
      </c>
      <c r="AO415" s="40">
        <f t="shared" si="1055"/>
        <v>-0.13229334656576924</v>
      </c>
      <c r="AQ415" s="53">
        <f>_xll.OneStreamExcelAddIn.XFFunctions.XFGetCell("TRUE", "CONSOL", $D$3,"TOT_Entity","USD","Actual",[1]Setup!C7,"PERIODIC",$B415,"TOPFLOW","TOP","TOP","top1",$C415,"top3","Open_Acute_DIV1","TOP5","TOP6","REPORTED","TOP8")</f>
        <v>1482.76</v>
      </c>
      <c r="AR415" s="53">
        <f>_xll.OneStreamExcelAddIn.XFFunctions.XFGetCell("TRUE", "CONSOL", $D$3,"TOT_Entity","Aggregated","Budget_Working",[1]Setup!C7,"PERIODIC",$B415,"TOPFLOW","TOP","TOP","top1",$C415,"top3","Open_Acute_DIV1","TOP5","TOP6","REPORTED","TOP8")</f>
        <v>975.96</v>
      </c>
      <c r="AS415" s="53">
        <f t="shared" si="1056"/>
        <v>-506.79999999999995</v>
      </c>
      <c r="AT415" s="40">
        <f t="shared" si="1057"/>
        <v>-0.51928357719578666</v>
      </c>
      <c r="AV415" s="53">
        <f>_xll.OneStreamExcelAddIn.XFFunctions.XFGetCell("TRUE", "CONSOL", $D$3,"TOT_Entity","USD","Actual",[1]Setup!C8,"PERIODIC",$B415,"TOPFLOW","TOP","TOP","top1",$C415,"top3","Open_Acute_DIV1","TOP5","TOP6","REPORTED","TOP8")</f>
        <v>-2628.05</v>
      </c>
      <c r="AW415" s="53">
        <f>_xll.OneStreamExcelAddIn.XFFunctions.XFGetCell("TRUE", "CONSOL", $D$3,"TOT_Entity","Aggregated","Budget_Working",[1]Setup!C8,"PERIODIC",$B415,"TOPFLOW","TOP","TOP","top1",$C415,"top3","Open_Acute_DIV1","TOP5","TOP6","REPORTED","TOP8")</f>
        <v>978.84</v>
      </c>
      <c r="AX415" s="53">
        <f t="shared" si="1058"/>
        <v>3606.8900000000003</v>
      </c>
      <c r="AY415" s="40">
        <f t="shared" si="1059"/>
        <v>3.6848616730006949</v>
      </c>
      <c r="BA415" s="53">
        <f>_xll.OneStreamExcelAddIn.XFFunctions.XFGetCell("TRUE", "CONSOL", $D$3,"TOT_Entity","USD","Actual",[1]Setup!C9,"PERIODIC",$B415,"TOPFLOW","TOP","TOP","top1",$C415,"top3","Open_Acute_DIV1","TOP5","TOP6","REPORTED","TOP8")</f>
        <v>0</v>
      </c>
      <c r="BB415" s="53">
        <f>_xll.OneStreamExcelAddIn.XFFunctions.XFGetCell("TRUE", "CONSOL", $D$3,"TOT_Entity","Aggregated","Budget_Working",[1]Setup!C9,"PERIODIC",$B415,"TOPFLOW","TOP","TOP","top1",$C415,"top3","Open_Acute_DIV1","TOP5","TOP6","REPORTED","TOP8")</f>
        <v>951.84</v>
      </c>
      <c r="BC415" s="53">
        <f t="shared" si="1060"/>
        <v>951.84</v>
      </c>
      <c r="BD415" s="40">
        <f t="shared" si="1061"/>
        <v>1</v>
      </c>
      <c r="BF415" s="53">
        <f>_xll.OneStreamExcelAddIn.XFFunctions.XFGetCell("TRUE", "CONSOL", $D$3,"TOT_Entity","USD","Actual",[1]Setup!C10,"PERIODIC",$B415,"TOPFLOW","TOP","TOP","top1",$C415,"top3","Open_Acute_DIV1","TOP5","TOP6","REPORTED","TOP8")</f>
        <v>0</v>
      </c>
      <c r="BG415" s="53">
        <f>_xll.OneStreamExcelAddIn.XFFunctions.XFGetCell("TRUE", "CONSOL", $D$3,"TOT_Entity","Aggregated","Budget_Working",[1]Setup!C10,"PERIODIC",$B415,"TOPFLOW","TOP","TOP","top1",$C415,"top3","Open_Acute_DIV1","TOP5","TOP6","REPORTED","TOP8")</f>
        <v>956.52</v>
      </c>
      <c r="BH415" s="53">
        <f t="shared" si="1062"/>
        <v>956.52</v>
      </c>
      <c r="BI415" s="40">
        <f t="shared" si="1063"/>
        <v>1</v>
      </c>
      <c r="BK415" s="53">
        <f>_xll.OneStreamExcelAddIn.XFFunctions.XFGetCell("TRUE", "CONSOL", $D$3,"TOT_Entity","USD","Actual",[1]Setup!C11,"PERIODIC",$B415,"TOPFLOW","TOP","TOP","top1",$C415,"top3","Open_Acute_DIV1","TOP5","TOP6","REPORTED","TOP8")</f>
        <v>0</v>
      </c>
      <c r="BL415" s="53">
        <f>_xll.OneStreamExcelAddIn.XFFunctions.XFGetCell("TRUE", "CONSOL", $D$3,"TOT_Entity","Aggregated","Budget_Working",[1]Setup!C11,"PERIODIC",$B415,"TOPFLOW","TOP","TOP","top1",$C415,"top3","Open_Acute_DIV1","TOP5","TOP6","REPORTED","TOP8")</f>
        <v>941.04</v>
      </c>
      <c r="BM415" s="53">
        <f t="shared" si="1064"/>
        <v>941.04</v>
      </c>
      <c r="BN415" s="40">
        <f t="shared" si="1065"/>
        <v>1</v>
      </c>
      <c r="BP415" s="53">
        <f>_xll.OneStreamExcelAddIn.XFFunctions.XFGetCell("TRUE", "CONSOL", $D$3,"TOT_Entity","USD","Actual",[1]Setup!C12,"PERIODIC",$B415,"TOPFLOW","TOP","TOP","top1",$C415,"top3","Open_Acute_DIV1","TOP5","TOP6","REPORTED","TOP8")</f>
        <v>0</v>
      </c>
      <c r="BQ415" s="53">
        <f>_xll.OneStreamExcelAddIn.XFFunctions.XFGetCell("TRUE", "CONSOL", $D$3,"TOT_Entity","Aggregated","Budget_Working",[1]Setup!C12,"PERIODIC",$B415,"TOPFLOW","TOP","TOP","top1",$C415,"top3","Open_Acute_DIV1","TOP5","TOP6","REPORTED","TOP8")</f>
        <v>944.28</v>
      </c>
      <c r="BR415" s="53">
        <f t="shared" si="1066"/>
        <v>944.28</v>
      </c>
      <c r="BS415" s="40">
        <f t="shared" si="1067"/>
        <v>1</v>
      </c>
      <c r="BU415" s="53">
        <f>_xll.OneStreamExcelAddIn.XFFunctions.XFGetCell("TRUE", "CONSOL", $D$3,"TOT_Entity","USD","Actual",[1]Setup!C13,"PERIODIC",$B415,"TOPFLOW","TOP","TOP","top1",$C415,"top3","Open_Acute_DIV1","TOP5","TOP6","REPORTED","TOP8")</f>
        <v>0</v>
      </c>
      <c r="BV415" s="53">
        <f>_xll.OneStreamExcelAddIn.XFFunctions.XFGetCell("TRUE", "CONSOL", $D$3,"TOT_Entity","Aggregated","Budget_Working",[1]Setup!C13,"PERIODIC",$B415,"TOPFLOW","TOP","TOP","top1",$C415,"top3","Open_Acute_DIV1","TOP5","TOP6","REPORTED","TOP8")</f>
        <v>991.44</v>
      </c>
      <c r="BW415" s="53">
        <f t="shared" si="1068"/>
        <v>991.44</v>
      </c>
      <c r="BX415" s="40">
        <f t="shared" si="1069"/>
        <v>1</v>
      </c>
      <c r="BZ415" s="53">
        <f>_xll.OneStreamExcelAddIn.XFFunctions.XFGetCell("TRUE", "CONSOL", $D$3,"TOT_Entity","USD","Actual",[1]Setup!C14,"PERIODIC",$B415,"TOPFLOW","TOP","TOP","top1",$C415,"top3","Open_Acute_DIV1","TOP5","TOP6","REPORTED","TOP8")</f>
        <v>0</v>
      </c>
      <c r="CA415" s="53">
        <f>_xll.OneStreamExcelAddIn.XFFunctions.XFGetCell("TRUE", "CONSOL", $D$3,"TOT_Entity","Aggregated","Budget_Working",[1]Setup!C14,"PERIODIC",$B415,"TOPFLOW","TOP","TOP","top1",$C415,"top3","Open_Acute_DIV1","TOP5","TOP6","REPORTED","TOP8")</f>
        <v>952.92</v>
      </c>
      <c r="CB415" s="53">
        <f t="shared" si="1070"/>
        <v>952.92</v>
      </c>
      <c r="CC415" s="40">
        <f t="shared" si="1071"/>
        <v>1</v>
      </c>
      <c r="CE415" s="53">
        <f>_xll.OneStreamExcelAddIn.XFFunctions.XFGetCell("TRUE", "CONSOL", $D$3,"TOT_Entity","USD","Actual",[1]Setup!C15,"PERIODIC",$B415,"TOPFLOW","TOP","TOP","top1",$C415,"top3","Open_Acute_DIV1","TOP5","TOP6","REPORTED","TOP8")</f>
        <v>0</v>
      </c>
      <c r="CF415" s="53">
        <f>_xll.OneStreamExcelAddIn.XFFunctions.XFGetCell("TRUE", "CONSOL", $D$3,"TOT_Entity","Aggregated","Budget_Working",[1]Setup!C15,"PERIODIC",$B415,"TOPFLOW","TOP","TOP","top1",$C415,"top3","Open_Acute_DIV1","TOP5","TOP6","REPORTED","TOP8")</f>
        <v>981</v>
      </c>
      <c r="CG415" s="53">
        <f t="shared" si="1072"/>
        <v>981</v>
      </c>
      <c r="CH415" s="40">
        <f t="shared" si="1073"/>
        <v>1</v>
      </c>
      <c r="CI415" s="212"/>
      <c r="CJ415" s="53">
        <f>_xll.OneStreamExcelAddIn.XFFunctions.XFGetCell("TRUE", "CONSOL", $D$3,"TOT_Entity","USD","Actual",[1]Setup!C4,"PERIODIC",$B415,"TOPFLOW","TOP","TOP","top1",$C415,"top3","Open_Acute_DIV1","TOP5","TOP6","REPORTED","TOP8")</f>
        <v>0</v>
      </c>
      <c r="CK415" s="53">
        <f>_xll.OneStreamExcelAddIn.XFFunctions.XFGetCell("TRUE", "CONSOL", $D$3,"TOT_Entity","USD","Actual",[1]Setup!C5,"PERIODIC",$B415,"TOPFLOW","TOP","TOP","top1",$C415,"top3","Open_Acute_DIV1","TOP5","TOP6","REPORTED","TOP8")</f>
        <v>50</v>
      </c>
      <c r="CL415" s="53">
        <f>_xll.OneStreamExcelAddIn.XFFunctions.XFGetCell("TRUE", "CONSOL", $D$3,"TOT_Entity","USD","Actual",[1]Setup!C6,"PERIODIC",$B415,"TOPFLOW","TOP","TOP","top1",$C415,"top3","Open_Acute_DIV1","TOP5","TOP6","REPORTED","TOP8")</f>
        <v>1095.29</v>
      </c>
      <c r="CM415" s="53">
        <f>_xll.OneStreamExcelAddIn.XFFunctions.XFGetCell("TRUE", "CONSOL", $D$3,"TOT_Entity","USD","Actual",[1]Setup!C7,"PERIODIC",$B415,"TOPFLOW","TOP","TOP","top1",$C415,"top3","Open_Acute_DIV1","TOP5","TOP6","REPORTED","TOP8")</f>
        <v>1482.76</v>
      </c>
      <c r="CN415" s="53">
        <f>_xll.OneStreamExcelAddIn.XFFunctions.XFGetCell("TRUE", "CONSOL", $D$3,"TOT_Entity","USD","Actual",[1]Setup!C8,"PERIODIC",$B415,"TOPFLOW","TOP","TOP","top1",$C415,"top3","Open_Acute_DIV1","TOP5","TOP6","REPORTED","TOP8")</f>
        <v>-2628.05</v>
      </c>
      <c r="CO415" s="53">
        <f>_xll.OneStreamExcelAddIn.XFFunctions.XFGetCell("TRUE", "CONSOL", $D$3,"TOT_Entity","USD","Actual",[1]Setup!C9,"PERIODIC",$B415,"TOPFLOW","TOP","TOP","top1",$C415,"top3","Open_Acute_DIV1","TOP5","TOP6","REPORTED","TOP8")</f>
        <v>0</v>
      </c>
      <c r="CP415" s="53">
        <f>_xll.OneStreamExcelAddIn.XFFunctions.XFGetCell("TRUE", "CONSOL", $D$3,"TOT_Entity","USD","Actual",[1]Setup!C10,"PERIODIC",$B415,"TOPFLOW","TOP","TOP","top1",$C415,"top3","Open_Acute_DIV1","TOP5","TOP6","REPORTED","TOP8")</f>
        <v>0</v>
      </c>
      <c r="CQ415" s="53">
        <f>_xll.OneStreamExcelAddIn.XFFunctions.XFGetCell("TRUE", "CONSOL", $D$3,"TOT_Entity","USD","Actual",[1]Setup!C11,"PERIODIC",$B415,"TOPFLOW","TOP","TOP","top1",$C415,"top3","Open_Acute_DIV1","TOP5","TOP6","REPORTED","TOP8")</f>
        <v>0</v>
      </c>
      <c r="CR415" s="53">
        <f>_xll.OneStreamExcelAddIn.XFFunctions.XFGetCell("TRUE", "CONSOL", $D$3,"TOT_Entity","USD","Actual",[1]Setup!C12,"PERIODIC",$B415,"TOPFLOW","TOP","TOP","top1",$C415,"top3","Open_Acute_DIV1","TOP5","TOP6","REPORTED","TOP8")</f>
        <v>0</v>
      </c>
      <c r="CS415" s="53">
        <f>_xll.OneStreamExcelAddIn.XFFunctions.XFGetCell("TRUE", "CONSOL", $D$3,"TOT_Entity","USD","Actual",[1]Setup!C13,"PERIODIC",$B415,"TOPFLOW","TOP","TOP","top1",$C415,"top3","Open_Acute_DIV1","TOP5","TOP6","REPORTED","TOP8")</f>
        <v>0</v>
      </c>
      <c r="CT415" s="53">
        <f>_xll.OneStreamExcelAddIn.XFFunctions.XFGetCell("TRUE", "CONSOL", $D$3,"TOT_Entity","USD","Actual",[1]Setup!C14,"PERIODIC",$B415,"TOPFLOW","TOP","TOP","top1",$C415,"top3","Open_Acute_DIV1","TOP5","TOP6","REPORTED","TOP8")</f>
        <v>0</v>
      </c>
      <c r="CU415" s="53">
        <f>_xll.OneStreamExcelAddIn.XFFunctions.XFGetCell("TRUE", "CONSOL", $D$3,"TOT_Entity","USD","Actual",[1]Setup!C15,"PERIODIC",$B415,"TOPFLOW","TOP","TOP","top1",$C415,"top3","Open_Acute_DIV1","TOP5","TOP6","REPORTED","TOP8")</f>
        <v>0</v>
      </c>
      <c r="CV415" s="212"/>
      <c r="CW415" s="53">
        <f>_xll.OneStreamExcelAddIn.XFFunctions.XFGetCell("TRUE", "CONSOL", $D$3,"TOT_Entity","USD","Actual",[1]Setup!C17,"PERIODIC",$B415,"TOPFLOW","TOP","TOP","top1",$C415,"top3","Open_Acute_DIV1","TOP5","TOP6","REPORTED","TOP8")</f>
        <v>2495.85</v>
      </c>
      <c r="CX415" s="53">
        <f>_xll.OneStreamExcelAddIn.XFFunctions.XFGetCell("TRUE", "CONSOL", $D$3,"TOT_Entity","USD","Actual",[1]Setup!C18,"PERIODIC",$B415,"TOPFLOW","TOP","TOP","top1",$C415,"top3","Open_Acute_DIV1","TOP5","TOP6","REPORTED","TOP8")</f>
        <v>50</v>
      </c>
      <c r="CY415" s="53">
        <f>_xll.OneStreamExcelAddIn.XFFunctions.XFGetCell("TRUE", "CONSOL", $D$3,"TOT_Entity","USD","Actual",[1]Setup!C19,"PERIODIC",$B415,"TOPFLOW","TOP","TOP","top1",$C415,"top3","Open_Acute_DIV1","TOP5","TOP6","REPORTED","TOP8")</f>
        <v>806.16</v>
      </c>
      <c r="CZ415" s="53">
        <f>_xll.OneStreamExcelAddIn.XFFunctions.XFGetCell("TRUE", "CONSOL", $D$3,"TOT_Entity","USD","Actual",[1]Setup!C20,"PERIODIC",$B415,"TOPFLOW","TOP","TOP","top1",$C415,"top3","Open_Acute_DIV1","TOP5","TOP6","REPORTED","TOP8")</f>
        <v>1941.08</v>
      </c>
      <c r="DA415" s="53">
        <f>_xll.OneStreamExcelAddIn.XFFunctions.XFGetCell("TRUE", "CONSOL", $D$3,"TOT_Entity","USD","Actual",[1]Setup!C21,"PERIODIC",$B415,"TOPFLOW","TOP","TOP","top1",$C415,"top3","Open_Acute_DIV1","TOP5","TOP6","REPORTED","TOP8")</f>
        <v>1752.92</v>
      </c>
      <c r="DB415" s="53">
        <f>_xll.OneStreamExcelAddIn.XFFunctions.XFGetCell("TRUE", "CONSOL", $D$3,"TOT_Entity","USD","Actual",[1]Setup!C22,"PERIODIC",$B415,"TOPFLOW","TOP","TOP","top1",$C415,"top3","Open_Acute_DIV1","TOP5","TOP6","REPORTED","TOP8")</f>
        <v>1191.3900000000001</v>
      </c>
      <c r="DC415" s="53">
        <f>_xll.OneStreamExcelAddIn.XFFunctions.XFGetCell("TRUE", "CONSOL", $D$3,"TOT_Entity","USD","Actual",[1]Setup!C23,"PERIODIC",$B415,"TOPFLOW","TOP","TOP","top1",$C415,"top3","Open_Acute_DIV1","TOP5","TOP6","REPORTED","TOP8")</f>
        <v>523.16999999999996</v>
      </c>
      <c r="DD415" s="53">
        <f>_xll.OneStreamExcelAddIn.XFFunctions.XFGetCell("TRUE", "CONSOL", $D$3,"TOT_Entity","USD","Actual",[1]Setup!C24,"PERIODIC",$B415,"TOPFLOW","TOP","TOP","top1",$C415,"top3","Open_Acute_DIV1","TOP5","TOP6","REPORTED","TOP8")</f>
        <v>1774.77</v>
      </c>
      <c r="DE415" s="53">
        <f>_xll.OneStreamExcelAddIn.XFFunctions.XFGetCell("TRUE", "CONSOL", $D$3,"TOT_Entity","USD","Actual",[1]Setup!C25,"PERIODIC",$B415,"TOPFLOW","TOP","TOP","top1",$C415,"top3","Open_Acute_DIV1","TOP5","TOP6","REPORTED","TOP8")</f>
        <v>994.34</v>
      </c>
      <c r="DF415" s="53">
        <f>_xll.OneStreamExcelAddIn.XFFunctions.XFGetCell("TRUE", "CONSOL", $D$3,"TOT_Entity","USD","Actual",[1]Setup!C26,"PERIODIC",$B415,"TOPFLOW","TOP","TOP","top1",$C415,"top3","Open_Acute_DIV1","TOP5","TOP6","REPORTED","TOP8")</f>
        <v>1265.31</v>
      </c>
      <c r="DG415" s="53">
        <f>_xll.OneStreamExcelAddIn.XFFunctions.XFGetCell("TRUE", "CONSOL", $D$3,"TOT_Entity","USD","Actual",[1]Setup!C27,"PERIODIC",$B415,"TOPFLOW","TOP","TOP","top1",$C415,"top3","Open_Acute_DIV1","TOP5","TOP6","REPORTED","TOP8")</f>
        <v>2041.89</v>
      </c>
      <c r="DH415" s="53">
        <f>_xll.OneStreamExcelAddIn.XFFunctions.XFGetCell("TRUE", "CONSOL", $D$3,"TOT_Entity","USD","Actual",[1]Setup!C28,"PERIODIC",$B415,"TOPFLOW","TOP","TOP","top1",$C415,"top3","Open_Acute_DIV1","TOP5","TOP6","REPORTED","TOP8")</f>
        <v>611.01</v>
      </c>
      <c r="DI415" s="178"/>
      <c r="DJ415" s="53">
        <f>_xll.OneStreamExcelAddIn.XFFunctions.XFGetCell("TRUE", "CONSOL", $D$3,"TOT_Entity","Aggregated","Budget_Working",[1]Setup!C4,"PERIODIC",$B415,"TOPFLOW","TOP","TOP","top1",$C415,"top3","Open_Acute_DIV1","TOP5","TOP6","REPORTED","TOP8")</f>
        <v>970.56</v>
      </c>
      <c r="DK415" s="53">
        <f>_xll.OneStreamExcelAddIn.XFFunctions.XFGetCell("TRUE", "CONSOL", $D$3,"TOT_Entity","Aggregated","Budget_Working",[1]Setup!C5,"PERIODIC",$B415,"TOPFLOW","TOP","TOP","top1",$C415,"top3","Open_Acute_DIV1","TOP5","TOP6","REPORTED","TOP8")</f>
        <v>898.2</v>
      </c>
      <c r="DL415" s="53">
        <f>_xll.OneStreamExcelAddIn.XFFunctions.XFGetCell("TRUE", "CONSOL", $D$3,"TOT_Entity","Aggregated","Budget_Working",[1]Setup!C6,"PERIODIC",$B415,"TOPFLOW","TOP","TOP","top1",$C415,"top3","Open_Acute_DIV1","TOP5","TOP6","REPORTED","TOP8")</f>
        <v>967.32</v>
      </c>
      <c r="DM415" s="53">
        <f>_xll.OneStreamExcelAddIn.XFFunctions.XFGetCell("TRUE", "CONSOL", $D$3,"TOT_Entity","Aggregated","Budget_Working",[1]Setup!C7,"PERIODIC",$B415,"TOPFLOW","TOP","TOP","top1",$C415,"top3","Open_Acute_DIV1","TOP5","TOP6","REPORTED","TOP8")</f>
        <v>975.96</v>
      </c>
      <c r="DN415" s="53">
        <f>_xll.OneStreamExcelAddIn.XFFunctions.XFGetCell("TRUE", "CONSOL", $D$3,"TOT_Entity","Aggregated","Budget_Working",[1]Setup!C8,"PERIODIC",$B415,"TOPFLOW","TOP","TOP","top1",$C415,"top3","Open_Acute_DIV1","TOP5","TOP6","REPORTED","TOP8")</f>
        <v>978.84</v>
      </c>
      <c r="DO415" s="53">
        <f>_xll.OneStreamExcelAddIn.XFFunctions.XFGetCell("TRUE", "CONSOL", $D$3,"TOT_Entity","Aggregated","Budget_Working",[1]Setup!C9,"PERIODIC",$B415,"TOPFLOW","TOP","TOP","top1",$C415,"top3","Open_Acute_DIV1","TOP5","TOP6","REPORTED","TOP8")</f>
        <v>951.84</v>
      </c>
      <c r="DP415" s="53">
        <f>_xll.OneStreamExcelAddIn.XFFunctions.XFGetCell("TRUE", "CONSOL", $D$3,"TOT_Entity","Aggregated","Budget_Working",[1]Setup!C10,"PERIODIC",$B415,"TOPFLOW","TOP","TOP","top1",$C415,"top3","Open_Acute_DIV1","TOP5","TOP6","REPORTED","TOP8")</f>
        <v>956.52</v>
      </c>
      <c r="DQ415" s="53">
        <f>_xll.OneStreamExcelAddIn.XFFunctions.XFGetCell("TRUE", "CONSOL", $D$3,"TOT_Entity","Aggregated","Budget_Working",[1]Setup!C11,"PERIODIC",$B415,"TOPFLOW","TOP","TOP","top1",$C415,"top3","Open_Acute_DIV1","TOP5","TOP6","REPORTED","TOP8")</f>
        <v>941.04</v>
      </c>
      <c r="DR415" s="53">
        <f>_xll.OneStreamExcelAddIn.XFFunctions.XFGetCell("TRUE", "CONSOL", $D$3,"TOT_Entity","Aggregated","Budget_Working",[1]Setup!C12,"PERIODIC",$B415,"TOPFLOW","TOP","TOP","top1",$C415,"top3","Open_Acute_DIV1","TOP5","TOP6","REPORTED","TOP8")</f>
        <v>944.28</v>
      </c>
      <c r="DS415" s="53">
        <f>_xll.OneStreamExcelAddIn.XFFunctions.XFGetCell("TRUE", "CONSOL", $D$3,"TOT_Entity","Aggregated","Budget_Working",[1]Setup!C13,"PERIODIC",$B415,"TOPFLOW","TOP","TOP","top1",$C415,"top3","Open_Acute_DIV1","TOP5","TOP6","REPORTED","TOP8")</f>
        <v>991.44</v>
      </c>
      <c r="DT415" s="53">
        <f>_xll.OneStreamExcelAddIn.XFFunctions.XFGetCell("TRUE", "CONSOL", $D$3,"TOT_Entity","Aggregated","Budget_Working",[1]Setup!C14,"PERIODIC",$B415,"TOPFLOW","TOP","TOP","top1",$C415,"top3","Open_Acute_DIV1","TOP5","TOP6","REPORTED","TOP8")</f>
        <v>952.92</v>
      </c>
      <c r="DU415" s="53">
        <f>_xll.OneStreamExcelAddIn.XFFunctions.XFGetCell("TRUE", "CONSOL", $D$3,"TOT_Entity","Aggregated","Budget_Working",[1]Setup!C15,"PERIODIC",$B415,"TOPFLOW","TOP","TOP","top1",$C415,"top3","Open_Acute_DIV1","TOP5","TOP6","REPORTED","TOP8")</f>
        <v>981</v>
      </c>
      <c r="DV415" s="178"/>
      <c r="DW415" s="53">
        <f>_xll.OneStreamExcelAddIn.XFFunctions.XFGetCell("TRUE", "CONSOL", $D$3,"TOT_Entity","USD","Budget_Final",[1]Setup!C17,"PERIODIC",$B415,"TOPFLOW","TOP","TOP","top1",$C415,"top3","Open_Acute_DIV1","TOP5","TOP6","REPORTED","TOP8")</f>
        <v>1544.5885868749999</v>
      </c>
      <c r="DX415" s="53">
        <f>_xll.OneStreamExcelAddIn.XFFunctions.XFGetCell("TRUE", "CONSOL", $D$3,"TOT_Entity","USD","Budget_Final",[1]Setup!C18,"PERIODIC",$B415,"TOPFLOW","TOP","TOP","top1",$C415,"top3","Open_Acute_DIV1","TOP5","TOP6","REPORTED","TOP8")</f>
        <v>1544.1732519550001</v>
      </c>
      <c r="DY415" s="53">
        <f>_xll.OneStreamExcelAddIn.XFFunctions.XFGetCell("TRUE", "CONSOL", $D$3,"TOT_Entity","USD","Budget_Final",[1]Setup!C19,"PERIODIC",$B415,"TOPFLOW","TOP","TOP","top1",$C415,"top3","Open_Acute_DIV1","TOP5","TOP6","REPORTED","TOP8")</f>
        <v>1545.1723793149999</v>
      </c>
      <c r="DZ415" s="53">
        <f>_xll.OneStreamExcelAddIn.XFFunctions.XFGetCell("TRUE", "CONSOL", $D$3,"TOT_Entity","USD","Budget_Final",[1]Setup!C20,"PERIODIC",$B415,"TOPFLOW","TOP","TOP","top1",$C415,"top3","Open_Acute_DIV1","TOP5","TOP6","REPORTED","TOP8")</f>
        <v>1545.1200993949999</v>
      </c>
      <c r="EA415" s="53">
        <f>_xll.OneStreamExcelAddIn.XFFunctions.XFGetCell("TRUE", "CONSOL", $D$3,"TOT_Entity","USD","Budget_Final",[1]Setup!C21,"PERIODIC",$B415,"TOPFLOW","TOP","TOP","top1",$C415,"top3","Open_Acute_DIV1","TOP5","TOP6","REPORTED","TOP8")</f>
        <v>1545.387307875</v>
      </c>
      <c r="EB415" s="53">
        <f>_xll.OneStreamExcelAddIn.XFFunctions.XFGetCell("TRUE", "CONSOL", $D$3,"TOT_Entity","USD","Budget_Final",[1]Setup!C22,"PERIODIC",$B415,"TOPFLOW","TOP","TOP","top1",$C415,"top3","Open_Acute_DIV1","TOP5","TOP6","REPORTED","TOP8")</f>
        <v>1544.8877441950001</v>
      </c>
      <c r="EC415" s="53">
        <f>_xll.OneStreamExcelAddIn.XFFunctions.XFGetCell("TRUE", "CONSOL", $D$3,"TOT_Entity","USD","Budget_Final",[1]Setup!C23,"PERIODIC",$B415,"TOPFLOW","TOP","TOP","top1",$C415,"top3","Open_Acute_DIV1","TOP5","TOP6","REPORTED","TOP8")</f>
        <v>1545.3698812350001</v>
      </c>
      <c r="ED415" s="53">
        <f>_xll.OneStreamExcelAddIn.XFFunctions.XFGetCell("TRUE", "CONSOL", $D$3,"TOT_Entity","USD","Budget_Final",[1]Setup!C24,"PERIODIC",$B415,"TOPFLOW","TOP","TOP","top1",$C415,"top3","Open_Acute_DIV1","TOP5","TOP6","REPORTED","TOP8")</f>
        <v>1545.375690115</v>
      </c>
      <c r="EE415" s="53">
        <f>_xll.OneStreamExcelAddIn.XFFunctions.XFGetCell("TRUE", "CONSOL", $D$3,"TOT_Entity","USD","Budget_Final",[1]Setup!C25,"PERIODIC",$B415,"TOPFLOW","TOP","TOP","top1",$C415,"top3","Open_Acute_DIV1","TOP5","TOP6","REPORTED","TOP8")</f>
        <v>1545.3727856749999</v>
      </c>
      <c r="EF415" s="53">
        <f>_xll.OneStreamExcelAddIn.XFFunctions.XFGetCell("TRUE", "CONSOL", $D$3,"TOT_Entity","USD","Budget_Final",[1]Setup!C26,"PERIODIC",$B415,"TOPFLOW","TOP","TOP","top1",$C415,"top3","Open_Acute_DIV1","TOP5","TOP6","REPORTED","TOP8")</f>
        <v>1545.317601315</v>
      </c>
      <c r="EG415" s="53">
        <f>_xll.OneStreamExcelAddIn.XFFunctions.XFGetCell("TRUE", "CONSOL", $D$3,"TOT_Entity","USD","Budget_Final",[1]Setup!C27,"PERIODIC",$B415,"TOPFLOW","TOP","TOP","top1",$C415,"top3","Open_Acute_DIV1","TOP5","TOP6","REPORTED","TOP8")</f>
        <v>1544.7279999949999</v>
      </c>
      <c r="EH415" s="53">
        <f>_xll.OneStreamExcelAddIn.XFFunctions.XFGetCell("TRUE", "CONSOL", $D$3,"TOT_Entity","USD","Budget_Final",[1]Setup!C28,"PERIODIC",$B415,"TOPFLOW","TOP","TOP","top1",$C415,"top3","Open_Acute_DIV1","TOP5","TOP6","REPORTED","TOP8")</f>
        <v>1544.884839755</v>
      </c>
    </row>
    <row r="416" spans="2:138" x14ac:dyDescent="0.25">
      <c r="B416" s="51">
        <v>61017</v>
      </c>
      <c r="C416" s="51"/>
      <c r="D416" t="str" cm="1">
        <f t="array" ref="D416">_xll.OneStreamExcelAddIn.XFFunctions.XFGetMemberInfo("Description","Account",B416)</f>
        <v>P/S - Pest Control</v>
      </c>
      <c r="E416" s="53">
        <f>_xll.OneStreamExcelAddIn.XFFunctions.XFGetCell("TRUE", "CONSOL", $D$3,"TOT_Entity","USD","Actual",$E$3,"PERIODIC",$B416,"TOPFLOW","TOP","TOP","top1",$C416,"top3","Open_Acute_DIV1","TOP5","TOP6","REPORTED","TOP8")</f>
        <v>428</v>
      </c>
      <c r="F416" s="53">
        <f>_xll.OneStreamExcelAddIn.XFFunctions.XFGetCell("TRUE", "CONSOL", $D$3,"TOT_Entity","Aggregated","Budget_Working",$E$3,"PERIODIC",$B416,"TOPFLOW","TOP","TOP","top1",$C416,"top3","Open_Acute_DIV1","TOP5","TOP6","REPORTED","TOP8")</f>
        <v>592.77200000000005</v>
      </c>
      <c r="G416" s="53">
        <f t="shared" si="1043"/>
        <v>164.77200000000005</v>
      </c>
      <c r="H416" s="55">
        <f t="shared" si="1044"/>
        <v>0.27796859500786142</v>
      </c>
      <c r="I416" s="41"/>
      <c r="J416" s="53">
        <f>_xll.OneStreamExcelAddIn.XFFunctions.XFGetCell("TRUE", "CONSOL", $D$3,"TOT_Entity","USD","Actual",$E$3,"YTD",$B416,"TOPFLOW","TOP","TOP","top1",$C416,"TOP3","Open_Acute_DIV1","TOP5","TOP6","REPORTED","TOP8")</f>
        <v>1322.6</v>
      </c>
      <c r="K416" s="53">
        <f>_xll.OneStreamExcelAddIn.XFFunctions.XFGetCell("TRUE", "CONSOL", $D$3,"TOT_Entity","Aggregated","Budget_Working",$E$3,"YTD",$B416,"TOPFLOW","TOP","TOP","top1",$C416,"TOP3","Open_Acute_DIV1","TOP5","TOP6","REPORTED","TOP8")</f>
        <v>2371.0880000000002</v>
      </c>
      <c r="L416" s="53">
        <f t="shared" si="1045"/>
        <v>1048.4880000000003</v>
      </c>
      <c r="M416" s="40">
        <f t="shared" si="1046"/>
        <v>0.44219699985829297</v>
      </c>
      <c r="N416" s="41"/>
      <c r="O416" s="53">
        <f>_xll.OneStreamExcelAddIn.XFFunctions.XFGetCell("TRUE", "CONSOL", $D$3,"TOT_Entity","USD","Actual",$F$3,"YTD",$B416,"TOPFLOW","TOP","TOP","top1",$C416,"TOP3","Open_Acute_DIV1","TOP5","TOP6","REPORTED","TOP8")</f>
        <v>1326.76</v>
      </c>
      <c r="P416" s="53">
        <f>_xll.OneStreamExcelAddIn.XFFunctions.XFGetCell("TRUE", "CONSOL", $D$3,"TOT_Entity","USD","Actual",$E$3,"YTD",$B416,"TOPFLOW","TOP","TOP","top1",$C416,"top3","Open_Acute_DIV1","TOP5","TOP6","REPORTED","VAR_BW_PY_Actual")</f>
        <v>4.16</v>
      </c>
      <c r="Q416" s="40">
        <f t="shared" si="1047"/>
        <v>3.1354578069884534E-3</v>
      </c>
      <c r="R416" s="41"/>
      <c r="S416" s="53">
        <f>_xll.OneStreamExcelAddIn.XFFunctions.XFGetCell("TRUE", "CONSOL", $D$3,"TOT_Entity","USD","MIDFCST",$E$3,"MTD",$B416,"TOPFLOW","TOP","TOP","top1",$C416,"TOP3","Open_Acute_DIV1","TOP5","TOP6","REPORTED","TOP8")</f>
        <v>0</v>
      </c>
      <c r="T416" s="53">
        <f t="shared" si="1048"/>
        <v>-428</v>
      </c>
      <c r="U416" s="40">
        <f t="shared" si="1049"/>
        <v>0</v>
      </c>
      <c r="V416" s="41"/>
      <c r="W416" s="42"/>
      <c r="X416" s="43"/>
      <c r="Y416" s="42"/>
      <c r="Z416" s="44"/>
      <c r="AB416" s="53">
        <f>_xll.OneStreamExcelAddIn.XFFunctions.XFGetCell("TRUE", "CONSOL", $D$3,"TOT_Entity","USD","Actual",[1]Setup!C4,"PERIODIC",$B416,"TOPFLOW","TOP","TOP","top1",$C416,"top3","Open_Acute_DIV1","TOP5","TOP6","REPORTED","TOP8")</f>
        <v>498.31</v>
      </c>
      <c r="AC416" s="53">
        <f>_xll.OneStreamExcelAddIn.XFFunctions.XFGetCell("TRUE", "CONSOL", $D$3,"TOT_Entity","Aggregated","Budget_Working",[1]Setup!C4,"PERIODIC",$B416,"TOPFLOW","TOP","TOP","top1",$C416,"top3","Open_Acute_DIV1","TOP5","TOP6","REPORTED","TOP8")</f>
        <v>592.77200000000005</v>
      </c>
      <c r="AD416" s="53">
        <f t="shared" si="1050"/>
        <v>94.462000000000046</v>
      </c>
      <c r="AE416" s="40">
        <f t="shared" si="1051"/>
        <v>0.15935637985599865</v>
      </c>
      <c r="AG416" s="53">
        <f>_xll.OneStreamExcelAddIn.XFFunctions.XFGetCell("TRUE", "CONSOL", $D$3,"TOT_Entity","USD","Actual",[1]Setup!C5,"PERIODIC",$B416,"TOPFLOW","TOP","TOP","top1",$C416,"top3","Open_Acute_DIV1","TOP5","TOP6","REPORTED","TOP8")</f>
        <v>233.64</v>
      </c>
      <c r="AH416" s="53">
        <f>_xll.OneStreamExcelAddIn.XFFunctions.XFGetCell("TRUE", "CONSOL", $D$3,"TOT_Entity","Aggregated","Budget_Working",[1]Setup!C5,"PERIODIC",$B416,"TOPFLOW","TOP","TOP","top1",$C416,"top3","Open_Acute_DIV1","TOP5","TOP6","REPORTED","TOP8")</f>
        <v>592.77200000000005</v>
      </c>
      <c r="AI416" s="53">
        <f t="shared" si="1052"/>
        <v>359.13200000000006</v>
      </c>
      <c r="AJ416" s="40">
        <f t="shared" si="1053"/>
        <v>0.60585182835896434</v>
      </c>
      <c r="AL416" s="53">
        <f>_xll.OneStreamExcelAddIn.XFFunctions.XFGetCell("TRUE", "CONSOL", $D$3,"TOT_Entity","USD","Actual",[1]Setup!C6,"PERIODIC",$B416,"TOPFLOW","TOP","TOP","top1",$C416,"top3","Open_Acute_DIV1","TOP5","TOP6","REPORTED","TOP8")</f>
        <v>162.65</v>
      </c>
      <c r="AM416" s="53">
        <f>_xll.OneStreamExcelAddIn.XFFunctions.XFGetCell("TRUE", "CONSOL", $D$3,"TOT_Entity","Aggregated","Budget_Working",[1]Setup!C6,"PERIODIC",$B416,"TOPFLOW","TOP","TOP","top1",$C416,"top3","Open_Acute_DIV1","TOP5","TOP6","REPORTED","TOP8")</f>
        <v>592.77200000000005</v>
      </c>
      <c r="AN416" s="53">
        <f t="shared" si="1054"/>
        <v>430.12200000000007</v>
      </c>
      <c r="AO416" s="40">
        <f t="shared" si="1055"/>
        <v>0.72561119621034742</v>
      </c>
      <c r="AQ416" s="53">
        <f>_xll.OneStreamExcelAddIn.XFFunctions.XFGetCell("TRUE", "CONSOL", $D$3,"TOT_Entity","USD","Actual",[1]Setup!C7,"PERIODIC",$B416,"TOPFLOW","TOP","TOP","top1",$C416,"top3","Open_Acute_DIV1","TOP5","TOP6","REPORTED","TOP8")</f>
        <v>428</v>
      </c>
      <c r="AR416" s="53">
        <f>_xll.OneStreamExcelAddIn.XFFunctions.XFGetCell("TRUE", "CONSOL", $D$3,"TOT_Entity","Aggregated","Budget_Working",[1]Setup!C7,"PERIODIC",$B416,"TOPFLOW","TOP","TOP","top1",$C416,"top3","Open_Acute_DIV1","TOP5","TOP6","REPORTED","TOP8")</f>
        <v>592.77200000000005</v>
      </c>
      <c r="AS416" s="53">
        <f t="shared" si="1056"/>
        <v>164.77200000000005</v>
      </c>
      <c r="AT416" s="40">
        <f t="shared" si="1057"/>
        <v>0.27796859500786142</v>
      </c>
      <c r="AV416" s="53">
        <f>_xll.OneStreamExcelAddIn.XFFunctions.XFGetCell("TRUE", "CONSOL", $D$3,"TOT_Entity","USD","Actual",[1]Setup!C8,"PERIODIC",$B416,"TOPFLOW","TOP","TOP","top1",$C416,"top3","Open_Acute_DIV1","TOP5","TOP6","REPORTED","TOP8")</f>
        <v>-1322.6</v>
      </c>
      <c r="AW416" s="53">
        <f>_xll.OneStreamExcelAddIn.XFFunctions.XFGetCell("TRUE", "CONSOL", $D$3,"TOT_Entity","Aggregated","Budget_Working",[1]Setup!C8,"PERIODIC",$B416,"TOPFLOW","TOP","TOP","top1",$C416,"top3","Open_Acute_DIV1","TOP5","TOP6","REPORTED","TOP8")</f>
        <v>592.77200000000005</v>
      </c>
      <c r="AX416" s="53">
        <f t="shared" si="1058"/>
        <v>1915.3719999999998</v>
      </c>
      <c r="AY416" s="40">
        <f t="shared" si="1059"/>
        <v>3.2312120005668277</v>
      </c>
      <c r="BA416" s="53">
        <f>_xll.OneStreamExcelAddIn.XFFunctions.XFGetCell("TRUE", "CONSOL", $D$3,"TOT_Entity","USD","Actual",[1]Setup!C9,"PERIODIC",$B416,"TOPFLOW","TOP","TOP","top1",$C416,"top3","Open_Acute_DIV1","TOP5","TOP6","REPORTED","TOP8")</f>
        <v>0</v>
      </c>
      <c r="BB416" s="53">
        <f>_xll.OneStreamExcelAddIn.XFFunctions.XFGetCell("TRUE", "CONSOL", $D$3,"TOT_Entity","Aggregated","Budget_Working",[1]Setup!C9,"PERIODIC",$B416,"TOPFLOW","TOP","TOP","top1",$C416,"top3","Open_Acute_DIV1","TOP5","TOP6","REPORTED","TOP8")</f>
        <v>592.77200000000005</v>
      </c>
      <c r="BC416" s="53">
        <f t="shared" si="1060"/>
        <v>592.77200000000005</v>
      </c>
      <c r="BD416" s="40">
        <f t="shared" si="1061"/>
        <v>1</v>
      </c>
      <c r="BF416" s="53">
        <f>_xll.OneStreamExcelAddIn.XFFunctions.XFGetCell("TRUE", "CONSOL", $D$3,"TOT_Entity","USD","Actual",[1]Setup!C10,"PERIODIC",$B416,"TOPFLOW","TOP","TOP","top1",$C416,"top3","Open_Acute_DIV1","TOP5","TOP6","REPORTED","TOP8")</f>
        <v>0</v>
      </c>
      <c r="BG416" s="53">
        <f>_xll.OneStreamExcelAddIn.XFFunctions.XFGetCell("TRUE", "CONSOL", $D$3,"TOT_Entity","Aggregated","Budget_Working",[1]Setup!C10,"PERIODIC",$B416,"TOPFLOW","TOP","TOP","top1",$C416,"top3","Open_Acute_DIV1","TOP5","TOP6","REPORTED","TOP8")</f>
        <v>592.77200000000005</v>
      </c>
      <c r="BH416" s="53">
        <f t="shared" si="1062"/>
        <v>592.77200000000005</v>
      </c>
      <c r="BI416" s="40">
        <f t="shared" si="1063"/>
        <v>1</v>
      </c>
      <c r="BK416" s="53">
        <f>_xll.OneStreamExcelAddIn.XFFunctions.XFGetCell("TRUE", "CONSOL", $D$3,"TOT_Entity","USD","Actual",[1]Setup!C11,"PERIODIC",$B416,"TOPFLOW","TOP","TOP","top1",$C416,"top3","Open_Acute_DIV1","TOP5","TOP6","REPORTED","TOP8")</f>
        <v>0</v>
      </c>
      <c r="BL416" s="53">
        <f>_xll.OneStreamExcelAddIn.XFFunctions.XFGetCell("TRUE", "CONSOL", $D$3,"TOT_Entity","Aggregated","Budget_Working",[1]Setup!C11,"PERIODIC",$B416,"TOPFLOW","TOP","TOP","top1",$C416,"top3","Open_Acute_DIV1","TOP5","TOP6","REPORTED","TOP8")</f>
        <v>592.77200000000005</v>
      </c>
      <c r="BM416" s="53">
        <f t="shared" si="1064"/>
        <v>592.77200000000005</v>
      </c>
      <c r="BN416" s="40">
        <f t="shared" si="1065"/>
        <v>1</v>
      </c>
      <c r="BP416" s="53">
        <f>_xll.OneStreamExcelAddIn.XFFunctions.XFGetCell("TRUE", "CONSOL", $D$3,"TOT_Entity","USD","Actual",[1]Setup!C12,"PERIODIC",$B416,"TOPFLOW","TOP","TOP","top1",$C416,"top3","Open_Acute_DIV1","TOP5","TOP6","REPORTED","TOP8")</f>
        <v>0</v>
      </c>
      <c r="BQ416" s="53">
        <f>_xll.OneStreamExcelAddIn.XFFunctions.XFGetCell("TRUE", "CONSOL", $D$3,"TOT_Entity","Aggregated","Budget_Working",[1]Setup!C12,"PERIODIC",$B416,"TOPFLOW","TOP","TOP","top1",$C416,"top3","Open_Acute_DIV1","TOP5","TOP6","REPORTED","TOP8")</f>
        <v>592.77200000000005</v>
      </c>
      <c r="BR416" s="53">
        <f t="shared" si="1066"/>
        <v>592.77200000000005</v>
      </c>
      <c r="BS416" s="40">
        <f t="shared" si="1067"/>
        <v>1</v>
      </c>
      <c r="BU416" s="53">
        <f>_xll.OneStreamExcelAddIn.XFFunctions.XFGetCell("TRUE", "CONSOL", $D$3,"TOT_Entity","USD","Actual",[1]Setup!C13,"PERIODIC",$B416,"TOPFLOW","TOP","TOP","top1",$C416,"top3","Open_Acute_DIV1","TOP5","TOP6","REPORTED","TOP8")</f>
        <v>0</v>
      </c>
      <c r="BV416" s="53">
        <f>_xll.OneStreamExcelAddIn.XFFunctions.XFGetCell("TRUE", "CONSOL", $D$3,"TOT_Entity","Aggregated","Budget_Working",[1]Setup!C13,"PERIODIC",$B416,"TOPFLOW","TOP","TOP","top1",$C416,"top3","Open_Acute_DIV1","TOP5","TOP6","REPORTED","TOP8")</f>
        <v>592.77200000000005</v>
      </c>
      <c r="BW416" s="53">
        <f t="shared" si="1068"/>
        <v>592.77200000000005</v>
      </c>
      <c r="BX416" s="40">
        <f t="shared" si="1069"/>
        <v>1</v>
      </c>
      <c r="BZ416" s="53">
        <f>_xll.OneStreamExcelAddIn.XFFunctions.XFGetCell("TRUE", "CONSOL", $D$3,"TOT_Entity","USD","Actual",[1]Setup!C14,"PERIODIC",$B416,"TOPFLOW","TOP","TOP","top1",$C416,"top3","Open_Acute_DIV1","TOP5","TOP6","REPORTED","TOP8")</f>
        <v>0</v>
      </c>
      <c r="CA416" s="53">
        <f>_xll.OneStreamExcelAddIn.XFFunctions.XFGetCell("TRUE", "CONSOL", $D$3,"TOT_Entity","Aggregated","Budget_Working",[1]Setup!C14,"PERIODIC",$B416,"TOPFLOW","TOP","TOP","top1",$C416,"top3","Open_Acute_DIV1","TOP5","TOP6","REPORTED","TOP8")</f>
        <v>592.77200000000005</v>
      </c>
      <c r="CB416" s="53">
        <f t="shared" si="1070"/>
        <v>592.77200000000005</v>
      </c>
      <c r="CC416" s="40">
        <f t="shared" si="1071"/>
        <v>1</v>
      </c>
      <c r="CE416" s="53">
        <f>_xll.OneStreamExcelAddIn.XFFunctions.XFGetCell("TRUE", "CONSOL", $D$3,"TOT_Entity","USD","Actual",[1]Setup!C15,"PERIODIC",$B416,"TOPFLOW","TOP","TOP","top1",$C416,"top3","Open_Acute_DIV1","TOP5","TOP6","REPORTED","TOP8")</f>
        <v>0</v>
      </c>
      <c r="CF416" s="53">
        <f>_xll.OneStreamExcelAddIn.XFFunctions.XFGetCell("TRUE", "CONSOL", $D$3,"TOT_Entity","Aggregated","Budget_Working",[1]Setup!C15,"PERIODIC",$B416,"TOPFLOW","TOP","TOP","top1",$C416,"top3","Open_Acute_DIV1","TOP5","TOP6","REPORTED","TOP8")</f>
        <v>592.77200000000005</v>
      </c>
      <c r="CG416" s="53">
        <f t="shared" si="1072"/>
        <v>592.77200000000005</v>
      </c>
      <c r="CH416" s="40">
        <f t="shared" si="1073"/>
        <v>1</v>
      </c>
      <c r="CI416" s="212"/>
      <c r="CJ416" s="53">
        <f>_xll.OneStreamExcelAddIn.XFFunctions.XFGetCell("TRUE", "CONSOL", $D$3,"TOT_Entity","USD","Actual",[1]Setup!C4,"PERIODIC",$B416,"TOPFLOW","TOP","TOP","top1",$C416,"top3","Open_Acute_DIV1","TOP5","TOP6","REPORTED","TOP8")</f>
        <v>498.31</v>
      </c>
      <c r="CK416" s="53">
        <f>_xll.OneStreamExcelAddIn.XFFunctions.XFGetCell("TRUE", "CONSOL", $D$3,"TOT_Entity","USD","Actual",[1]Setup!C5,"PERIODIC",$B416,"TOPFLOW","TOP","TOP","top1",$C416,"top3","Open_Acute_DIV1","TOP5","TOP6","REPORTED","TOP8")</f>
        <v>233.64</v>
      </c>
      <c r="CL416" s="53">
        <f>_xll.OneStreamExcelAddIn.XFFunctions.XFGetCell("TRUE", "CONSOL", $D$3,"TOT_Entity","USD","Actual",[1]Setup!C6,"PERIODIC",$B416,"TOPFLOW","TOP","TOP","top1",$C416,"top3","Open_Acute_DIV1","TOP5","TOP6","REPORTED","TOP8")</f>
        <v>162.65</v>
      </c>
      <c r="CM416" s="53">
        <f>_xll.OneStreamExcelAddIn.XFFunctions.XFGetCell("TRUE", "CONSOL", $D$3,"TOT_Entity","USD","Actual",[1]Setup!C7,"PERIODIC",$B416,"TOPFLOW","TOP","TOP","top1",$C416,"top3","Open_Acute_DIV1","TOP5","TOP6","REPORTED","TOP8")</f>
        <v>428</v>
      </c>
      <c r="CN416" s="53">
        <f>_xll.OneStreamExcelAddIn.XFFunctions.XFGetCell("TRUE", "CONSOL", $D$3,"TOT_Entity","USD","Actual",[1]Setup!C8,"PERIODIC",$B416,"TOPFLOW","TOP","TOP","top1",$C416,"top3","Open_Acute_DIV1","TOP5","TOP6","REPORTED","TOP8")</f>
        <v>-1322.6</v>
      </c>
      <c r="CO416" s="53">
        <f>_xll.OneStreamExcelAddIn.XFFunctions.XFGetCell("TRUE", "CONSOL", $D$3,"TOT_Entity","USD","Actual",[1]Setup!C9,"PERIODIC",$B416,"TOPFLOW","TOP","TOP","top1",$C416,"top3","Open_Acute_DIV1","TOP5","TOP6","REPORTED","TOP8")</f>
        <v>0</v>
      </c>
      <c r="CP416" s="53">
        <f>_xll.OneStreamExcelAddIn.XFFunctions.XFGetCell("TRUE", "CONSOL", $D$3,"TOT_Entity","USD","Actual",[1]Setup!C10,"PERIODIC",$B416,"TOPFLOW","TOP","TOP","top1",$C416,"top3","Open_Acute_DIV1","TOP5","TOP6","REPORTED","TOP8")</f>
        <v>0</v>
      </c>
      <c r="CQ416" s="53">
        <f>_xll.OneStreamExcelAddIn.XFFunctions.XFGetCell("TRUE", "CONSOL", $D$3,"TOT_Entity","USD","Actual",[1]Setup!C11,"PERIODIC",$B416,"TOPFLOW","TOP","TOP","top1",$C416,"top3","Open_Acute_DIV1","TOP5","TOP6","REPORTED","TOP8")</f>
        <v>0</v>
      </c>
      <c r="CR416" s="53">
        <f>_xll.OneStreamExcelAddIn.XFFunctions.XFGetCell("TRUE", "CONSOL", $D$3,"TOT_Entity","USD","Actual",[1]Setup!C12,"PERIODIC",$B416,"TOPFLOW","TOP","TOP","top1",$C416,"top3","Open_Acute_DIV1","TOP5","TOP6","REPORTED","TOP8")</f>
        <v>0</v>
      </c>
      <c r="CS416" s="53">
        <f>_xll.OneStreamExcelAddIn.XFFunctions.XFGetCell("TRUE", "CONSOL", $D$3,"TOT_Entity","USD","Actual",[1]Setup!C13,"PERIODIC",$B416,"TOPFLOW","TOP","TOP","top1",$C416,"top3","Open_Acute_DIV1","TOP5","TOP6","REPORTED","TOP8")</f>
        <v>0</v>
      </c>
      <c r="CT416" s="53">
        <f>_xll.OneStreamExcelAddIn.XFFunctions.XFGetCell("TRUE", "CONSOL", $D$3,"TOT_Entity","USD","Actual",[1]Setup!C14,"PERIODIC",$B416,"TOPFLOW","TOP","TOP","top1",$C416,"top3","Open_Acute_DIV1","TOP5","TOP6","REPORTED","TOP8")</f>
        <v>0</v>
      </c>
      <c r="CU416" s="53">
        <f>_xll.OneStreamExcelAddIn.XFFunctions.XFGetCell("TRUE", "CONSOL", $D$3,"TOT_Entity","USD","Actual",[1]Setup!C15,"PERIODIC",$B416,"TOPFLOW","TOP","TOP","top1",$C416,"top3","Open_Acute_DIV1","TOP5","TOP6","REPORTED","TOP8")</f>
        <v>0</v>
      </c>
      <c r="CV416" s="212"/>
      <c r="CW416" s="53">
        <f>_xll.OneStreamExcelAddIn.XFFunctions.XFGetCell("TRUE", "CONSOL", $D$3,"TOT_Entity","USD","Actual",[1]Setup!C17,"PERIODIC",$B416,"TOPFLOW","TOP","TOP","top1",$C416,"top3","Open_Acute_DIV1","TOP5","TOP6","REPORTED","TOP8")</f>
        <v>331.7</v>
      </c>
      <c r="CX416" s="53">
        <f>_xll.OneStreamExcelAddIn.XFFunctions.XFGetCell("TRUE", "CONSOL", $D$3,"TOT_Entity","USD","Actual",[1]Setup!C18,"PERIODIC",$B416,"TOPFLOW","TOP","TOP","top1",$C416,"top3","Open_Acute_DIV1","TOP5","TOP6","REPORTED","TOP8")</f>
        <v>331.7</v>
      </c>
      <c r="CY416" s="53">
        <f>_xll.OneStreamExcelAddIn.XFFunctions.XFGetCell("TRUE", "CONSOL", $D$3,"TOT_Entity","USD","Actual",[1]Setup!C19,"PERIODIC",$B416,"TOPFLOW","TOP","TOP","top1",$C416,"top3","Open_Acute_DIV1","TOP5","TOP6","REPORTED","TOP8")</f>
        <v>331.7</v>
      </c>
      <c r="CZ416" s="53">
        <f>_xll.OneStreamExcelAddIn.XFFunctions.XFGetCell("TRUE", "CONSOL", $D$3,"TOT_Entity","USD","Actual",[1]Setup!C20,"PERIODIC",$B416,"TOPFLOW","TOP","TOP","top1",$C416,"top3","Open_Acute_DIV1","TOP5","TOP6","REPORTED","TOP8")</f>
        <v>331.66</v>
      </c>
      <c r="DA416" s="53">
        <f>_xll.OneStreamExcelAddIn.XFFunctions.XFGetCell("TRUE", "CONSOL", $D$3,"TOT_Entity","USD","Actual",[1]Setup!C21,"PERIODIC",$B416,"TOPFLOW","TOP","TOP","top1",$C416,"top3","Open_Acute_DIV1","TOP5","TOP6","REPORTED","TOP8")</f>
        <v>331.7</v>
      </c>
      <c r="DB416" s="53">
        <f>_xll.OneStreamExcelAddIn.XFFunctions.XFGetCell("TRUE", "CONSOL", $D$3,"TOT_Entity","USD","Actual",[1]Setup!C22,"PERIODIC",$B416,"TOPFLOW","TOP","TOP","top1",$C416,"top3","Open_Acute_DIV1","TOP5","TOP6","REPORTED","TOP8")</f>
        <v>1637.1</v>
      </c>
      <c r="DC416" s="53">
        <f>_xll.OneStreamExcelAddIn.XFFunctions.XFGetCell("TRUE", "CONSOL", $D$3,"TOT_Entity","USD","Actual",[1]Setup!C23,"PERIODIC",$B416,"TOPFLOW","TOP","TOP","top1",$C416,"top3","Open_Acute_DIV1","TOP5","TOP6","REPORTED","TOP8")</f>
        <v>331.7</v>
      </c>
      <c r="DD416" s="53">
        <f>_xll.OneStreamExcelAddIn.XFFunctions.XFGetCell("TRUE", "CONSOL", $D$3,"TOT_Entity","USD","Actual",[1]Setup!C24,"PERIODIC",$B416,"TOPFLOW","TOP","TOP","top1",$C416,"top3","Open_Acute_DIV1","TOP5","TOP6","REPORTED","TOP8")</f>
        <v>0</v>
      </c>
      <c r="DE416" s="53">
        <f>_xll.OneStreamExcelAddIn.XFFunctions.XFGetCell("TRUE", "CONSOL", $D$3,"TOT_Entity","USD","Actual",[1]Setup!C25,"PERIODIC",$B416,"TOPFLOW","TOP","TOP","top1",$C416,"top3","Open_Acute_DIV1","TOP5","TOP6","REPORTED","TOP8")</f>
        <v>218.28</v>
      </c>
      <c r="DF416" s="53">
        <f>_xll.OneStreamExcelAddIn.XFFunctions.XFGetCell("TRUE", "CONSOL", $D$3,"TOT_Entity","USD","Actual",[1]Setup!C26,"PERIODIC",$B416,"TOPFLOW","TOP","TOP","top1",$C416,"top3","Open_Acute_DIV1","TOP5","TOP6","REPORTED","TOP8")</f>
        <v>331.7</v>
      </c>
      <c r="DG416" s="53">
        <f>_xll.OneStreamExcelAddIn.XFFunctions.XFGetCell("TRUE", "CONSOL", $D$3,"TOT_Entity","USD","Actual",[1]Setup!C27,"PERIODIC",$B416,"TOPFLOW","TOP","TOP","top1",$C416,"top3","Open_Acute_DIV1","TOP5","TOP6","REPORTED","TOP8")</f>
        <v>631.29999999999995</v>
      </c>
      <c r="DH416" s="53">
        <f>_xll.OneStreamExcelAddIn.XFFunctions.XFGetCell("TRUE", "CONSOL", $D$3,"TOT_Entity","USD","Actual",[1]Setup!C28,"PERIODIC",$B416,"TOPFLOW","TOP","TOP","top1",$C416,"top3","Open_Acute_DIV1","TOP5","TOP6","REPORTED","TOP8")</f>
        <v>331.7</v>
      </c>
      <c r="DI416" s="178"/>
      <c r="DJ416" s="53">
        <f>_xll.OneStreamExcelAddIn.XFFunctions.XFGetCell("TRUE", "CONSOL", $D$3,"TOT_Entity","Aggregated","Budget_Working",[1]Setup!C4,"PERIODIC",$B416,"TOPFLOW","TOP","TOP","top1",$C416,"top3","Open_Acute_DIV1","TOP5","TOP6","REPORTED","TOP8")</f>
        <v>592.77200000000005</v>
      </c>
      <c r="DK416" s="53">
        <f>_xll.OneStreamExcelAddIn.XFFunctions.XFGetCell("TRUE", "CONSOL", $D$3,"TOT_Entity","Aggregated","Budget_Working",[1]Setup!C5,"PERIODIC",$B416,"TOPFLOW","TOP","TOP","top1",$C416,"top3","Open_Acute_DIV1","TOP5","TOP6","REPORTED","TOP8")</f>
        <v>592.77200000000005</v>
      </c>
      <c r="DL416" s="53">
        <f>_xll.OneStreamExcelAddIn.XFFunctions.XFGetCell("TRUE", "CONSOL", $D$3,"TOT_Entity","Aggregated","Budget_Working",[1]Setup!C6,"PERIODIC",$B416,"TOPFLOW","TOP","TOP","top1",$C416,"top3","Open_Acute_DIV1","TOP5","TOP6","REPORTED","TOP8")</f>
        <v>592.77200000000005</v>
      </c>
      <c r="DM416" s="53">
        <f>_xll.OneStreamExcelAddIn.XFFunctions.XFGetCell("TRUE", "CONSOL", $D$3,"TOT_Entity","Aggregated","Budget_Working",[1]Setup!C7,"PERIODIC",$B416,"TOPFLOW","TOP","TOP","top1",$C416,"top3","Open_Acute_DIV1","TOP5","TOP6","REPORTED","TOP8")</f>
        <v>592.77200000000005</v>
      </c>
      <c r="DN416" s="53">
        <f>_xll.OneStreamExcelAddIn.XFFunctions.XFGetCell("TRUE", "CONSOL", $D$3,"TOT_Entity","Aggregated","Budget_Working",[1]Setup!C8,"PERIODIC",$B416,"TOPFLOW","TOP","TOP","top1",$C416,"top3","Open_Acute_DIV1","TOP5","TOP6","REPORTED","TOP8")</f>
        <v>592.77200000000005</v>
      </c>
      <c r="DO416" s="53">
        <f>_xll.OneStreamExcelAddIn.XFFunctions.XFGetCell("TRUE", "CONSOL", $D$3,"TOT_Entity","Aggregated","Budget_Working",[1]Setup!C9,"PERIODIC",$B416,"TOPFLOW","TOP","TOP","top1",$C416,"top3","Open_Acute_DIV1","TOP5","TOP6","REPORTED","TOP8")</f>
        <v>592.77200000000005</v>
      </c>
      <c r="DP416" s="53">
        <f>_xll.OneStreamExcelAddIn.XFFunctions.XFGetCell("TRUE", "CONSOL", $D$3,"TOT_Entity","Aggregated","Budget_Working",[1]Setup!C10,"PERIODIC",$B416,"TOPFLOW","TOP","TOP","top1",$C416,"top3","Open_Acute_DIV1","TOP5","TOP6","REPORTED","TOP8")</f>
        <v>592.77200000000005</v>
      </c>
      <c r="DQ416" s="53">
        <f>_xll.OneStreamExcelAddIn.XFFunctions.XFGetCell("TRUE", "CONSOL", $D$3,"TOT_Entity","Aggregated","Budget_Working",[1]Setup!C11,"PERIODIC",$B416,"TOPFLOW","TOP","TOP","top1",$C416,"top3","Open_Acute_DIV1","TOP5","TOP6","REPORTED","TOP8")</f>
        <v>592.77200000000005</v>
      </c>
      <c r="DR416" s="53">
        <f>_xll.OneStreamExcelAddIn.XFFunctions.XFGetCell("TRUE", "CONSOL", $D$3,"TOT_Entity","Aggregated","Budget_Working",[1]Setup!C12,"PERIODIC",$B416,"TOPFLOW","TOP","TOP","top1",$C416,"top3","Open_Acute_DIV1","TOP5","TOP6","REPORTED","TOP8")</f>
        <v>592.77200000000005</v>
      </c>
      <c r="DS416" s="53">
        <f>_xll.OneStreamExcelAddIn.XFFunctions.XFGetCell("TRUE", "CONSOL", $D$3,"TOT_Entity","Aggregated","Budget_Working",[1]Setup!C13,"PERIODIC",$B416,"TOPFLOW","TOP","TOP","top1",$C416,"top3","Open_Acute_DIV1","TOP5","TOP6","REPORTED","TOP8")</f>
        <v>592.77200000000005</v>
      </c>
      <c r="DT416" s="53">
        <f>_xll.OneStreamExcelAddIn.XFFunctions.XFGetCell("TRUE", "CONSOL", $D$3,"TOT_Entity","Aggregated","Budget_Working",[1]Setup!C14,"PERIODIC",$B416,"TOPFLOW","TOP","TOP","top1",$C416,"top3","Open_Acute_DIV1","TOP5","TOP6","REPORTED","TOP8")</f>
        <v>592.77200000000005</v>
      </c>
      <c r="DU416" s="53">
        <f>_xll.OneStreamExcelAddIn.XFFunctions.XFGetCell("TRUE", "CONSOL", $D$3,"TOT_Entity","Aggregated","Budget_Working",[1]Setup!C15,"PERIODIC",$B416,"TOPFLOW","TOP","TOP","top1",$C416,"top3","Open_Acute_DIV1","TOP5","TOP6","REPORTED","TOP8")</f>
        <v>592.77200000000005</v>
      </c>
      <c r="DV416" s="178"/>
      <c r="DW416" s="53">
        <f>_xll.OneStreamExcelAddIn.XFFunctions.XFGetCell("TRUE", "CONSOL", $D$3,"TOT_Entity","USD","Budget_Final",[1]Setup!C17,"PERIODIC",$B416,"TOPFLOW","TOP","TOP","top1",$C416,"top3","Open_Acute_DIV1","TOP5","TOP6","REPORTED","TOP8")</f>
        <v>400</v>
      </c>
      <c r="DX416" s="53">
        <f>_xll.OneStreamExcelAddIn.XFFunctions.XFGetCell("TRUE", "CONSOL", $D$3,"TOT_Entity","USD","Budget_Final",[1]Setup!C18,"PERIODIC",$B416,"TOPFLOW","TOP","TOP","top1",$C416,"top3","Open_Acute_DIV1","TOP5","TOP6","REPORTED","TOP8")</f>
        <v>400</v>
      </c>
      <c r="DY416" s="53">
        <f>_xll.OneStreamExcelAddIn.XFFunctions.XFGetCell("TRUE", "CONSOL", $D$3,"TOT_Entity","USD","Budget_Final",[1]Setup!C19,"PERIODIC",$B416,"TOPFLOW","TOP","TOP","top1",$C416,"top3","Open_Acute_DIV1","TOP5","TOP6","REPORTED","TOP8")</f>
        <v>400</v>
      </c>
      <c r="DZ416" s="53">
        <f>_xll.OneStreamExcelAddIn.XFFunctions.XFGetCell("TRUE", "CONSOL", $D$3,"TOT_Entity","USD","Budget_Final",[1]Setup!C20,"PERIODIC",$B416,"TOPFLOW","TOP","TOP","top1",$C416,"top3","Open_Acute_DIV1","TOP5","TOP6","REPORTED","TOP8")</f>
        <v>400</v>
      </c>
      <c r="EA416" s="53">
        <f>_xll.OneStreamExcelAddIn.XFFunctions.XFGetCell("TRUE", "CONSOL", $D$3,"TOT_Entity","USD","Budget_Final",[1]Setup!C21,"PERIODIC",$B416,"TOPFLOW","TOP","TOP","top1",$C416,"top3","Open_Acute_DIV1","TOP5","TOP6","REPORTED","TOP8")</f>
        <v>400</v>
      </c>
      <c r="EB416" s="53">
        <f>_xll.OneStreamExcelAddIn.XFFunctions.XFGetCell("TRUE", "CONSOL", $D$3,"TOT_Entity","USD","Budget_Final",[1]Setup!C22,"PERIODIC",$B416,"TOPFLOW","TOP","TOP","top1",$C416,"top3","Open_Acute_DIV1","TOP5","TOP6","REPORTED","TOP8")</f>
        <v>400</v>
      </c>
      <c r="EC416" s="53">
        <f>_xll.OneStreamExcelAddIn.XFFunctions.XFGetCell("TRUE", "CONSOL", $D$3,"TOT_Entity","USD","Budget_Final",[1]Setup!C23,"PERIODIC",$B416,"TOPFLOW","TOP","TOP","top1",$C416,"top3","Open_Acute_DIV1","TOP5","TOP6","REPORTED","TOP8")</f>
        <v>400</v>
      </c>
      <c r="ED416" s="53">
        <f>_xll.OneStreamExcelAddIn.XFFunctions.XFGetCell("TRUE", "CONSOL", $D$3,"TOT_Entity","USD","Budget_Final",[1]Setup!C24,"PERIODIC",$B416,"TOPFLOW","TOP","TOP","top1",$C416,"top3","Open_Acute_DIV1","TOP5","TOP6","REPORTED","TOP8")</f>
        <v>400</v>
      </c>
      <c r="EE416" s="53">
        <f>_xll.OneStreamExcelAddIn.XFFunctions.XFGetCell("TRUE", "CONSOL", $D$3,"TOT_Entity","USD","Budget_Final",[1]Setup!C25,"PERIODIC",$B416,"TOPFLOW","TOP","TOP","top1",$C416,"top3","Open_Acute_DIV1","TOP5","TOP6","REPORTED","TOP8")</f>
        <v>400</v>
      </c>
      <c r="EF416" s="53">
        <f>_xll.OneStreamExcelAddIn.XFFunctions.XFGetCell("TRUE", "CONSOL", $D$3,"TOT_Entity","USD","Budget_Final",[1]Setup!C26,"PERIODIC",$B416,"TOPFLOW","TOP","TOP","top1",$C416,"top3","Open_Acute_DIV1","TOP5","TOP6","REPORTED","TOP8")</f>
        <v>400</v>
      </c>
      <c r="EG416" s="53">
        <f>_xll.OneStreamExcelAddIn.XFFunctions.XFGetCell("TRUE", "CONSOL", $D$3,"TOT_Entity","USD","Budget_Final",[1]Setup!C27,"PERIODIC",$B416,"TOPFLOW","TOP","TOP","top1",$C416,"top3","Open_Acute_DIV1","TOP5","TOP6","REPORTED","TOP8")</f>
        <v>400</v>
      </c>
      <c r="EH416" s="53">
        <f>_xll.OneStreamExcelAddIn.XFFunctions.XFGetCell("TRUE", "CONSOL", $D$3,"TOT_Entity","USD","Budget_Final",[1]Setup!C28,"PERIODIC",$B416,"TOPFLOW","TOP","TOP","top1",$C416,"top3","Open_Acute_DIV1","TOP5","TOP6","REPORTED","TOP8")</f>
        <v>400</v>
      </c>
    </row>
    <row r="417" spans="2:138" x14ac:dyDescent="0.25">
      <c r="B417" s="51" t="s">
        <v>353</v>
      </c>
      <c r="C417" s="51"/>
      <c r="D417" t="str" cm="1">
        <f t="array" ref="D417">_xll.OneStreamExcelAddIn.XFFunctions.XFGetMemberInfo("Description","Account",B417)</f>
        <v>P/S - IT Systems</v>
      </c>
      <c r="E417" s="53">
        <f>_xll.OneStreamExcelAddIn.XFFunctions.XFGetCell("TRUE", "CONSOL", $D$3,"TOT_Entity","USD","Actual",$E$3,"PERIODIC",$B417,"TOPFLOW","TOP","TOP","top1",$C417,"top3","Open_Acute_DIV1","TOP5","TOP6","REPORTED","TOP8")</f>
        <v>45335.18</v>
      </c>
      <c r="F417" s="53">
        <f>_xll.OneStreamExcelAddIn.XFFunctions.XFGetCell("TRUE", "CONSOL", $D$3,"TOT_Entity","Aggregated","Budget_Working",$E$3,"PERIODIC",$B417,"TOPFLOW","TOP","TOP","top1",$C417,"top3","Open_Acute_DIV1","TOP5","TOP6","REPORTED","TOP8")</f>
        <v>56910.446333332999</v>
      </c>
      <c r="G417" s="53">
        <f t="shared" si="1043"/>
        <v>11575.266333332998</v>
      </c>
      <c r="H417" s="55">
        <f t="shared" si="1044"/>
        <v>0.20339440435126677</v>
      </c>
      <c r="I417" s="41"/>
      <c r="J417" s="53">
        <f>_xll.OneStreamExcelAddIn.XFFunctions.XFGetCell("TRUE", "CONSOL", $D$3,"TOT_Entity","USD","Actual",$E$3,"YTD",$B417,"TOPFLOW","TOP","TOP","top1",$C417,"TOP3","Open_Acute_DIV1","TOP5","TOP6","REPORTED","TOP8")</f>
        <v>150777.31</v>
      </c>
      <c r="K417" s="53">
        <f>_xll.OneStreamExcelAddIn.XFFunctions.XFGetCell("TRUE", "CONSOL", $D$3,"TOT_Entity","Aggregated","Budget_Working",$E$3,"YTD",$B417,"TOPFLOW","TOP","TOP","top1",$C417,"TOP3","Open_Acute_DIV1","TOP5","TOP6","REPORTED","TOP8")</f>
        <v>227641.78533333199</v>
      </c>
      <c r="L417" s="53">
        <f t="shared" si="1045"/>
        <v>76864.475333331997</v>
      </c>
      <c r="M417" s="40">
        <f t="shared" si="1046"/>
        <v>0.33765538791914085</v>
      </c>
      <c r="N417" s="41"/>
      <c r="O417" s="53">
        <f>_xll.OneStreamExcelAddIn.XFFunctions.XFGetCell("TRUE", "CONSOL", $D$3,"TOT_Entity","USD","Actual",$F$3,"YTD",$B417,"TOPFLOW","TOP","TOP","top1",$C417,"TOP3","Open_Acute_DIV1","TOP5","TOP6","REPORTED","TOP8")</f>
        <v>159998.82999999999</v>
      </c>
      <c r="P417" s="53">
        <f>_xll.OneStreamExcelAddIn.XFFunctions.XFGetCell("TRUE", "CONSOL", $D$3,"TOT_Entity","USD","Actual",$E$3,"YTD",$B417,"TOPFLOW","TOP","TOP","top1",$C417,"top3","Open_Acute_DIV1","TOP5","TOP6","REPORTED","VAR_BW_PY_Actual")</f>
        <v>9221.52</v>
      </c>
      <c r="Q417" s="40">
        <f t="shared" si="1047"/>
        <v>5.7634921455363149E-2</v>
      </c>
      <c r="R417" s="41"/>
      <c r="S417" s="53">
        <f>_xll.OneStreamExcelAddIn.XFFunctions.XFGetCell("TRUE", "CONSOL", $D$3,"TOT_Entity","USD","MIDFCST",$E$3,"MTD",$B417,"TOPFLOW","TOP","TOP","top1",$C417,"TOP3","Open_Acute_DIV1","TOP5","TOP6","REPORTED","TOP8")</f>
        <v>0</v>
      </c>
      <c r="T417" s="53">
        <f t="shared" si="1048"/>
        <v>-45335.18</v>
      </c>
      <c r="U417" s="40">
        <f t="shared" si="1049"/>
        <v>0</v>
      </c>
      <c r="V417" s="41"/>
      <c r="W417" s="42"/>
      <c r="X417" s="43"/>
      <c r="Y417" s="42"/>
      <c r="Z417" s="44"/>
      <c r="AB417" s="53">
        <f>_xll.OneStreamExcelAddIn.XFFunctions.XFGetCell("TRUE", "CONSOL", $D$3,"TOT_Entity","USD","Actual",[1]Setup!C4,"PERIODIC",$B417,"TOPFLOW","TOP","TOP","top1",$C417,"top3","Open_Acute_DIV1","TOP5","TOP6","REPORTED","TOP8")</f>
        <v>33570.29</v>
      </c>
      <c r="AC417" s="53">
        <f>_xll.OneStreamExcelAddIn.XFFunctions.XFGetCell("TRUE", "CONSOL", $D$3,"TOT_Entity","Aggregated","Budget_Working",[1]Setup!C4,"PERIODIC",$B417,"TOPFLOW","TOP","TOP","top1",$C417,"top3","Open_Acute_DIV1","TOP5","TOP6","REPORTED","TOP8")</f>
        <v>56910.446333332999</v>
      </c>
      <c r="AD417" s="53">
        <f t="shared" si="1050"/>
        <v>23340.156333332998</v>
      </c>
      <c r="AE417" s="40">
        <f t="shared" si="1051"/>
        <v>0.41012077460482754</v>
      </c>
      <c r="AG417" s="53">
        <f>_xll.OneStreamExcelAddIn.XFFunctions.XFGetCell("TRUE", "CONSOL", $D$3,"TOT_Entity","USD","Actual",[1]Setup!C5,"PERIODIC",$B417,"TOPFLOW","TOP","TOP","top1",$C417,"top3","Open_Acute_DIV1","TOP5","TOP6","REPORTED","TOP8")</f>
        <v>42422.5</v>
      </c>
      <c r="AH417" s="53">
        <f>_xll.OneStreamExcelAddIn.XFFunctions.XFGetCell("TRUE", "CONSOL", $D$3,"TOT_Entity","Aggregated","Budget_Working",[1]Setup!C5,"PERIODIC",$B417,"TOPFLOW","TOP","TOP","top1",$C417,"top3","Open_Acute_DIV1","TOP5","TOP6","REPORTED","TOP8")</f>
        <v>56910.446333332999</v>
      </c>
      <c r="AI417" s="53">
        <f t="shared" si="1052"/>
        <v>14487.946333332999</v>
      </c>
      <c r="AJ417" s="40">
        <f t="shared" si="1053"/>
        <v>0.25457446333270572</v>
      </c>
      <c r="AL417" s="53">
        <f>_xll.OneStreamExcelAddIn.XFFunctions.XFGetCell("TRUE", "CONSOL", $D$3,"TOT_Entity","USD","Actual",[1]Setup!C6,"PERIODIC",$B417,"TOPFLOW","TOP","TOP","top1",$C417,"top3","Open_Acute_DIV1","TOP5","TOP6","REPORTED","TOP8")</f>
        <v>29449.34</v>
      </c>
      <c r="AM417" s="53">
        <f>_xll.OneStreamExcelAddIn.XFFunctions.XFGetCell("TRUE", "CONSOL", $D$3,"TOT_Entity","Aggregated","Budget_Working",[1]Setup!C6,"PERIODIC",$B417,"TOPFLOW","TOP","TOP","top1",$C417,"top3","Open_Acute_DIV1","TOP5","TOP6","REPORTED","TOP8")</f>
        <v>56910.446333332999</v>
      </c>
      <c r="AN417" s="53">
        <f t="shared" si="1054"/>
        <v>27461.106333332998</v>
      </c>
      <c r="AO417" s="40">
        <f t="shared" si="1055"/>
        <v>0.48253190938776319</v>
      </c>
      <c r="AQ417" s="53">
        <f>_xll.OneStreamExcelAddIn.XFFunctions.XFGetCell("TRUE", "CONSOL", $D$3,"TOT_Entity","USD","Actual",[1]Setup!C7,"PERIODIC",$B417,"TOPFLOW","TOP","TOP","top1",$C417,"top3","Open_Acute_DIV1","TOP5","TOP6","REPORTED","TOP8")</f>
        <v>45335.18</v>
      </c>
      <c r="AR417" s="53">
        <f>_xll.OneStreamExcelAddIn.XFFunctions.XFGetCell("TRUE", "CONSOL", $D$3,"TOT_Entity","Aggregated","Budget_Working",[1]Setup!C7,"PERIODIC",$B417,"TOPFLOW","TOP","TOP","top1",$C417,"top3","Open_Acute_DIV1","TOP5","TOP6","REPORTED","TOP8")</f>
        <v>56910.446333332999</v>
      </c>
      <c r="AS417" s="53">
        <f t="shared" si="1056"/>
        <v>11575.266333332998</v>
      </c>
      <c r="AT417" s="40">
        <f t="shared" si="1057"/>
        <v>0.20339440435126677</v>
      </c>
      <c r="AV417" s="53">
        <f>_xll.OneStreamExcelAddIn.XFFunctions.XFGetCell("TRUE", "CONSOL", $D$3,"TOT_Entity","USD","Actual",[1]Setup!C8,"PERIODIC",$B417,"TOPFLOW","TOP","TOP","top1",$C417,"top3","Open_Acute_DIV1","TOP5","TOP6","REPORTED","TOP8")</f>
        <v>-150777.31</v>
      </c>
      <c r="AW417" s="53">
        <f>_xll.OneStreamExcelAddIn.XFFunctions.XFGetCell("TRUE", "CONSOL", $D$3,"TOT_Entity","Aggregated","Budget_Working",[1]Setup!C8,"PERIODIC",$B417,"TOPFLOW","TOP","TOP","top1",$C417,"top3","Open_Acute_DIV1","TOP5","TOP6","REPORTED","TOP8")</f>
        <v>56910.446333332999</v>
      </c>
      <c r="AX417" s="53">
        <f t="shared" si="1058"/>
        <v>207687.756333333</v>
      </c>
      <c r="AY417" s="40">
        <f t="shared" si="1059"/>
        <v>3.6493784483234371</v>
      </c>
      <c r="BA417" s="53">
        <f>_xll.OneStreamExcelAddIn.XFFunctions.XFGetCell("TRUE", "CONSOL", $D$3,"TOT_Entity","USD","Actual",[1]Setup!C9,"PERIODIC",$B417,"TOPFLOW","TOP","TOP","top1",$C417,"top3","Open_Acute_DIV1","TOP5","TOP6","REPORTED","TOP8")</f>
        <v>0</v>
      </c>
      <c r="BB417" s="53">
        <f>_xll.OneStreamExcelAddIn.XFFunctions.XFGetCell("TRUE", "CONSOL", $D$3,"TOT_Entity","Aggregated","Budget_Working",[1]Setup!C9,"PERIODIC",$B417,"TOPFLOW","TOP","TOP","top1",$C417,"top3","Open_Acute_DIV1","TOP5","TOP6","REPORTED","TOP8")</f>
        <v>56910.446333332999</v>
      </c>
      <c r="BC417" s="53">
        <f t="shared" si="1060"/>
        <v>56910.446333332999</v>
      </c>
      <c r="BD417" s="40">
        <f t="shared" si="1061"/>
        <v>1</v>
      </c>
      <c r="BF417" s="53">
        <f>_xll.OneStreamExcelAddIn.XFFunctions.XFGetCell("TRUE", "CONSOL", $D$3,"TOT_Entity","USD","Actual",[1]Setup!C10,"PERIODIC",$B417,"TOPFLOW","TOP","TOP","top1",$C417,"top3","Open_Acute_DIV1","TOP5","TOP6","REPORTED","TOP8")</f>
        <v>0</v>
      </c>
      <c r="BG417" s="53">
        <f>_xll.OneStreamExcelAddIn.XFFunctions.XFGetCell("TRUE", "CONSOL", $D$3,"TOT_Entity","Aggregated","Budget_Working",[1]Setup!C10,"PERIODIC",$B417,"TOPFLOW","TOP","TOP","top1",$C417,"top3","Open_Acute_DIV1","TOP5","TOP6","REPORTED","TOP8")</f>
        <v>56910.446333332999</v>
      </c>
      <c r="BH417" s="53">
        <f t="shared" si="1062"/>
        <v>56910.446333332999</v>
      </c>
      <c r="BI417" s="40">
        <f t="shared" si="1063"/>
        <v>1</v>
      </c>
      <c r="BK417" s="53">
        <f>_xll.OneStreamExcelAddIn.XFFunctions.XFGetCell("TRUE", "CONSOL", $D$3,"TOT_Entity","USD","Actual",[1]Setup!C11,"PERIODIC",$B417,"TOPFLOW","TOP","TOP","top1",$C417,"top3","Open_Acute_DIV1","TOP5","TOP6","REPORTED","TOP8")</f>
        <v>0</v>
      </c>
      <c r="BL417" s="53">
        <f>_xll.OneStreamExcelAddIn.XFFunctions.XFGetCell("TRUE", "CONSOL", $D$3,"TOT_Entity","Aggregated","Budget_Working",[1]Setup!C11,"PERIODIC",$B417,"TOPFLOW","TOP","TOP","top1",$C417,"top3","Open_Acute_DIV1","TOP5","TOP6","REPORTED","TOP8")</f>
        <v>56910.446333332999</v>
      </c>
      <c r="BM417" s="53">
        <f t="shared" si="1064"/>
        <v>56910.446333332999</v>
      </c>
      <c r="BN417" s="40">
        <f t="shared" si="1065"/>
        <v>1</v>
      </c>
      <c r="BP417" s="53">
        <f>_xll.OneStreamExcelAddIn.XFFunctions.XFGetCell("TRUE", "CONSOL", $D$3,"TOT_Entity","USD","Actual",[1]Setup!C12,"PERIODIC",$B417,"TOPFLOW","TOP","TOP","top1",$C417,"top3","Open_Acute_DIV1","TOP5","TOP6","REPORTED","TOP8")</f>
        <v>0</v>
      </c>
      <c r="BQ417" s="53">
        <f>_xll.OneStreamExcelAddIn.XFFunctions.XFGetCell("TRUE", "CONSOL", $D$3,"TOT_Entity","Aggregated","Budget_Working",[1]Setup!C12,"PERIODIC",$B417,"TOPFLOW","TOP","TOP","top1",$C417,"top3","Open_Acute_DIV1","TOP5","TOP6","REPORTED","TOP8")</f>
        <v>56910.446333332999</v>
      </c>
      <c r="BR417" s="53">
        <f t="shared" si="1066"/>
        <v>56910.446333332999</v>
      </c>
      <c r="BS417" s="40">
        <f t="shared" si="1067"/>
        <v>1</v>
      </c>
      <c r="BU417" s="53">
        <f>_xll.OneStreamExcelAddIn.XFFunctions.XFGetCell("TRUE", "CONSOL", $D$3,"TOT_Entity","USD","Actual",[1]Setup!C13,"PERIODIC",$B417,"TOPFLOW","TOP","TOP","top1",$C417,"top3","Open_Acute_DIV1","TOP5","TOP6","REPORTED","TOP8")</f>
        <v>0</v>
      </c>
      <c r="BV417" s="53">
        <f>_xll.OneStreamExcelAddIn.XFFunctions.XFGetCell("TRUE", "CONSOL", $D$3,"TOT_Entity","Aggregated","Budget_Working",[1]Setup!C13,"PERIODIC",$B417,"TOPFLOW","TOP","TOP","top1",$C417,"top3","Open_Acute_DIV1","TOP5","TOP6","REPORTED","TOP8")</f>
        <v>56910.446333332999</v>
      </c>
      <c r="BW417" s="53">
        <f t="shared" si="1068"/>
        <v>56910.446333332999</v>
      </c>
      <c r="BX417" s="40">
        <f t="shared" si="1069"/>
        <v>1</v>
      </c>
      <c r="BZ417" s="53">
        <f>_xll.OneStreamExcelAddIn.XFFunctions.XFGetCell("TRUE", "CONSOL", $D$3,"TOT_Entity","USD","Actual",[1]Setup!C14,"PERIODIC",$B417,"TOPFLOW","TOP","TOP","top1",$C417,"top3","Open_Acute_DIV1","TOP5","TOP6","REPORTED","TOP8")</f>
        <v>0</v>
      </c>
      <c r="CA417" s="53">
        <f>_xll.OneStreamExcelAddIn.XFFunctions.XFGetCell("TRUE", "CONSOL", $D$3,"TOT_Entity","Aggregated","Budget_Working",[1]Setup!C14,"PERIODIC",$B417,"TOPFLOW","TOP","TOP","top1",$C417,"top3","Open_Acute_DIV1","TOP5","TOP6","REPORTED","TOP8")</f>
        <v>56910.446333332999</v>
      </c>
      <c r="CB417" s="53">
        <f t="shared" si="1070"/>
        <v>56910.446333332999</v>
      </c>
      <c r="CC417" s="40">
        <f t="shared" si="1071"/>
        <v>1</v>
      </c>
      <c r="CE417" s="53">
        <f>_xll.OneStreamExcelAddIn.XFFunctions.XFGetCell("TRUE", "CONSOL", $D$3,"TOT_Entity","USD","Actual",[1]Setup!C15,"PERIODIC",$B417,"TOPFLOW","TOP","TOP","top1",$C417,"top3","Open_Acute_DIV1","TOP5","TOP6","REPORTED","TOP8")</f>
        <v>0</v>
      </c>
      <c r="CF417" s="53">
        <f>_xll.OneStreamExcelAddIn.XFFunctions.XFGetCell("TRUE", "CONSOL", $D$3,"TOT_Entity","Aggregated","Budget_Working",[1]Setup!C15,"PERIODIC",$B417,"TOPFLOW","TOP","TOP","top1",$C417,"top3","Open_Acute_DIV1","TOP5","TOP6","REPORTED","TOP8")</f>
        <v>56910.446333332999</v>
      </c>
      <c r="CG417" s="53">
        <f t="shared" si="1072"/>
        <v>56910.446333332999</v>
      </c>
      <c r="CH417" s="40">
        <f t="shared" si="1073"/>
        <v>1</v>
      </c>
      <c r="CI417" s="212"/>
      <c r="CJ417" s="53">
        <f>_xll.OneStreamExcelAddIn.XFFunctions.XFGetCell("TRUE", "CONSOL", $D$3,"TOT_Entity","USD","Actual",[1]Setup!C4,"PERIODIC",$B417,"TOPFLOW","TOP","TOP","top1",$C417,"top3","Open_Acute_DIV1","TOP5","TOP6","REPORTED","TOP8")</f>
        <v>33570.29</v>
      </c>
      <c r="CK417" s="53">
        <f>_xll.OneStreamExcelAddIn.XFFunctions.XFGetCell("TRUE", "CONSOL", $D$3,"TOT_Entity","USD","Actual",[1]Setup!C5,"PERIODIC",$B417,"TOPFLOW","TOP","TOP","top1",$C417,"top3","Open_Acute_DIV1","TOP5","TOP6","REPORTED","TOP8")</f>
        <v>42422.5</v>
      </c>
      <c r="CL417" s="53">
        <f>_xll.OneStreamExcelAddIn.XFFunctions.XFGetCell("TRUE", "CONSOL", $D$3,"TOT_Entity","USD","Actual",[1]Setup!C6,"PERIODIC",$B417,"TOPFLOW","TOP","TOP","top1",$C417,"top3","Open_Acute_DIV1","TOP5","TOP6","REPORTED","TOP8")</f>
        <v>29449.34</v>
      </c>
      <c r="CM417" s="53">
        <f>_xll.OneStreamExcelAddIn.XFFunctions.XFGetCell("TRUE", "CONSOL", $D$3,"TOT_Entity","USD","Actual",[1]Setup!C7,"PERIODIC",$B417,"TOPFLOW","TOP","TOP","top1",$C417,"top3","Open_Acute_DIV1","TOP5","TOP6","REPORTED","TOP8")</f>
        <v>45335.18</v>
      </c>
      <c r="CN417" s="53">
        <f>_xll.OneStreamExcelAddIn.XFFunctions.XFGetCell("TRUE", "CONSOL", $D$3,"TOT_Entity","USD","Actual",[1]Setup!C8,"PERIODIC",$B417,"TOPFLOW","TOP","TOP","top1",$C417,"top3","Open_Acute_DIV1","TOP5","TOP6","REPORTED","TOP8")</f>
        <v>-150777.31</v>
      </c>
      <c r="CO417" s="53">
        <f>_xll.OneStreamExcelAddIn.XFFunctions.XFGetCell("TRUE", "CONSOL", $D$3,"TOT_Entity","USD","Actual",[1]Setup!C9,"PERIODIC",$B417,"TOPFLOW","TOP","TOP","top1",$C417,"top3","Open_Acute_DIV1","TOP5","TOP6","REPORTED","TOP8")</f>
        <v>0</v>
      </c>
      <c r="CP417" s="53">
        <f>_xll.OneStreamExcelAddIn.XFFunctions.XFGetCell("TRUE", "CONSOL", $D$3,"TOT_Entity","USD","Actual",[1]Setup!C10,"PERIODIC",$B417,"TOPFLOW","TOP","TOP","top1",$C417,"top3","Open_Acute_DIV1","TOP5","TOP6","REPORTED","TOP8")</f>
        <v>0</v>
      </c>
      <c r="CQ417" s="53">
        <f>_xll.OneStreamExcelAddIn.XFFunctions.XFGetCell("TRUE", "CONSOL", $D$3,"TOT_Entity","USD","Actual",[1]Setup!C11,"PERIODIC",$B417,"TOPFLOW","TOP","TOP","top1",$C417,"top3","Open_Acute_DIV1","TOP5","TOP6","REPORTED","TOP8")</f>
        <v>0</v>
      </c>
      <c r="CR417" s="53">
        <f>_xll.OneStreamExcelAddIn.XFFunctions.XFGetCell("TRUE", "CONSOL", $D$3,"TOT_Entity","USD","Actual",[1]Setup!C12,"PERIODIC",$B417,"TOPFLOW","TOP","TOP","top1",$C417,"top3","Open_Acute_DIV1","TOP5","TOP6","REPORTED","TOP8")</f>
        <v>0</v>
      </c>
      <c r="CS417" s="53">
        <f>_xll.OneStreamExcelAddIn.XFFunctions.XFGetCell("TRUE", "CONSOL", $D$3,"TOT_Entity","USD","Actual",[1]Setup!C13,"PERIODIC",$B417,"TOPFLOW","TOP","TOP","top1",$C417,"top3","Open_Acute_DIV1","TOP5","TOP6","REPORTED","TOP8")</f>
        <v>0</v>
      </c>
      <c r="CT417" s="53">
        <f>_xll.OneStreamExcelAddIn.XFFunctions.XFGetCell("TRUE", "CONSOL", $D$3,"TOT_Entity","USD","Actual",[1]Setup!C14,"PERIODIC",$B417,"TOPFLOW","TOP","TOP","top1",$C417,"top3","Open_Acute_DIV1","TOP5","TOP6","REPORTED","TOP8")</f>
        <v>0</v>
      </c>
      <c r="CU417" s="53">
        <f>_xll.OneStreamExcelAddIn.XFFunctions.XFGetCell("TRUE", "CONSOL", $D$3,"TOT_Entity","USD","Actual",[1]Setup!C15,"PERIODIC",$B417,"TOPFLOW","TOP","TOP","top1",$C417,"top3","Open_Acute_DIV1","TOP5","TOP6","REPORTED","TOP8")</f>
        <v>0</v>
      </c>
      <c r="CV417" s="212"/>
      <c r="CW417" s="53">
        <f>_xll.OneStreamExcelAddIn.XFFunctions.XFGetCell("TRUE", "CONSOL", $D$3,"TOT_Entity","USD","Actual",[1]Setup!C17,"PERIODIC",$B417,"TOPFLOW","TOP","TOP","top1",$C417,"top3","Open_Acute_DIV1","TOP5","TOP6","REPORTED","TOP8")</f>
        <v>31512.99</v>
      </c>
      <c r="CX417" s="53">
        <f>_xll.OneStreamExcelAddIn.XFFunctions.XFGetCell("TRUE", "CONSOL", $D$3,"TOT_Entity","USD","Actual",[1]Setup!C18,"PERIODIC",$B417,"TOPFLOW","TOP","TOP","top1",$C417,"top3","Open_Acute_DIV1","TOP5","TOP6","REPORTED","TOP8")</f>
        <v>29293.14</v>
      </c>
      <c r="CY417" s="53">
        <f>_xll.OneStreamExcelAddIn.XFFunctions.XFGetCell("TRUE", "CONSOL", $D$3,"TOT_Entity","USD","Actual",[1]Setup!C19,"PERIODIC",$B417,"TOPFLOW","TOP","TOP","top1",$C417,"top3","Open_Acute_DIV1","TOP5","TOP6","REPORTED","TOP8")</f>
        <v>58623.93</v>
      </c>
      <c r="CZ417" s="53">
        <f>_xll.OneStreamExcelAddIn.XFFunctions.XFGetCell("TRUE", "CONSOL", $D$3,"TOT_Entity","USD","Actual",[1]Setup!C20,"PERIODIC",$B417,"TOPFLOW","TOP","TOP","top1",$C417,"top3","Open_Acute_DIV1","TOP5","TOP6","REPORTED","TOP8")</f>
        <v>40568.769999999997</v>
      </c>
      <c r="DA417" s="53">
        <f>_xll.OneStreamExcelAddIn.XFFunctions.XFGetCell("TRUE", "CONSOL", $D$3,"TOT_Entity","USD","Actual",[1]Setup!C21,"PERIODIC",$B417,"TOPFLOW","TOP","TOP","top1",$C417,"top3","Open_Acute_DIV1","TOP5","TOP6","REPORTED","TOP8")</f>
        <v>39617.57</v>
      </c>
      <c r="DB417" s="53">
        <f>_xll.OneStreamExcelAddIn.XFFunctions.XFGetCell("TRUE", "CONSOL", $D$3,"TOT_Entity","USD","Actual",[1]Setup!C22,"PERIODIC",$B417,"TOPFLOW","TOP","TOP","top1",$C417,"top3","Open_Acute_DIV1","TOP5","TOP6","REPORTED","TOP8")</f>
        <v>42835.63</v>
      </c>
      <c r="DC417" s="53">
        <f>_xll.OneStreamExcelAddIn.XFFunctions.XFGetCell("TRUE", "CONSOL", $D$3,"TOT_Entity","USD","Actual",[1]Setup!C23,"PERIODIC",$B417,"TOPFLOW","TOP","TOP","top1",$C417,"top3","Open_Acute_DIV1","TOP5","TOP6","REPORTED","TOP8")</f>
        <v>36769.32</v>
      </c>
      <c r="DD417" s="53">
        <f>_xll.OneStreamExcelAddIn.XFFunctions.XFGetCell("TRUE", "CONSOL", $D$3,"TOT_Entity","USD","Actual",[1]Setup!C24,"PERIODIC",$B417,"TOPFLOW","TOP","TOP","top1",$C417,"top3","Open_Acute_DIV1","TOP5","TOP6","REPORTED","TOP8")</f>
        <v>44575.65</v>
      </c>
      <c r="DE417" s="53">
        <f>_xll.OneStreamExcelAddIn.XFFunctions.XFGetCell("TRUE", "CONSOL", $D$3,"TOT_Entity","USD","Actual",[1]Setup!C25,"PERIODIC",$B417,"TOPFLOW","TOP","TOP","top1",$C417,"top3","Open_Acute_DIV1","TOP5","TOP6","REPORTED","TOP8")</f>
        <v>49231.99</v>
      </c>
      <c r="DF417" s="53">
        <f>_xll.OneStreamExcelAddIn.XFFunctions.XFGetCell("TRUE", "CONSOL", $D$3,"TOT_Entity","USD","Actual",[1]Setup!C26,"PERIODIC",$B417,"TOPFLOW","TOP","TOP","top1",$C417,"top3","Open_Acute_DIV1","TOP5","TOP6","REPORTED","TOP8")</f>
        <v>21856.15</v>
      </c>
      <c r="DG417" s="53">
        <f>_xll.OneStreamExcelAddIn.XFFunctions.XFGetCell("TRUE", "CONSOL", $D$3,"TOT_Entity","USD","Actual",[1]Setup!C27,"PERIODIC",$B417,"TOPFLOW","TOP","TOP","top1",$C417,"top3","Open_Acute_DIV1","TOP5","TOP6","REPORTED","TOP8")</f>
        <v>41354.870000000003</v>
      </c>
      <c r="DH417" s="53">
        <f>_xll.OneStreamExcelAddIn.XFFunctions.XFGetCell("TRUE", "CONSOL", $D$3,"TOT_Entity","USD","Actual",[1]Setup!C28,"PERIODIC",$B417,"TOPFLOW","TOP","TOP","top1",$C417,"top3","Open_Acute_DIV1","TOP5","TOP6","REPORTED","TOP8")</f>
        <v>40595.379999999997</v>
      </c>
      <c r="DI417" s="178"/>
      <c r="DJ417" s="53">
        <f>_xll.OneStreamExcelAddIn.XFFunctions.XFGetCell("TRUE", "CONSOL", $D$3,"TOT_Entity","Aggregated","Budget_Working",[1]Setup!C4,"PERIODIC",$B417,"TOPFLOW","TOP","TOP","top1",$C417,"top3","Open_Acute_DIV1","TOP5","TOP6","REPORTED","TOP8")</f>
        <v>56910.446333332999</v>
      </c>
      <c r="DK417" s="53">
        <f>_xll.OneStreamExcelAddIn.XFFunctions.XFGetCell("TRUE", "CONSOL", $D$3,"TOT_Entity","Aggregated","Budget_Working",[1]Setup!C5,"PERIODIC",$B417,"TOPFLOW","TOP","TOP","top1",$C417,"top3","Open_Acute_DIV1","TOP5","TOP6","REPORTED","TOP8")</f>
        <v>56910.446333332999</v>
      </c>
      <c r="DL417" s="53">
        <f>_xll.OneStreamExcelAddIn.XFFunctions.XFGetCell("TRUE", "CONSOL", $D$3,"TOT_Entity","Aggregated","Budget_Working",[1]Setup!C6,"PERIODIC",$B417,"TOPFLOW","TOP","TOP","top1",$C417,"top3","Open_Acute_DIV1","TOP5","TOP6","REPORTED","TOP8")</f>
        <v>56910.446333332999</v>
      </c>
      <c r="DM417" s="53">
        <f>_xll.OneStreamExcelAddIn.XFFunctions.XFGetCell("TRUE", "CONSOL", $D$3,"TOT_Entity","Aggregated","Budget_Working",[1]Setup!C7,"PERIODIC",$B417,"TOPFLOW","TOP","TOP","top1",$C417,"top3","Open_Acute_DIV1","TOP5","TOP6","REPORTED","TOP8")</f>
        <v>56910.446333332999</v>
      </c>
      <c r="DN417" s="53">
        <f>_xll.OneStreamExcelAddIn.XFFunctions.XFGetCell("TRUE", "CONSOL", $D$3,"TOT_Entity","Aggregated","Budget_Working",[1]Setup!C8,"PERIODIC",$B417,"TOPFLOW","TOP","TOP","top1",$C417,"top3","Open_Acute_DIV1","TOP5","TOP6","REPORTED","TOP8")</f>
        <v>56910.446333332999</v>
      </c>
      <c r="DO417" s="53">
        <f>_xll.OneStreamExcelAddIn.XFFunctions.XFGetCell("TRUE", "CONSOL", $D$3,"TOT_Entity","Aggregated","Budget_Working",[1]Setup!C9,"PERIODIC",$B417,"TOPFLOW","TOP","TOP","top1",$C417,"top3","Open_Acute_DIV1","TOP5","TOP6","REPORTED","TOP8")</f>
        <v>56910.446333332999</v>
      </c>
      <c r="DP417" s="53">
        <f>_xll.OneStreamExcelAddIn.XFFunctions.XFGetCell("TRUE", "CONSOL", $D$3,"TOT_Entity","Aggregated","Budget_Working",[1]Setup!C10,"PERIODIC",$B417,"TOPFLOW","TOP","TOP","top1",$C417,"top3","Open_Acute_DIV1","TOP5","TOP6","REPORTED","TOP8")</f>
        <v>56910.446333332999</v>
      </c>
      <c r="DQ417" s="53">
        <f>_xll.OneStreamExcelAddIn.XFFunctions.XFGetCell("TRUE", "CONSOL", $D$3,"TOT_Entity","Aggregated","Budget_Working",[1]Setup!C11,"PERIODIC",$B417,"TOPFLOW","TOP","TOP","top1",$C417,"top3","Open_Acute_DIV1","TOP5","TOP6","REPORTED","TOP8")</f>
        <v>56910.446333332999</v>
      </c>
      <c r="DR417" s="53">
        <f>_xll.OneStreamExcelAddIn.XFFunctions.XFGetCell("TRUE", "CONSOL", $D$3,"TOT_Entity","Aggregated","Budget_Working",[1]Setup!C12,"PERIODIC",$B417,"TOPFLOW","TOP","TOP","top1",$C417,"top3","Open_Acute_DIV1","TOP5","TOP6","REPORTED","TOP8")</f>
        <v>56910.446333332999</v>
      </c>
      <c r="DS417" s="53">
        <f>_xll.OneStreamExcelAddIn.XFFunctions.XFGetCell("TRUE", "CONSOL", $D$3,"TOT_Entity","Aggregated","Budget_Working",[1]Setup!C13,"PERIODIC",$B417,"TOPFLOW","TOP","TOP","top1",$C417,"top3","Open_Acute_DIV1","TOP5","TOP6","REPORTED","TOP8")</f>
        <v>56910.446333332999</v>
      </c>
      <c r="DT417" s="53">
        <f>_xll.OneStreamExcelAddIn.XFFunctions.XFGetCell("TRUE", "CONSOL", $D$3,"TOT_Entity","Aggregated","Budget_Working",[1]Setup!C14,"PERIODIC",$B417,"TOPFLOW","TOP","TOP","top1",$C417,"top3","Open_Acute_DIV1","TOP5","TOP6","REPORTED","TOP8")</f>
        <v>56910.446333332999</v>
      </c>
      <c r="DU417" s="53">
        <f>_xll.OneStreamExcelAddIn.XFFunctions.XFGetCell("TRUE", "CONSOL", $D$3,"TOT_Entity","Aggregated","Budget_Working",[1]Setup!C15,"PERIODIC",$B417,"TOPFLOW","TOP","TOP","top1",$C417,"top3","Open_Acute_DIV1","TOP5","TOP6","REPORTED","TOP8")</f>
        <v>56910.446333332999</v>
      </c>
      <c r="DV417" s="178"/>
      <c r="DW417" s="53">
        <f>_xll.OneStreamExcelAddIn.XFFunctions.XFGetCell("TRUE", "CONSOL", $D$3,"TOT_Entity","USD","Budget_Final",[1]Setup!C17,"PERIODIC",$B417,"TOPFLOW","TOP","TOP","top1",$C417,"top3","Open_Acute_DIV1","TOP5","TOP6","REPORTED","TOP8")</f>
        <v>48121.170986609002</v>
      </c>
      <c r="DX417" s="53">
        <f>_xll.OneStreamExcelAddIn.XFFunctions.XFGetCell("TRUE", "CONSOL", $D$3,"TOT_Entity","USD","Budget_Final",[1]Setup!C18,"PERIODIC",$B417,"TOPFLOW","TOP","TOP","top1",$C417,"top3","Open_Acute_DIV1","TOP5","TOP6","REPORTED","TOP8")</f>
        <v>45845.050084955998</v>
      </c>
      <c r="DY417" s="53">
        <f>_xll.OneStreamExcelAddIn.XFFunctions.XFGetCell("TRUE", "CONSOL", $D$3,"TOT_Entity","USD","Budget_Final",[1]Setup!C19,"PERIODIC",$B417,"TOPFLOW","TOP","TOP","top1",$C417,"top3","Open_Acute_DIV1","TOP5","TOP6","REPORTED","TOP8")</f>
        <v>45881.424841380001</v>
      </c>
      <c r="DZ417" s="53">
        <f>_xll.OneStreamExcelAddIn.XFFunctions.XFGetCell("TRUE", "CONSOL", $D$3,"TOT_Entity","USD","Budget_Final",[1]Setup!C20,"PERIODIC",$B417,"TOPFLOW","TOP","TOP","top1",$C417,"top3","Open_Acute_DIV1","TOP5","TOP6","REPORTED","TOP8")</f>
        <v>45879.521511102001</v>
      </c>
      <c r="EA417" s="53">
        <f>_xll.OneStreamExcelAddIn.XFFunctions.XFGetCell("TRUE", "CONSOL", $D$3,"TOT_Entity","USD","Budget_Final",[1]Setup!C21,"PERIODIC",$B417,"TOPFLOW","TOP","TOP","top1",$C417,"top3","Open_Acute_DIV1","TOP5","TOP6","REPORTED","TOP8")</f>
        <v>45889.249643634001</v>
      </c>
      <c r="EB417" s="53">
        <f>_xll.OneStreamExcelAddIn.XFFunctions.XFGetCell("TRUE", "CONSOL", $D$3,"TOT_Entity","USD","Budget_Final",[1]Setup!C22,"PERIODIC",$B417,"TOPFLOW","TOP","TOP","top1",$C417,"top3","Open_Acute_DIV1","TOP5","TOP6","REPORTED","TOP8")</f>
        <v>45871.062265421999</v>
      </c>
      <c r="EC417" s="53">
        <f>_xll.OneStreamExcelAddIn.XFFunctions.XFGetCell("TRUE", "CONSOL", $D$3,"TOT_Entity","USD","Budget_Final",[1]Setup!C23,"PERIODIC",$B417,"TOPFLOW","TOP","TOP","top1",$C417,"top3","Open_Acute_DIV1","TOP5","TOP6","REPORTED","TOP8")</f>
        <v>45888.615200207998</v>
      </c>
      <c r="ED417" s="53">
        <f>_xll.OneStreamExcelAddIn.XFFunctions.XFGetCell("TRUE", "CONSOL", $D$3,"TOT_Entity","USD","Budget_Final",[1]Setup!C24,"PERIODIC",$B417,"TOPFLOW","TOP","TOP","top1",$C417,"top3","Open_Acute_DIV1","TOP5","TOP6","REPORTED","TOP8")</f>
        <v>45888.826681350001</v>
      </c>
      <c r="EE417" s="53">
        <f>_xll.OneStreamExcelAddIn.XFFunctions.XFGetCell("TRUE", "CONSOL", $D$3,"TOT_Entity","USD","Budget_Final",[1]Setup!C25,"PERIODIC",$B417,"TOPFLOW","TOP","TOP","top1",$C417,"top3","Open_Acute_DIV1","TOP5","TOP6","REPORTED","TOP8")</f>
        <v>45888.720940779</v>
      </c>
      <c r="EF417" s="53">
        <f>_xll.OneStreamExcelAddIn.XFFunctions.XFGetCell("TRUE", "CONSOL", $D$3,"TOT_Entity","USD","Budget_Final",[1]Setup!C26,"PERIODIC",$B417,"TOPFLOW","TOP","TOP","top1",$C417,"top3","Open_Acute_DIV1","TOP5","TOP6","REPORTED","TOP8")</f>
        <v>45886.711869929997</v>
      </c>
      <c r="EG417" s="53">
        <f>_xll.OneStreamExcelAddIn.XFFunctions.XFGetCell("TRUE", "CONSOL", $D$3,"TOT_Entity","USD","Budget_Final",[1]Setup!C27,"PERIODIC",$B417,"TOPFLOW","TOP","TOP","top1",$C417,"top3","Open_Acute_DIV1","TOP5","TOP6","REPORTED","TOP8")</f>
        <v>45865.246534017002</v>
      </c>
      <c r="EH417" s="53">
        <f>_xll.OneStreamExcelAddIn.XFFunctions.XFGetCell("TRUE", "CONSOL", $D$3,"TOT_Entity","USD","Budget_Final",[1]Setup!C28,"PERIODIC",$B417,"TOPFLOW","TOP","TOP","top1",$C417,"top3","Open_Acute_DIV1","TOP5","TOP6","REPORTED","TOP8")</f>
        <v>45870.956524850997</v>
      </c>
    </row>
    <row r="418" spans="2:138" x14ac:dyDescent="0.25">
      <c r="B418" s="51">
        <v>61032</v>
      </c>
      <c r="C418" s="51"/>
      <c r="D418" t="str" cm="1">
        <f t="array" ref="D418">_xll.OneStreamExcelAddIn.XFFunctions.XFGetMemberInfo("Description","Account",B418)</f>
        <v>P/S - Consulting</v>
      </c>
      <c r="E418" s="53">
        <f>_xll.OneStreamExcelAddIn.XFFunctions.XFGetCell("TRUE", "CONSOL", $D$3,"TOT_Entity","USD","Actual",$E$3,"PERIODIC",$B418,"TOPFLOW","TOP","TOP","top1",$C418,"top3","Open_Acute_DIV1","TOP5","TOP6","REPORTED","TOP8")</f>
        <v>5395.95</v>
      </c>
      <c r="F418" s="53">
        <f>_xll.OneStreamExcelAddIn.XFFunctions.XFGetCell("TRUE", "CONSOL", $D$3,"TOT_Entity","Aggregated","Budget_Working",$E$3,"PERIODIC",$B418,"TOPFLOW","TOP","TOP","top1",$C418,"top3","Open_Acute_DIV1","TOP5","TOP6","REPORTED","TOP8")</f>
        <v>6484.8983333329998</v>
      </c>
      <c r="G418" s="53">
        <f t="shared" si="1043"/>
        <v>1088.9483333329999</v>
      </c>
      <c r="H418" s="55">
        <f t="shared" si="1044"/>
        <v>0.16792064846039312</v>
      </c>
      <c r="I418" s="41"/>
      <c r="J418" s="53">
        <f>_xll.OneStreamExcelAddIn.XFFunctions.XFGetCell("TRUE", "CONSOL", $D$3,"TOT_Entity","USD","Actual",$E$3,"YTD",$B418,"TOPFLOW","TOP","TOP","top1",$C418,"TOP3","Open_Acute_DIV1","TOP5","TOP6","REPORTED","TOP8")</f>
        <v>38064.42</v>
      </c>
      <c r="K418" s="53">
        <f>_xll.OneStreamExcelAddIn.XFFunctions.XFGetCell("TRUE", "CONSOL", $D$3,"TOT_Entity","Aggregated","Budget_Working",$E$3,"YTD",$B418,"TOPFLOW","TOP","TOP","top1",$C418,"TOP3","Open_Acute_DIV1","TOP5","TOP6","REPORTED","TOP8")</f>
        <v>25939.593333331999</v>
      </c>
      <c r="L418" s="53">
        <f t="shared" si="1045"/>
        <v>-12124.826666667999</v>
      </c>
      <c r="M418" s="40">
        <f t="shared" si="1046"/>
        <v>-0.46742547236034632</v>
      </c>
      <c r="N418" s="41"/>
      <c r="O418" s="53">
        <f>_xll.OneStreamExcelAddIn.XFFunctions.XFGetCell("TRUE", "CONSOL", $D$3,"TOT_Entity","USD","Actual",$F$3,"YTD",$B418,"TOPFLOW","TOP","TOP","top1",$C418,"TOP3","Open_Acute_DIV1","TOP5","TOP6","REPORTED","TOP8")</f>
        <v>18786.88</v>
      </c>
      <c r="P418" s="53">
        <f>_xll.OneStreamExcelAddIn.XFFunctions.XFGetCell("TRUE", "CONSOL", $D$3,"TOT_Entity","USD","Actual",$E$3,"YTD",$B418,"TOPFLOW","TOP","TOP","top1",$C418,"top3","Open_Acute_DIV1","TOP5","TOP6","REPORTED","VAR_BW_PY_Actual")</f>
        <v>-19277.54</v>
      </c>
      <c r="Q418" s="40">
        <f t="shared" si="1047"/>
        <v>-1.0261171626156127</v>
      </c>
      <c r="R418" s="41"/>
      <c r="S418" s="53">
        <f>_xll.OneStreamExcelAddIn.XFFunctions.XFGetCell("TRUE", "CONSOL", $D$3,"TOT_Entity","USD","MIDFCST",$E$3,"MTD",$B418,"TOPFLOW","TOP","TOP","top1",$C418,"TOP3","Open_Acute_DIV1","TOP5","TOP6","REPORTED","TOP8")</f>
        <v>0</v>
      </c>
      <c r="T418" s="53">
        <f t="shared" si="1048"/>
        <v>-5395.95</v>
      </c>
      <c r="U418" s="40">
        <f t="shared" si="1049"/>
        <v>0</v>
      </c>
      <c r="V418" s="41"/>
      <c r="W418" s="42"/>
      <c r="X418" s="43"/>
      <c r="Y418" s="42"/>
      <c r="Z418" s="44"/>
      <c r="AB418" s="53">
        <f>_xll.OneStreamExcelAddIn.XFFunctions.XFGetCell("TRUE", "CONSOL", $D$3,"TOT_Entity","USD","Actual",[1]Setup!C4,"PERIODIC",$B418,"TOPFLOW","TOP","TOP","top1",$C418,"top3","Open_Acute_DIV1","TOP5","TOP6","REPORTED","TOP8")</f>
        <v>0</v>
      </c>
      <c r="AC418" s="53">
        <f>_xll.OneStreamExcelAddIn.XFFunctions.XFGetCell("TRUE", "CONSOL", $D$3,"TOT_Entity","Aggregated","Budget_Working",[1]Setup!C4,"PERIODIC",$B418,"TOPFLOW","TOP","TOP","top1",$C418,"top3","Open_Acute_DIV1","TOP5","TOP6","REPORTED","TOP8")</f>
        <v>6484.8983333329998</v>
      </c>
      <c r="AD418" s="53">
        <f t="shared" si="1050"/>
        <v>6484.8983333329998</v>
      </c>
      <c r="AE418" s="40">
        <f t="shared" si="1051"/>
        <v>1</v>
      </c>
      <c r="AG418" s="53">
        <f>_xll.OneStreamExcelAddIn.XFFunctions.XFGetCell("TRUE", "CONSOL", $D$3,"TOT_Entity","USD","Actual",[1]Setup!C5,"PERIODIC",$B418,"TOPFLOW","TOP","TOP","top1",$C418,"top3","Open_Acute_DIV1","TOP5","TOP6","REPORTED","TOP8")</f>
        <v>7203.02</v>
      </c>
      <c r="AH418" s="53">
        <f>_xll.OneStreamExcelAddIn.XFFunctions.XFGetCell("TRUE", "CONSOL", $D$3,"TOT_Entity","Aggregated","Budget_Working",[1]Setup!C5,"PERIODIC",$B418,"TOPFLOW","TOP","TOP","top1",$C418,"top3","Open_Acute_DIV1","TOP5","TOP6","REPORTED","TOP8")</f>
        <v>6484.8983333329998</v>
      </c>
      <c r="AI418" s="53">
        <f t="shared" si="1052"/>
        <v>-718.12166666700068</v>
      </c>
      <c r="AJ418" s="40">
        <f t="shared" si="1053"/>
        <v>-0.11073753662039486</v>
      </c>
      <c r="AL418" s="53">
        <f>_xll.OneStreamExcelAddIn.XFFunctions.XFGetCell("TRUE", "CONSOL", $D$3,"TOT_Entity","USD","Actual",[1]Setup!C6,"PERIODIC",$B418,"TOPFLOW","TOP","TOP","top1",$C418,"top3","Open_Acute_DIV1","TOP5","TOP6","REPORTED","TOP8")</f>
        <v>25465.45</v>
      </c>
      <c r="AM418" s="53">
        <f>_xll.OneStreamExcelAddIn.XFFunctions.XFGetCell("TRUE", "CONSOL", $D$3,"TOT_Entity","Aggregated","Budget_Working",[1]Setup!C6,"PERIODIC",$B418,"TOPFLOW","TOP","TOP","top1",$C418,"top3","Open_Acute_DIV1","TOP5","TOP6","REPORTED","TOP8")</f>
        <v>6484.8983333329998</v>
      </c>
      <c r="AN418" s="53">
        <f t="shared" si="1054"/>
        <v>-18980.551666667001</v>
      </c>
      <c r="AO418" s="40">
        <f t="shared" si="1055"/>
        <v>-2.9268850012813838</v>
      </c>
      <c r="AQ418" s="53">
        <f>_xll.OneStreamExcelAddIn.XFFunctions.XFGetCell("TRUE", "CONSOL", $D$3,"TOT_Entity","USD","Actual",[1]Setup!C7,"PERIODIC",$B418,"TOPFLOW","TOP","TOP","top1",$C418,"top3","Open_Acute_DIV1","TOP5","TOP6","REPORTED","TOP8")</f>
        <v>5395.95</v>
      </c>
      <c r="AR418" s="53">
        <f>_xll.OneStreamExcelAddIn.XFFunctions.XFGetCell("TRUE", "CONSOL", $D$3,"TOT_Entity","Aggregated","Budget_Working",[1]Setup!C7,"PERIODIC",$B418,"TOPFLOW","TOP","TOP","top1",$C418,"top3","Open_Acute_DIV1","TOP5","TOP6","REPORTED","TOP8")</f>
        <v>6484.8983333329998</v>
      </c>
      <c r="AS418" s="53">
        <f t="shared" si="1056"/>
        <v>1088.9483333329999</v>
      </c>
      <c r="AT418" s="40">
        <f t="shared" si="1057"/>
        <v>0.16792064846039312</v>
      </c>
      <c r="AV418" s="53">
        <f>_xll.OneStreamExcelAddIn.XFFunctions.XFGetCell("TRUE", "CONSOL", $D$3,"TOT_Entity","USD","Actual",[1]Setup!C8,"PERIODIC",$B418,"TOPFLOW","TOP","TOP","top1",$C418,"top3","Open_Acute_DIV1","TOP5","TOP6","REPORTED","TOP8")</f>
        <v>-38064.42</v>
      </c>
      <c r="AW418" s="53">
        <f>_xll.OneStreamExcelAddIn.XFFunctions.XFGetCell("TRUE", "CONSOL", $D$3,"TOT_Entity","Aggregated","Budget_Working",[1]Setup!C8,"PERIODIC",$B418,"TOPFLOW","TOP","TOP","top1",$C418,"top3","Open_Acute_DIV1","TOP5","TOP6","REPORTED","TOP8")</f>
        <v>6484.8983333329998</v>
      </c>
      <c r="AX418" s="53">
        <f t="shared" si="1058"/>
        <v>44549.318333332994</v>
      </c>
      <c r="AY418" s="40">
        <f t="shared" si="1059"/>
        <v>6.8697018894413846</v>
      </c>
      <c r="BA418" s="53">
        <f>_xll.OneStreamExcelAddIn.XFFunctions.XFGetCell("TRUE", "CONSOL", $D$3,"TOT_Entity","USD","Actual",[1]Setup!C9,"PERIODIC",$B418,"TOPFLOW","TOP","TOP","top1",$C418,"top3","Open_Acute_DIV1","TOP5","TOP6","REPORTED","TOP8")</f>
        <v>0</v>
      </c>
      <c r="BB418" s="53">
        <f>_xll.OneStreamExcelAddIn.XFFunctions.XFGetCell("TRUE", "CONSOL", $D$3,"TOT_Entity","Aggregated","Budget_Working",[1]Setup!C9,"PERIODIC",$B418,"TOPFLOW","TOP","TOP","top1",$C418,"top3","Open_Acute_DIV1","TOP5","TOP6","REPORTED","TOP8")</f>
        <v>6484.8983333329998</v>
      </c>
      <c r="BC418" s="53">
        <f t="shared" si="1060"/>
        <v>6484.8983333329998</v>
      </c>
      <c r="BD418" s="40">
        <f t="shared" si="1061"/>
        <v>1</v>
      </c>
      <c r="BF418" s="53">
        <f>_xll.OneStreamExcelAddIn.XFFunctions.XFGetCell("TRUE", "CONSOL", $D$3,"TOT_Entity","USD","Actual",[1]Setup!C10,"PERIODIC",$B418,"TOPFLOW","TOP","TOP","top1",$C418,"top3","Open_Acute_DIV1","TOP5","TOP6","REPORTED","TOP8")</f>
        <v>0</v>
      </c>
      <c r="BG418" s="53">
        <f>_xll.OneStreamExcelAddIn.XFFunctions.XFGetCell("TRUE", "CONSOL", $D$3,"TOT_Entity","Aggregated","Budget_Working",[1]Setup!C10,"PERIODIC",$B418,"TOPFLOW","TOP","TOP","top1",$C418,"top3","Open_Acute_DIV1","TOP5","TOP6","REPORTED","TOP8")</f>
        <v>6484.8983333329998</v>
      </c>
      <c r="BH418" s="53">
        <f t="shared" si="1062"/>
        <v>6484.8983333329998</v>
      </c>
      <c r="BI418" s="40">
        <f t="shared" si="1063"/>
        <v>1</v>
      </c>
      <c r="BK418" s="53">
        <f>_xll.OneStreamExcelAddIn.XFFunctions.XFGetCell("TRUE", "CONSOL", $D$3,"TOT_Entity","USD","Actual",[1]Setup!C11,"PERIODIC",$B418,"TOPFLOW","TOP","TOP","top1",$C418,"top3","Open_Acute_DIV1","TOP5","TOP6","REPORTED","TOP8")</f>
        <v>0</v>
      </c>
      <c r="BL418" s="53">
        <f>_xll.OneStreamExcelAddIn.XFFunctions.XFGetCell("TRUE", "CONSOL", $D$3,"TOT_Entity","Aggregated","Budget_Working",[1]Setup!C11,"PERIODIC",$B418,"TOPFLOW","TOP","TOP","top1",$C418,"top3","Open_Acute_DIV1","TOP5","TOP6","REPORTED","TOP8")</f>
        <v>6484.8983333329998</v>
      </c>
      <c r="BM418" s="53">
        <f t="shared" si="1064"/>
        <v>6484.8983333329998</v>
      </c>
      <c r="BN418" s="40">
        <f t="shared" si="1065"/>
        <v>1</v>
      </c>
      <c r="BP418" s="53">
        <f>_xll.OneStreamExcelAddIn.XFFunctions.XFGetCell("TRUE", "CONSOL", $D$3,"TOT_Entity","USD","Actual",[1]Setup!C12,"PERIODIC",$B418,"TOPFLOW","TOP","TOP","top1",$C418,"top3","Open_Acute_DIV1","TOP5","TOP6","REPORTED","TOP8")</f>
        <v>0</v>
      </c>
      <c r="BQ418" s="53">
        <f>_xll.OneStreamExcelAddIn.XFFunctions.XFGetCell("TRUE", "CONSOL", $D$3,"TOT_Entity","Aggregated","Budget_Working",[1]Setup!C12,"PERIODIC",$B418,"TOPFLOW","TOP","TOP","top1",$C418,"top3","Open_Acute_DIV1","TOP5","TOP6","REPORTED","TOP8")</f>
        <v>6484.8983333329998</v>
      </c>
      <c r="BR418" s="53">
        <f t="shared" si="1066"/>
        <v>6484.8983333329998</v>
      </c>
      <c r="BS418" s="40">
        <f t="shared" si="1067"/>
        <v>1</v>
      </c>
      <c r="BU418" s="53">
        <f>_xll.OneStreamExcelAddIn.XFFunctions.XFGetCell("TRUE", "CONSOL", $D$3,"TOT_Entity","USD","Actual",[1]Setup!C13,"PERIODIC",$B418,"TOPFLOW","TOP","TOP","top1",$C418,"top3","Open_Acute_DIV1","TOP5","TOP6","REPORTED","TOP8")</f>
        <v>0</v>
      </c>
      <c r="BV418" s="53">
        <f>_xll.OneStreamExcelAddIn.XFFunctions.XFGetCell("TRUE", "CONSOL", $D$3,"TOT_Entity","Aggregated","Budget_Working",[1]Setup!C13,"PERIODIC",$B418,"TOPFLOW","TOP","TOP","top1",$C418,"top3","Open_Acute_DIV1","TOP5","TOP6","REPORTED","TOP8")</f>
        <v>6484.8983333329998</v>
      </c>
      <c r="BW418" s="53">
        <f t="shared" si="1068"/>
        <v>6484.8983333329998</v>
      </c>
      <c r="BX418" s="40">
        <f t="shared" si="1069"/>
        <v>1</v>
      </c>
      <c r="BZ418" s="53">
        <f>_xll.OneStreamExcelAddIn.XFFunctions.XFGetCell("TRUE", "CONSOL", $D$3,"TOT_Entity","USD","Actual",[1]Setup!C14,"PERIODIC",$B418,"TOPFLOW","TOP","TOP","top1",$C418,"top3","Open_Acute_DIV1","TOP5","TOP6","REPORTED","TOP8")</f>
        <v>0</v>
      </c>
      <c r="CA418" s="53">
        <f>_xll.OneStreamExcelAddIn.XFFunctions.XFGetCell("TRUE", "CONSOL", $D$3,"TOT_Entity","Aggregated","Budget_Working",[1]Setup!C14,"PERIODIC",$B418,"TOPFLOW","TOP","TOP","top1",$C418,"top3","Open_Acute_DIV1","TOP5","TOP6","REPORTED","TOP8")</f>
        <v>6484.8983333329998</v>
      </c>
      <c r="CB418" s="53">
        <f t="shared" si="1070"/>
        <v>6484.8983333329998</v>
      </c>
      <c r="CC418" s="40">
        <f t="shared" si="1071"/>
        <v>1</v>
      </c>
      <c r="CE418" s="53">
        <f>_xll.OneStreamExcelAddIn.XFFunctions.XFGetCell("TRUE", "CONSOL", $D$3,"TOT_Entity","USD","Actual",[1]Setup!C15,"PERIODIC",$B418,"TOPFLOW","TOP","TOP","top1",$C418,"top3","Open_Acute_DIV1","TOP5","TOP6","REPORTED","TOP8")</f>
        <v>0</v>
      </c>
      <c r="CF418" s="53">
        <f>_xll.OneStreamExcelAddIn.XFFunctions.XFGetCell("TRUE", "CONSOL", $D$3,"TOT_Entity","Aggregated","Budget_Working",[1]Setup!C15,"PERIODIC",$B418,"TOPFLOW","TOP","TOP","top1",$C418,"top3","Open_Acute_DIV1","TOP5","TOP6","REPORTED","TOP8")</f>
        <v>6484.8983333329998</v>
      </c>
      <c r="CG418" s="53">
        <f t="shared" si="1072"/>
        <v>6484.8983333329998</v>
      </c>
      <c r="CH418" s="40">
        <f t="shared" si="1073"/>
        <v>1</v>
      </c>
      <c r="CI418" s="212"/>
      <c r="CJ418" s="53">
        <f>_xll.OneStreamExcelAddIn.XFFunctions.XFGetCell("TRUE", "CONSOL", $D$3,"TOT_Entity","USD","Actual",[1]Setup!C4,"PERIODIC",$B418,"TOPFLOW","TOP","TOP","top1",$C418,"top3","Open_Acute_DIV1","TOP5","TOP6","REPORTED","TOP8")</f>
        <v>0</v>
      </c>
      <c r="CK418" s="53">
        <f>_xll.OneStreamExcelAddIn.XFFunctions.XFGetCell("TRUE", "CONSOL", $D$3,"TOT_Entity","USD","Actual",[1]Setup!C5,"PERIODIC",$B418,"TOPFLOW","TOP","TOP","top1",$C418,"top3","Open_Acute_DIV1","TOP5","TOP6","REPORTED","TOP8")</f>
        <v>7203.02</v>
      </c>
      <c r="CL418" s="53">
        <f>_xll.OneStreamExcelAddIn.XFFunctions.XFGetCell("TRUE", "CONSOL", $D$3,"TOT_Entity","USD","Actual",[1]Setup!C6,"PERIODIC",$B418,"TOPFLOW","TOP","TOP","top1",$C418,"top3","Open_Acute_DIV1","TOP5","TOP6","REPORTED","TOP8")</f>
        <v>25465.45</v>
      </c>
      <c r="CM418" s="53">
        <f>_xll.OneStreamExcelAddIn.XFFunctions.XFGetCell("TRUE", "CONSOL", $D$3,"TOT_Entity","USD","Actual",[1]Setup!C7,"PERIODIC",$B418,"TOPFLOW","TOP","TOP","top1",$C418,"top3","Open_Acute_DIV1","TOP5","TOP6","REPORTED","TOP8")</f>
        <v>5395.95</v>
      </c>
      <c r="CN418" s="53">
        <f>_xll.OneStreamExcelAddIn.XFFunctions.XFGetCell("TRUE", "CONSOL", $D$3,"TOT_Entity","USD","Actual",[1]Setup!C8,"PERIODIC",$B418,"TOPFLOW","TOP","TOP","top1",$C418,"top3","Open_Acute_DIV1","TOP5","TOP6","REPORTED","TOP8")</f>
        <v>-38064.42</v>
      </c>
      <c r="CO418" s="53">
        <f>_xll.OneStreamExcelAddIn.XFFunctions.XFGetCell("TRUE", "CONSOL", $D$3,"TOT_Entity","USD","Actual",[1]Setup!C9,"PERIODIC",$B418,"TOPFLOW","TOP","TOP","top1",$C418,"top3","Open_Acute_DIV1","TOP5","TOP6","REPORTED","TOP8")</f>
        <v>0</v>
      </c>
      <c r="CP418" s="53">
        <f>_xll.OneStreamExcelAddIn.XFFunctions.XFGetCell("TRUE", "CONSOL", $D$3,"TOT_Entity","USD","Actual",[1]Setup!C10,"PERIODIC",$B418,"TOPFLOW","TOP","TOP","top1",$C418,"top3","Open_Acute_DIV1","TOP5","TOP6","REPORTED","TOP8")</f>
        <v>0</v>
      </c>
      <c r="CQ418" s="53">
        <f>_xll.OneStreamExcelAddIn.XFFunctions.XFGetCell("TRUE", "CONSOL", $D$3,"TOT_Entity","USD","Actual",[1]Setup!C11,"PERIODIC",$B418,"TOPFLOW","TOP","TOP","top1",$C418,"top3","Open_Acute_DIV1","TOP5","TOP6","REPORTED","TOP8")</f>
        <v>0</v>
      </c>
      <c r="CR418" s="53">
        <f>_xll.OneStreamExcelAddIn.XFFunctions.XFGetCell("TRUE", "CONSOL", $D$3,"TOT_Entity","USD","Actual",[1]Setup!C12,"PERIODIC",$B418,"TOPFLOW","TOP","TOP","top1",$C418,"top3","Open_Acute_DIV1","TOP5","TOP6","REPORTED","TOP8")</f>
        <v>0</v>
      </c>
      <c r="CS418" s="53">
        <f>_xll.OneStreamExcelAddIn.XFFunctions.XFGetCell("TRUE", "CONSOL", $D$3,"TOT_Entity","USD","Actual",[1]Setup!C13,"PERIODIC",$B418,"TOPFLOW","TOP","TOP","top1",$C418,"top3","Open_Acute_DIV1","TOP5","TOP6","REPORTED","TOP8")</f>
        <v>0</v>
      </c>
      <c r="CT418" s="53">
        <f>_xll.OneStreamExcelAddIn.XFFunctions.XFGetCell("TRUE", "CONSOL", $D$3,"TOT_Entity","USD","Actual",[1]Setup!C14,"PERIODIC",$B418,"TOPFLOW","TOP","TOP","top1",$C418,"top3","Open_Acute_DIV1","TOP5","TOP6","REPORTED","TOP8")</f>
        <v>0</v>
      </c>
      <c r="CU418" s="53">
        <f>_xll.OneStreamExcelAddIn.XFFunctions.XFGetCell("TRUE", "CONSOL", $D$3,"TOT_Entity","USD","Actual",[1]Setup!C15,"PERIODIC",$B418,"TOPFLOW","TOP","TOP","top1",$C418,"top3","Open_Acute_DIV1","TOP5","TOP6","REPORTED","TOP8")</f>
        <v>0</v>
      </c>
      <c r="CV418" s="212"/>
      <c r="CW418" s="53">
        <f>_xll.OneStreamExcelAddIn.XFFunctions.XFGetCell("TRUE", "CONSOL", $D$3,"TOT_Entity","USD","Actual",[1]Setup!C17,"PERIODIC",$B418,"TOPFLOW","TOP","TOP","top1",$C418,"top3","Open_Acute_DIV1","TOP5","TOP6","REPORTED","TOP8")</f>
        <v>6586.64</v>
      </c>
      <c r="CX418" s="53">
        <f>_xll.OneStreamExcelAddIn.XFFunctions.XFGetCell("TRUE", "CONSOL", $D$3,"TOT_Entity","USD","Actual",[1]Setup!C18,"PERIODIC",$B418,"TOPFLOW","TOP","TOP","top1",$C418,"top3","Open_Acute_DIV1","TOP5","TOP6","REPORTED","TOP8")</f>
        <v>2726.55</v>
      </c>
      <c r="CY418" s="53">
        <f>_xll.OneStreamExcelAddIn.XFFunctions.XFGetCell("TRUE", "CONSOL", $D$3,"TOT_Entity","USD","Actual",[1]Setup!C19,"PERIODIC",$B418,"TOPFLOW","TOP","TOP","top1",$C418,"top3","Open_Acute_DIV1","TOP5","TOP6","REPORTED","TOP8")</f>
        <v>6752.55</v>
      </c>
      <c r="CZ418" s="53">
        <f>_xll.OneStreamExcelAddIn.XFFunctions.XFGetCell("TRUE", "CONSOL", $D$3,"TOT_Entity","USD","Actual",[1]Setup!C20,"PERIODIC",$B418,"TOPFLOW","TOP","TOP","top1",$C418,"top3","Open_Acute_DIV1","TOP5","TOP6","REPORTED","TOP8")</f>
        <v>2721.14</v>
      </c>
      <c r="DA418" s="53">
        <f>_xll.OneStreamExcelAddIn.XFFunctions.XFGetCell("TRUE", "CONSOL", $D$3,"TOT_Entity","USD","Actual",[1]Setup!C21,"PERIODIC",$B418,"TOPFLOW","TOP","TOP","top1",$C418,"top3","Open_Acute_DIV1","TOP5","TOP6","REPORTED","TOP8")</f>
        <v>12406.65</v>
      </c>
      <c r="DB418" s="53">
        <f>_xll.OneStreamExcelAddIn.XFFunctions.XFGetCell("TRUE", "CONSOL", $D$3,"TOT_Entity","USD","Actual",[1]Setup!C22,"PERIODIC",$B418,"TOPFLOW","TOP","TOP","top1",$C418,"top3","Open_Acute_DIV1","TOP5","TOP6","REPORTED","TOP8")</f>
        <v>6131.1</v>
      </c>
      <c r="DC418" s="53">
        <f>_xll.OneStreamExcelAddIn.XFFunctions.XFGetCell("TRUE", "CONSOL", $D$3,"TOT_Entity","USD","Actual",[1]Setup!C23,"PERIODIC",$B418,"TOPFLOW","TOP","TOP","top1",$C418,"top3","Open_Acute_DIV1","TOP5","TOP6","REPORTED","TOP8")</f>
        <v>6313</v>
      </c>
      <c r="DD418" s="53">
        <f>_xll.OneStreamExcelAddIn.XFFunctions.XFGetCell("TRUE", "CONSOL", $D$3,"TOT_Entity","USD","Actual",[1]Setup!C24,"PERIODIC",$B418,"TOPFLOW","TOP","TOP","top1",$C418,"top3","Open_Acute_DIV1","TOP5","TOP6","REPORTED","TOP8")</f>
        <v>4584.95</v>
      </c>
      <c r="DE418" s="53">
        <f>_xll.OneStreamExcelAddIn.XFFunctions.XFGetCell("TRUE", "CONSOL", $D$3,"TOT_Entity","USD","Actual",[1]Setup!C25,"PERIODIC",$B418,"TOPFLOW","TOP","TOP","top1",$C418,"top3","Open_Acute_DIV1","TOP5","TOP6","REPORTED","TOP8")</f>
        <v>4325.04</v>
      </c>
      <c r="DF418" s="53">
        <f>_xll.OneStreamExcelAddIn.XFFunctions.XFGetCell("TRUE", "CONSOL", $D$3,"TOT_Entity","USD","Actual",[1]Setup!C26,"PERIODIC",$B418,"TOPFLOW","TOP","TOP","top1",$C418,"top3","Open_Acute_DIV1","TOP5","TOP6","REPORTED","TOP8")</f>
        <v>4848.54</v>
      </c>
      <c r="DG418" s="53">
        <f>_xll.OneStreamExcelAddIn.XFFunctions.XFGetCell("TRUE", "CONSOL", $D$3,"TOT_Entity","USD","Actual",[1]Setup!C27,"PERIODIC",$B418,"TOPFLOW","TOP","TOP","top1",$C418,"top3","Open_Acute_DIV1","TOP5","TOP6","REPORTED","TOP8")</f>
        <v>10202.5</v>
      </c>
      <c r="DH418" s="53">
        <f>_xll.OneStreamExcelAddIn.XFFunctions.XFGetCell("TRUE", "CONSOL", $D$3,"TOT_Entity","USD","Actual",[1]Setup!C28,"PERIODIC",$B418,"TOPFLOW","TOP","TOP","top1",$C418,"top3","Open_Acute_DIV1","TOP5","TOP6","REPORTED","TOP8")</f>
        <v>4494</v>
      </c>
      <c r="DI418" s="178"/>
      <c r="DJ418" s="53">
        <f>_xll.OneStreamExcelAddIn.XFFunctions.XFGetCell("TRUE", "CONSOL", $D$3,"TOT_Entity","Aggregated","Budget_Working",[1]Setup!C4,"PERIODIC",$B418,"TOPFLOW","TOP","TOP","top1",$C418,"top3","Open_Acute_DIV1","TOP5","TOP6","REPORTED","TOP8")</f>
        <v>6484.8983333329998</v>
      </c>
      <c r="DK418" s="53">
        <f>_xll.OneStreamExcelAddIn.XFFunctions.XFGetCell("TRUE", "CONSOL", $D$3,"TOT_Entity","Aggregated","Budget_Working",[1]Setup!C5,"PERIODIC",$B418,"TOPFLOW","TOP","TOP","top1",$C418,"top3","Open_Acute_DIV1","TOP5","TOP6","REPORTED","TOP8")</f>
        <v>6484.8983333329998</v>
      </c>
      <c r="DL418" s="53">
        <f>_xll.OneStreamExcelAddIn.XFFunctions.XFGetCell("TRUE", "CONSOL", $D$3,"TOT_Entity","Aggregated","Budget_Working",[1]Setup!C6,"PERIODIC",$B418,"TOPFLOW","TOP","TOP","top1",$C418,"top3","Open_Acute_DIV1","TOP5","TOP6","REPORTED","TOP8")</f>
        <v>6484.8983333329998</v>
      </c>
      <c r="DM418" s="53">
        <f>_xll.OneStreamExcelAddIn.XFFunctions.XFGetCell("TRUE", "CONSOL", $D$3,"TOT_Entity","Aggregated","Budget_Working",[1]Setup!C7,"PERIODIC",$B418,"TOPFLOW","TOP","TOP","top1",$C418,"top3","Open_Acute_DIV1","TOP5","TOP6","REPORTED","TOP8")</f>
        <v>6484.8983333329998</v>
      </c>
      <c r="DN418" s="53">
        <f>_xll.OneStreamExcelAddIn.XFFunctions.XFGetCell("TRUE", "CONSOL", $D$3,"TOT_Entity","Aggregated","Budget_Working",[1]Setup!C8,"PERIODIC",$B418,"TOPFLOW","TOP","TOP","top1",$C418,"top3","Open_Acute_DIV1","TOP5","TOP6","REPORTED","TOP8")</f>
        <v>6484.8983333329998</v>
      </c>
      <c r="DO418" s="53">
        <f>_xll.OneStreamExcelAddIn.XFFunctions.XFGetCell("TRUE", "CONSOL", $D$3,"TOT_Entity","Aggregated","Budget_Working",[1]Setup!C9,"PERIODIC",$B418,"TOPFLOW","TOP","TOP","top1",$C418,"top3","Open_Acute_DIV1","TOP5","TOP6","REPORTED","TOP8")</f>
        <v>6484.8983333329998</v>
      </c>
      <c r="DP418" s="53">
        <f>_xll.OneStreamExcelAddIn.XFFunctions.XFGetCell("TRUE", "CONSOL", $D$3,"TOT_Entity","Aggregated","Budget_Working",[1]Setup!C10,"PERIODIC",$B418,"TOPFLOW","TOP","TOP","top1",$C418,"top3","Open_Acute_DIV1","TOP5","TOP6","REPORTED","TOP8")</f>
        <v>6484.8983333329998</v>
      </c>
      <c r="DQ418" s="53">
        <f>_xll.OneStreamExcelAddIn.XFFunctions.XFGetCell("TRUE", "CONSOL", $D$3,"TOT_Entity","Aggregated","Budget_Working",[1]Setup!C11,"PERIODIC",$B418,"TOPFLOW","TOP","TOP","top1",$C418,"top3","Open_Acute_DIV1","TOP5","TOP6","REPORTED","TOP8")</f>
        <v>6484.8983333329998</v>
      </c>
      <c r="DR418" s="53">
        <f>_xll.OneStreamExcelAddIn.XFFunctions.XFGetCell("TRUE", "CONSOL", $D$3,"TOT_Entity","Aggregated","Budget_Working",[1]Setup!C12,"PERIODIC",$B418,"TOPFLOW","TOP","TOP","top1",$C418,"top3","Open_Acute_DIV1","TOP5","TOP6","REPORTED","TOP8")</f>
        <v>6484.8983333329998</v>
      </c>
      <c r="DS418" s="53">
        <f>_xll.OneStreamExcelAddIn.XFFunctions.XFGetCell("TRUE", "CONSOL", $D$3,"TOT_Entity","Aggregated","Budget_Working",[1]Setup!C13,"PERIODIC",$B418,"TOPFLOW","TOP","TOP","top1",$C418,"top3","Open_Acute_DIV1","TOP5","TOP6","REPORTED","TOP8")</f>
        <v>6484.8983333329998</v>
      </c>
      <c r="DT418" s="53">
        <f>_xll.OneStreamExcelAddIn.XFFunctions.XFGetCell("TRUE", "CONSOL", $D$3,"TOT_Entity","Aggregated","Budget_Working",[1]Setup!C14,"PERIODIC",$B418,"TOPFLOW","TOP","TOP","top1",$C418,"top3","Open_Acute_DIV1","TOP5","TOP6","REPORTED","TOP8")</f>
        <v>6484.8983333329998</v>
      </c>
      <c r="DU418" s="53">
        <f>_xll.OneStreamExcelAddIn.XFFunctions.XFGetCell("TRUE", "CONSOL", $D$3,"TOT_Entity","Aggregated","Budget_Working",[1]Setup!C15,"PERIODIC",$B418,"TOPFLOW","TOP","TOP","top1",$C418,"top3","Open_Acute_DIV1","TOP5","TOP6","REPORTED","TOP8")</f>
        <v>6484.8983333329998</v>
      </c>
      <c r="DV418" s="178"/>
      <c r="DW418" s="53">
        <f>_xll.OneStreamExcelAddIn.XFFunctions.XFGetCell("TRUE", "CONSOL", $D$3,"TOT_Entity","USD","Budget_Final",[1]Setup!C17,"PERIODIC",$B418,"TOPFLOW","TOP","TOP","top1",$C418,"top3","Open_Acute_DIV1","TOP5","TOP6","REPORTED","TOP8")</f>
        <v>2680</v>
      </c>
      <c r="DX418" s="53">
        <f>_xll.OneStreamExcelAddIn.XFFunctions.XFGetCell("TRUE", "CONSOL", $D$3,"TOT_Entity","USD","Budget_Final",[1]Setup!C18,"PERIODIC",$B418,"TOPFLOW","TOP","TOP","top1",$C418,"top3","Open_Acute_DIV1","TOP5","TOP6","REPORTED","TOP8")</f>
        <v>2680</v>
      </c>
      <c r="DY418" s="53">
        <f>_xll.OneStreamExcelAddIn.XFFunctions.XFGetCell("TRUE", "CONSOL", $D$3,"TOT_Entity","USD","Budget_Final",[1]Setup!C19,"PERIODIC",$B418,"TOPFLOW","TOP","TOP","top1",$C418,"top3","Open_Acute_DIV1","TOP5","TOP6","REPORTED","TOP8")</f>
        <v>2680</v>
      </c>
      <c r="DZ418" s="53">
        <f>_xll.OneStreamExcelAddIn.XFFunctions.XFGetCell("TRUE", "CONSOL", $D$3,"TOT_Entity","USD","Budget_Final",[1]Setup!C20,"PERIODIC",$B418,"TOPFLOW","TOP","TOP","top1",$C418,"top3","Open_Acute_DIV1","TOP5","TOP6","REPORTED","TOP8")</f>
        <v>2680</v>
      </c>
      <c r="EA418" s="53">
        <f>_xll.OneStreamExcelAddIn.XFFunctions.XFGetCell("TRUE", "CONSOL", $D$3,"TOT_Entity","USD","Budget_Final",[1]Setup!C21,"PERIODIC",$B418,"TOPFLOW","TOP","TOP","top1",$C418,"top3","Open_Acute_DIV1","TOP5","TOP6","REPORTED","TOP8")</f>
        <v>2680</v>
      </c>
      <c r="EB418" s="53">
        <f>_xll.OneStreamExcelAddIn.XFFunctions.XFGetCell("TRUE", "CONSOL", $D$3,"TOT_Entity","USD","Budget_Final",[1]Setup!C22,"PERIODIC",$B418,"TOPFLOW","TOP","TOP","top1",$C418,"top3","Open_Acute_DIV1","TOP5","TOP6","REPORTED","TOP8")</f>
        <v>2680</v>
      </c>
      <c r="EC418" s="53">
        <f>_xll.OneStreamExcelAddIn.XFFunctions.XFGetCell("TRUE", "CONSOL", $D$3,"TOT_Entity","USD","Budget_Final",[1]Setup!C23,"PERIODIC",$B418,"TOPFLOW","TOP","TOP","top1",$C418,"top3","Open_Acute_DIV1","TOP5","TOP6","REPORTED","TOP8")</f>
        <v>2680</v>
      </c>
      <c r="ED418" s="53">
        <f>_xll.OneStreamExcelAddIn.XFFunctions.XFGetCell("TRUE", "CONSOL", $D$3,"TOT_Entity","USD","Budget_Final",[1]Setup!C24,"PERIODIC",$B418,"TOPFLOW","TOP","TOP","top1",$C418,"top3","Open_Acute_DIV1","TOP5","TOP6","REPORTED","TOP8")</f>
        <v>2680</v>
      </c>
      <c r="EE418" s="53">
        <f>_xll.OneStreamExcelAddIn.XFFunctions.XFGetCell("TRUE", "CONSOL", $D$3,"TOT_Entity","USD","Budget_Final",[1]Setup!C25,"PERIODIC",$B418,"TOPFLOW","TOP","TOP","top1",$C418,"top3","Open_Acute_DIV1","TOP5","TOP6","REPORTED","TOP8")</f>
        <v>2680</v>
      </c>
      <c r="EF418" s="53">
        <f>_xll.OneStreamExcelAddIn.XFFunctions.XFGetCell("TRUE", "CONSOL", $D$3,"TOT_Entity","USD","Budget_Final",[1]Setup!C26,"PERIODIC",$B418,"TOPFLOW","TOP","TOP","top1",$C418,"top3","Open_Acute_DIV1","TOP5","TOP6","REPORTED","TOP8")</f>
        <v>2680</v>
      </c>
      <c r="EG418" s="53">
        <f>_xll.OneStreamExcelAddIn.XFFunctions.XFGetCell("TRUE", "CONSOL", $D$3,"TOT_Entity","USD","Budget_Final",[1]Setup!C27,"PERIODIC",$B418,"TOPFLOW","TOP","TOP","top1",$C418,"top3","Open_Acute_DIV1","TOP5","TOP6","REPORTED","TOP8")</f>
        <v>2680</v>
      </c>
      <c r="EH418" s="53">
        <f>_xll.OneStreamExcelAddIn.XFFunctions.XFGetCell("TRUE", "CONSOL", $D$3,"TOT_Entity","USD","Budget_Final",[1]Setup!C28,"PERIODIC",$B418,"TOPFLOW","TOP","TOP","top1",$C418,"top3","Open_Acute_DIV1","TOP5","TOP6","REPORTED","TOP8")</f>
        <v>2680</v>
      </c>
    </row>
    <row r="419" spans="2:138" x14ac:dyDescent="0.25">
      <c r="B419" s="51">
        <v>61033</v>
      </c>
      <c r="C419" s="51"/>
      <c r="D419" t="str" cm="1">
        <f t="array" ref="D419">_xll.OneStreamExcelAddIn.XFFunctions.XFGetMemberInfo("Description","Account",B419)</f>
        <v>P/S - Collections</v>
      </c>
      <c r="E419" s="53">
        <f>_xll.OneStreamExcelAddIn.XFFunctions.XFGetCell("TRUE", "CONSOL", $D$3,"TOT_Entity","USD","Actual",$E$3,"PERIODIC",$B419,"TOPFLOW","TOP","TOP","top1",$C419,"top3","Open_Acute_DIV1","TOP5","TOP6","REPORTED","TOP8")</f>
        <v>0</v>
      </c>
      <c r="F419" s="53">
        <f>_xll.OneStreamExcelAddIn.XFFunctions.XFGetCell("TRUE", "CONSOL", $D$3,"TOT_Entity","Aggregated","Budget_Working",$E$3,"PERIODIC",$B419,"TOPFLOW","TOP","TOP","top1",$C419,"top3","Open_Acute_DIV1","TOP5","TOP6","REPORTED","TOP8")</f>
        <v>956.12199999999996</v>
      </c>
      <c r="G419" s="53">
        <f t="shared" si="1043"/>
        <v>956.12199999999996</v>
      </c>
      <c r="H419" s="55">
        <f t="shared" si="1044"/>
        <v>1</v>
      </c>
      <c r="I419" s="41"/>
      <c r="J419" s="53">
        <f>_xll.OneStreamExcelAddIn.XFFunctions.XFGetCell("TRUE", "CONSOL", $D$3,"TOT_Entity","USD","Actual",$E$3,"YTD",$B419,"TOPFLOW","TOP","TOP","top1",$C419,"TOP3","Open_Acute_DIV1","TOP5","TOP6","REPORTED","TOP8")</f>
        <v>286.91000000000003</v>
      </c>
      <c r="K419" s="53">
        <f>_xll.OneStreamExcelAddIn.XFFunctions.XFGetCell("TRUE", "CONSOL", $D$3,"TOT_Entity","Aggregated","Budget_Working",$E$3,"YTD",$B419,"TOPFLOW","TOP","TOP","top1",$C419,"TOP3","Open_Acute_DIV1","TOP5","TOP6","REPORTED","TOP8")</f>
        <v>3824.4879999999998</v>
      </c>
      <c r="L419" s="53">
        <f t="shared" si="1045"/>
        <v>3537.578</v>
      </c>
      <c r="M419" s="40">
        <f t="shared" si="1046"/>
        <v>0.9249808078885331</v>
      </c>
      <c r="N419" s="41"/>
      <c r="O419" s="53">
        <f>_xll.OneStreamExcelAddIn.XFFunctions.XFGetCell("TRUE", "CONSOL", $D$3,"TOT_Entity","USD","Actual",$F$3,"YTD",$B419,"TOPFLOW","TOP","TOP","top1",$C419,"TOP3","Open_Acute_DIV1","TOP5","TOP6","REPORTED","TOP8")</f>
        <v>593.69000000000005</v>
      </c>
      <c r="P419" s="53">
        <f>_xll.OneStreamExcelAddIn.XFFunctions.XFGetCell("TRUE", "CONSOL", $D$3,"TOT_Entity","USD","Actual",$E$3,"YTD",$B419,"TOPFLOW","TOP","TOP","top1",$C419,"top3","Open_Acute_DIV1","TOP5","TOP6","REPORTED","VAR_BW_PY_Actual")</f>
        <v>306.77999999999997</v>
      </c>
      <c r="Q419" s="40">
        <f t="shared" si="1047"/>
        <v>0.51673432262628638</v>
      </c>
      <c r="R419" s="41"/>
      <c r="S419" s="53">
        <f>_xll.OneStreamExcelAddIn.XFFunctions.XFGetCell("TRUE", "CONSOL", $D$3,"TOT_Entity","USD","MIDFCST",$E$3,"MTD",$B419,"TOPFLOW","TOP","TOP","top1",$C419,"TOP3","Open_Acute_DIV1","TOP5","TOP6","REPORTED","TOP8")</f>
        <v>0</v>
      </c>
      <c r="T419" s="53">
        <f t="shared" si="1048"/>
        <v>0</v>
      </c>
      <c r="U419" s="40">
        <f t="shared" si="1049"/>
        <v>0</v>
      </c>
      <c r="V419" s="41"/>
      <c r="W419" s="42"/>
      <c r="X419" s="43"/>
      <c r="Y419" s="42"/>
      <c r="Z419" s="44"/>
      <c r="AB419" s="53">
        <f>_xll.OneStreamExcelAddIn.XFFunctions.XFGetCell("TRUE", "CONSOL", $D$3,"TOT_Entity","USD","Actual",[1]Setup!C4,"PERIODIC",$B419,"TOPFLOW","TOP","TOP","top1",$C419,"top3","Open_Acute_DIV1","TOP5","TOP6","REPORTED","TOP8")</f>
        <v>0</v>
      </c>
      <c r="AC419" s="53">
        <f>_xll.OneStreamExcelAddIn.XFFunctions.XFGetCell("TRUE", "CONSOL", $D$3,"TOT_Entity","Aggregated","Budget_Working",[1]Setup!C4,"PERIODIC",$B419,"TOPFLOW","TOP","TOP","top1",$C419,"top3","Open_Acute_DIV1","TOP5","TOP6","REPORTED","TOP8")</f>
        <v>956.12199999999996</v>
      </c>
      <c r="AD419" s="53">
        <f t="shared" si="1050"/>
        <v>956.12199999999996</v>
      </c>
      <c r="AE419" s="40">
        <f t="shared" si="1051"/>
        <v>1</v>
      </c>
      <c r="AG419" s="53">
        <f>_xll.OneStreamExcelAddIn.XFFunctions.XFGetCell("TRUE", "CONSOL", $D$3,"TOT_Entity","USD","Actual",[1]Setup!C5,"PERIODIC",$B419,"TOPFLOW","TOP","TOP","top1",$C419,"top3","Open_Acute_DIV1","TOP5","TOP6","REPORTED","TOP8")</f>
        <v>0</v>
      </c>
      <c r="AH419" s="53">
        <f>_xll.OneStreamExcelAddIn.XFFunctions.XFGetCell("TRUE", "CONSOL", $D$3,"TOT_Entity","Aggregated","Budget_Working",[1]Setup!C5,"PERIODIC",$B419,"TOPFLOW","TOP","TOP","top1",$C419,"top3","Open_Acute_DIV1","TOP5","TOP6","REPORTED","TOP8")</f>
        <v>956.12199999999996</v>
      </c>
      <c r="AI419" s="53">
        <f t="shared" si="1052"/>
        <v>956.12199999999996</v>
      </c>
      <c r="AJ419" s="40">
        <f t="shared" si="1053"/>
        <v>1</v>
      </c>
      <c r="AL419" s="53">
        <f>_xll.OneStreamExcelAddIn.XFFunctions.XFGetCell("TRUE", "CONSOL", $D$3,"TOT_Entity","USD","Actual",[1]Setup!C6,"PERIODIC",$B419,"TOPFLOW","TOP","TOP","top1",$C419,"top3","Open_Acute_DIV1","TOP5","TOP6","REPORTED","TOP8")</f>
        <v>286.91000000000003</v>
      </c>
      <c r="AM419" s="53">
        <f>_xll.OneStreamExcelAddIn.XFFunctions.XFGetCell("TRUE", "CONSOL", $D$3,"TOT_Entity","Aggregated","Budget_Working",[1]Setup!C6,"PERIODIC",$B419,"TOPFLOW","TOP","TOP","top1",$C419,"top3","Open_Acute_DIV1","TOP5","TOP6","REPORTED","TOP8")</f>
        <v>956.12199999999996</v>
      </c>
      <c r="AN419" s="53">
        <f t="shared" si="1054"/>
        <v>669.21199999999999</v>
      </c>
      <c r="AO419" s="40">
        <f t="shared" si="1055"/>
        <v>0.69992323155413227</v>
      </c>
      <c r="AQ419" s="53">
        <f>_xll.OneStreamExcelAddIn.XFFunctions.XFGetCell("TRUE", "CONSOL", $D$3,"TOT_Entity","USD","Actual",[1]Setup!C7,"PERIODIC",$B419,"TOPFLOW","TOP","TOP","top1",$C419,"top3","Open_Acute_DIV1","TOP5","TOP6","REPORTED","TOP8")</f>
        <v>0</v>
      </c>
      <c r="AR419" s="53">
        <f>_xll.OneStreamExcelAddIn.XFFunctions.XFGetCell("TRUE", "CONSOL", $D$3,"TOT_Entity","Aggregated","Budget_Working",[1]Setup!C7,"PERIODIC",$B419,"TOPFLOW","TOP","TOP","top1",$C419,"top3","Open_Acute_DIV1","TOP5","TOP6","REPORTED","TOP8")</f>
        <v>956.12199999999996</v>
      </c>
      <c r="AS419" s="53">
        <f t="shared" si="1056"/>
        <v>956.12199999999996</v>
      </c>
      <c r="AT419" s="40">
        <f t="shared" si="1057"/>
        <v>1</v>
      </c>
      <c r="AV419" s="53">
        <f>_xll.OneStreamExcelAddIn.XFFunctions.XFGetCell("TRUE", "CONSOL", $D$3,"TOT_Entity","USD","Actual",[1]Setup!C8,"PERIODIC",$B419,"TOPFLOW","TOP","TOP","top1",$C419,"top3","Open_Acute_DIV1","TOP5","TOP6","REPORTED","TOP8")</f>
        <v>-286.91000000000003</v>
      </c>
      <c r="AW419" s="53">
        <f>_xll.OneStreamExcelAddIn.XFFunctions.XFGetCell("TRUE", "CONSOL", $D$3,"TOT_Entity","Aggregated","Budget_Working",[1]Setup!C8,"PERIODIC",$B419,"TOPFLOW","TOP","TOP","top1",$C419,"top3","Open_Acute_DIV1","TOP5","TOP6","REPORTED","TOP8")</f>
        <v>956.12199999999996</v>
      </c>
      <c r="AX419" s="53">
        <f t="shared" si="1058"/>
        <v>1243.0319999999999</v>
      </c>
      <c r="AY419" s="40">
        <f t="shared" si="1059"/>
        <v>1.3000767684458678</v>
      </c>
      <c r="BA419" s="53">
        <f>_xll.OneStreamExcelAddIn.XFFunctions.XFGetCell("TRUE", "CONSOL", $D$3,"TOT_Entity","USD","Actual",[1]Setup!C9,"PERIODIC",$B419,"TOPFLOW","TOP","TOP","top1",$C419,"top3","Open_Acute_DIV1","TOP5","TOP6","REPORTED","TOP8")</f>
        <v>0</v>
      </c>
      <c r="BB419" s="53">
        <f>_xll.OneStreamExcelAddIn.XFFunctions.XFGetCell("TRUE", "CONSOL", $D$3,"TOT_Entity","Aggregated","Budget_Working",[1]Setup!C9,"PERIODIC",$B419,"TOPFLOW","TOP","TOP","top1",$C419,"top3","Open_Acute_DIV1","TOP5","TOP6","REPORTED","TOP8")</f>
        <v>956.12199999999996</v>
      </c>
      <c r="BC419" s="53">
        <f t="shared" si="1060"/>
        <v>956.12199999999996</v>
      </c>
      <c r="BD419" s="40">
        <f t="shared" si="1061"/>
        <v>1</v>
      </c>
      <c r="BF419" s="53">
        <f>_xll.OneStreamExcelAddIn.XFFunctions.XFGetCell("TRUE", "CONSOL", $D$3,"TOT_Entity","USD","Actual",[1]Setup!C10,"PERIODIC",$B419,"TOPFLOW","TOP","TOP","top1",$C419,"top3","Open_Acute_DIV1","TOP5","TOP6","REPORTED","TOP8")</f>
        <v>0</v>
      </c>
      <c r="BG419" s="53">
        <f>_xll.OneStreamExcelAddIn.XFFunctions.XFGetCell("TRUE", "CONSOL", $D$3,"TOT_Entity","Aggregated","Budget_Working",[1]Setup!C10,"PERIODIC",$B419,"TOPFLOW","TOP","TOP","top1",$C419,"top3","Open_Acute_DIV1","TOP5","TOP6","REPORTED","TOP8")</f>
        <v>956.12199999999996</v>
      </c>
      <c r="BH419" s="53">
        <f t="shared" si="1062"/>
        <v>956.12199999999996</v>
      </c>
      <c r="BI419" s="40">
        <f t="shared" si="1063"/>
        <v>1</v>
      </c>
      <c r="BK419" s="53">
        <f>_xll.OneStreamExcelAddIn.XFFunctions.XFGetCell("TRUE", "CONSOL", $D$3,"TOT_Entity","USD","Actual",[1]Setup!C11,"PERIODIC",$B419,"TOPFLOW","TOP","TOP","top1",$C419,"top3","Open_Acute_DIV1","TOP5","TOP6","REPORTED","TOP8")</f>
        <v>0</v>
      </c>
      <c r="BL419" s="53">
        <f>_xll.OneStreamExcelAddIn.XFFunctions.XFGetCell("TRUE", "CONSOL", $D$3,"TOT_Entity","Aggregated","Budget_Working",[1]Setup!C11,"PERIODIC",$B419,"TOPFLOW","TOP","TOP","top1",$C419,"top3","Open_Acute_DIV1","TOP5","TOP6","REPORTED","TOP8")</f>
        <v>956.12199999999996</v>
      </c>
      <c r="BM419" s="53">
        <f t="shared" si="1064"/>
        <v>956.12199999999996</v>
      </c>
      <c r="BN419" s="40">
        <f t="shared" si="1065"/>
        <v>1</v>
      </c>
      <c r="BP419" s="53">
        <f>_xll.OneStreamExcelAddIn.XFFunctions.XFGetCell("TRUE", "CONSOL", $D$3,"TOT_Entity","USD","Actual",[1]Setup!C12,"PERIODIC",$B419,"TOPFLOW","TOP","TOP","top1",$C419,"top3","Open_Acute_DIV1","TOP5","TOP6","REPORTED","TOP8")</f>
        <v>0</v>
      </c>
      <c r="BQ419" s="53">
        <f>_xll.OneStreamExcelAddIn.XFFunctions.XFGetCell("TRUE", "CONSOL", $D$3,"TOT_Entity","Aggregated","Budget_Working",[1]Setup!C12,"PERIODIC",$B419,"TOPFLOW","TOP","TOP","top1",$C419,"top3","Open_Acute_DIV1","TOP5","TOP6","REPORTED","TOP8")</f>
        <v>956.12199999999996</v>
      </c>
      <c r="BR419" s="53">
        <f t="shared" si="1066"/>
        <v>956.12199999999996</v>
      </c>
      <c r="BS419" s="40">
        <f t="shared" si="1067"/>
        <v>1</v>
      </c>
      <c r="BU419" s="53">
        <f>_xll.OneStreamExcelAddIn.XFFunctions.XFGetCell("TRUE", "CONSOL", $D$3,"TOT_Entity","USD","Actual",[1]Setup!C13,"PERIODIC",$B419,"TOPFLOW","TOP","TOP","top1",$C419,"top3","Open_Acute_DIV1","TOP5","TOP6","REPORTED","TOP8")</f>
        <v>0</v>
      </c>
      <c r="BV419" s="53">
        <f>_xll.OneStreamExcelAddIn.XFFunctions.XFGetCell("TRUE", "CONSOL", $D$3,"TOT_Entity","Aggregated","Budget_Working",[1]Setup!C13,"PERIODIC",$B419,"TOPFLOW","TOP","TOP","top1",$C419,"top3","Open_Acute_DIV1","TOP5","TOP6","REPORTED","TOP8")</f>
        <v>956.12199999999996</v>
      </c>
      <c r="BW419" s="53">
        <f t="shared" si="1068"/>
        <v>956.12199999999996</v>
      </c>
      <c r="BX419" s="40">
        <f t="shared" si="1069"/>
        <v>1</v>
      </c>
      <c r="BZ419" s="53">
        <f>_xll.OneStreamExcelAddIn.XFFunctions.XFGetCell("TRUE", "CONSOL", $D$3,"TOT_Entity","USD","Actual",[1]Setup!C14,"PERIODIC",$B419,"TOPFLOW","TOP","TOP","top1",$C419,"top3","Open_Acute_DIV1","TOP5","TOP6","REPORTED","TOP8")</f>
        <v>0</v>
      </c>
      <c r="CA419" s="53">
        <f>_xll.OneStreamExcelAddIn.XFFunctions.XFGetCell("TRUE", "CONSOL", $D$3,"TOT_Entity","Aggregated","Budget_Working",[1]Setup!C14,"PERIODIC",$B419,"TOPFLOW","TOP","TOP","top1",$C419,"top3","Open_Acute_DIV1","TOP5","TOP6","REPORTED","TOP8")</f>
        <v>956.12199999999996</v>
      </c>
      <c r="CB419" s="53">
        <f t="shared" si="1070"/>
        <v>956.12199999999996</v>
      </c>
      <c r="CC419" s="40">
        <f t="shared" si="1071"/>
        <v>1</v>
      </c>
      <c r="CE419" s="53">
        <f>_xll.OneStreamExcelAddIn.XFFunctions.XFGetCell("TRUE", "CONSOL", $D$3,"TOT_Entity","USD","Actual",[1]Setup!C15,"PERIODIC",$B419,"TOPFLOW","TOP","TOP","top1",$C419,"top3","Open_Acute_DIV1","TOP5","TOP6","REPORTED","TOP8")</f>
        <v>0</v>
      </c>
      <c r="CF419" s="53">
        <f>_xll.OneStreamExcelAddIn.XFFunctions.XFGetCell("TRUE", "CONSOL", $D$3,"TOT_Entity","Aggregated","Budget_Working",[1]Setup!C15,"PERIODIC",$B419,"TOPFLOW","TOP","TOP","top1",$C419,"top3","Open_Acute_DIV1","TOP5","TOP6","REPORTED","TOP8")</f>
        <v>956.12199999999996</v>
      </c>
      <c r="CG419" s="53">
        <f t="shared" si="1072"/>
        <v>956.12199999999996</v>
      </c>
      <c r="CH419" s="40">
        <f t="shared" si="1073"/>
        <v>1</v>
      </c>
      <c r="CI419" s="212"/>
      <c r="CJ419" s="53">
        <f>_xll.OneStreamExcelAddIn.XFFunctions.XFGetCell("TRUE", "CONSOL", $D$3,"TOT_Entity","USD","Actual",[1]Setup!C4,"PERIODIC",$B419,"TOPFLOW","TOP","TOP","top1",$C419,"top3","Open_Acute_DIV1","TOP5","TOP6","REPORTED","TOP8")</f>
        <v>0</v>
      </c>
      <c r="CK419" s="53">
        <f>_xll.OneStreamExcelAddIn.XFFunctions.XFGetCell("TRUE", "CONSOL", $D$3,"TOT_Entity","USD","Actual",[1]Setup!C5,"PERIODIC",$B419,"TOPFLOW","TOP","TOP","top1",$C419,"top3","Open_Acute_DIV1","TOP5","TOP6","REPORTED","TOP8")</f>
        <v>0</v>
      </c>
      <c r="CL419" s="53">
        <f>_xll.OneStreamExcelAddIn.XFFunctions.XFGetCell("TRUE", "CONSOL", $D$3,"TOT_Entity","USD","Actual",[1]Setup!C6,"PERIODIC",$B419,"TOPFLOW","TOP","TOP","top1",$C419,"top3","Open_Acute_DIV1","TOP5","TOP6","REPORTED","TOP8")</f>
        <v>286.91000000000003</v>
      </c>
      <c r="CM419" s="53">
        <f>_xll.OneStreamExcelAddIn.XFFunctions.XFGetCell("TRUE", "CONSOL", $D$3,"TOT_Entity","USD","Actual",[1]Setup!C7,"PERIODIC",$B419,"TOPFLOW","TOP","TOP","top1",$C419,"top3","Open_Acute_DIV1","TOP5","TOP6","REPORTED","TOP8")</f>
        <v>0</v>
      </c>
      <c r="CN419" s="53">
        <f>_xll.OneStreamExcelAddIn.XFFunctions.XFGetCell("TRUE", "CONSOL", $D$3,"TOT_Entity","USD","Actual",[1]Setup!C8,"PERIODIC",$B419,"TOPFLOW","TOP","TOP","top1",$C419,"top3","Open_Acute_DIV1","TOP5","TOP6","REPORTED","TOP8")</f>
        <v>-286.91000000000003</v>
      </c>
      <c r="CO419" s="53">
        <f>_xll.OneStreamExcelAddIn.XFFunctions.XFGetCell("TRUE", "CONSOL", $D$3,"TOT_Entity","USD","Actual",[1]Setup!C9,"PERIODIC",$B419,"TOPFLOW","TOP","TOP","top1",$C419,"top3","Open_Acute_DIV1","TOP5","TOP6","REPORTED","TOP8")</f>
        <v>0</v>
      </c>
      <c r="CP419" s="53">
        <f>_xll.OneStreamExcelAddIn.XFFunctions.XFGetCell("TRUE", "CONSOL", $D$3,"TOT_Entity","USD","Actual",[1]Setup!C10,"PERIODIC",$B419,"TOPFLOW","TOP","TOP","top1",$C419,"top3","Open_Acute_DIV1","TOP5","TOP6","REPORTED","TOP8")</f>
        <v>0</v>
      </c>
      <c r="CQ419" s="53">
        <f>_xll.OneStreamExcelAddIn.XFFunctions.XFGetCell("TRUE", "CONSOL", $D$3,"TOT_Entity","USD","Actual",[1]Setup!C11,"PERIODIC",$B419,"TOPFLOW","TOP","TOP","top1",$C419,"top3","Open_Acute_DIV1","TOP5","TOP6","REPORTED","TOP8")</f>
        <v>0</v>
      </c>
      <c r="CR419" s="53">
        <f>_xll.OneStreamExcelAddIn.XFFunctions.XFGetCell("TRUE", "CONSOL", $D$3,"TOT_Entity","USD","Actual",[1]Setup!C12,"PERIODIC",$B419,"TOPFLOW","TOP","TOP","top1",$C419,"top3","Open_Acute_DIV1","TOP5","TOP6","REPORTED","TOP8")</f>
        <v>0</v>
      </c>
      <c r="CS419" s="53">
        <f>_xll.OneStreamExcelAddIn.XFFunctions.XFGetCell("TRUE", "CONSOL", $D$3,"TOT_Entity","USD","Actual",[1]Setup!C13,"PERIODIC",$B419,"TOPFLOW","TOP","TOP","top1",$C419,"top3","Open_Acute_DIV1","TOP5","TOP6","REPORTED","TOP8")</f>
        <v>0</v>
      </c>
      <c r="CT419" s="53">
        <f>_xll.OneStreamExcelAddIn.XFFunctions.XFGetCell("TRUE", "CONSOL", $D$3,"TOT_Entity","USD","Actual",[1]Setup!C14,"PERIODIC",$B419,"TOPFLOW","TOP","TOP","top1",$C419,"top3","Open_Acute_DIV1","TOP5","TOP6","REPORTED","TOP8")</f>
        <v>0</v>
      </c>
      <c r="CU419" s="53">
        <f>_xll.OneStreamExcelAddIn.XFFunctions.XFGetCell("TRUE", "CONSOL", $D$3,"TOT_Entity","USD","Actual",[1]Setup!C15,"PERIODIC",$B419,"TOPFLOW","TOP","TOP","top1",$C419,"top3","Open_Acute_DIV1","TOP5","TOP6","REPORTED","TOP8")</f>
        <v>0</v>
      </c>
      <c r="CV419" s="212"/>
      <c r="CW419" s="53">
        <f>_xll.OneStreamExcelAddIn.XFFunctions.XFGetCell("TRUE", "CONSOL", $D$3,"TOT_Entity","USD","Actual",[1]Setup!C17,"PERIODIC",$B419,"TOPFLOW","TOP","TOP","top1",$C419,"top3","Open_Acute_DIV1","TOP5","TOP6","REPORTED","TOP8")</f>
        <v>288.92</v>
      </c>
      <c r="CX419" s="53">
        <f>_xll.OneStreamExcelAddIn.XFFunctions.XFGetCell("TRUE", "CONSOL", $D$3,"TOT_Entity","USD","Actual",[1]Setup!C18,"PERIODIC",$B419,"TOPFLOW","TOP","TOP","top1",$C419,"top3","Open_Acute_DIV1","TOP5","TOP6","REPORTED","TOP8")</f>
        <v>235.11</v>
      </c>
      <c r="CY419" s="53">
        <f>_xll.OneStreamExcelAddIn.XFFunctions.XFGetCell("TRUE", "CONSOL", $D$3,"TOT_Entity","USD","Actual",[1]Setup!C19,"PERIODIC",$B419,"TOPFLOW","TOP","TOP","top1",$C419,"top3","Open_Acute_DIV1","TOP5","TOP6","REPORTED","TOP8")</f>
        <v>-194.3</v>
      </c>
      <c r="CZ419" s="53">
        <f>_xll.OneStreamExcelAddIn.XFFunctions.XFGetCell("TRUE", "CONSOL", $D$3,"TOT_Entity","USD","Actual",[1]Setup!C20,"PERIODIC",$B419,"TOPFLOW","TOP","TOP","top1",$C419,"top3","Open_Acute_DIV1","TOP5","TOP6","REPORTED","TOP8")</f>
        <v>263.95999999999998</v>
      </c>
      <c r="DA419" s="53">
        <f>_xll.OneStreamExcelAddIn.XFFunctions.XFGetCell("TRUE", "CONSOL", $D$3,"TOT_Entity","USD","Actual",[1]Setup!C21,"PERIODIC",$B419,"TOPFLOW","TOP","TOP","top1",$C419,"top3","Open_Acute_DIV1","TOP5","TOP6","REPORTED","TOP8")</f>
        <v>181.99</v>
      </c>
      <c r="DB419" s="53">
        <f>_xll.OneStreamExcelAddIn.XFFunctions.XFGetCell("TRUE", "CONSOL", $D$3,"TOT_Entity","USD","Actual",[1]Setup!C22,"PERIODIC",$B419,"TOPFLOW","TOP","TOP","top1",$C419,"top3","Open_Acute_DIV1","TOP5","TOP6","REPORTED","TOP8")</f>
        <v>827.99</v>
      </c>
      <c r="DC419" s="53">
        <f>_xll.OneStreamExcelAddIn.XFFunctions.XFGetCell("TRUE", "CONSOL", $D$3,"TOT_Entity","USD","Actual",[1]Setup!C23,"PERIODIC",$B419,"TOPFLOW","TOP","TOP","top1",$C419,"top3","Open_Acute_DIV1","TOP5","TOP6","REPORTED","TOP8")</f>
        <v>3213.76</v>
      </c>
      <c r="DD419" s="53">
        <f>_xll.OneStreamExcelAddIn.XFFunctions.XFGetCell("TRUE", "CONSOL", $D$3,"TOT_Entity","USD","Actual",[1]Setup!C24,"PERIODIC",$B419,"TOPFLOW","TOP","TOP","top1",$C419,"top3","Open_Acute_DIV1","TOP5","TOP6","REPORTED","TOP8")</f>
        <v>292.91000000000003</v>
      </c>
      <c r="DE419" s="53">
        <f>_xll.OneStreamExcelAddIn.XFFunctions.XFGetCell("TRUE", "CONSOL", $D$3,"TOT_Entity","USD","Actual",[1]Setup!C25,"PERIODIC",$B419,"TOPFLOW","TOP","TOP","top1",$C419,"top3","Open_Acute_DIV1","TOP5","TOP6","REPORTED","TOP8")</f>
        <v>45.32</v>
      </c>
      <c r="DF419" s="53">
        <f>_xll.OneStreamExcelAddIn.XFFunctions.XFGetCell("TRUE", "CONSOL", $D$3,"TOT_Entity","USD","Actual",[1]Setup!C26,"PERIODIC",$B419,"TOPFLOW","TOP","TOP","top1",$C419,"top3","Open_Acute_DIV1","TOP5","TOP6","REPORTED","TOP8")</f>
        <v>1064.77</v>
      </c>
      <c r="DG419" s="53">
        <f>_xll.OneStreamExcelAddIn.XFFunctions.XFGetCell("TRUE", "CONSOL", $D$3,"TOT_Entity","USD","Actual",[1]Setup!C27,"PERIODIC",$B419,"TOPFLOW","TOP","TOP","top1",$C419,"top3","Open_Acute_DIV1","TOP5","TOP6","REPORTED","TOP8")</f>
        <v>42.28</v>
      </c>
      <c r="DH419" s="53">
        <f>_xll.OneStreamExcelAddIn.XFFunctions.XFGetCell("TRUE", "CONSOL", $D$3,"TOT_Entity","USD","Actual",[1]Setup!C28,"PERIODIC",$B419,"TOPFLOW","TOP","TOP","top1",$C419,"top3","Open_Acute_DIV1","TOP5","TOP6","REPORTED","TOP8")</f>
        <v>0</v>
      </c>
      <c r="DI419" s="178"/>
      <c r="DJ419" s="53">
        <f>_xll.OneStreamExcelAddIn.XFFunctions.XFGetCell("TRUE", "CONSOL", $D$3,"TOT_Entity","Aggregated","Budget_Working",[1]Setup!C4,"PERIODIC",$B419,"TOPFLOW","TOP","TOP","top1",$C419,"top3","Open_Acute_DIV1","TOP5","TOP6","REPORTED","TOP8")</f>
        <v>956.12199999999996</v>
      </c>
      <c r="DK419" s="53">
        <f>_xll.OneStreamExcelAddIn.XFFunctions.XFGetCell("TRUE", "CONSOL", $D$3,"TOT_Entity","Aggregated","Budget_Working",[1]Setup!C5,"PERIODIC",$B419,"TOPFLOW","TOP","TOP","top1",$C419,"top3","Open_Acute_DIV1","TOP5","TOP6","REPORTED","TOP8")</f>
        <v>956.12199999999996</v>
      </c>
      <c r="DL419" s="53">
        <f>_xll.OneStreamExcelAddIn.XFFunctions.XFGetCell("TRUE", "CONSOL", $D$3,"TOT_Entity","Aggregated","Budget_Working",[1]Setup!C6,"PERIODIC",$B419,"TOPFLOW","TOP","TOP","top1",$C419,"top3","Open_Acute_DIV1","TOP5","TOP6","REPORTED","TOP8")</f>
        <v>956.12199999999996</v>
      </c>
      <c r="DM419" s="53">
        <f>_xll.OneStreamExcelAddIn.XFFunctions.XFGetCell("TRUE", "CONSOL", $D$3,"TOT_Entity","Aggregated","Budget_Working",[1]Setup!C7,"PERIODIC",$B419,"TOPFLOW","TOP","TOP","top1",$C419,"top3","Open_Acute_DIV1","TOP5","TOP6","REPORTED","TOP8")</f>
        <v>956.12199999999996</v>
      </c>
      <c r="DN419" s="53">
        <f>_xll.OneStreamExcelAddIn.XFFunctions.XFGetCell("TRUE", "CONSOL", $D$3,"TOT_Entity","Aggregated","Budget_Working",[1]Setup!C8,"PERIODIC",$B419,"TOPFLOW","TOP","TOP","top1",$C419,"top3","Open_Acute_DIV1","TOP5","TOP6","REPORTED","TOP8")</f>
        <v>956.12199999999996</v>
      </c>
      <c r="DO419" s="53">
        <f>_xll.OneStreamExcelAddIn.XFFunctions.XFGetCell("TRUE", "CONSOL", $D$3,"TOT_Entity","Aggregated","Budget_Working",[1]Setup!C9,"PERIODIC",$B419,"TOPFLOW","TOP","TOP","top1",$C419,"top3","Open_Acute_DIV1","TOP5","TOP6","REPORTED","TOP8")</f>
        <v>956.12199999999996</v>
      </c>
      <c r="DP419" s="53">
        <f>_xll.OneStreamExcelAddIn.XFFunctions.XFGetCell("TRUE", "CONSOL", $D$3,"TOT_Entity","Aggregated","Budget_Working",[1]Setup!C10,"PERIODIC",$B419,"TOPFLOW","TOP","TOP","top1",$C419,"top3","Open_Acute_DIV1","TOP5","TOP6","REPORTED","TOP8")</f>
        <v>956.12199999999996</v>
      </c>
      <c r="DQ419" s="53">
        <f>_xll.OneStreamExcelAddIn.XFFunctions.XFGetCell("TRUE", "CONSOL", $D$3,"TOT_Entity","Aggregated","Budget_Working",[1]Setup!C11,"PERIODIC",$B419,"TOPFLOW","TOP","TOP","top1",$C419,"top3","Open_Acute_DIV1","TOP5","TOP6","REPORTED","TOP8")</f>
        <v>956.12199999999996</v>
      </c>
      <c r="DR419" s="53">
        <f>_xll.OneStreamExcelAddIn.XFFunctions.XFGetCell("TRUE", "CONSOL", $D$3,"TOT_Entity","Aggregated","Budget_Working",[1]Setup!C12,"PERIODIC",$B419,"TOPFLOW","TOP","TOP","top1",$C419,"top3","Open_Acute_DIV1","TOP5","TOP6","REPORTED","TOP8")</f>
        <v>956.12199999999996</v>
      </c>
      <c r="DS419" s="53">
        <f>_xll.OneStreamExcelAddIn.XFFunctions.XFGetCell("TRUE", "CONSOL", $D$3,"TOT_Entity","Aggregated","Budget_Working",[1]Setup!C13,"PERIODIC",$B419,"TOPFLOW","TOP","TOP","top1",$C419,"top3","Open_Acute_DIV1","TOP5","TOP6","REPORTED","TOP8")</f>
        <v>956.12199999999996</v>
      </c>
      <c r="DT419" s="53">
        <f>_xll.OneStreamExcelAddIn.XFFunctions.XFGetCell("TRUE", "CONSOL", $D$3,"TOT_Entity","Aggregated","Budget_Working",[1]Setup!C14,"PERIODIC",$B419,"TOPFLOW","TOP","TOP","top1",$C419,"top3","Open_Acute_DIV1","TOP5","TOP6","REPORTED","TOP8")</f>
        <v>956.12199999999996</v>
      </c>
      <c r="DU419" s="53">
        <f>_xll.OneStreamExcelAddIn.XFFunctions.XFGetCell("TRUE", "CONSOL", $D$3,"TOT_Entity","Aggregated","Budget_Working",[1]Setup!C15,"PERIODIC",$B419,"TOPFLOW","TOP","TOP","top1",$C419,"top3","Open_Acute_DIV1","TOP5","TOP6","REPORTED","TOP8")</f>
        <v>956.12199999999996</v>
      </c>
      <c r="DV419" s="178"/>
      <c r="DW419" s="53">
        <f>_xll.OneStreamExcelAddIn.XFFunctions.XFGetCell("TRUE", "CONSOL", $D$3,"TOT_Entity","USD","Budget_Final",[1]Setup!C17,"PERIODIC",$B419,"TOPFLOW","TOP","TOP","top1",$C419,"top3","Open_Acute_DIV1","TOP5","TOP6","REPORTED","TOP8")</f>
        <v>163.336459085</v>
      </c>
      <c r="DX419" s="53">
        <f>_xll.OneStreamExcelAddIn.XFFunctions.XFGetCell("TRUE", "CONSOL", $D$3,"TOT_Entity","USD","Budget_Final",[1]Setup!C18,"PERIODIC",$B419,"TOPFLOW","TOP","TOP","top1",$C419,"top3","Open_Acute_DIV1","TOP5","TOP6","REPORTED","TOP8")</f>
        <v>160.28178331800001</v>
      </c>
      <c r="DY419" s="53">
        <f>_xll.OneStreamExcelAddIn.XFFunctions.XFGetCell("TRUE", "CONSOL", $D$3,"TOT_Entity","USD","Budget_Final",[1]Setup!C19,"PERIODIC",$B419,"TOPFLOW","TOP","TOP","top1",$C419,"top3","Open_Acute_DIV1","TOP5","TOP6","REPORTED","TOP8")</f>
        <v>167.630094254</v>
      </c>
      <c r="DZ419" s="53">
        <f>_xll.OneStreamExcelAddIn.XFFunctions.XFGetCell("TRUE", "CONSOL", $D$3,"TOT_Entity","USD","Budget_Final",[1]Setup!C20,"PERIODIC",$B419,"TOPFLOW","TOP","TOP","top1",$C419,"top3","Open_Acute_DIV1","TOP5","TOP6","REPORTED","TOP8")</f>
        <v>167.245589612</v>
      </c>
      <c r="EA419" s="53">
        <f>_xll.OneStreamExcelAddIn.XFFunctions.XFGetCell("TRUE", "CONSOL", $D$3,"TOT_Entity","USD","Budget_Final",[1]Setup!C21,"PERIODIC",$B419,"TOPFLOW","TOP","TOP","top1",$C419,"top3","Open_Acute_DIV1","TOP5","TOP6","REPORTED","TOP8")</f>
        <v>169.21083555999999</v>
      </c>
      <c r="EB419" s="53">
        <f>_xll.OneStreamExcelAddIn.XFFunctions.XFGetCell("TRUE", "CONSOL", $D$3,"TOT_Entity","USD","Budget_Final",[1]Setup!C22,"PERIODIC",$B419,"TOPFLOW","TOP","TOP","top1",$C419,"top3","Open_Acute_DIV1","TOP5","TOP6","REPORTED","TOP8")</f>
        <v>165.53668009200001</v>
      </c>
      <c r="EC419" s="53">
        <f>_xll.OneStreamExcelAddIn.XFFunctions.XFGetCell("TRUE", "CONSOL", $D$3,"TOT_Entity","USD","Budget_Final",[1]Setup!C23,"PERIODIC",$B419,"TOPFLOW","TOP","TOP","top1",$C419,"top3","Open_Acute_DIV1","TOP5","TOP6","REPORTED","TOP8")</f>
        <v>169.08266734599999</v>
      </c>
      <c r="ED419" s="53">
        <f>_xll.OneStreamExcelAddIn.XFFunctions.XFGetCell("TRUE", "CONSOL", $D$3,"TOT_Entity","USD","Budget_Final",[1]Setup!C24,"PERIODIC",$B419,"TOPFLOW","TOP","TOP","top1",$C419,"top3","Open_Acute_DIV1","TOP5","TOP6","REPORTED","TOP8")</f>
        <v>169.125390084</v>
      </c>
      <c r="EE419" s="53">
        <f>_xll.OneStreamExcelAddIn.XFFunctions.XFGetCell("TRUE", "CONSOL", $D$3,"TOT_Entity","USD","Budget_Final",[1]Setup!C25,"PERIODIC",$B419,"TOPFLOW","TOP","TOP","top1",$C419,"top3","Open_Acute_DIV1","TOP5","TOP6","REPORTED","TOP8")</f>
        <v>169.104028715</v>
      </c>
      <c r="EF419" s="53">
        <f>_xll.OneStreamExcelAddIn.XFFunctions.XFGetCell("TRUE", "CONSOL", $D$3,"TOT_Entity","USD","Budget_Final",[1]Setup!C26,"PERIODIC",$B419,"TOPFLOW","TOP","TOP","top1",$C419,"top3","Open_Acute_DIV1","TOP5","TOP6","REPORTED","TOP8")</f>
        <v>168.698162704</v>
      </c>
      <c r="EG419" s="53">
        <f>_xll.OneStreamExcelAddIn.XFFunctions.XFGetCell("TRUE", "CONSOL", $D$3,"TOT_Entity","USD","Budget_Final",[1]Setup!C27,"PERIODIC",$B419,"TOPFLOW","TOP","TOP","top1",$C419,"top3","Open_Acute_DIV1","TOP5","TOP6","REPORTED","TOP8")</f>
        <v>164.36180479699999</v>
      </c>
      <c r="EH419" s="53">
        <f>_xll.OneStreamExcelAddIn.XFFunctions.XFGetCell("TRUE", "CONSOL", $D$3,"TOT_Entity","USD","Budget_Final",[1]Setup!C28,"PERIODIC",$B419,"TOPFLOW","TOP","TOP","top1",$C419,"top3","Open_Acute_DIV1","TOP5","TOP6","REPORTED","TOP8")</f>
        <v>165.51531872300001</v>
      </c>
    </row>
    <row r="420" spans="2:138" x14ac:dyDescent="0.25">
      <c r="B420" s="51">
        <v>61034</v>
      </c>
      <c r="C420" s="51"/>
      <c r="D420" t="str" cm="1">
        <f t="array" ref="D420">_xll.OneStreamExcelAddIn.XFFunctions.XFGetMemberInfo("Description","Account",B420)</f>
        <v>P/S - IS Consulting</v>
      </c>
      <c r="E420" s="53">
        <f>_xll.OneStreamExcelAddIn.XFFunctions.XFGetCell("TRUE", "CONSOL", $D$3,"TOT_Entity","USD","Actual",$E$3,"PERIODIC",$B420,"TOPFLOW","TOP","TOP","top1",$C420,"top3","Open_Acute_DIV1","TOP5","TOP6","REPORTED","TOP8")</f>
        <v>0</v>
      </c>
      <c r="F420" s="53">
        <f>_xll.OneStreamExcelAddIn.XFFunctions.XFGetCell("TRUE", "CONSOL", $D$3,"TOT_Entity","Aggregated","Budget_Working",$E$3,"PERIODIC",$B420,"TOPFLOW","TOP","TOP","top1",$C420,"top3","Open_Acute_DIV1","TOP5","TOP6","REPORTED","TOP8")</f>
        <v>0</v>
      </c>
      <c r="G420" s="53">
        <f t="shared" si="1043"/>
        <v>0</v>
      </c>
      <c r="H420" s="55">
        <f t="shared" si="1044"/>
        <v>0</v>
      </c>
      <c r="I420" s="41"/>
      <c r="J420" s="53">
        <f>_xll.OneStreamExcelAddIn.XFFunctions.XFGetCell("TRUE", "CONSOL", $D$3,"TOT_Entity","USD","Actual",$E$3,"YTD",$B420,"TOPFLOW","TOP","TOP","top1",$C420,"TOP3","Open_Acute_DIV1","TOP5","TOP6","REPORTED","TOP8")</f>
        <v>0</v>
      </c>
      <c r="K420" s="53">
        <f>_xll.OneStreamExcelAddIn.XFFunctions.XFGetCell("TRUE", "CONSOL", $D$3,"TOT_Entity","Aggregated","Budget_Working",$E$3,"YTD",$B420,"TOPFLOW","TOP","TOP","top1",$C420,"TOP3","Open_Acute_DIV1","TOP5","TOP6","REPORTED","TOP8")</f>
        <v>0</v>
      </c>
      <c r="L420" s="53">
        <f t="shared" si="1045"/>
        <v>0</v>
      </c>
      <c r="M420" s="40">
        <f t="shared" si="1046"/>
        <v>0</v>
      </c>
      <c r="N420" s="41"/>
      <c r="O420" s="53">
        <f>_xll.OneStreamExcelAddIn.XFFunctions.XFGetCell("TRUE", "CONSOL", $D$3,"TOT_Entity","USD","Actual",$F$3,"YTD",$B420,"TOPFLOW","TOP","TOP","top1",$C420,"TOP3","Open_Acute_DIV1","TOP5","TOP6","REPORTED","TOP8")</f>
        <v>0</v>
      </c>
      <c r="P420" s="53">
        <f>_xll.OneStreamExcelAddIn.XFFunctions.XFGetCell("TRUE", "CONSOL", $D$3,"TOT_Entity","USD","Actual",$E$3,"YTD",$B420,"TOPFLOW","TOP","TOP","top1",$C420,"top3","Open_Acute_DIV1","TOP5","TOP6","REPORTED","VAR_BW_PY_Actual")</f>
        <v>0</v>
      </c>
      <c r="Q420" s="40">
        <f t="shared" si="1047"/>
        <v>0</v>
      </c>
      <c r="R420" s="41"/>
      <c r="S420" s="53">
        <f>_xll.OneStreamExcelAddIn.XFFunctions.XFGetCell("TRUE", "CONSOL", $D$3,"TOT_Entity","USD","MIDFCST",$E$3,"MTD",$B420,"TOPFLOW","TOP","TOP","top1",$C420,"TOP3","Open_Acute_DIV1","TOP5","TOP6","REPORTED","TOP8")</f>
        <v>0</v>
      </c>
      <c r="T420" s="53">
        <f t="shared" si="1048"/>
        <v>0</v>
      </c>
      <c r="U420" s="40">
        <f t="shared" si="1049"/>
        <v>0</v>
      </c>
      <c r="V420" s="41"/>
      <c r="W420" s="42"/>
      <c r="X420" s="43"/>
      <c r="Y420" s="42"/>
      <c r="Z420" s="44"/>
      <c r="AB420" s="53">
        <f>_xll.OneStreamExcelAddIn.XFFunctions.XFGetCell("TRUE", "CONSOL", $D$3,"TOT_Entity","USD","Actual",[1]Setup!C4,"PERIODIC",$B420,"TOPFLOW","TOP","TOP","top1",$C420,"top3","Open_Acute_DIV1","TOP5","TOP6","REPORTED","TOP8")</f>
        <v>0</v>
      </c>
      <c r="AC420" s="53">
        <f>_xll.OneStreamExcelAddIn.XFFunctions.XFGetCell("TRUE", "CONSOL", $D$3,"TOT_Entity","Aggregated","Budget_Working",[1]Setup!C4,"PERIODIC",$B420,"TOPFLOW","TOP","TOP","top1",$C420,"top3","Open_Acute_DIV1","TOP5","TOP6","REPORTED","TOP8")</f>
        <v>0</v>
      </c>
      <c r="AD420" s="53">
        <f t="shared" si="1050"/>
        <v>0</v>
      </c>
      <c r="AE420" s="40">
        <f t="shared" si="1051"/>
        <v>0</v>
      </c>
      <c r="AG420" s="53">
        <f>_xll.OneStreamExcelAddIn.XFFunctions.XFGetCell("TRUE", "CONSOL", $D$3,"TOT_Entity","USD","Actual",[1]Setup!C5,"PERIODIC",$B420,"TOPFLOW","TOP","TOP","top1",$C420,"top3","Open_Acute_DIV1","TOP5","TOP6","REPORTED","TOP8")</f>
        <v>0</v>
      </c>
      <c r="AH420" s="53">
        <f>_xll.OneStreamExcelAddIn.XFFunctions.XFGetCell("TRUE", "CONSOL", $D$3,"TOT_Entity","Aggregated","Budget_Working",[1]Setup!C5,"PERIODIC",$B420,"TOPFLOW","TOP","TOP","top1",$C420,"top3","Open_Acute_DIV1","TOP5","TOP6","REPORTED","TOP8")</f>
        <v>0</v>
      </c>
      <c r="AI420" s="53">
        <f t="shared" si="1052"/>
        <v>0</v>
      </c>
      <c r="AJ420" s="40">
        <f t="shared" si="1053"/>
        <v>0</v>
      </c>
      <c r="AL420" s="53">
        <f>_xll.OneStreamExcelAddIn.XFFunctions.XFGetCell("TRUE", "CONSOL", $D$3,"TOT_Entity","USD","Actual",[1]Setup!C6,"PERIODIC",$B420,"TOPFLOW","TOP","TOP","top1",$C420,"top3","Open_Acute_DIV1","TOP5","TOP6","REPORTED","TOP8")</f>
        <v>0</v>
      </c>
      <c r="AM420" s="53">
        <f>_xll.OneStreamExcelAddIn.XFFunctions.XFGetCell("TRUE", "CONSOL", $D$3,"TOT_Entity","Aggregated","Budget_Working",[1]Setup!C6,"PERIODIC",$B420,"TOPFLOW","TOP","TOP","top1",$C420,"top3","Open_Acute_DIV1","TOP5","TOP6","REPORTED","TOP8")</f>
        <v>0</v>
      </c>
      <c r="AN420" s="53">
        <f t="shared" si="1054"/>
        <v>0</v>
      </c>
      <c r="AO420" s="40">
        <f t="shared" si="1055"/>
        <v>0</v>
      </c>
      <c r="AQ420" s="53">
        <f>_xll.OneStreamExcelAddIn.XFFunctions.XFGetCell("TRUE", "CONSOL", $D$3,"TOT_Entity","USD","Actual",[1]Setup!C7,"PERIODIC",$B420,"TOPFLOW","TOP","TOP","top1",$C420,"top3","Open_Acute_DIV1","TOP5","TOP6","REPORTED","TOP8")</f>
        <v>0</v>
      </c>
      <c r="AR420" s="53">
        <f>_xll.OneStreamExcelAddIn.XFFunctions.XFGetCell("TRUE", "CONSOL", $D$3,"TOT_Entity","Aggregated","Budget_Working",[1]Setup!C7,"PERIODIC",$B420,"TOPFLOW","TOP","TOP","top1",$C420,"top3","Open_Acute_DIV1","TOP5","TOP6","REPORTED","TOP8")</f>
        <v>0</v>
      </c>
      <c r="AS420" s="53">
        <f t="shared" si="1056"/>
        <v>0</v>
      </c>
      <c r="AT420" s="40">
        <f t="shared" si="1057"/>
        <v>0</v>
      </c>
      <c r="AV420" s="53">
        <f>_xll.OneStreamExcelAddIn.XFFunctions.XFGetCell("TRUE", "CONSOL", $D$3,"TOT_Entity","USD","Actual",[1]Setup!C8,"PERIODIC",$B420,"TOPFLOW","TOP","TOP","top1",$C420,"top3","Open_Acute_DIV1","TOP5","TOP6","REPORTED","TOP8")</f>
        <v>0</v>
      </c>
      <c r="AW420" s="53">
        <f>_xll.OneStreamExcelAddIn.XFFunctions.XFGetCell("TRUE", "CONSOL", $D$3,"TOT_Entity","Aggregated","Budget_Working",[1]Setup!C8,"PERIODIC",$B420,"TOPFLOW","TOP","TOP","top1",$C420,"top3","Open_Acute_DIV1","TOP5","TOP6","REPORTED","TOP8")</f>
        <v>0</v>
      </c>
      <c r="AX420" s="53">
        <f t="shared" si="1058"/>
        <v>0</v>
      </c>
      <c r="AY420" s="40">
        <f t="shared" si="1059"/>
        <v>0</v>
      </c>
      <c r="BA420" s="53">
        <f>_xll.OneStreamExcelAddIn.XFFunctions.XFGetCell("TRUE", "CONSOL", $D$3,"TOT_Entity","USD","Actual",[1]Setup!C9,"PERIODIC",$B420,"TOPFLOW","TOP","TOP","top1",$C420,"top3","Open_Acute_DIV1","TOP5","TOP6","REPORTED","TOP8")</f>
        <v>0</v>
      </c>
      <c r="BB420" s="53">
        <f>_xll.OneStreamExcelAddIn.XFFunctions.XFGetCell("TRUE", "CONSOL", $D$3,"TOT_Entity","Aggregated","Budget_Working",[1]Setup!C9,"PERIODIC",$B420,"TOPFLOW","TOP","TOP","top1",$C420,"top3","Open_Acute_DIV1","TOP5","TOP6","REPORTED","TOP8")</f>
        <v>0</v>
      </c>
      <c r="BC420" s="53">
        <f t="shared" si="1060"/>
        <v>0</v>
      </c>
      <c r="BD420" s="40">
        <f t="shared" si="1061"/>
        <v>0</v>
      </c>
      <c r="BF420" s="53">
        <f>_xll.OneStreamExcelAddIn.XFFunctions.XFGetCell("TRUE", "CONSOL", $D$3,"TOT_Entity","USD","Actual",[1]Setup!C10,"PERIODIC",$B420,"TOPFLOW","TOP","TOP","top1",$C420,"top3","Open_Acute_DIV1","TOP5","TOP6","REPORTED","TOP8")</f>
        <v>0</v>
      </c>
      <c r="BG420" s="53">
        <f>_xll.OneStreamExcelAddIn.XFFunctions.XFGetCell("TRUE", "CONSOL", $D$3,"TOT_Entity","Aggregated","Budget_Working",[1]Setup!C10,"PERIODIC",$B420,"TOPFLOW","TOP","TOP","top1",$C420,"top3","Open_Acute_DIV1","TOP5","TOP6","REPORTED","TOP8")</f>
        <v>0</v>
      </c>
      <c r="BH420" s="53">
        <f t="shared" si="1062"/>
        <v>0</v>
      </c>
      <c r="BI420" s="40">
        <f t="shared" si="1063"/>
        <v>0</v>
      </c>
      <c r="BK420" s="53">
        <f>_xll.OneStreamExcelAddIn.XFFunctions.XFGetCell("TRUE", "CONSOL", $D$3,"TOT_Entity","USD","Actual",[1]Setup!C11,"PERIODIC",$B420,"TOPFLOW","TOP","TOP","top1",$C420,"top3","Open_Acute_DIV1","TOP5","TOP6","REPORTED","TOP8")</f>
        <v>0</v>
      </c>
      <c r="BL420" s="53">
        <f>_xll.OneStreamExcelAddIn.XFFunctions.XFGetCell("TRUE", "CONSOL", $D$3,"TOT_Entity","Aggregated","Budget_Working",[1]Setup!C11,"PERIODIC",$B420,"TOPFLOW","TOP","TOP","top1",$C420,"top3","Open_Acute_DIV1","TOP5","TOP6","REPORTED","TOP8")</f>
        <v>0</v>
      </c>
      <c r="BM420" s="53">
        <f t="shared" si="1064"/>
        <v>0</v>
      </c>
      <c r="BN420" s="40">
        <f t="shared" si="1065"/>
        <v>0</v>
      </c>
      <c r="BP420" s="53">
        <f>_xll.OneStreamExcelAddIn.XFFunctions.XFGetCell("TRUE", "CONSOL", $D$3,"TOT_Entity","USD","Actual",[1]Setup!C12,"PERIODIC",$B420,"TOPFLOW","TOP","TOP","top1",$C420,"top3","Open_Acute_DIV1","TOP5","TOP6","REPORTED","TOP8")</f>
        <v>0</v>
      </c>
      <c r="BQ420" s="53">
        <f>_xll.OneStreamExcelAddIn.XFFunctions.XFGetCell("TRUE", "CONSOL", $D$3,"TOT_Entity","Aggregated","Budget_Working",[1]Setup!C12,"PERIODIC",$B420,"TOPFLOW","TOP","TOP","top1",$C420,"top3","Open_Acute_DIV1","TOP5","TOP6","REPORTED","TOP8")</f>
        <v>0</v>
      </c>
      <c r="BR420" s="53">
        <f t="shared" si="1066"/>
        <v>0</v>
      </c>
      <c r="BS420" s="40">
        <f t="shared" si="1067"/>
        <v>0</v>
      </c>
      <c r="BU420" s="53">
        <f>_xll.OneStreamExcelAddIn.XFFunctions.XFGetCell("TRUE", "CONSOL", $D$3,"TOT_Entity","USD","Actual",[1]Setup!C13,"PERIODIC",$B420,"TOPFLOW","TOP","TOP","top1",$C420,"top3","Open_Acute_DIV1","TOP5","TOP6","REPORTED","TOP8")</f>
        <v>0</v>
      </c>
      <c r="BV420" s="53">
        <f>_xll.OneStreamExcelAddIn.XFFunctions.XFGetCell("TRUE", "CONSOL", $D$3,"TOT_Entity","Aggregated","Budget_Working",[1]Setup!C13,"PERIODIC",$B420,"TOPFLOW","TOP","TOP","top1",$C420,"top3","Open_Acute_DIV1","TOP5","TOP6","REPORTED","TOP8")</f>
        <v>0</v>
      </c>
      <c r="BW420" s="53">
        <f t="shared" si="1068"/>
        <v>0</v>
      </c>
      <c r="BX420" s="40">
        <f t="shared" si="1069"/>
        <v>0</v>
      </c>
      <c r="BZ420" s="53">
        <f>_xll.OneStreamExcelAddIn.XFFunctions.XFGetCell("TRUE", "CONSOL", $D$3,"TOT_Entity","USD","Actual",[1]Setup!C14,"PERIODIC",$B420,"TOPFLOW","TOP","TOP","top1",$C420,"top3","Open_Acute_DIV1","TOP5","TOP6","REPORTED","TOP8")</f>
        <v>0</v>
      </c>
      <c r="CA420" s="53">
        <f>_xll.OneStreamExcelAddIn.XFFunctions.XFGetCell("TRUE", "CONSOL", $D$3,"TOT_Entity","Aggregated","Budget_Working",[1]Setup!C14,"PERIODIC",$B420,"TOPFLOW","TOP","TOP","top1",$C420,"top3","Open_Acute_DIV1","TOP5","TOP6","REPORTED","TOP8")</f>
        <v>0</v>
      </c>
      <c r="CB420" s="53">
        <f t="shared" si="1070"/>
        <v>0</v>
      </c>
      <c r="CC420" s="40">
        <f t="shared" si="1071"/>
        <v>0</v>
      </c>
      <c r="CE420" s="53">
        <f>_xll.OneStreamExcelAddIn.XFFunctions.XFGetCell("TRUE", "CONSOL", $D$3,"TOT_Entity","USD","Actual",[1]Setup!C15,"PERIODIC",$B420,"TOPFLOW","TOP","TOP","top1",$C420,"top3","Open_Acute_DIV1","TOP5","TOP6","REPORTED","TOP8")</f>
        <v>0</v>
      </c>
      <c r="CF420" s="53">
        <f>_xll.OneStreamExcelAddIn.XFFunctions.XFGetCell("TRUE", "CONSOL", $D$3,"TOT_Entity","Aggregated","Budget_Working",[1]Setup!C15,"PERIODIC",$B420,"TOPFLOW","TOP","TOP","top1",$C420,"top3","Open_Acute_DIV1","TOP5","TOP6","REPORTED","TOP8")</f>
        <v>0</v>
      </c>
      <c r="CG420" s="53">
        <f t="shared" si="1072"/>
        <v>0</v>
      </c>
      <c r="CH420" s="40">
        <f t="shared" si="1073"/>
        <v>0</v>
      </c>
      <c r="CI420" s="212"/>
      <c r="CJ420" s="53">
        <f>_xll.OneStreamExcelAddIn.XFFunctions.XFGetCell("TRUE", "CONSOL", $D$3,"TOT_Entity","USD","Actual",[1]Setup!C4,"PERIODIC",$B420,"TOPFLOW","TOP","TOP","top1",$C420,"top3","Open_Acute_DIV1","TOP5","TOP6","REPORTED","TOP8")</f>
        <v>0</v>
      </c>
      <c r="CK420" s="53">
        <f>_xll.OneStreamExcelAddIn.XFFunctions.XFGetCell("TRUE", "CONSOL", $D$3,"TOT_Entity","USD","Actual",[1]Setup!C5,"PERIODIC",$B420,"TOPFLOW","TOP","TOP","top1",$C420,"top3","Open_Acute_DIV1","TOP5","TOP6","REPORTED","TOP8")</f>
        <v>0</v>
      </c>
      <c r="CL420" s="53">
        <f>_xll.OneStreamExcelAddIn.XFFunctions.XFGetCell("TRUE", "CONSOL", $D$3,"TOT_Entity","USD","Actual",[1]Setup!C6,"PERIODIC",$B420,"TOPFLOW","TOP","TOP","top1",$C420,"top3","Open_Acute_DIV1","TOP5","TOP6","REPORTED","TOP8")</f>
        <v>0</v>
      </c>
      <c r="CM420" s="53">
        <f>_xll.OneStreamExcelAddIn.XFFunctions.XFGetCell("TRUE", "CONSOL", $D$3,"TOT_Entity","USD","Actual",[1]Setup!C7,"PERIODIC",$B420,"TOPFLOW","TOP","TOP","top1",$C420,"top3","Open_Acute_DIV1","TOP5","TOP6","REPORTED","TOP8")</f>
        <v>0</v>
      </c>
      <c r="CN420" s="53">
        <f>_xll.OneStreamExcelAddIn.XFFunctions.XFGetCell("TRUE", "CONSOL", $D$3,"TOT_Entity","USD","Actual",[1]Setup!C8,"PERIODIC",$B420,"TOPFLOW","TOP","TOP","top1",$C420,"top3","Open_Acute_DIV1","TOP5","TOP6","REPORTED","TOP8")</f>
        <v>0</v>
      </c>
      <c r="CO420" s="53">
        <f>_xll.OneStreamExcelAddIn.XFFunctions.XFGetCell("TRUE", "CONSOL", $D$3,"TOT_Entity","USD","Actual",[1]Setup!C9,"PERIODIC",$B420,"TOPFLOW","TOP","TOP","top1",$C420,"top3","Open_Acute_DIV1","TOP5","TOP6","REPORTED","TOP8")</f>
        <v>0</v>
      </c>
      <c r="CP420" s="53">
        <f>_xll.OneStreamExcelAddIn.XFFunctions.XFGetCell("TRUE", "CONSOL", $D$3,"TOT_Entity","USD","Actual",[1]Setup!C10,"PERIODIC",$B420,"TOPFLOW","TOP","TOP","top1",$C420,"top3","Open_Acute_DIV1","TOP5","TOP6","REPORTED","TOP8")</f>
        <v>0</v>
      </c>
      <c r="CQ420" s="53">
        <f>_xll.OneStreamExcelAddIn.XFFunctions.XFGetCell("TRUE", "CONSOL", $D$3,"TOT_Entity","USD","Actual",[1]Setup!C11,"PERIODIC",$B420,"TOPFLOW","TOP","TOP","top1",$C420,"top3","Open_Acute_DIV1","TOP5","TOP6","REPORTED","TOP8")</f>
        <v>0</v>
      </c>
      <c r="CR420" s="53">
        <f>_xll.OneStreamExcelAddIn.XFFunctions.XFGetCell("TRUE", "CONSOL", $D$3,"TOT_Entity","USD","Actual",[1]Setup!C12,"PERIODIC",$B420,"TOPFLOW","TOP","TOP","top1",$C420,"top3","Open_Acute_DIV1","TOP5","TOP6","REPORTED","TOP8")</f>
        <v>0</v>
      </c>
      <c r="CS420" s="53">
        <f>_xll.OneStreamExcelAddIn.XFFunctions.XFGetCell("TRUE", "CONSOL", $D$3,"TOT_Entity","USD","Actual",[1]Setup!C13,"PERIODIC",$B420,"TOPFLOW","TOP","TOP","top1",$C420,"top3","Open_Acute_DIV1","TOP5","TOP6","REPORTED","TOP8")</f>
        <v>0</v>
      </c>
      <c r="CT420" s="53">
        <f>_xll.OneStreamExcelAddIn.XFFunctions.XFGetCell("TRUE", "CONSOL", $D$3,"TOT_Entity","USD","Actual",[1]Setup!C14,"PERIODIC",$B420,"TOPFLOW","TOP","TOP","top1",$C420,"top3","Open_Acute_DIV1","TOP5","TOP6","REPORTED","TOP8")</f>
        <v>0</v>
      </c>
      <c r="CU420" s="53">
        <f>_xll.OneStreamExcelAddIn.XFFunctions.XFGetCell("TRUE", "CONSOL", $D$3,"TOT_Entity","USD","Actual",[1]Setup!C15,"PERIODIC",$B420,"TOPFLOW","TOP","TOP","top1",$C420,"top3","Open_Acute_DIV1","TOP5","TOP6","REPORTED","TOP8")</f>
        <v>0</v>
      </c>
      <c r="CV420" s="212"/>
      <c r="CW420" s="53">
        <f>_xll.OneStreamExcelAddIn.XFFunctions.XFGetCell("TRUE", "CONSOL", $D$3,"TOT_Entity","USD","Actual",[1]Setup!C17,"PERIODIC",$B420,"TOPFLOW","TOP","TOP","top1",$C420,"top3","Open_Acute_DIV1","TOP5","TOP6","REPORTED","TOP8")</f>
        <v>0</v>
      </c>
      <c r="CX420" s="53">
        <f>_xll.OneStreamExcelAddIn.XFFunctions.XFGetCell("TRUE", "CONSOL", $D$3,"TOT_Entity","USD","Actual",[1]Setup!C18,"PERIODIC",$B420,"TOPFLOW","TOP","TOP","top1",$C420,"top3","Open_Acute_DIV1","TOP5","TOP6","REPORTED","TOP8")</f>
        <v>0</v>
      </c>
      <c r="CY420" s="53">
        <f>_xll.OneStreamExcelAddIn.XFFunctions.XFGetCell("TRUE", "CONSOL", $D$3,"TOT_Entity","USD","Actual",[1]Setup!C19,"PERIODIC",$B420,"TOPFLOW","TOP","TOP","top1",$C420,"top3","Open_Acute_DIV1","TOP5","TOP6","REPORTED","TOP8")</f>
        <v>0</v>
      </c>
      <c r="CZ420" s="53">
        <f>_xll.OneStreamExcelAddIn.XFFunctions.XFGetCell("TRUE", "CONSOL", $D$3,"TOT_Entity","USD","Actual",[1]Setup!C20,"PERIODIC",$B420,"TOPFLOW","TOP","TOP","top1",$C420,"top3","Open_Acute_DIV1","TOP5","TOP6","REPORTED","TOP8")</f>
        <v>0</v>
      </c>
      <c r="DA420" s="53">
        <f>_xll.OneStreamExcelAddIn.XFFunctions.XFGetCell("TRUE", "CONSOL", $D$3,"TOT_Entity","USD","Actual",[1]Setup!C21,"PERIODIC",$B420,"TOPFLOW","TOP","TOP","top1",$C420,"top3","Open_Acute_DIV1","TOP5","TOP6","REPORTED","TOP8")</f>
        <v>0</v>
      </c>
      <c r="DB420" s="53">
        <f>_xll.OneStreamExcelAddIn.XFFunctions.XFGetCell("TRUE", "CONSOL", $D$3,"TOT_Entity","USD","Actual",[1]Setup!C22,"PERIODIC",$B420,"TOPFLOW","TOP","TOP","top1",$C420,"top3","Open_Acute_DIV1","TOP5","TOP6","REPORTED","TOP8")</f>
        <v>0</v>
      </c>
      <c r="DC420" s="53">
        <f>_xll.OneStreamExcelAddIn.XFFunctions.XFGetCell("TRUE", "CONSOL", $D$3,"TOT_Entity","USD","Actual",[1]Setup!C23,"PERIODIC",$B420,"TOPFLOW","TOP","TOP","top1",$C420,"top3","Open_Acute_DIV1","TOP5","TOP6","REPORTED","TOP8")</f>
        <v>0</v>
      </c>
      <c r="DD420" s="53">
        <f>_xll.OneStreamExcelAddIn.XFFunctions.XFGetCell("TRUE", "CONSOL", $D$3,"TOT_Entity","USD","Actual",[1]Setup!C24,"PERIODIC",$B420,"TOPFLOW","TOP","TOP","top1",$C420,"top3","Open_Acute_DIV1","TOP5","TOP6","REPORTED","TOP8")</f>
        <v>0</v>
      </c>
      <c r="DE420" s="53">
        <f>_xll.OneStreamExcelAddIn.XFFunctions.XFGetCell("TRUE", "CONSOL", $D$3,"TOT_Entity","USD","Actual",[1]Setup!C25,"PERIODIC",$B420,"TOPFLOW","TOP","TOP","top1",$C420,"top3","Open_Acute_DIV1","TOP5","TOP6","REPORTED","TOP8")</f>
        <v>0</v>
      </c>
      <c r="DF420" s="53">
        <f>_xll.OneStreamExcelAddIn.XFFunctions.XFGetCell("TRUE", "CONSOL", $D$3,"TOT_Entity","USD","Actual",[1]Setup!C26,"PERIODIC",$B420,"TOPFLOW","TOP","TOP","top1",$C420,"top3","Open_Acute_DIV1","TOP5","TOP6","REPORTED","TOP8")</f>
        <v>0</v>
      </c>
      <c r="DG420" s="53">
        <f>_xll.OneStreamExcelAddIn.XFFunctions.XFGetCell("TRUE", "CONSOL", $D$3,"TOT_Entity","USD","Actual",[1]Setup!C27,"PERIODIC",$B420,"TOPFLOW","TOP","TOP","top1",$C420,"top3","Open_Acute_DIV1","TOP5","TOP6","REPORTED","TOP8")</f>
        <v>0</v>
      </c>
      <c r="DH420" s="53">
        <f>_xll.OneStreamExcelAddIn.XFFunctions.XFGetCell("TRUE", "CONSOL", $D$3,"TOT_Entity","USD","Actual",[1]Setup!C28,"PERIODIC",$B420,"TOPFLOW","TOP","TOP","top1",$C420,"top3","Open_Acute_DIV1","TOP5","TOP6","REPORTED","TOP8")</f>
        <v>0</v>
      </c>
      <c r="DI420" s="178"/>
      <c r="DJ420" s="53">
        <f>_xll.OneStreamExcelAddIn.XFFunctions.XFGetCell("TRUE", "CONSOL", $D$3,"TOT_Entity","Aggregated","Budget_Working",[1]Setup!C4,"PERIODIC",$B420,"TOPFLOW","TOP","TOP","top1",$C420,"top3","Open_Acute_DIV1","TOP5","TOP6","REPORTED","TOP8")</f>
        <v>0</v>
      </c>
      <c r="DK420" s="53">
        <f>_xll.OneStreamExcelAddIn.XFFunctions.XFGetCell("TRUE", "CONSOL", $D$3,"TOT_Entity","Aggregated","Budget_Working",[1]Setup!C5,"PERIODIC",$B420,"TOPFLOW","TOP","TOP","top1",$C420,"top3","Open_Acute_DIV1","TOP5","TOP6","REPORTED","TOP8")</f>
        <v>0</v>
      </c>
      <c r="DL420" s="53">
        <f>_xll.OneStreamExcelAddIn.XFFunctions.XFGetCell("TRUE", "CONSOL", $D$3,"TOT_Entity","Aggregated","Budget_Working",[1]Setup!C6,"PERIODIC",$B420,"TOPFLOW","TOP","TOP","top1",$C420,"top3","Open_Acute_DIV1","TOP5","TOP6","REPORTED","TOP8")</f>
        <v>0</v>
      </c>
      <c r="DM420" s="53">
        <f>_xll.OneStreamExcelAddIn.XFFunctions.XFGetCell("TRUE", "CONSOL", $D$3,"TOT_Entity","Aggregated","Budget_Working",[1]Setup!C7,"PERIODIC",$B420,"TOPFLOW","TOP","TOP","top1",$C420,"top3","Open_Acute_DIV1","TOP5","TOP6","REPORTED","TOP8")</f>
        <v>0</v>
      </c>
      <c r="DN420" s="53">
        <f>_xll.OneStreamExcelAddIn.XFFunctions.XFGetCell("TRUE", "CONSOL", $D$3,"TOT_Entity","Aggregated","Budget_Working",[1]Setup!C8,"PERIODIC",$B420,"TOPFLOW","TOP","TOP","top1",$C420,"top3","Open_Acute_DIV1","TOP5","TOP6","REPORTED","TOP8")</f>
        <v>0</v>
      </c>
      <c r="DO420" s="53">
        <f>_xll.OneStreamExcelAddIn.XFFunctions.XFGetCell("TRUE", "CONSOL", $D$3,"TOT_Entity","Aggregated","Budget_Working",[1]Setup!C9,"PERIODIC",$B420,"TOPFLOW","TOP","TOP","top1",$C420,"top3","Open_Acute_DIV1","TOP5","TOP6","REPORTED","TOP8")</f>
        <v>0</v>
      </c>
      <c r="DP420" s="53">
        <f>_xll.OneStreamExcelAddIn.XFFunctions.XFGetCell("TRUE", "CONSOL", $D$3,"TOT_Entity","Aggregated","Budget_Working",[1]Setup!C10,"PERIODIC",$B420,"TOPFLOW","TOP","TOP","top1",$C420,"top3","Open_Acute_DIV1","TOP5","TOP6","REPORTED","TOP8")</f>
        <v>0</v>
      </c>
      <c r="DQ420" s="53">
        <f>_xll.OneStreamExcelAddIn.XFFunctions.XFGetCell("TRUE", "CONSOL", $D$3,"TOT_Entity","Aggregated","Budget_Working",[1]Setup!C11,"PERIODIC",$B420,"TOPFLOW","TOP","TOP","top1",$C420,"top3","Open_Acute_DIV1","TOP5","TOP6","REPORTED","TOP8")</f>
        <v>0</v>
      </c>
      <c r="DR420" s="53">
        <f>_xll.OneStreamExcelAddIn.XFFunctions.XFGetCell("TRUE", "CONSOL", $D$3,"TOT_Entity","Aggregated","Budget_Working",[1]Setup!C12,"PERIODIC",$B420,"TOPFLOW","TOP","TOP","top1",$C420,"top3","Open_Acute_DIV1","TOP5","TOP6","REPORTED","TOP8")</f>
        <v>0</v>
      </c>
      <c r="DS420" s="53">
        <f>_xll.OneStreamExcelAddIn.XFFunctions.XFGetCell("TRUE", "CONSOL", $D$3,"TOT_Entity","Aggregated","Budget_Working",[1]Setup!C13,"PERIODIC",$B420,"TOPFLOW","TOP","TOP","top1",$C420,"top3","Open_Acute_DIV1","TOP5","TOP6","REPORTED","TOP8")</f>
        <v>0</v>
      </c>
      <c r="DT420" s="53">
        <f>_xll.OneStreamExcelAddIn.XFFunctions.XFGetCell("TRUE", "CONSOL", $D$3,"TOT_Entity","Aggregated","Budget_Working",[1]Setup!C14,"PERIODIC",$B420,"TOPFLOW","TOP","TOP","top1",$C420,"top3","Open_Acute_DIV1","TOP5","TOP6","REPORTED","TOP8")</f>
        <v>0</v>
      </c>
      <c r="DU420" s="53">
        <f>_xll.OneStreamExcelAddIn.XFFunctions.XFGetCell("TRUE", "CONSOL", $D$3,"TOT_Entity","Aggregated","Budget_Working",[1]Setup!C15,"PERIODIC",$B420,"TOPFLOW","TOP","TOP","top1",$C420,"top3","Open_Acute_DIV1","TOP5","TOP6","REPORTED","TOP8")</f>
        <v>0</v>
      </c>
      <c r="DV420" s="178"/>
      <c r="DW420" s="53">
        <f>_xll.OneStreamExcelAddIn.XFFunctions.XFGetCell("TRUE", "CONSOL", $D$3,"TOT_Entity","USD","Budget_Final",[1]Setup!C17,"PERIODIC",$B420,"TOPFLOW","TOP","TOP","top1",$C420,"top3","Open_Acute_DIV1","TOP5","TOP6","REPORTED","TOP8")</f>
        <v>0</v>
      </c>
      <c r="DX420" s="53">
        <f>_xll.OneStreamExcelAddIn.XFFunctions.XFGetCell("TRUE", "CONSOL", $D$3,"TOT_Entity","USD","Budget_Final",[1]Setup!C18,"PERIODIC",$B420,"TOPFLOW","TOP","TOP","top1",$C420,"top3","Open_Acute_DIV1","TOP5","TOP6","REPORTED","TOP8")</f>
        <v>0</v>
      </c>
      <c r="DY420" s="53">
        <f>_xll.OneStreamExcelAddIn.XFFunctions.XFGetCell("TRUE", "CONSOL", $D$3,"TOT_Entity","USD","Budget_Final",[1]Setup!C19,"PERIODIC",$B420,"TOPFLOW","TOP","TOP","top1",$C420,"top3","Open_Acute_DIV1","TOP5","TOP6","REPORTED","TOP8")</f>
        <v>0</v>
      </c>
      <c r="DZ420" s="53">
        <f>_xll.OneStreamExcelAddIn.XFFunctions.XFGetCell("TRUE", "CONSOL", $D$3,"TOT_Entity","USD","Budget_Final",[1]Setup!C20,"PERIODIC",$B420,"TOPFLOW","TOP","TOP","top1",$C420,"top3","Open_Acute_DIV1","TOP5","TOP6","REPORTED","TOP8")</f>
        <v>0</v>
      </c>
      <c r="EA420" s="53">
        <f>_xll.OneStreamExcelAddIn.XFFunctions.XFGetCell("TRUE", "CONSOL", $D$3,"TOT_Entity","USD","Budget_Final",[1]Setup!C21,"PERIODIC",$B420,"TOPFLOW","TOP","TOP","top1",$C420,"top3","Open_Acute_DIV1","TOP5","TOP6","REPORTED","TOP8")</f>
        <v>0</v>
      </c>
      <c r="EB420" s="53">
        <f>_xll.OneStreamExcelAddIn.XFFunctions.XFGetCell("TRUE", "CONSOL", $D$3,"TOT_Entity","USD","Budget_Final",[1]Setup!C22,"PERIODIC",$B420,"TOPFLOW","TOP","TOP","top1",$C420,"top3","Open_Acute_DIV1","TOP5","TOP6","REPORTED","TOP8")</f>
        <v>0</v>
      </c>
      <c r="EC420" s="53">
        <f>_xll.OneStreamExcelAddIn.XFFunctions.XFGetCell("TRUE", "CONSOL", $D$3,"TOT_Entity","USD","Budget_Final",[1]Setup!C23,"PERIODIC",$B420,"TOPFLOW","TOP","TOP","top1",$C420,"top3","Open_Acute_DIV1","TOP5","TOP6","REPORTED","TOP8")</f>
        <v>0</v>
      </c>
      <c r="ED420" s="53">
        <f>_xll.OneStreamExcelAddIn.XFFunctions.XFGetCell("TRUE", "CONSOL", $D$3,"TOT_Entity","USD","Budget_Final",[1]Setup!C24,"PERIODIC",$B420,"TOPFLOW","TOP","TOP","top1",$C420,"top3","Open_Acute_DIV1","TOP5","TOP6","REPORTED","TOP8")</f>
        <v>0</v>
      </c>
      <c r="EE420" s="53">
        <f>_xll.OneStreamExcelAddIn.XFFunctions.XFGetCell("TRUE", "CONSOL", $D$3,"TOT_Entity","USD","Budget_Final",[1]Setup!C25,"PERIODIC",$B420,"TOPFLOW","TOP","TOP","top1",$C420,"top3","Open_Acute_DIV1","TOP5","TOP6","REPORTED","TOP8")</f>
        <v>0</v>
      </c>
      <c r="EF420" s="53">
        <f>_xll.OneStreamExcelAddIn.XFFunctions.XFGetCell("TRUE", "CONSOL", $D$3,"TOT_Entity","USD","Budget_Final",[1]Setup!C26,"PERIODIC",$B420,"TOPFLOW","TOP","TOP","top1",$C420,"top3","Open_Acute_DIV1","TOP5","TOP6","REPORTED","TOP8")</f>
        <v>0</v>
      </c>
      <c r="EG420" s="53">
        <f>_xll.OneStreamExcelAddIn.XFFunctions.XFGetCell("TRUE", "CONSOL", $D$3,"TOT_Entity","USD","Budget_Final",[1]Setup!C27,"PERIODIC",$B420,"TOPFLOW","TOP","TOP","top1",$C420,"top3","Open_Acute_DIV1","TOP5","TOP6","REPORTED","TOP8")</f>
        <v>0</v>
      </c>
      <c r="EH420" s="53">
        <f>_xll.OneStreamExcelAddIn.XFFunctions.XFGetCell("TRUE", "CONSOL", $D$3,"TOT_Entity","USD","Budget_Final",[1]Setup!C28,"PERIODIC",$B420,"TOPFLOW","TOP","TOP","top1",$C420,"top3","Open_Acute_DIV1","TOP5","TOP6","REPORTED","TOP8")</f>
        <v>0</v>
      </c>
    </row>
    <row r="421" spans="2:138" x14ac:dyDescent="0.25">
      <c r="B421" s="51">
        <v>61035</v>
      </c>
      <c r="C421" s="51"/>
      <c r="D421" t="str" cm="1">
        <f t="array" ref="D421">_xll.OneStreamExcelAddIn.XFFunctions.XFGetMemberInfo("Description","Account",B421)</f>
        <v>P/S - P/R Processing</v>
      </c>
      <c r="E421" s="53">
        <f>_xll.OneStreamExcelAddIn.XFFunctions.XFGetCell("TRUE", "CONSOL", $D$3,"TOT_Entity","USD","Actual",$E$3,"PERIODIC",$B421,"TOPFLOW","TOP","TOP","top1",$C421,"top3","Open_Acute_DIV1","TOP5","TOP6","REPORTED","TOP8")</f>
        <v>9043.34</v>
      </c>
      <c r="F421" s="53">
        <f>_xll.OneStreamExcelAddIn.XFFunctions.XFGetCell("TRUE", "CONSOL", $D$3,"TOT_Entity","Aggregated","Budget_Working",$E$3,"PERIODIC",$B421,"TOPFLOW","TOP","TOP","top1",$C421,"top3","Open_Acute_DIV1","TOP5","TOP6","REPORTED","TOP8")</f>
        <v>9657.2716666670003</v>
      </c>
      <c r="G421" s="53">
        <f t="shared" si="1043"/>
        <v>613.93166666700017</v>
      </c>
      <c r="H421" s="55">
        <f t="shared" si="1044"/>
        <v>6.357195778037851E-2</v>
      </c>
      <c r="I421" s="41"/>
      <c r="J421" s="53">
        <f>_xll.OneStreamExcelAddIn.XFFunctions.XFGetCell("TRUE", "CONSOL", $D$3,"TOT_Entity","USD","Actual",$E$3,"YTD",$B421,"TOPFLOW","TOP","TOP","top1",$C421,"TOP3","Open_Acute_DIV1","TOP5","TOP6","REPORTED","TOP8")</f>
        <v>35557.75</v>
      </c>
      <c r="K421" s="53">
        <f>_xll.OneStreamExcelAddIn.XFFunctions.XFGetCell("TRUE", "CONSOL", $D$3,"TOT_Entity","Aggregated","Budget_Working",$E$3,"YTD",$B421,"TOPFLOW","TOP","TOP","top1",$C421,"TOP3","Open_Acute_DIV1","TOP5","TOP6","REPORTED","TOP8")</f>
        <v>38629.086666668001</v>
      </c>
      <c r="L421" s="53">
        <f t="shared" si="1045"/>
        <v>3071.3366666680013</v>
      </c>
      <c r="M421" s="40">
        <f t="shared" si="1046"/>
        <v>7.950839462425538E-2</v>
      </c>
      <c r="N421" s="41"/>
      <c r="O421" s="53">
        <f>_xll.OneStreamExcelAddIn.XFFunctions.XFGetCell("TRUE", "CONSOL", $D$3,"TOT_Entity","USD","Actual",$F$3,"YTD",$B421,"TOPFLOW","TOP","TOP","top1",$C421,"TOP3","Open_Acute_DIV1","TOP5","TOP6","REPORTED","TOP8")</f>
        <v>41938.69</v>
      </c>
      <c r="P421" s="53">
        <f>_xll.OneStreamExcelAddIn.XFFunctions.XFGetCell("TRUE", "CONSOL", $D$3,"TOT_Entity","USD","Actual",$E$3,"YTD",$B421,"TOPFLOW","TOP","TOP","top1",$C421,"top3","Open_Acute_DIV1","TOP5","TOP6","REPORTED","VAR_BW_PY_Actual")</f>
        <v>6380.94</v>
      </c>
      <c r="Q421" s="40">
        <f t="shared" si="1047"/>
        <v>0.15214924452814332</v>
      </c>
      <c r="R421" s="41"/>
      <c r="S421" s="53">
        <f>_xll.OneStreamExcelAddIn.XFFunctions.XFGetCell("TRUE", "CONSOL", $D$3,"TOT_Entity","USD","MIDFCST",$E$3,"MTD",$B421,"TOPFLOW","TOP","TOP","top1",$C421,"TOP3","Open_Acute_DIV1","TOP5","TOP6","REPORTED","TOP8")</f>
        <v>0</v>
      </c>
      <c r="T421" s="53">
        <f t="shared" si="1048"/>
        <v>-9043.34</v>
      </c>
      <c r="U421" s="40">
        <f t="shared" si="1049"/>
        <v>0</v>
      </c>
      <c r="V421" s="41"/>
      <c r="W421" s="42"/>
      <c r="X421" s="43"/>
      <c r="Y421" s="42"/>
      <c r="Z421" s="44"/>
      <c r="AB421" s="53">
        <f>_xll.OneStreamExcelAddIn.XFFunctions.XFGetCell("TRUE", "CONSOL", $D$3,"TOT_Entity","USD","Actual",[1]Setup!C4,"PERIODIC",$B421,"TOPFLOW","TOP","TOP","top1",$C421,"top3","Open_Acute_DIV1","TOP5","TOP6","REPORTED","TOP8")</f>
        <v>8561.01</v>
      </c>
      <c r="AC421" s="53">
        <f>_xll.OneStreamExcelAddIn.XFFunctions.XFGetCell("TRUE", "CONSOL", $D$3,"TOT_Entity","Aggregated","Budget_Working",[1]Setup!C4,"PERIODIC",$B421,"TOPFLOW","TOP","TOP","top1",$C421,"top3","Open_Acute_DIV1","TOP5","TOP6","REPORTED","TOP8")</f>
        <v>9657.2716666670003</v>
      </c>
      <c r="AD421" s="53">
        <f t="shared" si="1050"/>
        <v>1096.2616666670001</v>
      </c>
      <c r="AE421" s="40">
        <f t="shared" si="1051"/>
        <v>0.11351670580531066</v>
      </c>
      <c r="AG421" s="53">
        <f>_xll.OneStreamExcelAddIn.XFFunctions.XFGetCell("TRUE", "CONSOL", $D$3,"TOT_Entity","USD","Actual",[1]Setup!C5,"PERIODIC",$B421,"TOPFLOW","TOP","TOP","top1",$C421,"top3","Open_Acute_DIV1","TOP5","TOP6","REPORTED","TOP8")</f>
        <v>11239.42</v>
      </c>
      <c r="AH421" s="53">
        <f>_xll.OneStreamExcelAddIn.XFFunctions.XFGetCell("TRUE", "CONSOL", $D$3,"TOT_Entity","Aggregated","Budget_Working",[1]Setup!C5,"PERIODIC",$B421,"TOPFLOW","TOP","TOP","top1",$C421,"top3","Open_Acute_DIV1","TOP5","TOP6","REPORTED","TOP8")</f>
        <v>9657.2716666670003</v>
      </c>
      <c r="AI421" s="53">
        <f t="shared" si="1052"/>
        <v>-1582.1483333329998</v>
      </c>
      <c r="AJ421" s="40">
        <f t="shared" si="1053"/>
        <v>-0.16382974280343968</v>
      </c>
      <c r="AL421" s="53">
        <f>_xll.OneStreamExcelAddIn.XFFunctions.XFGetCell("TRUE", "CONSOL", $D$3,"TOT_Entity","USD","Actual",[1]Setup!C6,"PERIODIC",$B421,"TOPFLOW","TOP","TOP","top1",$C421,"top3","Open_Acute_DIV1","TOP5","TOP6","REPORTED","TOP8")</f>
        <v>6713.98</v>
      </c>
      <c r="AM421" s="53">
        <f>_xll.OneStreamExcelAddIn.XFFunctions.XFGetCell("TRUE", "CONSOL", $D$3,"TOT_Entity","Aggregated","Budget_Working",[1]Setup!C6,"PERIODIC",$B421,"TOPFLOW","TOP","TOP","top1",$C421,"top3","Open_Acute_DIV1","TOP5","TOP6","REPORTED","TOP8")</f>
        <v>9657.2716666670003</v>
      </c>
      <c r="AN421" s="53">
        <f t="shared" si="1054"/>
        <v>2943.2916666670008</v>
      </c>
      <c r="AO421" s="40">
        <f t="shared" si="1055"/>
        <v>0.30477465771477202</v>
      </c>
      <c r="AQ421" s="53">
        <f>_xll.OneStreamExcelAddIn.XFFunctions.XFGetCell("TRUE", "CONSOL", $D$3,"TOT_Entity","USD","Actual",[1]Setup!C7,"PERIODIC",$B421,"TOPFLOW","TOP","TOP","top1",$C421,"top3","Open_Acute_DIV1","TOP5","TOP6","REPORTED","TOP8")</f>
        <v>9043.34</v>
      </c>
      <c r="AR421" s="53">
        <f>_xll.OneStreamExcelAddIn.XFFunctions.XFGetCell("TRUE", "CONSOL", $D$3,"TOT_Entity","Aggregated","Budget_Working",[1]Setup!C7,"PERIODIC",$B421,"TOPFLOW","TOP","TOP","top1",$C421,"top3","Open_Acute_DIV1","TOP5","TOP6","REPORTED","TOP8")</f>
        <v>9657.2716666670003</v>
      </c>
      <c r="AS421" s="53">
        <f t="shared" si="1056"/>
        <v>613.93166666700017</v>
      </c>
      <c r="AT421" s="40">
        <f t="shared" si="1057"/>
        <v>6.357195778037851E-2</v>
      </c>
      <c r="AV421" s="53">
        <f>_xll.OneStreamExcelAddIn.XFFunctions.XFGetCell("TRUE", "CONSOL", $D$3,"TOT_Entity","USD","Actual",[1]Setup!C8,"PERIODIC",$B421,"TOPFLOW","TOP","TOP","top1",$C421,"top3","Open_Acute_DIV1","TOP5","TOP6","REPORTED","TOP8")</f>
        <v>-35557.75</v>
      </c>
      <c r="AW421" s="53">
        <f>_xll.OneStreamExcelAddIn.XFFunctions.XFGetCell("TRUE", "CONSOL", $D$3,"TOT_Entity","Aggregated","Budget_Working",[1]Setup!C8,"PERIODIC",$B421,"TOPFLOW","TOP","TOP","top1",$C421,"top3","Open_Acute_DIV1","TOP5","TOP6","REPORTED","TOP8")</f>
        <v>9657.2716666670003</v>
      </c>
      <c r="AX421" s="53">
        <f t="shared" si="1058"/>
        <v>45215.021666667002</v>
      </c>
      <c r="AY421" s="40">
        <f t="shared" si="1059"/>
        <v>4.6819664215029784</v>
      </c>
      <c r="BA421" s="53">
        <f>_xll.OneStreamExcelAddIn.XFFunctions.XFGetCell("TRUE", "CONSOL", $D$3,"TOT_Entity","USD","Actual",[1]Setup!C9,"PERIODIC",$B421,"TOPFLOW","TOP","TOP","top1",$C421,"top3","Open_Acute_DIV1","TOP5","TOP6","REPORTED","TOP8")</f>
        <v>0</v>
      </c>
      <c r="BB421" s="53">
        <f>_xll.OneStreamExcelAddIn.XFFunctions.XFGetCell("TRUE", "CONSOL", $D$3,"TOT_Entity","Aggregated","Budget_Working",[1]Setup!C9,"PERIODIC",$B421,"TOPFLOW","TOP","TOP","top1",$C421,"top3","Open_Acute_DIV1","TOP5","TOP6","REPORTED","TOP8")</f>
        <v>9657.2716666670003</v>
      </c>
      <c r="BC421" s="53">
        <f t="shared" si="1060"/>
        <v>9657.2716666670003</v>
      </c>
      <c r="BD421" s="40">
        <f t="shared" si="1061"/>
        <v>1</v>
      </c>
      <c r="BF421" s="53">
        <f>_xll.OneStreamExcelAddIn.XFFunctions.XFGetCell("TRUE", "CONSOL", $D$3,"TOT_Entity","USD","Actual",[1]Setup!C10,"PERIODIC",$B421,"TOPFLOW","TOP","TOP","top1",$C421,"top3","Open_Acute_DIV1","TOP5","TOP6","REPORTED","TOP8")</f>
        <v>0</v>
      </c>
      <c r="BG421" s="53">
        <f>_xll.OneStreamExcelAddIn.XFFunctions.XFGetCell("TRUE", "CONSOL", $D$3,"TOT_Entity","Aggregated","Budget_Working",[1]Setup!C10,"PERIODIC",$B421,"TOPFLOW","TOP","TOP","top1",$C421,"top3","Open_Acute_DIV1","TOP5","TOP6","REPORTED","TOP8")</f>
        <v>9657.2716666670003</v>
      </c>
      <c r="BH421" s="53">
        <f t="shared" si="1062"/>
        <v>9657.2716666670003</v>
      </c>
      <c r="BI421" s="40">
        <f t="shared" si="1063"/>
        <v>1</v>
      </c>
      <c r="BK421" s="53">
        <f>_xll.OneStreamExcelAddIn.XFFunctions.XFGetCell("TRUE", "CONSOL", $D$3,"TOT_Entity","USD","Actual",[1]Setup!C11,"PERIODIC",$B421,"TOPFLOW","TOP","TOP","top1",$C421,"top3","Open_Acute_DIV1","TOP5","TOP6","REPORTED","TOP8")</f>
        <v>0</v>
      </c>
      <c r="BL421" s="53">
        <f>_xll.OneStreamExcelAddIn.XFFunctions.XFGetCell("TRUE", "CONSOL", $D$3,"TOT_Entity","Aggregated","Budget_Working",[1]Setup!C11,"PERIODIC",$B421,"TOPFLOW","TOP","TOP","top1",$C421,"top3","Open_Acute_DIV1","TOP5","TOP6","REPORTED","TOP8")</f>
        <v>9657.2716666670003</v>
      </c>
      <c r="BM421" s="53">
        <f t="shared" si="1064"/>
        <v>9657.2716666670003</v>
      </c>
      <c r="BN421" s="40">
        <f t="shared" si="1065"/>
        <v>1</v>
      </c>
      <c r="BP421" s="53">
        <f>_xll.OneStreamExcelAddIn.XFFunctions.XFGetCell("TRUE", "CONSOL", $D$3,"TOT_Entity","USD","Actual",[1]Setup!C12,"PERIODIC",$B421,"TOPFLOW","TOP","TOP","top1",$C421,"top3","Open_Acute_DIV1","TOP5","TOP6","REPORTED","TOP8")</f>
        <v>0</v>
      </c>
      <c r="BQ421" s="53">
        <f>_xll.OneStreamExcelAddIn.XFFunctions.XFGetCell("TRUE", "CONSOL", $D$3,"TOT_Entity","Aggregated","Budget_Working",[1]Setup!C12,"PERIODIC",$B421,"TOPFLOW","TOP","TOP","top1",$C421,"top3","Open_Acute_DIV1","TOP5","TOP6","REPORTED","TOP8")</f>
        <v>9657.2716666670003</v>
      </c>
      <c r="BR421" s="53">
        <f t="shared" si="1066"/>
        <v>9657.2716666670003</v>
      </c>
      <c r="BS421" s="40">
        <f t="shared" si="1067"/>
        <v>1</v>
      </c>
      <c r="BU421" s="53">
        <f>_xll.OneStreamExcelAddIn.XFFunctions.XFGetCell("TRUE", "CONSOL", $D$3,"TOT_Entity","USD","Actual",[1]Setup!C13,"PERIODIC",$B421,"TOPFLOW","TOP","TOP","top1",$C421,"top3","Open_Acute_DIV1","TOP5","TOP6","REPORTED","TOP8")</f>
        <v>0</v>
      </c>
      <c r="BV421" s="53">
        <f>_xll.OneStreamExcelAddIn.XFFunctions.XFGetCell("TRUE", "CONSOL", $D$3,"TOT_Entity","Aggregated","Budget_Working",[1]Setup!C13,"PERIODIC",$B421,"TOPFLOW","TOP","TOP","top1",$C421,"top3","Open_Acute_DIV1","TOP5","TOP6","REPORTED","TOP8")</f>
        <v>9657.2716666670003</v>
      </c>
      <c r="BW421" s="53">
        <f t="shared" si="1068"/>
        <v>9657.2716666670003</v>
      </c>
      <c r="BX421" s="40">
        <f t="shared" si="1069"/>
        <v>1</v>
      </c>
      <c r="BZ421" s="53">
        <f>_xll.OneStreamExcelAddIn.XFFunctions.XFGetCell("TRUE", "CONSOL", $D$3,"TOT_Entity","USD","Actual",[1]Setup!C14,"PERIODIC",$B421,"TOPFLOW","TOP","TOP","top1",$C421,"top3","Open_Acute_DIV1","TOP5","TOP6","REPORTED","TOP8")</f>
        <v>0</v>
      </c>
      <c r="CA421" s="53">
        <f>_xll.OneStreamExcelAddIn.XFFunctions.XFGetCell("TRUE", "CONSOL", $D$3,"TOT_Entity","Aggregated","Budget_Working",[1]Setup!C14,"PERIODIC",$B421,"TOPFLOW","TOP","TOP","top1",$C421,"top3","Open_Acute_DIV1","TOP5","TOP6","REPORTED","TOP8")</f>
        <v>9657.2716666670003</v>
      </c>
      <c r="CB421" s="53">
        <f t="shared" si="1070"/>
        <v>9657.2716666670003</v>
      </c>
      <c r="CC421" s="40">
        <f t="shared" si="1071"/>
        <v>1</v>
      </c>
      <c r="CE421" s="53">
        <f>_xll.OneStreamExcelAddIn.XFFunctions.XFGetCell("TRUE", "CONSOL", $D$3,"TOT_Entity","USD","Actual",[1]Setup!C15,"PERIODIC",$B421,"TOPFLOW","TOP","TOP","top1",$C421,"top3","Open_Acute_DIV1","TOP5","TOP6","REPORTED","TOP8")</f>
        <v>0</v>
      </c>
      <c r="CF421" s="53">
        <f>_xll.OneStreamExcelAddIn.XFFunctions.XFGetCell("TRUE", "CONSOL", $D$3,"TOT_Entity","Aggregated","Budget_Working",[1]Setup!C15,"PERIODIC",$B421,"TOPFLOW","TOP","TOP","top1",$C421,"top3","Open_Acute_DIV1","TOP5","TOP6","REPORTED","TOP8")</f>
        <v>9657.2716666670003</v>
      </c>
      <c r="CG421" s="53">
        <f t="shared" si="1072"/>
        <v>9657.2716666670003</v>
      </c>
      <c r="CH421" s="40">
        <f t="shared" si="1073"/>
        <v>1</v>
      </c>
      <c r="CI421" s="212"/>
      <c r="CJ421" s="53">
        <f>_xll.OneStreamExcelAddIn.XFFunctions.XFGetCell("TRUE", "CONSOL", $D$3,"TOT_Entity","USD","Actual",[1]Setup!C4,"PERIODIC",$B421,"TOPFLOW","TOP","TOP","top1",$C421,"top3","Open_Acute_DIV1","TOP5","TOP6","REPORTED","TOP8")</f>
        <v>8561.01</v>
      </c>
      <c r="CK421" s="53">
        <f>_xll.OneStreamExcelAddIn.XFFunctions.XFGetCell("TRUE", "CONSOL", $D$3,"TOT_Entity","USD","Actual",[1]Setup!C5,"PERIODIC",$B421,"TOPFLOW","TOP","TOP","top1",$C421,"top3","Open_Acute_DIV1","TOP5","TOP6","REPORTED","TOP8")</f>
        <v>11239.42</v>
      </c>
      <c r="CL421" s="53">
        <f>_xll.OneStreamExcelAddIn.XFFunctions.XFGetCell("TRUE", "CONSOL", $D$3,"TOT_Entity","USD","Actual",[1]Setup!C6,"PERIODIC",$B421,"TOPFLOW","TOP","TOP","top1",$C421,"top3","Open_Acute_DIV1","TOP5","TOP6","REPORTED","TOP8")</f>
        <v>6713.98</v>
      </c>
      <c r="CM421" s="53">
        <f>_xll.OneStreamExcelAddIn.XFFunctions.XFGetCell("TRUE", "CONSOL", $D$3,"TOT_Entity","USD","Actual",[1]Setup!C7,"PERIODIC",$B421,"TOPFLOW","TOP","TOP","top1",$C421,"top3","Open_Acute_DIV1","TOP5","TOP6","REPORTED","TOP8")</f>
        <v>9043.34</v>
      </c>
      <c r="CN421" s="53">
        <f>_xll.OneStreamExcelAddIn.XFFunctions.XFGetCell("TRUE", "CONSOL", $D$3,"TOT_Entity","USD","Actual",[1]Setup!C8,"PERIODIC",$B421,"TOPFLOW","TOP","TOP","top1",$C421,"top3","Open_Acute_DIV1","TOP5","TOP6","REPORTED","TOP8")</f>
        <v>-35557.75</v>
      </c>
      <c r="CO421" s="53">
        <f>_xll.OneStreamExcelAddIn.XFFunctions.XFGetCell("TRUE", "CONSOL", $D$3,"TOT_Entity","USD","Actual",[1]Setup!C9,"PERIODIC",$B421,"TOPFLOW","TOP","TOP","top1",$C421,"top3","Open_Acute_DIV1","TOP5","TOP6","REPORTED","TOP8")</f>
        <v>0</v>
      </c>
      <c r="CP421" s="53">
        <f>_xll.OneStreamExcelAddIn.XFFunctions.XFGetCell("TRUE", "CONSOL", $D$3,"TOT_Entity","USD","Actual",[1]Setup!C10,"PERIODIC",$B421,"TOPFLOW","TOP","TOP","top1",$C421,"top3","Open_Acute_DIV1","TOP5","TOP6","REPORTED","TOP8")</f>
        <v>0</v>
      </c>
      <c r="CQ421" s="53">
        <f>_xll.OneStreamExcelAddIn.XFFunctions.XFGetCell("TRUE", "CONSOL", $D$3,"TOT_Entity","USD","Actual",[1]Setup!C11,"PERIODIC",$B421,"TOPFLOW","TOP","TOP","top1",$C421,"top3","Open_Acute_DIV1","TOP5","TOP6","REPORTED","TOP8")</f>
        <v>0</v>
      </c>
      <c r="CR421" s="53">
        <f>_xll.OneStreamExcelAddIn.XFFunctions.XFGetCell("TRUE", "CONSOL", $D$3,"TOT_Entity","USD","Actual",[1]Setup!C12,"PERIODIC",$B421,"TOPFLOW","TOP","TOP","top1",$C421,"top3","Open_Acute_DIV1","TOP5","TOP6","REPORTED","TOP8")</f>
        <v>0</v>
      </c>
      <c r="CS421" s="53">
        <f>_xll.OneStreamExcelAddIn.XFFunctions.XFGetCell("TRUE", "CONSOL", $D$3,"TOT_Entity","USD","Actual",[1]Setup!C13,"PERIODIC",$B421,"TOPFLOW","TOP","TOP","top1",$C421,"top3","Open_Acute_DIV1","TOP5","TOP6","REPORTED","TOP8")</f>
        <v>0</v>
      </c>
      <c r="CT421" s="53">
        <f>_xll.OneStreamExcelAddIn.XFFunctions.XFGetCell("TRUE", "CONSOL", $D$3,"TOT_Entity","USD","Actual",[1]Setup!C14,"PERIODIC",$B421,"TOPFLOW","TOP","TOP","top1",$C421,"top3","Open_Acute_DIV1","TOP5","TOP6","REPORTED","TOP8")</f>
        <v>0</v>
      </c>
      <c r="CU421" s="53">
        <f>_xll.OneStreamExcelAddIn.XFFunctions.XFGetCell("TRUE", "CONSOL", $D$3,"TOT_Entity","USD","Actual",[1]Setup!C15,"PERIODIC",$B421,"TOPFLOW","TOP","TOP","top1",$C421,"top3","Open_Acute_DIV1","TOP5","TOP6","REPORTED","TOP8")</f>
        <v>0</v>
      </c>
      <c r="CV421" s="212"/>
      <c r="CW421" s="53">
        <f>_xll.OneStreamExcelAddIn.XFFunctions.XFGetCell("TRUE", "CONSOL", $D$3,"TOT_Entity","USD","Actual",[1]Setup!C17,"PERIODIC",$B421,"TOPFLOW","TOP","TOP","top1",$C421,"top3","Open_Acute_DIV1","TOP5","TOP6","REPORTED","TOP8")</f>
        <v>9669.4</v>
      </c>
      <c r="CX421" s="53">
        <f>_xll.OneStreamExcelAddIn.XFFunctions.XFGetCell("TRUE", "CONSOL", $D$3,"TOT_Entity","USD","Actual",[1]Setup!C18,"PERIODIC",$B421,"TOPFLOW","TOP","TOP","top1",$C421,"top3","Open_Acute_DIV1","TOP5","TOP6","REPORTED","TOP8")</f>
        <v>11764.52</v>
      </c>
      <c r="CY421" s="53">
        <f>_xll.OneStreamExcelAddIn.XFFunctions.XFGetCell("TRUE", "CONSOL", $D$3,"TOT_Entity","USD","Actual",[1]Setup!C19,"PERIODIC",$B421,"TOPFLOW","TOP","TOP","top1",$C421,"top3","Open_Acute_DIV1","TOP5","TOP6","REPORTED","TOP8")</f>
        <v>11184.85</v>
      </c>
      <c r="CZ421" s="53">
        <f>_xll.OneStreamExcelAddIn.XFFunctions.XFGetCell("TRUE", "CONSOL", $D$3,"TOT_Entity","USD","Actual",[1]Setup!C20,"PERIODIC",$B421,"TOPFLOW","TOP","TOP","top1",$C421,"top3","Open_Acute_DIV1","TOP5","TOP6","REPORTED","TOP8")</f>
        <v>9319.92</v>
      </c>
      <c r="DA421" s="53">
        <f>_xll.OneStreamExcelAddIn.XFFunctions.XFGetCell("TRUE", "CONSOL", $D$3,"TOT_Entity","USD","Actual",[1]Setup!C21,"PERIODIC",$B421,"TOPFLOW","TOP","TOP","top1",$C421,"top3","Open_Acute_DIV1","TOP5","TOP6","REPORTED","TOP8")</f>
        <v>9113.67</v>
      </c>
      <c r="DB421" s="53">
        <f>_xll.OneStreamExcelAddIn.XFFunctions.XFGetCell("TRUE", "CONSOL", $D$3,"TOT_Entity","USD","Actual",[1]Setup!C22,"PERIODIC",$B421,"TOPFLOW","TOP","TOP","top1",$C421,"top3","Open_Acute_DIV1","TOP5","TOP6","REPORTED","TOP8")</f>
        <v>9418.34</v>
      </c>
      <c r="DC421" s="53">
        <f>_xll.OneStreamExcelAddIn.XFFunctions.XFGetCell("TRUE", "CONSOL", $D$3,"TOT_Entity","USD","Actual",[1]Setup!C23,"PERIODIC",$B421,"TOPFLOW","TOP","TOP","top1",$C421,"top3","Open_Acute_DIV1","TOP5","TOP6","REPORTED","TOP8")</f>
        <v>9585.24</v>
      </c>
      <c r="DD421" s="53">
        <f>_xll.OneStreamExcelAddIn.XFFunctions.XFGetCell("TRUE", "CONSOL", $D$3,"TOT_Entity","USD","Actual",[1]Setup!C24,"PERIODIC",$B421,"TOPFLOW","TOP","TOP","top1",$C421,"top3","Open_Acute_DIV1","TOP5","TOP6","REPORTED","TOP8")</f>
        <v>9321.61</v>
      </c>
      <c r="DE421" s="53">
        <f>_xll.OneStreamExcelAddIn.XFFunctions.XFGetCell("TRUE", "CONSOL", $D$3,"TOT_Entity","USD","Actual",[1]Setup!C25,"PERIODIC",$B421,"TOPFLOW","TOP","TOP","top1",$C421,"top3","Open_Acute_DIV1","TOP5","TOP6","REPORTED","TOP8")</f>
        <v>9039.0400000000009</v>
      </c>
      <c r="DF421" s="53">
        <f>_xll.OneStreamExcelAddIn.XFFunctions.XFGetCell("TRUE", "CONSOL", $D$3,"TOT_Entity","USD","Actual",[1]Setup!C26,"PERIODIC",$B421,"TOPFLOW","TOP","TOP","top1",$C421,"top3","Open_Acute_DIV1","TOP5","TOP6","REPORTED","TOP8")</f>
        <v>9007.3799999999992</v>
      </c>
      <c r="DG421" s="53">
        <f>_xll.OneStreamExcelAddIn.XFFunctions.XFGetCell("TRUE", "CONSOL", $D$3,"TOT_Entity","USD","Actual",[1]Setup!C27,"PERIODIC",$B421,"TOPFLOW","TOP","TOP","top1",$C421,"top3","Open_Acute_DIV1","TOP5","TOP6","REPORTED","TOP8")</f>
        <v>9060</v>
      </c>
      <c r="DH421" s="53">
        <f>_xll.OneStreamExcelAddIn.XFFunctions.XFGetCell("TRUE", "CONSOL", $D$3,"TOT_Entity","USD","Actual",[1]Setup!C28,"PERIODIC",$B421,"TOPFLOW","TOP","TOP","top1",$C421,"top3","Open_Acute_DIV1","TOP5","TOP6","REPORTED","TOP8")</f>
        <v>9400.1</v>
      </c>
      <c r="DI421" s="178"/>
      <c r="DJ421" s="53">
        <f>_xll.OneStreamExcelAddIn.XFFunctions.XFGetCell("TRUE", "CONSOL", $D$3,"TOT_Entity","Aggregated","Budget_Working",[1]Setup!C4,"PERIODIC",$B421,"TOPFLOW","TOP","TOP","top1",$C421,"top3","Open_Acute_DIV1","TOP5","TOP6","REPORTED","TOP8")</f>
        <v>9657.2716666670003</v>
      </c>
      <c r="DK421" s="53">
        <f>_xll.OneStreamExcelAddIn.XFFunctions.XFGetCell("TRUE", "CONSOL", $D$3,"TOT_Entity","Aggregated","Budget_Working",[1]Setup!C5,"PERIODIC",$B421,"TOPFLOW","TOP","TOP","top1",$C421,"top3","Open_Acute_DIV1","TOP5","TOP6","REPORTED","TOP8")</f>
        <v>9657.2716666670003</v>
      </c>
      <c r="DL421" s="53">
        <f>_xll.OneStreamExcelAddIn.XFFunctions.XFGetCell("TRUE", "CONSOL", $D$3,"TOT_Entity","Aggregated","Budget_Working",[1]Setup!C6,"PERIODIC",$B421,"TOPFLOW","TOP","TOP","top1",$C421,"top3","Open_Acute_DIV1","TOP5","TOP6","REPORTED","TOP8")</f>
        <v>9657.2716666670003</v>
      </c>
      <c r="DM421" s="53">
        <f>_xll.OneStreamExcelAddIn.XFFunctions.XFGetCell("TRUE", "CONSOL", $D$3,"TOT_Entity","Aggregated","Budget_Working",[1]Setup!C7,"PERIODIC",$B421,"TOPFLOW","TOP","TOP","top1",$C421,"top3","Open_Acute_DIV1","TOP5","TOP6","REPORTED","TOP8")</f>
        <v>9657.2716666670003</v>
      </c>
      <c r="DN421" s="53">
        <f>_xll.OneStreamExcelAddIn.XFFunctions.XFGetCell("TRUE", "CONSOL", $D$3,"TOT_Entity","Aggregated","Budget_Working",[1]Setup!C8,"PERIODIC",$B421,"TOPFLOW","TOP","TOP","top1",$C421,"top3","Open_Acute_DIV1","TOP5","TOP6","REPORTED","TOP8")</f>
        <v>9657.2716666670003</v>
      </c>
      <c r="DO421" s="53">
        <f>_xll.OneStreamExcelAddIn.XFFunctions.XFGetCell("TRUE", "CONSOL", $D$3,"TOT_Entity","Aggregated","Budget_Working",[1]Setup!C9,"PERIODIC",$B421,"TOPFLOW","TOP","TOP","top1",$C421,"top3","Open_Acute_DIV1","TOP5","TOP6","REPORTED","TOP8")</f>
        <v>9657.2716666670003</v>
      </c>
      <c r="DP421" s="53">
        <f>_xll.OneStreamExcelAddIn.XFFunctions.XFGetCell("TRUE", "CONSOL", $D$3,"TOT_Entity","Aggregated","Budget_Working",[1]Setup!C10,"PERIODIC",$B421,"TOPFLOW","TOP","TOP","top1",$C421,"top3","Open_Acute_DIV1","TOP5","TOP6","REPORTED","TOP8")</f>
        <v>9657.2716666670003</v>
      </c>
      <c r="DQ421" s="53">
        <f>_xll.OneStreamExcelAddIn.XFFunctions.XFGetCell("TRUE", "CONSOL", $D$3,"TOT_Entity","Aggregated","Budget_Working",[1]Setup!C11,"PERIODIC",$B421,"TOPFLOW","TOP","TOP","top1",$C421,"top3","Open_Acute_DIV1","TOP5","TOP6","REPORTED","TOP8")</f>
        <v>9657.2716666670003</v>
      </c>
      <c r="DR421" s="53">
        <f>_xll.OneStreamExcelAddIn.XFFunctions.XFGetCell("TRUE", "CONSOL", $D$3,"TOT_Entity","Aggregated","Budget_Working",[1]Setup!C12,"PERIODIC",$B421,"TOPFLOW","TOP","TOP","top1",$C421,"top3","Open_Acute_DIV1","TOP5","TOP6","REPORTED","TOP8")</f>
        <v>9657.2716666670003</v>
      </c>
      <c r="DS421" s="53">
        <f>_xll.OneStreamExcelAddIn.XFFunctions.XFGetCell("TRUE", "CONSOL", $D$3,"TOT_Entity","Aggregated","Budget_Working",[1]Setup!C13,"PERIODIC",$B421,"TOPFLOW","TOP","TOP","top1",$C421,"top3","Open_Acute_DIV1","TOP5","TOP6","REPORTED","TOP8")</f>
        <v>9657.2716666670003</v>
      </c>
      <c r="DT421" s="53">
        <f>_xll.OneStreamExcelAddIn.XFFunctions.XFGetCell("TRUE", "CONSOL", $D$3,"TOT_Entity","Aggregated","Budget_Working",[1]Setup!C14,"PERIODIC",$B421,"TOPFLOW","TOP","TOP","top1",$C421,"top3","Open_Acute_DIV1","TOP5","TOP6","REPORTED","TOP8")</f>
        <v>9657.2716666670003</v>
      </c>
      <c r="DU421" s="53">
        <f>_xll.OneStreamExcelAddIn.XFFunctions.XFGetCell("TRUE", "CONSOL", $D$3,"TOT_Entity","Aggregated","Budget_Working",[1]Setup!C15,"PERIODIC",$B421,"TOPFLOW","TOP","TOP","top1",$C421,"top3","Open_Acute_DIV1","TOP5","TOP6","REPORTED","TOP8")</f>
        <v>9657.2716666670003</v>
      </c>
      <c r="DV421" s="178"/>
      <c r="DW421" s="53">
        <f>_xll.OneStreamExcelAddIn.XFFunctions.XFGetCell("TRUE", "CONSOL", $D$3,"TOT_Entity","USD","Budget_Final",[1]Setup!C17,"PERIODIC",$B421,"TOPFLOW","TOP","TOP","top1",$C421,"top3","Open_Acute_DIV1","TOP5","TOP6","REPORTED","TOP8")</f>
        <v>10321.761384953001</v>
      </c>
      <c r="DX421" s="53">
        <f>_xll.OneStreamExcelAddIn.XFFunctions.XFGetCell("TRUE", "CONSOL", $D$3,"TOT_Entity","USD","Budget_Final",[1]Setup!C18,"PERIODIC",$B421,"TOPFLOW","TOP","TOP","top1",$C421,"top3","Open_Acute_DIV1","TOP5","TOP6","REPORTED","TOP8")</f>
        <v>10310.879645084</v>
      </c>
      <c r="DY421" s="53">
        <f>_xll.OneStreamExcelAddIn.XFFunctions.XFGetCell("TRUE", "CONSOL", $D$3,"TOT_Entity","USD","Budget_Final",[1]Setup!C19,"PERIODIC",$B421,"TOPFLOW","TOP","TOP","top1",$C421,"top3","Open_Acute_DIV1","TOP5","TOP6","REPORTED","TOP8")</f>
        <v>10337.056697636001</v>
      </c>
      <c r="DZ421" s="53">
        <f>_xll.OneStreamExcelAddIn.XFFunctions.XFGetCell("TRUE", "CONSOL", $D$3,"TOT_Entity","USD","Budget_Final",[1]Setup!C20,"PERIODIC",$B421,"TOPFLOW","TOP","TOP","top1",$C421,"top3","Open_Acute_DIV1","TOP5","TOP6","REPORTED","TOP8")</f>
        <v>10335.686968141999</v>
      </c>
      <c r="EA421" s="53">
        <f>_xll.OneStreamExcelAddIn.XFFunctions.XFGetCell("TRUE", "CONSOL", $D$3,"TOT_Entity","USD","Budget_Final",[1]Setup!C21,"PERIODIC",$B421,"TOPFLOW","TOP","TOP","top1",$C421,"top3","Open_Acute_DIV1","TOP5","TOP6","REPORTED","TOP8")</f>
        <v>10342.687807778</v>
      </c>
      <c r="EB421" s="53">
        <f>_xll.OneStreamExcelAddIn.XFFunctions.XFGetCell("TRUE", "CONSOL", $D$3,"TOT_Entity","USD","Budget_Final",[1]Setup!C22,"PERIODIC",$B421,"TOPFLOW","TOP","TOP","top1",$C421,"top3","Open_Acute_DIV1","TOP5","TOP6","REPORTED","TOP8")</f>
        <v>10329.599281502</v>
      </c>
      <c r="EC421" s="53">
        <f>_xll.OneStreamExcelAddIn.XFFunctions.XFGetCell("TRUE", "CONSOL", $D$3,"TOT_Entity","USD","Budget_Final",[1]Setup!C23,"PERIODIC",$B421,"TOPFLOW","TOP","TOP","top1",$C421,"top3","Open_Acute_DIV1","TOP5","TOP6","REPORTED","TOP8")</f>
        <v>10342.23123128</v>
      </c>
      <c r="ED421" s="53">
        <f>_xll.OneStreamExcelAddIn.XFFunctions.XFGetCell("TRUE", "CONSOL", $D$3,"TOT_Entity","USD","Budget_Final",[1]Setup!C24,"PERIODIC",$B421,"TOPFLOW","TOP","TOP","top1",$C421,"top3","Open_Acute_DIV1","TOP5","TOP6","REPORTED","TOP8")</f>
        <v>10342.383423445999</v>
      </c>
      <c r="EE421" s="53">
        <f>_xll.OneStreamExcelAddIn.XFFunctions.XFGetCell("TRUE", "CONSOL", $D$3,"TOT_Entity","USD","Budget_Final",[1]Setup!C25,"PERIODIC",$B421,"TOPFLOW","TOP","TOP","top1",$C421,"top3","Open_Acute_DIV1","TOP5","TOP6","REPORTED","TOP8")</f>
        <v>10342.307327363</v>
      </c>
      <c r="EF421" s="53">
        <f>_xll.OneStreamExcelAddIn.XFFunctions.XFGetCell("TRUE", "CONSOL", $D$3,"TOT_Entity","USD","Budget_Final",[1]Setup!C26,"PERIODIC",$B421,"TOPFLOW","TOP","TOP","top1",$C421,"top3","Open_Acute_DIV1","TOP5","TOP6","REPORTED","TOP8")</f>
        <v>10340.861501785999</v>
      </c>
      <c r="EG421" s="53">
        <f>_xll.OneStreamExcelAddIn.XFFunctions.XFGetCell("TRUE", "CONSOL", $D$3,"TOT_Entity","USD","Budget_Final",[1]Setup!C27,"PERIODIC",$B421,"TOPFLOW","TOP","TOP","top1",$C421,"top3","Open_Acute_DIV1","TOP5","TOP6","REPORTED","TOP8")</f>
        <v>10325.413996937001</v>
      </c>
      <c r="EH421" s="53">
        <f>_xll.OneStreamExcelAddIn.XFFunctions.XFGetCell("TRUE", "CONSOL", $D$3,"TOT_Entity","USD","Budget_Final",[1]Setup!C28,"PERIODIC",$B421,"TOPFLOW","TOP","TOP","top1",$C421,"top3","Open_Acute_DIV1","TOP5","TOP6","REPORTED","TOP8")</f>
        <v>10329.523185419001</v>
      </c>
    </row>
    <row r="422" spans="2:138" x14ac:dyDescent="0.25">
      <c r="B422" s="51">
        <v>61036</v>
      </c>
      <c r="C422" s="51"/>
      <c r="D422" t="str" cm="1">
        <f t="array" ref="D422">_xll.OneStreamExcelAddIn.XFFunctions.XFGetMemberInfo("Description","Account",B422)</f>
        <v>P/S - Billing Services</v>
      </c>
      <c r="E422" s="53">
        <f>_xll.OneStreamExcelAddIn.XFFunctions.XFGetCell("TRUE", "CONSOL", $D$3,"TOT_Entity","USD","Actual",$E$3,"PERIODIC",$B422,"TOPFLOW","TOP","TOP","top1",$C422,"top3","Open_Acute_DIV1","TOP5","TOP6","REPORTED","TOP8")</f>
        <v>6272.68</v>
      </c>
      <c r="F422" s="53">
        <f>_xll.OneStreamExcelAddIn.XFFunctions.XFGetCell("TRUE", "CONSOL", $D$3,"TOT_Entity","Aggregated","Budget_Working",$E$3,"PERIODIC",$B422,"TOPFLOW","TOP","TOP","top1",$C422,"top3","Open_Acute_DIV1","TOP5","TOP6","REPORTED","TOP8")</f>
        <v>8313.1</v>
      </c>
      <c r="G422" s="53">
        <f t="shared" si="1043"/>
        <v>2040.42</v>
      </c>
      <c r="H422" s="55">
        <f t="shared" si="1044"/>
        <v>0.24544634372255836</v>
      </c>
      <c r="I422" s="41"/>
      <c r="J422" s="53">
        <f>_xll.OneStreamExcelAddIn.XFFunctions.XFGetCell("TRUE", "CONSOL", $D$3,"TOT_Entity","USD","Actual",$E$3,"YTD",$B422,"TOPFLOW","TOP","TOP","top1",$C422,"TOP3","Open_Acute_DIV1","TOP5","TOP6","REPORTED","TOP8")</f>
        <v>24134.29</v>
      </c>
      <c r="K422" s="53">
        <f>_xll.OneStreamExcelAddIn.XFFunctions.XFGetCell("TRUE", "CONSOL", $D$3,"TOT_Entity","Aggregated","Budget_Working",$E$3,"YTD",$B422,"TOPFLOW","TOP","TOP","top1",$C422,"TOP3","Open_Acute_DIV1","TOP5","TOP6","REPORTED","TOP8")</f>
        <v>33252.400000000001</v>
      </c>
      <c r="L422" s="53">
        <f t="shared" si="1045"/>
        <v>9118.11</v>
      </c>
      <c r="M422" s="40">
        <f t="shared" si="1046"/>
        <v>0.27420907964537899</v>
      </c>
      <c r="N422" s="41"/>
      <c r="O422" s="53">
        <f>_xll.OneStreamExcelAddIn.XFFunctions.XFGetCell("TRUE", "CONSOL", $D$3,"TOT_Entity","USD","Actual",$F$3,"YTD",$B422,"TOPFLOW","TOP","TOP","top1",$C422,"TOP3","Open_Acute_DIV1","TOP5","TOP6","REPORTED","TOP8")</f>
        <v>32698.31</v>
      </c>
      <c r="P422" s="53">
        <f>_xll.OneStreamExcelAddIn.XFFunctions.XFGetCell("TRUE", "CONSOL", $D$3,"TOT_Entity","USD","Actual",$E$3,"YTD",$B422,"TOPFLOW","TOP","TOP","top1",$C422,"top3","Open_Acute_DIV1","TOP5","TOP6","REPORTED","VAR_BW_PY_Actual")</f>
        <v>8564.02</v>
      </c>
      <c r="Q422" s="40">
        <f t="shared" si="1047"/>
        <v>0.26191017211592893</v>
      </c>
      <c r="R422" s="41"/>
      <c r="S422" s="53">
        <f>_xll.OneStreamExcelAddIn.XFFunctions.XFGetCell("TRUE", "CONSOL", $D$3,"TOT_Entity","USD","MIDFCST",$E$3,"MTD",$B422,"TOPFLOW","TOP","TOP","top1",$C422,"TOP3","Open_Acute_DIV1","TOP5","TOP6","REPORTED","TOP8")</f>
        <v>0</v>
      </c>
      <c r="T422" s="53">
        <f t="shared" si="1048"/>
        <v>-6272.68</v>
      </c>
      <c r="U422" s="40">
        <f t="shared" si="1049"/>
        <v>0</v>
      </c>
      <c r="V422" s="41"/>
      <c r="W422" s="42"/>
      <c r="X422" s="43"/>
      <c r="Y422" s="42"/>
      <c r="Z422" s="44"/>
      <c r="AB422" s="53">
        <f>_xll.OneStreamExcelAddIn.XFFunctions.XFGetCell("TRUE", "CONSOL", $D$3,"TOT_Entity","USD","Actual",[1]Setup!C4,"PERIODIC",$B422,"TOPFLOW","TOP","TOP","top1",$C422,"top3","Open_Acute_DIV1","TOP5","TOP6","REPORTED","TOP8")</f>
        <v>3284.88</v>
      </c>
      <c r="AC422" s="53">
        <f>_xll.OneStreamExcelAddIn.XFFunctions.XFGetCell("TRUE", "CONSOL", $D$3,"TOT_Entity","Aggregated","Budget_Working",[1]Setup!C4,"PERIODIC",$B422,"TOPFLOW","TOP","TOP","top1",$C422,"top3","Open_Acute_DIV1","TOP5","TOP6","REPORTED","TOP8")</f>
        <v>8313.1</v>
      </c>
      <c r="AD422" s="53">
        <f t="shared" si="1050"/>
        <v>5028.22</v>
      </c>
      <c r="AE422" s="40">
        <f t="shared" si="1051"/>
        <v>0.60485498791064707</v>
      </c>
      <c r="AG422" s="53">
        <f>_xll.OneStreamExcelAddIn.XFFunctions.XFGetCell("TRUE", "CONSOL", $D$3,"TOT_Entity","USD","Actual",[1]Setup!C5,"PERIODIC",$B422,"TOPFLOW","TOP","TOP","top1",$C422,"top3","Open_Acute_DIV1","TOP5","TOP6","REPORTED","TOP8")</f>
        <v>10984.81</v>
      </c>
      <c r="AH422" s="53">
        <f>_xll.OneStreamExcelAddIn.XFFunctions.XFGetCell("TRUE", "CONSOL", $D$3,"TOT_Entity","Aggregated","Budget_Working",[1]Setup!C5,"PERIODIC",$B422,"TOPFLOW","TOP","TOP","top1",$C422,"top3","Open_Acute_DIV1","TOP5","TOP6","REPORTED","TOP8")</f>
        <v>8313.1</v>
      </c>
      <c r="AI422" s="53">
        <f t="shared" si="1052"/>
        <v>-2671.7099999999991</v>
      </c>
      <c r="AJ422" s="40">
        <f t="shared" si="1053"/>
        <v>-0.32138552405239912</v>
      </c>
      <c r="AL422" s="53">
        <f>_xll.OneStreamExcelAddIn.XFFunctions.XFGetCell("TRUE", "CONSOL", $D$3,"TOT_Entity","USD","Actual",[1]Setup!C6,"PERIODIC",$B422,"TOPFLOW","TOP","TOP","top1",$C422,"top3","Open_Acute_DIV1","TOP5","TOP6","REPORTED","TOP8")</f>
        <v>3591.92</v>
      </c>
      <c r="AM422" s="53">
        <f>_xll.OneStreamExcelAddIn.XFFunctions.XFGetCell("TRUE", "CONSOL", $D$3,"TOT_Entity","Aggregated","Budget_Working",[1]Setup!C6,"PERIODIC",$B422,"TOPFLOW","TOP","TOP","top1",$C422,"top3","Open_Acute_DIV1","TOP5","TOP6","REPORTED","TOP8")</f>
        <v>8313.1</v>
      </c>
      <c r="AN422" s="53">
        <f t="shared" si="1054"/>
        <v>4721.18</v>
      </c>
      <c r="AO422" s="40">
        <f t="shared" si="1055"/>
        <v>0.56792051100070973</v>
      </c>
      <c r="AQ422" s="53">
        <f>_xll.OneStreamExcelAddIn.XFFunctions.XFGetCell("TRUE", "CONSOL", $D$3,"TOT_Entity","USD","Actual",[1]Setup!C7,"PERIODIC",$B422,"TOPFLOW","TOP","TOP","top1",$C422,"top3","Open_Acute_DIV1","TOP5","TOP6","REPORTED","TOP8")</f>
        <v>6272.68</v>
      </c>
      <c r="AR422" s="53">
        <f>_xll.OneStreamExcelAddIn.XFFunctions.XFGetCell("TRUE", "CONSOL", $D$3,"TOT_Entity","Aggregated","Budget_Working",[1]Setup!C7,"PERIODIC",$B422,"TOPFLOW","TOP","TOP","top1",$C422,"top3","Open_Acute_DIV1","TOP5","TOP6","REPORTED","TOP8")</f>
        <v>8313.1</v>
      </c>
      <c r="AS422" s="53">
        <f t="shared" si="1056"/>
        <v>2040.42</v>
      </c>
      <c r="AT422" s="40">
        <f t="shared" si="1057"/>
        <v>0.24544634372255836</v>
      </c>
      <c r="AV422" s="53">
        <f>_xll.OneStreamExcelAddIn.XFFunctions.XFGetCell("TRUE", "CONSOL", $D$3,"TOT_Entity","USD","Actual",[1]Setup!C8,"PERIODIC",$B422,"TOPFLOW","TOP","TOP","top1",$C422,"top3","Open_Acute_DIV1","TOP5","TOP6","REPORTED","TOP8")</f>
        <v>-24134.29</v>
      </c>
      <c r="AW422" s="53">
        <f>_xll.OneStreamExcelAddIn.XFFunctions.XFGetCell("TRUE", "CONSOL", $D$3,"TOT_Entity","Aggregated","Budget_Working",[1]Setup!C8,"PERIODIC",$B422,"TOPFLOW","TOP","TOP","top1",$C422,"top3","Open_Acute_DIV1","TOP5","TOP6","REPORTED","TOP8")</f>
        <v>8313.1</v>
      </c>
      <c r="AX422" s="53">
        <f t="shared" si="1058"/>
        <v>32447.39</v>
      </c>
      <c r="AY422" s="40">
        <f t="shared" si="1059"/>
        <v>3.903163681418484</v>
      </c>
      <c r="BA422" s="53">
        <f>_xll.OneStreamExcelAddIn.XFFunctions.XFGetCell("TRUE", "CONSOL", $D$3,"TOT_Entity","USD","Actual",[1]Setup!C9,"PERIODIC",$B422,"TOPFLOW","TOP","TOP","top1",$C422,"top3","Open_Acute_DIV1","TOP5","TOP6","REPORTED","TOP8")</f>
        <v>0</v>
      </c>
      <c r="BB422" s="53">
        <f>_xll.OneStreamExcelAddIn.XFFunctions.XFGetCell("TRUE", "CONSOL", $D$3,"TOT_Entity","Aggregated","Budget_Working",[1]Setup!C9,"PERIODIC",$B422,"TOPFLOW","TOP","TOP","top1",$C422,"top3","Open_Acute_DIV1","TOP5","TOP6","REPORTED","TOP8")</f>
        <v>8313.1</v>
      </c>
      <c r="BC422" s="53">
        <f t="shared" si="1060"/>
        <v>8313.1</v>
      </c>
      <c r="BD422" s="40">
        <f t="shared" si="1061"/>
        <v>1</v>
      </c>
      <c r="BF422" s="53">
        <f>_xll.OneStreamExcelAddIn.XFFunctions.XFGetCell("TRUE", "CONSOL", $D$3,"TOT_Entity","USD","Actual",[1]Setup!C10,"PERIODIC",$B422,"TOPFLOW","TOP","TOP","top1",$C422,"top3","Open_Acute_DIV1","TOP5","TOP6","REPORTED","TOP8")</f>
        <v>0</v>
      </c>
      <c r="BG422" s="53">
        <f>_xll.OneStreamExcelAddIn.XFFunctions.XFGetCell("TRUE", "CONSOL", $D$3,"TOT_Entity","Aggregated","Budget_Working",[1]Setup!C10,"PERIODIC",$B422,"TOPFLOW","TOP","TOP","top1",$C422,"top3","Open_Acute_DIV1","TOP5","TOP6","REPORTED","TOP8")</f>
        <v>8313.1</v>
      </c>
      <c r="BH422" s="53">
        <f t="shared" si="1062"/>
        <v>8313.1</v>
      </c>
      <c r="BI422" s="40">
        <f t="shared" si="1063"/>
        <v>1</v>
      </c>
      <c r="BK422" s="53">
        <f>_xll.OneStreamExcelAddIn.XFFunctions.XFGetCell("TRUE", "CONSOL", $D$3,"TOT_Entity","USD","Actual",[1]Setup!C11,"PERIODIC",$B422,"TOPFLOW","TOP","TOP","top1",$C422,"top3","Open_Acute_DIV1","TOP5","TOP6","REPORTED","TOP8")</f>
        <v>0</v>
      </c>
      <c r="BL422" s="53">
        <f>_xll.OneStreamExcelAddIn.XFFunctions.XFGetCell("TRUE", "CONSOL", $D$3,"TOT_Entity","Aggregated","Budget_Working",[1]Setup!C11,"PERIODIC",$B422,"TOPFLOW","TOP","TOP","top1",$C422,"top3","Open_Acute_DIV1","TOP5","TOP6","REPORTED","TOP8")</f>
        <v>8313.1</v>
      </c>
      <c r="BM422" s="53">
        <f t="shared" si="1064"/>
        <v>8313.1</v>
      </c>
      <c r="BN422" s="40">
        <f t="shared" si="1065"/>
        <v>1</v>
      </c>
      <c r="BP422" s="53">
        <f>_xll.OneStreamExcelAddIn.XFFunctions.XFGetCell("TRUE", "CONSOL", $D$3,"TOT_Entity","USD","Actual",[1]Setup!C12,"PERIODIC",$B422,"TOPFLOW","TOP","TOP","top1",$C422,"top3","Open_Acute_DIV1","TOP5","TOP6","REPORTED","TOP8")</f>
        <v>0</v>
      </c>
      <c r="BQ422" s="53">
        <f>_xll.OneStreamExcelAddIn.XFFunctions.XFGetCell("TRUE", "CONSOL", $D$3,"TOT_Entity","Aggregated","Budget_Working",[1]Setup!C12,"PERIODIC",$B422,"TOPFLOW","TOP","TOP","top1",$C422,"top3","Open_Acute_DIV1","TOP5","TOP6","REPORTED","TOP8")</f>
        <v>8313.1</v>
      </c>
      <c r="BR422" s="53">
        <f t="shared" si="1066"/>
        <v>8313.1</v>
      </c>
      <c r="BS422" s="40">
        <f t="shared" si="1067"/>
        <v>1</v>
      </c>
      <c r="BU422" s="53">
        <f>_xll.OneStreamExcelAddIn.XFFunctions.XFGetCell("TRUE", "CONSOL", $D$3,"TOT_Entity","USD","Actual",[1]Setup!C13,"PERIODIC",$B422,"TOPFLOW","TOP","TOP","top1",$C422,"top3","Open_Acute_DIV1","TOP5","TOP6","REPORTED","TOP8")</f>
        <v>0</v>
      </c>
      <c r="BV422" s="53">
        <f>_xll.OneStreamExcelAddIn.XFFunctions.XFGetCell("TRUE", "CONSOL", $D$3,"TOT_Entity","Aggregated","Budget_Working",[1]Setup!C13,"PERIODIC",$B422,"TOPFLOW","TOP","TOP","top1",$C422,"top3","Open_Acute_DIV1","TOP5","TOP6","REPORTED","TOP8")</f>
        <v>8313.1</v>
      </c>
      <c r="BW422" s="53">
        <f t="shared" si="1068"/>
        <v>8313.1</v>
      </c>
      <c r="BX422" s="40">
        <f t="shared" si="1069"/>
        <v>1</v>
      </c>
      <c r="BZ422" s="53">
        <f>_xll.OneStreamExcelAddIn.XFFunctions.XFGetCell("TRUE", "CONSOL", $D$3,"TOT_Entity","USD","Actual",[1]Setup!C14,"PERIODIC",$B422,"TOPFLOW","TOP","TOP","top1",$C422,"top3","Open_Acute_DIV1","TOP5","TOP6","REPORTED","TOP8")</f>
        <v>0</v>
      </c>
      <c r="CA422" s="53">
        <f>_xll.OneStreamExcelAddIn.XFFunctions.XFGetCell("TRUE", "CONSOL", $D$3,"TOT_Entity","Aggregated","Budget_Working",[1]Setup!C14,"PERIODIC",$B422,"TOPFLOW","TOP","TOP","top1",$C422,"top3","Open_Acute_DIV1","TOP5","TOP6","REPORTED","TOP8")</f>
        <v>8313.1</v>
      </c>
      <c r="CB422" s="53">
        <f t="shared" si="1070"/>
        <v>8313.1</v>
      </c>
      <c r="CC422" s="40">
        <f t="shared" si="1071"/>
        <v>1</v>
      </c>
      <c r="CE422" s="53">
        <f>_xll.OneStreamExcelAddIn.XFFunctions.XFGetCell("TRUE", "CONSOL", $D$3,"TOT_Entity","USD","Actual",[1]Setup!C15,"PERIODIC",$B422,"TOPFLOW","TOP","TOP","top1",$C422,"top3","Open_Acute_DIV1","TOP5","TOP6","REPORTED","TOP8")</f>
        <v>0</v>
      </c>
      <c r="CF422" s="53">
        <f>_xll.OneStreamExcelAddIn.XFFunctions.XFGetCell("TRUE", "CONSOL", $D$3,"TOT_Entity","Aggregated","Budget_Working",[1]Setup!C15,"PERIODIC",$B422,"TOPFLOW","TOP","TOP","top1",$C422,"top3","Open_Acute_DIV1","TOP5","TOP6","REPORTED","TOP8")</f>
        <v>8313.1</v>
      </c>
      <c r="CG422" s="53">
        <f t="shared" si="1072"/>
        <v>8313.1</v>
      </c>
      <c r="CH422" s="40">
        <f t="shared" si="1073"/>
        <v>1</v>
      </c>
      <c r="CI422" s="212"/>
      <c r="CJ422" s="53">
        <f>_xll.OneStreamExcelAddIn.XFFunctions.XFGetCell("TRUE", "CONSOL", $D$3,"TOT_Entity","USD","Actual",[1]Setup!C4,"PERIODIC",$B422,"TOPFLOW","TOP","TOP","top1",$C422,"top3","Open_Acute_DIV1","TOP5","TOP6","REPORTED","TOP8")</f>
        <v>3284.88</v>
      </c>
      <c r="CK422" s="53">
        <f>_xll.OneStreamExcelAddIn.XFFunctions.XFGetCell("TRUE", "CONSOL", $D$3,"TOT_Entity","USD","Actual",[1]Setup!C5,"PERIODIC",$B422,"TOPFLOW","TOP","TOP","top1",$C422,"top3","Open_Acute_DIV1","TOP5","TOP6","REPORTED","TOP8")</f>
        <v>10984.81</v>
      </c>
      <c r="CL422" s="53">
        <f>_xll.OneStreamExcelAddIn.XFFunctions.XFGetCell("TRUE", "CONSOL", $D$3,"TOT_Entity","USD","Actual",[1]Setup!C6,"PERIODIC",$B422,"TOPFLOW","TOP","TOP","top1",$C422,"top3","Open_Acute_DIV1","TOP5","TOP6","REPORTED","TOP8")</f>
        <v>3591.92</v>
      </c>
      <c r="CM422" s="53">
        <f>_xll.OneStreamExcelAddIn.XFFunctions.XFGetCell("TRUE", "CONSOL", $D$3,"TOT_Entity","USD","Actual",[1]Setup!C7,"PERIODIC",$B422,"TOPFLOW","TOP","TOP","top1",$C422,"top3","Open_Acute_DIV1","TOP5","TOP6","REPORTED","TOP8")</f>
        <v>6272.68</v>
      </c>
      <c r="CN422" s="53">
        <f>_xll.OneStreamExcelAddIn.XFFunctions.XFGetCell("TRUE", "CONSOL", $D$3,"TOT_Entity","USD","Actual",[1]Setup!C8,"PERIODIC",$B422,"TOPFLOW","TOP","TOP","top1",$C422,"top3","Open_Acute_DIV1","TOP5","TOP6","REPORTED","TOP8")</f>
        <v>-24134.29</v>
      </c>
      <c r="CO422" s="53">
        <f>_xll.OneStreamExcelAddIn.XFFunctions.XFGetCell("TRUE", "CONSOL", $D$3,"TOT_Entity","USD","Actual",[1]Setup!C9,"PERIODIC",$B422,"TOPFLOW","TOP","TOP","top1",$C422,"top3","Open_Acute_DIV1","TOP5","TOP6","REPORTED","TOP8")</f>
        <v>0</v>
      </c>
      <c r="CP422" s="53">
        <f>_xll.OneStreamExcelAddIn.XFFunctions.XFGetCell("TRUE", "CONSOL", $D$3,"TOT_Entity","USD","Actual",[1]Setup!C10,"PERIODIC",$B422,"TOPFLOW","TOP","TOP","top1",$C422,"top3","Open_Acute_DIV1","TOP5","TOP6","REPORTED","TOP8")</f>
        <v>0</v>
      </c>
      <c r="CQ422" s="53">
        <f>_xll.OneStreamExcelAddIn.XFFunctions.XFGetCell("TRUE", "CONSOL", $D$3,"TOT_Entity","USD","Actual",[1]Setup!C11,"PERIODIC",$B422,"TOPFLOW","TOP","TOP","top1",$C422,"top3","Open_Acute_DIV1","TOP5","TOP6","REPORTED","TOP8")</f>
        <v>0</v>
      </c>
      <c r="CR422" s="53">
        <f>_xll.OneStreamExcelAddIn.XFFunctions.XFGetCell("TRUE", "CONSOL", $D$3,"TOT_Entity","USD","Actual",[1]Setup!C12,"PERIODIC",$B422,"TOPFLOW","TOP","TOP","top1",$C422,"top3","Open_Acute_DIV1","TOP5","TOP6","REPORTED","TOP8")</f>
        <v>0</v>
      </c>
      <c r="CS422" s="53">
        <f>_xll.OneStreamExcelAddIn.XFFunctions.XFGetCell("TRUE", "CONSOL", $D$3,"TOT_Entity","USD","Actual",[1]Setup!C13,"PERIODIC",$B422,"TOPFLOW","TOP","TOP","top1",$C422,"top3","Open_Acute_DIV1","TOP5","TOP6","REPORTED","TOP8")</f>
        <v>0</v>
      </c>
      <c r="CT422" s="53">
        <f>_xll.OneStreamExcelAddIn.XFFunctions.XFGetCell("TRUE", "CONSOL", $D$3,"TOT_Entity","USD","Actual",[1]Setup!C14,"PERIODIC",$B422,"TOPFLOW","TOP","TOP","top1",$C422,"top3","Open_Acute_DIV1","TOP5","TOP6","REPORTED","TOP8")</f>
        <v>0</v>
      </c>
      <c r="CU422" s="53">
        <f>_xll.OneStreamExcelAddIn.XFFunctions.XFGetCell("TRUE", "CONSOL", $D$3,"TOT_Entity","USD","Actual",[1]Setup!C15,"PERIODIC",$B422,"TOPFLOW","TOP","TOP","top1",$C422,"top3","Open_Acute_DIV1","TOP5","TOP6","REPORTED","TOP8")</f>
        <v>0</v>
      </c>
      <c r="CV422" s="212"/>
      <c r="CW422" s="53">
        <f>_xll.OneStreamExcelAddIn.XFFunctions.XFGetCell("TRUE", "CONSOL", $D$3,"TOT_Entity","USD","Actual",[1]Setup!C17,"PERIODIC",$B422,"TOPFLOW","TOP","TOP","top1",$C422,"top3","Open_Acute_DIV1","TOP5","TOP6","REPORTED","TOP8")</f>
        <v>12073.86</v>
      </c>
      <c r="CX422" s="53">
        <f>_xll.OneStreamExcelAddIn.XFFunctions.XFGetCell("TRUE", "CONSOL", $D$3,"TOT_Entity","USD","Actual",[1]Setup!C18,"PERIODIC",$B422,"TOPFLOW","TOP","TOP","top1",$C422,"top3","Open_Acute_DIV1","TOP5","TOP6","REPORTED","TOP8")</f>
        <v>6690.94</v>
      </c>
      <c r="CY422" s="53">
        <f>_xll.OneStreamExcelAddIn.XFFunctions.XFGetCell("TRUE", "CONSOL", $D$3,"TOT_Entity","USD","Actual",[1]Setup!C19,"PERIODIC",$B422,"TOPFLOW","TOP","TOP","top1",$C422,"top3","Open_Acute_DIV1","TOP5","TOP6","REPORTED","TOP8")</f>
        <v>8745.4599999999991</v>
      </c>
      <c r="CZ422" s="53">
        <f>_xll.OneStreamExcelAddIn.XFFunctions.XFGetCell("TRUE", "CONSOL", $D$3,"TOT_Entity","USD","Actual",[1]Setup!C20,"PERIODIC",$B422,"TOPFLOW","TOP","TOP","top1",$C422,"top3","Open_Acute_DIV1","TOP5","TOP6","REPORTED","TOP8")</f>
        <v>5188.05</v>
      </c>
      <c r="DA422" s="53">
        <f>_xll.OneStreamExcelAddIn.XFFunctions.XFGetCell("TRUE", "CONSOL", $D$3,"TOT_Entity","USD","Actual",[1]Setup!C21,"PERIODIC",$B422,"TOPFLOW","TOP","TOP","top1",$C422,"top3","Open_Acute_DIV1","TOP5","TOP6","REPORTED","TOP8")</f>
        <v>1642.08</v>
      </c>
      <c r="DB422" s="53">
        <f>_xll.OneStreamExcelAddIn.XFFunctions.XFGetCell("TRUE", "CONSOL", $D$3,"TOT_Entity","USD","Actual",[1]Setup!C22,"PERIODIC",$B422,"TOPFLOW","TOP","TOP","top1",$C422,"top3","Open_Acute_DIV1","TOP5","TOP6","REPORTED","TOP8")</f>
        <v>12005.47</v>
      </c>
      <c r="DC422" s="53">
        <f>_xll.OneStreamExcelAddIn.XFFunctions.XFGetCell("TRUE", "CONSOL", $D$3,"TOT_Entity","USD","Actual",[1]Setup!C23,"PERIODIC",$B422,"TOPFLOW","TOP","TOP","top1",$C422,"top3","Open_Acute_DIV1","TOP5","TOP6","REPORTED","TOP8")</f>
        <v>15099.47</v>
      </c>
      <c r="DD422" s="53">
        <f>_xll.OneStreamExcelAddIn.XFFunctions.XFGetCell("TRUE", "CONSOL", $D$3,"TOT_Entity","USD","Actual",[1]Setup!C24,"PERIODIC",$B422,"TOPFLOW","TOP","TOP","top1",$C422,"top3","Open_Acute_DIV1","TOP5","TOP6","REPORTED","TOP8")</f>
        <v>7198.07</v>
      </c>
      <c r="DE422" s="53">
        <f>_xll.OneStreamExcelAddIn.XFFunctions.XFGetCell("TRUE", "CONSOL", $D$3,"TOT_Entity","USD","Actual",[1]Setup!C25,"PERIODIC",$B422,"TOPFLOW","TOP","TOP","top1",$C422,"top3","Open_Acute_DIV1","TOP5","TOP6","REPORTED","TOP8")</f>
        <v>9284.5499999999993</v>
      </c>
      <c r="DF422" s="53">
        <f>_xll.OneStreamExcelAddIn.XFFunctions.XFGetCell("TRUE", "CONSOL", $D$3,"TOT_Entity","USD","Actual",[1]Setup!C26,"PERIODIC",$B422,"TOPFLOW","TOP","TOP","top1",$C422,"top3","Open_Acute_DIV1","TOP5","TOP6","REPORTED","TOP8")</f>
        <v>6725.81</v>
      </c>
      <c r="DG422" s="53">
        <f>_xll.OneStreamExcelAddIn.XFFunctions.XFGetCell("TRUE", "CONSOL", $D$3,"TOT_Entity","USD","Actual",[1]Setup!C27,"PERIODIC",$B422,"TOPFLOW","TOP","TOP","top1",$C422,"top3","Open_Acute_DIV1","TOP5","TOP6","REPORTED","TOP8")</f>
        <v>10177.49</v>
      </c>
      <c r="DH422" s="53">
        <f>_xll.OneStreamExcelAddIn.XFFunctions.XFGetCell("TRUE", "CONSOL", $D$3,"TOT_Entity","USD","Actual",[1]Setup!C28,"PERIODIC",$B422,"TOPFLOW","TOP","TOP","top1",$C422,"top3","Open_Acute_DIV1","TOP5","TOP6","REPORTED","TOP8")</f>
        <v>10303.75</v>
      </c>
      <c r="DI422" s="178"/>
      <c r="DJ422" s="53">
        <f>_xll.OneStreamExcelAddIn.XFFunctions.XFGetCell("TRUE", "CONSOL", $D$3,"TOT_Entity","Aggregated","Budget_Working",[1]Setup!C4,"PERIODIC",$B422,"TOPFLOW","TOP","TOP","top1",$C422,"top3","Open_Acute_DIV1","TOP5","TOP6","REPORTED","TOP8")</f>
        <v>8313.1</v>
      </c>
      <c r="DK422" s="53">
        <f>_xll.OneStreamExcelAddIn.XFFunctions.XFGetCell("TRUE", "CONSOL", $D$3,"TOT_Entity","Aggregated","Budget_Working",[1]Setup!C5,"PERIODIC",$B422,"TOPFLOW","TOP","TOP","top1",$C422,"top3","Open_Acute_DIV1","TOP5","TOP6","REPORTED","TOP8")</f>
        <v>8313.1</v>
      </c>
      <c r="DL422" s="53">
        <f>_xll.OneStreamExcelAddIn.XFFunctions.XFGetCell("TRUE", "CONSOL", $D$3,"TOT_Entity","Aggregated","Budget_Working",[1]Setup!C6,"PERIODIC",$B422,"TOPFLOW","TOP","TOP","top1",$C422,"top3","Open_Acute_DIV1","TOP5","TOP6","REPORTED","TOP8")</f>
        <v>8313.1</v>
      </c>
      <c r="DM422" s="53">
        <f>_xll.OneStreamExcelAddIn.XFFunctions.XFGetCell("TRUE", "CONSOL", $D$3,"TOT_Entity","Aggregated","Budget_Working",[1]Setup!C7,"PERIODIC",$B422,"TOPFLOW","TOP","TOP","top1",$C422,"top3","Open_Acute_DIV1","TOP5","TOP6","REPORTED","TOP8")</f>
        <v>8313.1</v>
      </c>
      <c r="DN422" s="53">
        <f>_xll.OneStreamExcelAddIn.XFFunctions.XFGetCell("TRUE", "CONSOL", $D$3,"TOT_Entity","Aggregated","Budget_Working",[1]Setup!C8,"PERIODIC",$B422,"TOPFLOW","TOP","TOP","top1",$C422,"top3","Open_Acute_DIV1","TOP5","TOP6","REPORTED","TOP8")</f>
        <v>8313.1</v>
      </c>
      <c r="DO422" s="53">
        <f>_xll.OneStreamExcelAddIn.XFFunctions.XFGetCell("TRUE", "CONSOL", $D$3,"TOT_Entity","Aggregated","Budget_Working",[1]Setup!C9,"PERIODIC",$B422,"TOPFLOW","TOP","TOP","top1",$C422,"top3","Open_Acute_DIV1","TOP5","TOP6","REPORTED","TOP8")</f>
        <v>8313.1</v>
      </c>
      <c r="DP422" s="53">
        <f>_xll.OneStreamExcelAddIn.XFFunctions.XFGetCell("TRUE", "CONSOL", $D$3,"TOT_Entity","Aggregated","Budget_Working",[1]Setup!C10,"PERIODIC",$B422,"TOPFLOW","TOP","TOP","top1",$C422,"top3","Open_Acute_DIV1","TOP5","TOP6","REPORTED","TOP8")</f>
        <v>8313.1</v>
      </c>
      <c r="DQ422" s="53">
        <f>_xll.OneStreamExcelAddIn.XFFunctions.XFGetCell("TRUE", "CONSOL", $D$3,"TOT_Entity","Aggregated","Budget_Working",[1]Setup!C11,"PERIODIC",$B422,"TOPFLOW","TOP","TOP","top1",$C422,"top3","Open_Acute_DIV1","TOP5","TOP6","REPORTED","TOP8")</f>
        <v>8313.1</v>
      </c>
      <c r="DR422" s="53">
        <f>_xll.OneStreamExcelAddIn.XFFunctions.XFGetCell("TRUE", "CONSOL", $D$3,"TOT_Entity","Aggregated","Budget_Working",[1]Setup!C12,"PERIODIC",$B422,"TOPFLOW","TOP","TOP","top1",$C422,"top3","Open_Acute_DIV1","TOP5","TOP6","REPORTED","TOP8")</f>
        <v>8313.1</v>
      </c>
      <c r="DS422" s="53">
        <f>_xll.OneStreamExcelAddIn.XFFunctions.XFGetCell("TRUE", "CONSOL", $D$3,"TOT_Entity","Aggregated","Budget_Working",[1]Setup!C13,"PERIODIC",$B422,"TOPFLOW","TOP","TOP","top1",$C422,"top3","Open_Acute_DIV1","TOP5","TOP6","REPORTED","TOP8")</f>
        <v>8313.1</v>
      </c>
      <c r="DT422" s="53">
        <f>_xll.OneStreamExcelAddIn.XFFunctions.XFGetCell("TRUE", "CONSOL", $D$3,"TOT_Entity","Aggregated","Budget_Working",[1]Setup!C14,"PERIODIC",$B422,"TOPFLOW","TOP","TOP","top1",$C422,"top3","Open_Acute_DIV1","TOP5","TOP6","REPORTED","TOP8")</f>
        <v>8313.1</v>
      </c>
      <c r="DU422" s="53">
        <f>_xll.OneStreamExcelAddIn.XFFunctions.XFGetCell("TRUE", "CONSOL", $D$3,"TOT_Entity","Aggregated","Budget_Working",[1]Setup!C15,"PERIODIC",$B422,"TOPFLOW","TOP","TOP","top1",$C422,"top3","Open_Acute_DIV1","TOP5","TOP6","REPORTED","TOP8")</f>
        <v>8313.1</v>
      </c>
      <c r="DV422" s="178"/>
      <c r="DW422" s="53">
        <f>_xll.OneStreamExcelAddIn.XFFunctions.XFGetCell("TRUE", "CONSOL", $D$3,"TOT_Entity","USD","Budget_Final",[1]Setup!C17,"PERIODIC",$B422,"TOPFLOW","TOP","TOP","top1",$C422,"top3","Open_Acute_DIV1","TOP5","TOP6","REPORTED","TOP8")</f>
        <v>9593.1204088760005</v>
      </c>
      <c r="DX422" s="53">
        <f>_xll.OneStreamExcelAddIn.XFFunctions.XFGetCell("TRUE", "CONSOL", $D$3,"TOT_Entity","USD","Budget_Final",[1]Setup!C18,"PERIODIC",$B422,"TOPFLOW","TOP","TOP","top1",$C422,"top3","Open_Acute_DIV1","TOP5","TOP6","REPORTED","TOP8")</f>
        <v>9593.1204088760005</v>
      </c>
      <c r="DY422" s="53">
        <f>_xll.OneStreamExcelAddIn.XFFunctions.XFGetCell("TRUE", "CONSOL", $D$3,"TOT_Entity","USD","Budget_Final",[1]Setup!C19,"PERIODIC",$B422,"TOPFLOW","TOP","TOP","top1",$C422,"top3","Open_Acute_DIV1","TOP5","TOP6","REPORTED","TOP8")</f>
        <v>9593.1204088760005</v>
      </c>
      <c r="DZ422" s="53">
        <f>_xll.OneStreamExcelAddIn.XFFunctions.XFGetCell("TRUE", "CONSOL", $D$3,"TOT_Entity","USD","Budget_Final",[1]Setup!C20,"PERIODIC",$B422,"TOPFLOW","TOP","TOP","top1",$C422,"top3","Open_Acute_DIV1","TOP5","TOP6","REPORTED","TOP8")</f>
        <v>9593.1204088760005</v>
      </c>
      <c r="EA422" s="53">
        <f>_xll.OneStreamExcelAddIn.XFFunctions.XFGetCell("TRUE", "CONSOL", $D$3,"TOT_Entity","USD","Budget_Final",[1]Setup!C21,"PERIODIC",$B422,"TOPFLOW","TOP","TOP","top1",$C422,"top3","Open_Acute_DIV1","TOP5","TOP6","REPORTED","TOP8")</f>
        <v>9593.1204088760005</v>
      </c>
      <c r="EB422" s="53">
        <f>_xll.OneStreamExcelAddIn.XFFunctions.XFGetCell("TRUE", "CONSOL", $D$3,"TOT_Entity","USD","Budget_Final",[1]Setup!C22,"PERIODIC",$B422,"TOPFLOW","TOP","TOP","top1",$C422,"top3","Open_Acute_DIV1","TOP5","TOP6","REPORTED","TOP8")</f>
        <v>9593.1204088760005</v>
      </c>
      <c r="EC422" s="53">
        <f>_xll.OneStreamExcelAddIn.XFFunctions.XFGetCell("TRUE", "CONSOL", $D$3,"TOT_Entity","USD","Budget_Final",[1]Setup!C23,"PERIODIC",$B422,"TOPFLOW","TOP","TOP","top1",$C422,"top3","Open_Acute_DIV1","TOP5","TOP6","REPORTED","TOP8")</f>
        <v>9593.1204088760005</v>
      </c>
      <c r="ED422" s="53">
        <f>_xll.OneStreamExcelAddIn.XFFunctions.XFGetCell("TRUE", "CONSOL", $D$3,"TOT_Entity","USD","Budget_Final",[1]Setup!C24,"PERIODIC",$B422,"TOPFLOW","TOP","TOP","top1",$C422,"top3","Open_Acute_DIV1","TOP5","TOP6","REPORTED","TOP8")</f>
        <v>9593.1204088760005</v>
      </c>
      <c r="EE422" s="53">
        <f>_xll.OneStreamExcelAddIn.XFFunctions.XFGetCell("TRUE", "CONSOL", $D$3,"TOT_Entity","USD","Budget_Final",[1]Setup!C25,"PERIODIC",$B422,"TOPFLOW","TOP","TOP","top1",$C422,"top3","Open_Acute_DIV1","TOP5","TOP6","REPORTED","TOP8")</f>
        <v>9593.1204088760005</v>
      </c>
      <c r="EF422" s="53">
        <f>_xll.OneStreamExcelAddIn.XFFunctions.XFGetCell("TRUE", "CONSOL", $D$3,"TOT_Entity","USD","Budget_Final",[1]Setup!C26,"PERIODIC",$B422,"TOPFLOW","TOP","TOP","top1",$C422,"top3","Open_Acute_DIV1","TOP5","TOP6","REPORTED","TOP8")</f>
        <v>9593.1204088760005</v>
      </c>
      <c r="EG422" s="53">
        <f>_xll.OneStreamExcelAddIn.XFFunctions.XFGetCell("TRUE", "CONSOL", $D$3,"TOT_Entity","USD","Budget_Final",[1]Setup!C27,"PERIODIC",$B422,"TOPFLOW","TOP","TOP","top1",$C422,"top3","Open_Acute_DIV1","TOP5","TOP6","REPORTED","TOP8")</f>
        <v>9593.1204088760005</v>
      </c>
      <c r="EH422" s="53">
        <f>_xll.OneStreamExcelAddIn.XFFunctions.XFGetCell("TRUE", "CONSOL", $D$3,"TOT_Entity","USD","Budget_Final",[1]Setup!C28,"PERIODIC",$B422,"TOPFLOW","TOP","TOP","top1",$C422,"top3","Open_Acute_DIV1","TOP5","TOP6","REPORTED","TOP8")</f>
        <v>9593.1204088760005</v>
      </c>
    </row>
    <row r="423" spans="2:138" x14ac:dyDescent="0.25">
      <c r="B423" s="51">
        <v>61037</v>
      </c>
      <c r="C423" s="51"/>
      <c r="D423" t="str" cm="1">
        <f t="array" ref="D423">_xll.OneStreamExcelAddIn.XFFunctions.XFGetMemberInfo("Description","Account",B423)</f>
        <v>P/S - Quality Assurance</v>
      </c>
      <c r="E423" s="53">
        <f>_xll.OneStreamExcelAddIn.XFFunctions.XFGetCell("TRUE", "CONSOL", $D$3,"TOT_Entity","USD","Actual",$E$3,"PERIODIC",$B423,"TOPFLOW","TOP","TOP","top1",$C423,"top3","Open_Acute_DIV1","TOP5","TOP6","REPORTED","TOP8")</f>
        <v>0</v>
      </c>
      <c r="F423" s="53">
        <f>_xll.OneStreamExcelAddIn.XFFunctions.XFGetCell("TRUE", "CONSOL", $D$3,"TOT_Entity","Aggregated","Budget_Working",$E$3,"PERIODIC",$B423,"TOPFLOW","TOP","TOP","top1",$C423,"top3","Open_Acute_DIV1","TOP5","TOP6","REPORTED","TOP8")</f>
        <v>0</v>
      </c>
      <c r="G423" s="53">
        <f t="shared" si="1043"/>
        <v>0</v>
      </c>
      <c r="H423" s="55">
        <f t="shared" si="1044"/>
        <v>0</v>
      </c>
      <c r="I423" s="41"/>
      <c r="J423" s="53">
        <f>_xll.OneStreamExcelAddIn.XFFunctions.XFGetCell("TRUE", "CONSOL", $D$3,"TOT_Entity","USD","Actual",$E$3,"YTD",$B423,"TOPFLOW","TOP","TOP","top1",$C423,"TOP3","Open_Acute_DIV1","TOP5","TOP6","REPORTED","TOP8")</f>
        <v>0</v>
      </c>
      <c r="K423" s="53">
        <f>_xll.OneStreamExcelAddIn.XFFunctions.XFGetCell("TRUE", "CONSOL", $D$3,"TOT_Entity","Aggregated","Budget_Working",$E$3,"YTD",$B423,"TOPFLOW","TOP","TOP","top1",$C423,"TOP3","Open_Acute_DIV1","TOP5","TOP6","REPORTED","TOP8")</f>
        <v>0</v>
      </c>
      <c r="L423" s="53">
        <f t="shared" si="1045"/>
        <v>0</v>
      </c>
      <c r="M423" s="40">
        <f t="shared" si="1046"/>
        <v>0</v>
      </c>
      <c r="N423" s="41"/>
      <c r="O423" s="53">
        <f>_xll.OneStreamExcelAddIn.XFFunctions.XFGetCell("TRUE", "CONSOL", $D$3,"TOT_Entity","USD","Actual",$F$3,"YTD",$B423,"TOPFLOW","TOP","TOP","top1",$C423,"TOP3","Open_Acute_DIV1","TOP5","TOP6","REPORTED","TOP8")</f>
        <v>0</v>
      </c>
      <c r="P423" s="53">
        <f>_xll.OneStreamExcelAddIn.XFFunctions.XFGetCell("TRUE", "CONSOL", $D$3,"TOT_Entity","USD","Actual",$E$3,"YTD",$B423,"TOPFLOW","TOP","TOP","top1",$C423,"top3","Open_Acute_DIV1","TOP5","TOP6","REPORTED","VAR_BW_PY_Actual")</f>
        <v>0</v>
      </c>
      <c r="Q423" s="40">
        <f t="shared" si="1047"/>
        <v>0</v>
      </c>
      <c r="R423" s="41"/>
      <c r="S423" s="53">
        <f>_xll.OneStreamExcelAddIn.XFFunctions.XFGetCell("TRUE", "CONSOL", $D$3,"TOT_Entity","USD","MIDFCST",$E$3,"MTD",$B423,"TOPFLOW","TOP","TOP","top1",$C423,"TOP3","Open_Acute_DIV1","TOP5","TOP6","REPORTED","TOP8")</f>
        <v>0</v>
      </c>
      <c r="T423" s="53">
        <f t="shared" si="1048"/>
        <v>0</v>
      </c>
      <c r="U423" s="40">
        <f t="shared" si="1049"/>
        <v>0</v>
      </c>
      <c r="V423" s="41"/>
      <c r="W423" s="42"/>
      <c r="X423" s="43"/>
      <c r="Y423" s="42"/>
      <c r="Z423" s="44"/>
      <c r="AB423" s="53">
        <f>_xll.OneStreamExcelAddIn.XFFunctions.XFGetCell("TRUE", "CONSOL", $D$3,"TOT_Entity","USD","Actual",[1]Setup!C4,"PERIODIC",$B423,"TOPFLOW","TOP","TOP","top1",$C423,"top3","Open_Acute_DIV1","TOP5","TOP6","REPORTED","TOP8")</f>
        <v>0</v>
      </c>
      <c r="AC423" s="53">
        <f>_xll.OneStreamExcelAddIn.XFFunctions.XFGetCell("TRUE", "CONSOL", $D$3,"TOT_Entity","Aggregated","Budget_Working",[1]Setup!C4,"PERIODIC",$B423,"TOPFLOW","TOP","TOP","top1",$C423,"top3","Open_Acute_DIV1","TOP5","TOP6","REPORTED","TOP8")</f>
        <v>0</v>
      </c>
      <c r="AD423" s="53">
        <f t="shared" si="1050"/>
        <v>0</v>
      </c>
      <c r="AE423" s="40">
        <f t="shared" si="1051"/>
        <v>0</v>
      </c>
      <c r="AG423" s="53">
        <f>_xll.OneStreamExcelAddIn.XFFunctions.XFGetCell("TRUE", "CONSOL", $D$3,"TOT_Entity","USD","Actual",[1]Setup!C5,"PERIODIC",$B423,"TOPFLOW","TOP","TOP","top1",$C423,"top3","Open_Acute_DIV1","TOP5","TOP6","REPORTED","TOP8")</f>
        <v>0</v>
      </c>
      <c r="AH423" s="53">
        <f>_xll.OneStreamExcelAddIn.XFFunctions.XFGetCell("TRUE", "CONSOL", $D$3,"TOT_Entity","Aggregated","Budget_Working",[1]Setup!C5,"PERIODIC",$B423,"TOPFLOW","TOP","TOP","top1",$C423,"top3","Open_Acute_DIV1","TOP5","TOP6","REPORTED","TOP8")</f>
        <v>0</v>
      </c>
      <c r="AI423" s="53">
        <f t="shared" si="1052"/>
        <v>0</v>
      </c>
      <c r="AJ423" s="40">
        <f t="shared" si="1053"/>
        <v>0</v>
      </c>
      <c r="AL423" s="53">
        <f>_xll.OneStreamExcelAddIn.XFFunctions.XFGetCell("TRUE", "CONSOL", $D$3,"TOT_Entity","USD","Actual",[1]Setup!C6,"PERIODIC",$B423,"TOPFLOW","TOP","TOP","top1",$C423,"top3","Open_Acute_DIV1","TOP5","TOP6","REPORTED","TOP8")</f>
        <v>0</v>
      </c>
      <c r="AM423" s="53">
        <f>_xll.OneStreamExcelAddIn.XFFunctions.XFGetCell("TRUE", "CONSOL", $D$3,"TOT_Entity","Aggregated","Budget_Working",[1]Setup!C6,"PERIODIC",$B423,"TOPFLOW","TOP","TOP","top1",$C423,"top3","Open_Acute_DIV1","TOP5","TOP6","REPORTED","TOP8")</f>
        <v>0</v>
      </c>
      <c r="AN423" s="53">
        <f t="shared" si="1054"/>
        <v>0</v>
      </c>
      <c r="AO423" s="40">
        <f t="shared" si="1055"/>
        <v>0</v>
      </c>
      <c r="AQ423" s="53">
        <f>_xll.OneStreamExcelAddIn.XFFunctions.XFGetCell("TRUE", "CONSOL", $D$3,"TOT_Entity","USD","Actual",[1]Setup!C7,"PERIODIC",$B423,"TOPFLOW","TOP","TOP","top1",$C423,"top3","Open_Acute_DIV1","TOP5","TOP6","REPORTED","TOP8")</f>
        <v>0</v>
      </c>
      <c r="AR423" s="53">
        <f>_xll.OneStreamExcelAddIn.XFFunctions.XFGetCell("TRUE", "CONSOL", $D$3,"TOT_Entity","Aggregated","Budget_Working",[1]Setup!C7,"PERIODIC",$B423,"TOPFLOW","TOP","TOP","top1",$C423,"top3","Open_Acute_DIV1","TOP5","TOP6","REPORTED","TOP8")</f>
        <v>0</v>
      </c>
      <c r="AS423" s="53">
        <f t="shared" si="1056"/>
        <v>0</v>
      </c>
      <c r="AT423" s="40">
        <f t="shared" si="1057"/>
        <v>0</v>
      </c>
      <c r="AV423" s="53">
        <f>_xll.OneStreamExcelAddIn.XFFunctions.XFGetCell("TRUE", "CONSOL", $D$3,"TOT_Entity","USD","Actual",[1]Setup!C8,"PERIODIC",$B423,"TOPFLOW","TOP","TOP","top1",$C423,"top3","Open_Acute_DIV1","TOP5","TOP6","REPORTED","TOP8")</f>
        <v>0</v>
      </c>
      <c r="AW423" s="53">
        <f>_xll.OneStreamExcelAddIn.XFFunctions.XFGetCell("TRUE", "CONSOL", $D$3,"TOT_Entity","Aggregated","Budget_Working",[1]Setup!C8,"PERIODIC",$B423,"TOPFLOW","TOP","TOP","top1",$C423,"top3","Open_Acute_DIV1","TOP5","TOP6","REPORTED","TOP8")</f>
        <v>0</v>
      </c>
      <c r="AX423" s="53">
        <f t="shared" si="1058"/>
        <v>0</v>
      </c>
      <c r="AY423" s="40">
        <f t="shared" si="1059"/>
        <v>0</v>
      </c>
      <c r="BA423" s="53">
        <f>_xll.OneStreamExcelAddIn.XFFunctions.XFGetCell("TRUE", "CONSOL", $D$3,"TOT_Entity","USD","Actual",[1]Setup!C9,"PERIODIC",$B423,"TOPFLOW","TOP","TOP","top1",$C423,"top3","Open_Acute_DIV1","TOP5","TOP6","REPORTED","TOP8")</f>
        <v>0</v>
      </c>
      <c r="BB423" s="53">
        <f>_xll.OneStreamExcelAddIn.XFFunctions.XFGetCell("TRUE", "CONSOL", $D$3,"TOT_Entity","Aggregated","Budget_Working",[1]Setup!C9,"PERIODIC",$B423,"TOPFLOW","TOP","TOP","top1",$C423,"top3","Open_Acute_DIV1","TOP5","TOP6","REPORTED","TOP8")</f>
        <v>0</v>
      </c>
      <c r="BC423" s="53">
        <f t="shared" si="1060"/>
        <v>0</v>
      </c>
      <c r="BD423" s="40">
        <f t="shared" si="1061"/>
        <v>0</v>
      </c>
      <c r="BF423" s="53">
        <f>_xll.OneStreamExcelAddIn.XFFunctions.XFGetCell("TRUE", "CONSOL", $D$3,"TOT_Entity","USD","Actual",[1]Setup!C10,"PERIODIC",$B423,"TOPFLOW","TOP","TOP","top1",$C423,"top3","Open_Acute_DIV1","TOP5","TOP6","REPORTED","TOP8")</f>
        <v>0</v>
      </c>
      <c r="BG423" s="53">
        <f>_xll.OneStreamExcelAddIn.XFFunctions.XFGetCell("TRUE", "CONSOL", $D$3,"TOT_Entity","Aggregated","Budget_Working",[1]Setup!C10,"PERIODIC",$B423,"TOPFLOW","TOP","TOP","top1",$C423,"top3","Open_Acute_DIV1","TOP5","TOP6","REPORTED","TOP8")</f>
        <v>0</v>
      </c>
      <c r="BH423" s="53">
        <f t="shared" si="1062"/>
        <v>0</v>
      </c>
      <c r="BI423" s="40">
        <f t="shared" si="1063"/>
        <v>0</v>
      </c>
      <c r="BK423" s="53">
        <f>_xll.OneStreamExcelAddIn.XFFunctions.XFGetCell("TRUE", "CONSOL", $D$3,"TOT_Entity","USD","Actual",[1]Setup!C11,"PERIODIC",$B423,"TOPFLOW","TOP","TOP","top1",$C423,"top3","Open_Acute_DIV1","TOP5","TOP6","REPORTED","TOP8")</f>
        <v>0</v>
      </c>
      <c r="BL423" s="53">
        <f>_xll.OneStreamExcelAddIn.XFFunctions.XFGetCell("TRUE", "CONSOL", $D$3,"TOT_Entity","Aggregated","Budget_Working",[1]Setup!C11,"PERIODIC",$B423,"TOPFLOW","TOP","TOP","top1",$C423,"top3","Open_Acute_DIV1","TOP5","TOP6","REPORTED","TOP8")</f>
        <v>0</v>
      </c>
      <c r="BM423" s="53">
        <f t="shared" si="1064"/>
        <v>0</v>
      </c>
      <c r="BN423" s="40">
        <f t="shared" si="1065"/>
        <v>0</v>
      </c>
      <c r="BP423" s="53">
        <f>_xll.OneStreamExcelAddIn.XFFunctions.XFGetCell("TRUE", "CONSOL", $D$3,"TOT_Entity","USD","Actual",[1]Setup!C12,"PERIODIC",$B423,"TOPFLOW","TOP","TOP","top1",$C423,"top3","Open_Acute_DIV1","TOP5","TOP6","REPORTED","TOP8")</f>
        <v>0</v>
      </c>
      <c r="BQ423" s="53">
        <f>_xll.OneStreamExcelAddIn.XFFunctions.XFGetCell("TRUE", "CONSOL", $D$3,"TOT_Entity","Aggregated","Budget_Working",[1]Setup!C12,"PERIODIC",$B423,"TOPFLOW","TOP","TOP","top1",$C423,"top3","Open_Acute_DIV1","TOP5","TOP6","REPORTED","TOP8")</f>
        <v>0</v>
      </c>
      <c r="BR423" s="53">
        <f t="shared" si="1066"/>
        <v>0</v>
      </c>
      <c r="BS423" s="40">
        <f t="shared" si="1067"/>
        <v>0</v>
      </c>
      <c r="BU423" s="53">
        <f>_xll.OneStreamExcelAddIn.XFFunctions.XFGetCell("TRUE", "CONSOL", $D$3,"TOT_Entity","USD","Actual",[1]Setup!C13,"PERIODIC",$B423,"TOPFLOW","TOP","TOP","top1",$C423,"top3","Open_Acute_DIV1","TOP5","TOP6","REPORTED","TOP8")</f>
        <v>0</v>
      </c>
      <c r="BV423" s="53">
        <f>_xll.OneStreamExcelAddIn.XFFunctions.XFGetCell("TRUE", "CONSOL", $D$3,"TOT_Entity","Aggregated","Budget_Working",[1]Setup!C13,"PERIODIC",$B423,"TOPFLOW","TOP","TOP","top1",$C423,"top3","Open_Acute_DIV1","TOP5","TOP6","REPORTED","TOP8")</f>
        <v>0</v>
      </c>
      <c r="BW423" s="53">
        <f t="shared" si="1068"/>
        <v>0</v>
      </c>
      <c r="BX423" s="40">
        <f t="shared" si="1069"/>
        <v>0</v>
      </c>
      <c r="BZ423" s="53">
        <f>_xll.OneStreamExcelAddIn.XFFunctions.XFGetCell("TRUE", "CONSOL", $D$3,"TOT_Entity","USD","Actual",[1]Setup!C14,"PERIODIC",$B423,"TOPFLOW","TOP","TOP","top1",$C423,"top3","Open_Acute_DIV1","TOP5","TOP6","REPORTED","TOP8")</f>
        <v>0</v>
      </c>
      <c r="CA423" s="53">
        <f>_xll.OneStreamExcelAddIn.XFFunctions.XFGetCell("TRUE", "CONSOL", $D$3,"TOT_Entity","Aggregated","Budget_Working",[1]Setup!C14,"PERIODIC",$B423,"TOPFLOW","TOP","TOP","top1",$C423,"top3","Open_Acute_DIV1","TOP5","TOP6","REPORTED","TOP8")</f>
        <v>0</v>
      </c>
      <c r="CB423" s="53">
        <f t="shared" si="1070"/>
        <v>0</v>
      </c>
      <c r="CC423" s="40">
        <f t="shared" si="1071"/>
        <v>0</v>
      </c>
      <c r="CE423" s="53">
        <f>_xll.OneStreamExcelAddIn.XFFunctions.XFGetCell("TRUE", "CONSOL", $D$3,"TOT_Entity","USD","Actual",[1]Setup!C15,"PERIODIC",$B423,"TOPFLOW","TOP","TOP","top1",$C423,"top3","Open_Acute_DIV1","TOP5","TOP6","REPORTED","TOP8")</f>
        <v>0</v>
      </c>
      <c r="CF423" s="53">
        <f>_xll.OneStreamExcelAddIn.XFFunctions.XFGetCell("TRUE", "CONSOL", $D$3,"TOT_Entity","Aggregated","Budget_Working",[1]Setup!C15,"PERIODIC",$B423,"TOPFLOW","TOP","TOP","top1",$C423,"top3","Open_Acute_DIV1","TOP5","TOP6","REPORTED","TOP8")</f>
        <v>0</v>
      </c>
      <c r="CG423" s="53">
        <f t="shared" si="1072"/>
        <v>0</v>
      </c>
      <c r="CH423" s="40">
        <f t="shared" si="1073"/>
        <v>0</v>
      </c>
      <c r="CI423" s="212"/>
      <c r="CJ423" s="53">
        <f>_xll.OneStreamExcelAddIn.XFFunctions.XFGetCell("TRUE", "CONSOL", $D$3,"TOT_Entity","USD","Actual",[1]Setup!C4,"PERIODIC",$B423,"TOPFLOW","TOP","TOP","top1",$C423,"top3","Open_Acute_DIV1","TOP5","TOP6","REPORTED","TOP8")</f>
        <v>0</v>
      </c>
      <c r="CK423" s="53">
        <f>_xll.OneStreamExcelAddIn.XFFunctions.XFGetCell("TRUE", "CONSOL", $D$3,"TOT_Entity","USD","Actual",[1]Setup!C5,"PERIODIC",$B423,"TOPFLOW","TOP","TOP","top1",$C423,"top3","Open_Acute_DIV1","TOP5","TOP6","REPORTED","TOP8")</f>
        <v>0</v>
      </c>
      <c r="CL423" s="53">
        <f>_xll.OneStreamExcelAddIn.XFFunctions.XFGetCell("TRUE", "CONSOL", $D$3,"TOT_Entity","USD","Actual",[1]Setup!C6,"PERIODIC",$B423,"TOPFLOW","TOP","TOP","top1",$C423,"top3","Open_Acute_DIV1","TOP5","TOP6","REPORTED","TOP8")</f>
        <v>0</v>
      </c>
      <c r="CM423" s="53">
        <f>_xll.OneStreamExcelAddIn.XFFunctions.XFGetCell("TRUE", "CONSOL", $D$3,"TOT_Entity","USD","Actual",[1]Setup!C7,"PERIODIC",$B423,"TOPFLOW","TOP","TOP","top1",$C423,"top3","Open_Acute_DIV1","TOP5","TOP6","REPORTED","TOP8")</f>
        <v>0</v>
      </c>
      <c r="CN423" s="53">
        <f>_xll.OneStreamExcelAddIn.XFFunctions.XFGetCell("TRUE", "CONSOL", $D$3,"TOT_Entity","USD","Actual",[1]Setup!C8,"PERIODIC",$B423,"TOPFLOW","TOP","TOP","top1",$C423,"top3","Open_Acute_DIV1","TOP5","TOP6","REPORTED","TOP8")</f>
        <v>0</v>
      </c>
      <c r="CO423" s="53">
        <f>_xll.OneStreamExcelAddIn.XFFunctions.XFGetCell("TRUE", "CONSOL", $D$3,"TOT_Entity","USD","Actual",[1]Setup!C9,"PERIODIC",$B423,"TOPFLOW","TOP","TOP","top1",$C423,"top3","Open_Acute_DIV1","TOP5","TOP6","REPORTED","TOP8")</f>
        <v>0</v>
      </c>
      <c r="CP423" s="53">
        <f>_xll.OneStreamExcelAddIn.XFFunctions.XFGetCell("TRUE", "CONSOL", $D$3,"TOT_Entity","USD","Actual",[1]Setup!C10,"PERIODIC",$B423,"TOPFLOW","TOP","TOP","top1",$C423,"top3","Open_Acute_DIV1","TOP5","TOP6","REPORTED","TOP8")</f>
        <v>0</v>
      </c>
      <c r="CQ423" s="53">
        <f>_xll.OneStreamExcelAddIn.XFFunctions.XFGetCell("TRUE", "CONSOL", $D$3,"TOT_Entity","USD","Actual",[1]Setup!C11,"PERIODIC",$B423,"TOPFLOW","TOP","TOP","top1",$C423,"top3","Open_Acute_DIV1","TOP5","TOP6","REPORTED","TOP8")</f>
        <v>0</v>
      </c>
      <c r="CR423" s="53">
        <f>_xll.OneStreamExcelAddIn.XFFunctions.XFGetCell("TRUE", "CONSOL", $D$3,"TOT_Entity","USD","Actual",[1]Setup!C12,"PERIODIC",$B423,"TOPFLOW","TOP","TOP","top1",$C423,"top3","Open_Acute_DIV1","TOP5","TOP6","REPORTED","TOP8")</f>
        <v>0</v>
      </c>
      <c r="CS423" s="53">
        <f>_xll.OneStreamExcelAddIn.XFFunctions.XFGetCell("TRUE", "CONSOL", $D$3,"TOT_Entity","USD","Actual",[1]Setup!C13,"PERIODIC",$B423,"TOPFLOW","TOP","TOP","top1",$C423,"top3","Open_Acute_DIV1","TOP5","TOP6","REPORTED","TOP8")</f>
        <v>0</v>
      </c>
      <c r="CT423" s="53">
        <f>_xll.OneStreamExcelAddIn.XFFunctions.XFGetCell("TRUE", "CONSOL", $D$3,"TOT_Entity","USD","Actual",[1]Setup!C14,"PERIODIC",$B423,"TOPFLOW","TOP","TOP","top1",$C423,"top3","Open_Acute_DIV1","TOP5","TOP6","REPORTED","TOP8")</f>
        <v>0</v>
      </c>
      <c r="CU423" s="53">
        <f>_xll.OneStreamExcelAddIn.XFFunctions.XFGetCell("TRUE", "CONSOL", $D$3,"TOT_Entity","USD","Actual",[1]Setup!C15,"PERIODIC",$B423,"TOPFLOW","TOP","TOP","top1",$C423,"top3","Open_Acute_DIV1","TOP5","TOP6","REPORTED","TOP8")</f>
        <v>0</v>
      </c>
      <c r="CV423" s="212"/>
      <c r="CW423" s="53">
        <f>_xll.OneStreamExcelAddIn.XFFunctions.XFGetCell("TRUE", "CONSOL", $D$3,"TOT_Entity","USD","Actual",[1]Setup!C17,"PERIODIC",$B423,"TOPFLOW","TOP","TOP","top1",$C423,"top3","Open_Acute_DIV1","TOP5","TOP6","REPORTED","TOP8")</f>
        <v>0</v>
      </c>
      <c r="CX423" s="53">
        <f>_xll.OneStreamExcelAddIn.XFFunctions.XFGetCell("TRUE", "CONSOL", $D$3,"TOT_Entity","USD","Actual",[1]Setup!C18,"PERIODIC",$B423,"TOPFLOW","TOP","TOP","top1",$C423,"top3","Open_Acute_DIV1","TOP5","TOP6","REPORTED","TOP8")</f>
        <v>0</v>
      </c>
      <c r="CY423" s="53">
        <f>_xll.OneStreamExcelAddIn.XFFunctions.XFGetCell("TRUE", "CONSOL", $D$3,"TOT_Entity","USD","Actual",[1]Setup!C19,"PERIODIC",$B423,"TOPFLOW","TOP","TOP","top1",$C423,"top3","Open_Acute_DIV1","TOP5","TOP6","REPORTED","TOP8")</f>
        <v>0</v>
      </c>
      <c r="CZ423" s="53">
        <f>_xll.OneStreamExcelAddIn.XFFunctions.XFGetCell("TRUE", "CONSOL", $D$3,"TOT_Entity","USD","Actual",[1]Setup!C20,"PERIODIC",$B423,"TOPFLOW","TOP","TOP","top1",$C423,"top3","Open_Acute_DIV1","TOP5","TOP6","REPORTED","TOP8")</f>
        <v>0</v>
      </c>
      <c r="DA423" s="53">
        <f>_xll.OneStreamExcelAddIn.XFFunctions.XFGetCell("TRUE", "CONSOL", $D$3,"TOT_Entity","USD","Actual",[1]Setup!C21,"PERIODIC",$B423,"TOPFLOW","TOP","TOP","top1",$C423,"top3","Open_Acute_DIV1","TOP5","TOP6","REPORTED","TOP8")</f>
        <v>0</v>
      </c>
      <c r="DB423" s="53">
        <f>_xll.OneStreamExcelAddIn.XFFunctions.XFGetCell("TRUE", "CONSOL", $D$3,"TOT_Entity","USD","Actual",[1]Setup!C22,"PERIODIC",$B423,"TOPFLOW","TOP","TOP","top1",$C423,"top3","Open_Acute_DIV1","TOP5","TOP6","REPORTED","TOP8")</f>
        <v>0</v>
      </c>
      <c r="DC423" s="53">
        <f>_xll.OneStreamExcelAddIn.XFFunctions.XFGetCell("TRUE", "CONSOL", $D$3,"TOT_Entity","USD","Actual",[1]Setup!C23,"PERIODIC",$B423,"TOPFLOW","TOP","TOP","top1",$C423,"top3","Open_Acute_DIV1","TOP5","TOP6","REPORTED","TOP8")</f>
        <v>0</v>
      </c>
      <c r="DD423" s="53">
        <f>_xll.OneStreamExcelAddIn.XFFunctions.XFGetCell("TRUE", "CONSOL", $D$3,"TOT_Entity","USD","Actual",[1]Setup!C24,"PERIODIC",$B423,"TOPFLOW","TOP","TOP","top1",$C423,"top3","Open_Acute_DIV1","TOP5","TOP6","REPORTED","TOP8")</f>
        <v>0</v>
      </c>
      <c r="DE423" s="53">
        <f>_xll.OneStreamExcelAddIn.XFFunctions.XFGetCell("TRUE", "CONSOL", $D$3,"TOT_Entity","USD","Actual",[1]Setup!C25,"PERIODIC",$B423,"TOPFLOW","TOP","TOP","top1",$C423,"top3","Open_Acute_DIV1","TOP5","TOP6","REPORTED","TOP8")</f>
        <v>0</v>
      </c>
      <c r="DF423" s="53">
        <f>_xll.OneStreamExcelAddIn.XFFunctions.XFGetCell("TRUE", "CONSOL", $D$3,"TOT_Entity","USD","Actual",[1]Setup!C26,"PERIODIC",$B423,"TOPFLOW","TOP","TOP","top1",$C423,"top3","Open_Acute_DIV1","TOP5","TOP6","REPORTED","TOP8")</f>
        <v>0</v>
      </c>
      <c r="DG423" s="53">
        <f>_xll.OneStreamExcelAddIn.XFFunctions.XFGetCell("TRUE", "CONSOL", $D$3,"TOT_Entity","USD","Actual",[1]Setup!C27,"PERIODIC",$B423,"TOPFLOW","TOP","TOP","top1",$C423,"top3","Open_Acute_DIV1","TOP5","TOP6","REPORTED","TOP8")</f>
        <v>0</v>
      </c>
      <c r="DH423" s="53">
        <f>_xll.OneStreamExcelAddIn.XFFunctions.XFGetCell("TRUE", "CONSOL", $D$3,"TOT_Entity","USD","Actual",[1]Setup!C28,"PERIODIC",$B423,"TOPFLOW","TOP","TOP","top1",$C423,"top3","Open_Acute_DIV1","TOP5","TOP6","REPORTED","TOP8")</f>
        <v>0</v>
      </c>
      <c r="DI423" s="178"/>
      <c r="DJ423" s="53">
        <f>_xll.OneStreamExcelAddIn.XFFunctions.XFGetCell("TRUE", "CONSOL", $D$3,"TOT_Entity","Aggregated","Budget_Working",[1]Setup!C4,"PERIODIC",$B423,"TOPFLOW","TOP","TOP","top1",$C423,"top3","Open_Acute_DIV1","TOP5","TOP6","REPORTED","TOP8")</f>
        <v>0</v>
      </c>
      <c r="DK423" s="53">
        <f>_xll.OneStreamExcelAddIn.XFFunctions.XFGetCell("TRUE", "CONSOL", $D$3,"TOT_Entity","Aggregated","Budget_Working",[1]Setup!C5,"PERIODIC",$B423,"TOPFLOW","TOP","TOP","top1",$C423,"top3","Open_Acute_DIV1","TOP5","TOP6","REPORTED","TOP8")</f>
        <v>0</v>
      </c>
      <c r="DL423" s="53">
        <f>_xll.OneStreamExcelAddIn.XFFunctions.XFGetCell("TRUE", "CONSOL", $D$3,"TOT_Entity","Aggregated","Budget_Working",[1]Setup!C6,"PERIODIC",$B423,"TOPFLOW","TOP","TOP","top1",$C423,"top3","Open_Acute_DIV1","TOP5","TOP6","REPORTED","TOP8")</f>
        <v>0</v>
      </c>
      <c r="DM423" s="53">
        <f>_xll.OneStreamExcelAddIn.XFFunctions.XFGetCell("TRUE", "CONSOL", $D$3,"TOT_Entity","Aggregated","Budget_Working",[1]Setup!C7,"PERIODIC",$B423,"TOPFLOW","TOP","TOP","top1",$C423,"top3","Open_Acute_DIV1","TOP5","TOP6","REPORTED","TOP8")</f>
        <v>0</v>
      </c>
      <c r="DN423" s="53">
        <f>_xll.OneStreamExcelAddIn.XFFunctions.XFGetCell("TRUE", "CONSOL", $D$3,"TOT_Entity","Aggregated","Budget_Working",[1]Setup!C8,"PERIODIC",$B423,"TOPFLOW","TOP","TOP","top1",$C423,"top3","Open_Acute_DIV1","TOP5","TOP6","REPORTED","TOP8")</f>
        <v>0</v>
      </c>
      <c r="DO423" s="53">
        <f>_xll.OneStreamExcelAddIn.XFFunctions.XFGetCell("TRUE", "CONSOL", $D$3,"TOT_Entity","Aggregated","Budget_Working",[1]Setup!C9,"PERIODIC",$B423,"TOPFLOW","TOP","TOP","top1",$C423,"top3","Open_Acute_DIV1","TOP5","TOP6","REPORTED","TOP8")</f>
        <v>0</v>
      </c>
      <c r="DP423" s="53">
        <f>_xll.OneStreamExcelAddIn.XFFunctions.XFGetCell("TRUE", "CONSOL", $D$3,"TOT_Entity","Aggregated","Budget_Working",[1]Setup!C10,"PERIODIC",$B423,"TOPFLOW","TOP","TOP","top1",$C423,"top3","Open_Acute_DIV1","TOP5","TOP6","REPORTED","TOP8")</f>
        <v>0</v>
      </c>
      <c r="DQ423" s="53">
        <f>_xll.OneStreamExcelAddIn.XFFunctions.XFGetCell("TRUE", "CONSOL", $D$3,"TOT_Entity","Aggregated","Budget_Working",[1]Setup!C11,"PERIODIC",$B423,"TOPFLOW","TOP","TOP","top1",$C423,"top3","Open_Acute_DIV1","TOP5","TOP6","REPORTED","TOP8")</f>
        <v>0</v>
      </c>
      <c r="DR423" s="53">
        <f>_xll.OneStreamExcelAddIn.XFFunctions.XFGetCell("TRUE", "CONSOL", $D$3,"TOT_Entity","Aggregated","Budget_Working",[1]Setup!C12,"PERIODIC",$B423,"TOPFLOW","TOP","TOP","top1",$C423,"top3","Open_Acute_DIV1","TOP5","TOP6","REPORTED","TOP8")</f>
        <v>0</v>
      </c>
      <c r="DS423" s="53">
        <f>_xll.OneStreamExcelAddIn.XFFunctions.XFGetCell("TRUE", "CONSOL", $D$3,"TOT_Entity","Aggregated","Budget_Working",[1]Setup!C13,"PERIODIC",$B423,"TOPFLOW","TOP","TOP","top1",$C423,"top3","Open_Acute_DIV1","TOP5","TOP6","REPORTED","TOP8")</f>
        <v>0</v>
      </c>
      <c r="DT423" s="53">
        <f>_xll.OneStreamExcelAddIn.XFFunctions.XFGetCell("TRUE", "CONSOL", $D$3,"TOT_Entity","Aggregated","Budget_Working",[1]Setup!C14,"PERIODIC",$B423,"TOPFLOW","TOP","TOP","top1",$C423,"top3","Open_Acute_DIV1","TOP5","TOP6","REPORTED","TOP8")</f>
        <v>0</v>
      </c>
      <c r="DU423" s="53">
        <f>_xll.OneStreamExcelAddIn.XFFunctions.XFGetCell("TRUE", "CONSOL", $D$3,"TOT_Entity","Aggregated","Budget_Working",[1]Setup!C15,"PERIODIC",$B423,"TOPFLOW","TOP","TOP","top1",$C423,"top3","Open_Acute_DIV1","TOP5","TOP6","REPORTED","TOP8")</f>
        <v>0</v>
      </c>
      <c r="DV423" s="178"/>
      <c r="DW423" s="53">
        <f>_xll.OneStreamExcelAddIn.XFFunctions.XFGetCell("TRUE", "CONSOL", $D$3,"TOT_Entity","USD","Budget_Final",[1]Setup!C17,"PERIODIC",$B423,"TOPFLOW","TOP","TOP","top1",$C423,"top3","Open_Acute_DIV1","TOP5","TOP6","REPORTED","TOP8")</f>
        <v>279.60235826000002</v>
      </c>
      <c r="DX423" s="53">
        <f>_xll.OneStreamExcelAddIn.XFFunctions.XFGetCell("TRUE", "CONSOL", $D$3,"TOT_Entity","USD","Budget_Final",[1]Setup!C18,"PERIODIC",$B423,"TOPFLOW","TOP","TOP","top1",$C423,"top3","Open_Acute_DIV1","TOP5","TOP6","REPORTED","TOP8")</f>
        <v>266.11732040800001</v>
      </c>
      <c r="DY423" s="53">
        <f>_xll.OneStreamExcelAddIn.XFFunctions.XFGetCell("TRUE", "CONSOL", $D$3,"TOT_Entity","USD","Budget_Final",[1]Setup!C19,"PERIODIC",$B423,"TOPFLOW","TOP","TOP","top1",$C423,"top3","Open_Acute_DIV1","TOP5","TOP6","REPORTED","TOP8")</f>
        <v>298.55685202400002</v>
      </c>
      <c r="DZ423" s="53">
        <f>_xll.OneStreamExcelAddIn.XFFunctions.XFGetCell("TRUE", "CONSOL", $D$3,"TOT_Entity","USD","Budget_Final",[1]Setup!C20,"PERIODIC",$B423,"TOPFLOW","TOP","TOP","top1",$C423,"top3","Open_Acute_DIV1","TOP5","TOP6","REPORTED","TOP8")</f>
        <v>296.85943467200002</v>
      </c>
      <c r="EA423" s="53">
        <f>_xll.OneStreamExcelAddIn.XFFunctions.XFGetCell("TRUE", "CONSOL", $D$3,"TOT_Entity","USD","Budget_Final",[1]Setup!C21,"PERIODIC",$B423,"TOPFLOW","TOP","TOP","top1",$C423,"top3","Open_Acute_DIV1","TOP5","TOP6","REPORTED","TOP8")</f>
        <v>305.53512336</v>
      </c>
      <c r="EB423" s="53">
        <f>_xll.OneStreamExcelAddIn.XFFunctions.XFGetCell("TRUE", "CONSOL", $D$3,"TOT_Entity","USD","Budget_Final",[1]Setup!C22,"PERIODIC",$B423,"TOPFLOW","TOP","TOP","top1",$C423,"top3","Open_Acute_DIV1","TOP5","TOP6","REPORTED","TOP8")</f>
        <v>289.31535755200002</v>
      </c>
      <c r="EC423" s="53">
        <f>_xll.OneStreamExcelAddIn.XFFunctions.XFGetCell("TRUE", "CONSOL", $D$3,"TOT_Entity","USD","Budget_Final",[1]Setup!C23,"PERIODIC",$B423,"TOPFLOW","TOP","TOP","top1",$C423,"top3","Open_Acute_DIV1","TOP5","TOP6","REPORTED","TOP8")</f>
        <v>304.96931757599998</v>
      </c>
      <c r="ED423" s="53">
        <f>_xll.OneStreamExcelAddIn.XFFunctions.XFGetCell("TRUE", "CONSOL", $D$3,"TOT_Entity","USD","Budget_Final",[1]Setup!C24,"PERIODIC",$B423,"TOPFLOW","TOP","TOP","top1",$C423,"top3","Open_Acute_DIV1","TOP5","TOP6","REPORTED","TOP8")</f>
        <v>305.15791950400001</v>
      </c>
      <c r="EE423" s="53">
        <f>_xll.OneStreamExcelAddIn.XFFunctions.XFGetCell("TRUE", "CONSOL", $D$3,"TOT_Entity","USD","Budget_Final",[1]Setup!C25,"PERIODIC",$B423,"TOPFLOW","TOP","TOP","top1",$C423,"top3","Open_Acute_DIV1","TOP5","TOP6","REPORTED","TOP8")</f>
        <v>305.06361853999999</v>
      </c>
      <c r="EF423" s="53">
        <f>_xll.OneStreamExcelAddIn.XFFunctions.XFGetCell("TRUE", "CONSOL", $D$3,"TOT_Entity","USD","Budget_Final",[1]Setup!C26,"PERIODIC",$B423,"TOPFLOW","TOP","TOP","top1",$C423,"top3","Open_Acute_DIV1","TOP5","TOP6","REPORTED","TOP8")</f>
        <v>303.27190022399998</v>
      </c>
      <c r="EG423" s="53">
        <f>_xll.OneStreamExcelAddIn.XFFunctions.XFGetCell("TRUE", "CONSOL", $D$3,"TOT_Entity","USD","Budget_Final",[1]Setup!C27,"PERIODIC",$B423,"TOPFLOW","TOP","TOP","top1",$C423,"top3","Open_Acute_DIV1","TOP5","TOP6","REPORTED","TOP8")</f>
        <v>284.128804532</v>
      </c>
      <c r="EH423" s="53">
        <f>_xll.OneStreamExcelAddIn.XFFunctions.XFGetCell("TRUE", "CONSOL", $D$3,"TOT_Entity","USD","Budget_Final",[1]Setup!C28,"PERIODIC",$B423,"TOPFLOW","TOP","TOP","top1",$C423,"top3","Open_Acute_DIV1","TOP5","TOP6","REPORTED","TOP8")</f>
        <v>289.22105658800001</v>
      </c>
    </row>
    <row r="424" spans="2:138" x14ac:dyDescent="0.25">
      <c r="B424" s="51">
        <v>61039</v>
      </c>
      <c r="C424" s="51"/>
      <c r="D424" t="str" cm="1">
        <f t="array" ref="D424">_xll.OneStreamExcelAddIn.XFFunctions.XFGetMemberInfo("Description","Account",B424)</f>
        <v>P/S - Lobbying Fees</v>
      </c>
      <c r="E424" s="53">
        <f>_xll.OneStreamExcelAddIn.XFFunctions.XFGetCell("TRUE", "CONSOL", $D$3,"TOT_Entity","USD","Actual",$E$3,"PERIODIC",$B424,"TOPFLOW","TOP","TOP","top1",$C424,"top3","Open_Acute_DIV1","TOP5","TOP6","REPORTED","TOP8")</f>
        <v>0</v>
      </c>
      <c r="F424" s="53">
        <f>_xll.OneStreamExcelAddIn.XFFunctions.XFGetCell("TRUE", "CONSOL", $D$3,"TOT_Entity","Aggregated","Budget_Working",$E$3,"PERIODIC",$B424,"TOPFLOW","TOP","TOP","top1",$C424,"top3","Open_Acute_DIV1","TOP5","TOP6","REPORTED","TOP8")</f>
        <v>0</v>
      </c>
      <c r="G424" s="53">
        <f t="shared" si="1043"/>
        <v>0</v>
      </c>
      <c r="H424" s="55">
        <f t="shared" si="1044"/>
        <v>0</v>
      </c>
      <c r="I424" s="41"/>
      <c r="J424" s="53">
        <f>_xll.OneStreamExcelAddIn.XFFunctions.XFGetCell("TRUE", "CONSOL", $D$3,"TOT_Entity","USD","Actual",$E$3,"YTD",$B424,"TOPFLOW","TOP","TOP","top1",$C424,"TOP3","Open_Acute_DIV1","TOP5","TOP6","REPORTED","TOP8")</f>
        <v>0</v>
      </c>
      <c r="K424" s="53">
        <f>_xll.OneStreamExcelAddIn.XFFunctions.XFGetCell("TRUE", "CONSOL", $D$3,"TOT_Entity","Aggregated","Budget_Working",$E$3,"YTD",$B424,"TOPFLOW","TOP","TOP","top1",$C424,"TOP3","Open_Acute_DIV1","TOP5","TOP6","REPORTED","TOP8")</f>
        <v>0</v>
      </c>
      <c r="L424" s="53">
        <f t="shared" si="1045"/>
        <v>0</v>
      </c>
      <c r="M424" s="40">
        <f t="shared" si="1046"/>
        <v>0</v>
      </c>
      <c r="N424" s="41"/>
      <c r="O424" s="53">
        <f>_xll.OneStreamExcelAddIn.XFFunctions.XFGetCell("TRUE", "CONSOL", $D$3,"TOT_Entity","USD","Actual",$F$3,"YTD",$B424,"TOPFLOW","TOP","TOP","top1",$C424,"TOP3","Open_Acute_DIV1","TOP5","TOP6","REPORTED","TOP8")</f>
        <v>0</v>
      </c>
      <c r="P424" s="53">
        <f>_xll.OneStreamExcelAddIn.XFFunctions.XFGetCell("TRUE", "CONSOL", $D$3,"TOT_Entity","USD","Actual",$E$3,"YTD",$B424,"TOPFLOW","TOP","TOP","top1",$C424,"top3","Open_Acute_DIV1","TOP5","TOP6","REPORTED","VAR_BW_PY_Actual")</f>
        <v>0</v>
      </c>
      <c r="Q424" s="40">
        <f t="shared" si="1047"/>
        <v>0</v>
      </c>
      <c r="R424" s="41"/>
      <c r="S424" s="53">
        <f>_xll.OneStreamExcelAddIn.XFFunctions.XFGetCell("TRUE", "CONSOL", $D$3,"TOT_Entity","USD","MIDFCST",$E$3,"MTD",$B424,"TOPFLOW","TOP","TOP","top1",$C424,"TOP3","Open_Acute_DIV1","TOP5","TOP6","REPORTED","TOP8")</f>
        <v>0</v>
      </c>
      <c r="T424" s="53">
        <f t="shared" si="1048"/>
        <v>0</v>
      </c>
      <c r="U424" s="40">
        <f t="shared" si="1049"/>
        <v>0</v>
      </c>
      <c r="V424" s="41"/>
      <c r="W424" s="42"/>
      <c r="X424" s="43"/>
      <c r="Y424" s="42"/>
      <c r="Z424" s="44"/>
      <c r="AB424" s="53">
        <f>_xll.OneStreamExcelAddIn.XFFunctions.XFGetCell("TRUE", "CONSOL", $D$3,"TOT_Entity","USD","Actual",[1]Setup!C4,"PERIODIC",$B424,"TOPFLOW","TOP","TOP","top1",$C424,"top3","Open_Acute_DIV1","TOP5","TOP6","REPORTED","TOP8")</f>
        <v>0</v>
      </c>
      <c r="AC424" s="53">
        <f>_xll.OneStreamExcelAddIn.XFFunctions.XFGetCell("TRUE", "CONSOL", $D$3,"TOT_Entity","Aggregated","Budget_Working",[1]Setup!C4,"PERIODIC",$B424,"TOPFLOW","TOP","TOP","top1",$C424,"top3","Open_Acute_DIV1","TOP5","TOP6","REPORTED","TOP8")</f>
        <v>0</v>
      </c>
      <c r="AD424" s="53">
        <f t="shared" si="1050"/>
        <v>0</v>
      </c>
      <c r="AE424" s="40">
        <f t="shared" si="1051"/>
        <v>0</v>
      </c>
      <c r="AG424" s="53">
        <f>_xll.OneStreamExcelAddIn.XFFunctions.XFGetCell("TRUE", "CONSOL", $D$3,"TOT_Entity","USD","Actual",[1]Setup!C5,"PERIODIC",$B424,"TOPFLOW","TOP","TOP","top1",$C424,"top3","Open_Acute_DIV1","TOP5","TOP6","REPORTED","TOP8")</f>
        <v>0</v>
      </c>
      <c r="AH424" s="53">
        <f>_xll.OneStreamExcelAddIn.XFFunctions.XFGetCell("TRUE", "CONSOL", $D$3,"TOT_Entity","Aggregated","Budget_Working",[1]Setup!C5,"PERIODIC",$B424,"TOPFLOW","TOP","TOP","top1",$C424,"top3","Open_Acute_DIV1","TOP5","TOP6","REPORTED","TOP8")</f>
        <v>0</v>
      </c>
      <c r="AI424" s="53">
        <f t="shared" si="1052"/>
        <v>0</v>
      </c>
      <c r="AJ424" s="40">
        <f t="shared" si="1053"/>
        <v>0</v>
      </c>
      <c r="AL424" s="53">
        <f>_xll.OneStreamExcelAddIn.XFFunctions.XFGetCell("TRUE", "CONSOL", $D$3,"TOT_Entity","USD","Actual",[1]Setup!C6,"PERIODIC",$B424,"TOPFLOW","TOP","TOP","top1",$C424,"top3","Open_Acute_DIV1","TOP5","TOP6","REPORTED","TOP8")</f>
        <v>0</v>
      </c>
      <c r="AM424" s="53">
        <f>_xll.OneStreamExcelAddIn.XFFunctions.XFGetCell("TRUE", "CONSOL", $D$3,"TOT_Entity","Aggregated","Budget_Working",[1]Setup!C6,"PERIODIC",$B424,"TOPFLOW","TOP","TOP","top1",$C424,"top3","Open_Acute_DIV1","TOP5","TOP6","REPORTED","TOP8")</f>
        <v>0</v>
      </c>
      <c r="AN424" s="53">
        <f t="shared" si="1054"/>
        <v>0</v>
      </c>
      <c r="AO424" s="40">
        <f t="shared" si="1055"/>
        <v>0</v>
      </c>
      <c r="AQ424" s="53">
        <f>_xll.OneStreamExcelAddIn.XFFunctions.XFGetCell("TRUE", "CONSOL", $D$3,"TOT_Entity","USD","Actual",[1]Setup!C7,"PERIODIC",$B424,"TOPFLOW","TOP","TOP","top1",$C424,"top3","Open_Acute_DIV1","TOP5","TOP6","REPORTED","TOP8")</f>
        <v>0</v>
      </c>
      <c r="AR424" s="53">
        <f>_xll.OneStreamExcelAddIn.XFFunctions.XFGetCell("TRUE", "CONSOL", $D$3,"TOT_Entity","Aggregated","Budget_Working",[1]Setup!C7,"PERIODIC",$B424,"TOPFLOW","TOP","TOP","top1",$C424,"top3","Open_Acute_DIV1","TOP5","TOP6","REPORTED","TOP8")</f>
        <v>0</v>
      </c>
      <c r="AS424" s="53">
        <f t="shared" si="1056"/>
        <v>0</v>
      </c>
      <c r="AT424" s="40">
        <f t="shared" si="1057"/>
        <v>0</v>
      </c>
      <c r="AV424" s="53">
        <f>_xll.OneStreamExcelAddIn.XFFunctions.XFGetCell("TRUE", "CONSOL", $D$3,"TOT_Entity","USD","Actual",[1]Setup!C8,"PERIODIC",$B424,"TOPFLOW","TOP","TOP","top1",$C424,"top3","Open_Acute_DIV1","TOP5","TOP6","REPORTED","TOP8")</f>
        <v>0</v>
      </c>
      <c r="AW424" s="53">
        <f>_xll.OneStreamExcelAddIn.XFFunctions.XFGetCell("TRUE", "CONSOL", $D$3,"TOT_Entity","Aggregated","Budget_Working",[1]Setup!C8,"PERIODIC",$B424,"TOPFLOW","TOP","TOP","top1",$C424,"top3","Open_Acute_DIV1","TOP5","TOP6","REPORTED","TOP8")</f>
        <v>0</v>
      </c>
      <c r="AX424" s="53">
        <f t="shared" si="1058"/>
        <v>0</v>
      </c>
      <c r="AY424" s="40">
        <f t="shared" si="1059"/>
        <v>0</v>
      </c>
      <c r="BA424" s="53">
        <f>_xll.OneStreamExcelAddIn.XFFunctions.XFGetCell("TRUE", "CONSOL", $D$3,"TOT_Entity","USD","Actual",[1]Setup!C9,"PERIODIC",$B424,"TOPFLOW","TOP","TOP","top1",$C424,"top3","Open_Acute_DIV1","TOP5","TOP6","REPORTED","TOP8")</f>
        <v>0</v>
      </c>
      <c r="BB424" s="53">
        <f>_xll.OneStreamExcelAddIn.XFFunctions.XFGetCell("TRUE", "CONSOL", $D$3,"TOT_Entity","Aggregated","Budget_Working",[1]Setup!C9,"PERIODIC",$B424,"TOPFLOW","TOP","TOP","top1",$C424,"top3","Open_Acute_DIV1","TOP5","TOP6","REPORTED","TOP8")</f>
        <v>0</v>
      </c>
      <c r="BC424" s="53">
        <f t="shared" si="1060"/>
        <v>0</v>
      </c>
      <c r="BD424" s="40">
        <f t="shared" si="1061"/>
        <v>0</v>
      </c>
      <c r="BF424" s="53">
        <f>_xll.OneStreamExcelAddIn.XFFunctions.XFGetCell("TRUE", "CONSOL", $D$3,"TOT_Entity","USD","Actual",[1]Setup!C10,"PERIODIC",$B424,"TOPFLOW","TOP","TOP","top1",$C424,"top3","Open_Acute_DIV1","TOP5","TOP6","REPORTED","TOP8")</f>
        <v>0</v>
      </c>
      <c r="BG424" s="53">
        <f>_xll.OneStreamExcelAddIn.XFFunctions.XFGetCell("TRUE", "CONSOL", $D$3,"TOT_Entity","Aggregated","Budget_Working",[1]Setup!C10,"PERIODIC",$B424,"TOPFLOW","TOP","TOP","top1",$C424,"top3","Open_Acute_DIV1","TOP5","TOP6","REPORTED","TOP8")</f>
        <v>0</v>
      </c>
      <c r="BH424" s="53">
        <f t="shared" si="1062"/>
        <v>0</v>
      </c>
      <c r="BI424" s="40">
        <f t="shared" si="1063"/>
        <v>0</v>
      </c>
      <c r="BK424" s="53">
        <f>_xll.OneStreamExcelAddIn.XFFunctions.XFGetCell("TRUE", "CONSOL", $D$3,"TOT_Entity","USD","Actual",[1]Setup!C11,"PERIODIC",$B424,"TOPFLOW","TOP","TOP","top1",$C424,"top3","Open_Acute_DIV1","TOP5","TOP6","REPORTED","TOP8")</f>
        <v>0</v>
      </c>
      <c r="BL424" s="53">
        <f>_xll.OneStreamExcelAddIn.XFFunctions.XFGetCell("TRUE", "CONSOL", $D$3,"TOT_Entity","Aggregated","Budget_Working",[1]Setup!C11,"PERIODIC",$B424,"TOPFLOW","TOP","TOP","top1",$C424,"top3","Open_Acute_DIV1","TOP5","TOP6","REPORTED","TOP8")</f>
        <v>0</v>
      </c>
      <c r="BM424" s="53">
        <f t="shared" si="1064"/>
        <v>0</v>
      </c>
      <c r="BN424" s="40">
        <f t="shared" si="1065"/>
        <v>0</v>
      </c>
      <c r="BP424" s="53">
        <f>_xll.OneStreamExcelAddIn.XFFunctions.XFGetCell("TRUE", "CONSOL", $D$3,"TOT_Entity","USD","Actual",[1]Setup!C12,"PERIODIC",$B424,"TOPFLOW","TOP","TOP","top1",$C424,"top3","Open_Acute_DIV1","TOP5","TOP6","REPORTED","TOP8")</f>
        <v>0</v>
      </c>
      <c r="BQ424" s="53">
        <f>_xll.OneStreamExcelAddIn.XFFunctions.XFGetCell("TRUE", "CONSOL", $D$3,"TOT_Entity","Aggregated","Budget_Working",[1]Setup!C12,"PERIODIC",$B424,"TOPFLOW","TOP","TOP","top1",$C424,"top3","Open_Acute_DIV1","TOP5","TOP6","REPORTED","TOP8")</f>
        <v>0</v>
      </c>
      <c r="BR424" s="53">
        <f t="shared" si="1066"/>
        <v>0</v>
      </c>
      <c r="BS424" s="40">
        <f t="shared" si="1067"/>
        <v>0</v>
      </c>
      <c r="BU424" s="53">
        <f>_xll.OneStreamExcelAddIn.XFFunctions.XFGetCell("TRUE", "CONSOL", $D$3,"TOT_Entity","USD","Actual",[1]Setup!C13,"PERIODIC",$B424,"TOPFLOW","TOP","TOP","top1",$C424,"top3","Open_Acute_DIV1","TOP5","TOP6","REPORTED","TOP8")</f>
        <v>0</v>
      </c>
      <c r="BV424" s="53">
        <f>_xll.OneStreamExcelAddIn.XFFunctions.XFGetCell("TRUE", "CONSOL", $D$3,"TOT_Entity","Aggregated","Budget_Working",[1]Setup!C13,"PERIODIC",$B424,"TOPFLOW","TOP","TOP","top1",$C424,"top3","Open_Acute_DIV1","TOP5","TOP6","REPORTED","TOP8")</f>
        <v>0</v>
      </c>
      <c r="BW424" s="53">
        <f t="shared" si="1068"/>
        <v>0</v>
      </c>
      <c r="BX424" s="40">
        <f t="shared" si="1069"/>
        <v>0</v>
      </c>
      <c r="BZ424" s="53">
        <f>_xll.OneStreamExcelAddIn.XFFunctions.XFGetCell("TRUE", "CONSOL", $D$3,"TOT_Entity","USD","Actual",[1]Setup!C14,"PERIODIC",$B424,"TOPFLOW","TOP","TOP","top1",$C424,"top3","Open_Acute_DIV1","TOP5","TOP6","REPORTED","TOP8")</f>
        <v>0</v>
      </c>
      <c r="CA424" s="53">
        <f>_xll.OneStreamExcelAddIn.XFFunctions.XFGetCell("TRUE", "CONSOL", $D$3,"TOT_Entity","Aggregated","Budget_Working",[1]Setup!C14,"PERIODIC",$B424,"TOPFLOW","TOP","TOP","top1",$C424,"top3","Open_Acute_DIV1","TOP5","TOP6","REPORTED","TOP8")</f>
        <v>0</v>
      </c>
      <c r="CB424" s="53">
        <f t="shared" si="1070"/>
        <v>0</v>
      </c>
      <c r="CC424" s="40">
        <f t="shared" si="1071"/>
        <v>0</v>
      </c>
      <c r="CE424" s="53">
        <f>_xll.OneStreamExcelAddIn.XFFunctions.XFGetCell("TRUE", "CONSOL", $D$3,"TOT_Entity","USD","Actual",[1]Setup!C15,"PERIODIC",$B424,"TOPFLOW","TOP","TOP","top1",$C424,"top3","Open_Acute_DIV1","TOP5","TOP6","REPORTED","TOP8")</f>
        <v>0</v>
      </c>
      <c r="CF424" s="53">
        <f>_xll.OneStreamExcelAddIn.XFFunctions.XFGetCell("TRUE", "CONSOL", $D$3,"TOT_Entity","Aggregated","Budget_Working",[1]Setup!C15,"PERIODIC",$B424,"TOPFLOW","TOP","TOP","top1",$C424,"top3","Open_Acute_DIV1","TOP5","TOP6","REPORTED","TOP8")</f>
        <v>0</v>
      </c>
      <c r="CG424" s="53">
        <f t="shared" si="1072"/>
        <v>0</v>
      </c>
      <c r="CH424" s="40">
        <f t="shared" si="1073"/>
        <v>0</v>
      </c>
      <c r="CI424" s="212"/>
      <c r="CJ424" s="53">
        <f>_xll.OneStreamExcelAddIn.XFFunctions.XFGetCell("TRUE", "CONSOL", $D$3,"TOT_Entity","USD","Actual",[1]Setup!C4,"PERIODIC",$B424,"TOPFLOW","TOP","TOP","top1",$C424,"top3","Open_Acute_DIV1","TOP5","TOP6","REPORTED","TOP8")</f>
        <v>0</v>
      </c>
      <c r="CK424" s="53">
        <f>_xll.OneStreamExcelAddIn.XFFunctions.XFGetCell("TRUE", "CONSOL", $D$3,"TOT_Entity","USD","Actual",[1]Setup!C5,"PERIODIC",$B424,"TOPFLOW","TOP","TOP","top1",$C424,"top3","Open_Acute_DIV1","TOP5","TOP6","REPORTED","TOP8")</f>
        <v>0</v>
      </c>
      <c r="CL424" s="53">
        <f>_xll.OneStreamExcelAddIn.XFFunctions.XFGetCell("TRUE", "CONSOL", $D$3,"TOT_Entity","USD","Actual",[1]Setup!C6,"PERIODIC",$B424,"TOPFLOW","TOP","TOP","top1",$C424,"top3","Open_Acute_DIV1","TOP5","TOP6","REPORTED","TOP8")</f>
        <v>0</v>
      </c>
      <c r="CM424" s="53">
        <f>_xll.OneStreamExcelAddIn.XFFunctions.XFGetCell("TRUE", "CONSOL", $D$3,"TOT_Entity","USD","Actual",[1]Setup!C7,"PERIODIC",$B424,"TOPFLOW","TOP","TOP","top1",$C424,"top3","Open_Acute_DIV1","TOP5","TOP6","REPORTED","TOP8")</f>
        <v>0</v>
      </c>
      <c r="CN424" s="53">
        <f>_xll.OneStreamExcelAddIn.XFFunctions.XFGetCell("TRUE", "CONSOL", $D$3,"TOT_Entity","USD","Actual",[1]Setup!C8,"PERIODIC",$B424,"TOPFLOW","TOP","TOP","top1",$C424,"top3","Open_Acute_DIV1","TOP5","TOP6","REPORTED","TOP8")</f>
        <v>0</v>
      </c>
      <c r="CO424" s="53">
        <f>_xll.OneStreamExcelAddIn.XFFunctions.XFGetCell("TRUE", "CONSOL", $D$3,"TOT_Entity","USD","Actual",[1]Setup!C9,"PERIODIC",$B424,"TOPFLOW","TOP","TOP","top1",$C424,"top3","Open_Acute_DIV1","TOP5","TOP6","REPORTED","TOP8")</f>
        <v>0</v>
      </c>
      <c r="CP424" s="53">
        <f>_xll.OneStreamExcelAddIn.XFFunctions.XFGetCell("TRUE", "CONSOL", $D$3,"TOT_Entity","USD","Actual",[1]Setup!C10,"PERIODIC",$B424,"TOPFLOW","TOP","TOP","top1",$C424,"top3","Open_Acute_DIV1","TOP5","TOP6","REPORTED","TOP8")</f>
        <v>0</v>
      </c>
      <c r="CQ424" s="53">
        <f>_xll.OneStreamExcelAddIn.XFFunctions.XFGetCell("TRUE", "CONSOL", $D$3,"TOT_Entity","USD","Actual",[1]Setup!C11,"PERIODIC",$B424,"TOPFLOW","TOP","TOP","top1",$C424,"top3","Open_Acute_DIV1","TOP5","TOP6","REPORTED","TOP8")</f>
        <v>0</v>
      </c>
      <c r="CR424" s="53">
        <f>_xll.OneStreamExcelAddIn.XFFunctions.XFGetCell("TRUE", "CONSOL", $D$3,"TOT_Entity","USD","Actual",[1]Setup!C12,"PERIODIC",$B424,"TOPFLOW","TOP","TOP","top1",$C424,"top3","Open_Acute_DIV1","TOP5","TOP6","REPORTED","TOP8")</f>
        <v>0</v>
      </c>
      <c r="CS424" s="53">
        <f>_xll.OneStreamExcelAddIn.XFFunctions.XFGetCell("TRUE", "CONSOL", $D$3,"TOT_Entity","USD","Actual",[1]Setup!C13,"PERIODIC",$B424,"TOPFLOW","TOP","TOP","top1",$C424,"top3","Open_Acute_DIV1","TOP5","TOP6","REPORTED","TOP8")</f>
        <v>0</v>
      </c>
      <c r="CT424" s="53">
        <f>_xll.OneStreamExcelAddIn.XFFunctions.XFGetCell("TRUE", "CONSOL", $D$3,"TOT_Entity","USD","Actual",[1]Setup!C14,"PERIODIC",$B424,"TOPFLOW","TOP","TOP","top1",$C424,"top3","Open_Acute_DIV1","TOP5","TOP6","REPORTED","TOP8")</f>
        <v>0</v>
      </c>
      <c r="CU424" s="53">
        <f>_xll.OneStreamExcelAddIn.XFFunctions.XFGetCell("TRUE", "CONSOL", $D$3,"TOT_Entity","USD","Actual",[1]Setup!C15,"PERIODIC",$B424,"TOPFLOW","TOP","TOP","top1",$C424,"top3","Open_Acute_DIV1","TOP5","TOP6","REPORTED","TOP8")</f>
        <v>0</v>
      </c>
      <c r="CV424" s="212"/>
      <c r="CW424" s="53">
        <f>_xll.OneStreamExcelAddIn.XFFunctions.XFGetCell("TRUE", "CONSOL", $D$3,"TOT_Entity","USD","Actual",[1]Setup!C17,"PERIODIC",$B424,"TOPFLOW","TOP","TOP","top1",$C424,"top3","Open_Acute_DIV1","TOP5","TOP6","REPORTED","TOP8")</f>
        <v>0</v>
      </c>
      <c r="CX424" s="53">
        <f>_xll.OneStreamExcelAddIn.XFFunctions.XFGetCell("TRUE", "CONSOL", $D$3,"TOT_Entity","USD","Actual",[1]Setup!C18,"PERIODIC",$B424,"TOPFLOW","TOP","TOP","top1",$C424,"top3","Open_Acute_DIV1","TOP5","TOP6","REPORTED","TOP8")</f>
        <v>0</v>
      </c>
      <c r="CY424" s="53">
        <f>_xll.OneStreamExcelAddIn.XFFunctions.XFGetCell("TRUE", "CONSOL", $D$3,"TOT_Entity","USD","Actual",[1]Setup!C19,"PERIODIC",$B424,"TOPFLOW","TOP","TOP","top1",$C424,"top3","Open_Acute_DIV1","TOP5","TOP6","REPORTED","TOP8")</f>
        <v>0</v>
      </c>
      <c r="CZ424" s="53">
        <f>_xll.OneStreamExcelAddIn.XFFunctions.XFGetCell("TRUE", "CONSOL", $D$3,"TOT_Entity","USD","Actual",[1]Setup!C20,"PERIODIC",$B424,"TOPFLOW","TOP","TOP","top1",$C424,"top3","Open_Acute_DIV1","TOP5","TOP6","REPORTED","TOP8")</f>
        <v>0</v>
      </c>
      <c r="DA424" s="53">
        <f>_xll.OneStreamExcelAddIn.XFFunctions.XFGetCell("TRUE", "CONSOL", $D$3,"TOT_Entity","USD","Actual",[1]Setup!C21,"PERIODIC",$B424,"TOPFLOW","TOP","TOP","top1",$C424,"top3","Open_Acute_DIV1","TOP5","TOP6","REPORTED","TOP8")</f>
        <v>0</v>
      </c>
      <c r="DB424" s="53">
        <f>_xll.OneStreamExcelAddIn.XFFunctions.XFGetCell("TRUE", "CONSOL", $D$3,"TOT_Entity","USD","Actual",[1]Setup!C22,"PERIODIC",$B424,"TOPFLOW","TOP","TOP","top1",$C424,"top3","Open_Acute_DIV1","TOP5","TOP6","REPORTED","TOP8")</f>
        <v>0</v>
      </c>
      <c r="DC424" s="53">
        <f>_xll.OneStreamExcelAddIn.XFFunctions.XFGetCell("TRUE", "CONSOL", $D$3,"TOT_Entity","USD","Actual",[1]Setup!C23,"PERIODIC",$B424,"TOPFLOW","TOP","TOP","top1",$C424,"top3","Open_Acute_DIV1","TOP5","TOP6","REPORTED","TOP8")</f>
        <v>0</v>
      </c>
      <c r="DD424" s="53">
        <f>_xll.OneStreamExcelAddIn.XFFunctions.XFGetCell("TRUE", "CONSOL", $D$3,"TOT_Entity","USD","Actual",[1]Setup!C24,"PERIODIC",$B424,"TOPFLOW","TOP","TOP","top1",$C424,"top3","Open_Acute_DIV1","TOP5","TOP6","REPORTED","TOP8")</f>
        <v>0</v>
      </c>
      <c r="DE424" s="53">
        <f>_xll.OneStreamExcelAddIn.XFFunctions.XFGetCell("TRUE", "CONSOL", $D$3,"TOT_Entity","USD","Actual",[1]Setup!C25,"PERIODIC",$B424,"TOPFLOW","TOP","TOP","top1",$C424,"top3","Open_Acute_DIV1","TOP5","TOP6","REPORTED","TOP8")</f>
        <v>0</v>
      </c>
      <c r="DF424" s="53">
        <f>_xll.OneStreamExcelAddIn.XFFunctions.XFGetCell("TRUE", "CONSOL", $D$3,"TOT_Entity","USD","Actual",[1]Setup!C26,"PERIODIC",$B424,"TOPFLOW","TOP","TOP","top1",$C424,"top3","Open_Acute_DIV1","TOP5","TOP6","REPORTED","TOP8")</f>
        <v>0</v>
      </c>
      <c r="DG424" s="53">
        <f>_xll.OneStreamExcelAddIn.XFFunctions.XFGetCell("TRUE", "CONSOL", $D$3,"TOT_Entity","USD","Actual",[1]Setup!C27,"PERIODIC",$B424,"TOPFLOW","TOP","TOP","top1",$C424,"top3","Open_Acute_DIV1","TOP5","TOP6","REPORTED","TOP8")</f>
        <v>0</v>
      </c>
      <c r="DH424" s="53">
        <f>_xll.OneStreamExcelAddIn.XFFunctions.XFGetCell("TRUE", "CONSOL", $D$3,"TOT_Entity","USD","Actual",[1]Setup!C28,"PERIODIC",$B424,"TOPFLOW","TOP","TOP","top1",$C424,"top3","Open_Acute_DIV1","TOP5","TOP6","REPORTED","TOP8")</f>
        <v>0</v>
      </c>
      <c r="DI424" s="178"/>
      <c r="DJ424" s="53">
        <f>_xll.OneStreamExcelAddIn.XFFunctions.XFGetCell("TRUE", "CONSOL", $D$3,"TOT_Entity","Aggregated","Budget_Working",[1]Setup!C4,"PERIODIC",$B424,"TOPFLOW","TOP","TOP","top1",$C424,"top3","Open_Acute_DIV1","TOP5","TOP6","REPORTED","TOP8")</f>
        <v>0</v>
      </c>
      <c r="DK424" s="53">
        <f>_xll.OneStreamExcelAddIn.XFFunctions.XFGetCell("TRUE", "CONSOL", $D$3,"TOT_Entity","Aggregated","Budget_Working",[1]Setup!C5,"PERIODIC",$B424,"TOPFLOW","TOP","TOP","top1",$C424,"top3","Open_Acute_DIV1","TOP5","TOP6","REPORTED","TOP8")</f>
        <v>0</v>
      </c>
      <c r="DL424" s="53">
        <f>_xll.OneStreamExcelAddIn.XFFunctions.XFGetCell("TRUE", "CONSOL", $D$3,"TOT_Entity","Aggregated","Budget_Working",[1]Setup!C6,"PERIODIC",$B424,"TOPFLOW","TOP","TOP","top1",$C424,"top3","Open_Acute_DIV1","TOP5","TOP6","REPORTED","TOP8")</f>
        <v>0</v>
      </c>
      <c r="DM424" s="53">
        <f>_xll.OneStreamExcelAddIn.XFFunctions.XFGetCell("TRUE", "CONSOL", $D$3,"TOT_Entity","Aggregated","Budget_Working",[1]Setup!C7,"PERIODIC",$B424,"TOPFLOW","TOP","TOP","top1",$C424,"top3","Open_Acute_DIV1","TOP5","TOP6","REPORTED","TOP8")</f>
        <v>0</v>
      </c>
      <c r="DN424" s="53">
        <f>_xll.OneStreamExcelAddIn.XFFunctions.XFGetCell("TRUE", "CONSOL", $D$3,"TOT_Entity","Aggregated","Budget_Working",[1]Setup!C8,"PERIODIC",$B424,"TOPFLOW","TOP","TOP","top1",$C424,"top3","Open_Acute_DIV1","TOP5","TOP6","REPORTED","TOP8")</f>
        <v>0</v>
      </c>
      <c r="DO424" s="53">
        <f>_xll.OneStreamExcelAddIn.XFFunctions.XFGetCell("TRUE", "CONSOL", $D$3,"TOT_Entity","Aggregated","Budget_Working",[1]Setup!C9,"PERIODIC",$B424,"TOPFLOW","TOP","TOP","top1",$C424,"top3","Open_Acute_DIV1","TOP5","TOP6","REPORTED","TOP8")</f>
        <v>0</v>
      </c>
      <c r="DP424" s="53">
        <f>_xll.OneStreamExcelAddIn.XFFunctions.XFGetCell("TRUE", "CONSOL", $D$3,"TOT_Entity","Aggregated","Budget_Working",[1]Setup!C10,"PERIODIC",$B424,"TOPFLOW","TOP","TOP","top1",$C424,"top3","Open_Acute_DIV1","TOP5","TOP6","REPORTED","TOP8")</f>
        <v>0</v>
      </c>
      <c r="DQ424" s="53">
        <f>_xll.OneStreamExcelAddIn.XFFunctions.XFGetCell("TRUE", "CONSOL", $D$3,"TOT_Entity","Aggregated","Budget_Working",[1]Setup!C11,"PERIODIC",$B424,"TOPFLOW","TOP","TOP","top1",$C424,"top3","Open_Acute_DIV1","TOP5","TOP6","REPORTED","TOP8")</f>
        <v>0</v>
      </c>
      <c r="DR424" s="53">
        <f>_xll.OneStreamExcelAddIn.XFFunctions.XFGetCell("TRUE", "CONSOL", $D$3,"TOT_Entity","Aggregated","Budget_Working",[1]Setup!C12,"PERIODIC",$B424,"TOPFLOW","TOP","TOP","top1",$C424,"top3","Open_Acute_DIV1","TOP5","TOP6","REPORTED","TOP8")</f>
        <v>0</v>
      </c>
      <c r="DS424" s="53">
        <f>_xll.OneStreamExcelAddIn.XFFunctions.XFGetCell("TRUE", "CONSOL", $D$3,"TOT_Entity","Aggregated","Budget_Working",[1]Setup!C13,"PERIODIC",$B424,"TOPFLOW","TOP","TOP","top1",$C424,"top3","Open_Acute_DIV1","TOP5","TOP6","REPORTED","TOP8")</f>
        <v>0</v>
      </c>
      <c r="DT424" s="53">
        <f>_xll.OneStreamExcelAddIn.XFFunctions.XFGetCell("TRUE", "CONSOL", $D$3,"TOT_Entity","Aggregated","Budget_Working",[1]Setup!C14,"PERIODIC",$B424,"TOPFLOW","TOP","TOP","top1",$C424,"top3","Open_Acute_DIV1","TOP5","TOP6","REPORTED","TOP8")</f>
        <v>0</v>
      </c>
      <c r="DU424" s="53">
        <f>_xll.OneStreamExcelAddIn.XFFunctions.XFGetCell("TRUE", "CONSOL", $D$3,"TOT_Entity","Aggregated","Budget_Working",[1]Setup!C15,"PERIODIC",$B424,"TOPFLOW","TOP","TOP","top1",$C424,"top3","Open_Acute_DIV1","TOP5","TOP6","REPORTED","TOP8")</f>
        <v>0</v>
      </c>
      <c r="DV424" s="178"/>
      <c r="DW424" s="53">
        <f>_xll.OneStreamExcelAddIn.XFFunctions.XFGetCell("TRUE", "CONSOL", $D$3,"TOT_Entity","USD","Budget_Final",[1]Setup!C17,"PERIODIC",$B424,"TOPFLOW","TOP","TOP","top1",$C424,"top3","Open_Acute_DIV1","TOP5","TOP6","REPORTED","TOP8")</f>
        <v>0</v>
      </c>
      <c r="DX424" s="53">
        <f>_xll.OneStreamExcelAddIn.XFFunctions.XFGetCell("TRUE", "CONSOL", $D$3,"TOT_Entity","USD","Budget_Final",[1]Setup!C18,"PERIODIC",$B424,"TOPFLOW","TOP","TOP","top1",$C424,"top3","Open_Acute_DIV1","TOP5","TOP6","REPORTED","TOP8")</f>
        <v>0</v>
      </c>
      <c r="DY424" s="53">
        <f>_xll.OneStreamExcelAddIn.XFFunctions.XFGetCell("TRUE", "CONSOL", $D$3,"TOT_Entity","USD","Budget_Final",[1]Setup!C19,"PERIODIC",$B424,"TOPFLOW","TOP","TOP","top1",$C424,"top3","Open_Acute_DIV1","TOP5","TOP6","REPORTED","TOP8")</f>
        <v>0</v>
      </c>
      <c r="DZ424" s="53">
        <f>_xll.OneStreamExcelAddIn.XFFunctions.XFGetCell("TRUE", "CONSOL", $D$3,"TOT_Entity","USD","Budget_Final",[1]Setup!C20,"PERIODIC",$B424,"TOPFLOW","TOP","TOP","top1",$C424,"top3","Open_Acute_DIV1","TOP5","TOP6","REPORTED","TOP8")</f>
        <v>0</v>
      </c>
      <c r="EA424" s="53">
        <f>_xll.OneStreamExcelAddIn.XFFunctions.XFGetCell("TRUE", "CONSOL", $D$3,"TOT_Entity","USD","Budget_Final",[1]Setup!C21,"PERIODIC",$B424,"TOPFLOW","TOP","TOP","top1",$C424,"top3","Open_Acute_DIV1","TOP5","TOP6","REPORTED","TOP8")</f>
        <v>0</v>
      </c>
      <c r="EB424" s="53">
        <f>_xll.OneStreamExcelAddIn.XFFunctions.XFGetCell("TRUE", "CONSOL", $D$3,"TOT_Entity","USD","Budget_Final",[1]Setup!C22,"PERIODIC",$B424,"TOPFLOW","TOP","TOP","top1",$C424,"top3","Open_Acute_DIV1","TOP5","TOP6","REPORTED","TOP8")</f>
        <v>0</v>
      </c>
      <c r="EC424" s="53">
        <f>_xll.OneStreamExcelAddIn.XFFunctions.XFGetCell("TRUE", "CONSOL", $D$3,"TOT_Entity","USD","Budget_Final",[1]Setup!C23,"PERIODIC",$B424,"TOPFLOW","TOP","TOP","top1",$C424,"top3","Open_Acute_DIV1","TOP5","TOP6","REPORTED","TOP8")</f>
        <v>0</v>
      </c>
      <c r="ED424" s="53">
        <f>_xll.OneStreamExcelAddIn.XFFunctions.XFGetCell("TRUE", "CONSOL", $D$3,"TOT_Entity","USD","Budget_Final",[1]Setup!C24,"PERIODIC",$B424,"TOPFLOW","TOP","TOP","top1",$C424,"top3","Open_Acute_DIV1","TOP5","TOP6","REPORTED","TOP8")</f>
        <v>0</v>
      </c>
      <c r="EE424" s="53">
        <f>_xll.OneStreamExcelAddIn.XFFunctions.XFGetCell("TRUE", "CONSOL", $D$3,"TOT_Entity","USD","Budget_Final",[1]Setup!C25,"PERIODIC",$B424,"TOPFLOW","TOP","TOP","top1",$C424,"top3","Open_Acute_DIV1","TOP5","TOP6","REPORTED","TOP8")</f>
        <v>0</v>
      </c>
      <c r="EF424" s="53">
        <f>_xll.OneStreamExcelAddIn.XFFunctions.XFGetCell("TRUE", "CONSOL", $D$3,"TOT_Entity","USD","Budget_Final",[1]Setup!C26,"PERIODIC",$B424,"TOPFLOW","TOP","TOP","top1",$C424,"top3","Open_Acute_DIV1","TOP5","TOP6","REPORTED","TOP8")</f>
        <v>0</v>
      </c>
      <c r="EG424" s="53">
        <f>_xll.OneStreamExcelAddIn.XFFunctions.XFGetCell("TRUE", "CONSOL", $D$3,"TOT_Entity","USD","Budget_Final",[1]Setup!C27,"PERIODIC",$B424,"TOPFLOW","TOP","TOP","top1",$C424,"top3","Open_Acute_DIV1","TOP5","TOP6","REPORTED","TOP8")</f>
        <v>0</v>
      </c>
      <c r="EH424" s="53">
        <f>_xll.OneStreamExcelAddIn.XFFunctions.XFGetCell("TRUE", "CONSOL", $D$3,"TOT_Entity","USD","Budget_Final",[1]Setup!C28,"PERIODIC",$B424,"TOPFLOW","TOP","TOP","top1",$C424,"top3","Open_Acute_DIV1","TOP5","TOP6","REPORTED","TOP8")</f>
        <v>0</v>
      </c>
    </row>
    <row r="425" spans="2:138" x14ac:dyDescent="0.25">
      <c r="B425" s="51">
        <v>61040</v>
      </c>
      <c r="C425" s="51"/>
      <c r="D425" t="str" cm="1">
        <f t="array" ref="D425">_xll.OneStreamExcelAddIn.XFFunctions.XFGetMemberInfo("Description","Account",B425)</f>
        <v>P/S - Filing Fees</v>
      </c>
      <c r="E425" s="53">
        <f>_xll.OneStreamExcelAddIn.XFFunctions.XFGetCell("TRUE", "CONSOL", $D$3,"TOT_Entity","USD","Actual",$E$3,"PERIODIC",$B425,"TOPFLOW","TOP","TOP","top1",$C425,"top3","Open_Acute_DIV1","TOP5","TOP6","REPORTED","TOP8")</f>
        <v>0</v>
      </c>
      <c r="F425" s="53">
        <f>_xll.OneStreamExcelAddIn.XFFunctions.XFGetCell("TRUE", "CONSOL", $D$3,"TOT_Entity","Aggregated","Budget_Working",$E$3,"PERIODIC",$B425,"TOPFLOW","TOP","TOP","top1",$C425,"top3","Open_Acute_DIV1","TOP5","TOP6","REPORTED","TOP8")</f>
        <v>0</v>
      </c>
      <c r="G425" s="53">
        <f t="shared" si="1043"/>
        <v>0</v>
      </c>
      <c r="H425" s="55">
        <f t="shared" si="1044"/>
        <v>0</v>
      </c>
      <c r="I425" s="41"/>
      <c r="J425" s="53">
        <f>_xll.OneStreamExcelAddIn.XFFunctions.XFGetCell("TRUE", "CONSOL", $D$3,"TOT_Entity","USD","Actual",$E$3,"YTD",$B425,"TOPFLOW","TOP","TOP","top1",$C425,"TOP3","Open_Acute_DIV1","TOP5","TOP6","REPORTED","TOP8")</f>
        <v>0</v>
      </c>
      <c r="K425" s="53">
        <f>_xll.OneStreamExcelAddIn.XFFunctions.XFGetCell("TRUE", "CONSOL", $D$3,"TOT_Entity","Aggregated","Budget_Working",$E$3,"YTD",$B425,"TOPFLOW","TOP","TOP","top1",$C425,"TOP3","Open_Acute_DIV1","TOP5","TOP6","REPORTED","TOP8")</f>
        <v>0</v>
      </c>
      <c r="L425" s="53">
        <f t="shared" si="1045"/>
        <v>0</v>
      </c>
      <c r="M425" s="40">
        <f t="shared" si="1046"/>
        <v>0</v>
      </c>
      <c r="N425" s="41"/>
      <c r="O425" s="53">
        <f>_xll.OneStreamExcelAddIn.XFFunctions.XFGetCell("TRUE", "CONSOL", $D$3,"TOT_Entity","USD","Actual",$F$3,"YTD",$B425,"TOPFLOW","TOP","TOP","top1",$C425,"TOP3","Open_Acute_DIV1","TOP5","TOP6","REPORTED","TOP8")</f>
        <v>0</v>
      </c>
      <c r="P425" s="53">
        <f>_xll.OneStreamExcelAddIn.XFFunctions.XFGetCell("TRUE", "CONSOL", $D$3,"TOT_Entity","USD","Actual",$E$3,"YTD",$B425,"TOPFLOW","TOP","TOP","top1",$C425,"top3","Open_Acute_DIV1","TOP5","TOP6","REPORTED","VAR_BW_PY_Actual")</f>
        <v>0</v>
      </c>
      <c r="Q425" s="40">
        <f t="shared" si="1047"/>
        <v>0</v>
      </c>
      <c r="R425" s="41"/>
      <c r="S425" s="53">
        <f>_xll.OneStreamExcelAddIn.XFFunctions.XFGetCell("TRUE", "CONSOL", $D$3,"TOT_Entity","USD","MIDFCST",$E$3,"MTD",$B425,"TOPFLOW","TOP","TOP","top1",$C425,"TOP3","Open_Acute_DIV1","TOP5","TOP6","REPORTED","TOP8")</f>
        <v>0</v>
      </c>
      <c r="T425" s="53">
        <f t="shared" si="1048"/>
        <v>0</v>
      </c>
      <c r="U425" s="40">
        <f t="shared" si="1049"/>
        <v>0</v>
      </c>
      <c r="V425" s="41"/>
      <c r="W425" s="42"/>
      <c r="X425" s="43"/>
      <c r="Y425" s="42"/>
      <c r="Z425" s="44"/>
      <c r="AB425" s="53">
        <f>_xll.OneStreamExcelAddIn.XFFunctions.XFGetCell("TRUE", "CONSOL", $D$3,"TOT_Entity","USD","Actual",[1]Setup!C4,"PERIODIC",$B425,"TOPFLOW","TOP","TOP","top1",$C425,"top3","Open_Acute_DIV1","TOP5","TOP6","REPORTED","TOP8")</f>
        <v>0</v>
      </c>
      <c r="AC425" s="53">
        <f>_xll.OneStreamExcelAddIn.XFFunctions.XFGetCell("TRUE", "CONSOL", $D$3,"TOT_Entity","Aggregated","Budget_Working",[1]Setup!C4,"PERIODIC",$B425,"TOPFLOW","TOP","TOP","top1",$C425,"top3","Open_Acute_DIV1","TOP5","TOP6","REPORTED","TOP8")</f>
        <v>0</v>
      </c>
      <c r="AD425" s="53">
        <f t="shared" si="1050"/>
        <v>0</v>
      </c>
      <c r="AE425" s="40">
        <f t="shared" si="1051"/>
        <v>0</v>
      </c>
      <c r="AG425" s="53">
        <f>_xll.OneStreamExcelAddIn.XFFunctions.XFGetCell("TRUE", "CONSOL", $D$3,"TOT_Entity","USD","Actual",[1]Setup!C5,"PERIODIC",$B425,"TOPFLOW","TOP","TOP","top1",$C425,"top3","Open_Acute_DIV1","TOP5","TOP6","REPORTED","TOP8")</f>
        <v>0</v>
      </c>
      <c r="AH425" s="53">
        <f>_xll.OneStreamExcelAddIn.XFFunctions.XFGetCell("TRUE", "CONSOL", $D$3,"TOT_Entity","Aggregated","Budget_Working",[1]Setup!C5,"PERIODIC",$B425,"TOPFLOW","TOP","TOP","top1",$C425,"top3","Open_Acute_DIV1","TOP5","TOP6","REPORTED","TOP8")</f>
        <v>0</v>
      </c>
      <c r="AI425" s="53">
        <f t="shared" si="1052"/>
        <v>0</v>
      </c>
      <c r="AJ425" s="40">
        <f t="shared" si="1053"/>
        <v>0</v>
      </c>
      <c r="AL425" s="53">
        <f>_xll.OneStreamExcelAddIn.XFFunctions.XFGetCell("TRUE", "CONSOL", $D$3,"TOT_Entity","USD","Actual",[1]Setup!C6,"PERIODIC",$B425,"TOPFLOW","TOP","TOP","top1",$C425,"top3","Open_Acute_DIV1","TOP5","TOP6","REPORTED","TOP8")</f>
        <v>0</v>
      </c>
      <c r="AM425" s="53">
        <f>_xll.OneStreamExcelAddIn.XFFunctions.XFGetCell("TRUE", "CONSOL", $D$3,"TOT_Entity","Aggregated","Budget_Working",[1]Setup!C6,"PERIODIC",$B425,"TOPFLOW","TOP","TOP","top1",$C425,"top3","Open_Acute_DIV1","TOP5","TOP6","REPORTED","TOP8")</f>
        <v>0</v>
      </c>
      <c r="AN425" s="53">
        <f t="shared" si="1054"/>
        <v>0</v>
      </c>
      <c r="AO425" s="40">
        <f t="shared" si="1055"/>
        <v>0</v>
      </c>
      <c r="AQ425" s="53">
        <f>_xll.OneStreamExcelAddIn.XFFunctions.XFGetCell("TRUE", "CONSOL", $D$3,"TOT_Entity","USD","Actual",[1]Setup!C7,"PERIODIC",$B425,"TOPFLOW","TOP","TOP","top1",$C425,"top3","Open_Acute_DIV1","TOP5","TOP6","REPORTED","TOP8")</f>
        <v>0</v>
      </c>
      <c r="AR425" s="53">
        <f>_xll.OneStreamExcelAddIn.XFFunctions.XFGetCell("TRUE", "CONSOL", $D$3,"TOT_Entity","Aggregated","Budget_Working",[1]Setup!C7,"PERIODIC",$B425,"TOPFLOW","TOP","TOP","top1",$C425,"top3","Open_Acute_DIV1","TOP5","TOP6","REPORTED","TOP8")</f>
        <v>0</v>
      </c>
      <c r="AS425" s="53">
        <f t="shared" si="1056"/>
        <v>0</v>
      </c>
      <c r="AT425" s="40">
        <f t="shared" si="1057"/>
        <v>0</v>
      </c>
      <c r="AV425" s="53">
        <f>_xll.OneStreamExcelAddIn.XFFunctions.XFGetCell("TRUE", "CONSOL", $D$3,"TOT_Entity","USD","Actual",[1]Setup!C8,"PERIODIC",$B425,"TOPFLOW","TOP","TOP","top1",$C425,"top3","Open_Acute_DIV1","TOP5","TOP6","REPORTED","TOP8")</f>
        <v>0</v>
      </c>
      <c r="AW425" s="53">
        <f>_xll.OneStreamExcelAddIn.XFFunctions.XFGetCell("TRUE", "CONSOL", $D$3,"TOT_Entity","Aggregated","Budget_Working",[1]Setup!C8,"PERIODIC",$B425,"TOPFLOW","TOP","TOP","top1",$C425,"top3","Open_Acute_DIV1","TOP5","TOP6","REPORTED","TOP8")</f>
        <v>0</v>
      </c>
      <c r="AX425" s="53">
        <f t="shared" si="1058"/>
        <v>0</v>
      </c>
      <c r="AY425" s="40">
        <f t="shared" si="1059"/>
        <v>0</v>
      </c>
      <c r="BA425" s="53">
        <f>_xll.OneStreamExcelAddIn.XFFunctions.XFGetCell("TRUE", "CONSOL", $D$3,"TOT_Entity","USD","Actual",[1]Setup!C9,"PERIODIC",$B425,"TOPFLOW","TOP","TOP","top1",$C425,"top3","Open_Acute_DIV1","TOP5","TOP6","REPORTED","TOP8")</f>
        <v>0</v>
      </c>
      <c r="BB425" s="53">
        <f>_xll.OneStreamExcelAddIn.XFFunctions.XFGetCell("TRUE", "CONSOL", $D$3,"TOT_Entity","Aggregated","Budget_Working",[1]Setup!C9,"PERIODIC",$B425,"TOPFLOW","TOP","TOP","top1",$C425,"top3","Open_Acute_DIV1","TOP5","TOP6","REPORTED","TOP8")</f>
        <v>0</v>
      </c>
      <c r="BC425" s="53">
        <f t="shared" si="1060"/>
        <v>0</v>
      </c>
      <c r="BD425" s="40">
        <f t="shared" si="1061"/>
        <v>0</v>
      </c>
      <c r="BF425" s="53">
        <f>_xll.OneStreamExcelAddIn.XFFunctions.XFGetCell("TRUE", "CONSOL", $D$3,"TOT_Entity","USD","Actual",[1]Setup!C10,"PERIODIC",$B425,"TOPFLOW","TOP","TOP","top1",$C425,"top3","Open_Acute_DIV1","TOP5","TOP6","REPORTED","TOP8")</f>
        <v>0</v>
      </c>
      <c r="BG425" s="53">
        <f>_xll.OneStreamExcelAddIn.XFFunctions.XFGetCell("TRUE", "CONSOL", $D$3,"TOT_Entity","Aggregated","Budget_Working",[1]Setup!C10,"PERIODIC",$B425,"TOPFLOW","TOP","TOP","top1",$C425,"top3","Open_Acute_DIV1","TOP5","TOP6","REPORTED","TOP8")</f>
        <v>0</v>
      </c>
      <c r="BH425" s="53">
        <f t="shared" si="1062"/>
        <v>0</v>
      </c>
      <c r="BI425" s="40">
        <f t="shared" si="1063"/>
        <v>0</v>
      </c>
      <c r="BK425" s="53">
        <f>_xll.OneStreamExcelAddIn.XFFunctions.XFGetCell("TRUE", "CONSOL", $D$3,"TOT_Entity","USD","Actual",[1]Setup!C11,"PERIODIC",$B425,"TOPFLOW","TOP","TOP","top1",$C425,"top3","Open_Acute_DIV1","TOP5","TOP6","REPORTED","TOP8")</f>
        <v>0</v>
      </c>
      <c r="BL425" s="53">
        <f>_xll.OneStreamExcelAddIn.XFFunctions.XFGetCell("TRUE", "CONSOL", $D$3,"TOT_Entity","Aggregated","Budget_Working",[1]Setup!C11,"PERIODIC",$B425,"TOPFLOW","TOP","TOP","top1",$C425,"top3","Open_Acute_DIV1","TOP5","TOP6","REPORTED","TOP8")</f>
        <v>0</v>
      </c>
      <c r="BM425" s="53">
        <f t="shared" si="1064"/>
        <v>0</v>
      </c>
      <c r="BN425" s="40">
        <f t="shared" si="1065"/>
        <v>0</v>
      </c>
      <c r="BP425" s="53">
        <f>_xll.OneStreamExcelAddIn.XFFunctions.XFGetCell("TRUE", "CONSOL", $D$3,"TOT_Entity","USD","Actual",[1]Setup!C12,"PERIODIC",$B425,"TOPFLOW","TOP","TOP","top1",$C425,"top3","Open_Acute_DIV1","TOP5","TOP6","REPORTED","TOP8")</f>
        <v>0</v>
      </c>
      <c r="BQ425" s="53">
        <f>_xll.OneStreamExcelAddIn.XFFunctions.XFGetCell("TRUE", "CONSOL", $D$3,"TOT_Entity","Aggregated","Budget_Working",[1]Setup!C12,"PERIODIC",$B425,"TOPFLOW","TOP","TOP","top1",$C425,"top3","Open_Acute_DIV1","TOP5","TOP6","REPORTED","TOP8")</f>
        <v>0</v>
      </c>
      <c r="BR425" s="53">
        <f t="shared" si="1066"/>
        <v>0</v>
      </c>
      <c r="BS425" s="40">
        <f t="shared" si="1067"/>
        <v>0</v>
      </c>
      <c r="BU425" s="53">
        <f>_xll.OneStreamExcelAddIn.XFFunctions.XFGetCell("TRUE", "CONSOL", $D$3,"TOT_Entity","USD","Actual",[1]Setup!C13,"PERIODIC",$B425,"TOPFLOW","TOP","TOP","top1",$C425,"top3","Open_Acute_DIV1","TOP5","TOP6","REPORTED","TOP8")</f>
        <v>0</v>
      </c>
      <c r="BV425" s="53">
        <f>_xll.OneStreamExcelAddIn.XFFunctions.XFGetCell("TRUE", "CONSOL", $D$3,"TOT_Entity","Aggregated","Budget_Working",[1]Setup!C13,"PERIODIC",$B425,"TOPFLOW","TOP","TOP","top1",$C425,"top3","Open_Acute_DIV1","TOP5","TOP6","REPORTED","TOP8")</f>
        <v>0</v>
      </c>
      <c r="BW425" s="53">
        <f t="shared" si="1068"/>
        <v>0</v>
      </c>
      <c r="BX425" s="40">
        <f t="shared" si="1069"/>
        <v>0</v>
      </c>
      <c r="BZ425" s="53">
        <f>_xll.OneStreamExcelAddIn.XFFunctions.XFGetCell("TRUE", "CONSOL", $D$3,"TOT_Entity","USD","Actual",[1]Setup!C14,"PERIODIC",$B425,"TOPFLOW","TOP","TOP","top1",$C425,"top3","Open_Acute_DIV1","TOP5","TOP6","REPORTED","TOP8")</f>
        <v>0</v>
      </c>
      <c r="CA425" s="53">
        <f>_xll.OneStreamExcelAddIn.XFFunctions.XFGetCell("TRUE", "CONSOL", $D$3,"TOT_Entity","Aggregated","Budget_Working",[1]Setup!C14,"PERIODIC",$B425,"TOPFLOW","TOP","TOP","top1",$C425,"top3","Open_Acute_DIV1","TOP5","TOP6","REPORTED","TOP8")</f>
        <v>0</v>
      </c>
      <c r="CB425" s="53">
        <f t="shared" si="1070"/>
        <v>0</v>
      </c>
      <c r="CC425" s="40">
        <f t="shared" si="1071"/>
        <v>0</v>
      </c>
      <c r="CE425" s="53">
        <f>_xll.OneStreamExcelAddIn.XFFunctions.XFGetCell("TRUE", "CONSOL", $D$3,"TOT_Entity","USD","Actual",[1]Setup!C15,"PERIODIC",$B425,"TOPFLOW","TOP","TOP","top1",$C425,"top3","Open_Acute_DIV1","TOP5","TOP6","REPORTED","TOP8")</f>
        <v>0</v>
      </c>
      <c r="CF425" s="53">
        <f>_xll.OneStreamExcelAddIn.XFFunctions.XFGetCell("TRUE", "CONSOL", $D$3,"TOT_Entity","Aggregated","Budget_Working",[1]Setup!C15,"PERIODIC",$B425,"TOPFLOW","TOP","TOP","top1",$C425,"top3","Open_Acute_DIV1","TOP5","TOP6","REPORTED","TOP8")</f>
        <v>0</v>
      </c>
      <c r="CG425" s="53">
        <f t="shared" si="1072"/>
        <v>0</v>
      </c>
      <c r="CH425" s="40">
        <f t="shared" si="1073"/>
        <v>0</v>
      </c>
      <c r="CI425" s="212"/>
      <c r="CJ425" s="53">
        <f>_xll.OneStreamExcelAddIn.XFFunctions.XFGetCell("TRUE", "CONSOL", $D$3,"TOT_Entity","USD","Actual",[1]Setup!C4,"PERIODIC",$B425,"TOPFLOW","TOP","TOP","top1",$C425,"top3","Open_Acute_DIV1","TOP5","TOP6","REPORTED","TOP8")</f>
        <v>0</v>
      </c>
      <c r="CK425" s="53">
        <f>_xll.OneStreamExcelAddIn.XFFunctions.XFGetCell("TRUE", "CONSOL", $D$3,"TOT_Entity","USD","Actual",[1]Setup!C5,"PERIODIC",$B425,"TOPFLOW","TOP","TOP","top1",$C425,"top3","Open_Acute_DIV1","TOP5","TOP6","REPORTED","TOP8")</f>
        <v>0</v>
      </c>
      <c r="CL425" s="53">
        <f>_xll.OneStreamExcelAddIn.XFFunctions.XFGetCell("TRUE", "CONSOL", $D$3,"TOT_Entity","USD","Actual",[1]Setup!C6,"PERIODIC",$B425,"TOPFLOW","TOP","TOP","top1",$C425,"top3","Open_Acute_DIV1","TOP5","TOP6","REPORTED","TOP8")</f>
        <v>0</v>
      </c>
      <c r="CM425" s="53">
        <f>_xll.OneStreamExcelAddIn.XFFunctions.XFGetCell("TRUE", "CONSOL", $D$3,"TOT_Entity","USD","Actual",[1]Setup!C7,"PERIODIC",$B425,"TOPFLOW","TOP","TOP","top1",$C425,"top3","Open_Acute_DIV1","TOP5","TOP6","REPORTED","TOP8")</f>
        <v>0</v>
      </c>
      <c r="CN425" s="53">
        <f>_xll.OneStreamExcelAddIn.XFFunctions.XFGetCell("TRUE", "CONSOL", $D$3,"TOT_Entity","USD","Actual",[1]Setup!C8,"PERIODIC",$B425,"TOPFLOW","TOP","TOP","top1",$C425,"top3","Open_Acute_DIV1","TOP5","TOP6","REPORTED","TOP8")</f>
        <v>0</v>
      </c>
      <c r="CO425" s="53">
        <f>_xll.OneStreamExcelAddIn.XFFunctions.XFGetCell("TRUE", "CONSOL", $D$3,"TOT_Entity","USD","Actual",[1]Setup!C9,"PERIODIC",$B425,"TOPFLOW","TOP","TOP","top1",$C425,"top3","Open_Acute_DIV1","TOP5","TOP6","REPORTED","TOP8")</f>
        <v>0</v>
      </c>
      <c r="CP425" s="53">
        <f>_xll.OneStreamExcelAddIn.XFFunctions.XFGetCell("TRUE", "CONSOL", $D$3,"TOT_Entity","USD","Actual",[1]Setup!C10,"PERIODIC",$B425,"TOPFLOW","TOP","TOP","top1",$C425,"top3","Open_Acute_DIV1","TOP5","TOP6","REPORTED","TOP8")</f>
        <v>0</v>
      </c>
      <c r="CQ425" s="53">
        <f>_xll.OneStreamExcelAddIn.XFFunctions.XFGetCell("TRUE", "CONSOL", $D$3,"TOT_Entity","USD","Actual",[1]Setup!C11,"PERIODIC",$B425,"TOPFLOW","TOP","TOP","top1",$C425,"top3","Open_Acute_DIV1","TOP5","TOP6","REPORTED","TOP8")</f>
        <v>0</v>
      </c>
      <c r="CR425" s="53">
        <f>_xll.OneStreamExcelAddIn.XFFunctions.XFGetCell("TRUE", "CONSOL", $D$3,"TOT_Entity","USD","Actual",[1]Setup!C12,"PERIODIC",$B425,"TOPFLOW","TOP","TOP","top1",$C425,"top3","Open_Acute_DIV1","TOP5","TOP6","REPORTED","TOP8")</f>
        <v>0</v>
      </c>
      <c r="CS425" s="53">
        <f>_xll.OneStreamExcelAddIn.XFFunctions.XFGetCell("TRUE", "CONSOL", $D$3,"TOT_Entity","USD","Actual",[1]Setup!C13,"PERIODIC",$B425,"TOPFLOW","TOP","TOP","top1",$C425,"top3","Open_Acute_DIV1","TOP5","TOP6","REPORTED","TOP8")</f>
        <v>0</v>
      </c>
      <c r="CT425" s="53">
        <f>_xll.OneStreamExcelAddIn.XFFunctions.XFGetCell("TRUE", "CONSOL", $D$3,"TOT_Entity","USD","Actual",[1]Setup!C14,"PERIODIC",$B425,"TOPFLOW","TOP","TOP","top1",$C425,"top3","Open_Acute_DIV1","TOP5","TOP6","REPORTED","TOP8")</f>
        <v>0</v>
      </c>
      <c r="CU425" s="53">
        <f>_xll.OneStreamExcelAddIn.XFFunctions.XFGetCell("TRUE", "CONSOL", $D$3,"TOT_Entity","USD","Actual",[1]Setup!C15,"PERIODIC",$B425,"TOPFLOW","TOP","TOP","top1",$C425,"top3","Open_Acute_DIV1","TOP5","TOP6","REPORTED","TOP8")</f>
        <v>0</v>
      </c>
      <c r="CV425" s="212"/>
      <c r="CW425" s="53">
        <f>_xll.OneStreamExcelAddIn.XFFunctions.XFGetCell("TRUE", "CONSOL", $D$3,"TOT_Entity","USD","Actual",[1]Setup!C17,"PERIODIC",$B425,"TOPFLOW","TOP","TOP","top1",$C425,"top3","Open_Acute_DIV1","TOP5","TOP6","REPORTED","TOP8")</f>
        <v>0</v>
      </c>
      <c r="CX425" s="53">
        <f>_xll.OneStreamExcelAddIn.XFFunctions.XFGetCell("TRUE", "CONSOL", $D$3,"TOT_Entity","USD","Actual",[1]Setup!C18,"PERIODIC",$B425,"TOPFLOW","TOP","TOP","top1",$C425,"top3","Open_Acute_DIV1","TOP5","TOP6","REPORTED","TOP8")</f>
        <v>0</v>
      </c>
      <c r="CY425" s="53">
        <f>_xll.OneStreamExcelAddIn.XFFunctions.XFGetCell("TRUE", "CONSOL", $D$3,"TOT_Entity","USD","Actual",[1]Setup!C19,"PERIODIC",$B425,"TOPFLOW","TOP","TOP","top1",$C425,"top3","Open_Acute_DIV1","TOP5","TOP6","REPORTED","TOP8")</f>
        <v>0</v>
      </c>
      <c r="CZ425" s="53">
        <f>_xll.OneStreamExcelAddIn.XFFunctions.XFGetCell("TRUE", "CONSOL", $D$3,"TOT_Entity","USD","Actual",[1]Setup!C20,"PERIODIC",$B425,"TOPFLOW","TOP","TOP","top1",$C425,"top3","Open_Acute_DIV1","TOP5","TOP6","REPORTED","TOP8")</f>
        <v>0</v>
      </c>
      <c r="DA425" s="53">
        <f>_xll.OneStreamExcelAddIn.XFFunctions.XFGetCell("TRUE", "CONSOL", $D$3,"TOT_Entity","USD","Actual",[1]Setup!C21,"PERIODIC",$B425,"TOPFLOW","TOP","TOP","top1",$C425,"top3","Open_Acute_DIV1","TOP5","TOP6","REPORTED","TOP8")</f>
        <v>0</v>
      </c>
      <c r="DB425" s="53">
        <f>_xll.OneStreamExcelAddIn.XFFunctions.XFGetCell("TRUE", "CONSOL", $D$3,"TOT_Entity","USD","Actual",[1]Setup!C22,"PERIODIC",$B425,"TOPFLOW","TOP","TOP","top1",$C425,"top3","Open_Acute_DIV1","TOP5","TOP6","REPORTED","TOP8")</f>
        <v>0</v>
      </c>
      <c r="DC425" s="53">
        <f>_xll.OneStreamExcelAddIn.XFFunctions.XFGetCell("TRUE", "CONSOL", $D$3,"TOT_Entity","USD","Actual",[1]Setup!C23,"PERIODIC",$B425,"TOPFLOW","TOP","TOP","top1",$C425,"top3","Open_Acute_DIV1","TOP5","TOP6","REPORTED","TOP8")</f>
        <v>0</v>
      </c>
      <c r="DD425" s="53">
        <f>_xll.OneStreamExcelAddIn.XFFunctions.XFGetCell("TRUE", "CONSOL", $D$3,"TOT_Entity","USD","Actual",[1]Setup!C24,"PERIODIC",$B425,"TOPFLOW","TOP","TOP","top1",$C425,"top3","Open_Acute_DIV1","TOP5","TOP6","REPORTED","TOP8")</f>
        <v>0</v>
      </c>
      <c r="DE425" s="53">
        <f>_xll.OneStreamExcelAddIn.XFFunctions.XFGetCell("TRUE", "CONSOL", $D$3,"TOT_Entity","USD","Actual",[1]Setup!C25,"PERIODIC",$B425,"TOPFLOW","TOP","TOP","top1",$C425,"top3","Open_Acute_DIV1","TOP5","TOP6","REPORTED","TOP8")</f>
        <v>0</v>
      </c>
      <c r="DF425" s="53">
        <f>_xll.OneStreamExcelAddIn.XFFunctions.XFGetCell("TRUE", "CONSOL", $D$3,"TOT_Entity","USD","Actual",[1]Setup!C26,"PERIODIC",$B425,"TOPFLOW","TOP","TOP","top1",$C425,"top3","Open_Acute_DIV1","TOP5","TOP6","REPORTED","TOP8")</f>
        <v>0</v>
      </c>
      <c r="DG425" s="53">
        <f>_xll.OneStreamExcelAddIn.XFFunctions.XFGetCell("TRUE", "CONSOL", $D$3,"TOT_Entity","USD","Actual",[1]Setup!C27,"PERIODIC",$B425,"TOPFLOW","TOP","TOP","top1",$C425,"top3","Open_Acute_DIV1","TOP5","TOP6","REPORTED","TOP8")</f>
        <v>0</v>
      </c>
      <c r="DH425" s="53">
        <f>_xll.OneStreamExcelAddIn.XFFunctions.XFGetCell("TRUE", "CONSOL", $D$3,"TOT_Entity","USD","Actual",[1]Setup!C28,"PERIODIC",$B425,"TOPFLOW","TOP","TOP","top1",$C425,"top3","Open_Acute_DIV1","TOP5","TOP6","REPORTED","TOP8")</f>
        <v>0</v>
      </c>
      <c r="DI425" s="178"/>
      <c r="DJ425" s="53">
        <f>_xll.OneStreamExcelAddIn.XFFunctions.XFGetCell("TRUE", "CONSOL", $D$3,"TOT_Entity","Aggregated","Budget_Working",[1]Setup!C4,"PERIODIC",$B425,"TOPFLOW","TOP","TOP","top1",$C425,"top3","Open_Acute_DIV1","TOP5","TOP6","REPORTED","TOP8")</f>
        <v>0</v>
      </c>
      <c r="DK425" s="53">
        <f>_xll.OneStreamExcelAddIn.XFFunctions.XFGetCell("TRUE", "CONSOL", $D$3,"TOT_Entity","Aggregated","Budget_Working",[1]Setup!C5,"PERIODIC",$B425,"TOPFLOW","TOP","TOP","top1",$C425,"top3","Open_Acute_DIV1","TOP5","TOP6","REPORTED","TOP8")</f>
        <v>0</v>
      </c>
      <c r="DL425" s="53">
        <f>_xll.OneStreamExcelAddIn.XFFunctions.XFGetCell("TRUE", "CONSOL", $D$3,"TOT_Entity","Aggregated","Budget_Working",[1]Setup!C6,"PERIODIC",$B425,"TOPFLOW","TOP","TOP","top1",$C425,"top3","Open_Acute_DIV1","TOP5","TOP6","REPORTED","TOP8")</f>
        <v>0</v>
      </c>
      <c r="DM425" s="53">
        <f>_xll.OneStreamExcelAddIn.XFFunctions.XFGetCell("TRUE", "CONSOL", $D$3,"TOT_Entity","Aggregated","Budget_Working",[1]Setup!C7,"PERIODIC",$B425,"TOPFLOW","TOP","TOP","top1",$C425,"top3","Open_Acute_DIV1","TOP5","TOP6","REPORTED","TOP8")</f>
        <v>0</v>
      </c>
      <c r="DN425" s="53">
        <f>_xll.OneStreamExcelAddIn.XFFunctions.XFGetCell("TRUE", "CONSOL", $D$3,"TOT_Entity","Aggregated","Budget_Working",[1]Setup!C8,"PERIODIC",$B425,"TOPFLOW","TOP","TOP","top1",$C425,"top3","Open_Acute_DIV1","TOP5","TOP6","REPORTED","TOP8")</f>
        <v>0</v>
      </c>
      <c r="DO425" s="53">
        <f>_xll.OneStreamExcelAddIn.XFFunctions.XFGetCell("TRUE", "CONSOL", $D$3,"TOT_Entity","Aggregated","Budget_Working",[1]Setup!C9,"PERIODIC",$B425,"TOPFLOW","TOP","TOP","top1",$C425,"top3","Open_Acute_DIV1","TOP5","TOP6","REPORTED","TOP8")</f>
        <v>0</v>
      </c>
      <c r="DP425" s="53">
        <f>_xll.OneStreamExcelAddIn.XFFunctions.XFGetCell("TRUE", "CONSOL", $D$3,"TOT_Entity","Aggregated","Budget_Working",[1]Setup!C10,"PERIODIC",$B425,"TOPFLOW","TOP","TOP","top1",$C425,"top3","Open_Acute_DIV1","TOP5","TOP6","REPORTED","TOP8")</f>
        <v>0</v>
      </c>
      <c r="DQ425" s="53">
        <f>_xll.OneStreamExcelAddIn.XFFunctions.XFGetCell("TRUE", "CONSOL", $D$3,"TOT_Entity","Aggregated","Budget_Working",[1]Setup!C11,"PERIODIC",$B425,"TOPFLOW","TOP","TOP","top1",$C425,"top3","Open_Acute_DIV1","TOP5","TOP6","REPORTED","TOP8")</f>
        <v>0</v>
      </c>
      <c r="DR425" s="53">
        <f>_xll.OneStreamExcelAddIn.XFFunctions.XFGetCell("TRUE", "CONSOL", $D$3,"TOT_Entity","Aggregated","Budget_Working",[1]Setup!C12,"PERIODIC",$B425,"TOPFLOW","TOP","TOP","top1",$C425,"top3","Open_Acute_DIV1","TOP5","TOP6","REPORTED","TOP8")</f>
        <v>0</v>
      </c>
      <c r="DS425" s="53">
        <f>_xll.OneStreamExcelAddIn.XFFunctions.XFGetCell("TRUE", "CONSOL", $D$3,"TOT_Entity","Aggregated","Budget_Working",[1]Setup!C13,"PERIODIC",$B425,"TOPFLOW","TOP","TOP","top1",$C425,"top3","Open_Acute_DIV1","TOP5","TOP6","REPORTED","TOP8")</f>
        <v>0</v>
      </c>
      <c r="DT425" s="53">
        <f>_xll.OneStreamExcelAddIn.XFFunctions.XFGetCell("TRUE", "CONSOL", $D$3,"TOT_Entity","Aggregated","Budget_Working",[1]Setup!C14,"PERIODIC",$B425,"TOPFLOW","TOP","TOP","top1",$C425,"top3","Open_Acute_DIV1","TOP5","TOP6","REPORTED","TOP8")</f>
        <v>0</v>
      </c>
      <c r="DU425" s="53">
        <f>_xll.OneStreamExcelAddIn.XFFunctions.XFGetCell("TRUE", "CONSOL", $D$3,"TOT_Entity","Aggregated","Budget_Working",[1]Setup!C15,"PERIODIC",$B425,"TOPFLOW","TOP","TOP","top1",$C425,"top3","Open_Acute_DIV1","TOP5","TOP6","REPORTED","TOP8")</f>
        <v>0</v>
      </c>
      <c r="DV425" s="178"/>
      <c r="DW425" s="53">
        <f>_xll.OneStreamExcelAddIn.XFFunctions.XFGetCell("TRUE", "CONSOL", $D$3,"TOT_Entity","USD","Budget_Final",[1]Setup!C17,"PERIODIC",$B425,"TOPFLOW","TOP","TOP","top1",$C425,"top3","Open_Acute_DIV1","TOP5","TOP6","REPORTED","TOP8")</f>
        <v>0</v>
      </c>
      <c r="DX425" s="53">
        <f>_xll.OneStreamExcelAddIn.XFFunctions.XFGetCell("TRUE", "CONSOL", $D$3,"TOT_Entity","USD","Budget_Final",[1]Setup!C18,"PERIODIC",$B425,"TOPFLOW","TOP","TOP","top1",$C425,"top3","Open_Acute_DIV1","TOP5","TOP6","REPORTED","TOP8")</f>
        <v>0</v>
      </c>
      <c r="DY425" s="53">
        <f>_xll.OneStreamExcelAddIn.XFFunctions.XFGetCell("TRUE", "CONSOL", $D$3,"TOT_Entity","USD","Budget_Final",[1]Setup!C19,"PERIODIC",$B425,"TOPFLOW","TOP","TOP","top1",$C425,"top3","Open_Acute_DIV1","TOP5","TOP6","REPORTED","TOP8")</f>
        <v>0</v>
      </c>
      <c r="DZ425" s="53">
        <f>_xll.OneStreamExcelAddIn.XFFunctions.XFGetCell("TRUE", "CONSOL", $D$3,"TOT_Entity","USD","Budget_Final",[1]Setup!C20,"PERIODIC",$B425,"TOPFLOW","TOP","TOP","top1",$C425,"top3","Open_Acute_DIV1","TOP5","TOP6","REPORTED","TOP8")</f>
        <v>0</v>
      </c>
      <c r="EA425" s="53">
        <f>_xll.OneStreamExcelAddIn.XFFunctions.XFGetCell("TRUE", "CONSOL", $D$3,"TOT_Entity","USD","Budget_Final",[1]Setup!C21,"PERIODIC",$B425,"TOPFLOW","TOP","TOP","top1",$C425,"top3","Open_Acute_DIV1","TOP5","TOP6","REPORTED","TOP8")</f>
        <v>0</v>
      </c>
      <c r="EB425" s="53">
        <f>_xll.OneStreamExcelAddIn.XFFunctions.XFGetCell("TRUE", "CONSOL", $D$3,"TOT_Entity","USD","Budget_Final",[1]Setup!C22,"PERIODIC",$B425,"TOPFLOW","TOP","TOP","top1",$C425,"top3","Open_Acute_DIV1","TOP5","TOP6","REPORTED","TOP8")</f>
        <v>0</v>
      </c>
      <c r="EC425" s="53">
        <f>_xll.OneStreamExcelAddIn.XFFunctions.XFGetCell("TRUE", "CONSOL", $D$3,"TOT_Entity","USD","Budget_Final",[1]Setup!C23,"PERIODIC",$B425,"TOPFLOW","TOP","TOP","top1",$C425,"top3","Open_Acute_DIV1","TOP5","TOP6","REPORTED","TOP8")</f>
        <v>0</v>
      </c>
      <c r="ED425" s="53">
        <f>_xll.OneStreamExcelAddIn.XFFunctions.XFGetCell("TRUE", "CONSOL", $D$3,"TOT_Entity","USD","Budget_Final",[1]Setup!C24,"PERIODIC",$B425,"TOPFLOW","TOP","TOP","top1",$C425,"top3","Open_Acute_DIV1","TOP5","TOP6","REPORTED","TOP8")</f>
        <v>0</v>
      </c>
      <c r="EE425" s="53">
        <f>_xll.OneStreamExcelAddIn.XFFunctions.XFGetCell("TRUE", "CONSOL", $D$3,"TOT_Entity","USD","Budget_Final",[1]Setup!C25,"PERIODIC",$B425,"TOPFLOW","TOP","TOP","top1",$C425,"top3","Open_Acute_DIV1","TOP5","TOP6","REPORTED","TOP8")</f>
        <v>0</v>
      </c>
      <c r="EF425" s="53">
        <f>_xll.OneStreamExcelAddIn.XFFunctions.XFGetCell("TRUE", "CONSOL", $D$3,"TOT_Entity","USD","Budget_Final",[1]Setup!C26,"PERIODIC",$B425,"TOPFLOW","TOP","TOP","top1",$C425,"top3","Open_Acute_DIV1","TOP5","TOP6","REPORTED","TOP8")</f>
        <v>0</v>
      </c>
      <c r="EG425" s="53">
        <f>_xll.OneStreamExcelAddIn.XFFunctions.XFGetCell("TRUE", "CONSOL", $D$3,"TOT_Entity","USD","Budget_Final",[1]Setup!C27,"PERIODIC",$B425,"TOPFLOW","TOP","TOP","top1",$C425,"top3","Open_Acute_DIV1","TOP5","TOP6","REPORTED","TOP8")</f>
        <v>0</v>
      </c>
      <c r="EH425" s="53">
        <f>_xll.OneStreamExcelAddIn.XFFunctions.XFGetCell("TRUE", "CONSOL", $D$3,"TOT_Entity","USD","Budget_Final",[1]Setup!C28,"PERIODIC",$B425,"TOPFLOW","TOP","TOP","top1",$C425,"top3","Open_Acute_DIV1","TOP5","TOP6","REPORTED","TOP8")</f>
        <v>0</v>
      </c>
    </row>
    <row r="426" spans="2:138" x14ac:dyDescent="0.25">
      <c r="B426" s="51">
        <v>61041</v>
      </c>
      <c r="C426" s="51"/>
      <c r="D426" t="str" cm="1">
        <f t="array" ref="D426">_xll.OneStreamExcelAddIn.XFFunctions.XFGetMemberInfo("Description","Account",B426)</f>
        <v>P/S - Gen Transportation</v>
      </c>
      <c r="E426" s="53">
        <f>_xll.OneStreamExcelAddIn.XFFunctions.XFGetCell("TRUE", "CONSOL", $D$3,"TOT_Entity","USD","Actual",$E$3,"PERIODIC",$B426,"TOPFLOW","TOP","TOP","top1",$C426,"top3","Open_Acute_DIV1","TOP5","TOP6","REPORTED","TOP8")</f>
        <v>0</v>
      </c>
      <c r="F426" s="53">
        <f>_xll.OneStreamExcelAddIn.XFFunctions.XFGetCell("TRUE", "CONSOL", $D$3,"TOT_Entity","Aggregated","Budget_Working",$E$3,"PERIODIC",$B426,"TOPFLOW","TOP","TOP","top1",$C426,"top3","Open_Acute_DIV1","TOP5","TOP6","REPORTED","TOP8")</f>
        <v>0</v>
      </c>
      <c r="G426" s="53">
        <f t="shared" si="1043"/>
        <v>0</v>
      </c>
      <c r="H426" s="55">
        <f t="shared" si="1044"/>
        <v>0</v>
      </c>
      <c r="I426" s="41"/>
      <c r="J426" s="53">
        <f>_xll.OneStreamExcelAddIn.XFFunctions.XFGetCell("TRUE", "CONSOL", $D$3,"TOT_Entity","USD","Actual",$E$3,"YTD",$B426,"TOPFLOW","TOP","TOP","top1",$C426,"TOP3","Open_Acute_DIV1","TOP5","TOP6","REPORTED","TOP8")</f>
        <v>0</v>
      </c>
      <c r="K426" s="53">
        <f>_xll.OneStreamExcelAddIn.XFFunctions.XFGetCell("TRUE", "CONSOL", $D$3,"TOT_Entity","Aggregated","Budget_Working",$E$3,"YTD",$B426,"TOPFLOW","TOP","TOP","top1",$C426,"TOP3","Open_Acute_DIV1","TOP5","TOP6","REPORTED","TOP8")</f>
        <v>0</v>
      </c>
      <c r="L426" s="53">
        <f t="shared" si="1045"/>
        <v>0</v>
      </c>
      <c r="M426" s="40">
        <f t="shared" si="1046"/>
        <v>0</v>
      </c>
      <c r="N426" s="41"/>
      <c r="O426" s="53">
        <f>_xll.OneStreamExcelAddIn.XFFunctions.XFGetCell("TRUE", "CONSOL", $D$3,"TOT_Entity","USD","Actual",$F$3,"YTD",$B426,"TOPFLOW","TOP","TOP","top1",$C426,"TOP3","Open_Acute_DIV1","TOP5","TOP6","REPORTED","TOP8")</f>
        <v>0</v>
      </c>
      <c r="P426" s="53">
        <f>_xll.OneStreamExcelAddIn.XFFunctions.XFGetCell("TRUE", "CONSOL", $D$3,"TOT_Entity","USD","Actual",$E$3,"YTD",$B426,"TOPFLOW","TOP","TOP","top1",$C426,"top3","Open_Acute_DIV1","TOP5","TOP6","REPORTED","VAR_BW_PY_Actual")</f>
        <v>0</v>
      </c>
      <c r="Q426" s="40">
        <f t="shared" si="1047"/>
        <v>0</v>
      </c>
      <c r="R426" s="41"/>
      <c r="S426" s="53">
        <f>_xll.OneStreamExcelAddIn.XFFunctions.XFGetCell("TRUE", "CONSOL", $D$3,"TOT_Entity","USD","MIDFCST",$E$3,"MTD",$B426,"TOPFLOW","TOP","TOP","top1",$C426,"TOP3","Open_Acute_DIV1","TOP5","TOP6","REPORTED","TOP8")</f>
        <v>0</v>
      </c>
      <c r="T426" s="53">
        <f t="shared" si="1048"/>
        <v>0</v>
      </c>
      <c r="U426" s="40">
        <f t="shared" si="1049"/>
        <v>0</v>
      </c>
      <c r="V426" s="41"/>
      <c r="W426" s="42"/>
      <c r="X426" s="43"/>
      <c r="Y426" s="42"/>
      <c r="Z426" s="44"/>
      <c r="AB426" s="53">
        <f>_xll.OneStreamExcelAddIn.XFFunctions.XFGetCell("TRUE", "CONSOL", $D$3,"TOT_Entity","USD","Actual",[1]Setup!C4,"PERIODIC",$B426,"TOPFLOW","TOP","TOP","top1",$C426,"top3","Open_Acute_DIV1","TOP5","TOP6","REPORTED","TOP8")</f>
        <v>0</v>
      </c>
      <c r="AC426" s="53">
        <f>_xll.OneStreamExcelAddIn.XFFunctions.XFGetCell("TRUE", "CONSOL", $D$3,"TOT_Entity","Aggregated","Budget_Working",[1]Setup!C4,"PERIODIC",$B426,"TOPFLOW","TOP","TOP","top1",$C426,"top3","Open_Acute_DIV1","TOP5","TOP6","REPORTED","TOP8")</f>
        <v>0</v>
      </c>
      <c r="AD426" s="53">
        <f t="shared" si="1050"/>
        <v>0</v>
      </c>
      <c r="AE426" s="40">
        <f t="shared" si="1051"/>
        <v>0</v>
      </c>
      <c r="AG426" s="53">
        <f>_xll.OneStreamExcelAddIn.XFFunctions.XFGetCell("TRUE", "CONSOL", $D$3,"TOT_Entity","USD","Actual",[1]Setup!C5,"PERIODIC",$B426,"TOPFLOW","TOP","TOP","top1",$C426,"top3","Open_Acute_DIV1","TOP5","TOP6","REPORTED","TOP8")</f>
        <v>0</v>
      </c>
      <c r="AH426" s="53">
        <f>_xll.OneStreamExcelAddIn.XFFunctions.XFGetCell("TRUE", "CONSOL", $D$3,"TOT_Entity","Aggregated","Budget_Working",[1]Setup!C5,"PERIODIC",$B426,"TOPFLOW","TOP","TOP","top1",$C426,"top3","Open_Acute_DIV1","TOP5","TOP6","REPORTED","TOP8")</f>
        <v>0</v>
      </c>
      <c r="AI426" s="53">
        <f t="shared" si="1052"/>
        <v>0</v>
      </c>
      <c r="AJ426" s="40">
        <f t="shared" si="1053"/>
        <v>0</v>
      </c>
      <c r="AL426" s="53">
        <f>_xll.OneStreamExcelAddIn.XFFunctions.XFGetCell("TRUE", "CONSOL", $D$3,"TOT_Entity","USD","Actual",[1]Setup!C6,"PERIODIC",$B426,"TOPFLOW","TOP","TOP","top1",$C426,"top3","Open_Acute_DIV1","TOP5","TOP6","REPORTED","TOP8")</f>
        <v>0</v>
      </c>
      <c r="AM426" s="53">
        <f>_xll.OneStreamExcelAddIn.XFFunctions.XFGetCell("TRUE", "CONSOL", $D$3,"TOT_Entity","Aggregated","Budget_Working",[1]Setup!C6,"PERIODIC",$B426,"TOPFLOW","TOP","TOP","top1",$C426,"top3","Open_Acute_DIV1","TOP5","TOP6","REPORTED","TOP8")</f>
        <v>0</v>
      </c>
      <c r="AN426" s="53">
        <f t="shared" si="1054"/>
        <v>0</v>
      </c>
      <c r="AO426" s="40">
        <f t="shared" si="1055"/>
        <v>0</v>
      </c>
      <c r="AQ426" s="53">
        <f>_xll.OneStreamExcelAddIn.XFFunctions.XFGetCell("TRUE", "CONSOL", $D$3,"TOT_Entity","USD","Actual",[1]Setup!C7,"PERIODIC",$B426,"TOPFLOW","TOP","TOP","top1",$C426,"top3","Open_Acute_DIV1","TOP5","TOP6","REPORTED","TOP8")</f>
        <v>0</v>
      </c>
      <c r="AR426" s="53">
        <f>_xll.OneStreamExcelAddIn.XFFunctions.XFGetCell("TRUE", "CONSOL", $D$3,"TOT_Entity","Aggregated","Budget_Working",[1]Setup!C7,"PERIODIC",$B426,"TOPFLOW","TOP","TOP","top1",$C426,"top3","Open_Acute_DIV1","TOP5","TOP6","REPORTED","TOP8")</f>
        <v>0</v>
      </c>
      <c r="AS426" s="53">
        <f t="shared" si="1056"/>
        <v>0</v>
      </c>
      <c r="AT426" s="40">
        <f t="shared" si="1057"/>
        <v>0</v>
      </c>
      <c r="AV426" s="53">
        <f>_xll.OneStreamExcelAddIn.XFFunctions.XFGetCell("TRUE", "CONSOL", $D$3,"TOT_Entity","USD","Actual",[1]Setup!C8,"PERIODIC",$B426,"TOPFLOW","TOP","TOP","top1",$C426,"top3","Open_Acute_DIV1","TOP5","TOP6","REPORTED","TOP8")</f>
        <v>0</v>
      </c>
      <c r="AW426" s="53">
        <f>_xll.OneStreamExcelAddIn.XFFunctions.XFGetCell("TRUE", "CONSOL", $D$3,"TOT_Entity","Aggregated","Budget_Working",[1]Setup!C8,"PERIODIC",$B426,"TOPFLOW","TOP","TOP","top1",$C426,"top3","Open_Acute_DIV1","TOP5","TOP6","REPORTED","TOP8")</f>
        <v>0</v>
      </c>
      <c r="AX426" s="53">
        <f t="shared" si="1058"/>
        <v>0</v>
      </c>
      <c r="AY426" s="40">
        <f t="shared" si="1059"/>
        <v>0</v>
      </c>
      <c r="BA426" s="53">
        <f>_xll.OneStreamExcelAddIn.XFFunctions.XFGetCell("TRUE", "CONSOL", $D$3,"TOT_Entity","USD","Actual",[1]Setup!C9,"PERIODIC",$B426,"TOPFLOW","TOP","TOP","top1",$C426,"top3","Open_Acute_DIV1","TOP5","TOP6","REPORTED","TOP8")</f>
        <v>0</v>
      </c>
      <c r="BB426" s="53">
        <f>_xll.OneStreamExcelAddIn.XFFunctions.XFGetCell("TRUE", "CONSOL", $D$3,"TOT_Entity","Aggregated","Budget_Working",[1]Setup!C9,"PERIODIC",$B426,"TOPFLOW","TOP","TOP","top1",$C426,"top3","Open_Acute_DIV1","TOP5","TOP6","REPORTED","TOP8")</f>
        <v>0</v>
      </c>
      <c r="BC426" s="53">
        <f t="shared" si="1060"/>
        <v>0</v>
      </c>
      <c r="BD426" s="40">
        <f t="shared" si="1061"/>
        <v>0</v>
      </c>
      <c r="BF426" s="53">
        <f>_xll.OneStreamExcelAddIn.XFFunctions.XFGetCell("TRUE", "CONSOL", $D$3,"TOT_Entity","USD","Actual",[1]Setup!C10,"PERIODIC",$B426,"TOPFLOW","TOP","TOP","top1",$C426,"top3","Open_Acute_DIV1","TOP5","TOP6","REPORTED","TOP8")</f>
        <v>0</v>
      </c>
      <c r="BG426" s="53">
        <f>_xll.OneStreamExcelAddIn.XFFunctions.XFGetCell("TRUE", "CONSOL", $D$3,"TOT_Entity","Aggregated","Budget_Working",[1]Setup!C10,"PERIODIC",$B426,"TOPFLOW","TOP","TOP","top1",$C426,"top3","Open_Acute_DIV1","TOP5","TOP6","REPORTED","TOP8")</f>
        <v>0</v>
      </c>
      <c r="BH426" s="53">
        <f t="shared" si="1062"/>
        <v>0</v>
      </c>
      <c r="BI426" s="40">
        <f t="shared" si="1063"/>
        <v>0</v>
      </c>
      <c r="BK426" s="53">
        <f>_xll.OneStreamExcelAddIn.XFFunctions.XFGetCell("TRUE", "CONSOL", $D$3,"TOT_Entity","USD","Actual",[1]Setup!C11,"PERIODIC",$B426,"TOPFLOW","TOP","TOP","top1",$C426,"top3","Open_Acute_DIV1","TOP5","TOP6","REPORTED","TOP8")</f>
        <v>0</v>
      </c>
      <c r="BL426" s="53">
        <f>_xll.OneStreamExcelAddIn.XFFunctions.XFGetCell("TRUE", "CONSOL", $D$3,"TOT_Entity","Aggregated","Budget_Working",[1]Setup!C11,"PERIODIC",$B426,"TOPFLOW","TOP","TOP","top1",$C426,"top3","Open_Acute_DIV1","TOP5","TOP6","REPORTED","TOP8")</f>
        <v>0</v>
      </c>
      <c r="BM426" s="53">
        <f t="shared" si="1064"/>
        <v>0</v>
      </c>
      <c r="BN426" s="40">
        <f t="shared" si="1065"/>
        <v>0</v>
      </c>
      <c r="BP426" s="53">
        <f>_xll.OneStreamExcelAddIn.XFFunctions.XFGetCell("TRUE", "CONSOL", $D$3,"TOT_Entity","USD","Actual",[1]Setup!C12,"PERIODIC",$B426,"TOPFLOW","TOP","TOP","top1",$C426,"top3","Open_Acute_DIV1","TOP5","TOP6","REPORTED","TOP8")</f>
        <v>0</v>
      </c>
      <c r="BQ426" s="53">
        <f>_xll.OneStreamExcelAddIn.XFFunctions.XFGetCell("TRUE", "CONSOL", $D$3,"TOT_Entity","Aggregated","Budget_Working",[1]Setup!C12,"PERIODIC",$B426,"TOPFLOW","TOP","TOP","top1",$C426,"top3","Open_Acute_DIV1","TOP5","TOP6","REPORTED","TOP8")</f>
        <v>0</v>
      </c>
      <c r="BR426" s="53">
        <f t="shared" si="1066"/>
        <v>0</v>
      </c>
      <c r="BS426" s="40">
        <f t="shared" si="1067"/>
        <v>0</v>
      </c>
      <c r="BU426" s="53">
        <f>_xll.OneStreamExcelAddIn.XFFunctions.XFGetCell("TRUE", "CONSOL", $D$3,"TOT_Entity","USD","Actual",[1]Setup!C13,"PERIODIC",$B426,"TOPFLOW","TOP","TOP","top1",$C426,"top3","Open_Acute_DIV1","TOP5","TOP6","REPORTED","TOP8")</f>
        <v>0</v>
      </c>
      <c r="BV426" s="53">
        <f>_xll.OneStreamExcelAddIn.XFFunctions.XFGetCell("TRUE", "CONSOL", $D$3,"TOT_Entity","Aggregated","Budget_Working",[1]Setup!C13,"PERIODIC",$B426,"TOPFLOW","TOP","TOP","top1",$C426,"top3","Open_Acute_DIV1","TOP5","TOP6","REPORTED","TOP8")</f>
        <v>0</v>
      </c>
      <c r="BW426" s="53">
        <f t="shared" si="1068"/>
        <v>0</v>
      </c>
      <c r="BX426" s="40">
        <f t="shared" si="1069"/>
        <v>0</v>
      </c>
      <c r="BZ426" s="53">
        <f>_xll.OneStreamExcelAddIn.XFFunctions.XFGetCell("TRUE", "CONSOL", $D$3,"TOT_Entity","USD","Actual",[1]Setup!C14,"PERIODIC",$B426,"TOPFLOW","TOP","TOP","top1",$C426,"top3","Open_Acute_DIV1","TOP5","TOP6","REPORTED","TOP8")</f>
        <v>0</v>
      </c>
      <c r="CA426" s="53">
        <f>_xll.OneStreamExcelAddIn.XFFunctions.XFGetCell("TRUE", "CONSOL", $D$3,"TOT_Entity","Aggregated","Budget_Working",[1]Setup!C14,"PERIODIC",$B426,"TOPFLOW","TOP","TOP","top1",$C426,"top3","Open_Acute_DIV1","TOP5","TOP6","REPORTED","TOP8")</f>
        <v>0</v>
      </c>
      <c r="CB426" s="53">
        <f t="shared" si="1070"/>
        <v>0</v>
      </c>
      <c r="CC426" s="40">
        <f t="shared" si="1071"/>
        <v>0</v>
      </c>
      <c r="CE426" s="53">
        <f>_xll.OneStreamExcelAddIn.XFFunctions.XFGetCell("TRUE", "CONSOL", $D$3,"TOT_Entity","USD","Actual",[1]Setup!C15,"PERIODIC",$B426,"TOPFLOW","TOP","TOP","top1",$C426,"top3","Open_Acute_DIV1","TOP5","TOP6","REPORTED","TOP8")</f>
        <v>0</v>
      </c>
      <c r="CF426" s="53">
        <f>_xll.OneStreamExcelAddIn.XFFunctions.XFGetCell("TRUE", "CONSOL", $D$3,"TOT_Entity","Aggregated","Budget_Working",[1]Setup!C15,"PERIODIC",$B426,"TOPFLOW","TOP","TOP","top1",$C426,"top3","Open_Acute_DIV1","TOP5","TOP6","REPORTED","TOP8")</f>
        <v>0</v>
      </c>
      <c r="CG426" s="53">
        <f t="shared" si="1072"/>
        <v>0</v>
      </c>
      <c r="CH426" s="40">
        <f t="shared" si="1073"/>
        <v>0</v>
      </c>
      <c r="CI426" s="212"/>
      <c r="CJ426" s="53">
        <f>_xll.OneStreamExcelAddIn.XFFunctions.XFGetCell("TRUE", "CONSOL", $D$3,"TOT_Entity","USD","Actual",[1]Setup!C4,"PERIODIC",$B426,"TOPFLOW","TOP","TOP","top1",$C426,"top3","Open_Acute_DIV1","TOP5","TOP6","REPORTED","TOP8")</f>
        <v>0</v>
      </c>
      <c r="CK426" s="53">
        <f>_xll.OneStreamExcelAddIn.XFFunctions.XFGetCell("TRUE", "CONSOL", $D$3,"TOT_Entity","USD","Actual",[1]Setup!C5,"PERIODIC",$B426,"TOPFLOW","TOP","TOP","top1",$C426,"top3","Open_Acute_DIV1","TOP5","TOP6","REPORTED","TOP8")</f>
        <v>0</v>
      </c>
      <c r="CL426" s="53">
        <f>_xll.OneStreamExcelAddIn.XFFunctions.XFGetCell("TRUE", "CONSOL", $D$3,"TOT_Entity","USD","Actual",[1]Setup!C6,"PERIODIC",$B426,"TOPFLOW","TOP","TOP","top1",$C426,"top3","Open_Acute_DIV1","TOP5","TOP6","REPORTED","TOP8")</f>
        <v>0</v>
      </c>
      <c r="CM426" s="53">
        <f>_xll.OneStreamExcelAddIn.XFFunctions.XFGetCell("TRUE", "CONSOL", $D$3,"TOT_Entity","USD","Actual",[1]Setup!C7,"PERIODIC",$B426,"TOPFLOW","TOP","TOP","top1",$C426,"top3","Open_Acute_DIV1","TOP5","TOP6","REPORTED","TOP8")</f>
        <v>0</v>
      </c>
      <c r="CN426" s="53">
        <f>_xll.OneStreamExcelAddIn.XFFunctions.XFGetCell("TRUE", "CONSOL", $D$3,"TOT_Entity","USD","Actual",[1]Setup!C8,"PERIODIC",$B426,"TOPFLOW","TOP","TOP","top1",$C426,"top3","Open_Acute_DIV1","TOP5","TOP6","REPORTED","TOP8")</f>
        <v>0</v>
      </c>
      <c r="CO426" s="53">
        <f>_xll.OneStreamExcelAddIn.XFFunctions.XFGetCell("TRUE", "CONSOL", $D$3,"TOT_Entity","USD","Actual",[1]Setup!C9,"PERIODIC",$B426,"TOPFLOW","TOP","TOP","top1",$C426,"top3","Open_Acute_DIV1","TOP5","TOP6","REPORTED","TOP8")</f>
        <v>0</v>
      </c>
      <c r="CP426" s="53">
        <f>_xll.OneStreamExcelAddIn.XFFunctions.XFGetCell("TRUE", "CONSOL", $D$3,"TOT_Entity","USD","Actual",[1]Setup!C10,"PERIODIC",$B426,"TOPFLOW","TOP","TOP","top1",$C426,"top3","Open_Acute_DIV1","TOP5","TOP6","REPORTED","TOP8")</f>
        <v>0</v>
      </c>
      <c r="CQ426" s="53">
        <f>_xll.OneStreamExcelAddIn.XFFunctions.XFGetCell("TRUE", "CONSOL", $D$3,"TOT_Entity","USD","Actual",[1]Setup!C11,"PERIODIC",$B426,"TOPFLOW","TOP","TOP","top1",$C426,"top3","Open_Acute_DIV1","TOP5","TOP6","REPORTED","TOP8")</f>
        <v>0</v>
      </c>
      <c r="CR426" s="53">
        <f>_xll.OneStreamExcelAddIn.XFFunctions.XFGetCell("TRUE", "CONSOL", $D$3,"TOT_Entity","USD","Actual",[1]Setup!C12,"PERIODIC",$B426,"TOPFLOW","TOP","TOP","top1",$C426,"top3","Open_Acute_DIV1","TOP5","TOP6","REPORTED","TOP8")</f>
        <v>0</v>
      </c>
      <c r="CS426" s="53">
        <f>_xll.OneStreamExcelAddIn.XFFunctions.XFGetCell("TRUE", "CONSOL", $D$3,"TOT_Entity","USD","Actual",[1]Setup!C13,"PERIODIC",$B426,"TOPFLOW","TOP","TOP","top1",$C426,"top3","Open_Acute_DIV1","TOP5","TOP6","REPORTED","TOP8")</f>
        <v>0</v>
      </c>
      <c r="CT426" s="53">
        <f>_xll.OneStreamExcelAddIn.XFFunctions.XFGetCell("TRUE", "CONSOL", $D$3,"TOT_Entity","USD","Actual",[1]Setup!C14,"PERIODIC",$B426,"TOPFLOW","TOP","TOP","top1",$C426,"top3","Open_Acute_DIV1","TOP5","TOP6","REPORTED","TOP8")</f>
        <v>0</v>
      </c>
      <c r="CU426" s="53">
        <f>_xll.OneStreamExcelAddIn.XFFunctions.XFGetCell("TRUE", "CONSOL", $D$3,"TOT_Entity","USD","Actual",[1]Setup!C15,"PERIODIC",$B426,"TOPFLOW","TOP","TOP","top1",$C426,"top3","Open_Acute_DIV1","TOP5","TOP6","REPORTED","TOP8")</f>
        <v>0</v>
      </c>
      <c r="CV426" s="212"/>
      <c r="CW426" s="53">
        <f>_xll.OneStreamExcelAddIn.XFFunctions.XFGetCell("TRUE", "CONSOL", $D$3,"TOT_Entity","USD","Actual",[1]Setup!C17,"PERIODIC",$B426,"TOPFLOW","TOP","TOP","top1",$C426,"top3","Open_Acute_DIV1","TOP5","TOP6","REPORTED","TOP8")</f>
        <v>0</v>
      </c>
      <c r="CX426" s="53">
        <f>_xll.OneStreamExcelAddIn.XFFunctions.XFGetCell("TRUE", "CONSOL", $D$3,"TOT_Entity","USD","Actual",[1]Setup!C18,"PERIODIC",$B426,"TOPFLOW","TOP","TOP","top1",$C426,"top3","Open_Acute_DIV1","TOP5","TOP6","REPORTED","TOP8")</f>
        <v>0</v>
      </c>
      <c r="CY426" s="53">
        <f>_xll.OneStreamExcelAddIn.XFFunctions.XFGetCell("TRUE", "CONSOL", $D$3,"TOT_Entity","USD","Actual",[1]Setup!C19,"PERIODIC",$B426,"TOPFLOW","TOP","TOP","top1",$C426,"top3","Open_Acute_DIV1","TOP5","TOP6","REPORTED","TOP8")</f>
        <v>0</v>
      </c>
      <c r="CZ426" s="53">
        <f>_xll.OneStreamExcelAddIn.XFFunctions.XFGetCell("TRUE", "CONSOL", $D$3,"TOT_Entity","USD","Actual",[1]Setup!C20,"PERIODIC",$B426,"TOPFLOW","TOP","TOP","top1",$C426,"top3","Open_Acute_DIV1","TOP5","TOP6","REPORTED","TOP8")</f>
        <v>0</v>
      </c>
      <c r="DA426" s="53">
        <f>_xll.OneStreamExcelAddIn.XFFunctions.XFGetCell("TRUE", "CONSOL", $D$3,"TOT_Entity","USD","Actual",[1]Setup!C21,"PERIODIC",$B426,"TOPFLOW","TOP","TOP","top1",$C426,"top3","Open_Acute_DIV1","TOP5","TOP6","REPORTED","TOP8")</f>
        <v>0</v>
      </c>
      <c r="DB426" s="53">
        <f>_xll.OneStreamExcelAddIn.XFFunctions.XFGetCell("TRUE", "CONSOL", $D$3,"TOT_Entity","USD","Actual",[1]Setup!C22,"PERIODIC",$B426,"TOPFLOW","TOP","TOP","top1",$C426,"top3","Open_Acute_DIV1","TOP5","TOP6","REPORTED","TOP8")</f>
        <v>0</v>
      </c>
      <c r="DC426" s="53">
        <f>_xll.OneStreamExcelAddIn.XFFunctions.XFGetCell("TRUE", "CONSOL", $D$3,"TOT_Entity","USD","Actual",[1]Setup!C23,"PERIODIC",$B426,"TOPFLOW","TOP","TOP","top1",$C426,"top3","Open_Acute_DIV1","TOP5","TOP6","REPORTED","TOP8")</f>
        <v>0</v>
      </c>
      <c r="DD426" s="53">
        <f>_xll.OneStreamExcelAddIn.XFFunctions.XFGetCell("TRUE", "CONSOL", $D$3,"TOT_Entity","USD","Actual",[1]Setup!C24,"PERIODIC",$B426,"TOPFLOW","TOP","TOP","top1",$C426,"top3","Open_Acute_DIV1","TOP5","TOP6","REPORTED","TOP8")</f>
        <v>0</v>
      </c>
      <c r="DE426" s="53">
        <f>_xll.OneStreamExcelAddIn.XFFunctions.XFGetCell("TRUE", "CONSOL", $D$3,"TOT_Entity","USD","Actual",[1]Setup!C25,"PERIODIC",$B426,"TOPFLOW","TOP","TOP","top1",$C426,"top3","Open_Acute_DIV1","TOP5","TOP6","REPORTED","TOP8")</f>
        <v>0</v>
      </c>
      <c r="DF426" s="53">
        <f>_xll.OneStreamExcelAddIn.XFFunctions.XFGetCell("TRUE", "CONSOL", $D$3,"TOT_Entity","USD","Actual",[1]Setup!C26,"PERIODIC",$B426,"TOPFLOW","TOP","TOP","top1",$C426,"top3","Open_Acute_DIV1","TOP5","TOP6","REPORTED","TOP8")</f>
        <v>0</v>
      </c>
      <c r="DG426" s="53">
        <f>_xll.OneStreamExcelAddIn.XFFunctions.XFGetCell("TRUE", "CONSOL", $D$3,"TOT_Entity","USD","Actual",[1]Setup!C27,"PERIODIC",$B426,"TOPFLOW","TOP","TOP","top1",$C426,"top3","Open_Acute_DIV1","TOP5","TOP6","REPORTED","TOP8")</f>
        <v>0</v>
      </c>
      <c r="DH426" s="53">
        <f>_xll.OneStreamExcelAddIn.XFFunctions.XFGetCell("TRUE", "CONSOL", $D$3,"TOT_Entity","USD","Actual",[1]Setup!C28,"PERIODIC",$B426,"TOPFLOW","TOP","TOP","top1",$C426,"top3","Open_Acute_DIV1","TOP5","TOP6","REPORTED","TOP8")</f>
        <v>0</v>
      </c>
      <c r="DI426" s="178"/>
      <c r="DJ426" s="53">
        <f>_xll.OneStreamExcelAddIn.XFFunctions.XFGetCell("TRUE", "CONSOL", $D$3,"TOT_Entity","Aggregated","Budget_Working",[1]Setup!C4,"PERIODIC",$B426,"TOPFLOW","TOP","TOP","top1",$C426,"top3","Open_Acute_DIV1","TOP5","TOP6","REPORTED","TOP8")</f>
        <v>0</v>
      </c>
      <c r="DK426" s="53">
        <f>_xll.OneStreamExcelAddIn.XFFunctions.XFGetCell("TRUE", "CONSOL", $D$3,"TOT_Entity","Aggregated","Budget_Working",[1]Setup!C5,"PERIODIC",$B426,"TOPFLOW","TOP","TOP","top1",$C426,"top3","Open_Acute_DIV1","TOP5","TOP6","REPORTED","TOP8")</f>
        <v>0</v>
      </c>
      <c r="DL426" s="53">
        <f>_xll.OneStreamExcelAddIn.XFFunctions.XFGetCell("TRUE", "CONSOL", $D$3,"TOT_Entity","Aggregated","Budget_Working",[1]Setup!C6,"PERIODIC",$B426,"TOPFLOW","TOP","TOP","top1",$C426,"top3","Open_Acute_DIV1","TOP5","TOP6","REPORTED","TOP8")</f>
        <v>0</v>
      </c>
      <c r="DM426" s="53">
        <f>_xll.OneStreamExcelAddIn.XFFunctions.XFGetCell("TRUE", "CONSOL", $D$3,"TOT_Entity","Aggregated","Budget_Working",[1]Setup!C7,"PERIODIC",$B426,"TOPFLOW","TOP","TOP","top1",$C426,"top3","Open_Acute_DIV1","TOP5","TOP6","REPORTED","TOP8")</f>
        <v>0</v>
      </c>
      <c r="DN426" s="53">
        <f>_xll.OneStreamExcelAddIn.XFFunctions.XFGetCell("TRUE", "CONSOL", $D$3,"TOT_Entity","Aggregated","Budget_Working",[1]Setup!C8,"PERIODIC",$B426,"TOPFLOW","TOP","TOP","top1",$C426,"top3","Open_Acute_DIV1","TOP5","TOP6","REPORTED","TOP8")</f>
        <v>0</v>
      </c>
      <c r="DO426" s="53">
        <f>_xll.OneStreamExcelAddIn.XFFunctions.XFGetCell("TRUE", "CONSOL", $D$3,"TOT_Entity","Aggregated","Budget_Working",[1]Setup!C9,"PERIODIC",$B426,"TOPFLOW","TOP","TOP","top1",$C426,"top3","Open_Acute_DIV1","TOP5","TOP6","REPORTED","TOP8")</f>
        <v>0</v>
      </c>
      <c r="DP426" s="53">
        <f>_xll.OneStreamExcelAddIn.XFFunctions.XFGetCell("TRUE", "CONSOL", $D$3,"TOT_Entity","Aggregated","Budget_Working",[1]Setup!C10,"PERIODIC",$B426,"TOPFLOW","TOP","TOP","top1",$C426,"top3","Open_Acute_DIV1","TOP5","TOP6","REPORTED","TOP8")</f>
        <v>0</v>
      </c>
      <c r="DQ426" s="53">
        <f>_xll.OneStreamExcelAddIn.XFFunctions.XFGetCell("TRUE", "CONSOL", $D$3,"TOT_Entity","Aggregated","Budget_Working",[1]Setup!C11,"PERIODIC",$B426,"TOPFLOW","TOP","TOP","top1",$C426,"top3","Open_Acute_DIV1","TOP5","TOP6","REPORTED","TOP8")</f>
        <v>0</v>
      </c>
      <c r="DR426" s="53">
        <f>_xll.OneStreamExcelAddIn.XFFunctions.XFGetCell("TRUE", "CONSOL", $D$3,"TOT_Entity","Aggregated","Budget_Working",[1]Setup!C12,"PERIODIC",$B426,"TOPFLOW","TOP","TOP","top1",$C426,"top3","Open_Acute_DIV1","TOP5","TOP6","REPORTED","TOP8")</f>
        <v>0</v>
      </c>
      <c r="DS426" s="53">
        <f>_xll.OneStreamExcelAddIn.XFFunctions.XFGetCell("TRUE", "CONSOL", $D$3,"TOT_Entity","Aggregated","Budget_Working",[1]Setup!C13,"PERIODIC",$B426,"TOPFLOW","TOP","TOP","top1",$C426,"top3","Open_Acute_DIV1","TOP5","TOP6","REPORTED","TOP8")</f>
        <v>0</v>
      </c>
      <c r="DT426" s="53">
        <f>_xll.OneStreamExcelAddIn.XFFunctions.XFGetCell("TRUE", "CONSOL", $D$3,"TOT_Entity","Aggregated","Budget_Working",[1]Setup!C14,"PERIODIC",$B426,"TOPFLOW","TOP","TOP","top1",$C426,"top3","Open_Acute_DIV1","TOP5","TOP6","REPORTED","TOP8")</f>
        <v>0</v>
      </c>
      <c r="DU426" s="53">
        <f>_xll.OneStreamExcelAddIn.XFFunctions.XFGetCell("TRUE", "CONSOL", $D$3,"TOT_Entity","Aggregated","Budget_Working",[1]Setup!C15,"PERIODIC",$B426,"TOPFLOW","TOP","TOP","top1",$C426,"top3","Open_Acute_DIV1","TOP5","TOP6","REPORTED","TOP8")</f>
        <v>0</v>
      </c>
      <c r="DV426" s="178"/>
      <c r="DW426" s="53">
        <f>_xll.OneStreamExcelAddIn.XFFunctions.XFGetCell("TRUE", "CONSOL", $D$3,"TOT_Entity","USD","Budget_Final",[1]Setup!C17,"PERIODIC",$B426,"TOPFLOW","TOP","TOP","top1",$C426,"top3","Open_Acute_DIV1","TOP5","TOP6","REPORTED","TOP8")</f>
        <v>0</v>
      </c>
      <c r="DX426" s="53">
        <f>_xll.OneStreamExcelAddIn.XFFunctions.XFGetCell("TRUE", "CONSOL", $D$3,"TOT_Entity","USD","Budget_Final",[1]Setup!C18,"PERIODIC",$B426,"TOPFLOW","TOP","TOP","top1",$C426,"top3","Open_Acute_DIV1","TOP5","TOP6","REPORTED","TOP8")</f>
        <v>0</v>
      </c>
      <c r="DY426" s="53">
        <f>_xll.OneStreamExcelAddIn.XFFunctions.XFGetCell("TRUE", "CONSOL", $D$3,"TOT_Entity","USD","Budget_Final",[1]Setup!C19,"PERIODIC",$B426,"TOPFLOW","TOP","TOP","top1",$C426,"top3","Open_Acute_DIV1","TOP5","TOP6","REPORTED","TOP8")</f>
        <v>0</v>
      </c>
      <c r="DZ426" s="53">
        <f>_xll.OneStreamExcelAddIn.XFFunctions.XFGetCell("TRUE", "CONSOL", $D$3,"TOT_Entity","USD","Budget_Final",[1]Setup!C20,"PERIODIC",$B426,"TOPFLOW","TOP","TOP","top1",$C426,"top3","Open_Acute_DIV1","TOP5","TOP6","REPORTED","TOP8")</f>
        <v>0</v>
      </c>
      <c r="EA426" s="53">
        <f>_xll.OneStreamExcelAddIn.XFFunctions.XFGetCell("TRUE", "CONSOL", $D$3,"TOT_Entity","USD","Budget_Final",[1]Setup!C21,"PERIODIC",$B426,"TOPFLOW","TOP","TOP","top1",$C426,"top3","Open_Acute_DIV1","TOP5","TOP6","REPORTED","TOP8")</f>
        <v>0</v>
      </c>
      <c r="EB426" s="53">
        <f>_xll.OneStreamExcelAddIn.XFFunctions.XFGetCell("TRUE", "CONSOL", $D$3,"TOT_Entity","USD","Budget_Final",[1]Setup!C22,"PERIODIC",$B426,"TOPFLOW","TOP","TOP","top1",$C426,"top3","Open_Acute_DIV1","TOP5","TOP6","REPORTED","TOP8")</f>
        <v>0</v>
      </c>
      <c r="EC426" s="53">
        <f>_xll.OneStreamExcelAddIn.XFFunctions.XFGetCell("TRUE", "CONSOL", $D$3,"TOT_Entity","USD","Budget_Final",[1]Setup!C23,"PERIODIC",$B426,"TOPFLOW","TOP","TOP","top1",$C426,"top3","Open_Acute_DIV1","TOP5","TOP6","REPORTED","TOP8")</f>
        <v>0</v>
      </c>
      <c r="ED426" s="53">
        <f>_xll.OneStreamExcelAddIn.XFFunctions.XFGetCell("TRUE", "CONSOL", $D$3,"TOT_Entity","USD","Budget_Final",[1]Setup!C24,"PERIODIC",$B426,"TOPFLOW","TOP","TOP","top1",$C426,"top3","Open_Acute_DIV1","TOP5","TOP6","REPORTED","TOP8")</f>
        <v>0</v>
      </c>
      <c r="EE426" s="53">
        <f>_xll.OneStreamExcelAddIn.XFFunctions.XFGetCell("TRUE", "CONSOL", $D$3,"TOT_Entity","USD","Budget_Final",[1]Setup!C25,"PERIODIC",$B426,"TOPFLOW","TOP","TOP","top1",$C426,"top3","Open_Acute_DIV1","TOP5","TOP6","REPORTED","TOP8")</f>
        <v>0</v>
      </c>
      <c r="EF426" s="53">
        <f>_xll.OneStreamExcelAddIn.XFFunctions.XFGetCell("TRUE", "CONSOL", $D$3,"TOT_Entity","USD","Budget_Final",[1]Setup!C26,"PERIODIC",$B426,"TOPFLOW","TOP","TOP","top1",$C426,"top3","Open_Acute_DIV1","TOP5","TOP6","REPORTED","TOP8")</f>
        <v>0</v>
      </c>
      <c r="EG426" s="53">
        <f>_xll.OneStreamExcelAddIn.XFFunctions.XFGetCell("TRUE", "CONSOL", $D$3,"TOT_Entity","USD","Budget_Final",[1]Setup!C27,"PERIODIC",$B426,"TOPFLOW","TOP","TOP","top1",$C426,"top3","Open_Acute_DIV1","TOP5","TOP6","REPORTED","TOP8")</f>
        <v>0</v>
      </c>
      <c r="EH426" s="53">
        <f>_xll.OneStreamExcelAddIn.XFFunctions.XFGetCell("TRUE", "CONSOL", $D$3,"TOT_Entity","USD","Budget_Final",[1]Setup!C28,"PERIODIC",$B426,"TOPFLOW","TOP","TOP","top1",$C426,"top3","Open_Acute_DIV1","TOP5","TOP6","REPORTED","TOP8")</f>
        <v>0</v>
      </c>
    </row>
    <row r="427" spans="2:138" x14ac:dyDescent="0.25">
      <c r="B427" s="51">
        <v>61042</v>
      </c>
      <c r="C427" s="51"/>
      <c r="D427" t="str" cm="1">
        <f t="array" ref="D427">_xll.OneStreamExcelAddIn.XFFunctions.XFGetMemberInfo("Description","Account",B427)</f>
        <v>P/S - Emerg Transportation</v>
      </c>
      <c r="E427" s="53">
        <f>_xll.OneStreamExcelAddIn.XFFunctions.XFGetCell("TRUE", "CONSOL", $D$3,"TOT_Entity","USD","Actual",$E$3,"PERIODIC",$B427,"TOPFLOW","TOP","TOP","top1",$C427,"top3","Open_Acute_DIV1","TOP5","TOP6","REPORTED","TOP8")</f>
        <v>0</v>
      </c>
      <c r="F427" s="53">
        <f>_xll.OneStreamExcelAddIn.XFFunctions.XFGetCell("TRUE", "CONSOL", $D$3,"TOT_Entity","Aggregated","Budget_Working",$E$3,"PERIODIC",$B427,"TOPFLOW","TOP","TOP","top1",$C427,"top3","Open_Acute_DIV1","TOP5","TOP6","REPORTED","TOP8")</f>
        <v>-426.09183348200003</v>
      </c>
      <c r="G427" s="53">
        <f t="shared" si="1043"/>
        <v>-426.09183348200003</v>
      </c>
      <c r="H427" s="55">
        <f t="shared" si="1044"/>
        <v>1</v>
      </c>
      <c r="I427" s="41"/>
      <c r="J427" s="53">
        <f>_xll.OneStreamExcelAddIn.XFFunctions.XFGetCell("TRUE", "CONSOL", $D$3,"TOT_Entity","USD","Actual",$E$3,"YTD",$B427,"TOPFLOW","TOP","TOP","top1",$C427,"TOP3","Open_Acute_DIV1","TOP5","TOP6","REPORTED","TOP8")</f>
        <v>0</v>
      </c>
      <c r="K427" s="53">
        <f>_xll.OneStreamExcelAddIn.XFFunctions.XFGetCell("TRUE", "CONSOL", $D$3,"TOT_Entity","Aggregated","Budget_Working",$E$3,"YTD",$B427,"TOPFLOW","TOP","TOP","top1",$C427,"TOP3","Open_Acute_DIV1","TOP5","TOP6","REPORTED","TOP8")</f>
        <v>-1664.2886111180001</v>
      </c>
      <c r="L427" s="53">
        <f t="shared" si="1045"/>
        <v>-1664.2886111180001</v>
      </c>
      <c r="M427" s="40">
        <f t="shared" si="1046"/>
        <v>1</v>
      </c>
      <c r="N427" s="41"/>
      <c r="O427" s="53">
        <f>_xll.OneStreamExcelAddIn.XFFunctions.XFGetCell("TRUE", "CONSOL", $D$3,"TOT_Entity","USD","Actual",$F$3,"YTD",$B427,"TOPFLOW","TOP","TOP","top1",$C427,"TOP3","Open_Acute_DIV1","TOP5","TOP6","REPORTED","TOP8")</f>
        <v>2878.74</v>
      </c>
      <c r="P427" s="53">
        <f>_xll.OneStreamExcelAddIn.XFFunctions.XFGetCell("TRUE", "CONSOL", $D$3,"TOT_Entity","USD","Actual",$E$3,"YTD",$B427,"TOPFLOW","TOP","TOP","top1",$C427,"top3","Open_Acute_DIV1","TOP5","TOP6","REPORTED","VAR_BW_PY_Actual")</f>
        <v>2878.74</v>
      </c>
      <c r="Q427" s="40">
        <f t="shared" si="1047"/>
        <v>1</v>
      </c>
      <c r="R427" s="41"/>
      <c r="S427" s="53">
        <f>_xll.OneStreamExcelAddIn.XFFunctions.XFGetCell("TRUE", "CONSOL", $D$3,"TOT_Entity","USD","MIDFCST",$E$3,"MTD",$B427,"TOPFLOW","TOP","TOP","top1",$C427,"TOP3","Open_Acute_DIV1","TOP5","TOP6","REPORTED","TOP8")</f>
        <v>0</v>
      </c>
      <c r="T427" s="53">
        <f t="shared" si="1048"/>
        <v>0</v>
      </c>
      <c r="U427" s="40">
        <f t="shared" si="1049"/>
        <v>0</v>
      </c>
      <c r="V427" s="41"/>
      <c r="W427" s="42"/>
      <c r="X427" s="43"/>
      <c r="Y427" s="42"/>
      <c r="Z427" s="44"/>
      <c r="AB427" s="53">
        <f>_xll.OneStreamExcelAddIn.XFFunctions.XFGetCell("TRUE", "CONSOL", $D$3,"TOT_Entity","USD","Actual",[1]Setup!C4,"PERIODIC",$B427,"TOPFLOW","TOP","TOP","top1",$C427,"top3","Open_Acute_DIV1","TOP5","TOP6","REPORTED","TOP8")</f>
        <v>0</v>
      </c>
      <c r="AC427" s="53">
        <f>_xll.OneStreamExcelAddIn.XFFunctions.XFGetCell("TRUE", "CONSOL", $D$3,"TOT_Entity","Aggregated","Budget_Working",[1]Setup!C4,"PERIODIC",$B427,"TOPFLOW","TOP","TOP","top1",$C427,"top3","Open_Acute_DIV1","TOP5","TOP6","REPORTED","TOP8")</f>
        <v>-423.73426155200002</v>
      </c>
      <c r="AD427" s="53">
        <f t="shared" si="1050"/>
        <v>-423.73426155200002</v>
      </c>
      <c r="AE427" s="40">
        <f t="shared" si="1051"/>
        <v>1</v>
      </c>
      <c r="AG427" s="53">
        <f>_xll.OneStreamExcelAddIn.XFFunctions.XFGetCell("TRUE", "CONSOL", $D$3,"TOT_Entity","USD","Actual",[1]Setup!C5,"PERIODIC",$B427,"TOPFLOW","TOP","TOP","top1",$C427,"top3","Open_Acute_DIV1","TOP5","TOP6","REPORTED","TOP8")</f>
        <v>0</v>
      </c>
      <c r="AH427" s="53">
        <f>_xll.OneStreamExcelAddIn.XFFunctions.XFGetCell("TRUE", "CONSOL", $D$3,"TOT_Entity","Aggregated","Budget_Working",[1]Setup!C5,"PERIODIC",$B427,"TOPFLOW","TOP","TOP","top1",$C427,"top3","Open_Acute_DIV1","TOP5","TOP6","REPORTED","TOP8")</f>
        <v>-392.14279769000001</v>
      </c>
      <c r="AI427" s="53">
        <f t="shared" si="1052"/>
        <v>-392.14279769000001</v>
      </c>
      <c r="AJ427" s="40">
        <f t="shared" si="1053"/>
        <v>1</v>
      </c>
      <c r="AL427" s="53">
        <f>_xll.OneStreamExcelAddIn.XFFunctions.XFGetCell("TRUE", "CONSOL", $D$3,"TOT_Entity","USD","Actual",[1]Setup!C6,"PERIODIC",$B427,"TOPFLOW","TOP","TOP","top1",$C427,"top3","Open_Acute_DIV1","TOP5","TOP6","REPORTED","TOP8")</f>
        <v>0</v>
      </c>
      <c r="AM427" s="53">
        <f>_xll.OneStreamExcelAddIn.XFFunctions.XFGetCell("TRUE", "CONSOL", $D$3,"TOT_Entity","Aggregated","Budget_Working",[1]Setup!C6,"PERIODIC",$B427,"TOPFLOW","TOP","TOP","top1",$C427,"top3","Open_Acute_DIV1","TOP5","TOP6","REPORTED","TOP8")</f>
        <v>-422.31971839400001</v>
      </c>
      <c r="AN427" s="53">
        <f t="shared" si="1054"/>
        <v>-422.31971839400001</v>
      </c>
      <c r="AO427" s="40">
        <f t="shared" si="1055"/>
        <v>1</v>
      </c>
      <c r="AQ427" s="53">
        <f>_xll.OneStreamExcelAddIn.XFFunctions.XFGetCell("TRUE", "CONSOL", $D$3,"TOT_Entity","USD","Actual",[1]Setup!C7,"PERIODIC",$B427,"TOPFLOW","TOP","TOP","top1",$C427,"top3","Open_Acute_DIV1","TOP5","TOP6","REPORTED","TOP8")</f>
        <v>0</v>
      </c>
      <c r="AR427" s="53">
        <f>_xll.OneStreamExcelAddIn.XFFunctions.XFGetCell("TRUE", "CONSOL", $D$3,"TOT_Entity","Aggregated","Budget_Working",[1]Setup!C7,"PERIODIC",$B427,"TOPFLOW","TOP","TOP","top1",$C427,"top3","Open_Acute_DIV1","TOP5","TOP6","REPORTED","TOP8")</f>
        <v>-426.09183348200003</v>
      </c>
      <c r="AS427" s="53">
        <f t="shared" si="1056"/>
        <v>-426.09183348200003</v>
      </c>
      <c r="AT427" s="40">
        <f t="shared" si="1057"/>
        <v>1</v>
      </c>
      <c r="AV427" s="53">
        <f>_xll.OneStreamExcelAddIn.XFFunctions.XFGetCell("TRUE", "CONSOL", $D$3,"TOT_Entity","USD","Actual",[1]Setup!C8,"PERIODIC",$B427,"TOPFLOW","TOP","TOP","top1",$C427,"top3","Open_Acute_DIV1","TOP5","TOP6","REPORTED","TOP8")</f>
        <v>0</v>
      </c>
      <c r="AW427" s="53">
        <f>_xll.OneStreamExcelAddIn.XFFunctions.XFGetCell("TRUE", "CONSOL", $D$3,"TOT_Entity","Aggregated","Budget_Working",[1]Setup!C8,"PERIODIC",$B427,"TOPFLOW","TOP","TOP","top1",$C427,"top3","Open_Acute_DIV1","TOP5","TOP6","REPORTED","TOP8")</f>
        <v>-427.34920517799998</v>
      </c>
      <c r="AX427" s="53">
        <f t="shared" si="1058"/>
        <v>-427.34920517799998</v>
      </c>
      <c r="AY427" s="40">
        <f t="shared" si="1059"/>
        <v>1</v>
      </c>
      <c r="BA427" s="53">
        <f>_xll.OneStreamExcelAddIn.XFFunctions.XFGetCell("TRUE", "CONSOL", $D$3,"TOT_Entity","USD","Actual",[1]Setup!C9,"PERIODIC",$B427,"TOPFLOW","TOP","TOP","top1",$C427,"top3","Open_Acute_DIV1","TOP5","TOP6","REPORTED","TOP8")</f>
        <v>0</v>
      </c>
      <c r="BB427" s="53">
        <f>_xll.OneStreamExcelAddIn.XFFunctions.XFGetCell("TRUE", "CONSOL", $D$3,"TOT_Entity","Aggregated","Budget_Working",[1]Setup!C9,"PERIODIC",$B427,"TOPFLOW","TOP","TOP","top1",$C427,"top3","Open_Acute_DIV1","TOP5","TOP6","REPORTED","TOP8")</f>
        <v>-415.561345528</v>
      </c>
      <c r="BC427" s="53">
        <f t="shared" si="1060"/>
        <v>-415.561345528</v>
      </c>
      <c r="BD427" s="40">
        <f t="shared" si="1061"/>
        <v>1</v>
      </c>
      <c r="BF427" s="53">
        <f>_xll.OneStreamExcelAddIn.XFFunctions.XFGetCell("TRUE", "CONSOL", $D$3,"TOT_Entity","USD","Actual",[1]Setup!C10,"PERIODIC",$B427,"TOPFLOW","TOP","TOP","top1",$C427,"top3","Open_Acute_DIV1","TOP5","TOP6","REPORTED","TOP8")</f>
        <v>0</v>
      </c>
      <c r="BG427" s="53">
        <f>_xll.OneStreamExcelAddIn.XFFunctions.XFGetCell("TRUE", "CONSOL", $D$3,"TOT_Entity","Aggregated","Budget_Working",[1]Setup!C10,"PERIODIC",$B427,"TOPFLOW","TOP","TOP","top1",$C427,"top3","Open_Acute_DIV1","TOP5","TOP6","REPORTED","TOP8")</f>
        <v>-417.60457453399999</v>
      </c>
      <c r="BH427" s="53">
        <f t="shared" si="1062"/>
        <v>-417.60457453399999</v>
      </c>
      <c r="BI427" s="40">
        <f t="shared" si="1063"/>
        <v>1</v>
      </c>
      <c r="BK427" s="53">
        <f>_xll.OneStreamExcelAddIn.XFFunctions.XFGetCell("TRUE", "CONSOL", $D$3,"TOT_Entity","USD","Actual",[1]Setup!C11,"PERIODIC",$B427,"TOPFLOW","TOP","TOP","top1",$C427,"top3","Open_Acute_DIV1","TOP5","TOP6","REPORTED","TOP8")</f>
        <v>0</v>
      </c>
      <c r="BL427" s="53">
        <f>_xll.OneStreamExcelAddIn.XFFunctions.XFGetCell("TRUE", "CONSOL", $D$3,"TOT_Entity","Aggregated","Budget_Working",[1]Setup!C11,"PERIODIC",$B427,"TOPFLOW","TOP","TOP","top1",$C427,"top3","Open_Acute_DIV1","TOP5","TOP6","REPORTED","TOP8")</f>
        <v>-410.84620166799999</v>
      </c>
      <c r="BM427" s="53">
        <f t="shared" si="1064"/>
        <v>-410.84620166799999</v>
      </c>
      <c r="BN427" s="40">
        <f t="shared" si="1065"/>
        <v>1</v>
      </c>
      <c r="BP427" s="53">
        <f>_xll.OneStreamExcelAddIn.XFFunctions.XFGetCell("TRUE", "CONSOL", $D$3,"TOT_Entity","USD","Actual",[1]Setup!C12,"PERIODIC",$B427,"TOPFLOW","TOP","TOP","top1",$C427,"top3","Open_Acute_DIV1","TOP5","TOP6","REPORTED","TOP8")</f>
        <v>0</v>
      </c>
      <c r="BQ427" s="53">
        <f>_xll.OneStreamExcelAddIn.XFFunctions.XFGetCell("TRUE", "CONSOL", $D$3,"TOT_Entity","Aggregated","Budget_Working",[1]Setup!C12,"PERIODIC",$B427,"TOPFLOW","TOP","TOP","top1",$C427,"top3","Open_Acute_DIV1","TOP5","TOP6","REPORTED","TOP8")</f>
        <v>-412.26074482600001</v>
      </c>
      <c r="BR427" s="53">
        <f t="shared" si="1066"/>
        <v>-412.26074482600001</v>
      </c>
      <c r="BS427" s="40">
        <f t="shared" si="1067"/>
        <v>1</v>
      </c>
      <c r="BU427" s="53">
        <f>_xll.OneStreamExcelAddIn.XFFunctions.XFGetCell("TRUE", "CONSOL", $D$3,"TOT_Entity","USD","Actual",[1]Setup!C13,"PERIODIC",$B427,"TOPFLOW","TOP","TOP","top1",$C427,"top3","Open_Acute_DIV1","TOP5","TOP6","REPORTED","TOP8")</f>
        <v>0</v>
      </c>
      <c r="BV427" s="53">
        <f>_xll.OneStreamExcelAddIn.XFFunctions.XFGetCell("TRUE", "CONSOL", $D$3,"TOT_Entity","Aggregated","Budget_Working",[1]Setup!C13,"PERIODIC",$B427,"TOPFLOW","TOP","TOP","top1",$C427,"top3","Open_Acute_DIV1","TOP5","TOP6","REPORTED","TOP8")</f>
        <v>-432.85020634799997</v>
      </c>
      <c r="BW427" s="53">
        <f t="shared" si="1068"/>
        <v>-432.85020634799997</v>
      </c>
      <c r="BX427" s="40">
        <f t="shared" si="1069"/>
        <v>1</v>
      </c>
      <c r="BZ427" s="53">
        <f>_xll.OneStreamExcelAddIn.XFFunctions.XFGetCell("TRUE", "CONSOL", $D$3,"TOT_Entity","USD","Actual",[1]Setup!C14,"PERIODIC",$B427,"TOPFLOW","TOP","TOP","top1",$C427,"top3","Open_Acute_DIV1","TOP5","TOP6","REPORTED","TOP8")</f>
        <v>0</v>
      </c>
      <c r="CA427" s="53">
        <f>_xll.OneStreamExcelAddIn.XFFunctions.XFGetCell("TRUE", "CONSOL", $D$3,"TOT_Entity","Aggregated","Budget_Working",[1]Setup!C14,"PERIODIC",$B427,"TOPFLOW","TOP","TOP","top1",$C427,"top3","Open_Acute_DIV1","TOP5","TOP6","REPORTED","TOP8")</f>
        <v>-416.03285991400003</v>
      </c>
      <c r="CB427" s="53">
        <f t="shared" si="1070"/>
        <v>-416.03285991400003</v>
      </c>
      <c r="CC427" s="40">
        <f t="shared" si="1071"/>
        <v>1</v>
      </c>
      <c r="CE427" s="53">
        <f>_xll.OneStreamExcelAddIn.XFFunctions.XFGetCell("TRUE", "CONSOL", $D$3,"TOT_Entity","USD","Actual",[1]Setup!C15,"PERIODIC",$B427,"TOPFLOW","TOP","TOP","top1",$C427,"top3","Open_Acute_DIV1","TOP5","TOP6","REPORTED","TOP8")</f>
        <v>0</v>
      </c>
      <c r="CF427" s="53">
        <f>_xll.OneStreamExcelAddIn.XFFunctions.XFGetCell("TRUE", "CONSOL", $D$3,"TOT_Entity","Aggregated","Budget_Working",[1]Setup!C15,"PERIODIC",$B427,"TOPFLOW","TOP","TOP","top1",$C427,"top3","Open_Acute_DIV1","TOP5","TOP6","REPORTED","TOP8")</f>
        <v>-428.29223395000002</v>
      </c>
      <c r="CG427" s="53">
        <f t="shared" si="1072"/>
        <v>-428.29223395000002</v>
      </c>
      <c r="CH427" s="40">
        <f t="shared" si="1073"/>
        <v>1</v>
      </c>
      <c r="CI427" s="212"/>
      <c r="CJ427" s="53">
        <f>_xll.OneStreamExcelAddIn.XFFunctions.XFGetCell("TRUE", "CONSOL", $D$3,"TOT_Entity","USD","Actual",[1]Setup!C4,"PERIODIC",$B427,"TOPFLOW","TOP","TOP","top1",$C427,"top3","Open_Acute_DIV1","TOP5","TOP6","REPORTED","TOP8")</f>
        <v>0</v>
      </c>
      <c r="CK427" s="53">
        <f>_xll.OneStreamExcelAddIn.XFFunctions.XFGetCell("TRUE", "CONSOL", $D$3,"TOT_Entity","USD","Actual",[1]Setup!C5,"PERIODIC",$B427,"TOPFLOW","TOP","TOP","top1",$C427,"top3","Open_Acute_DIV1","TOP5","TOP6","REPORTED","TOP8")</f>
        <v>0</v>
      </c>
      <c r="CL427" s="53">
        <f>_xll.OneStreamExcelAddIn.XFFunctions.XFGetCell("TRUE", "CONSOL", $D$3,"TOT_Entity","USD","Actual",[1]Setup!C6,"PERIODIC",$B427,"TOPFLOW","TOP","TOP","top1",$C427,"top3","Open_Acute_DIV1","TOP5","TOP6","REPORTED","TOP8")</f>
        <v>0</v>
      </c>
      <c r="CM427" s="53">
        <f>_xll.OneStreamExcelAddIn.XFFunctions.XFGetCell("TRUE", "CONSOL", $D$3,"TOT_Entity","USD","Actual",[1]Setup!C7,"PERIODIC",$B427,"TOPFLOW","TOP","TOP","top1",$C427,"top3","Open_Acute_DIV1","TOP5","TOP6","REPORTED","TOP8")</f>
        <v>0</v>
      </c>
      <c r="CN427" s="53">
        <f>_xll.OneStreamExcelAddIn.XFFunctions.XFGetCell("TRUE", "CONSOL", $D$3,"TOT_Entity","USD","Actual",[1]Setup!C8,"PERIODIC",$B427,"TOPFLOW","TOP","TOP","top1",$C427,"top3","Open_Acute_DIV1","TOP5","TOP6","REPORTED","TOP8")</f>
        <v>0</v>
      </c>
      <c r="CO427" s="53">
        <f>_xll.OneStreamExcelAddIn.XFFunctions.XFGetCell("TRUE", "CONSOL", $D$3,"TOT_Entity","USD","Actual",[1]Setup!C9,"PERIODIC",$B427,"TOPFLOW","TOP","TOP","top1",$C427,"top3","Open_Acute_DIV1","TOP5","TOP6","REPORTED","TOP8")</f>
        <v>0</v>
      </c>
      <c r="CP427" s="53">
        <f>_xll.OneStreamExcelAddIn.XFFunctions.XFGetCell("TRUE", "CONSOL", $D$3,"TOT_Entity","USD","Actual",[1]Setup!C10,"PERIODIC",$B427,"TOPFLOW","TOP","TOP","top1",$C427,"top3","Open_Acute_DIV1","TOP5","TOP6","REPORTED","TOP8")</f>
        <v>0</v>
      </c>
      <c r="CQ427" s="53">
        <f>_xll.OneStreamExcelAddIn.XFFunctions.XFGetCell("TRUE", "CONSOL", $D$3,"TOT_Entity","USD","Actual",[1]Setup!C11,"PERIODIC",$B427,"TOPFLOW","TOP","TOP","top1",$C427,"top3","Open_Acute_DIV1","TOP5","TOP6","REPORTED","TOP8")</f>
        <v>0</v>
      </c>
      <c r="CR427" s="53">
        <f>_xll.OneStreamExcelAddIn.XFFunctions.XFGetCell("TRUE", "CONSOL", $D$3,"TOT_Entity","USD","Actual",[1]Setup!C12,"PERIODIC",$B427,"TOPFLOW","TOP","TOP","top1",$C427,"top3","Open_Acute_DIV1","TOP5","TOP6","REPORTED","TOP8")</f>
        <v>0</v>
      </c>
      <c r="CS427" s="53">
        <f>_xll.OneStreamExcelAddIn.XFFunctions.XFGetCell("TRUE", "CONSOL", $D$3,"TOT_Entity","USD","Actual",[1]Setup!C13,"PERIODIC",$B427,"TOPFLOW","TOP","TOP","top1",$C427,"top3","Open_Acute_DIV1","TOP5","TOP6","REPORTED","TOP8")</f>
        <v>0</v>
      </c>
      <c r="CT427" s="53">
        <f>_xll.OneStreamExcelAddIn.XFFunctions.XFGetCell("TRUE", "CONSOL", $D$3,"TOT_Entity","USD","Actual",[1]Setup!C14,"PERIODIC",$B427,"TOPFLOW","TOP","TOP","top1",$C427,"top3","Open_Acute_DIV1","TOP5","TOP6","REPORTED","TOP8")</f>
        <v>0</v>
      </c>
      <c r="CU427" s="53">
        <f>_xll.OneStreamExcelAddIn.XFFunctions.XFGetCell("TRUE", "CONSOL", $D$3,"TOT_Entity","USD","Actual",[1]Setup!C15,"PERIODIC",$B427,"TOPFLOW","TOP","TOP","top1",$C427,"top3","Open_Acute_DIV1","TOP5","TOP6","REPORTED","TOP8")</f>
        <v>0</v>
      </c>
      <c r="CV427" s="212"/>
      <c r="CW427" s="53">
        <f>_xll.OneStreamExcelAddIn.XFFunctions.XFGetCell("TRUE", "CONSOL", $D$3,"TOT_Entity","USD","Actual",[1]Setup!C17,"PERIODIC",$B427,"TOPFLOW","TOP","TOP","top1",$C427,"top3","Open_Acute_DIV1","TOP5","TOP6","REPORTED","TOP8")</f>
        <v>0</v>
      </c>
      <c r="CX427" s="53">
        <f>_xll.OneStreamExcelAddIn.XFFunctions.XFGetCell("TRUE", "CONSOL", $D$3,"TOT_Entity","USD","Actual",[1]Setup!C18,"PERIODIC",$B427,"TOPFLOW","TOP","TOP","top1",$C427,"top3","Open_Acute_DIV1","TOP5","TOP6","REPORTED","TOP8")</f>
        <v>5735.96</v>
      </c>
      <c r="CY427" s="53">
        <f>_xll.OneStreamExcelAddIn.XFFunctions.XFGetCell("TRUE", "CONSOL", $D$3,"TOT_Entity","USD","Actual",[1]Setup!C19,"PERIODIC",$B427,"TOPFLOW","TOP","TOP","top1",$C427,"top3","Open_Acute_DIV1","TOP5","TOP6","REPORTED","TOP8")</f>
        <v>-5000</v>
      </c>
      <c r="CZ427" s="53">
        <f>_xll.OneStreamExcelAddIn.XFFunctions.XFGetCell("TRUE", "CONSOL", $D$3,"TOT_Entity","USD","Actual",[1]Setup!C20,"PERIODIC",$B427,"TOPFLOW","TOP","TOP","top1",$C427,"top3","Open_Acute_DIV1","TOP5","TOP6","REPORTED","TOP8")</f>
        <v>2142.7800000000002</v>
      </c>
      <c r="DA427" s="53">
        <f>_xll.OneStreamExcelAddIn.XFFunctions.XFGetCell("TRUE", "CONSOL", $D$3,"TOT_Entity","USD","Actual",[1]Setup!C21,"PERIODIC",$B427,"TOPFLOW","TOP","TOP","top1",$C427,"top3","Open_Acute_DIV1","TOP5","TOP6","REPORTED","TOP8")</f>
        <v>0</v>
      </c>
      <c r="DB427" s="53">
        <f>_xll.OneStreamExcelAddIn.XFFunctions.XFGetCell("TRUE", "CONSOL", $D$3,"TOT_Entity","USD","Actual",[1]Setup!C22,"PERIODIC",$B427,"TOPFLOW","TOP","TOP","top1",$C427,"top3","Open_Acute_DIV1","TOP5","TOP6","REPORTED","TOP8")</f>
        <v>0</v>
      </c>
      <c r="DC427" s="53">
        <f>_xll.OneStreamExcelAddIn.XFFunctions.XFGetCell("TRUE", "CONSOL", $D$3,"TOT_Entity","USD","Actual",[1]Setup!C23,"PERIODIC",$B427,"TOPFLOW","TOP","TOP","top1",$C427,"top3","Open_Acute_DIV1","TOP5","TOP6","REPORTED","TOP8")</f>
        <v>0</v>
      </c>
      <c r="DD427" s="53">
        <f>_xll.OneStreamExcelAddIn.XFFunctions.XFGetCell("TRUE", "CONSOL", $D$3,"TOT_Entity","USD","Actual",[1]Setup!C24,"PERIODIC",$B427,"TOPFLOW","TOP","TOP","top1",$C427,"top3","Open_Acute_DIV1","TOP5","TOP6","REPORTED","TOP8")</f>
        <v>0</v>
      </c>
      <c r="DE427" s="53">
        <f>_xll.OneStreamExcelAddIn.XFFunctions.XFGetCell("TRUE", "CONSOL", $D$3,"TOT_Entity","USD","Actual",[1]Setup!C25,"PERIODIC",$B427,"TOPFLOW","TOP","TOP","top1",$C427,"top3","Open_Acute_DIV1","TOP5","TOP6","REPORTED","TOP8")</f>
        <v>0</v>
      </c>
      <c r="DF427" s="53">
        <f>_xll.OneStreamExcelAddIn.XFFunctions.XFGetCell("TRUE", "CONSOL", $D$3,"TOT_Entity","USD","Actual",[1]Setup!C26,"PERIODIC",$B427,"TOPFLOW","TOP","TOP","top1",$C427,"top3","Open_Acute_DIV1","TOP5","TOP6","REPORTED","TOP8")</f>
        <v>0</v>
      </c>
      <c r="DG427" s="53">
        <f>_xll.OneStreamExcelAddIn.XFFunctions.XFGetCell("TRUE", "CONSOL", $D$3,"TOT_Entity","USD","Actual",[1]Setup!C27,"PERIODIC",$B427,"TOPFLOW","TOP","TOP","top1",$C427,"top3","Open_Acute_DIV1","TOP5","TOP6","REPORTED","TOP8")</f>
        <v>0</v>
      </c>
      <c r="DH427" s="53">
        <f>_xll.OneStreamExcelAddIn.XFFunctions.XFGetCell("TRUE", "CONSOL", $D$3,"TOT_Entity","USD","Actual",[1]Setup!C28,"PERIODIC",$B427,"TOPFLOW","TOP","TOP","top1",$C427,"top3","Open_Acute_DIV1","TOP5","TOP6","REPORTED","TOP8")</f>
        <v>0</v>
      </c>
      <c r="DI427" s="178"/>
      <c r="DJ427" s="53">
        <f>_xll.OneStreamExcelAddIn.XFFunctions.XFGetCell("TRUE", "CONSOL", $D$3,"TOT_Entity","Aggregated","Budget_Working",[1]Setup!C4,"PERIODIC",$B427,"TOPFLOW","TOP","TOP","top1",$C427,"top3","Open_Acute_DIV1","TOP5","TOP6","REPORTED","TOP8")</f>
        <v>-423.73426155200002</v>
      </c>
      <c r="DK427" s="53">
        <f>_xll.OneStreamExcelAddIn.XFFunctions.XFGetCell("TRUE", "CONSOL", $D$3,"TOT_Entity","Aggregated","Budget_Working",[1]Setup!C5,"PERIODIC",$B427,"TOPFLOW","TOP","TOP","top1",$C427,"top3","Open_Acute_DIV1","TOP5","TOP6","REPORTED","TOP8")</f>
        <v>-392.14279769000001</v>
      </c>
      <c r="DL427" s="53">
        <f>_xll.OneStreamExcelAddIn.XFFunctions.XFGetCell("TRUE", "CONSOL", $D$3,"TOT_Entity","Aggregated","Budget_Working",[1]Setup!C6,"PERIODIC",$B427,"TOPFLOW","TOP","TOP","top1",$C427,"top3","Open_Acute_DIV1","TOP5","TOP6","REPORTED","TOP8")</f>
        <v>-422.31971839400001</v>
      </c>
      <c r="DM427" s="53">
        <f>_xll.OneStreamExcelAddIn.XFFunctions.XFGetCell("TRUE", "CONSOL", $D$3,"TOT_Entity","Aggregated","Budget_Working",[1]Setup!C7,"PERIODIC",$B427,"TOPFLOW","TOP","TOP","top1",$C427,"top3","Open_Acute_DIV1","TOP5","TOP6","REPORTED","TOP8")</f>
        <v>-426.09183348200003</v>
      </c>
      <c r="DN427" s="53">
        <f>_xll.OneStreamExcelAddIn.XFFunctions.XFGetCell("TRUE", "CONSOL", $D$3,"TOT_Entity","Aggregated","Budget_Working",[1]Setup!C8,"PERIODIC",$B427,"TOPFLOW","TOP","TOP","top1",$C427,"top3","Open_Acute_DIV1","TOP5","TOP6","REPORTED","TOP8")</f>
        <v>-427.34920517799998</v>
      </c>
      <c r="DO427" s="53">
        <f>_xll.OneStreamExcelAddIn.XFFunctions.XFGetCell("TRUE", "CONSOL", $D$3,"TOT_Entity","Aggregated","Budget_Working",[1]Setup!C9,"PERIODIC",$B427,"TOPFLOW","TOP","TOP","top1",$C427,"top3","Open_Acute_DIV1","TOP5","TOP6","REPORTED","TOP8")</f>
        <v>-415.561345528</v>
      </c>
      <c r="DP427" s="53">
        <f>_xll.OneStreamExcelAddIn.XFFunctions.XFGetCell("TRUE", "CONSOL", $D$3,"TOT_Entity","Aggregated","Budget_Working",[1]Setup!C10,"PERIODIC",$B427,"TOPFLOW","TOP","TOP","top1",$C427,"top3","Open_Acute_DIV1","TOP5","TOP6","REPORTED","TOP8")</f>
        <v>-417.60457453399999</v>
      </c>
      <c r="DQ427" s="53">
        <f>_xll.OneStreamExcelAddIn.XFFunctions.XFGetCell("TRUE", "CONSOL", $D$3,"TOT_Entity","Aggregated","Budget_Working",[1]Setup!C11,"PERIODIC",$B427,"TOPFLOW","TOP","TOP","top1",$C427,"top3","Open_Acute_DIV1","TOP5","TOP6","REPORTED","TOP8")</f>
        <v>-410.84620166799999</v>
      </c>
      <c r="DR427" s="53">
        <f>_xll.OneStreamExcelAddIn.XFFunctions.XFGetCell("TRUE", "CONSOL", $D$3,"TOT_Entity","Aggregated","Budget_Working",[1]Setup!C12,"PERIODIC",$B427,"TOPFLOW","TOP","TOP","top1",$C427,"top3","Open_Acute_DIV1","TOP5","TOP6","REPORTED","TOP8")</f>
        <v>-412.26074482600001</v>
      </c>
      <c r="DS427" s="53">
        <f>_xll.OneStreamExcelAddIn.XFFunctions.XFGetCell("TRUE", "CONSOL", $D$3,"TOT_Entity","Aggregated","Budget_Working",[1]Setup!C13,"PERIODIC",$B427,"TOPFLOW","TOP","TOP","top1",$C427,"top3","Open_Acute_DIV1","TOP5","TOP6","REPORTED","TOP8")</f>
        <v>-432.85020634799997</v>
      </c>
      <c r="DT427" s="53">
        <f>_xll.OneStreamExcelAddIn.XFFunctions.XFGetCell("TRUE", "CONSOL", $D$3,"TOT_Entity","Aggregated","Budget_Working",[1]Setup!C14,"PERIODIC",$B427,"TOPFLOW","TOP","TOP","top1",$C427,"top3","Open_Acute_DIV1","TOP5","TOP6","REPORTED","TOP8")</f>
        <v>-416.03285991400003</v>
      </c>
      <c r="DU427" s="53">
        <f>_xll.OneStreamExcelAddIn.XFFunctions.XFGetCell("TRUE", "CONSOL", $D$3,"TOT_Entity","Aggregated","Budget_Working",[1]Setup!C15,"PERIODIC",$B427,"TOPFLOW","TOP","TOP","top1",$C427,"top3","Open_Acute_DIV1","TOP5","TOP6","REPORTED","TOP8")</f>
        <v>-428.29223395000002</v>
      </c>
      <c r="DV427" s="178"/>
      <c r="DW427" s="53">
        <f>_xll.OneStreamExcelAddIn.XFFunctions.XFGetCell("TRUE", "CONSOL", $D$3,"TOT_Entity","USD","Budget_Final",[1]Setup!C17,"PERIODIC",$B427,"TOPFLOW","TOP","TOP","top1",$C427,"top3","Open_Acute_DIV1","TOP5","TOP6","REPORTED","TOP8")</f>
        <v>-278.85014072500002</v>
      </c>
      <c r="DX427" s="53">
        <f>_xll.OneStreamExcelAddIn.XFFunctions.XFGetCell("TRUE", "CONSOL", $D$3,"TOT_Entity","USD","Budget_Final",[1]Setup!C18,"PERIODIC",$B427,"TOPFLOW","TOP","TOP","top1",$C427,"top3","Open_Acute_DIV1","TOP5","TOP6","REPORTED","TOP8")</f>
        <v>-265.40138182999999</v>
      </c>
      <c r="DY427" s="53">
        <f>_xll.OneStreamExcelAddIn.XFFunctions.XFGetCell("TRUE", "CONSOL", $D$3,"TOT_Entity","USD","Budget_Final",[1]Setup!C19,"PERIODIC",$B427,"TOPFLOW","TOP","TOP","top1",$C427,"top3","Open_Acute_DIV1","TOP5","TOP6","REPORTED","TOP8")</f>
        <v>-297.75364099000001</v>
      </c>
      <c r="DZ427" s="53">
        <f>_xll.OneStreamExcelAddIn.XFFunctions.XFGetCell("TRUE", "CONSOL", $D$3,"TOT_Entity","USD","Budget_Final",[1]Setup!C20,"PERIODIC",$B427,"TOPFLOW","TOP","TOP","top1",$C427,"top3","Open_Acute_DIV1","TOP5","TOP6","REPORTED","TOP8")</f>
        <v>-296.06079022</v>
      </c>
      <c r="EA427" s="53">
        <f>_xll.OneStreamExcelAddIn.XFFunctions.XFGetCell("TRUE", "CONSOL", $D$3,"TOT_Entity","USD","Budget_Final",[1]Setup!C21,"PERIODIC",$B427,"TOPFLOW","TOP","TOP","top1",$C427,"top3","Open_Acute_DIV1","TOP5","TOP6","REPORTED","TOP8")</f>
        <v>-304.71313859999998</v>
      </c>
      <c r="EB427" s="53">
        <f>_xll.OneStreamExcelAddIn.XFFunctions.XFGetCell("TRUE", "CONSOL", $D$3,"TOT_Entity","USD","Budget_Final",[1]Setup!C22,"PERIODIC",$B427,"TOPFLOW","TOP","TOP","top1",$C427,"top3","Open_Acute_DIV1","TOP5","TOP6","REPORTED","TOP8")</f>
        <v>-288.53700902000003</v>
      </c>
      <c r="EC427" s="53">
        <f>_xll.OneStreamExcelAddIn.XFFunctions.XFGetCell("TRUE", "CONSOL", $D$3,"TOT_Entity","USD","Budget_Final",[1]Setup!C23,"PERIODIC",$B427,"TOPFLOW","TOP","TOP","top1",$C427,"top3","Open_Acute_DIV1","TOP5","TOP6","REPORTED","TOP8")</f>
        <v>-304.14885500999998</v>
      </c>
      <c r="ED427" s="53">
        <f>_xll.OneStreamExcelAddIn.XFFunctions.XFGetCell("TRUE", "CONSOL", $D$3,"TOT_Entity","USD","Budget_Final",[1]Setup!C24,"PERIODIC",$B427,"TOPFLOW","TOP","TOP","top1",$C427,"top3","Open_Acute_DIV1","TOP5","TOP6","REPORTED","TOP8")</f>
        <v>-304.33694953999998</v>
      </c>
      <c r="EE427" s="53">
        <f>_xll.OneStreamExcelAddIn.XFFunctions.XFGetCell("TRUE", "CONSOL", $D$3,"TOT_Entity","USD","Budget_Final",[1]Setup!C25,"PERIODIC",$B427,"TOPFLOW","TOP","TOP","top1",$C427,"top3","Open_Acute_DIV1","TOP5","TOP6","REPORTED","TOP8")</f>
        <v>-304.24290227500001</v>
      </c>
      <c r="EF427" s="53">
        <f>_xll.OneStreamExcelAddIn.XFFunctions.XFGetCell("TRUE", "CONSOL", $D$3,"TOT_Entity","USD","Budget_Final",[1]Setup!C26,"PERIODIC",$B427,"TOPFLOW","TOP","TOP","top1",$C427,"top3","Open_Acute_DIV1","TOP5","TOP6","REPORTED","TOP8")</f>
        <v>-302.45600424000003</v>
      </c>
      <c r="EG427" s="53">
        <f>_xll.OneStreamExcelAddIn.XFFunctions.XFGetCell("TRUE", "CONSOL", $D$3,"TOT_Entity","USD","Budget_Final",[1]Setup!C27,"PERIODIC",$B427,"TOPFLOW","TOP","TOP","top1",$C427,"top3","Open_Acute_DIV1","TOP5","TOP6","REPORTED","TOP8")</f>
        <v>-283.36440944499998</v>
      </c>
      <c r="EH427" s="53">
        <f>_xll.OneStreamExcelAddIn.XFFunctions.XFGetCell("TRUE", "CONSOL", $D$3,"TOT_Entity","USD","Budget_Final",[1]Setup!C28,"PERIODIC",$B427,"TOPFLOW","TOP","TOP","top1",$C427,"top3","Open_Acute_DIV1","TOP5","TOP6","REPORTED","TOP8")</f>
        <v>-288.442961755</v>
      </c>
    </row>
    <row r="428" spans="2:138" x14ac:dyDescent="0.25">
      <c r="B428" s="51">
        <v>61043</v>
      </c>
      <c r="C428" s="51"/>
      <c r="D428" t="str" cm="1">
        <f t="array" ref="D428">_xll.OneStreamExcelAddIn.XFFunctions.XFGetMemberInfo("Description","Account",B428)</f>
        <v>P/S - Landscaping</v>
      </c>
      <c r="E428" s="53">
        <f>_xll.OneStreamExcelAddIn.XFFunctions.XFGetCell("TRUE", "CONSOL", $D$3,"TOT_Entity","USD","Actual",$E$3,"PERIODIC",$B428,"TOPFLOW","TOP","TOP","top1",$C428,"top3","Open_Acute_DIV1","TOP5","TOP6","REPORTED","TOP8")</f>
        <v>0</v>
      </c>
      <c r="F428" s="53">
        <f>_xll.OneStreamExcelAddIn.XFFunctions.XFGetCell("TRUE", "CONSOL", $D$3,"TOT_Entity","Aggregated","Budget_Working",$E$3,"PERIODIC",$B428,"TOPFLOW","TOP","TOP","top1",$C428,"top3","Open_Acute_DIV1","TOP5","TOP6","REPORTED","TOP8")</f>
        <v>0</v>
      </c>
      <c r="G428" s="53">
        <f t="shared" si="1043"/>
        <v>0</v>
      </c>
      <c r="H428" s="55">
        <f t="shared" si="1044"/>
        <v>0</v>
      </c>
      <c r="I428" s="41"/>
      <c r="J428" s="53">
        <f>_xll.OneStreamExcelAddIn.XFFunctions.XFGetCell("TRUE", "CONSOL", $D$3,"TOT_Entity","USD","Actual",$E$3,"YTD",$B428,"TOPFLOW","TOP","TOP","top1",$C428,"TOP3","Open_Acute_DIV1","TOP5","TOP6","REPORTED","TOP8")</f>
        <v>0</v>
      </c>
      <c r="K428" s="53">
        <f>_xll.OneStreamExcelAddIn.XFFunctions.XFGetCell("TRUE", "CONSOL", $D$3,"TOT_Entity","Aggregated","Budget_Working",$E$3,"YTD",$B428,"TOPFLOW","TOP","TOP","top1",$C428,"TOP3","Open_Acute_DIV1","TOP5","TOP6","REPORTED","TOP8")</f>
        <v>0</v>
      </c>
      <c r="L428" s="53">
        <f t="shared" si="1045"/>
        <v>0</v>
      </c>
      <c r="M428" s="40">
        <f t="shared" si="1046"/>
        <v>0</v>
      </c>
      <c r="N428" s="41"/>
      <c r="O428" s="53">
        <f>_xll.OneStreamExcelAddIn.XFFunctions.XFGetCell("TRUE", "CONSOL", $D$3,"TOT_Entity","USD","Actual",$F$3,"YTD",$B428,"TOPFLOW","TOP","TOP","top1",$C428,"TOP3","Open_Acute_DIV1","TOP5","TOP6","REPORTED","TOP8")</f>
        <v>0</v>
      </c>
      <c r="P428" s="53">
        <f>_xll.OneStreamExcelAddIn.XFFunctions.XFGetCell("TRUE", "CONSOL", $D$3,"TOT_Entity","USD","Actual",$E$3,"YTD",$B428,"TOPFLOW","TOP","TOP","top1",$C428,"top3","Open_Acute_DIV1","TOP5","TOP6","REPORTED","VAR_BW_PY_Actual")</f>
        <v>0</v>
      </c>
      <c r="Q428" s="40">
        <f t="shared" si="1047"/>
        <v>0</v>
      </c>
      <c r="R428" s="41"/>
      <c r="S428" s="53">
        <f>_xll.OneStreamExcelAddIn.XFFunctions.XFGetCell("TRUE", "CONSOL", $D$3,"TOT_Entity","USD","MIDFCST",$E$3,"MTD",$B428,"TOPFLOW","TOP","TOP","top1",$C428,"TOP3","Open_Acute_DIV1","TOP5","TOP6","REPORTED","TOP8")</f>
        <v>0</v>
      </c>
      <c r="T428" s="53">
        <f t="shared" si="1048"/>
        <v>0</v>
      </c>
      <c r="U428" s="40">
        <f t="shared" si="1049"/>
        <v>0</v>
      </c>
      <c r="V428" s="41"/>
      <c r="W428" s="42"/>
      <c r="X428" s="43"/>
      <c r="Y428" s="42"/>
      <c r="Z428" s="44"/>
      <c r="AB428" s="53">
        <f>_xll.OneStreamExcelAddIn.XFFunctions.XFGetCell("TRUE", "CONSOL", $D$3,"TOT_Entity","USD","Actual",[1]Setup!C4,"PERIODIC",$B428,"TOPFLOW","TOP","TOP","top1",$C428,"top3","Open_Acute_DIV1","TOP5","TOP6","REPORTED","TOP8")</f>
        <v>0</v>
      </c>
      <c r="AC428" s="53">
        <f>_xll.OneStreamExcelAddIn.XFFunctions.XFGetCell("TRUE", "CONSOL", $D$3,"TOT_Entity","Aggregated","Budget_Working",[1]Setup!C4,"PERIODIC",$B428,"TOPFLOW","TOP","TOP","top1",$C428,"top3","Open_Acute_DIV1","TOP5","TOP6","REPORTED","TOP8")</f>
        <v>0</v>
      </c>
      <c r="AD428" s="53">
        <f t="shared" si="1050"/>
        <v>0</v>
      </c>
      <c r="AE428" s="40">
        <f t="shared" si="1051"/>
        <v>0</v>
      </c>
      <c r="AG428" s="53">
        <f>_xll.OneStreamExcelAddIn.XFFunctions.XFGetCell("TRUE", "CONSOL", $D$3,"TOT_Entity","USD","Actual",[1]Setup!C5,"PERIODIC",$B428,"TOPFLOW","TOP","TOP","top1",$C428,"top3","Open_Acute_DIV1","TOP5","TOP6","REPORTED","TOP8")</f>
        <v>0</v>
      </c>
      <c r="AH428" s="53">
        <f>_xll.OneStreamExcelAddIn.XFFunctions.XFGetCell("TRUE", "CONSOL", $D$3,"TOT_Entity","Aggregated","Budget_Working",[1]Setup!C5,"PERIODIC",$B428,"TOPFLOW","TOP","TOP","top1",$C428,"top3","Open_Acute_DIV1","TOP5","TOP6","REPORTED","TOP8")</f>
        <v>0</v>
      </c>
      <c r="AI428" s="53">
        <f t="shared" si="1052"/>
        <v>0</v>
      </c>
      <c r="AJ428" s="40">
        <f t="shared" si="1053"/>
        <v>0</v>
      </c>
      <c r="AL428" s="53">
        <f>_xll.OneStreamExcelAddIn.XFFunctions.XFGetCell("TRUE", "CONSOL", $D$3,"TOT_Entity","USD","Actual",[1]Setup!C6,"PERIODIC",$B428,"TOPFLOW","TOP","TOP","top1",$C428,"top3","Open_Acute_DIV1","TOP5","TOP6","REPORTED","TOP8")</f>
        <v>0</v>
      </c>
      <c r="AM428" s="53">
        <f>_xll.OneStreamExcelAddIn.XFFunctions.XFGetCell("TRUE", "CONSOL", $D$3,"TOT_Entity","Aggregated","Budget_Working",[1]Setup!C6,"PERIODIC",$B428,"TOPFLOW","TOP","TOP","top1",$C428,"top3","Open_Acute_DIV1","TOP5","TOP6","REPORTED","TOP8")</f>
        <v>0</v>
      </c>
      <c r="AN428" s="53">
        <f t="shared" si="1054"/>
        <v>0</v>
      </c>
      <c r="AO428" s="40">
        <f t="shared" si="1055"/>
        <v>0</v>
      </c>
      <c r="AQ428" s="53">
        <f>_xll.OneStreamExcelAddIn.XFFunctions.XFGetCell("TRUE", "CONSOL", $D$3,"TOT_Entity","USD","Actual",[1]Setup!C7,"PERIODIC",$B428,"TOPFLOW","TOP","TOP","top1",$C428,"top3","Open_Acute_DIV1","TOP5","TOP6","REPORTED","TOP8")</f>
        <v>0</v>
      </c>
      <c r="AR428" s="53">
        <f>_xll.OneStreamExcelAddIn.XFFunctions.XFGetCell("TRUE", "CONSOL", $D$3,"TOT_Entity","Aggregated","Budget_Working",[1]Setup!C7,"PERIODIC",$B428,"TOPFLOW","TOP","TOP","top1",$C428,"top3","Open_Acute_DIV1","TOP5","TOP6","REPORTED","TOP8")</f>
        <v>0</v>
      </c>
      <c r="AS428" s="53">
        <f t="shared" si="1056"/>
        <v>0</v>
      </c>
      <c r="AT428" s="40">
        <f t="shared" si="1057"/>
        <v>0</v>
      </c>
      <c r="AV428" s="53">
        <f>_xll.OneStreamExcelAddIn.XFFunctions.XFGetCell("TRUE", "CONSOL", $D$3,"TOT_Entity","USD","Actual",[1]Setup!C8,"PERIODIC",$B428,"TOPFLOW","TOP","TOP","top1",$C428,"top3","Open_Acute_DIV1","TOP5","TOP6","REPORTED","TOP8")</f>
        <v>0</v>
      </c>
      <c r="AW428" s="53">
        <f>_xll.OneStreamExcelAddIn.XFFunctions.XFGetCell("TRUE", "CONSOL", $D$3,"TOT_Entity","Aggregated","Budget_Working",[1]Setup!C8,"PERIODIC",$B428,"TOPFLOW","TOP","TOP","top1",$C428,"top3","Open_Acute_DIV1","TOP5","TOP6","REPORTED","TOP8")</f>
        <v>0</v>
      </c>
      <c r="AX428" s="53">
        <f t="shared" si="1058"/>
        <v>0</v>
      </c>
      <c r="AY428" s="40">
        <f t="shared" si="1059"/>
        <v>0</v>
      </c>
      <c r="BA428" s="53">
        <f>_xll.OneStreamExcelAddIn.XFFunctions.XFGetCell("TRUE", "CONSOL", $D$3,"TOT_Entity","USD","Actual",[1]Setup!C9,"PERIODIC",$B428,"TOPFLOW","TOP","TOP","top1",$C428,"top3","Open_Acute_DIV1","TOP5","TOP6","REPORTED","TOP8")</f>
        <v>0</v>
      </c>
      <c r="BB428" s="53">
        <f>_xll.OneStreamExcelAddIn.XFFunctions.XFGetCell("TRUE", "CONSOL", $D$3,"TOT_Entity","Aggregated","Budget_Working",[1]Setup!C9,"PERIODIC",$B428,"TOPFLOW","TOP","TOP","top1",$C428,"top3","Open_Acute_DIV1","TOP5","TOP6","REPORTED","TOP8")</f>
        <v>0</v>
      </c>
      <c r="BC428" s="53">
        <f t="shared" si="1060"/>
        <v>0</v>
      </c>
      <c r="BD428" s="40">
        <f t="shared" si="1061"/>
        <v>0</v>
      </c>
      <c r="BF428" s="53">
        <f>_xll.OneStreamExcelAddIn.XFFunctions.XFGetCell("TRUE", "CONSOL", $D$3,"TOT_Entity","USD","Actual",[1]Setup!C10,"PERIODIC",$B428,"TOPFLOW","TOP","TOP","top1",$C428,"top3","Open_Acute_DIV1","TOP5","TOP6","REPORTED","TOP8")</f>
        <v>0</v>
      </c>
      <c r="BG428" s="53">
        <f>_xll.OneStreamExcelAddIn.XFFunctions.XFGetCell("TRUE", "CONSOL", $D$3,"TOT_Entity","Aggregated","Budget_Working",[1]Setup!C10,"PERIODIC",$B428,"TOPFLOW","TOP","TOP","top1",$C428,"top3","Open_Acute_DIV1","TOP5","TOP6","REPORTED","TOP8")</f>
        <v>0</v>
      </c>
      <c r="BH428" s="53">
        <f t="shared" si="1062"/>
        <v>0</v>
      </c>
      <c r="BI428" s="40">
        <f t="shared" si="1063"/>
        <v>0</v>
      </c>
      <c r="BK428" s="53">
        <f>_xll.OneStreamExcelAddIn.XFFunctions.XFGetCell("TRUE", "CONSOL", $D$3,"TOT_Entity","USD","Actual",[1]Setup!C11,"PERIODIC",$B428,"TOPFLOW","TOP","TOP","top1",$C428,"top3","Open_Acute_DIV1","TOP5","TOP6","REPORTED","TOP8")</f>
        <v>0</v>
      </c>
      <c r="BL428" s="53">
        <f>_xll.OneStreamExcelAddIn.XFFunctions.XFGetCell("TRUE", "CONSOL", $D$3,"TOT_Entity","Aggregated","Budget_Working",[1]Setup!C11,"PERIODIC",$B428,"TOPFLOW","TOP","TOP","top1",$C428,"top3","Open_Acute_DIV1","TOP5","TOP6","REPORTED","TOP8")</f>
        <v>0</v>
      </c>
      <c r="BM428" s="53">
        <f t="shared" si="1064"/>
        <v>0</v>
      </c>
      <c r="BN428" s="40">
        <f t="shared" si="1065"/>
        <v>0</v>
      </c>
      <c r="BP428" s="53">
        <f>_xll.OneStreamExcelAddIn.XFFunctions.XFGetCell("TRUE", "CONSOL", $D$3,"TOT_Entity","USD","Actual",[1]Setup!C12,"PERIODIC",$B428,"TOPFLOW","TOP","TOP","top1",$C428,"top3","Open_Acute_DIV1","TOP5","TOP6","REPORTED","TOP8")</f>
        <v>0</v>
      </c>
      <c r="BQ428" s="53">
        <f>_xll.OneStreamExcelAddIn.XFFunctions.XFGetCell("TRUE", "CONSOL", $D$3,"TOT_Entity","Aggregated","Budget_Working",[1]Setup!C12,"PERIODIC",$B428,"TOPFLOW","TOP","TOP","top1",$C428,"top3","Open_Acute_DIV1","TOP5","TOP6","REPORTED","TOP8")</f>
        <v>0</v>
      </c>
      <c r="BR428" s="53">
        <f t="shared" si="1066"/>
        <v>0</v>
      </c>
      <c r="BS428" s="40">
        <f t="shared" si="1067"/>
        <v>0</v>
      </c>
      <c r="BU428" s="53">
        <f>_xll.OneStreamExcelAddIn.XFFunctions.XFGetCell("TRUE", "CONSOL", $D$3,"TOT_Entity","USD","Actual",[1]Setup!C13,"PERIODIC",$B428,"TOPFLOW","TOP","TOP","top1",$C428,"top3","Open_Acute_DIV1","TOP5","TOP6","REPORTED","TOP8")</f>
        <v>0</v>
      </c>
      <c r="BV428" s="53">
        <f>_xll.OneStreamExcelAddIn.XFFunctions.XFGetCell("TRUE", "CONSOL", $D$3,"TOT_Entity","Aggregated","Budget_Working",[1]Setup!C13,"PERIODIC",$B428,"TOPFLOW","TOP","TOP","top1",$C428,"top3","Open_Acute_DIV1","TOP5","TOP6","REPORTED","TOP8")</f>
        <v>0</v>
      </c>
      <c r="BW428" s="53">
        <f t="shared" si="1068"/>
        <v>0</v>
      </c>
      <c r="BX428" s="40">
        <f t="shared" si="1069"/>
        <v>0</v>
      </c>
      <c r="BZ428" s="53">
        <f>_xll.OneStreamExcelAddIn.XFFunctions.XFGetCell("TRUE", "CONSOL", $D$3,"TOT_Entity","USD","Actual",[1]Setup!C14,"PERIODIC",$B428,"TOPFLOW","TOP","TOP","top1",$C428,"top3","Open_Acute_DIV1","TOP5","TOP6","REPORTED","TOP8")</f>
        <v>0</v>
      </c>
      <c r="CA428" s="53">
        <f>_xll.OneStreamExcelAddIn.XFFunctions.XFGetCell("TRUE", "CONSOL", $D$3,"TOT_Entity","Aggregated","Budget_Working",[1]Setup!C14,"PERIODIC",$B428,"TOPFLOW","TOP","TOP","top1",$C428,"top3","Open_Acute_DIV1","TOP5","TOP6","REPORTED","TOP8")</f>
        <v>0</v>
      </c>
      <c r="CB428" s="53">
        <f t="shared" si="1070"/>
        <v>0</v>
      </c>
      <c r="CC428" s="40">
        <f t="shared" si="1071"/>
        <v>0</v>
      </c>
      <c r="CE428" s="53">
        <f>_xll.OneStreamExcelAddIn.XFFunctions.XFGetCell("TRUE", "CONSOL", $D$3,"TOT_Entity","USD","Actual",[1]Setup!C15,"PERIODIC",$B428,"TOPFLOW","TOP","TOP","top1",$C428,"top3","Open_Acute_DIV1","TOP5","TOP6","REPORTED","TOP8")</f>
        <v>0</v>
      </c>
      <c r="CF428" s="53">
        <f>_xll.OneStreamExcelAddIn.XFFunctions.XFGetCell("TRUE", "CONSOL", $D$3,"TOT_Entity","Aggregated","Budget_Working",[1]Setup!C15,"PERIODIC",$B428,"TOPFLOW","TOP","TOP","top1",$C428,"top3","Open_Acute_DIV1","TOP5","TOP6","REPORTED","TOP8")</f>
        <v>0</v>
      </c>
      <c r="CG428" s="53">
        <f t="shared" si="1072"/>
        <v>0</v>
      </c>
      <c r="CH428" s="40">
        <f t="shared" si="1073"/>
        <v>0</v>
      </c>
      <c r="CI428" s="212"/>
      <c r="CJ428" s="53">
        <f>_xll.OneStreamExcelAddIn.XFFunctions.XFGetCell("TRUE", "CONSOL", $D$3,"TOT_Entity","USD","Actual",[1]Setup!C4,"PERIODIC",$B428,"TOPFLOW","TOP","TOP","top1",$C428,"top3","Open_Acute_DIV1","TOP5","TOP6","REPORTED","TOP8")</f>
        <v>0</v>
      </c>
      <c r="CK428" s="53">
        <f>_xll.OneStreamExcelAddIn.XFFunctions.XFGetCell("TRUE", "CONSOL", $D$3,"TOT_Entity","USD","Actual",[1]Setup!C5,"PERIODIC",$B428,"TOPFLOW","TOP","TOP","top1",$C428,"top3","Open_Acute_DIV1","TOP5","TOP6","REPORTED","TOP8")</f>
        <v>0</v>
      </c>
      <c r="CL428" s="53">
        <f>_xll.OneStreamExcelAddIn.XFFunctions.XFGetCell("TRUE", "CONSOL", $D$3,"TOT_Entity","USD","Actual",[1]Setup!C6,"PERIODIC",$B428,"TOPFLOW","TOP","TOP","top1",$C428,"top3","Open_Acute_DIV1","TOP5","TOP6","REPORTED","TOP8")</f>
        <v>0</v>
      </c>
      <c r="CM428" s="53">
        <f>_xll.OneStreamExcelAddIn.XFFunctions.XFGetCell("TRUE", "CONSOL", $D$3,"TOT_Entity","USD","Actual",[1]Setup!C7,"PERIODIC",$B428,"TOPFLOW","TOP","TOP","top1",$C428,"top3","Open_Acute_DIV1","TOP5","TOP6","REPORTED","TOP8")</f>
        <v>0</v>
      </c>
      <c r="CN428" s="53">
        <f>_xll.OneStreamExcelAddIn.XFFunctions.XFGetCell("TRUE", "CONSOL", $D$3,"TOT_Entity","USD","Actual",[1]Setup!C8,"PERIODIC",$B428,"TOPFLOW","TOP","TOP","top1",$C428,"top3","Open_Acute_DIV1","TOP5","TOP6","REPORTED","TOP8")</f>
        <v>0</v>
      </c>
      <c r="CO428" s="53">
        <f>_xll.OneStreamExcelAddIn.XFFunctions.XFGetCell("TRUE", "CONSOL", $D$3,"TOT_Entity","USD","Actual",[1]Setup!C9,"PERIODIC",$B428,"TOPFLOW","TOP","TOP","top1",$C428,"top3","Open_Acute_DIV1","TOP5","TOP6","REPORTED","TOP8")</f>
        <v>0</v>
      </c>
      <c r="CP428" s="53">
        <f>_xll.OneStreamExcelAddIn.XFFunctions.XFGetCell("TRUE", "CONSOL", $D$3,"TOT_Entity","USD","Actual",[1]Setup!C10,"PERIODIC",$B428,"TOPFLOW","TOP","TOP","top1",$C428,"top3","Open_Acute_DIV1","TOP5","TOP6","REPORTED","TOP8")</f>
        <v>0</v>
      </c>
      <c r="CQ428" s="53">
        <f>_xll.OneStreamExcelAddIn.XFFunctions.XFGetCell("TRUE", "CONSOL", $D$3,"TOT_Entity","USD","Actual",[1]Setup!C11,"PERIODIC",$B428,"TOPFLOW","TOP","TOP","top1",$C428,"top3","Open_Acute_DIV1","TOP5","TOP6","REPORTED","TOP8")</f>
        <v>0</v>
      </c>
      <c r="CR428" s="53">
        <f>_xll.OneStreamExcelAddIn.XFFunctions.XFGetCell("TRUE", "CONSOL", $D$3,"TOT_Entity","USD","Actual",[1]Setup!C12,"PERIODIC",$B428,"TOPFLOW","TOP","TOP","top1",$C428,"top3","Open_Acute_DIV1","TOP5","TOP6","REPORTED","TOP8")</f>
        <v>0</v>
      </c>
      <c r="CS428" s="53">
        <f>_xll.OneStreamExcelAddIn.XFFunctions.XFGetCell("TRUE", "CONSOL", $D$3,"TOT_Entity","USD","Actual",[1]Setup!C13,"PERIODIC",$B428,"TOPFLOW","TOP","TOP","top1",$C428,"top3","Open_Acute_DIV1","TOP5","TOP6","REPORTED","TOP8")</f>
        <v>0</v>
      </c>
      <c r="CT428" s="53">
        <f>_xll.OneStreamExcelAddIn.XFFunctions.XFGetCell("TRUE", "CONSOL", $D$3,"TOT_Entity","USD","Actual",[1]Setup!C14,"PERIODIC",$B428,"TOPFLOW","TOP","TOP","top1",$C428,"top3","Open_Acute_DIV1","TOP5","TOP6","REPORTED","TOP8")</f>
        <v>0</v>
      </c>
      <c r="CU428" s="53">
        <f>_xll.OneStreamExcelAddIn.XFFunctions.XFGetCell("TRUE", "CONSOL", $D$3,"TOT_Entity","USD","Actual",[1]Setup!C15,"PERIODIC",$B428,"TOPFLOW","TOP","TOP","top1",$C428,"top3","Open_Acute_DIV1","TOP5","TOP6","REPORTED","TOP8")</f>
        <v>0</v>
      </c>
      <c r="CV428" s="212"/>
      <c r="CW428" s="53">
        <f>_xll.OneStreamExcelAddIn.XFFunctions.XFGetCell("TRUE", "CONSOL", $D$3,"TOT_Entity","USD","Actual",[1]Setup!C17,"PERIODIC",$B428,"TOPFLOW","TOP","TOP","top1",$C428,"top3","Open_Acute_DIV1","TOP5","TOP6","REPORTED","TOP8")</f>
        <v>0</v>
      </c>
      <c r="CX428" s="53">
        <f>_xll.OneStreamExcelAddIn.XFFunctions.XFGetCell("TRUE", "CONSOL", $D$3,"TOT_Entity","USD","Actual",[1]Setup!C18,"PERIODIC",$B428,"TOPFLOW","TOP","TOP","top1",$C428,"top3","Open_Acute_DIV1","TOP5","TOP6","REPORTED","TOP8")</f>
        <v>0</v>
      </c>
      <c r="CY428" s="53">
        <f>_xll.OneStreamExcelAddIn.XFFunctions.XFGetCell("TRUE", "CONSOL", $D$3,"TOT_Entity","USD","Actual",[1]Setup!C19,"PERIODIC",$B428,"TOPFLOW","TOP","TOP","top1",$C428,"top3","Open_Acute_DIV1","TOP5","TOP6","REPORTED","TOP8")</f>
        <v>0</v>
      </c>
      <c r="CZ428" s="53">
        <f>_xll.OneStreamExcelAddIn.XFFunctions.XFGetCell("TRUE", "CONSOL", $D$3,"TOT_Entity","USD","Actual",[1]Setup!C20,"PERIODIC",$B428,"TOPFLOW","TOP","TOP","top1",$C428,"top3","Open_Acute_DIV1","TOP5","TOP6","REPORTED","TOP8")</f>
        <v>0</v>
      </c>
      <c r="DA428" s="53">
        <f>_xll.OneStreamExcelAddIn.XFFunctions.XFGetCell("TRUE", "CONSOL", $D$3,"TOT_Entity","USD","Actual",[1]Setup!C21,"PERIODIC",$B428,"TOPFLOW","TOP","TOP","top1",$C428,"top3","Open_Acute_DIV1","TOP5","TOP6","REPORTED","TOP8")</f>
        <v>0</v>
      </c>
      <c r="DB428" s="53">
        <f>_xll.OneStreamExcelAddIn.XFFunctions.XFGetCell("TRUE", "CONSOL", $D$3,"TOT_Entity","USD","Actual",[1]Setup!C22,"PERIODIC",$B428,"TOPFLOW","TOP","TOP","top1",$C428,"top3","Open_Acute_DIV1","TOP5","TOP6","REPORTED","TOP8")</f>
        <v>0</v>
      </c>
      <c r="DC428" s="53">
        <f>_xll.OneStreamExcelAddIn.XFFunctions.XFGetCell("TRUE", "CONSOL", $D$3,"TOT_Entity","USD","Actual",[1]Setup!C23,"PERIODIC",$B428,"TOPFLOW","TOP","TOP","top1",$C428,"top3","Open_Acute_DIV1","TOP5","TOP6","REPORTED","TOP8")</f>
        <v>0</v>
      </c>
      <c r="DD428" s="53">
        <f>_xll.OneStreamExcelAddIn.XFFunctions.XFGetCell("TRUE", "CONSOL", $D$3,"TOT_Entity","USD","Actual",[1]Setup!C24,"PERIODIC",$B428,"TOPFLOW","TOP","TOP","top1",$C428,"top3","Open_Acute_DIV1","TOP5","TOP6","REPORTED","TOP8")</f>
        <v>0</v>
      </c>
      <c r="DE428" s="53">
        <f>_xll.OneStreamExcelAddIn.XFFunctions.XFGetCell("TRUE", "CONSOL", $D$3,"TOT_Entity","USD","Actual",[1]Setup!C25,"PERIODIC",$B428,"TOPFLOW","TOP","TOP","top1",$C428,"top3","Open_Acute_DIV1","TOP5","TOP6","REPORTED","TOP8")</f>
        <v>0</v>
      </c>
      <c r="DF428" s="53">
        <f>_xll.OneStreamExcelAddIn.XFFunctions.XFGetCell("TRUE", "CONSOL", $D$3,"TOT_Entity","USD","Actual",[1]Setup!C26,"PERIODIC",$B428,"TOPFLOW","TOP","TOP","top1",$C428,"top3","Open_Acute_DIV1","TOP5","TOP6","REPORTED","TOP8")</f>
        <v>0</v>
      </c>
      <c r="DG428" s="53">
        <f>_xll.OneStreamExcelAddIn.XFFunctions.XFGetCell("TRUE", "CONSOL", $D$3,"TOT_Entity","USD","Actual",[1]Setup!C27,"PERIODIC",$B428,"TOPFLOW","TOP","TOP","top1",$C428,"top3","Open_Acute_DIV1","TOP5","TOP6","REPORTED","TOP8")</f>
        <v>0</v>
      </c>
      <c r="DH428" s="53">
        <f>_xll.OneStreamExcelAddIn.XFFunctions.XFGetCell("TRUE", "CONSOL", $D$3,"TOT_Entity","USD","Actual",[1]Setup!C28,"PERIODIC",$B428,"TOPFLOW","TOP","TOP","top1",$C428,"top3","Open_Acute_DIV1","TOP5","TOP6","REPORTED","TOP8")</f>
        <v>0</v>
      </c>
      <c r="DI428" s="178"/>
      <c r="DJ428" s="53">
        <f>_xll.OneStreamExcelAddIn.XFFunctions.XFGetCell("TRUE", "CONSOL", $D$3,"TOT_Entity","Aggregated","Budget_Working",[1]Setup!C4,"PERIODIC",$B428,"TOPFLOW","TOP","TOP","top1",$C428,"top3","Open_Acute_DIV1","TOP5","TOP6","REPORTED","TOP8")</f>
        <v>0</v>
      </c>
      <c r="DK428" s="53">
        <f>_xll.OneStreamExcelAddIn.XFFunctions.XFGetCell("TRUE", "CONSOL", $D$3,"TOT_Entity","Aggregated","Budget_Working",[1]Setup!C5,"PERIODIC",$B428,"TOPFLOW","TOP","TOP","top1",$C428,"top3","Open_Acute_DIV1","TOP5","TOP6","REPORTED","TOP8")</f>
        <v>0</v>
      </c>
      <c r="DL428" s="53">
        <f>_xll.OneStreamExcelAddIn.XFFunctions.XFGetCell("TRUE", "CONSOL", $D$3,"TOT_Entity","Aggregated","Budget_Working",[1]Setup!C6,"PERIODIC",$B428,"TOPFLOW","TOP","TOP","top1",$C428,"top3","Open_Acute_DIV1","TOP5","TOP6","REPORTED","TOP8")</f>
        <v>0</v>
      </c>
      <c r="DM428" s="53">
        <f>_xll.OneStreamExcelAddIn.XFFunctions.XFGetCell("TRUE", "CONSOL", $D$3,"TOT_Entity","Aggregated","Budget_Working",[1]Setup!C7,"PERIODIC",$B428,"TOPFLOW","TOP","TOP","top1",$C428,"top3","Open_Acute_DIV1","TOP5","TOP6","REPORTED","TOP8")</f>
        <v>0</v>
      </c>
      <c r="DN428" s="53">
        <f>_xll.OneStreamExcelAddIn.XFFunctions.XFGetCell("TRUE", "CONSOL", $D$3,"TOT_Entity","Aggregated","Budget_Working",[1]Setup!C8,"PERIODIC",$B428,"TOPFLOW","TOP","TOP","top1",$C428,"top3","Open_Acute_DIV1","TOP5","TOP6","REPORTED","TOP8")</f>
        <v>0</v>
      </c>
      <c r="DO428" s="53">
        <f>_xll.OneStreamExcelAddIn.XFFunctions.XFGetCell("TRUE", "CONSOL", $D$3,"TOT_Entity","Aggregated","Budget_Working",[1]Setup!C9,"PERIODIC",$B428,"TOPFLOW","TOP","TOP","top1",$C428,"top3","Open_Acute_DIV1","TOP5","TOP6","REPORTED","TOP8")</f>
        <v>0</v>
      </c>
      <c r="DP428" s="53">
        <f>_xll.OneStreamExcelAddIn.XFFunctions.XFGetCell("TRUE", "CONSOL", $D$3,"TOT_Entity","Aggregated","Budget_Working",[1]Setup!C10,"PERIODIC",$B428,"TOPFLOW","TOP","TOP","top1",$C428,"top3","Open_Acute_DIV1","TOP5","TOP6","REPORTED","TOP8")</f>
        <v>0</v>
      </c>
      <c r="DQ428" s="53">
        <f>_xll.OneStreamExcelAddIn.XFFunctions.XFGetCell("TRUE", "CONSOL", $D$3,"TOT_Entity","Aggregated","Budget_Working",[1]Setup!C11,"PERIODIC",$B428,"TOPFLOW","TOP","TOP","top1",$C428,"top3","Open_Acute_DIV1","TOP5","TOP6","REPORTED","TOP8")</f>
        <v>0</v>
      </c>
      <c r="DR428" s="53">
        <f>_xll.OneStreamExcelAddIn.XFFunctions.XFGetCell("TRUE", "CONSOL", $D$3,"TOT_Entity","Aggregated","Budget_Working",[1]Setup!C12,"PERIODIC",$B428,"TOPFLOW","TOP","TOP","top1",$C428,"top3","Open_Acute_DIV1","TOP5","TOP6","REPORTED","TOP8")</f>
        <v>0</v>
      </c>
      <c r="DS428" s="53">
        <f>_xll.OneStreamExcelAddIn.XFFunctions.XFGetCell("TRUE", "CONSOL", $D$3,"TOT_Entity","Aggregated","Budget_Working",[1]Setup!C13,"PERIODIC",$B428,"TOPFLOW","TOP","TOP","top1",$C428,"top3","Open_Acute_DIV1","TOP5","TOP6","REPORTED","TOP8")</f>
        <v>0</v>
      </c>
      <c r="DT428" s="53">
        <f>_xll.OneStreamExcelAddIn.XFFunctions.XFGetCell("TRUE", "CONSOL", $D$3,"TOT_Entity","Aggregated","Budget_Working",[1]Setup!C14,"PERIODIC",$B428,"TOPFLOW","TOP","TOP","top1",$C428,"top3","Open_Acute_DIV1","TOP5","TOP6","REPORTED","TOP8")</f>
        <v>0</v>
      </c>
      <c r="DU428" s="53">
        <f>_xll.OneStreamExcelAddIn.XFFunctions.XFGetCell("TRUE", "CONSOL", $D$3,"TOT_Entity","Aggregated","Budget_Working",[1]Setup!C15,"PERIODIC",$B428,"TOPFLOW","TOP","TOP","top1",$C428,"top3","Open_Acute_DIV1","TOP5","TOP6","REPORTED","TOP8")</f>
        <v>0</v>
      </c>
      <c r="DV428" s="178"/>
      <c r="DW428" s="53">
        <f>_xll.OneStreamExcelAddIn.XFFunctions.XFGetCell("TRUE", "CONSOL", $D$3,"TOT_Entity","USD","Budget_Final",[1]Setup!C17,"PERIODIC",$B428,"TOPFLOW","TOP","TOP","top1",$C428,"top3","Open_Acute_DIV1","TOP5","TOP6","REPORTED","TOP8")</f>
        <v>0</v>
      </c>
      <c r="DX428" s="53">
        <f>_xll.OneStreamExcelAddIn.XFFunctions.XFGetCell("TRUE", "CONSOL", $D$3,"TOT_Entity","USD","Budget_Final",[1]Setup!C18,"PERIODIC",$B428,"TOPFLOW","TOP","TOP","top1",$C428,"top3","Open_Acute_DIV1","TOP5","TOP6","REPORTED","TOP8")</f>
        <v>0</v>
      </c>
      <c r="DY428" s="53">
        <f>_xll.OneStreamExcelAddIn.XFFunctions.XFGetCell("TRUE", "CONSOL", $D$3,"TOT_Entity","USD","Budget_Final",[1]Setup!C19,"PERIODIC",$B428,"TOPFLOW","TOP","TOP","top1",$C428,"top3","Open_Acute_DIV1","TOP5","TOP6","REPORTED","TOP8")</f>
        <v>0</v>
      </c>
      <c r="DZ428" s="53">
        <f>_xll.OneStreamExcelAddIn.XFFunctions.XFGetCell("TRUE", "CONSOL", $D$3,"TOT_Entity","USD","Budget_Final",[1]Setup!C20,"PERIODIC",$B428,"TOPFLOW","TOP","TOP","top1",$C428,"top3","Open_Acute_DIV1","TOP5","TOP6","REPORTED","TOP8")</f>
        <v>0</v>
      </c>
      <c r="EA428" s="53">
        <f>_xll.OneStreamExcelAddIn.XFFunctions.XFGetCell("TRUE", "CONSOL", $D$3,"TOT_Entity","USD","Budget_Final",[1]Setup!C21,"PERIODIC",$B428,"TOPFLOW","TOP","TOP","top1",$C428,"top3","Open_Acute_DIV1","TOP5","TOP6","REPORTED","TOP8")</f>
        <v>0</v>
      </c>
      <c r="EB428" s="53">
        <f>_xll.OneStreamExcelAddIn.XFFunctions.XFGetCell("TRUE", "CONSOL", $D$3,"TOT_Entity","USD","Budget_Final",[1]Setup!C22,"PERIODIC",$B428,"TOPFLOW","TOP","TOP","top1",$C428,"top3","Open_Acute_DIV1","TOP5","TOP6","REPORTED","TOP8")</f>
        <v>0</v>
      </c>
      <c r="EC428" s="53">
        <f>_xll.OneStreamExcelAddIn.XFFunctions.XFGetCell("TRUE", "CONSOL", $D$3,"TOT_Entity","USD","Budget_Final",[1]Setup!C23,"PERIODIC",$B428,"TOPFLOW","TOP","TOP","top1",$C428,"top3","Open_Acute_DIV1","TOP5","TOP6","REPORTED","TOP8")</f>
        <v>0</v>
      </c>
      <c r="ED428" s="53">
        <f>_xll.OneStreamExcelAddIn.XFFunctions.XFGetCell("TRUE", "CONSOL", $D$3,"TOT_Entity","USD","Budget_Final",[1]Setup!C24,"PERIODIC",$B428,"TOPFLOW","TOP","TOP","top1",$C428,"top3","Open_Acute_DIV1","TOP5","TOP6","REPORTED","TOP8")</f>
        <v>0</v>
      </c>
      <c r="EE428" s="53">
        <f>_xll.OneStreamExcelAddIn.XFFunctions.XFGetCell("TRUE", "CONSOL", $D$3,"TOT_Entity","USD","Budget_Final",[1]Setup!C25,"PERIODIC",$B428,"TOPFLOW","TOP","TOP","top1",$C428,"top3","Open_Acute_DIV1","TOP5","TOP6","REPORTED","TOP8")</f>
        <v>0</v>
      </c>
      <c r="EF428" s="53">
        <f>_xll.OneStreamExcelAddIn.XFFunctions.XFGetCell("TRUE", "CONSOL", $D$3,"TOT_Entity","USD","Budget_Final",[1]Setup!C26,"PERIODIC",$B428,"TOPFLOW","TOP","TOP","top1",$C428,"top3","Open_Acute_DIV1","TOP5","TOP6","REPORTED","TOP8")</f>
        <v>0</v>
      </c>
      <c r="EG428" s="53">
        <f>_xll.OneStreamExcelAddIn.XFFunctions.XFGetCell("TRUE", "CONSOL", $D$3,"TOT_Entity","USD","Budget_Final",[1]Setup!C27,"PERIODIC",$B428,"TOPFLOW","TOP","TOP","top1",$C428,"top3","Open_Acute_DIV1","TOP5","TOP6","REPORTED","TOP8")</f>
        <v>0</v>
      </c>
      <c r="EH428" s="53">
        <f>_xll.OneStreamExcelAddIn.XFFunctions.XFGetCell("TRUE", "CONSOL", $D$3,"TOT_Entity","USD","Budget_Final",[1]Setup!C28,"PERIODIC",$B428,"TOPFLOW","TOP","TOP","top1",$C428,"top3","Open_Acute_DIV1","TOP5","TOP6","REPORTED","TOP8")</f>
        <v>0</v>
      </c>
    </row>
    <row r="429" spans="2:138" x14ac:dyDescent="0.25">
      <c r="B429" s="51">
        <v>61044</v>
      </c>
      <c r="C429" s="51"/>
      <c r="D429" t="str" cm="1">
        <f t="array" ref="D429">_xll.OneStreamExcelAddIn.XFFunctions.XFGetMemberInfo("Description","Account",B429)</f>
        <v>P/S - Security</v>
      </c>
      <c r="E429" s="53">
        <f>_xll.OneStreamExcelAddIn.XFFunctions.XFGetCell("TRUE", "CONSOL", $D$3,"TOT_Entity","USD","Actual",$E$3,"PERIODIC",$B429,"TOPFLOW","TOP","TOP","top1",$C429,"top3","Open_Acute_DIV1","TOP5","TOP6","REPORTED","TOP8")</f>
        <v>0</v>
      </c>
      <c r="F429" s="53">
        <f>_xll.OneStreamExcelAddIn.XFFunctions.XFGetCell("TRUE", "CONSOL", $D$3,"TOT_Entity","Aggregated","Budget_Working",$E$3,"PERIODIC",$B429,"TOPFLOW","TOP","TOP","top1",$C429,"top3","Open_Acute_DIV1","TOP5","TOP6","REPORTED","TOP8")</f>
        <v>0</v>
      </c>
      <c r="G429" s="53">
        <f t="shared" si="1043"/>
        <v>0</v>
      </c>
      <c r="H429" s="55">
        <f t="shared" si="1044"/>
        <v>0</v>
      </c>
      <c r="I429" s="41"/>
      <c r="J429" s="53">
        <f>_xll.OneStreamExcelAddIn.XFFunctions.XFGetCell("TRUE", "CONSOL", $D$3,"TOT_Entity","USD","Actual",$E$3,"YTD",$B429,"TOPFLOW","TOP","TOP","top1",$C429,"TOP3","Open_Acute_DIV1","TOP5","TOP6","REPORTED","TOP8")</f>
        <v>0</v>
      </c>
      <c r="K429" s="53">
        <f>_xll.OneStreamExcelAddIn.XFFunctions.XFGetCell("TRUE", "CONSOL", $D$3,"TOT_Entity","Aggregated","Budget_Working",$E$3,"YTD",$B429,"TOPFLOW","TOP","TOP","top1",$C429,"TOP3","Open_Acute_DIV1","TOP5","TOP6","REPORTED","TOP8")</f>
        <v>0</v>
      </c>
      <c r="L429" s="53">
        <f t="shared" si="1045"/>
        <v>0</v>
      </c>
      <c r="M429" s="40">
        <f t="shared" si="1046"/>
        <v>0</v>
      </c>
      <c r="N429" s="41"/>
      <c r="O429" s="53">
        <f>_xll.OneStreamExcelAddIn.XFFunctions.XFGetCell("TRUE", "CONSOL", $D$3,"TOT_Entity","USD","Actual",$F$3,"YTD",$B429,"TOPFLOW","TOP","TOP","top1",$C429,"TOP3","Open_Acute_DIV1","TOP5","TOP6","REPORTED","TOP8")</f>
        <v>0</v>
      </c>
      <c r="P429" s="53">
        <f>_xll.OneStreamExcelAddIn.XFFunctions.XFGetCell("TRUE", "CONSOL", $D$3,"TOT_Entity","USD","Actual",$E$3,"YTD",$B429,"TOPFLOW","TOP","TOP","top1",$C429,"top3","Open_Acute_DIV1","TOP5","TOP6","REPORTED","VAR_BW_PY_Actual")</f>
        <v>0</v>
      </c>
      <c r="Q429" s="40">
        <f t="shared" si="1047"/>
        <v>0</v>
      </c>
      <c r="R429" s="41"/>
      <c r="S429" s="53">
        <f>_xll.OneStreamExcelAddIn.XFFunctions.XFGetCell("TRUE", "CONSOL", $D$3,"TOT_Entity","USD","MIDFCST",$E$3,"MTD",$B429,"TOPFLOW","TOP","TOP","top1",$C429,"TOP3","Open_Acute_DIV1","TOP5","TOP6","REPORTED","TOP8")</f>
        <v>0</v>
      </c>
      <c r="T429" s="53">
        <f t="shared" si="1048"/>
        <v>0</v>
      </c>
      <c r="U429" s="40">
        <f t="shared" si="1049"/>
        <v>0</v>
      </c>
      <c r="V429" s="41"/>
      <c r="W429" s="42"/>
      <c r="X429" s="43"/>
      <c r="Y429" s="42"/>
      <c r="Z429" s="44"/>
      <c r="AB429" s="53">
        <f>_xll.OneStreamExcelAddIn.XFFunctions.XFGetCell("TRUE", "CONSOL", $D$3,"TOT_Entity","USD","Actual",[1]Setup!C4,"PERIODIC",$B429,"TOPFLOW","TOP","TOP","top1",$C429,"top3","Open_Acute_DIV1","TOP5","TOP6","REPORTED","TOP8")</f>
        <v>0</v>
      </c>
      <c r="AC429" s="53">
        <f>_xll.OneStreamExcelAddIn.XFFunctions.XFGetCell("TRUE", "CONSOL", $D$3,"TOT_Entity","Aggregated","Budget_Working",[1]Setup!C4,"PERIODIC",$B429,"TOPFLOW","TOP","TOP","top1",$C429,"top3","Open_Acute_DIV1","TOP5","TOP6","REPORTED","TOP8")</f>
        <v>0</v>
      </c>
      <c r="AD429" s="53">
        <f t="shared" si="1050"/>
        <v>0</v>
      </c>
      <c r="AE429" s="40">
        <f t="shared" si="1051"/>
        <v>0</v>
      </c>
      <c r="AG429" s="53">
        <f>_xll.OneStreamExcelAddIn.XFFunctions.XFGetCell("TRUE", "CONSOL", $D$3,"TOT_Entity","USD","Actual",[1]Setup!C5,"PERIODIC",$B429,"TOPFLOW","TOP","TOP","top1",$C429,"top3","Open_Acute_DIV1","TOP5","TOP6","REPORTED","TOP8")</f>
        <v>0</v>
      </c>
      <c r="AH429" s="53">
        <f>_xll.OneStreamExcelAddIn.XFFunctions.XFGetCell("TRUE", "CONSOL", $D$3,"TOT_Entity","Aggregated","Budget_Working",[1]Setup!C5,"PERIODIC",$B429,"TOPFLOW","TOP","TOP","top1",$C429,"top3","Open_Acute_DIV1","TOP5","TOP6","REPORTED","TOP8")</f>
        <v>0</v>
      </c>
      <c r="AI429" s="53">
        <f t="shared" si="1052"/>
        <v>0</v>
      </c>
      <c r="AJ429" s="40">
        <f t="shared" si="1053"/>
        <v>0</v>
      </c>
      <c r="AL429" s="53">
        <f>_xll.OneStreamExcelAddIn.XFFunctions.XFGetCell("TRUE", "CONSOL", $D$3,"TOT_Entity","USD","Actual",[1]Setup!C6,"PERIODIC",$B429,"TOPFLOW","TOP","TOP","top1",$C429,"top3","Open_Acute_DIV1","TOP5","TOP6","REPORTED","TOP8")</f>
        <v>0</v>
      </c>
      <c r="AM429" s="53">
        <f>_xll.OneStreamExcelAddIn.XFFunctions.XFGetCell("TRUE", "CONSOL", $D$3,"TOT_Entity","Aggregated","Budget_Working",[1]Setup!C6,"PERIODIC",$B429,"TOPFLOW","TOP","TOP","top1",$C429,"top3","Open_Acute_DIV1","TOP5","TOP6","REPORTED","TOP8")</f>
        <v>0</v>
      </c>
      <c r="AN429" s="53">
        <f t="shared" si="1054"/>
        <v>0</v>
      </c>
      <c r="AO429" s="40">
        <f t="shared" si="1055"/>
        <v>0</v>
      </c>
      <c r="AQ429" s="53">
        <f>_xll.OneStreamExcelAddIn.XFFunctions.XFGetCell("TRUE", "CONSOL", $D$3,"TOT_Entity","USD","Actual",[1]Setup!C7,"PERIODIC",$B429,"TOPFLOW","TOP","TOP","top1",$C429,"top3","Open_Acute_DIV1","TOP5","TOP6","REPORTED","TOP8")</f>
        <v>0</v>
      </c>
      <c r="AR429" s="53">
        <f>_xll.OneStreamExcelAddIn.XFFunctions.XFGetCell("TRUE", "CONSOL", $D$3,"TOT_Entity","Aggregated","Budget_Working",[1]Setup!C7,"PERIODIC",$B429,"TOPFLOW","TOP","TOP","top1",$C429,"top3","Open_Acute_DIV1","TOP5","TOP6","REPORTED","TOP8")</f>
        <v>0</v>
      </c>
      <c r="AS429" s="53">
        <f t="shared" si="1056"/>
        <v>0</v>
      </c>
      <c r="AT429" s="40">
        <f t="shared" si="1057"/>
        <v>0</v>
      </c>
      <c r="AV429" s="53">
        <f>_xll.OneStreamExcelAddIn.XFFunctions.XFGetCell("TRUE", "CONSOL", $D$3,"TOT_Entity","USD","Actual",[1]Setup!C8,"PERIODIC",$B429,"TOPFLOW","TOP","TOP","top1",$C429,"top3","Open_Acute_DIV1","TOP5","TOP6","REPORTED","TOP8")</f>
        <v>0</v>
      </c>
      <c r="AW429" s="53">
        <f>_xll.OneStreamExcelAddIn.XFFunctions.XFGetCell("TRUE", "CONSOL", $D$3,"TOT_Entity","Aggregated","Budget_Working",[1]Setup!C8,"PERIODIC",$B429,"TOPFLOW","TOP","TOP","top1",$C429,"top3","Open_Acute_DIV1","TOP5","TOP6","REPORTED","TOP8")</f>
        <v>0</v>
      </c>
      <c r="AX429" s="53">
        <f t="shared" si="1058"/>
        <v>0</v>
      </c>
      <c r="AY429" s="40">
        <f t="shared" si="1059"/>
        <v>0</v>
      </c>
      <c r="BA429" s="53">
        <f>_xll.OneStreamExcelAddIn.XFFunctions.XFGetCell("TRUE", "CONSOL", $D$3,"TOT_Entity","USD","Actual",[1]Setup!C9,"PERIODIC",$B429,"TOPFLOW","TOP","TOP","top1",$C429,"top3","Open_Acute_DIV1","TOP5","TOP6","REPORTED","TOP8")</f>
        <v>0</v>
      </c>
      <c r="BB429" s="53">
        <f>_xll.OneStreamExcelAddIn.XFFunctions.XFGetCell("TRUE", "CONSOL", $D$3,"TOT_Entity","Aggregated","Budget_Working",[1]Setup!C9,"PERIODIC",$B429,"TOPFLOW","TOP","TOP","top1",$C429,"top3","Open_Acute_DIV1","TOP5","TOP6","REPORTED","TOP8")</f>
        <v>0</v>
      </c>
      <c r="BC429" s="53">
        <f t="shared" si="1060"/>
        <v>0</v>
      </c>
      <c r="BD429" s="40">
        <f t="shared" si="1061"/>
        <v>0</v>
      </c>
      <c r="BF429" s="53">
        <f>_xll.OneStreamExcelAddIn.XFFunctions.XFGetCell("TRUE", "CONSOL", $D$3,"TOT_Entity","USD","Actual",[1]Setup!C10,"PERIODIC",$B429,"TOPFLOW","TOP","TOP","top1",$C429,"top3","Open_Acute_DIV1","TOP5","TOP6","REPORTED","TOP8")</f>
        <v>0</v>
      </c>
      <c r="BG429" s="53">
        <f>_xll.OneStreamExcelAddIn.XFFunctions.XFGetCell("TRUE", "CONSOL", $D$3,"TOT_Entity","Aggregated","Budget_Working",[1]Setup!C10,"PERIODIC",$B429,"TOPFLOW","TOP","TOP","top1",$C429,"top3","Open_Acute_DIV1","TOP5","TOP6","REPORTED","TOP8")</f>
        <v>0</v>
      </c>
      <c r="BH429" s="53">
        <f t="shared" si="1062"/>
        <v>0</v>
      </c>
      <c r="BI429" s="40">
        <f t="shared" si="1063"/>
        <v>0</v>
      </c>
      <c r="BK429" s="53">
        <f>_xll.OneStreamExcelAddIn.XFFunctions.XFGetCell("TRUE", "CONSOL", $D$3,"TOT_Entity","USD","Actual",[1]Setup!C11,"PERIODIC",$B429,"TOPFLOW","TOP","TOP","top1",$C429,"top3","Open_Acute_DIV1","TOP5","TOP6","REPORTED","TOP8")</f>
        <v>0</v>
      </c>
      <c r="BL429" s="53">
        <f>_xll.OneStreamExcelAddIn.XFFunctions.XFGetCell("TRUE", "CONSOL", $D$3,"TOT_Entity","Aggregated","Budget_Working",[1]Setup!C11,"PERIODIC",$B429,"TOPFLOW","TOP","TOP","top1",$C429,"top3","Open_Acute_DIV1","TOP5","TOP6","REPORTED","TOP8")</f>
        <v>0</v>
      </c>
      <c r="BM429" s="53">
        <f t="shared" si="1064"/>
        <v>0</v>
      </c>
      <c r="BN429" s="40">
        <f t="shared" si="1065"/>
        <v>0</v>
      </c>
      <c r="BP429" s="53">
        <f>_xll.OneStreamExcelAddIn.XFFunctions.XFGetCell("TRUE", "CONSOL", $D$3,"TOT_Entity","USD","Actual",[1]Setup!C12,"PERIODIC",$B429,"TOPFLOW","TOP","TOP","top1",$C429,"top3","Open_Acute_DIV1","TOP5","TOP6","REPORTED","TOP8")</f>
        <v>0</v>
      </c>
      <c r="BQ429" s="53">
        <f>_xll.OneStreamExcelAddIn.XFFunctions.XFGetCell("TRUE", "CONSOL", $D$3,"TOT_Entity","Aggregated","Budget_Working",[1]Setup!C12,"PERIODIC",$B429,"TOPFLOW","TOP","TOP","top1",$C429,"top3","Open_Acute_DIV1","TOP5","TOP6","REPORTED","TOP8")</f>
        <v>0</v>
      </c>
      <c r="BR429" s="53">
        <f t="shared" si="1066"/>
        <v>0</v>
      </c>
      <c r="BS429" s="40">
        <f t="shared" si="1067"/>
        <v>0</v>
      </c>
      <c r="BU429" s="53">
        <f>_xll.OneStreamExcelAddIn.XFFunctions.XFGetCell("TRUE", "CONSOL", $D$3,"TOT_Entity","USD","Actual",[1]Setup!C13,"PERIODIC",$B429,"TOPFLOW","TOP","TOP","top1",$C429,"top3","Open_Acute_DIV1","TOP5","TOP6","REPORTED","TOP8")</f>
        <v>0</v>
      </c>
      <c r="BV429" s="53">
        <f>_xll.OneStreamExcelAddIn.XFFunctions.XFGetCell("TRUE", "CONSOL", $D$3,"TOT_Entity","Aggregated","Budget_Working",[1]Setup!C13,"PERIODIC",$B429,"TOPFLOW","TOP","TOP","top1",$C429,"top3","Open_Acute_DIV1","TOP5","TOP6","REPORTED","TOP8")</f>
        <v>0</v>
      </c>
      <c r="BW429" s="53">
        <f t="shared" si="1068"/>
        <v>0</v>
      </c>
      <c r="BX429" s="40">
        <f t="shared" si="1069"/>
        <v>0</v>
      </c>
      <c r="BZ429" s="53">
        <f>_xll.OneStreamExcelAddIn.XFFunctions.XFGetCell("TRUE", "CONSOL", $D$3,"TOT_Entity","USD","Actual",[1]Setup!C14,"PERIODIC",$B429,"TOPFLOW","TOP","TOP","top1",$C429,"top3","Open_Acute_DIV1","TOP5","TOP6","REPORTED","TOP8")</f>
        <v>0</v>
      </c>
      <c r="CA429" s="53">
        <f>_xll.OneStreamExcelAddIn.XFFunctions.XFGetCell("TRUE", "CONSOL", $D$3,"TOT_Entity","Aggregated","Budget_Working",[1]Setup!C14,"PERIODIC",$B429,"TOPFLOW","TOP","TOP","top1",$C429,"top3","Open_Acute_DIV1","TOP5","TOP6","REPORTED","TOP8")</f>
        <v>0</v>
      </c>
      <c r="CB429" s="53">
        <f t="shared" si="1070"/>
        <v>0</v>
      </c>
      <c r="CC429" s="40">
        <f t="shared" si="1071"/>
        <v>0</v>
      </c>
      <c r="CE429" s="53">
        <f>_xll.OneStreamExcelAddIn.XFFunctions.XFGetCell("TRUE", "CONSOL", $D$3,"TOT_Entity","USD","Actual",[1]Setup!C15,"PERIODIC",$B429,"TOPFLOW","TOP","TOP","top1",$C429,"top3","Open_Acute_DIV1","TOP5","TOP6","REPORTED","TOP8")</f>
        <v>0</v>
      </c>
      <c r="CF429" s="53">
        <f>_xll.OneStreamExcelAddIn.XFFunctions.XFGetCell("TRUE", "CONSOL", $D$3,"TOT_Entity","Aggregated","Budget_Working",[1]Setup!C15,"PERIODIC",$B429,"TOPFLOW","TOP","TOP","top1",$C429,"top3","Open_Acute_DIV1","TOP5","TOP6","REPORTED","TOP8")</f>
        <v>0</v>
      </c>
      <c r="CG429" s="53">
        <f t="shared" si="1072"/>
        <v>0</v>
      </c>
      <c r="CH429" s="40">
        <f t="shared" si="1073"/>
        <v>0</v>
      </c>
      <c r="CI429" s="212"/>
      <c r="CJ429" s="53">
        <f>_xll.OneStreamExcelAddIn.XFFunctions.XFGetCell("TRUE", "CONSOL", $D$3,"TOT_Entity","USD","Actual",[1]Setup!C4,"PERIODIC",$B429,"TOPFLOW","TOP","TOP","top1",$C429,"top3","Open_Acute_DIV1","TOP5","TOP6","REPORTED","TOP8")</f>
        <v>0</v>
      </c>
      <c r="CK429" s="53">
        <f>_xll.OneStreamExcelAddIn.XFFunctions.XFGetCell("TRUE", "CONSOL", $D$3,"TOT_Entity","USD","Actual",[1]Setup!C5,"PERIODIC",$B429,"TOPFLOW","TOP","TOP","top1",$C429,"top3","Open_Acute_DIV1","TOP5","TOP6","REPORTED","TOP8")</f>
        <v>0</v>
      </c>
      <c r="CL429" s="53">
        <f>_xll.OneStreamExcelAddIn.XFFunctions.XFGetCell("TRUE", "CONSOL", $D$3,"TOT_Entity","USD","Actual",[1]Setup!C6,"PERIODIC",$B429,"TOPFLOW","TOP","TOP","top1",$C429,"top3","Open_Acute_DIV1","TOP5","TOP6","REPORTED","TOP8")</f>
        <v>0</v>
      </c>
      <c r="CM429" s="53">
        <f>_xll.OneStreamExcelAddIn.XFFunctions.XFGetCell("TRUE", "CONSOL", $D$3,"TOT_Entity","USD","Actual",[1]Setup!C7,"PERIODIC",$B429,"TOPFLOW","TOP","TOP","top1",$C429,"top3","Open_Acute_DIV1","TOP5","TOP6","REPORTED","TOP8")</f>
        <v>0</v>
      </c>
      <c r="CN429" s="53">
        <f>_xll.OneStreamExcelAddIn.XFFunctions.XFGetCell("TRUE", "CONSOL", $D$3,"TOT_Entity","USD","Actual",[1]Setup!C8,"PERIODIC",$B429,"TOPFLOW","TOP","TOP","top1",$C429,"top3","Open_Acute_DIV1","TOP5","TOP6","REPORTED","TOP8")</f>
        <v>0</v>
      </c>
      <c r="CO429" s="53">
        <f>_xll.OneStreamExcelAddIn.XFFunctions.XFGetCell("TRUE", "CONSOL", $D$3,"TOT_Entity","USD","Actual",[1]Setup!C9,"PERIODIC",$B429,"TOPFLOW","TOP","TOP","top1",$C429,"top3","Open_Acute_DIV1","TOP5","TOP6","REPORTED","TOP8")</f>
        <v>0</v>
      </c>
      <c r="CP429" s="53">
        <f>_xll.OneStreamExcelAddIn.XFFunctions.XFGetCell("TRUE", "CONSOL", $D$3,"TOT_Entity","USD","Actual",[1]Setup!C10,"PERIODIC",$B429,"TOPFLOW","TOP","TOP","top1",$C429,"top3","Open_Acute_DIV1","TOP5","TOP6","REPORTED","TOP8")</f>
        <v>0</v>
      </c>
      <c r="CQ429" s="53">
        <f>_xll.OneStreamExcelAddIn.XFFunctions.XFGetCell("TRUE", "CONSOL", $D$3,"TOT_Entity","USD","Actual",[1]Setup!C11,"PERIODIC",$B429,"TOPFLOW","TOP","TOP","top1",$C429,"top3","Open_Acute_DIV1","TOP5","TOP6","REPORTED","TOP8")</f>
        <v>0</v>
      </c>
      <c r="CR429" s="53">
        <f>_xll.OneStreamExcelAddIn.XFFunctions.XFGetCell("TRUE", "CONSOL", $D$3,"TOT_Entity","USD","Actual",[1]Setup!C12,"PERIODIC",$B429,"TOPFLOW","TOP","TOP","top1",$C429,"top3","Open_Acute_DIV1","TOP5","TOP6","REPORTED","TOP8")</f>
        <v>0</v>
      </c>
      <c r="CS429" s="53">
        <f>_xll.OneStreamExcelAddIn.XFFunctions.XFGetCell("TRUE", "CONSOL", $D$3,"TOT_Entity","USD","Actual",[1]Setup!C13,"PERIODIC",$B429,"TOPFLOW","TOP","TOP","top1",$C429,"top3","Open_Acute_DIV1","TOP5","TOP6","REPORTED","TOP8")</f>
        <v>0</v>
      </c>
      <c r="CT429" s="53">
        <f>_xll.OneStreamExcelAddIn.XFFunctions.XFGetCell("TRUE", "CONSOL", $D$3,"TOT_Entity","USD","Actual",[1]Setup!C14,"PERIODIC",$B429,"TOPFLOW","TOP","TOP","top1",$C429,"top3","Open_Acute_DIV1","TOP5","TOP6","REPORTED","TOP8")</f>
        <v>0</v>
      </c>
      <c r="CU429" s="53">
        <f>_xll.OneStreamExcelAddIn.XFFunctions.XFGetCell("TRUE", "CONSOL", $D$3,"TOT_Entity","USD","Actual",[1]Setup!C15,"PERIODIC",$B429,"TOPFLOW","TOP","TOP","top1",$C429,"top3","Open_Acute_DIV1","TOP5","TOP6","REPORTED","TOP8")</f>
        <v>0</v>
      </c>
      <c r="CV429" s="212"/>
      <c r="CW429" s="53">
        <f>_xll.OneStreamExcelAddIn.XFFunctions.XFGetCell("TRUE", "CONSOL", $D$3,"TOT_Entity","USD","Actual",[1]Setup!C17,"PERIODIC",$B429,"TOPFLOW","TOP","TOP","top1",$C429,"top3","Open_Acute_DIV1","TOP5","TOP6","REPORTED","TOP8")</f>
        <v>0</v>
      </c>
      <c r="CX429" s="53">
        <f>_xll.OneStreamExcelAddIn.XFFunctions.XFGetCell("TRUE", "CONSOL", $D$3,"TOT_Entity","USD","Actual",[1]Setup!C18,"PERIODIC",$B429,"TOPFLOW","TOP","TOP","top1",$C429,"top3","Open_Acute_DIV1","TOP5","TOP6","REPORTED","TOP8")</f>
        <v>0</v>
      </c>
      <c r="CY429" s="53">
        <f>_xll.OneStreamExcelAddIn.XFFunctions.XFGetCell("TRUE", "CONSOL", $D$3,"TOT_Entity","USD","Actual",[1]Setup!C19,"PERIODIC",$B429,"TOPFLOW","TOP","TOP","top1",$C429,"top3","Open_Acute_DIV1","TOP5","TOP6","REPORTED","TOP8")</f>
        <v>0</v>
      </c>
      <c r="CZ429" s="53">
        <f>_xll.OneStreamExcelAddIn.XFFunctions.XFGetCell("TRUE", "CONSOL", $D$3,"TOT_Entity","USD","Actual",[1]Setup!C20,"PERIODIC",$B429,"TOPFLOW","TOP","TOP","top1",$C429,"top3","Open_Acute_DIV1","TOP5","TOP6","REPORTED","TOP8")</f>
        <v>0</v>
      </c>
      <c r="DA429" s="53">
        <f>_xll.OneStreamExcelAddIn.XFFunctions.XFGetCell("TRUE", "CONSOL", $D$3,"TOT_Entity","USD","Actual",[1]Setup!C21,"PERIODIC",$B429,"TOPFLOW","TOP","TOP","top1",$C429,"top3","Open_Acute_DIV1","TOP5","TOP6","REPORTED","TOP8")</f>
        <v>0</v>
      </c>
      <c r="DB429" s="53">
        <f>_xll.OneStreamExcelAddIn.XFFunctions.XFGetCell("TRUE", "CONSOL", $D$3,"TOT_Entity","USD","Actual",[1]Setup!C22,"PERIODIC",$B429,"TOPFLOW","TOP","TOP","top1",$C429,"top3","Open_Acute_DIV1","TOP5","TOP6","REPORTED","TOP8")</f>
        <v>0</v>
      </c>
      <c r="DC429" s="53">
        <f>_xll.OneStreamExcelAddIn.XFFunctions.XFGetCell("TRUE", "CONSOL", $D$3,"TOT_Entity","USD","Actual",[1]Setup!C23,"PERIODIC",$B429,"TOPFLOW","TOP","TOP","top1",$C429,"top3","Open_Acute_DIV1","TOP5","TOP6","REPORTED","TOP8")</f>
        <v>0</v>
      </c>
      <c r="DD429" s="53">
        <f>_xll.OneStreamExcelAddIn.XFFunctions.XFGetCell("TRUE", "CONSOL", $D$3,"TOT_Entity","USD","Actual",[1]Setup!C24,"PERIODIC",$B429,"TOPFLOW","TOP","TOP","top1",$C429,"top3","Open_Acute_DIV1","TOP5","TOP6","REPORTED","TOP8")</f>
        <v>0</v>
      </c>
      <c r="DE429" s="53">
        <f>_xll.OneStreamExcelAddIn.XFFunctions.XFGetCell("TRUE", "CONSOL", $D$3,"TOT_Entity","USD","Actual",[1]Setup!C25,"PERIODIC",$B429,"TOPFLOW","TOP","TOP","top1",$C429,"top3","Open_Acute_DIV1","TOP5","TOP6","REPORTED","TOP8")</f>
        <v>0</v>
      </c>
      <c r="DF429" s="53">
        <f>_xll.OneStreamExcelAddIn.XFFunctions.XFGetCell("TRUE", "CONSOL", $D$3,"TOT_Entity","USD","Actual",[1]Setup!C26,"PERIODIC",$B429,"TOPFLOW","TOP","TOP","top1",$C429,"top3","Open_Acute_DIV1","TOP5","TOP6","REPORTED","TOP8")</f>
        <v>0</v>
      </c>
      <c r="DG429" s="53">
        <f>_xll.OneStreamExcelAddIn.XFFunctions.XFGetCell("TRUE", "CONSOL", $D$3,"TOT_Entity","USD","Actual",[1]Setup!C27,"PERIODIC",$B429,"TOPFLOW","TOP","TOP","top1",$C429,"top3","Open_Acute_DIV1","TOP5","TOP6","REPORTED","TOP8")</f>
        <v>0</v>
      </c>
      <c r="DH429" s="53">
        <f>_xll.OneStreamExcelAddIn.XFFunctions.XFGetCell("TRUE", "CONSOL", $D$3,"TOT_Entity","USD","Actual",[1]Setup!C28,"PERIODIC",$B429,"TOPFLOW","TOP","TOP","top1",$C429,"top3","Open_Acute_DIV1","TOP5","TOP6","REPORTED","TOP8")</f>
        <v>0</v>
      </c>
      <c r="DI429" s="178"/>
      <c r="DJ429" s="53">
        <f>_xll.OneStreamExcelAddIn.XFFunctions.XFGetCell("TRUE", "CONSOL", $D$3,"TOT_Entity","Aggregated","Budget_Working",[1]Setup!C4,"PERIODIC",$B429,"TOPFLOW","TOP","TOP","top1",$C429,"top3","Open_Acute_DIV1","TOP5","TOP6","REPORTED","TOP8")</f>
        <v>0</v>
      </c>
      <c r="DK429" s="53">
        <f>_xll.OneStreamExcelAddIn.XFFunctions.XFGetCell("TRUE", "CONSOL", $D$3,"TOT_Entity","Aggregated","Budget_Working",[1]Setup!C5,"PERIODIC",$B429,"TOPFLOW","TOP","TOP","top1",$C429,"top3","Open_Acute_DIV1","TOP5","TOP6","REPORTED","TOP8")</f>
        <v>0</v>
      </c>
      <c r="DL429" s="53">
        <f>_xll.OneStreamExcelAddIn.XFFunctions.XFGetCell("TRUE", "CONSOL", $D$3,"TOT_Entity","Aggregated","Budget_Working",[1]Setup!C6,"PERIODIC",$B429,"TOPFLOW","TOP","TOP","top1",$C429,"top3","Open_Acute_DIV1","TOP5","TOP6","REPORTED","TOP8")</f>
        <v>0</v>
      </c>
      <c r="DM429" s="53">
        <f>_xll.OneStreamExcelAddIn.XFFunctions.XFGetCell("TRUE", "CONSOL", $D$3,"TOT_Entity","Aggregated","Budget_Working",[1]Setup!C7,"PERIODIC",$B429,"TOPFLOW","TOP","TOP","top1",$C429,"top3","Open_Acute_DIV1","TOP5","TOP6","REPORTED","TOP8")</f>
        <v>0</v>
      </c>
      <c r="DN429" s="53">
        <f>_xll.OneStreamExcelAddIn.XFFunctions.XFGetCell("TRUE", "CONSOL", $D$3,"TOT_Entity","Aggregated","Budget_Working",[1]Setup!C8,"PERIODIC",$B429,"TOPFLOW","TOP","TOP","top1",$C429,"top3","Open_Acute_DIV1","TOP5","TOP6","REPORTED","TOP8")</f>
        <v>0</v>
      </c>
      <c r="DO429" s="53">
        <f>_xll.OneStreamExcelAddIn.XFFunctions.XFGetCell("TRUE", "CONSOL", $D$3,"TOT_Entity","Aggregated","Budget_Working",[1]Setup!C9,"PERIODIC",$B429,"TOPFLOW","TOP","TOP","top1",$C429,"top3","Open_Acute_DIV1","TOP5","TOP6","REPORTED","TOP8")</f>
        <v>0</v>
      </c>
      <c r="DP429" s="53">
        <f>_xll.OneStreamExcelAddIn.XFFunctions.XFGetCell("TRUE", "CONSOL", $D$3,"TOT_Entity","Aggregated","Budget_Working",[1]Setup!C10,"PERIODIC",$B429,"TOPFLOW","TOP","TOP","top1",$C429,"top3","Open_Acute_DIV1","TOP5","TOP6","REPORTED","TOP8")</f>
        <v>0</v>
      </c>
      <c r="DQ429" s="53">
        <f>_xll.OneStreamExcelAddIn.XFFunctions.XFGetCell("TRUE", "CONSOL", $D$3,"TOT_Entity","Aggregated","Budget_Working",[1]Setup!C11,"PERIODIC",$B429,"TOPFLOW","TOP","TOP","top1",$C429,"top3","Open_Acute_DIV1","TOP5","TOP6","REPORTED","TOP8")</f>
        <v>0</v>
      </c>
      <c r="DR429" s="53">
        <f>_xll.OneStreamExcelAddIn.XFFunctions.XFGetCell("TRUE", "CONSOL", $D$3,"TOT_Entity","Aggregated","Budget_Working",[1]Setup!C12,"PERIODIC",$B429,"TOPFLOW","TOP","TOP","top1",$C429,"top3","Open_Acute_DIV1","TOP5","TOP6","REPORTED","TOP8")</f>
        <v>0</v>
      </c>
      <c r="DS429" s="53">
        <f>_xll.OneStreamExcelAddIn.XFFunctions.XFGetCell("TRUE", "CONSOL", $D$3,"TOT_Entity","Aggregated","Budget_Working",[1]Setup!C13,"PERIODIC",$B429,"TOPFLOW","TOP","TOP","top1",$C429,"top3","Open_Acute_DIV1","TOP5","TOP6","REPORTED","TOP8")</f>
        <v>0</v>
      </c>
      <c r="DT429" s="53">
        <f>_xll.OneStreamExcelAddIn.XFFunctions.XFGetCell("TRUE", "CONSOL", $D$3,"TOT_Entity","Aggregated","Budget_Working",[1]Setup!C14,"PERIODIC",$B429,"TOPFLOW","TOP","TOP","top1",$C429,"top3","Open_Acute_DIV1","TOP5","TOP6","REPORTED","TOP8")</f>
        <v>0</v>
      </c>
      <c r="DU429" s="53">
        <f>_xll.OneStreamExcelAddIn.XFFunctions.XFGetCell("TRUE", "CONSOL", $D$3,"TOT_Entity","Aggregated","Budget_Working",[1]Setup!C15,"PERIODIC",$B429,"TOPFLOW","TOP","TOP","top1",$C429,"top3","Open_Acute_DIV1","TOP5","TOP6","REPORTED","TOP8")</f>
        <v>0</v>
      </c>
      <c r="DV429" s="178"/>
      <c r="DW429" s="53">
        <f>_xll.OneStreamExcelAddIn.XFFunctions.XFGetCell("TRUE", "CONSOL", $D$3,"TOT_Entity","USD","Budget_Final",[1]Setup!C17,"PERIODIC",$B429,"TOPFLOW","TOP","TOP","top1",$C429,"top3","Open_Acute_DIV1","TOP5","TOP6","REPORTED","TOP8")</f>
        <v>0</v>
      </c>
      <c r="DX429" s="53">
        <f>_xll.OneStreamExcelAddIn.XFFunctions.XFGetCell("TRUE", "CONSOL", $D$3,"TOT_Entity","USD","Budget_Final",[1]Setup!C18,"PERIODIC",$B429,"TOPFLOW","TOP","TOP","top1",$C429,"top3","Open_Acute_DIV1","TOP5","TOP6","REPORTED","TOP8")</f>
        <v>0</v>
      </c>
      <c r="DY429" s="53">
        <f>_xll.OneStreamExcelAddIn.XFFunctions.XFGetCell("TRUE", "CONSOL", $D$3,"TOT_Entity","USD","Budget_Final",[1]Setup!C19,"PERIODIC",$B429,"TOPFLOW","TOP","TOP","top1",$C429,"top3","Open_Acute_DIV1","TOP5","TOP6","REPORTED","TOP8")</f>
        <v>0</v>
      </c>
      <c r="DZ429" s="53">
        <f>_xll.OneStreamExcelAddIn.XFFunctions.XFGetCell("TRUE", "CONSOL", $D$3,"TOT_Entity","USD","Budget_Final",[1]Setup!C20,"PERIODIC",$B429,"TOPFLOW","TOP","TOP","top1",$C429,"top3","Open_Acute_DIV1","TOP5","TOP6","REPORTED","TOP8")</f>
        <v>0</v>
      </c>
      <c r="EA429" s="53">
        <f>_xll.OneStreamExcelAddIn.XFFunctions.XFGetCell("TRUE", "CONSOL", $D$3,"TOT_Entity","USD","Budget_Final",[1]Setup!C21,"PERIODIC",$B429,"TOPFLOW","TOP","TOP","top1",$C429,"top3","Open_Acute_DIV1","TOP5","TOP6","REPORTED","TOP8")</f>
        <v>0</v>
      </c>
      <c r="EB429" s="53">
        <f>_xll.OneStreamExcelAddIn.XFFunctions.XFGetCell("TRUE", "CONSOL", $D$3,"TOT_Entity","USD","Budget_Final",[1]Setup!C22,"PERIODIC",$B429,"TOPFLOW","TOP","TOP","top1",$C429,"top3","Open_Acute_DIV1","TOP5","TOP6","REPORTED","TOP8")</f>
        <v>0</v>
      </c>
      <c r="EC429" s="53">
        <f>_xll.OneStreamExcelAddIn.XFFunctions.XFGetCell("TRUE", "CONSOL", $D$3,"TOT_Entity","USD","Budget_Final",[1]Setup!C23,"PERIODIC",$B429,"TOPFLOW","TOP","TOP","top1",$C429,"top3","Open_Acute_DIV1","TOP5","TOP6","REPORTED","TOP8")</f>
        <v>0</v>
      </c>
      <c r="ED429" s="53">
        <f>_xll.OneStreamExcelAddIn.XFFunctions.XFGetCell("TRUE", "CONSOL", $D$3,"TOT_Entity","USD","Budget_Final",[1]Setup!C24,"PERIODIC",$B429,"TOPFLOW","TOP","TOP","top1",$C429,"top3","Open_Acute_DIV1","TOP5","TOP6","REPORTED","TOP8")</f>
        <v>0</v>
      </c>
      <c r="EE429" s="53">
        <f>_xll.OneStreamExcelAddIn.XFFunctions.XFGetCell("TRUE", "CONSOL", $D$3,"TOT_Entity","USD","Budget_Final",[1]Setup!C25,"PERIODIC",$B429,"TOPFLOW","TOP","TOP","top1",$C429,"top3","Open_Acute_DIV1","TOP5","TOP6","REPORTED","TOP8")</f>
        <v>0</v>
      </c>
      <c r="EF429" s="53">
        <f>_xll.OneStreamExcelAddIn.XFFunctions.XFGetCell("TRUE", "CONSOL", $D$3,"TOT_Entity","USD","Budget_Final",[1]Setup!C26,"PERIODIC",$B429,"TOPFLOW","TOP","TOP","top1",$C429,"top3","Open_Acute_DIV1","TOP5","TOP6","REPORTED","TOP8")</f>
        <v>0</v>
      </c>
      <c r="EG429" s="53">
        <f>_xll.OneStreamExcelAddIn.XFFunctions.XFGetCell("TRUE", "CONSOL", $D$3,"TOT_Entity","USD","Budget_Final",[1]Setup!C27,"PERIODIC",$B429,"TOPFLOW","TOP","TOP","top1",$C429,"top3","Open_Acute_DIV1","TOP5","TOP6","REPORTED","TOP8")</f>
        <v>0</v>
      </c>
      <c r="EH429" s="53">
        <f>_xll.OneStreamExcelAddIn.XFFunctions.XFGetCell("TRUE", "CONSOL", $D$3,"TOT_Entity","USD","Budget_Final",[1]Setup!C28,"PERIODIC",$B429,"TOPFLOW","TOP","TOP","top1",$C429,"top3","Open_Acute_DIV1","TOP5","TOP6","REPORTED","TOP8")</f>
        <v>0</v>
      </c>
    </row>
    <row r="430" spans="2:138" x14ac:dyDescent="0.25">
      <c r="B430" s="51">
        <v>61045</v>
      </c>
      <c r="C430" s="51"/>
      <c r="D430" t="str" cm="1">
        <f t="array" ref="D430">_xll.OneStreamExcelAddIn.XFFunctions.XFGetMemberInfo("Description","Account",B430)</f>
        <v>P/S - Offsite Storage</v>
      </c>
      <c r="E430" s="53">
        <f>_xll.OneStreamExcelAddIn.XFFunctions.XFGetCell("TRUE", "CONSOL", $D$3,"TOT_Entity","USD","Actual",$E$3,"PERIODIC",$B430,"TOPFLOW","TOP","TOP","top1",$C430,"top3","Open_Acute_DIV1","TOP5","TOP6","REPORTED","TOP8")</f>
        <v>0</v>
      </c>
      <c r="F430" s="53">
        <f>_xll.OneStreamExcelAddIn.XFFunctions.XFGetCell("TRUE", "CONSOL", $D$3,"TOT_Entity","Aggregated","Budget_Working",$E$3,"PERIODIC",$B430,"TOPFLOW","TOP","TOP","top1",$C430,"top3","Open_Acute_DIV1","TOP5","TOP6","REPORTED","TOP8")</f>
        <v>0</v>
      </c>
      <c r="G430" s="53">
        <f t="shared" si="1043"/>
        <v>0</v>
      </c>
      <c r="H430" s="55">
        <f t="shared" si="1044"/>
        <v>0</v>
      </c>
      <c r="I430" s="41"/>
      <c r="J430" s="53">
        <f>_xll.OneStreamExcelAddIn.XFFunctions.XFGetCell("TRUE", "CONSOL", $D$3,"TOT_Entity","USD","Actual",$E$3,"YTD",$B430,"TOPFLOW","TOP","TOP","top1",$C430,"TOP3","Open_Acute_DIV1","TOP5","TOP6","REPORTED","TOP8")</f>
        <v>0</v>
      </c>
      <c r="K430" s="53">
        <f>_xll.OneStreamExcelAddIn.XFFunctions.XFGetCell("TRUE", "CONSOL", $D$3,"TOT_Entity","Aggregated","Budget_Working",$E$3,"YTD",$B430,"TOPFLOW","TOP","TOP","top1",$C430,"TOP3","Open_Acute_DIV1","TOP5","TOP6","REPORTED","TOP8")</f>
        <v>0</v>
      </c>
      <c r="L430" s="53">
        <f t="shared" si="1045"/>
        <v>0</v>
      </c>
      <c r="M430" s="40">
        <f t="shared" si="1046"/>
        <v>0</v>
      </c>
      <c r="N430" s="41"/>
      <c r="O430" s="53">
        <f>_xll.OneStreamExcelAddIn.XFFunctions.XFGetCell("TRUE", "CONSOL", $D$3,"TOT_Entity","USD","Actual",$F$3,"YTD",$B430,"TOPFLOW","TOP","TOP","top1",$C430,"TOP3","Open_Acute_DIV1","TOP5","TOP6","REPORTED","TOP8")</f>
        <v>0</v>
      </c>
      <c r="P430" s="53">
        <f>_xll.OneStreamExcelAddIn.XFFunctions.XFGetCell("TRUE", "CONSOL", $D$3,"TOT_Entity","USD","Actual",$E$3,"YTD",$B430,"TOPFLOW","TOP","TOP","top1",$C430,"top3","Open_Acute_DIV1","TOP5","TOP6","REPORTED","VAR_BW_PY_Actual")</f>
        <v>0</v>
      </c>
      <c r="Q430" s="40">
        <f t="shared" si="1047"/>
        <v>0</v>
      </c>
      <c r="R430" s="41"/>
      <c r="S430" s="53">
        <f>_xll.OneStreamExcelAddIn.XFFunctions.XFGetCell("TRUE", "CONSOL", $D$3,"TOT_Entity","USD","MIDFCST",$E$3,"MTD",$B430,"TOPFLOW","TOP","TOP","top1",$C430,"TOP3","Open_Acute_DIV1","TOP5","TOP6","REPORTED","TOP8")</f>
        <v>0</v>
      </c>
      <c r="T430" s="53">
        <f t="shared" si="1048"/>
        <v>0</v>
      </c>
      <c r="U430" s="40">
        <f t="shared" si="1049"/>
        <v>0</v>
      </c>
      <c r="V430" s="41"/>
      <c r="W430" s="42"/>
      <c r="X430" s="43"/>
      <c r="Y430" s="42"/>
      <c r="Z430" s="44"/>
      <c r="AB430" s="53">
        <f>_xll.OneStreamExcelAddIn.XFFunctions.XFGetCell("TRUE", "CONSOL", $D$3,"TOT_Entity","USD","Actual",[1]Setup!C4,"PERIODIC",$B430,"TOPFLOW","TOP","TOP","top1",$C430,"top3","Open_Acute_DIV1","TOP5","TOP6","REPORTED","TOP8")</f>
        <v>0</v>
      </c>
      <c r="AC430" s="53">
        <f>_xll.OneStreamExcelAddIn.XFFunctions.XFGetCell("TRUE", "CONSOL", $D$3,"TOT_Entity","Aggregated","Budget_Working",[1]Setup!C4,"PERIODIC",$B430,"TOPFLOW","TOP","TOP","top1",$C430,"top3","Open_Acute_DIV1","TOP5","TOP6","REPORTED","TOP8")</f>
        <v>0</v>
      </c>
      <c r="AD430" s="53">
        <f t="shared" si="1050"/>
        <v>0</v>
      </c>
      <c r="AE430" s="40">
        <f t="shared" si="1051"/>
        <v>0</v>
      </c>
      <c r="AG430" s="53">
        <f>_xll.OneStreamExcelAddIn.XFFunctions.XFGetCell("TRUE", "CONSOL", $D$3,"TOT_Entity","USD","Actual",[1]Setup!C5,"PERIODIC",$B430,"TOPFLOW","TOP","TOP","top1",$C430,"top3","Open_Acute_DIV1","TOP5","TOP6","REPORTED","TOP8")</f>
        <v>0</v>
      </c>
      <c r="AH430" s="53">
        <f>_xll.OneStreamExcelAddIn.XFFunctions.XFGetCell("TRUE", "CONSOL", $D$3,"TOT_Entity","Aggregated","Budget_Working",[1]Setup!C5,"PERIODIC",$B430,"TOPFLOW","TOP","TOP","top1",$C430,"top3","Open_Acute_DIV1","TOP5","TOP6","REPORTED","TOP8")</f>
        <v>0</v>
      </c>
      <c r="AI430" s="53">
        <f t="shared" si="1052"/>
        <v>0</v>
      </c>
      <c r="AJ430" s="40">
        <f t="shared" si="1053"/>
        <v>0</v>
      </c>
      <c r="AL430" s="53">
        <f>_xll.OneStreamExcelAddIn.XFFunctions.XFGetCell("TRUE", "CONSOL", $D$3,"TOT_Entity","USD","Actual",[1]Setup!C6,"PERIODIC",$B430,"TOPFLOW","TOP","TOP","top1",$C430,"top3","Open_Acute_DIV1","TOP5","TOP6","REPORTED","TOP8")</f>
        <v>0</v>
      </c>
      <c r="AM430" s="53">
        <f>_xll.OneStreamExcelAddIn.XFFunctions.XFGetCell("TRUE", "CONSOL", $D$3,"TOT_Entity","Aggregated","Budget_Working",[1]Setup!C6,"PERIODIC",$B430,"TOPFLOW","TOP","TOP","top1",$C430,"top3","Open_Acute_DIV1","TOP5","TOP6","REPORTED","TOP8")</f>
        <v>0</v>
      </c>
      <c r="AN430" s="53">
        <f t="shared" si="1054"/>
        <v>0</v>
      </c>
      <c r="AO430" s="40">
        <f t="shared" si="1055"/>
        <v>0</v>
      </c>
      <c r="AQ430" s="53">
        <f>_xll.OneStreamExcelAddIn.XFFunctions.XFGetCell("TRUE", "CONSOL", $D$3,"TOT_Entity","USD","Actual",[1]Setup!C7,"PERIODIC",$B430,"TOPFLOW","TOP","TOP","top1",$C430,"top3","Open_Acute_DIV1","TOP5","TOP6","REPORTED","TOP8")</f>
        <v>0</v>
      </c>
      <c r="AR430" s="53">
        <f>_xll.OneStreamExcelAddIn.XFFunctions.XFGetCell("TRUE", "CONSOL", $D$3,"TOT_Entity","Aggregated","Budget_Working",[1]Setup!C7,"PERIODIC",$B430,"TOPFLOW","TOP","TOP","top1",$C430,"top3","Open_Acute_DIV1","TOP5","TOP6","REPORTED","TOP8")</f>
        <v>0</v>
      </c>
      <c r="AS430" s="53">
        <f t="shared" si="1056"/>
        <v>0</v>
      </c>
      <c r="AT430" s="40">
        <f t="shared" si="1057"/>
        <v>0</v>
      </c>
      <c r="AV430" s="53">
        <f>_xll.OneStreamExcelAddIn.XFFunctions.XFGetCell("TRUE", "CONSOL", $D$3,"TOT_Entity","USD","Actual",[1]Setup!C8,"PERIODIC",$B430,"TOPFLOW","TOP","TOP","top1",$C430,"top3","Open_Acute_DIV1","TOP5","TOP6","REPORTED","TOP8")</f>
        <v>0</v>
      </c>
      <c r="AW430" s="53">
        <f>_xll.OneStreamExcelAddIn.XFFunctions.XFGetCell("TRUE", "CONSOL", $D$3,"TOT_Entity","Aggregated","Budget_Working",[1]Setup!C8,"PERIODIC",$B430,"TOPFLOW","TOP","TOP","top1",$C430,"top3","Open_Acute_DIV1","TOP5","TOP6","REPORTED","TOP8")</f>
        <v>0</v>
      </c>
      <c r="AX430" s="53">
        <f t="shared" si="1058"/>
        <v>0</v>
      </c>
      <c r="AY430" s="40">
        <f t="shared" si="1059"/>
        <v>0</v>
      </c>
      <c r="BA430" s="53">
        <f>_xll.OneStreamExcelAddIn.XFFunctions.XFGetCell("TRUE", "CONSOL", $D$3,"TOT_Entity","USD","Actual",[1]Setup!C9,"PERIODIC",$B430,"TOPFLOW","TOP","TOP","top1",$C430,"top3","Open_Acute_DIV1","TOP5","TOP6","REPORTED","TOP8")</f>
        <v>0</v>
      </c>
      <c r="BB430" s="53">
        <f>_xll.OneStreamExcelAddIn.XFFunctions.XFGetCell("TRUE", "CONSOL", $D$3,"TOT_Entity","Aggregated","Budget_Working",[1]Setup!C9,"PERIODIC",$B430,"TOPFLOW","TOP","TOP","top1",$C430,"top3","Open_Acute_DIV1","TOP5","TOP6","REPORTED","TOP8")</f>
        <v>0</v>
      </c>
      <c r="BC430" s="53">
        <f t="shared" si="1060"/>
        <v>0</v>
      </c>
      <c r="BD430" s="40">
        <f t="shared" si="1061"/>
        <v>0</v>
      </c>
      <c r="BF430" s="53">
        <f>_xll.OneStreamExcelAddIn.XFFunctions.XFGetCell("TRUE", "CONSOL", $D$3,"TOT_Entity","USD","Actual",[1]Setup!C10,"PERIODIC",$B430,"TOPFLOW","TOP","TOP","top1",$C430,"top3","Open_Acute_DIV1","TOP5","TOP6","REPORTED","TOP8")</f>
        <v>0</v>
      </c>
      <c r="BG430" s="53">
        <f>_xll.OneStreamExcelAddIn.XFFunctions.XFGetCell("TRUE", "CONSOL", $D$3,"TOT_Entity","Aggregated","Budget_Working",[1]Setup!C10,"PERIODIC",$B430,"TOPFLOW","TOP","TOP","top1",$C430,"top3","Open_Acute_DIV1","TOP5","TOP6","REPORTED","TOP8")</f>
        <v>0</v>
      </c>
      <c r="BH430" s="53">
        <f t="shared" si="1062"/>
        <v>0</v>
      </c>
      <c r="BI430" s="40">
        <f t="shared" si="1063"/>
        <v>0</v>
      </c>
      <c r="BK430" s="53">
        <f>_xll.OneStreamExcelAddIn.XFFunctions.XFGetCell("TRUE", "CONSOL", $D$3,"TOT_Entity","USD","Actual",[1]Setup!C11,"PERIODIC",$B430,"TOPFLOW","TOP","TOP","top1",$C430,"top3","Open_Acute_DIV1","TOP5","TOP6","REPORTED","TOP8")</f>
        <v>0</v>
      </c>
      <c r="BL430" s="53">
        <f>_xll.OneStreamExcelAddIn.XFFunctions.XFGetCell("TRUE", "CONSOL", $D$3,"TOT_Entity","Aggregated","Budget_Working",[1]Setup!C11,"PERIODIC",$B430,"TOPFLOW","TOP","TOP","top1",$C430,"top3","Open_Acute_DIV1","TOP5","TOP6","REPORTED","TOP8")</f>
        <v>0</v>
      </c>
      <c r="BM430" s="53">
        <f t="shared" si="1064"/>
        <v>0</v>
      </c>
      <c r="BN430" s="40">
        <f t="shared" si="1065"/>
        <v>0</v>
      </c>
      <c r="BP430" s="53">
        <f>_xll.OneStreamExcelAddIn.XFFunctions.XFGetCell("TRUE", "CONSOL", $D$3,"TOT_Entity","USD","Actual",[1]Setup!C12,"PERIODIC",$B430,"TOPFLOW","TOP","TOP","top1",$C430,"top3","Open_Acute_DIV1","TOP5","TOP6","REPORTED","TOP8")</f>
        <v>0</v>
      </c>
      <c r="BQ430" s="53">
        <f>_xll.OneStreamExcelAddIn.XFFunctions.XFGetCell("TRUE", "CONSOL", $D$3,"TOT_Entity","Aggregated","Budget_Working",[1]Setup!C12,"PERIODIC",$B430,"TOPFLOW","TOP","TOP","top1",$C430,"top3","Open_Acute_DIV1","TOP5","TOP6","REPORTED","TOP8")</f>
        <v>0</v>
      </c>
      <c r="BR430" s="53">
        <f t="shared" si="1066"/>
        <v>0</v>
      </c>
      <c r="BS430" s="40">
        <f t="shared" si="1067"/>
        <v>0</v>
      </c>
      <c r="BU430" s="53">
        <f>_xll.OneStreamExcelAddIn.XFFunctions.XFGetCell("TRUE", "CONSOL", $D$3,"TOT_Entity","USD","Actual",[1]Setup!C13,"PERIODIC",$B430,"TOPFLOW","TOP","TOP","top1",$C430,"top3","Open_Acute_DIV1","TOP5","TOP6","REPORTED","TOP8")</f>
        <v>0</v>
      </c>
      <c r="BV430" s="53">
        <f>_xll.OneStreamExcelAddIn.XFFunctions.XFGetCell("TRUE", "CONSOL", $D$3,"TOT_Entity","Aggregated","Budget_Working",[1]Setup!C13,"PERIODIC",$B430,"TOPFLOW","TOP","TOP","top1",$C430,"top3","Open_Acute_DIV1","TOP5","TOP6","REPORTED","TOP8")</f>
        <v>0</v>
      </c>
      <c r="BW430" s="53">
        <f t="shared" si="1068"/>
        <v>0</v>
      </c>
      <c r="BX430" s="40">
        <f t="shared" si="1069"/>
        <v>0</v>
      </c>
      <c r="BZ430" s="53">
        <f>_xll.OneStreamExcelAddIn.XFFunctions.XFGetCell("TRUE", "CONSOL", $D$3,"TOT_Entity","USD","Actual",[1]Setup!C14,"PERIODIC",$B430,"TOPFLOW","TOP","TOP","top1",$C430,"top3","Open_Acute_DIV1","TOP5","TOP6","REPORTED","TOP8")</f>
        <v>0</v>
      </c>
      <c r="CA430" s="53">
        <f>_xll.OneStreamExcelAddIn.XFFunctions.XFGetCell("TRUE", "CONSOL", $D$3,"TOT_Entity","Aggregated","Budget_Working",[1]Setup!C14,"PERIODIC",$B430,"TOPFLOW","TOP","TOP","top1",$C430,"top3","Open_Acute_DIV1","TOP5","TOP6","REPORTED","TOP8")</f>
        <v>0</v>
      </c>
      <c r="CB430" s="53">
        <f t="shared" si="1070"/>
        <v>0</v>
      </c>
      <c r="CC430" s="40">
        <f t="shared" si="1071"/>
        <v>0</v>
      </c>
      <c r="CE430" s="53">
        <f>_xll.OneStreamExcelAddIn.XFFunctions.XFGetCell("TRUE", "CONSOL", $D$3,"TOT_Entity","USD","Actual",[1]Setup!C15,"PERIODIC",$B430,"TOPFLOW","TOP","TOP","top1",$C430,"top3","Open_Acute_DIV1","TOP5","TOP6","REPORTED","TOP8")</f>
        <v>0</v>
      </c>
      <c r="CF430" s="53">
        <f>_xll.OneStreamExcelAddIn.XFFunctions.XFGetCell("TRUE", "CONSOL", $D$3,"TOT_Entity","Aggregated","Budget_Working",[1]Setup!C15,"PERIODIC",$B430,"TOPFLOW","TOP","TOP","top1",$C430,"top3","Open_Acute_DIV1","TOP5","TOP6","REPORTED","TOP8")</f>
        <v>0</v>
      </c>
      <c r="CG430" s="53">
        <f t="shared" si="1072"/>
        <v>0</v>
      </c>
      <c r="CH430" s="40">
        <f t="shared" si="1073"/>
        <v>0</v>
      </c>
      <c r="CI430" s="212"/>
      <c r="CJ430" s="53">
        <f>_xll.OneStreamExcelAddIn.XFFunctions.XFGetCell("TRUE", "CONSOL", $D$3,"TOT_Entity","USD","Actual",[1]Setup!C4,"PERIODIC",$B430,"TOPFLOW","TOP","TOP","top1",$C430,"top3","Open_Acute_DIV1","TOP5","TOP6","REPORTED","TOP8")</f>
        <v>0</v>
      </c>
      <c r="CK430" s="53">
        <f>_xll.OneStreamExcelAddIn.XFFunctions.XFGetCell("TRUE", "CONSOL", $D$3,"TOT_Entity","USD","Actual",[1]Setup!C5,"PERIODIC",$B430,"TOPFLOW","TOP","TOP","top1",$C430,"top3","Open_Acute_DIV1","TOP5","TOP6","REPORTED","TOP8")</f>
        <v>0</v>
      </c>
      <c r="CL430" s="53">
        <f>_xll.OneStreamExcelAddIn.XFFunctions.XFGetCell("TRUE", "CONSOL", $D$3,"TOT_Entity","USD","Actual",[1]Setup!C6,"PERIODIC",$B430,"TOPFLOW","TOP","TOP","top1",$C430,"top3","Open_Acute_DIV1","TOP5","TOP6","REPORTED","TOP8")</f>
        <v>0</v>
      </c>
      <c r="CM430" s="53">
        <f>_xll.OneStreamExcelAddIn.XFFunctions.XFGetCell("TRUE", "CONSOL", $D$3,"TOT_Entity","USD","Actual",[1]Setup!C7,"PERIODIC",$B430,"TOPFLOW","TOP","TOP","top1",$C430,"top3","Open_Acute_DIV1","TOP5","TOP6","REPORTED","TOP8")</f>
        <v>0</v>
      </c>
      <c r="CN430" s="53">
        <f>_xll.OneStreamExcelAddIn.XFFunctions.XFGetCell("TRUE", "CONSOL", $D$3,"TOT_Entity","USD","Actual",[1]Setup!C8,"PERIODIC",$B430,"TOPFLOW","TOP","TOP","top1",$C430,"top3","Open_Acute_DIV1","TOP5","TOP6","REPORTED","TOP8")</f>
        <v>0</v>
      </c>
      <c r="CO430" s="53">
        <f>_xll.OneStreamExcelAddIn.XFFunctions.XFGetCell("TRUE", "CONSOL", $D$3,"TOT_Entity","USD","Actual",[1]Setup!C9,"PERIODIC",$B430,"TOPFLOW","TOP","TOP","top1",$C430,"top3","Open_Acute_DIV1","TOP5","TOP6","REPORTED","TOP8")</f>
        <v>0</v>
      </c>
      <c r="CP430" s="53">
        <f>_xll.OneStreamExcelAddIn.XFFunctions.XFGetCell("TRUE", "CONSOL", $D$3,"TOT_Entity","USD","Actual",[1]Setup!C10,"PERIODIC",$B430,"TOPFLOW","TOP","TOP","top1",$C430,"top3","Open_Acute_DIV1","TOP5","TOP6","REPORTED","TOP8")</f>
        <v>0</v>
      </c>
      <c r="CQ430" s="53">
        <f>_xll.OneStreamExcelAddIn.XFFunctions.XFGetCell("TRUE", "CONSOL", $D$3,"TOT_Entity","USD","Actual",[1]Setup!C11,"PERIODIC",$B430,"TOPFLOW","TOP","TOP","top1",$C430,"top3","Open_Acute_DIV1","TOP5","TOP6","REPORTED","TOP8")</f>
        <v>0</v>
      </c>
      <c r="CR430" s="53">
        <f>_xll.OneStreamExcelAddIn.XFFunctions.XFGetCell("TRUE", "CONSOL", $D$3,"TOT_Entity","USD","Actual",[1]Setup!C12,"PERIODIC",$B430,"TOPFLOW","TOP","TOP","top1",$C430,"top3","Open_Acute_DIV1","TOP5","TOP6","REPORTED","TOP8")</f>
        <v>0</v>
      </c>
      <c r="CS430" s="53">
        <f>_xll.OneStreamExcelAddIn.XFFunctions.XFGetCell("TRUE", "CONSOL", $D$3,"TOT_Entity","USD","Actual",[1]Setup!C13,"PERIODIC",$B430,"TOPFLOW","TOP","TOP","top1",$C430,"top3","Open_Acute_DIV1","TOP5","TOP6","REPORTED","TOP8")</f>
        <v>0</v>
      </c>
      <c r="CT430" s="53">
        <f>_xll.OneStreamExcelAddIn.XFFunctions.XFGetCell("TRUE", "CONSOL", $D$3,"TOT_Entity","USD","Actual",[1]Setup!C14,"PERIODIC",$B430,"TOPFLOW","TOP","TOP","top1",$C430,"top3","Open_Acute_DIV1","TOP5","TOP6","REPORTED","TOP8")</f>
        <v>0</v>
      </c>
      <c r="CU430" s="53">
        <f>_xll.OneStreamExcelAddIn.XFFunctions.XFGetCell("TRUE", "CONSOL", $D$3,"TOT_Entity","USD","Actual",[1]Setup!C15,"PERIODIC",$B430,"TOPFLOW","TOP","TOP","top1",$C430,"top3","Open_Acute_DIV1","TOP5","TOP6","REPORTED","TOP8")</f>
        <v>0</v>
      </c>
      <c r="CV430" s="212"/>
      <c r="CW430" s="53">
        <f>_xll.OneStreamExcelAddIn.XFFunctions.XFGetCell("TRUE", "CONSOL", $D$3,"TOT_Entity","USD","Actual",[1]Setup!C17,"PERIODIC",$B430,"TOPFLOW","TOP","TOP","top1",$C430,"top3","Open_Acute_DIV1","TOP5","TOP6","REPORTED","TOP8")</f>
        <v>0</v>
      </c>
      <c r="CX430" s="53">
        <f>_xll.OneStreamExcelAddIn.XFFunctions.XFGetCell("TRUE", "CONSOL", $D$3,"TOT_Entity","USD","Actual",[1]Setup!C18,"PERIODIC",$B430,"TOPFLOW","TOP","TOP","top1",$C430,"top3","Open_Acute_DIV1","TOP5","TOP6","REPORTED","TOP8")</f>
        <v>0</v>
      </c>
      <c r="CY430" s="53">
        <f>_xll.OneStreamExcelAddIn.XFFunctions.XFGetCell("TRUE", "CONSOL", $D$3,"TOT_Entity","USD","Actual",[1]Setup!C19,"PERIODIC",$B430,"TOPFLOW","TOP","TOP","top1",$C430,"top3","Open_Acute_DIV1","TOP5","TOP6","REPORTED","TOP8")</f>
        <v>0</v>
      </c>
      <c r="CZ430" s="53">
        <f>_xll.OneStreamExcelAddIn.XFFunctions.XFGetCell("TRUE", "CONSOL", $D$3,"TOT_Entity","USD","Actual",[1]Setup!C20,"PERIODIC",$B430,"TOPFLOW","TOP","TOP","top1",$C430,"top3","Open_Acute_DIV1","TOP5","TOP6","REPORTED","TOP8")</f>
        <v>0</v>
      </c>
      <c r="DA430" s="53">
        <f>_xll.OneStreamExcelAddIn.XFFunctions.XFGetCell("TRUE", "CONSOL", $D$3,"TOT_Entity","USD","Actual",[1]Setup!C21,"PERIODIC",$B430,"TOPFLOW","TOP","TOP","top1",$C430,"top3","Open_Acute_DIV1","TOP5","TOP6","REPORTED","TOP8")</f>
        <v>0</v>
      </c>
      <c r="DB430" s="53">
        <f>_xll.OneStreamExcelAddIn.XFFunctions.XFGetCell("TRUE", "CONSOL", $D$3,"TOT_Entity","USD","Actual",[1]Setup!C22,"PERIODIC",$B430,"TOPFLOW","TOP","TOP","top1",$C430,"top3","Open_Acute_DIV1","TOP5","TOP6","REPORTED","TOP8")</f>
        <v>0</v>
      </c>
      <c r="DC430" s="53">
        <f>_xll.OneStreamExcelAddIn.XFFunctions.XFGetCell("TRUE", "CONSOL", $D$3,"TOT_Entity","USD","Actual",[1]Setup!C23,"PERIODIC",$B430,"TOPFLOW","TOP","TOP","top1",$C430,"top3","Open_Acute_DIV1","TOP5","TOP6","REPORTED","TOP8")</f>
        <v>0</v>
      </c>
      <c r="DD430" s="53">
        <f>_xll.OneStreamExcelAddIn.XFFunctions.XFGetCell("TRUE", "CONSOL", $D$3,"TOT_Entity","USD","Actual",[1]Setup!C24,"PERIODIC",$B430,"TOPFLOW","TOP","TOP","top1",$C430,"top3","Open_Acute_DIV1","TOP5","TOP6","REPORTED","TOP8")</f>
        <v>0</v>
      </c>
      <c r="DE430" s="53">
        <f>_xll.OneStreamExcelAddIn.XFFunctions.XFGetCell("TRUE", "CONSOL", $D$3,"TOT_Entity","USD","Actual",[1]Setup!C25,"PERIODIC",$B430,"TOPFLOW","TOP","TOP","top1",$C430,"top3","Open_Acute_DIV1","TOP5","TOP6","REPORTED","TOP8")</f>
        <v>0</v>
      </c>
      <c r="DF430" s="53">
        <f>_xll.OneStreamExcelAddIn.XFFunctions.XFGetCell("TRUE", "CONSOL", $D$3,"TOT_Entity","USD","Actual",[1]Setup!C26,"PERIODIC",$B430,"TOPFLOW","TOP","TOP","top1",$C430,"top3","Open_Acute_DIV1","TOP5","TOP6","REPORTED","TOP8")</f>
        <v>0</v>
      </c>
      <c r="DG430" s="53">
        <f>_xll.OneStreamExcelAddIn.XFFunctions.XFGetCell("TRUE", "CONSOL", $D$3,"TOT_Entity","USD","Actual",[1]Setup!C27,"PERIODIC",$B430,"TOPFLOW","TOP","TOP","top1",$C430,"top3","Open_Acute_DIV1","TOP5","TOP6","REPORTED","TOP8")</f>
        <v>0</v>
      </c>
      <c r="DH430" s="53">
        <f>_xll.OneStreamExcelAddIn.XFFunctions.XFGetCell("TRUE", "CONSOL", $D$3,"TOT_Entity","USD","Actual",[1]Setup!C28,"PERIODIC",$B430,"TOPFLOW","TOP","TOP","top1",$C430,"top3","Open_Acute_DIV1","TOP5","TOP6","REPORTED","TOP8")</f>
        <v>0</v>
      </c>
      <c r="DI430" s="178"/>
      <c r="DJ430" s="53">
        <f>_xll.OneStreamExcelAddIn.XFFunctions.XFGetCell("TRUE", "CONSOL", $D$3,"TOT_Entity","Aggregated","Budget_Working",[1]Setup!C4,"PERIODIC",$B430,"TOPFLOW","TOP","TOP","top1",$C430,"top3","Open_Acute_DIV1","TOP5","TOP6","REPORTED","TOP8")</f>
        <v>0</v>
      </c>
      <c r="DK430" s="53">
        <f>_xll.OneStreamExcelAddIn.XFFunctions.XFGetCell("TRUE", "CONSOL", $D$3,"TOT_Entity","Aggregated","Budget_Working",[1]Setup!C5,"PERIODIC",$B430,"TOPFLOW","TOP","TOP","top1",$C430,"top3","Open_Acute_DIV1","TOP5","TOP6","REPORTED","TOP8")</f>
        <v>0</v>
      </c>
      <c r="DL430" s="53">
        <f>_xll.OneStreamExcelAddIn.XFFunctions.XFGetCell("TRUE", "CONSOL", $D$3,"TOT_Entity","Aggregated","Budget_Working",[1]Setup!C6,"PERIODIC",$B430,"TOPFLOW","TOP","TOP","top1",$C430,"top3","Open_Acute_DIV1","TOP5","TOP6","REPORTED","TOP8")</f>
        <v>0</v>
      </c>
      <c r="DM430" s="53">
        <f>_xll.OneStreamExcelAddIn.XFFunctions.XFGetCell("TRUE", "CONSOL", $D$3,"TOT_Entity","Aggregated","Budget_Working",[1]Setup!C7,"PERIODIC",$B430,"TOPFLOW","TOP","TOP","top1",$C430,"top3","Open_Acute_DIV1","TOP5","TOP6","REPORTED","TOP8")</f>
        <v>0</v>
      </c>
      <c r="DN430" s="53">
        <f>_xll.OneStreamExcelAddIn.XFFunctions.XFGetCell("TRUE", "CONSOL", $D$3,"TOT_Entity","Aggregated","Budget_Working",[1]Setup!C8,"PERIODIC",$B430,"TOPFLOW","TOP","TOP","top1",$C430,"top3","Open_Acute_DIV1","TOP5","TOP6","REPORTED","TOP8")</f>
        <v>0</v>
      </c>
      <c r="DO430" s="53">
        <f>_xll.OneStreamExcelAddIn.XFFunctions.XFGetCell("TRUE", "CONSOL", $D$3,"TOT_Entity","Aggregated","Budget_Working",[1]Setup!C9,"PERIODIC",$B430,"TOPFLOW","TOP","TOP","top1",$C430,"top3","Open_Acute_DIV1","TOP5","TOP6","REPORTED","TOP8")</f>
        <v>0</v>
      </c>
      <c r="DP430" s="53">
        <f>_xll.OneStreamExcelAddIn.XFFunctions.XFGetCell("TRUE", "CONSOL", $D$3,"TOT_Entity","Aggregated","Budget_Working",[1]Setup!C10,"PERIODIC",$B430,"TOPFLOW","TOP","TOP","top1",$C430,"top3","Open_Acute_DIV1","TOP5","TOP6","REPORTED","TOP8")</f>
        <v>0</v>
      </c>
      <c r="DQ430" s="53">
        <f>_xll.OneStreamExcelAddIn.XFFunctions.XFGetCell("TRUE", "CONSOL", $D$3,"TOT_Entity","Aggregated","Budget_Working",[1]Setup!C11,"PERIODIC",$B430,"TOPFLOW","TOP","TOP","top1",$C430,"top3","Open_Acute_DIV1","TOP5","TOP6","REPORTED","TOP8")</f>
        <v>0</v>
      </c>
      <c r="DR430" s="53">
        <f>_xll.OneStreamExcelAddIn.XFFunctions.XFGetCell("TRUE", "CONSOL", $D$3,"TOT_Entity","Aggregated","Budget_Working",[1]Setup!C12,"PERIODIC",$B430,"TOPFLOW","TOP","TOP","top1",$C430,"top3","Open_Acute_DIV1","TOP5","TOP6","REPORTED","TOP8")</f>
        <v>0</v>
      </c>
      <c r="DS430" s="53">
        <f>_xll.OneStreamExcelAddIn.XFFunctions.XFGetCell("TRUE", "CONSOL", $D$3,"TOT_Entity","Aggregated","Budget_Working",[1]Setup!C13,"PERIODIC",$B430,"TOPFLOW","TOP","TOP","top1",$C430,"top3","Open_Acute_DIV1","TOP5","TOP6","REPORTED","TOP8")</f>
        <v>0</v>
      </c>
      <c r="DT430" s="53">
        <f>_xll.OneStreamExcelAddIn.XFFunctions.XFGetCell("TRUE", "CONSOL", $D$3,"TOT_Entity","Aggregated","Budget_Working",[1]Setup!C14,"PERIODIC",$B430,"TOPFLOW","TOP","TOP","top1",$C430,"top3","Open_Acute_DIV1","TOP5","TOP6","REPORTED","TOP8")</f>
        <v>0</v>
      </c>
      <c r="DU430" s="53">
        <f>_xll.OneStreamExcelAddIn.XFFunctions.XFGetCell("TRUE", "CONSOL", $D$3,"TOT_Entity","Aggregated","Budget_Working",[1]Setup!C15,"PERIODIC",$B430,"TOPFLOW","TOP","TOP","top1",$C430,"top3","Open_Acute_DIV1","TOP5","TOP6","REPORTED","TOP8")</f>
        <v>0</v>
      </c>
      <c r="DV430" s="178"/>
      <c r="DW430" s="53">
        <f>_xll.OneStreamExcelAddIn.XFFunctions.XFGetCell("TRUE", "CONSOL", $D$3,"TOT_Entity","USD","Budget_Final",[1]Setup!C17,"PERIODIC",$B430,"TOPFLOW","TOP","TOP","top1",$C430,"top3","Open_Acute_DIV1","TOP5","TOP6","REPORTED","TOP8")</f>
        <v>0</v>
      </c>
      <c r="DX430" s="53">
        <f>_xll.OneStreamExcelAddIn.XFFunctions.XFGetCell("TRUE", "CONSOL", $D$3,"TOT_Entity","USD","Budget_Final",[1]Setup!C18,"PERIODIC",$B430,"TOPFLOW","TOP","TOP","top1",$C430,"top3","Open_Acute_DIV1","TOP5","TOP6","REPORTED","TOP8")</f>
        <v>0</v>
      </c>
      <c r="DY430" s="53">
        <f>_xll.OneStreamExcelAddIn.XFFunctions.XFGetCell("TRUE", "CONSOL", $D$3,"TOT_Entity","USD","Budget_Final",[1]Setup!C19,"PERIODIC",$B430,"TOPFLOW","TOP","TOP","top1",$C430,"top3","Open_Acute_DIV1","TOP5","TOP6","REPORTED","TOP8")</f>
        <v>0</v>
      </c>
      <c r="DZ430" s="53">
        <f>_xll.OneStreamExcelAddIn.XFFunctions.XFGetCell("TRUE", "CONSOL", $D$3,"TOT_Entity","USD","Budget_Final",[1]Setup!C20,"PERIODIC",$B430,"TOPFLOW","TOP","TOP","top1",$C430,"top3","Open_Acute_DIV1","TOP5","TOP6","REPORTED","TOP8")</f>
        <v>0</v>
      </c>
      <c r="EA430" s="53">
        <f>_xll.OneStreamExcelAddIn.XFFunctions.XFGetCell("TRUE", "CONSOL", $D$3,"TOT_Entity","USD","Budget_Final",[1]Setup!C21,"PERIODIC",$B430,"TOPFLOW","TOP","TOP","top1",$C430,"top3","Open_Acute_DIV1","TOP5","TOP6","REPORTED","TOP8")</f>
        <v>0</v>
      </c>
      <c r="EB430" s="53">
        <f>_xll.OneStreamExcelAddIn.XFFunctions.XFGetCell("TRUE", "CONSOL", $D$3,"TOT_Entity","USD","Budget_Final",[1]Setup!C22,"PERIODIC",$B430,"TOPFLOW","TOP","TOP","top1",$C430,"top3","Open_Acute_DIV1","TOP5","TOP6","REPORTED","TOP8")</f>
        <v>0</v>
      </c>
      <c r="EC430" s="53">
        <f>_xll.OneStreamExcelAddIn.XFFunctions.XFGetCell("TRUE", "CONSOL", $D$3,"TOT_Entity","USD","Budget_Final",[1]Setup!C23,"PERIODIC",$B430,"TOPFLOW","TOP","TOP","top1",$C430,"top3","Open_Acute_DIV1","TOP5","TOP6","REPORTED","TOP8")</f>
        <v>0</v>
      </c>
      <c r="ED430" s="53">
        <f>_xll.OneStreamExcelAddIn.XFFunctions.XFGetCell("TRUE", "CONSOL", $D$3,"TOT_Entity","USD","Budget_Final",[1]Setup!C24,"PERIODIC",$B430,"TOPFLOW","TOP","TOP","top1",$C430,"top3","Open_Acute_DIV1","TOP5","TOP6","REPORTED","TOP8")</f>
        <v>0</v>
      </c>
      <c r="EE430" s="53">
        <f>_xll.OneStreamExcelAddIn.XFFunctions.XFGetCell("TRUE", "CONSOL", $D$3,"TOT_Entity","USD","Budget_Final",[1]Setup!C25,"PERIODIC",$B430,"TOPFLOW","TOP","TOP","top1",$C430,"top3","Open_Acute_DIV1","TOP5","TOP6","REPORTED","TOP8")</f>
        <v>0</v>
      </c>
      <c r="EF430" s="53">
        <f>_xll.OneStreamExcelAddIn.XFFunctions.XFGetCell("TRUE", "CONSOL", $D$3,"TOT_Entity","USD","Budget_Final",[1]Setup!C26,"PERIODIC",$B430,"TOPFLOW","TOP","TOP","top1",$C430,"top3","Open_Acute_DIV1","TOP5","TOP6","REPORTED","TOP8")</f>
        <v>0</v>
      </c>
      <c r="EG430" s="53">
        <f>_xll.OneStreamExcelAddIn.XFFunctions.XFGetCell("TRUE", "CONSOL", $D$3,"TOT_Entity","USD","Budget_Final",[1]Setup!C27,"PERIODIC",$B430,"TOPFLOW","TOP","TOP","top1",$C430,"top3","Open_Acute_DIV1","TOP5","TOP6","REPORTED","TOP8")</f>
        <v>0</v>
      </c>
      <c r="EH430" s="53">
        <f>_xll.OneStreamExcelAddIn.XFFunctions.XFGetCell("TRUE", "CONSOL", $D$3,"TOT_Entity","USD","Budget_Final",[1]Setup!C28,"PERIODIC",$B430,"TOPFLOW","TOP","TOP","top1",$C430,"top3","Open_Acute_DIV1","TOP5","TOP6","REPORTED","TOP8")</f>
        <v>0</v>
      </c>
    </row>
    <row r="431" spans="2:138" x14ac:dyDescent="0.25">
      <c r="B431" s="51">
        <v>61046</v>
      </c>
      <c r="C431" s="51"/>
      <c r="D431" t="str" cm="1">
        <f t="array" ref="D431">_xll.OneStreamExcelAddIn.XFFunctions.XFGetMemberInfo("Description","Account",B431)</f>
        <v>P/S - Shredding</v>
      </c>
      <c r="E431" s="53">
        <f>_xll.OneStreamExcelAddIn.XFFunctions.XFGetCell("TRUE", "CONSOL", $D$3,"TOT_Entity","USD","Actual",$E$3,"PERIODIC",$B431,"TOPFLOW","TOP","TOP","top1",$C431,"top3","Open_Acute_DIV1","TOP5","TOP6","REPORTED","TOP8")</f>
        <v>0</v>
      </c>
      <c r="F431" s="53">
        <f>_xll.OneStreamExcelAddIn.XFFunctions.XFGetCell("TRUE", "CONSOL", $D$3,"TOT_Entity","Aggregated","Budget_Working",$E$3,"PERIODIC",$B431,"TOPFLOW","TOP","TOP","top1",$C431,"top3","Open_Acute_DIV1","TOP5","TOP6","REPORTED","TOP8")</f>
        <v>0</v>
      </c>
      <c r="G431" s="53">
        <f t="shared" si="1043"/>
        <v>0</v>
      </c>
      <c r="H431" s="55">
        <f t="shared" si="1044"/>
        <v>0</v>
      </c>
      <c r="I431" s="41"/>
      <c r="J431" s="53">
        <f>_xll.OneStreamExcelAddIn.XFFunctions.XFGetCell("TRUE", "CONSOL", $D$3,"TOT_Entity","USD","Actual",$E$3,"YTD",$B431,"TOPFLOW","TOP","TOP","top1",$C431,"TOP3","Open_Acute_DIV1","TOP5","TOP6","REPORTED","TOP8")</f>
        <v>0</v>
      </c>
      <c r="K431" s="53">
        <f>_xll.OneStreamExcelAddIn.XFFunctions.XFGetCell("TRUE", "CONSOL", $D$3,"TOT_Entity","Aggregated","Budget_Working",$E$3,"YTD",$B431,"TOPFLOW","TOP","TOP","top1",$C431,"TOP3","Open_Acute_DIV1","TOP5","TOP6","REPORTED","TOP8")</f>
        <v>0</v>
      </c>
      <c r="L431" s="53">
        <f t="shared" si="1045"/>
        <v>0</v>
      </c>
      <c r="M431" s="40">
        <f t="shared" si="1046"/>
        <v>0</v>
      </c>
      <c r="N431" s="41"/>
      <c r="O431" s="53">
        <f>_xll.OneStreamExcelAddIn.XFFunctions.XFGetCell("TRUE", "CONSOL", $D$3,"TOT_Entity","USD","Actual",$F$3,"YTD",$B431,"TOPFLOW","TOP","TOP","top1",$C431,"TOP3","Open_Acute_DIV1","TOP5","TOP6","REPORTED","TOP8")</f>
        <v>0</v>
      </c>
      <c r="P431" s="53">
        <f>_xll.OneStreamExcelAddIn.XFFunctions.XFGetCell("TRUE", "CONSOL", $D$3,"TOT_Entity","USD","Actual",$E$3,"YTD",$B431,"TOPFLOW","TOP","TOP","top1",$C431,"top3","Open_Acute_DIV1","TOP5","TOP6","REPORTED","VAR_BW_PY_Actual")</f>
        <v>0</v>
      </c>
      <c r="Q431" s="40">
        <f t="shared" si="1047"/>
        <v>0</v>
      </c>
      <c r="R431" s="41"/>
      <c r="S431" s="53">
        <f>_xll.OneStreamExcelAddIn.XFFunctions.XFGetCell("TRUE", "CONSOL", $D$3,"TOT_Entity","USD","MIDFCST",$E$3,"MTD",$B431,"TOPFLOW","TOP","TOP","top1",$C431,"TOP3","Open_Acute_DIV1","TOP5","TOP6","REPORTED","TOP8")</f>
        <v>0</v>
      </c>
      <c r="T431" s="53">
        <f t="shared" si="1048"/>
        <v>0</v>
      </c>
      <c r="U431" s="40">
        <f t="shared" si="1049"/>
        <v>0</v>
      </c>
      <c r="V431" s="41"/>
      <c r="W431" s="42"/>
      <c r="X431" s="43"/>
      <c r="Y431" s="42"/>
      <c r="Z431" s="44"/>
      <c r="AB431" s="53">
        <f>_xll.OneStreamExcelAddIn.XFFunctions.XFGetCell("TRUE", "CONSOL", $D$3,"TOT_Entity","USD","Actual",[1]Setup!C4,"PERIODIC",$B431,"TOPFLOW","TOP","TOP","top1",$C431,"top3","Open_Acute_DIV1","TOP5","TOP6","REPORTED","TOP8")</f>
        <v>0</v>
      </c>
      <c r="AC431" s="53">
        <f>_xll.OneStreamExcelAddIn.XFFunctions.XFGetCell("TRUE", "CONSOL", $D$3,"TOT_Entity","Aggregated","Budget_Working",[1]Setup!C4,"PERIODIC",$B431,"TOPFLOW","TOP","TOP","top1",$C431,"top3","Open_Acute_DIV1","TOP5","TOP6","REPORTED","TOP8")</f>
        <v>0</v>
      </c>
      <c r="AD431" s="53">
        <f t="shared" si="1050"/>
        <v>0</v>
      </c>
      <c r="AE431" s="40">
        <f t="shared" si="1051"/>
        <v>0</v>
      </c>
      <c r="AG431" s="53">
        <f>_xll.OneStreamExcelAddIn.XFFunctions.XFGetCell("TRUE", "CONSOL", $D$3,"TOT_Entity","USD","Actual",[1]Setup!C5,"PERIODIC",$B431,"TOPFLOW","TOP","TOP","top1",$C431,"top3","Open_Acute_DIV1","TOP5","TOP6","REPORTED","TOP8")</f>
        <v>0</v>
      </c>
      <c r="AH431" s="53">
        <f>_xll.OneStreamExcelAddIn.XFFunctions.XFGetCell("TRUE", "CONSOL", $D$3,"TOT_Entity","Aggregated","Budget_Working",[1]Setup!C5,"PERIODIC",$B431,"TOPFLOW","TOP","TOP","top1",$C431,"top3","Open_Acute_DIV1","TOP5","TOP6","REPORTED","TOP8")</f>
        <v>0</v>
      </c>
      <c r="AI431" s="53">
        <f t="shared" si="1052"/>
        <v>0</v>
      </c>
      <c r="AJ431" s="40">
        <f t="shared" si="1053"/>
        <v>0</v>
      </c>
      <c r="AL431" s="53">
        <f>_xll.OneStreamExcelAddIn.XFFunctions.XFGetCell("TRUE", "CONSOL", $D$3,"TOT_Entity","USD","Actual",[1]Setup!C6,"PERIODIC",$B431,"TOPFLOW","TOP","TOP","top1",$C431,"top3","Open_Acute_DIV1","TOP5","TOP6","REPORTED","TOP8")</f>
        <v>0</v>
      </c>
      <c r="AM431" s="53">
        <f>_xll.OneStreamExcelAddIn.XFFunctions.XFGetCell("TRUE", "CONSOL", $D$3,"TOT_Entity","Aggregated","Budget_Working",[1]Setup!C6,"PERIODIC",$B431,"TOPFLOW","TOP","TOP","top1",$C431,"top3","Open_Acute_DIV1","TOP5","TOP6","REPORTED","TOP8")</f>
        <v>0</v>
      </c>
      <c r="AN431" s="53">
        <f t="shared" si="1054"/>
        <v>0</v>
      </c>
      <c r="AO431" s="40">
        <f t="shared" si="1055"/>
        <v>0</v>
      </c>
      <c r="AQ431" s="53">
        <f>_xll.OneStreamExcelAddIn.XFFunctions.XFGetCell("TRUE", "CONSOL", $D$3,"TOT_Entity","USD","Actual",[1]Setup!C7,"PERIODIC",$B431,"TOPFLOW","TOP","TOP","top1",$C431,"top3","Open_Acute_DIV1","TOP5","TOP6","REPORTED","TOP8")</f>
        <v>0</v>
      </c>
      <c r="AR431" s="53">
        <f>_xll.OneStreamExcelAddIn.XFFunctions.XFGetCell("TRUE", "CONSOL", $D$3,"TOT_Entity","Aggregated","Budget_Working",[1]Setup!C7,"PERIODIC",$B431,"TOPFLOW","TOP","TOP","top1",$C431,"top3","Open_Acute_DIV1","TOP5","TOP6","REPORTED","TOP8")</f>
        <v>0</v>
      </c>
      <c r="AS431" s="53">
        <f t="shared" si="1056"/>
        <v>0</v>
      </c>
      <c r="AT431" s="40">
        <f t="shared" si="1057"/>
        <v>0</v>
      </c>
      <c r="AV431" s="53">
        <f>_xll.OneStreamExcelAddIn.XFFunctions.XFGetCell("TRUE", "CONSOL", $D$3,"TOT_Entity","USD","Actual",[1]Setup!C8,"PERIODIC",$B431,"TOPFLOW","TOP","TOP","top1",$C431,"top3","Open_Acute_DIV1","TOP5","TOP6","REPORTED","TOP8")</f>
        <v>0</v>
      </c>
      <c r="AW431" s="53">
        <f>_xll.OneStreamExcelAddIn.XFFunctions.XFGetCell("TRUE", "CONSOL", $D$3,"TOT_Entity","Aggregated","Budget_Working",[1]Setup!C8,"PERIODIC",$B431,"TOPFLOW","TOP","TOP","top1",$C431,"top3","Open_Acute_DIV1","TOP5","TOP6","REPORTED","TOP8")</f>
        <v>0</v>
      </c>
      <c r="AX431" s="53">
        <f t="shared" si="1058"/>
        <v>0</v>
      </c>
      <c r="AY431" s="40">
        <f t="shared" si="1059"/>
        <v>0</v>
      </c>
      <c r="BA431" s="53">
        <f>_xll.OneStreamExcelAddIn.XFFunctions.XFGetCell("TRUE", "CONSOL", $D$3,"TOT_Entity","USD","Actual",[1]Setup!C9,"PERIODIC",$B431,"TOPFLOW","TOP","TOP","top1",$C431,"top3","Open_Acute_DIV1","TOP5","TOP6","REPORTED","TOP8")</f>
        <v>0</v>
      </c>
      <c r="BB431" s="53">
        <f>_xll.OneStreamExcelAddIn.XFFunctions.XFGetCell("TRUE", "CONSOL", $D$3,"TOT_Entity","Aggregated","Budget_Working",[1]Setup!C9,"PERIODIC",$B431,"TOPFLOW","TOP","TOP","top1",$C431,"top3","Open_Acute_DIV1","TOP5","TOP6","REPORTED","TOP8")</f>
        <v>0</v>
      </c>
      <c r="BC431" s="53">
        <f t="shared" si="1060"/>
        <v>0</v>
      </c>
      <c r="BD431" s="40">
        <f t="shared" si="1061"/>
        <v>0</v>
      </c>
      <c r="BF431" s="53">
        <f>_xll.OneStreamExcelAddIn.XFFunctions.XFGetCell("TRUE", "CONSOL", $D$3,"TOT_Entity","USD","Actual",[1]Setup!C10,"PERIODIC",$B431,"TOPFLOW","TOP","TOP","top1",$C431,"top3","Open_Acute_DIV1","TOP5","TOP6","REPORTED","TOP8")</f>
        <v>0</v>
      </c>
      <c r="BG431" s="53">
        <f>_xll.OneStreamExcelAddIn.XFFunctions.XFGetCell("TRUE", "CONSOL", $D$3,"TOT_Entity","Aggregated","Budget_Working",[1]Setup!C10,"PERIODIC",$B431,"TOPFLOW","TOP","TOP","top1",$C431,"top3","Open_Acute_DIV1","TOP5","TOP6","REPORTED","TOP8")</f>
        <v>0</v>
      </c>
      <c r="BH431" s="53">
        <f t="shared" si="1062"/>
        <v>0</v>
      </c>
      <c r="BI431" s="40">
        <f t="shared" si="1063"/>
        <v>0</v>
      </c>
      <c r="BK431" s="53">
        <f>_xll.OneStreamExcelAddIn.XFFunctions.XFGetCell("TRUE", "CONSOL", $D$3,"TOT_Entity","USD","Actual",[1]Setup!C11,"PERIODIC",$B431,"TOPFLOW","TOP","TOP","top1",$C431,"top3","Open_Acute_DIV1","TOP5","TOP6","REPORTED","TOP8")</f>
        <v>0</v>
      </c>
      <c r="BL431" s="53">
        <f>_xll.OneStreamExcelAddIn.XFFunctions.XFGetCell("TRUE", "CONSOL", $D$3,"TOT_Entity","Aggregated","Budget_Working",[1]Setup!C11,"PERIODIC",$B431,"TOPFLOW","TOP","TOP","top1",$C431,"top3","Open_Acute_DIV1","TOP5","TOP6","REPORTED","TOP8")</f>
        <v>0</v>
      </c>
      <c r="BM431" s="53">
        <f t="shared" si="1064"/>
        <v>0</v>
      </c>
      <c r="BN431" s="40">
        <f t="shared" si="1065"/>
        <v>0</v>
      </c>
      <c r="BP431" s="53">
        <f>_xll.OneStreamExcelAddIn.XFFunctions.XFGetCell("TRUE", "CONSOL", $D$3,"TOT_Entity","USD","Actual",[1]Setup!C12,"PERIODIC",$B431,"TOPFLOW","TOP","TOP","top1",$C431,"top3","Open_Acute_DIV1","TOP5","TOP6","REPORTED","TOP8")</f>
        <v>0</v>
      </c>
      <c r="BQ431" s="53">
        <f>_xll.OneStreamExcelAddIn.XFFunctions.XFGetCell("TRUE", "CONSOL", $D$3,"TOT_Entity","Aggregated","Budget_Working",[1]Setup!C12,"PERIODIC",$B431,"TOPFLOW","TOP","TOP","top1",$C431,"top3","Open_Acute_DIV1","TOP5","TOP6","REPORTED","TOP8")</f>
        <v>0</v>
      </c>
      <c r="BR431" s="53">
        <f t="shared" si="1066"/>
        <v>0</v>
      </c>
      <c r="BS431" s="40">
        <f t="shared" si="1067"/>
        <v>0</v>
      </c>
      <c r="BU431" s="53">
        <f>_xll.OneStreamExcelAddIn.XFFunctions.XFGetCell("TRUE", "CONSOL", $D$3,"TOT_Entity","USD","Actual",[1]Setup!C13,"PERIODIC",$B431,"TOPFLOW","TOP","TOP","top1",$C431,"top3","Open_Acute_DIV1","TOP5","TOP6","REPORTED","TOP8")</f>
        <v>0</v>
      </c>
      <c r="BV431" s="53">
        <f>_xll.OneStreamExcelAddIn.XFFunctions.XFGetCell("TRUE", "CONSOL", $D$3,"TOT_Entity","Aggregated","Budget_Working",[1]Setup!C13,"PERIODIC",$B431,"TOPFLOW","TOP","TOP","top1",$C431,"top3","Open_Acute_DIV1","TOP5","TOP6","REPORTED","TOP8")</f>
        <v>0</v>
      </c>
      <c r="BW431" s="53">
        <f t="shared" si="1068"/>
        <v>0</v>
      </c>
      <c r="BX431" s="40">
        <f t="shared" si="1069"/>
        <v>0</v>
      </c>
      <c r="BZ431" s="53">
        <f>_xll.OneStreamExcelAddIn.XFFunctions.XFGetCell("TRUE", "CONSOL", $D$3,"TOT_Entity","USD","Actual",[1]Setup!C14,"PERIODIC",$B431,"TOPFLOW","TOP","TOP","top1",$C431,"top3","Open_Acute_DIV1","TOP5","TOP6","REPORTED","TOP8")</f>
        <v>0</v>
      </c>
      <c r="CA431" s="53">
        <f>_xll.OneStreamExcelAddIn.XFFunctions.XFGetCell("TRUE", "CONSOL", $D$3,"TOT_Entity","Aggregated","Budget_Working",[1]Setup!C14,"PERIODIC",$B431,"TOPFLOW","TOP","TOP","top1",$C431,"top3","Open_Acute_DIV1","TOP5","TOP6","REPORTED","TOP8")</f>
        <v>0</v>
      </c>
      <c r="CB431" s="53">
        <f t="shared" si="1070"/>
        <v>0</v>
      </c>
      <c r="CC431" s="40">
        <f t="shared" si="1071"/>
        <v>0</v>
      </c>
      <c r="CE431" s="53">
        <f>_xll.OneStreamExcelAddIn.XFFunctions.XFGetCell("TRUE", "CONSOL", $D$3,"TOT_Entity","USD","Actual",[1]Setup!C15,"PERIODIC",$B431,"TOPFLOW","TOP","TOP","top1",$C431,"top3","Open_Acute_DIV1","TOP5","TOP6","REPORTED","TOP8")</f>
        <v>0</v>
      </c>
      <c r="CF431" s="53">
        <f>_xll.OneStreamExcelAddIn.XFFunctions.XFGetCell("TRUE", "CONSOL", $D$3,"TOT_Entity","Aggregated","Budget_Working",[1]Setup!C15,"PERIODIC",$B431,"TOPFLOW","TOP","TOP","top1",$C431,"top3","Open_Acute_DIV1","TOP5","TOP6","REPORTED","TOP8")</f>
        <v>0</v>
      </c>
      <c r="CG431" s="53">
        <f t="shared" si="1072"/>
        <v>0</v>
      </c>
      <c r="CH431" s="40">
        <f t="shared" si="1073"/>
        <v>0</v>
      </c>
      <c r="CI431" s="212"/>
      <c r="CJ431" s="53">
        <f>_xll.OneStreamExcelAddIn.XFFunctions.XFGetCell("TRUE", "CONSOL", $D$3,"TOT_Entity","USD","Actual",[1]Setup!C4,"PERIODIC",$B431,"TOPFLOW","TOP","TOP","top1",$C431,"top3","Open_Acute_DIV1","TOP5","TOP6","REPORTED","TOP8")</f>
        <v>0</v>
      </c>
      <c r="CK431" s="53">
        <f>_xll.OneStreamExcelAddIn.XFFunctions.XFGetCell("TRUE", "CONSOL", $D$3,"TOT_Entity","USD","Actual",[1]Setup!C5,"PERIODIC",$B431,"TOPFLOW","TOP","TOP","top1",$C431,"top3","Open_Acute_DIV1","TOP5","TOP6","REPORTED","TOP8")</f>
        <v>0</v>
      </c>
      <c r="CL431" s="53">
        <f>_xll.OneStreamExcelAddIn.XFFunctions.XFGetCell("TRUE", "CONSOL", $D$3,"TOT_Entity","USD","Actual",[1]Setup!C6,"PERIODIC",$B431,"TOPFLOW","TOP","TOP","top1",$C431,"top3","Open_Acute_DIV1","TOP5","TOP6","REPORTED","TOP8")</f>
        <v>0</v>
      </c>
      <c r="CM431" s="53">
        <f>_xll.OneStreamExcelAddIn.XFFunctions.XFGetCell("TRUE", "CONSOL", $D$3,"TOT_Entity","USD","Actual",[1]Setup!C7,"PERIODIC",$B431,"TOPFLOW","TOP","TOP","top1",$C431,"top3","Open_Acute_DIV1","TOP5","TOP6","REPORTED","TOP8")</f>
        <v>0</v>
      </c>
      <c r="CN431" s="53">
        <f>_xll.OneStreamExcelAddIn.XFFunctions.XFGetCell("TRUE", "CONSOL", $D$3,"TOT_Entity","USD","Actual",[1]Setup!C8,"PERIODIC",$B431,"TOPFLOW","TOP","TOP","top1",$C431,"top3","Open_Acute_DIV1","TOP5","TOP6","REPORTED","TOP8")</f>
        <v>0</v>
      </c>
      <c r="CO431" s="53">
        <f>_xll.OneStreamExcelAddIn.XFFunctions.XFGetCell("TRUE", "CONSOL", $D$3,"TOT_Entity","USD","Actual",[1]Setup!C9,"PERIODIC",$B431,"TOPFLOW","TOP","TOP","top1",$C431,"top3","Open_Acute_DIV1","TOP5","TOP6","REPORTED","TOP8")</f>
        <v>0</v>
      </c>
      <c r="CP431" s="53">
        <f>_xll.OneStreamExcelAddIn.XFFunctions.XFGetCell("TRUE", "CONSOL", $D$3,"TOT_Entity","USD","Actual",[1]Setup!C10,"PERIODIC",$B431,"TOPFLOW","TOP","TOP","top1",$C431,"top3","Open_Acute_DIV1","TOP5","TOP6","REPORTED","TOP8")</f>
        <v>0</v>
      </c>
      <c r="CQ431" s="53">
        <f>_xll.OneStreamExcelAddIn.XFFunctions.XFGetCell("TRUE", "CONSOL", $D$3,"TOT_Entity","USD","Actual",[1]Setup!C11,"PERIODIC",$B431,"TOPFLOW","TOP","TOP","top1",$C431,"top3","Open_Acute_DIV1","TOP5","TOP6","REPORTED","TOP8")</f>
        <v>0</v>
      </c>
      <c r="CR431" s="53">
        <f>_xll.OneStreamExcelAddIn.XFFunctions.XFGetCell("TRUE", "CONSOL", $D$3,"TOT_Entity","USD","Actual",[1]Setup!C12,"PERIODIC",$B431,"TOPFLOW","TOP","TOP","top1",$C431,"top3","Open_Acute_DIV1","TOP5","TOP6","REPORTED","TOP8")</f>
        <v>0</v>
      </c>
      <c r="CS431" s="53">
        <f>_xll.OneStreamExcelAddIn.XFFunctions.XFGetCell("TRUE", "CONSOL", $D$3,"TOT_Entity","USD","Actual",[1]Setup!C13,"PERIODIC",$B431,"TOPFLOW","TOP","TOP","top1",$C431,"top3","Open_Acute_DIV1","TOP5","TOP6","REPORTED","TOP8")</f>
        <v>0</v>
      </c>
      <c r="CT431" s="53">
        <f>_xll.OneStreamExcelAddIn.XFFunctions.XFGetCell("TRUE", "CONSOL", $D$3,"TOT_Entity","USD","Actual",[1]Setup!C14,"PERIODIC",$B431,"TOPFLOW","TOP","TOP","top1",$C431,"top3","Open_Acute_DIV1","TOP5","TOP6","REPORTED","TOP8")</f>
        <v>0</v>
      </c>
      <c r="CU431" s="53">
        <f>_xll.OneStreamExcelAddIn.XFFunctions.XFGetCell("TRUE", "CONSOL", $D$3,"TOT_Entity","USD","Actual",[1]Setup!C15,"PERIODIC",$B431,"TOPFLOW","TOP","TOP","top1",$C431,"top3","Open_Acute_DIV1","TOP5","TOP6","REPORTED","TOP8")</f>
        <v>0</v>
      </c>
      <c r="CV431" s="212"/>
      <c r="CW431" s="53">
        <f>_xll.OneStreamExcelAddIn.XFFunctions.XFGetCell("TRUE", "CONSOL", $D$3,"TOT_Entity","USD","Actual",[1]Setup!C17,"PERIODIC",$B431,"TOPFLOW","TOP","TOP","top1",$C431,"top3","Open_Acute_DIV1","TOP5","TOP6","REPORTED","TOP8")</f>
        <v>0</v>
      </c>
      <c r="CX431" s="53">
        <f>_xll.OneStreamExcelAddIn.XFFunctions.XFGetCell("TRUE", "CONSOL", $D$3,"TOT_Entity","USD","Actual",[1]Setup!C18,"PERIODIC",$B431,"TOPFLOW","TOP","TOP","top1",$C431,"top3","Open_Acute_DIV1","TOP5","TOP6","REPORTED","TOP8")</f>
        <v>0</v>
      </c>
      <c r="CY431" s="53">
        <f>_xll.OneStreamExcelAddIn.XFFunctions.XFGetCell("TRUE", "CONSOL", $D$3,"TOT_Entity","USD","Actual",[1]Setup!C19,"PERIODIC",$B431,"TOPFLOW","TOP","TOP","top1",$C431,"top3","Open_Acute_DIV1","TOP5","TOP6","REPORTED","TOP8")</f>
        <v>0</v>
      </c>
      <c r="CZ431" s="53">
        <f>_xll.OneStreamExcelAddIn.XFFunctions.XFGetCell("TRUE", "CONSOL", $D$3,"TOT_Entity","USD","Actual",[1]Setup!C20,"PERIODIC",$B431,"TOPFLOW","TOP","TOP","top1",$C431,"top3","Open_Acute_DIV1","TOP5","TOP6","REPORTED","TOP8")</f>
        <v>0</v>
      </c>
      <c r="DA431" s="53">
        <f>_xll.OneStreamExcelAddIn.XFFunctions.XFGetCell("TRUE", "CONSOL", $D$3,"TOT_Entity","USD","Actual",[1]Setup!C21,"PERIODIC",$B431,"TOPFLOW","TOP","TOP","top1",$C431,"top3","Open_Acute_DIV1","TOP5","TOP6","REPORTED","TOP8")</f>
        <v>0</v>
      </c>
      <c r="DB431" s="53">
        <f>_xll.OneStreamExcelAddIn.XFFunctions.XFGetCell("TRUE", "CONSOL", $D$3,"TOT_Entity","USD","Actual",[1]Setup!C22,"PERIODIC",$B431,"TOPFLOW","TOP","TOP","top1",$C431,"top3","Open_Acute_DIV1","TOP5","TOP6","REPORTED","TOP8")</f>
        <v>0</v>
      </c>
      <c r="DC431" s="53">
        <f>_xll.OneStreamExcelAddIn.XFFunctions.XFGetCell("TRUE", "CONSOL", $D$3,"TOT_Entity","USD","Actual",[1]Setup!C23,"PERIODIC",$B431,"TOPFLOW","TOP","TOP","top1",$C431,"top3","Open_Acute_DIV1","TOP5","TOP6","REPORTED","TOP8")</f>
        <v>0</v>
      </c>
      <c r="DD431" s="53">
        <f>_xll.OneStreamExcelAddIn.XFFunctions.XFGetCell("TRUE", "CONSOL", $D$3,"TOT_Entity","USD","Actual",[1]Setup!C24,"PERIODIC",$B431,"TOPFLOW","TOP","TOP","top1",$C431,"top3","Open_Acute_DIV1","TOP5","TOP6","REPORTED","TOP8")</f>
        <v>0</v>
      </c>
      <c r="DE431" s="53">
        <f>_xll.OneStreamExcelAddIn.XFFunctions.XFGetCell("TRUE", "CONSOL", $D$3,"TOT_Entity","USD","Actual",[1]Setup!C25,"PERIODIC",$B431,"TOPFLOW","TOP","TOP","top1",$C431,"top3","Open_Acute_DIV1","TOP5","TOP6","REPORTED","TOP8")</f>
        <v>0</v>
      </c>
      <c r="DF431" s="53">
        <f>_xll.OneStreamExcelAddIn.XFFunctions.XFGetCell("TRUE", "CONSOL", $D$3,"TOT_Entity","USD","Actual",[1]Setup!C26,"PERIODIC",$B431,"TOPFLOW","TOP","TOP","top1",$C431,"top3","Open_Acute_DIV1","TOP5","TOP6","REPORTED","TOP8")</f>
        <v>0</v>
      </c>
      <c r="DG431" s="53">
        <f>_xll.OneStreamExcelAddIn.XFFunctions.XFGetCell("TRUE", "CONSOL", $D$3,"TOT_Entity","USD","Actual",[1]Setup!C27,"PERIODIC",$B431,"TOPFLOW","TOP","TOP","top1",$C431,"top3","Open_Acute_DIV1","TOP5","TOP6","REPORTED","TOP8")</f>
        <v>0</v>
      </c>
      <c r="DH431" s="53">
        <f>_xll.OneStreamExcelAddIn.XFFunctions.XFGetCell("TRUE", "CONSOL", $D$3,"TOT_Entity","USD","Actual",[1]Setup!C28,"PERIODIC",$B431,"TOPFLOW","TOP","TOP","top1",$C431,"top3","Open_Acute_DIV1","TOP5","TOP6","REPORTED","TOP8")</f>
        <v>0</v>
      </c>
      <c r="DI431" s="178"/>
      <c r="DJ431" s="53">
        <f>_xll.OneStreamExcelAddIn.XFFunctions.XFGetCell("TRUE", "CONSOL", $D$3,"TOT_Entity","Aggregated","Budget_Working",[1]Setup!C4,"PERIODIC",$B431,"TOPFLOW","TOP","TOP","top1",$C431,"top3","Open_Acute_DIV1","TOP5","TOP6","REPORTED","TOP8")</f>
        <v>0</v>
      </c>
      <c r="DK431" s="53">
        <f>_xll.OneStreamExcelAddIn.XFFunctions.XFGetCell("TRUE", "CONSOL", $D$3,"TOT_Entity","Aggregated","Budget_Working",[1]Setup!C5,"PERIODIC",$B431,"TOPFLOW","TOP","TOP","top1",$C431,"top3","Open_Acute_DIV1","TOP5","TOP6","REPORTED","TOP8")</f>
        <v>0</v>
      </c>
      <c r="DL431" s="53">
        <f>_xll.OneStreamExcelAddIn.XFFunctions.XFGetCell("TRUE", "CONSOL", $D$3,"TOT_Entity","Aggregated","Budget_Working",[1]Setup!C6,"PERIODIC",$B431,"TOPFLOW","TOP","TOP","top1",$C431,"top3","Open_Acute_DIV1","TOP5","TOP6","REPORTED","TOP8")</f>
        <v>0</v>
      </c>
      <c r="DM431" s="53">
        <f>_xll.OneStreamExcelAddIn.XFFunctions.XFGetCell("TRUE", "CONSOL", $D$3,"TOT_Entity","Aggregated","Budget_Working",[1]Setup!C7,"PERIODIC",$B431,"TOPFLOW","TOP","TOP","top1",$C431,"top3","Open_Acute_DIV1","TOP5","TOP6","REPORTED","TOP8")</f>
        <v>0</v>
      </c>
      <c r="DN431" s="53">
        <f>_xll.OneStreamExcelAddIn.XFFunctions.XFGetCell("TRUE", "CONSOL", $D$3,"TOT_Entity","Aggregated","Budget_Working",[1]Setup!C8,"PERIODIC",$B431,"TOPFLOW","TOP","TOP","top1",$C431,"top3","Open_Acute_DIV1","TOP5","TOP6","REPORTED","TOP8")</f>
        <v>0</v>
      </c>
      <c r="DO431" s="53">
        <f>_xll.OneStreamExcelAddIn.XFFunctions.XFGetCell("TRUE", "CONSOL", $D$3,"TOT_Entity","Aggregated","Budget_Working",[1]Setup!C9,"PERIODIC",$B431,"TOPFLOW","TOP","TOP","top1",$C431,"top3","Open_Acute_DIV1","TOP5","TOP6","REPORTED","TOP8")</f>
        <v>0</v>
      </c>
      <c r="DP431" s="53">
        <f>_xll.OneStreamExcelAddIn.XFFunctions.XFGetCell("TRUE", "CONSOL", $D$3,"TOT_Entity","Aggregated","Budget_Working",[1]Setup!C10,"PERIODIC",$B431,"TOPFLOW","TOP","TOP","top1",$C431,"top3","Open_Acute_DIV1","TOP5","TOP6","REPORTED","TOP8")</f>
        <v>0</v>
      </c>
      <c r="DQ431" s="53">
        <f>_xll.OneStreamExcelAddIn.XFFunctions.XFGetCell("TRUE", "CONSOL", $D$3,"TOT_Entity","Aggregated","Budget_Working",[1]Setup!C11,"PERIODIC",$B431,"TOPFLOW","TOP","TOP","top1",$C431,"top3","Open_Acute_DIV1","TOP5","TOP6","REPORTED","TOP8")</f>
        <v>0</v>
      </c>
      <c r="DR431" s="53">
        <f>_xll.OneStreamExcelAddIn.XFFunctions.XFGetCell("TRUE", "CONSOL", $D$3,"TOT_Entity","Aggregated","Budget_Working",[1]Setup!C12,"PERIODIC",$B431,"TOPFLOW","TOP","TOP","top1",$C431,"top3","Open_Acute_DIV1","TOP5","TOP6","REPORTED","TOP8")</f>
        <v>0</v>
      </c>
      <c r="DS431" s="53">
        <f>_xll.OneStreamExcelAddIn.XFFunctions.XFGetCell("TRUE", "CONSOL", $D$3,"TOT_Entity","Aggregated","Budget_Working",[1]Setup!C13,"PERIODIC",$B431,"TOPFLOW","TOP","TOP","top1",$C431,"top3","Open_Acute_DIV1","TOP5","TOP6","REPORTED","TOP8")</f>
        <v>0</v>
      </c>
      <c r="DT431" s="53">
        <f>_xll.OneStreamExcelAddIn.XFFunctions.XFGetCell("TRUE", "CONSOL", $D$3,"TOT_Entity","Aggregated","Budget_Working",[1]Setup!C14,"PERIODIC",$B431,"TOPFLOW","TOP","TOP","top1",$C431,"top3","Open_Acute_DIV1","TOP5","TOP6","REPORTED","TOP8")</f>
        <v>0</v>
      </c>
      <c r="DU431" s="53">
        <f>_xll.OneStreamExcelAddIn.XFFunctions.XFGetCell("TRUE", "CONSOL", $D$3,"TOT_Entity","Aggregated","Budget_Working",[1]Setup!C15,"PERIODIC",$B431,"TOPFLOW","TOP","TOP","top1",$C431,"top3","Open_Acute_DIV1","TOP5","TOP6","REPORTED","TOP8")</f>
        <v>0</v>
      </c>
      <c r="DV431" s="178"/>
      <c r="DW431" s="53">
        <f>_xll.OneStreamExcelAddIn.XFFunctions.XFGetCell("TRUE", "CONSOL", $D$3,"TOT_Entity","USD","Budget_Final",[1]Setup!C17,"PERIODIC",$B431,"TOPFLOW","TOP","TOP","top1",$C431,"top3","Open_Acute_DIV1","TOP5","TOP6","REPORTED","TOP8")</f>
        <v>-7.0638456500000002</v>
      </c>
      <c r="DX431" s="53">
        <f>_xll.OneStreamExcelAddIn.XFFunctions.XFGetCell("TRUE", "CONSOL", $D$3,"TOT_Entity","USD","Budget_Final",[1]Setup!C18,"PERIODIC",$B431,"TOPFLOW","TOP","TOP","top1",$C431,"top3","Open_Acute_DIV1","TOP5","TOP6","REPORTED","TOP8")</f>
        <v>-6.72316102</v>
      </c>
      <c r="DY431" s="53">
        <f>_xll.OneStreamExcelAddIn.XFFunctions.XFGetCell("TRUE", "CONSOL", $D$3,"TOT_Entity","USD","Budget_Final",[1]Setup!C19,"PERIODIC",$B431,"TOPFLOW","TOP","TOP","top1",$C431,"top3","Open_Acute_DIV1","TOP5","TOP6","REPORTED","TOP8")</f>
        <v>-7.5427100600000001</v>
      </c>
      <c r="DZ431" s="53">
        <f>_xll.OneStreamExcelAddIn.XFFunctions.XFGetCell("TRUE", "CONSOL", $D$3,"TOT_Entity","USD","Budget_Final",[1]Setup!C20,"PERIODIC",$B431,"TOPFLOW","TOP","TOP","top1",$C431,"top3","Open_Acute_DIV1","TOP5","TOP6","REPORTED","TOP8")</f>
        <v>-7.49982668</v>
      </c>
      <c r="EA431" s="53">
        <f>_xll.OneStreamExcelAddIn.XFFunctions.XFGetCell("TRUE", "CONSOL", $D$3,"TOT_Entity","USD","Budget_Final",[1]Setup!C21,"PERIODIC",$B431,"TOPFLOW","TOP","TOP","top1",$C431,"top3","Open_Acute_DIV1","TOP5","TOP6","REPORTED","TOP8")</f>
        <v>-7.7190083999999999</v>
      </c>
      <c r="EB431" s="53">
        <f>_xll.OneStreamExcelAddIn.XFFunctions.XFGetCell("TRUE", "CONSOL", $D$3,"TOT_Entity","USD","Budget_Final",[1]Setup!C22,"PERIODIC",$B431,"TOPFLOW","TOP","TOP","top1",$C431,"top3","Open_Acute_DIV1","TOP5","TOP6","REPORTED","TOP8")</f>
        <v>-7.3092338799999998</v>
      </c>
      <c r="EC431" s="53">
        <f>_xll.OneStreamExcelAddIn.XFFunctions.XFGetCell("TRUE", "CONSOL", $D$3,"TOT_Entity","USD","Budget_Final",[1]Setup!C23,"PERIODIC",$B431,"TOPFLOW","TOP","TOP","top1",$C431,"top3","Open_Acute_DIV1","TOP5","TOP6","REPORTED","TOP8")</f>
        <v>-7.7047139400000004</v>
      </c>
      <c r="ED431" s="53">
        <f>_xll.OneStreamExcelAddIn.XFFunctions.XFGetCell("TRUE", "CONSOL", $D$3,"TOT_Entity","USD","Budget_Final",[1]Setup!C24,"PERIODIC",$B431,"TOPFLOW","TOP","TOP","top1",$C431,"top3","Open_Acute_DIV1","TOP5","TOP6","REPORTED","TOP8")</f>
        <v>-7.7094787599999997</v>
      </c>
      <c r="EE431" s="53">
        <f>_xll.OneStreamExcelAddIn.XFFunctions.XFGetCell("TRUE", "CONSOL", $D$3,"TOT_Entity","USD","Budget_Final",[1]Setup!C25,"PERIODIC",$B431,"TOPFLOW","TOP","TOP","top1",$C431,"top3","Open_Acute_DIV1","TOP5","TOP6","REPORTED","TOP8")</f>
        <v>-7.7070963499999996</v>
      </c>
      <c r="EF431" s="53">
        <f>_xll.OneStreamExcelAddIn.XFFunctions.XFGetCell("TRUE", "CONSOL", $D$3,"TOT_Entity","USD","Budget_Final",[1]Setup!C26,"PERIODIC",$B431,"TOPFLOW","TOP","TOP","top1",$C431,"top3","Open_Acute_DIV1","TOP5","TOP6","REPORTED","TOP8")</f>
        <v>-7.6618305600000003</v>
      </c>
      <c r="EG431" s="53">
        <f>_xll.OneStreamExcelAddIn.XFFunctions.XFGetCell("TRUE", "CONSOL", $D$3,"TOT_Entity","USD","Budget_Final",[1]Setup!C27,"PERIODIC",$B431,"TOPFLOW","TOP","TOP","top1",$C431,"top3","Open_Acute_DIV1","TOP5","TOP6","REPORTED","TOP8")</f>
        <v>-7.1782013300000003</v>
      </c>
      <c r="EH431" s="53">
        <f>_xll.OneStreamExcelAddIn.XFFunctions.XFGetCell("TRUE", "CONSOL", $D$3,"TOT_Entity","USD","Budget_Final",[1]Setup!C28,"PERIODIC",$B431,"TOPFLOW","TOP","TOP","top1",$C431,"top3","Open_Acute_DIV1","TOP5","TOP6","REPORTED","TOP8")</f>
        <v>-7.3068514699999998</v>
      </c>
    </row>
    <row r="432" spans="2:138" x14ac:dyDescent="0.25">
      <c r="B432" s="51">
        <v>61047</v>
      </c>
      <c r="C432" s="51"/>
      <c r="D432" t="str" cm="1">
        <f t="array" ref="D432">_xll.OneStreamExcelAddIn.XFFunctions.XFGetMemberInfo("Description","Account",B432)</f>
        <v>P/S - Internet Mkt</v>
      </c>
      <c r="E432" s="53">
        <f>_xll.OneStreamExcelAddIn.XFFunctions.XFGetCell("TRUE", "CONSOL", $D$3,"TOT_Entity","USD","Actual",$E$3,"PERIODIC",$B432,"TOPFLOW","TOP","TOP","top1",$C432,"top3","Open_Acute_DIV1","TOP5","TOP6","REPORTED","TOP8")</f>
        <v>11353.45</v>
      </c>
      <c r="F432" s="53">
        <f>_xll.OneStreamExcelAddIn.XFFunctions.XFGetCell("TRUE", "CONSOL", $D$3,"TOT_Entity","Aggregated","Budget_Working",$E$3,"PERIODIC",$B432,"TOPFLOW","TOP","TOP","top1",$C432,"top3","Open_Acute_DIV1","TOP5","TOP6","REPORTED","TOP8")</f>
        <v>8000</v>
      </c>
      <c r="G432" s="53">
        <f t="shared" si="1043"/>
        <v>-3353.4500000000007</v>
      </c>
      <c r="H432" s="55">
        <f t="shared" si="1044"/>
        <v>-0.41918125000000012</v>
      </c>
      <c r="I432" s="41"/>
      <c r="J432" s="53">
        <f>_xll.OneStreamExcelAddIn.XFFunctions.XFGetCell("TRUE", "CONSOL", $D$3,"TOT_Entity","USD","Actual",$E$3,"YTD",$B432,"TOPFLOW","TOP","TOP","top1",$C432,"TOP3","Open_Acute_DIV1","TOP5","TOP6","REPORTED","TOP8")</f>
        <v>30842.58</v>
      </c>
      <c r="K432" s="53">
        <f>_xll.OneStreamExcelAddIn.XFFunctions.XFGetCell("TRUE", "CONSOL", $D$3,"TOT_Entity","Aggregated","Budget_Working",$E$3,"YTD",$B432,"TOPFLOW","TOP","TOP","top1",$C432,"TOP3","Open_Acute_DIV1","TOP5","TOP6","REPORTED","TOP8")</f>
        <v>32000</v>
      </c>
      <c r="L432" s="53">
        <f t="shared" si="1045"/>
        <v>1157.4199999999983</v>
      </c>
      <c r="M432" s="40">
        <f t="shared" si="1046"/>
        <v>3.6169374999999948E-2</v>
      </c>
      <c r="N432" s="41"/>
      <c r="O432" s="53">
        <f>_xll.OneStreamExcelAddIn.XFFunctions.XFGetCell("TRUE", "CONSOL", $D$3,"TOT_Entity","USD","Actual",$F$3,"YTD",$B432,"TOPFLOW","TOP","TOP","top1",$C432,"TOP3","Open_Acute_DIV1","TOP5","TOP6","REPORTED","TOP8")</f>
        <v>26325.61</v>
      </c>
      <c r="P432" s="53">
        <f>_xll.OneStreamExcelAddIn.XFFunctions.XFGetCell("TRUE", "CONSOL", $D$3,"TOT_Entity","USD","Actual",$E$3,"YTD",$B432,"TOPFLOW","TOP","TOP","top1",$C432,"top3","Open_Acute_DIV1","TOP5","TOP6","REPORTED","VAR_BW_PY_Actual")</f>
        <v>-4516.97</v>
      </c>
      <c r="Q432" s="40">
        <f t="shared" si="1047"/>
        <v>-0.17158082946605988</v>
      </c>
      <c r="R432" s="41"/>
      <c r="S432" s="53">
        <f>_xll.OneStreamExcelAddIn.XFFunctions.XFGetCell("TRUE", "CONSOL", $D$3,"TOT_Entity","USD","MIDFCST",$E$3,"MTD",$B432,"TOPFLOW","TOP","TOP","top1",$C432,"TOP3","Open_Acute_DIV1","TOP5","TOP6","REPORTED","TOP8")</f>
        <v>0</v>
      </c>
      <c r="T432" s="53">
        <f t="shared" si="1048"/>
        <v>-11353.45</v>
      </c>
      <c r="U432" s="40">
        <f t="shared" si="1049"/>
        <v>0</v>
      </c>
      <c r="V432" s="41"/>
      <c r="W432" s="42"/>
      <c r="X432" s="43"/>
      <c r="Y432" s="42"/>
      <c r="Z432" s="44"/>
      <c r="AB432" s="53">
        <f>_xll.OneStreamExcelAddIn.XFFunctions.XFGetCell("TRUE", "CONSOL", $D$3,"TOT_Entity","USD","Actual",[1]Setup!C4,"PERIODIC",$B432,"TOPFLOW","TOP","TOP","top1",$C432,"top3","Open_Acute_DIV1","TOP5","TOP6","REPORTED","TOP8")</f>
        <v>6298.2</v>
      </c>
      <c r="AC432" s="53">
        <f>_xll.OneStreamExcelAddIn.XFFunctions.XFGetCell("TRUE", "CONSOL", $D$3,"TOT_Entity","Aggregated","Budget_Working",[1]Setup!C4,"PERIODIC",$B432,"TOPFLOW","TOP","TOP","top1",$C432,"top3","Open_Acute_DIV1","TOP5","TOP6","REPORTED","TOP8")</f>
        <v>8000</v>
      </c>
      <c r="AD432" s="53">
        <f t="shared" si="1050"/>
        <v>1701.8000000000002</v>
      </c>
      <c r="AE432" s="40">
        <f t="shared" si="1051"/>
        <v>0.21272500000000003</v>
      </c>
      <c r="AG432" s="53">
        <f>_xll.OneStreamExcelAddIn.XFFunctions.XFGetCell("TRUE", "CONSOL", $D$3,"TOT_Entity","USD","Actual",[1]Setup!C5,"PERIODIC",$B432,"TOPFLOW","TOP","TOP","top1",$C432,"top3","Open_Acute_DIV1","TOP5","TOP6","REPORTED","TOP8")</f>
        <v>6220.47</v>
      </c>
      <c r="AH432" s="53">
        <f>_xll.OneStreamExcelAddIn.XFFunctions.XFGetCell("TRUE", "CONSOL", $D$3,"TOT_Entity","Aggregated","Budget_Working",[1]Setup!C5,"PERIODIC",$B432,"TOPFLOW","TOP","TOP","top1",$C432,"top3","Open_Acute_DIV1","TOP5","TOP6","REPORTED","TOP8")</f>
        <v>8000</v>
      </c>
      <c r="AI432" s="53">
        <f t="shared" si="1052"/>
        <v>1779.5299999999997</v>
      </c>
      <c r="AJ432" s="40">
        <f t="shared" si="1053"/>
        <v>0.22244124999999998</v>
      </c>
      <c r="AL432" s="53">
        <f>_xll.OneStreamExcelAddIn.XFFunctions.XFGetCell("TRUE", "CONSOL", $D$3,"TOT_Entity","USD","Actual",[1]Setup!C6,"PERIODIC",$B432,"TOPFLOW","TOP","TOP","top1",$C432,"top3","Open_Acute_DIV1","TOP5","TOP6","REPORTED","TOP8")</f>
        <v>6970.46</v>
      </c>
      <c r="AM432" s="53">
        <f>_xll.OneStreamExcelAddIn.XFFunctions.XFGetCell("TRUE", "CONSOL", $D$3,"TOT_Entity","Aggregated","Budget_Working",[1]Setup!C6,"PERIODIC",$B432,"TOPFLOW","TOP","TOP","top1",$C432,"top3","Open_Acute_DIV1","TOP5","TOP6","REPORTED","TOP8")</f>
        <v>8000</v>
      </c>
      <c r="AN432" s="53">
        <f t="shared" si="1054"/>
        <v>1029.54</v>
      </c>
      <c r="AO432" s="40">
        <f t="shared" si="1055"/>
        <v>0.12869249999999999</v>
      </c>
      <c r="AQ432" s="53">
        <f>_xll.OneStreamExcelAddIn.XFFunctions.XFGetCell("TRUE", "CONSOL", $D$3,"TOT_Entity","USD","Actual",[1]Setup!C7,"PERIODIC",$B432,"TOPFLOW","TOP","TOP","top1",$C432,"top3","Open_Acute_DIV1","TOP5","TOP6","REPORTED","TOP8")</f>
        <v>11353.45</v>
      </c>
      <c r="AR432" s="53">
        <f>_xll.OneStreamExcelAddIn.XFFunctions.XFGetCell("TRUE", "CONSOL", $D$3,"TOT_Entity","Aggregated","Budget_Working",[1]Setup!C7,"PERIODIC",$B432,"TOPFLOW","TOP","TOP","top1",$C432,"top3","Open_Acute_DIV1","TOP5","TOP6","REPORTED","TOP8")</f>
        <v>8000</v>
      </c>
      <c r="AS432" s="53">
        <f t="shared" si="1056"/>
        <v>-3353.4500000000007</v>
      </c>
      <c r="AT432" s="40">
        <f t="shared" si="1057"/>
        <v>-0.41918125000000012</v>
      </c>
      <c r="AV432" s="53">
        <f>_xll.OneStreamExcelAddIn.XFFunctions.XFGetCell("TRUE", "CONSOL", $D$3,"TOT_Entity","USD","Actual",[1]Setup!C8,"PERIODIC",$B432,"TOPFLOW","TOP","TOP","top1",$C432,"top3","Open_Acute_DIV1","TOP5","TOP6","REPORTED","TOP8")</f>
        <v>-30842.58</v>
      </c>
      <c r="AW432" s="53">
        <f>_xll.OneStreamExcelAddIn.XFFunctions.XFGetCell("TRUE", "CONSOL", $D$3,"TOT_Entity","Aggregated","Budget_Working",[1]Setup!C8,"PERIODIC",$B432,"TOPFLOW","TOP","TOP","top1",$C432,"top3","Open_Acute_DIV1","TOP5","TOP6","REPORTED","TOP8")</f>
        <v>8000</v>
      </c>
      <c r="AX432" s="53">
        <f t="shared" si="1058"/>
        <v>38842.58</v>
      </c>
      <c r="AY432" s="40">
        <f t="shared" si="1059"/>
        <v>4.8553225000000007</v>
      </c>
      <c r="BA432" s="53">
        <f>_xll.OneStreamExcelAddIn.XFFunctions.XFGetCell("TRUE", "CONSOL", $D$3,"TOT_Entity","USD","Actual",[1]Setup!C9,"PERIODIC",$B432,"TOPFLOW","TOP","TOP","top1",$C432,"top3","Open_Acute_DIV1","TOP5","TOP6","REPORTED","TOP8")</f>
        <v>0</v>
      </c>
      <c r="BB432" s="53">
        <f>_xll.OneStreamExcelAddIn.XFFunctions.XFGetCell("TRUE", "CONSOL", $D$3,"TOT_Entity","Aggregated","Budget_Working",[1]Setup!C9,"PERIODIC",$B432,"TOPFLOW","TOP","TOP","top1",$C432,"top3","Open_Acute_DIV1","TOP5","TOP6","REPORTED","TOP8")</f>
        <v>8000</v>
      </c>
      <c r="BC432" s="53">
        <f t="shared" si="1060"/>
        <v>8000</v>
      </c>
      <c r="BD432" s="40">
        <f t="shared" si="1061"/>
        <v>1</v>
      </c>
      <c r="BF432" s="53">
        <f>_xll.OneStreamExcelAddIn.XFFunctions.XFGetCell("TRUE", "CONSOL", $D$3,"TOT_Entity","USD","Actual",[1]Setup!C10,"PERIODIC",$B432,"TOPFLOW","TOP","TOP","top1",$C432,"top3","Open_Acute_DIV1","TOP5","TOP6","REPORTED","TOP8")</f>
        <v>0</v>
      </c>
      <c r="BG432" s="53">
        <f>_xll.OneStreamExcelAddIn.XFFunctions.XFGetCell("TRUE", "CONSOL", $D$3,"TOT_Entity","Aggregated","Budget_Working",[1]Setup!C10,"PERIODIC",$B432,"TOPFLOW","TOP","TOP","top1",$C432,"top3","Open_Acute_DIV1","TOP5","TOP6","REPORTED","TOP8")</f>
        <v>8000</v>
      </c>
      <c r="BH432" s="53">
        <f t="shared" si="1062"/>
        <v>8000</v>
      </c>
      <c r="BI432" s="40">
        <f t="shared" si="1063"/>
        <v>1</v>
      </c>
      <c r="BK432" s="53">
        <f>_xll.OneStreamExcelAddIn.XFFunctions.XFGetCell("TRUE", "CONSOL", $D$3,"TOT_Entity","USD","Actual",[1]Setup!C11,"PERIODIC",$B432,"TOPFLOW","TOP","TOP","top1",$C432,"top3","Open_Acute_DIV1","TOP5","TOP6","REPORTED","TOP8")</f>
        <v>0</v>
      </c>
      <c r="BL432" s="53">
        <f>_xll.OneStreamExcelAddIn.XFFunctions.XFGetCell("TRUE", "CONSOL", $D$3,"TOT_Entity","Aggregated","Budget_Working",[1]Setup!C11,"PERIODIC",$B432,"TOPFLOW","TOP","TOP","top1",$C432,"top3","Open_Acute_DIV1","TOP5","TOP6","REPORTED","TOP8")</f>
        <v>8000</v>
      </c>
      <c r="BM432" s="53">
        <f t="shared" si="1064"/>
        <v>8000</v>
      </c>
      <c r="BN432" s="40">
        <f t="shared" si="1065"/>
        <v>1</v>
      </c>
      <c r="BP432" s="53">
        <f>_xll.OneStreamExcelAddIn.XFFunctions.XFGetCell("TRUE", "CONSOL", $D$3,"TOT_Entity","USD","Actual",[1]Setup!C12,"PERIODIC",$B432,"TOPFLOW","TOP","TOP","top1",$C432,"top3","Open_Acute_DIV1","TOP5","TOP6","REPORTED","TOP8")</f>
        <v>0</v>
      </c>
      <c r="BQ432" s="53">
        <f>_xll.OneStreamExcelAddIn.XFFunctions.XFGetCell("TRUE", "CONSOL", $D$3,"TOT_Entity","Aggregated","Budget_Working",[1]Setup!C12,"PERIODIC",$B432,"TOPFLOW","TOP","TOP","top1",$C432,"top3","Open_Acute_DIV1","TOP5","TOP6","REPORTED","TOP8")</f>
        <v>8000</v>
      </c>
      <c r="BR432" s="53">
        <f t="shared" si="1066"/>
        <v>8000</v>
      </c>
      <c r="BS432" s="40">
        <f t="shared" si="1067"/>
        <v>1</v>
      </c>
      <c r="BU432" s="53">
        <f>_xll.OneStreamExcelAddIn.XFFunctions.XFGetCell("TRUE", "CONSOL", $D$3,"TOT_Entity","USD","Actual",[1]Setup!C13,"PERIODIC",$B432,"TOPFLOW","TOP","TOP","top1",$C432,"top3","Open_Acute_DIV1","TOP5","TOP6","REPORTED","TOP8")</f>
        <v>0</v>
      </c>
      <c r="BV432" s="53">
        <f>_xll.OneStreamExcelAddIn.XFFunctions.XFGetCell("TRUE", "CONSOL", $D$3,"TOT_Entity","Aggregated","Budget_Working",[1]Setup!C13,"PERIODIC",$B432,"TOPFLOW","TOP","TOP","top1",$C432,"top3","Open_Acute_DIV1","TOP5","TOP6","REPORTED","TOP8")</f>
        <v>8000</v>
      </c>
      <c r="BW432" s="53">
        <f t="shared" si="1068"/>
        <v>8000</v>
      </c>
      <c r="BX432" s="40">
        <f t="shared" si="1069"/>
        <v>1</v>
      </c>
      <c r="BZ432" s="53">
        <f>_xll.OneStreamExcelAddIn.XFFunctions.XFGetCell("TRUE", "CONSOL", $D$3,"TOT_Entity","USD","Actual",[1]Setup!C14,"PERIODIC",$B432,"TOPFLOW","TOP","TOP","top1",$C432,"top3","Open_Acute_DIV1","TOP5","TOP6","REPORTED","TOP8")</f>
        <v>0</v>
      </c>
      <c r="CA432" s="53">
        <f>_xll.OneStreamExcelAddIn.XFFunctions.XFGetCell("TRUE", "CONSOL", $D$3,"TOT_Entity","Aggregated","Budget_Working",[1]Setup!C14,"PERIODIC",$B432,"TOPFLOW","TOP","TOP","top1",$C432,"top3","Open_Acute_DIV1","TOP5","TOP6","REPORTED","TOP8")</f>
        <v>8000</v>
      </c>
      <c r="CB432" s="53">
        <f t="shared" si="1070"/>
        <v>8000</v>
      </c>
      <c r="CC432" s="40">
        <f t="shared" si="1071"/>
        <v>1</v>
      </c>
      <c r="CE432" s="53">
        <f>_xll.OneStreamExcelAddIn.XFFunctions.XFGetCell("TRUE", "CONSOL", $D$3,"TOT_Entity","USD","Actual",[1]Setup!C15,"PERIODIC",$B432,"TOPFLOW","TOP","TOP","top1",$C432,"top3","Open_Acute_DIV1","TOP5","TOP6","REPORTED","TOP8")</f>
        <v>0</v>
      </c>
      <c r="CF432" s="53">
        <f>_xll.OneStreamExcelAddIn.XFFunctions.XFGetCell("TRUE", "CONSOL", $D$3,"TOT_Entity","Aggregated","Budget_Working",[1]Setup!C15,"PERIODIC",$B432,"TOPFLOW","TOP","TOP","top1",$C432,"top3","Open_Acute_DIV1","TOP5","TOP6","REPORTED","TOP8")</f>
        <v>8000</v>
      </c>
      <c r="CG432" s="53">
        <f t="shared" si="1072"/>
        <v>8000</v>
      </c>
      <c r="CH432" s="40">
        <f t="shared" si="1073"/>
        <v>1</v>
      </c>
      <c r="CI432" s="212"/>
      <c r="CJ432" s="53">
        <f>_xll.OneStreamExcelAddIn.XFFunctions.XFGetCell("TRUE", "CONSOL", $D$3,"TOT_Entity","USD","Actual",[1]Setup!C4,"PERIODIC",$B432,"TOPFLOW","TOP","TOP","top1",$C432,"top3","Open_Acute_DIV1","TOP5","TOP6","REPORTED","TOP8")</f>
        <v>6298.2</v>
      </c>
      <c r="CK432" s="53">
        <f>_xll.OneStreamExcelAddIn.XFFunctions.XFGetCell("TRUE", "CONSOL", $D$3,"TOT_Entity","USD","Actual",[1]Setup!C5,"PERIODIC",$B432,"TOPFLOW","TOP","TOP","top1",$C432,"top3","Open_Acute_DIV1","TOP5","TOP6","REPORTED","TOP8")</f>
        <v>6220.47</v>
      </c>
      <c r="CL432" s="53">
        <f>_xll.OneStreamExcelAddIn.XFFunctions.XFGetCell("TRUE", "CONSOL", $D$3,"TOT_Entity","USD","Actual",[1]Setup!C6,"PERIODIC",$B432,"TOPFLOW","TOP","TOP","top1",$C432,"top3","Open_Acute_DIV1","TOP5","TOP6","REPORTED","TOP8")</f>
        <v>6970.46</v>
      </c>
      <c r="CM432" s="53">
        <f>_xll.OneStreamExcelAddIn.XFFunctions.XFGetCell("TRUE", "CONSOL", $D$3,"TOT_Entity","USD","Actual",[1]Setup!C7,"PERIODIC",$B432,"TOPFLOW","TOP","TOP","top1",$C432,"top3","Open_Acute_DIV1","TOP5","TOP6","REPORTED","TOP8")</f>
        <v>11353.45</v>
      </c>
      <c r="CN432" s="53">
        <f>_xll.OneStreamExcelAddIn.XFFunctions.XFGetCell("TRUE", "CONSOL", $D$3,"TOT_Entity","USD","Actual",[1]Setup!C8,"PERIODIC",$B432,"TOPFLOW","TOP","TOP","top1",$C432,"top3","Open_Acute_DIV1","TOP5","TOP6","REPORTED","TOP8")</f>
        <v>-30842.58</v>
      </c>
      <c r="CO432" s="53">
        <f>_xll.OneStreamExcelAddIn.XFFunctions.XFGetCell("TRUE", "CONSOL", $D$3,"TOT_Entity","USD","Actual",[1]Setup!C9,"PERIODIC",$B432,"TOPFLOW","TOP","TOP","top1",$C432,"top3","Open_Acute_DIV1","TOP5","TOP6","REPORTED","TOP8")</f>
        <v>0</v>
      </c>
      <c r="CP432" s="53">
        <f>_xll.OneStreamExcelAddIn.XFFunctions.XFGetCell("TRUE", "CONSOL", $D$3,"TOT_Entity","USD","Actual",[1]Setup!C10,"PERIODIC",$B432,"TOPFLOW","TOP","TOP","top1",$C432,"top3","Open_Acute_DIV1","TOP5","TOP6","REPORTED","TOP8")</f>
        <v>0</v>
      </c>
      <c r="CQ432" s="53">
        <f>_xll.OneStreamExcelAddIn.XFFunctions.XFGetCell("TRUE", "CONSOL", $D$3,"TOT_Entity","USD","Actual",[1]Setup!C11,"PERIODIC",$B432,"TOPFLOW","TOP","TOP","top1",$C432,"top3","Open_Acute_DIV1","TOP5","TOP6","REPORTED","TOP8")</f>
        <v>0</v>
      </c>
      <c r="CR432" s="53">
        <f>_xll.OneStreamExcelAddIn.XFFunctions.XFGetCell("TRUE", "CONSOL", $D$3,"TOT_Entity","USD","Actual",[1]Setup!C12,"PERIODIC",$B432,"TOPFLOW","TOP","TOP","top1",$C432,"top3","Open_Acute_DIV1","TOP5","TOP6","REPORTED","TOP8")</f>
        <v>0</v>
      </c>
      <c r="CS432" s="53">
        <f>_xll.OneStreamExcelAddIn.XFFunctions.XFGetCell("TRUE", "CONSOL", $D$3,"TOT_Entity","USD","Actual",[1]Setup!C13,"PERIODIC",$B432,"TOPFLOW","TOP","TOP","top1",$C432,"top3","Open_Acute_DIV1","TOP5","TOP6","REPORTED","TOP8")</f>
        <v>0</v>
      </c>
      <c r="CT432" s="53">
        <f>_xll.OneStreamExcelAddIn.XFFunctions.XFGetCell("TRUE", "CONSOL", $D$3,"TOT_Entity","USD","Actual",[1]Setup!C14,"PERIODIC",$B432,"TOPFLOW","TOP","TOP","top1",$C432,"top3","Open_Acute_DIV1","TOP5","TOP6","REPORTED","TOP8")</f>
        <v>0</v>
      </c>
      <c r="CU432" s="53">
        <f>_xll.OneStreamExcelAddIn.XFFunctions.XFGetCell("TRUE", "CONSOL", $D$3,"TOT_Entity","USD","Actual",[1]Setup!C15,"PERIODIC",$B432,"TOPFLOW","TOP","TOP","top1",$C432,"top3","Open_Acute_DIV1","TOP5","TOP6","REPORTED","TOP8")</f>
        <v>0</v>
      </c>
      <c r="CV432" s="212"/>
      <c r="CW432" s="53">
        <f>_xll.OneStreamExcelAddIn.XFFunctions.XFGetCell("TRUE", "CONSOL", $D$3,"TOT_Entity","USD","Actual",[1]Setup!C17,"PERIODIC",$B432,"TOPFLOW","TOP","TOP","top1",$C432,"top3","Open_Acute_DIV1","TOP5","TOP6","REPORTED","TOP8")</f>
        <v>6404.17</v>
      </c>
      <c r="CX432" s="53">
        <f>_xll.OneStreamExcelAddIn.XFFunctions.XFGetCell("TRUE", "CONSOL", $D$3,"TOT_Entity","USD","Actual",[1]Setup!C18,"PERIODIC",$B432,"TOPFLOW","TOP","TOP","top1",$C432,"top3","Open_Acute_DIV1","TOP5","TOP6","REPORTED","TOP8")</f>
        <v>6653.33</v>
      </c>
      <c r="CY432" s="53">
        <f>_xll.OneStreamExcelAddIn.XFFunctions.XFGetCell("TRUE", "CONSOL", $D$3,"TOT_Entity","USD","Actual",[1]Setup!C19,"PERIODIC",$B432,"TOPFLOW","TOP","TOP","top1",$C432,"top3","Open_Acute_DIV1","TOP5","TOP6","REPORTED","TOP8")</f>
        <v>6191.4</v>
      </c>
      <c r="CZ432" s="53">
        <f>_xll.OneStreamExcelAddIn.XFFunctions.XFGetCell("TRUE", "CONSOL", $D$3,"TOT_Entity","USD","Actual",[1]Setup!C20,"PERIODIC",$B432,"TOPFLOW","TOP","TOP","top1",$C432,"top3","Open_Acute_DIV1","TOP5","TOP6","REPORTED","TOP8")</f>
        <v>7076.71</v>
      </c>
      <c r="DA432" s="53">
        <f>_xll.OneStreamExcelAddIn.XFFunctions.XFGetCell("TRUE", "CONSOL", $D$3,"TOT_Entity","USD","Actual",[1]Setup!C21,"PERIODIC",$B432,"TOPFLOW","TOP","TOP","top1",$C432,"top3","Open_Acute_DIV1","TOP5","TOP6","REPORTED","TOP8")</f>
        <v>5485.6</v>
      </c>
      <c r="DB432" s="53">
        <f>_xll.OneStreamExcelAddIn.XFFunctions.XFGetCell("TRUE", "CONSOL", $D$3,"TOT_Entity","USD","Actual",[1]Setup!C22,"PERIODIC",$B432,"TOPFLOW","TOP","TOP","top1",$C432,"top3","Open_Acute_DIV1","TOP5","TOP6","REPORTED","TOP8")</f>
        <v>5976.91</v>
      </c>
      <c r="DC432" s="53">
        <f>_xll.OneStreamExcelAddIn.XFFunctions.XFGetCell("TRUE", "CONSOL", $D$3,"TOT_Entity","USD","Actual",[1]Setup!C23,"PERIODIC",$B432,"TOPFLOW","TOP","TOP","top1",$C432,"top3","Open_Acute_DIV1","TOP5","TOP6","REPORTED","TOP8")</f>
        <v>7896.72</v>
      </c>
      <c r="DD432" s="53">
        <f>_xll.OneStreamExcelAddIn.XFFunctions.XFGetCell("TRUE", "CONSOL", $D$3,"TOT_Entity","USD","Actual",[1]Setup!C24,"PERIODIC",$B432,"TOPFLOW","TOP","TOP","top1",$C432,"top3","Open_Acute_DIV1","TOP5","TOP6","REPORTED","TOP8")</f>
        <v>8247.2999999999993</v>
      </c>
      <c r="DE432" s="53">
        <f>_xll.OneStreamExcelAddIn.XFFunctions.XFGetCell("TRUE", "CONSOL", $D$3,"TOT_Entity","USD","Actual",[1]Setup!C25,"PERIODIC",$B432,"TOPFLOW","TOP","TOP","top1",$C432,"top3","Open_Acute_DIV1","TOP5","TOP6","REPORTED","TOP8")</f>
        <v>8305.8799999999992</v>
      </c>
      <c r="DF432" s="53">
        <f>_xll.OneStreamExcelAddIn.XFFunctions.XFGetCell("TRUE", "CONSOL", $D$3,"TOT_Entity","USD","Actual",[1]Setup!C26,"PERIODIC",$B432,"TOPFLOW","TOP","TOP","top1",$C432,"top3","Open_Acute_DIV1","TOP5","TOP6","REPORTED","TOP8")</f>
        <v>7259.81</v>
      </c>
      <c r="DG432" s="53">
        <f>_xll.OneStreamExcelAddIn.XFFunctions.XFGetCell("TRUE", "CONSOL", $D$3,"TOT_Entity","USD","Actual",[1]Setup!C27,"PERIODIC",$B432,"TOPFLOW","TOP","TOP","top1",$C432,"top3","Open_Acute_DIV1","TOP5","TOP6","REPORTED","TOP8")</f>
        <v>5906.1</v>
      </c>
      <c r="DH432" s="53">
        <f>_xll.OneStreamExcelAddIn.XFFunctions.XFGetCell("TRUE", "CONSOL", $D$3,"TOT_Entity","USD","Actual",[1]Setup!C28,"PERIODIC",$B432,"TOPFLOW","TOP","TOP","top1",$C432,"top3","Open_Acute_DIV1","TOP5","TOP6","REPORTED","TOP8")</f>
        <v>7728.61</v>
      </c>
      <c r="DI432" s="178"/>
      <c r="DJ432" s="53">
        <f>_xll.OneStreamExcelAddIn.XFFunctions.XFGetCell("TRUE", "CONSOL", $D$3,"TOT_Entity","Aggregated","Budget_Working",[1]Setup!C4,"PERIODIC",$B432,"TOPFLOW","TOP","TOP","top1",$C432,"top3","Open_Acute_DIV1","TOP5","TOP6","REPORTED","TOP8")</f>
        <v>8000</v>
      </c>
      <c r="DK432" s="53">
        <f>_xll.OneStreamExcelAddIn.XFFunctions.XFGetCell("TRUE", "CONSOL", $D$3,"TOT_Entity","Aggregated","Budget_Working",[1]Setup!C5,"PERIODIC",$B432,"TOPFLOW","TOP","TOP","top1",$C432,"top3","Open_Acute_DIV1","TOP5","TOP6","REPORTED","TOP8")</f>
        <v>8000</v>
      </c>
      <c r="DL432" s="53">
        <f>_xll.OneStreamExcelAddIn.XFFunctions.XFGetCell("TRUE", "CONSOL", $D$3,"TOT_Entity","Aggregated","Budget_Working",[1]Setup!C6,"PERIODIC",$B432,"TOPFLOW","TOP","TOP","top1",$C432,"top3","Open_Acute_DIV1","TOP5","TOP6","REPORTED","TOP8")</f>
        <v>8000</v>
      </c>
      <c r="DM432" s="53">
        <f>_xll.OneStreamExcelAddIn.XFFunctions.XFGetCell("TRUE", "CONSOL", $D$3,"TOT_Entity","Aggregated","Budget_Working",[1]Setup!C7,"PERIODIC",$B432,"TOPFLOW","TOP","TOP","top1",$C432,"top3","Open_Acute_DIV1","TOP5","TOP6","REPORTED","TOP8")</f>
        <v>8000</v>
      </c>
      <c r="DN432" s="53">
        <f>_xll.OneStreamExcelAddIn.XFFunctions.XFGetCell("TRUE", "CONSOL", $D$3,"TOT_Entity","Aggregated","Budget_Working",[1]Setup!C8,"PERIODIC",$B432,"TOPFLOW","TOP","TOP","top1",$C432,"top3","Open_Acute_DIV1","TOP5","TOP6","REPORTED","TOP8")</f>
        <v>8000</v>
      </c>
      <c r="DO432" s="53">
        <f>_xll.OneStreamExcelAddIn.XFFunctions.XFGetCell("TRUE", "CONSOL", $D$3,"TOT_Entity","Aggregated","Budget_Working",[1]Setup!C9,"PERIODIC",$B432,"TOPFLOW","TOP","TOP","top1",$C432,"top3","Open_Acute_DIV1","TOP5","TOP6","REPORTED","TOP8")</f>
        <v>8000</v>
      </c>
      <c r="DP432" s="53">
        <f>_xll.OneStreamExcelAddIn.XFFunctions.XFGetCell("TRUE", "CONSOL", $D$3,"TOT_Entity","Aggregated","Budget_Working",[1]Setup!C10,"PERIODIC",$B432,"TOPFLOW","TOP","TOP","top1",$C432,"top3","Open_Acute_DIV1","TOP5","TOP6","REPORTED","TOP8")</f>
        <v>8000</v>
      </c>
      <c r="DQ432" s="53">
        <f>_xll.OneStreamExcelAddIn.XFFunctions.XFGetCell("TRUE", "CONSOL", $D$3,"TOT_Entity","Aggregated","Budget_Working",[1]Setup!C11,"PERIODIC",$B432,"TOPFLOW","TOP","TOP","top1",$C432,"top3","Open_Acute_DIV1","TOP5","TOP6","REPORTED","TOP8")</f>
        <v>8000</v>
      </c>
      <c r="DR432" s="53">
        <f>_xll.OneStreamExcelAddIn.XFFunctions.XFGetCell("TRUE", "CONSOL", $D$3,"TOT_Entity","Aggregated","Budget_Working",[1]Setup!C12,"PERIODIC",$B432,"TOPFLOW","TOP","TOP","top1",$C432,"top3","Open_Acute_DIV1","TOP5","TOP6","REPORTED","TOP8")</f>
        <v>8000</v>
      </c>
      <c r="DS432" s="53">
        <f>_xll.OneStreamExcelAddIn.XFFunctions.XFGetCell("TRUE", "CONSOL", $D$3,"TOT_Entity","Aggregated","Budget_Working",[1]Setup!C13,"PERIODIC",$B432,"TOPFLOW","TOP","TOP","top1",$C432,"top3","Open_Acute_DIV1","TOP5","TOP6","REPORTED","TOP8")</f>
        <v>8000</v>
      </c>
      <c r="DT432" s="53">
        <f>_xll.OneStreamExcelAddIn.XFFunctions.XFGetCell("TRUE", "CONSOL", $D$3,"TOT_Entity","Aggregated","Budget_Working",[1]Setup!C14,"PERIODIC",$B432,"TOPFLOW","TOP","TOP","top1",$C432,"top3","Open_Acute_DIV1","TOP5","TOP6","REPORTED","TOP8")</f>
        <v>8000</v>
      </c>
      <c r="DU432" s="53">
        <f>_xll.OneStreamExcelAddIn.XFFunctions.XFGetCell("TRUE", "CONSOL", $D$3,"TOT_Entity","Aggregated","Budget_Working",[1]Setup!C15,"PERIODIC",$B432,"TOPFLOW","TOP","TOP","top1",$C432,"top3","Open_Acute_DIV1","TOP5","TOP6","REPORTED","TOP8")</f>
        <v>8000</v>
      </c>
      <c r="DV432" s="178"/>
      <c r="DW432" s="53">
        <f>_xll.OneStreamExcelAddIn.XFFunctions.XFGetCell("TRUE", "CONSOL", $D$3,"TOT_Entity","USD","Budget_Final",[1]Setup!C17,"PERIODIC",$B432,"TOPFLOW","TOP","TOP","top1",$C432,"top3","Open_Acute_DIV1","TOP5","TOP6","REPORTED","TOP8")</f>
        <v>8410.7049854199995</v>
      </c>
      <c r="DX432" s="53">
        <f>_xll.OneStreamExcelAddIn.XFFunctions.XFGetCell("TRUE", "CONSOL", $D$3,"TOT_Entity","USD","Budget_Final",[1]Setup!C18,"PERIODIC",$B432,"TOPFLOW","TOP","TOP","top1",$C432,"top3","Open_Acute_DIV1","TOP5","TOP6","REPORTED","TOP8")</f>
        <v>8427.6477129359992</v>
      </c>
      <c r="DY432" s="53">
        <f>_xll.OneStreamExcelAddIn.XFFunctions.XFGetCell("TRUE", "CONSOL", $D$3,"TOT_Entity","USD","Budget_Final",[1]Setup!C19,"PERIODIC",$B432,"TOPFLOW","TOP","TOP","top1",$C432,"top3","Open_Acute_DIV1","TOP5","TOP6","REPORTED","TOP8")</f>
        <v>8386.8903824080007</v>
      </c>
      <c r="DZ432" s="53">
        <f>_xll.OneStreamExcelAddIn.XFFunctions.XFGetCell("TRUE", "CONSOL", $D$3,"TOT_Entity","USD","Budget_Final",[1]Setup!C20,"PERIODIC",$B432,"TOPFLOW","TOP","TOP","top1",$C432,"top3","Open_Acute_DIV1","TOP5","TOP6","REPORTED","TOP8")</f>
        <v>8389.0230334240005</v>
      </c>
      <c r="EA432" s="53">
        <f>_xll.OneStreamExcelAddIn.XFFunctions.XFGetCell("TRUE", "CONSOL", $D$3,"TOT_Entity","USD","Budget_Final",[1]Setup!C21,"PERIODIC",$B432,"TOPFLOW","TOP","TOP","top1",$C432,"top3","Open_Acute_DIV1","TOP5","TOP6","REPORTED","TOP8")</f>
        <v>8378.12281712</v>
      </c>
      <c r="EB432" s="53">
        <f>_xll.OneStreamExcelAddIn.XFFunctions.XFGetCell("TRUE", "CONSOL", $D$3,"TOT_Entity","USD","Budget_Final",[1]Setup!C22,"PERIODIC",$B432,"TOPFLOW","TOP","TOP","top1",$C432,"top3","Open_Acute_DIV1","TOP5","TOP6","REPORTED","TOP8")</f>
        <v>8398.5014823839992</v>
      </c>
      <c r="EC432" s="53">
        <f>_xll.OneStreamExcelAddIn.XFFunctions.XFGetCell("TRUE", "CONSOL", $D$3,"TOT_Entity","USD","Budget_Final",[1]Setup!C23,"PERIODIC",$B432,"TOPFLOW","TOP","TOP","top1",$C432,"top3","Open_Acute_DIV1","TOP5","TOP6","REPORTED","TOP8")</f>
        <v>8378.8337007919999</v>
      </c>
      <c r="ED432" s="53">
        <f>_xll.OneStreamExcelAddIn.XFFunctions.XFGetCell("TRUE", "CONSOL", $D$3,"TOT_Entity","USD","Budget_Final",[1]Setup!C24,"PERIODIC",$B432,"TOPFLOW","TOP","TOP","top1",$C432,"top3","Open_Acute_DIV1","TOP5","TOP6","REPORTED","TOP8")</f>
        <v>8378.596739568</v>
      </c>
      <c r="EE432" s="53">
        <f>_xll.OneStreamExcelAddIn.XFFunctions.XFGetCell("TRUE", "CONSOL", $D$3,"TOT_Entity","USD","Budget_Final",[1]Setup!C25,"PERIODIC",$B432,"TOPFLOW","TOP","TOP","top1",$C432,"top3","Open_Acute_DIV1","TOP5","TOP6","REPORTED","TOP8")</f>
        <v>8378.71522018</v>
      </c>
      <c r="EF432" s="53">
        <f>_xll.OneStreamExcelAddIn.XFFunctions.XFGetCell("TRUE", "CONSOL", $D$3,"TOT_Entity","USD","Budget_Final",[1]Setup!C26,"PERIODIC",$B432,"TOPFLOW","TOP","TOP","top1",$C432,"top3","Open_Acute_DIV1","TOP5","TOP6","REPORTED","TOP8")</f>
        <v>8380.9663518079997</v>
      </c>
      <c r="EG432" s="53">
        <f>_xll.OneStreamExcelAddIn.XFFunctions.XFGetCell("TRUE", "CONSOL", $D$3,"TOT_Entity","USD","Budget_Final",[1]Setup!C27,"PERIODIC",$B432,"TOPFLOW","TOP","TOP","top1",$C432,"top3","Open_Acute_DIV1","TOP5","TOP6","REPORTED","TOP8")</f>
        <v>8405.0179160440002</v>
      </c>
      <c r="EH432" s="53">
        <f>_xll.OneStreamExcelAddIn.XFFunctions.XFGetCell("TRUE", "CONSOL", $D$3,"TOT_Entity","USD","Budget_Final",[1]Setup!C28,"PERIODIC",$B432,"TOPFLOW","TOP","TOP","top1",$C432,"top3","Open_Acute_DIV1","TOP5","TOP6","REPORTED","TOP8")</f>
        <v>8398.6199629959992</v>
      </c>
    </row>
    <row r="433" spans="2:138" x14ac:dyDescent="0.25">
      <c r="B433" s="51">
        <v>61038</v>
      </c>
      <c r="C433" s="51"/>
      <c r="D433" t="str" cm="1">
        <f t="array" ref="D433">_xll.OneStreamExcelAddIn.XFFunctions.XFGetMemberInfo("Description","Account",B433)</f>
        <v>P/S - Other Pur Svc</v>
      </c>
      <c r="E433" s="53">
        <f>_xll.OneStreamExcelAddIn.XFFunctions.XFGetCell("TRUE", "CONSOL", $D$3,"TOT_Entity","USD","Actual",$E$3,"PERIODIC",$B433,"TOPFLOW","TOP","TOP","top1",$C433,"top3","Open_Acute_DIV1","TOP5","TOP6","REPORTED","TOP8")</f>
        <v>13200.68</v>
      </c>
      <c r="F433" s="53">
        <f>_xll.OneStreamExcelAddIn.XFFunctions.XFGetCell("TRUE", "CONSOL", $D$3,"TOT_Entity","Aggregated","Budget_Working",$E$3,"PERIODIC",$B433,"TOPFLOW","TOP","TOP","top1",$C433,"top3","Open_Acute_DIV1","TOP5","TOP6","REPORTED","TOP8")</f>
        <v>9842.9733333330005</v>
      </c>
      <c r="G433" s="53">
        <f t="shared" si="1043"/>
        <v>-3357.7066666669998</v>
      </c>
      <c r="H433" s="55">
        <f t="shared" si="1044"/>
        <v>-0.34112727454987651</v>
      </c>
      <c r="I433" s="41"/>
      <c r="J433" s="53">
        <f>_xll.OneStreamExcelAddIn.XFFunctions.XFGetCell("TRUE", "CONSOL", $D$3,"TOT_Entity","USD","Actual",$E$3,"YTD",$B433,"TOPFLOW","TOP","TOP","top1",$C433,"TOP3","Open_Acute_DIV1","TOP5","TOP6","REPORTED","TOP8")</f>
        <v>43789.56</v>
      </c>
      <c r="K433" s="53">
        <f>_xll.OneStreamExcelAddIn.XFFunctions.XFGetCell("TRUE", "CONSOL", $D$3,"TOT_Entity","Aggregated","Budget_Working",$E$3,"YTD",$B433,"TOPFLOW","TOP","TOP","top1",$C433,"TOP3","Open_Acute_DIV1","TOP5","TOP6","REPORTED","TOP8")</f>
        <v>39371.893333332002</v>
      </c>
      <c r="L433" s="53">
        <f t="shared" si="1045"/>
        <v>-4417.6666666679957</v>
      </c>
      <c r="M433" s="40">
        <f t="shared" si="1046"/>
        <v>-0.11220356179640531</v>
      </c>
      <c r="N433" s="41"/>
      <c r="O433" s="53">
        <f>_xll.OneStreamExcelAddIn.XFFunctions.XFGetCell("TRUE", "CONSOL", $D$3,"TOT_Entity","USD","Actual",$F$3,"YTD",$B433,"TOPFLOW","TOP","TOP","top1",$C433,"TOP3","Open_Acute_DIV1","TOP5","TOP6","REPORTED","TOP8")</f>
        <v>39311.879999999997</v>
      </c>
      <c r="P433" s="53">
        <f>_xll.OneStreamExcelAddIn.XFFunctions.XFGetCell("TRUE", "CONSOL", $D$3,"TOT_Entity","USD","Actual",$E$3,"YTD",$B433,"TOPFLOW","TOP","TOP","top1",$C433,"top3","Open_Acute_DIV1","TOP5","TOP6","REPORTED","VAR_BW_PY_Actual")</f>
        <v>-4477.68</v>
      </c>
      <c r="Q433" s="40">
        <f t="shared" si="1047"/>
        <v>-0.1139014465856123</v>
      </c>
      <c r="R433" s="41"/>
      <c r="S433" s="53">
        <f>_xll.OneStreamExcelAddIn.XFFunctions.XFGetCell("TRUE", "CONSOL", $D$3,"TOT_Entity","USD","MIDFCST",$E$3,"MTD",$B433,"TOPFLOW","TOP","TOP","top1",$C433,"TOP3","Open_Acute_DIV1","TOP5","TOP6","REPORTED","TOP8")</f>
        <v>0</v>
      </c>
      <c r="T433" s="53">
        <f t="shared" si="1048"/>
        <v>-13200.68</v>
      </c>
      <c r="U433" s="40">
        <f t="shared" si="1049"/>
        <v>0</v>
      </c>
      <c r="V433" s="41"/>
      <c r="W433" s="42"/>
      <c r="X433" s="43"/>
      <c r="Y433" s="42"/>
      <c r="Z433" s="44"/>
      <c r="AB433" s="53">
        <f>_xll.OneStreamExcelAddIn.XFFunctions.XFGetCell("TRUE", "CONSOL", $D$3,"TOT_Entity","USD","Actual",[1]Setup!C4,"PERIODIC",$B433,"TOPFLOW","TOP","TOP","top1",$C433,"top3","Open_Acute_DIV1","TOP5","TOP6","REPORTED","TOP8")</f>
        <v>6203.36</v>
      </c>
      <c r="AC433" s="53">
        <f>_xll.OneStreamExcelAddIn.XFFunctions.XFGetCell("TRUE", "CONSOL", $D$3,"TOT_Entity","Aggregated","Budget_Working",[1]Setup!C4,"PERIODIC",$B433,"TOPFLOW","TOP","TOP","top1",$C433,"top3","Open_Acute_DIV1","TOP5","TOP6","REPORTED","TOP8")</f>
        <v>9842.9733333330005</v>
      </c>
      <c r="AD433" s="53">
        <f t="shared" si="1050"/>
        <v>3639.6133333330008</v>
      </c>
      <c r="AE433" s="40">
        <f t="shared" si="1051"/>
        <v>0.36976767182813902</v>
      </c>
      <c r="AG433" s="53">
        <f>_xll.OneStreamExcelAddIn.XFFunctions.XFGetCell("TRUE", "CONSOL", $D$3,"TOT_Entity","USD","Actual",[1]Setup!C5,"PERIODIC",$B433,"TOPFLOW","TOP","TOP","top1",$C433,"top3","Open_Acute_DIV1","TOP5","TOP6","REPORTED","TOP8")</f>
        <v>11320.55</v>
      </c>
      <c r="AH433" s="53">
        <f>_xll.OneStreamExcelAddIn.XFFunctions.XFGetCell("TRUE", "CONSOL", $D$3,"TOT_Entity","Aggregated","Budget_Working",[1]Setup!C5,"PERIODIC",$B433,"TOPFLOW","TOP","TOP","top1",$C433,"top3","Open_Acute_DIV1","TOP5","TOP6","REPORTED","TOP8")</f>
        <v>9842.9733333330005</v>
      </c>
      <c r="AI433" s="53">
        <f t="shared" si="1052"/>
        <v>-1477.5766666669988</v>
      </c>
      <c r="AJ433" s="40">
        <f t="shared" si="1053"/>
        <v>-0.15011487043891705</v>
      </c>
      <c r="AL433" s="53">
        <f>_xll.OneStreamExcelAddIn.XFFunctions.XFGetCell("TRUE", "CONSOL", $D$3,"TOT_Entity","USD","Actual",[1]Setup!C6,"PERIODIC",$B433,"TOPFLOW","TOP","TOP","top1",$C433,"top3","Open_Acute_DIV1","TOP5","TOP6","REPORTED","TOP8")</f>
        <v>13064.97</v>
      </c>
      <c r="AM433" s="53">
        <f>_xll.OneStreamExcelAddIn.XFFunctions.XFGetCell("TRUE", "CONSOL", $D$3,"TOT_Entity","Aggregated","Budget_Working",[1]Setup!C6,"PERIODIC",$B433,"TOPFLOW","TOP","TOP","top1",$C433,"top3","Open_Acute_DIV1","TOP5","TOP6","REPORTED","TOP8")</f>
        <v>9842.9733333330005</v>
      </c>
      <c r="AN433" s="53">
        <f t="shared" si="1054"/>
        <v>-3221.9966666669989</v>
      </c>
      <c r="AO433" s="40">
        <f t="shared" si="1055"/>
        <v>-0.32733977402496683</v>
      </c>
      <c r="AQ433" s="53">
        <f>_xll.OneStreamExcelAddIn.XFFunctions.XFGetCell("TRUE", "CONSOL", $D$3,"TOT_Entity","USD","Actual",[1]Setup!C7,"PERIODIC",$B433,"TOPFLOW","TOP","TOP","top1",$C433,"top3","Open_Acute_DIV1","TOP5","TOP6","REPORTED","TOP8")</f>
        <v>13200.68</v>
      </c>
      <c r="AR433" s="53">
        <f>_xll.OneStreamExcelAddIn.XFFunctions.XFGetCell("TRUE", "CONSOL", $D$3,"TOT_Entity","Aggregated","Budget_Working",[1]Setup!C7,"PERIODIC",$B433,"TOPFLOW","TOP","TOP","top1",$C433,"top3","Open_Acute_DIV1","TOP5","TOP6","REPORTED","TOP8")</f>
        <v>9842.9733333330005</v>
      </c>
      <c r="AS433" s="53">
        <f t="shared" si="1056"/>
        <v>-3357.7066666669998</v>
      </c>
      <c r="AT433" s="40">
        <f t="shared" si="1057"/>
        <v>-0.34112727454987651</v>
      </c>
      <c r="AV433" s="53">
        <f>_xll.OneStreamExcelAddIn.XFFunctions.XFGetCell("TRUE", "CONSOL", $D$3,"TOT_Entity","USD","Actual",[1]Setup!C8,"PERIODIC",$B433,"TOPFLOW","TOP","TOP","top1",$C433,"top3","Open_Acute_DIV1","TOP5","TOP6","REPORTED","TOP8")</f>
        <v>-43789.56</v>
      </c>
      <c r="AW433" s="53">
        <f>_xll.OneStreamExcelAddIn.XFFunctions.XFGetCell("TRUE", "CONSOL", $D$3,"TOT_Entity","Aggregated","Budget_Working",[1]Setup!C8,"PERIODIC",$B433,"TOPFLOW","TOP","TOP","top1",$C433,"top3","Open_Acute_DIV1","TOP5","TOP6","REPORTED","TOP8")</f>
        <v>9842.9733333330005</v>
      </c>
      <c r="AX433" s="53">
        <f t="shared" si="1058"/>
        <v>53632.533333332998</v>
      </c>
      <c r="AY433" s="40">
        <f t="shared" si="1059"/>
        <v>5.4488142471856209</v>
      </c>
      <c r="BA433" s="53">
        <f>_xll.OneStreamExcelAddIn.XFFunctions.XFGetCell("TRUE", "CONSOL", $D$3,"TOT_Entity","USD","Actual",[1]Setup!C9,"PERIODIC",$B433,"TOPFLOW","TOP","TOP","top1",$C433,"top3","Open_Acute_DIV1","TOP5","TOP6","REPORTED","TOP8")</f>
        <v>0</v>
      </c>
      <c r="BB433" s="53">
        <f>_xll.OneStreamExcelAddIn.XFFunctions.XFGetCell("TRUE", "CONSOL", $D$3,"TOT_Entity","Aggregated","Budget_Working",[1]Setup!C9,"PERIODIC",$B433,"TOPFLOW","TOP","TOP","top1",$C433,"top3","Open_Acute_DIV1","TOP5","TOP6","REPORTED","TOP8")</f>
        <v>9842.9733333330005</v>
      </c>
      <c r="BC433" s="53">
        <f t="shared" si="1060"/>
        <v>9842.9733333330005</v>
      </c>
      <c r="BD433" s="40">
        <f t="shared" si="1061"/>
        <v>1</v>
      </c>
      <c r="BF433" s="53">
        <f>_xll.OneStreamExcelAddIn.XFFunctions.XFGetCell("TRUE", "CONSOL", $D$3,"TOT_Entity","USD","Actual",[1]Setup!C10,"PERIODIC",$B433,"TOPFLOW","TOP","TOP","top1",$C433,"top3","Open_Acute_DIV1","TOP5","TOP6","REPORTED","TOP8")</f>
        <v>0</v>
      </c>
      <c r="BG433" s="53">
        <f>_xll.OneStreamExcelAddIn.XFFunctions.XFGetCell("TRUE", "CONSOL", $D$3,"TOT_Entity","Aggregated","Budget_Working",[1]Setup!C10,"PERIODIC",$B433,"TOPFLOW","TOP","TOP","top1",$C433,"top3","Open_Acute_DIV1","TOP5","TOP6","REPORTED","TOP8")</f>
        <v>9842.9733333330005</v>
      </c>
      <c r="BH433" s="53">
        <f t="shared" si="1062"/>
        <v>9842.9733333330005</v>
      </c>
      <c r="BI433" s="40">
        <f t="shared" si="1063"/>
        <v>1</v>
      </c>
      <c r="BK433" s="53">
        <f>_xll.OneStreamExcelAddIn.XFFunctions.XFGetCell("TRUE", "CONSOL", $D$3,"TOT_Entity","USD","Actual",[1]Setup!C11,"PERIODIC",$B433,"TOPFLOW","TOP","TOP","top1",$C433,"top3","Open_Acute_DIV1","TOP5","TOP6","REPORTED","TOP8")</f>
        <v>0</v>
      </c>
      <c r="BL433" s="53">
        <f>_xll.OneStreamExcelAddIn.XFFunctions.XFGetCell("TRUE", "CONSOL", $D$3,"TOT_Entity","Aggregated","Budget_Working",[1]Setup!C11,"PERIODIC",$B433,"TOPFLOW","TOP","TOP","top1",$C433,"top3","Open_Acute_DIV1","TOP5","TOP6","REPORTED","TOP8")</f>
        <v>9842.9733333330005</v>
      </c>
      <c r="BM433" s="53">
        <f t="shared" si="1064"/>
        <v>9842.9733333330005</v>
      </c>
      <c r="BN433" s="40">
        <f t="shared" si="1065"/>
        <v>1</v>
      </c>
      <c r="BP433" s="53">
        <f>_xll.OneStreamExcelAddIn.XFFunctions.XFGetCell("TRUE", "CONSOL", $D$3,"TOT_Entity","USD","Actual",[1]Setup!C12,"PERIODIC",$B433,"TOPFLOW","TOP","TOP","top1",$C433,"top3","Open_Acute_DIV1","TOP5","TOP6","REPORTED","TOP8")</f>
        <v>0</v>
      </c>
      <c r="BQ433" s="53">
        <f>_xll.OneStreamExcelAddIn.XFFunctions.XFGetCell("TRUE", "CONSOL", $D$3,"TOT_Entity","Aggregated","Budget_Working",[1]Setup!C12,"PERIODIC",$B433,"TOPFLOW","TOP","TOP","top1",$C433,"top3","Open_Acute_DIV1","TOP5","TOP6","REPORTED","TOP8")</f>
        <v>9842.9733333330005</v>
      </c>
      <c r="BR433" s="53">
        <f t="shared" si="1066"/>
        <v>9842.9733333330005</v>
      </c>
      <c r="BS433" s="40">
        <f t="shared" si="1067"/>
        <v>1</v>
      </c>
      <c r="BU433" s="53">
        <f>_xll.OneStreamExcelAddIn.XFFunctions.XFGetCell("TRUE", "CONSOL", $D$3,"TOT_Entity","USD","Actual",[1]Setup!C13,"PERIODIC",$B433,"TOPFLOW","TOP","TOP","top1",$C433,"top3","Open_Acute_DIV1","TOP5","TOP6","REPORTED","TOP8")</f>
        <v>0</v>
      </c>
      <c r="BV433" s="53">
        <f>_xll.OneStreamExcelAddIn.XFFunctions.XFGetCell("TRUE", "CONSOL", $D$3,"TOT_Entity","Aggregated","Budget_Working",[1]Setup!C13,"PERIODIC",$B433,"TOPFLOW","TOP","TOP","top1",$C433,"top3","Open_Acute_DIV1","TOP5","TOP6","REPORTED","TOP8")</f>
        <v>9842.9733333330005</v>
      </c>
      <c r="BW433" s="53">
        <f t="shared" si="1068"/>
        <v>9842.9733333330005</v>
      </c>
      <c r="BX433" s="40">
        <f t="shared" si="1069"/>
        <v>1</v>
      </c>
      <c r="BZ433" s="53">
        <f>_xll.OneStreamExcelAddIn.XFFunctions.XFGetCell("TRUE", "CONSOL", $D$3,"TOT_Entity","USD","Actual",[1]Setup!C14,"PERIODIC",$B433,"TOPFLOW","TOP","TOP","top1",$C433,"top3","Open_Acute_DIV1","TOP5","TOP6","REPORTED","TOP8")</f>
        <v>0</v>
      </c>
      <c r="CA433" s="53">
        <f>_xll.OneStreamExcelAddIn.XFFunctions.XFGetCell("TRUE", "CONSOL", $D$3,"TOT_Entity","Aggregated","Budget_Working",[1]Setup!C14,"PERIODIC",$B433,"TOPFLOW","TOP","TOP","top1",$C433,"top3","Open_Acute_DIV1","TOP5","TOP6","REPORTED","TOP8")</f>
        <v>9842.9733333330005</v>
      </c>
      <c r="CB433" s="53">
        <f t="shared" si="1070"/>
        <v>9842.9733333330005</v>
      </c>
      <c r="CC433" s="40">
        <f t="shared" si="1071"/>
        <v>1</v>
      </c>
      <c r="CE433" s="53">
        <f>_xll.OneStreamExcelAddIn.XFFunctions.XFGetCell("TRUE", "CONSOL", $D$3,"TOT_Entity","USD","Actual",[1]Setup!C15,"PERIODIC",$B433,"TOPFLOW","TOP","TOP","top1",$C433,"top3","Open_Acute_DIV1","TOP5","TOP6","REPORTED","TOP8")</f>
        <v>0</v>
      </c>
      <c r="CF433" s="53">
        <f>_xll.OneStreamExcelAddIn.XFFunctions.XFGetCell("TRUE", "CONSOL", $D$3,"TOT_Entity","Aggregated","Budget_Working",[1]Setup!C15,"PERIODIC",$B433,"TOPFLOW","TOP","TOP","top1",$C433,"top3","Open_Acute_DIV1","TOP5","TOP6","REPORTED","TOP8")</f>
        <v>9842.9733333330005</v>
      </c>
      <c r="CG433" s="53">
        <f t="shared" si="1072"/>
        <v>9842.9733333330005</v>
      </c>
      <c r="CH433" s="40">
        <f t="shared" si="1073"/>
        <v>1</v>
      </c>
      <c r="CI433" s="212"/>
      <c r="CJ433" s="53">
        <f>_xll.OneStreamExcelAddIn.XFFunctions.XFGetCell("TRUE", "CONSOL", $D$3,"TOT_Entity","USD","Actual",[1]Setup!C4,"PERIODIC",$B433,"TOPFLOW","TOP","TOP","top1",$C433,"top3","Open_Acute_DIV1","TOP5","TOP6","REPORTED","TOP8")</f>
        <v>6203.36</v>
      </c>
      <c r="CK433" s="53">
        <f>_xll.OneStreamExcelAddIn.XFFunctions.XFGetCell("TRUE", "CONSOL", $D$3,"TOT_Entity","USD","Actual",[1]Setup!C5,"PERIODIC",$B433,"TOPFLOW","TOP","TOP","top1",$C433,"top3","Open_Acute_DIV1","TOP5","TOP6","REPORTED","TOP8")</f>
        <v>11320.55</v>
      </c>
      <c r="CL433" s="53">
        <f>_xll.OneStreamExcelAddIn.XFFunctions.XFGetCell("TRUE", "CONSOL", $D$3,"TOT_Entity","USD","Actual",[1]Setup!C6,"PERIODIC",$B433,"TOPFLOW","TOP","TOP","top1",$C433,"top3","Open_Acute_DIV1","TOP5","TOP6","REPORTED","TOP8")</f>
        <v>13064.97</v>
      </c>
      <c r="CM433" s="53">
        <f>_xll.OneStreamExcelAddIn.XFFunctions.XFGetCell("TRUE", "CONSOL", $D$3,"TOT_Entity","USD","Actual",[1]Setup!C7,"PERIODIC",$B433,"TOPFLOW","TOP","TOP","top1",$C433,"top3","Open_Acute_DIV1","TOP5","TOP6","REPORTED","TOP8")</f>
        <v>13200.68</v>
      </c>
      <c r="CN433" s="53">
        <f>_xll.OneStreamExcelAddIn.XFFunctions.XFGetCell("TRUE", "CONSOL", $D$3,"TOT_Entity","USD","Actual",[1]Setup!C8,"PERIODIC",$B433,"TOPFLOW","TOP","TOP","top1",$C433,"top3","Open_Acute_DIV1","TOP5","TOP6","REPORTED","TOP8")</f>
        <v>-43789.56</v>
      </c>
      <c r="CO433" s="53">
        <f>_xll.OneStreamExcelAddIn.XFFunctions.XFGetCell("TRUE", "CONSOL", $D$3,"TOT_Entity","USD","Actual",[1]Setup!C9,"PERIODIC",$B433,"TOPFLOW","TOP","TOP","top1",$C433,"top3","Open_Acute_DIV1","TOP5","TOP6","REPORTED","TOP8")</f>
        <v>0</v>
      </c>
      <c r="CP433" s="53">
        <f>_xll.OneStreamExcelAddIn.XFFunctions.XFGetCell("TRUE", "CONSOL", $D$3,"TOT_Entity","USD","Actual",[1]Setup!C10,"PERIODIC",$B433,"TOPFLOW","TOP","TOP","top1",$C433,"top3","Open_Acute_DIV1","TOP5","TOP6","REPORTED","TOP8")</f>
        <v>0</v>
      </c>
      <c r="CQ433" s="53">
        <f>_xll.OneStreamExcelAddIn.XFFunctions.XFGetCell("TRUE", "CONSOL", $D$3,"TOT_Entity","USD","Actual",[1]Setup!C11,"PERIODIC",$B433,"TOPFLOW","TOP","TOP","top1",$C433,"top3","Open_Acute_DIV1","TOP5","TOP6","REPORTED","TOP8")</f>
        <v>0</v>
      </c>
      <c r="CR433" s="53">
        <f>_xll.OneStreamExcelAddIn.XFFunctions.XFGetCell("TRUE", "CONSOL", $D$3,"TOT_Entity","USD","Actual",[1]Setup!C12,"PERIODIC",$B433,"TOPFLOW","TOP","TOP","top1",$C433,"top3","Open_Acute_DIV1","TOP5","TOP6","REPORTED","TOP8")</f>
        <v>0</v>
      </c>
      <c r="CS433" s="53">
        <f>_xll.OneStreamExcelAddIn.XFFunctions.XFGetCell("TRUE", "CONSOL", $D$3,"TOT_Entity","USD","Actual",[1]Setup!C13,"PERIODIC",$B433,"TOPFLOW","TOP","TOP","top1",$C433,"top3","Open_Acute_DIV1","TOP5","TOP6","REPORTED","TOP8")</f>
        <v>0</v>
      </c>
      <c r="CT433" s="53">
        <f>_xll.OneStreamExcelAddIn.XFFunctions.XFGetCell("TRUE", "CONSOL", $D$3,"TOT_Entity","USD","Actual",[1]Setup!C14,"PERIODIC",$B433,"TOPFLOW","TOP","TOP","top1",$C433,"top3","Open_Acute_DIV1","TOP5","TOP6","REPORTED","TOP8")</f>
        <v>0</v>
      </c>
      <c r="CU433" s="53">
        <f>_xll.OneStreamExcelAddIn.XFFunctions.XFGetCell("TRUE", "CONSOL", $D$3,"TOT_Entity","USD","Actual",[1]Setup!C15,"PERIODIC",$B433,"TOPFLOW","TOP","TOP","top1",$C433,"top3","Open_Acute_DIV1","TOP5","TOP6","REPORTED","TOP8")</f>
        <v>0</v>
      </c>
      <c r="CV433" s="212"/>
      <c r="CW433" s="53">
        <f>_xll.OneStreamExcelAddIn.XFFunctions.XFGetCell("TRUE", "CONSOL", $D$3,"TOT_Entity","USD","Actual",[1]Setup!C17,"PERIODIC",$B433,"TOPFLOW","TOP","TOP","top1",$C433,"top3","Open_Acute_DIV1","TOP5","TOP6","REPORTED","TOP8")</f>
        <v>6913.69</v>
      </c>
      <c r="CX433" s="53">
        <f>_xll.OneStreamExcelAddIn.XFFunctions.XFGetCell("TRUE", "CONSOL", $D$3,"TOT_Entity","USD","Actual",[1]Setup!C18,"PERIODIC",$B433,"TOPFLOW","TOP","TOP","top1",$C433,"top3","Open_Acute_DIV1","TOP5","TOP6","REPORTED","TOP8")</f>
        <v>11849.4</v>
      </c>
      <c r="CY433" s="53">
        <f>_xll.OneStreamExcelAddIn.XFFunctions.XFGetCell("TRUE", "CONSOL", $D$3,"TOT_Entity","USD","Actual",[1]Setup!C19,"PERIODIC",$B433,"TOPFLOW","TOP","TOP","top1",$C433,"top3","Open_Acute_DIV1","TOP5","TOP6","REPORTED","TOP8")</f>
        <v>6459</v>
      </c>
      <c r="CZ433" s="53">
        <f>_xll.OneStreamExcelAddIn.XFFunctions.XFGetCell("TRUE", "CONSOL", $D$3,"TOT_Entity","USD","Actual",[1]Setup!C20,"PERIODIC",$B433,"TOPFLOW","TOP","TOP","top1",$C433,"top3","Open_Acute_DIV1","TOP5","TOP6","REPORTED","TOP8")</f>
        <v>14089.79</v>
      </c>
      <c r="DA433" s="53">
        <f>_xll.OneStreamExcelAddIn.XFFunctions.XFGetCell("TRUE", "CONSOL", $D$3,"TOT_Entity","USD","Actual",[1]Setup!C21,"PERIODIC",$B433,"TOPFLOW","TOP","TOP","top1",$C433,"top3","Open_Acute_DIV1","TOP5","TOP6","REPORTED","TOP8")</f>
        <v>12232.86</v>
      </c>
      <c r="DB433" s="53">
        <f>_xll.OneStreamExcelAddIn.XFFunctions.XFGetCell("TRUE", "CONSOL", $D$3,"TOT_Entity","USD","Actual",[1]Setup!C22,"PERIODIC",$B433,"TOPFLOW","TOP","TOP","top1",$C433,"top3","Open_Acute_DIV1","TOP5","TOP6","REPORTED","TOP8")</f>
        <v>12778.28</v>
      </c>
      <c r="DC433" s="53">
        <f>_xll.OneStreamExcelAddIn.XFFunctions.XFGetCell("TRUE", "CONSOL", $D$3,"TOT_Entity","USD","Actual",[1]Setup!C23,"PERIODIC",$B433,"TOPFLOW","TOP","TOP","top1",$C433,"top3","Open_Acute_DIV1","TOP5","TOP6","REPORTED","TOP8")</f>
        <v>12468.5</v>
      </c>
      <c r="DD433" s="53">
        <f>_xll.OneStreamExcelAddIn.XFFunctions.XFGetCell("TRUE", "CONSOL", $D$3,"TOT_Entity","USD","Actual",[1]Setup!C24,"PERIODIC",$B433,"TOPFLOW","TOP","TOP","top1",$C433,"top3","Open_Acute_DIV1","TOP5","TOP6","REPORTED","TOP8")</f>
        <v>1029.4100000000001</v>
      </c>
      <c r="DE433" s="53">
        <f>_xll.OneStreamExcelAddIn.XFFunctions.XFGetCell("TRUE", "CONSOL", $D$3,"TOT_Entity","USD","Actual",[1]Setup!C25,"PERIODIC",$B433,"TOPFLOW","TOP","TOP","top1",$C433,"top3","Open_Acute_DIV1","TOP5","TOP6","REPORTED","TOP8")</f>
        <v>2293.67</v>
      </c>
      <c r="DF433" s="53">
        <f>_xll.OneStreamExcelAddIn.XFFunctions.XFGetCell("TRUE", "CONSOL", $D$3,"TOT_Entity","USD","Actual",[1]Setup!C26,"PERIODIC",$B433,"TOPFLOW","TOP","TOP","top1",$C433,"top3","Open_Acute_DIV1","TOP5","TOP6","REPORTED","TOP8")</f>
        <v>3614.44</v>
      </c>
      <c r="DG433" s="53">
        <f>_xll.OneStreamExcelAddIn.XFFunctions.XFGetCell("TRUE", "CONSOL", $D$3,"TOT_Entity","USD","Actual",[1]Setup!C27,"PERIODIC",$B433,"TOPFLOW","TOP","TOP","top1",$C433,"top3","Open_Acute_DIV1","TOP5","TOP6","REPORTED","TOP8")</f>
        <v>7445.86</v>
      </c>
      <c r="DH433" s="53">
        <f>_xll.OneStreamExcelAddIn.XFFunctions.XFGetCell("TRUE", "CONSOL", $D$3,"TOT_Entity","USD","Actual",[1]Setup!C28,"PERIODIC",$B433,"TOPFLOW","TOP","TOP","top1",$C433,"top3","Open_Acute_DIV1","TOP5","TOP6","REPORTED","TOP8")</f>
        <v>4908.4799999999996</v>
      </c>
      <c r="DI433" s="178"/>
      <c r="DJ433" s="53">
        <f>_xll.OneStreamExcelAddIn.XFFunctions.XFGetCell("TRUE", "CONSOL", $D$3,"TOT_Entity","Aggregated","Budget_Working",[1]Setup!C4,"PERIODIC",$B433,"TOPFLOW","TOP","TOP","top1",$C433,"top3","Open_Acute_DIV1","TOP5","TOP6","REPORTED","TOP8")</f>
        <v>9842.9733333330005</v>
      </c>
      <c r="DK433" s="53">
        <f>_xll.OneStreamExcelAddIn.XFFunctions.XFGetCell("TRUE", "CONSOL", $D$3,"TOT_Entity","Aggregated","Budget_Working",[1]Setup!C5,"PERIODIC",$B433,"TOPFLOW","TOP","TOP","top1",$C433,"top3","Open_Acute_DIV1","TOP5","TOP6","REPORTED","TOP8")</f>
        <v>9842.9733333330005</v>
      </c>
      <c r="DL433" s="53">
        <f>_xll.OneStreamExcelAddIn.XFFunctions.XFGetCell("TRUE", "CONSOL", $D$3,"TOT_Entity","Aggregated","Budget_Working",[1]Setup!C6,"PERIODIC",$B433,"TOPFLOW","TOP","TOP","top1",$C433,"top3","Open_Acute_DIV1","TOP5","TOP6","REPORTED","TOP8")</f>
        <v>9842.9733333330005</v>
      </c>
      <c r="DM433" s="53">
        <f>_xll.OneStreamExcelAddIn.XFFunctions.XFGetCell("TRUE", "CONSOL", $D$3,"TOT_Entity","Aggregated","Budget_Working",[1]Setup!C7,"PERIODIC",$B433,"TOPFLOW","TOP","TOP","top1",$C433,"top3","Open_Acute_DIV1","TOP5","TOP6","REPORTED","TOP8")</f>
        <v>9842.9733333330005</v>
      </c>
      <c r="DN433" s="53">
        <f>_xll.OneStreamExcelAddIn.XFFunctions.XFGetCell("TRUE", "CONSOL", $D$3,"TOT_Entity","Aggregated","Budget_Working",[1]Setup!C8,"PERIODIC",$B433,"TOPFLOW","TOP","TOP","top1",$C433,"top3","Open_Acute_DIV1","TOP5","TOP6","REPORTED","TOP8")</f>
        <v>9842.9733333330005</v>
      </c>
      <c r="DO433" s="53">
        <f>_xll.OneStreamExcelAddIn.XFFunctions.XFGetCell("TRUE", "CONSOL", $D$3,"TOT_Entity","Aggregated","Budget_Working",[1]Setup!C9,"PERIODIC",$B433,"TOPFLOW","TOP","TOP","top1",$C433,"top3","Open_Acute_DIV1","TOP5","TOP6","REPORTED","TOP8")</f>
        <v>9842.9733333330005</v>
      </c>
      <c r="DP433" s="53">
        <f>_xll.OneStreamExcelAddIn.XFFunctions.XFGetCell("TRUE", "CONSOL", $D$3,"TOT_Entity","Aggregated","Budget_Working",[1]Setup!C10,"PERIODIC",$B433,"TOPFLOW","TOP","TOP","top1",$C433,"top3","Open_Acute_DIV1","TOP5","TOP6","REPORTED","TOP8")</f>
        <v>9842.9733333330005</v>
      </c>
      <c r="DQ433" s="53">
        <f>_xll.OneStreamExcelAddIn.XFFunctions.XFGetCell("TRUE", "CONSOL", $D$3,"TOT_Entity","Aggregated","Budget_Working",[1]Setup!C11,"PERIODIC",$B433,"TOPFLOW","TOP","TOP","top1",$C433,"top3","Open_Acute_DIV1","TOP5","TOP6","REPORTED","TOP8")</f>
        <v>9842.9733333330005</v>
      </c>
      <c r="DR433" s="53">
        <f>_xll.OneStreamExcelAddIn.XFFunctions.XFGetCell("TRUE", "CONSOL", $D$3,"TOT_Entity","Aggregated","Budget_Working",[1]Setup!C12,"PERIODIC",$B433,"TOPFLOW","TOP","TOP","top1",$C433,"top3","Open_Acute_DIV1","TOP5","TOP6","REPORTED","TOP8")</f>
        <v>9842.9733333330005</v>
      </c>
      <c r="DS433" s="53">
        <f>_xll.OneStreamExcelAddIn.XFFunctions.XFGetCell("TRUE", "CONSOL", $D$3,"TOT_Entity","Aggregated","Budget_Working",[1]Setup!C13,"PERIODIC",$B433,"TOPFLOW","TOP","TOP","top1",$C433,"top3","Open_Acute_DIV1","TOP5","TOP6","REPORTED","TOP8")</f>
        <v>9842.9733333330005</v>
      </c>
      <c r="DT433" s="53">
        <f>_xll.OneStreamExcelAddIn.XFFunctions.XFGetCell("TRUE", "CONSOL", $D$3,"TOT_Entity","Aggregated","Budget_Working",[1]Setup!C14,"PERIODIC",$B433,"TOPFLOW","TOP","TOP","top1",$C433,"top3","Open_Acute_DIV1","TOP5","TOP6","REPORTED","TOP8")</f>
        <v>9842.9733333330005</v>
      </c>
      <c r="DU433" s="53">
        <f>_xll.OneStreamExcelAddIn.XFFunctions.XFGetCell("TRUE", "CONSOL", $D$3,"TOT_Entity","Aggregated","Budget_Working",[1]Setup!C15,"PERIODIC",$B433,"TOPFLOW","TOP","TOP","top1",$C433,"top3","Open_Acute_DIV1","TOP5","TOP6","REPORTED","TOP8")</f>
        <v>9842.9733333330005</v>
      </c>
      <c r="DV433" s="178"/>
      <c r="DW433" s="53">
        <f>_xll.OneStreamExcelAddIn.XFFunctions.XFGetCell("TRUE", "CONSOL", $D$3,"TOT_Entity","USD","Budget_Final",[1]Setup!C17,"PERIODIC",$B433,"TOPFLOW","TOP","TOP","top1",$C433,"top3","Open_Acute_DIV1","TOP5","TOP6","REPORTED","TOP8")</f>
        <v>3690.9252148700002</v>
      </c>
      <c r="DX433" s="53">
        <f>_xll.OneStreamExcelAddIn.XFFunctions.XFGetCell("TRUE", "CONSOL", $D$3,"TOT_Entity","USD","Budget_Final",[1]Setup!C18,"PERIODIC",$B433,"TOPFLOW","TOP","TOP","top1",$C433,"top3","Open_Acute_DIV1","TOP5","TOP6","REPORTED","TOP8")</f>
        <v>3633.4876749959999</v>
      </c>
      <c r="DY433" s="53">
        <f>_xll.OneStreamExcelAddIn.XFFunctions.XFGetCell("TRUE", "CONSOL", $D$3,"TOT_Entity","USD","Budget_Final",[1]Setup!C19,"PERIODIC",$B433,"TOPFLOW","TOP","TOP","top1",$C433,"top3","Open_Acute_DIV1","TOP5","TOP6","REPORTED","TOP8")</f>
        <v>3771.6590995880001</v>
      </c>
      <c r="DZ433" s="53">
        <f>_xll.OneStreamExcelAddIn.XFFunctions.XFGetCell("TRUE", "CONSOL", $D$3,"TOT_Entity","USD","Budget_Final",[1]Setup!C20,"PERIODIC",$B433,"TOPFLOW","TOP","TOP","top1",$C433,"top3","Open_Acute_DIV1","TOP5","TOP6","REPORTED","TOP8")</f>
        <v>3764.4291994639998</v>
      </c>
      <c r="EA433" s="53">
        <f>_xll.OneStreamExcelAddIn.XFFunctions.XFGetCell("TRUE", "CONSOL", $D$3,"TOT_Entity","USD","Budget_Final",[1]Setup!C21,"PERIODIC",$B433,"TOPFLOW","TOP","TOP","top1",$C433,"top3","Open_Acute_DIV1","TOP5","TOP6","REPORTED","TOP8")</f>
        <v>3801.38202232</v>
      </c>
      <c r="EB433" s="53">
        <f>_xll.OneStreamExcelAddIn.XFFunctions.XFGetCell("TRUE", "CONSOL", $D$3,"TOT_Entity","USD","Budget_Final",[1]Setup!C22,"PERIODIC",$B433,"TOPFLOW","TOP","TOP","top1",$C433,"top3","Open_Acute_DIV1","TOP5","TOP6","REPORTED","TOP8")</f>
        <v>3732.2963100239999</v>
      </c>
      <c r="EC433" s="53">
        <f>_xll.OneStreamExcelAddIn.XFFunctions.XFGetCell("TRUE", "CONSOL", $D$3,"TOT_Entity","USD","Budget_Final",[1]Setup!C23,"PERIODIC",$B433,"TOPFLOW","TOP","TOP","top1",$C433,"top3","Open_Acute_DIV1","TOP5","TOP6","REPORTED","TOP8")</f>
        <v>3798.9720556120001</v>
      </c>
      <c r="ED433" s="53">
        <f>_xll.OneStreamExcelAddIn.XFFunctions.XFGetCell("TRUE", "CONSOL", $D$3,"TOT_Entity","USD","Budget_Final",[1]Setup!C24,"PERIODIC",$B433,"TOPFLOW","TOP","TOP","top1",$C433,"top3","Open_Acute_DIV1","TOP5","TOP6","REPORTED","TOP8")</f>
        <v>3799.7753778480001</v>
      </c>
      <c r="EE433" s="53">
        <f>_xll.OneStreamExcelAddIn.XFFunctions.XFGetCell("TRUE", "CONSOL", $D$3,"TOT_Entity","USD","Budget_Final",[1]Setup!C25,"PERIODIC",$B433,"TOPFLOW","TOP","TOP","top1",$C433,"top3","Open_Acute_DIV1","TOP5","TOP6","REPORTED","TOP8")</f>
        <v>3799.3737167300001</v>
      </c>
      <c r="EF433" s="53">
        <f>_xll.OneStreamExcelAddIn.XFFunctions.XFGetCell("TRUE", "CONSOL", $D$3,"TOT_Entity","USD","Budget_Final",[1]Setup!C26,"PERIODIC",$B433,"TOPFLOW","TOP","TOP","top1",$C433,"top3","Open_Acute_DIV1","TOP5","TOP6","REPORTED","TOP8")</f>
        <v>3791.7421554880002</v>
      </c>
      <c r="EG433" s="53">
        <f>_xll.OneStreamExcelAddIn.XFFunctions.XFGetCell("TRUE", "CONSOL", $D$3,"TOT_Entity","USD","Budget_Final",[1]Setup!C27,"PERIODIC",$B433,"TOPFLOW","TOP","TOP","top1",$C433,"top3","Open_Acute_DIV1","TOP5","TOP6","REPORTED","TOP8")</f>
        <v>3710.2049485339999</v>
      </c>
      <c r="EH433" s="53">
        <f>_xll.OneStreamExcelAddIn.XFFunctions.XFGetCell("TRUE", "CONSOL", $D$3,"TOT_Entity","USD","Budget_Final",[1]Setup!C28,"PERIODIC",$B433,"TOPFLOW","TOP","TOP","top1",$C433,"top3","Open_Acute_DIV1","TOP5","TOP6","REPORTED","TOP8")</f>
        <v>3731.8946489059999</v>
      </c>
    </row>
    <row r="434" spans="2:138" x14ac:dyDescent="0.25">
      <c r="B434" s="51">
        <v>61048</v>
      </c>
      <c r="C434" s="51"/>
      <c r="D434" t="str" cm="1">
        <f t="array" ref="D434">_xll.OneStreamExcelAddIn.XFFunctions.XFGetMemberInfo("Description","Account",B434)</f>
        <v>P/S -  Corp Trans Exp Annual Alloc</v>
      </c>
      <c r="E434" s="53">
        <f>_xll.OneStreamExcelAddIn.XFFunctions.XFGetCell("TRUE", "CONSOL", $D$3,"TOT_Entity","USD","Actual",$E$3,"PERIODIC",$B434,"TOPFLOW","TOP","TOP","top1",$C434,"top3","Open_Acute_DIV1","TOP5","TOP6","REPORTED","TOP8")</f>
        <v>0</v>
      </c>
      <c r="F434" s="53">
        <f>_xll.OneStreamExcelAddIn.XFFunctions.XFGetCell("TRUE", "CONSOL", $D$3,"TOT_Entity","Aggregated","Budget_Working",$E$3,"PERIODIC",$B434,"TOPFLOW","TOP","TOP","top1",$C434,"top3","Open_Acute_DIV1","TOP5","TOP6","REPORTED","TOP8")</f>
        <v>0</v>
      </c>
      <c r="G434" s="53">
        <f t="shared" si="1043"/>
        <v>0</v>
      </c>
      <c r="H434" s="55">
        <f t="shared" si="1044"/>
        <v>0</v>
      </c>
      <c r="I434" s="41"/>
      <c r="J434" s="53">
        <f>_xll.OneStreamExcelAddIn.XFFunctions.XFGetCell("TRUE", "CONSOL", $D$3,"TOT_Entity","USD","Actual",$E$3,"YTD",$B434,"TOPFLOW","TOP","TOP","top1",$C434,"TOP3","Open_Acute_DIV1","TOP5","TOP6","REPORTED","TOP8")</f>
        <v>0</v>
      </c>
      <c r="K434" s="53">
        <f>_xll.OneStreamExcelAddIn.XFFunctions.XFGetCell("TRUE", "CONSOL", $D$3,"TOT_Entity","Aggregated","Budget_Working",$E$3,"YTD",$B434,"TOPFLOW","TOP","TOP","top1",$C434,"TOP3","Open_Acute_DIV1","TOP5","TOP6","REPORTED","TOP8")</f>
        <v>0</v>
      </c>
      <c r="L434" s="53">
        <f t="shared" si="1045"/>
        <v>0</v>
      </c>
      <c r="M434" s="40">
        <f t="shared" si="1046"/>
        <v>0</v>
      </c>
      <c r="N434" s="41"/>
      <c r="O434" s="53">
        <f>_xll.OneStreamExcelAddIn.XFFunctions.XFGetCell("TRUE", "CONSOL", $D$3,"TOT_Entity","USD","Actual",$F$3,"YTD",$B434,"TOPFLOW","TOP","TOP","top1",$C434,"TOP3","Open_Acute_DIV1","TOP5","TOP6","REPORTED","TOP8")</f>
        <v>0</v>
      </c>
      <c r="P434" s="53">
        <f>_xll.OneStreamExcelAddIn.XFFunctions.XFGetCell("TRUE", "CONSOL", $D$3,"TOT_Entity","USD","Actual",$E$3,"YTD",$B434,"TOPFLOW","TOP","TOP","top1",$C434,"top3","Open_Acute_DIV1","TOP5","TOP6","REPORTED","VAR_BW_PY_Actual")</f>
        <v>0</v>
      </c>
      <c r="Q434" s="40">
        <f t="shared" si="1047"/>
        <v>0</v>
      </c>
      <c r="R434" s="41"/>
      <c r="S434" s="53">
        <f>_xll.OneStreamExcelAddIn.XFFunctions.XFGetCell("TRUE", "CONSOL", $D$3,"TOT_Entity","USD","MIDFCST",$E$3,"MTD",$B434,"TOPFLOW","TOP","TOP","top1",$C434,"TOP3","Open_Acute_DIV1","TOP5","TOP6","REPORTED","TOP8")</f>
        <v>0</v>
      </c>
      <c r="T434" s="53">
        <f t="shared" si="1048"/>
        <v>0</v>
      </c>
      <c r="U434" s="40">
        <f t="shared" si="1049"/>
        <v>0</v>
      </c>
      <c r="V434" s="41"/>
      <c r="W434" s="42"/>
      <c r="X434" s="43"/>
      <c r="Y434" s="42"/>
      <c r="Z434" s="44"/>
      <c r="AB434" s="53">
        <f>_xll.OneStreamExcelAddIn.XFFunctions.XFGetCell("TRUE", "CONSOL", $D$3,"TOT_Entity","USD","Actual",[1]Setup!C4,"PERIODIC",$B434,"TOPFLOW","TOP","TOP","top1",$C434,"top3","Open_Acute_DIV1","TOP5","TOP6","REPORTED","TOP8")</f>
        <v>0</v>
      </c>
      <c r="AC434" s="53">
        <f>_xll.OneStreamExcelAddIn.XFFunctions.XFGetCell("TRUE", "CONSOL", $D$3,"TOT_Entity","Aggregated","Budget_Working",[1]Setup!C4,"PERIODIC",$B434,"TOPFLOW","TOP","TOP","top1",$C434,"top3","Open_Acute_DIV1","TOP5","TOP6","REPORTED","TOP8")</f>
        <v>0</v>
      </c>
      <c r="AD434" s="53">
        <f t="shared" si="1050"/>
        <v>0</v>
      </c>
      <c r="AE434" s="40">
        <f t="shared" si="1051"/>
        <v>0</v>
      </c>
      <c r="AG434" s="53">
        <f>_xll.OneStreamExcelAddIn.XFFunctions.XFGetCell("TRUE", "CONSOL", $D$3,"TOT_Entity","USD","Actual",[1]Setup!C5,"PERIODIC",$B434,"TOPFLOW","TOP","TOP","top1",$C434,"top3","Open_Acute_DIV1","TOP5","TOP6","REPORTED","TOP8")</f>
        <v>0</v>
      </c>
      <c r="AH434" s="53">
        <f>_xll.OneStreamExcelAddIn.XFFunctions.XFGetCell("TRUE", "CONSOL", $D$3,"TOT_Entity","Aggregated","Budget_Working",[1]Setup!C5,"PERIODIC",$B434,"TOPFLOW","TOP","TOP","top1",$C434,"top3","Open_Acute_DIV1","TOP5","TOP6","REPORTED","TOP8")</f>
        <v>0</v>
      </c>
      <c r="AI434" s="53">
        <f t="shared" si="1052"/>
        <v>0</v>
      </c>
      <c r="AJ434" s="40">
        <f t="shared" si="1053"/>
        <v>0</v>
      </c>
      <c r="AL434" s="53">
        <f>_xll.OneStreamExcelAddIn.XFFunctions.XFGetCell("TRUE", "CONSOL", $D$3,"TOT_Entity","USD","Actual",[1]Setup!C6,"PERIODIC",$B434,"TOPFLOW","TOP","TOP","top1",$C434,"top3","Open_Acute_DIV1","TOP5","TOP6","REPORTED","TOP8")</f>
        <v>0</v>
      </c>
      <c r="AM434" s="53">
        <f>_xll.OneStreamExcelAddIn.XFFunctions.XFGetCell("TRUE", "CONSOL", $D$3,"TOT_Entity","Aggregated","Budget_Working",[1]Setup!C6,"PERIODIC",$B434,"TOPFLOW","TOP","TOP","top1",$C434,"top3","Open_Acute_DIV1","TOP5","TOP6","REPORTED","TOP8")</f>
        <v>0</v>
      </c>
      <c r="AN434" s="53">
        <f t="shared" si="1054"/>
        <v>0</v>
      </c>
      <c r="AO434" s="40">
        <f t="shared" si="1055"/>
        <v>0</v>
      </c>
      <c r="AQ434" s="53">
        <f>_xll.OneStreamExcelAddIn.XFFunctions.XFGetCell("TRUE", "CONSOL", $D$3,"TOT_Entity","USD","Actual",[1]Setup!C7,"PERIODIC",$B434,"TOPFLOW","TOP","TOP","top1",$C434,"top3","Open_Acute_DIV1","TOP5","TOP6","REPORTED","TOP8")</f>
        <v>0</v>
      </c>
      <c r="AR434" s="53">
        <f>_xll.OneStreamExcelAddIn.XFFunctions.XFGetCell("TRUE", "CONSOL", $D$3,"TOT_Entity","Aggregated","Budget_Working",[1]Setup!C7,"PERIODIC",$B434,"TOPFLOW","TOP","TOP","top1",$C434,"top3","Open_Acute_DIV1","TOP5","TOP6","REPORTED","TOP8")</f>
        <v>0</v>
      </c>
      <c r="AS434" s="53">
        <f t="shared" si="1056"/>
        <v>0</v>
      </c>
      <c r="AT434" s="40">
        <f t="shared" si="1057"/>
        <v>0</v>
      </c>
      <c r="AV434" s="53">
        <f>_xll.OneStreamExcelAddIn.XFFunctions.XFGetCell("TRUE", "CONSOL", $D$3,"TOT_Entity","USD","Actual",[1]Setup!C8,"PERIODIC",$B434,"TOPFLOW","TOP","TOP","top1",$C434,"top3","Open_Acute_DIV1","TOP5","TOP6","REPORTED","TOP8")</f>
        <v>0</v>
      </c>
      <c r="AW434" s="53">
        <f>_xll.OneStreamExcelAddIn.XFFunctions.XFGetCell("TRUE", "CONSOL", $D$3,"TOT_Entity","Aggregated","Budget_Working",[1]Setup!C8,"PERIODIC",$B434,"TOPFLOW","TOP","TOP","top1",$C434,"top3","Open_Acute_DIV1","TOP5","TOP6","REPORTED","TOP8")</f>
        <v>0</v>
      </c>
      <c r="AX434" s="53">
        <f t="shared" si="1058"/>
        <v>0</v>
      </c>
      <c r="AY434" s="40">
        <f t="shared" si="1059"/>
        <v>0</v>
      </c>
      <c r="BA434" s="53">
        <f>_xll.OneStreamExcelAddIn.XFFunctions.XFGetCell("TRUE", "CONSOL", $D$3,"TOT_Entity","USD","Actual",[1]Setup!C9,"PERIODIC",$B434,"TOPFLOW","TOP","TOP","top1",$C434,"top3","Open_Acute_DIV1","TOP5","TOP6","REPORTED","TOP8")</f>
        <v>0</v>
      </c>
      <c r="BB434" s="53">
        <f>_xll.OneStreamExcelAddIn.XFFunctions.XFGetCell("TRUE", "CONSOL", $D$3,"TOT_Entity","Aggregated","Budget_Working",[1]Setup!C9,"PERIODIC",$B434,"TOPFLOW","TOP","TOP","top1",$C434,"top3","Open_Acute_DIV1","TOP5","TOP6","REPORTED","TOP8")</f>
        <v>0</v>
      </c>
      <c r="BC434" s="53">
        <f t="shared" si="1060"/>
        <v>0</v>
      </c>
      <c r="BD434" s="40">
        <f t="shared" si="1061"/>
        <v>0</v>
      </c>
      <c r="BF434" s="53">
        <f>_xll.OneStreamExcelAddIn.XFFunctions.XFGetCell("TRUE", "CONSOL", $D$3,"TOT_Entity","USD","Actual",[1]Setup!C10,"PERIODIC",$B434,"TOPFLOW","TOP","TOP","top1",$C434,"top3","Open_Acute_DIV1","TOP5","TOP6","REPORTED","TOP8")</f>
        <v>0</v>
      </c>
      <c r="BG434" s="53">
        <f>_xll.OneStreamExcelAddIn.XFFunctions.XFGetCell("TRUE", "CONSOL", $D$3,"TOT_Entity","Aggregated","Budget_Working",[1]Setup!C10,"PERIODIC",$B434,"TOPFLOW","TOP","TOP","top1",$C434,"top3","Open_Acute_DIV1","TOP5","TOP6","REPORTED","TOP8")</f>
        <v>0</v>
      </c>
      <c r="BH434" s="53">
        <f t="shared" si="1062"/>
        <v>0</v>
      </c>
      <c r="BI434" s="40">
        <f t="shared" si="1063"/>
        <v>0</v>
      </c>
      <c r="BK434" s="53">
        <f>_xll.OneStreamExcelAddIn.XFFunctions.XFGetCell("TRUE", "CONSOL", $D$3,"TOT_Entity","USD","Actual",[1]Setup!C11,"PERIODIC",$B434,"TOPFLOW","TOP","TOP","top1",$C434,"top3","Open_Acute_DIV1","TOP5","TOP6","REPORTED","TOP8")</f>
        <v>0</v>
      </c>
      <c r="BL434" s="53">
        <f>_xll.OneStreamExcelAddIn.XFFunctions.XFGetCell("TRUE", "CONSOL", $D$3,"TOT_Entity","Aggregated","Budget_Working",[1]Setup!C11,"PERIODIC",$B434,"TOPFLOW","TOP","TOP","top1",$C434,"top3","Open_Acute_DIV1","TOP5","TOP6","REPORTED","TOP8")</f>
        <v>0</v>
      </c>
      <c r="BM434" s="53">
        <f t="shared" si="1064"/>
        <v>0</v>
      </c>
      <c r="BN434" s="40">
        <f t="shared" si="1065"/>
        <v>0</v>
      </c>
      <c r="BP434" s="53">
        <f>_xll.OneStreamExcelAddIn.XFFunctions.XFGetCell("TRUE", "CONSOL", $D$3,"TOT_Entity","USD","Actual",[1]Setup!C12,"PERIODIC",$B434,"TOPFLOW","TOP","TOP","top1",$C434,"top3","Open_Acute_DIV1","TOP5","TOP6","REPORTED","TOP8")</f>
        <v>0</v>
      </c>
      <c r="BQ434" s="53">
        <f>_xll.OneStreamExcelAddIn.XFFunctions.XFGetCell("TRUE", "CONSOL", $D$3,"TOT_Entity","Aggregated","Budget_Working",[1]Setup!C12,"PERIODIC",$B434,"TOPFLOW","TOP","TOP","top1",$C434,"top3","Open_Acute_DIV1","TOP5","TOP6","REPORTED","TOP8")</f>
        <v>0</v>
      </c>
      <c r="BR434" s="53">
        <f t="shared" si="1066"/>
        <v>0</v>
      </c>
      <c r="BS434" s="40">
        <f t="shared" si="1067"/>
        <v>0</v>
      </c>
      <c r="BU434" s="53">
        <f>_xll.OneStreamExcelAddIn.XFFunctions.XFGetCell("TRUE", "CONSOL", $D$3,"TOT_Entity","USD","Actual",[1]Setup!C13,"PERIODIC",$B434,"TOPFLOW","TOP","TOP","top1",$C434,"top3","Open_Acute_DIV1","TOP5","TOP6","REPORTED","TOP8")</f>
        <v>0</v>
      </c>
      <c r="BV434" s="53">
        <f>_xll.OneStreamExcelAddIn.XFFunctions.XFGetCell("TRUE", "CONSOL", $D$3,"TOT_Entity","Aggregated","Budget_Working",[1]Setup!C13,"PERIODIC",$B434,"TOPFLOW","TOP","TOP","top1",$C434,"top3","Open_Acute_DIV1","TOP5","TOP6","REPORTED","TOP8")</f>
        <v>0</v>
      </c>
      <c r="BW434" s="53">
        <f t="shared" si="1068"/>
        <v>0</v>
      </c>
      <c r="BX434" s="40">
        <f t="shared" si="1069"/>
        <v>0</v>
      </c>
      <c r="BZ434" s="53">
        <f>_xll.OneStreamExcelAddIn.XFFunctions.XFGetCell("TRUE", "CONSOL", $D$3,"TOT_Entity","USD","Actual",[1]Setup!C14,"PERIODIC",$B434,"TOPFLOW","TOP","TOP","top1",$C434,"top3","Open_Acute_DIV1","TOP5","TOP6","REPORTED","TOP8")</f>
        <v>0</v>
      </c>
      <c r="CA434" s="53">
        <f>_xll.OneStreamExcelAddIn.XFFunctions.XFGetCell("TRUE", "CONSOL", $D$3,"TOT_Entity","Aggregated","Budget_Working",[1]Setup!C14,"PERIODIC",$B434,"TOPFLOW","TOP","TOP","top1",$C434,"top3","Open_Acute_DIV1","TOP5","TOP6","REPORTED","TOP8")</f>
        <v>0</v>
      </c>
      <c r="CB434" s="53">
        <f t="shared" si="1070"/>
        <v>0</v>
      </c>
      <c r="CC434" s="40">
        <f t="shared" si="1071"/>
        <v>0</v>
      </c>
      <c r="CE434" s="53">
        <f>_xll.OneStreamExcelAddIn.XFFunctions.XFGetCell("TRUE", "CONSOL", $D$3,"TOT_Entity","USD","Actual",[1]Setup!C15,"PERIODIC",$B434,"TOPFLOW","TOP","TOP","top1",$C434,"top3","Open_Acute_DIV1","TOP5","TOP6","REPORTED","TOP8")</f>
        <v>0</v>
      </c>
      <c r="CF434" s="53">
        <f>_xll.OneStreamExcelAddIn.XFFunctions.XFGetCell("TRUE", "CONSOL", $D$3,"TOT_Entity","Aggregated","Budget_Working",[1]Setup!C15,"PERIODIC",$B434,"TOPFLOW","TOP","TOP","top1",$C434,"top3","Open_Acute_DIV1","TOP5","TOP6","REPORTED","TOP8")</f>
        <v>0</v>
      </c>
      <c r="CG434" s="53">
        <f t="shared" si="1072"/>
        <v>0</v>
      </c>
      <c r="CH434" s="40">
        <f t="shared" si="1073"/>
        <v>0</v>
      </c>
      <c r="CI434" s="212"/>
      <c r="CJ434" s="53">
        <f>_xll.OneStreamExcelAddIn.XFFunctions.XFGetCell("TRUE", "CONSOL", $D$3,"TOT_Entity","USD","Actual",[1]Setup!C4,"PERIODIC",$B434,"TOPFLOW","TOP","TOP","top1",$C434,"top3","Open_Acute_DIV1","TOP5","TOP6","REPORTED","TOP8")</f>
        <v>0</v>
      </c>
      <c r="CK434" s="53">
        <f>_xll.OneStreamExcelAddIn.XFFunctions.XFGetCell("TRUE", "CONSOL", $D$3,"TOT_Entity","USD","Actual",[1]Setup!C5,"PERIODIC",$B434,"TOPFLOW","TOP","TOP","top1",$C434,"top3","Open_Acute_DIV1","TOP5","TOP6","REPORTED","TOP8")</f>
        <v>0</v>
      </c>
      <c r="CL434" s="53">
        <f>_xll.OneStreamExcelAddIn.XFFunctions.XFGetCell("TRUE", "CONSOL", $D$3,"TOT_Entity","USD","Actual",[1]Setup!C6,"PERIODIC",$B434,"TOPFLOW","TOP","TOP","top1",$C434,"top3","Open_Acute_DIV1","TOP5","TOP6","REPORTED","TOP8")</f>
        <v>0</v>
      </c>
      <c r="CM434" s="53">
        <f>_xll.OneStreamExcelAddIn.XFFunctions.XFGetCell("TRUE", "CONSOL", $D$3,"TOT_Entity","USD","Actual",[1]Setup!C7,"PERIODIC",$B434,"TOPFLOW","TOP","TOP","top1",$C434,"top3","Open_Acute_DIV1","TOP5","TOP6","REPORTED","TOP8")</f>
        <v>0</v>
      </c>
      <c r="CN434" s="53">
        <f>_xll.OneStreamExcelAddIn.XFFunctions.XFGetCell("TRUE", "CONSOL", $D$3,"TOT_Entity","USD","Actual",[1]Setup!C8,"PERIODIC",$B434,"TOPFLOW","TOP","TOP","top1",$C434,"top3","Open_Acute_DIV1","TOP5","TOP6","REPORTED","TOP8")</f>
        <v>0</v>
      </c>
      <c r="CO434" s="53">
        <f>_xll.OneStreamExcelAddIn.XFFunctions.XFGetCell("TRUE", "CONSOL", $D$3,"TOT_Entity","USD","Actual",[1]Setup!C9,"PERIODIC",$B434,"TOPFLOW","TOP","TOP","top1",$C434,"top3","Open_Acute_DIV1","TOP5","TOP6","REPORTED","TOP8")</f>
        <v>0</v>
      </c>
      <c r="CP434" s="53">
        <f>_xll.OneStreamExcelAddIn.XFFunctions.XFGetCell("TRUE", "CONSOL", $D$3,"TOT_Entity","USD","Actual",[1]Setup!C10,"PERIODIC",$B434,"TOPFLOW","TOP","TOP","top1",$C434,"top3","Open_Acute_DIV1","TOP5","TOP6","REPORTED","TOP8")</f>
        <v>0</v>
      </c>
      <c r="CQ434" s="53">
        <f>_xll.OneStreamExcelAddIn.XFFunctions.XFGetCell("TRUE", "CONSOL", $D$3,"TOT_Entity","USD","Actual",[1]Setup!C11,"PERIODIC",$B434,"TOPFLOW","TOP","TOP","top1",$C434,"top3","Open_Acute_DIV1","TOP5","TOP6","REPORTED","TOP8")</f>
        <v>0</v>
      </c>
      <c r="CR434" s="53">
        <f>_xll.OneStreamExcelAddIn.XFFunctions.XFGetCell("TRUE", "CONSOL", $D$3,"TOT_Entity","USD","Actual",[1]Setup!C12,"PERIODIC",$B434,"TOPFLOW","TOP","TOP","top1",$C434,"top3","Open_Acute_DIV1","TOP5","TOP6","REPORTED","TOP8")</f>
        <v>0</v>
      </c>
      <c r="CS434" s="53">
        <f>_xll.OneStreamExcelAddIn.XFFunctions.XFGetCell("TRUE", "CONSOL", $D$3,"TOT_Entity","USD","Actual",[1]Setup!C13,"PERIODIC",$B434,"TOPFLOW","TOP","TOP","top1",$C434,"top3","Open_Acute_DIV1","TOP5","TOP6","REPORTED","TOP8")</f>
        <v>0</v>
      </c>
      <c r="CT434" s="53">
        <f>_xll.OneStreamExcelAddIn.XFFunctions.XFGetCell("TRUE", "CONSOL", $D$3,"TOT_Entity","USD","Actual",[1]Setup!C14,"PERIODIC",$B434,"TOPFLOW","TOP","TOP","top1",$C434,"top3","Open_Acute_DIV1","TOP5","TOP6","REPORTED","TOP8")</f>
        <v>0</v>
      </c>
      <c r="CU434" s="53">
        <f>_xll.OneStreamExcelAddIn.XFFunctions.XFGetCell("TRUE", "CONSOL", $D$3,"TOT_Entity","USD","Actual",[1]Setup!C15,"PERIODIC",$B434,"TOPFLOW","TOP","TOP","top1",$C434,"top3","Open_Acute_DIV1","TOP5","TOP6","REPORTED","TOP8")</f>
        <v>0</v>
      </c>
      <c r="CV434" s="212"/>
      <c r="CW434" s="53">
        <f>_xll.OneStreamExcelAddIn.XFFunctions.XFGetCell("TRUE", "CONSOL", $D$3,"TOT_Entity","USD","Actual",[1]Setup!C17,"PERIODIC",$B434,"TOPFLOW","TOP","TOP","top1",$C434,"top3","Open_Acute_DIV1","TOP5","TOP6","REPORTED","TOP8")</f>
        <v>0</v>
      </c>
      <c r="CX434" s="53">
        <f>_xll.OneStreamExcelAddIn.XFFunctions.XFGetCell("TRUE", "CONSOL", $D$3,"TOT_Entity","USD","Actual",[1]Setup!C18,"PERIODIC",$B434,"TOPFLOW","TOP","TOP","top1",$C434,"top3","Open_Acute_DIV1","TOP5","TOP6","REPORTED","TOP8")</f>
        <v>0</v>
      </c>
      <c r="CY434" s="53">
        <f>_xll.OneStreamExcelAddIn.XFFunctions.XFGetCell("TRUE", "CONSOL", $D$3,"TOT_Entity","USD","Actual",[1]Setup!C19,"PERIODIC",$B434,"TOPFLOW","TOP","TOP","top1",$C434,"top3","Open_Acute_DIV1","TOP5","TOP6","REPORTED","TOP8")</f>
        <v>0</v>
      </c>
      <c r="CZ434" s="53">
        <f>_xll.OneStreamExcelAddIn.XFFunctions.XFGetCell("TRUE", "CONSOL", $D$3,"TOT_Entity","USD","Actual",[1]Setup!C20,"PERIODIC",$B434,"TOPFLOW","TOP","TOP","top1",$C434,"top3","Open_Acute_DIV1","TOP5","TOP6","REPORTED","TOP8")</f>
        <v>0</v>
      </c>
      <c r="DA434" s="53">
        <f>_xll.OneStreamExcelAddIn.XFFunctions.XFGetCell("TRUE", "CONSOL", $D$3,"TOT_Entity","USD","Actual",[1]Setup!C21,"PERIODIC",$B434,"TOPFLOW","TOP","TOP","top1",$C434,"top3","Open_Acute_DIV1","TOP5","TOP6","REPORTED","TOP8")</f>
        <v>0</v>
      </c>
      <c r="DB434" s="53">
        <f>_xll.OneStreamExcelAddIn.XFFunctions.XFGetCell("TRUE", "CONSOL", $D$3,"TOT_Entity","USD","Actual",[1]Setup!C22,"PERIODIC",$B434,"TOPFLOW","TOP","TOP","top1",$C434,"top3","Open_Acute_DIV1","TOP5","TOP6","REPORTED","TOP8")</f>
        <v>0</v>
      </c>
      <c r="DC434" s="53">
        <f>_xll.OneStreamExcelAddIn.XFFunctions.XFGetCell("TRUE", "CONSOL", $D$3,"TOT_Entity","USD","Actual",[1]Setup!C23,"PERIODIC",$B434,"TOPFLOW","TOP","TOP","top1",$C434,"top3","Open_Acute_DIV1","TOP5","TOP6","REPORTED","TOP8")</f>
        <v>0</v>
      </c>
      <c r="DD434" s="53">
        <f>_xll.OneStreamExcelAddIn.XFFunctions.XFGetCell("TRUE", "CONSOL", $D$3,"TOT_Entity","USD","Actual",[1]Setup!C24,"PERIODIC",$B434,"TOPFLOW","TOP","TOP","top1",$C434,"top3","Open_Acute_DIV1","TOP5","TOP6","REPORTED","TOP8")</f>
        <v>0</v>
      </c>
      <c r="DE434" s="53">
        <f>_xll.OneStreamExcelAddIn.XFFunctions.XFGetCell("TRUE", "CONSOL", $D$3,"TOT_Entity","USD","Actual",[1]Setup!C25,"PERIODIC",$B434,"TOPFLOW","TOP","TOP","top1",$C434,"top3","Open_Acute_DIV1","TOP5","TOP6","REPORTED","TOP8")</f>
        <v>0</v>
      </c>
      <c r="DF434" s="53">
        <f>_xll.OneStreamExcelAddIn.XFFunctions.XFGetCell("TRUE", "CONSOL", $D$3,"TOT_Entity","USD","Actual",[1]Setup!C26,"PERIODIC",$B434,"TOPFLOW","TOP","TOP","top1",$C434,"top3","Open_Acute_DIV1","TOP5","TOP6","REPORTED","TOP8")</f>
        <v>0</v>
      </c>
      <c r="DG434" s="53">
        <f>_xll.OneStreamExcelAddIn.XFFunctions.XFGetCell("TRUE", "CONSOL", $D$3,"TOT_Entity","USD","Actual",[1]Setup!C27,"PERIODIC",$B434,"TOPFLOW","TOP","TOP","top1",$C434,"top3","Open_Acute_DIV1","TOP5","TOP6","REPORTED","TOP8")</f>
        <v>0</v>
      </c>
      <c r="DH434" s="53">
        <f>_xll.OneStreamExcelAddIn.XFFunctions.XFGetCell("TRUE", "CONSOL", $D$3,"TOT_Entity","USD","Actual",[1]Setup!C28,"PERIODIC",$B434,"TOPFLOW","TOP","TOP","top1",$C434,"top3","Open_Acute_DIV1","TOP5","TOP6","REPORTED","TOP8")</f>
        <v>0</v>
      </c>
      <c r="DI434" s="178"/>
      <c r="DJ434" s="53">
        <f>_xll.OneStreamExcelAddIn.XFFunctions.XFGetCell("TRUE", "CONSOL", $D$3,"TOT_Entity","Aggregated","Budget_Working",[1]Setup!C4,"PERIODIC",$B434,"TOPFLOW","TOP","TOP","top1",$C434,"top3","Open_Acute_DIV1","TOP5","TOP6","REPORTED","TOP8")</f>
        <v>0</v>
      </c>
      <c r="DK434" s="53">
        <f>_xll.OneStreamExcelAddIn.XFFunctions.XFGetCell("TRUE", "CONSOL", $D$3,"TOT_Entity","Aggregated","Budget_Working",[1]Setup!C5,"PERIODIC",$B434,"TOPFLOW","TOP","TOP","top1",$C434,"top3","Open_Acute_DIV1","TOP5","TOP6","REPORTED","TOP8")</f>
        <v>0</v>
      </c>
      <c r="DL434" s="53">
        <f>_xll.OneStreamExcelAddIn.XFFunctions.XFGetCell("TRUE", "CONSOL", $D$3,"TOT_Entity","Aggregated","Budget_Working",[1]Setup!C6,"PERIODIC",$B434,"TOPFLOW","TOP","TOP","top1",$C434,"top3","Open_Acute_DIV1","TOP5","TOP6","REPORTED","TOP8")</f>
        <v>0</v>
      </c>
      <c r="DM434" s="53">
        <f>_xll.OneStreamExcelAddIn.XFFunctions.XFGetCell("TRUE", "CONSOL", $D$3,"TOT_Entity","Aggregated","Budget_Working",[1]Setup!C7,"PERIODIC",$B434,"TOPFLOW","TOP","TOP","top1",$C434,"top3","Open_Acute_DIV1","TOP5","TOP6","REPORTED","TOP8")</f>
        <v>0</v>
      </c>
      <c r="DN434" s="53">
        <f>_xll.OneStreamExcelAddIn.XFFunctions.XFGetCell("TRUE", "CONSOL", $D$3,"TOT_Entity","Aggregated","Budget_Working",[1]Setup!C8,"PERIODIC",$B434,"TOPFLOW","TOP","TOP","top1",$C434,"top3","Open_Acute_DIV1","TOP5","TOP6","REPORTED","TOP8")</f>
        <v>0</v>
      </c>
      <c r="DO434" s="53">
        <f>_xll.OneStreamExcelAddIn.XFFunctions.XFGetCell("TRUE", "CONSOL", $D$3,"TOT_Entity","Aggregated","Budget_Working",[1]Setup!C9,"PERIODIC",$B434,"TOPFLOW","TOP","TOP","top1",$C434,"top3","Open_Acute_DIV1","TOP5","TOP6","REPORTED","TOP8")</f>
        <v>0</v>
      </c>
      <c r="DP434" s="53">
        <f>_xll.OneStreamExcelAddIn.XFFunctions.XFGetCell("TRUE", "CONSOL", $D$3,"TOT_Entity","Aggregated","Budget_Working",[1]Setup!C10,"PERIODIC",$B434,"TOPFLOW","TOP","TOP","top1",$C434,"top3","Open_Acute_DIV1","TOP5","TOP6","REPORTED","TOP8")</f>
        <v>0</v>
      </c>
      <c r="DQ434" s="53">
        <f>_xll.OneStreamExcelAddIn.XFFunctions.XFGetCell("TRUE", "CONSOL", $D$3,"TOT_Entity","Aggregated","Budget_Working",[1]Setup!C11,"PERIODIC",$B434,"TOPFLOW","TOP","TOP","top1",$C434,"top3","Open_Acute_DIV1","TOP5","TOP6","REPORTED","TOP8")</f>
        <v>0</v>
      </c>
      <c r="DR434" s="53">
        <f>_xll.OneStreamExcelAddIn.XFFunctions.XFGetCell("TRUE", "CONSOL", $D$3,"TOT_Entity","Aggregated","Budget_Working",[1]Setup!C12,"PERIODIC",$B434,"TOPFLOW","TOP","TOP","top1",$C434,"top3","Open_Acute_DIV1","TOP5","TOP6","REPORTED","TOP8")</f>
        <v>0</v>
      </c>
      <c r="DS434" s="53">
        <f>_xll.OneStreamExcelAddIn.XFFunctions.XFGetCell("TRUE", "CONSOL", $D$3,"TOT_Entity","Aggregated","Budget_Working",[1]Setup!C13,"PERIODIC",$B434,"TOPFLOW","TOP","TOP","top1",$C434,"top3","Open_Acute_DIV1","TOP5","TOP6","REPORTED","TOP8")</f>
        <v>0</v>
      </c>
      <c r="DT434" s="53">
        <f>_xll.OneStreamExcelAddIn.XFFunctions.XFGetCell("TRUE", "CONSOL", $D$3,"TOT_Entity","Aggregated","Budget_Working",[1]Setup!C14,"PERIODIC",$B434,"TOPFLOW","TOP","TOP","top1",$C434,"top3","Open_Acute_DIV1","TOP5","TOP6","REPORTED","TOP8")</f>
        <v>0</v>
      </c>
      <c r="DU434" s="53">
        <f>_xll.OneStreamExcelAddIn.XFFunctions.XFGetCell("TRUE", "CONSOL", $D$3,"TOT_Entity","Aggregated","Budget_Working",[1]Setup!C15,"PERIODIC",$B434,"TOPFLOW","TOP","TOP","top1",$C434,"top3","Open_Acute_DIV1","TOP5","TOP6","REPORTED","TOP8")</f>
        <v>0</v>
      </c>
      <c r="DV434" s="178"/>
      <c r="DW434" s="53">
        <f>_xll.OneStreamExcelAddIn.XFFunctions.XFGetCell("TRUE", "CONSOL", $D$3,"TOT_Entity","USD","Budget_Final",[1]Setup!C17,"PERIODIC",$B434,"TOPFLOW","TOP","TOP","top1",$C434,"top3","Open_Acute_DIV1","TOP5","TOP6","REPORTED","TOP8")</f>
        <v>0</v>
      </c>
      <c r="DX434" s="53">
        <f>_xll.OneStreamExcelAddIn.XFFunctions.XFGetCell("TRUE", "CONSOL", $D$3,"TOT_Entity","USD","Budget_Final",[1]Setup!C18,"PERIODIC",$B434,"TOPFLOW","TOP","TOP","top1",$C434,"top3","Open_Acute_DIV1","TOP5","TOP6","REPORTED","TOP8")</f>
        <v>0</v>
      </c>
      <c r="DY434" s="53">
        <f>_xll.OneStreamExcelAddIn.XFFunctions.XFGetCell("TRUE", "CONSOL", $D$3,"TOT_Entity","USD","Budget_Final",[1]Setup!C19,"PERIODIC",$B434,"TOPFLOW","TOP","TOP","top1",$C434,"top3","Open_Acute_DIV1","TOP5","TOP6","REPORTED","TOP8")</f>
        <v>0</v>
      </c>
      <c r="DZ434" s="53">
        <f>_xll.OneStreamExcelAddIn.XFFunctions.XFGetCell("TRUE", "CONSOL", $D$3,"TOT_Entity","USD","Budget_Final",[1]Setup!C20,"PERIODIC",$B434,"TOPFLOW","TOP","TOP","top1",$C434,"top3","Open_Acute_DIV1","TOP5","TOP6","REPORTED","TOP8")</f>
        <v>0</v>
      </c>
      <c r="EA434" s="53">
        <f>_xll.OneStreamExcelAddIn.XFFunctions.XFGetCell("TRUE", "CONSOL", $D$3,"TOT_Entity","USD","Budget_Final",[1]Setup!C21,"PERIODIC",$B434,"TOPFLOW","TOP","TOP","top1",$C434,"top3","Open_Acute_DIV1","TOP5","TOP6","REPORTED","TOP8")</f>
        <v>0</v>
      </c>
      <c r="EB434" s="53">
        <f>_xll.OneStreamExcelAddIn.XFFunctions.XFGetCell("TRUE", "CONSOL", $D$3,"TOT_Entity","USD","Budget_Final",[1]Setup!C22,"PERIODIC",$B434,"TOPFLOW","TOP","TOP","top1",$C434,"top3","Open_Acute_DIV1","TOP5","TOP6","REPORTED","TOP8")</f>
        <v>0</v>
      </c>
      <c r="EC434" s="53">
        <f>_xll.OneStreamExcelAddIn.XFFunctions.XFGetCell("TRUE", "CONSOL", $D$3,"TOT_Entity","USD","Budget_Final",[1]Setup!C23,"PERIODIC",$B434,"TOPFLOW","TOP","TOP","top1",$C434,"top3","Open_Acute_DIV1","TOP5","TOP6","REPORTED","TOP8")</f>
        <v>0</v>
      </c>
      <c r="ED434" s="53">
        <f>_xll.OneStreamExcelAddIn.XFFunctions.XFGetCell("TRUE", "CONSOL", $D$3,"TOT_Entity","USD","Budget_Final",[1]Setup!C24,"PERIODIC",$B434,"TOPFLOW","TOP","TOP","top1",$C434,"top3","Open_Acute_DIV1","TOP5","TOP6","REPORTED","TOP8")</f>
        <v>0</v>
      </c>
      <c r="EE434" s="53">
        <f>_xll.OneStreamExcelAddIn.XFFunctions.XFGetCell("TRUE", "CONSOL", $D$3,"TOT_Entity","USD","Budget_Final",[1]Setup!C25,"PERIODIC",$B434,"TOPFLOW","TOP","TOP","top1",$C434,"top3","Open_Acute_DIV1","TOP5","TOP6","REPORTED","TOP8")</f>
        <v>0</v>
      </c>
      <c r="EF434" s="53">
        <f>_xll.OneStreamExcelAddIn.XFFunctions.XFGetCell("TRUE", "CONSOL", $D$3,"TOT_Entity","USD","Budget_Final",[1]Setup!C26,"PERIODIC",$B434,"TOPFLOW","TOP","TOP","top1",$C434,"top3","Open_Acute_DIV1","TOP5","TOP6","REPORTED","TOP8")</f>
        <v>0</v>
      </c>
      <c r="EG434" s="53">
        <f>_xll.OneStreamExcelAddIn.XFFunctions.XFGetCell("TRUE", "CONSOL", $D$3,"TOT_Entity","USD","Budget_Final",[1]Setup!C27,"PERIODIC",$B434,"TOPFLOW","TOP","TOP","top1",$C434,"top3","Open_Acute_DIV1","TOP5","TOP6","REPORTED","TOP8")</f>
        <v>0</v>
      </c>
      <c r="EH434" s="53">
        <f>_xll.OneStreamExcelAddIn.XFFunctions.XFGetCell("TRUE", "CONSOL", $D$3,"TOT_Entity","USD","Budget_Final",[1]Setup!C28,"PERIODIC",$B434,"TOPFLOW","TOP","TOP","top1",$C434,"top3","Open_Acute_DIV1","TOP5","TOP6","REPORTED","TOP8")</f>
        <v>0</v>
      </c>
    </row>
    <row r="435" spans="2:138" x14ac:dyDescent="0.25">
      <c r="B435" s="51">
        <v>61051</v>
      </c>
      <c r="C435" s="51"/>
      <c r="D435" t="str" cm="1">
        <f t="array" ref="D435">_xll.OneStreamExcelAddIn.XFFunctions.XFGetMemberInfo("Description","Account",B435)</f>
        <v>P/S - Corp - Non-recurring</v>
      </c>
      <c r="E435" s="53">
        <f>_xll.OneStreamExcelAddIn.XFFunctions.XFGetCell("TRUE", "CONSOL", $D$3,"TOT_Entity","USD","Actual",$E$3,"PERIODIC",$B435,"TOPFLOW","TOP","TOP","top1",$C435,"top3","Open_Acute_DIV1","TOP5","TOP6","REPORTED","TOP8")</f>
        <v>0</v>
      </c>
      <c r="F435" s="53">
        <f>_xll.OneStreamExcelAddIn.XFFunctions.XFGetCell("TRUE", "CONSOL", $D$3,"TOT_Entity","Aggregated","Budget_Working",$E$3,"PERIODIC",$B435,"TOPFLOW","TOP","TOP","top1",$C435,"top3","Open_Acute_DIV1","TOP5","TOP6","REPORTED","TOP8")</f>
        <v>0</v>
      </c>
      <c r="G435" s="53">
        <f t="shared" si="1043"/>
        <v>0</v>
      </c>
      <c r="H435" s="55">
        <f t="shared" si="1044"/>
        <v>0</v>
      </c>
      <c r="I435" s="41"/>
      <c r="J435" s="53">
        <f>_xll.OneStreamExcelAddIn.XFFunctions.XFGetCell("TRUE", "CONSOL", $D$3,"TOT_Entity","USD","Actual",$E$3,"YTD",$B435,"TOPFLOW","TOP","TOP","top1",$C435,"TOP3","Open_Acute_DIV1","TOP5","TOP6","REPORTED","TOP8")</f>
        <v>0</v>
      </c>
      <c r="K435" s="53">
        <f>_xll.OneStreamExcelAddIn.XFFunctions.XFGetCell("TRUE", "CONSOL", $D$3,"TOT_Entity","Aggregated","Budget_Working",$E$3,"YTD",$B435,"TOPFLOW","TOP","TOP","top1",$C435,"TOP3","Open_Acute_DIV1","TOP5","TOP6","REPORTED","TOP8")</f>
        <v>0</v>
      </c>
      <c r="L435" s="53">
        <f t="shared" si="1045"/>
        <v>0</v>
      </c>
      <c r="M435" s="40">
        <f t="shared" si="1046"/>
        <v>0</v>
      </c>
      <c r="N435" s="41"/>
      <c r="O435" s="53">
        <f>_xll.OneStreamExcelAddIn.XFFunctions.XFGetCell("TRUE", "CONSOL", $D$3,"TOT_Entity","USD","Actual",$F$3,"YTD",$B435,"TOPFLOW","TOP","TOP","top1",$C435,"TOP3","Open_Acute_DIV1","TOP5","TOP6","REPORTED","TOP8")</f>
        <v>0</v>
      </c>
      <c r="P435" s="53">
        <f>_xll.OneStreamExcelAddIn.XFFunctions.XFGetCell("TRUE", "CONSOL", $D$3,"TOT_Entity","USD","Actual",$E$3,"YTD",$B435,"TOPFLOW","TOP","TOP","top1",$C435,"top3","Open_Acute_DIV1","TOP5","TOP6","REPORTED","VAR_BW_PY_Actual")</f>
        <v>0</v>
      </c>
      <c r="Q435" s="40">
        <f t="shared" si="1047"/>
        <v>0</v>
      </c>
      <c r="R435" s="41"/>
      <c r="S435" s="53">
        <f>_xll.OneStreamExcelAddIn.XFFunctions.XFGetCell("TRUE", "CONSOL", $D$3,"TOT_Entity","USD","MIDFCST",$E$3,"MTD",$B435,"TOPFLOW","TOP","TOP","top1",$C435,"TOP3","Open_Acute_DIV1","TOP5","TOP6","REPORTED","TOP8")</f>
        <v>0</v>
      </c>
      <c r="T435" s="53">
        <f t="shared" si="1048"/>
        <v>0</v>
      </c>
      <c r="U435" s="40">
        <f t="shared" si="1049"/>
        <v>0</v>
      </c>
      <c r="V435" s="41"/>
      <c r="W435" s="42"/>
      <c r="X435" s="43"/>
      <c r="Y435" s="42"/>
      <c r="Z435" s="44"/>
      <c r="AB435" s="53">
        <f>_xll.OneStreamExcelAddIn.XFFunctions.XFGetCell("TRUE", "CONSOL", $D$3,"TOT_Entity","USD","Actual",[1]Setup!C4,"PERIODIC",$B435,"TOPFLOW","TOP","TOP","top1",$C435,"top3","Open_Acute_DIV1","TOP5","TOP6","REPORTED","TOP8")</f>
        <v>0</v>
      </c>
      <c r="AC435" s="53">
        <f>_xll.OneStreamExcelAddIn.XFFunctions.XFGetCell("TRUE", "CONSOL", $D$3,"TOT_Entity","Aggregated","Budget_Working",[1]Setup!C4,"PERIODIC",$B435,"TOPFLOW","TOP","TOP","top1",$C435,"top3","Open_Acute_DIV1","TOP5","TOP6","REPORTED","TOP8")</f>
        <v>0</v>
      </c>
      <c r="AD435" s="53">
        <f t="shared" si="1050"/>
        <v>0</v>
      </c>
      <c r="AE435" s="40">
        <f t="shared" si="1051"/>
        <v>0</v>
      </c>
      <c r="AG435" s="53">
        <f>_xll.OneStreamExcelAddIn.XFFunctions.XFGetCell("TRUE", "CONSOL", $D$3,"TOT_Entity","USD","Actual",[1]Setup!C5,"PERIODIC",$B435,"TOPFLOW","TOP","TOP","top1",$C435,"top3","Open_Acute_DIV1","TOP5","TOP6","REPORTED","TOP8")</f>
        <v>0</v>
      </c>
      <c r="AH435" s="53">
        <f>_xll.OneStreamExcelAddIn.XFFunctions.XFGetCell("TRUE", "CONSOL", $D$3,"TOT_Entity","Aggregated","Budget_Working",[1]Setup!C5,"PERIODIC",$B435,"TOPFLOW","TOP","TOP","top1",$C435,"top3","Open_Acute_DIV1","TOP5","TOP6","REPORTED","TOP8")</f>
        <v>0</v>
      </c>
      <c r="AI435" s="53">
        <f t="shared" si="1052"/>
        <v>0</v>
      </c>
      <c r="AJ435" s="40">
        <f t="shared" si="1053"/>
        <v>0</v>
      </c>
      <c r="AL435" s="53">
        <f>_xll.OneStreamExcelAddIn.XFFunctions.XFGetCell("TRUE", "CONSOL", $D$3,"TOT_Entity","USD","Actual",[1]Setup!C6,"PERIODIC",$B435,"TOPFLOW","TOP","TOP","top1",$C435,"top3","Open_Acute_DIV1","TOP5","TOP6","REPORTED","TOP8")</f>
        <v>0</v>
      </c>
      <c r="AM435" s="53">
        <f>_xll.OneStreamExcelAddIn.XFFunctions.XFGetCell("TRUE", "CONSOL", $D$3,"TOT_Entity","Aggregated","Budget_Working",[1]Setup!C6,"PERIODIC",$B435,"TOPFLOW","TOP","TOP","top1",$C435,"top3","Open_Acute_DIV1","TOP5","TOP6","REPORTED","TOP8")</f>
        <v>0</v>
      </c>
      <c r="AN435" s="53">
        <f t="shared" si="1054"/>
        <v>0</v>
      </c>
      <c r="AO435" s="40">
        <f t="shared" si="1055"/>
        <v>0</v>
      </c>
      <c r="AQ435" s="53">
        <f>_xll.OneStreamExcelAddIn.XFFunctions.XFGetCell("TRUE", "CONSOL", $D$3,"TOT_Entity","USD","Actual",[1]Setup!C7,"PERIODIC",$B435,"TOPFLOW","TOP","TOP","top1",$C435,"top3","Open_Acute_DIV1","TOP5","TOP6","REPORTED","TOP8")</f>
        <v>0</v>
      </c>
      <c r="AR435" s="53">
        <f>_xll.OneStreamExcelAddIn.XFFunctions.XFGetCell("TRUE", "CONSOL", $D$3,"TOT_Entity","Aggregated","Budget_Working",[1]Setup!C7,"PERIODIC",$B435,"TOPFLOW","TOP","TOP","top1",$C435,"top3","Open_Acute_DIV1","TOP5","TOP6","REPORTED","TOP8")</f>
        <v>0</v>
      </c>
      <c r="AS435" s="53">
        <f t="shared" si="1056"/>
        <v>0</v>
      </c>
      <c r="AT435" s="40">
        <f t="shared" si="1057"/>
        <v>0</v>
      </c>
      <c r="AV435" s="53">
        <f>_xll.OneStreamExcelAddIn.XFFunctions.XFGetCell("TRUE", "CONSOL", $D$3,"TOT_Entity","USD","Actual",[1]Setup!C8,"PERIODIC",$B435,"TOPFLOW","TOP","TOP","top1",$C435,"top3","Open_Acute_DIV1","TOP5","TOP6","REPORTED","TOP8")</f>
        <v>0</v>
      </c>
      <c r="AW435" s="53">
        <f>_xll.OneStreamExcelAddIn.XFFunctions.XFGetCell("TRUE", "CONSOL", $D$3,"TOT_Entity","Aggregated","Budget_Working",[1]Setup!C8,"PERIODIC",$B435,"TOPFLOW","TOP","TOP","top1",$C435,"top3","Open_Acute_DIV1","TOP5","TOP6","REPORTED","TOP8")</f>
        <v>0</v>
      </c>
      <c r="AX435" s="53">
        <f t="shared" si="1058"/>
        <v>0</v>
      </c>
      <c r="AY435" s="40">
        <f t="shared" si="1059"/>
        <v>0</v>
      </c>
      <c r="BA435" s="53">
        <f>_xll.OneStreamExcelAddIn.XFFunctions.XFGetCell("TRUE", "CONSOL", $D$3,"TOT_Entity","USD","Actual",[1]Setup!C9,"PERIODIC",$B435,"TOPFLOW","TOP","TOP","top1",$C435,"top3","Open_Acute_DIV1","TOP5","TOP6","REPORTED","TOP8")</f>
        <v>0</v>
      </c>
      <c r="BB435" s="53">
        <f>_xll.OneStreamExcelAddIn.XFFunctions.XFGetCell("TRUE", "CONSOL", $D$3,"TOT_Entity","Aggregated","Budget_Working",[1]Setup!C9,"PERIODIC",$B435,"TOPFLOW","TOP","TOP","top1",$C435,"top3","Open_Acute_DIV1","TOP5","TOP6","REPORTED","TOP8")</f>
        <v>0</v>
      </c>
      <c r="BC435" s="53">
        <f t="shared" si="1060"/>
        <v>0</v>
      </c>
      <c r="BD435" s="40">
        <f t="shared" si="1061"/>
        <v>0</v>
      </c>
      <c r="BF435" s="53">
        <f>_xll.OneStreamExcelAddIn.XFFunctions.XFGetCell("TRUE", "CONSOL", $D$3,"TOT_Entity","USD","Actual",[1]Setup!C10,"PERIODIC",$B435,"TOPFLOW","TOP","TOP","top1",$C435,"top3","Open_Acute_DIV1","TOP5","TOP6","REPORTED","TOP8")</f>
        <v>0</v>
      </c>
      <c r="BG435" s="53">
        <f>_xll.OneStreamExcelAddIn.XFFunctions.XFGetCell("TRUE", "CONSOL", $D$3,"TOT_Entity","Aggregated","Budget_Working",[1]Setup!C10,"PERIODIC",$B435,"TOPFLOW","TOP","TOP","top1",$C435,"top3","Open_Acute_DIV1","TOP5","TOP6","REPORTED","TOP8")</f>
        <v>0</v>
      </c>
      <c r="BH435" s="53">
        <f t="shared" si="1062"/>
        <v>0</v>
      </c>
      <c r="BI435" s="40">
        <f t="shared" si="1063"/>
        <v>0</v>
      </c>
      <c r="BK435" s="53">
        <f>_xll.OneStreamExcelAddIn.XFFunctions.XFGetCell("TRUE", "CONSOL", $D$3,"TOT_Entity","USD","Actual",[1]Setup!C11,"PERIODIC",$B435,"TOPFLOW","TOP","TOP","top1",$C435,"top3","Open_Acute_DIV1","TOP5","TOP6","REPORTED","TOP8")</f>
        <v>0</v>
      </c>
      <c r="BL435" s="53">
        <f>_xll.OneStreamExcelAddIn.XFFunctions.XFGetCell("TRUE", "CONSOL", $D$3,"TOT_Entity","Aggregated","Budget_Working",[1]Setup!C11,"PERIODIC",$B435,"TOPFLOW","TOP","TOP","top1",$C435,"top3","Open_Acute_DIV1","TOP5","TOP6","REPORTED","TOP8")</f>
        <v>0</v>
      </c>
      <c r="BM435" s="53">
        <f t="shared" si="1064"/>
        <v>0</v>
      </c>
      <c r="BN435" s="40">
        <f t="shared" si="1065"/>
        <v>0</v>
      </c>
      <c r="BP435" s="53">
        <f>_xll.OneStreamExcelAddIn.XFFunctions.XFGetCell("TRUE", "CONSOL", $D$3,"TOT_Entity","USD","Actual",[1]Setup!C12,"PERIODIC",$B435,"TOPFLOW","TOP","TOP","top1",$C435,"top3","Open_Acute_DIV1","TOP5","TOP6","REPORTED","TOP8")</f>
        <v>0</v>
      </c>
      <c r="BQ435" s="53">
        <f>_xll.OneStreamExcelAddIn.XFFunctions.XFGetCell("TRUE", "CONSOL", $D$3,"TOT_Entity","Aggregated","Budget_Working",[1]Setup!C12,"PERIODIC",$B435,"TOPFLOW","TOP","TOP","top1",$C435,"top3","Open_Acute_DIV1","TOP5","TOP6","REPORTED","TOP8")</f>
        <v>0</v>
      </c>
      <c r="BR435" s="53">
        <f t="shared" si="1066"/>
        <v>0</v>
      </c>
      <c r="BS435" s="40">
        <f t="shared" si="1067"/>
        <v>0</v>
      </c>
      <c r="BU435" s="53">
        <f>_xll.OneStreamExcelAddIn.XFFunctions.XFGetCell("TRUE", "CONSOL", $D$3,"TOT_Entity","USD","Actual",[1]Setup!C13,"PERIODIC",$B435,"TOPFLOW","TOP","TOP","top1",$C435,"top3","Open_Acute_DIV1","TOP5","TOP6","REPORTED","TOP8")</f>
        <v>0</v>
      </c>
      <c r="BV435" s="53">
        <f>_xll.OneStreamExcelAddIn.XFFunctions.XFGetCell("TRUE", "CONSOL", $D$3,"TOT_Entity","Aggregated","Budget_Working",[1]Setup!C13,"PERIODIC",$B435,"TOPFLOW","TOP","TOP","top1",$C435,"top3","Open_Acute_DIV1","TOP5","TOP6","REPORTED","TOP8")</f>
        <v>0</v>
      </c>
      <c r="BW435" s="53">
        <f t="shared" si="1068"/>
        <v>0</v>
      </c>
      <c r="BX435" s="40">
        <f t="shared" si="1069"/>
        <v>0</v>
      </c>
      <c r="BZ435" s="53">
        <f>_xll.OneStreamExcelAddIn.XFFunctions.XFGetCell("TRUE", "CONSOL", $D$3,"TOT_Entity","USD","Actual",[1]Setup!C14,"PERIODIC",$B435,"TOPFLOW","TOP","TOP","top1",$C435,"top3","Open_Acute_DIV1","TOP5","TOP6","REPORTED","TOP8")</f>
        <v>0</v>
      </c>
      <c r="CA435" s="53">
        <f>_xll.OneStreamExcelAddIn.XFFunctions.XFGetCell("TRUE", "CONSOL", $D$3,"TOT_Entity","Aggregated","Budget_Working",[1]Setup!C14,"PERIODIC",$B435,"TOPFLOW","TOP","TOP","top1",$C435,"top3","Open_Acute_DIV1","TOP5","TOP6","REPORTED","TOP8")</f>
        <v>0</v>
      </c>
      <c r="CB435" s="53">
        <f t="shared" si="1070"/>
        <v>0</v>
      </c>
      <c r="CC435" s="40">
        <f t="shared" si="1071"/>
        <v>0</v>
      </c>
      <c r="CE435" s="53">
        <f>_xll.OneStreamExcelAddIn.XFFunctions.XFGetCell("TRUE", "CONSOL", $D$3,"TOT_Entity","USD","Actual",[1]Setup!C15,"PERIODIC",$B435,"TOPFLOW","TOP","TOP","top1",$C435,"top3","Open_Acute_DIV1","TOP5","TOP6","REPORTED","TOP8")</f>
        <v>0</v>
      </c>
      <c r="CF435" s="53">
        <f>_xll.OneStreamExcelAddIn.XFFunctions.XFGetCell("TRUE", "CONSOL", $D$3,"TOT_Entity","Aggregated","Budget_Working",[1]Setup!C15,"PERIODIC",$B435,"TOPFLOW","TOP","TOP","top1",$C435,"top3","Open_Acute_DIV1","TOP5","TOP6","REPORTED","TOP8")</f>
        <v>0</v>
      </c>
      <c r="CG435" s="53">
        <f t="shared" si="1072"/>
        <v>0</v>
      </c>
      <c r="CH435" s="40">
        <f t="shared" si="1073"/>
        <v>0</v>
      </c>
      <c r="CI435" s="212"/>
      <c r="CJ435" s="53">
        <f>_xll.OneStreamExcelAddIn.XFFunctions.XFGetCell("TRUE", "CONSOL", $D$3,"TOT_Entity","USD","Actual",[1]Setup!C4,"PERIODIC",$B435,"TOPFLOW","TOP","TOP","top1",$C435,"top3","Open_Acute_DIV1","TOP5","TOP6","REPORTED","TOP8")</f>
        <v>0</v>
      </c>
      <c r="CK435" s="53">
        <f>_xll.OneStreamExcelAddIn.XFFunctions.XFGetCell("TRUE", "CONSOL", $D$3,"TOT_Entity","USD","Actual",[1]Setup!C5,"PERIODIC",$B435,"TOPFLOW","TOP","TOP","top1",$C435,"top3","Open_Acute_DIV1","TOP5","TOP6","REPORTED","TOP8")</f>
        <v>0</v>
      </c>
      <c r="CL435" s="53">
        <f>_xll.OneStreamExcelAddIn.XFFunctions.XFGetCell("TRUE", "CONSOL", $D$3,"TOT_Entity","USD","Actual",[1]Setup!C6,"PERIODIC",$B435,"TOPFLOW","TOP","TOP","top1",$C435,"top3","Open_Acute_DIV1","TOP5","TOP6","REPORTED","TOP8")</f>
        <v>0</v>
      </c>
      <c r="CM435" s="53">
        <f>_xll.OneStreamExcelAddIn.XFFunctions.XFGetCell("TRUE", "CONSOL", $D$3,"TOT_Entity","USD","Actual",[1]Setup!C7,"PERIODIC",$B435,"TOPFLOW","TOP","TOP","top1",$C435,"top3","Open_Acute_DIV1","TOP5","TOP6","REPORTED","TOP8")</f>
        <v>0</v>
      </c>
      <c r="CN435" s="53">
        <f>_xll.OneStreamExcelAddIn.XFFunctions.XFGetCell("TRUE", "CONSOL", $D$3,"TOT_Entity","USD","Actual",[1]Setup!C8,"PERIODIC",$B435,"TOPFLOW","TOP","TOP","top1",$C435,"top3","Open_Acute_DIV1","TOP5","TOP6","REPORTED","TOP8")</f>
        <v>0</v>
      </c>
      <c r="CO435" s="53">
        <f>_xll.OneStreamExcelAddIn.XFFunctions.XFGetCell("TRUE", "CONSOL", $D$3,"TOT_Entity","USD","Actual",[1]Setup!C9,"PERIODIC",$B435,"TOPFLOW","TOP","TOP","top1",$C435,"top3","Open_Acute_DIV1","TOP5","TOP6","REPORTED","TOP8")</f>
        <v>0</v>
      </c>
      <c r="CP435" s="53">
        <f>_xll.OneStreamExcelAddIn.XFFunctions.XFGetCell("TRUE", "CONSOL", $D$3,"TOT_Entity","USD","Actual",[1]Setup!C10,"PERIODIC",$B435,"TOPFLOW","TOP","TOP","top1",$C435,"top3","Open_Acute_DIV1","TOP5","TOP6","REPORTED","TOP8")</f>
        <v>0</v>
      </c>
      <c r="CQ435" s="53">
        <f>_xll.OneStreamExcelAddIn.XFFunctions.XFGetCell("TRUE", "CONSOL", $D$3,"TOT_Entity","USD","Actual",[1]Setup!C11,"PERIODIC",$B435,"TOPFLOW","TOP","TOP","top1",$C435,"top3","Open_Acute_DIV1","TOP5","TOP6","REPORTED","TOP8")</f>
        <v>0</v>
      </c>
      <c r="CR435" s="53">
        <f>_xll.OneStreamExcelAddIn.XFFunctions.XFGetCell("TRUE", "CONSOL", $D$3,"TOT_Entity","USD","Actual",[1]Setup!C12,"PERIODIC",$B435,"TOPFLOW","TOP","TOP","top1",$C435,"top3","Open_Acute_DIV1","TOP5","TOP6","REPORTED","TOP8")</f>
        <v>0</v>
      </c>
      <c r="CS435" s="53">
        <f>_xll.OneStreamExcelAddIn.XFFunctions.XFGetCell("TRUE", "CONSOL", $D$3,"TOT_Entity","USD","Actual",[1]Setup!C13,"PERIODIC",$B435,"TOPFLOW","TOP","TOP","top1",$C435,"top3","Open_Acute_DIV1","TOP5","TOP6","REPORTED","TOP8")</f>
        <v>0</v>
      </c>
      <c r="CT435" s="53">
        <f>_xll.OneStreamExcelAddIn.XFFunctions.XFGetCell("TRUE", "CONSOL", $D$3,"TOT_Entity","USD","Actual",[1]Setup!C14,"PERIODIC",$B435,"TOPFLOW","TOP","TOP","top1",$C435,"top3","Open_Acute_DIV1","TOP5","TOP6","REPORTED","TOP8")</f>
        <v>0</v>
      </c>
      <c r="CU435" s="53">
        <f>_xll.OneStreamExcelAddIn.XFFunctions.XFGetCell("TRUE", "CONSOL", $D$3,"TOT_Entity","USD","Actual",[1]Setup!C15,"PERIODIC",$B435,"TOPFLOW","TOP","TOP","top1",$C435,"top3","Open_Acute_DIV1","TOP5","TOP6","REPORTED","TOP8")</f>
        <v>0</v>
      </c>
      <c r="CV435" s="212"/>
      <c r="CW435" s="53">
        <f>_xll.OneStreamExcelAddIn.XFFunctions.XFGetCell("TRUE", "CONSOL", $D$3,"TOT_Entity","USD","Actual",[1]Setup!C17,"PERIODIC",$B435,"TOPFLOW","TOP","TOP","top1",$C435,"top3","Open_Acute_DIV1","TOP5","TOP6","REPORTED","TOP8")</f>
        <v>0</v>
      </c>
      <c r="CX435" s="53">
        <f>_xll.OneStreamExcelAddIn.XFFunctions.XFGetCell("TRUE", "CONSOL", $D$3,"TOT_Entity","USD","Actual",[1]Setup!C18,"PERIODIC",$B435,"TOPFLOW","TOP","TOP","top1",$C435,"top3","Open_Acute_DIV1","TOP5","TOP6","REPORTED","TOP8")</f>
        <v>0</v>
      </c>
      <c r="CY435" s="53">
        <f>_xll.OneStreamExcelAddIn.XFFunctions.XFGetCell("TRUE", "CONSOL", $D$3,"TOT_Entity","USD","Actual",[1]Setup!C19,"PERIODIC",$B435,"TOPFLOW","TOP","TOP","top1",$C435,"top3","Open_Acute_DIV1","TOP5","TOP6","REPORTED","TOP8")</f>
        <v>0</v>
      </c>
      <c r="CZ435" s="53">
        <f>_xll.OneStreamExcelAddIn.XFFunctions.XFGetCell("TRUE", "CONSOL", $D$3,"TOT_Entity","USD","Actual",[1]Setup!C20,"PERIODIC",$B435,"TOPFLOW","TOP","TOP","top1",$C435,"top3","Open_Acute_DIV1","TOP5","TOP6","REPORTED","TOP8")</f>
        <v>0</v>
      </c>
      <c r="DA435" s="53">
        <f>_xll.OneStreamExcelAddIn.XFFunctions.XFGetCell("TRUE", "CONSOL", $D$3,"TOT_Entity","USD","Actual",[1]Setup!C21,"PERIODIC",$B435,"TOPFLOW","TOP","TOP","top1",$C435,"top3","Open_Acute_DIV1","TOP5","TOP6","REPORTED","TOP8")</f>
        <v>0</v>
      </c>
      <c r="DB435" s="53">
        <f>_xll.OneStreamExcelAddIn.XFFunctions.XFGetCell("TRUE", "CONSOL", $D$3,"TOT_Entity","USD","Actual",[1]Setup!C22,"PERIODIC",$B435,"TOPFLOW","TOP","TOP","top1",$C435,"top3","Open_Acute_DIV1","TOP5","TOP6","REPORTED","TOP8")</f>
        <v>0</v>
      </c>
      <c r="DC435" s="53">
        <f>_xll.OneStreamExcelAddIn.XFFunctions.XFGetCell("TRUE", "CONSOL", $D$3,"TOT_Entity","USD","Actual",[1]Setup!C23,"PERIODIC",$B435,"TOPFLOW","TOP","TOP","top1",$C435,"top3","Open_Acute_DIV1","TOP5","TOP6","REPORTED","TOP8")</f>
        <v>0</v>
      </c>
      <c r="DD435" s="53">
        <f>_xll.OneStreamExcelAddIn.XFFunctions.XFGetCell("TRUE", "CONSOL", $D$3,"TOT_Entity","USD","Actual",[1]Setup!C24,"PERIODIC",$B435,"TOPFLOW","TOP","TOP","top1",$C435,"top3","Open_Acute_DIV1","TOP5","TOP6","REPORTED","TOP8")</f>
        <v>0</v>
      </c>
      <c r="DE435" s="53">
        <f>_xll.OneStreamExcelAddIn.XFFunctions.XFGetCell("TRUE", "CONSOL", $D$3,"TOT_Entity","USD","Actual",[1]Setup!C25,"PERIODIC",$B435,"TOPFLOW","TOP","TOP","top1",$C435,"top3","Open_Acute_DIV1","TOP5","TOP6","REPORTED","TOP8")</f>
        <v>0</v>
      </c>
      <c r="DF435" s="53">
        <f>_xll.OneStreamExcelAddIn.XFFunctions.XFGetCell("TRUE", "CONSOL", $D$3,"TOT_Entity","USD","Actual",[1]Setup!C26,"PERIODIC",$B435,"TOPFLOW","TOP","TOP","top1",$C435,"top3","Open_Acute_DIV1","TOP5","TOP6","REPORTED","TOP8")</f>
        <v>0</v>
      </c>
      <c r="DG435" s="53">
        <f>_xll.OneStreamExcelAddIn.XFFunctions.XFGetCell("TRUE", "CONSOL", $D$3,"TOT_Entity","USD","Actual",[1]Setup!C27,"PERIODIC",$B435,"TOPFLOW","TOP","TOP","top1",$C435,"top3","Open_Acute_DIV1","TOP5","TOP6","REPORTED","TOP8")</f>
        <v>0</v>
      </c>
      <c r="DH435" s="53">
        <f>_xll.OneStreamExcelAddIn.XFFunctions.XFGetCell("TRUE", "CONSOL", $D$3,"TOT_Entity","USD","Actual",[1]Setup!C28,"PERIODIC",$B435,"TOPFLOW","TOP","TOP","top1",$C435,"top3","Open_Acute_DIV1","TOP5","TOP6","REPORTED","TOP8")</f>
        <v>0</v>
      </c>
      <c r="DI435" s="178"/>
      <c r="DJ435" s="53">
        <f>_xll.OneStreamExcelAddIn.XFFunctions.XFGetCell("TRUE", "CONSOL", $D$3,"TOT_Entity","Aggregated","Budget_Working",[1]Setup!C4,"PERIODIC",$B435,"TOPFLOW","TOP","TOP","top1",$C435,"top3","Open_Acute_DIV1","TOP5","TOP6","REPORTED","TOP8")</f>
        <v>0</v>
      </c>
      <c r="DK435" s="53">
        <f>_xll.OneStreamExcelAddIn.XFFunctions.XFGetCell("TRUE", "CONSOL", $D$3,"TOT_Entity","Aggregated","Budget_Working",[1]Setup!C5,"PERIODIC",$B435,"TOPFLOW","TOP","TOP","top1",$C435,"top3","Open_Acute_DIV1","TOP5","TOP6","REPORTED","TOP8")</f>
        <v>0</v>
      </c>
      <c r="DL435" s="53">
        <f>_xll.OneStreamExcelAddIn.XFFunctions.XFGetCell("TRUE", "CONSOL", $D$3,"TOT_Entity","Aggregated","Budget_Working",[1]Setup!C6,"PERIODIC",$B435,"TOPFLOW","TOP","TOP","top1",$C435,"top3","Open_Acute_DIV1","TOP5","TOP6","REPORTED","TOP8")</f>
        <v>0</v>
      </c>
      <c r="DM435" s="53">
        <f>_xll.OneStreamExcelAddIn.XFFunctions.XFGetCell("TRUE", "CONSOL", $D$3,"TOT_Entity","Aggregated","Budget_Working",[1]Setup!C7,"PERIODIC",$B435,"TOPFLOW","TOP","TOP","top1",$C435,"top3","Open_Acute_DIV1","TOP5","TOP6","REPORTED","TOP8")</f>
        <v>0</v>
      </c>
      <c r="DN435" s="53">
        <f>_xll.OneStreamExcelAddIn.XFFunctions.XFGetCell("TRUE", "CONSOL", $D$3,"TOT_Entity","Aggregated","Budget_Working",[1]Setup!C8,"PERIODIC",$B435,"TOPFLOW","TOP","TOP","top1",$C435,"top3","Open_Acute_DIV1","TOP5","TOP6","REPORTED","TOP8")</f>
        <v>0</v>
      </c>
      <c r="DO435" s="53">
        <f>_xll.OneStreamExcelAddIn.XFFunctions.XFGetCell("TRUE", "CONSOL", $D$3,"TOT_Entity","Aggregated","Budget_Working",[1]Setup!C9,"PERIODIC",$B435,"TOPFLOW","TOP","TOP","top1",$C435,"top3","Open_Acute_DIV1","TOP5","TOP6","REPORTED","TOP8")</f>
        <v>0</v>
      </c>
      <c r="DP435" s="53">
        <f>_xll.OneStreamExcelAddIn.XFFunctions.XFGetCell("TRUE", "CONSOL", $D$3,"TOT_Entity","Aggregated","Budget_Working",[1]Setup!C10,"PERIODIC",$B435,"TOPFLOW","TOP","TOP","top1",$C435,"top3","Open_Acute_DIV1","TOP5","TOP6","REPORTED","TOP8")</f>
        <v>0</v>
      </c>
      <c r="DQ435" s="53">
        <f>_xll.OneStreamExcelAddIn.XFFunctions.XFGetCell("TRUE", "CONSOL", $D$3,"TOT_Entity","Aggregated","Budget_Working",[1]Setup!C11,"PERIODIC",$B435,"TOPFLOW","TOP","TOP","top1",$C435,"top3","Open_Acute_DIV1","TOP5","TOP6","REPORTED","TOP8")</f>
        <v>0</v>
      </c>
      <c r="DR435" s="53">
        <f>_xll.OneStreamExcelAddIn.XFFunctions.XFGetCell("TRUE", "CONSOL", $D$3,"TOT_Entity","Aggregated","Budget_Working",[1]Setup!C12,"PERIODIC",$B435,"TOPFLOW","TOP","TOP","top1",$C435,"top3","Open_Acute_DIV1","TOP5","TOP6","REPORTED","TOP8")</f>
        <v>0</v>
      </c>
      <c r="DS435" s="53">
        <f>_xll.OneStreamExcelAddIn.XFFunctions.XFGetCell("TRUE", "CONSOL", $D$3,"TOT_Entity","Aggregated","Budget_Working",[1]Setup!C13,"PERIODIC",$B435,"TOPFLOW","TOP","TOP","top1",$C435,"top3","Open_Acute_DIV1","TOP5","TOP6","REPORTED","TOP8")</f>
        <v>0</v>
      </c>
      <c r="DT435" s="53">
        <f>_xll.OneStreamExcelAddIn.XFFunctions.XFGetCell("TRUE", "CONSOL", $D$3,"TOT_Entity","Aggregated","Budget_Working",[1]Setup!C14,"PERIODIC",$B435,"TOPFLOW","TOP","TOP","top1",$C435,"top3","Open_Acute_DIV1","TOP5","TOP6","REPORTED","TOP8")</f>
        <v>0</v>
      </c>
      <c r="DU435" s="53">
        <f>_xll.OneStreamExcelAddIn.XFFunctions.XFGetCell("TRUE", "CONSOL", $D$3,"TOT_Entity","Aggregated","Budget_Working",[1]Setup!C15,"PERIODIC",$B435,"TOPFLOW","TOP","TOP","top1",$C435,"top3","Open_Acute_DIV1","TOP5","TOP6","REPORTED","TOP8")</f>
        <v>0</v>
      </c>
      <c r="DV435" s="178"/>
      <c r="DW435" s="53">
        <f>_xll.OneStreamExcelAddIn.XFFunctions.XFGetCell("TRUE", "CONSOL", $D$3,"TOT_Entity","USD","Budget_Final",[1]Setup!C17,"PERIODIC",$B435,"TOPFLOW","TOP","TOP","top1",$C435,"top3","Open_Acute_DIV1","TOP5","TOP6","REPORTED","TOP8")</f>
        <v>0</v>
      </c>
      <c r="DX435" s="53">
        <f>_xll.OneStreamExcelAddIn.XFFunctions.XFGetCell("TRUE", "CONSOL", $D$3,"TOT_Entity","USD","Budget_Final",[1]Setup!C18,"PERIODIC",$B435,"TOPFLOW","TOP","TOP","top1",$C435,"top3","Open_Acute_DIV1","TOP5","TOP6","REPORTED","TOP8")</f>
        <v>0</v>
      </c>
      <c r="DY435" s="53">
        <f>_xll.OneStreamExcelAddIn.XFFunctions.XFGetCell("TRUE", "CONSOL", $D$3,"TOT_Entity","USD","Budget_Final",[1]Setup!C19,"PERIODIC",$B435,"TOPFLOW","TOP","TOP","top1",$C435,"top3","Open_Acute_DIV1","TOP5","TOP6","REPORTED","TOP8")</f>
        <v>0</v>
      </c>
      <c r="DZ435" s="53">
        <f>_xll.OneStreamExcelAddIn.XFFunctions.XFGetCell("TRUE", "CONSOL", $D$3,"TOT_Entity","USD","Budget_Final",[1]Setup!C20,"PERIODIC",$B435,"TOPFLOW","TOP","TOP","top1",$C435,"top3","Open_Acute_DIV1","TOP5","TOP6","REPORTED","TOP8")</f>
        <v>0</v>
      </c>
      <c r="EA435" s="53">
        <f>_xll.OneStreamExcelAddIn.XFFunctions.XFGetCell("TRUE", "CONSOL", $D$3,"TOT_Entity","USD","Budget_Final",[1]Setup!C21,"PERIODIC",$B435,"TOPFLOW","TOP","TOP","top1",$C435,"top3","Open_Acute_DIV1","TOP5","TOP6","REPORTED","TOP8")</f>
        <v>0</v>
      </c>
      <c r="EB435" s="53">
        <f>_xll.OneStreamExcelAddIn.XFFunctions.XFGetCell("TRUE", "CONSOL", $D$3,"TOT_Entity","USD","Budget_Final",[1]Setup!C22,"PERIODIC",$B435,"TOPFLOW","TOP","TOP","top1",$C435,"top3","Open_Acute_DIV1","TOP5","TOP6","REPORTED","TOP8")</f>
        <v>0</v>
      </c>
      <c r="EC435" s="53">
        <f>_xll.OneStreamExcelAddIn.XFFunctions.XFGetCell("TRUE", "CONSOL", $D$3,"TOT_Entity","USD","Budget_Final",[1]Setup!C23,"PERIODIC",$B435,"TOPFLOW","TOP","TOP","top1",$C435,"top3","Open_Acute_DIV1","TOP5","TOP6","REPORTED","TOP8")</f>
        <v>0</v>
      </c>
      <c r="ED435" s="53">
        <f>_xll.OneStreamExcelAddIn.XFFunctions.XFGetCell("TRUE", "CONSOL", $D$3,"TOT_Entity","USD","Budget_Final",[1]Setup!C24,"PERIODIC",$B435,"TOPFLOW","TOP","TOP","top1",$C435,"top3","Open_Acute_DIV1","TOP5","TOP6","REPORTED","TOP8")</f>
        <v>0</v>
      </c>
      <c r="EE435" s="53">
        <f>_xll.OneStreamExcelAddIn.XFFunctions.XFGetCell("TRUE", "CONSOL", $D$3,"TOT_Entity","USD","Budget_Final",[1]Setup!C25,"PERIODIC",$B435,"TOPFLOW","TOP","TOP","top1",$C435,"top3","Open_Acute_DIV1","TOP5","TOP6","REPORTED","TOP8")</f>
        <v>0</v>
      </c>
      <c r="EF435" s="53">
        <f>_xll.OneStreamExcelAddIn.XFFunctions.XFGetCell("TRUE", "CONSOL", $D$3,"TOT_Entity","USD","Budget_Final",[1]Setup!C26,"PERIODIC",$B435,"TOPFLOW","TOP","TOP","top1",$C435,"top3","Open_Acute_DIV1","TOP5","TOP6","REPORTED","TOP8")</f>
        <v>0</v>
      </c>
      <c r="EG435" s="53">
        <f>_xll.OneStreamExcelAddIn.XFFunctions.XFGetCell("TRUE", "CONSOL", $D$3,"TOT_Entity","USD","Budget_Final",[1]Setup!C27,"PERIODIC",$B435,"TOPFLOW","TOP","TOP","top1",$C435,"top3","Open_Acute_DIV1","TOP5","TOP6","REPORTED","TOP8")</f>
        <v>0</v>
      </c>
      <c r="EH435" s="53">
        <f>_xll.OneStreamExcelAddIn.XFFunctions.XFGetCell("TRUE", "CONSOL", $D$3,"TOT_Entity","USD","Budget_Final",[1]Setup!C28,"PERIODIC",$B435,"TOPFLOW","TOP","TOP","top1",$C435,"top3","Open_Acute_DIV1","TOP5","TOP6","REPORTED","TOP8")</f>
        <v>0</v>
      </c>
    </row>
    <row r="436" spans="2:138" s="47" customFormat="1" x14ac:dyDescent="0.25">
      <c r="B436" s="51" t="s">
        <v>354</v>
      </c>
      <c r="C436" s="51"/>
      <c r="D436" s="47" t="s">
        <v>355</v>
      </c>
      <c r="E436" s="53">
        <f>_xll.OneStreamExcelAddIn.XFFunctions.XFGetCell("TRUE", "CONSOL", $D$3,"TOT_Entity","USD","Actual",$E$3,"PERIODIC",$B436,"TOPFLOW","TOP","TOP","top1",$C436,"top3","Open_Acute_DIV1","TOP5","TOP6","REPORTED","TOP8")</f>
        <v>156895.54</v>
      </c>
      <c r="F436" s="53">
        <f>_xll.OneStreamExcelAddIn.XFFunctions.XFGetCell("TRUE", "CONSOL", $D$3,"TOT_Entity","Aggregated","Budget_Working",$E$3,"PERIODIC",$B436,"TOPFLOW","TOP","TOP","top1",$C436,"top3","Open_Acute_DIV1","TOP5","TOP6","REPORTED","TOP8")</f>
        <v>168869.76233432401</v>
      </c>
      <c r="G436" s="53">
        <f t="shared" si="1043"/>
        <v>11974.222334324004</v>
      </c>
      <c r="H436" s="55">
        <f t="shared" si="1044"/>
        <v>7.090803095119981E-2</v>
      </c>
      <c r="I436" s="41"/>
      <c r="J436" s="53">
        <f>_xll.OneStreamExcelAddIn.XFFunctions.XFGetCell("TRUE", "CONSOL", $D$3,"TOT_Entity","USD","Actual",$E$3,"YTD",$B436,"TOPFLOW","TOP","TOP","top1",$C436,"TOP3","Open_Acute_DIV1","TOP5","TOP6","REPORTED","TOP8")</f>
        <v>574769.72</v>
      </c>
      <c r="K436" s="53">
        <f>_xll.OneStreamExcelAddIn.XFFunctions.XFGetCell("TRUE", "CONSOL", $D$3,"TOT_Entity","Aggregated","Budget_Working",$E$3,"YTD",$B436,"TOPFLOW","TOP","TOP","top1",$C436,"TOP3","Open_Acute_DIV1","TOP5","TOP6","REPORTED","TOP8")</f>
        <v>671130.87389640603</v>
      </c>
      <c r="L436" s="53">
        <f t="shared" si="1045"/>
        <v>96361.15389640606</v>
      </c>
      <c r="M436" s="40">
        <f t="shared" si="1046"/>
        <v>0.14358027270740656</v>
      </c>
      <c r="N436" s="41"/>
      <c r="O436" s="53">
        <f>_xll.OneStreamExcelAddIn.XFFunctions.XFGetCell("TRUE", "CONSOL", $D$3,"TOT_Entity","USD","Actual",$F$3,"YTD",$B436,"TOPFLOW","TOP","TOP","top1",$C436,"TOP3","Open_Acute_DIV1","TOP5","TOP6","REPORTED","TOP8")</f>
        <v>570531.42000000004</v>
      </c>
      <c r="P436" s="53">
        <f>_xll.OneStreamExcelAddIn.XFFunctions.XFGetCell("TRUE", "CONSOL", $D$3,"TOT_Entity","USD","Actual",$E$3,"YTD",$B436,"TOPFLOW","TOP","TOP","top1",$C436,"top3","Open_Acute_DIV1","TOP5","TOP6","REPORTED","VAR_BW_PY_Actual")</f>
        <v>-4238.3</v>
      </c>
      <c r="Q436" s="40">
        <f t="shared" si="1047"/>
        <v>-7.428688151828693E-3</v>
      </c>
      <c r="R436" s="41"/>
      <c r="S436" s="53">
        <f>_xll.OneStreamExcelAddIn.XFFunctions.XFGetCell("TRUE", "CONSOL", $D$3,"TOT_Entity","USD","MIDFCST",$E$3,"MTD",$B436,"TOPFLOW","TOP","TOP","top1",$C436,"TOP3","Open_Acute_DIV1","TOP5","TOP6","REPORTED","TOP8")</f>
        <v>0</v>
      </c>
      <c r="T436" s="53">
        <f t="shared" si="1048"/>
        <v>-156895.54</v>
      </c>
      <c r="U436" s="40">
        <f t="shared" si="1049"/>
        <v>0</v>
      </c>
      <c r="V436" s="41"/>
      <c r="W436" s="42"/>
      <c r="X436" s="43"/>
      <c r="Y436" s="42"/>
      <c r="Z436" s="44"/>
      <c r="AB436" s="213">
        <f>_xll.OneStreamExcelAddIn.XFFunctions.XFGetCell("TRUE", "CONSOL", $D$3,"TOT_Entity","USD","Actual",[1]Setup!C4,"PERIODIC",$B436,"TOPFLOW","TOP","TOP","top1",$C436,"top3","Open_Acute_DIV1","TOP5","TOP6","REPORTED","TOP8")</f>
        <v>122291.71</v>
      </c>
      <c r="AC436" s="213">
        <f>_xll.OneStreamExcelAddIn.XFFunctions.XFGetCell("TRUE", "CONSOL", $D$3,"TOT_Entity","Aggregated","Budget_Working",[1]Setup!C4,"PERIODIC",$B436,"TOPFLOW","TOP","TOP","top1",$C436,"top3","Open_Acute_DIV1","TOP5","TOP6","REPORTED","TOP8")</f>
        <v>167684.09672015399</v>
      </c>
      <c r="AD436" s="213">
        <f t="shared" si="1050"/>
        <v>45392.386720153983</v>
      </c>
      <c r="AE436" s="209">
        <f>IFERROR(AD436/AC436,0)</f>
        <v>0.27070179944320422</v>
      </c>
      <c r="AG436" s="213">
        <f>_xll.OneStreamExcelAddIn.XFFunctions.XFGetCell("TRUE", "CONSOL", $D$3,"TOT_Entity","USD","Actual",[1]Setup!C5,"PERIODIC",$B436,"TOPFLOW","TOP","TOP","top1",$C436,"top3","Open_Acute_DIV1","TOP5","TOP6","REPORTED","TOP8")</f>
        <v>151036.85</v>
      </c>
      <c r="AH436" s="213">
        <f>_xll.OneStreamExcelAddIn.XFFunctions.XFGetCell("TRUE", "CONSOL", $D$3,"TOT_Entity","Aggregated","Budget_Working",[1]Setup!C5,"PERIODIC",$B436,"TOPFLOW","TOP","TOP","top1",$C436,"top3","Open_Acute_DIV1","TOP5","TOP6","REPORTED","TOP8")</f>
        <v>165987.79749027599</v>
      </c>
      <c r="AI436" s="213">
        <f t="shared" si="1052"/>
        <v>14950.947490275983</v>
      </c>
      <c r="AJ436" s="209">
        <f>IFERROR(AI436/AH436,0)</f>
        <v>9.007256988967427E-2</v>
      </c>
      <c r="AL436" s="213">
        <f>_xll.OneStreamExcelAddIn.XFFunctions.XFGetCell("TRUE", "CONSOL", $D$3,"TOT_Entity","USD","Actual",[1]Setup!C6,"PERIODIC",$B436,"TOPFLOW","TOP","TOP","top1",$C436,"top3","Open_Acute_DIV1","TOP5","TOP6","REPORTED","TOP8")</f>
        <v>144545.62</v>
      </c>
      <c r="AM436" s="213">
        <f>_xll.OneStreamExcelAddIn.XFFunctions.XFGetCell("TRUE", "CONSOL", $D$3,"TOT_Entity","Aggregated","Budget_Working",[1]Setup!C6,"PERIODIC",$B436,"TOPFLOW","TOP","TOP","top1",$C436,"top3","Open_Acute_DIV1","TOP5","TOP6","REPORTED","TOP8")</f>
        <v>168589.21735165201</v>
      </c>
      <c r="AN436" s="213">
        <f t="shared" si="1054"/>
        <v>24043.597351652017</v>
      </c>
      <c r="AO436" s="209">
        <f>IFERROR(AN436/AM436,0)</f>
        <v>0.14261645987418431</v>
      </c>
      <c r="AQ436" s="213">
        <f>_xll.OneStreamExcelAddIn.XFFunctions.XFGetCell("TRUE", "CONSOL", $D$3,"TOT_Entity","USD","Actual",[1]Setup!C7,"PERIODIC",$B436,"TOPFLOW","TOP","TOP","top1",$C436,"top3","Open_Acute_DIV1","TOP5","TOP6","REPORTED","TOP8")</f>
        <v>156895.54</v>
      </c>
      <c r="AR436" s="213">
        <f>_xll.OneStreamExcelAddIn.XFFunctions.XFGetCell("TRUE", "CONSOL", $D$3,"TOT_Entity","Aggregated","Budget_Working",[1]Setup!C7,"PERIODIC",$B436,"TOPFLOW","TOP","TOP","top1",$C436,"top3","Open_Acute_DIV1","TOP5","TOP6","REPORTED","TOP8")</f>
        <v>168869.76233432401</v>
      </c>
      <c r="AS436" s="213">
        <f t="shared" si="1056"/>
        <v>11974.222334324004</v>
      </c>
      <c r="AT436" s="209">
        <f>IFERROR(AS436/AR436,0)</f>
        <v>7.090803095119981E-2</v>
      </c>
      <c r="AV436" s="213">
        <f>_xll.OneStreamExcelAddIn.XFFunctions.XFGetCell("TRUE", "CONSOL", $D$3,"TOT_Entity","USD","Actual",[1]Setup!C8,"PERIODIC",$B436,"TOPFLOW","TOP","TOP","top1",$C436,"top3","Open_Acute_DIV1","TOP5","TOP6","REPORTED","TOP8")</f>
        <v>-574769.72</v>
      </c>
      <c r="AW436" s="213">
        <f>_xll.OneStreamExcelAddIn.XFFunctions.XFGetCell("TRUE", "CONSOL", $D$3,"TOT_Entity","Aggregated","Budget_Working",[1]Setup!C8,"PERIODIC",$B436,"TOPFLOW","TOP","TOP","top1",$C436,"top3","Open_Acute_DIV1","TOP5","TOP6","REPORTED","TOP8")</f>
        <v>169016.377328548</v>
      </c>
      <c r="AX436" s="213">
        <f t="shared" si="1058"/>
        <v>743786.09732854797</v>
      </c>
      <c r="AY436" s="209">
        <f>IFERROR(AX436/AW436,0)</f>
        <v>4.4006747102543509</v>
      </c>
      <c r="BA436" s="213">
        <f>_xll.OneStreamExcelAddIn.XFFunctions.XFGetCell("TRUE", "CONSOL", $D$3,"TOT_Entity","USD","Actual",[1]Setup!C9,"PERIODIC",$B436,"TOPFLOW","TOP","TOP","top1",$C436,"top3","Open_Acute_DIV1","TOP5","TOP6","REPORTED","TOP8")</f>
        <v>0</v>
      </c>
      <c r="BB436" s="213">
        <f>_xll.OneStreamExcelAddIn.XFFunctions.XFGetCell("TRUE", "CONSOL", $D$3,"TOT_Entity","Aggregated","Budget_Working",[1]Setup!C9,"PERIODIC",$B436,"TOPFLOW","TOP","TOP","top1",$C436,"top3","Open_Acute_DIV1","TOP5","TOP6","REPORTED","TOP8")</f>
        <v>167900.30925769801</v>
      </c>
      <c r="BC436" s="213">
        <f t="shared" si="1060"/>
        <v>167900.30925769801</v>
      </c>
      <c r="BD436" s="209">
        <f>IFERROR(BC436/BB436,0)</f>
        <v>1</v>
      </c>
      <c r="BF436" s="213">
        <f>_xll.OneStreamExcelAddIn.XFFunctions.XFGetCell("TRUE", "CONSOL", $D$3,"TOT_Entity","USD","Actual",[1]Setup!C10,"PERIODIC",$B436,"TOPFLOW","TOP","TOP","top1",$C436,"top3","Open_Acute_DIV1","TOP5","TOP6","REPORTED","TOP8")</f>
        <v>0</v>
      </c>
      <c r="BG436" s="213">
        <f>_xll.OneStreamExcelAddIn.XFFunctions.XFGetCell("TRUE", "CONSOL", $D$3,"TOT_Entity","Aggregated","Budget_Working",[1]Setup!C10,"PERIODIC",$B436,"TOPFLOW","TOP","TOP","top1",$C436,"top3","Open_Acute_DIV1","TOP5","TOP6","REPORTED","TOP8")</f>
        <v>168097.58612331201</v>
      </c>
      <c r="BH436" s="213">
        <f t="shared" si="1062"/>
        <v>168097.58612331201</v>
      </c>
      <c r="BI436" s="209">
        <f>IFERROR(BH436/BG436,0)</f>
        <v>1</v>
      </c>
      <c r="BK436" s="213">
        <f>_xll.OneStreamExcelAddIn.XFFunctions.XFGetCell("TRUE", "CONSOL", $D$3,"TOT_Entity","USD","Actual",[1]Setup!C11,"PERIODIC",$B436,"TOPFLOW","TOP","TOP","top1",$C436,"top3","Open_Acute_DIV1","TOP5","TOP6","REPORTED","TOP8")</f>
        <v>0</v>
      </c>
      <c r="BL436" s="213">
        <f>_xll.OneStreamExcelAddIn.XFFunctions.XFGetCell("TRUE", "CONSOL", $D$3,"TOT_Entity","Aggregated","Budget_Working",[1]Setup!C11,"PERIODIC",$B436,"TOPFLOW","TOP","TOP","top1",$C436,"top3","Open_Acute_DIV1","TOP5","TOP6","REPORTED","TOP8")</f>
        <v>167530.578029358</v>
      </c>
      <c r="BM436" s="213">
        <f t="shared" si="1064"/>
        <v>167530.578029358</v>
      </c>
      <c r="BN436" s="209">
        <f>IFERROR(BM436/BL436,0)</f>
        <v>1</v>
      </c>
      <c r="BP436" s="213">
        <f>_xll.OneStreamExcelAddIn.XFFunctions.XFGetCell("TRUE", "CONSOL", $D$3,"TOT_Entity","USD","Actual",[1]Setup!C12,"PERIODIC",$B436,"TOPFLOW","TOP","TOP","top1",$C436,"top3","Open_Acute_DIV1","TOP5","TOP6","REPORTED","TOP8")</f>
        <v>0</v>
      </c>
      <c r="BQ436" s="213">
        <f>_xll.OneStreamExcelAddIn.XFFunctions.XFGetCell("TRUE", "CONSOL", $D$3,"TOT_Entity","Aggregated","Budget_Working",[1]Setup!C12,"PERIODIC",$B436,"TOPFLOW","TOP","TOP","top1",$C436,"top3","Open_Acute_DIV1","TOP5","TOP6","REPORTED","TOP8")</f>
        <v>168322.23656540099</v>
      </c>
      <c r="BR436" s="213">
        <f t="shared" si="1066"/>
        <v>168322.23656540099</v>
      </c>
      <c r="BS436" s="209">
        <f>IFERROR(BR436/BQ436,0)</f>
        <v>1</v>
      </c>
      <c r="BU436" s="213">
        <f>_xll.OneStreamExcelAddIn.XFFunctions.XFGetCell("TRUE", "CONSOL", $D$3,"TOT_Entity","USD","Actual",[1]Setup!C13,"PERIODIC",$B436,"TOPFLOW","TOP","TOP","top1",$C436,"top3","Open_Acute_DIV1","TOP5","TOP6","REPORTED","TOP8")</f>
        <v>0</v>
      </c>
      <c r="BV436" s="213">
        <f>_xll.OneStreamExcelAddIn.XFFunctions.XFGetCell("TRUE", "CONSOL", $D$3,"TOT_Entity","Aggregated","Budget_Working",[1]Setup!C13,"PERIODIC",$B436,"TOPFLOW","TOP","TOP","top1",$C436,"top3","Open_Acute_DIV1","TOP5","TOP6","REPORTED","TOP8")</f>
        <v>169592.090428278</v>
      </c>
      <c r="BW436" s="213">
        <f t="shared" si="1068"/>
        <v>169592.090428278</v>
      </c>
      <c r="BX436" s="209">
        <f>IFERROR(BW436/BV436,0)</f>
        <v>1</v>
      </c>
      <c r="BZ436" s="213">
        <f>_xll.OneStreamExcelAddIn.XFFunctions.XFGetCell("TRUE", "CONSOL", $D$3,"TOT_Entity","USD","Actual",[1]Setup!C14,"PERIODIC",$B436,"TOPFLOW","TOP","TOP","top1",$C436,"top3","Open_Acute_DIV1","TOP5","TOP6","REPORTED","TOP8")</f>
        <v>0</v>
      </c>
      <c r="CA436" s="213">
        <f>_xll.OneStreamExcelAddIn.XFFunctions.XFGetCell("TRUE", "CONSOL", $D$3,"TOT_Entity","Aggregated","Budget_Working",[1]Setup!C14,"PERIODIC",$B436,"TOPFLOW","TOP","TOP","top1",$C436,"top3","Open_Acute_DIV1","TOP5","TOP6","REPORTED","TOP8")</f>
        <v>167976.492380532</v>
      </c>
      <c r="CB436" s="213">
        <f t="shared" si="1070"/>
        <v>167976.492380532</v>
      </c>
      <c r="CC436" s="209">
        <f>IFERROR(CB436/CA436,0)</f>
        <v>1</v>
      </c>
      <c r="CE436" s="213">
        <f>_xll.OneStreamExcelAddIn.XFFunctions.XFGetCell("TRUE", "CONSOL", $D$3,"TOT_Entity","USD","Actual",[1]Setup!C15,"PERIODIC",$B436,"TOPFLOW","TOP","TOP","top1",$C436,"top3","Open_Acute_DIV1","TOP5","TOP6","REPORTED","TOP8")</f>
        <v>0</v>
      </c>
      <c r="CF436" s="213">
        <f>_xll.OneStreamExcelAddIn.XFFunctions.XFGetCell("TRUE", "CONSOL", $D$3,"TOT_Entity","Aggregated","Budget_Working",[1]Setup!C15,"PERIODIC",$B436,"TOPFLOW","TOP","TOP","top1",$C436,"top3","Open_Acute_DIV1","TOP5","TOP6","REPORTED","TOP8")</f>
        <v>169139.75357421601</v>
      </c>
      <c r="CG436" s="213">
        <f t="shared" si="1072"/>
        <v>169139.75357421601</v>
      </c>
      <c r="CH436" s="209">
        <f>IFERROR(CG436/CF436,0)</f>
        <v>1</v>
      </c>
      <c r="CI436" s="214"/>
      <c r="CJ436" s="213">
        <f>_xll.OneStreamExcelAddIn.XFFunctions.XFGetCell("TRUE", "CONSOL", $D$3,"TOT_Entity","USD","Actual",[1]Setup!C4,"PERIODIC",$B436,"TOPFLOW","TOP","TOP","top1",$C436,"top3","Open_Acute_DIV1","TOP5","TOP6","REPORTED","TOP8")</f>
        <v>122291.71</v>
      </c>
      <c r="CK436" s="213">
        <f>_xll.OneStreamExcelAddIn.XFFunctions.XFGetCell("TRUE", "CONSOL", $D$3,"TOT_Entity","USD","Actual",[1]Setup!C5,"PERIODIC",$B436,"TOPFLOW","TOP","TOP","top1",$C436,"top3","Open_Acute_DIV1","TOP5","TOP6","REPORTED","TOP8")</f>
        <v>151036.85</v>
      </c>
      <c r="CL436" s="213">
        <f>_xll.OneStreamExcelAddIn.XFFunctions.XFGetCell("TRUE", "CONSOL", $D$3,"TOT_Entity","USD","Actual",[1]Setup!C6,"PERIODIC",$B436,"TOPFLOW","TOP","TOP","top1",$C436,"top3","Open_Acute_DIV1","TOP5","TOP6","REPORTED","TOP8")</f>
        <v>144545.62</v>
      </c>
      <c r="CM436" s="213">
        <f>_xll.OneStreamExcelAddIn.XFFunctions.XFGetCell("TRUE", "CONSOL", $D$3,"TOT_Entity","USD","Actual",[1]Setup!C7,"PERIODIC",$B436,"TOPFLOW","TOP","TOP","top1",$C436,"top3","Open_Acute_DIV1","TOP5","TOP6","REPORTED","TOP8")</f>
        <v>156895.54</v>
      </c>
      <c r="CN436" s="213">
        <f>_xll.OneStreamExcelAddIn.XFFunctions.XFGetCell("TRUE", "CONSOL", $D$3,"TOT_Entity","USD","Actual",[1]Setup!C8,"PERIODIC",$B436,"TOPFLOW","TOP","TOP","top1",$C436,"top3","Open_Acute_DIV1","TOP5","TOP6","REPORTED","TOP8")</f>
        <v>-574769.72</v>
      </c>
      <c r="CO436" s="213">
        <f>_xll.OneStreamExcelAddIn.XFFunctions.XFGetCell("TRUE", "CONSOL", $D$3,"TOT_Entity","USD","Actual",[1]Setup!C9,"PERIODIC",$B436,"TOPFLOW","TOP","TOP","top1",$C436,"top3","Open_Acute_DIV1","TOP5","TOP6","REPORTED","TOP8")</f>
        <v>0</v>
      </c>
      <c r="CP436" s="213">
        <f>_xll.OneStreamExcelAddIn.XFFunctions.XFGetCell("TRUE", "CONSOL", $D$3,"TOT_Entity","USD","Actual",[1]Setup!C10,"PERIODIC",$B436,"TOPFLOW","TOP","TOP","top1",$C436,"top3","Open_Acute_DIV1","TOP5","TOP6","REPORTED","TOP8")</f>
        <v>0</v>
      </c>
      <c r="CQ436" s="213">
        <f>_xll.OneStreamExcelAddIn.XFFunctions.XFGetCell("TRUE", "CONSOL", $D$3,"TOT_Entity","USD","Actual",[1]Setup!C11,"PERIODIC",$B436,"TOPFLOW","TOP","TOP","top1",$C436,"top3","Open_Acute_DIV1","TOP5","TOP6","REPORTED","TOP8")</f>
        <v>0</v>
      </c>
      <c r="CR436" s="213">
        <f>_xll.OneStreamExcelAddIn.XFFunctions.XFGetCell("TRUE", "CONSOL", $D$3,"TOT_Entity","USD","Actual",[1]Setup!C12,"PERIODIC",$B436,"TOPFLOW","TOP","TOP","top1",$C436,"top3","Open_Acute_DIV1","TOP5","TOP6","REPORTED","TOP8")</f>
        <v>0</v>
      </c>
      <c r="CS436" s="213">
        <f>_xll.OneStreamExcelAddIn.XFFunctions.XFGetCell("TRUE", "CONSOL", $D$3,"TOT_Entity","USD","Actual",[1]Setup!C13,"PERIODIC",$B436,"TOPFLOW","TOP","TOP","top1",$C436,"top3","Open_Acute_DIV1","TOP5","TOP6","REPORTED","TOP8")</f>
        <v>0</v>
      </c>
      <c r="CT436" s="213">
        <f>_xll.OneStreamExcelAddIn.XFFunctions.XFGetCell("TRUE", "CONSOL", $D$3,"TOT_Entity","USD","Actual",[1]Setup!C14,"PERIODIC",$B436,"TOPFLOW","TOP","TOP","top1",$C436,"top3","Open_Acute_DIV1","TOP5","TOP6","REPORTED","TOP8")</f>
        <v>0</v>
      </c>
      <c r="CU436" s="213">
        <f>_xll.OneStreamExcelAddIn.XFFunctions.XFGetCell("TRUE", "CONSOL", $D$3,"TOT_Entity","USD","Actual",[1]Setup!C15,"PERIODIC",$B436,"TOPFLOW","TOP","TOP","top1",$C436,"top3","Open_Acute_DIV1","TOP5","TOP6","REPORTED","TOP8")</f>
        <v>0</v>
      </c>
      <c r="CV436" s="214"/>
      <c r="CW436" s="213">
        <f>_xll.OneStreamExcelAddIn.XFFunctions.XFGetCell("TRUE", "CONSOL", $D$3,"TOT_Entity","USD","Actual",[1]Setup!C17,"PERIODIC",$B436,"TOPFLOW","TOP","TOP","top1",$C436,"top3","Open_Acute_DIV1","TOP5","TOP6","REPORTED","TOP8")</f>
        <v>135817.79</v>
      </c>
      <c r="CX436" s="213">
        <f>_xll.OneStreamExcelAddIn.XFFunctions.XFGetCell("TRUE", "CONSOL", $D$3,"TOT_Entity","USD","Actual",[1]Setup!C18,"PERIODIC",$B436,"TOPFLOW","TOP","TOP","top1",$C436,"top3","Open_Acute_DIV1","TOP5","TOP6","REPORTED","TOP8")</f>
        <v>138282.06</v>
      </c>
      <c r="CY436" s="213">
        <f>_xll.OneStreamExcelAddIn.XFFunctions.XFGetCell("TRUE", "CONSOL", $D$3,"TOT_Entity","USD","Actual",[1]Setup!C19,"PERIODIC",$B436,"TOPFLOW","TOP","TOP","top1",$C436,"top3","Open_Acute_DIV1","TOP5","TOP6","REPORTED","TOP8")</f>
        <v>139835.34</v>
      </c>
      <c r="CZ436" s="213">
        <f>_xll.OneStreamExcelAddIn.XFFunctions.XFGetCell("TRUE", "CONSOL", $D$3,"TOT_Entity","USD","Actual",[1]Setup!C20,"PERIODIC",$B436,"TOPFLOW","TOP","TOP","top1",$C436,"top3","Open_Acute_DIV1","TOP5","TOP6","REPORTED","TOP8")</f>
        <v>156596.23000000001</v>
      </c>
      <c r="DA436" s="213">
        <f>_xll.OneStreamExcelAddIn.XFFunctions.XFGetCell("TRUE", "CONSOL", $D$3,"TOT_Entity","USD","Actual",[1]Setup!C21,"PERIODIC",$B436,"TOPFLOW","TOP","TOP","top1",$C436,"top3","Open_Acute_DIV1","TOP5","TOP6","REPORTED","TOP8")</f>
        <v>161685.01999999999</v>
      </c>
      <c r="DB436" s="213">
        <f>_xll.OneStreamExcelAddIn.XFFunctions.XFGetCell("TRUE", "CONSOL", $D$3,"TOT_Entity","USD","Actual",[1]Setup!C22,"PERIODIC",$B436,"TOPFLOW","TOP","TOP","top1",$C436,"top3","Open_Acute_DIV1","TOP5","TOP6","REPORTED","TOP8")</f>
        <v>169625.61</v>
      </c>
      <c r="DC436" s="213">
        <f>_xll.OneStreamExcelAddIn.XFFunctions.XFGetCell("TRUE", "CONSOL", $D$3,"TOT_Entity","USD","Actual",[1]Setup!C23,"PERIODIC",$B436,"TOPFLOW","TOP","TOP","top1",$C436,"top3","Open_Acute_DIV1","TOP5","TOP6","REPORTED","TOP8")</f>
        <v>169098.11</v>
      </c>
      <c r="DD436" s="213">
        <f>_xll.OneStreamExcelAddIn.XFFunctions.XFGetCell("TRUE", "CONSOL", $D$3,"TOT_Entity","USD","Actual",[1]Setup!C24,"PERIODIC",$B436,"TOPFLOW","TOP","TOP","top1",$C436,"top3","Open_Acute_DIV1","TOP5","TOP6","REPORTED","TOP8")</f>
        <v>167410.38</v>
      </c>
      <c r="DE436" s="213">
        <f>_xll.OneStreamExcelAddIn.XFFunctions.XFGetCell("TRUE", "CONSOL", $D$3,"TOT_Entity","USD","Actual",[1]Setup!C25,"PERIODIC",$B436,"TOPFLOW","TOP","TOP","top1",$C436,"top3","Open_Acute_DIV1","TOP5","TOP6","REPORTED","TOP8")</f>
        <v>163535.62</v>
      </c>
      <c r="DF436" s="213">
        <f>_xll.OneStreamExcelAddIn.XFFunctions.XFGetCell("TRUE", "CONSOL", $D$3,"TOT_Entity","USD","Actual",[1]Setup!C26,"PERIODIC",$B436,"TOPFLOW","TOP","TOP","top1",$C436,"top3","Open_Acute_DIV1","TOP5","TOP6","REPORTED","TOP8")</f>
        <v>119093.41</v>
      </c>
      <c r="DG436" s="213">
        <f>_xll.OneStreamExcelAddIn.XFFunctions.XFGetCell("TRUE", "CONSOL", $D$3,"TOT_Entity","USD","Actual",[1]Setup!C27,"PERIODIC",$B436,"TOPFLOW","TOP","TOP","top1",$C436,"top3","Open_Acute_DIV1","TOP5","TOP6","REPORTED","TOP8")</f>
        <v>144123.85</v>
      </c>
      <c r="DH436" s="213">
        <f>_xll.OneStreamExcelAddIn.XFFunctions.XFGetCell("TRUE", "CONSOL", $D$3,"TOT_Entity","USD","Actual",[1]Setup!C28,"PERIODIC",$B436,"TOPFLOW","TOP","TOP","top1",$C436,"top3","Open_Acute_DIV1","TOP5","TOP6","REPORTED","TOP8")</f>
        <v>112770.73</v>
      </c>
      <c r="DI436" s="215"/>
      <c r="DJ436" s="213">
        <f>_xll.OneStreamExcelAddIn.XFFunctions.XFGetCell("TRUE", "CONSOL", $D$3,"TOT_Entity","Aggregated","Budget_Working",[1]Setup!C4,"PERIODIC",$B436,"TOPFLOW","TOP","TOP","top1",$C436,"top3","Open_Acute_DIV1","TOP5","TOP6","REPORTED","TOP8")</f>
        <v>167684.09672015399</v>
      </c>
      <c r="DK436" s="213">
        <f>_xll.OneStreamExcelAddIn.XFFunctions.XFGetCell("TRUE", "CONSOL", $D$3,"TOT_Entity","Aggregated","Budget_Working",[1]Setup!C5,"PERIODIC",$B436,"TOPFLOW","TOP","TOP","top1",$C436,"top3","Open_Acute_DIV1","TOP5","TOP6","REPORTED","TOP8")</f>
        <v>165987.79749027599</v>
      </c>
      <c r="DL436" s="213">
        <f>_xll.OneStreamExcelAddIn.XFFunctions.XFGetCell("TRUE", "CONSOL", $D$3,"TOT_Entity","Aggregated","Budget_Working",[1]Setup!C6,"PERIODIC",$B436,"TOPFLOW","TOP","TOP","top1",$C436,"top3","Open_Acute_DIV1","TOP5","TOP6","REPORTED","TOP8")</f>
        <v>168589.21735165201</v>
      </c>
      <c r="DM436" s="213">
        <f>_xll.OneStreamExcelAddIn.XFFunctions.XFGetCell("TRUE", "CONSOL", $D$3,"TOT_Entity","Aggregated","Budget_Working",[1]Setup!C7,"PERIODIC",$B436,"TOPFLOW","TOP","TOP","top1",$C436,"top3","Open_Acute_DIV1","TOP5","TOP6","REPORTED","TOP8")</f>
        <v>168869.76233432401</v>
      </c>
      <c r="DN436" s="213">
        <f>_xll.OneStreamExcelAddIn.XFFunctions.XFGetCell("TRUE", "CONSOL", $D$3,"TOT_Entity","Aggregated","Budget_Working",[1]Setup!C8,"PERIODIC",$B436,"TOPFLOW","TOP","TOP","top1",$C436,"top3","Open_Acute_DIV1","TOP5","TOP6","REPORTED","TOP8")</f>
        <v>169016.377328548</v>
      </c>
      <c r="DO436" s="213">
        <f>_xll.OneStreamExcelAddIn.XFFunctions.XFGetCell("TRUE", "CONSOL", $D$3,"TOT_Entity","Aggregated","Budget_Working",[1]Setup!C9,"PERIODIC",$B436,"TOPFLOW","TOP","TOP","top1",$C436,"top3","Open_Acute_DIV1","TOP5","TOP6","REPORTED","TOP8")</f>
        <v>167900.30925769801</v>
      </c>
      <c r="DP436" s="213">
        <f>_xll.OneStreamExcelAddIn.XFFunctions.XFGetCell("TRUE", "CONSOL", $D$3,"TOT_Entity","Aggregated","Budget_Working",[1]Setup!C10,"PERIODIC",$B436,"TOPFLOW","TOP","TOP","top1",$C436,"top3","Open_Acute_DIV1","TOP5","TOP6","REPORTED","TOP8")</f>
        <v>168097.58612331201</v>
      </c>
      <c r="DQ436" s="213">
        <f>_xll.OneStreamExcelAddIn.XFFunctions.XFGetCell("TRUE", "CONSOL", $D$3,"TOT_Entity","Aggregated","Budget_Working",[1]Setup!C11,"PERIODIC",$B436,"TOPFLOW","TOP","TOP","top1",$C436,"top3","Open_Acute_DIV1","TOP5","TOP6","REPORTED","TOP8")</f>
        <v>167530.578029358</v>
      </c>
      <c r="DR436" s="213">
        <f>_xll.OneStreamExcelAddIn.XFFunctions.XFGetCell("TRUE", "CONSOL", $D$3,"TOT_Entity","Aggregated","Budget_Working",[1]Setup!C12,"PERIODIC",$B436,"TOPFLOW","TOP","TOP","top1",$C436,"top3","Open_Acute_DIV1","TOP5","TOP6","REPORTED","TOP8")</f>
        <v>168322.23656540099</v>
      </c>
      <c r="DS436" s="213">
        <f>_xll.OneStreamExcelAddIn.XFFunctions.XFGetCell("TRUE", "CONSOL", $D$3,"TOT_Entity","Aggregated","Budget_Working",[1]Setup!C13,"PERIODIC",$B436,"TOPFLOW","TOP","TOP","top1",$C436,"top3","Open_Acute_DIV1","TOP5","TOP6","REPORTED","TOP8")</f>
        <v>169592.090428278</v>
      </c>
      <c r="DT436" s="213">
        <f>_xll.OneStreamExcelAddIn.XFFunctions.XFGetCell("TRUE", "CONSOL", $D$3,"TOT_Entity","Aggregated","Budget_Working",[1]Setup!C14,"PERIODIC",$B436,"TOPFLOW","TOP","TOP","top1",$C436,"top3","Open_Acute_DIV1","TOP5","TOP6","REPORTED","TOP8")</f>
        <v>167976.492380532</v>
      </c>
      <c r="DU436" s="213">
        <f>_xll.OneStreamExcelAddIn.XFFunctions.XFGetCell("TRUE", "CONSOL", $D$3,"TOT_Entity","Aggregated","Budget_Working",[1]Setup!C15,"PERIODIC",$B436,"TOPFLOW","TOP","TOP","top1",$C436,"top3","Open_Acute_DIV1","TOP5","TOP6","REPORTED","TOP8")</f>
        <v>169139.75357421601</v>
      </c>
      <c r="DV436" s="215"/>
      <c r="DW436" s="213">
        <f>_xll.OneStreamExcelAddIn.XFFunctions.XFGetCell("TRUE", "CONSOL", $D$3,"TOT_Entity","USD","Budget_Final",[1]Setup!C17,"PERIODIC",$B436,"TOPFLOW","TOP","TOP","top1",$C436,"top3","Open_Acute_DIV1","TOP5","TOP6","REPORTED","TOP8")</f>
        <v>147479.985488601</v>
      </c>
      <c r="DX436" s="213">
        <f>_xll.OneStreamExcelAddIn.XFFunctions.XFGetCell("TRUE", "CONSOL", $D$3,"TOT_Entity","USD","Budget_Final",[1]Setup!C18,"PERIODIC",$B436,"TOPFLOW","TOP","TOP","top1",$C436,"top3","Open_Acute_DIV1","TOP5","TOP6","REPORTED","TOP8")</f>
        <v>145137.02201658199</v>
      </c>
      <c r="DY436" s="213">
        <f>_xll.OneStreamExcelAddIn.XFFunctions.XFGetCell("TRUE", "CONSOL", $D$3,"TOT_Entity","USD","Budget_Final",[1]Setup!C19,"PERIODIC",$B436,"TOPFLOW","TOP","TOP","top1",$C436,"top3","Open_Acute_DIV1","TOP5","TOP6","REPORTED","TOP8")</f>
        <v>145334.192886334</v>
      </c>
      <c r="DZ436" s="213">
        <f>_xll.OneStreamExcelAddIn.XFFunctions.XFGetCell("TRUE", "CONSOL", $D$3,"TOT_Entity","USD","Budget_Final",[1]Setup!C20,"PERIODIC",$B436,"TOPFLOW","TOP","TOP","top1",$C436,"top3","Open_Acute_DIV1","TOP5","TOP6","REPORTED","TOP8")</f>
        <v>145323.87580594001</v>
      </c>
      <c r="EA436" s="213">
        <f>_xll.OneStreamExcelAddIn.XFFunctions.XFGetCell("TRUE", "CONSOL", $D$3,"TOT_Entity","USD","Budget_Final",[1]Setup!C21,"PERIODIC",$B436,"TOPFLOW","TOP","TOP","top1",$C436,"top3","Open_Acute_DIV1","TOP5","TOP6","REPORTED","TOP8")</f>
        <v>145376.60755017601</v>
      </c>
      <c r="EB436" s="213">
        <f>_xll.OneStreamExcelAddIn.XFFunctions.XFGetCell("TRUE", "CONSOL", $D$3,"TOT_Entity","USD","Budget_Final",[1]Setup!C22,"PERIODIC",$B436,"TOPFLOW","TOP","TOP","top1",$C436,"top3","Open_Acute_DIV1","TOP5","TOP6","REPORTED","TOP8")</f>
        <v>145278.0221153</v>
      </c>
      <c r="EC436" s="213">
        <f>_xll.OneStreamExcelAddIn.XFFunctions.XFGetCell("TRUE", "CONSOL", $D$3,"TOT_Entity","USD","Budget_Final",[1]Setup!C23,"PERIODIC",$B436,"TOPFLOW","TOP","TOP","top1",$C436,"top3","Open_Acute_DIV1","TOP5","TOP6","REPORTED","TOP8")</f>
        <v>145373.168523378</v>
      </c>
      <c r="ED436" s="213">
        <f>_xll.OneStreamExcelAddIn.XFFunctions.XFGetCell("TRUE", "CONSOL", $D$3,"TOT_Entity","USD","Budget_Final",[1]Setup!C24,"PERIODIC",$B436,"TOPFLOW","TOP","TOP","top1",$C436,"top3","Open_Acute_DIV1","TOP5","TOP6","REPORTED","TOP8")</f>
        <v>145374.314865644</v>
      </c>
      <c r="EE436" s="213">
        <f>_xll.OneStreamExcelAddIn.XFFunctions.XFGetCell("TRUE", "CONSOL", $D$3,"TOT_Entity","USD","Budget_Final",[1]Setup!C25,"PERIODIC",$B436,"TOPFLOW","TOP","TOP","top1",$C436,"top3","Open_Acute_DIV1","TOP5","TOP6","REPORTED","TOP8")</f>
        <v>145373.741694511</v>
      </c>
      <c r="EF436" s="213">
        <f>_xll.OneStreamExcelAddIn.XFFunctions.XFGetCell("TRUE", "CONSOL", $D$3,"TOT_Entity","USD","Budget_Final",[1]Setup!C26,"PERIODIC",$B436,"TOPFLOW","TOP","TOP","top1",$C436,"top3","Open_Acute_DIV1","TOP5","TOP6","REPORTED","TOP8")</f>
        <v>145362.85144298401</v>
      </c>
      <c r="EG436" s="213">
        <f>_xll.OneStreamExcelAddIn.XFFunctions.XFGetCell("TRUE", "CONSOL", $D$3,"TOT_Entity","USD","Budget_Final",[1]Setup!C27,"PERIODIC",$B436,"TOPFLOW","TOP","TOP","top1",$C436,"top3","Open_Acute_DIV1","TOP5","TOP6","REPORTED","TOP8")</f>
        <v>145246.49770298501</v>
      </c>
      <c r="EH436" s="213">
        <f>_xll.OneStreamExcelAddIn.XFFunctions.XFGetCell("TRUE", "CONSOL", $D$3,"TOT_Entity","USD","Budget_Final",[1]Setup!C28,"PERIODIC",$B436,"TOPFLOW","TOP","TOP","top1",$C436,"top3","Open_Acute_DIV1","TOP5","TOP6","REPORTED","TOP8")</f>
        <v>145277.448944167</v>
      </c>
    </row>
    <row r="437" spans="2:138" s="47" customFormat="1" x14ac:dyDescent="0.25">
      <c r="B437" s="51"/>
      <c r="C437" s="51"/>
      <c r="E437" s="216"/>
      <c r="F437" s="216"/>
      <c r="G437" s="216"/>
      <c r="H437" s="206"/>
      <c r="I437" s="41"/>
      <c r="J437" s="213"/>
      <c r="K437" s="213"/>
      <c r="L437" s="213"/>
      <c r="M437" s="209"/>
      <c r="N437" s="41"/>
      <c r="O437" s="213"/>
      <c r="P437" s="213"/>
      <c r="Q437" s="209"/>
      <c r="R437" s="41"/>
      <c r="S437" s="213"/>
      <c r="T437" s="213"/>
      <c r="U437" s="209"/>
      <c r="V437" s="41"/>
      <c r="W437" s="42"/>
      <c r="X437" s="43"/>
      <c r="Y437" s="42"/>
      <c r="Z437" s="44"/>
      <c r="AB437" s="213"/>
      <c r="AC437" s="213"/>
      <c r="AD437" s="213"/>
      <c r="AE437" s="209"/>
      <c r="AG437" s="213"/>
      <c r="AH437" s="213"/>
      <c r="AI437" s="213"/>
      <c r="AJ437" s="209"/>
      <c r="AL437" s="213"/>
      <c r="AM437" s="213"/>
      <c r="AN437" s="213"/>
      <c r="AO437" s="209"/>
      <c r="AQ437" s="213"/>
      <c r="AR437" s="213"/>
      <c r="AS437" s="213"/>
      <c r="AT437" s="209"/>
      <c r="AV437" s="213"/>
      <c r="AW437" s="213"/>
      <c r="AX437" s="213"/>
      <c r="AY437" s="209"/>
      <c r="BA437" s="213"/>
      <c r="BB437" s="213"/>
      <c r="BC437" s="213"/>
      <c r="BD437" s="209"/>
      <c r="BF437" s="213"/>
      <c r="BG437" s="213"/>
      <c r="BH437" s="213"/>
      <c r="BI437" s="209"/>
      <c r="BK437" s="213"/>
      <c r="BL437" s="213"/>
      <c r="BM437" s="213"/>
      <c r="BN437" s="209"/>
      <c r="BP437" s="213"/>
      <c r="BQ437" s="213"/>
      <c r="BR437" s="213"/>
      <c r="BS437" s="209"/>
      <c r="BU437" s="213"/>
      <c r="BV437" s="213"/>
      <c r="BW437" s="213"/>
      <c r="BX437" s="209"/>
      <c r="BZ437" s="213"/>
      <c r="CA437" s="213"/>
      <c r="CB437" s="213"/>
      <c r="CC437" s="209"/>
      <c r="CE437" s="213"/>
      <c r="CF437" s="213"/>
      <c r="CG437" s="213"/>
      <c r="CH437" s="209"/>
      <c r="CI437" s="214"/>
      <c r="CJ437" s="213"/>
      <c r="CK437" s="213"/>
      <c r="CL437" s="213"/>
      <c r="CM437" s="213"/>
      <c r="CN437" s="213"/>
      <c r="CO437" s="213"/>
      <c r="CP437" s="213"/>
      <c r="CQ437" s="213"/>
      <c r="CR437" s="213"/>
      <c r="CS437" s="213"/>
      <c r="CT437" s="213"/>
      <c r="CU437" s="213"/>
      <c r="CV437" s="214"/>
      <c r="CW437" s="213"/>
      <c r="CX437" s="213"/>
      <c r="CY437" s="213"/>
      <c r="CZ437" s="213"/>
      <c r="DA437" s="213"/>
      <c r="DB437" s="213"/>
      <c r="DC437" s="213"/>
      <c r="DD437" s="213"/>
      <c r="DE437" s="213"/>
      <c r="DF437" s="213"/>
      <c r="DG437" s="213"/>
      <c r="DH437" s="213"/>
      <c r="DI437" s="215"/>
      <c r="DJ437" s="213"/>
      <c r="DK437" s="213"/>
      <c r="DL437" s="213"/>
      <c r="DM437" s="213"/>
      <c r="DN437" s="213"/>
      <c r="DO437" s="213"/>
      <c r="DP437" s="213"/>
      <c r="DQ437" s="213"/>
      <c r="DR437" s="213"/>
      <c r="DS437" s="213"/>
      <c r="DT437" s="213"/>
      <c r="DU437" s="213"/>
      <c r="DV437" s="215"/>
      <c r="DW437" s="213"/>
      <c r="DX437" s="213"/>
      <c r="DY437" s="213"/>
      <c r="DZ437" s="213"/>
      <c r="EA437" s="213"/>
      <c r="EB437" s="213"/>
      <c r="EC437" s="213"/>
      <c r="ED437" s="213"/>
      <c r="EE437" s="213"/>
      <c r="EF437" s="213"/>
      <c r="EG437" s="213"/>
      <c r="EH437" s="213"/>
    </row>
    <row r="438" spans="2:138" x14ac:dyDescent="0.25">
      <c r="B438" s="51"/>
      <c r="C438" s="51"/>
      <c r="D438" s="137" t="s">
        <v>356</v>
      </c>
      <c r="H438" s="138"/>
      <c r="I438" s="41"/>
      <c r="N438" s="41"/>
      <c r="R438" s="41"/>
      <c r="U438" s="7"/>
      <c r="V438" s="41"/>
      <c r="W438" s="74"/>
      <c r="X438" s="75"/>
      <c r="Y438" s="74"/>
      <c r="Z438" s="76"/>
      <c r="AA438" s="137"/>
      <c r="AE438" s="7"/>
      <c r="AJ438" s="7"/>
      <c r="AO438" s="7"/>
      <c r="AT438" s="7"/>
      <c r="AY438" s="7"/>
      <c r="BD438" s="7"/>
      <c r="BI438" s="7"/>
      <c r="BN438" s="7"/>
      <c r="BS438" s="7"/>
      <c r="BX438" s="7"/>
      <c r="CC438" s="7"/>
      <c r="CH438" s="7"/>
    </row>
    <row r="439" spans="2:138" x14ac:dyDescent="0.25">
      <c r="B439" s="51">
        <v>61001</v>
      </c>
      <c r="C439" s="51"/>
      <c r="D439" t="str" cm="1">
        <f t="array" ref="D439">_xll.OneStreamExcelAddIn.XFFunctions.XFGetMemberInfo("Description","Account",B439)</f>
        <v>P/S - Dietary</v>
      </c>
      <c r="E439" s="6">
        <f t="shared" ref="E439:F454" si="1074">E401/E$6</f>
        <v>0</v>
      </c>
      <c r="F439" s="6">
        <f t="shared" si="1074"/>
        <v>0</v>
      </c>
      <c r="G439" s="6">
        <f>F439-E439</f>
        <v>0</v>
      </c>
      <c r="H439" s="55">
        <f>IFERROR(G439/F439,0)</f>
        <v>0</v>
      </c>
      <c r="I439" s="41"/>
      <c r="J439" s="6">
        <f t="shared" ref="J439:K454" si="1075">J401/J$6</f>
        <v>0.11296474667694086</v>
      </c>
      <c r="K439" s="6">
        <f t="shared" si="1075"/>
        <v>0</v>
      </c>
      <c r="L439" s="6">
        <f>K439-J439</f>
        <v>-0.11296474667694086</v>
      </c>
      <c r="M439" s="40">
        <f>IFERROR(L439/K439,0)</f>
        <v>0</v>
      </c>
      <c r="N439" s="41"/>
      <c r="O439" s="6">
        <f t="shared" ref="O439:O474" si="1076">O401/O$6</f>
        <v>0</v>
      </c>
      <c r="P439" s="6">
        <f t="shared" ref="P439:P474" si="1077">O439-J439</f>
        <v>-0.11296474667694086</v>
      </c>
      <c r="Q439" s="40">
        <f>IFERROR(P439/O439,0)</f>
        <v>0</v>
      </c>
      <c r="R439" s="41"/>
      <c r="S439" s="6">
        <f>IFERROR(S401/S$6,0)</f>
        <v>0</v>
      </c>
      <c r="T439" s="6">
        <f t="shared" ref="T439:T474" si="1078">S439-E439</f>
        <v>0</v>
      </c>
      <c r="U439" s="40">
        <f>IFERROR(T439/S439,0)</f>
        <v>0</v>
      </c>
      <c r="V439" s="41"/>
      <c r="W439" s="42"/>
      <c r="X439" s="43"/>
      <c r="Y439" s="42"/>
      <c r="Z439" s="44"/>
      <c r="AB439" s="6">
        <f t="shared" ref="AB439:AC454" si="1079">IFERROR(AB401/AB$6,0)</f>
        <v>0</v>
      </c>
      <c r="AC439" s="6">
        <f t="shared" si="1079"/>
        <v>0</v>
      </c>
      <c r="AD439" s="6">
        <f>AC439-AB439</f>
        <v>0</v>
      </c>
      <c r="AE439" s="40">
        <f>IFERROR(AD439/AC439,0)</f>
        <v>0</v>
      </c>
      <c r="AG439" s="6">
        <f t="shared" ref="AG439:AH454" si="1080">IFERROR(AG401/AG$6,0)</f>
        <v>0.17418844022169439</v>
      </c>
      <c r="AH439" s="6">
        <f t="shared" si="1080"/>
        <v>0</v>
      </c>
      <c r="AI439" s="6">
        <f>AH439-AG439</f>
        <v>-0.17418844022169439</v>
      </c>
      <c r="AJ439" s="40">
        <f>IFERROR(AI439/AH439,0)</f>
        <v>0</v>
      </c>
      <c r="AL439" s="6">
        <f t="shared" ref="AL439:AM454" si="1081">IFERROR(AL401/AL$6,0)</f>
        <v>0.26078291814946619</v>
      </c>
      <c r="AM439" s="6">
        <f t="shared" si="1081"/>
        <v>0</v>
      </c>
      <c r="AN439" s="6">
        <f>AM439-AL439</f>
        <v>-0.26078291814946619</v>
      </c>
      <c r="AO439" s="40">
        <f>IFERROR(AN439/AM439,0)</f>
        <v>0</v>
      </c>
      <c r="AQ439" s="6">
        <f t="shared" ref="AQ439:AR454" si="1082">IFERROR(AQ401/AQ$6,0)</f>
        <v>0</v>
      </c>
      <c r="AR439" s="6">
        <f t="shared" si="1082"/>
        <v>0</v>
      </c>
      <c r="AS439" s="6">
        <f>AR439-AQ439</f>
        <v>0</v>
      </c>
      <c r="AT439" s="40">
        <f>IFERROR(AS439/AR439,0)</f>
        <v>0</v>
      </c>
      <c r="AV439" s="6">
        <f t="shared" ref="AV439:AW454" si="1083">IFERROR(AV401/AV$6,0)</f>
        <v>0.11296474667694086</v>
      </c>
      <c r="AW439" s="6">
        <f t="shared" si="1083"/>
        <v>0</v>
      </c>
      <c r="AX439" s="6">
        <f>AW439-AV439</f>
        <v>-0.11296474667694086</v>
      </c>
      <c r="AY439" s="40">
        <f>IFERROR(AX439/AW439,0)</f>
        <v>0</v>
      </c>
      <c r="BA439" s="6">
        <f t="shared" ref="BA439:BB454" si="1084">IFERROR(BA401/BA$6,0)</f>
        <v>0</v>
      </c>
      <c r="BB439" s="6">
        <f t="shared" si="1084"/>
        <v>0</v>
      </c>
      <c r="BC439" s="6">
        <f>BB439-BA439</f>
        <v>0</v>
      </c>
      <c r="BD439" s="40">
        <f>IFERROR(BC439/BB439,0)</f>
        <v>0</v>
      </c>
      <c r="BF439" s="6">
        <f t="shared" ref="BF439:BG454" si="1085">IFERROR(BF401/BF$6,0)</f>
        <v>0</v>
      </c>
      <c r="BG439" s="6">
        <f t="shared" si="1085"/>
        <v>0</v>
      </c>
      <c r="BH439" s="6">
        <f>BG439-BF439</f>
        <v>0</v>
      </c>
      <c r="BI439" s="40">
        <f>IFERROR(BH439/BG439,0)</f>
        <v>0</v>
      </c>
      <c r="BK439" s="6">
        <f t="shared" ref="BK439:BL454" si="1086">IFERROR(BK401/BK$6,0)</f>
        <v>0</v>
      </c>
      <c r="BL439" s="6">
        <f t="shared" si="1086"/>
        <v>0</v>
      </c>
      <c r="BM439" s="6">
        <f>BL439-BK439</f>
        <v>0</v>
      </c>
      <c r="BN439" s="40">
        <f>IFERROR(BM439/BL439,0)</f>
        <v>0</v>
      </c>
      <c r="BP439" s="6">
        <f t="shared" ref="BP439:BQ454" si="1087">IFERROR(BP401/BP$6,0)</f>
        <v>0</v>
      </c>
      <c r="BQ439" s="6">
        <f t="shared" si="1087"/>
        <v>0</v>
      </c>
      <c r="BR439" s="6">
        <f>BQ439-BP439</f>
        <v>0</v>
      </c>
      <c r="BS439" s="40">
        <f>IFERROR(BR439/BQ439,0)</f>
        <v>0</v>
      </c>
      <c r="BU439" s="6">
        <f t="shared" ref="BU439:BV454" si="1088">IFERROR(BU401/BU$6,0)</f>
        <v>0</v>
      </c>
      <c r="BV439" s="6">
        <f t="shared" si="1088"/>
        <v>0</v>
      </c>
      <c r="BW439" s="6">
        <f>BV439-BU439</f>
        <v>0</v>
      </c>
      <c r="BX439" s="40">
        <f>IFERROR(BW439/BV439,0)</f>
        <v>0</v>
      </c>
      <c r="BZ439" s="6">
        <f t="shared" ref="BZ439:CA454" si="1089">IFERROR(BZ401/BZ$6,0)</f>
        <v>0</v>
      </c>
      <c r="CA439" s="6">
        <f t="shared" si="1089"/>
        <v>0</v>
      </c>
      <c r="CB439" s="6">
        <f>CA439-BZ439</f>
        <v>0</v>
      </c>
      <c r="CC439" s="40">
        <f>IFERROR(CB439/CA439,0)</f>
        <v>0</v>
      </c>
      <c r="CE439" s="6">
        <f t="shared" ref="CE439:CF454" si="1090">IFERROR(CE401/CE$6,0)</f>
        <v>0</v>
      </c>
      <c r="CF439" s="6">
        <f t="shared" si="1090"/>
        <v>0</v>
      </c>
      <c r="CG439" s="6">
        <f>CF439-CE439</f>
        <v>0</v>
      </c>
      <c r="CH439" s="40">
        <f>IFERROR(CG439/CF439,0)</f>
        <v>0</v>
      </c>
      <c r="CI439" s="212"/>
      <c r="CJ439" s="6">
        <f t="shared" ref="CJ439:CU454" si="1091">IFERROR(CJ401/CJ$6,0)</f>
        <v>0</v>
      </c>
      <c r="CK439" s="6">
        <f t="shared" si="1091"/>
        <v>0.17418844022169439</v>
      </c>
      <c r="CL439" s="6">
        <f t="shared" si="1091"/>
        <v>0.26078291814946619</v>
      </c>
      <c r="CM439" s="6">
        <f t="shared" si="1091"/>
        <v>0</v>
      </c>
      <c r="CN439" s="6">
        <f t="shared" si="1091"/>
        <v>0.11296474667694086</v>
      </c>
      <c r="CO439" s="6">
        <f t="shared" si="1091"/>
        <v>0</v>
      </c>
      <c r="CP439" s="6">
        <f t="shared" si="1091"/>
        <v>0</v>
      </c>
      <c r="CQ439" s="6">
        <f t="shared" si="1091"/>
        <v>0</v>
      </c>
      <c r="CR439" s="6">
        <f t="shared" si="1091"/>
        <v>0</v>
      </c>
      <c r="CS439" s="6">
        <f t="shared" si="1091"/>
        <v>0</v>
      </c>
      <c r="CT439" s="6">
        <f t="shared" si="1091"/>
        <v>0</v>
      </c>
      <c r="CU439" s="6">
        <f t="shared" si="1091"/>
        <v>0</v>
      </c>
      <c r="CV439" s="212"/>
      <c r="CW439" s="6">
        <f t="shared" ref="CW439:DH454" si="1092">IFERROR(CW401/CW$6,0)</f>
        <v>0</v>
      </c>
      <c r="CX439" s="6">
        <f t="shared" si="1092"/>
        <v>0</v>
      </c>
      <c r="CY439" s="6">
        <f t="shared" si="1092"/>
        <v>0</v>
      </c>
      <c r="CZ439" s="6">
        <f t="shared" si="1092"/>
        <v>0</v>
      </c>
      <c r="DA439" s="6">
        <f t="shared" si="1092"/>
        <v>0</v>
      </c>
      <c r="DB439" s="6">
        <f t="shared" si="1092"/>
        <v>0</v>
      </c>
      <c r="DC439" s="6">
        <f t="shared" si="1092"/>
        <v>0</v>
      </c>
      <c r="DD439" s="6">
        <f t="shared" si="1092"/>
        <v>0</v>
      </c>
      <c r="DE439" s="6">
        <f t="shared" si="1092"/>
        <v>0</v>
      </c>
      <c r="DF439" s="6">
        <f t="shared" si="1092"/>
        <v>0</v>
      </c>
      <c r="DG439" s="6">
        <f t="shared" si="1092"/>
        <v>0</v>
      </c>
      <c r="DH439" s="6">
        <f t="shared" si="1092"/>
        <v>0</v>
      </c>
      <c r="DI439" s="178"/>
      <c r="DJ439" s="6">
        <f t="shared" ref="DJ439:DU454" si="1093">IFERROR(DJ401/DJ$6,0)</f>
        <v>0</v>
      </c>
      <c r="DK439" s="6">
        <f t="shared" si="1093"/>
        <v>0</v>
      </c>
      <c r="DL439" s="6">
        <f t="shared" si="1093"/>
        <v>0</v>
      </c>
      <c r="DM439" s="6">
        <f t="shared" si="1093"/>
        <v>0</v>
      </c>
      <c r="DN439" s="6">
        <f t="shared" si="1093"/>
        <v>0</v>
      </c>
      <c r="DO439" s="6">
        <f t="shared" si="1093"/>
        <v>0</v>
      </c>
      <c r="DP439" s="6">
        <f t="shared" si="1093"/>
        <v>0</v>
      </c>
      <c r="DQ439" s="6">
        <f t="shared" si="1093"/>
        <v>0</v>
      </c>
      <c r="DR439" s="6">
        <f t="shared" si="1093"/>
        <v>0</v>
      </c>
      <c r="DS439" s="6">
        <f t="shared" si="1093"/>
        <v>0</v>
      </c>
      <c r="DT439" s="6">
        <f t="shared" si="1093"/>
        <v>0</v>
      </c>
      <c r="DU439" s="6">
        <f t="shared" si="1093"/>
        <v>0</v>
      </c>
      <c r="DV439" s="178"/>
      <c r="DW439" s="6">
        <f t="shared" ref="DW439:EH454" si="1094">IFERROR(DW401/DW$6,0)</f>
        <v>0</v>
      </c>
      <c r="DX439" s="6">
        <f t="shared" si="1094"/>
        <v>0</v>
      </c>
      <c r="DY439" s="6">
        <f t="shared" si="1094"/>
        <v>0</v>
      </c>
      <c r="DZ439" s="6">
        <f t="shared" si="1094"/>
        <v>0</v>
      </c>
      <c r="EA439" s="6">
        <f t="shared" si="1094"/>
        <v>0</v>
      </c>
      <c r="EB439" s="6">
        <f t="shared" si="1094"/>
        <v>0</v>
      </c>
      <c r="EC439" s="6">
        <f t="shared" si="1094"/>
        <v>0</v>
      </c>
      <c r="ED439" s="6">
        <f t="shared" si="1094"/>
        <v>0</v>
      </c>
      <c r="EE439" s="6">
        <f t="shared" si="1094"/>
        <v>0</v>
      </c>
      <c r="EF439" s="6">
        <f t="shared" si="1094"/>
        <v>0</v>
      </c>
      <c r="EG439" s="6">
        <f t="shared" si="1094"/>
        <v>0</v>
      </c>
      <c r="EH439" s="6">
        <f t="shared" si="1094"/>
        <v>0</v>
      </c>
    </row>
    <row r="440" spans="2:138" x14ac:dyDescent="0.25">
      <c r="B440" s="51">
        <v>61002</v>
      </c>
      <c r="C440" s="51"/>
      <c r="D440" t="str" cm="1">
        <f t="array" ref="D440">_xll.OneStreamExcelAddIn.XFFunctions.XFGetMemberInfo("Description","Account",B440)</f>
        <v>P/S  - Interpreter</v>
      </c>
      <c r="E440" s="6">
        <f t="shared" si="1074"/>
        <v>0</v>
      </c>
      <c r="F440" s="6">
        <f t="shared" si="1074"/>
        <v>0</v>
      </c>
      <c r="G440" s="6">
        <f t="shared" ref="G440:G474" si="1095">F440-E440</f>
        <v>0</v>
      </c>
      <c r="H440" s="55">
        <f t="shared" ref="H440" si="1096">IFERROR(G440/F440,0)</f>
        <v>0</v>
      </c>
      <c r="I440" s="41"/>
      <c r="J440" s="6">
        <f t="shared" si="1075"/>
        <v>0</v>
      </c>
      <c r="K440" s="6">
        <f t="shared" si="1075"/>
        <v>0</v>
      </c>
      <c r="L440" s="6">
        <f t="shared" ref="L440:L474" si="1097">K440-J440</f>
        <v>0</v>
      </c>
      <c r="M440" s="40">
        <f>IFERROR(L440/K440,0)</f>
        <v>0</v>
      </c>
      <c r="N440" s="41"/>
      <c r="O440" s="6">
        <f t="shared" si="1076"/>
        <v>0</v>
      </c>
      <c r="P440" s="6">
        <f t="shared" si="1077"/>
        <v>0</v>
      </c>
      <c r="Q440" s="40">
        <f t="shared" ref="Q440" si="1098">IFERROR(P440/O440,0)</f>
        <v>0</v>
      </c>
      <c r="R440" s="41"/>
      <c r="S440" s="6">
        <f t="shared" ref="S440:S473" si="1099">IFERROR(S402/S$6,0)</f>
        <v>0</v>
      </c>
      <c r="T440" s="6">
        <f t="shared" si="1078"/>
        <v>0</v>
      </c>
      <c r="U440" s="40">
        <f>IFERROR(T440/S440,0)</f>
        <v>0</v>
      </c>
      <c r="V440" s="41"/>
      <c r="W440" s="42"/>
      <c r="X440" s="43"/>
      <c r="Y440" s="42"/>
      <c r="Z440" s="44"/>
      <c r="AB440" s="6">
        <f t="shared" si="1079"/>
        <v>0</v>
      </c>
      <c r="AC440" s="6">
        <f t="shared" si="1079"/>
        <v>0</v>
      </c>
      <c r="AD440" s="6">
        <f t="shared" ref="AD440:AD474" si="1100">AC440-AB440</f>
        <v>0</v>
      </c>
      <c r="AE440" s="40">
        <f>IFERROR(AD440/AC440,0)</f>
        <v>0</v>
      </c>
      <c r="AG440" s="6">
        <f t="shared" si="1080"/>
        <v>0</v>
      </c>
      <c r="AH440" s="6">
        <f t="shared" si="1080"/>
        <v>0</v>
      </c>
      <c r="AI440" s="6">
        <f t="shared" ref="AI440:AI474" si="1101">AH440-AG440</f>
        <v>0</v>
      </c>
      <c r="AJ440" s="40">
        <f>IFERROR(AI440/AH440,0)</f>
        <v>0</v>
      </c>
      <c r="AL440" s="6">
        <f t="shared" si="1081"/>
        <v>0</v>
      </c>
      <c r="AM440" s="6">
        <f t="shared" si="1081"/>
        <v>0</v>
      </c>
      <c r="AN440" s="6">
        <f t="shared" ref="AN440:AN474" si="1102">AM440-AL440</f>
        <v>0</v>
      </c>
      <c r="AO440" s="40">
        <f>IFERROR(AN440/AM440,0)</f>
        <v>0</v>
      </c>
      <c r="AQ440" s="6">
        <f t="shared" si="1082"/>
        <v>0</v>
      </c>
      <c r="AR440" s="6">
        <f t="shared" si="1082"/>
        <v>0</v>
      </c>
      <c r="AS440" s="6">
        <f t="shared" ref="AS440:AS474" si="1103">AR440-AQ440</f>
        <v>0</v>
      </c>
      <c r="AT440" s="40">
        <f>IFERROR(AS440/AR440,0)</f>
        <v>0</v>
      </c>
      <c r="AV440" s="6">
        <f t="shared" si="1083"/>
        <v>0</v>
      </c>
      <c r="AW440" s="6">
        <f t="shared" si="1083"/>
        <v>0</v>
      </c>
      <c r="AX440" s="6">
        <f t="shared" ref="AX440:AX474" si="1104">AW440-AV440</f>
        <v>0</v>
      </c>
      <c r="AY440" s="40">
        <f>IFERROR(AX440/AW440,0)</f>
        <v>0</v>
      </c>
      <c r="BA440" s="6">
        <f t="shared" si="1084"/>
        <v>0</v>
      </c>
      <c r="BB440" s="6">
        <f t="shared" si="1084"/>
        <v>0</v>
      </c>
      <c r="BC440" s="6">
        <f t="shared" ref="BC440:BC474" si="1105">BB440-BA440</f>
        <v>0</v>
      </c>
      <c r="BD440" s="40">
        <f>IFERROR(BC440/BB440,0)</f>
        <v>0</v>
      </c>
      <c r="BF440" s="6">
        <f t="shared" si="1085"/>
        <v>0</v>
      </c>
      <c r="BG440" s="6">
        <f t="shared" si="1085"/>
        <v>0</v>
      </c>
      <c r="BH440" s="6">
        <f t="shared" ref="BH440:BH474" si="1106">BG440-BF440</f>
        <v>0</v>
      </c>
      <c r="BI440" s="40">
        <f>IFERROR(BH440/BG440,0)</f>
        <v>0</v>
      </c>
      <c r="BK440" s="6">
        <f t="shared" si="1086"/>
        <v>0</v>
      </c>
      <c r="BL440" s="6">
        <f t="shared" si="1086"/>
        <v>0</v>
      </c>
      <c r="BM440" s="6">
        <f t="shared" ref="BM440:BM474" si="1107">BL440-BK440</f>
        <v>0</v>
      </c>
      <c r="BN440" s="40">
        <f>IFERROR(BM440/BL440,0)</f>
        <v>0</v>
      </c>
      <c r="BP440" s="6">
        <f t="shared" si="1087"/>
        <v>0</v>
      </c>
      <c r="BQ440" s="6">
        <f t="shared" si="1087"/>
        <v>0</v>
      </c>
      <c r="BR440" s="6">
        <f t="shared" ref="BR440:BR474" si="1108">BQ440-BP440</f>
        <v>0</v>
      </c>
      <c r="BS440" s="40">
        <f>IFERROR(BR440/BQ440,0)</f>
        <v>0</v>
      </c>
      <c r="BU440" s="6">
        <f t="shared" si="1088"/>
        <v>0</v>
      </c>
      <c r="BV440" s="6">
        <f t="shared" si="1088"/>
        <v>0</v>
      </c>
      <c r="BW440" s="6">
        <f t="shared" ref="BW440:BW474" si="1109">BV440-BU440</f>
        <v>0</v>
      </c>
      <c r="BX440" s="40">
        <f>IFERROR(BW440/BV440,0)</f>
        <v>0</v>
      </c>
      <c r="BZ440" s="6">
        <f t="shared" si="1089"/>
        <v>0</v>
      </c>
      <c r="CA440" s="6">
        <f t="shared" si="1089"/>
        <v>0</v>
      </c>
      <c r="CB440" s="6">
        <f t="shared" ref="CB440:CB474" si="1110">CA440-BZ440</f>
        <v>0</v>
      </c>
      <c r="CC440" s="40">
        <f>IFERROR(CB440/CA440,0)</f>
        <v>0</v>
      </c>
      <c r="CE440" s="6">
        <f t="shared" si="1090"/>
        <v>0</v>
      </c>
      <c r="CF440" s="6">
        <f t="shared" si="1090"/>
        <v>0</v>
      </c>
      <c r="CG440" s="6">
        <f t="shared" ref="CG440:CG474" si="1111">CF440-CE440</f>
        <v>0</v>
      </c>
      <c r="CH440" s="40">
        <f>IFERROR(CG440/CF440,0)</f>
        <v>0</v>
      </c>
      <c r="CI440" s="212"/>
      <c r="CJ440" s="6">
        <f t="shared" si="1091"/>
        <v>0</v>
      </c>
      <c r="CK440" s="6">
        <f t="shared" si="1091"/>
        <v>0</v>
      </c>
      <c r="CL440" s="6">
        <f t="shared" si="1091"/>
        <v>0</v>
      </c>
      <c r="CM440" s="6">
        <f t="shared" si="1091"/>
        <v>0</v>
      </c>
      <c r="CN440" s="6">
        <f t="shared" si="1091"/>
        <v>0</v>
      </c>
      <c r="CO440" s="6">
        <f t="shared" si="1091"/>
        <v>0</v>
      </c>
      <c r="CP440" s="6">
        <f t="shared" si="1091"/>
        <v>0</v>
      </c>
      <c r="CQ440" s="6">
        <f t="shared" si="1091"/>
        <v>0</v>
      </c>
      <c r="CR440" s="6">
        <f t="shared" si="1091"/>
        <v>0</v>
      </c>
      <c r="CS440" s="6">
        <f t="shared" si="1091"/>
        <v>0</v>
      </c>
      <c r="CT440" s="6">
        <f t="shared" si="1091"/>
        <v>0</v>
      </c>
      <c r="CU440" s="6">
        <f t="shared" si="1091"/>
        <v>0</v>
      </c>
      <c r="CV440" s="212"/>
      <c r="CW440" s="6">
        <f t="shared" si="1092"/>
        <v>0</v>
      </c>
      <c r="CX440" s="6">
        <f t="shared" si="1092"/>
        <v>0</v>
      </c>
      <c r="CY440" s="6">
        <f t="shared" si="1092"/>
        <v>0</v>
      </c>
      <c r="CZ440" s="6">
        <f t="shared" si="1092"/>
        <v>0</v>
      </c>
      <c r="DA440" s="6">
        <f t="shared" si="1092"/>
        <v>0</v>
      </c>
      <c r="DB440" s="6">
        <f t="shared" si="1092"/>
        <v>0</v>
      </c>
      <c r="DC440" s="6">
        <f t="shared" si="1092"/>
        <v>0</v>
      </c>
      <c r="DD440" s="6">
        <f t="shared" si="1092"/>
        <v>0</v>
      </c>
      <c r="DE440" s="6">
        <f t="shared" si="1092"/>
        <v>0</v>
      </c>
      <c r="DF440" s="6">
        <f t="shared" si="1092"/>
        <v>0</v>
      </c>
      <c r="DG440" s="6">
        <f t="shared" si="1092"/>
        <v>0</v>
      </c>
      <c r="DH440" s="6">
        <f t="shared" si="1092"/>
        <v>0</v>
      </c>
      <c r="DI440" s="178"/>
      <c r="DJ440" s="6">
        <f t="shared" si="1093"/>
        <v>0</v>
      </c>
      <c r="DK440" s="6">
        <f t="shared" si="1093"/>
        <v>0</v>
      </c>
      <c r="DL440" s="6">
        <f t="shared" si="1093"/>
        <v>0</v>
      </c>
      <c r="DM440" s="6">
        <f t="shared" si="1093"/>
        <v>0</v>
      </c>
      <c r="DN440" s="6">
        <f t="shared" si="1093"/>
        <v>0</v>
      </c>
      <c r="DO440" s="6">
        <f t="shared" si="1093"/>
        <v>0</v>
      </c>
      <c r="DP440" s="6">
        <f t="shared" si="1093"/>
        <v>0</v>
      </c>
      <c r="DQ440" s="6">
        <f t="shared" si="1093"/>
        <v>0</v>
      </c>
      <c r="DR440" s="6">
        <f t="shared" si="1093"/>
        <v>0</v>
      </c>
      <c r="DS440" s="6">
        <f t="shared" si="1093"/>
        <v>0</v>
      </c>
      <c r="DT440" s="6">
        <f t="shared" si="1093"/>
        <v>0</v>
      </c>
      <c r="DU440" s="6">
        <f t="shared" si="1093"/>
        <v>0</v>
      </c>
      <c r="DV440" s="178"/>
      <c r="DW440" s="6">
        <f t="shared" si="1094"/>
        <v>0</v>
      </c>
      <c r="DX440" s="6">
        <f t="shared" si="1094"/>
        <v>0</v>
      </c>
      <c r="DY440" s="6">
        <f t="shared" si="1094"/>
        <v>0</v>
      </c>
      <c r="DZ440" s="6">
        <f t="shared" si="1094"/>
        <v>0</v>
      </c>
      <c r="EA440" s="6">
        <f t="shared" si="1094"/>
        <v>0</v>
      </c>
      <c r="EB440" s="6">
        <f t="shared" si="1094"/>
        <v>0</v>
      </c>
      <c r="EC440" s="6">
        <f t="shared" si="1094"/>
        <v>0</v>
      </c>
      <c r="ED440" s="6">
        <f t="shared" si="1094"/>
        <v>0</v>
      </c>
      <c r="EE440" s="6">
        <f t="shared" si="1094"/>
        <v>0</v>
      </c>
      <c r="EF440" s="6">
        <f t="shared" si="1094"/>
        <v>0</v>
      </c>
      <c r="EG440" s="6">
        <f t="shared" si="1094"/>
        <v>0</v>
      </c>
      <c r="EH440" s="6">
        <f t="shared" si="1094"/>
        <v>0</v>
      </c>
    </row>
    <row r="441" spans="2:138" x14ac:dyDescent="0.25">
      <c r="B441" s="51">
        <v>61003</v>
      </c>
      <c r="C441" s="51"/>
      <c r="D441" t="str" cm="1">
        <f t="array" ref="D441">_xll.OneStreamExcelAddIn.XFFunctions.XFGetMemberInfo("Description","Account",B441)</f>
        <v>P/S - Therapist</v>
      </c>
      <c r="E441" s="6">
        <f t="shared" si="1074"/>
        <v>0</v>
      </c>
      <c r="F441" s="6">
        <f t="shared" si="1074"/>
        <v>0.2847689075630252</v>
      </c>
      <c r="G441" s="6">
        <f t="shared" si="1095"/>
        <v>0.2847689075630252</v>
      </c>
      <c r="H441" s="55">
        <f>IFERROR(G441/F441,0)</f>
        <v>1</v>
      </c>
      <c r="I441" s="41"/>
      <c r="J441" s="6">
        <f t="shared" si="1075"/>
        <v>0</v>
      </c>
      <c r="K441" s="6">
        <f t="shared" si="1075"/>
        <v>0.28585440475119228</v>
      </c>
      <c r="L441" s="6">
        <f t="shared" si="1097"/>
        <v>0.28585440475119228</v>
      </c>
      <c r="M441" s="40">
        <f>IFERROR(L441/K441,0)</f>
        <v>1</v>
      </c>
      <c r="N441" s="41"/>
      <c r="O441" s="6">
        <f t="shared" si="1076"/>
        <v>0.18336007334402935</v>
      </c>
      <c r="P441" s="6">
        <f t="shared" si="1077"/>
        <v>0.18336007334402935</v>
      </c>
      <c r="Q441" s="40">
        <f>IFERROR(P441/O441,0)</f>
        <v>1</v>
      </c>
      <c r="R441" s="41"/>
      <c r="S441" s="6">
        <f t="shared" si="1099"/>
        <v>0</v>
      </c>
      <c r="T441" s="6">
        <f t="shared" si="1078"/>
        <v>0</v>
      </c>
      <c r="U441" s="40">
        <f>IFERROR(T441/S441,0)</f>
        <v>0</v>
      </c>
      <c r="V441" s="41"/>
      <c r="W441" s="42"/>
      <c r="X441" s="43"/>
      <c r="Y441" s="42"/>
      <c r="Z441" s="44"/>
      <c r="AB441" s="6">
        <f t="shared" si="1079"/>
        <v>0</v>
      </c>
      <c r="AC441" s="6">
        <f t="shared" si="1079"/>
        <v>0.29293734154291923</v>
      </c>
      <c r="AD441" s="6">
        <f t="shared" si="1100"/>
        <v>0.29293734154291923</v>
      </c>
      <c r="AE441" s="40">
        <f>IFERROR(AD441/AC441,0)</f>
        <v>1</v>
      </c>
      <c r="AG441" s="6">
        <f t="shared" si="1080"/>
        <v>0</v>
      </c>
      <c r="AH441" s="6">
        <f t="shared" si="1080"/>
        <v>0.28525152439024393</v>
      </c>
      <c r="AI441" s="6">
        <f t="shared" si="1101"/>
        <v>0.28525152439024393</v>
      </c>
      <c r="AJ441" s="40">
        <f>IFERROR(AI441/AH441,0)</f>
        <v>1</v>
      </c>
      <c r="AL441" s="6">
        <f t="shared" si="1081"/>
        <v>0</v>
      </c>
      <c r="AM441" s="6">
        <f t="shared" si="1081"/>
        <v>0.28067548746518106</v>
      </c>
      <c r="AN441" s="6">
        <f t="shared" si="1102"/>
        <v>0.28067548746518106</v>
      </c>
      <c r="AO441" s="40">
        <f>IFERROR(AN441/AM441,0)</f>
        <v>1</v>
      </c>
      <c r="AQ441" s="6">
        <f t="shared" si="1082"/>
        <v>0</v>
      </c>
      <c r="AR441" s="6">
        <f t="shared" si="1082"/>
        <v>0.2847689075630252</v>
      </c>
      <c r="AS441" s="6">
        <f t="shared" si="1103"/>
        <v>0.2847689075630252</v>
      </c>
      <c r="AT441" s="40">
        <f>IFERROR(AS441/AR441,0)</f>
        <v>1</v>
      </c>
      <c r="AV441" s="6">
        <f t="shared" si="1083"/>
        <v>0</v>
      </c>
      <c r="AW441" s="6">
        <f t="shared" si="1083"/>
        <v>0.28137288720248366</v>
      </c>
      <c r="AX441" s="6">
        <f t="shared" si="1104"/>
        <v>0.28137288720248366</v>
      </c>
      <c r="AY441" s="40">
        <f>IFERROR(AX441/AW441,0)</f>
        <v>1</v>
      </c>
      <c r="BA441" s="6">
        <f t="shared" si="1084"/>
        <v>0</v>
      </c>
      <c r="BB441" s="6">
        <f t="shared" si="1084"/>
        <v>0.27821816906348651</v>
      </c>
      <c r="BC441" s="6">
        <f t="shared" si="1105"/>
        <v>0.27821816906348651</v>
      </c>
      <c r="BD441" s="40">
        <f>IFERROR(BC441/BB441,0)</f>
        <v>1</v>
      </c>
      <c r="BF441" s="6">
        <f t="shared" si="1085"/>
        <v>0</v>
      </c>
      <c r="BG441" s="6">
        <f t="shared" si="1085"/>
        <v>0.27600415512465376</v>
      </c>
      <c r="BH441" s="6">
        <f t="shared" si="1106"/>
        <v>0.27600415512465376</v>
      </c>
      <c r="BI441" s="40">
        <f>IFERROR(BH441/BG441,0)</f>
        <v>1</v>
      </c>
      <c r="BK441" s="6">
        <f t="shared" si="1086"/>
        <v>0</v>
      </c>
      <c r="BL441" s="6">
        <f t="shared" si="1086"/>
        <v>0.28147882268485286</v>
      </c>
      <c r="BM441" s="6">
        <f t="shared" si="1107"/>
        <v>0.28147882268485286</v>
      </c>
      <c r="BN441" s="40">
        <f>IFERROR(BM441/BL441,0)</f>
        <v>1</v>
      </c>
      <c r="BP441" s="6">
        <f t="shared" si="1087"/>
        <v>0</v>
      </c>
      <c r="BQ441" s="6">
        <f t="shared" si="1087"/>
        <v>0.279141539553033</v>
      </c>
      <c r="BR441" s="6">
        <f t="shared" si="1108"/>
        <v>0.279141539553033</v>
      </c>
      <c r="BS441" s="40">
        <f>IFERROR(BR441/BQ441,0)</f>
        <v>1</v>
      </c>
      <c r="BU441" s="6">
        <f t="shared" si="1088"/>
        <v>0</v>
      </c>
      <c r="BV441" s="6">
        <f t="shared" si="1088"/>
        <v>0.28054329371816639</v>
      </c>
      <c r="BW441" s="6">
        <f t="shared" si="1109"/>
        <v>0.28054329371816639</v>
      </c>
      <c r="BX441" s="40">
        <f>IFERROR(BW441/BV441,0)</f>
        <v>1</v>
      </c>
      <c r="BZ441" s="6">
        <f t="shared" si="1089"/>
        <v>0</v>
      </c>
      <c r="CA441" s="6">
        <f t="shared" si="1089"/>
        <v>0.28636855391272992</v>
      </c>
      <c r="CB441" s="6">
        <f t="shared" si="1110"/>
        <v>0.28636855391272992</v>
      </c>
      <c r="CC441" s="40">
        <f>IFERROR(CB441/CA441,0)</f>
        <v>1</v>
      </c>
      <c r="CE441" s="6">
        <f t="shared" si="1090"/>
        <v>0</v>
      </c>
      <c r="CF441" s="6">
        <f t="shared" si="1090"/>
        <v>0.28734622144112476</v>
      </c>
      <c r="CG441" s="6">
        <f t="shared" si="1111"/>
        <v>0.28734622144112476</v>
      </c>
      <c r="CH441" s="40">
        <f>IFERROR(CG441/CF441,0)</f>
        <v>1</v>
      </c>
      <c r="CI441" s="212"/>
      <c r="CJ441" s="6">
        <f t="shared" si="1091"/>
        <v>0</v>
      </c>
      <c r="CK441" s="6">
        <f t="shared" si="1091"/>
        <v>0</v>
      </c>
      <c r="CL441" s="6">
        <f t="shared" si="1091"/>
        <v>0</v>
      </c>
      <c r="CM441" s="6">
        <f t="shared" si="1091"/>
        <v>0</v>
      </c>
      <c r="CN441" s="6">
        <f t="shared" si="1091"/>
        <v>0</v>
      </c>
      <c r="CO441" s="6">
        <f t="shared" si="1091"/>
        <v>0</v>
      </c>
      <c r="CP441" s="6">
        <f t="shared" si="1091"/>
        <v>0</v>
      </c>
      <c r="CQ441" s="6">
        <f t="shared" si="1091"/>
        <v>0</v>
      </c>
      <c r="CR441" s="6">
        <f t="shared" si="1091"/>
        <v>0</v>
      </c>
      <c r="CS441" s="6">
        <f t="shared" si="1091"/>
        <v>0</v>
      </c>
      <c r="CT441" s="6">
        <f t="shared" si="1091"/>
        <v>0</v>
      </c>
      <c r="CU441" s="6">
        <f t="shared" si="1091"/>
        <v>0</v>
      </c>
      <c r="CV441" s="212"/>
      <c r="CW441" s="6">
        <f t="shared" si="1092"/>
        <v>0.25616394492475186</v>
      </c>
      <c r="CX441" s="6">
        <f t="shared" si="1092"/>
        <v>0.26195153896529144</v>
      </c>
      <c r="CY441" s="6">
        <f t="shared" si="1092"/>
        <v>0.22707919386886177</v>
      </c>
      <c r="CZ441" s="6">
        <f t="shared" si="1092"/>
        <v>0</v>
      </c>
      <c r="DA441" s="6">
        <f t="shared" si="1092"/>
        <v>0.29180040852057193</v>
      </c>
      <c r="DB441" s="6">
        <f t="shared" si="1092"/>
        <v>0.19114367633004142</v>
      </c>
      <c r="DC441" s="6">
        <f t="shared" si="1092"/>
        <v>0.46280991735537191</v>
      </c>
      <c r="DD441" s="6">
        <f t="shared" si="1092"/>
        <v>0.36941263391207979</v>
      </c>
      <c r="DE441" s="6">
        <f t="shared" si="1092"/>
        <v>0</v>
      </c>
      <c r="DF441" s="6">
        <f t="shared" si="1092"/>
        <v>0</v>
      </c>
      <c r="DG441" s="6">
        <f t="shared" si="1092"/>
        <v>0</v>
      </c>
      <c r="DH441" s="6">
        <f t="shared" si="1092"/>
        <v>0</v>
      </c>
      <c r="DI441" s="178"/>
      <c r="DJ441" s="6">
        <f t="shared" si="1093"/>
        <v>0.29293734154291923</v>
      </c>
      <c r="DK441" s="6">
        <f t="shared" si="1093"/>
        <v>0.28525152439024393</v>
      </c>
      <c r="DL441" s="6">
        <f t="shared" si="1093"/>
        <v>0.28067548746518106</v>
      </c>
      <c r="DM441" s="6">
        <f t="shared" si="1093"/>
        <v>0.2847689075630252</v>
      </c>
      <c r="DN441" s="6">
        <f t="shared" si="1093"/>
        <v>0.28137288720248366</v>
      </c>
      <c r="DO441" s="6">
        <f t="shared" si="1093"/>
        <v>0.27821816906348651</v>
      </c>
      <c r="DP441" s="6">
        <f t="shared" si="1093"/>
        <v>0.27600415512465376</v>
      </c>
      <c r="DQ441" s="6">
        <f t="shared" si="1093"/>
        <v>0.28147882268485286</v>
      </c>
      <c r="DR441" s="6">
        <f t="shared" si="1093"/>
        <v>0.279141539553033</v>
      </c>
      <c r="DS441" s="6">
        <f t="shared" si="1093"/>
        <v>0.28054329371816639</v>
      </c>
      <c r="DT441" s="6">
        <f t="shared" si="1093"/>
        <v>0.28636855391272992</v>
      </c>
      <c r="DU441" s="6">
        <f t="shared" si="1093"/>
        <v>0.28734622144112476</v>
      </c>
      <c r="DV441" s="178"/>
      <c r="DW441" s="6">
        <f t="shared" si="1094"/>
        <v>1.402026042639278E-2</v>
      </c>
      <c r="DX441" s="6">
        <f t="shared" si="1094"/>
        <v>1.4080297175697865E-2</v>
      </c>
      <c r="DY441" s="6">
        <f t="shared" si="1094"/>
        <v>1.4093430911221798E-2</v>
      </c>
      <c r="DZ441" s="6">
        <f t="shared" si="1094"/>
        <v>1.4116707969303425E-2</v>
      </c>
      <c r="EA441" s="6">
        <f t="shared" si="1094"/>
        <v>1.4112717316513762E-2</v>
      </c>
      <c r="EB441" s="6">
        <f t="shared" si="1094"/>
        <v>1.4090680350665054E-2</v>
      </c>
      <c r="EC441" s="6">
        <f t="shared" si="1094"/>
        <v>1.4118965603448275E-2</v>
      </c>
      <c r="ED441" s="6">
        <f t="shared" si="1094"/>
        <v>1.4099336449670204E-2</v>
      </c>
      <c r="EE441" s="6">
        <f t="shared" si="1094"/>
        <v>1.4143652733812951E-2</v>
      </c>
      <c r="EF441" s="6">
        <f t="shared" si="1094"/>
        <v>1.4109306150736356E-2</v>
      </c>
      <c r="EG441" s="6">
        <f t="shared" si="1094"/>
        <v>1.4076370956334565E-2</v>
      </c>
      <c r="EH441" s="6">
        <f t="shared" si="1094"/>
        <v>1.4060584686179843E-2</v>
      </c>
    </row>
    <row r="442" spans="2:138" x14ac:dyDescent="0.25">
      <c r="B442" s="51">
        <v>61004</v>
      </c>
      <c r="C442" s="51"/>
      <c r="D442" t="str" cm="1">
        <f t="array" ref="D442">_xll.OneStreamExcelAddIn.XFFunctions.XFGetMemberInfo("Description","Account",B442)</f>
        <v>P/S - Physical therapy</v>
      </c>
      <c r="E442" s="6">
        <f t="shared" si="1074"/>
        <v>0</v>
      </c>
      <c r="F442" s="6">
        <f t="shared" si="1074"/>
        <v>0</v>
      </c>
      <c r="G442" s="6">
        <f t="shared" si="1095"/>
        <v>0</v>
      </c>
      <c r="H442" s="55">
        <f>IFERROR(G442/F442,0)</f>
        <v>0</v>
      </c>
      <c r="I442" s="41"/>
      <c r="J442" s="6">
        <f t="shared" si="1075"/>
        <v>0</v>
      </c>
      <c r="K442" s="6">
        <f t="shared" si="1075"/>
        <v>0</v>
      </c>
      <c r="L442" s="6">
        <f t="shared" si="1097"/>
        <v>0</v>
      </c>
      <c r="M442" s="40">
        <f>IFERROR(L442/K442,0)</f>
        <v>0</v>
      </c>
      <c r="N442" s="41"/>
      <c r="O442" s="6">
        <f t="shared" si="1076"/>
        <v>0.137520055008022</v>
      </c>
      <c r="P442" s="6">
        <f t="shared" si="1077"/>
        <v>0.137520055008022</v>
      </c>
      <c r="Q442" s="40">
        <f>IFERROR(P442/O442,0)</f>
        <v>1</v>
      </c>
      <c r="R442" s="41"/>
      <c r="S442" s="6">
        <f t="shared" si="1099"/>
        <v>0</v>
      </c>
      <c r="T442" s="6">
        <f t="shared" si="1078"/>
        <v>0</v>
      </c>
      <c r="U442" s="40">
        <f>IFERROR(T442/S442,0)</f>
        <v>0</v>
      </c>
      <c r="V442" s="41"/>
      <c r="W442" s="42"/>
      <c r="X442" s="43"/>
      <c r="Y442" s="42"/>
      <c r="Z442" s="44"/>
      <c r="AB442" s="6">
        <f t="shared" si="1079"/>
        <v>0</v>
      </c>
      <c r="AC442" s="6">
        <f t="shared" si="1079"/>
        <v>0</v>
      </c>
      <c r="AD442" s="6">
        <f t="shared" si="1100"/>
        <v>0</v>
      </c>
      <c r="AE442" s="40">
        <f>IFERROR(AD442/AC442,0)</f>
        <v>0</v>
      </c>
      <c r="AG442" s="6">
        <f t="shared" si="1080"/>
        <v>0</v>
      </c>
      <c r="AH442" s="6">
        <f t="shared" si="1080"/>
        <v>0</v>
      </c>
      <c r="AI442" s="6">
        <f t="shared" si="1101"/>
        <v>0</v>
      </c>
      <c r="AJ442" s="40">
        <f>IFERROR(AI442/AH442,0)</f>
        <v>0</v>
      </c>
      <c r="AL442" s="6">
        <f t="shared" si="1081"/>
        <v>0</v>
      </c>
      <c r="AM442" s="6">
        <f t="shared" si="1081"/>
        <v>0</v>
      </c>
      <c r="AN442" s="6">
        <f t="shared" si="1102"/>
        <v>0</v>
      </c>
      <c r="AO442" s="40">
        <f>IFERROR(AN442/AM442,0)</f>
        <v>0</v>
      </c>
      <c r="AQ442" s="6">
        <f t="shared" si="1082"/>
        <v>0</v>
      </c>
      <c r="AR442" s="6">
        <f t="shared" si="1082"/>
        <v>0</v>
      </c>
      <c r="AS442" s="6">
        <f t="shared" si="1103"/>
        <v>0</v>
      </c>
      <c r="AT442" s="40">
        <f>IFERROR(AS442/AR442,0)</f>
        <v>0</v>
      </c>
      <c r="AV442" s="6">
        <f t="shared" si="1083"/>
        <v>0</v>
      </c>
      <c r="AW442" s="6">
        <f t="shared" si="1083"/>
        <v>0</v>
      </c>
      <c r="AX442" s="6">
        <f t="shared" si="1104"/>
        <v>0</v>
      </c>
      <c r="AY442" s="40">
        <f>IFERROR(AX442/AW442,0)</f>
        <v>0</v>
      </c>
      <c r="BA442" s="6">
        <f t="shared" si="1084"/>
        <v>0</v>
      </c>
      <c r="BB442" s="6">
        <f t="shared" si="1084"/>
        <v>0</v>
      </c>
      <c r="BC442" s="6">
        <f t="shared" si="1105"/>
        <v>0</v>
      </c>
      <c r="BD442" s="40">
        <f>IFERROR(BC442/BB442,0)</f>
        <v>0</v>
      </c>
      <c r="BF442" s="6">
        <f t="shared" si="1085"/>
        <v>0</v>
      </c>
      <c r="BG442" s="6">
        <f t="shared" si="1085"/>
        <v>0</v>
      </c>
      <c r="BH442" s="6">
        <f t="shared" si="1106"/>
        <v>0</v>
      </c>
      <c r="BI442" s="40">
        <f>IFERROR(BH442/BG442,0)</f>
        <v>0</v>
      </c>
      <c r="BK442" s="6">
        <f t="shared" si="1086"/>
        <v>0</v>
      </c>
      <c r="BL442" s="6">
        <f t="shared" si="1086"/>
        <v>0</v>
      </c>
      <c r="BM442" s="6">
        <f t="shared" si="1107"/>
        <v>0</v>
      </c>
      <c r="BN442" s="40">
        <f>IFERROR(BM442/BL442,0)</f>
        <v>0</v>
      </c>
      <c r="BP442" s="6">
        <f t="shared" si="1087"/>
        <v>0</v>
      </c>
      <c r="BQ442" s="6">
        <f t="shared" si="1087"/>
        <v>0</v>
      </c>
      <c r="BR442" s="6">
        <f t="shared" si="1108"/>
        <v>0</v>
      </c>
      <c r="BS442" s="40">
        <f>IFERROR(BR442/BQ442,0)</f>
        <v>0</v>
      </c>
      <c r="BU442" s="6">
        <f t="shared" si="1088"/>
        <v>0</v>
      </c>
      <c r="BV442" s="6">
        <f t="shared" si="1088"/>
        <v>0</v>
      </c>
      <c r="BW442" s="6">
        <f t="shared" si="1109"/>
        <v>0</v>
      </c>
      <c r="BX442" s="40">
        <f>IFERROR(BW442/BV442,0)</f>
        <v>0</v>
      </c>
      <c r="BZ442" s="6">
        <f t="shared" si="1089"/>
        <v>0</v>
      </c>
      <c r="CA442" s="6">
        <f t="shared" si="1089"/>
        <v>0</v>
      </c>
      <c r="CB442" s="6">
        <f t="shared" si="1110"/>
        <v>0</v>
      </c>
      <c r="CC442" s="40">
        <f>IFERROR(CB442/CA442,0)</f>
        <v>0</v>
      </c>
      <c r="CE442" s="6">
        <f t="shared" si="1090"/>
        <v>0</v>
      </c>
      <c r="CF442" s="6">
        <f t="shared" si="1090"/>
        <v>0</v>
      </c>
      <c r="CG442" s="6">
        <f t="shared" si="1111"/>
        <v>0</v>
      </c>
      <c r="CH442" s="40">
        <f>IFERROR(CG442/CF442,0)</f>
        <v>0</v>
      </c>
      <c r="CI442" s="212"/>
      <c r="CJ442" s="6">
        <f t="shared" si="1091"/>
        <v>0</v>
      </c>
      <c r="CK442" s="6">
        <f t="shared" si="1091"/>
        <v>0</v>
      </c>
      <c r="CL442" s="6">
        <f t="shared" si="1091"/>
        <v>0</v>
      </c>
      <c r="CM442" s="6">
        <f t="shared" si="1091"/>
        <v>0</v>
      </c>
      <c r="CN442" s="6">
        <f t="shared" si="1091"/>
        <v>0</v>
      </c>
      <c r="CO442" s="6">
        <f t="shared" si="1091"/>
        <v>0</v>
      </c>
      <c r="CP442" s="6">
        <f t="shared" si="1091"/>
        <v>0</v>
      </c>
      <c r="CQ442" s="6">
        <f t="shared" si="1091"/>
        <v>0</v>
      </c>
      <c r="CR442" s="6">
        <f t="shared" si="1091"/>
        <v>0</v>
      </c>
      <c r="CS442" s="6">
        <f t="shared" si="1091"/>
        <v>0</v>
      </c>
      <c r="CT442" s="6">
        <f t="shared" si="1091"/>
        <v>0</v>
      </c>
      <c r="CU442" s="6">
        <f t="shared" si="1091"/>
        <v>0</v>
      </c>
      <c r="CV442" s="212"/>
      <c r="CW442" s="6">
        <f t="shared" si="1092"/>
        <v>0.57636887608069165</v>
      </c>
      <c r="CX442" s="6">
        <f t="shared" si="1092"/>
        <v>0</v>
      </c>
      <c r="CY442" s="6">
        <f t="shared" si="1092"/>
        <v>0</v>
      </c>
      <c r="CZ442" s="6">
        <f t="shared" si="1092"/>
        <v>0</v>
      </c>
      <c r="DA442" s="6">
        <f t="shared" si="1092"/>
        <v>0</v>
      </c>
      <c r="DB442" s="6">
        <f t="shared" si="1092"/>
        <v>0</v>
      </c>
      <c r="DC442" s="6">
        <f t="shared" si="1092"/>
        <v>0</v>
      </c>
      <c r="DD442" s="6">
        <f t="shared" si="1092"/>
        <v>0</v>
      </c>
      <c r="DE442" s="6">
        <f t="shared" si="1092"/>
        <v>0</v>
      </c>
      <c r="DF442" s="6">
        <f t="shared" si="1092"/>
        <v>0</v>
      </c>
      <c r="DG442" s="6">
        <f t="shared" si="1092"/>
        <v>0</v>
      </c>
      <c r="DH442" s="6">
        <f t="shared" si="1092"/>
        <v>0</v>
      </c>
      <c r="DI442" s="178"/>
      <c r="DJ442" s="6">
        <f t="shared" si="1093"/>
        <v>0</v>
      </c>
      <c r="DK442" s="6">
        <f t="shared" si="1093"/>
        <v>0</v>
      </c>
      <c r="DL442" s="6">
        <f t="shared" si="1093"/>
        <v>0</v>
      </c>
      <c r="DM442" s="6">
        <f t="shared" si="1093"/>
        <v>0</v>
      </c>
      <c r="DN442" s="6">
        <f t="shared" si="1093"/>
        <v>0</v>
      </c>
      <c r="DO442" s="6">
        <f t="shared" si="1093"/>
        <v>0</v>
      </c>
      <c r="DP442" s="6">
        <f t="shared" si="1093"/>
        <v>0</v>
      </c>
      <c r="DQ442" s="6">
        <f t="shared" si="1093"/>
        <v>0</v>
      </c>
      <c r="DR442" s="6">
        <f t="shared" si="1093"/>
        <v>0</v>
      </c>
      <c r="DS442" s="6">
        <f t="shared" si="1093"/>
        <v>0</v>
      </c>
      <c r="DT442" s="6">
        <f t="shared" si="1093"/>
        <v>0</v>
      </c>
      <c r="DU442" s="6">
        <f t="shared" si="1093"/>
        <v>0</v>
      </c>
      <c r="DV442" s="178"/>
      <c r="DW442" s="6">
        <f t="shared" si="1094"/>
        <v>0.56331842090102702</v>
      </c>
      <c r="DX442" s="6">
        <f t="shared" si="1094"/>
        <v>0.59439805791625611</v>
      </c>
      <c r="DY442" s="6">
        <f t="shared" si="1094"/>
        <v>0.53030825852768826</v>
      </c>
      <c r="DZ442" s="6">
        <f t="shared" si="1094"/>
        <v>0.53422139502804011</v>
      </c>
      <c r="EA442" s="6">
        <f t="shared" si="1094"/>
        <v>0.51890541466599771</v>
      </c>
      <c r="EB442" s="6">
        <f t="shared" si="1094"/>
        <v>0.54714089672158406</v>
      </c>
      <c r="EC442" s="6">
        <f t="shared" si="1094"/>
        <v>0.52009830067672413</v>
      </c>
      <c r="ED442" s="6">
        <f t="shared" si="1094"/>
        <v>0.5190542260840264</v>
      </c>
      <c r="EE442" s="6">
        <f t="shared" si="1094"/>
        <v>0.52084664355539567</v>
      </c>
      <c r="EF442" s="6">
        <f t="shared" si="1094"/>
        <v>0.52265148320964483</v>
      </c>
      <c r="EG442" s="6">
        <f t="shared" si="1094"/>
        <v>0.55656275718173431</v>
      </c>
      <c r="EH442" s="6">
        <f t="shared" si="1094"/>
        <v>0.54615029763277001</v>
      </c>
    </row>
    <row r="443" spans="2:138" x14ac:dyDescent="0.25">
      <c r="B443" s="51">
        <v>61005</v>
      </c>
      <c r="C443" s="51"/>
      <c r="D443" t="str" cm="1">
        <f t="array" ref="D443">_xll.OneStreamExcelAddIn.XFFunctions.XFGetMemberInfo("Description","Account",B443)</f>
        <v>P/S - Emerg Room</v>
      </c>
      <c r="E443" s="6">
        <f t="shared" si="1074"/>
        <v>0</v>
      </c>
      <c r="F443" s="6">
        <f t="shared" si="1074"/>
        <v>4.746148459383754E-2</v>
      </c>
      <c r="G443" s="6">
        <f t="shared" si="1095"/>
        <v>4.746148459383754E-2</v>
      </c>
      <c r="H443" s="55">
        <f t="shared" ref="H443:H456" si="1112">IFERROR(G443/F443,0)</f>
        <v>1</v>
      </c>
      <c r="I443" s="41"/>
      <c r="J443" s="6">
        <f t="shared" si="1075"/>
        <v>-3.1785783086110579E-5</v>
      </c>
      <c r="K443" s="6">
        <f t="shared" si="1075"/>
        <v>4.7642400791865387E-2</v>
      </c>
      <c r="L443" s="6">
        <f t="shared" si="1097"/>
        <v>4.7674186574951496E-2</v>
      </c>
      <c r="M443" s="40">
        <f t="shared" ref="M443:M456" si="1113">IFERROR(L443/K443,0)</f>
        <v>1.0006671742514608</v>
      </c>
      <c r="N443" s="41"/>
      <c r="O443" s="6">
        <f t="shared" si="1076"/>
        <v>0</v>
      </c>
      <c r="P443" s="6">
        <f t="shared" si="1077"/>
        <v>3.1785783086110579E-5</v>
      </c>
      <c r="Q443" s="40">
        <f t="shared" ref="Q443:Q456" si="1114">IFERROR(P443/O443,0)</f>
        <v>0</v>
      </c>
      <c r="R443" s="41"/>
      <c r="S443" s="6">
        <f t="shared" si="1099"/>
        <v>0</v>
      </c>
      <c r="T443" s="6">
        <f t="shared" si="1078"/>
        <v>0</v>
      </c>
      <c r="U443" s="40">
        <f t="shared" ref="U443:U456" si="1115">IFERROR(T443/S443,0)</f>
        <v>0</v>
      </c>
      <c r="V443" s="41"/>
      <c r="W443" s="42"/>
      <c r="X443" s="43"/>
      <c r="Y443" s="42"/>
      <c r="Z443" s="44"/>
      <c r="AB443" s="6">
        <f t="shared" si="1079"/>
        <v>0</v>
      </c>
      <c r="AC443" s="6">
        <f t="shared" si="1079"/>
        <v>4.8822890257153209E-2</v>
      </c>
      <c r="AD443" s="6">
        <f t="shared" si="1100"/>
        <v>4.8822890257153209E-2</v>
      </c>
      <c r="AE443" s="40">
        <f t="shared" ref="AE443:AE456" si="1116">IFERROR(AD443/AC443,0)</f>
        <v>1</v>
      </c>
      <c r="AG443" s="6">
        <f t="shared" si="1080"/>
        <v>0</v>
      </c>
      <c r="AH443" s="6">
        <f t="shared" si="1080"/>
        <v>4.7541920731707314E-2</v>
      </c>
      <c r="AI443" s="6">
        <f t="shared" si="1101"/>
        <v>4.7541920731707314E-2</v>
      </c>
      <c r="AJ443" s="40">
        <f t="shared" ref="AJ443:AJ456" si="1117">IFERROR(AI443/AH443,0)</f>
        <v>1</v>
      </c>
      <c r="AL443" s="6">
        <f t="shared" si="1081"/>
        <v>-1.1743772241992883E-4</v>
      </c>
      <c r="AM443" s="6">
        <f t="shared" si="1081"/>
        <v>4.6779247910863506E-2</v>
      </c>
      <c r="AN443" s="6">
        <f t="shared" si="1102"/>
        <v>4.6896685633283433E-2</v>
      </c>
      <c r="AO443" s="40">
        <f t="shared" ref="AO443:AO456" si="1118">IFERROR(AN443/AM443,0)</f>
        <v>1.0025104662358766</v>
      </c>
      <c r="AQ443" s="6">
        <f t="shared" si="1082"/>
        <v>0</v>
      </c>
      <c r="AR443" s="6">
        <f t="shared" si="1082"/>
        <v>4.746148459383754E-2</v>
      </c>
      <c r="AS443" s="6">
        <f t="shared" si="1103"/>
        <v>4.746148459383754E-2</v>
      </c>
      <c r="AT443" s="40">
        <f t="shared" ref="AT443:AT456" si="1119">IFERROR(AS443/AR443,0)</f>
        <v>1</v>
      </c>
      <c r="AV443" s="6">
        <f t="shared" si="1083"/>
        <v>-3.1785783086110579E-5</v>
      </c>
      <c r="AW443" s="6">
        <f t="shared" si="1083"/>
        <v>4.6895481200413931E-2</v>
      </c>
      <c r="AX443" s="6">
        <f t="shared" si="1104"/>
        <v>4.6927266983500041E-2</v>
      </c>
      <c r="AY443" s="40">
        <f t="shared" ref="AY443:AY456" si="1120">IFERROR(AX443/AW443,0)</f>
        <v>1.0006778005528991</v>
      </c>
      <c r="BA443" s="6">
        <f t="shared" si="1084"/>
        <v>0</v>
      </c>
      <c r="BB443" s="6">
        <f t="shared" si="1084"/>
        <v>4.6369694843914414E-2</v>
      </c>
      <c r="BC443" s="6">
        <f t="shared" si="1105"/>
        <v>4.6369694843914414E-2</v>
      </c>
      <c r="BD443" s="40">
        <f t="shared" ref="BD443:BD456" si="1121">IFERROR(BC443/BB443,0)</f>
        <v>1</v>
      </c>
      <c r="BF443" s="6">
        <f t="shared" si="1085"/>
        <v>0</v>
      </c>
      <c r="BG443" s="6">
        <f t="shared" si="1085"/>
        <v>4.600069252077562E-2</v>
      </c>
      <c r="BH443" s="6">
        <f t="shared" si="1106"/>
        <v>4.600069252077562E-2</v>
      </c>
      <c r="BI443" s="40">
        <f t="shared" ref="BI443:BI456" si="1122">IFERROR(BH443/BG443,0)</f>
        <v>1</v>
      </c>
      <c r="BK443" s="6">
        <f t="shared" si="1086"/>
        <v>0</v>
      </c>
      <c r="BL443" s="6">
        <f t="shared" si="1086"/>
        <v>4.6913137114142134E-2</v>
      </c>
      <c r="BM443" s="6">
        <f t="shared" si="1107"/>
        <v>4.6913137114142134E-2</v>
      </c>
      <c r="BN443" s="40">
        <f t="shared" ref="BN443:BN456" si="1123">IFERROR(BM443/BL443,0)</f>
        <v>1</v>
      </c>
      <c r="BP443" s="6">
        <f t="shared" si="1087"/>
        <v>0</v>
      </c>
      <c r="BQ443" s="6">
        <f t="shared" si="1087"/>
        <v>3.8769661372827242E-3</v>
      </c>
      <c r="BR443" s="6">
        <f t="shared" si="1108"/>
        <v>3.8769661372827242E-3</v>
      </c>
      <c r="BS443" s="40">
        <f t="shared" ref="BS443:BS456" si="1124">IFERROR(BR443/BQ443,0)</f>
        <v>1</v>
      </c>
      <c r="BU443" s="6">
        <f t="shared" si="1088"/>
        <v>0</v>
      </c>
      <c r="BV443" s="6">
        <f t="shared" si="1088"/>
        <v>4.6757215619694391E-2</v>
      </c>
      <c r="BW443" s="6">
        <f t="shared" si="1109"/>
        <v>4.6757215619694391E-2</v>
      </c>
      <c r="BX443" s="40">
        <f t="shared" ref="BX443:BX456" si="1125">IFERROR(BW443/BV443,0)</f>
        <v>1</v>
      </c>
      <c r="BZ443" s="6">
        <f t="shared" si="1089"/>
        <v>0</v>
      </c>
      <c r="CA443" s="6">
        <f t="shared" si="1089"/>
        <v>4.7728092318788315E-2</v>
      </c>
      <c r="CB443" s="6">
        <f t="shared" si="1110"/>
        <v>4.7728092318788315E-2</v>
      </c>
      <c r="CC443" s="40">
        <f t="shared" ref="CC443:CC456" si="1126">IFERROR(CB443/CA443,0)</f>
        <v>1</v>
      </c>
      <c r="CE443" s="6">
        <f t="shared" si="1090"/>
        <v>0</v>
      </c>
      <c r="CF443" s="6">
        <f t="shared" si="1090"/>
        <v>4.7891036906854131E-2</v>
      </c>
      <c r="CG443" s="6">
        <f t="shared" si="1111"/>
        <v>4.7891036906854131E-2</v>
      </c>
      <c r="CH443" s="40">
        <f t="shared" ref="CH443:CH456" si="1127">IFERROR(CG443/CF443,0)</f>
        <v>1</v>
      </c>
      <c r="CI443" s="212"/>
      <c r="CJ443" s="6">
        <f t="shared" si="1091"/>
        <v>0</v>
      </c>
      <c r="CK443" s="6">
        <f t="shared" si="1091"/>
        <v>0</v>
      </c>
      <c r="CL443" s="6">
        <f t="shared" si="1091"/>
        <v>-1.1743772241992883E-4</v>
      </c>
      <c r="CM443" s="6">
        <f t="shared" si="1091"/>
        <v>0</v>
      </c>
      <c r="CN443" s="6">
        <f t="shared" si="1091"/>
        <v>-3.1785783086110579E-5</v>
      </c>
      <c r="CO443" s="6">
        <f t="shared" si="1091"/>
        <v>0</v>
      </c>
      <c r="CP443" s="6">
        <f t="shared" si="1091"/>
        <v>0</v>
      </c>
      <c r="CQ443" s="6">
        <f t="shared" si="1091"/>
        <v>0</v>
      </c>
      <c r="CR443" s="6">
        <f t="shared" si="1091"/>
        <v>0</v>
      </c>
      <c r="CS443" s="6">
        <f t="shared" si="1091"/>
        <v>0</v>
      </c>
      <c r="CT443" s="6">
        <f t="shared" si="1091"/>
        <v>0</v>
      </c>
      <c r="CU443" s="6">
        <f t="shared" si="1091"/>
        <v>0</v>
      </c>
      <c r="CV443" s="212"/>
      <c r="CW443" s="6">
        <f t="shared" si="1092"/>
        <v>0</v>
      </c>
      <c r="CX443" s="6">
        <f t="shared" si="1092"/>
        <v>3.2743942370661427</v>
      </c>
      <c r="CY443" s="6">
        <f t="shared" si="1092"/>
        <v>-2.8384899233607719</v>
      </c>
      <c r="CZ443" s="6">
        <f t="shared" si="1092"/>
        <v>0</v>
      </c>
      <c r="DA443" s="6">
        <f t="shared" si="1092"/>
        <v>0</v>
      </c>
      <c r="DB443" s="6">
        <f t="shared" si="1092"/>
        <v>-3.1857279388340234</v>
      </c>
      <c r="DC443" s="6">
        <f t="shared" si="1092"/>
        <v>0</v>
      </c>
      <c r="DD443" s="6">
        <f t="shared" si="1092"/>
        <v>0</v>
      </c>
      <c r="DE443" s="6">
        <f t="shared" si="1092"/>
        <v>0</v>
      </c>
      <c r="DF443" s="6">
        <f t="shared" si="1092"/>
        <v>0</v>
      </c>
      <c r="DG443" s="6">
        <f t="shared" si="1092"/>
        <v>0</v>
      </c>
      <c r="DH443" s="6">
        <f t="shared" si="1092"/>
        <v>0</v>
      </c>
      <c r="DI443" s="178"/>
      <c r="DJ443" s="6">
        <f t="shared" si="1093"/>
        <v>4.8822890257153209E-2</v>
      </c>
      <c r="DK443" s="6">
        <f t="shared" si="1093"/>
        <v>4.7541920731707314E-2</v>
      </c>
      <c r="DL443" s="6">
        <f t="shared" si="1093"/>
        <v>4.6779247910863506E-2</v>
      </c>
      <c r="DM443" s="6">
        <f t="shared" si="1093"/>
        <v>4.746148459383754E-2</v>
      </c>
      <c r="DN443" s="6">
        <f t="shared" si="1093"/>
        <v>4.6895481200413931E-2</v>
      </c>
      <c r="DO443" s="6">
        <f t="shared" si="1093"/>
        <v>4.6369694843914414E-2</v>
      </c>
      <c r="DP443" s="6">
        <f t="shared" si="1093"/>
        <v>4.600069252077562E-2</v>
      </c>
      <c r="DQ443" s="6">
        <f t="shared" si="1093"/>
        <v>4.6913137114142134E-2</v>
      </c>
      <c r="DR443" s="6">
        <f t="shared" si="1093"/>
        <v>3.8769661372827242E-3</v>
      </c>
      <c r="DS443" s="6">
        <f t="shared" si="1093"/>
        <v>4.6757215619694391E-2</v>
      </c>
      <c r="DT443" s="6">
        <f t="shared" si="1093"/>
        <v>4.7728092318788315E-2</v>
      </c>
      <c r="DU443" s="6">
        <f t="shared" si="1093"/>
        <v>4.7891036906854131E-2</v>
      </c>
      <c r="DV443" s="178"/>
      <c r="DW443" s="6">
        <f t="shared" si="1094"/>
        <v>0.3112356053532524</v>
      </c>
      <c r="DX443" s="6">
        <f t="shared" si="1094"/>
        <v>0.32840722495894908</v>
      </c>
      <c r="DY443" s="6">
        <f t="shared" si="1094"/>
        <v>0.2929973630237328</v>
      </c>
      <c r="DZ443" s="6">
        <f t="shared" si="1094"/>
        <v>0.29515938606847697</v>
      </c>
      <c r="EA443" s="6">
        <f t="shared" si="1094"/>
        <v>0.28669724770642202</v>
      </c>
      <c r="EB443" s="6">
        <f t="shared" si="1094"/>
        <v>0.30229746070133012</v>
      </c>
      <c r="EC443" s="6">
        <f t="shared" si="1094"/>
        <v>0.28735632183908044</v>
      </c>
      <c r="ED443" s="6">
        <f t="shared" si="1094"/>
        <v>0.28677946659019216</v>
      </c>
      <c r="EE443" s="6">
        <f t="shared" si="1094"/>
        <v>0.28776978417266186</v>
      </c>
      <c r="EF443" s="6">
        <f t="shared" si="1094"/>
        <v>0.28876696505919724</v>
      </c>
      <c r="EG443" s="6">
        <f t="shared" si="1094"/>
        <v>0.30750307503075031</v>
      </c>
      <c r="EH443" s="6">
        <f t="shared" si="1094"/>
        <v>0.30175015087507545</v>
      </c>
    </row>
    <row r="444" spans="2:138" x14ac:dyDescent="0.25">
      <c r="B444" s="51">
        <v>61006</v>
      </c>
      <c r="C444" s="51"/>
      <c r="D444" t="str" cm="1">
        <f t="array" ref="D444">_xll.OneStreamExcelAddIn.XFFunctions.XFGetMemberInfo("Description","Account",B444)</f>
        <v>P/S - Radiology</v>
      </c>
      <c r="E444" s="6">
        <f t="shared" si="1074"/>
        <v>0</v>
      </c>
      <c r="F444" s="6">
        <f t="shared" si="1074"/>
        <v>0.32273809523809527</v>
      </c>
      <c r="G444" s="6">
        <f t="shared" si="1095"/>
        <v>0.32273809523809527</v>
      </c>
      <c r="H444" s="55">
        <f t="shared" si="1112"/>
        <v>1</v>
      </c>
      <c r="I444" s="41"/>
      <c r="J444" s="6">
        <f t="shared" si="1075"/>
        <v>3.9009824696590249E-2</v>
      </c>
      <c r="K444" s="6">
        <f t="shared" si="1075"/>
        <v>0.32396832538468462</v>
      </c>
      <c r="L444" s="6">
        <f t="shared" si="1097"/>
        <v>0.28495850068809436</v>
      </c>
      <c r="M444" s="40">
        <f t="shared" si="1113"/>
        <v>0.87958753482992691</v>
      </c>
      <c r="N444" s="41"/>
      <c r="O444" s="6">
        <f t="shared" si="1076"/>
        <v>0.18152647261058905</v>
      </c>
      <c r="P444" s="6">
        <f t="shared" si="1077"/>
        <v>0.14251664791399879</v>
      </c>
      <c r="Q444" s="40">
        <f t="shared" si="1114"/>
        <v>0.78510118036461707</v>
      </c>
      <c r="R444" s="41"/>
      <c r="S444" s="6">
        <f t="shared" si="1099"/>
        <v>0</v>
      </c>
      <c r="T444" s="6">
        <f t="shared" si="1078"/>
        <v>0</v>
      </c>
      <c r="U444" s="40">
        <f t="shared" si="1115"/>
        <v>0</v>
      </c>
      <c r="V444" s="41"/>
      <c r="W444" s="42"/>
      <c r="X444" s="43"/>
      <c r="Y444" s="42"/>
      <c r="Z444" s="44"/>
      <c r="AB444" s="6">
        <f t="shared" si="1079"/>
        <v>0.16258530710558008</v>
      </c>
      <c r="AC444" s="6">
        <f t="shared" si="1079"/>
        <v>0.33199565374864182</v>
      </c>
      <c r="AD444" s="6">
        <f t="shared" si="1100"/>
        <v>0.16941034664306173</v>
      </c>
      <c r="AE444" s="40">
        <f t="shared" si="1116"/>
        <v>0.51027880856333285</v>
      </c>
      <c r="AG444" s="6">
        <f t="shared" si="1080"/>
        <v>0</v>
      </c>
      <c r="AH444" s="6">
        <f t="shared" si="1080"/>
        <v>0.32328506097560972</v>
      </c>
      <c r="AI444" s="6">
        <f t="shared" si="1101"/>
        <v>0.32328506097560972</v>
      </c>
      <c r="AJ444" s="40">
        <f t="shared" si="1117"/>
        <v>1</v>
      </c>
      <c r="AL444" s="6">
        <f t="shared" si="1081"/>
        <v>0</v>
      </c>
      <c r="AM444" s="6">
        <f t="shared" si="1081"/>
        <v>0.31809888579387186</v>
      </c>
      <c r="AN444" s="6">
        <f t="shared" si="1102"/>
        <v>0.31809888579387186</v>
      </c>
      <c r="AO444" s="40">
        <f t="shared" si="1118"/>
        <v>1</v>
      </c>
      <c r="AQ444" s="6">
        <f t="shared" si="1082"/>
        <v>0</v>
      </c>
      <c r="AR444" s="6">
        <f t="shared" si="1082"/>
        <v>0.32273809523809527</v>
      </c>
      <c r="AS444" s="6">
        <f t="shared" si="1103"/>
        <v>0.32273809523809527</v>
      </c>
      <c r="AT444" s="40">
        <f t="shared" si="1119"/>
        <v>1</v>
      </c>
      <c r="AV444" s="6">
        <f t="shared" si="1083"/>
        <v>3.9009824696590249E-2</v>
      </c>
      <c r="AW444" s="6">
        <f t="shared" si="1083"/>
        <v>0.31888927216281476</v>
      </c>
      <c r="AX444" s="6">
        <f t="shared" si="1104"/>
        <v>0.27987944746622451</v>
      </c>
      <c r="AY444" s="40">
        <f t="shared" si="1120"/>
        <v>0.87766968630831499</v>
      </c>
      <c r="BA444" s="6">
        <f t="shared" si="1084"/>
        <v>0</v>
      </c>
      <c r="BB444" s="6">
        <f t="shared" si="1084"/>
        <v>0.31531392493861804</v>
      </c>
      <c r="BC444" s="6">
        <f t="shared" si="1105"/>
        <v>0.31531392493861804</v>
      </c>
      <c r="BD444" s="40">
        <f t="shared" si="1121"/>
        <v>1</v>
      </c>
      <c r="BF444" s="6">
        <f t="shared" si="1085"/>
        <v>0</v>
      </c>
      <c r="BG444" s="6">
        <f t="shared" si="1085"/>
        <v>0.31280470914127423</v>
      </c>
      <c r="BH444" s="6">
        <f t="shared" si="1106"/>
        <v>0.31280470914127423</v>
      </c>
      <c r="BI444" s="40">
        <f t="shared" si="1122"/>
        <v>1</v>
      </c>
      <c r="BK444" s="6">
        <f t="shared" si="1086"/>
        <v>0</v>
      </c>
      <c r="BL444" s="6">
        <f t="shared" si="1086"/>
        <v>0.31900933237616652</v>
      </c>
      <c r="BM444" s="6">
        <f t="shared" si="1107"/>
        <v>0.31900933237616652</v>
      </c>
      <c r="BN444" s="40">
        <f t="shared" si="1123"/>
        <v>1</v>
      </c>
      <c r="BP444" s="6">
        <f t="shared" si="1087"/>
        <v>0</v>
      </c>
      <c r="BQ444" s="6">
        <f t="shared" si="1087"/>
        <v>0.31636041149343741</v>
      </c>
      <c r="BR444" s="6">
        <f t="shared" si="1108"/>
        <v>0.31636041149343741</v>
      </c>
      <c r="BS444" s="40">
        <f t="shared" si="1124"/>
        <v>1</v>
      </c>
      <c r="BU444" s="6">
        <f t="shared" si="1088"/>
        <v>0</v>
      </c>
      <c r="BV444" s="6">
        <f t="shared" si="1088"/>
        <v>0.31794906621392188</v>
      </c>
      <c r="BW444" s="6">
        <f t="shared" si="1109"/>
        <v>0.31794906621392188</v>
      </c>
      <c r="BX444" s="40">
        <f t="shared" si="1125"/>
        <v>1</v>
      </c>
      <c r="BZ444" s="6">
        <f t="shared" si="1089"/>
        <v>0</v>
      </c>
      <c r="CA444" s="6">
        <f t="shared" si="1089"/>
        <v>0.32455102776776057</v>
      </c>
      <c r="CB444" s="6">
        <f t="shared" si="1110"/>
        <v>0.32455102776776057</v>
      </c>
      <c r="CC444" s="40">
        <f t="shared" si="1126"/>
        <v>1</v>
      </c>
      <c r="CE444" s="6">
        <f t="shared" si="1090"/>
        <v>0</v>
      </c>
      <c r="CF444" s="6">
        <f t="shared" si="1090"/>
        <v>0.32565905096660808</v>
      </c>
      <c r="CG444" s="6">
        <f t="shared" si="1111"/>
        <v>0.32565905096660808</v>
      </c>
      <c r="CH444" s="40">
        <f t="shared" si="1127"/>
        <v>1</v>
      </c>
      <c r="CI444" s="212"/>
      <c r="CJ444" s="6">
        <f t="shared" si="1091"/>
        <v>0.16258530710558008</v>
      </c>
      <c r="CK444" s="6">
        <f t="shared" si="1091"/>
        <v>0</v>
      </c>
      <c r="CL444" s="6">
        <f t="shared" si="1091"/>
        <v>0</v>
      </c>
      <c r="CM444" s="6">
        <f t="shared" si="1091"/>
        <v>0</v>
      </c>
      <c r="CN444" s="6">
        <f t="shared" si="1091"/>
        <v>3.9009824696590249E-2</v>
      </c>
      <c r="CO444" s="6">
        <f t="shared" si="1091"/>
        <v>0</v>
      </c>
      <c r="CP444" s="6">
        <f t="shared" si="1091"/>
        <v>0</v>
      </c>
      <c r="CQ444" s="6">
        <f t="shared" si="1091"/>
        <v>0</v>
      </c>
      <c r="CR444" s="6">
        <f t="shared" si="1091"/>
        <v>0</v>
      </c>
      <c r="CS444" s="6">
        <f t="shared" si="1091"/>
        <v>0</v>
      </c>
      <c r="CT444" s="6">
        <f t="shared" si="1091"/>
        <v>0</v>
      </c>
      <c r="CU444" s="6">
        <f t="shared" si="1091"/>
        <v>0</v>
      </c>
      <c r="CV444" s="212"/>
      <c r="CW444" s="6">
        <f t="shared" si="1092"/>
        <v>0.22190201729106629</v>
      </c>
      <c r="CX444" s="6">
        <f t="shared" si="1092"/>
        <v>0.2269155206286837</v>
      </c>
      <c r="CY444" s="6">
        <f t="shared" si="1092"/>
        <v>0.22480840193017315</v>
      </c>
      <c r="CZ444" s="6">
        <f t="shared" si="1092"/>
        <v>5.8424313956919445E-2</v>
      </c>
      <c r="DA444" s="6">
        <f t="shared" si="1092"/>
        <v>0.27575138605194049</v>
      </c>
      <c r="DB444" s="6">
        <f t="shared" si="1092"/>
        <v>0.6021025804396305</v>
      </c>
      <c r="DC444" s="6">
        <f t="shared" si="1092"/>
        <v>0.35702479338842974</v>
      </c>
      <c r="DD444" s="6">
        <f t="shared" si="1092"/>
        <v>0.39896564462504619</v>
      </c>
      <c r="DE444" s="6">
        <f t="shared" si="1092"/>
        <v>0.3448905109489051</v>
      </c>
      <c r="DF444" s="6">
        <f t="shared" si="1092"/>
        <v>0.32463071109584335</v>
      </c>
      <c r="DG444" s="6">
        <f t="shared" si="1092"/>
        <v>0.30623818525519847</v>
      </c>
      <c r="DH444" s="6">
        <f t="shared" si="1092"/>
        <v>0.24236983842010773</v>
      </c>
      <c r="DI444" s="178"/>
      <c r="DJ444" s="6">
        <f t="shared" si="1093"/>
        <v>0.33199565374864182</v>
      </c>
      <c r="DK444" s="6">
        <f t="shared" si="1093"/>
        <v>0.32328506097560972</v>
      </c>
      <c r="DL444" s="6">
        <f t="shared" si="1093"/>
        <v>0.31809888579387186</v>
      </c>
      <c r="DM444" s="6">
        <f t="shared" si="1093"/>
        <v>0.32273809523809527</v>
      </c>
      <c r="DN444" s="6">
        <f t="shared" si="1093"/>
        <v>0.31888927216281476</v>
      </c>
      <c r="DO444" s="6">
        <f t="shared" si="1093"/>
        <v>0.31531392493861804</v>
      </c>
      <c r="DP444" s="6">
        <f t="shared" si="1093"/>
        <v>0.31280470914127423</v>
      </c>
      <c r="DQ444" s="6">
        <f t="shared" si="1093"/>
        <v>0.31900933237616652</v>
      </c>
      <c r="DR444" s="6">
        <f t="shared" si="1093"/>
        <v>0.31636041149343741</v>
      </c>
      <c r="DS444" s="6">
        <f t="shared" si="1093"/>
        <v>0.31794906621392188</v>
      </c>
      <c r="DT444" s="6">
        <f t="shared" si="1093"/>
        <v>0.32455102776776057</v>
      </c>
      <c r="DU444" s="6">
        <f t="shared" si="1093"/>
        <v>0.32565905096660808</v>
      </c>
      <c r="DV444" s="178"/>
      <c r="DW444" s="6">
        <f t="shared" si="1094"/>
        <v>0.1556178026766262</v>
      </c>
      <c r="DX444" s="6">
        <f t="shared" si="1094"/>
        <v>0.16420361247947454</v>
      </c>
      <c r="DY444" s="6">
        <f t="shared" si="1094"/>
        <v>0.1464986815118664</v>
      </c>
      <c r="DZ444" s="6">
        <f t="shared" si="1094"/>
        <v>0.14757969303423848</v>
      </c>
      <c r="EA444" s="6">
        <f t="shared" si="1094"/>
        <v>0.14334862385321101</v>
      </c>
      <c r="EB444" s="6">
        <f t="shared" si="1094"/>
        <v>0.15114873035066506</v>
      </c>
      <c r="EC444" s="6">
        <f t="shared" si="1094"/>
        <v>0.14367816091954022</v>
      </c>
      <c r="ED444" s="6">
        <f t="shared" si="1094"/>
        <v>0.14338973329509608</v>
      </c>
      <c r="EE444" s="6">
        <f t="shared" si="1094"/>
        <v>0.14388489208633093</v>
      </c>
      <c r="EF444" s="6">
        <f t="shared" si="1094"/>
        <v>0.14438348252959862</v>
      </c>
      <c r="EG444" s="6">
        <f t="shared" si="1094"/>
        <v>0.15375153751537515</v>
      </c>
      <c r="EH444" s="6">
        <f t="shared" si="1094"/>
        <v>0.15087507543753773</v>
      </c>
    </row>
    <row r="445" spans="2:138" x14ac:dyDescent="0.25">
      <c r="B445" s="51">
        <v>61007</v>
      </c>
      <c r="C445" s="51"/>
      <c r="D445" t="str" cm="1">
        <f t="array" ref="D445">_xll.OneStreamExcelAddIn.XFFunctions.XFGetMemberInfo("Description","Account",B445)</f>
        <v>P/S - EKG / EEG</v>
      </c>
      <c r="E445" s="6">
        <f t="shared" si="1074"/>
        <v>0.38904109589041097</v>
      </c>
      <c r="F445" s="6">
        <f t="shared" si="1074"/>
        <v>7.0491231204831931E-2</v>
      </c>
      <c r="G445" s="6">
        <f t="shared" si="1095"/>
        <v>-0.31854986468557905</v>
      </c>
      <c r="H445" s="55">
        <f t="shared" si="1112"/>
        <v>-4.5189998704937295</v>
      </c>
      <c r="I445" s="41"/>
      <c r="J445" s="6">
        <f t="shared" si="1075"/>
        <v>0.19976883066846465</v>
      </c>
      <c r="K445" s="6">
        <f t="shared" si="1075"/>
        <v>7.0759933409430403E-2</v>
      </c>
      <c r="L445" s="6">
        <f t="shared" si="1097"/>
        <v>-0.12900889725903425</v>
      </c>
      <c r="M445" s="40">
        <f t="shared" si="1113"/>
        <v>-1.8231913321987498</v>
      </c>
      <c r="N445" s="41"/>
      <c r="O445" s="6">
        <f t="shared" si="1076"/>
        <v>8.2512033004813204E-2</v>
      </c>
      <c r="P445" s="6">
        <f t="shared" si="1077"/>
        <v>-0.11725679766365145</v>
      </c>
      <c r="Q445" s="40">
        <f t="shared" si="1114"/>
        <v>-1.4210872450180869</v>
      </c>
      <c r="R445" s="41"/>
      <c r="S445" s="6">
        <f t="shared" si="1099"/>
        <v>0</v>
      </c>
      <c r="T445" s="6">
        <f t="shared" si="1078"/>
        <v>-0.38904109589041097</v>
      </c>
      <c r="U445" s="40">
        <f t="shared" si="1115"/>
        <v>0</v>
      </c>
      <c r="V445" s="41"/>
      <c r="W445" s="42"/>
      <c r="X445" s="43"/>
      <c r="Y445" s="42"/>
      <c r="Z445" s="44"/>
      <c r="AB445" s="6">
        <f t="shared" si="1079"/>
        <v>5.4195102368526697E-2</v>
      </c>
      <c r="AC445" s="6">
        <f t="shared" si="1079"/>
        <v>7.2513232037667519E-2</v>
      </c>
      <c r="AD445" s="6">
        <f t="shared" si="1100"/>
        <v>1.8318129669140822E-2</v>
      </c>
      <c r="AE445" s="40">
        <f t="shared" si="1116"/>
        <v>0.25261775202111164</v>
      </c>
      <c r="AG445" s="6">
        <f t="shared" si="1080"/>
        <v>0</v>
      </c>
      <c r="AH445" s="6">
        <f t="shared" si="1080"/>
        <v>7.0610697387576221E-2</v>
      </c>
      <c r="AI445" s="6">
        <f t="shared" si="1101"/>
        <v>7.0610697387576221E-2</v>
      </c>
      <c r="AJ445" s="40">
        <f t="shared" si="1117"/>
        <v>1</v>
      </c>
      <c r="AL445" s="6">
        <f t="shared" si="1081"/>
        <v>0.33629893238434166</v>
      </c>
      <c r="AM445" s="6">
        <f t="shared" si="1081"/>
        <v>6.9477952666086348E-2</v>
      </c>
      <c r="AN445" s="6">
        <f t="shared" si="1102"/>
        <v>-0.2668209797182553</v>
      </c>
      <c r="AO445" s="40">
        <f t="shared" si="1118"/>
        <v>-3.8403690592410942</v>
      </c>
      <c r="AQ445" s="6">
        <f t="shared" si="1082"/>
        <v>0.38904109589041097</v>
      </c>
      <c r="AR445" s="6">
        <f t="shared" si="1082"/>
        <v>7.0491231204831931E-2</v>
      </c>
      <c r="AS445" s="6">
        <f t="shared" si="1103"/>
        <v>-0.31854986468557905</v>
      </c>
      <c r="AT445" s="40">
        <f t="shared" si="1119"/>
        <v>-4.5189998704937295</v>
      </c>
      <c r="AV445" s="6">
        <f t="shared" si="1083"/>
        <v>0.19976883066846465</v>
      </c>
      <c r="AW445" s="6">
        <f t="shared" si="1083"/>
        <v>6.9650585860296654E-2</v>
      </c>
      <c r="AX445" s="6">
        <f t="shared" si="1104"/>
        <v>-0.130118244808168</v>
      </c>
      <c r="AY445" s="40">
        <f t="shared" si="1120"/>
        <v>-1.8681572193686327</v>
      </c>
      <c r="BA445" s="6">
        <f t="shared" si="1084"/>
        <v>0</v>
      </c>
      <c r="BB445" s="6">
        <f t="shared" si="1084"/>
        <v>6.8869672074359872E-2</v>
      </c>
      <c r="BC445" s="6">
        <f t="shared" si="1105"/>
        <v>6.8869672074359872E-2</v>
      </c>
      <c r="BD445" s="40">
        <f t="shared" si="1121"/>
        <v>1</v>
      </c>
      <c r="BF445" s="6">
        <f t="shared" si="1085"/>
        <v>0</v>
      </c>
      <c r="BG445" s="6">
        <f t="shared" si="1085"/>
        <v>6.8321618672783926E-2</v>
      </c>
      <c r="BH445" s="6">
        <f t="shared" si="1106"/>
        <v>6.8321618672783926E-2</v>
      </c>
      <c r="BI445" s="40">
        <f t="shared" si="1122"/>
        <v>1</v>
      </c>
      <c r="BK445" s="6">
        <f t="shared" si="1086"/>
        <v>0</v>
      </c>
      <c r="BL445" s="6">
        <f t="shared" si="1086"/>
        <v>6.9676808956927502E-2</v>
      </c>
      <c r="BM445" s="6">
        <f t="shared" si="1107"/>
        <v>6.9676808956927502E-2</v>
      </c>
      <c r="BN445" s="40">
        <f t="shared" si="1123"/>
        <v>1</v>
      </c>
      <c r="BP445" s="6">
        <f t="shared" si="1087"/>
        <v>0</v>
      </c>
      <c r="BQ445" s="6">
        <f t="shared" si="1087"/>
        <v>6.9098241700248322E-2</v>
      </c>
      <c r="BR445" s="6">
        <f t="shared" si="1108"/>
        <v>6.9098241700248322E-2</v>
      </c>
      <c r="BS445" s="40">
        <f t="shared" si="1124"/>
        <v>1</v>
      </c>
      <c r="BU445" s="6">
        <f t="shared" si="1088"/>
        <v>0</v>
      </c>
      <c r="BV445" s="6">
        <f t="shared" si="1088"/>
        <v>6.9445229641426146E-2</v>
      </c>
      <c r="BW445" s="6">
        <f t="shared" si="1109"/>
        <v>6.9445229641426146E-2</v>
      </c>
      <c r="BX445" s="40">
        <f t="shared" si="1125"/>
        <v>1</v>
      </c>
      <c r="BZ445" s="6">
        <f t="shared" si="1089"/>
        <v>0</v>
      </c>
      <c r="CA445" s="6">
        <f t="shared" si="1089"/>
        <v>7.0887205054814273E-2</v>
      </c>
      <c r="CB445" s="6">
        <f t="shared" si="1110"/>
        <v>7.0887205054814273E-2</v>
      </c>
      <c r="CC445" s="40">
        <f t="shared" si="1126"/>
        <v>1</v>
      </c>
      <c r="CE445" s="6">
        <f t="shared" si="1090"/>
        <v>0</v>
      </c>
      <c r="CF445" s="6">
        <f t="shared" si="1090"/>
        <v>7.1129215281195077E-2</v>
      </c>
      <c r="CG445" s="6">
        <f t="shared" si="1111"/>
        <v>7.1129215281195077E-2</v>
      </c>
      <c r="CH445" s="40">
        <f t="shared" si="1127"/>
        <v>1</v>
      </c>
      <c r="CI445" s="212"/>
      <c r="CJ445" s="6">
        <f t="shared" si="1091"/>
        <v>5.4195102368526697E-2</v>
      </c>
      <c r="CK445" s="6">
        <f t="shared" si="1091"/>
        <v>0</v>
      </c>
      <c r="CL445" s="6">
        <f t="shared" si="1091"/>
        <v>0.33629893238434166</v>
      </c>
      <c r="CM445" s="6">
        <f t="shared" si="1091"/>
        <v>0.38904109589041097</v>
      </c>
      <c r="CN445" s="6">
        <f t="shared" si="1091"/>
        <v>0.19976883066846465</v>
      </c>
      <c r="CO445" s="6">
        <f t="shared" si="1091"/>
        <v>0</v>
      </c>
      <c r="CP445" s="6">
        <f t="shared" si="1091"/>
        <v>0</v>
      </c>
      <c r="CQ445" s="6">
        <f t="shared" si="1091"/>
        <v>0</v>
      </c>
      <c r="CR445" s="6">
        <f t="shared" si="1091"/>
        <v>0</v>
      </c>
      <c r="CS445" s="6">
        <f t="shared" si="1091"/>
        <v>0</v>
      </c>
      <c r="CT445" s="6">
        <f t="shared" si="1091"/>
        <v>0</v>
      </c>
      <c r="CU445" s="6">
        <f t="shared" si="1091"/>
        <v>0</v>
      </c>
      <c r="CV445" s="212"/>
      <c r="CW445" s="6">
        <f t="shared" si="1092"/>
        <v>0.1729106628242075</v>
      </c>
      <c r="CX445" s="6">
        <f t="shared" si="1092"/>
        <v>4.4204322200392929E-2</v>
      </c>
      <c r="CY445" s="6">
        <f t="shared" si="1092"/>
        <v>3.8319613965370425E-2</v>
      </c>
      <c r="CZ445" s="6">
        <f t="shared" si="1092"/>
        <v>7.9669519032162878E-2</v>
      </c>
      <c r="DA445" s="6">
        <f t="shared" si="1092"/>
        <v>7.8786110300554421E-2</v>
      </c>
      <c r="DB445" s="6">
        <f t="shared" si="1092"/>
        <v>0</v>
      </c>
      <c r="DC445" s="6">
        <f t="shared" si="1092"/>
        <v>0</v>
      </c>
      <c r="DD445" s="6">
        <f t="shared" si="1092"/>
        <v>0</v>
      </c>
      <c r="DE445" s="6">
        <f t="shared" si="1092"/>
        <v>0</v>
      </c>
      <c r="DF445" s="6">
        <f t="shared" si="1092"/>
        <v>0</v>
      </c>
      <c r="DG445" s="6">
        <f t="shared" si="1092"/>
        <v>0</v>
      </c>
      <c r="DH445" s="6">
        <f t="shared" si="1092"/>
        <v>6.0592459605026933E-2</v>
      </c>
      <c r="DI445" s="178"/>
      <c r="DJ445" s="6">
        <f t="shared" si="1093"/>
        <v>7.2513232037667519E-2</v>
      </c>
      <c r="DK445" s="6">
        <f t="shared" si="1093"/>
        <v>7.0610697387576221E-2</v>
      </c>
      <c r="DL445" s="6">
        <f t="shared" si="1093"/>
        <v>6.9477952666086348E-2</v>
      </c>
      <c r="DM445" s="6">
        <f t="shared" si="1093"/>
        <v>7.0491231204831931E-2</v>
      </c>
      <c r="DN445" s="6">
        <f t="shared" si="1093"/>
        <v>6.9650585860296654E-2</v>
      </c>
      <c r="DO445" s="6">
        <f t="shared" si="1093"/>
        <v>6.8869672074359872E-2</v>
      </c>
      <c r="DP445" s="6">
        <f t="shared" si="1093"/>
        <v>6.8321618672783926E-2</v>
      </c>
      <c r="DQ445" s="6">
        <f t="shared" si="1093"/>
        <v>6.9676808956927502E-2</v>
      </c>
      <c r="DR445" s="6">
        <f t="shared" si="1093"/>
        <v>6.9098241700248322E-2</v>
      </c>
      <c r="DS445" s="6">
        <f t="shared" si="1093"/>
        <v>6.9445229641426146E-2</v>
      </c>
      <c r="DT445" s="6">
        <f t="shared" si="1093"/>
        <v>7.0887205054814273E-2</v>
      </c>
      <c r="DU445" s="6">
        <f t="shared" si="1093"/>
        <v>7.1129215281195077E-2</v>
      </c>
      <c r="DV445" s="178"/>
      <c r="DW445" s="6">
        <f t="shared" si="1094"/>
        <v>0.1556178026766262</v>
      </c>
      <c r="DX445" s="6">
        <f t="shared" si="1094"/>
        <v>0.16420361247947454</v>
      </c>
      <c r="DY445" s="6">
        <f t="shared" si="1094"/>
        <v>0.1464986815118664</v>
      </c>
      <c r="DZ445" s="6">
        <f t="shared" si="1094"/>
        <v>0.14757969303423848</v>
      </c>
      <c r="EA445" s="6">
        <f t="shared" si="1094"/>
        <v>0.14334862385321101</v>
      </c>
      <c r="EB445" s="6">
        <f t="shared" si="1094"/>
        <v>0.15114873035066506</v>
      </c>
      <c r="EC445" s="6">
        <f t="shared" si="1094"/>
        <v>0.14367816091954022</v>
      </c>
      <c r="ED445" s="6">
        <f t="shared" si="1094"/>
        <v>0.14338973329509608</v>
      </c>
      <c r="EE445" s="6">
        <f t="shared" si="1094"/>
        <v>0.14388489208633093</v>
      </c>
      <c r="EF445" s="6">
        <f t="shared" si="1094"/>
        <v>0.14438348252959862</v>
      </c>
      <c r="EG445" s="6">
        <f t="shared" si="1094"/>
        <v>0.15375153751537515</v>
      </c>
      <c r="EH445" s="6">
        <f t="shared" si="1094"/>
        <v>0.15087507543753773</v>
      </c>
    </row>
    <row r="446" spans="2:138" x14ac:dyDescent="0.25">
      <c r="B446" s="51">
        <v>61008</v>
      </c>
      <c r="C446" s="51"/>
      <c r="D446" t="str" cm="1">
        <f t="array" ref="D446">_xll.OneStreamExcelAddIn.XFFunctions.XFGetMemberInfo("Description","Account",B446)</f>
        <v>P/S - Ultrasound</v>
      </c>
      <c r="E446" s="6">
        <f t="shared" si="1074"/>
        <v>0</v>
      </c>
      <c r="F446" s="6">
        <f t="shared" si="1074"/>
        <v>2.5899000286764704E-2</v>
      </c>
      <c r="G446" s="6">
        <f t="shared" si="1095"/>
        <v>2.5899000286764704E-2</v>
      </c>
      <c r="H446" s="55">
        <f t="shared" si="1112"/>
        <v>1</v>
      </c>
      <c r="I446" s="41"/>
      <c r="J446" s="6">
        <f t="shared" si="1075"/>
        <v>0</v>
      </c>
      <c r="K446" s="6">
        <f t="shared" si="1075"/>
        <v>2.5997723466300728E-2</v>
      </c>
      <c r="L446" s="6">
        <f t="shared" si="1097"/>
        <v>2.5997723466300728E-2</v>
      </c>
      <c r="M446" s="40">
        <f t="shared" si="1113"/>
        <v>1</v>
      </c>
      <c r="N446" s="41"/>
      <c r="O446" s="6">
        <f t="shared" si="1076"/>
        <v>1.8947207578883032E-2</v>
      </c>
      <c r="P446" s="6">
        <f t="shared" si="1077"/>
        <v>1.8947207578883032E-2</v>
      </c>
      <c r="Q446" s="40">
        <f t="shared" si="1114"/>
        <v>1</v>
      </c>
      <c r="R446" s="41"/>
      <c r="S446" s="6">
        <f t="shared" si="1099"/>
        <v>0</v>
      </c>
      <c r="T446" s="6">
        <f t="shared" si="1078"/>
        <v>0</v>
      </c>
      <c r="U446" s="40">
        <f t="shared" si="1115"/>
        <v>0</v>
      </c>
      <c r="V446" s="41"/>
      <c r="W446" s="42"/>
      <c r="X446" s="43"/>
      <c r="Y446" s="42"/>
      <c r="Z446" s="44"/>
      <c r="AB446" s="6">
        <f t="shared" si="1079"/>
        <v>0</v>
      </c>
      <c r="AC446" s="6">
        <f t="shared" si="1079"/>
        <v>2.6641898364360737E-2</v>
      </c>
      <c r="AD446" s="6">
        <f t="shared" si="1100"/>
        <v>2.6641898364360737E-2</v>
      </c>
      <c r="AE446" s="40">
        <f t="shared" si="1116"/>
        <v>1</v>
      </c>
      <c r="AG446" s="6">
        <f t="shared" si="1080"/>
        <v>0</v>
      </c>
      <c r="AH446" s="6">
        <f t="shared" si="1080"/>
        <v>2.5942893046874999E-2</v>
      </c>
      <c r="AI446" s="6">
        <f t="shared" si="1101"/>
        <v>2.5942893046874999E-2</v>
      </c>
      <c r="AJ446" s="40">
        <f t="shared" si="1117"/>
        <v>1</v>
      </c>
      <c r="AL446" s="6">
        <f t="shared" si="1081"/>
        <v>0</v>
      </c>
      <c r="AM446" s="6">
        <f t="shared" si="1081"/>
        <v>2.5526714248955432E-2</v>
      </c>
      <c r="AN446" s="6">
        <f t="shared" si="1102"/>
        <v>2.5526714248955432E-2</v>
      </c>
      <c r="AO446" s="40">
        <f t="shared" si="1118"/>
        <v>1</v>
      </c>
      <c r="AQ446" s="6">
        <f t="shared" si="1082"/>
        <v>0</v>
      </c>
      <c r="AR446" s="6">
        <f t="shared" si="1082"/>
        <v>2.5899000286764704E-2</v>
      </c>
      <c r="AS446" s="6">
        <f t="shared" si="1103"/>
        <v>2.5899000286764704E-2</v>
      </c>
      <c r="AT446" s="40">
        <f t="shared" si="1119"/>
        <v>1</v>
      </c>
      <c r="AV446" s="6">
        <f t="shared" si="1083"/>
        <v>0</v>
      </c>
      <c r="AW446" s="6">
        <f t="shared" si="1083"/>
        <v>2.5590140962745776E-2</v>
      </c>
      <c r="AX446" s="6">
        <f t="shared" si="1104"/>
        <v>2.5590140962745776E-2</v>
      </c>
      <c r="AY446" s="40">
        <f t="shared" si="1120"/>
        <v>1</v>
      </c>
      <c r="BA446" s="6">
        <f t="shared" si="1084"/>
        <v>0</v>
      </c>
      <c r="BB446" s="6">
        <f t="shared" si="1084"/>
        <v>2.5303227455629605E-2</v>
      </c>
      <c r="BC446" s="6">
        <f t="shared" si="1105"/>
        <v>2.5303227455629605E-2</v>
      </c>
      <c r="BD446" s="40">
        <f t="shared" si="1121"/>
        <v>1</v>
      </c>
      <c r="BF446" s="6">
        <f t="shared" si="1085"/>
        <v>0</v>
      </c>
      <c r="BG446" s="6">
        <f t="shared" si="1085"/>
        <v>2.5101868577908588E-2</v>
      </c>
      <c r="BH446" s="6">
        <f t="shared" si="1106"/>
        <v>2.5101868577908588E-2</v>
      </c>
      <c r="BI446" s="40">
        <f t="shared" si="1122"/>
        <v>1</v>
      </c>
      <c r="BK446" s="6">
        <f t="shared" si="1086"/>
        <v>0</v>
      </c>
      <c r="BL446" s="6">
        <f t="shared" si="1086"/>
        <v>2.5599775522613062E-2</v>
      </c>
      <c r="BM446" s="6">
        <f t="shared" si="1107"/>
        <v>2.5599775522613062E-2</v>
      </c>
      <c r="BN446" s="40">
        <f t="shared" si="1123"/>
        <v>1</v>
      </c>
      <c r="BP446" s="6">
        <f t="shared" si="1087"/>
        <v>0</v>
      </c>
      <c r="BQ446" s="6">
        <f t="shared" si="1087"/>
        <v>2.5387205628591699E-2</v>
      </c>
      <c r="BR446" s="6">
        <f t="shared" si="1108"/>
        <v>2.5387205628591699E-2</v>
      </c>
      <c r="BS446" s="40">
        <f t="shared" si="1124"/>
        <v>1</v>
      </c>
      <c r="BU446" s="6">
        <f t="shared" si="1088"/>
        <v>0</v>
      </c>
      <c r="BV446" s="6">
        <f t="shared" si="1088"/>
        <v>2.5514691567402378E-2</v>
      </c>
      <c r="BW446" s="6">
        <f t="shared" si="1109"/>
        <v>2.5514691567402378E-2</v>
      </c>
      <c r="BX446" s="40">
        <f t="shared" si="1125"/>
        <v>1</v>
      </c>
      <c r="BZ446" s="6">
        <f t="shared" si="1089"/>
        <v>0</v>
      </c>
      <c r="CA446" s="6">
        <f t="shared" si="1089"/>
        <v>2.6044484011179227E-2</v>
      </c>
      <c r="CB446" s="6">
        <f t="shared" si="1110"/>
        <v>2.6044484011179227E-2</v>
      </c>
      <c r="CC446" s="40">
        <f t="shared" si="1126"/>
        <v>1</v>
      </c>
      <c r="CE446" s="6">
        <f t="shared" si="1090"/>
        <v>0</v>
      </c>
      <c r="CF446" s="6">
        <f t="shared" si="1090"/>
        <v>2.6133400360281191E-2</v>
      </c>
      <c r="CG446" s="6">
        <f t="shared" si="1111"/>
        <v>2.6133400360281191E-2</v>
      </c>
      <c r="CH446" s="40">
        <f t="shared" si="1127"/>
        <v>1</v>
      </c>
      <c r="CI446" s="212"/>
      <c r="CJ446" s="6">
        <f t="shared" si="1091"/>
        <v>0</v>
      </c>
      <c r="CK446" s="6">
        <f t="shared" si="1091"/>
        <v>0</v>
      </c>
      <c r="CL446" s="6">
        <f t="shared" si="1091"/>
        <v>0</v>
      </c>
      <c r="CM446" s="6">
        <f t="shared" si="1091"/>
        <v>0</v>
      </c>
      <c r="CN446" s="6">
        <f t="shared" si="1091"/>
        <v>0</v>
      </c>
      <c r="CO446" s="6">
        <f t="shared" si="1091"/>
        <v>0</v>
      </c>
      <c r="CP446" s="6">
        <f t="shared" si="1091"/>
        <v>0</v>
      </c>
      <c r="CQ446" s="6">
        <f t="shared" si="1091"/>
        <v>0</v>
      </c>
      <c r="CR446" s="6">
        <f t="shared" si="1091"/>
        <v>0</v>
      </c>
      <c r="CS446" s="6">
        <f t="shared" si="1091"/>
        <v>0</v>
      </c>
      <c r="CT446" s="6">
        <f t="shared" si="1091"/>
        <v>0</v>
      </c>
      <c r="CU446" s="6">
        <f t="shared" si="1091"/>
        <v>0</v>
      </c>
      <c r="CV446" s="212"/>
      <c r="CW446" s="6">
        <f t="shared" si="1092"/>
        <v>0</v>
      </c>
      <c r="CX446" s="6">
        <f t="shared" si="1092"/>
        <v>0</v>
      </c>
      <c r="CY446" s="6">
        <f t="shared" si="1092"/>
        <v>0</v>
      </c>
      <c r="CZ446" s="6">
        <f t="shared" si="1092"/>
        <v>7.3177928592505159E-2</v>
      </c>
      <c r="DA446" s="6">
        <f t="shared" si="1092"/>
        <v>0</v>
      </c>
      <c r="DB446" s="6">
        <f t="shared" si="1092"/>
        <v>0</v>
      </c>
      <c r="DC446" s="6">
        <f t="shared" si="1092"/>
        <v>0</v>
      </c>
      <c r="DD446" s="6">
        <f t="shared" si="1092"/>
        <v>0</v>
      </c>
      <c r="DE446" s="6">
        <f t="shared" si="1092"/>
        <v>0</v>
      </c>
      <c r="DF446" s="6">
        <f t="shared" si="1092"/>
        <v>0</v>
      </c>
      <c r="DG446" s="6">
        <f t="shared" si="1092"/>
        <v>0</v>
      </c>
      <c r="DH446" s="6">
        <f t="shared" si="1092"/>
        <v>0</v>
      </c>
      <c r="DI446" s="178"/>
      <c r="DJ446" s="6">
        <f t="shared" si="1093"/>
        <v>2.6641898364360737E-2</v>
      </c>
      <c r="DK446" s="6">
        <f t="shared" si="1093"/>
        <v>2.5942893046874999E-2</v>
      </c>
      <c r="DL446" s="6">
        <f t="shared" si="1093"/>
        <v>2.5526714248955432E-2</v>
      </c>
      <c r="DM446" s="6">
        <f t="shared" si="1093"/>
        <v>2.5899000286764704E-2</v>
      </c>
      <c r="DN446" s="6">
        <f t="shared" si="1093"/>
        <v>2.5590140962745776E-2</v>
      </c>
      <c r="DO446" s="6">
        <f t="shared" si="1093"/>
        <v>2.5303227455629605E-2</v>
      </c>
      <c r="DP446" s="6">
        <f t="shared" si="1093"/>
        <v>2.5101868577908588E-2</v>
      </c>
      <c r="DQ446" s="6">
        <f t="shared" si="1093"/>
        <v>2.5599775522613062E-2</v>
      </c>
      <c r="DR446" s="6">
        <f t="shared" si="1093"/>
        <v>2.5387205628591699E-2</v>
      </c>
      <c r="DS446" s="6">
        <f t="shared" si="1093"/>
        <v>2.5514691567402378E-2</v>
      </c>
      <c r="DT446" s="6">
        <f t="shared" si="1093"/>
        <v>2.6044484011179227E-2</v>
      </c>
      <c r="DU446" s="6">
        <f t="shared" si="1093"/>
        <v>2.6133400360281191E-2</v>
      </c>
      <c r="DV446" s="178"/>
      <c r="DW446" s="6">
        <f t="shared" si="1094"/>
        <v>1.2369235289449112E-2</v>
      </c>
      <c r="DX446" s="6">
        <f t="shared" si="1094"/>
        <v>1.2422202114285713E-2</v>
      </c>
      <c r="DY446" s="6">
        <f t="shared" si="1094"/>
        <v>1.2433789221799003E-2</v>
      </c>
      <c r="DZ446" s="6">
        <f t="shared" si="1094"/>
        <v>1.2454325174734358E-2</v>
      </c>
      <c r="EA446" s="6">
        <f t="shared" si="1094"/>
        <v>1.2450804461009175E-2</v>
      </c>
      <c r="EB446" s="6">
        <f t="shared" si="1094"/>
        <v>1.2431362567110036E-2</v>
      </c>
      <c r="EC446" s="6">
        <f t="shared" si="1094"/>
        <v>1.2456316949999999E-2</v>
      </c>
      <c r="ED446" s="6">
        <f t="shared" si="1094"/>
        <v>1.2438999324347578E-2</v>
      </c>
      <c r="EE446" s="6">
        <f t="shared" si="1094"/>
        <v>1.2478096925179857E-2</v>
      </c>
      <c r="EF446" s="6">
        <f t="shared" si="1094"/>
        <v>1.2447794993935894E-2</v>
      </c>
      <c r="EG446" s="6">
        <f t="shared" si="1094"/>
        <v>1.2418738246309962E-2</v>
      </c>
      <c r="EH446" s="6">
        <f t="shared" si="1094"/>
        <v>1.2404810966505734E-2</v>
      </c>
    </row>
    <row r="447" spans="2:138" x14ac:dyDescent="0.25">
      <c r="B447" s="51">
        <v>61009</v>
      </c>
      <c r="C447" s="51"/>
      <c r="D447" t="str" cm="1">
        <f t="array" ref="D447">_xll.OneStreamExcelAddIn.XFFunctions.XFGetMemberInfo("Description","Account",B447)</f>
        <v>P/S - Pharmacy</v>
      </c>
      <c r="E447" s="6">
        <f t="shared" si="1074"/>
        <v>14.262524461839531</v>
      </c>
      <c r="F447" s="6">
        <f t="shared" si="1074"/>
        <v>10.47000350140056</v>
      </c>
      <c r="G447" s="6">
        <f t="shared" si="1095"/>
        <v>-3.7925209604389707</v>
      </c>
      <c r="H447" s="55">
        <f t="shared" si="1112"/>
        <v>-0.36222728673697668</v>
      </c>
      <c r="I447" s="41"/>
      <c r="J447" s="6">
        <f t="shared" si="1075"/>
        <v>9.7549788094779419</v>
      </c>
      <c r="K447" s="6">
        <f t="shared" si="1075"/>
        <v>10.687872761630523</v>
      </c>
      <c r="L447" s="6">
        <f t="shared" si="1097"/>
        <v>0.93289395215258075</v>
      </c>
      <c r="M447" s="40">
        <f t="shared" si="1113"/>
        <v>8.7285278647933687E-2</v>
      </c>
      <c r="N447" s="41"/>
      <c r="O447" s="6">
        <f t="shared" si="1076"/>
        <v>9.6795316678126664</v>
      </c>
      <c r="P447" s="6">
        <f t="shared" si="1077"/>
        <v>-7.5447141665275552E-2</v>
      </c>
      <c r="Q447" s="40">
        <f t="shared" si="1114"/>
        <v>-7.7945033142625929E-3</v>
      </c>
      <c r="R447" s="41"/>
      <c r="S447" s="6">
        <f t="shared" si="1099"/>
        <v>0</v>
      </c>
      <c r="T447" s="6">
        <f t="shared" si="1078"/>
        <v>-14.262524461839531</v>
      </c>
      <c r="U447" s="40">
        <f t="shared" si="1115"/>
        <v>0</v>
      </c>
      <c r="V447" s="41"/>
      <c r="W447" s="42"/>
      <c r="X447" s="43"/>
      <c r="Y447" s="42"/>
      <c r="Z447" s="44"/>
      <c r="AB447" s="6">
        <f t="shared" si="1079"/>
        <v>12.013420313127257</v>
      </c>
      <c r="AC447" s="6">
        <f t="shared" si="1079"/>
        <v>10.448098515030786</v>
      </c>
      <c r="AD447" s="6">
        <f t="shared" si="1100"/>
        <v>-1.5653217980964715</v>
      </c>
      <c r="AE447" s="40">
        <f t="shared" si="1116"/>
        <v>-0.14981882070164029</v>
      </c>
      <c r="AG447" s="6">
        <f t="shared" si="1080"/>
        <v>12.664136975455266</v>
      </c>
      <c r="AH447" s="6">
        <f t="shared" si="1080"/>
        <v>11.457602896341463</v>
      </c>
      <c r="AI447" s="6">
        <f t="shared" si="1101"/>
        <v>-1.2065340791138031</v>
      </c>
      <c r="AJ447" s="40">
        <f t="shared" si="1117"/>
        <v>-0.10530423248470781</v>
      </c>
      <c r="AL447" s="6">
        <f t="shared" si="1081"/>
        <v>1.0392882562277581</v>
      </c>
      <c r="AM447" s="6">
        <f t="shared" si="1081"/>
        <v>10.431772284122562</v>
      </c>
      <c r="AN447" s="6">
        <f t="shared" si="1102"/>
        <v>9.3924840278948043</v>
      </c>
      <c r="AO447" s="40">
        <f t="shared" si="1118"/>
        <v>0.90037280071675041</v>
      </c>
      <c r="AQ447" s="6">
        <f t="shared" si="1082"/>
        <v>14.262524461839531</v>
      </c>
      <c r="AR447" s="6">
        <f t="shared" si="1082"/>
        <v>10.47000350140056</v>
      </c>
      <c r="AS447" s="6">
        <f t="shared" si="1103"/>
        <v>-3.7925209604389707</v>
      </c>
      <c r="AT447" s="40">
        <f t="shared" si="1119"/>
        <v>-0.36222728673697668</v>
      </c>
      <c r="AV447" s="6">
        <f t="shared" si="1083"/>
        <v>9.7549788094779419</v>
      </c>
      <c r="AW447" s="6">
        <f t="shared" si="1083"/>
        <v>10.326384960331149</v>
      </c>
      <c r="AX447" s="6">
        <f t="shared" si="1104"/>
        <v>0.5714061508532069</v>
      </c>
      <c r="AY447" s="40">
        <f t="shared" si="1120"/>
        <v>5.5334577690863355E-2</v>
      </c>
      <c r="BA447" s="6">
        <f t="shared" si="1084"/>
        <v>0</v>
      </c>
      <c r="BB447" s="6">
        <f t="shared" si="1084"/>
        <v>10.479551034724658</v>
      </c>
      <c r="BC447" s="6">
        <f t="shared" si="1105"/>
        <v>10.479551034724658</v>
      </c>
      <c r="BD447" s="40">
        <f t="shared" si="1121"/>
        <v>1</v>
      </c>
      <c r="BF447" s="6">
        <f t="shared" si="1085"/>
        <v>0</v>
      </c>
      <c r="BG447" s="6">
        <f t="shared" si="1085"/>
        <v>10.350155817174516</v>
      </c>
      <c r="BH447" s="6">
        <f t="shared" si="1106"/>
        <v>10.350155817174516</v>
      </c>
      <c r="BI447" s="40">
        <f t="shared" si="1122"/>
        <v>1</v>
      </c>
      <c r="BK447" s="6">
        <f t="shared" si="1086"/>
        <v>0</v>
      </c>
      <c r="BL447" s="6">
        <f t="shared" si="1086"/>
        <v>10.743108399138549</v>
      </c>
      <c r="BM447" s="6">
        <f t="shared" si="1107"/>
        <v>10.743108399138549</v>
      </c>
      <c r="BN447" s="40">
        <f t="shared" si="1123"/>
        <v>1</v>
      </c>
      <c r="BP447" s="6">
        <f t="shared" si="1087"/>
        <v>0</v>
      </c>
      <c r="BQ447" s="6">
        <f t="shared" si="1087"/>
        <v>10.895824760553388</v>
      </c>
      <c r="BR447" s="6">
        <f t="shared" si="1108"/>
        <v>10.895824760553388</v>
      </c>
      <c r="BS447" s="40">
        <f t="shared" si="1124"/>
        <v>1</v>
      </c>
      <c r="BU447" s="6">
        <f t="shared" si="1088"/>
        <v>0</v>
      </c>
      <c r="BV447" s="6">
        <f t="shared" si="1088"/>
        <v>10.193073005093378</v>
      </c>
      <c r="BW447" s="6">
        <f t="shared" si="1109"/>
        <v>10.193073005093378</v>
      </c>
      <c r="BX447" s="40">
        <f t="shared" si="1125"/>
        <v>1</v>
      </c>
      <c r="BZ447" s="6">
        <f t="shared" si="1089"/>
        <v>0</v>
      </c>
      <c r="CA447" s="6">
        <f t="shared" si="1089"/>
        <v>10.786548864046159</v>
      </c>
      <c r="CB447" s="6">
        <f t="shared" si="1110"/>
        <v>10.786548864046159</v>
      </c>
      <c r="CC447" s="40">
        <f t="shared" si="1126"/>
        <v>1</v>
      </c>
      <c r="CE447" s="6">
        <f t="shared" si="1090"/>
        <v>0</v>
      </c>
      <c r="CF447" s="6">
        <f t="shared" si="1090"/>
        <v>10.536028119507909</v>
      </c>
      <c r="CG447" s="6">
        <f t="shared" si="1111"/>
        <v>10.536028119507909</v>
      </c>
      <c r="CH447" s="40">
        <f t="shared" si="1127"/>
        <v>1</v>
      </c>
      <c r="CI447" s="212"/>
      <c r="CJ447" s="6">
        <f t="shared" si="1091"/>
        <v>12.013420313127257</v>
      </c>
      <c r="CK447" s="6">
        <f t="shared" si="1091"/>
        <v>12.664136975455266</v>
      </c>
      <c r="CL447" s="6">
        <f t="shared" si="1091"/>
        <v>1.0392882562277581</v>
      </c>
      <c r="CM447" s="6">
        <f t="shared" si="1091"/>
        <v>14.262524461839531</v>
      </c>
      <c r="CN447" s="6">
        <f t="shared" si="1091"/>
        <v>9.7549788094779419</v>
      </c>
      <c r="CO447" s="6">
        <f t="shared" si="1091"/>
        <v>0</v>
      </c>
      <c r="CP447" s="6">
        <f t="shared" si="1091"/>
        <v>0</v>
      </c>
      <c r="CQ447" s="6">
        <f t="shared" si="1091"/>
        <v>0</v>
      </c>
      <c r="CR447" s="6">
        <f t="shared" si="1091"/>
        <v>0</v>
      </c>
      <c r="CS447" s="6">
        <f t="shared" si="1091"/>
        <v>0</v>
      </c>
      <c r="CT447" s="6">
        <f t="shared" si="1091"/>
        <v>0</v>
      </c>
      <c r="CU447" s="6">
        <f t="shared" si="1091"/>
        <v>0</v>
      </c>
      <c r="CV447" s="212"/>
      <c r="CW447" s="6">
        <f t="shared" si="1092"/>
        <v>9.6733973743195651</v>
      </c>
      <c r="CX447" s="6">
        <f t="shared" si="1092"/>
        <v>10.525540275049115</v>
      </c>
      <c r="CY447" s="6">
        <f t="shared" si="1092"/>
        <v>9.1386233323871693</v>
      </c>
      <c r="CZ447" s="6">
        <f t="shared" si="1092"/>
        <v>9.4850988492180583</v>
      </c>
      <c r="DA447" s="6">
        <f t="shared" si="1092"/>
        <v>9.3799241318937838</v>
      </c>
      <c r="DB447" s="6">
        <f t="shared" si="1092"/>
        <v>9.5669385154507793</v>
      </c>
      <c r="DC447" s="6">
        <f t="shared" si="1092"/>
        <v>9.8760330578512399</v>
      </c>
      <c r="DD447" s="6">
        <f t="shared" si="1092"/>
        <v>11.051226449944588</v>
      </c>
      <c r="DE447" s="6">
        <f t="shared" si="1092"/>
        <v>10.903284671532846</v>
      </c>
      <c r="DF447" s="6">
        <f t="shared" si="1092"/>
        <v>10.26279628993473</v>
      </c>
      <c r="DG447" s="6">
        <f t="shared" si="1092"/>
        <v>11.294896030245747</v>
      </c>
      <c r="DH447" s="6">
        <f t="shared" si="1092"/>
        <v>11.757181328545782</v>
      </c>
      <c r="DI447" s="178"/>
      <c r="DJ447" s="6">
        <f t="shared" si="1093"/>
        <v>10.448098515030786</v>
      </c>
      <c r="DK447" s="6">
        <f t="shared" si="1093"/>
        <v>11.457602896341463</v>
      </c>
      <c r="DL447" s="6">
        <f t="shared" si="1093"/>
        <v>10.431772284122562</v>
      </c>
      <c r="DM447" s="6">
        <f t="shared" si="1093"/>
        <v>10.47000350140056</v>
      </c>
      <c r="DN447" s="6">
        <f t="shared" si="1093"/>
        <v>10.326384960331149</v>
      </c>
      <c r="DO447" s="6">
        <f t="shared" si="1093"/>
        <v>10.479551034724658</v>
      </c>
      <c r="DP447" s="6">
        <f t="shared" si="1093"/>
        <v>10.350155817174516</v>
      </c>
      <c r="DQ447" s="6">
        <f t="shared" si="1093"/>
        <v>10.743108399138549</v>
      </c>
      <c r="DR447" s="6">
        <f t="shared" si="1093"/>
        <v>10.895824760553388</v>
      </c>
      <c r="DS447" s="6">
        <f t="shared" si="1093"/>
        <v>10.193073005093378</v>
      </c>
      <c r="DT447" s="6">
        <f t="shared" si="1093"/>
        <v>10.786548864046159</v>
      </c>
      <c r="DU447" s="6">
        <f t="shared" si="1093"/>
        <v>10.536028119507909</v>
      </c>
      <c r="DV447" s="178"/>
      <c r="DW447" s="6">
        <f t="shared" si="1094"/>
        <v>8.2551706622626835</v>
      </c>
      <c r="DX447" s="6">
        <f t="shared" si="1094"/>
        <v>8.7079379115862068</v>
      </c>
      <c r="DY447" s="6">
        <f t="shared" si="1094"/>
        <v>7.7747959347612063</v>
      </c>
      <c r="DZ447" s="6">
        <f t="shared" si="1094"/>
        <v>7.8318616630814644</v>
      </c>
      <c r="EA447" s="6">
        <f t="shared" si="1094"/>
        <v>7.6088354207568809</v>
      </c>
      <c r="EB447" s="6">
        <f t="shared" si="1094"/>
        <v>8.0198803371584049</v>
      </c>
      <c r="EC447" s="6">
        <f t="shared" si="1094"/>
        <v>7.6262282214540233</v>
      </c>
      <c r="ED447" s="6">
        <f t="shared" si="1094"/>
        <v>7.6109517607226849</v>
      </c>
      <c r="EE447" s="6">
        <f t="shared" si="1094"/>
        <v>7.6372176978848927</v>
      </c>
      <c r="EF447" s="6">
        <f t="shared" si="1094"/>
        <v>7.6633678890672829</v>
      </c>
      <c r="EG447" s="6">
        <f t="shared" si="1094"/>
        <v>8.1570151394126693</v>
      </c>
      <c r="EH447" s="6">
        <f t="shared" si="1094"/>
        <v>8.0053430494357283</v>
      </c>
    </row>
    <row r="448" spans="2:138" x14ac:dyDescent="0.25">
      <c r="B448" s="51">
        <v>61010</v>
      </c>
      <c r="C448" s="51"/>
      <c r="D448" t="str" cm="1">
        <f t="array" ref="D448">_xll.OneStreamExcelAddIn.XFFunctions.XFGetMemberInfo("Description","Account",B448)</f>
        <v>P/S - Laboratory</v>
      </c>
      <c r="E448" s="6">
        <f t="shared" si="1074"/>
        <v>6.3099530332681022</v>
      </c>
      <c r="F448" s="6">
        <f t="shared" si="1074"/>
        <v>7.6887605042016798</v>
      </c>
      <c r="G448" s="6">
        <f t="shared" si="1095"/>
        <v>1.3788074709335776</v>
      </c>
      <c r="H448" s="55">
        <f t="shared" si="1112"/>
        <v>0.17932766538639097</v>
      </c>
      <c r="I448" s="41"/>
      <c r="J448" s="6">
        <f t="shared" si="1075"/>
        <v>8.4754921980350613</v>
      </c>
      <c r="K448" s="6">
        <f t="shared" si="1075"/>
        <v>7.7180689282821913</v>
      </c>
      <c r="L448" s="6">
        <f t="shared" si="1097"/>
        <v>-0.75742326975287</v>
      </c>
      <c r="M448" s="40">
        <f t="shared" si="1113"/>
        <v>-9.8136370223043543E-2</v>
      </c>
      <c r="N448" s="41"/>
      <c r="O448" s="6">
        <f t="shared" si="1076"/>
        <v>6.6637665215066084</v>
      </c>
      <c r="P448" s="6">
        <f t="shared" si="1077"/>
        <v>-1.8117256765284528</v>
      </c>
      <c r="Q448" s="40">
        <f t="shared" si="1114"/>
        <v>-0.2718771239480402</v>
      </c>
      <c r="R448" s="41"/>
      <c r="S448" s="6">
        <f t="shared" si="1099"/>
        <v>0</v>
      </c>
      <c r="T448" s="6">
        <f t="shared" si="1078"/>
        <v>-6.3099530332681022</v>
      </c>
      <c r="U448" s="40">
        <f t="shared" si="1115"/>
        <v>0</v>
      </c>
      <c r="V448" s="41"/>
      <c r="W448" s="42"/>
      <c r="X448" s="43"/>
      <c r="Y448" s="42"/>
      <c r="Z448" s="44"/>
      <c r="AB448" s="6">
        <f t="shared" si="1079"/>
        <v>6.5590244881573669</v>
      </c>
      <c r="AC448" s="6">
        <f t="shared" si="1079"/>
        <v>7.9093082216588186</v>
      </c>
      <c r="AD448" s="6">
        <f t="shared" si="1100"/>
        <v>1.3502837335014517</v>
      </c>
      <c r="AE448" s="40">
        <f t="shared" si="1116"/>
        <v>0.17072083874590194</v>
      </c>
      <c r="AG448" s="6">
        <f t="shared" si="1080"/>
        <v>6.577636579572447</v>
      </c>
      <c r="AH448" s="6">
        <f t="shared" si="1080"/>
        <v>7.7017911585365857</v>
      </c>
      <c r="AI448" s="6">
        <f t="shared" si="1101"/>
        <v>1.1241545789641387</v>
      </c>
      <c r="AJ448" s="40">
        <f t="shared" si="1117"/>
        <v>0.14596014820762018</v>
      </c>
      <c r="AL448" s="6">
        <f t="shared" si="1081"/>
        <v>13.849462633451957</v>
      </c>
      <c r="AM448" s="6">
        <f t="shared" si="1081"/>
        <v>7.5782381615598888</v>
      </c>
      <c r="AN448" s="6">
        <f t="shared" si="1102"/>
        <v>-6.2712244718920678</v>
      </c>
      <c r="AO448" s="40">
        <f t="shared" si="1118"/>
        <v>-0.82753066586141866</v>
      </c>
      <c r="AQ448" s="6">
        <f t="shared" si="1082"/>
        <v>6.3099530332681022</v>
      </c>
      <c r="AR448" s="6">
        <f t="shared" si="1082"/>
        <v>7.6887605042016798</v>
      </c>
      <c r="AS448" s="6">
        <f t="shared" si="1103"/>
        <v>1.3788074709335776</v>
      </c>
      <c r="AT448" s="40">
        <f t="shared" si="1119"/>
        <v>0.17932766538639097</v>
      </c>
      <c r="AV448" s="6">
        <f t="shared" si="1083"/>
        <v>8.4754921980350613</v>
      </c>
      <c r="AW448" s="6">
        <f t="shared" si="1083"/>
        <v>7.5970679544670583</v>
      </c>
      <c r="AX448" s="6">
        <f t="shared" si="1104"/>
        <v>-0.87842424356800297</v>
      </c>
      <c r="AY448" s="40">
        <f t="shared" si="1120"/>
        <v>-0.11562674558564288</v>
      </c>
      <c r="BA448" s="6">
        <f t="shared" si="1084"/>
        <v>0</v>
      </c>
      <c r="BB448" s="6">
        <f t="shared" si="1084"/>
        <v>7.5118905647141361</v>
      </c>
      <c r="BC448" s="6">
        <f t="shared" si="1105"/>
        <v>7.5118905647141361</v>
      </c>
      <c r="BD448" s="40">
        <f t="shared" si="1121"/>
        <v>1</v>
      </c>
      <c r="BF448" s="6">
        <f t="shared" si="1085"/>
        <v>0</v>
      </c>
      <c r="BG448" s="6">
        <f t="shared" si="1085"/>
        <v>7.4521121883656516</v>
      </c>
      <c r="BH448" s="6">
        <f t="shared" si="1106"/>
        <v>7.4521121883656516</v>
      </c>
      <c r="BI448" s="40">
        <f t="shared" si="1122"/>
        <v>1</v>
      </c>
      <c r="BK448" s="6">
        <f t="shared" si="1086"/>
        <v>0</v>
      </c>
      <c r="BL448" s="6">
        <f t="shared" si="1086"/>
        <v>7.5999282124910268</v>
      </c>
      <c r="BM448" s="6">
        <f t="shared" si="1107"/>
        <v>7.5999282124910268</v>
      </c>
      <c r="BN448" s="40">
        <f t="shared" si="1123"/>
        <v>1</v>
      </c>
      <c r="BP448" s="6">
        <f t="shared" si="1087"/>
        <v>0</v>
      </c>
      <c r="BQ448" s="6">
        <f t="shared" si="1087"/>
        <v>7.5368215679318906</v>
      </c>
      <c r="BR448" s="6">
        <f t="shared" si="1108"/>
        <v>7.5368215679318906</v>
      </c>
      <c r="BS448" s="40">
        <f t="shared" si="1124"/>
        <v>1</v>
      </c>
      <c r="BU448" s="6">
        <f t="shared" si="1088"/>
        <v>0</v>
      </c>
      <c r="BV448" s="6">
        <f t="shared" si="1088"/>
        <v>7.5746689303904926</v>
      </c>
      <c r="BW448" s="6">
        <f t="shared" si="1109"/>
        <v>7.5746689303904926</v>
      </c>
      <c r="BX448" s="40">
        <f t="shared" si="1125"/>
        <v>1</v>
      </c>
      <c r="BZ448" s="6">
        <f t="shared" si="1089"/>
        <v>0</v>
      </c>
      <c r="CA448" s="6">
        <f t="shared" si="1089"/>
        <v>7.7319509556437076</v>
      </c>
      <c r="CB448" s="6">
        <f t="shared" si="1110"/>
        <v>7.7319509556437076</v>
      </c>
      <c r="CC448" s="40">
        <f t="shared" si="1126"/>
        <v>1</v>
      </c>
      <c r="CE448" s="6">
        <f t="shared" si="1090"/>
        <v>0</v>
      </c>
      <c r="CF448" s="6">
        <f t="shared" si="1090"/>
        <v>7.7583479789103693</v>
      </c>
      <c r="CG448" s="6">
        <f t="shared" si="1111"/>
        <v>7.7583479789103693</v>
      </c>
      <c r="CH448" s="40">
        <f t="shared" si="1127"/>
        <v>1</v>
      </c>
      <c r="CI448" s="212"/>
      <c r="CJ448" s="6">
        <f t="shared" si="1091"/>
        <v>6.5590244881573669</v>
      </c>
      <c r="CK448" s="6">
        <f t="shared" si="1091"/>
        <v>6.577636579572447</v>
      </c>
      <c r="CL448" s="6">
        <f t="shared" si="1091"/>
        <v>13.849462633451957</v>
      </c>
      <c r="CM448" s="6">
        <f t="shared" si="1091"/>
        <v>6.3099530332681022</v>
      </c>
      <c r="CN448" s="6">
        <f t="shared" si="1091"/>
        <v>8.4754921980350613</v>
      </c>
      <c r="CO448" s="6">
        <f t="shared" si="1091"/>
        <v>0</v>
      </c>
      <c r="CP448" s="6">
        <f t="shared" si="1091"/>
        <v>0</v>
      </c>
      <c r="CQ448" s="6">
        <f t="shared" si="1091"/>
        <v>0</v>
      </c>
      <c r="CR448" s="6">
        <f t="shared" si="1091"/>
        <v>0</v>
      </c>
      <c r="CS448" s="6">
        <f t="shared" si="1091"/>
        <v>0</v>
      </c>
      <c r="CT448" s="6">
        <f t="shared" si="1091"/>
        <v>0</v>
      </c>
      <c r="CU448" s="6">
        <f t="shared" si="1091"/>
        <v>0</v>
      </c>
      <c r="CV448" s="212"/>
      <c r="CW448" s="6">
        <f t="shared" si="1092"/>
        <v>7.8553346141530573</v>
      </c>
      <c r="CX448" s="6">
        <f t="shared" si="1092"/>
        <v>5.9636771447282255</v>
      </c>
      <c r="CY448" s="6">
        <f t="shared" si="1092"/>
        <v>5.899872267953449</v>
      </c>
      <c r="CZ448" s="6">
        <f t="shared" si="1092"/>
        <v>6.9907081735025081</v>
      </c>
      <c r="DA448" s="6">
        <f t="shared" si="1092"/>
        <v>7.1040997957397138</v>
      </c>
      <c r="DB448" s="6">
        <f t="shared" si="1092"/>
        <v>7.8144472762026123</v>
      </c>
      <c r="DC448" s="6">
        <f t="shared" si="1092"/>
        <v>9.2747504132231402</v>
      </c>
      <c r="DD448" s="6">
        <f t="shared" si="1092"/>
        <v>10.029131880310306</v>
      </c>
      <c r="DE448" s="6">
        <f t="shared" si="1092"/>
        <v>8.1065145985401461</v>
      </c>
      <c r="DF448" s="6">
        <f t="shared" si="1092"/>
        <v>7.4755857093782208</v>
      </c>
      <c r="DG448" s="6">
        <f t="shared" si="1092"/>
        <v>6.6470170132325146</v>
      </c>
      <c r="DH448" s="6">
        <f t="shared" si="1092"/>
        <v>-1.0235412926391381</v>
      </c>
      <c r="DI448" s="178"/>
      <c r="DJ448" s="6">
        <f t="shared" si="1093"/>
        <v>7.9093082216588186</v>
      </c>
      <c r="DK448" s="6">
        <f t="shared" si="1093"/>
        <v>7.7017911585365857</v>
      </c>
      <c r="DL448" s="6">
        <f t="shared" si="1093"/>
        <v>7.5782381615598888</v>
      </c>
      <c r="DM448" s="6">
        <f t="shared" si="1093"/>
        <v>7.6887605042016798</v>
      </c>
      <c r="DN448" s="6">
        <f t="shared" si="1093"/>
        <v>7.5970679544670583</v>
      </c>
      <c r="DO448" s="6">
        <f t="shared" si="1093"/>
        <v>7.5118905647141361</v>
      </c>
      <c r="DP448" s="6">
        <f t="shared" si="1093"/>
        <v>7.4521121883656516</v>
      </c>
      <c r="DQ448" s="6">
        <f t="shared" si="1093"/>
        <v>7.5999282124910268</v>
      </c>
      <c r="DR448" s="6">
        <f t="shared" si="1093"/>
        <v>7.5368215679318906</v>
      </c>
      <c r="DS448" s="6">
        <f t="shared" si="1093"/>
        <v>7.5746689303904926</v>
      </c>
      <c r="DT448" s="6">
        <f t="shared" si="1093"/>
        <v>7.7319509556437076</v>
      </c>
      <c r="DU448" s="6">
        <f t="shared" si="1093"/>
        <v>7.7583479789103693</v>
      </c>
      <c r="DV448" s="178"/>
      <c r="DW448" s="6">
        <f t="shared" si="1094"/>
        <v>9.5356364768129467</v>
      </c>
      <c r="DX448" s="6">
        <f t="shared" si="1094"/>
        <v>10.061740558292282</v>
      </c>
      <c r="DY448" s="6">
        <f t="shared" si="1094"/>
        <v>8.9768532083211259</v>
      </c>
      <c r="DZ448" s="6">
        <f t="shared" si="1094"/>
        <v>9.043093270365997</v>
      </c>
      <c r="EA448" s="6">
        <f t="shared" si="1094"/>
        <v>8.7838302752293576</v>
      </c>
      <c r="EB448" s="6">
        <f t="shared" si="1094"/>
        <v>9.2617896009673526</v>
      </c>
      <c r="EC448" s="6">
        <f t="shared" si="1094"/>
        <v>8.8040229885057464</v>
      </c>
      <c r="ED448" s="6">
        <f t="shared" si="1094"/>
        <v>8.7863492973903075</v>
      </c>
      <c r="EE448" s="6">
        <f t="shared" si="1094"/>
        <v>8.8166906474820141</v>
      </c>
      <c r="EF448" s="6">
        <f t="shared" si="1094"/>
        <v>8.8472422754836852</v>
      </c>
      <c r="EG448" s="6">
        <f t="shared" si="1094"/>
        <v>9.4212792127921272</v>
      </c>
      <c r="EH448" s="6">
        <f t="shared" si="1094"/>
        <v>9.2450211225105612</v>
      </c>
    </row>
    <row r="449" spans="2:138" x14ac:dyDescent="0.25">
      <c r="B449" s="51">
        <v>61011</v>
      </c>
      <c r="C449" s="51"/>
      <c r="D449" t="str" cm="1">
        <f t="array" ref="D449">_xll.OneStreamExcelAddIn.XFFunctions.XFGetMemberInfo("Description","Account",B449)</f>
        <v>P/S - Psych Testing</v>
      </c>
      <c r="E449" s="6">
        <f t="shared" si="1074"/>
        <v>0</v>
      </c>
      <c r="F449" s="6">
        <f t="shared" si="1074"/>
        <v>0</v>
      </c>
      <c r="G449" s="6">
        <f t="shared" si="1095"/>
        <v>0</v>
      </c>
      <c r="H449" s="55">
        <f t="shared" si="1112"/>
        <v>0</v>
      </c>
      <c r="I449" s="41"/>
      <c r="J449" s="6">
        <f t="shared" si="1075"/>
        <v>0</v>
      </c>
      <c r="K449" s="6">
        <f t="shared" si="1075"/>
        <v>0</v>
      </c>
      <c r="L449" s="6">
        <f t="shared" si="1097"/>
        <v>0</v>
      </c>
      <c r="M449" s="40">
        <f t="shared" si="1113"/>
        <v>0</v>
      </c>
      <c r="N449" s="41"/>
      <c r="O449" s="6">
        <f t="shared" si="1076"/>
        <v>0</v>
      </c>
      <c r="P449" s="6">
        <f t="shared" si="1077"/>
        <v>0</v>
      </c>
      <c r="Q449" s="40">
        <f t="shared" si="1114"/>
        <v>0</v>
      </c>
      <c r="R449" s="41"/>
      <c r="S449" s="6">
        <f t="shared" si="1099"/>
        <v>0</v>
      </c>
      <c r="T449" s="6">
        <f t="shared" si="1078"/>
        <v>0</v>
      </c>
      <c r="U449" s="40">
        <f t="shared" si="1115"/>
        <v>0</v>
      </c>
      <c r="V449" s="41"/>
      <c r="W449" s="42"/>
      <c r="X449" s="43"/>
      <c r="Y449" s="42"/>
      <c r="Z449" s="44"/>
      <c r="AB449" s="6">
        <f t="shared" si="1079"/>
        <v>0</v>
      </c>
      <c r="AC449" s="6">
        <f t="shared" si="1079"/>
        <v>0</v>
      </c>
      <c r="AD449" s="6">
        <f t="shared" si="1100"/>
        <v>0</v>
      </c>
      <c r="AE449" s="40">
        <f t="shared" si="1116"/>
        <v>0</v>
      </c>
      <c r="AG449" s="6">
        <f t="shared" si="1080"/>
        <v>0</v>
      </c>
      <c r="AH449" s="6">
        <f t="shared" si="1080"/>
        <v>0</v>
      </c>
      <c r="AI449" s="6">
        <f t="shared" si="1101"/>
        <v>0</v>
      </c>
      <c r="AJ449" s="40">
        <f t="shared" si="1117"/>
        <v>0</v>
      </c>
      <c r="AL449" s="6">
        <f t="shared" si="1081"/>
        <v>0</v>
      </c>
      <c r="AM449" s="6">
        <f t="shared" si="1081"/>
        <v>0</v>
      </c>
      <c r="AN449" s="6">
        <f t="shared" si="1102"/>
        <v>0</v>
      </c>
      <c r="AO449" s="40">
        <f t="shared" si="1118"/>
        <v>0</v>
      </c>
      <c r="AQ449" s="6">
        <f t="shared" si="1082"/>
        <v>0</v>
      </c>
      <c r="AR449" s="6">
        <f t="shared" si="1082"/>
        <v>0</v>
      </c>
      <c r="AS449" s="6">
        <f t="shared" si="1103"/>
        <v>0</v>
      </c>
      <c r="AT449" s="40">
        <f t="shared" si="1119"/>
        <v>0</v>
      </c>
      <c r="AV449" s="6">
        <f t="shared" si="1083"/>
        <v>0</v>
      </c>
      <c r="AW449" s="6">
        <f t="shared" si="1083"/>
        <v>0</v>
      </c>
      <c r="AX449" s="6">
        <f t="shared" si="1104"/>
        <v>0</v>
      </c>
      <c r="AY449" s="40">
        <f t="shared" si="1120"/>
        <v>0</v>
      </c>
      <c r="BA449" s="6">
        <f t="shared" si="1084"/>
        <v>0</v>
      </c>
      <c r="BB449" s="6">
        <f t="shared" si="1084"/>
        <v>0</v>
      </c>
      <c r="BC449" s="6">
        <f t="shared" si="1105"/>
        <v>0</v>
      </c>
      <c r="BD449" s="40">
        <f t="shared" si="1121"/>
        <v>0</v>
      </c>
      <c r="BF449" s="6">
        <f t="shared" si="1085"/>
        <v>0</v>
      </c>
      <c r="BG449" s="6">
        <f t="shared" si="1085"/>
        <v>0</v>
      </c>
      <c r="BH449" s="6">
        <f t="shared" si="1106"/>
        <v>0</v>
      </c>
      <c r="BI449" s="40">
        <f t="shared" si="1122"/>
        <v>0</v>
      </c>
      <c r="BK449" s="6">
        <f t="shared" si="1086"/>
        <v>0</v>
      </c>
      <c r="BL449" s="6">
        <f t="shared" si="1086"/>
        <v>0</v>
      </c>
      <c r="BM449" s="6">
        <f t="shared" si="1107"/>
        <v>0</v>
      </c>
      <c r="BN449" s="40">
        <f t="shared" si="1123"/>
        <v>0</v>
      </c>
      <c r="BP449" s="6">
        <f t="shared" si="1087"/>
        <v>0</v>
      </c>
      <c r="BQ449" s="6">
        <f t="shared" si="1087"/>
        <v>0</v>
      </c>
      <c r="BR449" s="6">
        <f t="shared" si="1108"/>
        <v>0</v>
      </c>
      <c r="BS449" s="40">
        <f t="shared" si="1124"/>
        <v>0</v>
      </c>
      <c r="BU449" s="6">
        <f t="shared" si="1088"/>
        <v>0</v>
      </c>
      <c r="BV449" s="6">
        <f t="shared" si="1088"/>
        <v>0</v>
      </c>
      <c r="BW449" s="6">
        <f t="shared" si="1109"/>
        <v>0</v>
      </c>
      <c r="BX449" s="40">
        <f t="shared" si="1125"/>
        <v>0</v>
      </c>
      <c r="BZ449" s="6">
        <f t="shared" si="1089"/>
        <v>0</v>
      </c>
      <c r="CA449" s="6">
        <f t="shared" si="1089"/>
        <v>0</v>
      </c>
      <c r="CB449" s="6">
        <f t="shared" si="1110"/>
        <v>0</v>
      </c>
      <c r="CC449" s="40">
        <f t="shared" si="1126"/>
        <v>0</v>
      </c>
      <c r="CE449" s="6">
        <f t="shared" si="1090"/>
        <v>0</v>
      </c>
      <c r="CF449" s="6">
        <f t="shared" si="1090"/>
        <v>0</v>
      </c>
      <c r="CG449" s="6">
        <f t="shared" si="1111"/>
        <v>0</v>
      </c>
      <c r="CH449" s="40">
        <f t="shared" si="1127"/>
        <v>0</v>
      </c>
      <c r="CI449" s="212"/>
      <c r="CJ449" s="6">
        <f t="shared" si="1091"/>
        <v>0</v>
      </c>
      <c r="CK449" s="6">
        <f t="shared" si="1091"/>
        <v>0</v>
      </c>
      <c r="CL449" s="6">
        <f t="shared" si="1091"/>
        <v>0</v>
      </c>
      <c r="CM449" s="6">
        <f t="shared" si="1091"/>
        <v>0</v>
      </c>
      <c r="CN449" s="6">
        <f t="shared" si="1091"/>
        <v>0</v>
      </c>
      <c r="CO449" s="6">
        <f t="shared" si="1091"/>
        <v>0</v>
      </c>
      <c r="CP449" s="6">
        <f t="shared" si="1091"/>
        <v>0</v>
      </c>
      <c r="CQ449" s="6">
        <f t="shared" si="1091"/>
        <v>0</v>
      </c>
      <c r="CR449" s="6">
        <f t="shared" si="1091"/>
        <v>0</v>
      </c>
      <c r="CS449" s="6">
        <f t="shared" si="1091"/>
        <v>0</v>
      </c>
      <c r="CT449" s="6">
        <f t="shared" si="1091"/>
        <v>0</v>
      </c>
      <c r="CU449" s="6">
        <f t="shared" si="1091"/>
        <v>0</v>
      </c>
      <c r="CV449" s="212"/>
      <c r="CW449" s="6">
        <f t="shared" si="1092"/>
        <v>0</v>
      </c>
      <c r="CX449" s="6">
        <f t="shared" si="1092"/>
        <v>0</v>
      </c>
      <c r="CY449" s="6">
        <f t="shared" si="1092"/>
        <v>0</v>
      </c>
      <c r="CZ449" s="6">
        <f t="shared" si="1092"/>
        <v>0</v>
      </c>
      <c r="DA449" s="6">
        <f t="shared" si="1092"/>
        <v>0</v>
      </c>
      <c r="DB449" s="6">
        <f t="shared" si="1092"/>
        <v>0</v>
      </c>
      <c r="DC449" s="6">
        <f t="shared" si="1092"/>
        <v>0</v>
      </c>
      <c r="DD449" s="6">
        <f t="shared" si="1092"/>
        <v>0</v>
      </c>
      <c r="DE449" s="6">
        <f t="shared" si="1092"/>
        <v>0.94890510948905105</v>
      </c>
      <c r="DF449" s="6">
        <f t="shared" si="1092"/>
        <v>0.34352456200618342</v>
      </c>
      <c r="DG449" s="6">
        <f t="shared" si="1092"/>
        <v>0</v>
      </c>
      <c r="DH449" s="6">
        <f t="shared" si="1092"/>
        <v>0</v>
      </c>
      <c r="DI449" s="178"/>
      <c r="DJ449" s="6">
        <f t="shared" si="1093"/>
        <v>0</v>
      </c>
      <c r="DK449" s="6">
        <f t="shared" si="1093"/>
        <v>0</v>
      </c>
      <c r="DL449" s="6">
        <f t="shared" si="1093"/>
        <v>0</v>
      </c>
      <c r="DM449" s="6">
        <f t="shared" si="1093"/>
        <v>0</v>
      </c>
      <c r="DN449" s="6">
        <f t="shared" si="1093"/>
        <v>0</v>
      </c>
      <c r="DO449" s="6">
        <f t="shared" si="1093"/>
        <v>0</v>
      </c>
      <c r="DP449" s="6">
        <f t="shared" si="1093"/>
        <v>0</v>
      </c>
      <c r="DQ449" s="6">
        <f t="shared" si="1093"/>
        <v>0</v>
      </c>
      <c r="DR449" s="6">
        <f t="shared" si="1093"/>
        <v>0</v>
      </c>
      <c r="DS449" s="6">
        <f t="shared" si="1093"/>
        <v>0</v>
      </c>
      <c r="DT449" s="6">
        <f t="shared" si="1093"/>
        <v>0</v>
      </c>
      <c r="DU449" s="6">
        <f t="shared" si="1093"/>
        <v>0</v>
      </c>
      <c r="DV449" s="178"/>
      <c r="DW449" s="6">
        <f t="shared" si="1094"/>
        <v>0</v>
      </c>
      <c r="DX449" s="6">
        <f t="shared" si="1094"/>
        <v>0</v>
      </c>
      <c r="DY449" s="6">
        <f t="shared" si="1094"/>
        <v>0</v>
      </c>
      <c r="DZ449" s="6">
        <f t="shared" si="1094"/>
        <v>0</v>
      </c>
      <c r="EA449" s="6">
        <f t="shared" si="1094"/>
        <v>0</v>
      </c>
      <c r="EB449" s="6">
        <f t="shared" si="1094"/>
        <v>0</v>
      </c>
      <c r="EC449" s="6">
        <f t="shared" si="1094"/>
        <v>0</v>
      </c>
      <c r="ED449" s="6">
        <f t="shared" si="1094"/>
        <v>0</v>
      </c>
      <c r="EE449" s="6">
        <f t="shared" si="1094"/>
        <v>0</v>
      </c>
      <c r="EF449" s="6">
        <f t="shared" si="1094"/>
        <v>0</v>
      </c>
      <c r="EG449" s="6">
        <f t="shared" si="1094"/>
        <v>0</v>
      </c>
      <c r="EH449" s="6">
        <f t="shared" si="1094"/>
        <v>0</v>
      </c>
    </row>
    <row r="450" spans="2:138" x14ac:dyDescent="0.25">
      <c r="B450" s="51">
        <v>61012</v>
      </c>
      <c r="C450" s="51"/>
      <c r="D450" t="str" cm="1">
        <f t="array" ref="D450">_xll.OneStreamExcelAddIn.XFFunctions.XFGetMemberInfo("Description","Account",B450)</f>
        <v>P/S - Billable Charges</v>
      </c>
      <c r="E450" s="6">
        <f t="shared" si="1074"/>
        <v>0</v>
      </c>
      <c r="F450" s="6">
        <f t="shared" si="1074"/>
        <v>0</v>
      </c>
      <c r="G450" s="6">
        <f t="shared" si="1095"/>
        <v>0</v>
      </c>
      <c r="H450" s="55">
        <f t="shared" si="1112"/>
        <v>0</v>
      </c>
      <c r="I450" s="41"/>
      <c r="J450" s="6">
        <f t="shared" si="1075"/>
        <v>0</v>
      </c>
      <c r="K450" s="6">
        <f t="shared" si="1075"/>
        <v>0</v>
      </c>
      <c r="L450" s="6">
        <f t="shared" si="1097"/>
        <v>0</v>
      </c>
      <c r="M450" s="40">
        <f t="shared" si="1113"/>
        <v>0</v>
      </c>
      <c r="N450" s="41"/>
      <c r="O450" s="6">
        <f t="shared" si="1076"/>
        <v>0</v>
      </c>
      <c r="P450" s="6">
        <f t="shared" si="1077"/>
        <v>0</v>
      </c>
      <c r="Q450" s="40">
        <f t="shared" si="1114"/>
        <v>0</v>
      </c>
      <c r="R450" s="41"/>
      <c r="S450" s="6">
        <f t="shared" si="1099"/>
        <v>0</v>
      </c>
      <c r="T450" s="6">
        <f t="shared" si="1078"/>
        <v>0</v>
      </c>
      <c r="U450" s="40">
        <f t="shared" si="1115"/>
        <v>0</v>
      </c>
      <c r="V450" s="41"/>
      <c r="W450" s="42"/>
      <c r="X450" s="43"/>
      <c r="Y450" s="42"/>
      <c r="Z450" s="44"/>
      <c r="AB450" s="6">
        <f t="shared" si="1079"/>
        <v>0</v>
      </c>
      <c r="AC450" s="6">
        <f t="shared" si="1079"/>
        <v>0</v>
      </c>
      <c r="AD450" s="6">
        <f t="shared" si="1100"/>
        <v>0</v>
      </c>
      <c r="AE450" s="40">
        <f t="shared" si="1116"/>
        <v>0</v>
      </c>
      <c r="AG450" s="6">
        <f t="shared" si="1080"/>
        <v>0</v>
      </c>
      <c r="AH450" s="6">
        <f t="shared" si="1080"/>
        <v>0</v>
      </c>
      <c r="AI450" s="6">
        <f t="shared" si="1101"/>
        <v>0</v>
      </c>
      <c r="AJ450" s="40">
        <f t="shared" si="1117"/>
        <v>0</v>
      </c>
      <c r="AL450" s="6">
        <f t="shared" si="1081"/>
        <v>0</v>
      </c>
      <c r="AM450" s="6">
        <f t="shared" si="1081"/>
        <v>0</v>
      </c>
      <c r="AN450" s="6">
        <f t="shared" si="1102"/>
        <v>0</v>
      </c>
      <c r="AO450" s="40">
        <f t="shared" si="1118"/>
        <v>0</v>
      </c>
      <c r="AQ450" s="6">
        <f t="shared" si="1082"/>
        <v>0</v>
      </c>
      <c r="AR450" s="6">
        <f t="shared" si="1082"/>
        <v>0</v>
      </c>
      <c r="AS450" s="6">
        <f t="shared" si="1103"/>
        <v>0</v>
      </c>
      <c r="AT450" s="40">
        <f t="shared" si="1119"/>
        <v>0</v>
      </c>
      <c r="AV450" s="6">
        <f t="shared" si="1083"/>
        <v>0</v>
      </c>
      <c r="AW450" s="6">
        <f t="shared" si="1083"/>
        <v>0</v>
      </c>
      <c r="AX450" s="6">
        <f t="shared" si="1104"/>
        <v>0</v>
      </c>
      <c r="AY450" s="40">
        <f t="shared" si="1120"/>
        <v>0</v>
      </c>
      <c r="BA450" s="6">
        <f t="shared" si="1084"/>
        <v>0</v>
      </c>
      <c r="BB450" s="6">
        <f t="shared" si="1084"/>
        <v>0</v>
      </c>
      <c r="BC450" s="6">
        <f t="shared" si="1105"/>
        <v>0</v>
      </c>
      <c r="BD450" s="40">
        <f t="shared" si="1121"/>
        <v>0</v>
      </c>
      <c r="BF450" s="6">
        <f t="shared" si="1085"/>
        <v>0</v>
      </c>
      <c r="BG450" s="6">
        <f t="shared" si="1085"/>
        <v>0</v>
      </c>
      <c r="BH450" s="6">
        <f t="shared" si="1106"/>
        <v>0</v>
      </c>
      <c r="BI450" s="40">
        <f t="shared" si="1122"/>
        <v>0</v>
      </c>
      <c r="BK450" s="6">
        <f t="shared" si="1086"/>
        <v>0</v>
      </c>
      <c r="BL450" s="6">
        <f t="shared" si="1086"/>
        <v>0</v>
      </c>
      <c r="BM450" s="6">
        <f t="shared" si="1107"/>
        <v>0</v>
      </c>
      <c r="BN450" s="40">
        <f t="shared" si="1123"/>
        <v>0</v>
      </c>
      <c r="BP450" s="6">
        <f t="shared" si="1087"/>
        <v>0</v>
      </c>
      <c r="BQ450" s="6">
        <f t="shared" si="1087"/>
        <v>0</v>
      </c>
      <c r="BR450" s="6">
        <f t="shared" si="1108"/>
        <v>0</v>
      </c>
      <c r="BS450" s="40">
        <f t="shared" si="1124"/>
        <v>0</v>
      </c>
      <c r="BU450" s="6">
        <f t="shared" si="1088"/>
        <v>0</v>
      </c>
      <c r="BV450" s="6">
        <f t="shared" si="1088"/>
        <v>0</v>
      </c>
      <c r="BW450" s="6">
        <f t="shared" si="1109"/>
        <v>0</v>
      </c>
      <c r="BX450" s="40">
        <f t="shared" si="1125"/>
        <v>0</v>
      </c>
      <c r="BZ450" s="6">
        <f t="shared" si="1089"/>
        <v>0</v>
      </c>
      <c r="CA450" s="6">
        <f t="shared" si="1089"/>
        <v>0</v>
      </c>
      <c r="CB450" s="6">
        <f t="shared" si="1110"/>
        <v>0</v>
      </c>
      <c r="CC450" s="40">
        <f t="shared" si="1126"/>
        <v>0</v>
      </c>
      <c r="CE450" s="6">
        <f t="shared" si="1090"/>
        <v>0</v>
      </c>
      <c r="CF450" s="6">
        <f t="shared" si="1090"/>
        <v>0</v>
      </c>
      <c r="CG450" s="6">
        <f t="shared" si="1111"/>
        <v>0</v>
      </c>
      <c r="CH450" s="40">
        <f t="shared" si="1127"/>
        <v>0</v>
      </c>
      <c r="CI450" s="212"/>
      <c r="CJ450" s="6">
        <f t="shared" si="1091"/>
        <v>0</v>
      </c>
      <c r="CK450" s="6">
        <f t="shared" si="1091"/>
        <v>0</v>
      </c>
      <c r="CL450" s="6">
        <f t="shared" si="1091"/>
        <v>0</v>
      </c>
      <c r="CM450" s="6">
        <f t="shared" si="1091"/>
        <v>0</v>
      </c>
      <c r="CN450" s="6">
        <f t="shared" si="1091"/>
        <v>0</v>
      </c>
      <c r="CO450" s="6">
        <f t="shared" si="1091"/>
        <v>0</v>
      </c>
      <c r="CP450" s="6">
        <f t="shared" si="1091"/>
        <v>0</v>
      </c>
      <c r="CQ450" s="6">
        <f t="shared" si="1091"/>
        <v>0</v>
      </c>
      <c r="CR450" s="6">
        <f t="shared" si="1091"/>
        <v>0</v>
      </c>
      <c r="CS450" s="6">
        <f t="shared" si="1091"/>
        <v>0</v>
      </c>
      <c r="CT450" s="6">
        <f t="shared" si="1091"/>
        <v>0</v>
      </c>
      <c r="CU450" s="6">
        <f t="shared" si="1091"/>
        <v>0</v>
      </c>
      <c r="CV450" s="212"/>
      <c r="CW450" s="6">
        <f t="shared" si="1092"/>
        <v>0</v>
      </c>
      <c r="CX450" s="6">
        <f t="shared" si="1092"/>
        <v>0</v>
      </c>
      <c r="CY450" s="6">
        <f t="shared" si="1092"/>
        <v>0</v>
      </c>
      <c r="CZ450" s="6">
        <f t="shared" si="1092"/>
        <v>0</v>
      </c>
      <c r="DA450" s="6">
        <f t="shared" si="1092"/>
        <v>0</v>
      </c>
      <c r="DB450" s="6">
        <f t="shared" si="1092"/>
        <v>0</v>
      </c>
      <c r="DC450" s="6">
        <f t="shared" si="1092"/>
        <v>0</v>
      </c>
      <c r="DD450" s="6">
        <f t="shared" si="1092"/>
        <v>0</v>
      </c>
      <c r="DE450" s="6">
        <f t="shared" si="1092"/>
        <v>0</v>
      </c>
      <c r="DF450" s="6">
        <f t="shared" si="1092"/>
        <v>0</v>
      </c>
      <c r="DG450" s="6">
        <f t="shared" si="1092"/>
        <v>0</v>
      </c>
      <c r="DH450" s="6">
        <f t="shared" si="1092"/>
        <v>0</v>
      </c>
      <c r="DI450" s="178"/>
      <c r="DJ450" s="6">
        <f t="shared" si="1093"/>
        <v>0</v>
      </c>
      <c r="DK450" s="6">
        <f t="shared" si="1093"/>
        <v>0</v>
      </c>
      <c r="DL450" s="6">
        <f t="shared" si="1093"/>
        <v>0</v>
      </c>
      <c r="DM450" s="6">
        <f t="shared" si="1093"/>
        <v>0</v>
      </c>
      <c r="DN450" s="6">
        <f t="shared" si="1093"/>
        <v>0</v>
      </c>
      <c r="DO450" s="6">
        <f t="shared" si="1093"/>
        <v>0</v>
      </c>
      <c r="DP450" s="6">
        <f t="shared" si="1093"/>
        <v>0</v>
      </c>
      <c r="DQ450" s="6">
        <f t="shared" si="1093"/>
        <v>0</v>
      </c>
      <c r="DR450" s="6">
        <f t="shared" si="1093"/>
        <v>0</v>
      </c>
      <c r="DS450" s="6">
        <f t="shared" si="1093"/>
        <v>0</v>
      </c>
      <c r="DT450" s="6">
        <f t="shared" si="1093"/>
        <v>0</v>
      </c>
      <c r="DU450" s="6">
        <f t="shared" si="1093"/>
        <v>0</v>
      </c>
      <c r="DV450" s="178"/>
      <c r="DW450" s="6">
        <f t="shared" si="1094"/>
        <v>0</v>
      </c>
      <c r="DX450" s="6">
        <f t="shared" si="1094"/>
        <v>0</v>
      </c>
      <c r="DY450" s="6">
        <f t="shared" si="1094"/>
        <v>0</v>
      </c>
      <c r="DZ450" s="6">
        <f t="shared" si="1094"/>
        <v>0</v>
      </c>
      <c r="EA450" s="6">
        <f t="shared" si="1094"/>
        <v>0</v>
      </c>
      <c r="EB450" s="6">
        <f t="shared" si="1094"/>
        <v>0</v>
      </c>
      <c r="EC450" s="6">
        <f t="shared" si="1094"/>
        <v>0</v>
      </c>
      <c r="ED450" s="6">
        <f t="shared" si="1094"/>
        <v>0</v>
      </c>
      <c r="EE450" s="6">
        <f t="shared" si="1094"/>
        <v>0</v>
      </c>
      <c r="EF450" s="6">
        <f t="shared" si="1094"/>
        <v>0</v>
      </c>
      <c r="EG450" s="6">
        <f t="shared" si="1094"/>
        <v>0</v>
      </c>
      <c r="EH450" s="6">
        <f t="shared" si="1094"/>
        <v>0</v>
      </c>
    </row>
    <row r="451" spans="2:138" x14ac:dyDescent="0.25">
      <c r="B451" s="51">
        <v>61013</v>
      </c>
      <c r="C451" s="51"/>
      <c r="D451" t="str" cm="1">
        <f t="array" ref="D451">_xll.OneStreamExcelAddIn.XFFunctions.XFGetMemberInfo("Description","Account",B451)</f>
        <v>P/S - Housekeeping</v>
      </c>
      <c r="E451" s="6">
        <f t="shared" si="1074"/>
        <v>4.2375029354207436</v>
      </c>
      <c r="F451" s="6">
        <f t="shared" si="1074"/>
        <v>4.7461484593837531</v>
      </c>
      <c r="G451" s="6">
        <f t="shared" si="1095"/>
        <v>0.50864552396300944</v>
      </c>
      <c r="H451" s="55">
        <f t="shared" si="1112"/>
        <v>0.10717016720312468</v>
      </c>
      <c r="I451" s="41"/>
      <c r="J451" s="6">
        <f t="shared" si="1075"/>
        <v>5.2442718166056634</v>
      </c>
      <c r="K451" s="6">
        <f t="shared" si="1075"/>
        <v>4.7715180419328709</v>
      </c>
      <c r="L451" s="6">
        <f t="shared" si="1097"/>
        <v>-0.47275377467279256</v>
      </c>
      <c r="M451" s="40">
        <f t="shared" si="1113"/>
        <v>-9.9078274569677008E-2</v>
      </c>
      <c r="N451" s="41"/>
      <c r="O451" s="6">
        <f t="shared" si="1076"/>
        <v>1.4941943616777444</v>
      </c>
      <c r="P451" s="6">
        <f t="shared" si="1077"/>
        <v>-3.750077454927919</v>
      </c>
      <c r="Q451" s="40">
        <f t="shared" si="1114"/>
        <v>-2.5097654971185768</v>
      </c>
      <c r="R451" s="41"/>
      <c r="S451" s="6">
        <f t="shared" si="1099"/>
        <v>0</v>
      </c>
      <c r="T451" s="6">
        <f t="shared" si="1078"/>
        <v>-4.2375029354207436</v>
      </c>
      <c r="U451" s="40">
        <f t="shared" si="1115"/>
        <v>0</v>
      </c>
      <c r="V451" s="41"/>
      <c r="W451" s="42"/>
      <c r="X451" s="43"/>
      <c r="Y451" s="42"/>
      <c r="Z451" s="44"/>
      <c r="AB451" s="6">
        <f t="shared" si="1079"/>
        <v>6.8533520674427946</v>
      </c>
      <c r="AC451" s="6">
        <f t="shared" si="1079"/>
        <v>4.9115827598696118</v>
      </c>
      <c r="AD451" s="6">
        <f t="shared" si="1100"/>
        <v>-1.9417693075731828</v>
      </c>
      <c r="AE451" s="40">
        <f t="shared" si="1116"/>
        <v>-0.3953449229113124</v>
      </c>
      <c r="AG451" s="6">
        <f t="shared" si="1080"/>
        <v>4.8763737133808389</v>
      </c>
      <c r="AH451" s="6">
        <f t="shared" si="1080"/>
        <v>4.7541920731707314</v>
      </c>
      <c r="AI451" s="6">
        <f t="shared" si="1101"/>
        <v>-0.12218164021010747</v>
      </c>
      <c r="AJ451" s="40">
        <f t="shared" si="1117"/>
        <v>-2.5699769451809379E-2</v>
      </c>
      <c r="AL451" s="6">
        <f t="shared" si="1081"/>
        <v>5.0639822064056945</v>
      </c>
      <c r="AM451" s="6">
        <f t="shared" si="1081"/>
        <v>4.6779247910863511</v>
      </c>
      <c r="AN451" s="6">
        <f t="shared" si="1102"/>
        <v>-0.38605741531934346</v>
      </c>
      <c r="AO451" s="40">
        <f t="shared" si="1118"/>
        <v>-8.2527495109576063E-2</v>
      </c>
      <c r="AQ451" s="6">
        <f t="shared" si="1082"/>
        <v>4.2375029354207436</v>
      </c>
      <c r="AR451" s="6">
        <f t="shared" si="1082"/>
        <v>4.7461484593837531</v>
      </c>
      <c r="AS451" s="6">
        <f t="shared" si="1103"/>
        <v>0.50864552396300944</v>
      </c>
      <c r="AT451" s="40">
        <f t="shared" si="1119"/>
        <v>0.10717016720312468</v>
      </c>
      <c r="AV451" s="6">
        <f t="shared" si="1083"/>
        <v>5.2442718166056634</v>
      </c>
      <c r="AW451" s="6">
        <f t="shared" si="1083"/>
        <v>4.689548120041394</v>
      </c>
      <c r="AX451" s="6">
        <f t="shared" si="1104"/>
        <v>-0.55472369656426945</v>
      </c>
      <c r="AY451" s="40">
        <f t="shared" si="1120"/>
        <v>-0.11828937082308327</v>
      </c>
      <c r="BA451" s="6">
        <f t="shared" si="1084"/>
        <v>0</v>
      </c>
      <c r="BB451" s="6">
        <f t="shared" si="1084"/>
        <v>4.6369694843914413</v>
      </c>
      <c r="BC451" s="6">
        <f t="shared" si="1105"/>
        <v>4.6369694843914413</v>
      </c>
      <c r="BD451" s="40">
        <f t="shared" si="1121"/>
        <v>1</v>
      </c>
      <c r="BF451" s="6">
        <f t="shared" si="1085"/>
        <v>0</v>
      </c>
      <c r="BG451" s="6">
        <f t="shared" si="1085"/>
        <v>4.6000692520775619</v>
      </c>
      <c r="BH451" s="6">
        <f t="shared" si="1106"/>
        <v>4.6000692520775619</v>
      </c>
      <c r="BI451" s="40">
        <f t="shared" si="1122"/>
        <v>1</v>
      </c>
      <c r="BK451" s="6">
        <f t="shared" si="1086"/>
        <v>0</v>
      </c>
      <c r="BL451" s="6">
        <f t="shared" si="1086"/>
        <v>4.6913137114142138</v>
      </c>
      <c r="BM451" s="6">
        <f t="shared" si="1107"/>
        <v>4.6913137114142138</v>
      </c>
      <c r="BN451" s="40">
        <f t="shared" si="1123"/>
        <v>1</v>
      </c>
      <c r="BP451" s="6">
        <f t="shared" si="1087"/>
        <v>0</v>
      </c>
      <c r="BQ451" s="6">
        <f t="shared" si="1087"/>
        <v>4.6523589925505497</v>
      </c>
      <c r="BR451" s="6">
        <f t="shared" si="1108"/>
        <v>4.6523589925505497</v>
      </c>
      <c r="BS451" s="40">
        <f t="shared" si="1124"/>
        <v>1</v>
      </c>
      <c r="BU451" s="6">
        <f t="shared" si="1088"/>
        <v>0</v>
      </c>
      <c r="BV451" s="6">
        <f t="shared" si="1088"/>
        <v>4.6757215619694401</v>
      </c>
      <c r="BW451" s="6">
        <f t="shared" si="1109"/>
        <v>4.6757215619694401</v>
      </c>
      <c r="BX451" s="40">
        <f t="shared" si="1125"/>
        <v>1</v>
      </c>
      <c r="BZ451" s="6">
        <f t="shared" si="1089"/>
        <v>0</v>
      </c>
      <c r="CA451" s="6">
        <f t="shared" si="1089"/>
        <v>4.7728092318788313</v>
      </c>
      <c r="CB451" s="6">
        <f t="shared" si="1110"/>
        <v>4.7728092318788313</v>
      </c>
      <c r="CC451" s="40">
        <f t="shared" si="1126"/>
        <v>1</v>
      </c>
      <c r="CE451" s="6">
        <f t="shared" si="1090"/>
        <v>0</v>
      </c>
      <c r="CF451" s="6">
        <f t="shared" si="1090"/>
        <v>4.7891036906854128</v>
      </c>
      <c r="CG451" s="6">
        <f t="shared" si="1111"/>
        <v>4.7891036906854128</v>
      </c>
      <c r="CH451" s="40">
        <f t="shared" si="1127"/>
        <v>1</v>
      </c>
      <c r="CI451" s="212"/>
      <c r="CJ451" s="6">
        <f t="shared" si="1091"/>
        <v>6.8533520674427946</v>
      </c>
      <c r="CK451" s="6">
        <f t="shared" si="1091"/>
        <v>4.8763737133808389</v>
      </c>
      <c r="CL451" s="6">
        <f t="shared" si="1091"/>
        <v>5.0639822064056945</v>
      </c>
      <c r="CM451" s="6">
        <f t="shared" si="1091"/>
        <v>4.2375029354207436</v>
      </c>
      <c r="CN451" s="6">
        <f t="shared" si="1091"/>
        <v>5.2442718166056634</v>
      </c>
      <c r="CO451" s="6">
        <f t="shared" si="1091"/>
        <v>0</v>
      </c>
      <c r="CP451" s="6">
        <f t="shared" si="1091"/>
        <v>0</v>
      </c>
      <c r="CQ451" s="6">
        <f t="shared" si="1091"/>
        <v>0</v>
      </c>
      <c r="CR451" s="6">
        <f t="shared" si="1091"/>
        <v>0</v>
      </c>
      <c r="CS451" s="6">
        <f t="shared" si="1091"/>
        <v>0</v>
      </c>
      <c r="CT451" s="6">
        <f t="shared" si="1091"/>
        <v>0</v>
      </c>
      <c r="CU451" s="6">
        <f t="shared" si="1091"/>
        <v>0</v>
      </c>
      <c r="CV451" s="212"/>
      <c r="CW451" s="6">
        <f t="shared" si="1092"/>
        <v>0.30910662824207497</v>
      </c>
      <c r="CX451" s="6">
        <f t="shared" si="1092"/>
        <v>0.31609037328094303</v>
      </c>
      <c r="CY451" s="6">
        <f t="shared" si="1092"/>
        <v>0.34827419812659666</v>
      </c>
      <c r="CZ451" s="6">
        <f t="shared" si="1092"/>
        <v>4.8391442903511361</v>
      </c>
      <c r="DA451" s="6">
        <f t="shared" si="1092"/>
        <v>5.8985205719288007</v>
      </c>
      <c r="DB451" s="6">
        <f t="shared" si="1092"/>
        <v>9.4849410640331318</v>
      </c>
      <c r="DC451" s="6">
        <f t="shared" si="1092"/>
        <v>5.4499537190082643</v>
      </c>
      <c r="DD451" s="6">
        <f t="shared" si="1092"/>
        <v>11.540886590321389</v>
      </c>
      <c r="DE451" s="6">
        <f t="shared" si="1092"/>
        <v>8.8195839416058401</v>
      </c>
      <c r="DF451" s="6">
        <f t="shared" si="1092"/>
        <v>3.2765613191343181</v>
      </c>
      <c r="DG451" s="6">
        <f t="shared" si="1092"/>
        <v>0.29263894139886576</v>
      </c>
      <c r="DH451" s="6">
        <f t="shared" si="1092"/>
        <v>0.58569569120287257</v>
      </c>
      <c r="DI451" s="178"/>
      <c r="DJ451" s="6">
        <f t="shared" si="1093"/>
        <v>4.9115827598696118</v>
      </c>
      <c r="DK451" s="6">
        <f t="shared" si="1093"/>
        <v>4.7541920731707314</v>
      </c>
      <c r="DL451" s="6">
        <f t="shared" si="1093"/>
        <v>4.6779247910863511</v>
      </c>
      <c r="DM451" s="6">
        <f t="shared" si="1093"/>
        <v>4.7461484593837531</v>
      </c>
      <c r="DN451" s="6">
        <f t="shared" si="1093"/>
        <v>4.689548120041394</v>
      </c>
      <c r="DO451" s="6">
        <f t="shared" si="1093"/>
        <v>4.6369694843914413</v>
      </c>
      <c r="DP451" s="6">
        <f t="shared" si="1093"/>
        <v>4.6000692520775619</v>
      </c>
      <c r="DQ451" s="6">
        <f t="shared" si="1093"/>
        <v>4.6913137114142138</v>
      </c>
      <c r="DR451" s="6">
        <f t="shared" si="1093"/>
        <v>4.6523589925505497</v>
      </c>
      <c r="DS451" s="6">
        <f t="shared" si="1093"/>
        <v>4.6757215619694401</v>
      </c>
      <c r="DT451" s="6">
        <f t="shared" si="1093"/>
        <v>4.7728092318788313</v>
      </c>
      <c r="DU451" s="6">
        <f t="shared" si="1093"/>
        <v>4.7891036906854128</v>
      </c>
      <c r="DV451" s="178"/>
      <c r="DW451" s="6">
        <f t="shared" si="1094"/>
        <v>0.46812767385247428</v>
      </c>
      <c r="DX451" s="6">
        <f t="shared" si="1094"/>
        <v>0.49394927403284072</v>
      </c>
      <c r="DY451" s="6">
        <f t="shared" si="1094"/>
        <v>0.44070333076296514</v>
      </c>
      <c r="DZ451" s="6">
        <f t="shared" si="1094"/>
        <v>0.44395457998406135</v>
      </c>
      <c r="EA451" s="6">
        <f t="shared" si="1094"/>
        <v>0.43122996924827978</v>
      </c>
      <c r="EB451" s="6">
        <f t="shared" si="1094"/>
        <v>0.45468792881076181</v>
      </c>
      <c r="EC451" s="6">
        <f t="shared" si="1094"/>
        <v>0.43222107732816095</v>
      </c>
      <c r="ED451" s="6">
        <f t="shared" si="1094"/>
        <v>0.43135348732836248</v>
      </c>
      <c r="EE451" s="6">
        <f t="shared" si="1094"/>
        <v>0.43284301574330936</v>
      </c>
      <c r="EF451" s="6">
        <f t="shared" si="1094"/>
        <v>0.43434218833208199</v>
      </c>
      <c r="EG451" s="6">
        <f t="shared" si="1094"/>
        <v>0.46251552434686344</v>
      </c>
      <c r="EH451" s="6">
        <f t="shared" si="1094"/>
        <v>0.45386467649366319</v>
      </c>
    </row>
    <row r="452" spans="2:138" x14ac:dyDescent="0.25">
      <c r="B452" s="51">
        <v>61014</v>
      </c>
      <c r="C452" s="51"/>
      <c r="D452" t="str" cm="1">
        <f t="array" ref="D452">_xll.OneStreamExcelAddIn.XFFunctions.XFGetMemberInfo("Description","Account",B452)</f>
        <v>P/S - Laundry</v>
      </c>
      <c r="E452" s="6">
        <f t="shared" si="1074"/>
        <v>0</v>
      </c>
      <c r="F452" s="6">
        <f t="shared" si="1074"/>
        <v>0</v>
      </c>
      <c r="G452" s="6">
        <f t="shared" si="1095"/>
        <v>0</v>
      </c>
      <c r="H452" s="55">
        <f t="shared" si="1112"/>
        <v>0</v>
      </c>
      <c r="I452" s="41"/>
      <c r="J452" s="6">
        <f t="shared" si="1075"/>
        <v>0</v>
      </c>
      <c r="K452" s="6">
        <f t="shared" si="1075"/>
        <v>0</v>
      </c>
      <c r="L452" s="6">
        <f t="shared" si="1097"/>
        <v>0</v>
      </c>
      <c r="M452" s="40">
        <f t="shared" si="1113"/>
        <v>0</v>
      </c>
      <c r="N452" s="41"/>
      <c r="O452" s="6">
        <f t="shared" si="1076"/>
        <v>0</v>
      </c>
      <c r="P452" s="6">
        <f t="shared" si="1077"/>
        <v>0</v>
      </c>
      <c r="Q452" s="40">
        <f t="shared" si="1114"/>
        <v>0</v>
      </c>
      <c r="R452" s="41"/>
      <c r="S452" s="6">
        <f t="shared" si="1099"/>
        <v>0</v>
      </c>
      <c r="T452" s="6">
        <f t="shared" si="1078"/>
        <v>0</v>
      </c>
      <c r="U452" s="40">
        <f t="shared" si="1115"/>
        <v>0</v>
      </c>
      <c r="V452" s="41"/>
      <c r="W452" s="42"/>
      <c r="X452" s="43"/>
      <c r="Y452" s="42"/>
      <c r="Z452" s="44"/>
      <c r="AB452" s="6">
        <f t="shared" si="1079"/>
        <v>0</v>
      </c>
      <c r="AC452" s="6">
        <f t="shared" si="1079"/>
        <v>0</v>
      </c>
      <c r="AD452" s="6">
        <f t="shared" si="1100"/>
        <v>0</v>
      </c>
      <c r="AE452" s="40">
        <f t="shared" si="1116"/>
        <v>0</v>
      </c>
      <c r="AG452" s="6">
        <f t="shared" si="1080"/>
        <v>0</v>
      </c>
      <c r="AH452" s="6">
        <f t="shared" si="1080"/>
        <v>0</v>
      </c>
      <c r="AI452" s="6">
        <f t="shared" si="1101"/>
        <v>0</v>
      </c>
      <c r="AJ452" s="40">
        <f t="shared" si="1117"/>
        <v>0</v>
      </c>
      <c r="AL452" s="6">
        <f t="shared" si="1081"/>
        <v>0</v>
      </c>
      <c r="AM452" s="6">
        <f t="shared" si="1081"/>
        <v>0</v>
      </c>
      <c r="AN452" s="6">
        <f t="shared" si="1102"/>
        <v>0</v>
      </c>
      <c r="AO452" s="40">
        <f t="shared" si="1118"/>
        <v>0</v>
      </c>
      <c r="AQ452" s="6">
        <f t="shared" si="1082"/>
        <v>0</v>
      </c>
      <c r="AR452" s="6">
        <f t="shared" si="1082"/>
        <v>0</v>
      </c>
      <c r="AS452" s="6">
        <f t="shared" si="1103"/>
        <v>0</v>
      </c>
      <c r="AT452" s="40">
        <f t="shared" si="1119"/>
        <v>0</v>
      </c>
      <c r="AV452" s="6">
        <f t="shared" si="1083"/>
        <v>0</v>
      </c>
      <c r="AW452" s="6">
        <f t="shared" si="1083"/>
        <v>0</v>
      </c>
      <c r="AX452" s="6">
        <f t="shared" si="1104"/>
        <v>0</v>
      </c>
      <c r="AY452" s="40">
        <f t="shared" si="1120"/>
        <v>0</v>
      </c>
      <c r="BA452" s="6">
        <f t="shared" si="1084"/>
        <v>0</v>
      </c>
      <c r="BB452" s="6">
        <f t="shared" si="1084"/>
        <v>0</v>
      </c>
      <c r="BC452" s="6">
        <f t="shared" si="1105"/>
        <v>0</v>
      </c>
      <c r="BD452" s="40">
        <f t="shared" si="1121"/>
        <v>0</v>
      </c>
      <c r="BF452" s="6">
        <f t="shared" si="1085"/>
        <v>0</v>
      </c>
      <c r="BG452" s="6">
        <f t="shared" si="1085"/>
        <v>0</v>
      </c>
      <c r="BH452" s="6">
        <f t="shared" si="1106"/>
        <v>0</v>
      </c>
      <c r="BI452" s="40">
        <f t="shared" si="1122"/>
        <v>0</v>
      </c>
      <c r="BK452" s="6">
        <f t="shared" si="1086"/>
        <v>0</v>
      </c>
      <c r="BL452" s="6">
        <f t="shared" si="1086"/>
        <v>0</v>
      </c>
      <c r="BM452" s="6">
        <f t="shared" si="1107"/>
        <v>0</v>
      </c>
      <c r="BN452" s="40">
        <f t="shared" si="1123"/>
        <v>0</v>
      </c>
      <c r="BP452" s="6">
        <f t="shared" si="1087"/>
        <v>0</v>
      </c>
      <c r="BQ452" s="6">
        <f t="shared" si="1087"/>
        <v>0</v>
      </c>
      <c r="BR452" s="6">
        <f t="shared" si="1108"/>
        <v>0</v>
      </c>
      <c r="BS452" s="40">
        <f t="shared" si="1124"/>
        <v>0</v>
      </c>
      <c r="BU452" s="6">
        <f t="shared" si="1088"/>
        <v>0</v>
      </c>
      <c r="BV452" s="6">
        <f t="shared" si="1088"/>
        <v>0</v>
      </c>
      <c r="BW452" s="6">
        <f t="shared" si="1109"/>
        <v>0</v>
      </c>
      <c r="BX452" s="40">
        <f t="shared" si="1125"/>
        <v>0</v>
      </c>
      <c r="BZ452" s="6">
        <f t="shared" si="1089"/>
        <v>0</v>
      </c>
      <c r="CA452" s="6">
        <f t="shared" si="1089"/>
        <v>0</v>
      </c>
      <c r="CB452" s="6">
        <f t="shared" si="1110"/>
        <v>0</v>
      </c>
      <c r="CC452" s="40">
        <f t="shared" si="1126"/>
        <v>0</v>
      </c>
      <c r="CE452" s="6">
        <f t="shared" si="1090"/>
        <v>0</v>
      </c>
      <c r="CF452" s="6">
        <f t="shared" si="1090"/>
        <v>0</v>
      </c>
      <c r="CG452" s="6">
        <f t="shared" si="1111"/>
        <v>0</v>
      </c>
      <c r="CH452" s="40">
        <f t="shared" si="1127"/>
        <v>0</v>
      </c>
      <c r="CI452" s="212"/>
      <c r="CJ452" s="6">
        <f t="shared" si="1091"/>
        <v>0</v>
      </c>
      <c r="CK452" s="6">
        <f t="shared" si="1091"/>
        <v>0</v>
      </c>
      <c r="CL452" s="6">
        <f t="shared" si="1091"/>
        <v>0</v>
      </c>
      <c r="CM452" s="6">
        <f t="shared" si="1091"/>
        <v>0</v>
      </c>
      <c r="CN452" s="6">
        <f t="shared" si="1091"/>
        <v>0</v>
      </c>
      <c r="CO452" s="6">
        <f t="shared" si="1091"/>
        <v>0</v>
      </c>
      <c r="CP452" s="6">
        <f t="shared" si="1091"/>
        <v>0</v>
      </c>
      <c r="CQ452" s="6">
        <f t="shared" si="1091"/>
        <v>0</v>
      </c>
      <c r="CR452" s="6">
        <f t="shared" si="1091"/>
        <v>0</v>
      </c>
      <c r="CS452" s="6">
        <f t="shared" si="1091"/>
        <v>0</v>
      </c>
      <c r="CT452" s="6">
        <f t="shared" si="1091"/>
        <v>0</v>
      </c>
      <c r="CU452" s="6">
        <f t="shared" si="1091"/>
        <v>0</v>
      </c>
      <c r="CV452" s="212"/>
      <c r="CW452" s="6">
        <f t="shared" si="1092"/>
        <v>0</v>
      </c>
      <c r="CX452" s="6">
        <f t="shared" si="1092"/>
        <v>0</v>
      </c>
      <c r="CY452" s="6">
        <f t="shared" si="1092"/>
        <v>0</v>
      </c>
      <c r="CZ452" s="6">
        <f t="shared" si="1092"/>
        <v>0</v>
      </c>
      <c r="DA452" s="6">
        <f t="shared" si="1092"/>
        <v>0</v>
      </c>
      <c r="DB452" s="6">
        <f t="shared" si="1092"/>
        <v>0</v>
      </c>
      <c r="DC452" s="6">
        <f t="shared" si="1092"/>
        <v>0</v>
      </c>
      <c r="DD452" s="6">
        <f t="shared" si="1092"/>
        <v>0</v>
      </c>
      <c r="DE452" s="6">
        <f t="shared" si="1092"/>
        <v>0</v>
      </c>
      <c r="DF452" s="6">
        <f t="shared" si="1092"/>
        <v>0</v>
      </c>
      <c r="DG452" s="6">
        <f t="shared" si="1092"/>
        <v>3.1081928166351607</v>
      </c>
      <c r="DH452" s="6">
        <f t="shared" si="1092"/>
        <v>3.816526032315978</v>
      </c>
      <c r="DI452" s="178"/>
      <c r="DJ452" s="6">
        <f t="shared" si="1093"/>
        <v>0</v>
      </c>
      <c r="DK452" s="6">
        <f t="shared" si="1093"/>
        <v>0</v>
      </c>
      <c r="DL452" s="6">
        <f t="shared" si="1093"/>
        <v>0</v>
      </c>
      <c r="DM452" s="6">
        <f t="shared" si="1093"/>
        <v>0</v>
      </c>
      <c r="DN452" s="6">
        <f t="shared" si="1093"/>
        <v>0</v>
      </c>
      <c r="DO452" s="6">
        <f t="shared" si="1093"/>
        <v>0</v>
      </c>
      <c r="DP452" s="6">
        <f t="shared" si="1093"/>
        <v>0</v>
      </c>
      <c r="DQ452" s="6">
        <f t="shared" si="1093"/>
        <v>0</v>
      </c>
      <c r="DR452" s="6">
        <f t="shared" si="1093"/>
        <v>0</v>
      </c>
      <c r="DS452" s="6">
        <f t="shared" si="1093"/>
        <v>0</v>
      </c>
      <c r="DT452" s="6">
        <f t="shared" si="1093"/>
        <v>0</v>
      </c>
      <c r="DU452" s="6">
        <f t="shared" si="1093"/>
        <v>0</v>
      </c>
      <c r="DV452" s="178"/>
      <c r="DW452" s="6">
        <f t="shared" si="1094"/>
        <v>0</v>
      </c>
      <c r="DX452" s="6">
        <f t="shared" si="1094"/>
        <v>0</v>
      </c>
      <c r="DY452" s="6">
        <f t="shared" si="1094"/>
        <v>0</v>
      </c>
      <c r="DZ452" s="6">
        <f t="shared" si="1094"/>
        <v>0</v>
      </c>
      <c r="EA452" s="6">
        <f t="shared" si="1094"/>
        <v>0</v>
      </c>
      <c r="EB452" s="6">
        <f t="shared" si="1094"/>
        <v>0</v>
      </c>
      <c r="EC452" s="6">
        <f t="shared" si="1094"/>
        <v>0</v>
      </c>
      <c r="ED452" s="6">
        <f t="shared" si="1094"/>
        <v>0</v>
      </c>
      <c r="EE452" s="6">
        <f t="shared" si="1094"/>
        <v>0</v>
      </c>
      <c r="EF452" s="6">
        <f t="shared" si="1094"/>
        <v>0</v>
      </c>
      <c r="EG452" s="6">
        <f t="shared" si="1094"/>
        <v>0</v>
      </c>
      <c r="EH452" s="6">
        <f t="shared" si="1094"/>
        <v>0</v>
      </c>
    </row>
    <row r="453" spans="2:138" x14ac:dyDescent="0.25">
      <c r="B453" s="51">
        <v>61016</v>
      </c>
      <c r="C453" s="51"/>
      <c r="D453" t="str" cm="1">
        <f t="array" ref="D453">_xll.OneStreamExcelAddIn.XFFunctions.XFGetMemberInfo("Description","Account",B453)</f>
        <v>P/S - Transcription</v>
      </c>
      <c r="E453" s="6">
        <f t="shared" si="1074"/>
        <v>0.58033659491193734</v>
      </c>
      <c r="F453" s="6">
        <f t="shared" si="1074"/>
        <v>0.34172268907563025</v>
      </c>
      <c r="G453" s="6">
        <f t="shared" si="1095"/>
        <v>-0.23861390583630709</v>
      </c>
      <c r="H453" s="55">
        <f t="shared" si="1112"/>
        <v>-0.69826766985172861</v>
      </c>
      <c r="I453" s="41"/>
      <c r="J453" s="6">
        <f t="shared" si="1075"/>
        <v>0.25313523405894822</v>
      </c>
      <c r="K453" s="6">
        <f t="shared" si="1075"/>
        <v>0.34302528570143076</v>
      </c>
      <c r="L453" s="6">
        <f t="shared" si="1097"/>
        <v>8.9890051642482538E-2</v>
      </c>
      <c r="M453" s="40">
        <f t="shared" si="1113"/>
        <v>0.26205080321898733</v>
      </c>
      <c r="N453" s="41"/>
      <c r="O453" s="6">
        <f t="shared" si="1076"/>
        <v>0.40439223775689509</v>
      </c>
      <c r="P453" s="6">
        <f t="shared" si="1077"/>
        <v>0.15125700369794687</v>
      </c>
      <c r="Q453" s="40">
        <f t="shared" si="1114"/>
        <v>0.37403537846558943</v>
      </c>
      <c r="R453" s="41"/>
      <c r="S453" s="6">
        <f t="shared" si="1099"/>
        <v>0</v>
      </c>
      <c r="T453" s="6">
        <f t="shared" si="1078"/>
        <v>-0.58033659491193734</v>
      </c>
      <c r="U453" s="40">
        <f t="shared" si="1115"/>
        <v>0</v>
      </c>
      <c r="V453" s="41"/>
      <c r="W453" s="42"/>
      <c r="X453" s="43"/>
      <c r="Y453" s="42"/>
      <c r="Z453" s="44"/>
      <c r="AB453" s="6">
        <f t="shared" si="1079"/>
        <v>0</v>
      </c>
      <c r="AC453" s="6">
        <f t="shared" si="1079"/>
        <v>0.35152480985150308</v>
      </c>
      <c r="AD453" s="6">
        <f t="shared" si="1100"/>
        <v>0.35152480985150308</v>
      </c>
      <c r="AE453" s="40">
        <f t="shared" si="1116"/>
        <v>1</v>
      </c>
      <c r="AG453" s="6">
        <f t="shared" si="1080"/>
        <v>1.9794140934283451E-2</v>
      </c>
      <c r="AH453" s="6">
        <f t="shared" si="1080"/>
        <v>0.34230182926829272</v>
      </c>
      <c r="AI453" s="6">
        <f t="shared" si="1101"/>
        <v>0.32250768833400928</v>
      </c>
      <c r="AJ453" s="40">
        <f t="shared" si="1117"/>
        <v>0.94217342929018066</v>
      </c>
      <c r="AL453" s="6">
        <f t="shared" si="1081"/>
        <v>0.3897829181494662</v>
      </c>
      <c r="AM453" s="6">
        <f t="shared" si="1081"/>
        <v>0.33681058495821731</v>
      </c>
      <c r="AN453" s="6">
        <f t="shared" si="1102"/>
        <v>-5.2972333191248888E-2</v>
      </c>
      <c r="AO453" s="40">
        <f t="shared" si="1118"/>
        <v>-0.15727633143661537</v>
      </c>
      <c r="AQ453" s="6">
        <f t="shared" si="1082"/>
        <v>0.58033659491193734</v>
      </c>
      <c r="AR453" s="6">
        <f t="shared" si="1082"/>
        <v>0.34172268907563025</v>
      </c>
      <c r="AS453" s="6">
        <f t="shared" si="1103"/>
        <v>-0.23861390583630709</v>
      </c>
      <c r="AT453" s="40">
        <f t="shared" si="1119"/>
        <v>-0.69826766985172861</v>
      </c>
      <c r="AV453" s="6">
        <f t="shared" si="1083"/>
        <v>0.25313523405894822</v>
      </c>
      <c r="AW453" s="6">
        <f t="shared" si="1083"/>
        <v>0.33764746464298034</v>
      </c>
      <c r="AX453" s="6">
        <f t="shared" si="1104"/>
        <v>8.4512230584032122E-2</v>
      </c>
      <c r="AY453" s="40">
        <f t="shared" si="1120"/>
        <v>0.25029724619254334</v>
      </c>
      <c r="BA453" s="6">
        <f t="shared" si="1084"/>
        <v>0</v>
      </c>
      <c r="BB453" s="6">
        <f t="shared" si="1084"/>
        <v>0.33386180287618383</v>
      </c>
      <c r="BC453" s="6">
        <f t="shared" si="1105"/>
        <v>0.33386180287618383</v>
      </c>
      <c r="BD453" s="40">
        <f t="shared" si="1121"/>
        <v>1</v>
      </c>
      <c r="BF453" s="6">
        <f t="shared" si="1085"/>
        <v>0</v>
      </c>
      <c r="BG453" s="6">
        <f t="shared" si="1085"/>
        <v>0.33120498614958449</v>
      </c>
      <c r="BH453" s="6">
        <f t="shared" si="1106"/>
        <v>0.33120498614958449</v>
      </c>
      <c r="BI453" s="40">
        <f t="shared" si="1122"/>
        <v>1</v>
      </c>
      <c r="BK453" s="6">
        <f t="shared" si="1086"/>
        <v>0</v>
      </c>
      <c r="BL453" s="6">
        <f t="shared" si="1086"/>
        <v>0.33777458722182341</v>
      </c>
      <c r="BM453" s="6">
        <f t="shared" si="1107"/>
        <v>0.33777458722182341</v>
      </c>
      <c r="BN453" s="40">
        <f t="shared" si="1123"/>
        <v>1</v>
      </c>
      <c r="BP453" s="6">
        <f t="shared" si="1087"/>
        <v>0</v>
      </c>
      <c r="BQ453" s="6">
        <f t="shared" si="1087"/>
        <v>0.33496984746363956</v>
      </c>
      <c r="BR453" s="6">
        <f t="shared" si="1108"/>
        <v>0.33496984746363956</v>
      </c>
      <c r="BS453" s="40">
        <f t="shared" si="1124"/>
        <v>1</v>
      </c>
      <c r="BU453" s="6">
        <f t="shared" si="1088"/>
        <v>0</v>
      </c>
      <c r="BV453" s="6">
        <f t="shared" si="1088"/>
        <v>0.33665195246179969</v>
      </c>
      <c r="BW453" s="6">
        <f t="shared" si="1109"/>
        <v>0.33665195246179969</v>
      </c>
      <c r="BX453" s="40">
        <f t="shared" si="1125"/>
        <v>1</v>
      </c>
      <c r="BZ453" s="6">
        <f t="shared" si="1089"/>
        <v>0</v>
      </c>
      <c r="CA453" s="6">
        <f t="shared" si="1089"/>
        <v>0.34364226469527587</v>
      </c>
      <c r="CB453" s="6">
        <f t="shared" si="1110"/>
        <v>0.34364226469527587</v>
      </c>
      <c r="CC453" s="40">
        <f t="shared" si="1126"/>
        <v>1</v>
      </c>
      <c r="CE453" s="6">
        <f t="shared" si="1090"/>
        <v>0</v>
      </c>
      <c r="CF453" s="6">
        <f t="shared" si="1090"/>
        <v>0.34481546572934973</v>
      </c>
      <c r="CG453" s="6">
        <f t="shared" si="1111"/>
        <v>0.34481546572934973</v>
      </c>
      <c r="CH453" s="40">
        <f t="shared" si="1127"/>
        <v>1</v>
      </c>
      <c r="CI453" s="212"/>
      <c r="CJ453" s="6">
        <f t="shared" si="1091"/>
        <v>0</v>
      </c>
      <c r="CK453" s="6">
        <f t="shared" si="1091"/>
        <v>1.9794140934283451E-2</v>
      </c>
      <c r="CL453" s="6">
        <f t="shared" si="1091"/>
        <v>0.3897829181494662</v>
      </c>
      <c r="CM453" s="6">
        <f t="shared" si="1091"/>
        <v>0.58033659491193734</v>
      </c>
      <c r="CN453" s="6">
        <f t="shared" si="1091"/>
        <v>0.25313523405894822</v>
      </c>
      <c r="CO453" s="6">
        <f t="shared" si="1091"/>
        <v>0</v>
      </c>
      <c r="CP453" s="6">
        <f t="shared" si="1091"/>
        <v>0</v>
      </c>
      <c r="CQ453" s="6">
        <f t="shared" si="1091"/>
        <v>0</v>
      </c>
      <c r="CR453" s="6">
        <f t="shared" si="1091"/>
        <v>0</v>
      </c>
      <c r="CS453" s="6">
        <f t="shared" si="1091"/>
        <v>0</v>
      </c>
      <c r="CT453" s="6">
        <f t="shared" si="1091"/>
        <v>0</v>
      </c>
      <c r="CU453" s="6">
        <f t="shared" si="1091"/>
        <v>0</v>
      </c>
      <c r="CV453" s="212"/>
      <c r="CW453" s="6">
        <f t="shared" si="1092"/>
        <v>0.79918347742555229</v>
      </c>
      <c r="CX453" s="6">
        <f t="shared" si="1092"/>
        <v>1.6371971185330715E-2</v>
      </c>
      <c r="CY453" s="6">
        <f t="shared" si="1092"/>
        <v>0.228827703661652</v>
      </c>
      <c r="CZ453" s="6">
        <f t="shared" si="1092"/>
        <v>0.57275892593685451</v>
      </c>
      <c r="DA453" s="6">
        <f t="shared" si="1092"/>
        <v>0.51150277210388095</v>
      </c>
      <c r="DB453" s="6">
        <f t="shared" si="1092"/>
        <v>0.37954444090474676</v>
      </c>
      <c r="DC453" s="6">
        <f t="shared" si="1092"/>
        <v>0.17294876033057849</v>
      </c>
      <c r="DD453" s="6">
        <f t="shared" si="1092"/>
        <v>0.65562246028814186</v>
      </c>
      <c r="DE453" s="6">
        <f t="shared" si="1092"/>
        <v>0.3628978102189781</v>
      </c>
      <c r="DF453" s="6">
        <f t="shared" si="1092"/>
        <v>0.43466506355204393</v>
      </c>
      <c r="DG453" s="6">
        <f t="shared" si="1092"/>
        <v>0.77198109640831758</v>
      </c>
      <c r="DH453" s="6">
        <f t="shared" si="1092"/>
        <v>0.2742414721723519</v>
      </c>
      <c r="DI453" s="178"/>
      <c r="DJ453" s="6">
        <f t="shared" si="1093"/>
        <v>0.35152480985150308</v>
      </c>
      <c r="DK453" s="6">
        <f t="shared" si="1093"/>
        <v>0.34230182926829272</v>
      </c>
      <c r="DL453" s="6">
        <f t="shared" si="1093"/>
        <v>0.33681058495821731</v>
      </c>
      <c r="DM453" s="6">
        <f t="shared" si="1093"/>
        <v>0.34172268907563025</v>
      </c>
      <c r="DN453" s="6">
        <f t="shared" si="1093"/>
        <v>0.33764746464298034</v>
      </c>
      <c r="DO453" s="6">
        <f t="shared" si="1093"/>
        <v>0.33386180287618383</v>
      </c>
      <c r="DP453" s="6">
        <f t="shared" si="1093"/>
        <v>0.33120498614958449</v>
      </c>
      <c r="DQ453" s="6">
        <f t="shared" si="1093"/>
        <v>0.33777458722182341</v>
      </c>
      <c r="DR453" s="6">
        <f t="shared" si="1093"/>
        <v>0.33496984746363956</v>
      </c>
      <c r="DS453" s="6">
        <f t="shared" si="1093"/>
        <v>0.33665195246179969</v>
      </c>
      <c r="DT453" s="6">
        <f t="shared" si="1093"/>
        <v>0.34364226469527587</v>
      </c>
      <c r="DU453" s="6">
        <f t="shared" si="1093"/>
        <v>0.34481546572934973</v>
      </c>
      <c r="DV453" s="178"/>
      <c r="DW453" s="6">
        <f t="shared" si="1094"/>
        <v>0.48073096385776531</v>
      </c>
      <c r="DX453" s="6">
        <f t="shared" si="1094"/>
        <v>0.50711765253037766</v>
      </c>
      <c r="DY453" s="6">
        <f t="shared" si="1094"/>
        <v>0.45273143255640197</v>
      </c>
      <c r="DZ453" s="6">
        <f t="shared" si="1094"/>
        <v>0.45605669993949227</v>
      </c>
      <c r="EA453" s="6">
        <f t="shared" si="1094"/>
        <v>0.44305828780819956</v>
      </c>
      <c r="EB453" s="6">
        <f t="shared" si="1094"/>
        <v>0.46701564213875457</v>
      </c>
      <c r="EC453" s="6">
        <f t="shared" si="1094"/>
        <v>0.44407180495258625</v>
      </c>
      <c r="ED453" s="6">
        <f t="shared" si="1094"/>
        <v>0.44318201609262975</v>
      </c>
      <c r="EE453" s="6">
        <f t="shared" si="1094"/>
        <v>0.44471159299999996</v>
      </c>
      <c r="EF453" s="6">
        <f t="shared" si="1094"/>
        <v>0.4462366737842911</v>
      </c>
      <c r="EG453" s="6">
        <f t="shared" si="1094"/>
        <v>0.4750086100845633</v>
      </c>
      <c r="EH453" s="6">
        <f t="shared" si="1094"/>
        <v>0.46616923348068801</v>
      </c>
    </row>
    <row r="454" spans="2:138" x14ac:dyDescent="0.25">
      <c r="B454" s="51">
        <v>61017</v>
      </c>
      <c r="C454" s="51"/>
      <c r="D454" t="str" cm="1">
        <f t="array" ref="D454">_xll.OneStreamExcelAddIn.XFFunctions.XFGetMemberInfo("Description","Account",B454)</f>
        <v>P/S - Pest Control</v>
      </c>
      <c r="E454" s="6">
        <f t="shared" si="1074"/>
        <v>0.1675146771037182</v>
      </c>
      <c r="F454" s="6">
        <f t="shared" si="1074"/>
        <v>0.20755322128851542</v>
      </c>
      <c r="G454" s="6">
        <f t="shared" si="1095"/>
        <v>4.0038544184797215E-2</v>
      </c>
      <c r="H454" s="55">
        <f t="shared" si="1112"/>
        <v>0.1929073609950889</v>
      </c>
      <c r="I454" s="41"/>
      <c r="J454" s="6">
        <f t="shared" si="1075"/>
        <v>0.12739356578693892</v>
      </c>
      <c r="K454" s="6">
        <f t="shared" si="1075"/>
        <v>0.21336164851975167</v>
      </c>
      <c r="L454" s="6">
        <f t="shared" si="1097"/>
        <v>8.5968082732812756E-2</v>
      </c>
      <c r="M454" s="40">
        <f t="shared" si="1113"/>
        <v>0.40292190901803221</v>
      </c>
      <c r="N454" s="41"/>
      <c r="O454" s="6">
        <f t="shared" si="1076"/>
        <v>0.10136450454580181</v>
      </c>
      <c r="P454" s="6">
        <f t="shared" si="1077"/>
        <v>-2.6029061241137103E-2</v>
      </c>
      <c r="Q454" s="40">
        <f t="shared" si="1114"/>
        <v>-0.25678674559471459</v>
      </c>
      <c r="R454" s="41"/>
      <c r="S454" s="6">
        <f t="shared" si="1099"/>
        <v>0</v>
      </c>
      <c r="T454" s="6">
        <f t="shared" si="1078"/>
        <v>-0.1675146771037182</v>
      </c>
      <c r="U454" s="40">
        <f t="shared" si="1115"/>
        <v>0</v>
      </c>
      <c r="V454" s="41"/>
      <c r="W454" s="42"/>
      <c r="X454" s="43"/>
      <c r="Y454" s="42"/>
      <c r="Z454" s="44"/>
      <c r="AB454" s="6">
        <f t="shared" si="1079"/>
        <v>0.2000441589723003</v>
      </c>
      <c r="AC454" s="6">
        <f t="shared" si="1079"/>
        <v>0.21469467584208621</v>
      </c>
      <c r="AD454" s="6">
        <f t="shared" si="1100"/>
        <v>1.4650516869785912E-2</v>
      </c>
      <c r="AE454" s="40">
        <f t="shared" si="1116"/>
        <v>6.8238845757692512E-2</v>
      </c>
      <c r="AG454" s="6">
        <f t="shared" si="1080"/>
        <v>9.2494061757719709E-2</v>
      </c>
      <c r="AH454" s="6">
        <f t="shared" si="1080"/>
        <v>0.22590396341463417</v>
      </c>
      <c r="AI454" s="6">
        <f t="shared" si="1101"/>
        <v>0.13340990165691446</v>
      </c>
      <c r="AJ454" s="40">
        <f t="shared" si="1117"/>
        <v>0.59056025242039689</v>
      </c>
      <c r="AL454" s="6">
        <f t="shared" si="1081"/>
        <v>5.7882562277580075E-2</v>
      </c>
      <c r="AM454" s="6">
        <f t="shared" si="1081"/>
        <v>0.20639693593314765</v>
      </c>
      <c r="AN454" s="6">
        <f t="shared" si="1102"/>
        <v>0.14851437365556758</v>
      </c>
      <c r="AO454" s="40">
        <f t="shared" si="1118"/>
        <v>0.71955706601997071</v>
      </c>
      <c r="AQ454" s="6">
        <f t="shared" si="1082"/>
        <v>0.1675146771037182</v>
      </c>
      <c r="AR454" s="6">
        <f t="shared" si="1082"/>
        <v>0.20755322128851542</v>
      </c>
      <c r="AS454" s="6">
        <f t="shared" si="1103"/>
        <v>4.0038544184797215E-2</v>
      </c>
      <c r="AT454" s="40">
        <f t="shared" si="1119"/>
        <v>0.1929073609950889</v>
      </c>
      <c r="AV454" s="6">
        <f t="shared" si="1083"/>
        <v>0.12739356578693892</v>
      </c>
      <c r="AW454" s="6">
        <f t="shared" si="1083"/>
        <v>0.2044746464298034</v>
      </c>
      <c r="AX454" s="6">
        <f t="shared" si="1104"/>
        <v>7.708108064286448E-2</v>
      </c>
      <c r="AY454" s="40">
        <f t="shared" si="1120"/>
        <v>0.37697133600045907</v>
      </c>
      <c r="BA454" s="6">
        <f t="shared" si="1084"/>
        <v>0</v>
      </c>
      <c r="BB454" s="6">
        <f t="shared" si="1084"/>
        <v>0.20791722202735885</v>
      </c>
      <c r="BC454" s="6">
        <f t="shared" si="1105"/>
        <v>0.20791722202735885</v>
      </c>
      <c r="BD454" s="40">
        <f t="shared" si="1121"/>
        <v>1</v>
      </c>
      <c r="BF454" s="6">
        <f t="shared" si="1085"/>
        <v>0</v>
      </c>
      <c r="BG454" s="6">
        <f t="shared" si="1085"/>
        <v>0.20525346260387814</v>
      </c>
      <c r="BH454" s="6">
        <f t="shared" si="1106"/>
        <v>0.20525346260387814</v>
      </c>
      <c r="BI454" s="40">
        <f t="shared" si="1122"/>
        <v>1</v>
      </c>
      <c r="BK454" s="6">
        <f t="shared" si="1086"/>
        <v>0</v>
      </c>
      <c r="BL454" s="6">
        <f t="shared" si="1086"/>
        <v>0.2127681263460158</v>
      </c>
      <c r="BM454" s="6">
        <f t="shared" si="1107"/>
        <v>0.2127681263460158</v>
      </c>
      <c r="BN454" s="40">
        <f t="shared" si="1123"/>
        <v>1</v>
      </c>
      <c r="BP454" s="6">
        <f t="shared" si="1087"/>
        <v>0</v>
      </c>
      <c r="BQ454" s="6">
        <f t="shared" si="1087"/>
        <v>0.21027740333451581</v>
      </c>
      <c r="BR454" s="6">
        <f t="shared" si="1108"/>
        <v>0.21027740333451581</v>
      </c>
      <c r="BS454" s="40">
        <f t="shared" si="1124"/>
        <v>1</v>
      </c>
      <c r="BU454" s="6">
        <f t="shared" si="1088"/>
        <v>0</v>
      </c>
      <c r="BV454" s="6">
        <f t="shared" si="1088"/>
        <v>0.20128081494057726</v>
      </c>
      <c r="BW454" s="6">
        <f t="shared" si="1109"/>
        <v>0.20128081494057726</v>
      </c>
      <c r="BX454" s="40">
        <f t="shared" si="1125"/>
        <v>1</v>
      </c>
      <c r="BZ454" s="6">
        <f t="shared" si="1089"/>
        <v>0</v>
      </c>
      <c r="CA454" s="6">
        <f t="shared" si="1089"/>
        <v>0.21376559682654167</v>
      </c>
      <c r="CB454" s="6">
        <f t="shared" si="1110"/>
        <v>0.21376559682654167</v>
      </c>
      <c r="CC454" s="40">
        <f t="shared" si="1126"/>
        <v>1</v>
      </c>
      <c r="CE454" s="6">
        <f t="shared" si="1090"/>
        <v>0</v>
      </c>
      <c r="CF454" s="6">
        <f t="shared" si="1090"/>
        <v>0.20835571177504394</v>
      </c>
      <c r="CG454" s="6">
        <f t="shared" si="1111"/>
        <v>0.20835571177504394</v>
      </c>
      <c r="CH454" s="40">
        <f t="shared" si="1127"/>
        <v>1</v>
      </c>
      <c r="CI454" s="212"/>
      <c r="CJ454" s="6">
        <f t="shared" si="1091"/>
        <v>0.2000441589723003</v>
      </c>
      <c r="CK454" s="6">
        <f t="shared" si="1091"/>
        <v>9.2494061757719709E-2</v>
      </c>
      <c r="CL454" s="6">
        <f t="shared" si="1091"/>
        <v>5.7882562277580075E-2</v>
      </c>
      <c r="CM454" s="6">
        <f t="shared" si="1091"/>
        <v>0.1675146771037182</v>
      </c>
      <c r="CN454" s="6">
        <f t="shared" si="1091"/>
        <v>0.12739356578693892</v>
      </c>
      <c r="CO454" s="6">
        <f t="shared" si="1091"/>
        <v>0</v>
      </c>
      <c r="CP454" s="6">
        <f t="shared" si="1091"/>
        <v>0</v>
      </c>
      <c r="CQ454" s="6">
        <f t="shared" si="1091"/>
        <v>0</v>
      </c>
      <c r="CR454" s="6">
        <f t="shared" si="1091"/>
        <v>0</v>
      </c>
      <c r="CS454" s="6">
        <f t="shared" si="1091"/>
        <v>0</v>
      </c>
      <c r="CT454" s="6">
        <f t="shared" si="1091"/>
        <v>0</v>
      </c>
      <c r="CU454" s="6">
        <f t="shared" si="1091"/>
        <v>0</v>
      </c>
      <c r="CV454" s="212"/>
      <c r="CW454" s="6">
        <f t="shared" si="1092"/>
        <v>0.10621197566442522</v>
      </c>
      <c r="CX454" s="6">
        <f t="shared" si="1092"/>
        <v>0.10861165684348395</v>
      </c>
      <c r="CY454" s="6">
        <f t="shared" si="1092"/>
        <v>9.4152710757876804E-2</v>
      </c>
      <c r="CZ454" s="6">
        <f t="shared" si="1092"/>
        <v>9.7863676600767197E-2</v>
      </c>
      <c r="DA454" s="6">
        <f t="shared" si="1092"/>
        <v>9.6790195506273699E-2</v>
      </c>
      <c r="DB454" s="6">
        <f t="shared" si="1092"/>
        <v>0.521535520866518</v>
      </c>
      <c r="DC454" s="6">
        <f t="shared" si="1092"/>
        <v>0.10965289256198346</v>
      </c>
      <c r="DD454" s="6">
        <f t="shared" si="1092"/>
        <v>0</v>
      </c>
      <c r="DE454" s="6">
        <f t="shared" si="1092"/>
        <v>7.9664233576642332E-2</v>
      </c>
      <c r="DF454" s="6">
        <f t="shared" si="1092"/>
        <v>0.11394709721745104</v>
      </c>
      <c r="DG454" s="6">
        <f t="shared" si="1092"/>
        <v>0.23867674858223062</v>
      </c>
      <c r="DH454" s="6">
        <f t="shared" si="1092"/>
        <v>0.14887791741472173</v>
      </c>
      <c r="DI454" s="178"/>
      <c r="DJ454" s="6">
        <f t="shared" si="1093"/>
        <v>0.21469467584208621</v>
      </c>
      <c r="DK454" s="6">
        <f t="shared" si="1093"/>
        <v>0.22590396341463417</v>
      </c>
      <c r="DL454" s="6">
        <f t="shared" si="1093"/>
        <v>0.20639693593314765</v>
      </c>
      <c r="DM454" s="6">
        <f t="shared" si="1093"/>
        <v>0.20755322128851542</v>
      </c>
      <c r="DN454" s="6">
        <f t="shared" si="1093"/>
        <v>0.2044746464298034</v>
      </c>
      <c r="DO454" s="6">
        <f t="shared" si="1093"/>
        <v>0.20791722202735885</v>
      </c>
      <c r="DP454" s="6">
        <f t="shared" si="1093"/>
        <v>0.20525346260387814</v>
      </c>
      <c r="DQ454" s="6">
        <f t="shared" si="1093"/>
        <v>0.2127681263460158</v>
      </c>
      <c r="DR454" s="6">
        <f t="shared" si="1093"/>
        <v>0.21027740333451581</v>
      </c>
      <c r="DS454" s="6">
        <f t="shared" si="1093"/>
        <v>0.20128081494057726</v>
      </c>
      <c r="DT454" s="6">
        <f t="shared" si="1093"/>
        <v>0.21376559682654167</v>
      </c>
      <c r="DU454" s="6">
        <f t="shared" si="1093"/>
        <v>0.20835571177504394</v>
      </c>
      <c r="DV454" s="178"/>
      <c r="DW454" s="6">
        <f t="shared" si="1094"/>
        <v>0.12449424214130096</v>
      </c>
      <c r="DX454" s="6">
        <f t="shared" si="1094"/>
        <v>0.13136288998357964</v>
      </c>
      <c r="DY454" s="6">
        <f t="shared" si="1094"/>
        <v>0.11719894520949312</v>
      </c>
      <c r="DZ454" s="6">
        <f t="shared" si="1094"/>
        <v>0.1180637544273908</v>
      </c>
      <c r="EA454" s="6">
        <f t="shared" si="1094"/>
        <v>0.11467889908256881</v>
      </c>
      <c r="EB454" s="6">
        <f t="shared" si="1094"/>
        <v>0.12091898428053205</v>
      </c>
      <c r="EC454" s="6">
        <f t="shared" si="1094"/>
        <v>0.11494252873563218</v>
      </c>
      <c r="ED454" s="6">
        <f t="shared" si="1094"/>
        <v>0.11471178663607685</v>
      </c>
      <c r="EE454" s="6">
        <f t="shared" si="1094"/>
        <v>0.11510791366906475</v>
      </c>
      <c r="EF454" s="6">
        <f t="shared" si="1094"/>
        <v>0.11550678602367889</v>
      </c>
      <c r="EG454" s="6">
        <f t="shared" si="1094"/>
        <v>0.12300123001230012</v>
      </c>
      <c r="EH454" s="6">
        <f t="shared" si="1094"/>
        <v>0.12070006035003017</v>
      </c>
    </row>
    <row r="455" spans="2:138" x14ac:dyDescent="0.25">
      <c r="B455" s="51" t="s">
        <v>353</v>
      </c>
      <c r="C455" s="51"/>
      <c r="D455" t="str" cm="1">
        <f t="array" ref="D455">_xll.OneStreamExcelAddIn.XFFunctions.XFGetMemberInfo("Description","Account",B455)</f>
        <v>P/S - IT Systems</v>
      </c>
      <c r="E455" s="6">
        <f t="shared" ref="E455:F470" si="1128">E417/E$6</f>
        <v>17.743710371819962</v>
      </c>
      <c r="F455" s="6">
        <f t="shared" si="1128"/>
        <v>19.926626867413514</v>
      </c>
      <c r="G455" s="6">
        <f t="shared" si="1095"/>
        <v>2.1829164955935525</v>
      </c>
      <c r="H455" s="55">
        <f t="shared" si="1112"/>
        <v>0.10954771774059401</v>
      </c>
      <c r="I455" s="41"/>
      <c r="J455" s="6">
        <f t="shared" ref="J455:K470" si="1129">J417/J$6</f>
        <v>14.522954151415911</v>
      </c>
      <c r="K455" s="6">
        <f t="shared" si="1129"/>
        <v>20.484278352679922</v>
      </c>
      <c r="L455" s="6">
        <f t="shared" si="1097"/>
        <v>5.9613242012640111</v>
      </c>
      <c r="M455" s="40">
        <f t="shared" si="1113"/>
        <v>0.29101948814731377</v>
      </c>
      <c r="N455" s="41"/>
      <c r="O455" s="6">
        <f t="shared" si="1076"/>
        <v>12.2239155015662</v>
      </c>
      <c r="P455" s="6">
        <f t="shared" si="1077"/>
        <v>-2.2990386498497113</v>
      </c>
      <c r="Q455" s="40">
        <f t="shared" si="1114"/>
        <v>-0.18807710586310458</v>
      </c>
      <c r="R455" s="41"/>
      <c r="S455" s="6">
        <f t="shared" si="1099"/>
        <v>0</v>
      </c>
      <c r="T455" s="6">
        <f t="shared" si="1078"/>
        <v>-17.743710371819962</v>
      </c>
      <c r="U455" s="40">
        <f t="shared" si="1115"/>
        <v>0</v>
      </c>
      <c r="V455" s="41"/>
      <c r="W455" s="42"/>
      <c r="X455" s="43"/>
      <c r="Y455" s="42"/>
      <c r="Z455" s="44"/>
      <c r="AB455" s="6">
        <f t="shared" ref="AB455:AC470" si="1130">IFERROR(AB417/AB$6,0)</f>
        <v>13.476631874749097</v>
      </c>
      <c r="AC455" s="6">
        <f t="shared" si="1130"/>
        <v>20.612258722684896</v>
      </c>
      <c r="AD455" s="6">
        <f t="shared" si="1100"/>
        <v>7.1356268479357983</v>
      </c>
      <c r="AE455" s="40">
        <f t="shared" si="1116"/>
        <v>0.34618364459411033</v>
      </c>
      <c r="AG455" s="6">
        <f t="shared" ref="AG455:AH470" si="1131">IFERROR(AG417/AG$6,0)</f>
        <v>16.794338875692794</v>
      </c>
      <c r="AH455" s="6">
        <f t="shared" si="1131"/>
        <v>21.68843229166654</v>
      </c>
      <c r="AI455" s="6">
        <f t="shared" si="1101"/>
        <v>4.8940934159737459</v>
      </c>
      <c r="AJ455" s="40">
        <f t="shared" si="1117"/>
        <v>0.22565454940024546</v>
      </c>
      <c r="AL455" s="6">
        <f t="shared" ref="AL455:AM470" si="1132">IFERROR(AL417/AL$6,0)</f>
        <v>10.480192170818505</v>
      </c>
      <c r="AM455" s="6">
        <f t="shared" si="1132"/>
        <v>19.815615018569986</v>
      </c>
      <c r="AN455" s="6">
        <f t="shared" si="1102"/>
        <v>9.3354228477514809</v>
      </c>
      <c r="AO455" s="40">
        <f t="shared" si="1118"/>
        <v>0.47111446397211959</v>
      </c>
      <c r="AQ455" s="6">
        <f t="shared" ref="AQ455:AR470" si="1133">IFERROR(AQ417/AQ$6,0)</f>
        <v>17.743710371819962</v>
      </c>
      <c r="AR455" s="6">
        <f t="shared" si="1133"/>
        <v>19.926626867413514</v>
      </c>
      <c r="AS455" s="6">
        <f t="shared" si="1103"/>
        <v>2.1829164955935525</v>
      </c>
      <c r="AT455" s="40">
        <f t="shared" si="1119"/>
        <v>0.10954771774059401</v>
      </c>
      <c r="AV455" s="6">
        <f t="shared" ref="AV455:AW470" si="1134">IFERROR(AV417/AV$6,0)</f>
        <v>14.522954151415911</v>
      </c>
      <c r="AW455" s="6">
        <f t="shared" si="1134"/>
        <v>19.631061170518453</v>
      </c>
      <c r="AX455" s="6">
        <f t="shared" si="1104"/>
        <v>5.1081070191025422</v>
      </c>
      <c r="AY455" s="40">
        <f t="shared" si="1120"/>
        <v>0.26020534370163334</v>
      </c>
      <c r="BA455" s="6">
        <f t="shared" ref="BA455:BB470" si="1135">IFERROR(BA417/BA$6,0)</f>
        <v>0</v>
      </c>
      <c r="BB455" s="6">
        <f t="shared" si="1135"/>
        <v>19.961573599906348</v>
      </c>
      <c r="BC455" s="6">
        <f t="shared" si="1105"/>
        <v>19.961573599906348</v>
      </c>
      <c r="BD455" s="40">
        <f t="shared" si="1121"/>
        <v>1</v>
      </c>
      <c r="BF455" s="6">
        <f t="shared" ref="BF455:BG470" si="1136">IFERROR(BF417/BF$6,0)</f>
        <v>0</v>
      </c>
      <c r="BG455" s="6">
        <f t="shared" si="1136"/>
        <v>19.705833217913089</v>
      </c>
      <c r="BH455" s="6">
        <f t="shared" si="1106"/>
        <v>19.705833217913089</v>
      </c>
      <c r="BI455" s="40">
        <f t="shared" si="1122"/>
        <v>1</v>
      </c>
      <c r="BK455" s="6">
        <f t="shared" ref="BK455:BL470" si="1137">IFERROR(BK417/BK$6,0)</f>
        <v>0</v>
      </c>
      <c r="BL455" s="6">
        <f t="shared" si="1137"/>
        <v>20.427295884182698</v>
      </c>
      <c r="BM455" s="6">
        <f t="shared" si="1107"/>
        <v>20.427295884182698</v>
      </c>
      <c r="BN455" s="40">
        <f t="shared" si="1123"/>
        <v>1</v>
      </c>
      <c r="BP455" s="6">
        <f t="shared" ref="BP455:BQ470" si="1138">IFERROR(BP417/BP$6,0)</f>
        <v>0</v>
      </c>
      <c r="BQ455" s="6">
        <f t="shared" si="1138"/>
        <v>20.188168262977296</v>
      </c>
      <c r="BR455" s="6">
        <f t="shared" si="1108"/>
        <v>20.188168262977296</v>
      </c>
      <c r="BS455" s="40">
        <f t="shared" si="1124"/>
        <v>1</v>
      </c>
      <c r="BU455" s="6">
        <f t="shared" ref="BU455:BV470" si="1139">IFERROR(BU417/BU$6,0)</f>
        <v>0</v>
      </c>
      <c r="BV455" s="6">
        <f t="shared" si="1139"/>
        <v>19.324429994340576</v>
      </c>
      <c r="BW455" s="6">
        <f t="shared" si="1109"/>
        <v>19.324429994340576</v>
      </c>
      <c r="BX455" s="40">
        <f t="shared" si="1125"/>
        <v>1</v>
      </c>
      <c r="BZ455" s="6">
        <f t="shared" ref="BZ455:CA470" si="1140">IFERROR(BZ417/BZ$6,0)</f>
        <v>0</v>
      </c>
      <c r="CA455" s="6">
        <f t="shared" si="1140"/>
        <v>20.523060343791201</v>
      </c>
      <c r="CB455" s="6">
        <f t="shared" si="1110"/>
        <v>20.523060343791201</v>
      </c>
      <c r="CC455" s="40">
        <f t="shared" si="1126"/>
        <v>1</v>
      </c>
      <c r="CE455" s="6">
        <f t="shared" ref="CE455:CF470" si="1141">IFERROR(CE417/CE$6,0)</f>
        <v>0</v>
      </c>
      <c r="CF455" s="6">
        <f t="shared" si="1141"/>
        <v>20.003671821909666</v>
      </c>
      <c r="CG455" s="6">
        <f t="shared" si="1111"/>
        <v>20.003671821909666</v>
      </c>
      <c r="CH455" s="40">
        <f t="shared" si="1127"/>
        <v>1</v>
      </c>
      <c r="CI455" s="212"/>
      <c r="CJ455" s="6">
        <f t="shared" ref="CJ455:CU470" si="1142">IFERROR(CJ417/CJ$6,0)</f>
        <v>13.476631874749097</v>
      </c>
      <c r="CK455" s="6">
        <f t="shared" si="1142"/>
        <v>16.794338875692794</v>
      </c>
      <c r="CL455" s="6">
        <f t="shared" si="1142"/>
        <v>10.480192170818505</v>
      </c>
      <c r="CM455" s="6">
        <f t="shared" si="1142"/>
        <v>17.743710371819962</v>
      </c>
      <c r="CN455" s="6">
        <f t="shared" si="1142"/>
        <v>14.522954151415911</v>
      </c>
      <c r="CO455" s="6">
        <f t="shared" si="1142"/>
        <v>0</v>
      </c>
      <c r="CP455" s="6">
        <f t="shared" si="1142"/>
        <v>0</v>
      </c>
      <c r="CQ455" s="6">
        <f t="shared" si="1142"/>
        <v>0</v>
      </c>
      <c r="CR455" s="6">
        <f t="shared" si="1142"/>
        <v>0</v>
      </c>
      <c r="CS455" s="6">
        <f t="shared" si="1142"/>
        <v>0</v>
      </c>
      <c r="CT455" s="6">
        <f t="shared" si="1142"/>
        <v>0</v>
      </c>
      <c r="CU455" s="6">
        <f t="shared" si="1142"/>
        <v>0</v>
      </c>
      <c r="CV455" s="212"/>
      <c r="CW455" s="6">
        <f t="shared" ref="CW455:DH470" si="1143">IFERROR(CW417/CW$6,0)</f>
        <v>10.09061479346782</v>
      </c>
      <c r="CX455" s="6">
        <f t="shared" si="1143"/>
        <v>9.5917288801571701</v>
      </c>
      <c r="CY455" s="6">
        <f t="shared" si="1143"/>
        <v>16.640343457280729</v>
      </c>
      <c r="CZ455" s="6">
        <f t="shared" si="1143"/>
        <v>11.970719976394216</v>
      </c>
      <c r="DA455" s="6">
        <f t="shared" si="1143"/>
        <v>11.560423110592355</v>
      </c>
      <c r="DB455" s="6">
        <f t="shared" si="1143"/>
        <v>13.646266326855686</v>
      </c>
      <c r="DC455" s="6">
        <f t="shared" si="1143"/>
        <v>12.155147107438017</v>
      </c>
      <c r="DD455" s="6">
        <f t="shared" si="1143"/>
        <v>16.466808274843</v>
      </c>
      <c r="DE455" s="6">
        <f t="shared" si="1143"/>
        <v>17.967879562043795</v>
      </c>
      <c r="DF455" s="6">
        <f t="shared" si="1143"/>
        <v>7.5081243558914466</v>
      </c>
      <c r="DG455" s="6">
        <f t="shared" si="1143"/>
        <v>15.635111531190928</v>
      </c>
      <c r="DH455" s="6">
        <f t="shared" si="1143"/>
        <v>18.220547576301616</v>
      </c>
      <c r="DI455" s="178"/>
      <c r="DJ455" s="6">
        <f t="shared" ref="DJ455:DU470" si="1144">IFERROR(DJ417/DJ$6,0)</f>
        <v>20.612258722684896</v>
      </c>
      <c r="DK455" s="6">
        <f t="shared" si="1144"/>
        <v>21.68843229166654</v>
      </c>
      <c r="DL455" s="6">
        <f t="shared" si="1144"/>
        <v>19.815615018569986</v>
      </c>
      <c r="DM455" s="6">
        <f t="shared" si="1144"/>
        <v>19.926626867413514</v>
      </c>
      <c r="DN455" s="6">
        <f t="shared" si="1144"/>
        <v>19.631061170518453</v>
      </c>
      <c r="DO455" s="6">
        <f t="shared" si="1144"/>
        <v>19.961573599906348</v>
      </c>
      <c r="DP455" s="6">
        <f t="shared" si="1144"/>
        <v>19.705833217913089</v>
      </c>
      <c r="DQ455" s="6">
        <f t="shared" si="1144"/>
        <v>20.427295884182698</v>
      </c>
      <c r="DR455" s="6">
        <f t="shared" si="1144"/>
        <v>20.188168262977296</v>
      </c>
      <c r="DS455" s="6">
        <f t="shared" si="1144"/>
        <v>19.324429994340576</v>
      </c>
      <c r="DT455" s="6">
        <f t="shared" si="1144"/>
        <v>20.523060343791201</v>
      </c>
      <c r="DU455" s="6">
        <f t="shared" si="1144"/>
        <v>20.003671821909666</v>
      </c>
      <c r="DV455" s="178"/>
      <c r="DW455" s="6">
        <f t="shared" ref="DW455:EH470" si="1145">IFERROR(DW417/DW$6,0)</f>
        <v>14.97702178232462</v>
      </c>
      <c r="DX455" s="6">
        <f t="shared" si="1145"/>
        <v>15.055845676504433</v>
      </c>
      <c r="DY455" s="6">
        <f t="shared" si="1145"/>
        <v>13.443136490295927</v>
      </c>
      <c r="DZ455" s="6">
        <f t="shared" si="1145"/>
        <v>13.541771402332349</v>
      </c>
      <c r="EA455" s="6">
        <f t="shared" si="1145"/>
        <v>13.156321572142776</v>
      </c>
      <c r="EB455" s="6">
        <f t="shared" si="1145"/>
        <v>13.866705642509674</v>
      </c>
      <c r="EC455" s="6">
        <f t="shared" si="1145"/>
        <v>13.18638367822069</v>
      </c>
      <c r="ED455" s="6">
        <f t="shared" si="1145"/>
        <v>13.15997323812733</v>
      </c>
      <c r="EE455" s="6">
        <f t="shared" si="1145"/>
        <v>13.205387321087482</v>
      </c>
      <c r="EF455" s="6">
        <f t="shared" si="1145"/>
        <v>13.250566523225526</v>
      </c>
      <c r="EG455" s="6">
        <f t="shared" si="1145"/>
        <v>14.103704346253691</v>
      </c>
      <c r="EH455" s="6">
        <f t="shared" si="1145"/>
        <v>13.841568052157815</v>
      </c>
    </row>
    <row r="456" spans="2:138" x14ac:dyDescent="0.25">
      <c r="B456" s="51">
        <v>61032</v>
      </c>
      <c r="C456" s="51"/>
      <c r="D456" t="str" cm="1">
        <f t="array" ref="D456">_xll.OneStreamExcelAddIn.XFFunctions.XFGetMemberInfo("Description","Account",B456)</f>
        <v>P/S - Consulting</v>
      </c>
      <c r="E456" s="6">
        <f t="shared" si="1128"/>
        <v>2.1119178082191779</v>
      </c>
      <c r="F456" s="6">
        <f t="shared" si="1128"/>
        <v>2.270622665732843</v>
      </c>
      <c r="G456" s="6">
        <f t="shared" si="1095"/>
        <v>0.15870485751366514</v>
      </c>
      <c r="H456" s="55">
        <f t="shared" si="1112"/>
        <v>6.989486184065867E-2</v>
      </c>
      <c r="I456" s="41"/>
      <c r="J456" s="6">
        <f t="shared" si="1129"/>
        <v>3.6663860527836638</v>
      </c>
      <c r="K456" s="6">
        <f t="shared" si="1129"/>
        <v>2.3341665916792946</v>
      </c>
      <c r="L456" s="6">
        <f t="shared" si="1097"/>
        <v>-1.3322194611043692</v>
      </c>
      <c r="M456" s="40">
        <f t="shared" si="1113"/>
        <v>-0.57074737760937455</v>
      </c>
      <c r="N456" s="41"/>
      <c r="O456" s="6">
        <f t="shared" si="1076"/>
        <v>1.4353182061272824</v>
      </c>
      <c r="P456" s="6">
        <f t="shared" si="1077"/>
        <v>-2.2310678466563814</v>
      </c>
      <c r="Q456" s="40">
        <f t="shared" si="1114"/>
        <v>-1.5544064285759731</v>
      </c>
      <c r="R456" s="41"/>
      <c r="S456" s="6">
        <f t="shared" si="1099"/>
        <v>0</v>
      </c>
      <c r="T456" s="6">
        <f t="shared" si="1078"/>
        <v>-2.1119178082191779</v>
      </c>
      <c r="U456" s="40">
        <f t="shared" si="1115"/>
        <v>0</v>
      </c>
      <c r="V456" s="41"/>
      <c r="W456" s="42"/>
      <c r="X456" s="43"/>
      <c r="Y456" s="42"/>
      <c r="Z456" s="44"/>
      <c r="AB456" s="6">
        <f t="shared" si="1130"/>
        <v>0</v>
      </c>
      <c r="AC456" s="6">
        <f t="shared" si="1130"/>
        <v>2.3487498490883736</v>
      </c>
      <c r="AD456" s="6">
        <f t="shared" si="1100"/>
        <v>2.3487498490883736</v>
      </c>
      <c r="AE456" s="40">
        <f t="shared" si="1116"/>
        <v>1</v>
      </c>
      <c r="AG456" s="6">
        <f t="shared" si="1131"/>
        <v>2.851551860649248</v>
      </c>
      <c r="AH456" s="6">
        <f t="shared" si="1131"/>
        <v>2.4713789380080029</v>
      </c>
      <c r="AI456" s="6">
        <f t="shared" si="1101"/>
        <v>-0.38017292264124514</v>
      </c>
      <c r="AJ456" s="40">
        <f t="shared" si="1117"/>
        <v>-0.15383028348848624</v>
      </c>
      <c r="AL456" s="6">
        <f t="shared" si="1132"/>
        <v>9.0624377224199293</v>
      </c>
      <c r="AM456" s="6">
        <f t="shared" si="1132"/>
        <v>2.2579729572886489</v>
      </c>
      <c r="AN456" s="6">
        <f t="shared" si="1102"/>
        <v>-6.8044647651312804</v>
      </c>
      <c r="AO456" s="40">
        <f t="shared" si="1118"/>
        <v>-3.0135280155445319</v>
      </c>
      <c r="AQ456" s="6">
        <f t="shared" si="1133"/>
        <v>2.1119178082191779</v>
      </c>
      <c r="AR456" s="6">
        <f t="shared" si="1133"/>
        <v>2.270622665732843</v>
      </c>
      <c r="AS456" s="6">
        <f t="shared" si="1103"/>
        <v>0.15870485751366514</v>
      </c>
      <c r="AT456" s="40">
        <f t="shared" si="1119"/>
        <v>6.989486184065867E-2</v>
      </c>
      <c r="AV456" s="6">
        <f t="shared" si="1134"/>
        <v>3.6663860527836638</v>
      </c>
      <c r="AW456" s="6">
        <f t="shared" si="1134"/>
        <v>2.2369431988040702</v>
      </c>
      <c r="AX456" s="6">
        <f t="shared" si="1104"/>
        <v>-1.4294428539795936</v>
      </c>
      <c r="AY456" s="40">
        <f t="shared" si="1120"/>
        <v>-0.63901616042097631</v>
      </c>
      <c r="BA456" s="6">
        <f t="shared" si="1135"/>
        <v>0</v>
      </c>
      <c r="BB456" s="6">
        <f t="shared" si="1135"/>
        <v>2.2746048170231496</v>
      </c>
      <c r="BC456" s="6">
        <f t="shared" si="1105"/>
        <v>2.2746048170231496</v>
      </c>
      <c r="BD456" s="40">
        <f t="shared" si="1121"/>
        <v>1</v>
      </c>
      <c r="BF456" s="6">
        <f t="shared" si="1136"/>
        <v>0</v>
      </c>
      <c r="BG456" s="6">
        <f t="shared" si="1136"/>
        <v>2.2454634118189056</v>
      </c>
      <c r="BH456" s="6">
        <f t="shared" si="1106"/>
        <v>2.2454634118189056</v>
      </c>
      <c r="BI456" s="40">
        <f t="shared" si="1122"/>
        <v>1</v>
      </c>
      <c r="BK456" s="6">
        <f t="shared" si="1137"/>
        <v>0</v>
      </c>
      <c r="BL456" s="6">
        <f t="shared" si="1137"/>
        <v>2.3276734864798994</v>
      </c>
      <c r="BM456" s="6">
        <f t="shared" si="1107"/>
        <v>2.3276734864798994</v>
      </c>
      <c r="BN456" s="40">
        <f t="shared" si="1123"/>
        <v>1</v>
      </c>
      <c r="BP456" s="6">
        <f t="shared" si="1138"/>
        <v>0</v>
      </c>
      <c r="BQ456" s="6">
        <f t="shared" si="1138"/>
        <v>2.3004250916399434</v>
      </c>
      <c r="BR456" s="6">
        <f t="shared" si="1108"/>
        <v>2.3004250916399434</v>
      </c>
      <c r="BS456" s="40">
        <f t="shared" si="1124"/>
        <v>1</v>
      </c>
      <c r="BU456" s="6">
        <f t="shared" si="1139"/>
        <v>0</v>
      </c>
      <c r="BV456" s="6">
        <f t="shared" si="1139"/>
        <v>2.2020028296546688</v>
      </c>
      <c r="BW456" s="6">
        <f t="shared" si="1109"/>
        <v>2.2020028296546688</v>
      </c>
      <c r="BX456" s="40">
        <f t="shared" si="1125"/>
        <v>1</v>
      </c>
      <c r="BZ456" s="6">
        <f t="shared" si="1140"/>
        <v>0</v>
      </c>
      <c r="CA456" s="6">
        <f t="shared" si="1140"/>
        <v>2.3385857675200143</v>
      </c>
      <c r="CB456" s="6">
        <f t="shared" si="1110"/>
        <v>2.3385857675200143</v>
      </c>
      <c r="CC456" s="40">
        <f t="shared" si="1126"/>
        <v>1</v>
      </c>
      <c r="CE456" s="6">
        <f t="shared" si="1141"/>
        <v>0</v>
      </c>
      <c r="CF456" s="6">
        <f t="shared" si="1141"/>
        <v>2.2794018746337432</v>
      </c>
      <c r="CG456" s="6">
        <f t="shared" si="1111"/>
        <v>2.2794018746337432</v>
      </c>
      <c r="CH456" s="40">
        <f t="shared" si="1127"/>
        <v>1</v>
      </c>
      <c r="CI456" s="212"/>
      <c r="CJ456" s="6">
        <f t="shared" si="1142"/>
        <v>0</v>
      </c>
      <c r="CK456" s="6">
        <f t="shared" si="1142"/>
        <v>2.851551860649248</v>
      </c>
      <c r="CL456" s="6">
        <f t="shared" si="1142"/>
        <v>9.0624377224199293</v>
      </c>
      <c r="CM456" s="6">
        <f t="shared" si="1142"/>
        <v>2.1119178082191779</v>
      </c>
      <c r="CN456" s="6">
        <f t="shared" si="1142"/>
        <v>3.6663860527836638</v>
      </c>
      <c r="CO456" s="6">
        <f t="shared" si="1142"/>
        <v>0</v>
      </c>
      <c r="CP456" s="6">
        <f t="shared" si="1142"/>
        <v>0</v>
      </c>
      <c r="CQ456" s="6">
        <f t="shared" si="1142"/>
        <v>0</v>
      </c>
      <c r="CR456" s="6">
        <f t="shared" si="1142"/>
        <v>0</v>
      </c>
      <c r="CS456" s="6">
        <f t="shared" si="1142"/>
        <v>0</v>
      </c>
      <c r="CT456" s="6">
        <f t="shared" si="1142"/>
        <v>0</v>
      </c>
      <c r="CU456" s="6">
        <f t="shared" si="1142"/>
        <v>0</v>
      </c>
      <c r="CV456" s="212"/>
      <c r="CW456" s="6">
        <f t="shared" si="1143"/>
        <v>2.1090746077489593</v>
      </c>
      <c r="CX456" s="6">
        <f t="shared" si="1143"/>
        <v>0.89277996070726917</v>
      </c>
      <c r="CY456" s="6">
        <f t="shared" si="1143"/>
        <v>1.9167045131989782</v>
      </c>
      <c r="CZ456" s="6">
        <f t="shared" si="1143"/>
        <v>0.80293301858955435</v>
      </c>
      <c r="DA456" s="6">
        <f t="shared" si="1143"/>
        <v>3.6202655383717537</v>
      </c>
      <c r="DB456" s="6">
        <f t="shared" si="1143"/>
        <v>1.9532016565785284</v>
      </c>
      <c r="DC456" s="6">
        <f t="shared" si="1143"/>
        <v>2.0869421487603308</v>
      </c>
      <c r="DD456" s="6">
        <f t="shared" si="1143"/>
        <v>1.6937384558551902</v>
      </c>
      <c r="DE456" s="6">
        <f t="shared" si="1143"/>
        <v>1.5784817518248175</v>
      </c>
      <c r="DF456" s="6">
        <f t="shared" si="1143"/>
        <v>1.6655925798694606</v>
      </c>
      <c r="DG456" s="6">
        <f t="shared" si="1143"/>
        <v>3.8572778827977316</v>
      </c>
      <c r="DH456" s="6">
        <f t="shared" si="1143"/>
        <v>2.0170556552962298</v>
      </c>
      <c r="DI456" s="178"/>
      <c r="DJ456" s="6">
        <f t="shared" si="1144"/>
        <v>2.3487498490883736</v>
      </c>
      <c r="DK456" s="6">
        <f t="shared" si="1144"/>
        <v>2.4713789380080029</v>
      </c>
      <c r="DL456" s="6">
        <f t="shared" si="1144"/>
        <v>2.2579729572886489</v>
      </c>
      <c r="DM456" s="6">
        <f t="shared" si="1144"/>
        <v>2.270622665732843</v>
      </c>
      <c r="DN456" s="6">
        <f t="shared" si="1144"/>
        <v>2.2369431988040702</v>
      </c>
      <c r="DO456" s="6">
        <f t="shared" si="1144"/>
        <v>2.2746048170231496</v>
      </c>
      <c r="DP456" s="6">
        <f t="shared" si="1144"/>
        <v>2.2454634118189056</v>
      </c>
      <c r="DQ456" s="6">
        <f t="shared" si="1144"/>
        <v>2.3276734864798994</v>
      </c>
      <c r="DR456" s="6">
        <f t="shared" si="1144"/>
        <v>2.3004250916399434</v>
      </c>
      <c r="DS456" s="6">
        <f t="shared" si="1144"/>
        <v>2.2020028296546688</v>
      </c>
      <c r="DT456" s="6">
        <f t="shared" si="1144"/>
        <v>2.3385857675200143</v>
      </c>
      <c r="DU456" s="6">
        <f t="shared" si="1144"/>
        <v>2.2794018746337432</v>
      </c>
      <c r="DV456" s="178"/>
      <c r="DW456" s="6">
        <f t="shared" si="1145"/>
        <v>0.83411142234671642</v>
      </c>
      <c r="DX456" s="6">
        <f t="shared" si="1145"/>
        <v>0.88013136288998362</v>
      </c>
      <c r="DY456" s="6">
        <f t="shared" si="1145"/>
        <v>0.78523293290360385</v>
      </c>
      <c r="DZ456" s="6">
        <f t="shared" si="1145"/>
        <v>0.79102715466351825</v>
      </c>
      <c r="EA456" s="6">
        <f t="shared" si="1145"/>
        <v>0.76834862385321101</v>
      </c>
      <c r="EB456" s="6">
        <f t="shared" si="1145"/>
        <v>0.81015719467956471</v>
      </c>
      <c r="EC456" s="6">
        <f t="shared" si="1145"/>
        <v>0.77011494252873558</v>
      </c>
      <c r="ED456" s="6">
        <f t="shared" si="1145"/>
        <v>0.76856897046171491</v>
      </c>
      <c r="EE456" s="6">
        <f t="shared" si="1145"/>
        <v>0.77122302158273381</v>
      </c>
      <c r="EF456" s="6">
        <f t="shared" si="1145"/>
        <v>0.77389546635864859</v>
      </c>
      <c r="EG456" s="6">
        <f t="shared" si="1145"/>
        <v>0.82410824108241088</v>
      </c>
      <c r="EH456" s="6">
        <f t="shared" si="1145"/>
        <v>0.80869040434520212</v>
      </c>
    </row>
    <row r="457" spans="2:138" x14ac:dyDescent="0.25">
      <c r="B457" s="51">
        <v>61033</v>
      </c>
      <c r="C457" s="51"/>
      <c r="D457" t="str" cm="1">
        <f t="array" ref="D457">_xll.OneStreamExcelAddIn.XFFunctions.XFGetMemberInfo("Description","Account",B457)</f>
        <v>P/S - Collections</v>
      </c>
      <c r="E457" s="6">
        <f t="shared" si="1128"/>
        <v>0</v>
      </c>
      <c r="F457" s="6">
        <f t="shared" si="1128"/>
        <v>0.33477661064425768</v>
      </c>
      <c r="G457" s="6">
        <f t="shared" si="1095"/>
        <v>0.33477661064425768</v>
      </c>
      <c r="H457" s="55">
        <f>IFERROR(G457/F457,0)</f>
        <v>1</v>
      </c>
      <c r="I457" s="41"/>
      <c r="J457" s="6">
        <f t="shared" si="1129"/>
        <v>2.7635330379502988E-2</v>
      </c>
      <c r="K457" s="6">
        <f t="shared" si="1129"/>
        <v>0.34414541527940251</v>
      </c>
      <c r="L457" s="6">
        <f t="shared" si="1097"/>
        <v>0.31651008489989951</v>
      </c>
      <c r="M457" s="40">
        <f>IFERROR(L457/K457,0)</f>
        <v>0.91969868214845574</v>
      </c>
      <c r="N457" s="41"/>
      <c r="O457" s="6">
        <f t="shared" si="1076"/>
        <v>4.5357934143173663E-2</v>
      </c>
      <c r="P457" s="6">
        <f t="shared" si="1077"/>
        <v>1.7722603763670675E-2</v>
      </c>
      <c r="Q457" s="40">
        <f>IFERROR(P457/O457,0)</f>
        <v>0.3907277546576251</v>
      </c>
      <c r="R457" s="41"/>
      <c r="S457" s="6">
        <f t="shared" si="1099"/>
        <v>0</v>
      </c>
      <c r="T457" s="6">
        <f t="shared" si="1078"/>
        <v>0</v>
      </c>
      <c r="U457" s="40">
        <f>IFERROR(T457/S457,0)</f>
        <v>0</v>
      </c>
      <c r="V457" s="41"/>
      <c r="W457" s="42"/>
      <c r="X457" s="43"/>
      <c r="Y457" s="42"/>
      <c r="Z457" s="44"/>
      <c r="AB457" s="6">
        <f t="shared" si="1130"/>
        <v>0</v>
      </c>
      <c r="AC457" s="6">
        <f t="shared" si="1130"/>
        <v>0.34629554509235783</v>
      </c>
      <c r="AD457" s="6">
        <f t="shared" si="1100"/>
        <v>0.34629554509235783</v>
      </c>
      <c r="AE457" s="40">
        <f>IFERROR(AD457/AC457,0)</f>
        <v>1</v>
      </c>
      <c r="AG457" s="6">
        <f t="shared" si="1131"/>
        <v>0</v>
      </c>
      <c r="AH457" s="6">
        <f t="shared" si="1131"/>
        <v>0.36437576219512191</v>
      </c>
      <c r="AI457" s="6">
        <f t="shared" si="1101"/>
        <v>0.36437576219512191</v>
      </c>
      <c r="AJ457" s="40">
        <f>IFERROR(AI457/AH457,0)</f>
        <v>1</v>
      </c>
      <c r="AL457" s="6">
        <f t="shared" si="1132"/>
        <v>0.10210320284697509</v>
      </c>
      <c r="AM457" s="6">
        <f t="shared" si="1132"/>
        <v>0.33291155988857934</v>
      </c>
      <c r="AN457" s="6">
        <f t="shared" si="1102"/>
        <v>0.23080835704160424</v>
      </c>
      <c r="AO457" s="40">
        <f>IFERROR(AN457/AM457,0)</f>
        <v>0.69330232064892083</v>
      </c>
      <c r="AQ457" s="6">
        <f t="shared" si="1133"/>
        <v>0</v>
      </c>
      <c r="AR457" s="6">
        <f t="shared" si="1133"/>
        <v>0.33477661064425768</v>
      </c>
      <c r="AS457" s="6">
        <f t="shared" si="1103"/>
        <v>0.33477661064425768</v>
      </c>
      <c r="AT457" s="40">
        <f>IFERROR(AS457/AR457,0)</f>
        <v>1</v>
      </c>
      <c r="AV457" s="6">
        <f t="shared" si="1134"/>
        <v>2.7635330379502988E-2</v>
      </c>
      <c r="AW457" s="6">
        <f t="shared" si="1134"/>
        <v>0.32981096929975851</v>
      </c>
      <c r="AX457" s="6">
        <f t="shared" si="1104"/>
        <v>0.30217563892025551</v>
      </c>
      <c r="AY457" s="40">
        <f>IFERROR(AX457/AW457,0)</f>
        <v>0.91620857717929383</v>
      </c>
      <c r="BA457" s="6">
        <f t="shared" si="1135"/>
        <v>0</v>
      </c>
      <c r="BB457" s="6">
        <f t="shared" si="1135"/>
        <v>0.33536373202385128</v>
      </c>
      <c r="BC457" s="6">
        <f t="shared" si="1105"/>
        <v>0.33536373202385128</v>
      </c>
      <c r="BD457" s="40">
        <f>IFERROR(BC457/BB457,0)</f>
        <v>1</v>
      </c>
      <c r="BF457" s="6">
        <f t="shared" si="1136"/>
        <v>0</v>
      </c>
      <c r="BG457" s="6">
        <f t="shared" si="1136"/>
        <v>0.33106717451523543</v>
      </c>
      <c r="BH457" s="6">
        <f t="shared" si="1106"/>
        <v>0.33106717451523543</v>
      </c>
      <c r="BI457" s="40">
        <f>IFERROR(BH457/BG457,0)</f>
        <v>1</v>
      </c>
      <c r="BK457" s="6">
        <f t="shared" si="1137"/>
        <v>0</v>
      </c>
      <c r="BL457" s="6">
        <f t="shared" si="1137"/>
        <v>0.34318808327351041</v>
      </c>
      <c r="BM457" s="6">
        <f t="shared" si="1107"/>
        <v>0.34318808327351041</v>
      </c>
      <c r="BN457" s="40">
        <f>IFERROR(BM457/BL457,0)</f>
        <v>1</v>
      </c>
      <c r="BP457" s="6">
        <f t="shared" si="1138"/>
        <v>0</v>
      </c>
      <c r="BQ457" s="6">
        <f t="shared" si="1138"/>
        <v>0.33917062788222774</v>
      </c>
      <c r="BR457" s="6">
        <f t="shared" si="1108"/>
        <v>0.33917062788222774</v>
      </c>
      <c r="BS457" s="40">
        <f>IFERROR(BR457/BQ457,0)</f>
        <v>1</v>
      </c>
      <c r="BU457" s="6">
        <f t="shared" si="1139"/>
        <v>0</v>
      </c>
      <c r="BV457" s="6">
        <f t="shared" si="1139"/>
        <v>0.32465942275042442</v>
      </c>
      <c r="BW457" s="6">
        <f t="shared" si="1109"/>
        <v>0.32465942275042442</v>
      </c>
      <c r="BX457" s="40">
        <f>IFERROR(BW457/BV457,0)</f>
        <v>1</v>
      </c>
      <c r="BZ457" s="6">
        <f t="shared" si="1140"/>
        <v>0</v>
      </c>
      <c r="CA457" s="6">
        <f t="shared" si="1140"/>
        <v>0.34479697078975835</v>
      </c>
      <c r="CB457" s="6">
        <f t="shared" si="1110"/>
        <v>0.34479697078975835</v>
      </c>
      <c r="CC457" s="40">
        <f>IFERROR(CB457/CA457,0)</f>
        <v>1</v>
      </c>
      <c r="CE457" s="6">
        <f t="shared" si="1141"/>
        <v>0</v>
      </c>
      <c r="CF457" s="6">
        <f t="shared" si="1141"/>
        <v>0.33607100175746923</v>
      </c>
      <c r="CG457" s="6">
        <f t="shared" si="1111"/>
        <v>0.33607100175746923</v>
      </c>
      <c r="CH457" s="40">
        <f>IFERROR(CG457/CF457,0)</f>
        <v>1</v>
      </c>
      <c r="CI457" s="212"/>
      <c r="CJ457" s="6">
        <f t="shared" si="1142"/>
        <v>0</v>
      </c>
      <c r="CK457" s="6">
        <f t="shared" si="1142"/>
        <v>0</v>
      </c>
      <c r="CL457" s="6">
        <f t="shared" si="1142"/>
        <v>0.10210320284697509</v>
      </c>
      <c r="CM457" s="6">
        <f t="shared" si="1142"/>
        <v>0</v>
      </c>
      <c r="CN457" s="6">
        <f t="shared" si="1142"/>
        <v>2.7635330379502988E-2</v>
      </c>
      <c r="CO457" s="6">
        <f t="shared" si="1142"/>
        <v>0</v>
      </c>
      <c r="CP457" s="6">
        <f t="shared" si="1142"/>
        <v>0</v>
      </c>
      <c r="CQ457" s="6">
        <f t="shared" si="1142"/>
        <v>0</v>
      </c>
      <c r="CR457" s="6">
        <f t="shared" si="1142"/>
        <v>0</v>
      </c>
      <c r="CS457" s="6">
        <f t="shared" si="1142"/>
        <v>0</v>
      </c>
      <c r="CT457" s="6">
        <f t="shared" si="1142"/>
        <v>0</v>
      </c>
      <c r="CU457" s="6">
        <f t="shared" si="1142"/>
        <v>0</v>
      </c>
      <c r="CV457" s="212"/>
      <c r="CW457" s="6">
        <f t="shared" si="1143"/>
        <v>9.2513608709574133E-2</v>
      </c>
      <c r="CX457" s="6">
        <f t="shared" si="1143"/>
        <v>7.6984282907662085E-2</v>
      </c>
      <c r="CY457" s="6">
        <f t="shared" si="1143"/>
        <v>-5.5151859210899802E-2</v>
      </c>
      <c r="CZ457" s="6">
        <f t="shared" si="1143"/>
        <v>7.7887282384184117E-2</v>
      </c>
      <c r="DA457" s="6">
        <f t="shared" si="1143"/>
        <v>5.3104756346658885E-2</v>
      </c>
      <c r="DB457" s="6">
        <f t="shared" si="1143"/>
        <v>0.26377508760751833</v>
      </c>
      <c r="DC457" s="6">
        <f t="shared" si="1143"/>
        <v>1.0624</v>
      </c>
      <c r="DD457" s="6">
        <f t="shared" si="1143"/>
        <v>0.10820465459918731</v>
      </c>
      <c r="DE457" s="6">
        <f t="shared" si="1143"/>
        <v>1.6540145985401461E-2</v>
      </c>
      <c r="DF457" s="6">
        <f t="shared" si="1143"/>
        <v>0.36577464788732394</v>
      </c>
      <c r="DG457" s="6">
        <f t="shared" si="1143"/>
        <v>1.5984877126654064E-2</v>
      </c>
      <c r="DH457" s="6">
        <f t="shared" si="1143"/>
        <v>0</v>
      </c>
      <c r="DI457" s="178"/>
      <c r="DJ457" s="6">
        <f t="shared" si="1144"/>
        <v>0.34629554509235783</v>
      </c>
      <c r="DK457" s="6">
        <f t="shared" si="1144"/>
        <v>0.36437576219512191</v>
      </c>
      <c r="DL457" s="6">
        <f t="shared" si="1144"/>
        <v>0.33291155988857934</v>
      </c>
      <c r="DM457" s="6">
        <f t="shared" si="1144"/>
        <v>0.33477661064425768</v>
      </c>
      <c r="DN457" s="6">
        <f t="shared" si="1144"/>
        <v>0.32981096929975851</v>
      </c>
      <c r="DO457" s="6">
        <f t="shared" si="1144"/>
        <v>0.33536373202385128</v>
      </c>
      <c r="DP457" s="6">
        <f t="shared" si="1144"/>
        <v>0.33106717451523543</v>
      </c>
      <c r="DQ457" s="6">
        <f t="shared" si="1144"/>
        <v>0.34318808327351041</v>
      </c>
      <c r="DR457" s="6">
        <f t="shared" si="1144"/>
        <v>0.33917062788222774</v>
      </c>
      <c r="DS457" s="6">
        <f t="shared" si="1144"/>
        <v>0.32465942275042442</v>
      </c>
      <c r="DT457" s="6">
        <f t="shared" si="1144"/>
        <v>0.34479697078975835</v>
      </c>
      <c r="DU457" s="6">
        <f t="shared" si="1144"/>
        <v>0.33607100175746923</v>
      </c>
      <c r="DV457" s="178"/>
      <c r="DW457" s="6">
        <f t="shared" si="1145"/>
        <v>5.0836121719576723E-2</v>
      </c>
      <c r="DX457" s="6">
        <f t="shared" si="1145"/>
        <v>5.2637695670935965E-2</v>
      </c>
      <c r="DY457" s="6">
        <f t="shared" si="1145"/>
        <v>4.9115175579841783E-2</v>
      </c>
      <c r="DZ457" s="6">
        <f t="shared" si="1145"/>
        <v>4.9364105552538375E-2</v>
      </c>
      <c r="EA457" s="6">
        <f t="shared" si="1145"/>
        <v>4.8512280837155961E-2</v>
      </c>
      <c r="EB457" s="6">
        <f t="shared" si="1145"/>
        <v>5.0041318044740025E-2</v>
      </c>
      <c r="EC457" s="6">
        <f t="shared" si="1145"/>
        <v>4.8586973375287355E-2</v>
      </c>
      <c r="ED457" s="6">
        <f t="shared" si="1145"/>
        <v>4.8501689155147694E-2</v>
      </c>
      <c r="EE457" s="6">
        <f t="shared" si="1145"/>
        <v>4.8663029846043163E-2</v>
      </c>
      <c r="EF457" s="6">
        <f t="shared" si="1145"/>
        <v>4.8714456455096734E-2</v>
      </c>
      <c r="EG457" s="6">
        <f t="shared" si="1145"/>
        <v>5.0541760392681427E-2</v>
      </c>
      <c r="EH457" s="6">
        <f t="shared" si="1145"/>
        <v>4.9944272396801451E-2</v>
      </c>
    </row>
    <row r="458" spans="2:138" x14ac:dyDescent="0.25">
      <c r="B458" s="51">
        <v>61034</v>
      </c>
      <c r="C458" s="51"/>
      <c r="D458" t="str" cm="1">
        <f t="array" ref="D458">_xll.OneStreamExcelAddIn.XFFunctions.XFGetMemberInfo("Description","Account",B458)</f>
        <v>P/S - IS Consulting</v>
      </c>
      <c r="E458" s="6">
        <f t="shared" si="1128"/>
        <v>0</v>
      </c>
      <c r="F458" s="6">
        <f t="shared" si="1128"/>
        <v>0</v>
      </c>
      <c r="G458" s="6">
        <f t="shared" si="1095"/>
        <v>0</v>
      </c>
      <c r="H458" s="55">
        <f t="shared" ref="H458:H474" si="1146">IFERROR(G458/F458,0)</f>
        <v>0</v>
      </c>
      <c r="I458" s="41"/>
      <c r="J458" s="6">
        <f t="shared" si="1129"/>
        <v>0</v>
      </c>
      <c r="K458" s="6">
        <f t="shared" si="1129"/>
        <v>0</v>
      </c>
      <c r="L458" s="6">
        <f t="shared" si="1097"/>
        <v>0</v>
      </c>
      <c r="M458" s="40">
        <f t="shared" ref="M458:M474" si="1147">IFERROR(L458/K458,0)</f>
        <v>0</v>
      </c>
      <c r="N458" s="41"/>
      <c r="O458" s="6">
        <f t="shared" si="1076"/>
        <v>0</v>
      </c>
      <c r="P458" s="6">
        <f t="shared" si="1077"/>
        <v>0</v>
      </c>
      <c r="Q458" s="40">
        <f t="shared" ref="Q458:Q474" si="1148">IFERROR(P458/O458,0)</f>
        <v>0</v>
      </c>
      <c r="R458" s="41"/>
      <c r="S458" s="6">
        <f t="shared" si="1099"/>
        <v>0</v>
      </c>
      <c r="T458" s="6">
        <f t="shared" si="1078"/>
        <v>0</v>
      </c>
      <c r="U458" s="40">
        <f t="shared" ref="U458:U474" si="1149">IFERROR(T458/S458,0)</f>
        <v>0</v>
      </c>
      <c r="V458" s="41"/>
      <c r="W458" s="42"/>
      <c r="X458" s="43"/>
      <c r="Y458" s="42"/>
      <c r="Z458" s="44"/>
      <c r="AB458" s="6">
        <f t="shared" si="1130"/>
        <v>0</v>
      </c>
      <c r="AC458" s="6">
        <f t="shared" si="1130"/>
        <v>0</v>
      </c>
      <c r="AD458" s="6">
        <f t="shared" si="1100"/>
        <v>0</v>
      </c>
      <c r="AE458" s="40">
        <f t="shared" ref="AE458:AE474" si="1150">IFERROR(AD458/AC458,0)</f>
        <v>0</v>
      </c>
      <c r="AG458" s="6">
        <f t="shared" si="1131"/>
        <v>0</v>
      </c>
      <c r="AH458" s="6">
        <f t="shared" si="1131"/>
        <v>0</v>
      </c>
      <c r="AI458" s="6">
        <f t="shared" si="1101"/>
        <v>0</v>
      </c>
      <c r="AJ458" s="40">
        <f t="shared" ref="AJ458:AJ474" si="1151">IFERROR(AI458/AH458,0)</f>
        <v>0</v>
      </c>
      <c r="AL458" s="6">
        <f t="shared" si="1132"/>
        <v>0</v>
      </c>
      <c r="AM458" s="6">
        <f t="shared" si="1132"/>
        <v>0</v>
      </c>
      <c r="AN458" s="6">
        <f t="shared" si="1102"/>
        <v>0</v>
      </c>
      <c r="AO458" s="40">
        <f t="shared" ref="AO458:AO474" si="1152">IFERROR(AN458/AM458,0)</f>
        <v>0</v>
      </c>
      <c r="AQ458" s="6">
        <f t="shared" si="1133"/>
        <v>0</v>
      </c>
      <c r="AR458" s="6">
        <f t="shared" si="1133"/>
        <v>0</v>
      </c>
      <c r="AS458" s="6">
        <f t="shared" si="1103"/>
        <v>0</v>
      </c>
      <c r="AT458" s="40">
        <f t="shared" ref="AT458:AT474" si="1153">IFERROR(AS458/AR458,0)</f>
        <v>0</v>
      </c>
      <c r="AV458" s="6">
        <f t="shared" si="1134"/>
        <v>0</v>
      </c>
      <c r="AW458" s="6">
        <f t="shared" si="1134"/>
        <v>0</v>
      </c>
      <c r="AX458" s="6">
        <f t="shared" si="1104"/>
        <v>0</v>
      </c>
      <c r="AY458" s="40">
        <f t="shared" ref="AY458:AY474" si="1154">IFERROR(AX458/AW458,0)</f>
        <v>0</v>
      </c>
      <c r="BA458" s="6">
        <f t="shared" si="1135"/>
        <v>0</v>
      </c>
      <c r="BB458" s="6">
        <f t="shared" si="1135"/>
        <v>0</v>
      </c>
      <c r="BC458" s="6">
        <f t="shared" si="1105"/>
        <v>0</v>
      </c>
      <c r="BD458" s="40">
        <f t="shared" ref="BD458:BD474" si="1155">IFERROR(BC458/BB458,0)</f>
        <v>0</v>
      </c>
      <c r="BF458" s="6">
        <f t="shared" si="1136"/>
        <v>0</v>
      </c>
      <c r="BG458" s="6">
        <f t="shared" si="1136"/>
        <v>0</v>
      </c>
      <c r="BH458" s="6">
        <f t="shared" si="1106"/>
        <v>0</v>
      </c>
      <c r="BI458" s="40">
        <f t="shared" ref="BI458:BI474" si="1156">IFERROR(BH458/BG458,0)</f>
        <v>0</v>
      </c>
      <c r="BK458" s="6">
        <f t="shared" si="1137"/>
        <v>0</v>
      </c>
      <c r="BL458" s="6">
        <f t="shared" si="1137"/>
        <v>0</v>
      </c>
      <c r="BM458" s="6">
        <f t="shared" si="1107"/>
        <v>0</v>
      </c>
      <c r="BN458" s="40">
        <f t="shared" ref="BN458:BN474" si="1157">IFERROR(BM458/BL458,0)</f>
        <v>0</v>
      </c>
      <c r="BP458" s="6">
        <f t="shared" si="1138"/>
        <v>0</v>
      </c>
      <c r="BQ458" s="6">
        <f t="shared" si="1138"/>
        <v>0</v>
      </c>
      <c r="BR458" s="6">
        <f t="shared" si="1108"/>
        <v>0</v>
      </c>
      <c r="BS458" s="40">
        <f t="shared" ref="BS458:BS474" si="1158">IFERROR(BR458/BQ458,0)</f>
        <v>0</v>
      </c>
      <c r="BU458" s="6">
        <f t="shared" si="1139"/>
        <v>0</v>
      </c>
      <c r="BV458" s="6">
        <f t="shared" si="1139"/>
        <v>0</v>
      </c>
      <c r="BW458" s="6">
        <f t="shared" si="1109"/>
        <v>0</v>
      </c>
      <c r="BX458" s="40">
        <f t="shared" ref="BX458:BX474" si="1159">IFERROR(BW458/BV458,0)</f>
        <v>0</v>
      </c>
      <c r="BZ458" s="6">
        <f t="shared" si="1140"/>
        <v>0</v>
      </c>
      <c r="CA458" s="6">
        <f t="shared" si="1140"/>
        <v>0</v>
      </c>
      <c r="CB458" s="6">
        <f t="shared" si="1110"/>
        <v>0</v>
      </c>
      <c r="CC458" s="40">
        <f t="shared" ref="CC458:CC474" si="1160">IFERROR(CB458/CA458,0)</f>
        <v>0</v>
      </c>
      <c r="CE458" s="6">
        <f t="shared" si="1141"/>
        <v>0</v>
      </c>
      <c r="CF458" s="6">
        <f t="shared" si="1141"/>
        <v>0</v>
      </c>
      <c r="CG458" s="6">
        <f t="shared" si="1111"/>
        <v>0</v>
      </c>
      <c r="CH458" s="40">
        <f t="shared" ref="CH458:CH474" si="1161">IFERROR(CG458/CF458,0)</f>
        <v>0</v>
      </c>
      <c r="CI458" s="212"/>
      <c r="CJ458" s="6">
        <f t="shared" si="1142"/>
        <v>0</v>
      </c>
      <c r="CK458" s="6">
        <f t="shared" si="1142"/>
        <v>0</v>
      </c>
      <c r="CL458" s="6">
        <f t="shared" si="1142"/>
        <v>0</v>
      </c>
      <c r="CM458" s="6">
        <f t="shared" si="1142"/>
        <v>0</v>
      </c>
      <c r="CN458" s="6">
        <f t="shared" si="1142"/>
        <v>0</v>
      </c>
      <c r="CO458" s="6">
        <f t="shared" si="1142"/>
        <v>0</v>
      </c>
      <c r="CP458" s="6">
        <f t="shared" si="1142"/>
        <v>0</v>
      </c>
      <c r="CQ458" s="6">
        <f t="shared" si="1142"/>
        <v>0</v>
      </c>
      <c r="CR458" s="6">
        <f t="shared" si="1142"/>
        <v>0</v>
      </c>
      <c r="CS458" s="6">
        <f t="shared" si="1142"/>
        <v>0</v>
      </c>
      <c r="CT458" s="6">
        <f t="shared" si="1142"/>
        <v>0</v>
      </c>
      <c r="CU458" s="6">
        <f t="shared" si="1142"/>
        <v>0</v>
      </c>
      <c r="CV458" s="212"/>
      <c r="CW458" s="6">
        <f t="shared" si="1143"/>
        <v>0</v>
      </c>
      <c r="CX458" s="6">
        <f t="shared" si="1143"/>
        <v>0</v>
      </c>
      <c r="CY458" s="6">
        <f t="shared" si="1143"/>
        <v>0</v>
      </c>
      <c r="CZ458" s="6">
        <f t="shared" si="1143"/>
        <v>0</v>
      </c>
      <c r="DA458" s="6">
        <f t="shared" si="1143"/>
        <v>0</v>
      </c>
      <c r="DB458" s="6">
        <f t="shared" si="1143"/>
        <v>0</v>
      </c>
      <c r="DC458" s="6">
        <f t="shared" si="1143"/>
        <v>0</v>
      </c>
      <c r="DD458" s="6">
        <f t="shared" si="1143"/>
        <v>0</v>
      </c>
      <c r="DE458" s="6">
        <f t="shared" si="1143"/>
        <v>0</v>
      </c>
      <c r="DF458" s="6">
        <f t="shared" si="1143"/>
        <v>0</v>
      </c>
      <c r="DG458" s="6">
        <f t="shared" si="1143"/>
        <v>0</v>
      </c>
      <c r="DH458" s="6">
        <f t="shared" si="1143"/>
        <v>0</v>
      </c>
      <c r="DI458" s="178"/>
      <c r="DJ458" s="6">
        <f t="shared" si="1144"/>
        <v>0</v>
      </c>
      <c r="DK458" s="6">
        <f t="shared" si="1144"/>
        <v>0</v>
      </c>
      <c r="DL458" s="6">
        <f t="shared" si="1144"/>
        <v>0</v>
      </c>
      <c r="DM458" s="6">
        <f t="shared" si="1144"/>
        <v>0</v>
      </c>
      <c r="DN458" s="6">
        <f t="shared" si="1144"/>
        <v>0</v>
      </c>
      <c r="DO458" s="6">
        <f t="shared" si="1144"/>
        <v>0</v>
      </c>
      <c r="DP458" s="6">
        <f t="shared" si="1144"/>
        <v>0</v>
      </c>
      <c r="DQ458" s="6">
        <f t="shared" si="1144"/>
        <v>0</v>
      </c>
      <c r="DR458" s="6">
        <f t="shared" si="1144"/>
        <v>0</v>
      </c>
      <c r="DS458" s="6">
        <f t="shared" si="1144"/>
        <v>0</v>
      </c>
      <c r="DT458" s="6">
        <f t="shared" si="1144"/>
        <v>0</v>
      </c>
      <c r="DU458" s="6">
        <f t="shared" si="1144"/>
        <v>0</v>
      </c>
      <c r="DV458" s="178"/>
      <c r="DW458" s="6">
        <f t="shared" si="1145"/>
        <v>0</v>
      </c>
      <c r="DX458" s="6">
        <f t="shared" si="1145"/>
        <v>0</v>
      </c>
      <c r="DY458" s="6">
        <f t="shared" si="1145"/>
        <v>0</v>
      </c>
      <c r="DZ458" s="6">
        <f t="shared" si="1145"/>
        <v>0</v>
      </c>
      <c r="EA458" s="6">
        <f t="shared" si="1145"/>
        <v>0</v>
      </c>
      <c r="EB458" s="6">
        <f t="shared" si="1145"/>
        <v>0</v>
      </c>
      <c r="EC458" s="6">
        <f t="shared" si="1145"/>
        <v>0</v>
      </c>
      <c r="ED458" s="6">
        <f t="shared" si="1145"/>
        <v>0</v>
      </c>
      <c r="EE458" s="6">
        <f t="shared" si="1145"/>
        <v>0</v>
      </c>
      <c r="EF458" s="6">
        <f t="shared" si="1145"/>
        <v>0</v>
      </c>
      <c r="EG458" s="6">
        <f t="shared" si="1145"/>
        <v>0</v>
      </c>
      <c r="EH458" s="6">
        <f t="shared" si="1145"/>
        <v>0</v>
      </c>
    </row>
    <row r="459" spans="2:138" x14ac:dyDescent="0.25">
      <c r="B459" s="51">
        <v>61035</v>
      </c>
      <c r="C459" s="51"/>
      <c r="D459" t="str" cm="1">
        <f t="array" ref="D459">_xll.OneStreamExcelAddIn.XFFunctions.XFGetMemberInfo("Description","Account",B459)</f>
        <v>P/S - P/R Processing</v>
      </c>
      <c r="E459" s="6">
        <f t="shared" si="1128"/>
        <v>3.5394677103718202</v>
      </c>
      <c r="F459" s="6">
        <f t="shared" si="1128"/>
        <v>3.3813976423904064</v>
      </c>
      <c r="G459" s="6">
        <f t="shared" si="1095"/>
        <v>-0.15807006798141376</v>
      </c>
      <c r="H459" s="55">
        <f t="shared" si="1146"/>
        <v>-4.6746962261933062E-2</v>
      </c>
      <c r="I459" s="41"/>
      <c r="J459" s="6">
        <f t="shared" si="1129"/>
        <v>3.4249422076671161</v>
      </c>
      <c r="K459" s="6">
        <f t="shared" si="1129"/>
        <v>3.4760268754312968</v>
      </c>
      <c r="L459" s="6">
        <f t="shared" si="1097"/>
        <v>5.1084667764180747E-2</v>
      </c>
      <c r="M459" s="40">
        <f t="shared" si="1147"/>
        <v>1.4696281011303254E-2</v>
      </c>
      <c r="N459" s="41"/>
      <c r="O459" s="6">
        <f t="shared" si="1076"/>
        <v>3.2041171976468794</v>
      </c>
      <c r="P459" s="6">
        <f t="shared" si="1077"/>
        <v>-0.22082501002023669</v>
      </c>
      <c r="Q459" s="40">
        <f t="shared" si="1148"/>
        <v>-6.8919142590168597E-2</v>
      </c>
      <c r="R459" s="41"/>
      <c r="S459" s="6">
        <f t="shared" si="1099"/>
        <v>0</v>
      </c>
      <c r="T459" s="6">
        <f t="shared" si="1078"/>
        <v>-3.5394677103718202</v>
      </c>
      <c r="U459" s="40">
        <f t="shared" si="1149"/>
        <v>0</v>
      </c>
      <c r="V459" s="41"/>
      <c r="W459" s="42"/>
      <c r="X459" s="43"/>
      <c r="Y459" s="42"/>
      <c r="Z459" s="44"/>
      <c r="AB459" s="6">
        <f t="shared" si="1130"/>
        <v>3.4367763950220795</v>
      </c>
      <c r="AC459" s="6">
        <f t="shared" si="1130"/>
        <v>3.4977441748160087</v>
      </c>
      <c r="AD459" s="6">
        <f t="shared" si="1100"/>
        <v>6.09677797939292E-2</v>
      </c>
      <c r="AE459" s="40">
        <f t="shared" si="1150"/>
        <v>1.7430600051570745E-2</v>
      </c>
      <c r="AG459" s="6">
        <f t="shared" si="1131"/>
        <v>4.4494932699920824</v>
      </c>
      <c r="AH459" s="6">
        <f t="shared" si="1131"/>
        <v>3.6803626778456557</v>
      </c>
      <c r="AI459" s="6">
        <f t="shared" si="1101"/>
        <v>-0.76913059214642665</v>
      </c>
      <c r="AJ459" s="40">
        <f t="shared" si="1151"/>
        <v>-0.20898228231046143</v>
      </c>
      <c r="AL459" s="6">
        <f t="shared" si="1132"/>
        <v>2.3893167259786474</v>
      </c>
      <c r="AM459" s="6">
        <f t="shared" si="1132"/>
        <v>3.3625597725163652</v>
      </c>
      <c r="AN459" s="6">
        <f t="shared" si="1102"/>
        <v>0.97324304653771776</v>
      </c>
      <c r="AO459" s="40">
        <f t="shared" si="1152"/>
        <v>0.2894351661768062</v>
      </c>
      <c r="AQ459" s="6">
        <f t="shared" si="1133"/>
        <v>3.5394677103718202</v>
      </c>
      <c r="AR459" s="6">
        <f t="shared" si="1133"/>
        <v>3.3813976423904064</v>
      </c>
      <c r="AS459" s="6">
        <f t="shared" si="1103"/>
        <v>-0.15807006798141376</v>
      </c>
      <c r="AT459" s="40">
        <f t="shared" si="1153"/>
        <v>-4.6746962261933062E-2</v>
      </c>
      <c r="AV459" s="6">
        <f t="shared" si="1134"/>
        <v>3.4249422076671161</v>
      </c>
      <c r="AW459" s="6">
        <f t="shared" si="1134"/>
        <v>3.3312423824308381</v>
      </c>
      <c r="AX459" s="6">
        <f t="shared" si="1104"/>
        <v>-9.3699825236277956E-2</v>
      </c>
      <c r="AY459" s="40">
        <f t="shared" si="1154"/>
        <v>-2.8127591594792431E-2</v>
      </c>
      <c r="BA459" s="6">
        <f t="shared" si="1135"/>
        <v>0</v>
      </c>
      <c r="BB459" s="6">
        <f t="shared" si="1135"/>
        <v>3.3873278381855489</v>
      </c>
      <c r="BC459" s="6">
        <f t="shared" si="1105"/>
        <v>3.3873278381855489</v>
      </c>
      <c r="BD459" s="40">
        <f t="shared" si="1155"/>
        <v>1</v>
      </c>
      <c r="BF459" s="6">
        <f t="shared" si="1136"/>
        <v>0</v>
      </c>
      <c r="BG459" s="6">
        <f t="shared" si="1136"/>
        <v>3.3439306325024241</v>
      </c>
      <c r="BH459" s="6">
        <f t="shared" si="1106"/>
        <v>3.3439306325024241</v>
      </c>
      <c r="BI459" s="40">
        <f t="shared" si="1156"/>
        <v>1</v>
      </c>
      <c r="BK459" s="6">
        <f t="shared" si="1137"/>
        <v>0</v>
      </c>
      <c r="BL459" s="6">
        <f t="shared" si="1137"/>
        <v>3.4663573821489591</v>
      </c>
      <c r="BM459" s="6">
        <f t="shared" si="1107"/>
        <v>3.4663573821489591</v>
      </c>
      <c r="BN459" s="40">
        <f t="shared" si="1157"/>
        <v>1</v>
      </c>
      <c r="BP459" s="6">
        <f t="shared" si="1138"/>
        <v>0</v>
      </c>
      <c r="BQ459" s="6">
        <f t="shared" si="1138"/>
        <v>3.4257792361358641</v>
      </c>
      <c r="BR459" s="6">
        <f t="shared" si="1108"/>
        <v>3.4257792361358641</v>
      </c>
      <c r="BS459" s="40">
        <f t="shared" si="1158"/>
        <v>1</v>
      </c>
      <c r="BU459" s="6">
        <f t="shared" si="1139"/>
        <v>0</v>
      </c>
      <c r="BV459" s="6">
        <f t="shared" si="1139"/>
        <v>3.2792093944539897</v>
      </c>
      <c r="BW459" s="6">
        <f t="shared" si="1109"/>
        <v>3.2792093944539897</v>
      </c>
      <c r="BX459" s="40">
        <f t="shared" si="1159"/>
        <v>1</v>
      </c>
      <c r="BZ459" s="6">
        <f t="shared" si="1140"/>
        <v>0</v>
      </c>
      <c r="CA459" s="6">
        <f t="shared" si="1140"/>
        <v>3.4826078855632892</v>
      </c>
      <c r="CB459" s="6">
        <f t="shared" si="1110"/>
        <v>3.4826078855632892</v>
      </c>
      <c r="CC459" s="40">
        <f t="shared" si="1160"/>
        <v>1</v>
      </c>
      <c r="CE459" s="6">
        <f t="shared" si="1141"/>
        <v>0</v>
      </c>
      <c r="CF459" s="6">
        <f t="shared" si="1141"/>
        <v>3.3944715875806679</v>
      </c>
      <c r="CG459" s="6">
        <f t="shared" si="1111"/>
        <v>3.3944715875806679</v>
      </c>
      <c r="CH459" s="40">
        <f t="shared" si="1161"/>
        <v>1</v>
      </c>
      <c r="CI459" s="212"/>
      <c r="CJ459" s="6">
        <f t="shared" si="1142"/>
        <v>3.4367763950220795</v>
      </c>
      <c r="CK459" s="6">
        <f t="shared" si="1142"/>
        <v>4.4494932699920824</v>
      </c>
      <c r="CL459" s="6">
        <f t="shared" si="1142"/>
        <v>2.3893167259786474</v>
      </c>
      <c r="CM459" s="6">
        <f t="shared" si="1142"/>
        <v>3.5394677103718202</v>
      </c>
      <c r="CN459" s="6">
        <f t="shared" si="1142"/>
        <v>3.4249422076671161</v>
      </c>
      <c r="CO459" s="6">
        <f t="shared" si="1142"/>
        <v>0</v>
      </c>
      <c r="CP459" s="6">
        <f t="shared" si="1142"/>
        <v>0</v>
      </c>
      <c r="CQ459" s="6">
        <f t="shared" si="1142"/>
        <v>0</v>
      </c>
      <c r="CR459" s="6">
        <f t="shared" si="1142"/>
        <v>0</v>
      </c>
      <c r="CS459" s="6">
        <f t="shared" si="1142"/>
        <v>0</v>
      </c>
      <c r="CT459" s="6">
        <f t="shared" si="1142"/>
        <v>0</v>
      </c>
      <c r="CU459" s="6">
        <f t="shared" si="1142"/>
        <v>0</v>
      </c>
      <c r="CV459" s="212"/>
      <c r="CW459" s="6">
        <f t="shared" si="1143"/>
        <v>3.0961895613192443</v>
      </c>
      <c r="CX459" s="6">
        <f t="shared" si="1143"/>
        <v>3.8521676489849379</v>
      </c>
      <c r="CY459" s="6">
        <f t="shared" si="1143"/>
        <v>3.1748084019301732</v>
      </c>
      <c r="CZ459" s="6">
        <f t="shared" si="1143"/>
        <v>2.7500501622897611</v>
      </c>
      <c r="DA459" s="6">
        <f t="shared" si="1143"/>
        <v>2.6593726291216808</v>
      </c>
      <c r="DB459" s="6">
        <f t="shared" si="1143"/>
        <v>3.0004268875438038</v>
      </c>
      <c r="DC459" s="6">
        <f t="shared" si="1143"/>
        <v>3.1686743801652892</v>
      </c>
      <c r="DD459" s="6">
        <f t="shared" si="1143"/>
        <v>3.4435205024011823</v>
      </c>
      <c r="DE459" s="6">
        <f t="shared" si="1143"/>
        <v>3.2989197080291972</v>
      </c>
      <c r="DF459" s="6">
        <f t="shared" si="1143"/>
        <v>3.0942562693232563</v>
      </c>
      <c r="DG459" s="6">
        <f t="shared" si="1143"/>
        <v>3.4253308128544422</v>
      </c>
      <c r="DH459" s="6">
        <f t="shared" si="1143"/>
        <v>4.2190754039497307</v>
      </c>
      <c r="DI459" s="178"/>
      <c r="DJ459" s="6">
        <f t="shared" si="1144"/>
        <v>3.4977441748160087</v>
      </c>
      <c r="DK459" s="6">
        <f t="shared" si="1144"/>
        <v>3.6803626778456557</v>
      </c>
      <c r="DL459" s="6">
        <f t="shared" si="1144"/>
        <v>3.3625597725163652</v>
      </c>
      <c r="DM459" s="6">
        <f t="shared" si="1144"/>
        <v>3.3813976423904064</v>
      </c>
      <c r="DN459" s="6">
        <f t="shared" si="1144"/>
        <v>3.3312423824308381</v>
      </c>
      <c r="DO459" s="6">
        <f t="shared" si="1144"/>
        <v>3.3873278381855489</v>
      </c>
      <c r="DP459" s="6">
        <f t="shared" si="1144"/>
        <v>3.3439306325024241</v>
      </c>
      <c r="DQ459" s="6">
        <f t="shared" si="1144"/>
        <v>3.4663573821489591</v>
      </c>
      <c r="DR459" s="6">
        <f t="shared" si="1144"/>
        <v>3.4257792361358641</v>
      </c>
      <c r="DS459" s="6">
        <f t="shared" si="1144"/>
        <v>3.2792093944539897</v>
      </c>
      <c r="DT459" s="6">
        <f t="shared" si="1144"/>
        <v>3.4826078855632892</v>
      </c>
      <c r="DU459" s="6">
        <f t="shared" si="1144"/>
        <v>3.3944715875806679</v>
      </c>
      <c r="DV459" s="178"/>
      <c r="DW459" s="6">
        <f t="shared" si="1145"/>
        <v>3.2124996529576721</v>
      </c>
      <c r="DX459" s="6">
        <f t="shared" si="1145"/>
        <v>3.3861673711277502</v>
      </c>
      <c r="DY459" s="6">
        <f t="shared" si="1145"/>
        <v>3.0287303538341637</v>
      </c>
      <c r="DZ459" s="6">
        <f t="shared" si="1145"/>
        <v>3.0506750201127506</v>
      </c>
      <c r="EA459" s="6">
        <f t="shared" si="1145"/>
        <v>2.9652201283767203</v>
      </c>
      <c r="EB459" s="6">
        <f t="shared" si="1145"/>
        <v>3.1226116328603384</v>
      </c>
      <c r="EC459" s="6">
        <f t="shared" si="1145"/>
        <v>2.971905526229885</v>
      </c>
      <c r="ED459" s="6">
        <f t="shared" si="1145"/>
        <v>2.9659832014470888</v>
      </c>
      <c r="EE459" s="6">
        <f t="shared" si="1145"/>
        <v>2.9762035474425899</v>
      </c>
      <c r="EF459" s="6">
        <f t="shared" si="1145"/>
        <v>2.9860991919682354</v>
      </c>
      <c r="EG459" s="6">
        <f t="shared" si="1145"/>
        <v>3.175096555023678</v>
      </c>
      <c r="EH459" s="6">
        <f t="shared" si="1145"/>
        <v>3.1169351796677733</v>
      </c>
    </row>
    <row r="460" spans="2:138" x14ac:dyDescent="0.25">
      <c r="B460" s="51">
        <v>61036</v>
      </c>
      <c r="C460" s="51"/>
      <c r="D460" t="str" cm="1">
        <f t="array" ref="D460">_xll.OneStreamExcelAddIn.XFFunctions.XFGetMemberInfo("Description","Account",B460)</f>
        <v>P/S - Billing Services</v>
      </c>
      <c r="E460" s="6">
        <f t="shared" si="1128"/>
        <v>2.4550606653620353</v>
      </c>
      <c r="F460" s="6">
        <f t="shared" si="1128"/>
        <v>2.9107492997198881</v>
      </c>
      <c r="G460" s="6">
        <f t="shared" si="1095"/>
        <v>0.45568863435785278</v>
      </c>
      <c r="H460" s="55">
        <f t="shared" si="1146"/>
        <v>0.15655372120220226</v>
      </c>
      <c r="I460" s="41"/>
      <c r="J460" s="6">
        <f t="shared" si="1129"/>
        <v>2.3246282026584475</v>
      </c>
      <c r="K460" s="6">
        <f t="shared" si="1129"/>
        <v>2.992207324754792</v>
      </c>
      <c r="L460" s="6">
        <f t="shared" si="1097"/>
        <v>0.66757912209634451</v>
      </c>
      <c r="M460" s="40">
        <f t="shared" si="1147"/>
        <v>0.22310590465219579</v>
      </c>
      <c r="N460" s="41"/>
      <c r="O460" s="6">
        <f t="shared" si="1076"/>
        <v>2.4981518832607534</v>
      </c>
      <c r="P460" s="6">
        <f t="shared" si="1077"/>
        <v>0.17352368060230594</v>
      </c>
      <c r="Q460" s="40">
        <f t="shared" si="1148"/>
        <v>6.9460820923270411E-2</v>
      </c>
      <c r="R460" s="41"/>
      <c r="S460" s="6">
        <f t="shared" si="1099"/>
        <v>0</v>
      </c>
      <c r="T460" s="6">
        <f t="shared" si="1078"/>
        <v>-2.4550606653620353</v>
      </c>
      <c r="U460" s="40">
        <f t="shared" si="1149"/>
        <v>0</v>
      </c>
      <c r="V460" s="41"/>
      <c r="W460" s="42"/>
      <c r="X460" s="43"/>
      <c r="Y460" s="42"/>
      <c r="Z460" s="44"/>
      <c r="AB460" s="6">
        <f t="shared" si="1130"/>
        <v>1.3186993175431554</v>
      </c>
      <c r="AC460" s="6">
        <f t="shared" si="1130"/>
        <v>3.0109018471568274</v>
      </c>
      <c r="AD460" s="6">
        <f t="shared" si="1100"/>
        <v>1.692202529613672</v>
      </c>
      <c r="AE460" s="40">
        <f t="shared" si="1150"/>
        <v>0.56202513914945662</v>
      </c>
      <c r="AG460" s="6">
        <f t="shared" si="1131"/>
        <v>4.348697545526524</v>
      </c>
      <c r="AH460" s="6">
        <f t="shared" si="1131"/>
        <v>3.1681021341463418</v>
      </c>
      <c r="AI460" s="6">
        <f t="shared" si="1101"/>
        <v>-1.1805954113801822</v>
      </c>
      <c r="AJ460" s="40">
        <f t="shared" si="1151"/>
        <v>-0.37265067898396481</v>
      </c>
      <c r="AL460" s="6">
        <f t="shared" si="1132"/>
        <v>1.2782633451957295</v>
      </c>
      <c r="AM460" s="6">
        <f t="shared" si="1132"/>
        <v>2.8945334261838442</v>
      </c>
      <c r="AN460" s="6">
        <f t="shared" si="1102"/>
        <v>1.6162700809881148</v>
      </c>
      <c r="AO460" s="40">
        <f t="shared" si="1152"/>
        <v>0.55838708455303865</v>
      </c>
      <c r="AQ460" s="6">
        <f t="shared" si="1133"/>
        <v>2.4550606653620353</v>
      </c>
      <c r="AR460" s="6">
        <f t="shared" si="1133"/>
        <v>2.9107492997198881</v>
      </c>
      <c r="AS460" s="6">
        <f t="shared" si="1103"/>
        <v>0.45568863435785278</v>
      </c>
      <c r="AT460" s="40">
        <f t="shared" si="1153"/>
        <v>0.15655372120220226</v>
      </c>
      <c r="AV460" s="6">
        <f t="shared" si="1134"/>
        <v>2.3246282026584475</v>
      </c>
      <c r="AW460" s="6">
        <f t="shared" si="1134"/>
        <v>2.8675750258709902</v>
      </c>
      <c r="AX460" s="6">
        <f t="shared" si="1104"/>
        <v>0.54294682321254273</v>
      </c>
      <c r="AY460" s="40">
        <f t="shared" si="1154"/>
        <v>0.18934005852126898</v>
      </c>
      <c r="BA460" s="6">
        <f t="shared" si="1135"/>
        <v>0</v>
      </c>
      <c r="BB460" s="6">
        <f t="shared" si="1135"/>
        <v>2.9158540862855138</v>
      </c>
      <c r="BC460" s="6">
        <f t="shared" si="1105"/>
        <v>2.9158540862855138</v>
      </c>
      <c r="BD460" s="40">
        <f t="shared" si="1155"/>
        <v>1</v>
      </c>
      <c r="BF460" s="6">
        <f t="shared" si="1136"/>
        <v>0</v>
      </c>
      <c r="BG460" s="6">
        <f t="shared" si="1136"/>
        <v>2.8784972299168978</v>
      </c>
      <c r="BH460" s="6">
        <f t="shared" si="1106"/>
        <v>2.8784972299168978</v>
      </c>
      <c r="BI460" s="40">
        <f t="shared" si="1156"/>
        <v>1</v>
      </c>
      <c r="BK460" s="6">
        <f t="shared" si="1137"/>
        <v>0</v>
      </c>
      <c r="BL460" s="6">
        <f t="shared" si="1137"/>
        <v>2.9838837042354633</v>
      </c>
      <c r="BM460" s="6">
        <f t="shared" si="1107"/>
        <v>2.9838837042354633</v>
      </c>
      <c r="BN460" s="40">
        <f t="shared" si="1157"/>
        <v>1</v>
      </c>
      <c r="BP460" s="6">
        <f t="shared" si="1138"/>
        <v>0</v>
      </c>
      <c r="BQ460" s="6">
        <f t="shared" si="1138"/>
        <v>2.9489535296204328</v>
      </c>
      <c r="BR460" s="6">
        <f t="shared" si="1108"/>
        <v>2.9489535296204328</v>
      </c>
      <c r="BS460" s="40">
        <f t="shared" si="1158"/>
        <v>1</v>
      </c>
      <c r="BU460" s="6">
        <f t="shared" si="1139"/>
        <v>0</v>
      </c>
      <c r="BV460" s="6">
        <f t="shared" si="1139"/>
        <v>2.822784380305603</v>
      </c>
      <c r="BW460" s="6">
        <f t="shared" si="1109"/>
        <v>2.822784380305603</v>
      </c>
      <c r="BX460" s="40">
        <f t="shared" si="1159"/>
        <v>1</v>
      </c>
      <c r="BZ460" s="6">
        <f t="shared" si="1140"/>
        <v>0</v>
      </c>
      <c r="CA460" s="6">
        <f t="shared" si="1140"/>
        <v>2.9978723404255319</v>
      </c>
      <c r="CB460" s="6">
        <f t="shared" si="1110"/>
        <v>2.9978723404255319</v>
      </c>
      <c r="CC460" s="40">
        <f t="shared" si="1160"/>
        <v>1</v>
      </c>
      <c r="CE460" s="6">
        <f t="shared" si="1141"/>
        <v>0</v>
      </c>
      <c r="CF460" s="6">
        <f t="shared" si="1141"/>
        <v>2.9220035149384889</v>
      </c>
      <c r="CG460" s="6">
        <f t="shared" si="1111"/>
        <v>2.9220035149384889</v>
      </c>
      <c r="CH460" s="40">
        <f t="shared" si="1161"/>
        <v>1</v>
      </c>
      <c r="CI460" s="212"/>
      <c r="CJ460" s="6">
        <f t="shared" si="1142"/>
        <v>1.3186993175431554</v>
      </c>
      <c r="CK460" s="6">
        <f t="shared" si="1142"/>
        <v>4.348697545526524</v>
      </c>
      <c r="CL460" s="6">
        <f t="shared" si="1142"/>
        <v>1.2782633451957295</v>
      </c>
      <c r="CM460" s="6">
        <f t="shared" si="1142"/>
        <v>2.4550606653620353</v>
      </c>
      <c r="CN460" s="6">
        <f t="shared" si="1142"/>
        <v>2.3246282026584475</v>
      </c>
      <c r="CO460" s="6">
        <f t="shared" si="1142"/>
        <v>0</v>
      </c>
      <c r="CP460" s="6">
        <f t="shared" si="1142"/>
        <v>0</v>
      </c>
      <c r="CQ460" s="6">
        <f t="shared" si="1142"/>
        <v>0</v>
      </c>
      <c r="CR460" s="6">
        <f t="shared" si="1142"/>
        <v>0</v>
      </c>
      <c r="CS460" s="6">
        <f t="shared" si="1142"/>
        <v>0</v>
      </c>
      <c r="CT460" s="6">
        <f t="shared" si="1142"/>
        <v>0</v>
      </c>
      <c r="CU460" s="6">
        <f t="shared" si="1142"/>
        <v>0</v>
      </c>
      <c r="CV460" s="212"/>
      <c r="CW460" s="6">
        <f t="shared" si="1143"/>
        <v>3.8661095100864555</v>
      </c>
      <c r="CX460" s="6">
        <f t="shared" si="1143"/>
        <v>2.1908775376555334</v>
      </c>
      <c r="CY460" s="6">
        <f t="shared" si="1143"/>
        <v>2.4823900085154693</v>
      </c>
      <c r="CZ460" s="6">
        <f t="shared" si="1143"/>
        <v>1.5308498082030098</v>
      </c>
      <c r="DA460" s="6">
        <f t="shared" si="1143"/>
        <v>0.47915961482346076</v>
      </c>
      <c r="DB460" s="6">
        <f t="shared" si="1143"/>
        <v>3.8246161197833701</v>
      </c>
      <c r="DC460" s="6">
        <f t="shared" si="1143"/>
        <v>4.9915603305785119</v>
      </c>
      <c r="DD460" s="6">
        <f t="shared" si="1143"/>
        <v>2.659057997783524</v>
      </c>
      <c r="DE460" s="6">
        <f t="shared" si="1143"/>
        <v>3.3885218978102185</v>
      </c>
      <c r="DF460" s="6">
        <f t="shared" si="1143"/>
        <v>2.3104809343868089</v>
      </c>
      <c r="DG460" s="6">
        <f t="shared" si="1143"/>
        <v>3.8478223062381853</v>
      </c>
      <c r="DH460" s="6">
        <f t="shared" si="1143"/>
        <v>4.6246633752244168</v>
      </c>
      <c r="DI460" s="178"/>
      <c r="DJ460" s="6">
        <f t="shared" si="1144"/>
        <v>3.0109018471568274</v>
      </c>
      <c r="DK460" s="6">
        <f t="shared" si="1144"/>
        <v>3.1681021341463418</v>
      </c>
      <c r="DL460" s="6">
        <f t="shared" si="1144"/>
        <v>2.8945334261838442</v>
      </c>
      <c r="DM460" s="6">
        <f t="shared" si="1144"/>
        <v>2.9107492997198881</v>
      </c>
      <c r="DN460" s="6">
        <f t="shared" si="1144"/>
        <v>2.8675750258709902</v>
      </c>
      <c r="DO460" s="6">
        <f t="shared" si="1144"/>
        <v>2.9158540862855138</v>
      </c>
      <c r="DP460" s="6">
        <f t="shared" si="1144"/>
        <v>2.8784972299168978</v>
      </c>
      <c r="DQ460" s="6">
        <f t="shared" si="1144"/>
        <v>2.9838837042354633</v>
      </c>
      <c r="DR460" s="6">
        <f t="shared" si="1144"/>
        <v>2.9489535296204328</v>
      </c>
      <c r="DS460" s="6">
        <f t="shared" si="1144"/>
        <v>2.822784380305603</v>
      </c>
      <c r="DT460" s="6">
        <f t="shared" si="1144"/>
        <v>2.9978723404255319</v>
      </c>
      <c r="DU460" s="6">
        <f t="shared" si="1144"/>
        <v>2.9220035149384889</v>
      </c>
      <c r="DV460" s="178"/>
      <c r="DW460" s="6">
        <f t="shared" si="1145"/>
        <v>2.9857206376831624</v>
      </c>
      <c r="DX460" s="6">
        <f t="shared" si="1145"/>
        <v>3.1504500521760264</v>
      </c>
      <c r="DY460" s="6">
        <f t="shared" si="1145"/>
        <v>2.8107589829698214</v>
      </c>
      <c r="DZ460" s="6">
        <f t="shared" si="1145"/>
        <v>2.8314995303648169</v>
      </c>
      <c r="EA460" s="6">
        <f t="shared" si="1145"/>
        <v>2.750321218141055</v>
      </c>
      <c r="EB460" s="6">
        <f t="shared" si="1145"/>
        <v>2.8999759398053206</v>
      </c>
      <c r="EC460" s="6">
        <f t="shared" si="1145"/>
        <v>2.7566437956540231</v>
      </c>
      <c r="ED460" s="6">
        <f t="shared" si="1145"/>
        <v>2.7511099537929455</v>
      </c>
      <c r="EE460" s="6">
        <f t="shared" si="1145"/>
        <v>2.7606101896046042</v>
      </c>
      <c r="EF460" s="6">
        <f t="shared" si="1145"/>
        <v>2.7701762659185678</v>
      </c>
      <c r="EG460" s="6">
        <f t="shared" si="1145"/>
        <v>2.949914024869619</v>
      </c>
      <c r="EH460" s="6">
        <f t="shared" si="1145"/>
        <v>2.8947255307410984</v>
      </c>
    </row>
    <row r="461" spans="2:138" x14ac:dyDescent="0.25">
      <c r="B461" s="51">
        <v>61037</v>
      </c>
      <c r="C461" s="51"/>
      <c r="D461" t="str" cm="1">
        <f t="array" ref="D461">_xll.OneStreamExcelAddIn.XFFunctions.XFGetMemberInfo("Description","Account",B461)</f>
        <v>P/S - Quality Assurance</v>
      </c>
      <c r="E461" s="6">
        <f t="shared" si="1128"/>
        <v>0</v>
      </c>
      <c r="F461" s="6">
        <f t="shared" si="1128"/>
        <v>0</v>
      </c>
      <c r="G461" s="6">
        <f t="shared" si="1095"/>
        <v>0</v>
      </c>
      <c r="H461" s="55">
        <f t="shared" si="1146"/>
        <v>0</v>
      </c>
      <c r="I461" s="41"/>
      <c r="J461" s="6">
        <f t="shared" si="1129"/>
        <v>0</v>
      </c>
      <c r="K461" s="6">
        <f t="shared" si="1129"/>
        <v>0</v>
      </c>
      <c r="L461" s="6">
        <f t="shared" si="1097"/>
        <v>0</v>
      </c>
      <c r="M461" s="40">
        <f t="shared" si="1147"/>
        <v>0</v>
      </c>
      <c r="N461" s="41"/>
      <c r="O461" s="6">
        <f t="shared" si="1076"/>
        <v>0</v>
      </c>
      <c r="P461" s="6">
        <f t="shared" si="1077"/>
        <v>0</v>
      </c>
      <c r="Q461" s="40">
        <f t="shared" si="1148"/>
        <v>0</v>
      </c>
      <c r="R461" s="41"/>
      <c r="S461" s="6">
        <f t="shared" si="1099"/>
        <v>0</v>
      </c>
      <c r="T461" s="6">
        <f t="shared" si="1078"/>
        <v>0</v>
      </c>
      <c r="U461" s="40">
        <f t="shared" si="1149"/>
        <v>0</v>
      </c>
      <c r="V461" s="41"/>
      <c r="W461" s="42"/>
      <c r="X461" s="43"/>
      <c r="Y461" s="42"/>
      <c r="Z461" s="44"/>
      <c r="AB461" s="6">
        <f t="shared" si="1130"/>
        <v>0</v>
      </c>
      <c r="AC461" s="6">
        <f t="shared" si="1130"/>
        <v>0</v>
      </c>
      <c r="AD461" s="6">
        <f t="shared" si="1100"/>
        <v>0</v>
      </c>
      <c r="AE461" s="40">
        <f t="shared" si="1150"/>
        <v>0</v>
      </c>
      <c r="AG461" s="6">
        <f t="shared" si="1131"/>
        <v>0</v>
      </c>
      <c r="AH461" s="6">
        <f t="shared" si="1131"/>
        <v>0</v>
      </c>
      <c r="AI461" s="6">
        <f t="shared" si="1101"/>
        <v>0</v>
      </c>
      <c r="AJ461" s="40">
        <f t="shared" si="1151"/>
        <v>0</v>
      </c>
      <c r="AL461" s="6">
        <f t="shared" si="1132"/>
        <v>0</v>
      </c>
      <c r="AM461" s="6">
        <f t="shared" si="1132"/>
        <v>0</v>
      </c>
      <c r="AN461" s="6">
        <f t="shared" si="1102"/>
        <v>0</v>
      </c>
      <c r="AO461" s="40">
        <f t="shared" si="1152"/>
        <v>0</v>
      </c>
      <c r="AQ461" s="6">
        <f t="shared" si="1133"/>
        <v>0</v>
      </c>
      <c r="AR461" s="6">
        <f t="shared" si="1133"/>
        <v>0</v>
      </c>
      <c r="AS461" s="6">
        <f t="shared" si="1103"/>
        <v>0</v>
      </c>
      <c r="AT461" s="40">
        <f t="shared" si="1153"/>
        <v>0</v>
      </c>
      <c r="AV461" s="6">
        <f t="shared" si="1134"/>
        <v>0</v>
      </c>
      <c r="AW461" s="6">
        <f t="shared" si="1134"/>
        <v>0</v>
      </c>
      <c r="AX461" s="6">
        <f t="shared" si="1104"/>
        <v>0</v>
      </c>
      <c r="AY461" s="40">
        <f t="shared" si="1154"/>
        <v>0</v>
      </c>
      <c r="BA461" s="6">
        <f t="shared" si="1135"/>
        <v>0</v>
      </c>
      <c r="BB461" s="6">
        <f t="shared" si="1135"/>
        <v>0</v>
      </c>
      <c r="BC461" s="6">
        <f t="shared" si="1105"/>
        <v>0</v>
      </c>
      <c r="BD461" s="40">
        <f t="shared" si="1155"/>
        <v>0</v>
      </c>
      <c r="BF461" s="6">
        <f t="shared" si="1136"/>
        <v>0</v>
      </c>
      <c r="BG461" s="6">
        <f t="shared" si="1136"/>
        <v>0</v>
      </c>
      <c r="BH461" s="6">
        <f t="shared" si="1106"/>
        <v>0</v>
      </c>
      <c r="BI461" s="40">
        <f t="shared" si="1156"/>
        <v>0</v>
      </c>
      <c r="BK461" s="6">
        <f t="shared" si="1137"/>
        <v>0</v>
      </c>
      <c r="BL461" s="6">
        <f t="shared" si="1137"/>
        <v>0</v>
      </c>
      <c r="BM461" s="6">
        <f t="shared" si="1107"/>
        <v>0</v>
      </c>
      <c r="BN461" s="40">
        <f t="shared" si="1157"/>
        <v>0</v>
      </c>
      <c r="BP461" s="6">
        <f t="shared" si="1138"/>
        <v>0</v>
      </c>
      <c r="BQ461" s="6">
        <f t="shared" si="1138"/>
        <v>0</v>
      </c>
      <c r="BR461" s="6">
        <f t="shared" si="1108"/>
        <v>0</v>
      </c>
      <c r="BS461" s="40">
        <f t="shared" si="1158"/>
        <v>0</v>
      </c>
      <c r="BU461" s="6">
        <f t="shared" si="1139"/>
        <v>0</v>
      </c>
      <c r="BV461" s="6">
        <f t="shared" si="1139"/>
        <v>0</v>
      </c>
      <c r="BW461" s="6">
        <f t="shared" si="1109"/>
        <v>0</v>
      </c>
      <c r="BX461" s="40">
        <f t="shared" si="1159"/>
        <v>0</v>
      </c>
      <c r="BZ461" s="6">
        <f t="shared" si="1140"/>
        <v>0</v>
      </c>
      <c r="CA461" s="6">
        <f t="shared" si="1140"/>
        <v>0</v>
      </c>
      <c r="CB461" s="6">
        <f t="shared" si="1110"/>
        <v>0</v>
      </c>
      <c r="CC461" s="40">
        <f t="shared" si="1160"/>
        <v>0</v>
      </c>
      <c r="CE461" s="6">
        <f t="shared" si="1141"/>
        <v>0</v>
      </c>
      <c r="CF461" s="6">
        <f t="shared" si="1141"/>
        <v>0</v>
      </c>
      <c r="CG461" s="6">
        <f t="shared" si="1111"/>
        <v>0</v>
      </c>
      <c r="CH461" s="40">
        <f t="shared" si="1161"/>
        <v>0</v>
      </c>
      <c r="CI461" s="212"/>
      <c r="CJ461" s="6">
        <f t="shared" si="1142"/>
        <v>0</v>
      </c>
      <c r="CK461" s="6">
        <f t="shared" si="1142"/>
        <v>0</v>
      </c>
      <c r="CL461" s="6">
        <f t="shared" si="1142"/>
        <v>0</v>
      </c>
      <c r="CM461" s="6">
        <f t="shared" si="1142"/>
        <v>0</v>
      </c>
      <c r="CN461" s="6">
        <f t="shared" si="1142"/>
        <v>0</v>
      </c>
      <c r="CO461" s="6">
        <f t="shared" si="1142"/>
        <v>0</v>
      </c>
      <c r="CP461" s="6">
        <f t="shared" si="1142"/>
        <v>0</v>
      </c>
      <c r="CQ461" s="6">
        <f t="shared" si="1142"/>
        <v>0</v>
      </c>
      <c r="CR461" s="6">
        <f t="shared" si="1142"/>
        <v>0</v>
      </c>
      <c r="CS461" s="6">
        <f t="shared" si="1142"/>
        <v>0</v>
      </c>
      <c r="CT461" s="6">
        <f t="shared" si="1142"/>
        <v>0</v>
      </c>
      <c r="CU461" s="6">
        <f t="shared" si="1142"/>
        <v>0</v>
      </c>
      <c r="CV461" s="212"/>
      <c r="CW461" s="6">
        <f t="shared" si="1143"/>
        <v>0</v>
      </c>
      <c r="CX461" s="6">
        <f t="shared" si="1143"/>
        <v>0</v>
      </c>
      <c r="CY461" s="6">
        <f t="shared" si="1143"/>
        <v>0</v>
      </c>
      <c r="CZ461" s="6">
        <f t="shared" si="1143"/>
        <v>0</v>
      </c>
      <c r="DA461" s="6">
        <f t="shared" si="1143"/>
        <v>0</v>
      </c>
      <c r="DB461" s="6">
        <f t="shared" si="1143"/>
        <v>0</v>
      </c>
      <c r="DC461" s="6">
        <f t="shared" si="1143"/>
        <v>0</v>
      </c>
      <c r="DD461" s="6">
        <f t="shared" si="1143"/>
        <v>0</v>
      </c>
      <c r="DE461" s="6">
        <f t="shared" si="1143"/>
        <v>0</v>
      </c>
      <c r="DF461" s="6">
        <f t="shared" si="1143"/>
        <v>0</v>
      </c>
      <c r="DG461" s="6">
        <f t="shared" si="1143"/>
        <v>0</v>
      </c>
      <c r="DH461" s="6">
        <f t="shared" si="1143"/>
        <v>0</v>
      </c>
      <c r="DI461" s="178"/>
      <c r="DJ461" s="6">
        <f t="shared" si="1144"/>
        <v>0</v>
      </c>
      <c r="DK461" s="6">
        <f t="shared" si="1144"/>
        <v>0</v>
      </c>
      <c r="DL461" s="6">
        <f t="shared" si="1144"/>
        <v>0</v>
      </c>
      <c r="DM461" s="6">
        <f t="shared" si="1144"/>
        <v>0</v>
      </c>
      <c r="DN461" s="6">
        <f t="shared" si="1144"/>
        <v>0</v>
      </c>
      <c r="DO461" s="6">
        <f t="shared" si="1144"/>
        <v>0</v>
      </c>
      <c r="DP461" s="6">
        <f t="shared" si="1144"/>
        <v>0</v>
      </c>
      <c r="DQ461" s="6">
        <f t="shared" si="1144"/>
        <v>0</v>
      </c>
      <c r="DR461" s="6">
        <f t="shared" si="1144"/>
        <v>0</v>
      </c>
      <c r="DS461" s="6">
        <f t="shared" si="1144"/>
        <v>0</v>
      </c>
      <c r="DT461" s="6">
        <f t="shared" si="1144"/>
        <v>0</v>
      </c>
      <c r="DU461" s="6">
        <f t="shared" si="1144"/>
        <v>0</v>
      </c>
      <c r="DV461" s="178"/>
      <c r="DW461" s="6">
        <f t="shared" si="1145"/>
        <v>8.7022209231248066E-2</v>
      </c>
      <c r="DX461" s="6">
        <f t="shared" si="1145"/>
        <v>8.7394850708702801E-2</v>
      </c>
      <c r="DY461" s="6">
        <f t="shared" si="1145"/>
        <v>8.7476370355698801E-2</v>
      </c>
      <c r="DZ461" s="6">
        <f t="shared" si="1145"/>
        <v>8.7620848486422681E-2</v>
      </c>
      <c r="EA461" s="6">
        <f t="shared" si="1145"/>
        <v>8.7596078944954123E-2</v>
      </c>
      <c r="EB461" s="6">
        <f t="shared" si="1145"/>
        <v>8.7459297929866994E-2</v>
      </c>
      <c r="EC461" s="6">
        <f t="shared" si="1145"/>
        <v>8.7634861372413789E-2</v>
      </c>
      <c r="ED461" s="6">
        <f t="shared" si="1145"/>
        <v>8.7513025381129914E-2</v>
      </c>
      <c r="EE461" s="6">
        <f t="shared" si="1145"/>
        <v>8.7788091666187049E-2</v>
      </c>
      <c r="EF461" s="6">
        <f t="shared" si="1145"/>
        <v>8.7574906215420148E-2</v>
      </c>
      <c r="EG461" s="6">
        <f t="shared" si="1145"/>
        <v>8.7370481098400982E-2</v>
      </c>
      <c r="EH461" s="6">
        <f t="shared" si="1145"/>
        <v>8.7272497461677728E-2</v>
      </c>
    </row>
    <row r="462" spans="2:138" x14ac:dyDescent="0.25">
      <c r="B462" s="51">
        <v>61039</v>
      </c>
      <c r="C462" s="51"/>
      <c r="D462" t="str" cm="1">
        <f t="array" ref="D462">_xll.OneStreamExcelAddIn.XFFunctions.XFGetMemberInfo("Description","Account",B462)</f>
        <v>P/S - Lobbying Fees</v>
      </c>
      <c r="E462" s="6">
        <f t="shared" si="1128"/>
        <v>0</v>
      </c>
      <c r="F462" s="6">
        <f t="shared" si="1128"/>
        <v>0</v>
      </c>
      <c r="G462" s="6">
        <f t="shared" si="1095"/>
        <v>0</v>
      </c>
      <c r="H462" s="55">
        <f t="shared" si="1146"/>
        <v>0</v>
      </c>
      <c r="I462" s="41"/>
      <c r="J462" s="6">
        <f t="shared" si="1129"/>
        <v>0</v>
      </c>
      <c r="K462" s="6">
        <f t="shared" si="1129"/>
        <v>0</v>
      </c>
      <c r="L462" s="6">
        <f t="shared" si="1097"/>
        <v>0</v>
      </c>
      <c r="M462" s="40">
        <f t="shared" si="1147"/>
        <v>0</v>
      </c>
      <c r="N462" s="41"/>
      <c r="O462" s="6">
        <f t="shared" si="1076"/>
        <v>0</v>
      </c>
      <c r="P462" s="6">
        <f t="shared" si="1077"/>
        <v>0</v>
      </c>
      <c r="Q462" s="40">
        <f t="shared" si="1148"/>
        <v>0</v>
      </c>
      <c r="R462" s="41"/>
      <c r="S462" s="6">
        <f t="shared" si="1099"/>
        <v>0</v>
      </c>
      <c r="T462" s="6">
        <f t="shared" si="1078"/>
        <v>0</v>
      </c>
      <c r="U462" s="40">
        <f t="shared" si="1149"/>
        <v>0</v>
      </c>
      <c r="V462" s="41"/>
      <c r="W462" s="42"/>
      <c r="X462" s="43"/>
      <c r="Y462" s="42"/>
      <c r="Z462" s="44"/>
      <c r="AB462" s="6">
        <f t="shared" si="1130"/>
        <v>0</v>
      </c>
      <c r="AC462" s="6">
        <f t="shared" si="1130"/>
        <v>0</v>
      </c>
      <c r="AD462" s="6">
        <f t="shared" si="1100"/>
        <v>0</v>
      </c>
      <c r="AE462" s="40">
        <f t="shared" si="1150"/>
        <v>0</v>
      </c>
      <c r="AG462" s="6">
        <f t="shared" si="1131"/>
        <v>0</v>
      </c>
      <c r="AH462" s="6">
        <f t="shared" si="1131"/>
        <v>0</v>
      </c>
      <c r="AI462" s="6">
        <f t="shared" si="1101"/>
        <v>0</v>
      </c>
      <c r="AJ462" s="40">
        <f t="shared" si="1151"/>
        <v>0</v>
      </c>
      <c r="AL462" s="6">
        <f t="shared" si="1132"/>
        <v>0</v>
      </c>
      <c r="AM462" s="6">
        <f t="shared" si="1132"/>
        <v>0</v>
      </c>
      <c r="AN462" s="6">
        <f t="shared" si="1102"/>
        <v>0</v>
      </c>
      <c r="AO462" s="40">
        <f t="shared" si="1152"/>
        <v>0</v>
      </c>
      <c r="AQ462" s="6">
        <f t="shared" si="1133"/>
        <v>0</v>
      </c>
      <c r="AR462" s="6">
        <f t="shared" si="1133"/>
        <v>0</v>
      </c>
      <c r="AS462" s="6">
        <f t="shared" si="1103"/>
        <v>0</v>
      </c>
      <c r="AT462" s="40">
        <f t="shared" si="1153"/>
        <v>0</v>
      </c>
      <c r="AV462" s="6">
        <f t="shared" si="1134"/>
        <v>0</v>
      </c>
      <c r="AW462" s="6">
        <f t="shared" si="1134"/>
        <v>0</v>
      </c>
      <c r="AX462" s="6">
        <f t="shared" si="1104"/>
        <v>0</v>
      </c>
      <c r="AY462" s="40">
        <f t="shared" si="1154"/>
        <v>0</v>
      </c>
      <c r="BA462" s="6">
        <f t="shared" si="1135"/>
        <v>0</v>
      </c>
      <c r="BB462" s="6">
        <f t="shared" si="1135"/>
        <v>0</v>
      </c>
      <c r="BC462" s="6">
        <f t="shared" si="1105"/>
        <v>0</v>
      </c>
      <c r="BD462" s="40">
        <f t="shared" si="1155"/>
        <v>0</v>
      </c>
      <c r="BF462" s="6">
        <f t="shared" si="1136"/>
        <v>0</v>
      </c>
      <c r="BG462" s="6">
        <f t="shared" si="1136"/>
        <v>0</v>
      </c>
      <c r="BH462" s="6">
        <f t="shared" si="1106"/>
        <v>0</v>
      </c>
      <c r="BI462" s="40">
        <f t="shared" si="1156"/>
        <v>0</v>
      </c>
      <c r="BK462" s="6">
        <f t="shared" si="1137"/>
        <v>0</v>
      </c>
      <c r="BL462" s="6">
        <f t="shared" si="1137"/>
        <v>0</v>
      </c>
      <c r="BM462" s="6">
        <f t="shared" si="1107"/>
        <v>0</v>
      </c>
      <c r="BN462" s="40">
        <f t="shared" si="1157"/>
        <v>0</v>
      </c>
      <c r="BP462" s="6">
        <f t="shared" si="1138"/>
        <v>0</v>
      </c>
      <c r="BQ462" s="6">
        <f t="shared" si="1138"/>
        <v>0</v>
      </c>
      <c r="BR462" s="6">
        <f t="shared" si="1108"/>
        <v>0</v>
      </c>
      <c r="BS462" s="40">
        <f t="shared" si="1158"/>
        <v>0</v>
      </c>
      <c r="BU462" s="6">
        <f t="shared" si="1139"/>
        <v>0</v>
      </c>
      <c r="BV462" s="6">
        <f t="shared" si="1139"/>
        <v>0</v>
      </c>
      <c r="BW462" s="6">
        <f t="shared" si="1109"/>
        <v>0</v>
      </c>
      <c r="BX462" s="40">
        <f t="shared" si="1159"/>
        <v>0</v>
      </c>
      <c r="BZ462" s="6">
        <f t="shared" si="1140"/>
        <v>0</v>
      </c>
      <c r="CA462" s="6">
        <f t="shared" si="1140"/>
        <v>0</v>
      </c>
      <c r="CB462" s="6">
        <f t="shared" si="1110"/>
        <v>0</v>
      </c>
      <c r="CC462" s="40">
        <f t="shared" si="1160"/>
        <v>0</v>
      </c>
      <c r="CE462" s="6">
        <f t="shared" si="1141"/>
        <v>0</v>
      </c>
      <c r="CF462" s="6">
        <f t="shared" si="1141"/>
        <v>0</v>
      </c>
      <c r="CG462" s="6">
        <f t="shared" si="1111"/>
        <v>0</v>
      </c>
      <c r="CH462" s="40">
        <f t="shared" si="1161"/>
        <v>0</v>
      </c>
      <c r="CI462" s="212"/>
      <c r="CJ462" s="6">
        <f t="shared" si="1142"/>
        <v>0</v>
      </c>
      <c r="CK462" s="6">
        <f t="shared" si="1142"/>
        <v>0</v>
      </c>
      <c r="CL462" s="6">
        <f t="shared" si="1142"/>
        <v>0</v>
      </c>
      <c r="CM462" s="6">
        <f t="shared" si="1142"/>
        <v>0</v>
      </c>
      <c r="CN462" s="6">
        <f t="shared" si="1142"/>
        <v>0</v>
      </c>
      <c r="CO462" s="6">
        <f t="shared" si="1142"/>
        <v>0</v>
      </c>
      <c r="CP462" s="6">
        <f t="shared" si="1142"/>
        <v>0</v>
      </c>
      <c r="CQ462" s="6">
        <f t="shared" si="1142"/>
        <v>0</v>
      </c>
      <c r="CR462" s="6">
        <f t="shared" si="1142"/>
        <v>0</v>
      </c>
      <c r="CS462" s="6">
        <f t="shared" si="1142"/>
        <v>0</v>
      </c>
      <c r="CT462" s="6">
        <f t="shared" si="1142"/>
        <v>0</v>
      </c>
      <c r="CU462" s="6">
        <f t="shared" si="1142"/>
        <v>0</v>
      </c>
      <c r="CV462" s="212"/>
      <c r="CW462" s="6">
        <f t="shared" si="1143"/>
        <v>0</v>
      </c>
      <c r="CX462" s="6">
        <f t="shared" si="1143"/>
        <v>0</v>
      </c>
      <c r="CY462" s="6">
        <f t="shared" si="1143"/>
        <v>0</v>
      </c>
      <c r="CZ462" s="6">
        <f t="shared" si="1143"/>
        <v>0</v>
      </c>
      <c r="DA462" s="6">
        <f t="shared" si="1143"/>
        <v>0</v>
      </c>
      <c r="DB462" s="6">
        <f t="shared" si="1143"/>
        <v>0</v>
      </c>
      <c r="DC462" s="6">
        <f t="shared" si="1143"/>
        <v>0</v>
      </c>
      <c r="DD462" s="6">
        <f t="shared" si="1143"/>
        <v>0</v>
      </c>
      <c r="DE462" s="6">
        <f t="shared" si="1143"/>
        <v>0</v>
      </c>
      <c r="DF462" s="6">
        <f t="shared" si="1143"/>
        <v>0</v>
      </c>
      <c r="DG462" s="6">
        <f t="shared" si="1143"/>
        <v>0</v>
      </c>
      <c r="DH462" s="6">
        <f t="shared" si="1143"/>
        <v>0</v>
      </c>
      <c r="DI462" s="178"/>
      <c r="DJ462" s="6">
        <f t="shared" si="1144"/>
        <v>0</v>
      </c>
      <c r="DK462" s="6">
        <f t="shared" si="1144"/>
        <v>0</v>
      </c>
      <c r="DL462" s="6">
        <f t="shared" si="1144"/>
        <v>0</v>
      </c>
      <c r="DM462" s="6">
        <f t="shared" si="1144"/>
        <v>0</v>
      </c>
      <c r="DN462" s="6">
        <f t="shared" si="1144"/>
        <v>0</v>
      </c>
      <c r="DO462" s="6">
        <f t="shared" si="1144"/>
        <v>0</v>
      </c>
      <c r="DP462" s="6">
        <f t="shared" si="1144"/>
        <v>0</v>
      </c>
      <c r="DQ462" s="6">
        <f t="shared" si="1144"/>
        <v>0</v>
      </c>
      <c r="DR462" s="6">
        <f t="shared" si="1144"/>
        <v>0</v>
      </c>
      <c r="DS462" s="6">
        <f t="shared" si="1144"/>
        <v>0</v>
      </c>
      <c r="DT462" s="6">
        <f t="shared" si="1144"/>
        <v>0</v>
      </c>
      <c r="DU462" s="6">
        <f t="shared" si="1144"/>
        <v>0</v>
      </c>
      <c r="DV462" s="178"/>
      <c r="DW462" s="6">
        <f t="shared" si="1145"/>
        <v>0</v>
      </c>
      <c r="DX462" s="6">
        <f t="shared" si="1145"/>
        <v>0</v>
      </c>
      <c r="DY462" s="6">
        <f t="shared" si="1145"/>
        <v>0</v>
      </c>
      <c r="DZ462" s="6">
        <f t="shared" si="1145"/>
        <v>0</v>
      </c>
      <c r="EA462" s="6">
        <f t="shared" si="1145"/>
        <v>0</v>
      </c>
      <c r="EB462" s="6">
        <f t="shared" si="1145"/>
        <v>0</v>
      </c>
      <c r="EC462" s="6">
        <f t="shared" si="1145"/>
        <v>0</v>
      </c>
      <c r="ED462" s="6">
        <f t="shared" si="1145"/>
        <v>0</v>
      </c>
      <c r="EE462" s="6">
        <f t="shared" si="1145"/>
        <v>0</v>
      </c>
      <c r="EF462" s="6">
        <f t="shared" si="1145"/>
        <v>0</v>
      </c>
      <c r="EG462" s="6">
        <f t="shared" si="1145"/>
        <v>0</v>
      </c>
      <c r="EH462" s="6">
        <f t="shared" si="1145"/>
        <v>0</v>
      </c>
    </row>
    <row r="463" spans="2:138" x14ac:dyDescent="0.25">
      <c r="B463" s="51">
        <v>61040</v>
      </c>
      <c r="C463" s="51"/>
      <c r="D463" t="str" cm="1">
        <f t="array" ref="D463">_xll.OneStreamExcelAddIn.XFFunctions.XFGetMemberInfo("Description","Account",B463)</f>
        <v>P/S - Filing Fees</v>
      </c>
      <c r="E463" s="6">
        <f t="shared" si="1128"/>
        <v>0</v>
      </c>
      <c r="F463" s="6">
        <f t="shared" si="1128"/>
        <v>0</v>
      </c>
      <c r="G463" s="6">
        <f t="shared" si="1095"/>
        <v>0</v>
      </c>
      <c r="H463" s="55">
        <f t="shared" si="1146"/>
        <v>0</v>
      </c>
      <c r="I463" s="41"/>
      <c r="J463" s="6">
        <f t="shared" si="1129"/>
        <v>0</v>
      </c>
      <c r="K463" s="6">
        <f t="shared" si="1129"/>
        <v>0</v>
      </c>
      <c r="L463" s="6">
        <f t="shared" si="1097"/>
        <v>0</v>
      </c>
      <c r="M463" s="40">
        <f t="shared" si="1147"/>
        <v>0</v>
      </c>
      <c r="N463" s="41"/>
      <c r="O463" s="6">
        <f t="shared" si="1076"/>
        <v>0</v>
      </c>
      <c r="P463" s="6">
        <f t="shared" si="1077"/>
        <v>0</v>
      </c>
      <c r="Q463" s="40">
        <f t="shared" si="1148"/>
        <v>0</v>
      </c>
      <c r="R463" s="41"/>
      <c r="S463" s="6">
        <f t="shared" si="1099"/>
        <v>0</v>
      </c>
      <c r="T463" s="6">
        <f t="shared" si="1078"/>
        <v>0</v>
      </c>
      <c r="U463" s="40">
        <f t="shared" si="1149"/>
        <v>0</v>
      </c>
      <c r="V463" s="41"/>
      <c r="W463" s="42"/>
      <c r="X463" s="43"/>
      <c r="Y463" s="42"/>
      <c r="Z463" s="44"/>
      <c r="AB463" s="6">
        <f t="shared" si="1130"/>
        <v>0</v>
      </c>
      <c r="AC463" s="6">
        <f t="shared" si="1130"/>
        <v>0</v>
      </c>
      <c r="AD463" s="6">
        <f t="shared" si="1100"/>
        <v>0</v>
      </c>
      <c r="AE463" s="40">
        <f t="shared" si="1150"/>
        <v>0</v>
      </c>
      <c r="AG463" s="6">
        <f t="shared" si="1131"/>
        <v>0</v>
      </c>
      <c r="AH463" s="6">
        <f t="shared" si="1131"/>
        <v>0</v>
      </c>
      <c r="AI463" s="6">
        <f t="shared" si="1101"/>
        <v>0</v>
      </c>
      <c r="AJ463" s="40">
        <f t="shared" si="1151"/>
        <v>0</v>
      </c>
      <c r="AL463" s="6">
        <f t="shared" si="1132"/>
        <v>0</v>
      </c>
      <c r="AM463" s="6">
        <f t="shared" si="1132"/>
        <v>0</v>
      </c>
      <c r="AN463" s="6">
        <f t="shared" si="1102"/>
        <v>0</v>
      </c>
      <c r="AO463" s="40">
        <f t="shared" si="1152"/>
        <v>0</v>
      </c>
      <c r="AQ463" s="6">
        <f t="shared" si="1133"/>
        <v>0</v>
      </c>
      <c r="AR463" s="6">
        <f t="shared" si="1133"/>
        <v>0</v>
      </c>
      <c r="AS463" s="6">
        <f t="shared" si="1103"/>
        <v>0</v>
      </c>
      <c r="AT463" s="40">
        <f t="shared" si="1153"/>
        <v>0</v>
      </c>
      <c r="AV463" s="6">
        <f t="shared" si="1134"/>
        <v>0</v>
      </c>
      <c r="AW463" s="6">
        <f t="shared" si="1134"/>
        <v>0</v>
      </c>
      <c r="AX463" s="6">
        <f t="shared" si="1104"/>
        <v>0</v>
      </c>
      <c r="AY463" s="40">
        <f t="shared" si="1154"/>
        <v>0</v>
      </c>
      <c r="BA463" s="6">
        <f t="shared" si="1135"/>
        <v>0</v>
      </c>
      <c r="BB463" s="6">
        <f t="shared" si="1135"/>
        <v>0</v>
      </c>
      <c r="BC463" s="6">
        <f t="shared" si="1105"/>
        <v>0</v>
      </c>
      <c r="BD463" s="40">
        <f t="shared" si="1155"/>
        <v>0</v>
      </c>
      <c r="BF463" s="6">
        <f t="shared" si="1136"/>
        <v>0</v>
      </c>
      <c r="BG463" s="6">
        <f t="shared" si="1136"/>
        <v>0</v>
      </c>
      <c r="BH463" s="6">
        <f t="shared" si="1106"/>
        <v>0</v>
      </c>
      <c r="BI463" s="40">
        <f t="shared" si="1156"/>
        <v>0</v>
      </c>
      <c r="BK463" s="6">
        <f t="shared" si="1137"/>
        <v>0</v>
      </c>
      <c r="BL463" s="6">
        <f t="shared" si="1137"/>
        <v>0</v>
      </c>
      <c r="BM463" s="6">
        <f t="shared" si="1107"/>
        <v>0</v>
      </c>
      <c r="BN463" s="40">
        <f t="shared" si="1157"/>
        <v>0</v>
      </c>
      <c r="BP463" s="6">
        <f t="shared" si="1138"/>
        <v>0</v>
      </c>
      <c r="BQ463" s="6">
        <f t="shared" si="1138"/>
        <v>0</v>
      </c>
      <c r="BR463" s="6">
        <f t="shared" si="1108"/>
        <v>0</v>
      </c>
      <c r="BS463" s="40">
        <f t="shared" si="1158"/>
        <v>0</v>
      </c>
      <c r="BU463" s="6">
        <f t="shared" si="1139"/>
        <v>0</v>
      </c>
      <c r="BV463" s="6">
        <f t="shared" si="1139"/>
        <v>0</v>
      </c>
      <c r="BW463" s="6">
        <f t="shared" si="1109"/>
        <v>0</v>
      </c>
      <c r="BX463" s="40">
        <f t="shared" si="1159"/>
        <v>0</v>
      </c>
      <c r="BZ463" s="6">
        <f t="shared" si="1140"/>
        <v>0</v>
      </c>
      <c r="CA463" s="6">
        <f t="shared" si="1140"/>
        <v>0</v>
      </c>
      <c r="CB463" s="6">
        <f t="shared" si="1110"/>
        <v>0</v>
      </c>
      <c r="CC463" s="40">
        <f t="shared" si="1160"/>
        <v>0</v>
      </c>
      <c r="CE463" s="6">
        <f t="shared" si="1141"/>
        <v>0</v>
      </c>
      <c r="CF463" s="6">
        <f t="shared" si="1141"/>
        <v>0</v>
      </c>
      <c r="CG463" s="6">
        <f t="shared" si="1111"/>
        <v>0</v>
      </c>
      <c r="CH463" s="40">
        <f t="shared" si="1161"/>
        <v>0</v>
      </c>
      <c r="CI463" s="212"/>
      <c r="CJ463" s="6">
        <f t="shared" si="1142"/>
        <v>0</v>
      </c>
      <c r="CK463" s="6">
        <f t="shared" si="1142"/>
        <v>0</v>
      </c>
      <c r="CL463" s="6">
        <f t="shared" si="1142"/>
        <v>0</v>
      </c>
      <c r="CM463" s="6">
        <f t="shared" si="1142"/>
        <v>0</v>
      </c>
      <c r="CN463" s="6">
        <f t="shared" si="1142"/>
        <v>0</v>
      </c>
      <c r="CO463" s="6">
        <f t="shared" si="1142"/>
        <v>0</v>
      </c>
      <c r="CP463" s="6">
        <f t="shared" si="1142"/>
        <v>0</v>
      </c>
      <c r="CQ463" s="6">
        <f t="shared" si="1142"/>
        <v>0</v>
      </c>
      <c r="CR463" s="6">
        <f t="shared" si="1142"/>
        <v>0</v>
      </c>
      <c r="CS463" s="6">
        <f t="shared" si="1142"/>
        <v>0</v>
      </c>
      <c r="CT463" s="6">
        <f t="shared" si="1142"/>
        <v>0</v>
      </c>
      <c r="CU463" s="6">
        <f t="shared" si="1142"/>
        <v>0</v>
      </c>
      <c r="CV463" s="212"/>
      <c r="CW463" s="6">
        <f t="shared" si="1143"/>
        <v>0</v>
      </c>
      <c r="CX463" s="6">
        <f t="shared" si="1143"/>
        <v>0</v>
      </c>
      <c r="CY463" s="6">
        <f t="shared" si="1143"/>
        <v>0</v>
      </c>
      <c r="CZ463" s="6">
        <f t="shared" si="1143"/>
        <v>0</v>
      </c>
      <c r="DA463" s="6">
        <f t="shared" si="1143"/>
        <v>0</v>
      </c>
      <c r="DB463" s="6">
        <f t="shared" si="1143"/>
        <v>0</v>
      </c>
      <c r="DC463" s="6">
        <f t="shared" si="1143"/>
        <v>0</v>
      </c>
      <c r="DD463" s="6">
        <f t="shared" si="1143"/>
        <v>0</v>
      </c>
      <c r="DE463" s="6">
        <f t="shared" si="1143"/>
        <v>0</v>
      </c>
      <c r="DF463" s="6">
        <f t="shared" si="1143"/>
        <v>0</v>
      </c>
      <c r="DG463" s="6">
        <f t="shared" si="1143"/>
        <v>0</v>
      </c>
      <c r="DH463" s="6">
        <f t="shared" si="1143"/>
        <v>0</v>
      </c>
      <c r="DI463" s="178"/>
      <c r="DJ463" s="6">
        <f t="shared" si="1144"/>
        <v>0</v>
      </c>
      <c r="DK463" s="6">
        <f t="shared" si="1144"/>
        <v>0</v>
      </c>
      <c r="DL463" s="6">
        <f t="shared" si="1144"/>
        <v>0</v>
      </c>
      <c r="DM463" s="6">
        <f t="shared" si="1144"/>
        <v>0</v>
      </c>
      <c r="DN463" s="6">
        <f t="shared" si="1144"/>
        <v>0</v>
      </c>
      <c r="DO463" s="6">
        <f t="shared" si="1144"/>
        <v>0</v>
      </c>
      <c r="DP463" s="6">
        <f t="shared" si="1144"/>
        <v>0</v>
      </c>
      <c r="DQ463" s="6">
        <f t="shared" si="1144"/>
        <v>0</v>
      </c>
      <c r="DR463" s="6">
        <f t="shared" si="1144"/>
        <v>0</v>
      </c>
      <c r="DS463" s="6">
        <f t="shared" si="1144"/>
        <v>0</v>
      </c>
      <c r="DT463" s="6">
        <f t="shared" si="1144"/>
        <v>0</v>
      </c>
      <c r="DU463" s="6">
        <f t="shared" si="1144"/>
        <v>0</v>
      </c>
      <c r="DV463" s="178"/>
      <c r="DW463" s="6">
        <f t="shared" si="1145"/>
        <v>0</v>
      </c>
      <c r="DX463" s="6">
        <f t="shared" si="1145"/>
        <v>0</v>
      </c>
      <c r="DY463" s="6">
        <f t="shared" si="1145"/>
        <v>0</v>
      </c>
      <c r="DZ463" s="6">
        <f t="shared" si="1145"/>
        <v>0</v>
      </c>
      <c r="EA463" s="6">
        <f t="shared" si="1145"/>
        <v>0</v>
      </c>
      <c r="EB463" s="6">
        <f t="shared" si="1145"/>
        <v>0</v>
      </c>
      <c r="EC463" s="6">
        <f t="shared" si="1145"/>
        <v>0</v>
      </c>
      <c r="ED463" s="6">
        <f t="shared" si="1145"/>
        <v>0</v>
      </c>
      <c r="EE463" s="6">
        <f t="shared" si="1145"/>
        <v>0</v>
      </c>
      <c r="EF463" s="6">
        <f t="shared" si="1145"/>
        <v>0</v>
      </c>
      <c r="EG463" s="6">
        <f t="shared" si="1145"/>
        <v>0</v>
      </c>
      <c r="EH463" s="6">
        <f t="shared" si="1145"/>
        <v>0</v>
      </c>
    </row>
    <row r="464" spans="2:138" x14ac:dyDescent="0.25">
      <c r="B464" s="51">
        <v>61041</v>
      </c>
      <c r="C464" s="51"/>
      <c r="D464" t="str" cm="1">
        <f t="array" ref="D464">_xll.OneStreamExcelAddIn.XFFunctions.XFGetMemberInfo("Description","Account",B464)</f>
        <v>P/S - Gen Transportation</v>
      </c>
      <c r="E464" s="6">
        <f t="shared" si="1128"/>
        <v>0</v>
      </c>
      <c r="F464" s="6">
        <f t="shared" si="1128"/>
        <v>0</v>
      </c>
      <c r="G464" s="6">
        <f t="shared" si="1095"/>
        <v>0</v>
      </c>
      <c r="H464" s="55">
        <f t="shared" si="1146"/>
        <v>0</v>
      </c>
      <c r="I464" s="41"/>
      <c r="J464" s="6">
        <f t="shared" si="1129"/>
        <v>0</v>
      </c>
      <c r="K464" s="6">
        <f t="shared" si="1129"/>
        <v>0</v>
      </c>
      <c r="L464" s="6">
        <f t="shared" si="1097"/>
        <v>0</v>
      </c>
      <c r="M464" s="40">
        <f t="shared" si="1147"/>
        <v>0</v>
      </c>
      <c r="N464" s="41"/>
      <c r="O464" s="6">
        <f t="shared" si="1076"/>
        <v>0</v>
      </c>
      <c r="P464" s="6">
        <f t="shared" si="1077"/>
        <v>0</v>
      </c>
      <c r="Q464" s="40">
        <f t="shared" si="1148"/>
        <v>0</v>
      </c>
      <c r="R464" s="41"/>
      <c r="S464" s="6">
        <f t="shared" si="1099"/>
        <v>0</v>
      </c>
      <c r="T464" s="6">
        <f t="shared" si="1078"/>
        <v>0</v>
      </c>
      <c r="U464" s="40">
        <f t="shared" si="1149"/>
        <v>0</v>
      </c>
      <c r="V464" s="41"/>
      <c r="W464" s="42"/>
      <c r="X464" s="43"/>
      <c r="Y464" s="42"/>
      <c r="Z464" s="44"/>
      <c r="AB464" s="6">
        <f t="shared" si="1130"/>
        <v>0</v>
      </c>
      <c r="AC464" s="6">
        <f t="shared" si="1130"/>
        <v>0</v>
      </c>
      <c r="AD464" s="6">
        <f t="shared" si="1100"/>
        <v>0</v>
      </c>
      <c r="AE464" s="40">
        <f t="shared" si="1150"/>
        <v>0</v>
      </c>
      <c r="AG464" s="6">
        <f t="shared" si="1131"/>
        <v>0</v>
      </c>
      <c r="AH464" s="6">
        <f t="shared" si="1131"/>
        <v>0</v>
      </c>
      <c r="AI464" s="6">
        <f t="shared" si="1101"/>
        <v>0</v>
      </c>
      <c r="AJ464" s="40">
        <f t="shared" si="1151"/>
        <v>0</v>
      </c>
      <c r="AL464" s="6">
        <f t="shared" si="1132"/>
        <v>0</v>
      </c>
      <c r="AM464" s="6">
        <f t="shared" si="1132"/>
        <v>0</v>
      </c>
      <c r="AN464" s="6">
        <f t="shared" si="1102"/>
        <v>0</v>
      </c>
      <c r="AO464" s="40">
        <f t="shared" si="1152"/>
        <v>0</v>
      </c>
      <c r="AQ464" s="6">
        <f t="shared" si="1133"/>
        <v>0</v>
      </c>
      <c r="AR464" s="6">
        <f t="shared" si="1133"/>
        <v>0</v>
      </c>
      <c r="AS464" s="6">
        <f t="shared" si="1103"/>
        <v>0</v>
      </c>
      <c r="AT464" s="40">
        <f t="shared" si="1153"/>
        <v>0</v>
      </c>
      <c r="AV464" s="6">
        <f t="shared" si="1134"/>
        <v>0</v>
      </c>
      <c r="AW464" s="6">
        <f t="shared" si="1134"/>
        <v>0</v>
      </c>
      <c r="AX464" s="6">
        <f t="shared" si="1104"/>
        <v>0</v>
      </c>
      <c r="AY464" s="40">
        <f t="shared" si="1154"/>
        <v>0</v>
      </c>
      <c r="BA464" s="6">
        <f t="shared" si="1135"/>
        <v>0</v>
      </c>
      <c r="BB464" s="6">
        <f t="shared" si="1135"/>
        <v>0</v>
      </c>
      <c r="BC464" s="6">
        <f t="shared" si="1105"/>
        <v>0</v>
      </c>
      <c r="BD464" s="40">
        <f t="shared" si="1155"/>
        <v>0</v>
      </c>
      <c r="BF464" s="6">
        <f t="shared" si="1136"/>
        <v>0</v>
      </c>
      <c r="BG464" s="6">
        <f t="shared" si="1136"/>
        <v>0</v>
      </c>
      <c r="BH464" s="6">
        <f t="shared" si="1106"/>
        <v>0</v>
      </c>
      <c r="BI464" s="40">
        <f t="shared" si="1156"/>
        <v>0</v>
      </c>
      <c r="BK464" s="6">
        <f t="shared" si="1137"/>
        <v>0</v>
      </c>
      <c r="BL464" s="6">
        <f t="shared" si="1137"/>
        <v>0</v>
      </c>
      <c r="BM464" s="6">
        <f t="shared" si="1107"/>
        <v>0</v>
      </c>
      <c r="BN464" s="40">
        <f t="shared" si="1157"/>
        <v>0</v>
      </c>
      <c r="BP464" s="6">
        <f t="shared" si="1138"/>
        <v>0</v>
      </c>
      <c r="BQ464" s="6">
        <f t="shared" si="1138"/>
        <v>0</v>
      </c>
      <c r="BR464" s="6">
        <f t="shared" si="1108"/>
        <v>0</v>
      </c>
      <c r="BS464" s="40">
        <f t="shared" si="1158"/>
        <v>0</v>
      </c>
      <c r="BU464" s="6">
        <f t="shared" si="1139"/>
        <v>0</v>
      </c>
      <c r="BV464" s="6">
        <f t="shared" si="1139"/>
        <v>0</v>
      </c>
      <c r="BW464" s="6">
        <f t="shared" si="1109"/>
        <v>0</v>
      </c>
      <c r="BX464" s="40">
        <f t="shared" si="1159"/>
        <v>0</v>
      </c>
      <c r="BZ464" s="6">
        <f t="shared" si="1140"/>
        <v>0</v>
      </c>
      <c r="CA464" s="6">
        <f t="shared" si="1140"/>
        <v>0</v>
      </c>
      <c r="CB464" s="6">
        <f t="shared" si="1110"/>
        <v>0</v>
      </c>
      <c r="CC464" s="40">
        <f t="shared" si="1160"/>
        <v>0</v>
      </c>
      <c r="CE464" s="6">
        <f t="shared" si="1141"/>
        <v>0</v>
      </c>
      <c r="CF464" s="6">
        <f t="shared" si="1141"/>
        <v>0</v>
      </c>
      <c r="CG464" s="6">
        <f t="shared" si="1111"/>
        <v>0</v>
      </c>
      <c r="CH464" s="40">
        <f t="shared" si="1161"/>
        <v>0</v>
      </c>
      <c r="CI464" s="212"/>
      <c r="CJ464" s="6">
        <f t="shared" si="1142"/>
        <v>0</v>
      </c>
      <c r="CK464" s="6">
        <f t="shared" si="1142"/>
        <v>0</v>
      </c>
      <c r="CL464" s="6">
        <f t="shared" si="1142"/>
        <v>0</v>
      </c>
      <c r="CM464" s="6">
        <f t="shared" si="1142"/>
        <v>0</v>
      </c>
      <c r="CN464" s="6">
        <f t="shared" si="1142"/>
        <v>0</v>
      </c>
      <c r="CO464" s="6">
        <f t="shared" si="1142"/>
        <v>0</v>
      </c>
      <c r="CP464" s="6">
        <f t="shared" si="1142"/>
        <v>0</v>
      </c>
      <c r="CQ464" s="6">
        <f t="shared" si="1142"/>
        <v>0</v>
      </c>
      <c r="CR464" s="6">
        <f t="shared" si="1142"/>
        <v>0</v>
      </c>
      <c r="CS464" s="6">
        <f t="shared" si="1142"/>
        <v>0</v>
      </c>
      <c r="CT464" s="6">
        <f t="shared" si="1142"/>
        <v>0</v>
      </c>
      <c r="CU464" s="6">
        <f t="shared" si="1142"/>
        <v>0</v>
      </c>
      <c r="CV464" s="212"/>
      <c r="CW464" s="6">
        <f t="shared" si="1143"/>
        <v>0</v>
      </c>
      <c r="CX464" s="6">
        <f t="shared" si="1143"/>
        <v>0</v>
      </c>
      <c r="CY464" s="6">
        <f t="shared" si="1143"/>
        <v>0</v>
      </c>
      <c r="CZ464" s="6">
        <f t="shared" si="1143"/>
        <v>0</v>
      </c>
      <c r="DA464" s="6">
        <f t="shared" si="1143"/>
        <v>0</v>
      </c>
      <c r="DB464" s="6">
        <f t="shared" si="1143"/>
        <v>0</v>
      </c>
      <c r="DC464" s="6">
        <f t="shared" si="1143"/>
        <v>0</v>
      </c>
      <c r="DD464" s="6">
        <f t="shared" si="1143"/>
        <v>0</v>
      </c>
      <c r="DE464" s="6">
        <f t="shared" si="1143"/>
        <v>0</v>
      </c>
      <c r="DF464" s="6">
        <f t="shared" si="1143"/>
        <v>0</v>
      </c>
      <c r="DG464" s="6">
        <f t="shared" si="1143"/>
        <v>0</v>
      </c>
      <c r="DH464" s="6">
        <f t="shared" si="1143"/>
        <v>0</v>
      </c>
      <c r="DI464" s="178"/>
      <c r="DJ464" s="6">
        <f t="shared" si="1144"/>
        <v>0</v>
      </c>
      <c r="DK464" s="6">
        <f t="shared" si="1144"/>
        <v>0</v>
      </c>
      <c r="DL464" s="6">
        <f t="shared" si="1144"/>
        <v>0</v>
      </c>
      <c r="DM464" s="6">
        <f t="shared" si="1144"/>
        <v>0</v>
      </c>
      <c r="DN464" s="6">
        <f t="shared" si="1144"/>
        <v>0</v>
      </c>
      <c r="DO464" s="6">
        <f t="shared" si="1144"/>
        <v>0</v>
      </c>
      <c r="DP464" s="6">
        <f t="shared" si="1144"/>
        <v>0</v>
      </c>
      <c r="DQ464" s="6">
        <f t="shared" si="1144"/>
        <v>0</v>
      </c>
      <c r="DR464" s="6">
        <f t="shared" si="1144"/>
        <v>0</v>
      </c>
      <c r="DS464" s="6">
        <f t="shared" si="1144"/>
        <v>0</v>
      </c>
      <c r="DT464" s="6">
        <f t="shared" si="1144"/>
        <v>0</v>
      </c>
      <c r="DU464" s="6">
        <f t="shared" si="1144"/>
        <v>0</v>
      </c>
      <c r="DV464" s="178"/>
      <c r="DW464" s="6">
        <f t="shared" si="1145"/>
        <v>0</v>
      </c>
      <c r="DX464" s="6">
        <f t="shared" si="1145"/>
        <v>0</v>
      </c>
      <c r="DY464" s="6">
        <f t="shared" si="1145"/>
        <v>0</v>
      </c>
      <c r="DZ464" s="6">
        <f t="shared" si="1145"/>
        <v>0</v>
      </c>
      <c r="EA464" s="6">
        <f t="shared" si="1145"/>
        <v>0</v>
      </c>
      <c r="EB464" s="6">
        <f t="shared" si="1145"/>
        <v>0</v>
      </c>
      <c r="EC464" s="6">
        <f t="shared" si="1145"/>
        <v>0</v>
      </c>
      <c r="ED464" s="6">
        <f t="shared" si="1145"/>
        <v>0</v>
      </c>
      <c r="EE464" s="6">
        <f t="shared" si="1145"/>
        <v>0</v>
      </c>
      <c r="EF464" s="6">
        <f t="shared" si="1145"/>
        <v>0</v>
      </c>
      <c r="EG464" s="6">
        <f t="shared" si="1145"/>
        <v>0</v>
      </c>
      <c r="EH464" s="6">
        <f t="shared" si="1145"/>
        <v>0</v>
      </c>
    </row>
    <row r="465" spans="2:138" x14ac:dyDescent="0.25">
      <c r="B465" s="51">
        <v>61042</v>
      </c>
      <c r="C465" s="51"/>
      <c r="D465" t="str" cm="1">
        <f t="array" ref="D465">_xll.OneStreamExcelAddIn.XFFunctions.XFGetMemberInfo("Description","Account",B465)</f>
        <v>P/S - Emerg Transportation</v>
      </c>
      <c r="E465" s="6">
        <f t="shared" si="1128"/>
        <v>0</v>
      </c>
      <c r="F465" s="6">
        <f t="shared" si="1128"/>
        <v>-0.14919181844607843</v>
      </c>
      <c r="G465" s="6">
        <f t="shared" si="1095"/>
        <v>-0.14919181844607843</v>
      </c>
      <c r="H465" s="55">
        <f t="shared" si="1146"/>
        <v>1</v>
      </c>
      <c r="I465" s="41"/>
      <c r="J465" s="6">
        <f t="shared" si="1129"/>
        <v>0</v>
      </c>
      <c r="K465" s="6">
        <f t="shared" si="1129"/>
        <v>-0.14976051571294879</v>
      </c>
      <c r="L465" s="6">
        <f t="shared" si="1097"/>
        <v>-0.14976051571294879</v>
      </c>
      <c r="M465" s="40">
        <f t="shared" si="1147"/>
        <v>1</v>
      </c>
      <c r="N465" s="41"/>
      <c r="O465" s="6">
        <f t="shared" si="1076"/>
        <v>0.21993582397432956</v>
      </c>
      <c r="P465" s="6">
        <f t="shared" si="1077"/>
        <v>0.21993582397432956</v>
      </c>
      <c r="Q465" s="40">
        <f t="shared" si="1148"/>
        <v>1</v>
      </c>
      <c r="R465" s="41"/>
      <c r="S465" s="6">
        <f t="shared" si="1099"/>
        <v>0</v>
      </c>
      <c r="T465" s="6">
        <f t="shared" si="1078"/>
        <v>0</v>
      </c>
      <c r="U465" s="40">
        <f t="shared" si="1149"/>
        <v>0</v>
      </c>
      <c r="V465" s="41"/>
      <c r="W465" s="42"/>
      <c r="X465" s="43"/>
      <c r="Y465" s="42"/>
      <c r="Z465" s="44"/>
      <c r="AB465" s="6">
        <f t="shared" si="1130"/>
        <v>0</v>
      </c>
      <c r="AC465" s="6">
        <f t="shared" si="1130"/>
        <v>-0.1534713008156465</v>
      </c>
      <c r="AD465" s="6">
        <f t="shared" si="1100"/>
        <v>-0.1534713008156465</v>
      </c>
      <c r="AE465" s="40">
        <f t="shared" si="1150"/>
        <v>1</v>
      </c>
      <c r="AG465" s="6">
        <f t="shared" si="1131"/>
        <v>0</v>
      </c>
      <c r="AH465" s="6">
        <f t="shared" si="1131"/>
        <v>-0.14944466375381099</v>
      </c>
      <c r="AI465" s="6">
        <f t="shared" si="1101"/>
        <v>-0.14944466375381099</v>
      </c>
      <c r="AJ465" s="40">
        <f t="shared" si="1151"/>
        <v>1</v>
      </c>
      <c r="AL465" s="6">
        <f t="shared" si="1132"/>
        <v>0</v>
      </c>
      <c r="AM465" s="6">
        <f t="shared" si="1132"/>
        <v>-0.14704725570821728</v>
      </c>
      <c r="AN465" s="6">
        <f t="shared" si="1102"/>
        <v>-0.14704725570821728</v>
      </c>
      <c r="AO465" s="40">
        <f t="shared" si="1152"/>
        <v>1</v>
      </c>
      <c r="AQ465" s="6">
        <f t="shared" si="1133"/>
        <v>0</v>
      </c>
      <c r="AR465" s="6">
        <f t="shared" si="1133"/>
        <v>-0.14919181844607843</v>
      </c>
      <c r="AS465" s="6">
        <f t="shared" si="1103"/>
        <v>-0.14919181844607843</v>
      </c>
      <c r="AT465" s="40">
        <f t="shared" si="1153"/>
        <v>1</v>
      </c>
      <c r="AV465" s="6">
        <f t="shared" si="1134"/>
        <v>0</v>
      </c>
      <c r="AW465" s="6">
        <f t="shared" si="1134"/>
        <v>-0.14741262682925146</v>
      </c>
      <c r="AX465" s="6">
        <f t="shared" si="1104"/>
        <v>-0.14741262682925146</v>
      </c>
      <c r="AY465" s="40">
        <f t="shared" si="1154"/>
        <v>1</v>
      </c>
      <c r="BA465" s="6">
        <f t="shared" si="1135"/>
        <v>0</v>
      </c>
      <c r="BB465" s="6">
        <f t="shared" si="1135"/>
        <v>-0.14575985462223781</v>
      </c>
      <c r="BC465" s="6">
        <f t="shared" si="1105"/>
        <v>-0.14575985462223781</v>
      </c>
      <c r="BD465" s="40">
        <f t="shared" si="1155"/>
        <v>1</v>
      </c>
      <c r="BF465" s="6">
        <f t="shared" si="1136"/>
        <v>0</v>
      </c>
      <c r="BG465" s="6">
        <f t="shared" si="1136"/>
        <v>-0.14459992193005539</v>
      </c>
      <c r="BH465" s="6">
        <f t="shared" si="1106"/>
        <v>-0.14459992193005539</v>
      </c>
      <c r="BI465" s="40">
        <f t="shared" si="1156"/>
        <v>1</v>
      </c>
      <c r="BK465" s="6">
        <f t="shared" si="1137"/>
        <v>0</v>
      </c>
      <c r="BL465" s="6">
        <f t="shared" si="1137"/>
        <v>-0.14746812694472361</v>
      </c>
      <c r="BM465" s="6">
        <f t="shared" si="1107"/>
        <v>-0.14746812694472361</v>
      </c>
      <c r="BN465" s="40">
        <f t="shared" si="1157"/>
        <v>1</v>
      </c>
      <c r="BP465" s="6">
        <f t="shared" si="1138"/>
        <v>0</v>
      </c>
      <c r="BQ465" s="6">
        <f t="shared" si="1138"/>
        <v>-0.1462436129216034</v>
      </c>
      <c r="BR465" s="6">
        <f t="shared" si="1108"/>
        <v>-0.1462436129216034</v>
      </c>
      <c r="BS465" s="40">
        <f t="shared" si="1158"/>
        <v>1</v>
      </c>
      <c r="BU465" s="6">
        <f t="shared" si="1139"/>
        <v>0</v>
      </c>
      <c r="BV465" s="6">
        <f t="shared" si="1139"/>
        <v>-0.14697799875993209</v>
      </c>
      <c r="BW465" s="6">
        <f t="shared" si="1109"/>
        <v>-0.14697799875993209</v>
      </c>
      <c r="BX465" s="40">
        <f t="shared" si="1159"/>
        <v>1</v>
      </c>
      <c r="BZ465" s="6">
        <f t="shared" si="1140"/>
        <v>0</v>
      </c>
      <c r="CA465" s="6">
        <f t="shared" si="1140"/>
        <v>-0.15002988096429859</v>
      </c>
      <c r="CB465" s="6">
        <f t="shared" si="1110"/>
        <v>-0.15002988096429859</v>
      </c>
      <c r="CC465" s="40">
        <f t="shared" si="1160"/>
        <v>1</v>
      </c>
      <c r="CE465" s="6">
        <f t="shared" si="1141"/>
        <v>0</v>
      </c>
      <c r="CF465" s="6">
        <f t="shared" si="1141"/>
        <v>-0.15054208574692443</v>
      </c>
      <c r="CG465" s="6">
        <f t="shared" si="1111"/>
        <v>-0.15054208574692443</v>
      </c>
      <c r="CH465" s="40">
        <f t="shared" si="1161"/>
        <v>1</v>
      </c>
      <c r="CI465" s="212"/>
      <c r="CJ465" s="6">
        <f t="shared" si="1142"/>
        <v>0</v>
      </c>
      <c r="CK465" s="6">
        <f t="shared" si="1142"/>
        <v>0</v>
      </c>
      <c r="CL465" s="6">
        <f t="shared" si="1142"/>
        <v>0</v>
      </c>
      <c r="CM465" s="6">
        <f t="shared" si="1142"/>
        <v>0</v>
      </c>
      <c r="CN465" s="6">
        <f t="shared" si="1142"/>
        <v>0</v>
      </c>
      <c r="CO465" s="6">
        <f t="shared" si="1142"/>
        <v>0</v>
      </c>
      <c r="CP465" s="6">
        <f t="shared" si="1142"/>
        <v>0</v>
      </c>
      <c r="CQ465" s="6">
        <f t="shared" si="1142"/>
        <v>0</v>
      </c>
      <c r="CR465" s="6">
        <f t="shared" si="1142"/>
        <v>0</v>
      </c>
      <c r="CS465" s="6">
        <f t="shared" si="1142"/>
        <v>0</v>
      </c>
      <c r="CT465" s="6">
        <f t="shared" si="1142"/>
        <v>0</v>
      </c>
      <c r="CU465" s="6">
        <f t="shared" si="1142"/>
        <v>0</v>
      </c>
      <c r="CV465" s="212"/>
      <c r="CW465" s="6">
        <f t="shared" si="1143"/>
        <v>0</v>
      </c>
      <c r="CX465" s="6">
        <f t="shared" si="1143"/>
        <v>1.8781794368041913</v>
      </c>
      <c r="CY465" s="6">
        <f t="shared" si="1143"/>
        <v>-1.4192449616803859</v>
      </c>
      <c r="CZ465" s="6">
        <f t="shared" si="1143"/>
        <v>0.63227500737680742</v>
      </c>
      <c r="DA465" s="6">
        <f t="shared" si="1143"/>
        <v>0</v>
      </c>
      <c r="DB465" s="6">
        <f t="shared" si="1143"/>
        <v>0</v>
      </c>
      <c r="DC465" s="6">
        <f t="shared" si="1143"/>
        <v>0</v>
      </c>
      <c r="DD465" s="6">
        <f t="shared" si="1143"/>
        <v>0</v>
      </c>
      <c r="DE465" s="6">
        <f t="shared" si="1143"/>
        <v>0</v>
      </c>
      <c r="DF465" s="6">
        <f t="shared" si="1143"/>
        <v>0</v>
      </c>
      <c r="DG465" s="6">
        <f t="shared" si="1143"/>
        <v>0</v>
      </c>
      <c r="DH465" s="6">
        <f t="shared" si="1143"/>
        <v>0</v>
      </c>
      <c r="DI465" s="178"/>
      <c r="DJ465" s="6">
        <f t="shared" si="1144"/>
        <v>-0.1534713008156465</v>
      </c>
      <c r="DK465" s="6">
        <f t="shared" si="1144"/>
        <v>-0.14944466375381099</v>
      </c>
      <c r="DL465" s="6">
        <f t="shared" si="1144"/>
        <v>-0.14704725570821728</v>
      </c>
      <c r="DM465" s="6">
        <f t="shared" si="1144"/>
        <v>-0.14919181844607843</v>
      </c>
      <c r="DN465" s="6">
        <f t="shared" si="1144"/>
        <v>-0.14741262682925146</v>
      </c>
      <c r="DO465" s="6">
        <f t="shared" si="1144"/>
        <v>-0.14575985462223781</v>
      </c>
      <c r="DP465" s="6">
        <f t="shared" si="1144"/>
        <v>-0.14459992193005539</v>
      </c>
      <c r="DQ465" s="6">
        <f t="shared" si="1144"/>
        <v>-0.14746812694472361</v>
      </c>
      <c r="DR465" s="6">
        <f t="shared" si="1144"/>
        <v>-0.1462436129216034</v>
      </c>
      <c r="DS465" s="6">
        <f t="shared" si="1144"/>
        <v>-0.14697799875993209</v>
      </c>
      <c r="DT465" s="6">
        <f t="shared" si="1144"/>
        <v>-0.15002988096429859</v>
      </c>
      <c r="DU465" s="6">
        <f t="shared" si="1144"/>
        <v>-0.15054208574692443</v>
      </c>
      <c r="DV465" s="178"/>
      <c r="DW465" s="6">
        <f t="shared" si="1145"/>
        <v>-8.6788092351385002E-2</v>
      </c>
      <c r="DX465" s="6">
        <f t="shared" si="1145"/>
        <v>-8.7159731307060756E-2</v>
      </c>
      <c r="DY465" s="6">
        <f t="shared" si="1145"/>
        <v>-8.7241031640785241E-2</v>
      </c>
      <c r="DZ465" s="6">
        <f t="shared" si="1145"/>
        <v>-8.7385121080283359E-2</v>
      </c>
      <c r="EA465" s="6">
        <f t="shared" si="1145"/>
        <v>-8.7360418176605503E-2</v>
      </c>
      <c r="EB465" s="6">
        <f t="shared" si="1145"/>
        <v>-8.7224005145102784E-2</v>
      </c>
      <c r="EC465" s="6">
        <f t="shared" si="1145"/>
        <v>-8.7399096267241377E-2</v>
      </c>
      <c r="ED465" s="6">
        <f t="shared" si="1145"/>
        <v>-8.7277588052767419E-2</v>
      </c>
      <c r="EE465" s="6">
        <f t="shared" si="1145"/>
        <v>-8.7551914323741015E-2</v>
      </c>
      <c r="EF465" s="6">
        <f t="shared" si="1145"/>
        <v>-8.7339302408316499E-2</v>
      </c>
      <c r="EG465" s="6">
        <f t="shared" si="1145"/>
        <v>-8.7135427258610079E-2</v>
      </c>
      <c r="EH465" s="6">
        <f t="shared" si="1145"/>
        <v>-8.7037707228424868E-2</v>
      </c>
    </row>
    <row r="466" spans="2:138" x14ac:dyDescent="0.25">
      <c r="B466" s="51">
        <v>61043</v>
      </c>
      <c r="C466" s="51"/>
      <c r="D466" t="str" cm="1">
        <f t="array" ref="D466">_xll.OneStreamExcelAddIn.XFFunctions.XFGetMemberInfo("Description","Account",B466)</f>
        <v>P/S - Landscaping</v>
      </c>
      <c r="E466" s="6">
        <f t="shared" si="1128"/>
        <v>0</v>
      </c>
      <c r="F466" s="6">
        <f t="shared" si="1128"/>
        <v>0</v>
      </c>
      <c r="G466" s="6">
        <f t="shared" si="1095"/>
        <v>0</v>
      </c>
      <c r="H466" s="55">
        <f t="shared" si="1146"/>
        <v>0</v>
      </c>
      <c r="I466" s="41"/>
      <c r="J466" s="6">
        <f t="shared" si="1129"/>
        <v>0</v>
      </c>
      <c r="K466" s="6">
        <f t="shared" si="1129"/>
        <v>0</v>
      </c>
      <c r="L466" s="6">
        <f t="shared" si="1097"/>
        <v>0</v>
      </c>
      <c r="M466" s="40">
        <f t="shared" si="1147"/>
        <v>0</v>
      </c>
      <c r="N466" s="41"/>
      <c r="O466" s="6">
        <f t="shared" si="1076"/>
        <v>0</v>
      </c>
      <c r="P466" s="6">
        <f t="shared" si="1077"/>
        <v>0</v>
      </c>
      <c r="Q466" s="40">
        <f t="shared" si="1148"/>
        <v>0</v>
      </c>
      <c r="R466" s="41"/>
      <c r="S466" s="6">
        <f t="shared" si="1099"/>
        <v>0</v>
      </c>
      <c r="T466" s="6">
        <f t="shared" si="1078"/>
        <v>0</v>
      </c>
      <c r="U466" s="40">
        <f t="shared" si="1149"/>
        <v>0</v>
      </c>
      <c r="V466" s="41"/>
      <c r="W466" s="42"/>
      <c r="X466" s="43"/>
      <c r="Y466" s="42"/>
      <c r="Z466" s="44"/>
      <c r="AB466" s="6">
        <f t="shared" si="1130"/>
        <v>0</v>
      </c>
      <c r="AC466" s="6">
        <f t="shared" si="1130"/>
        <v>0</v>
      </c>
      <c r="AD466" s="6">
        <f t="shared" si="1100"/>
        <v>0</v>
      </c>
      <c r="AE466" s="40">
        <f t="shared" si="1150"/>
        <v>0</v>
      </c>
      <c r="AG466" s="6">
        <f t="shared" si="1131"/>
        <v>0</v>
      </c>
      <c r="AH466" s="6">
        <f t="shared" si="1131"/>
        <v>0</v>
      </c>
      <c r="AI466" s="6">
        <f t="shared" si="1101"/>
        <v>0</v>
      </c>
      <c r="AJ466" s="40">
        <f t="shared" si="1151"/>
        <v>0</v>
      </c>
      <c r="AL466" s="6">
        <f t="shared" si="1132"/>
        <v>0</v>
      </c>
      <c r="AM466" s="6">
        <f t="shared" si="1132"/>
        <v>0</v>
      </c>
      <c r="AN466" s="6">
        <f t="shared" si="1102"/>
        <v>0</v>
      </c>
      <c r="AO466" s="40">
        <f t="shared" si="1152"/>
        <v>0</v>
      </c>
      <c r="AQ466" s="6">
        <f t="shared" si="1133"/>
        <v>0</v>
      </c>
      <c r="AR466" s="6">
        <f t="shared" si="1133"/>
        <v>0</v>
      </c>
      <c r="AS466" s="6">
        <f t="shared" si="1103"/>
        <v>0</v>
      </c>
      <c r="AT466" s="40">
        <f t="shared" si="1153"/>
        <v>0</v>
      </c>
      <c r="AV466" s="6">
        <f t="shared" si="1134"/>
        <v>0</v>
      </c>
      <c r="AW466" s="6">
        <f t="shared" si="1134"/>
        <v>0</v>
      </c>
      <c r="AX466" s="6">
        <f t="shared" si="1104"/>
        <v>0</v>
      </c>
      <c r="AY466" s="40">
        <f t="shared" si="1154"/>
        <v>0</v>
      </c>
      <c r="BA466" s="6">
        <f t="shared" si="1135"/>
        <v>0</v>
      </c>
      <c r="BB466" s="6">
        <f t="shared" si="1135"/>
        <v>0</v>
      </c>
      <c r="BC466" s="6">
        <f t="shared" si="1105"/>
        <v>0</v>
      </c>
      <c r="BD466" s="40">
        <f t="shared" si="1155"/>
        <v>0</v>
      </c>
      <c r="BF466" s="6">
        <f t="shared" si="1136"/>
        <v>0</v>
      </c>
      <c r="BG466" s="6">
        <f t="shared" si="1136"/>
        <v>0</v>
      </c>
      <c r="BH466" s="6">
        <f t="shared" si="1106"/>
        <v>0</v>
      </c>
      <c r="BI466" s="40">
        <f t="shared" si="1156"/>
        <v>0</v>
      </c>
      <c r="BK466" s="6">
        <f t="shared" si="1137"/>
        <v>0</v>
      </c>
      <c r="BL466" s="6">
        <f t="shared" si="1137"/>
        <v>0</v>
      </c>
      <c r="BM466" s="6">
        <f t="shared" si="1107"/>
        <v>0</v>
      </c>
      <c r="BN466" s="40">
        <f t="shared" si="1157"/>
        <v>0</v>
      </c>
      <c r="BP466" s="6">
        <f t="shared" si="1138"/>
        <v>0</v>
      </c>
      <c r="BQ466" s="6">
        <f t="shared" si="1138"/>
        <v>0</v>
      </c>
      <c r="BR466" s="6">
        <f t="shared" si="1108"/>
        <v>0</v>
      </c>
      <c r="BS466" s="40">
        <f t="shared" si="1158"/>
        <v>0</v>
      </c>
      <c r="BU466" s="6">
        <f t="shared" si="1139"/>
        <v>0</v>
      </c>
      <c r="BV466" s="6">
        <f t="shared" si="1139"/>
        <v>0</v>
      </c>
      <c r="BW466" s="6">
        <f t="shared" si="1109"/>
        <v>0</v>
      </c>
      <c r="BX466" s="40">
        <f t="shared" si="1159"/>
        <v>0</v>
      </c>
      <c r="BZ466" s="6">
        <f t="shared" si="1140"/>
        <v>0</v>
      </c>
      <c r="CA466" s="6">
        <f t="shared" si="1140"/>
        <v>0</v>
      </c>
      <c r="CB466" s="6">
        <f t="shared" si="1110"/>
        <v>0</v>
      </c>
      <c r="CC466" s="40">
        <f t="shared" si="1160"/>
        <v>0</v>
      </c>
      <c r="CE466" s="6">
        <f t="shared" si="1141"/>
        <v>0</v>
      </c>
      <c r="CF466" s="6">
        <f t="shared" si="1141"/>
        <v>0</v>
      </c>
      <c r="CG466" s="6">
        <f t="shared" si="1111"/>
        <v>0</v>
      </c>
      <c r="CH466" s="40">
        <f t="shared" si="1161"/>
        <v>0</v>
      </c>
      <c r="CI466" s="212"/>
      <c r="CJ466" s="6">
        <f t="shared" si="1142"/>
        <v>0</v>
      </c>
      <c r="CK466" s="6">
        <f t="shared" si="1142"/>
        <v>0</v>
      </c>
      <c r="CL466" s="6">
        <f t="shared" si="1142"/>
        <v>0</v>
      </c>
      <c r="CM466" s="6">
        <f t="shared" si="1142"/>
        <v>0</v>
      </c>
      <c r="CN466" s="6">
        <f t="shared" si="1142"/>
        <v>0</v>
      </c>
      <c r="CO466" s="6">
        <f t="shared" si="1142"/>
        <v>0</v>
      </c>
      <c r="CP466" s="6">
        <f t="shared" si="1142"/>
        <v>0</v>
      </c>
      <c r="CQ466" s="6">
        <f t="shared" si="1142"/>
        <v>0</v>
      </c>
      <c r="CR466" s="6">
        <f t="shared" si="1142"/>
        <v>0</v>
      </c>
      <c r="CS466" s="6">
        <f t="shared" si="1142"/>
        <v>0</v>
      </c>
      <c r="CT466" s="6">
        <f t="shared" si="1142"/>
        <v>0</v>
      </c>
      <c r="CU466" s="6">
        <f t="shared" si="1142"/>
        <v>0</v>
      </c>
      <c r="CV466" s="212"/>
      <c r="CW466" s="6">
        <f t="shared" si="1143"/>
        <v>0</v>
      </c>
      <c r="CX466" s="6">
        <f t="shared" si="1143"/>
        <v>0</v>
      </c>
      <c r="CY466" s="6">
        <f t="shared" si="1143"/>
        <v>0</v>
      </c>
      <c r="CZ466" s="6">
        <f t="shared" si="1143"/>
        <v>0</v>
      </c>
      <c r="DA466" s="6">
        <f t="shared" si="1143"/>
        <v>0</v>
      </c>
      <c r="DB466" s="6">
        <f t="shared" si="1143"/>
        <v>0</v>
      </c>
      <c r="DC466" s="6">
        <f t="shared" si="1143"/>
        <v>0</v>
      </c>
      <c r="DD466" s="6">
        <f t="shared" si="1143"/>
        <v>0</v>
      </c>
      <c r="DE466" s="6">
        <f t="shared" si="1143"/>
        <v>0</v>
      </c>
      <c r="DF466" s="6">
        <f t="shared" si="1143"/>
        <v>0</v>
      </c>
      <c r="DG466" s="6">
        <f t="shared" si="1143"/>
        <v>0</v>
      </c>
      <c r="DH466" s="6">
        <f t="shared" si="1143"/>
        <v>0</v>
      </c>
      <c r="DI466" s="178"/>
      <c r="DJ466" s="6">
        <f t="shared" si="1144"/>
        <v>0</v>
      </c>
      <c r="DK466" s="6">
        <f t="shared" si="1144"/>
        <v>0</v>
      </c>
      <c r="DL466" s="6">
        <f t="shared" si="1144"/>
        <v>0</v>
      </c>
      <c r="DM466" s="6">
        <f t="shared" si="1144"/>
        <v>0</v>
      </c>
      <c r="DN466" s="6">
        <f t="shared" si="1144"/>
        <v>0</v>
      </c>
      <c r="DO466" s="6">
        <f t="shared" si="1144"/>
        <v>0</v>
      </c>
      <c r="DP466" s="6">
        <f t="shared" si="1144"/>
        <v>0</v>
      </c>
      <c r="DQ466" s="6">
        <f t="shared" si="1144"/>
        <v>0</v>
      </c>
      <c r="DR466" s="6">
        <f t="shared" si="1144"/>
        <v>0</v>
      </c>
      <c r="DS466" s="6">
        <f t="shared" si="1144"/>
        <v>0</v>
      </c>
      <c r="DT466" s="6">
        <f t="shared" si="1144"/>
        <v>0</v>
      </c>
      <c r="DU466" s="6">
        <f t="shared" si="1144"/>
        <v>0</v>
      </c>
      <c r="DV466" s="178"/>
      <c r="DW466" s="6">
        <f t="shared" si="1145"/>
        <v>0</v>
      </c>
      <c r="DX466" s="6">
        <f t="shared" si="1145"/>
        <v>0</v>
      </c>
      <c r="DY466" s="6">
        <f t="shared" si="1145"/>
        <v>0</v>
      </c>
      <c r="DZ466" s="6">
        <f t="shared" si="1145"/>
        <v>0</v>
      </c>
      <c r="EA466" s="6">
        <f t="shared" si="1145"/>
        <v>0</v>
      </c>
      <c r="EB466" s="6">
        <f t="shared" si="1145"/>
        <v>0</v>
      </c>
      <c r="EC466" s="6">
        <f t="shared" si="1145"/>
        <v>0</v>
      </c>
      <c r="ED466" s="6">
        <f t="shared" si="1145"/>
        <v>0</v>
      </c>
      <c r="EE466" s="6">
        <f t="shared" si="1145"/>
        <v>0</v>
      </c>
      <c r="EF466" s="6">
        <f t="shared" si="1145"/>
        <v>0</v>
      </c>
      <c r="EG466" s="6">
        <f t="shared" si="1145"/>
        <v>0</v>
      </c>
      <c r="EH466" s="6">
        <f t="shared" si="1145"/>
        <v>0</v>
      </c>
    </row>
    <row r="467" spans="2:138" x14ac:dyDescent="0.25">
      <c r="B467" s="51">
        <v>61044</v>
      </c>
      <c r="C467" s="51"/>
      <c r="D467" t="str" cm="1">
        <f t="array" ref="D467">_xll.OneStreamExcelAddIn.XFFunctions.XFGetMemberInfo("Description","Account",B467)</f>
        <v>P/S - Security</v>
      </c>
      <c r="E467" s="6">
        <f t="shared" si="1128"/>
        <v>0</v>
      </c>
      <c r="F467" s="6">
        <f t="shared" si="1128"/>
        <v>0</v>
      </c>
      <c r="G467" s="6">
        <f t="shared" si="1095"/>
        <v>0</v>
      </c>
      <c r="H467" s="55">
        <f t="shared" si="1146"/>
        <v>0</v>
      </c>
      <c r="I467" s="41"/>
      <c r="J467" s="6">
        <f t="shared" si="1129"/>
        <v>0</v>
      </c>
      <c r="K467" s="6">
        <f t="shared" si="1129"/>
        <v>0</v>
      </c>
      <c r="L467" s="6">
        <f t="shared" si="1097"/>
        <v>0</v>
      </c>
      <c r="M467" s="40">
        <f t="shared" si="1147"/>
        <v>0</v>
      </c>
      <c r="N467" s="41"/>
      <c r="O467" s="6">
        <f t="shared" si="1076"/>
        <v>0</v>
      </c>
      <c r="P467" s="6">
        <f t="shared" si="1077"/>
        <v>0</v>
      </c>
      <c r="Q467" s="40">
        <f t="shared" si="1148"/>
        <v>0</v>
      </c>
      <c r="R467" s="41"/>
      <c r="S467" s="6">
        <f t="shared" si="1099"/>
        <v>0</v>
      </c>
      <c r="T467" s="6">
        <f t="shared" si="1078"/>
        <v>0</v>
      </c>
      <c r="U467" s="40">
        <f t="shared" si="1149"/>
        <v>0</v>
      </c>
      <c r="V467" s="41"/>
      <c r="W467" s="42"/>
      <c r="X467" s="43"/>
      <c r="Y467" s="42"/>
      <c r="Z467" s="44"/>
      <c r="AB467" s="6">
        <f t="shared" si="1130"/>
        <v>0</v>
      </c>
      <c r="AC467" s="6">
        <f t="shared" si="1130"/>
        <v>0</v>
      </c>
      <c r="AD467" s="6">
        <f t="shared" si="1100"/>
        <v>0</v>
      </c>
      <c r="AE467" s="40">
        <f t="shared" si="1150"/>
        <v>0</v>
      </c>
      <c r="AG467" s="6">
        <f t="shared" si="1131"/>
        <v>0</v>
      </c>
      <c r="AH467" s="6">
        <f t="shared" si="1131"/>
        <v>0</v>
      </c>
      <c r="AI467" s="6">
        <f t="shared" si="1101"/>
        <v>0</v>
      </c>
      <c r="AJ467" s="40">
        <f t="shared" si="1151"/>
        <v>0</v>
      </c>
      <c r="AL467" s="6">
        <f t="shared" si="1132"/>
        <v>0</v>
      </c>
      <c r="AM467" s="6">
        <f t="shared" si="1132"/>
        <v>0</v>
      </c>
      <c r="AN467" s="6">
        <f t="shared" si="1102"/>
        <v>0</v>
      </c>
      <c r="AO467" s="40">
        <f t="shared" si="1152"/>
        <v>0</v>
      </c>
      <c r="AQ467" s="6">
        <f t="shared" si="1133"/>
        <v>0</v>
      </c>
      <c r="AR467" s="6">
        <f t="shared" si="1133"/>
        <v>0</v>
      </c>
      <c r="AS467" s="6">
        <f t="shared" si="1103"/>
        <v>0</v>
      </c>
      <c r="AT467" s="40">
        <f t="shared" si="1153"/>
        <v>0</v>
      </c>
      <c r="AV467" s="6">
        <f t="shared" si="1134"/>
        <v>0</v>
      </c>
      <c r="AW467" s="6">
        <f t="shared" si="1134"/>
        <v>0</v>
      </c>
      <c r="AX467" s="6">
        <f t="shared" si="1104"/>
        <v>0</v>
      </c>
      <c r="AY467" s="40">
        <f t="shared" si="1154"/>
        <v>0</v>
      </c>
      <c r="BA467" s="6">
        <f t="shared" si="1135"/>
        <v>0</v>
      </c>
      <c r="BB467" s="6">
        <f t="shared" si="1135"/>
        <v>0</v>
      </c>
      <c r="BC467" s="6">
        <f t="shared" si="1105"/>
        <v>0</v>
      </c>
      <c r="BD467" s="40">
        <f t="shared" si="1155"/>
        <v>0</v>
      </c>
      <c r="BF467" s="6">
        <f t="shared" si="1136"/>
        <v>0</v>
      </c>
      <c r="BG467" s="6">
        <f t="shared" si="1136"/>
        <v>0</v>
      </c>
      <c r="BH467" s="6">
        <f t="shared" si="1106"/>
        <v>0</v>
      </c>
      <c r="BI467" s="40">
        <f t="shared" si="1156"/>
        <v>0</v>
      </c>
      <c r="BK467" s="6">
        <f t="shared" si="1137"/>
        <v>0</v>
      </c>
      <c r="BL467" s="6">
        <f t="shared" si="1137"/>
        <v>0</v>
      </c>
      <c r="BM467" s="6">
        <f t="shared" si="1107"/>
        <v>0</v>
      </c>
      <c r="BN467" s="40">
        <f t="shared" si="1157"/>
        <v>0</v>
      </c>
      <c r="BP467" s="6">
        <f t="shared" si="1138"/>
        <v>0</v>
      </c>
      <c r="BQ467" s="6">
        <f t="shared" si="1138"/>
        <v>0</v>
      </c>
      <c r="BR467" s="6">
        <f t="shared" si="1108"/>
        <v>0</v>
      </c>
      <c r="BS467" s="40">
        <f t="shared" si="1158"/>
        <v>0</v>
      </c>
      <c r="BU467" s="6">
        <f t="shared" si="1139"/>
        <v>0</v>
      </c>
      <c r="BV467" s="6">
        <f t="shared" si="1139"/>
        <v>0</v>
      </c>
      <c r="BW467" s="6">
        <f t="shared" si="1109"/>
        <v>0</v>
      </c>
      <c r="BX467" s="40">
        <f t="shared" si="1159"/>
        <v>0</v>
      </c>
      <c r="BZ467" s="6">
        <f t="shared" si="1140"/>
        <v>0</v>
      </c>
      <c r="CA467" s="6">
        <f t="shared" si="1140"/>
        <v>0</v>
      </c>
      <c r="CB467" s="6">
        <f t="shared" si="1110"/>
        <v>0</v>
      </c>
      <c r="CC467" s="40">
        <f t="shared" si="1160"/>
        <v>0</v>
      </c>
      <c r="CE467" s="6">
        <f t="shared" si="1141"/>
        <v>0</v>
      </c>
      <c r="CF467" s="6">
        <f t="shared" si="1141"/>
        <v>0</v>
      </c>
      <c r="CG467" s="6">
        <f t="shared" si="1111"/>
        <v>0</v>
      </c>
      <c r="CH467" s="40">
        <f t="shared" si="1161"/>
        <v>0</v>
      </c>
      <c r="CI467" s="212"/>
      <c r="CJ467" s="6">
        <f t="shared" si="1142"/>
        <v>0</v>
      </c>
      <c r="CK467" s="6">
        <f t="shared" si="1142"/>
        <v>0</v>
      </c>
      <c r="CL467" s="6">
        <f t="shared" si="1142"/>
        <v>0</v>
      </c>
      <c r="CM467" s="6">
        <f t="shared" si="1142"/>
        <v>0</v>
      </c>
      <c r="CN467" s="6">
        <f t="shared" si="1142"/>
        <v>0</v>
      </c>
      <c r="CO467" s="6">
        <f t="shared" si="1142"/>
        <v>0</v>
      </c>
      <c r="CP467" s="6">
        <f t="shared" si="1142"/>
        <v>0</v>
      </c>
      <c r="CQ467" s="6">
        <f t="shared" si="1142"/>
        <v>0</v>
      </c>
      <c r="CR467" s="6">
        <f t="shared" si="1142"/>
        <v>0</v>
      </c>
      <c r="CS467" s="6">
        <f t="shared" si="1142"/>
        <v>0</v>
      </c>
      <c r="CT467" s="6">
        <f t="shared" si="1142"/>
        <v>0</v>
      </c>
      <c r="CU467" s="6">
        <f t="shared" si="1142"/>
        <v>0</v>
      </c>
      <c r="CV467" s="212"/>
      <c r="CW467" s="6">
        <f t="shared" si="1143"/>
        <v>0</v>
      </c>
      <c r="CX467" s="6">
        <f t="shared" si="1143"/>
        <v>0</v>
      </c>
      <c r="CY467" s="6">
        <f t="shared" si="1143"/>
        <v>0</v>
      </c>
      <c r="CZ467" s="6">
        <f t="shared" si="1143"/>
        <v>0</v>
      </c>
      <c r="DA467" s="6">
        <f t="shared" si="1143"/>
        <v>0</v>
      </c>
      <c r="DB467" s="6">
        <f t="shared" si="1143"/>
        <v>0</v>
      </c>
      <c r="DC467" s="6">
        <f t="shared" si="1143"/>
        <v>0</v>
      </c>
      <c r="DD467" s="6">
        <f t="shared" si="1143"/>
        <v>0</v>
      </c>
      <c r="DE467" s="6">
        <f t="shared" si="1143"/>
        <v>0</v>
      </c>
      <c r="DF467" s="6">
        <f t="shared" si="1143"/>
        <v>0</v>
      </c>
      <c r="DG467" s="6">
        <f t="shared" si="1143"/>
        <v>0</v>
      </c>
      <c r="DH467" s="6">
        <f t="shared" si="1143"/>
        <v>0</v>
      </c>
      <c r="DI467" s="178"/>
      <c r="DJ467" s="6">
        <f t="shared" si="1144"/>
        <v>0</v>
      </c>
      <c r="DK467" s="6">
        <f t="shared" si="1144"/>
        <v>0</v>
      </c>
      <c r="DL467" s="6">
        <f t="shared" si="1144"/>
        <v>0</v>
      </c>
      <c r="DM467" s="6">
        <f t="shared" si="1144"/>
        <v>0</v>
      </c>
      <c r="DN467" s="6">
        <f t="shared" si="1144"/>
        <v>0</v>
      </c>
      <c r="DO467" s="6">
        <f t="shared" si="1144"/>
        <v>0</v>
      </c>
      <c r="DP467" s="6">
        <f t="shared" si="1144"/>
        <v>0</v>
      </c>
      <c r="DQ467" s="6">
        <f t="shared" si="1144"/>
        <v>0</v>
      </c>
      <c r="DR467" s="6">
        <f t="shared" si="1144"/>
        <v>0</v>
      </c>
      <c r="DS467" s="6">
        <f t="shared" si="1144"/>
        <v>0</v>
      </c>
      <c r="DT467" s="6">
        <f t="shared" si="1144"/>
        <v>0</v>
      </c>
      <c r="DU467" s="6">
        <f t="shared" si="1144"/>
        <v>0</v>
      </c>
      <c r="DV467" s="178"/>
      <c r="DW467" s="6">
        <f t="shared" si="1145"/>
        <v>0</v>
      </c>
      <c r="DX467" s="6">
        <f t="shared" si="1145"/>
        <v>0</v>
      </c>
      <c r="DY467" s="6">
        <f t="shared" si="1145"/>
        <v>0</v>
      </c>
      <c r="DZ467" s="6">
        <f t="shared" si="1145"/>
        <v>0</v>
      </c>
      <c r="EA467" s="6">
        <f t="shared" si="1145"/>
        <v>0</v>
      </c>
      <c r="EB467" s="6">
        <f t="shared" si="1145"/>
        <v>0</v>
      </c>
      <c r="EC467" s="6">
        <f t="shared" si="1145"/>
        <v>0</v>
      </c>
      <c r="ED467" s="6">
        <f t="shared" si="1145"/>
        <v>0</v>
      </c>
      <c r="EE467" s="6">
        <f t="shared" si="1145"/>
        <v>0</v>
      </c>
      <c r="EF467" s="6">
        <f t="shared" si="1145"/>
        <v>0</v>
      </c>
      <c r="EG467" s="6">
        <f t="shared" si="1145"/>
        <v>0</v>
      </c>
      <c r="EH467" s="6">
        <f t="shared" si="1145"/>
        <v>0</v>
      </c>
    </row>
    <row r="468" spans="2:138" x14ac:dyDescent="0.25">
      <c r="B468" s="51">
        <v>61045</v>
      </c>
      <c r="C468" s="51"/>
      <c r="D468" t="str" cm="1">
        <f t="array" ref="D468">_xll.OneStreamExcelAddIn.XFFunctions.XFGetMemberInfo("Description","Account",B468)</f>
        <v>P/S - Offsite Storage</v>
      </c>
      <c r="E468" s="6">
        <f t="shared" si="1128"/>
        <v>0</v>
      </c>
      <c r="F468" s="6">
        <f t="shared" si="1128"/>
        <v>0</v>
      </c>
      <c r="G468" s="6">
        <f t="shared" si="1095"/>
        <v>0</v>
      </c>
      <c r="H468" s="55">
        <f t="shared" si="1146"/>
        <v>0</v>
      </c>
      <c r="I468" s="41"/>
      <c r="J468" s="6">
        <f t="shared" si="1129"/>
        <v>0</v>
      </c>
      <c r="K468" s="6">
        <f t="shared" si="1129"/>
        <v>0</v>
      </c>
      <c r="L468" s="6">
        <f t="shared" si="1097"/>
        <v>0</v>
      </c>
      <c r="M468" s="40">
        <f t="shared" si="1147"/>
        <v>0</v>
      </c>
      <c r="N468" s="41"/>
      <c r="O468" s="6">
        <f t="shared" si="1076"/>
        <v>0</v>
      </c>
      <c r="P468" s="6">
        <f t="shared" si="1077"/>
        <v>0</v>
      </c>
      <c r="Q468" s="40">
        <f t="shared" si="1148"/>
        <v>0</v>
      </c>
      <c r="R468" s="41"/>
      <c r="S468" s="6">
        <f t="shared" si="1099"/>
        <v>0</v>
      </c>
      <c r="T468" s="6">
        <f t="shared" si="1078"/>
        <v>0</v>
      </c>
      <c r="U468" s="40">
        <f t="shared" si="1149"/>
        <v>0</v>
      </c>
      <c r="V468" s="41"/>
      <c r="W468" s="42"/>
      <c r="X468" s="43"/>
      <c r="Y468" s="42"/>
      <c r="Z468" s="44"/>
      <c r="AB468" s="6">
        <f t="shared" si="1130"/>
        <v>0</v>
      </c>
      <c r="AC468" s="6">
        <f t="shared" si="1130"/>
        <v>0</v>
      </c>
      <c r="AD468" s="6">
        <f t="shared" si="1100"/>
        <v>0</v>
      </c>
      <c r="AE468" s="40">
        <f t="shared" si="1150"/>
        <v>0</v>
      </c>
      <c r="AG468" s="6">
        <f t="shared" si="1131"/>
        <v>0</v>
      </c>
      <c r="AH468" s="6">
        <f t="shared" si="1131"/>
        <v>0</v>
      </c>
      <c r="AI468" s="6">
        <f t="shared" si="1101"/>
        <v>0</v>
      </c>
      <c r="AJ468" s="40">
        <f t="shared" si="1151"/>
        <v>0</v>
      </c>
      <c r="AL468" s="6">
        <f t="shared" si="1132"/>
        <v>0</v>
      </c>
      <c r="AM468" s="6">
        <f t="shared" si="1132"/>
        <v>0</v>
      </c>
      <c r="AN468" s="6">
        <f t="shared" si="1102"/>
        <v>0</v>
      </c>
      <c r="AO468" s="40">
        <f t="shared" si="1152"/>
        <v>0</v>
      </c>
      <c r="AQ468" s="6">
        <f t="shared" si="1133"/>
        <v>0</v>
      </c>
      <c r="AR468" s="6">
        <f t="shared" si="1133"/>
        <v>0</v>
      </c>
      <c r="AS468" s="6">
        <f t="shared" si="1103"/>
        <v>0</v>
      </c>
      <c r="AT468" s="40">
        <f t="shared" si="1153"/>
        <v>0</v>
      </c>
      <c r="AV468" s="6">
        <f t="shared" si="1134"/>
        <v>0</v>
      </c>
      <c r="AW468" s="6">
        <f t="shared" si="1134"/>
        <v>0</v>
      </c>
      <c r="AX468" s="6">
        <f t="shared" si="1104"/>
        <v>0</v>
      </c>
      <c r="AY468" s="40">
        <f t="shared" si="1154"/>
        <v>0</v>
      </c>
      <c r="BA468" s="6">
        <f t="shared" si="1135"/>
        <v>0</v>
      </c>
      <c r="BB468" s="6">
        <f t="shared" si="1135"/>
        <v>0</v>
      </c>
      <c r="BC468" s="6">
        <f t="shared" si="1105"/>
        <v>0</v>
      </c>
      <c r="BD468" s="40">
        <f t="shared" si="1155"/>
        <v>0</v>
      </c>
      <c r="BF468" s="6">
        <f t="shared" si="1136"/>
        <v>0</v>
      </c>
      <c r="BG468" s="6">
        <f t="shared" si="1136"/>
        <v>0</v>
      </c>
      <c r="BH468" s="6">
        <f t="shared" si="1106"/>
        <v>0</v>
      </c>
      <c r="BI468" s="40">
        <f t="shared" si="1156"/>
        <v>0</v>
      </c>
      <c r="BK468" s="6">
        <f t="shared" si="1137"/>
        <v>0</v>
      </c>
      <c r="BL468" s="6">
        <f t="shared" si="1137"/>
        <v>0</v>
      </c>
      <c r="BM468" s="6">
        <f t="shared" si="1107"/>
        <v>0</v>
      </c>
      <c r="BN468" s="40">
        <f t="shared" si="1157"/>
        <v>0</v>
      </c>
      <c r="BP468" s="6">
        <f t="shared" si="1138"/>
        <v>0</v>
      </c>
      <c r="BQ468" s="6">
        <f t="shared" si="1138"/>
        <v>0</v>
      </c>
      <c r="BR468" s="6">
        <f t="shared" si="1108"/>
        <v>0</v>
      </c>
      <c r="BS468" s="40">
        <f t="shared" si="1158"/>
        <v>0</v>
      </c>
      <c r="BU468" s="6">
        <f t="shared" si="1139"/>
        <v>0</v>
      </c>
      <c r="BV468" s="6">
        <f t="shared" si="1139"/>
        <v>0</v>
      </c>
      <c r="BW468" s="6">
        <f t="shared" si="1109"/>
        <v>0</v>
      </c>
      <c r="BX468" s="40">
        <f t="shared" si="1159"/>
        <v>0</v>
      </c>
      <c r="BZ468" s="6">
        <f t="shared" si="1140"/>
        <v>0</v>
      </c>
      <c r="CA468" s="6">
        <f t="shared" si="1140"/>
        <v>0</v>
      </c>
      <c r="CB468" s="6">
        <f t="shared" si="1110"/>
        <v>0</v>
      </c>
      <c r="CC468" s="40">
        <f t="shared" si="1160"/>
        <v>0</v>
      </c>
      <c r="CE468" s="6">
        <f t="shared" si="1141"/>
        <v>0</v>
      </c>
      <c r="CF468" s="6">
        <f t="shared" si="1141"/>
        <v>0</v>
      </c>
      <c r="CG468" s="6">
        <f t="shared" si="1111"/>
        <v>0</v>
      </c>
      <c r="CH468" s="40">
        <f t="shared" si="1161"/>
        <v>0</v>
      </c>
      <c r="CI468" s="212"/>
      <c r="CJ468" s="6">
        <f t="shared" si="1142"/>
        <v>0</v>
      </c>
      <c r="CK468" s="6">
        <f t="shared" si="1142"/>
        <v>0</v>
      </c>
      <c r="CL468" s="6">
        <f t="shared" si="1142"/>
        <v>0</v>
      </c>
      <c r="CM468" s="6">
        <f t="shared" si="1142"/>
        <v>0</v>
      </c>
      <c r="CN468" s="6">
        <f t="shared" si="1142"/>
        <v>0</v>
      </c>
      <c r="CO468" s="6">
        <f t="shared" si="1142"/>
        <v>0</v>
      </c>
      <c r="CP468" s="6">
        <f t="shared" si="1142"/>
        <v>0</v>
      </c>
      <c r="CQ468" s="6">
        <f t="shared" si="1142"/>
        <v>0</v>
      </c>
      <c r="CR468" s="6">
        <f t="shared" si="1142"/>
        <v>0</v>
      </c>
      <c r="CS468" s="6">
        <f t="shared" si="1142"/>
        <v>0</v>
      </c>
      <c r="CT468" s="6">
        <f t="shared" si="1142"/>
        <v>0</v>
      </c>
      <c r="CU468" s="6">
        <f t="shared" si="1142"/>
        <v>0</v>
      </c>
      <c r="CV468" s="212"/>
      <c r="CW468" s="6">
        <f t="shared" si="1143"/>
        <v>0</v>
      </c>
      <c r="CX468" s="6">
        <f t="shared" si="1143"/>
        <v>0</v>
      </c>
      <c r="CY468" s="6">
        <f t="shared" si="1143"/>
        <v>0</v>
      </c>
      <c r="CZ468" s="6">
        <f t="shared" si="1143"/>
        <v>0</v>
      </c>
      <c r="DA468" s="6">
        <f t="shared" si="1143"/>
        <v>0</v>
      </c>
      <c r="DB468" s="6">
        <f t="shared" si="1143"/>
        <v>0</v>
      </c>
      <c r="DC468" s="6">
        <f t="shared" si="1143"/>
        <v>0</v>
      </c>
      <c r="DD468" s="6">
        <f t="shared" si="1143"/>
        <v>0</v>
      </c>
      <c r="DE468" s="6">
        <f t="shared" si="1143"/>
        <v>0</v>
      </c>
      <c r="DF468" s="6">
        <f t="shared" si="1143"/>
        <v>0</v>
      </c>
      <c r="DG468" s="6">
        <f t="shared" si="1143"/>
        <v>0</v>
      </c>
      <c r="DH468" s="6">
        <f t="shared" si="1143"/>
        <v>0</v>
      </c>
      <c r="DI468" s="178"/>
      <c r="DJ468" s="6">
        <f t="shared" si="1144"/>
        <v>0</v>
      </c>
      <c r="DK468" s="6">
        <f t="shared" si="1144"/>
        <v>0</v>
      </c>
      <c r="DL468" s="6">
        <f t="shared" si="1144"/>
        <v>0</v>
      </c>
      <c r="DM468" s="6">
        <f t="shared" si="1144"/>
        <v>0</v>
      </c>
      <c r="DN468" s="6">
        <f t="shared" si="1144"/>
        <v>0</v>
      </c>
      <c r="DO468" s="6">
        <f t="shared" si="1144"/>
        <v>0</v>
      </c>
      <c r="DP468" s="6">
        <f t="shared" si="1144"/>
        <v>0</v>
      </c>
      <c r="DQ468" s="6">
        <f t="shared" si="1144"/>
        <v>0</v>
      </c>
      <c r="DR468" s="6">
        <f t="shared" si="1144"/>
        <v>0</v>
      </c>
      <c r="DS468" s="6">
        <f t="shared" si="1144"/>
        <v>0</v>
      </c>
      <c r="DT468" s="6">
        <f t="shared" si="1144"/>
        <v>0</v>
      </c>
      <c r="DU468" s="6">
        <f t="shared" si="1144"/>
        <v>0</v>
      </c>
      <c r="DV468" s="178"/>
      <c r="DW468" s="6">
        <f t="shared" si="1145"/>
        <v>0</v>
      </c>
      <c r="DX468" s="6">
        <f t="shared" si="1145"/>
        <v>0</v>
      </c>
      <c r="DY468" s="6">
        <f t="shared" si="1145"/>
        <v>0</v>
      </c>
      <c r="DZ468" s="6">
        <f t="shared" si="1145"/>
        <v>0</v>
      </c>
      <c r="EA468" s="6">
        <f t="shared" si="1145"/>
        <v>0</v>
      </c>
      <c r="EB468" s="6">
        <f t="shared" si="1145"/>
        <v>0</v>
      </c>
      <c r="EC468" s="6">
        <f t="shared" si="1145"/>
        <v>0</v>
      </c>
      <c r="ED468" s="6">
        <f t="shared" si="1145"/>
        <v>0</v>
      </c>
      <c r="EE468" s="6">
        <f t="shared" si="1145"/>
        <v>0</v>
      </c>
      <c r="EF468" s="6">
        <f t="shared" si="1145"/>
        <v>0</v>
      </c>
      <c r="EG468" s="6">
        <f t="shared" si="1145"/>
        <v>0</v>
      </c>
      <c r="EH468" s="6">
        <f t="shared" si="1145"/>
        <v>0</v>
      </c>
    </row>
    <row r="469" spans="2:138" x14ac:dyDescent="0.25">
      <c r="B469" s="51">
        <v>61046</v>
      </c>
      <c r="C469" s="51"/>
      <c r="D469" t="str" cm="1">
        <f t="array" ref="D469">_xll.OneStreamExcelAddIn.XFFunctions.XFGetMemberInfo("Description","Account",B469)</f>
        <v>P/S - Shredding</v>
      </c>
      <c r="E469" s="6">
        <f t="shared" si="1128"/>
        <v>0</v>
      </c>
      <c r="F469" s="6">
        <f t="shared" si="1128"/>
        <v>0</v>
      </c>
      <c r="G469" s="6">
        <f t="shared" si="1095"/>
        <v>0</v>
      </c>
      <c r="H469" s="55">
        <f t="shared" si="1146"/>
        <v>0</v>
      </c>
      <c r="I469" s="41"/>
      <c r="J469" s="6">
        <f t="shared" si="1129"/>
        <v>0</v>
      </c>
      <c r="K469" s="6">
        <f t="shared" si="1129"/>
        <v>0</v>
      </c>
      <c r="L469" s="6">
        <f t="shared" si="1097"/>
        <v>0</v>
      </c>
      <c r="M469" s="40">
        <f t="shared" si="1147"/>
        <v>0</v>
      </c>
      <c r="N469" s="41"/>
      <c r="O469" s="6">
        <f t="shared" si="1076"/>
        <v>0</v>
      </c>
      <c r="P469" s="6">
        <f t="shared" si="1077"/>
        <v>0</v>
      </c>
      <c r="Q469" s="40">
        <f t="shared" si="1148"/>
        <v>0</v>
      </c>
      <c r="R469" s="41"/>
      <c r="S469" s="6">
        <f t="shared" si="1099"/>
        <v>0</v>
      </c>
      <c r="T469" s="6">
        <f t="shared" si="1078"/>
        <v>0</v>
      </c>
      <c r="U469" s="40">
        <f t="shared" si="1149"/>
        <v>0</v>
      </c>
      <c r="V469" s="41"/>
      <c r="W469" s="42"/>
      <c r="X469" s="43"/>
      <c r="Y469" s="42"/>
      <c r="Z469" s="44"/>
      <c r="AB469" s="6">
        <f t="shared" si="1130"/>
        <v>0</v>
      </c>
      <c r="AC469" s="6">
        <f t="shared" si="1130"/>
        <v>0</v>
      </c>
      <c r="AD469" s="6">
        <f t="shared" si="1100"/>
        <v>0</v>
      </c>
      <c r="AE469" s="40">
        <f t="shared" si="1150"/>
        <v>0</v>
      </c>
      <c r="AG469" s="6">
        <f t="shared" si="1131"/>
        <v>0</v>
      </c>
      <c r="AH469" s="6">
        <f t="shared" si="1131"/>
        <v>0</v>
      </c>
      <c r="AI469" s="6">
        <f t="shared" si="1101"/>
        <v>0</v>
      </c>
      <c r="AJ469" s="40">
        <f t="shared" si="1151"/>
        <v>0</v>
      </c>
      <c r="AL469" s="6">
        <f t="shared" si="1132"/>
        <v>0</v>
      </c>
      <c r="AM469" s="6">
        <f t="shared" si="1132"/>
        <v>0</v>
      </c>
      <c r="AN469" s="6">
        <f t="shared" si="1102"/>
        <v>0</v>
      </c>
      <c r="AO469" s="40">
        <f t="shared" si="1152"/>
        <v>0</v>
      </c>
      <c r="AQ469" s="6">
        <f t="shared" si="1133"/>
        <v>0</v>
      </c>
      <c r="AR469" s="6">
        <f t="shared" si="1133"/>
        <v>0</v>
      </c>
      <c r="AS469" s="6">
        <f t="shared" si="1103"/>
        <v>0</v>
      </c>
      <c r="AT469" s="40">
        <f t="shared" si="1153"/>
        <v>0</v>
      </c>
      <c r="AV469" s="6">
        <f t="shared" si="1134"/>
        <v>0</v>
      </c>
      <c r="AW469" s="6">
        <f t="shared" si="1134"/>
        <v>0</v>
      </c>
      <c r="AX469" s="6">
        <f t="shared" si="1104"/>
        <v>0</v>
      </c>
      <c r="AY469" s="40">
        <f t="shared" si="1154"/>
        <v>0</v>
      </c>
      <c r="BA469" s="6">
        <f t="shared" si="1135"/>
        <v>0</v>
      </c>
      <c r="BB469" s="6">
        <f t="shared" si="1135"/>
        <v>0</v>
      </c>
      <c r="BC469" s="6">
        <f t="shared" si="1105"/>
        <v>0</v>
      </c>
      <c r="BD469" s="40">
        <f t="shared" si="1155"/>
        <v>0</v>
      </c>
      <c r="BF469" s="6">
        <f t="shared" si="1136"/>
        <v>0</v>
      </c>
      <c r="BG469" s="6">
        <f t="shared" si="1136"/>
        <v>0</v>
      </c>
      <c r="BH469" s="6">
        <f t="shared" si="1106"/>
        <v>0</v>
      </c>
      <c r="BI469" s="40">
        <f t="shared" si="1156"/>
        <v>0</v>
      </c>
      <c r="BK469" s="6">
        <f t="shared" si="1137"/>
        <v>0</v>
      </c>
      <c r="BL469" s="6">
        <f t="shared" si="1137"/>
        <v>0</v>
      </c>
      <c r="BM469" s="6">
        <f t="shared" si="1107"/>
        <v>0</v>
      </c>
      <c r="BN469" s="40">
        <f t="shared" si="1157"/>
        <v>0</v>
      </c>
      <c r="BP469" s="6">
        <f t="shared" si="1138"/>
        <v>0</v>
      </c>
      <c r="BQ469" s="6">
        <f t="shared" si="1138"/>
        <v>0</v>
      </c>
      <c r="BR469" s="6">
        <f t="shared" si="1108"/>
        <v>0</v>
      </c>
      <c r="BS469" s="40">
        <f t="shared" si="1158"/>
        <v>0</v>
      </c>
      <c r="BU469" s="6">
        <f t="shared" si="1139"/>
        <v>0</v>
      </c>
      <c r="BV469" s="6">
        <f t="shared" si="1139"/>
        <v>0</v>
      </c>
      <c r="BW469" s="6">
        <f t="shared" si="1109"/>
        <v>0</v>
      </c>
      <c r="BX469" s="40">
        <f t="shared" si="1159"/>
        <v>0</v>
      </c>
      <c r="BZ469" s="6">
        <f t="shared" si="1140"/>
        <v>0</v>
      </c>
      <c r="CA469" s="6">
        <f t="shared" si="1140"/>
        <v>0</v>
      </c>
      <c r="CB469" s="6">
        <f t="shared" si="1110"/>
        <v>0</v>
      </c>
      <c r="CC469" s="40">
        <f t="shared" si="1160"/>
        <v>0</v>
      </c>
      <c r="CE469" s="6">
        <f t="shared" si="1141"/>
        <v>0</v>
      </c>
      <c r="CF469" s="6">
        <f t="shared" si="1141"/>
        <v>0</v>
      </c>
      <c r="CG469" s="6">
        <f t="shared" si="1111"/>
        <v>0</v>
      </c>
      <c r="CH469" s="40">
        <f t="shared" si="1161"/>
        <v>0</v>
      </c>
      <c r="CI469" s="212"/>
      <c r="CJ469" s="6">
        <f t="shared" si="1142"/>
        <v>0</v>
      </c>
      <c r="CK469" s="6">
        <f t="shared" si="1142"/>
        <v>0</v>
      </c>
      <c r="CL469" s="6">
        <f t="shared" si="1142"/>
        <v>0</v>
      </c>
      <c r="CM469" s="6">
        <f t="shared" si="1142"/>
        <v>0</v>
      </c>
      <c r="CN469" s="6">
        <f t="shared" si="1142"/>
        <v>0</v>
      </c>
      <c r="CO469" s="6">
        <f t="shared" si="1142"/>
        <v>0</v>
      </c>
      <c r="CP469" s="6">
        <f t="shared" si="1142"/>
        <v>0</v>
      </c>
      <c r="CQ469" s="6">
        <f t="shared" si="1142"/>
        <v>0</v>
      </c>
      <c r="CR469" s="6">
        <f t="shared" si="1142"/>
        <v>0</v>
      </c>
      <c r="CS469" s="6">
        <f t="shared" si="1142"/>
        <v>0</v>
      </c>
      <c r="CT469" s="6">
        <f t="shared" si="1142"/>
        <v>0</v>
      </c>
      <c r="CU469" s="6">
        <f t="shared" si="1142"/>
        <v>0</v>
      </c>
      <c r="CV469" s="212"/>
      <c r="CW469" s="6">
        <f t="shared" si="1143"/>
        <v>0</v>
      </c>
      <c r="CX469" s="6">
        <f t="shared" si="1143"/>
        <v>0</v>
      </c>
      <c r="CY469" s="6">
        <f t="shared" si="1143"/>
        <v>0</v>
      </c>
      <c r="CZ469" s="6">
        <f t="shared" si="1143"/>
        <v>0</v>
      </c>
      <c r="DA469" s="6">
        <f t="shared" si="1143"/>
        <v>0</v>
      </c>
      <c r="DB469" s="6">
        <f t="shared" si="1143"/>
        <v>0</v>
      </c>
      <c r="DC469" s="6">
        <f t="shared" si="1143"/>
        <v>0</v>
      </c>
      <c r="DD469" s="6">
        <f t="shared" si="1143"/>
        <v>0</v>
      </c>
      <c r="DE469" s="6">
        <f t="shared" si="1143"/>
        <v>0</v>
      </c>
      <c r="DF469" s="6">
        <f t="shared" si="1143"/>
        <v>0</v>
      </c>
      <c r="DG469" s="6">
        <f t="shared" si="1143"/>
        <v>0</v>
      </c>
      <c r="DH469" s="6">
        <f t="shared" si="1143"/>
        <v>0</v>
      </c>
      <c r="DI469" s="178"/>
      <c r="DJ469" s="6">
        <f t="shared" si="1144"/>
        <v>0</v>
      </c>
      <c r="DK469" s="6">
        <f t="shared" si="1144"/>
        <v>0</v>
      </c>
      <c r="DL469" s="6">
        <f t="shared" si="1144"/>
        <v>0</v>
      </c>
      <c r="DM469" s="6">
        <f t="shared" si="1144"/>
        <v>0</v>
      </c>
      <c r="DN469" s="6">
        <f t="shared" si="1144"/>
        <v>0</v>
      </c>
      <c r="DO469" s="6">
        <f t="shared" si="1144"/>
        <v>0</v>
      </c>
      <c r="DP469" s="6">
        <f t="shared" si="1144"/>
        <v>0</v>
      </c>
      <c r="DQ469" s="6">
        <f t="shared" si="1144"/>
        <v>0</v>
      </c>
      <c r="DR469" s="6">
        <f t="shared" si="1144"/>
        <v>0</v>
      </c>
      <c r="DS469" s="6">
        <f t="shared" si="1144"/>
        <v>0</v>
      </c>
      <c r="DT469" s="6">
        <f t="shared" si="1144"/>
        <v>0</v>
      </c>
      <c r="DU469" s="6">
        <f t="shared" si="1144"/>
        <v>0</v>
      </c>
      <c r="DV469" s="178"/>
      <c r="DW469" s="6">
        <f t="shared" si="1145"/>
        <v>-2.1985202769996886E-3</v>
      </c>
      <c r="DX469" s="6">
        <f t="shared" si="1145"/>
        <v>-2.2079346535303778E-3</v>
      </c>
      <c r="DY469" s="6">
        <f t="shared" si="1145"/>
        <v>-2.2099941576325813E-3</v>
      </c>
      <c r="DZ469" s="6">
        <f t="shared" si="1145"/>
        <v>-2.2136442384887841E-3</v>
      </c>
      <c r="EA469" s="6">
        <f t="shared" si="1145"/>
        <v>-2.2130184633027523E-3</v>
      </c>
      <c r="EB469" s="6">
        <f t="shared" si="1145"/>
        <v>-2.2095628415961304E-3</v>
      </c>
      <c r="EC469" s="6">
        <f t="shared" si="1145"/>
        <v>-2.21399825862069E-3</v>
      </c>
      <c r="ED469" s="6">
        <f t="shared" si="1145"/>
        <v>-2.2109202064812157E-3</v>
      </c>
      <c r="EE469" s="6">
        <f t="shared" si="1145"/>
        <v>-2.2178694532374098E-3</v>
      </c>
      <c r="EF469" s="6">
        <f t="shared" si="1145"/>
        <v>-2.2124835576090096E-3</v>
      </c>
      <c r="EG469" s="6">
        <f t="shared" si="1145"/>
        <v>-2.2073189821648219E-3</v>
      </c>
      <c r="EH469" s="6">
        <f t="shared" si="1145"/>
        <v>-2.2048435334942667E-3</v>
      </c>
    </row>
    <row r="470" spans="2:138" x14ac:dyDescent="0.25">
      <c r="B470" s="51">
        <v>61047</v>
      </c>
      <c r="C470" s="51"/>
      <c r="D470" t="str" cm="1">
        <f t="array" ref="D470">_xll.OneStreamExcelAddIn.XFFunctions.XFGetMemberInfo("Description","Account",B470)</f>
        <v>P/S - Internet Mkt</v>
      </c>
      <c r="E470" s="6">
        <f t="shared" si="1128"/>
        <v>4.4436203522504893</v>
      </c>
      <c r="F470" s="6">
        <f t="shared" si="1128"/>
        <v>2.8011204481792715</v>
      </c>
      <c r="G470" s="6">
        <f t="shared" si="1095"/>
        <v>-1.6424999040712178</v>
      </c>
      <c r="H470" s="55">
        <f t="shared" si="1146"/>
        <v>-0.58637246575342483</v>
      </c>
      <c r="I470" s="41"/>
      <c r="J470" s="6">
        <f t="shared" si="1129"/>
        <v>2.9707744172606434</v>
      </c>
      <c r="K470" s="6">
        <f t="shared" si="1129"/>
        <v>2.8795104832178531</v>
      </c>
      <c r="L470" s="6">
        <f t="shared" si="1097"/>
        <v>-9.1263934042790318E-2</v>
      </c>
      <c r="M470" s="40">
        <f t="shared" si="1147"/>
        <v>-3.1694253094297777E-2</v>
      </c>
      <c r="N470" s="41"/>
      <c r="O470" s="6">
        <f t="shared" si="1076"/>
        <v>2.0112774085109635</v>
      </c>
      <c r="P470" s="6">
        <f t="shared" si="1077"/>
        <v>-0.95949700874967991</v>
      </c>
      <c r="Q470" s="40">
        <f t="shared" si="1148"/>
        <v>-0.47705851251023473</v>
      </c>
      <c r="R470" s="41"/>
      <c r="S470" s="6">
        <f t="shared" si="1099"/>
        <v>0</v>
      </c>
      <c r="T470" s="6">
        <f t="shared" si="1078"/>
        <v>-4.4436203522504893</v>
      </c>
      <c r="U470" s="40">
        <f t="shared" si="1149"/>
        <v>0</v>
      </c>
      <c r="V470" s="41"/>
      <c r="W470" s="42"/>
      <c r="X470" s="43"/>
      <c r="Y470" s="42"/>
      <c r="Z470" s="44"/>
      <c r="AB470" s="6">
        <f t="shared" si="1130"/>
        <v>2.5283821758329985</v>
      </c>
      <c r="AC470" s="6">
        <f t="shared" si="1130"/>
        <v>2.8975009054690331</v>
      </c>
      <c r="AD470" s="6">
        <f t="shared" si="1100"/>
        <v>0.36911872963603454</v>
      </c>
      <c r="AE470" s="40">
        <f t="shared" si="1150"/>
        <v>0.12739210156563641</v>
      </c>
      <c r="AG470" s="6">
        <f t="shared" si="1131"/>
        <v>2.4625771971496437</v>
      </c>
      <c r="AH470" s="6">
        <f t="shared" si="1131"/>
        <v>3.0487804878048781</v>
      </c>
      <c r="AI470" s="6">
        <f t="shared" si="1101"/>
        <v>0.58620329065523435</v>
      </c>
      <c r="AJ470" s="40">
        <f t="shared" si="1151"/>
        <v>0.19227467933491688</v>
      </c>
      <c r="AL470" s="6">
        <f t="shared" si="1132"/>
        <v>2.480590747330961</v>
      </c>
      <c r="AM470" s="6">
        <f t="shared" si="1132"/>
        <v>2.785515320334262</v>
      </c>
      <c r="AN470" s="6">
        <f t="shared" si="1102"/>
        <v>0.304924573003301</v>
      </c>
      <c r="AO470" s="40">
        <f t="shared" si="1152"/>
        <v>0.10946792170818505</v>
      </c>
      <c r="AQ470" s="6">
        <f t="shared" si="1133"/>
        <v>4.4436203522504893</v>
      </c>
      <c r="AR470" s="6">
        <f t="shared" si="1133"/>
        <v>2.8011204481792715</v>
      </c>
      <c r="AS470" s="6">
        <f t="shared" si="1103"/>
        <v>-1.6424999040712178</v>
      </c>
      <c r="AT470" s="40">
        <f t="shared" si="1153"/>
        <v>-0.58637246575342483</v>
      </c>
      <c r="AV470" s="6">
        <f t="shared" si="1134"/>
        <v>2.9707744172606434</v>
      </c>
      <c r="AW470" s="6">
        <f t="shared" si="1134"/>
        <v>2.7595722662987239</v>
      </c>
      <c r="AX470" s="6">
        <f t="shared" si="1104"/>
        <v>-0.21120215096191952</v>
      </c>
      <c r="AY470" s="40">
        <f t="shared" si="1154"/>
        <v>-7.653437945482558E-2</v>
      </c>
      <c r="BA470" s="6">
        <f t="shared" si="1135"/>
        <v>0</v>
      </c>
      <c r="BB470" s="6">
        <f t="shared" si="1135"/>
        <v>2.8060329708874079</v>
      </c>
      <c r="BC470" s="6">
        <f t="shared" si="1105"/>
        <v>2.8060329708874079</v>
      </c>
      <c r="BD470" s="40">
        <f t="shared" si="1155"/>
        <v>1</v>
      </c>
      <c r="BF470" s="6">
        <f t="shared" si="1136"/>
        <v>0</v>
      </c>
      <c r="BG470" s="6">
        <f t="shared" si="1136"/>
        <v>2.770083102493075</v>
      </c>
      <c r="BH470" s="6">
        <f t="shared" si="1106"/>
        <v>2.770083102493075</v>
      </c>
      <c r="BI470" s="40">
        <f t="shared" si="1156"/>
        <v>1</v>
      </c>
      <c r="BK470" s="6">
        <f t="shared" si="1137"/>
        <v>0</v>
      </c>
      <c r="BL470" s="6">
        <f t="shared" si="1137"/>
        <v>2.8715003589375447</v>
      </c>
      <c r="BM470" s="6">
        <f t="shared" si="1107"/>
        <v>2.8715003589375447</v>
      </c>
      <c r="BN470" s="40">
        <f t="shared" si="1157"/>
        <v>1</v>
      </c>
      <c r="BP470" s="6">
        <f t="shared" si="1138"/>
        <v>0</v>
      </c>
      <c r="BQ470" s="6">
        <f t="shared" si="1138"/>
        <v>2.8378857750975524</v>
      </c>
      <c r="BR470" s="6">
        <f t="shared" si="1108"/>
        <v>2.8378857750975524</v>
      </c>
      <c r="BS470" s="40">
        <f t="shared" si="1158"/>
        <v>1</v>
      </c>
      <c r="BU470" s="6">
        <f t="shared" si="1139"/>
        <v>0</v>
      </c>
      <c r="BV470" s="6">
        <f t="shared" si="1139"/>
        <v>2.7164685908319184</v>
      </c>
      <c r="BW470" s="6">
        <f t="shared" si="1109"/>
        <v>2.7164685908319184</v>
      </c>
      <c r="BX470" s="40">
        <f t="shared" si="1159"/>
        <v>1</v>
      </c>
      <c r="BZ470" s="6">
        <f t="shared" si="1140"/>
        <v>0</v>
      </c>
      <c r="CA470" s="6">
        <f t="shared" si="1140"/>
        <v>2.8849621348719796</v>
      </c>
      <c r="CB470" s="6">
        <f t="shared" si="1110"/>
        <v>2.8849621348719796</v>
      </c>
      <c r="CC470" s="40">
        <f t="shared" si="1160"/>
        <v>1</v>
      </c>
      <c r="CE470" s="6">
        <f t="shared" si="1141"/>
        <v>0</v>
      </c>
      <c r="CF470" s="6">
        <f t="shared" si="1141"/>
        <v>2.8119507908611601</v>
      </c>
      <c r="CG470" s="6">
        <f t="shared" si="1111"/>
        <v>2.8119507908611601</v>
      </c>
      <c r="CH470" s="40">
        <f t="shared" si="1161"/>
        <v>1</v>
      </c>
      <c r="CI470" s="212"/>
      <c r="CJ470" s="6">
        <f t="shared" si="1142"/>
        <v>2.5283821758329985</v>
      </c>
      <c r="CK470" s="6">
        <f t="shared" si="1142"/>
        <v>2.4625771971496437</v>
      </c>
      <c r="CL470" s="6">
        <f t="shared" si="1142"/>
        <v>2.480590747330961</v>
      </c>
      <c r="CM470" s="6">
        <f t="shared" si="1142"/>
        <v>4.4436203522504893</v>
      </c>
      <c r="CN470" s="6">
        <f t="shared" si="1142"/>
        <v>2.9707744172606434</v>
      </c>
      <c r="CO470" s="6">
        <f t="shared" si="1142"/>
        <v>0</v>
      </c>
      <c r="CP470" s="6">
        <f t="shared" si="1142"/>
        <v>0</v>
      </c>
      <c r="CQ470" s="6">
        <f t="shared" si="1142"/>
        <v>0</v>
      </c>
      <c r="CR470" s="6">
        <f t="shared" si="1142"/>
        <v>0</v>
      </c>
      <c r="CS470" s="6">
        <f t="shared" si="1142"/>
        <v>0</v>
      </c>
      <c r="CT470" s="6">
        <f t="shared" si="1142"/>
        <v>0</v>
      </c>
      <c r="CU470" s="6">
        <f t="shared" si="1142"/>
        <v>0</v>
      </c>
      <c r="CV470" s="212"/>
      <c r="CW470" s="6">
        <f t="shared" si="1143"/>
        <v>2.0506468139609351</v>
      </c>
      <c r="CX470" s="6">
        <f t="shared" si="1143"/>
        <v>2.1785625409299278</v>
      </c>
      <c r="CY470" s="6">
        <f t="shared" si="1143"/>
        <v>1.7574226511495883</v>
      </c>
      <c r="CZ470" s="6">
        <f t="shared" si="1143"/>
        <v>2.0881410445559161</v>
      </c>
      <c r="DA470" s="6">
        <f t="shared" si="1143"/>
        <v>1.6007003209804496</v>
      </c>
      <c r="DB470" s="6">
        <f t="shared" si="1143"/>
        <v>1.9040809174896463</v>
      </c>
      <c r="DC470" s="6">
        <f t="shared" si="1143"/>
        <v>2.6104859504132234</v>
      </c>
      <c r="DD470" s="6">
        <f t="shared" si="1143"/>
        <v>3.0466568156630953</v>
      </c>
      <c r="DE470" s="6">
        <f t="shared" si="1143"/>
        <v>3.0313430656934304</v>
      </c>
      <c r="DF470" s="6">
        <f t="shared" si="1143"/>
        <v>2.4939230504981107</v>
      </c>
      <c r="DG470" s="6">
        <f t="shared" si="1143"/>
        <v>2.2329300567107753</v>
      </c>
      <c r="DH470" s="6">
        <f t="shared" si="1143"/>
        <v>3.4688554757630161</v>
      </c>
      <c r="DI470" s="178"/>
      <c r="DJ470" s="6">
        <f t="shared" si="1144"/>
        <v>2.8975009054690331</v>
      </c>
      <c r="DK470" s="6">
        <f t="shared" si="1144"/>
        <v>3.0487804878048781</v>
      </c>
      <c r="DL470" s="6">
        <f t="shared" si="1144"/>
        <v>2.785515320334262</v>
      </c>
      <c r="DM470" s="6">
        <f t="shared" si="1144"/>
        <v>2.8011204481792715</v>
      </c>
      <c r="DN470" s="6">
        <f t="shared" si="1144"/>
        <v>2.7595722662987239</v>
      </c>
      <c r="DO470" s="6">
        <f t="shared" si="1144"/>
        <v>2.8060329708874079</v>
      </c>
      <c r="DP470" s="6">
        <f t="shared" si="1144"/>
        <v>2.770083102493075</v>
      </c>
      <c r="DQ470" s="6">
        <f t="shared" si="1144"/>
        <v>2.8715003589375447</v>
      </c>
      <c r="DR470" s="6">
        <f t="shared" si="1144"/>
        <v>2.8378857750975524</v>
      </c>
      <c r="DS470" s="6">
        <f t="shared" si="1144"/>
        <v>2.7164685908319184</v>
      </c>
      <c r="DT470" s="6">
        <f t="shared" si="1144"/>
        <v>2.8849621348719796</v>
      </c>
      <c r="DU470" s="6">
        <f t="shared" si="1144"/>
        <v>2.8119507908611601</v>
      </c>
      <c r="DV470" s="178"/>
      <c r="DW470" s="6">
        <f t="shared" si="1145"/>
        <v>2.6177108575848114</v>
      </c>
      <c r="DX470" s="6">
        <f t="shared" si="1145"/>
        <v>2.7677003983369457</v>
      </c>
      <c r="DY470" s="6">
        <f t="shared" si="1145"/>
        <v>2.4573367660146501</v>
      </c>
      <c r="DZ470" s="6">
        <f t="shared" si="1145"/>
        <v>2.4760988882597403</v>
      </c>
      <c r="EA470" s="6">
        <f t="shared" si="1145"/>
        <v>2.4019847526146787</v>
      </c>
      <c r="EB470" s="6">
        <f t="shared" si="1145"/>
        <v>2.5388456718210395</v>
      </c>
      <c r="EC470" s="6">
        <f t="shared" si="1145"/>
        <v>2.4077108335609196</v>
      </c>
      <c r="ED470" s="6">
        <f t="shared" si="1145"/>
        <v>2.4028095037476342</v>
      </c>
      <c r="EE470" s="6">
        <f t="shared" si="1145"/>
        <v>2.4111410705553955</v>
      </c>
      <c r="EF470" s="6">
        <f t="shared" si="1145"/>
        <v>2.4201462176748483</v>
      </c>
      <c r="EG470" s="6">
        <f t="shared" si="1145"/>
        <v>2.5845688548720789</v>
      </c>
      <c r="EH470" s="6">
        <f t="shared" si="1145"/>
        <v>2.5342848409764631</v>
      </c>
    </row>
    <row r="471" spans="2:138" x14ac:dyDescent="0.25">
      <c r="B471" s="51">
        <v>61038</v>
      </c>
      <c r="C471" s="51"/>
      <c r="D471" t="str" cm="1">
        <f t="array" ref="D471">_xll.OneStreamExcelAddIn.XFFunctions.XFGetMemberInfo("Description","Account",B471)</f>
        <v>P/S - Other Pur Svc</v>
      </c>
      <c r="E471" s="6">
        <f t="shared" ref="E471:F474" si="1162">E433/E$6</f>
        <v>5.1666066536203523</v>
      </c>
      <c r="F471" s="6">
        <f t="shared" si="1162"/>
        <v>3.4464192343602944</v>
      </c>
      <c r="G471" s="6">
        <f t="shared" si="1095"/>
        <v>-1.7201874192600579</v>
      </c>
      <c r="H471" s="55">
        <f t="shared" si="1146"/>
        <v>-0.49912309045575232</v>
      </c>
      <c r="I471" s="41"/>
      <c r="J471" s="6">
        <f t="shared" ref="J471:K474" si="1163">J433/J$6</f>
        <v>4.2178347139279522</v>
      </c>
      <c r="K471" s="6">
        <f t="shared" si="1163"/>
        <v>3.5428681124207686</v>
      </c>
      <c r="L471" s="6">
        <f t="shared" si="1097"/>
        <v>-0.67496660150718357</v>
      </c>
      <c r="M471" s="40">
        <f t="shared" si="1147"/>
        <v>-0.19051417667534704</v>
      </c>
      <c r="N471" s="41"/>
      <c r="O471" s="6">
        <f t="shared" si="1076"/>
        <v>3.0034288333715331</v>
      </c>
      <c r="P471" s="6">
        <f t="shared" si="1077"/>
        <v>-1.2144058805564191</v>
      </c>
      <c r="Q471" s="40">
        <f t="shared" si="1148"/>
        <v>-0.40433982222684262</v>
      </c>
      <c r="R471" s="41"/>
      <c r="S471" s="6">
        <f t="shared" si="1099"/>
        <v>0</v>
      </c>
      <c r="T471" s="6">
        <f t="shared" si="1078"/>
        <v>-5.1666066536203523</v>
      </c>
      <c r="U471" s="40">
        <f t="shared" si="1149"/>
        <v>0</v>
      </c>
      <c r="V471" s="41"/>
      <c r="W471" s="42"/>
      <c r="X471" s="43"/>
      <c r="Y471" s="42"/>
      <c r="Z471" s="44"/>
      <c r="AB471" s="6">
        <f t="shared" ref="AB471:AC474" si="1164">IFERROR(AB433/AB$6,0)</f>
        <v>2.4903091128061017</v>
      </c>
      <c r="AC471" s="6">
        <f t="shared" si="1164"/>
        <v>3.5650030182299894</v>
      </c>
      <c r="AD471" s="6">
        <f t="shared" si="1100"/>
        <v>1.0746939054238878</v>
      </c>
      <c r="AE471" s="40">
        <f t="shared" si="1150"/>
        <v>0.30145666074568128</v>
      </c>
      <c r="AG471" s="6">
        <f t="shared" ref="AG471:AH474" si="1165">IFERROR(AG433/AG$6,0)</f>
        <v>4.4816112430720505</v>
      </c>
      <c r="AH471" s="6">
        <f t="shared" si="1165"/>
        <v>3.7511331300811741</v>
      </c>
      <c r="AI471" s="6">
        <f t="shared" si="1101"/>
        <v>-0.73047811299087639</v>
      </c>
      <c r="AJ471" s="40">
        <f t="shared" si="1151"/>
        <v>-0.19473532067763985</v>
      </c>
      <c r="AL471" s="6">
        <f t="shared" ref="AL471:AM474" si="1166">IFERROR(AL433/AL$6,0)</f>
        <v>4.6494555160142346</v>
      </c>
      <c r="AM471" s="6">
        <f t="shared" si="1166"/>
        <v>3.4272191272050838</v>
      </c>
      <c r="AN471" s="6">
        <f t="shared" si="1102"/>
        <v>-1.2222363888091508</v>
      </c>
      <c r="AO471" s="40">
        <f t="shared" si="1152"/>
        <v>-0.35662627437711908</v>
      </c>
      <c r="AQ471" s="6">
        <f t="shared" ref="AQ471:AR474" si="1167">IFERROR(AQ433/AQ$6,0)</f>
        <v>5.1666066536203523</v>
      </c>
      <c r="AR471" s="6">
        <f t="shared" si="1167"/>
        <v>3.4464192343602944</v>
      </c>
      <c r="AS471" s="6">
        <f t="shared" si="1103"/>
        <v>-1.7201874192600579</v>
      </c>
      <c r="AT471" s="40">
        <f t="shared" si="1153"/>
        <v>-0.49912309045575232</v>
      </c>
      <c r="AV471" s="6">
        <f t="shared" ref="AV471:AW474" si="1168">IFERROR(AV433/AV$6,0)</f>
        <v>4.2178347139279522</v>
      </c>
      <c r="AW471" s="6">
        <f t="shared" si="1168"/>
        <v>3.3952995285729561</v>
      </c>
      <c r="AX471" s="6">
        <f t="shared" si="1104"/>
        <v>-0.82253518535499603</v>
      </c>
      <c r="AY471" s="40">
        <f t="shared" si="1154"/>
        <v>-0.24225703165007872</v>
      </c>
      <c r="BA471" s="6">
        <f t="shared" ref="BA471:BB474" si="1169">IFERROR(BA433/BA$6,0)</f>
        <v>0</v>
      </c>
      <c r="BB471" s="6">
        <f t="shared" si="1169"/>
        <v>3.4524634631122413</v>
      </c>
      <c r="BC471" s="6">
        <f t="shared" si="1105"/>
        <v>3.4524634631122413</v>
      </c>
      <c r="BD471" s="40">
        <f t="shared" si="1155"/>
        <v>1</v>
      </c>
      <c r="BF471" s="6">
        <f t="shared" ref="BF471:BG474" si="1170">IFERROR(BF433/BF$6,0)</f>
        <v>0</v>
      </c>
      <c r="BG471" s="6">
        <f t="shared" si="1170"/>
        <v>3.4082317636194599</v>
      </c>
      <c r="BH471" s="6">
        <f t="shared" si="1106"/>
        <v>3.4082317636194599</v>
      </c>
      <c r="BI471" s="40">
        <f t="shared" si="1156"/>
        <v>1</v>
      </c>
      <c r="BK471" s="6">
        <f t="shared" ref="BK471:BL474" si="1171">IFERROR(BK433/BK$6,0)</f>
        <v>0</v>
      </c>
      <c r="BL471" s="6">
        <f t="shared" si="1171"/>
        <v>3.5330126824597992</v>
      </c>
      <c r="BM471" s="6">
        <f t="shared" si="1107"/>
        <v>3.5330126824597992</v>
      </c>
      <c r="BN471" s="40">
        <f t="shared" si="1157"/>
        <v>1</v>
      </c>
      <c r="BP471" s="6">
        <f t="shared" ref="BP471:BQ474" si="1172">IFERROR(BP433/BP$6,0)</f>
        <v>0</v>
      </c>
      <c r="BQ471" s="6">
        <f t="shared" si="1172"/>
        <v>3.4916542509162825</v>
      </c>
      <c r="BR471" s="6">
        <f t="shared" si="1108"/>
        <v>3.4916542509162825</v>
      </c>
      <c r="BS471" s="40">
        <f t="shared" si="1158"/>
        <v>1</v>
      </c>
      <c r="BU471" s="6">
        <f t="shared" ref="BU471:BV474" si="1173">IFERROR(BU433/BU$6,0)</f>
        <v>0</v>
      </c>
      <c r="BV471" s="6">
        <f t="shared" si="1173"/>
        <v>3.3422659875494061</v>
      </c>
      <c r="BW471" s="6">
        <f t="shared" si="1109"/>
        <v>3.3422659875494061</v>
      </c>
      <c r="BX471" s="40">
        <f t="shared" si="1159"/>
        <v>1</v>
      </c>
      <c r="BZ471" s="6">
        <f t="shared" ref="BZ471:CA474" si="1174">IFERROR(BZ433/BZ$6,0)</f>
        <v>0</v>
      </c>
      <c r="CA471" s="6">
        <f t="shared" si="1174"/>
        <v>3.5495756701525427</v>
      </c>
      <c r="CB471" s="6">
        <f t="shared" si="1110"/>
        <v>3.5495756701525427</v>
      </c>
      <c r="CC471" s="40">
        <f t="shared" si="1160"/>
        <v>1</v>
      </c>
      <c r="CE471" s="6">
        <f t="shared" ref="CE471:CF474" si="1175">IFERROR(CE433/CE$6,0)</f>
        <v>0</v>
      </c>
      <c r="CF471" s="6">
        <f t="shared" si="1175"/>
        <v>3.4597445811363796</v>
      </c>
      <c r="CG471" s="6">
        <f t="shared" si="1111"/>
        <v>3.4597445811363796</v>
      </c>
      <c r="CH471" s="40">
        <f t="shared" si="1161"/>
        <v>1</v>
      </c>
      <c r="CI471" s="212"/>
      <c r="CJ471" s="6">
        <f t="shared" ref="CJ471:CU474" si="1176">IFERROR(CJ433/CJ$6,0)</f>
        <v>2.4903091128061017</v>
      </c>
      <c r="CK471" s="6">
        <f t="shared" si="1176"/>
        <v>4.4816112430720505</v>
      </c>
      <c r="CL471" s="6">
        <f t="shared" si="1176"/>
        <v>4.6494555160142346</v>
      </c>
      <c r="CM471" s="6">
        <f t="shared" si="1176"/>
        <v>5.1666066536203523</v>
      </c>
      <c r="CN471" s="6">
        <f t="shared" si="1176"/>
        <v>4.2178347139279522</v>
      </c>
      <c r="CO471" s="6">
        <f t="shared" si="1176"/>
        <v>0</v>
      </c>
      <c r="CP471" s="6">
        <f t="shared" si="1176"/>
        <v>0</v>
      </c>
      <c r="CQ471" s="6">
        <f t="shared" si="1176"/>
        <v>0</v>
      </c>
      <c r="CR471" s="6">
        <f t="shared" si="1176"/>
        <v>0</v>
      </c>
      <c r="CS471" s="6">
        <f t="shared" si="1176"/>
        <v>0</v>
      </c>
      <c r="CT471" s="6">
        <f t="shared" si="1176"/>
        <v>0</v>
      </c>
      <c r="CU471" s="6">
        <f t="shared" si="1176"/>
        <v>0</v>
      </c>
      <c r="CV471" s="212"/>
      <c r="CW471" s="6">
        <f t="shared" ref="CW471:DH474" si="1177">IFERROR(CW433/CW$6,0)</f>
        <v>2.2137976304835094</v>
      </c>
      <c r="CX471" s="6">
        <f t="shared" si="1177"/>
        <v>3.8799607072691549</v>
      </c>
      <c r="CY471" s="6">
        <f t="shared" si="1177"/>
        <v>1.8333806414987226</v>
      </c>
      <c r="CZ471" s="6">
        <f t="shared" si="1177"/>
        <v>4.157506639126586</v>
      </c>
      <c r="DA471" s="6">
        <f t="shared" si="1177"/>
        <v>3.5695535453749638</v>
      </c>
      <c r="DB471" s="6">
        <f t="shared" si="1177"/>
        <v>4.0708123606244033</v>
      </c>
      <c r="DC471" s="6">
        <f t="shared" si="1177"/>
        <v>4.121818181818182</v>
      </c>
      <c r="DD471" s="6">
        <f t="shared" si="1177"/>
        <v>0.38027705947543411</v>
      </c>
      <c r="DE471" s="6">
        <f t="shared" si="1177"/>
        <v>0.83710583941605843</v>
      </c>
      <c r="DF471" s="6">
        <f t="shared" si="1177"/>
        <v>1.2416489178976298</v>
      </c>
      <c r="DG471" s="6">
        <f t="shared" si="1177"/>
        <v>2.8150699432892248</v>
      </c>
      <c r="DH471" s="6">
        <f t="shared" si="1177"/>
        <v>2.2030879712746856</v>
      </c>
      <c r="DI471" s="178"/>
      <c r="DJ471" s="6">
        <f t="shared" ref="DJ471:DU474" si="1178">IFERROR(DJ433/DJ$6,0)</f>
        <v>3.5650030182299894</v>
      </c>
      <c r="DK471" s="6">
        <f t="shared" si="1178"/>
        <v>3.7511331300811741</v>
      </c>
      <c r="DL471" s="6">
        <f t="shared" si="1178"/>
        <v>3.4272191272050838</v>
      </c>
      <c r="DM471" s="6">
        <f t="shared" si="1178"/>
        <v>3.4464192343602944</v>
      </c>
      <c r="DN471" s="6">
        <f t="shared" si="1178"/>
        <v>3.3952995285729561</v>
      </c>
      <c r="DO471" s="6">
        <f t="shared" si="1178"/>
        <v>3.4524634631122413</v>
      </c>
      <c r="DP471" s="6">
        <f t="shared" si="1178"/>
        <v>3.4082317636194599</v>
      </c>
      <c r="DQ471" s="6">
        <f t="shared" si="1178"/>
        <v>3.5330126824597992</v>
      </c>
      <c r="DR471" s="6">
        <f t="shared" si="1178"/>
        <v>3.4916542509162825</v>
      </c>
      <c r="DS471" s="6">
        <f t="shared" si="1178"/>
        <v>3.3422659875494061</v>
      </c>
      <c r="DT471" s="6">
        <f t="shared" si="1178"/>
        <v>3.5495756701525427</v>
      </c>
      <c r="DU471" s="6">
        <f t="shared" si="1178"/>
        <v>3.4597445811363796</v>
      </c>
      <c r="DV471" s="178"/>
      <c r="DW471" s="6">
        <f t="shared" ref="DW471:EH474" si="1179">IFERROR(DW433/DW$6,0)</f>
        <v>1.1487473435636477</v>
      </c>
      <c r="DX471" s="6">
        <f t="shared" si="1179"/>
        <v>1.1932636042679803</v>
      </c>
      <c r="DY471" s="6">
        <f t="shared" si="1179"/>
        <v>1.1050861704037505</v>
      </c>
      <c r="DZ471" s="6">
        <f t="shared" si="1179"/>
        <v>1.1111066114120425</v>
      </c>
      <c r="EA471" s="6">
        <f t="shared" si="1179"/>
        <v>1.0898457632798164</v>
      </c>
      <c r="EB471" s="6">
        <f t="shared" si="1179"/>
        <v>1.1282636971051996</v>
      </c>
      <c r="EC471" s="6">
        <f t="shared" si="1179"/>
        <v>1.0916586366701149</v>
      </c>
      <c r="ED471" s="6">
        <f t="shared" si="1179"/>
        <v>1.0896975560217952</v>
      </c>
      <c r="EE471" s="6">
        <f t="shared" si="1179"/>
        <v>1.0933449544546763</v>
      </c>
      <c r="EF471" s="6">
        <f t="shared" si="1179"/>
        <v>1.0949298745272886</v>
      </c>
      <c r="EG471" s="6">
        <f t="shared" si="1179"/>
        <v>1.1408994306685116</v>
      </c>
      <c r="EH471" s="6">
        <f t="shared" si="1179"/>
        <v>1.1260997733572722</v>
      </c>
    </row>
    <row r="472" spans="2:138" x14ac:dyDescent="0.25">
      <c r="B472" s="51">
        <v>61048</v>
      </c>
      <c r="C472" s="51"/>
      <c r="D472" t="str" cm="1">
        <f t="array" ref="D472">_xll.OneStreamExcelAddIn.XFFunctions.XFGetMemberInfo("Description","Account",B472)</f>
        <v>P/S -  Corp Trans Exp Annual Alloc</v>
      </c>
      <c r="E472" s="6">
        <f t="shared" si="1162"/>
        <v>0</v>
      </c>
      <c r="F472" s="6">
        <f t="shared" si="1162"/>
        <v>0</v>
      </c>
      <c r="G472" s="6">
        <f t="shared" si="1095"/>
        <v>0</v>
      </c>
      <c r="H472" s="55">
        <f t="shared" si="1146"/>
        <v>0</v>
      </c>
      <c r="I472" s="41"/>
      <c r="J472" s="6">
        <f t="shared" si="1163"/>
        <v>0</v>
      </c>
      <c r="K472" s="6">
        <f t="shared" si="1163"/>
        <v>0</v>
      </c>
      <c r="L472" s="6">
        <f t="shared" si="1097"/>
        <v>0</v>
      </c>
      <c r="M472" s="40">
        <f t="shared" si="1147"/>
        <v>0</v>
      </c>
      <c r="N472" s="41"/>
      <c r="O472" s="6">
        <f t="shared" si="1076"/>
        <v>0</v>
      </c>
      <c r="P472" s="6">
        <f t="shared" si="1077"/>
        <v>0</v>
      </c>
      <c r="Q472" s="40">
        <f t="shared" si="1148"/>
        <v>0</v>
      </c>
      <c r="R472" s="41"/>
      <c r="S472" s="6">
        <f t="shared" si="1099"/>
        <v>0</v>
      </c>
      <c r="T472" s="6">
        <f t="shared" si="1078"/>
        <v>0</v>
      </c>
      <c r="U472" s="40">
        <f t="shared" si="1149"/>
        <v>0</v>
      </c>
      <c r="V472" s="41"/>
      <c r="W472" s="42"/>
      <c r="X472" s="43"/>
      <c r="Y472" s="42"/>
      <c r="Z472" s="44"/>
      <c r="AB472" s="6">
        <f t="shared" si="1164"/>
        <v>0</v>
      </c>
      <c r="AC472" s="6">
        <f t="shared" si="1164"/>
        <v>0</v>
      </c>
      <c r="AD472" s="6">
        <f t="shared" si="1100"/>
        <v>0</v>
      </c>
      <c r="AE472" s="40">
        <f t="shared" si="1150"/>
        <v>0</v>
      </c>
      <c r="AG472" s="6">
        <f t="shared" si="1165"/>
        <v>0</v>
      </c>
      <c r="AH472" s="6">
        <f t="shared" si="1165"/>
        <v>0</v>
      </c>
      <c r="AI472" s="6">
        <f t="shared" si="1101"/>
        <v>0</v>
      </c>
      <c r="AJ472" s="40">
        <f t="shared" si="1151"/>
        <v>0</v>
      </c>
      <c r="AL472" s="6">
        <f t="shared" si="1166"/>
        <v>0</v>
      </c>
      <c r="AM472" s="6">
        <f t="shared" si="1166"/>
        <v>0</v>
      </c>
      <c r="AN472" s="6">
        <f t="shared" si="1102"/>
        <v>0</v>
      </c>
      <c r="AO472" s="40">
        <f t="shared" si="1152"/>
        <v>0</v>
      </c>
      <c r="AQ472" s="6">
        <f t="shared" si="1167"/>
        <v>0</v>
      </c>
      <c r="AR472" s="6">
        <f t="shared" si="1167"/>
        <v>0</v>
      </c>
      <c r="AS472" s="6">
        <f t="shared" si="1103"/>
        <v>0</v>
      </c>
      <c r="AT472" s="40">
        <f t="shared" si="1153"/>
        <v>0</v>
      </c>
      <c r="AV472" s="6">
        <f t="shared" si="1168"/>
        <v>0</v>
      </c>
      <c r="AW472" s="6">
        <f t="shared" si="1168"/>
        <v>0</v>
      </c>
      <c r="AX472" s="6">
        <f t="shared" si="1104"/>
        <v>0</v>
      </c>
      <c r="AY472" s="40">
        <f t="shared" si="1154"/>
        <v>0</v>
      </c>
      <c r="BA472" s="6">
        <f t="shared" si="1169"/>
        <v>0</v>
      </c>
      <c r="BB472" s="6">
        <f t="shared" si="1169"/>
        <v>0</v>
      </c>
      <c r="BC472" s="6">
        <f t="shared" si="1105"/>
        <v>0</v>
      </c>
      <c r="BD472" s="40">
        <f t="shared" si="1155"/>
        <v>0</v>
      </c>
      <c r="BF472" s="6">
        <f t="shared" si="1170"/>
        <v>0</v>
      </c>
      <c r="BG472" s="6">
        <f t="shared" si="1170"/>
        <v>0</v>
      </c>
      <c r="BH472" s="6">
        <f t="shared" si="1106"/>
        <v>0</v>
      </c>
      <c r="BI472" s="40">
        <f t="shared" si="1156"/>
        <v>0</v>
      </c>
      <c r="BK472" s="6">
        <f t="shared" si="1171"/>
        <v>0</v>
      </c>
      <c r="BL472" s="6">
        <f t="shared" si="1171"/>
        <v>0</v>
      </c>
      <c r="BM472" s="6">
        <f t="shared" si="1107"/>
        <v>0</v>
      </c>
      <c r="BN472" s="40">
        <f t="shared" si="1157"/>
        <v>0</v>
      </c>
      <c r="BP472" s="6">
        <f t="shared" si="1172"/>
        <v>0</v>
      </c>
      <c r="BQ472" s="6">
        <f t="shared" si="1172"/>
        <v>0</v>
      </c>
      <c r="BR472" s="6">
        <f t="shared" si="1108"/>
        <v>0</v>
      </c>
      <c r="BS472" s="40">
        <f t="shared" si="1158"/>
        <v>0</v>
      </c>
      <c r="BU472" s="6">
        <f t="shared" si="1173"/>
        <v>0</v>
      </c>
      <c r="BV472" s="6">
        <f t="shared" si="1173"/>
        <v>0</v>
      </c>
      <c r="BW472" s="6">
        <f t="shared" si="1109"/>
        <v>0</v>
      </c>
      <c r="BX472" s="40">
        <f t="shared" si="1159"/>
        <v>0</v>
      </c>
      <c r="BZ472" s="6">
        <f t="shared" si="1174"/>
        <v>0</v>
      </c>
      <c r="CA472" s="6">
        <f t="shared" si="1174"/>
        <v>0</v>
      </c>
      <c r="CB472" s="6">
        <f t="shared" si="1110"/>
        <v>0</v>
      </c>
      <c r="CC472" s="40">
        <f t="shared" si="1160"/>
        <v>0</v>
      </c>
      <c r="CE472" s="6">
        <f t="shared" si="1175"/>
        <v>0</v>
      </c>
      <c r="CF472" s="6">
        <f t="shared" si="1175"/>
        <v>0</v>
      </c>
      <c r="CG472" s="6">
        <f t="shared" si="1111"/>
        <v>0</v>
      </c>
      <c r="CH472" s="40">
        <f t="shared" si="1161"/>
        <v>0</v>
      </c>
      <c r="CI472" s="212"/>
      <c r="CJ472" s="6">
        <f t="shared" si="1176"/>
        <v>0</v>
      </c>
      <c r="CK472" s="6">
        <f t="shared" si="1176"/>
        <v>0</v>
      </c>
      <c r="CL472" s="6">
        <f t="shared" si="1176"/>
        <v>0</v>
      </c>
      <c r="CM472" s="6">
        <f t="shared" si="1176"/>
        <v>0</v>
      </c>
      <c r="CN472" s="6">
        <f t="shared" si="1176"/>
        <v>0</v>
      </c>
      <c r="CO472" s="6">
        <f t="shared" si="1176"/>
        <v>0</v>
      </c>
      <c r="CP472" s="6">
        <f t="shared" si="1176"/>
        <v>0</v>
      </c>
      <c r="CQ472" s="6">
        <f t="shared" si="1176"/>
        <v>0</v>
      </c>
      <c r="CR472" s="6">
        <f t="shared" si="1176"/>
        <v>0</v>
      </c>
      <c r="CS472" s="6">
        <f t="shared" si="1176"/>
        <v>0</v>
      </c>
      <c r="CT472" s="6">
        <f t="shared" si="1176"/>
        <v>0</v>
      </c>
      <c r="CU472" s="6">
        <f t="shared" si="1176"/>
        <v>0</v>
      </c>
      <c r="CV472" s="212"/>
      <c r="CW472" s="6">
        <f t="shared" si="1177"/>
        <v>0</v>
      </c>
      <c r="CX472" s="6">
        <f t="shared" si="1177"/>
        <v>0</v>
      </c>
      <c r="CY472" s="6">
        <f t="shared" si="1177"/>
        <v>0</v>
      </c>
      <c r="CZ472" s="6">
        <f t="shared" si="1177"/>
        <v>0</v>
      </c>
      <c r="DA472" s="6">
        <f t="shared" si="1177"/>
        <v>0</v>
      </c>
      <c r="DB472" s="6">
        <f t="shared" si="1177"/>
        <v>0</v>
      </c>
      <c r="DC472" s="6">
        <f t="shared" si="1177"/>
        <v>0</v>
      </c>
      <c r="DD472" s="6">
        <f t="shared" si="1177"/>
        <v>0</v>
      </c>
      <c r="DE472" s="6">
        <f t="shared" si="1177"/>
        <v>0</v>
      </c>
      <c r="DF472" s="6">
        <f t="shared" si="1177"/>
        <v>0</v>
      </c>
      <c r="DG472" s="6">
        <f t="shared" si="1177"/>
        <v>0</v>
      </c>
      <c r="DH472" s="6">
        <f t="shared" si="1177"/>
        <v>0</v>
      </c>
      <c r="DI472" s="178"/>
      <c r="DJ472" s="6">
        <f t="shared" si="1178"/>
        <v>0</v>
      </c>
      <c r="DK472" s="6">
        <f t="shared" si="1178"/>
        <v>0</v>
      </c>
      <c r="DL472" s="6">
        <f t="shared" si="1178"/>
        <v>0</v>
      </c>
      <c r="DM472" s="6">
        <f t="shared" si="1178"/>
        <v>0</v>
      </c>
      <c r="DN472" s="6">
        <f t="shared" si="1178"/>
        <v>0</v>
      </c>
      <c r="DO472" s="6">
        <f t="shared" si="1178"/>
        <v>0</v>
      </c>
      <c r="DP472" s="6">
        <f t="shared" si="1178"/>
        <v>0</v>
      </c>
      <c r="DQ472" s="6">
        <f t="shared" si="1178"/>
        <v>0</v>
      </c>
      <c r="DR472" s="6">
        <f t="shared" si="1178"/>
        <v>0</v>
      </c>
      <c r="DS472" s="6">
        <f t="shared" si="1178"/>
        <v>0</v>
      </c>
      <c r="DT472" s="6">
        <f t="shared" si="1178"/>
        <v>0</v>
      </c>
      <c r="DU472" s="6">
        <f t="shared" si="1178"/>
        <v>0</v>
      </c>
      <c r="DV472" s="178"/>
      <c r="DW472" s="6">
        <f t="shared" si="1179"/>
        <v>0</v>
      </c>
      <c r="DX472" s="6">
        <f t="shared" si="1179"/>
        <v>0</v>
      </c>
      <c r="DY472" s="6">
        <f t="shared" si="1179"/>
        <v>0</v>
      </c>
      <c r="DZ472" s="6">
        <f t="shared" si="1179"/>
        <v>0</v>
      </c>
      <c r="EA472" s="6">
        <f t="shared" si="1179"/>
        <v>0</v>
      </c>
      <c r="EB472" s="6">
        <f t="shared" si="1179"/>
        <v>0</v>
      </c>
      <c r="EC472" s="6">
        <f t="shared" si="1179"/>
        <v>0</v>
      </c>
      <c r="ED472" s="6">
        <f t="shared" si="1179"/>
        <v>0</v>
      </c>
      <c r="EE472" s="6">
        <f t="shared" si="1179"/>
        <v>0</v>
      </c>
      <c r="EF472" s="6">
        <f t="shared" si="1179"/>
        <v>0</v>
      </c>
      <c r="EG472" s="6">
        <f t="shared" si="1179"/>
        <v>0</v>
      </c>
      <c r="EH472" s="6">
        <f t="shared" si="1179"/>
        <v>0</v>
      </c>
    </row>
    <row r="473" spans="2:138" x14ac:dyDescent="0.25">
      <c r="B473" s="51">
        <v>61051</v>
      </c>
      <c r="C473" s="51"/>
      <c r="D473" t="str" cm="1">
        <f t="array" ref="D473">_xll.OneStreamExcelAddIn.XFFunctions.XFGetMemberInfo("Description","Account",B473)</f>
        <v>P/S - Corp - Non-recurring</v>
      </c>
      <c r="E473" s="6">
        <f t="shared" si="1162"/>
        <v>0</v>
      </c>
      <c r="F473" s="6">
        <f t="shared" si="1162"/>
        <v>0</v>
      </c>
      <c r="G473" s="6">
        <f t="shared" si="1095"/>
        <v>0</v>
      </c>
      <c r="H473" s="55">
        <f t="shared" si="1146"/>
        <v>0</v>
      </c>
      <c r="I473" s="41"/>
      <c r="J473" s="6">
        <f t="shared" si="1163"/>
        <v>0</v>
      </c>
      <c r="K473" s="6">
        <f t="shared" si="1163"/>
        <v>0</v>
      </c>
      <c r="L473" s="6">
        <f t="shared" si="1097"/>
        <v>0</v>
      </c>
      <c r="M473" s="40">
        <f t="shared" si="1147"/>
        <v>0</v>
      </c>
      <c r="N473" s="41"/>
      <c r="O473" s="6">
        <f t="shared" si="1076"/>
        <v>0</v>
      </c>
      <c r="P473" s="6">
        <f t="shared" si="1077"/>
        <v>0</v>
      </c>
      <c r="Q473" s="40">
        <f t="shared" si="1148"/>
        <v>0</v>
      </c>
      <c r="R473" s="41"/>
      <c r="S473" s="6">
        <f t="shared" si="1099"/>
        <v>0</v>
      </c>
      <c r="T473" s="6">
        <f t="shared" si="1078"/>
        <v>0</v>
      </c>
      <c r="U473" s="40">
        <f t="shared" si="1149"/>
        <v>0</v>
      </c>
      <c r="V473" s="41"/>
      <c r="W473" s="42"/>
      <c r="X473" s="43"/>
      <c r="Y473" s="42"/>
      <c r="Z473" s="44"/>
      <c r="AB473" s="6">
        <f t="shared" si="1164"/>
        <v>0</v>
      </c>
      <c r="AC473" s="6">
        <f t="shared" si="1164"/>
        <v>0</v>
      </c>
      <c r="AD473" s="6">
        <f t="shared" si="1100"/>
        <v>0</v>
      </c>
      <c r="AE473" s="40">
        <f t="shared" si="1150"/>
        <v>0</v>
      </c>
      <c r="AG473" s="6">
        <f t="shared" si="1165"/>
        <v>0</v>
      </c>
      <c r="AH473" s="6">
        <f t="shared" si="1165"/>
        <v>0</v>
      </c>
      <c r="AI473" s="6">
        <f t="shared" si="1101"/>
        <v>0</v>
      </c>
      <c r="AJ473" s="40">
        <f t="shared" si="1151"/>
        <v>0</v>
      </c>
      <c r="AL473" s="6">
        <f t="shared" si="1166"/>
        <v>0</v>
      </c>
      <c r="AM473" s="6">
        <f t="shared" si="1166"/>
        <v>0</v>
      </c>
      <c r="AN473" s="6">
        <f t="shared" si="1102"/>
        <v>0</v>
      </c>
      <c r="AO473" s="40">
        <f t="shared" si="1152"/>
        <v>0</v>
      </c>
      <c r="AQ473" s="6">
        <f t="shared" si="1167"/>
        <v>0</v>
      </c>
      <c r="AR473" s="6">
        <f t="shared" si="1167"/>
        <v>0</v>
      </c>
      <c r="AS473" s="6">
        <f t="shared" si="1103"/>
        <v>0</v>
      </c>
      <c r="AT473" s="40">
        <f t="shared" si="1153"/>
        <v>0</v>
      </c>
      <c r="AV473" s="6">
        <f t="shared" si="1168"/>
        <v>0</v>
      </c>
      <c r="AW473" s="6">
        <f t="shared" si="1168"/>
        <v>0</v>
      </c>
      <c r="AX473" s="6">
        <f t="shared" si="1104"/>
        <v>0</v>
      </c>
      <c r="AY473" s="40">
        <f t="shared" si="1154"/>
        <v>0</v>
      </c>
      <c r="BA473" s="6">
        <f t="shared" si="1169"/>
        <v>0</v>
      </c>
      <c r="BB473" s="6">
        <f t="shared" si="1169"/>
        <v>0</v>
      </c>
      <c r="BC473" s="6">
        <f t="shared" si="1105"/>
        <v>0</v>
      </c>
      <c r="BD473" s="40">
        <f t="shared" si="1155"/>
        <v>0</v>
      </c>
      <c r="BF473" s="6">
        <f t="shared" si="1170"/>
        <v>0</v>
      </c>
      <c r="BG473" s="6">
        <f t="shared" si="1170"/>
        <v>0</v>
      </c>
      <c r="BH473" s="6">
        <f t="shared" si="1106"/>
        <v>0</v>
      </c>
      <c r="BI473" s="40">
        <f t="shared" si="1156"/>
        <v>0</v>
      </c>
      <c r="BK473" s="6">
        <f t="shared" si="1171"/>
        <v>0</v>
      </c>
      <c r="BL473" s="6">
        <f t="shared" si="1171"/>
        <v>0</v>
      </c>
      <c r="BM473" s="6">
        <f t="shared" si="1107"/>
        <v>0</v>
      </c>
      <c r="BN473" s="40">
        <f t="shared" si="1157"/>
        <v>0</v>
      </c>
      <c r="BP473" s="6">
        <f t="shared" si="1172"/>
        <v>0</v>
      </c>
      <c r="BQ473" s="6">
        <f t="shared" si="1172"/>
        <v>0</v>
      </c>
      <c r="BR473" s="6">
        <f t="shared" si="1108"/>
        <v>0</v>
      </c>
      <c r="BS473" s="40">
        <f t="shared" si="1158"/>
        <v>0</v>
      </c>
      <c r="BU473" s="6">
        <f t="shared" si="1173"/>
        <v>0</v>
      </c>
      <c r="BV473" s="6">
        <f t="shared" si="1173"/>
        <v>0</v>
      </c>
      <c r="BW473" s="6">
        <f t="shared" si="1109"/>
        <v>0</v>
      </c>
      <c r="BX473" s="40">
        <f t="shared" si="1159"/>
        <v>0</v>
      </c>
      <c r="BZ473" s="6">
        <f t="shared" si="1174"/>
        <v>0</v>
      </c>
      <c r="CA473" s="6">
        <f t="shared" si="1174"/>
        <v>0</v>
      </c>
      <c r="CB473" s="6">
        <f t="shared" si="1110"/>
        <v>0</v>
      </c>
      <c r="CC473" s="40">
        <f t="shared" si="1160"/>
        <v>0</v>
      </c>
      <c r="CE473" s="6">
        <f t="shared" si="1175"/>
        <v>0</v>
      </c>
      <c r="CF473" s="6">
        <f t="shared" si="1175"/>
        <v>0</v>
      </c>
      <c r="CG473" s="6">
        <f t="shared" si="1111"/>
        <v>0</v>
      </c>
      <c r="CH473" s="40">
        <f t="shared" si="1161"/>
        <v>0</v>
      </c>
      <c r="CI473" s="212"/>
      <c r="CJ473" s="6">
        <f t="shared" si="1176"/>
        <v>0</v>
      </c>
      <c r="CK473" s="6">
        <f t="shared" si="1176"/>
        <v>0</v>
      </c>
      <c r="CL473" s="6">
        <f t="shared" si="1176"/>
        <v>0</v>
      </c>
      <c r="CM473" s="6">
        <f t="shared" si="1176"/>
        <v>0</v>
      </c>
      <c r="CN473" s="6">
        <f t="shared" si="1176"/>
        <v>0</v>
      </c>
      <c r="CO473" s="6">
        <f t="shared" si="1176"/>
        <v>0</v>
      </c>
      <c r="CP473" s="6">
        <f t="shared" si="1176"/>
        <v>0</v>
      </c>
      <c r="CQ473" s="6">
        <f t="shared" si="1176"/>
        <v>0</v>
      </c>
      <c r="CR473" s="6">
        <f t="shared" si="1176"/>
        <v>0</v>
      </c>
      <c r="CS473" s="6">
        <f t="shared" si="1176"/>
        <v>0</v>
      </c>
      <c r="CT473" s="6">
        <f t="shared" si="1176"/>
        <v>0</v>
      </c>
      <c r="CU473" s="6">
        <f t="shared" si="1176"/>
        <v>0</v>
      </c>
      <c r="CV473" s="212"/>
      <c r="CW473" s="6">
        <f t="shared" si="1177"/>
        <v>0</v>
      </c>
      <c r="CX473" s="6">
        <f t="shared" si="1177"/>
        <v>0</v>
      </c>
      <c r="CY473" s="6">
        <f t="shared" si="1177"/>
        <v>0</v>
      </c>
      <c r="CZ473" s="6">
        <f t="shared" si="1177"/>
        <v>0</v>
      </c>
      <c r="DA473" s="6">
        <f t="shared" si="1177"/>
        <v>0</v>
      </c>
      <c r="DB473" s="6">
        <f t="shared" si="1177"/>
        <v>0</v>
      </c>
      <c r="DC473" s="6">
        <f t="shared" si="1177"/>
        <v>0</v>
      </c>
      <c r="DD473" s="6">
        <f t="shared" si="1177"/>
        <v>0</v>
      </c>
      <c r="DE473" s="6">
        <f t="shared" si="1177"/>
        <v>0</v>
      </c>
      <c r="DF473" s="6">
        <f t="shared" si="1177"/>
        <v>0</v>
      </c>
      <c r="DG473" s="6">
        <f t="shared" si="1177"/>
        <v>0</v>
      </c>
      <c r="DH473" s="6">
        <f t="shared" si="1177"/>
        <v>0</v>
      </c>
      <c r="DI473" s="178"/>
      <c r="DJ473" s="6">
        <f t="shared" si="1178"/>
        <v>0</v>
      </c>
      <c r="DK473" s="6">
        <f t="shared" si="1178"/>
        <v>0</v>
      </c>
      <c r="DL473" s="6">
        <f t="shared" si="1178"/>
        <v>0</v>
      </c>
      <c r="DM473" s="6">
        <f t="shared" si="1178"/>
        <v>0</v>
      </c>
      <c r="DN473" s="6">
        <f t="shared" si="1178"/>
        <v>0</v>
      </c>
      <c r="DO473" s="6">
        <f t="shared" si="1178"/>
        <v>0</v>
      </c>
      <c r="DP473" s="6">
        <f t="shared" si="1178"/>
        <v>0</v>
      </c>
      <c r="DQ473" s="6">
        <f t="shared" si="1178"/>
        <v>0</v>
      </c>
      <c r="DR473" s="6">
        <f t="shared" si="1178"/>
        <v>0</v>
      </c>
      <c r="DS473" s="6">
        <f t="shared" si="1178"/>
        <v>0</v>
      </c>
      <c r="DT473" s="6">
        <f t="shared" si="1178"/>
        <v>0</v>
      </c>
      <c r="DU473" s="6">
        <f t="shared" si="1178"/>
        <v>0</v>
      </c>
      <c r="DV473" s="178"/>
      <c r="DW473" s="6">
        <f t="shared" si="1179"/>
        <v>0</v>
      </c>
      <c r="DX473" s="6">
        <f t="shared" si="1179"/>
        <v>0</v>
      </c>
      <c r="DY473" s="6">
        <f t="shared" si="1179"/>
        <v>0</v>
      </c>
      <c r="DZ473" s="6">
        <f t="shared" si="1179"/>
        <v>0</v>
      </c>
      <c r="EA473" s="6">
        <f t="shared" si="1179"/>
        <v>0</v>
      </c>
      <c r="EB473" s="6">
        <f t="shared" si="1179"/>
        <v>0</v>
      </c>
      <c r="EC473" s="6">
        <f t="shared" si="1179"/>
        <v>0</v>
      </c>
      <c r="ED473" s="6">
        <f t="shared" si="1179"/>
        <v>0</v>
      </c>
      <c r="EE473" s="6">
        <f t="shared" si="1179"/>
        <v>0</v>
      </c>
      <c r="EF473" s="6">
        <f t="shared" si="1179"/>
        <v>0</v>
      </c>
      <c r="EG473" s="6">
        <f t="shared" si="1179"/>
        <v>0</v>
      </c>
      <c r="EH473" s="6">
        <f t="shared" si="1179"/>
        <v>0</v>
      </c>
    </row>
    <row r="474" spans="2:138" s="47" customFormat="1" x14ac:dyDescent="0.25">
      <c r="B474" s="51" t="s">
        <v>354</v>
      </c>
      <c r="C474" s="51"/>
      <c r="D474" s="47" t="s">
        <v>355</v>
      </c>
      <c r="E474" s="205">
        <f t="shared" si="1162"/>
        <v>61.407256360078279</v>
      </c>
      <c r="F474" s="205">
        <f t="shared" si="1162"/>
        <v>59.1280680442311</v>
      </c>
      <c r="G474" s="205">
        <f t="shared" si="1095"/>
        <v>-2.2791883158471791</v>
      </c>
      <c r="H474" s="206">
        <f t="shared" si="1146"/>
        <v>-3.85466393750971E-2</v>
      </c>
      <c r="I474" s="41"/>
      <c r="J474" s="208">
        <f t="shared" si="1163"/>
        <v>55.362138316316702</v>
      </c>
      <c r="K474" s="208">
        <f t="shared" si="1163"/>
        <v>60.391512093620626</v>
      </c>
      <c r="L474" s="208">
        <f t="shared" si="1097"/>
        <v>5.029373777303924</v>
      </c>
      <c r="M474" s="209">
        <f t="shared" si="1147"/>
        <v>8.3279480889752303E-2</v>
      </c>
      <c r="N474" s="41"/>
      <c r="O474" s="208">
        <f t="shared" si="1076"/>
        <v>43.588617923447174</v>
      </c>
      <c r="P474" s="208">
        <f t="shared" si="1077"/>
        <v>-11.773520392869528</v>
      </c>
      <c r="Q474" s="209">
        <f t="shared" si="1148"/>
        <v>-0.27010538424381475</v>
      </c>
      <c r="R474" s="41"/>
      <c r="S474" s="208">
        <f>IFERROR(S436/S$6,0)</f>
        <v>0</v>
      </c>
      <c r="T474" s="208">
        <f t="shared" si="1078"/>
        <v>-61.407256360078279</v>
      </c>
      <c r="U474" s="209">
        <f t="shared" si="1149"/>
        <v>0</v>
      </c>
      <c r="V474" s="41"/>
      <c r="W474" s="42"/>
      <c r="X474" s="43"/>
      <c r="Y474" s="42"/>
      <c r="Z474" s="44"/>
      <c r="AB474" s="208">
        <f t="shared" si="1164"/>
        <v>49.093420313127261</v>
      </c>
      <c r="AC474" s="208">
        <f t="shared" si="1164"/>
        <v>60.733102759925387</v>
      </c>
      <c r="AD474" s="208">
        <f t="shared" si="1100"/>
        <v>11.639682446798126</v>
      </c>
      <c r="AE474" s="209">
        <f t="shared" si="1150"/>
        <v>0.19165301817048852</v>
      </c>
      <c r="AG474" s="208">
        <f t="shared" si="1165"/>
        <v>59.792893903404597</v>
      </c>
      <c r="AH474" s="208">
        <f t="shared" si="1165"/>
        <v>63.257544775257621</v>
      </c>
      <c r="AI474" s="208">
        <f t="shared" si="1101"/>
        <v>3.4646508718530242</v>
      </c>
      <c r="AJ474" s="209">
        <f t="shared" si="1151"/>
        <v>5.4770555578188961E-2</v>
      </c>
      <c r="AL474" s="208">
        <f t="shared" si="1166"/>
        <v>51.439722419928827</v>
      </c>
      <c r="AM474" s="208">
        <f t="shared" si="1166"/>
        <v>58.700980972023679</v>
      </c>
      <c r="AN474" s="208">
        <f t="shared" si="1102"/>
        <v>7.2612585520948514</v>
      </c>
      <c r="AO474" s="209">
        <f t="shared" si="1152"/>
        <v>0.12369910062585661</v>
      </c>
      <c r="AQ474" s="208">
        <f t="shared" si="1167"/>
        <v>61.407256360078279</v>
      </c>
      <c r="AR474" s="208">
        <f t="shared" si="1167"/>
        <v>59.1280680442311</v>
      </c>
      <c r="AS474" s="208">
        <f t="shared" si="1103"/>
        <v>-2.2791883158471791</v>
      </c>
      <c r="AT474" s="209">
        <f t="shared" si="1153"/>
        <v>-3.85466393750971E-2</v>
      </c>
      <c r="AV474" s="208">
        <f t="shared" si="1168"/>
        <v>55.362138316316702</v>
      </c>
      <c r="AW474" s="208">
        <f t="shared" si="1168"/>
        <v>58.301613428267679</v>
      </c>
      <c r="AX474" s="208">
        <f t="shared" si="1104"/>
        <v>2.9394751119509763</v>
      </c>
      <c r="AY474" s="209">
        <f t="shared" si="1154"/>
        <v>5.0418417932251679E-2</v>
      </c>
      <c r="BA474" s="208">
        <f t="shared" si="1169"/>
        <v>0</v>
      </c>
      <c r="BB474" s="208">
        <f t="shared" si="1169"/>
        <v>58.891725449911611</v>
      </c>
      <c r="BC474" s="208">
        <f t="shared" si="1105"/>
        <v>58.891725449911611</v>
      </c>
      <c r="BD474" s="209">
        <f t="shared" si="1155"/>
        <v>1</v>
      </c>
      <c r="BF474" s="208">
        <f t="shared" si="1170"/>
        <v>0</v>
      </c>
      <c r="BG474" s="208">
        <f t="shared" si="1170"/>
        <v>58.205535361257624</v>
      </c>
      <c r="BH474" s="208">
        <f t="shared" si="1106"/>
        <v>58.205535361257624</v>
      </c>
      <c r="BI474" s="209">
        <f t="shared" si="1156"/>
        <v>1</v>
      </c>
      <c r="BK474" s="208">
        <f t="shared" si="1171"/>
        <v>0</v>
      </c>
      <c r="BL474" s="208">
        <f t="shared" si="1171"/>
        <v>60.133014368039483</v>
      </c>
      <c r="BM474" s="208">
        <f t="shared" si="1107"/>
        <v>60.133014368039483</v>
      </c>
      <c r="BN474" s="209">
        <f t="shared" si="1157"/>
        <v>1</v>
      </c>
      <c r="BP474" s="208">
        <f t="shared" si="1172"/>
        <v>0</v>
      </c>
      <c r="BQ474" s="208">
        <f t="shared" si="1172"/>
        <v>59.709910097694568</v>
      </c>
      <c r="BR474" s="208">
        <f t="shared" si="1108"/>
        <v>59.709910097694568</v>
      </c>
      <c r="BS474" s="209">
        <f t="shared" si="1158"/>
        <v>1</v>
      </c>
      <c r="BU474" s="208">
        <f t="shared" si="1173"/>
        <v>0</v>
      </c>
      <c r="BV474" s="208">
        <f t="shared" si="1173"/>
        <v>57.586448362742949</v>
      </c>
      <c r="BW474" s="208">
        <f t="shared" si="1109"/>
        <v>57.586448362742949</v>
      </c>
      <c r="BX474" s="209">
        <f t="shared" si="1159"/>
        <v>1</v>
      </c>
      <c r="BZ474" s="208">
        <f t="shared" si="1174"/>
        <v>0</v>
      </c>
      <c r="CA474" s="208">
        <f t="shared" si="1174"/>
        <v>60.575727508305803</v>
      </c>
      <c r="CB474" s="208">
        <f t="shared" si="1110"/>
        <v>60.575727508305803</v>
      </c>
      <c r="CC474" s="209">
        <f t="shared" si="1160"/>
        <v>1</v>
      </c>
      <c r="CE474" s="208">
        <f t="shared" si="1175"/>
        <v>0</v>
      </c>
      <c r="CF474" s="208">
        <f t="shared" si="1175"/>
        <v>59.451582978634804</v>
      </c>
      <c r="CG474" s="208">
        <f t="shared" si="1111"/>
        <v>59.451582978634804</v>
      </c>
      <c r="CH474" s="209">
        <f t="shared" si="1161"/>
        <v>1</v>
      </c>
      <c r="CI474" s="214"/>
      <c r="CJ474" s="208">
        <f t="shared" si="1176"/>
        <v>49.093420313127261</v>
      </c>
      <c r="CK474" s="208">
        <f t="shared" si="1176"/>
        <v>59.792893903404597</v>
      </c>
      <c r="CL474" s="208">
        <f t="shared" si="1176"/>
        <v>51.439722419928827</v>
      </c>
      <c r="CM474" s="208">
        <f t="shared" si="1176"/>
        <v>61.407256360078279</v>
      </c>
      <c r="CN474" s="208">
        <f t="shared" si="1176"/>
        <v>55.362138316316702</v>
      </c>
      <c r="CO474" s="208">
        <f t="shared" si="1176"/>
        <v>0</v>
      </c>
      <c r="CP474" s="208">
        <f t="shared" si="1176"/>
        <v>0</v>
      </c>
      <c r="CQ474" s="208">
        <f t="shared" si="1176"/>
        <v>0</v>
      </c>
      <c r="CR474" s="208">
        <f t="shared" si="1176"/>
        <v>0</v>
      </c>
      <c r="CS474" s="208">
        <f t="shared" si="1176"/>
        <v>0</v>
      </c>
      <c r="CT474" s="208">
        <f t="shared" si="1176"/>
        <v>0</v>
      </c>
      <c r="CU474" s="208">
        <f t="shared" si="1176"/>
        <v>0</v>
      </c>
      <c r="CV474" s="214"/>
      <c r="CW474" s="208">
        <f t="shared" si="1177"/>
        <v>43.489526096701894</v>
      </c>
      <c r="CX474" s="208">
        <f t="shared" si="1177"/>
        <v>45.278998035363458</v>
      </c>
      <c r="CY474" s="208">
        <f t="shared" si="1177"/>
        <v>39.692120351972747</v>
      </c>
      <c r="CZ474" s="208">
        <f t="shared" si="1177"/>
        <v>46.207208616110947</v>
      </c>
      <c r="DA474" s="208">
        <f t="shared" si="1177"/>
        <v>47.179754887656841</v>
      </c>
      <c r="DB474" s="208">
        <f t="shared" si="1177"/>
        <v>54.038104491876389</v>
      </c>
      <c r="DC474" s="208">
        <f t="shared" si="1177"/>
        <v>55.900201652892555</v>
      </c>
      <c r="DD474" s="208">
        <f t="shared" si="1177"/>
        <v>61.843509420022166</v>
      </c>
      <c r="DE474" s="208">
        <f t="shared" si="1177"/>
        <v>59.684532846715328</v>
      </c>
      <c r="DF474" s="208">
        <f t="shared" si="1177"/>
        <v>40.911511508072827</v>
      </c>
      <c r="DG474" s="208">
        <f t="shared" si="1177"/>
        <v>54.489168241965977</v>
      </c>
      <c r="DH474" s="208">
        <f t="shared" si="1177"/>
        <v>50.615228904847392</v>
      </c>
      <c r="DI474" s="215"/>
      <c r="DJ474" s="208">
        <f t="shared" si="1178"/>
        <v>60.733102759925387</v>
      </c>
      <c r="DK474" s="208">
        <f t="shared" si="1178"/>
        <v>63.257544775257621</v>
      </c>
      <c r="DL474" s="208">
        <f t="shared" si="1178"/>
        <v>58.700980972023679</v>
      </c>
      <c r="DM474" s="208">
        <f t="shared" si="1178"/>
        <v>59.1280680442311</v>
      </c>
      <c r="DN474" s="208">
        <f t="shared" si="1178"/>
        <v>58.301613428267679</v>
      </c>
      <c r="DO474" s="208">
        <f t="shared" si="1178"/>
        <v>58.891725449911611</v>
      </c>
      <c r="DP474" s="208">
        <f t="shared" si="1178"/>
        <v>58.205535361257624</v>
      </c>
      <c r="DQ474" s="208">
        <f t="shared" si="1178"/>
        <v>60.133014368039483</v>
      </c>
      <c r="DR474" s="208">
        <f t="shared" si="1178"/>
        <v>59.709910097694568</v>
      </c>
      <c r="DS474" s="208">
        <f t="shared" si="1178"/>
        <v>57.586448362742949</v>
      </c>
      <c r="DT474" s="208">
        <f t="shared" si="1178"/>
        <v>60.575727508305803</v>
      </c>
      <c r="DU474" s="208">
        <f t="shared" si="1178"/>
        <v>59.451582978634804</v>
      </c>
      <c r="DV474" s="215"/>
      <c r="DW474" s="208">
        <f t="shared" si="1179"/>
        <v>45.901022561033614</v>
      </c>
      <c r="DX474" s="208">
        <f t="shared" si="1179"/>
        <v>47.664046639271589</v>
      </c>
      <c r="DY474" s="208">
        <f t="shared" si="1179"/>
        <v>42.582535272878403</v>
      </c>
      <c r="DZ474" s="208">
        <f t="shared" si="1179"/>
        <v>42.893705963972849</v>
      </c>
      <c r="EA474" s="208">
        <f t="shared" si="1179"/>
        <v>41.679073265532111</v>
      </c>
      <c r="EB474" s="208">
        <f t="shared" si="1179"/>
        <v>43.917177181166871</v>
      </c>
      <c r="EC474" s="208">
        <f t="shared" si="1179"/>
        <v>41.773899000970687</v>
      </c>
      <c r="ED474" s="208">
        <f t="shared" si="1179"/>
        <v>41.690368473084028</v>
      </c>
      <c r="EE474" s="208">
        <f t="shared" si="1179"/>
        <v>41.834170271801725</v>
      </c>
      <c r="EF474" s="208">
        <f t="shared" si="1179"/>
        <v>41.975989443541444</v>
      </c>
      <c r="EG474" s="208">
        <f t="shared" si="1179"/>
        <v>44.6637446811147</v>
      </c>
      <c r="EH474" s="208">
        <f t="shared" si="1179"/>
        <v>43.837492137648461</v>
      </c>
    </row>
    <row r="475" spans="2:138" s="47" customFormat="1" x14ac:dyDescent="0.25">
      <c r="B475" s="51"/>
      <c r="C475" s="51"/>
      <c r="E475" s="217"/>
      <c r="F475" s="217"/>
      <c r="G475" s="217"/>
      <c r="H475" s="206"/>
      <c r="I475" s="41"/>
      <c r="J475" s="218"/>
      <c r="K475" s="218"/>
      <c r="L475" s="218"/>
      <c r="M475" s="209"/>
      <c r="N475" s="41"/>
      <c r="O475" s="218"/>
      <c r="P475" s="218"/>
      <c r="Q475" s="209"/>
      <c r="R475" s="41"/>
      <c r="S475" s="218"/>
      <c r="T475" s="218"/>
      <c r="U475" s="209"/>
      <c r="V475" s="41"/>
      <c r="W475" s="42"/>
      <c r="X475" s="43"/>
      <c r="Y475" s="42"/>
      <c r="Z475" s="44"/>
      <c r="AB475" s="218"/>
      <c r="AC475" s="218"/>
      <c r="AD475" s="218"/>
      <c r="AE475" s="209"/>
      <c r="AG475" s="218"/>
      <c r="AH475" s="218"/>
      <c r="AI475" s="218"/>
      <c r="AJ475" s="209"/>
      <c r="AL475" s="218"/>
      <c r="AM475" s="218"/>
      <c r="AN475" s="218"/>
      <c r="AO475" s="209"/>
      <c r="AQ475" s="218"/>
      <c r="AR475" s="218"/>
      <c r="AS475" s="218"/>
      <c r="AT475" s="209"/>
      <c r="AV475" s="218"/>
      <c r="AW475" s="218"/>
      <c r="AX475" s="218"/>
      <c r="AY475" s="209"/>
      <c r="BA475" s="218"/>
      <c r="BB475" s="218"/>
      <c r="BC475" s="218"/>
      <c r="BD475" s="209"/>
      <c r="BF475" s="218"/>
      <c r="BG475" s="218"/>
      <c r="BH475" s="218"/>
      <c r="BI475" s="209"/>
      <c r="BK475" s="218"/>
      <c r="BL475" s="218"/>
      <c r="BM475" s="218"/>
      <c r="BN475" s="209"/>
      <c r="BP475" s="218"/>
      <c r="BQ475" s="218"/>
      <c r="BR475" s="218"/>
      <c r="BS475" s="209"/>
      <c r="BU475" s="218"/>
      <c r="BV475" s="218"/>
      <c r="BW475" s="218"/>
      <c r="BX475" s="209"/>
      <c r="BZ475" s="218"/>
      <c r="CA475" s="218"/>
      <c r="CB475" s="218"/>
      <c r="CC475" s="209"/>
      <c r="CE475" s="218"/>
      <c r="CF475" s="218"/>
      <c r="CG475" s="218"/>
      <c r="CH475" s="209"/>
      <c r="CI475" s="214"/>
      <c r="CJ475" s="218"/>
      <c r="CK475" s="218"/>
      <c r="CL475" s="218"/>
      <c r="CM475" s="218"/>
      <c r="CN475" s="218"/>
      <c r="CO475" s="218"/>
      <c r="CP475" s="218"/>
      <c r="CQ475" s="218"/>
      <c r="CR475" s="218"/>
      <c r="CS475" s="218"/>
      <c r="CT475" s="218"/>
      <c r="CU475" s="218"/>
      <c r="CV475" s="214"/>
      <c r="CW475" s="218"/>
      <c r="CX475" s="218"/>
      <c r="CY475" s="218"/>
      <c r="CZ475" s="218"/>
      <c r="DA475" s="218"/>
      <c r="DB475" s="218"/>
      <c r="DC475" s="218"/>
      <c r="DD475" s="218"/>
      <c r="DE475" s="218"/>
      <c r="DF475" s="218"/>
      <c r="DG475" s="218"/>
      <c r="DH475" s="218"/>
      <c r="DI475" s="215"/>
      <c r="DJ475" s="218"/>
      <c r="DK475" s="218"/>
      <c r="DL475" s="218"/>
      <c r="DM475" s="218"/>
      <c r="DN475" s="218"/>
      <c r="DO475" s="218"/>
      <c r="DP475" s="218"/>
      <c r="DQ475" s="218"/>
      <c r="DR475" s="218"/>
      <c r="DS475" s="218"/>
      <c r="DT475" s="218"/>
      <c r="DU475" s="218"/>
      <c r="DV475" s="215"/>
      <c r="DW475" s="218"/>
      <c r="DX475" s="218"/>
      <c r="DY475" s="218"/>
      <c r="DZ475" s="218"/>
      <c r="EA475" s="218"/>
      <c r="EB475" s="218"/>
      <c r="EC475" s="218"/>
      <c r="ED475" s="218"/>
      <c r="EE475" s="218"/>
      <c r="EF475" s="218"/>
      <c r="EG475" s="218"/>
      <c r="EH475" s="218"/>
    </row>
    <row r="476" spans="2:138" x14ac:dyDescent="0.25">
      <c r="B476" s="51"/>
      <c r="C476" s="51"/>
      <c r="D476" s="137" t="s">
        <v>357</v>
      </c>
      <c r="H476" s="138"/>
      <c r="I476" s="41"/>
      <c r="N476" s="41"/>
      <c r="R476" s="41"/>
      <c r="U476" s="7"/>
      <c r="V476" s="41"/>
      <c r="W476" s="74"/>
      <c r="X476" s="75"/>
      <c r="Y476" s="74"/>
      <c r="Z476" s="76"/>
      <c r="AA476" s="137"/>
      <c r="AE476" s="7"/>
      <c r="AJ476" s="7"/>
      <c r="AO476" s="7"/>
      <c r="AT476" s="7"/>
      <c r="AY476" s="7"/>
      <c r="BD476" s="7"/>
      <c r="BI476" s="7"/>
      <c r="BN476" s="7"/>
      <c r="BS476" s="7"/>
      <c r="BX476" s="7"/>
      <c r="CC476" s="7"/>
      <c r="CH476" s="7"/>
    </row>
    <row r="477" spans="2:138" x14ac:dyDescent="0.25">
      <c r="B477" s="51">
        <v>62001</v>
      </c>
      <c r="C477" s="51"/>
      <c r="D477" t="str" cm="1">
        <f t="array" ref="D477">_xll.OneStreamExcelAddIn.XFFunctions.XFGetMemberInfo("Description","Account",B477)</f>
        <v>Pro Fees - Dr Stipends</v>
      </c>
      <c r="E477" s="53">
        <f>_xll.OneStreamExcelAddIn.XFFunctions.XFGetCell("TRUE", "CONSOL", $D$3,"TOT_Entity","USD","Actual",$E$3,"PERIODIC",$B477,"TOPFLOW","TOP","TOP","top1",$C477,"top3","Open_Acute_DIV1","TOP5","TOP6","REPORTED","TOP8")</f>
        <v>98950</v>
      </c>
      <c r="F477" s="53">
        <f>_xll.OneStreamExcelAddIn.XFFunctions.XFGetCell("TRUE", "CONSOL", $D$3,"TOT_Entity","Aggregated","Budget_Working",$E$3,"PERIODIC",$B477,"TOPFLOW","TOP","TOP","top1",$C477,"top3","Open_Acute_DIV1","TOP5","TOP6","REPORTED","TOP8")</f>
        <v>0</v>
      </c>
      <c r="G477" s="53">
        <f t="shared" ref="G477:G484" si="1180">F477-E477</f>
        <v>-98950</v>
      </c>
      <c r="H477" s="55">
        <f t="shared" ref="H477:H484" si="1181">IFERROR(G477/F477,0)</f>
        <v>0</v>
      </c>
      <c r="I477" s="41"/>
      <c r="J477" s="53">
        <f>_xll.OneStreamExcelAddIn.XFFunctions.XFGetCell("TRUE", "CONSOL", $D$3,"TOT_Entity","USD","Actual",$E$3,"YTD",$B477,"TOPFLOW","TOP","TOP","top1",$C477,"TOP3","Open_Acute_DIV1","TOP5","TOP6","REPORTED","TOP8")</f>
        <v>408250.11</v>
      </c>
      <c r="K477" s="53">
        <f>_xll.OneStreamExcelAddIn.XFFunctions.XFGetCell("TRUE", "CONSOL", $D$3,"TOT_Entity","Aggregated","Budget_Working",$E$3,"YTD",$B477,"TOPFLOW","TOP","TOP","top1",$C477,"TOP3","Open_Acute_DIV1","TOP5","TOP6","REPORTED","TOP8")</f>
        <v>0</v>
      </c>
      <c r="L477" s="53">
        <f t="shared" ref="L477:L484" si="1182">K477-J477</f>
        <v>-408250.11</v>
      </c>
      <c r="M477" s="40">
        <f t="shared" ref="M477:M484" si="1183">IFERROR(L477/K477,0)</f>
        <v>0</v>
      </c>
      <c r="N477" s="41"/>
      <c r="O477" s="53">
        <f>_xll.OneStreamExcelAddIn.XFFunctions.XFGetCell("TRUE", "CONSOL", $D$3,"TOT_Entity","USD","Actual",$F$3,"YTD",$B477,"TOPFLOW","TOP","TOP","top1",$C477,"TOP3","Open_Acute_DIV1","TOP5","TOP6","REPORTED","TOP8")</f>
        <v>0</v>
      </c>
      <c r="P477" s="53">
        <f>_xll.OneStreamExcelAddIn.XFFunctions.XFGetCell("TRUE", "CONSOL", $D$3,"TOT_Entity","USD","Actual",$E$3,"YTD",$B477,"TOPFLOW","TOP","TOP","top1",$C477,"top3","Open_Acute_DIV1","TOP5","TOP6","REPORTED","VAR_BW_PY_Actual")</f>
        <v>-408250.11</v>
      </c>
      <c r="Q477" s="40">
        <f t="shared" ref="Q477:Q484" si="1184">IFERROR(P477/O477,0)</f>
        <v>0</v>
      </c>
      <c r="R477" s="41"/>
      <c r="S477" s="53">
        <f>_xll.OneStreamExcelAddIn.XFFunctions.XFGetCell("TRUE", "CONSOL", $D$3,"TOT_Entity","USD","MIDFCST",$E$3,"MTD",$B477,"TOPFLOW","TOP","TOP","top1",$C477,"TOP3","Open_Acute_DIV1","TOP5","TOP6","REPORTED","TOP8")</f>
        <v>0</v>
      </c>
      <c r="T477" s="53">
        <f t="shared" ref="T477:T484" si="1185">S477-E477</f>
        <v>-98950</v>
      </c>
      <c r="U477" s="40">
        <f t="shared" ref="U477:U484" si="1186">IFERROR(T477/S477,0)</f>
        <v>0</v>
      </c>
      <c r="V477" s="41"/>
      <c r="W477" s="42"/>
      <c r="X477" s="43"/>
      <c r="Y477" s="42"/>
      <c r="Z477" s="44"/>
      <c r="AB477" s="53">
        <f>_xll.OneStreamExcelAddIn.XFFunctions.XFGetCell("TRUE", "CONSOL", $D$3,"TOT_Entity","USD","Actual",[1]Setup!C4,"PERIODIC",$B477,"TOPFLOW","TOP","TOP","top1",$C477,"top3","Open_Acute_DIV1","TOP5","TOP6","REPORTED","TOP8")</f>
        <v>0</v>
      </c>
      <c r="AC477" s="53">
        <f>_xll.OneStreamExcelAddIn.XFFunctions.XFGetCell("TRUE", "CONSOL", $D$3,"TOT_Entity","Aggregated","Budget_Working",[1]Setup!C4,"PERIODIC",$B477,"TOPFLOW","TOP","TOP","top1",$C477,"top3","Open_Acute_DIV1","TOP5","TOP6","REPORTED","TOP8")</f>
        <v>0</v>
      </c>
      <c r="AD477" s="53">
        <f t="shared" ref="AD477:AD484" si="1187">AC477-AB477</f>
        <v>0</v>
      </c>
      <c r="AE477" s="40">
        <f t="shared" ref="AE477:AE483" si="1188">IFERROR(AD477/AC477,0)</f>
        <v>0</v>
      </c>
      <c r="AG477" s="53">
        <f>_xll.OneStreamExcelAddIn.XFFunctions.XFGetCell("TRUE", "CONSOL", $D$3,"TOT_Entity","USD","Actual",[1]Setup!C5,"PERIODIC",$B477,"TOPFLOW","TOP","TOP","top1",$C477,"top3","Open_Acute_DIV1","TOP5","TOP6","REPORTED","TOP8")</f>
        <v>202900</v>
      </c>
      <c r="AH477" s="53">
        <f>_xll.OneStreamExcelAddIn.XFFunctions.XFGetCell("TRUE", "CONSOL", $D$3,"TOT_Entity","Aggregated","Budget_Working",[1]Setup!C5,"PERIODIC",$B477,"TOPFLOW","TOP","TOP","top1",$C477,"top3","Open_Acute_DIV1","TOP5","TOP6","REPORTED","TOP8")</f>
        <v>0</v>
      </c>
      <c r="AI477" s="53">
        <f t="shared" ref="AI477:AI484" si="1189">AH477-AG477</f>
        <v>-202900</v>
      </c>
      <c r="AJ477" s="40">
        <f t="shared" ref="AJ477:AJ483" si="1190">IFERROR(AI477/AH477,0)</f>
        <v>0</v>
      </c>
      <c r="AL477" s="53">
        <f>_xll.OneStreamExcelAddIn.XFFunctions.XFGetCell("TRUE", "CONSOL", $D$3,"TOT_Entity","USD","Actual",[1]Setup!C6,"PERIODIC",$B477,"TOPFLOW","TOP","TOP","top1",$C477,"top3","Open_Acute_DIV1","TOP5","TOP6","REPORTED","TOP8")</f>
        <v>106400.11</v>
      </c>
      <c r="AM477" s="53">
        <f>_xll.OneStreamExcelAddIn.XFFunctions.XFGetCell("TRUE", "CONSOL", $D$3,"TOT_Entity","Aggregated","Budget_Working",[1]Setup!C6,"PERIODIC",$B477,"TOPFLOW","TOP","TOP","top1",$C477,"top3","Open_Acute_DIV1","TOP5","TOP6","REPORTED","TOP8")</f>
        <v>0</v>
      </c>
      <c r="AN477" s="53">
        <f t="shared" ref="AN477:AN484" si="1191">AM477-AL477</f>
        <v>-106400.11</v>
      </c>
      <c r="AO477" s="40">
        <f t="shared" ref="AO477:AO483" si="1192">IFERROR(AN477/AM477,0)</f>
        <v>0</v>
      </c>
      <c r="AQ477" s="53">
        <f>_xll.OneStreamExcelAddIn.XFFunctions.XFGetCell("TRUE", "CONSOL", $D$3,"TOT_Entity","USD","Actual",[1]Setup!C7,"PERIODIC",$B477,"TOPFLOW","TOP","TOP","top1",$C477,"top3","Open_Acute_DIV1","TOP5","TOP6","REPORTED","TOP8")</f>
        <v>98950</v>
      </c>
      <c r="AR477" s="53">
        <f>_xll.OneStreamExcelAddIn.XFFunctions.XFGetCell("TRUE", "CONSOL", $D$3,"TOT_Entity","Aggregated","Budget_Working",[1]Setup!C7,"PERIODIC",$B477,"TOPFLOW","TOP","TOP","top1",$C477,"top3","Open_Acute_DIV1","TOP5","TOP6","REPORTED","TOP8")</f>
        <v>0</v>
      </c>
      <c r="AS477" s="53">
        <f t="shared" ref="AS477:AS484" si="1193">AR477-AQ477</f>
        <v>-98950</v>
      </c>
      <c r="AT477" s="40">
        <f t="shared" ref="AT477:AT483" si="1194">IFERROR(AS477/AR477,0)</f>
        <v>0</v>
      </c>
      <c r="AV477" s="53">
        <f>_xll.OneStreamExcelAddIn.XFFunctions.XFGetCell("TRUE", "CONSOL", $D$3,"TOT_Entity","USD","Actual",[1]Setup!C8,"PERIODIC",$B477,"TOPFLOW","TOP","TOP","top1",$C477,"top3","Open_Acute_DIV1","TOP5","TOP6","REPORTED","TOP8")</f>
        <v>-408250.11</v>
      </c>
      <c r="AW477" s="53">
        <f>_xll.OneStreamExcelAddIn.XFFunctions.XFGetCell("TRUE", "CONSOL", $D$3,"TOT_Entity","Aggregated","Budget_Working",[1]Setup!C8,"PERIODIC",$B477,"TOPFLOW","TOP","TOP","top1",$C477,"top3","Open_Acute_DIV1","TOP5","TOP6","REPORTED","TOP8")</f>
        <v>0</v>
      </c>
      <c r="AX477" s="53">
        <f t="shared" ref="AX477:AX484" si="1195">AW477-AV477</f>
        <v>408250.11</v>
      </c>
      <c r="AY477" s="40">
        <f t="shared" ref="AY477:AY483" si="1196">IFERROR(AX477/AW477,0)</f>
        <v>0</v>
      </c>
      <c r="BA477" s="53">
        <f>_xll.OneStreamExcelAddIn.XFFunctions.XFGetCell("TRUE", "CONSOL", $D$3,"TOT_Entity","USD","Actual",[1]Setup!C9,"PERIODIC",$B477,"TOPFLOW","TOP","TOP","top1",$C477,"top3","Open_Acute_DIV1","TOP5","TOP6","REPORTED","TOP8")</f>
        <v>0</v>
      </c>
      <c r="BB477" s="53">
        <f>_xll.OneStreamExcelAddIn.XFFunctions.XFGetCell("TRUE", "CONSOL", $D$3,"TOT_Entity","Aggregated","Budget_Working",[1]Setup!C9,"PERIODIC",$B477,"TOPFLOW","TOP","TOP","top1",$C477,"top3","Open_Acute_DIV1","TOP5","TOP6","REPORTED","TOP8")</f>
        <v>0</v>
      </c>
      <c r="BC477" s="53">
        <f t="shared" ref="BC477:BC484" si="1197">BB477-BA477</f>
        <v>0</v>
      </c>
      <c r="BD477" s="40">
        <f t="shared" ref="BD477:BD483" si="1198">IFERROR(BC477/BB477,0)</f>
        <v>0</v>
      </c>
      <c r="BF477" s="53">
        <f>_xll.OneStreamExcelAddIn.XFFunctions.XFGetCell("TRUE", "CONSOL", $D$3,"TOT_Entity","USD","Actual",[1]Setup!C10,"PERIODIC",$B477,"TOPFLOW","TOP","TOP","top1",$C477,"top3","Open_Acute_DIV1","TOP5","TOP6","REPORTED","TOP8")</f>
        <v>0</v>
      </c>
      <c r="BG477" s="53">
        <f>_xll.OneStreamExcelAddIn.XFFunctions.XFGetCell("TRUE", "CONSOL", $D$3,"TOT_Entity","Aggregated","Budget_Working",[1]Setup!C10,"PERIODIC",$B477,"TOPFLOW","TOP","TOP","top1",$C477,"top3","Open_Acute_DIV1","TOP5","TOP6","REPORTED","TOP8")</f>
        <v>0</v>
      </c>
      <c r="BH477" s="53">
        <f t="shared" ref="BH477:BH484" si="1199">BG477-BF477</f>
        <v>0</v>
      </c>
      <c r="BI477" s="40">
        <f t="shared" ref="BI477:BI483" si="1200">IFERROR(BH477/BG477,0)</f>
        <v>0</v>
      </c>
      <c r="BK477" s="53">
        <f>_xll.OneStreamExcelAddIn.XFFunctions.XFGetCell("TRUE", "CONSOL", $D$3,"TOT_Entity","USD","Actual",[1]Setup!C11,"PERIODIC",$B477,"TOPFLOW","TOP","TOP","top1",$C477,"top3","Open_Acute_DIV1","TOP5","TOP6","REPORTED","TOP8")</f>
        <v>0</v>
      </c>
      <c r="BL477" s="53">
        <f>_xll.OneStreamExcelAddIn.XFFunctions.XFGetCell("TRUE", "CONSOL", $D$3,"TOT_Entity","Aggregated","Budget_Working",[1]Setup!C11,"PERIODIC",$B477,"TOPFLOW","TOP","TOP","top1",$C477,"top3","Open_Acute_DIV1","TOP5","TOP6","REPORTED","TOP8")</f>
        <v>0</v>
      </c>
      <c r="BM477" s="53">
        <f t="shared" ref="BM477:BM484" si="1201">BL477-BK477</f>
        <v>0</v>
      </c>
      <c r="BN477" s="40">
        <f t="shared" ref="BN477:BN483" si="1202">IFERROR(BM477/BL477,0)</f>
        <v>0</v>
      </c>
      <c r="BP477" s="53">
        <f>_xll.OneStreamExcelAddIn.XFFunctions.XFGetCell("TRUE", "CONSOL", $D$3,"TOT_Entity","USD","Actual",[1]Setup!C12,"PERIODIC",$B477,"TOPFLOW","TOP","TOP","top1",$C477,"top3","Open_Acute_DIV1","TOP5","TOP6","REPORTED","TOP8")</f>
        <v>0</v>
      </c>
      <c r="BQ477" s="53">
        <f>_xll.OneStreamExcelAddIn.XFFunctions.XFGetCell("TRUE", "CONSOL", $D$3,"TOT_Entity","Aggregated","Budget_Working",[1]Setup!C12,"PERIODIC",$B477,"TOPFLOW","TOP","TOP","top1",$C477,"top3","Open_Acute_DIV1","TOP5","TOP6","REPORTED","TOP8")</f>
        <v>0</v>
      </c>
      <c r="BR477" s="53">
        <f t="shared" ref="BR477:BR484" si="1203">BQ477-BP477</f>
        <v>0</v>
      </c>
      <c r="BS477" s="40">
        <f t="shared" ref="BS477:BS483" si="1204">IFERROR(BR477/BQ477,0)</f>
        <v>0</v>
      </c>
      <c r="BU477" s="53">
        <f>_xll.OneStreamExcelAddIn.XFFunctions.XFGetCell("TRUE", "CONSOL", $D$3,"TOT_Entity","USD","Actual",[1]Setup!C13,"PERIODIC",$B477,"TOPFLOW","TOP","TOP","top1",$C477,"top3","Open_Acute_DIV1","TOP5","TOP6","REPORTED","TOP8")</f>
        <v>0</v>
      </c>
      <c r="BV477" s="53">
        <f>_xll.OneStreamExcelAddIn.XFFunctions.XFGetCell("TRUE", "CONSOL", $D$3,"TOT_Entity","Aggregated","Budget_Working",[1]Setup!C13,"PERIODIC",$B477,"TOPFLOW","TOP","TOP","top1",$C477,"top3","Open_Acute_DIV1","TOP5","TOP6","REPORTED","TOP8")</f>
        <v>0</v>
      </c>
      <c r="BW477" s="53">
        <f t="shared" ref="BW477:BW484" si="1205">BV477-BU477</f>
        <v>0</v>
      </c>
      <c r="BX477" s="40">
        <f t="shared" ref="BX477:BX483" si="1206">IFERROR(BW477/BV477,0)</f>
        <v>0</v>
      </c>
      <c r="BZ477" s="53">
        <f>_xll.OneStreamExcelAddIn.XFFunctions.XFGetCell("TRUE", "CONSOL", $D$3,"TOT_Entity","USD","Actual",[1]Setup!C14,"PERIODIC",$B477,"TOPFLOW","TOP","TOP","top1",$C477,"top3","Open_Acute_DIV1","TOP5","TOP6","REPORTED","TOP8")</f>
        <v>0</v>
      </c>
      <c r="CA477" s="53">
        <f>_xll.OneStreamExcelAddIn.XFFunctions.XFGetCell("TRUE", "CONSOL", $D$3,"TOT_Entity","Aggregated","Budget_Working",[1]Setup!C14,"PERIODIC",$B477,"TOPFLOW","TOP","TOP","top1",$C477,"top3","Open_Acute_DIV1","TOP5","TOP6","REPORTED","TOP8")</f>
        <v>0</v>
      </c>
      <c r="CB477" s="53">
        <f t="shared" ref="CB477:CB484" si="1207">CA477-BZ477</f>
        <v>0</v>
      </c>
      <c r="CC477" s="40">
        <f t="shared" ref="CC477:CC483" si="1208">IFERROR(CB477/CA477,0)</f>
        <v>0</v>
      </c>
      <c r="CE477" s="53">
        <f>_xll.OneStreamExcelAddIn.XFFunctions.XFGetCell("TRUE", "CONSOL", $D$3,"TOT_Entity","USD","Actual",[1]Setup!C15,"PERIODIC",$B477,"TOPFLOW","TOP","TOP","top1",$C477,"top3","Open_Acute_DIV1","TOP5","TOP6","REPORTED","TOP8")</f>
        <v>0</v>
      </c>
      <c r="CF477" s="53">
        <f>_xll.OneStreamExcelAddIn.XFFunctions.XFGetCell("TRUE", "CONSOL", $D$3,"TOT_Entity","Aggregated","Budget_Working",[1]Setup!C15,"PERIODIC",$B477,"TOPFLOW","TOP","TOP","top1",$C477,"top3","Open_Acute_DIV1","TOP5","TOP6","REPORTED","TOP8")</f>
        <v>0</v>
      </c>
      <c r="CG477" s="53">
        <f t="shared" ref="CG477:CG484" si="1209">CF477-CE477</f>
        <v>0</v>
      </c>
      <c r="CH477" s="40">
        <f t="shared" ref="CH477:CH483" si="1210">IFERROR(CG477/CF477,0)</f>
        <v>0</v>
      </c>
      <c r="CI477" s="212"/>
      <c r="CJ477" s="53">
        <f>_xll.OneStreamExcelAddIn.XFFunctions.XFGetCell("TRUE", "CONSOL", $D$3,"TOT_Entity","USD","Actual",[1]Setup!C4,"PERIODIC",$B477,"TOPFLOW","TOP","TOP","top1",$C477,"top3","Open_Acute_DIV1","TOP5","TOP6","REPORTED","TOP8")</f>
        <v>0</v>
      </c>
      <c r="CK477" s="53">
        <f>_xll.OneStreamExcelAddIn.XFFunctions.XFGetCell("TRUE", "CONSOL", $D$3,"TOT_Entity","USD","Actual",[1]Setup!C5,"PERIODIC",$B477,"TOPFLOW","TOP","TOP","top1",$C477,"top3","Open_Acute_DIV1","TOP5","TOP6","REPORTED","TOP8")</f>
        <v>202900</v>
      </c>
      <c r="CL477" s="53">
        <f>_xll.OneStreamExcelAddIn.XFFunctions.XFGetCell("TRUE", "CONSOL", $D$3,"TOT_Entity","USD","Actual",[1]Setup!C6,"PERIODIC",$B477,"TOPFLOW","TOP","TOP","top1",$C477,"top3","Open_Acute_DIV1","TOP5","TOP6","REPORTED","TOP8")</f>
        <v>106400.11</v>
      </c>
      <c r="CM477" s="53">
        <f>_xll.OneStreamExcelAddIn.XFFunctions.XFGetCell("TRUE", "CONSOL", $D$3,"TOT_Entity","USD","Actual",[1]Setup!C7,"PERIODIC",$B477,"TOPFLOW","TOP","TOP","top1",$C477,"top3","Open_Acute_DIV1","TOP5","TOP6","REPORTED","TOP8")</f>
        <v>98950</v>
      </c>
      <c r="CN477" s="53">
        <f>_xll.OneStreamExcelAddIn.XFFunctions.XFGetCell("TRUE", "CONSOL", $D$3,"TOT_Entity","USD","Actual",[1]Setup!C8,"PERIODIC",$B477,"TOPFLOW","TOP","TOP","top1",$C477,"top3","Open_Acute_DIV1","TOP5","TOP6","REPORTED","TOP8")</f>
        <v>-408250.11</v>
      </c>
      <c r="CO477" s="53">
        <f>_xll.OneStreamExcelAddIn.XFFunctions.XFGetCell("TRUE", "CONSOL", $D$3,"TOT_Entity","USD","Actual",[1]Setup!C9,"PERIODIC",$B477,"TOPFLOW","TOP","TOP","top1",$C477,"top3","Open_Acute_DIV1","TOP5","TOP6","REPORTED","TOP8")</f>
        <v>0</v>
      </c>
      <c r="CP477" s="53">
        <f>_xll.OneStreamExcelAddIn.XFFunctions.XFGetCell("TRUE", "CONSOL", $D$3,"TOT_Entity","USD","Actual",[1]Setup!C10,"PERIODIC",$B477,"TOPFLOW","TOP","TOP","top1",$C477,"top3","Open_Acute_DIV1","TOP5","TOP6","REPORTED","TOP8")</f>
        <v>0</v>
      </c>
      <c r="CQ477" s="53">
        <f>_xll.OneStreamExcelAddIn.XFFunctions.XFGetCell("TRUE", "CONSOL", $D$3,"TOT_Entity","USD","Actual",[1]Setup!C11,"PERIODIC",$B477,"TOPFLOW","TOP","TOP","top1",$C477,"top3","Open_Acute_DIV1","TOP5","TOP6","REPORTED","TOP8")</f>
        <v>0</v>
      </c>
      <c r="CR477" s="53">
        <f>_xll.OneStreamExcelAddIn.XFFunctions.XFGetCell("TRUE", "CONSOL", $D$3,"TOT_Entity","USD","Actual",[1]Setup!C12,"PERIODIC",$B477,"TOPFLOW","TOP","TOP","top1",$C477,"top3","Open_Acute_DIV1","TOP5","TOP6","REPORTED","TOP8")</f>
        <v>0</v>
      </c>
      <c r="CS477" s="53">
        <f>_xll.OneStreamExcelAddIn.XFFunctions.XFGetCell("TRUE", "CONSOL", $D$3,"TOT_Entity","USD","Actual",[1]Setup!C13,"PERIODIC",$B477,"TOPFLOW","TOP","TOP","top1",$C477,"top3","Open_Acute_DIV1","TOP5","TOP6","REPORTED","TOP8")</f>
        <v>0</v>
      </c>
      <c r="CT477" s="53">
        <f>_xll.OneStreamExcelAddIn.XFFunctions.XFGetCell("TRUE", "CONSOL", $D$3,"TOT_Entity","USD","Actual",[1]Setup!C14,"PERIODIC",$B477,"TOPFLOW","TOP","TOP","top1",$C477,"top3","Open_Acute_DIV1","TOP5","TOP6","REPORTED","TOP8")</f>
        <v>0</v>
      </c>
      <c r="CU477" s="53">
        <f>_xll.OneStreamExcelAddIn.XFFunctions.XFGetCell("TRUE", "CONSOL", $D$3,"TOT_Entity","USD","Actual",[1]Setup!C15,"PERIODIC",$B477,"TOPFLOW","TOP","TOP","top1",$C477,"top3","Open_Acute_DIV1","TOP5","TOP6","REPORTED","TOP8")</f>
        <v>0</v>
      </c>
      <c r="CV477" s="212"/>
      <c r="CW477" s="53">
        <f>_xll.OneStreamExcelAddIn.XFFunctions.XFGetCell("TRUE", "CONSOL", $D$3,"TOT_Entity","USD","Actual",[1]Setup!C17,"PERIODIC",$B477,"TOPFLOW","TOP","TOP","top1",$C477,"top3","Open_Acute_DIV1","TOP5","TOP6","REPORTED","TOP8")</f>
        <v>0</v>
      </c>
      <c r="CX477" s="53">
        <f>_xll.OneStreamExcelAddIn.XFFunctions.XFGetCell("TRUE", "CONSOL", $D$3,"TOT_Entity","USD","Actual",[1]Setup!C18,"PERIODIC",$B477,"TOPFLOW","TOP","TOP","top1",$C477,"top3","Open_Acute_DIV1","TOP5","TOP6","REPORTED","TOP8")</f>
        <v>0</v>
      </c>
      <c r="CY477" s="53">
        <f>_xll.OneStreamExcelAddIn.XFFunctions.XFGetCell("TRUE", "CONSOL", $D$3,"TOT_Entity","USD","Actual",[1]Setup!C19,"PERIODIC",$B477,"TOPFLOW","TOP","TOP","top1",$C477,"top3","Open_Acute_DIV1","TOP5","TOP6","REPORTED","TOP8")</f>
        <v>0</v>
      </c>
      <c r="CZ477" s="53">
        <f>_xll.OneStreamExcelAddIn.XFFunctions.XFGetCell("TRUE", "CONSOL", $D$3,"TOT_Entity","USD","Actual",[1]Setup!C20,"PERIODIC",$B477,"TOPFLOW","TOP","TOP","top1",$C477,"top3","Open_Acute_DIV1","TOP5","TOP6","REPORTED","TOP8")</f>
        <v>0</v>
      </c>
      <c r="DA477" s="53">
        <f>_xll.OneStreamExcelAddIn.XFFunctions.XFGetCell("TRUE", "CONSOL", $D$3,"TOT_Entity","USD","Actual",[1]Setup!C21,"PERIODIC",$B477,"TOPFLOW","TOP","TOP","top1",$C477,"top3","Open_Acute_DIV1","TOP5","TOP6","REPORTED","TOP8")</f>
        <v>0</v>
      </c>
      <c r="DB477" s="53">
        <f>_xll.OneStreamExcelAddIn.XFFunctions.XFGetCell("TRUE", "CONSOL", $D$3,"TOT_Entity","USD","Actual",[1]Setup!C22,"PERIODIC",$B477,"TOPFLOW","TOP","TOP","top1",$C477,"top3","Open_Acute_DIV1","TOP5","TOP6","REPORTED","TOP8")</f>
        <v>0</v>
      </c>
      <c r="DC477" s="53">
        <f>_xll.OneStreamExcelAddIn.XFFunctions.XFGetCell("TRUE", "CONSOL", $D$3,"TOT_Entity","USD","Actual",[1]Setup!C23,"PERIODIC",$B477,"TOPFLOW","TOP","TOP","top1",$C477,"top3","Open_Acute_DIV1","TOP5","TOP6","REPORTED","TOP8")</f>
        <v>0</v>
      </c>
      <c r="DD477" s="53">
        <f>_xll.OneStreamExcelAddIn.XFFunctions.XFGetCell("TRUE", "CONSOL", $D$3,"TOT_Entity","USD","Actual",[1]Setup!C24,"PERIODIC",$B477,"TOPFLOW","TOP","TOP","top1",$C477,"top3","Open_Acute_DIV1","TOP5","TOP6","REPORTED","TOP8")</f>
        <v>0</v>
      </c>
      <c r="DE477" s="53">
        <f>_xll.OneStreamExcelAddIn.XFFunctions.XFGetCell("TRUE", "CONSOL", $D$3,"TOT_Entity","USD","Actual",[1]Setup!C25,"PERIODIC",$B477,"TOPFLOW","TOP","TOP","top1",$C477,"top3","Open_Acute_DIV1","TOP5","TOP6","REPORTED","TOP8")</f>
        <v>0</v>
      </c>
      <c r="DF477" s="53">
        <f>_xll.OneStreamExcelAddIn.XFFunctions.XFGetCell("TRUE", "CONSOL", $D$3,"TOT_Entity","USD","Actual",[1]Setup!C26,"PERIODIC",$B477,"TOPFLOW","TOP","TOP","top1",$C477,"top3","Open_Acute_DIV1","TOP5","TOP6","REPORTED","TOP8")</f>
        <v>0</v>
      </c>
      <c r="DG477" s="53">
        <f>_xll.OneStreamExcelAddIn.XFFunctions.XFGetCell("TRUE", "CONSOL", $D$3,"TOT_Entity","USD","Actual",[1]Setup!C27,"PERIODIC",$B477,"TOPFLOW","TOP","TOP","top1",$C477,"top3","Open_Acute_DIV1","TOP5","TOP6","REPORTED","TOP8")</f>
        <v>0</v>
      </c>
      <c r="DH477" s="53">
        <f>_xll.OneStreamExcelAddIn.XFFunctions.XFGetCell("TRUE", "CONSOL", $D$3,"TOT_Entity","USD","Actual",[1]Setup!C28,"PERIODIC",$B477,"TOPFLOW","TOP","TOP","top1",$C477,"top3","Open_Acute_DIV1","TOP5","TOP6","REPORTED","TOP8")</f>
        <v>0</v>
      </c>
      <c r="DI477" s="178"/>
      <c r="DJ477" s="53">
        <f>_xll.OneStreamExcelAddIn.XFFunctions.XFGetCell("TRUE", "CONSOL", $D$3,"TOT_Entity","Aggregated","Budget_Working",[1]Setup!C4,"PERIODIC",$B477,"TOPFLOW","TOP","TOP","top1",$C477,"top3","Open_Acute_DIV1","TOP5","TOP6","REPORTED","TOP8")</f>
        <v>0</v>
      </c>
      <c r="DK477" s="53">
        <f>_xll.OneStreamExcelAddIn.XFFunctions.XFGetCell("TRUE", "CONSOL", $D$3,"TOT_Entity","Aggregated","Budget_Working",[1]Setup!C5,"PERIODIC",$B477,"TOPFLOW","TOP","TOP","top1",$C477,"top3","Open_Acute_DIV1","TOP5","TOP6","REPORTED","TOP8")</f>
        <v>0</v>
      </c>
      <c r="DL477" s="53">
        <f>_xll.OneStreamExcelAddIn.XFFunctions.XFGetCell("TRUE", "CONSOL", $D$3,"TOT_Entity","Aggregated","Budget_Working",[1]Setup!C6,"PERIODIC",$B477,"TOPFLOW","TOP","TOP","top1",$C477,"top3","Open_Acute_DIV1","TOP5","TOP6","REPORTED","TOP8")</f>
        <v>0</v>
      </c>
      <c r="DM477" s="53">
        <f>_xll.OneStreamExcelAddIn.XFFunctions.XFGetCell("TRUE", "CONSOL", $D$3,"TOT_Entity","Aggregated","Budget_Working",[1]Setup!C7,"PERIODIC",$B477,"TOPFLOW","TOP","TOP","top1",$C477,"top3","Open_Acute_DIV1","TOP5","TOP6","REPORTED","TOP8")</f>
        <v>0</v>
      </c>
      <c r="DN477" s="53">
        <f>_xll.OneStreamExcelAddIn.XFFunctions.XFGetCell("TRUE", "CONSOL", $D$3,"TOT_Entity","Aggregated","Budget_Working",[1]Setup!C8,"PERIODIC",$B477,"TOPFLOW","TOP","TOP","top1",$C477,"top3","Open_Acute_DIV1","TOP5","TOP6","REPORTED","TOP8")</f>
        <v>0</v>
      </c>
      <c r="DO477" s="53">
        <f>_xll.OneStreamExcelAddIn.XFFunctions.XFGetCell("TRUE", "CONSOL", $D$3,"TOT_Entity","Aggregated","Budget_Working",[1]Setup!C9,"PERIODIC",$B477,"TOPFLOW","TOP","TOP","top1",$C477,"top3","Open_Acute_DIV1","TOP5","TOP6","REPORTED","TOP8")</f>
        <v>0</v>
      </c>
      <c r="DP477" s="53">
        <f>_xll.OneStreamExcelAddIn.XFFunctions.XFGetCell("TRUE", "CONSOL", $D$3,"TOT_Entity","Aggregated","Budget_Working",[1]Setup!C10,"PERIODIC",$B477,"TOPFLOW","TOP","TOP","top1",$C477,"top3","Open_Acute_DIV1","TOP5","TOP6","REPORTED","TOP8")</f>
        <v>0</v>
      </c>
      <c r="DQ477" s="53">
        <f>_xll.OneStreamExcelAddIn.XFFunctions.XFGetCell("TRUE", "CONSOL", $D$3,"TOT_Entity","Aggregated","Budget_Working",[1]Setup!C11,"PERIODIC",$B477,"TOPFLOW","TOP","TOP","top1",$C477,"top3","Open_Acute_DIV1","TOP5","TOP6","REPORTED","TOP8")</f>
        <v>0</v>
      </c>
      <c r="DR477" s="53">
        <f>_xll.OneStreamExcelAddIn.XFFunctions.XFGetCell("TRUE", "CONSOL", $D$3,"TOT_Entity","Aggregated","Budget_Working",[1]Setup!C12,"PERIODIC",$B477,"TOPFLOW","TOP","TOP","top1",$C477,"top3","Open_Acute_DIV1","TOP5","TOP6","REPORTED","TOP8")</f>
        <v>0</v>
      </c>
      <c r="DS477" s="53">
        <f>_xll.OneStreamExcelAddIn.XFFunctions.XFGetCell("TRUE", "CONSOL", $D$3,"TOT_Entity","Aggregated","Budget_Working",[1]Setup!C13,"PERIODIC",$B477,"TOPFLOW","TOP","TOP","top1",$C477,"top3","Open_Acute_DIV1","TOP5","TOP6","REPORTED","TOP8")</f>
        <v>0</v>
      </c>
      <c r="DT477" s="53">
        <f>_xll.OneStreamExcelAddIn.XFFunctions.XFGetCell("TRUE", "CONSOL", $D$3,"TOT_Entity","Aggregated","Budget_Working",[1]Setup!C14,"PERIODIC",$B477,"TOPFLOW","TOP","TOP","top1",$C477,"top3","Open_Acute_DIV1","TOP5","TOP6","REPORTED","TOP8")</f>
        <v>0</v>
      </c>
      <c r="DU477" s="53">
        <f>_xll.OneStreamExcelAddIn.XFFunctions.XFGetCell("TRUE", "CONSOL", $D$3,"TOT_Entity","Aggregated","Budget_Working",[1]Setup!C15,"PERIODIC",$B477,"TOPFLOW","TOP","TOP","top1",$C477,"top3","Open_Acute_DIV1","TOP5","TOP6","REPORTED","TOP8")</f>
        <v>0</v>
      </c>
      <c r="DV477" s="178"/>
      <c r="DW477" s="53">
        <f>_xll.OneStreamExcelAddIn.XFFunctions.XFGetCell("TRUE", "CONSOL", $D$3,"TOT_Entity","USD","Budget_Final",[1]Setup!C17,"PERIODIC",$B477,"TOPFLOW","TOP","TOP","top1",$C477,"top3","Open_Acute_DIV1","TOP5","TOP6","REPORTED","TOP8")</f>
        <v>0</v>
      </c>
      <c r="DX477" s="53">
        <f>_xll.OneStreamExcelAddIn.XFFunctions.XFGetCell("TRUE", "CONSOL", $D$3,"TOT_Entity","USD","Budget_Final",[1]Setup!C18,"PERIODIC",$B477,"TOPFLOW","TOP","TOP","top1",$C477,"top3","Open_Acute_DIV1","TOP5","TOP6","REPORTED","TOP8")</f>
        <v>0</v>
      </c>
      <c r="DY477" s="53">
        <f>_xll.OneStreamExcelAddIn.XFFunctions.XFGetCell("TRUE", "CONSOL", $D$3,"TOT_Entity","USD","Budget_Final",[1]Setup!C19,"PERIODIC",$B477,"TOPFLOW","TOP","TOP","top1",$C477,"top3","Open_Acute_DIV1","TOP5","TOP6","REPORTED","TOP8")</f>
        <v>0</v>
      </c>
      <c r="DZ477" s="53">
        <f>_xll.OneStreamExcelAddIn.XFFunctions.XFGetCell("TRUE", "CONSOL", $D$3,"TOT_Entity","USD","Budget_Final",[1]Setup!C20,"PERIODIC",$B477,"TOPFLOW","TOP","TOP","top1",$C477,"top3","Open_Acute_DIV1","TOP5","TOP6","REPORTED","TOP8")</f>
        <v>0</v>
      </c>
      <c r="EA477" s="53">
        <f>_xll.OneStreamExcelAddIn.XFFunctions.XFGetCell("TRUE", "CONSOL", $D$3,"TOT_Entity","USD","Budget_Final",[1]Setup!C21,"PERIODIC",$B477,"TOPFLOW","TOP","TOP","top1",$C477,"top3","Open_Acute_DIV1","TOP5","TOP6","REPORTED","TOP8")</f>
        <v>0</v>
      </c>
      <c r="EB477" s="53">
        <f>_xll.OneStreamExcelAddIn.XFFunctions.XFGetCell("TRUE", "CONSOL", $D$3,"TOT_Entity","USD","Budget_Final",[1]Setup!C22,"PERIODIC",$B477,"TOPFLOW","TOP","TOP","top1",$C477,"top3","Open_Acute_DIV1","TOP5","TOP6","REPORTED","TOP8")</f>
        <v>0</v>
      </c>
      <c r="EC477" s="53">
        <f>_xll.OneStreamExcelAddIn.XFFunctions.XFGetCell("TRUE", "CONSOL", $D$3,"TOT_Entity","USD","Budget_Final",[1]Setup!C23,"PERIODIC",$B477,"TOPFLOW","TOP","TOP","top1",$C477,"top3","Open_Acute_DIV1","TOP5","TOP6","REPORTED","TOP8")</f>
        <v>0</v>
      </c>
      <c r="ED477" s="53">
        <f>_xll.OneStreamExcelAddIn.XFFunctions.XFGetCell("TRUE", "CONSOL", $D$3,"TOT_Entity","USD","Budget_Final",[1]Setup!C24,"PERIODIC",$B477,"TOPFLOW","TOP","TOP","top1",$C477,"top3","Open_Acute_DIV1","TOP5","TOP6","REPORTED","TOP8")</f>
        <v>0</v>
      </c>
      <c r="EE477" s="53">
        <f>_xll.OneStreamExcelAddIn.XFFunctions.XFGetCell("TRUE", "CONSOL", $D$3,"TOT_Entity","USD","Budget_Final",[1]Setup!C25,"PERIODIC",$B477,"TOPFLOW","TOP","TOP","top1",$C477,"top3","Open_Acute_DIV1","TOP5","TOP6","REPORTED","TOP8")</f>
        <v>0</v>
      </c>
      <c r="EF477" s="53">
        <f>_xll.OneStreamExcelAddIn.XFFunctions.XFGetCell("TRUE", "CONSOL", $D$3,"TOT_Entity","USD","Budget_Final",[1]Setup!C26,"PERIODIC",$B477,"TOPFLOW","TOP","TOP","top1",$C477,"top3","Open_Acute_DIV1","TOP5","TOP6","REPORTED","TOP8")</f>
        <v>0</v>
      </c>
      <c r="EG477" s="53">
        <f>_xll.OneStreamExcelAddIn.XFFunctions.XFGetCell("TRUE", "CONSOL", $D$3,"TOT_Entity","USD","Budget_Final",[1]Setup!C27,"PERIODIC",$B477,"TOPFLOW","TOP","TOP","top1",$C477,"top3","Open_Acute_DIV1","TOP5","TOP6","REPORTED","TOP8")</f>
        <v>0</v>
      </c>
      <c r="EH477" s="53">
        <f>_xll.OneStreamExcelAddIn.XFFunctions.XFGetCell("TRUE", "CONSOL", $D$3,"TOT_Entity","USD","Budget_Final",[1]Setup!C28,"PERIODIC",$B477,"TOPFLOW","TOP","TOP","top1",$C477,"top3","Open_Acute_DIV1","TOP5","TOP6","REPORTED","TOP8")</f>
        <v>0</v>
      </c>
    </row>
    <row r="478" spans="2:138" x14ac:dyDescent="0.25">
      <c r="B478" s="51">
        <v>62005</v>
      </c>
      <c r="C478" s="51"/>
      <c r="D478" t="str" cm="1">
        <f t="array" ref="D478">_xll.OneStreamExcelAddIn.XFFunctions.XFGetMemberInfo("Description","Account",B478)</f>
        <v>Pro Fees - Med Director</v>
      </c>
      <c r="E478" s="53">
        <f>_xll.OneStreamExcelAddIn.XFFunctions.XFGetCell("TRUE", "CONSOL", $D$3,"TOT_Entity","USD","Actual",$E$3,"PERIODIC",$B478,"TOPFLOW","TOP","TOP","top1",$C478,"top3","Open_Acute_DIV1","TOP5","TOP6","REPORTED","TOP8")</f>
        <v>0</v>
      </c>
      <c r="F478" s="53">
        <f>_xll.OneStreamExcelAddIn.XFFunctions.XFGetCell("TRUE", "CONSOL", $D$3,"TOT_Entity","Aggregated","Budget_Working",$E$3,"PERIODIC",$B478,"TOPFLOW","TOP","TOP","top1",$C478,"top3","Open_Acute_DIV1","TOP5","TOP6","REPORTED","TOP8")</f>
        <v>0</v>
      </c>
      <c r="G478" s="53">
        <f t="shared" si="1180"/>
        <v>0</v>
      </c>
      <c r="H478" s="55">
        <f t="shared" si="1181"/>
        <v>0</v>
      </c>
      <c r="I478" s="41"/>
      <c r="J478" s="53">
        <f>_xll.OneStreamExcelAddIn.XFFunctions.XFGetCell("TRUE", "CONSOL", $D$3,"TOT_Entity","USD","Actual",$E$3,"YTD",$B478,"TOPFLOW","TOP","TOP","top1",$C478,"TOP3","Open_Acute_DIV1","TOP5","TOP6","REPORTED","TOP8")</f>
        <v>0</v>
      </c>
      <c r="K478" s="53">
        <f>_xll.OneStreamExcelAddIn.XFFunctions.XFGetCell("TRUE", "CONSOL", $D$3,"TOT_Entity","Aggregated","Budget_Working",$E$3,"YTD",$B478,"TOPFLOW","TOP","TOP","top1",$C478,"TOP3","Open_Acute_DIV1","TOP5","TOP6","REPORTED","TOP8")</f>
        <v>0</v>
      </c>
      <c r="L478" s="53">
        <f t="shared" si="1182"/>
        <v>0</v>
      </c>
      <c r="M478" s="40">
        <f t="shared" si="1183"/>
        <v>0</v>
      </c>
      <c r="N478" s="41"/>
      <c r="O478" s="53">
        <f>_xll.OneStreamExcelAddIn.XFFunctions.XFGetCell("TRUE", "CONSOL", $D$3,"TOT_Entity","USD","Actual",$F$3,"YTD",$B478,"TOPFLOW","TOP","TOP","top1",$C478,"TOP3","Open_Acute_DIV1","TOP5","TOP6","REPORTED","TOP8")</f>
        <v>0</v>
      </c>
      <c r="P478" s="53">
        <f>_xll.OneStreamExcelAddIn.XFFunctions.XFGetCell("TRUE", "CONSOL", $D$3,"TOT_Entity","USD","Actual",$E$3,"YTD",$B478,"TOPFLOW","TOP","TOP","top1",$C478,"top3","Open_Acute_DIV1","TOP5","TOP6","REPORTED","VAR_BW_PY_Actual")</f>
        <v>0</v>
      </c>
      <c r="Q478" s="40">
        <f t="shared" si="1184"/>
        <v>0</v>
      </c>
      <c r="R478" s="41"/>
      <c r="S478" s="53">
        <f>_xll.OneStreamExcelAddIn.XFFunctions.XFGetCell("TRUE", "CONSOL", $D$3,"TOT_Entity","USD","MIDFCST",$E$3,"MTD",$B478,"TOPFLOW","TOP","TOP","top1",$C478,"TOP3","Open_Acute_DIV1","TOP5","TOP6","REPORTED","TOP8")</f>
        <v>0</v>
      </c>
      <c r="T478" s="53">
        <f t="shared" si="1185"/>
        <v>0</v>
      </c>
      <c r="U478" s="40">
        <f t="shared" si="1186"/>
        <v>0</v>
      </c>
      <c r="V478" s="41"/>
      <c r="W478" s="42"/>
      <c r="X478" s="43"/>
      <c r="Y478" s="42"/>
      <c r="Z478" s="44"/>
      <c r="AB478" s="53">
        <f>_xll.OneStreamExcelAddIn.XFFunctions.XFGetCell("TRUE", "CONSOL", $D$3,"TOT_Entity","USD","Actual",[1]Setup!C4,"PERIODIC",$B478,"TOPFLOW","TOP","TOP","top1",$C478,"top3","Open_Acute_DIV1","TOP5","TOP6","REPORTED","TOP8")</f>
        <v>0</v>
      </c>
      <c r="AC478" s="53">
        <f>_xll.OneStreamExcelAddIn.XFFunctions.XFGetCell("TRUE", "CONSOL", $D$3,"TOT_Entity","Aggregated","Budget_Working",[1]Setup!C4,"PERIODIC",$B478,"TOPFLOW","TOP","TOP","top1",$C478,"top3","Open_Acute_DIV1","TOP5","TOP6","REPORTED","TOP8")</f>
        <v>0</v>
      </c>
      <c r="AD478" s="53">
        <f t="shared" si="1187"/>
        <v>0</v>
      </c>
      <c r="AE478" s="40">
        <f t="shared" si="1188"/>
        <v>0</v>
      </c>
      <c r="AG478" s="53">
        <f>_xll.OneStreamExcelAddIn.XFFunctions.XFGetCell("TRUE", "CONSOL", $D$3,"TOT_Entity","USD","Actual",[1]Setup!C5,"PERIODIC",$B478,"TOPFLOW","TOP","TOP","top1",$C478,"top3","Open_Acute_DIV1","TOP5","TOP6","REPORTED","TOP8")</f>
        <v>0</v>
      </c>
      <c r="AH478" s="53">
        <f>_xll.OneStreamExcelAddIn.XFFunctions.XFGetCell("TRUE", "CONSOL", $D$3,"TOT_Entity","Aggregated","Budget_Working",[1]Setup!C5,"PERIODIC",$B478,"TOPFLOW","TOP","TOP","top1",$C478,"top3","Open_Acute_DIV1","TOP5","TOP6","REPORTED","TOP8")</f>
        <v>0</v>
      </c>
      <c r="AI478" s="53">
        <f t="shared" si="1189"/>
        <v>0</v>
      </c>
      <c r="AJ478" s="40">
        <f t="shared" si="1190"/>
        <v>0</v>
      </c>
      <c r="AL478" s="53">
        <f>_xll.OneStreamExcelAddIn.XFFunctions.XFGetCell("TRUE", "CONSOL", $D$3,"TOT_Entity","USD","Actual",[1]Setup!C6,"PERIODIC",$B478,"TOPFLOW","TOP","TOP","top1",$C478,"top3","Open_Acute_DIV1","TOP5","TOP6","REPORTED","TOP8")</f>
        <v>0</v>
      </c>
      <c r="AM478" s="53">
        <f>_xll.OneStreamExcelAddIn.XFFunctions.XFGetCell("TRUE", "CONSOL", $D$3,"TOT_Entity","Aggregated","Budget_Working",[1]Setup!C6,"PERIODIC",$B478,"TOPFLOW","TOP","TOP","top1",$C478,"top3","Open_Acute_DIV1","TOP5","TOP6","REPORTED","TOP8")</f>
        <v>0</v>
      </c>
      <c r="AN478" s="53">
        <f t="shared" si="1191"/>
        <v>0</v>
      </c>
      <c r="AO478" s="40">
        <f t="shared" si="1192"/>
        <v>0</v>
      </c>
      <c r="AQ478" s="53">
        <f>_xll.OneStreamExcelAddIn.XFFunctions.XFGetCell("TRUE", "CONSOL", $D$3,"TOT_Entity","USD","Actual",[1]Setup!C7,"PERIODIC",$B478,"TOPFLOW","TOP","TOP","top1",$C478,"top3","Open_Acute_DIV1","TOP5","TOP6","REPORTED","TOP8")</f>
        <v>0</v>
      </c>
      <c r="AR478" s="53">
        <f>_xll.OneStreamExcelAddIn.XFFunctions.XFGetCell("TRUE", "CONSOL", $D$3,"TOT_Entity","Aggregated","Budget_Working",[1]Setup!C7,"PERIODIC",$B478,"TOPFLOW","TOP","TOP","top1",$C478,"top3","Open_Acute_DIV1","TOP5","TOP6","REPORTED","TOP8")</f>
        <v>0</v>
      </c>
      <c r="AS478" s="53">
        <f t="shared" si="1193"/>
        <v>0</v>
      </c>
      <c r="AT478" s="40">
        <f t="shared" si="1194"/>
        <v>0</v>
      </c>
      <c r="AV478" s="53">
        <f>_xll.OneStreamExcelAddIn.XFFunctions.XFGetCell("TRUE", "CONSOL", $D$3,"TOT_Entity","USD","Actual",[1]Setup!C8,"PERIODIC",$B478,"TOPFLOW","TOP","TOP","top1",$C478,"top3","Open_Acute_DIV1","TOP5","TOP6","REPORTED","TOP8")</f>
        <v>0</v>
      </c>
      <c r="AW478" s="53">
        <f>_xll.OneStreamExcelAddIn.XFFunctions.XFGetCell("TRUE", "CONSOL", $D$3,"TOT_Entity","Aggregated","Budget_Working",[1]Setup!C8,"PERIODIC",$B478,"TOPFLOW","TOP","TOP","top1",$C478,"top3","Open_Acute_DIV1","TOP5","TOP6","REPORTED","TOP8")</f>
        <v>0</v>
      </c>
      <c r="AX478" s="53">
        <f t="shared" si="1195"/>
        <v>0</v>
      </c>
      <c r="AY478" s="40">
        <f t="shared" si="1196"/>
        <v>0</v>
      </c>
      <c r="BA478" s="53">
        <f>_xll.OneStreamExcelAddIn.XFFunctions.XFGetCell("TRUE", "CONSOL", $D$3,"TOT_Entity","USD","Actual",[1]Setup!C9,"PERIODIC",$B478,"TOPFLOW","TOP","TOP","top1",$C478,"top3","Open_Acute_DIV1","TOP5","TOP6","REPORTED","TOP8")</f>
        <v>0</v>
      </c>
      <c r="BB478" s="53">
        <f>_xll.OneStreamExcelAddIn.XFFunctions.XFGetCell("TRUE", "CONSOL", $D$3,"TOT_Entity","Aggregated","Budget_Working",[1]Setup!C9,"PERIODIC",$B478,"TOPFLOW","TOP","TOP","top1",$C478,"top3","Open_Acute_DIV1","TOP5","TOP6","REPORTED","TOP8")</f>
        <v>0</v>
      </c>
      <c r="BC478" s="53">
        <f t="shared" si="1197"/>
        <v>0</v>
      </c>
      <c r="BD478" s="40">
        <f t="shared" si="1198"/>
        <v>0</v>
      </c>
      <c r="BF478" s="53">
        <f>_xll.OneStreamExcelAddIn.XFFunctions.XFGetCell("TRUE", "CONSOL", $D$3,"TOT_Entity","USD","Actual",[1]Setup!C10,"PERIODIC",$B478,"TOPFLOW","TOP","TOP","top1",$C478,"top3","Open_Acute_DIV1","TOP5","TOP6","REPORTED","TOP8")</f>
        <v>0</v>
      </c>
      <c r="BG478" s="53">
        <f>_xll.OneStreamExcelAddIn.XFFunctions.XFGetCell("TRUE", "CONSOL", $D$3,"TOT_Entity","Aggregated","Budget_Working",[1]Setup!C10,"PERIODIC",$B478,"TOPFLOW","TOP","TOP","top1",$C478,"top3","Open_Acute_DIV1","TOP5","TOP6","REPORTED","TOP8")</f>
        <v>0</v>
      </c>
      <c r="BH478" s="53">
        <f t="shared" si="1199"/>
        <v>0</v>
      </c>
      <c r="BI478" s="40">
        <f t="shared" si="1200"/>
        <v>0</v>
      </c>
      <c r="BK478" s="53">
        <f>_xll.OneStreamExcelAddIn.XFFunctions.XFGetCell("TRUE", "CONSOL", $D$3,"TOT_Entity","USD","Actual",[1]Setup!C11,"PERIODIC",$B478,"TOPFLOW","TOP","TOP","top1",$C478,"top3","Open_Acute_DIV1","TOP5","TOP6","REPORTED","TOP8")</f>
        <v>0</v>
      </c>
      <c r="BL478" s="53">
        <f>_xll.OneStreamExcelAddIn.XFFunctions.XFGetCell("TRUE", "CONSOL", $D$3,"TOT_Entity","Aggregated","Budget_Working",[1]Setup!C11,"PERIODIC",$B478,"TOPFLOW","TOP","TOP","top1",$C478,"top3","Open_Acute_DIV1","TOP5","TOP6","REPORTED","TOP8")</f>
        <v>0</v>
      </c>
      <c r="BM478" s="53">
        <f t="shared" si="1201"/>
        <v>0</v>
      </c>
      <c r="BN478" s="40">
        <f t="shared" si="1202"/>
        <v>0</v>
      </c>
      <c r="BP478" s="53">
        <f>_xll.OneStreamExcelAddIn.XFFunctions.XFGetCell("TRUE", "CONSOL", $D$3,"TOT_Entity","USD","Actual",[1]Setup!C12,"PERIODIC",$B478,"TOPFLOW","TOP","TOP","top1",$C478,"top3","Open_Acute_DIV1","TOP5","TOP6","REPORTED","TOP8")</f>
        <v>0</v>
      </c>
      <c r="BQ478" s="53">
        <f>_xll.OneStreamExcelAddIn.XFFunctions.XFGetCell("TRUE", "CONSOL", $D$3,"TOT_Entity","Aggregated","Budget_Working",[1]Setup!C12,"PERIODIC",$B478,"TOPFLOW","TOP","TOP","top1",$C478,"top3","Open_Acute_DIV1","TOP5","TOP6","REPORTED","TOP8")</f>
        <v>0</v>
      </c>
      <c r="BR478" s="53">
        <f t="shared" si="1203"/>
        <v>0</v>
      </c>
      <c r="BS478" s="40">
        <f t="shared" si="1204"/>
        <v>0</v>
      </c>
      <c r="BU478" s="53">
        <f>_xll.OneStreamExcelAddIn.XFFunctions.XFGetCell("TRUE", "CONSOL", $D$3,"TOT_Entity","USD","Actual",[1]Setup!C13,"PERIODIC",$B478,"TOPFLOW","TOP","TOP","top1",$C478,"top3","Open_Acute_DIV1","TOP5","TOP6","REPORTED","TOP8")</f>
        <v>0</v>
      </c>
      <c r="BV478" s="53">
        <f>_xll.OneStreamExcelAddIn.XFFunctions.XFGetCell("TRUE", "CONSOL", $D$3,"TOT_Entity","Aggregated","Budget_Working",[1]Setup!C13,"PERIODIC",$B478,"TOPFLOW","TOP","TOP","top1",$C478,"top3","Open_Acute_DIV1","TOP5","TOP6","REPORTED","TOP8")</f>
        <v>0</v>
      </c>
      <c r="BW478" s="53">
        <f t="shared" si="1205"/>
        <v>0</v>
      </c>
      <c r="BX478" s="40">
        <f t="shared" si="1206"/>
        <v>0</v>
      </c>
      <c r="BZ478" s="53">
        <f>_xll.OneStreamExcelAddIn.XFFunctions.XFGetCell("TRUE", "CONSOL", $D$3,"TOT_Entity","USD","Actual",[1]Setup!C14,"PERIODIC",$B478,"TOPFLOW","TOP","TOP","top1",$C478,"top3","Open_Acute_DIV1","TOP5","TOP6","REPORTED","TOP8")</f>
        <v>0</v>
      </c>
      <c r="CA478" s="53">
        <f>_xll.OneStreamExcelAddIn.XFFunctions.XFGetCell("TRUE", "CONSOL", $D$3,"TOT_Entity","Aggregated","Budget_Working",[1]Setup!C14,"PERIODIC",$B478,"TOPFLOW","TOP","TOP","top1",$C478,"top3","Open_Acute_DIV1","TOP5","TOP6","REPORTED","TOP8")</f>
        <v>0</v>
      </c>
      <c r="CB478" s="53">
        <f t="shared" si="1207"/>
        <v>0</v>
      </c>
      <c r="CC478" s="40">
        <f t="shared" si="1208"/>
        <v>0</v>
      </c>
      <c r="CE478" s="53">
        <f>_xll.OneStreamExcelAddIn.XFFunctions.XFGetCell("TRUE", "CONSOL", $D$3,"TOT_Entity","USD","Actual",[1]Setup!C15,"PERIODIC",$B478,"TOPFLOW","TOP","TOP","top1",$C478,"top3","Open_Acute_DIV1","TOP5","TOP6","REPORTED","TOP8")</f>
        <v>0</v>
      </c>
      <c r="CF478" s="53">
        <f>_xll.OneStreamExcelAddIn.XFFunctions.XFGetCell("TRUE", "CONSOL", $D$3,"TOT_Entity","Aggregated","Budget_Working",[1]Setup!C15,"PERIODIC",$B478,"TOPFLOW","TOP","TOP","top1",$C478,"top3","Open_Acute_DIV1","TOP5","TOP6","REPORTED","TOP8")</f>
        <v>0</v>
      </c>
      <c r="CG478" s="53">
        <f t="shared" si="1209"/>
        <v>0</v>
      </c>
      <c r="CH478" s="40">
        <f t="shared" si="1210"/>
        <v>0</v>
      </c>
      <c r="CI478" s="212"/>
      <c r="CJ478" s="53">
        <f>_xll.OneStreamExcelAddIn.XFFunctions.XFGetCell("TRUE", "CONSOL", $D$3,"TOT_Entity","USD","Actual",[1]Setup!C4,"PERIODIC",$B478,"TOPFLOW","TOP","TOP","top1",$C478,"top3","Open_Acute_DIV1","TOP5","TOP6","REPORTED","TOP8")</f>
        <v>0</v>
      </c>
      <c r="CK478" s="53">
        <f>_xll.OneStreamExcelAddIn.XFFunctions.XFGetCell("TRUE", "CONSOL", $D$3,"TOT_Entity","USD","Actual",[1]Setup!C5,"PERIODIC",$B478,"TOPFLOW","TOP","TOP","top1",$C478,"top3","Open_Acute_DIV1","TOP5","TOP6","REPORTED","TOP8")</f>
        <v>0</v>
      </c>
      <c r="CL478" s="53">
        <f>_xll.OneStreamExcelAddIn.XFFunctions.XFGetCell("TRUE", "CONSOL", $D$3,"TOT_Entity","USD","Actual",[1]Setup!C6,"PERIODIC",$B478,"TOPFLOW","TOP","TOP","top1",$C478,"top3","Open_Acute_DIV1","TOP5","TOP6","REPORTED","TOP8")</f>
        <v>0</v>
      </c>
      <c r="CM478" s="53">
        <f>_xll.OneStreamExcelAddIn.XFFunctions.XFGetCell("TRUE", "CONSOL", $D$3,"TOT_Entity","USD","Actual",[1]Setup!C7,"PERIODIC",$B478,"TOPFLOW","TOP","TOP","top1",$C478,"top3","Open_Acute_DIV1","TOP5","TOP6","REPORTED","TOP8")</f>
        <v>0</v>
      </c>
      <c r="CN478" s="53">
        <f>_xll.OneStreamExcelAddIn.XFFunctions.XFGetCell("TRUE", "CONSOL", $D$3,"TOT_Entity","USD","Actual",[1]Setup!C8,"PERIODIC",$B478,"TOPFLOW","TOP","TOP","top1",$C478,"top3","Open_Acute_DIV1","TOP5","TOP6","REPORTED","TOP8")</f>
        <v>0</v>
      </c>
      <c r="CO478" s="53">
        <f>_xll.OneStreamExcelAddIn.XFFunctions.XFGetCell("TRUE", "CONSOL", $D$3,"TOT_Entity","USD","Actual",[1]Setup!C9,"PERIODIC",$B478,"TOPFLOW","TOP","TOP","top1",$C478,"top3","Open_Acute_DIV1","TOP5","TOP6","REPORTED","TOP8")</f>
        <v>0</v>
      </c>
      <c r="CP478" s="53">
        <f>_xll.OneStreamExcelAddIn.XFFunctions.XFGetCell("TRUE", "CONSOL", $D$3,"TOT_Entity","USD","Actual",[1]Setup!C10,"PERIODIC",$B478,"TOPFLOW","TOP","TOP","top1",$C478,"top3","Open_Acute_DIV1","TOP5","TOP6","REPORTED","TOP8")</f>
        <v>0</v>
      </c>
      <c r="CQ478" s="53">
        <f>_xll.OneStreamExcelAddIn.XFFunctions.XFGetCell("TRUE", "CONSOL", $D$3,"TOT_Entity","USD","Actual",[1]Setup!C11,"PERIODIC",$B478,"TOPFLOW","TOP","TOP","top1",$C478,"top3","Open_Acute_DIV1","TOP5","TOP6","REPORTED","TOP8")</f>
        <v>0</v>
      </c>
      <c r="CR478" s="53">
        <f>_xll.OneStreamExcelAddIn.XFFunctions.XFGetCell("TRUE", "CONSOL", $D$3,"TOT_Entity","USD","Actual",[1]Setup!C12,"PERIODIC",$B478,"TOPFLOW","TOP","TOP","top1",$C478,"top3","Open_Acute_DIV1","TOP5","TOP6","REPORTED","TOP8")</f>
        <v>0</v>
      </c>
      <c r="CS478" s="53">
        <f>_xll.OneStreamExcelAddIn.XFFunctions.XFGetCell("TRUE", "CONSOL", $D$3,"TOT_Entity","USD","Actual",[1]Setup!C13,"PERIODIC",$B478,"TOPFLOW","TOP","TOP","top1",$C478,"top3","Open_Acute_DIV1","TOP5","TOP6","REPORTED","TOP8")</f>
        <v>0</v>
      </c>
      <c r="CT478" s="53">
        <f>_xll.OneStreamExcelAddIn.XFFunctions.XFGetCell("TRUE", "CONSOL", $D$3,"TOT_Entity","USD","Actual",[1]Setup!C14,"PERIODIC",$B478,"TOPFLOW","TOP","TOP","top1",$C478,"top3","Open_Acute_DIV1","TOP5","TOP6","REPORTED","TOP8")</f>
        <v>0</v>
      </c>
      <c r="CU478" s="53">
        <f>_xll.OneStreamExcelAddIn.XFFunctions.XFGetCell("TRUE", "CONSOL", $D$3,"TOT_Entity","USD","Actual",[1]Setup!C15,"PERIODIC",$B478,"TOPFLOW","TOP","TOP","top1",$C478,"top3","Open_Acute_DIV1","TOP5","TOP6","REPORTED","TOP8")</f>
        <v>0</v>
      </c>
      <c r="CV478" s="212"/>
      <c r="CW478" s="53">
        <f>_xll.OneStreamExcelAddIn.XFFunctions.XFGetCell("TRUE", "CONSOL", $D$3,"TOT_Entity","USD","Actual",[1]Setup!C17,"PERIODIC",$B478,"TOPFLOW","TOP","TOP","top1",$C478,"top3","Open_Acute_DIV1","TOP5","TOP6","REPORTED","TOP8")</f>
        <v>0</v>
      </c>
      <c r="CX478" s="53">
        <f>_xll.OneStreamExcelAddIn.XFFunctions.XFGetCell("TRUE", "CONSOL", $D$3,"TOT_Entity","USD","Actual",[1]Setup!C18,"PERIODIC",$B478,"TOPFLOW","TOP","TOP","top1",$C478,"top3","Open_Acute_DIV1","TOP5","TOP6","REPORTED","TOP8")</f>
        <v>0</v>
      </c>
      <c r="CY478" s="53">
        <f>_xll.OneStreamExcelAddIn.XFFunctions.XFGetCell("TRUE", "CONSOL", $D$3,"TOT_Entity","USD","Actual",[1]Setup!C19,"PERIODIC",$B478,"TOPFLOW","TOP","TOP","top1",$C478,"top3","Open_Acute_DIV1","TOP5","TOP6","REPORTED","TOP8")</f>
        <v>0</v>
      </c>
      <c r="CZ478" s="53">
        <f>_xll.OneStreamExcelAddIn.XFFunctions.XFGetCell("TRUE", "CONSOL", $D$3,"TOT_Entity","USD","Actual",[1]Setup!C20,"PERIODIC",$B478,"TOPFLOW","TOP","TOP","top1",$C478,"top3","Open_Acute_DIV1","TOP5","TOP6","REPORTED","TOP8")</f>
        <v>0</v>
      </c>
      <c r="DA478" s="53">
        <f>_xll.OneStreamExcelAddIn.XFFunctions.XFGetCell("TRUE", "CONSOL", $D$3,"TOT_Entity","USD","Actual",[1]Setup!C21,"PERIODIC",$B478,"TOPFLOW","TOP","TOP","top1",$C478,"top3","Open_Acute_DIV1","TOP5","TOP6","REPORTED","TOP8")</f>
        <v>0</v>
      </c>
      <c r="DB478" s="53">
        <f>_xll.OneStreamExcelAddIn.XFFunctions.XFGetCell("TRUE", "CONSOL", $D$3,"TOT_Entity","USD","Actual",[1]Setup!C22,"PERIODIC",$B478,"TOPFLOW","TOP","TOP","top1",$C478,"top3","Open_Acute_DIV1","TOP5","TOP6","REPORTED","TOP8")</f>
        <v>0</v>
      </c>
      <c r="DC478" s="53">
        <f>_xll.OneStreamExcelAddIn.XFFunctions.XFGetCell("TRUE", "CONSOL", $D$3,"TOT_Entity","USD","Actual",[1]Setup!C23,"PERIODIC",$B478,"TOPFLOW","TOP","TOP","top1",$C478,"top3","Open_Acute_DIV1","TOP5","TOP6","REPORTED","TOP8")</f>
        <v>0</v>
      </c>
      <c r="DD478" s="53">
        <f>_xll.OneStreamExcelAddIn.XFFunctions.XFGetCell("TRUE", "CONSOL", $D$3,"TOT_Entity","USD","Actual",[1]Setup!C24,"PERIODIC",$B478,"TOPFLOW","TOP","TOP","top1",$C478,"top3","Open_Acute_DIV1","TOP5","TOP6","REPORTED","TOP8")</f>
        <v>0</v>
      </c>
      <c r="DE478" s="53">
        <f>_xll.OneStreamExcelAddIn.XFFunctions.XFGetCell("TRUE", "CONSOL", $D$3,"TOT_Entity","USD","Actual",[1]Setup!C25,"PERIODIC",$B478,"TOPFLOW","TOP","TOP","top1",$C478,"top3","Open_Acute_DIV1","TOP5","TOP6","REPORTED","TOP8")</f>
        <v>0</v>
      </c>
      <c r="DF478" s="53">
        <f>_xll.OneStreamExcelAddIn.XFFunctions.XFGetCell("TRUE", "CONSOL", $D$3,"TOT_Entity","USD","Actual",[1]Setup!C26,"PERIODIC",$B478,"TOPFLOW","TOP","TOP","top1",$C478,"top3","Open_Acute_DIV1","TOP5","TOP6","REPORTED","TOP8")</f>
        <v>0</v>
      </c>
      <c r="DG478" s="53">
        <f>_xll.OneStreamExcelAddIn.XFFunctions.XFGetCell("TRUE", "CONSOL", $D$3,"TOT_Entity","USD","Actual",[1]Setup!C27,"PERIODIC",$B478,"TOPFLOW","TOP","TOP","top1",$C478,"top3","Open_Acute_DIV1","TOP5","TOP6","REPORTED","TOP8")</f>
        <v>0</v>
      </c>
      <c r="DH478" s="53">
        <f>_xll.OneStreamExcelAddIn.XFFunctions.XFGetCell("TRUE", "CONSOL", $D$3,"TOT_Entity","USD","Actual",[1]Setup!C28,"PERIODIC",$B478,"TOPFLOW","TOP","TOP","top1",$C478,"top3","Open_Acute_DIV1","TOP5","TOP6","REPORTED","TOP8")</f>
        <v>0</v>
      </c>
      <c r="DI478" s="178"/>
      <c r="DJ478" s="53">
        <f>_xll.OneStreamExcelAddIn.XFFunctions.XFGetCell("TRUE", "CONSOL", $D$3,"TOT_Entity","Aggregated","Budget_Working",[1]Setup!C4,"PERIODIC",$B478,"TOPFLOW","TOP","TOP","top1",$C478,"top3","Open_Acute_DIV1","TOP5","TOP6","REPORTED","TOP8")</f>
        <v>0</v>
      </c>
      <c r="DK478" s="53">
        <f>_xll.OneStreamExcelAddIn.XFFunctions.XFGetCell("TRUE", "CONSOL", $D$3,"TOT_Entity","Aggregated","Budget_Working",[1]Setup!C5,"PERIODIC",$B478,"TOPFLOW","TOP","TOP","top1",$C478,"top3","Open_Acute_DIV1","TOP5","TOP6","REPORTED","TOP8")</f>
        <v>0</v>
      </c>
      <c r="DL478" s="53">
        <f>_xll.OneStreamExcelAddIn.XFFunctions.XFGetCell("TRUE", "CONSOL", $D$3,"TOT_Entity","Aggregated","Budget_Working",[1]Setup!C6,"PERIODIC",$B478,"TOPFLOW","TOP","TOP","top1",$C478,"top3","Open_Acute_DIV1","TOP5","TOP6","REPORTED","TOP8")</f>
        <v>0</v>
      </c>
      <c r="DM478" s="53">
        <f>_xll.OneStreamExcelAddIn.XFFunctions.XFGetCell("TRUE", "CONSOL", $D$3,"TOT_Entity","Aggregated","Budget_Working",[1]Setup!C7,"PERIODIC",$B478,"TOPFLOW","TOP","TOP","top1",$C478,"top3","Open_Acute_DIV1","TOP5","TOP6","REPORTED","TOP8")</f>
        <v>0</v>
      </c>
      <c r="DN478" s="53">
        <f>_xll.OneStreamExcelAddIn.XFFunctions.XFGetCell("TRUE", "CONSOL", $D$3,"TOT_Entity","Aggregated","Budget_Working",[1]Setup!C8,"PERIODIC",$B478,"TOPFLOW","TOP","TOP","top1",$C478,"top3","Open_Acute_DIV1","TOP5","TOP6","REPORTED","TOP8")</f>
        <v>0</v>
      </c>
      <c r="DO478" s="53">
        <f>_xll.OneStreamExcelAddIn.XFFunctions.XFGetCell("TRUE", "CONSOL", $D$3,"TOT_Entity","Aggregated","Budget_Working",[1]Setup!C9,"PERIODIC",$B478,"TOPFLOW","TOP","TOP","top1",$C478,"top3","Open_Acute_DIV1","TOP5","TOP6","REPORTED","TOP8")</f>
        <v>0</v>
      </c>
      <c r="DP478" s="53">
        <f>_xll.OneStreamExcelAddIn.XFFunctions.XFGetCell("TRUE", "CONSOL", $D$3,"TOT_Entity","Aggregated","Budget_Working",[1]Setup!C10,"PERIODIC",$B478,"TOPFLOW","TOP","TOP","top1",$C478,"top3","Open_Acute_DIV1","TOP5","TOP6","REPORTED","TOP8")</f>
        <v>0</v>
      </c>
      <c r="DQ478" s="53">
        <f>_xll.OneStreamExcelAddIn.XFFunctions.XFGetCell("TRUE", "CONSOL", $D$3,"TOT_Entity","Aggregated","Budget_Working",[1]Setup!C11,"PERIODIC",$B478,"TOPFLOW","TOP","TOP","top1",$C478,"top3","Open_Acute_DIV1","TOP5","TOP6","REPORTED","TOP8")</f>
        <v>0</v>
      </c>
      <c r="DR478" s="53">
        <f>_xll.OneStreamExcelAddIn.XFFunctions.XFGetCell("TRUE", "CONSOL", $D$3,"TOT_Entity","Aggregated","Budget_Working",[1]Setup!C12,"PERIODIC",$B478,"TOPFLOW","TOP","TOP","top1",$C478,"top3","Open_Acute_DIV1","TOP5","TOP6","REPORTED","TOP8")</f>
        <v>0</v>
      </c>
      <c r="DS478" s="53">
        <f>_xll.OneStreamExcelAddIn.XFFunctions.XFGetCell("TRUE", "CONSOL", $D$3,"TOT_Entity","Aggregated","Budget_Working",[1]Setup!C13,"PERIODIC",$B478,"TOPFLOW","TOP","TOP","top1",$C478,"top3","Open_Acute_DIV1","TOP5","TOP6","REPORTED","TOP8")</f>
        <v>0</v>
      </c>
      <c r="DT478" s="53">
        <f>_xll.OneStreamExcelAddIn.XFFunctions.XFGetCell("TRUE", "CONSOL", $D$3,"TOT_Entity","Aggregated","Budget_Working",[1]Setup!C14,"PERIODIC",$B478,"TOPFLOW","TOP","TOP","top1",$C478,"top3","Open_Acute_DIV1","TOP5","TOP6","REPORTED","TOP8")</f>
        <v>0</v>
      </c>
      <c r="DU478" s="53">
        <f>_xll.OneStreamExcelAddIn.XFFunctions.XFGetCell("TRUE", "CONSOL", $D$3,"TOT_Entity","Aggregated","Budget_Working",[1]Setup!C15,"PERIODIC",$B478,"TOPFLOW","TOP","TOP","top1",$C478,"top3","Open_Acute_DIV1","TOP5","TOP6","REPORTED","TOP8")</f>
        <v>0</v>
      </c>
      <c r="DV478" s="178"/>
      <c r="DW478" s="53">
        <f>_xll.OneStreamExcelAddIn.XFFunctions.XFGetCell("TRUE", "CONSOL", $D$3,"TOT_Entity","USD","Budget_Final",[1]Setup!C17,"PERIODIC",$B478,"TOPFLOW","TOP","TOP","top1",$C478,"top3","Open_Acute_DIV1","TOP5","TOP6","REPORTED","TOP8")</f>
        <v>0</v>
      </c>
      <c r="DX478" s="53">
        <f>_xll.OneStreamExcelAddIn.XFFunctions.XFGetCell("TRUE", "CONSOL", $D$3,"TOT_Entity","USD","Budget_Final",[1]Setup!C18,"PERIODIC",$B478,"TOPFLOW","TOP","TOP","top1",$C478,"top3","Open_Acute_DIV1","TOP5","TOP6","REPORTED","TOP8")</f>
        <v>0</v>
      </c>
      <c r="DY478" s="53">
        <f>_xll.OneStreamExcelAddIn.XFFunctions.XFGetCell("TRUE", "CONSOL", $D$3,"TOT_Entity","USD","Budget_Final",[1]Setup!C19,"PERIODIC",$B478,"TOPFLOW","TOP","TOP","top1",$C478,"top3","Open_Acute_DIV1","TOP5","TOP6","REPORTED","TOP8")</f>
        <v>0</v>
      </c>
      <c r="DZ478" s="53">
        <f>_xll.OneStreamExcelAddIn.XFFunctions.XFGetCell("TRUE", "CONSOL", $D$3,"TOT_Entity","USD","Budget_Final",[1]Setup!C20,"PERIODIC",$B478,"TOPFLOW","TOP","TOP","top1",$C478,"top3","Open_Acute_DIV1","TOP5","TOP6","REPORTED","TOP8")</f>
        <v>0</v>
      </c>
      <c r="EA478" s="53">
        <f>_xll.OneStreamExcelAddIn.XFFunctions.XFGetCell("TRUE", "CONSOL", $D$3,"TOT_Entity","USD","Budget_Final",[1]Setup!C21,"PERIODIC",$B478,"TOPFLOW","TOP","TOP","top1",$C478,"top3","Open_Acute_DIV1","TOP5","TOP6","REPORTED","TOP8")</f>
        <v>0</v>
      </c>
      <c r="EB478" s="53">
        <f>_xll.OneStreamExcelAddIn.XFFunctions.XFGetCell("TRUE", "CONSOL", $D$3,"TOT_Entity","USD","Budget_Final",[1]Setup!C22,"PERIODIC",$B478,"TOPFLOW","TOP","TOP","top1",$C478,"top3","Open_Acute_DIV1","TOP5","TOP6","REPORTED","TOP8")</f>
        <v>0</v>
      </c>
      <c r="EC478" s="53">
        <f>_xll.OneStreamExcelAddIn.XFFunctions.XFGetCell("TRUE", "CONSOL", $D$3,"TOT_Entity","USD","Budget_Final",[1]Setup!C23,"PERIODIC",$B478,"TOPFLOW","TOP","TOP","top1",$C478,"top3","Open_Acute_DIV1","TOP5","TOP6","REPORTED","TOP8")</f>
        <v>0</v>
      </c>
      <c r="ED478" s="53">
        <f>_xll.OneStreamExcelAddIn.XFFunctions.XFGetCell("TRUE", "CONSOL", $D$3,"TOT_Entity","USD","Budget_Final",[1]Setup!C24,"PERIODIC",$B478,"TOPFLOW","TOP","TOP","top1",$C478,"top3","Open_Acute_DIV1","TOP5","TOP6","REPORTED","TOP8")</f>
        <v>0</v>
      </c>
      <c r="EE478" s="53">
        <f>_xll.OneStreamExcelAddIn.XFFunctions.XFGetCell("TRUE", "CONSOL", $D$3,"TOT_Entity","USD","Budget_Final",[1]Setup!C25,"PERIODIC",$B478,"TOPFLOW","TOP","TOP","top1",$C478,"top3","Open_Acute_DIV1","TOP5","TOP6","REPORTED","TOP8")</f>
        <v>0</v>
      </c>
      <c r="EF478" s="53">
        <f>_xll.OneStreamExcelAddIn.XFFunctions.XFGetCell("TRUE", "CONSOL", $D$3,"TOT_Entity","USD","Budget_Final",[1]Setup!C26,"PERIODIC",$B478,"TOPFLOW","TOP","TOP","top1",$C478,"top3","Open_Acute_DIV1","TOP5","TOP6","REPORTED","TOP8")</f>
        <v>0</v>
      </c>
      <c r="EG478" s="53">
        <f>_xll.OneStreamExcelAddIn.XFFunctions.XFGetCell("TRUE", "CONSOL", $D$3,"TOT_Entity","USD","Budget_Final",[1]Setup!C27,"PERIODIC",$B478,"TOPFLOW","TOP","TOP","top1",$C478,"top3","Open_Acute_DIV1","TOP5","TOP6","REPORTED","TOP8")</f>
        <v>0</v>
      </c>
      <c r="EH478" s="53">
        <f>_xll.OneStreamExcelAddIn.XFFunctions.XFGetCell("TRUE", "CONSOL", $D$3,"TOT_Entity","USD","Budget_Final",[1]Setup!C28,"PERIODIC",$B478,"TOPFLOW","TOP","TOP","top1",$C478,"top3","Open_Acute_DIV1","TOP5","TOP6","REPORTED","TOP8")</f>
        <v>0</v>
      </c>
    </row>
    <row r="479" spans="2:138" x14ac:dyDescent="0.25">
      <c r="B479" s="51">
        <v>62002</v>
      </c>
      <c r="C479" s="51"/>
      <c r="D479" t="str" cm="1">
        <f t="array" ref="D479">_xll.OneStreamExcelAddIn.XFFunctions.XFGetMemberInfo("Description","Account",B479)</f>
        <v>Pro Fees - Med Consults</v>
      </c>
      <c r="E479" s="53">
        <f>_xll.OneStreamExcelAddIn.XFFunctions.XFGetCell("TRUE", "CONSOL", $D$3,"TOT_Entity","USD","Actual",$E$3,"PERIODIC",$B479,"TOPFLOW","TOP","TOP","top1",$C479,"top3","Open_Acute_DIV1","TOP5","TOP6","REPORTED","TOP8")</f>
        <v>0</v>
      </c>
      <c r="F479" s="53">
        <f>_xll.OneStreamExcelAddIn.XFFunctions.XFGetCell("TRUE", "CONSOL", $D$3,"TOT_Entity","Aggregated","Budget_Working",$E$3,"PERIODIC",$B479,"TOPFLOW","TOP","TOP","top1",$C479,"top3","Open_Acute_DIV1","TOP5","TOP6","REPORTED","TOP8")</f>
        <v>0</v>
      </c>
      <c r="G479" s="53">
        <f t="shared" si="1180"/>
        <v>0</v>
      </c>
      <c r="H479" s="55">
        <f t="shared" si="1181"/>
        <v>0</v>
      </c>
      <c r="I479" s="41"/>
      <c r="J479" s="53">
        <f>_xll.OneStreamExcelAddIn.XFFunctions.XFGetCell("TRUE", "CONSOL", $D$3,"TOT_Entity","USD","Actual",$E$3,"YTD",$B479,"TOPFLOW","TOP","TOP","top1",$C479,"TOP3","Open_Acute_DIV1","TOP5","TOP6","REPORTED","TOP8")</f>
        <v>0</v>
      </c>
      <c r="K479" s="53">
        <f>_xll.OneStreamExcelAddIn.XFFunctions.XFGetCell("TRUE", "CONSOL", $D$3,"TOT_Entity","Aggregated","Budget_Working",$E$3,"YTD",$B479,"TOPFLOW","TOP","TOP","top1",$C479,"TOP3","Open_Acute_DIV1","TOP5","TOP6","REPORTED","TOP8")</f>
        <v>0</v>
      </c>
      <c r="L479" s="53">
        <f t="shared" si="1182"/>
        <v>0</v>
      </c>
      <c r="M479" s="40">
        <f t="shared" si="1183"/>
        <v>0</v>
      </c>
      <c r="N479" s="41"/>
      <c r="O479" s="53">
        <f>_xll.OneStreamExcelAddIn.XFFunctions.XFGetCell("TRUE", "CONSOL", $D$3,"TOT_Entity","USD","Actual",$F$3,"YTD",$B479,"TOPFLOW","TOP","TOP","top1",$C479,"TOP3","Open_Acute_DIV1","TOP5","TOP6","REPORTED","TOP8")</f>
        <v>0</v>
      </c>
      <c r="P479" s="53">
        <f>_xll.OneStreamExcelAddIn.XFFunctions.XFGetCell("TRUE", "CONSOL", $D$3,"TOT_Entity","USD","Actual",$E$3,"YTD",$B479,"TOPFLOW","TOP","TOP","top1",$C479,"top3","Open_Acute_DIV1","TOP5","TOP6","REPORTED","VAR_BW_PY_Actual")</f>
        <v>0</v>
      </c>
      <c r="Q479" s="40">
        <f t="shared" si="1184"/>
        <v>0</v>
      </c>
      <c r="R479" s="41"/>
      <c r="S479" s="53">
        <f>_xll.OneStreamExcelAddIn.XFFunctions.XFGetCell("TRUE", "CONSOL", $D$3,"TOT_Entity","USD","MIDFCST",$E$3,"MTD",$B479,"TOPFLOW","TOP","TOP","top1",$C479,"TOP3","Open_Acute_DIV1","TOP5","TOP6","REPORTED","TOP8")</f>
        <v>0</v>
      </c>
      <c r="T479" s="53">
        <f t="shared" si="1185"/>
        <v>0</v>
      </c>
      <c r="U479" s="40">
        <f t="shared" si="1186"/>
        <v>0</v>
      </c>
      <c r="V479" s="41"/>
      <c r="W479" s="42"/>
      <c r="X479" s="43"/>
      <c r="Y479" s="42"/>
      <c r="Z479" s="44"/>
      <c r="AB479" s="53">
        <f>_xll.OneStreamExcelAddIn.XFFunctions.XFGetCell("TRUE", "CONSOL", $D$3,"TOT_Entity","USD","Actual",[1]Setup!C4,"PERIODIC",$B479,"TOPFLOW","TOP","TOP","top1",$C479,"top3","Open_Acute_DIV1","TOP5","TOP6","REPORTED","TOP8")</f>
        <v>0</v>
      </c>
      <c r="AC479" s="53">
        <f>_xll.OneStreamExcelAddIn.XFFunctions.XFGetCell("TRUE", "CONSOL", $D$3,"TOT_Entity","Aggregated","Budget_Working",[1]Setup!C4,"PERIODIC",$B479,"TOPFLOW","TOP","TOP","top1",$C479,"top3","Open_Acute_DIV1","TOP5","TOP6","REPORTED","TOP8")</f>
        <v>0</v>
      </c>
      <c r="AD479" s="53">
        <f t="shared" si="1187"/>
        <v>0</v>
      </c>
      <c r="AE479" s="40">
        <f t="shared" si="1188"/>
        <v>0</v>
      </c>
      <c r="AG479" s="53">
        <f>_xll.OneStreamExcelAddIn.XFFunctions.XFGetCell("TRUE", "CONSOL", $D$3,"TOT_Entity","USD","Actual",[1]Setup!C5,"PERIODIC",$B479,"TOPFLOW","TOP","TOP","top1",$C479,"top3","Open_Acute_DIV1","TOP5","TOP6","REPORTED","TOP8")</f>
        <v>0</v>
      </c>
      <c r="AH479" s="53">
        <f>_xll.OneStreamExcelAddIn.XFFunctions.XFGetCell("TRUE", "CONSOL", $D$3,"TOT_Entity","Aggregated","Budget_Working",[1]Setup!C5,"PERIODIC",$B479,"TOPFLOW","TOP","TOP","top1",$C479,"top3","Open_Acute_DIV1","TOP5","TOP6","REPORTED","TOP8")</f>
        <v>0</v>
      </c>
      <c r="AI479" s="53">
        <f t="shared" si="1189"/>
        <v>0</v>
      </c>
      <c r="AJ479" s="40">
        <f t="shared" si="1190"/>
        <v>0</v>
      </c>
      <c r="AL479" s="53">
        <f>_xll.OneStreamExcelAddIn.XFFunctions.XFGetCell("TRUE", "CONSOL", $D$3,"TOT_Entity","USD","Actual",[1]Setup!C6,"PERIODIC",$B479,"TOPFLOW","TOP","TOP","top1",$C479,"top3","Open_Acute_DIV1","TOP5","TOP6","REPORTED","TOP8")</f>
        <v>0</v>
      </c>
      <c r="AM479" s="53">
        <f>_xll.OneStreamExcelAddIn.XFFunctions.XFGetCell("TRUE", "CONSOL", $D$3,"TOT_Entity","Aggregated","Budget_Working",[1]Setup!C6,"PERIODIC",$B479,"TOPFLOW","TOP","TOP","top1",$C479,"top3","Open_Acute_DIV1","TOP5","TOP6","REPORTED","TOP8")</f>
        <v>0</v>
      </c>
      <c r="AN479" s="53">
        <f t="shared" si="1191"/>
        <v>0</v>
      </c>
      <c r="AO479" s="40">
        <f t="shared" si="1192"/>
        <v>0</v>
      </c>
      <c r="AQ479" s="53">
        <f>_xll.OneStreamExcelAddIn.XFFunctions.XFGetCell("TRUE", "CONSOL", $D$3,"TOT_Entity","USD","Actual",[1]Setup!C7,"PERIODIC",$B479,"TOPFLOW","TOP","TOP","top1",$C479,"top3","Open_Acute_DIV1","TOP5","TOP6","REPORTED","TOP8")</f>
        <v>0</v>
      </c>
      <c r="AR479" s="53">
        <f>_xll.OneStreamExcelAddIn.XFFunctions.XFGetCell("TRUE", "CONSOL", $D$3,"TOT_Entity","Aggregated","Budget_Working",[1]Setup!C7,"PERIODIC",$B479,"TOPFLOW","TOP","TOP","top1",$C479,"top3","Open_Acute_DIV1","TOP5","TOP6","REPORTED","TOP8")</f>
        <v>0</v>
      </c>
      <c r="AS479" s="53">
        <f t="shared" si="1193"/>
        <v>0</v>
      </c>
      <c r="AT479" s="40">
        <f t="shared" si="1194"/>
        <v>0</v>
      </c>
      <c r="AV479" s="53">
        <f>_xll.OneStreamExcelAddIn.XFFunctions.XFGetCell("TRUE", "CONSOL", $D$3,"TOT_Entity","USD","Actual",[1]Setup!C8,"PERIODIC",$B479,"TOPFLOW","TOP","TOP","top1",$C479,"top3","Open_Acute_DIV1","TOP5","TOP6","REPORTED","TOP8")</f>
        <v>0</v>
      </c>
      <c r="AW479" s="53">
        <f>_xll.OneStreamExcelAddIn.XFFunctions.XFGetCell("TRUE", "CONSOL", $D$3,"TOT_Entity","Aggregated","Budget_Working",[1]Setup!C8,"PERIODIC",$B479,"TOPFLOW","TOP","TOP","top1",$C479,"top3","Open_Acute_DIV1","TOP5","TOP6","REPORTED","TOP8")</f>
        <v>0</v>
      </c>
      <c r="AX479" s="53">
        <f t="shared" si="1195"/>
        <v>0</v>
      </c>
      <c r="AY479" s="40">
        <f t="shared" si="1196"/>
        <v>0</v>
      </c>
      <c r="BA479" s="53">
        <f>_xll.OneStreamExcelAddIn.XFFunctions.XFGetCell("TRUE", "CONSOL", $D$3,"TOT_Entity","USD","Actual",[1]Setup!C9,"PERIODIC",$B479,"TOPFLOW","TOP","TOP","top1",$C479,"top3","Open_Acute_DIV1","TOP5","TOP6","REPORTED","TOP8")</f>
        <v>0</v>
      </c>
      <c r="BB479" s="53">
        <f>_xll.OneStreamExcelAddIn.XFFunctions.XFGetCell("TRUE", "CONSOL", $D$3,"TOT_Entity","Aggregated","Budget_Working",[1]Setup!C9,"PERIODIC",$B479,"TOPFLOW","TOP","TOP","top1",$C479,"top3","Open_Acute_DIV1","TOP5","TOP6","REPORTED","TOP8")</f>
        <v>0</v>
      </c>
      <c r="BC479" s="53">
        <f t="shared" si="1197"/>
        <v>0</v>
      </c>
      <c r="BD479" s="40">
        <f t="shared" si="1198"/>
        <v>0</v>
      </c>
      <c r="BF479" s="53">
        <f>_xll.OneStreamExcelAddIn.XFFunctions.XFGetCell("TRUE", "CONSOL", $D$3,"TOT_Entity","USD","Actual",[1]Setup!C10,"PERIODIC",$B479,"TOPFLOW","TOP","TOP","top1",$C479,"top3","Open_Acute_DIV1","TOP5","TOP6","REPORTED","TOP8")</f>
        <v>0</v>
      </c>
      <c r="BG479" s="53">
        <f>_xll.OneStreamExcelAddIn.XFFunctions.XFGetCell("TRUE", "CONSOL", $D$3,"TOT_Entity","Aggregated","Budget_Working",[1]Setup!C10,"PERIODIC",$B479,"TOPFLOW","TOP","TOP","top1",$C479,"top3","Open_Acute_DIV1","TOP5","TOP6","REPORTED","TOP8")</f>
        <v>0</v>
      </c>
      <c r="BH479" s="53">
        <f t="shared" si="1199"/>
        <v>0</v>
      </c>
      <c r="BI479" s="40">
        <f t="shared" si="1200"/>
        <v>0</v>
      </c>
      <c r="BK479" s="53">
        <f>_xll.OneStreamExcelAddIn.XFFunctions.XFGetCell("TRUE", "CONSOL", $D$3,"TOT_Entity","USD","Actual",[1]Setup!C11,"PERIODIC",$B479,"TOPFLOW","TOP","TOP","top1",$C479,"top3","Open_Acute_DIV1","TOP5","TOP6","REPORTED","TOP8")</f>
        <v>0</v>
      </c>
      <c r="BL479" s="53">
        <f>_xll.OneStreamExcelAddIn.XFFunctions.XFGetCell("TRUE", "CONSOL", $D$3,"TOT_Entity","Aggregated","Budget_Working",[1]Setup!C11,"PERIODIC",$B479,"TOPFLOW","TOP","TOP","top1",$C479,"top3","Open_Acute_DIV1","TOP5","TOP6","REPORTED","TOP8")</f>
        <v>0</v>
      </c>
      <c r="BM479" s="53">
        <f t="shared" si="1201"/>
        <v>0</v>
      </c>
      <c r="BN479" s="40">
        <f t="shared" si="1202"/>
        <v>0</v>
      </c>
      <c r="BP479" s="53">
        <f>_xll.OneStreamExcelAddIn.XFFunctions.XFGetCell("TRUE", "CONSOL", $D$3,"TOT_Entity","USD","Actual",[1]Setup!C12,"PERIODIC",$B479,"TOPFLOW","TOP","TOP","top1",$C479,"top3","Open_Acute_DIV1","TOP5","TOP6","REPORTED","TOP8")</f>
        <v>0</v>
      </c>
      <c r="BQ479" s="53">
        <f>_xll.OneStreamExcelAddIn.XFFunctions.XFGetCell("TRUE", "CONSOL", $D$3,"TOT_Entity","Aggregated","Budget_Working",[1]Setup!C12,"PERIODIC",$B479,"TOPFLOW","TOP","TOP","top1",$C479,"top3","Open_Acute_DIV1","TOP5","TOP6","REPORTED","TOP8")</f>
        <v>0</v>
      </c>
      <c r="BR479" s="53">
        <f t="shared" si="1203"/>
        <v>0</v>
      </c>
      <c r="BS479" s="40">
        <f t="shared" si="1204"/>
        <v>0</v>
      </c>
      <c r="BU479" s="53">
        <f>_xll.OneStreamExcelAddIn.XFFunctions.XFGetCell("TRUE", "CONSOL", $D$3,"TOT_Entity","USD","Actual",[1]Setup!C13,"PERIODIC",$B479,"TOPFLOW","TOP","TOP","top1",$C479,"top3","Open_Acute_DIV1","TOP5","TOP6","REPORTED","TOP8")</f>
        <v>0</v>
      </c>
      <c r="BV479" s="53">
        <f>_xll.OneStreamExcelAddIn.XFFunctions.XFGetCell("TRUE", "CONSOL", $D$3,"TOT_Entity","Aggregated","Budget_Working",[1]Setup!C13,"PERIODIC",$B479,"TOPFLOW","TOP","TOP","top1",$C479,"top3","Open_Acute_DIV1","TOP5","TOP6","REPORTED","TOP8")</f>
        <v>0</v>
      </c>
      <c r="BW479" s="53">
        <f t="shared" si="1205"/>
        <v>0</v>
      </c>
      <c r="BX479" s="40">
        <f t="shared" si="1206"/>
        <v>0</v>
      </c>
      <c r="BZ479" s="53">
        <f>_xll.OneStreamExcelAddIn.XFFunctions.XFGetCell("TRUE", "CONSOL", $D$3,"TOT_Entity","USD","Actual",[1]Setup!C14,"PERIODIC",$B479,"TOPFLOW","TOP","TOP","top1",$C479,"top3","Open_Acute_DIV1","TOP5","TOP6","REPORTED","TOP8")</f>
        <v>0</v>
      </c>
      <c r="CA479" s="53">
        <f>_xll.OneStreamExcelAddIn.XFFunctions.XFGetCell("TRUE", "CONSOL", $D$3,"TOT_Entity","Aggregated","Budget_Working",[1]Setup!C14,"PERIODIC",$B479,"TOPFLOW","TOP","TOP","top1",$C479,"top3","Open_Acute_DIV1","TOP5","TOP6","REPORTED","TOP8")</f>
        <v>0</v>
      </c>
      <c r="CB479" s="53">
        <f t="shared" si="1207"/>
        <v>0</v>
      </c>
      <c r="CC479" s="40">
        <f t="shared" si="1208"/>
        <v>0</v>
      </c>
      <c r="CE479" s="53">
        <f>_xll.OneStreamExcelAddIn.XFFunctions.XFGetCell("TRUE", "CONSOL", $D$3,"TOT_Entity","USD","Actual",[1]Setup!C15,"PERIODIC",$B479,"TOPFLOW","TOP","TOP","top1",$C479,"top3","Open_Acute_DIV1","TOP5","TOP6","REPORTED","TOP8")</f>
        <v>0</v>
      </c>
      <c r="CF479" s="53">
        <f>_xll.OneStreamExcelAddIn.XFFunctions.XFGetCell("TRUE", "CONSOL", $D$3,"TOT_Entity","Aggregated","Budget_Working",[1]Setup!C15,"PERIODIC",$B479,"TOPFLOW","TOP","TOP","top1",$C479,"top3","Open_Acute_DIV1","TOP5","TOP6","REPORTED","TOP8")</f>
        <v>0</v>
      </c>
      <c r="CG479" s="53">
        <f t="shared" si="1209"/>
        <v>0</v>
      </c>
      <c r="CH479" s="40">
        <f t="shared" si="1210"/>
        <v>0</v>
      </c>
      <c r="CI479" s="212"/>
      <c r="CJ479" s="53">
        <f>_xll.OneStreamExcelAddIn.XFFunctions.XFGetCell("TRUE", "CONSOL", $D$3,"TOT_Entity","USD","Actual",[1]Setup!C4,"PERIODIC",$B479,"TOPFLOW","TOP","TOP","top1",$C479,"top3","Open_Acute_DIV1","TOP5","TOP6","REPORTED","TOP8")</f>
        <v>0</v>
      </c>
      <c r="CK479" s="53">
        <f>_xll.OneStreamExcelAddIn.XFFunctions.XFGetCell("TRUE", "CONSOL", $D$3,"TOT_Entity","USD","Actual",[1]Setup!C5,"PERIODIC",$B479,"TOPFLOW","TOP","TOP","top1",$C479,"top3","Open_Acute_DIV1","TOP5","TOP6","REPORTED","TOP8")</f>
        <v>0</v>
      </c>
      <c r="CL479" s="53">
        <f>_xll.OneStreamExcelAddIn.XFFunctions.XFGetCell("TRUE", "CONSOL", $D$3,"TOT_Entity","USD","Actual",[1]Setup!C6,"PERIODIC",$B479,"TOPFLOW","TOP","TOP","top1",$C479,"top3","Open_Acute_DIV1","TOP5","TOP6","REPORTED","TOP8")</f>
        <v>0</v>
      </c>
      <c r="CM479" s="53">
        <f>_xll.OneStreamExcelAddIn.XFFunctions.XFGetCell("TRUE", "CONSOL", $D$3,"TOT_Entity","USD","Actual",[1]Setup!C7,"PERIODIC",$B479,"TOPFLOW","TOP","TOP","top1",$C479,"top3","Open_Acute_DIV1","TOP5","TOP6","REPORTED","TOP8")</f>
        <v>0</v>
      </c>
      <c r="CN479" s="53">
        <f>_xll.OneStreamExcelAddIn.XFFunctions.XFGetCell("TRUE", "CONSOL", $D$3,"TOT_Entity","USD","Actual",[1]Setup!C8,"PERIODIC",$B479,"TOPFLOW","TOP","TOP","top1",$C479,"top3","Open_Acute_DIV1","TOP5","TOP6","REPORTED","TOP8")</f>
        <v>0</v>
      </c>
      <c r="CO479" s="53">
        <f>_xll.OneStreamExcelAddIn.XFFunctions.XFGetCell("TRUE", "CONSOL", $D$3,"TOT_Entity","USD","Actual",[1]Setup!C9,"PERIODIC",$B479,"TOPFLOW","TOP","TOP","top1",$C479,"top3","Open_Acute_DIV1","TOP5","TOP6","REPORTED","TOP8")</f>
        <v>0</v>
      </c>
      <c r="CP479" s="53">
        <f>_xll.OneStreamExcelAddIn.XFFunctions.XFGetCell("TRUE", "CONSOL", $D$3,"TOT_Entity","USD","Actual",[1]Setup!C10,"PERIODIC",$B479,"TOPFLOW","TOP","TOP","top1",$C479,"top3","Open_Acute_DIV1","TOP5","TOP6","REPORTED","TOP8")</f>
        <v>0</v>
      </c>
      <c r="CQ479" s="53">
        <f>_xll.OneStreamExcelAddIn.XFFunctions.XFGetCell("TRUE", "CONSOL", $D$3,"TOT_Entity","USD","Actual",[1]Setup!C11,"PERIODIC",$B479,"TOPFLOW","TOP","TOP","top1",$C479,"top3","Open_Acute_DIV1","TOP5","TOP6","REPORTED","TOP8")</f>
        <v>0</v>
      </c>
      <c r="CR479" s="53">
        <f>_xll.OneStreamExcelAddIn.XFFunctions.XFGetCell("TRUE", "CONSOL", $D$3,"TOT_Entity","USD","Actual",[1]Setup!C12,"PERIODIC",$B479,"TOPFLOW","TOP","TOP","top1",$C479,"top3","Open_Acute_DIV1","TOP5","TOP6","REPORTED","TOP8")</f>
        <v>0</v>
      </c>
      <c r="CS479" s="53">
        <f>_xll.OneStreamExcelAddIn.XFFunctions.XFGetCell("TRUE", "CONSOL", $D$3,"TOT_Entity","USD","Actual",[1]Setup!C13,"PERIODIC",$B479,"TOPFLOW","TOP","TOP","top1",$C479,"top3","Open_Acute_DIV1","TOP5","TOP6","REPORTED","TOP8")</f>
        <v>0</v>
      </c>
      <c r="CT479" s="53">
        <f>_xll.OneStreamExcelAddIn.XFFunctions.XFGetCell("TRUE", "CONSOL", $D$3,"TOT_Entity","USD","Actual",[1]Setup!C14,"PERIODIC",$B479,"TOPFLOW","TOP","TOP","top1",$C479,"top3","Open_Acute_DIV1","TOP5","TOP6","REPORTED","TOP8")</f>
        <v>0</v>
      </c>
      <c r="CU479" s="53">
        <f>_xll.OneStreamExcelAddIn.XFFunctions.XFGetCell("TRUE", "CONSOL", $D$3,"TOT_Entity","USD","Actual",[1]Setup!C15,"PERIODIC",$B479,"TOPFLOW","TOP","TOP","top1",$C479,"top3","Open_Acute_DIV1","TOP5","TOP6","REPORTED","TOP8")</f>
        <v>0</v>
      </c>
      <c r="CV479" s="212"/>
      <c r="CW479" s="53">
        <f>_xll.OneStreamExcelAddIn.XFFunctions.XFGetCell("TRUE", "CONSOL", $D$3,"TOT_Entity","USD","Actual",[1]Setup!C17,"PERIODIC",$B479,"TOPFLOW","TOP","TOP","top1",$C479,"top3","Open_Acute_DIV1","TOP5","TOP6","REPORTED","TOP8")</f>
        <v>0</v>
      </c>
      <c r="CX479" s="53">
        <f>_xll.OneStreamExcelAddIn.XFFunctions.XFGetCell("TRUE", "CONSOL", $D$3,"TOT_Entity","USD","Actual",[1]Setup!C18,"PERIODIC",$B479,"TOPFLOW","TOP","TOP","top1",$C479,"top3","Open_Acute_DIV1","TOP5","TOP6","REPORTED","TOP8")</f>
        <v>0</v>
      </c>
      <c r="CY479" s="53">
        <f>_xll.OneStreamExcelAddIn.XFFunctions.XFGetCell("TRUE", "CONSOL", $D$3,"TOT_Entity","USD","Actual",[1]Setup!C19,"PERIODIC",$B479,"TOPFLOW","TOP","TOP","top1",$C479,"top3","Open_Acute_DIV1","TOP5","TOP6","REPORTED","TOP8")</f>
        <v>0</v>
      </c>
      <c r="CZ479" s="53">
        <f>_xll.OneStreamExcelAddIn.XFFunctions.XFGetCell("TRUE", "CONSOL", $D$3,"TOT_Entity","USD","Actual",[1]Setup!C20,"PERIODIC",$B479,"TOPFLOW","TOP","TOP","top1",$C479,"top3","Open_Acute_DIV1","TOP5","TOP6","REPORTED","TOP8")</f>
        <v>0</v>
      </c>
      <c r="DA479" s="53">
        <f>_xll.OneStreamExcelAddIn.XFFunctions.XFGetCell("TRUE", "CONSOL", $D$3,"TOT_Entity","USD","Actual",[1]Setup!C21,"PERIODIC",$B479,"TOPFLOW","TOP","TOP","top1",$C479,"top3","Open_Acute_DIV1","TOP5","TOP6","REPORTED","TOP8")</f>
        <v>0</v>
      </c>
      <c r="DB479" s="53">
        <f>_xll.OneStreamExcelAddIn.XFFunctions.XFGetCell("TRUE", "CONSOL", $D$3,"TOT_Entity","USD","Actual",[1]Setup!C22,"PERIODIC",$B479,"TOPFLOW","TOP","TOP","top1",$C479,"top3","Open_Acute_DIV1","TOP5","TOP6","REPORTED","TOP8")</f>
        <v>0</v>
      </c>
      <c r="DC479" s="53">
        <f>_xll.OneStreamExcelAddIn.XFFunctions.XFGetCell("TRUE", "CONSOL", $D$3,"TOT_Entity","USD","Actual",[1]Setup!C23,"PERIODIC",$B479,"TOPFLOW","TOP","TOP","top1",$C479,"top3","Open_Acute_DIV1","TOP5","TOP6","REPORTED","TOP8")</f>
        <v>0</v>
      </c>
      <c r="DD479" s="53">
        <f>_xll.OneStreamExcelAddIn.XFFunctions.XFGetCell("TRUE", "CONSOL", $D$3,"TOT_Entity","USD","Actual",[1]Setup!C24,"PERIODIC",$B479,"TOPFLOW","TOP","TOP","top1",$C479,"top3","Open_Acute_DIV1","TOP5","TOP6","REPORTED","TOP8")</f>
        <v>0</v>
      </c>
      <c r="DE479" s="53">
        <f>_xll.OneStreamExcelAddIn.XFFunctions.XFGetCell("TRUE", "CONSOL", $D$3,"TOT_Entity","USD","Actual",[1]Setup!C25,"PERIODIC",$B479,"TOPFLOW","TOP","TOP","top1",$C479,"top3","Open_Acute_DIV1","TOP5","TOP6","REPORTED","TOP8")</f>
        <v>0</v>
      </c>
      <c r="DF479" s="53">
        <f>_xll.OneStreamExcelAddIn.XFFunctions.XFGetCell("TRUE", "CONSOL", $D$3,"TOT_Entity","USD","Actual",[1]Setup!C26,"PERIODIC",$B479,"TOPFLOW","TOP","TOP","top1",$C479,"top3","Open_Acute_DIV1","TOP5","TOP6","REPORTED","TOP8")</f>
        <v>0</v>
      </c>
      <c r="DG479" s="53">
        <f>_xll.OneStreamExcelAddIn.XFFunctions.XFGetCell("TRUE", "CONSOL", $D$3,"TOT_Entity","USD","Actual",[1]Setup!C27,"PERIODIC",$B479,"TOPFLOW","TOP","TOP","top1",$C479,"top3","Open_Acute_DIV1","TOP5","TOP6","REPORTED","TOP8")</f>
        <v>0</v>
      </c>
      <c r="DH479" s="53">
        <f>_xll.OneStreamExcelAddIn.XFFunctions.XFGetCell("TRUE", "CONSOL", $D$3,"TOT_Entity","USD","Actual",[1]Setup!C28,"PERIODIC",$B479,"TOPFLOW","TOP","TOP","top1",$C479,"top3","Open_Acute_DIV1","TOP5","TOP6","REPORTED","TOP8")</f>
        <v>0</v>
      </c>
      <c r="DI479" s="178"/>
      <c r="DJ479" s="53">
        <f>_xll.OneStreamExcelAddIn.XFFunctions.XFGetCell("TRUE", "CONSOL", $D$3,"TOT_Entity","Aggregated","Budget_Working",[1]Setup!C4,"PERIODIC",$B479,"TOPFLOW","TOP","TOP","top1",$C479,"top3","Open_Acute_DIV1","TOP5","TOP6","REPORTED","TOP8")</f>
        <v>0</v>
      </c>
      <c r="DK479" s="53">
        <f>_xll.OneStreamExcelAddIn.XFFunctions.XFGetCell("TRUE", "CONSOL", $D$3,"TOT_Entity","Aggregated","Budget_Working",[1]Setup!C5,"PERIODIC",$B479,"TOPFLOW","TOP","TOP","top1",$C479,"top3","Open_Acute_DIV1","TOP5","TOP6","REPORTED","TOP8")</f>
        <v>0</v>
      </c>
      <c r="DL479" s="53">
        <f>_xll.OneStreamExcelAddIn.XFFunctions.XFGetCell("TRUE", "CONSOL", $D$3,"TOT_Entity","Aggregated","Budget_Working",[1]Setup!C6,"PERIODIC",$B479,"TOPFLOW","TOP","TOP","top1",$C479,"top3","Open_Acute_DIV1","TOP5","TOP6","REPORTED","TOP8")</f>
        <v>0</v>
      </c>
      <c r="DM479" s="53">
        <f>_xll.OneStreamExcelAddIn.XFFunctions.XFGetCell("TRUE", "CONSOL", $D$3,"TOT_Entity","Aggregated","Budget_Working",[1]Setup!C7,"PERIODIC",$B479,"TOPFLOW","TOP","TOP","top1",$C479,"top3","Open_Acute_DIV1","TOP5","TOP6","REPORTED","TOP8")</f>
        <v>0</v>
      </c>
      <c r="DN479" s="53">
        <f>_xll.OneStreamExcelAddIn.XFFunctions.XFGetCell("TRUE", "CONSOL", $D$3,"TOT_Entity","Aggregated","Budget_Working",[1]Setup!C8,"PERIODIC",$B479,"TOPFLOW","TOP","TOP","top1",$C479,"top3","Open_Acute_DIV1","TOP5","TOP6","REPORTED","TOP8")</f>
        <v>0</v>
      </c>
      <c r="DO479" s="53">
        <f>_xll.OneStreamExcelAddIn.XFFunctions.XFGetCell("TRUE", "CONSOL", $D$3,"TOT_Entity","Aggregated","Budget_Working",[1]Setup!C9,"PERIODIC",$B479,"TOPFLOW","TOP","TOP","top1",$C479,"top3","Open_Acute_DIV1","TOP5","TOP6","REPORTED","TOP8")</f>
        <v>0</v>
      </c>
      <c r="DP479" s="53">
        <f>_xll.OneStreamExcelAddIn.XFFunctions.XFGetCell("TRUE", "CONSOL", $D$3,"TOT_Entity","Aggregated","Budget_Working",[1]Setup!C10,"PERIODIC",$B479,"TOPFLOW","TOP","TOP","top1",$C479,"top3","Open_Acute_DIV1","TOP5","TOP6","REPORTED","TOP8")</f>
        <v>0</v>
      </c>
      <c r="DQ479" s="53">
        <f>_xll.OneStreamExcelAddIn.XFFunctions.XFGetCell("TRUE", "CONSOL", $D$3,"TOT_Entity","Aggregated","Budget_Working",[1]Setup!C11,"PERIODIC",$B479,"TOPFLOW","TOP","TOP","top1",$C479,"top3","Open_Acute_DIV1","TOP5","TOP6","REPORTED","TOP8")</f>
        <v>0</v>
      </c>
      <c r="DR479" s="53">
        <f>_xll.OneStreamExcelAddIn.XFFunctions.XFGetCell("TRUE", "CONSOL", $D$3,"TOT_Entity","Aggregated","Budget_Working",[1]Setup!C12,"PERIODIC",$B479,"TOPFLOW","TOP","TOP","top1",$C479,"top3","Open_Acute_DIV1","TOP5","TOP6","REPORTED","TOP8")</f>
        <v>0</v>
      </c>
      <c r="DS479" s="53">
        <f>_xll.OneStreamExcelAddIn.XFFunctions.XFGetCell("TRUE", "CONSOL", $D$3,"TOT_Entity","Aggregated","Budget_Working",[1]Setup!C13,"PERIODIC",$B479,"TOPFLOW","TOP","TOP","top1",$C479,"top3","Open_Acute_DIV1","TOP5","TOP6","REPORTED","TOP8")</f>
        <v>0</v>
      </c>
      <c r="DT479" s="53">
        <f>_xll.OneStreamExcelAddIn.XFFunctions.XFGetCell("TRUE", "CONSOL", $D$3,"TOT_Entity","Aggregated","Budget_Working",[1]Setup!C14,"PERIODIC",$B479,"TOPFLOW","TOP","TOP","top1",$C479,"top3","Open_Acute_DIV1","TOP5","TOP6","REPORTED","TOP8")</f>
        <v>0</v>
      </c>
      <c r="DU479" s="53">
        <f>_xll.OneStreamExcelAddIn.XFFunctions.XFGetCell("TRUE", "CONSOL", $D$3,"TOT_Entity","Aggregated","Budget_Working",[1]Setup!C15,"PERIODIC",$B479,"TOPFLOW","TOP","TOP","top1",$C479,"top3","Open_Acute_DIV1","TOP5","TOP6","REPORTED","TOP8")</f>
        <v>0</v>
      </c>
      <c r="DV479" s="178"/>
      <c r="DW479" s="53">
        <f>_xll.OneStreamExcelAddIn.XFFunctions.XFGetCell("TRUE", "CONSOL", $D$3,"TOT_Entity","USD","Budget_Final",[1]Setup!C17,"PERIODIC",$B479,"TOPFLOW","TOP","TOP","top1",$C479,"top3","Open_Acute_DIV1","TOP5","TOP6","REPORTED","TOP8")</f>
        <v>0</v>
      </c>
      <c r="DX479" s="53">
        <f>_xll.OneStreamExcelAddIn.XFFunctions.XFGetCell("TRUE", "CONSOL", $D$3,"TOT_Entity","USD","Budget_Final",[1]Setup!C18,"PERIODIC",$B479,"TOPFLOW","TOP","TOP","top1",$C479,"top3","Open_Acute_DIV1","TOP5","TOP6","REPORTED","TOP8")</f>
        <v>0</v>
      </c>
      <c r="DY479" s="53">
        <f>_xll.OneStreamExcelAddIn.XFFunctions.XFGetCell("TRUE", "CONSOL", $D$3,"TOT_Entity","USD","Budget_Final",[1]Setup!C19,"PERIODIC",$B479,"TOPFLOW","TOP","TOP","top1",$C479,"top3","Open_Acute_DIV1","TOP5","TOP6","REPORTED","TOP8")</f>
        <v>0</v>
      </c>
      <c r="DZ479" s="53">
        <f>_xll.OneStreamExcelAddIn.XFFunctions.XFGetCell("TRUE", "CONSOL", $D$3,"TOT_Entity","USD","Budget_Final",[1]Setup!C20,"PERIODIC",$B479,"TOPFLOW","TOP","TOP","top1",$C479,"top3","Open_Acute_DIV1","TOP5","TOP6","REPORTED","TOP8")</f>
        <v>0</v>
      </c>
      <c r="EA479" s="53">
        <f>_xll.OneStreamExcelAddIn.XFFunctions.XFGetCell("TRUE", "CONSOL", $D$3,"TOT_Entity","USD","Budget_Final",[1]Setup!C21,"PERIODIC",$B479,"TOPFLOW","TOP","TOP","top1",$C479,"top3","Open_Acute_DIV1","TOP5","TOP6","REPORTED","TOP8")</f>
        <v>0</v>
      </c>
      <c r="EB479" s="53">
        <f>_xll.OneStreamExcelAddIn.XFFunctions.XFGetCell("TRUE", "CONSOL", $D$3,"TOT_Entity","USD","Budget_Final",[1]Setup!C22,"PERIODIC",$B479,"TOPFLOW","TOP","TOP","top1",$C479,"top3","Open_Acute_DIV1","TOP5","TOP6","REPORTED","TOP8")</f>
        <v>0</v>
      </c>
      <c r="EC479" s="53">
        <f>_xll.OneStreamExcelAddIn.XFFunctions.XFGetCell("TRUE", "CONSOL", $D$3,"TOT_Entity","USD","Budget_Final",[1]Setup!C23,"PERIODIC",$B479,"TOPFLOW","TOP","TOP","top1",$C479,"top3","Open_Acute_DIV1","TOP5","TOP6","REPORTED","TOP8")</f>
        <v>0</v>
      </c>
      <c r="ED479" s="53">
        <f>_xll.OneStreamExcelAddIn.XFFunctions.XFGetCell("TRUE", "CONSOL", $D$3,"TOT_Entity","USD","Budget_Final",[1]Setup!C24,"PERIODIC",$B479,"TOPFLOW","TOP","TOP","top1",$C479,"top3","Open_Acute_DIV1","TOP5","TOP6","REPORTED","TOP8")</f>
        <v>0</v>
      </c>
      <c r="EE479" s="53">
        <f>_xll.OneStreamExcelAddIn.XFFunctions.XFGetCell("TRUE", "CONSOL", $D$3,"TOT_Entity","USD","Budget_Final",[1]Setup!C25,"PERIODIC",$B479,"TOPFLOW","TOP","TOP","top1",$C479,"top3","Open_Acute_DIV1","TOP5","TOP6","REPORTED","TOP8")</f>
        <v>0</v>
      </c>
      <c r="EF479" s="53">
        <f>_xll.OneStreamExcelAddIn.XFFunctions.XFGetCell("TRUE", "CONSOL", $D$3,"TOT_Entity","USD","Budget_Final",[1]Setup!C26,"PERIODIC",$B479,"TOPFLOW","TOP","TOP","top1",$C479,"top3","Open_Acute_DIV1","TOP5","TOP6","REPORTED","TOP8")</f>
        <v>0</v>
      </c>
      <c r="EG479" s="53">
        <f>_xll.OneStreamExcelAddIn.XFFunctions.XFGetCell("TRUE", "CONSOL", $D$3,"TOT_Entity","USD","Budget_Final",[1]Setup!C27,"PERIODIC",$B479,"TOPFLOW","TOP","TOP","top1",$C479,"top3","Open_Acute_DIV1","TOP5","TOP6","REPORTED","TOP8")</f>
        <v>0</v>
      </c>
      <c r="EH479" s="53">
        <f>_xll.OneStreamExcelAddIn.XFFunctions.XFGetCell("TRUE", "CONSOL", $D$3,"TOT_Entity","USD","Budget_Final",[1]Setup!C28,"PERIODIC",$B479,"TOPFLOW","TOP","TOP","top1",$C479,"top3","Open_Acute_DIV1","TOP5","TOP6","REPORTED","TOP8")</f>
        <v>0</v>
      </c>
    </row>
    <row r="480" spans="2:138" x14ac:dyDescent="0.25">
      <c r="B480" s="51">
        <v>62003</v>
      </c>
      <c r="C480" s="51"/>
      <c r="D480" t="str" cm="1">
        <f t="array" ref="D480">_xll.OneStreamExcelAddIn.XFFunctions.XFGetMemberInfo("Description","Account",B480)</f>
        <v>Pro Fees - Psych Consults</v>
      </c>
      <c r="E480" s="53">
        <f>_xll.OneStreamExcelAddIn.XFFunctions.XFGetCell("TRUE", "CONSOL", $D$3,"TOT_Entity","USD","Actual",$E$3,"PERIODIC",$B480,"TOPFLOW","TOP","TOP","top1",$C480,"top3","Open_Acute_DIV1","TOP5","TOP6","REPORTED","TOP8")</f>
        <v>0</v>
      </c>
      <c r="F480" s="53">
        <f>_xll.OneStreamExcelAddIn.XFFunctions.XFGetCell("TRUE", "CONSOL", $D$3,"TOT_Entity","Aggregated","Budget_Working",$E$3,"PERIODIC",$B480,"TOPFLOW","TOP","TOP","top1",$C480,"top3","Open_Acute_DIV1","TOP5","TOP6","REPORTED","TOP8")</f>
        <v>0</v>
      </c>
      <c r="G480" s="53">
        <f t="shared" si="1180"/>
        <v>0</v>
      </c>
      <c r="H480" s="55">
        <f t="shared" si="1181"/>
        <v>0</v>
      </c>
      <c r="I480" s="41"/>
      <c r="J480" s="53">
        <f>_xll.OneStreamExcelAddIn.XFFunctions.XFGetCell("TRUE", "CONSOL", $D$3,"TOT_Entity","USD","Actual",$E$3,"YTD",$B480,"TOPFLOW","TOP","TOP","top1",$C480,"TOP3","Open_Acute_DIV1","TOP5","TOP6","REPORTED","TOP8")</f>
        <v>0</v>
      </c>
      <c r="K480" s="53">
        <f>_xll.OneStreamExcelAddIn.XFFunctions.XFGetCell("TRUE", "CONSOL", $D$3,"TOT_Entity","Aggregated","Budget_Working",$E$3,"YTD",$B480,"TOPFLOW","TOP","TOP","top1",$C480,"TOP3","Open_Acute_DIV1","TOP5","TOP6","REPORTED","TOP8")</f>
        <v>0</v>
      </c>
      <c r="L480" s="53">
        <f t="shared" si="1182"/>
        <v>0</v>
      </c>
      <c r="M480" s="40">
        <f t="shared" si="1183"/>
        <v>0</v>
      </c>
      <c r="N480" s="41"/>
      <c r="O480" s="53">
        <f>_xll.OneStreamExcelAddIn.XFFunctions.XFGetCell("TRUE", "CONSOL", $D$3,"TOT_Entity","USD","Actual",$F$3,"YTD",$B480,"TOPFLOW","TOP","TOP","top1",$C480,"TOP3","Open_Acute_DIV1","TOP5","TOP6","REPORTED","TOP8")</f>
        <v>0</v>
      </c>
      <c r="P480" s="53">
        <f>_xll.OneStreamExcelAddIn.XFFunctions.XFGetCell("TRUE", "CONSOL", $D$3,"TOT_Entity","USD","Actual",$E$3,"YTD",$B480,"TOPFLOW","TOP","TOP","top1",$C480,"top3","Open_Acute_DIV1","TOP5","TOP6","REPORTED","VAR_BW_PY_Actual")</f>
        <v>0</v>
      </c>
      <c r="Q480" s="40">
        <f t="shared" si="1184"/>
        <v>0</v>
      </c>
      <c r="R480" s="41"/>
      <c r="S480" s="53">
        <f>_xll.OneStreamExcelAddIn.XFFunctions.XFGetCell("TRUE", "CONSOL", $D$3,"TOT_Entity","USD","MIDFCST",$E$3,"MTD",$B480,"TOPFLOW","TOP","TOP","top1",$C480,"TOP3","Open_Acute_DIV1","TOP5","TOP6","REPORTED","TOP8")</f>
        <v>0</v>
      </c>
      <c r="T480" s="53">
        <f t="shared" si="1185"/>
        <v>0</v>
      </c>
      <c r="U480" s="40">
        <f t="shared" si="1186"/>
        <v>0</v>
      </c>
      <c r="V480" s="41"/>
      <c r="W480" s="42"/>
      <c r="X480" s="43"/>
      <c r="Y480" s="42"/>
      <c r="Z480" s="44"/>
      <c r="AB480" s="53">
        <f>_xll.OneStreamExcelAddIn.XFFunctions.XFGetCell("TRUE", "CONSOL", $D$3,"TOT_Entity","USD","Actual",[1]Setup!C4,"PERIODIC",$B480,"TOPFLOW","TOP","TOP","top1",$C480,"top3","Open_Acute_DIV1","TOP5","TOP6","REPORTED","TOP8")</f>
        <v>0</v>
      </c>
      <c r="AC480" s="53">
        <f>_xll.OneStreamExcelAddIn.XFFunctions.XFGetCell("TRUE", "CONSOL", $D$3,"TOT_Entity","Aggregated","Budget_Working",[1]Setup!C4,"PERIODIC",$B480,"TOPFLOW","TOP","TOP","top1",$C480,"top3","Open_Acute_DIV1","TOP5","TOP6","REPORTED","TOP8")</f>
        <v>0</v>
      </c>
      <c r="AD480" s="53">
        <f t="shared" si="1187"/>
        <v>0</v>
      </c>
      <c r="AE480" s="40">
        <f t="shared" si="1188"/>
        <v>0</v>
      </c>
      <c r="AG480" s="53">
        <f>_xll.OneStreamExcelAddIn.XFFunctions.XFGetCell("TRUE", "CONSOL", $D$3,"TOT_Entity","USD","Actual",[1]Setup!C5,"PERIODIC",$B480,"TOPFLOW","TOP","TOP","top1",$C480,"top3","Open_Acute_DIV1","TOP5","TOP6","REPORTED","TOP8")</f>
        <v>0</v>
      </c>
      <c r="AH480" s="53">
        <f>_xll.OneStreamExcelAddIn.XFFunctions.XFGetCell("TRUE", "CONSOL", $D$3,"TOT_Entity","Aggregated","Budget_Working",[1]Setup!C5,"PERIODIC",$B480,"TOPFLOW","TOP","TOP","top1",$C480,"top3","Open_Acute_DIV1","TOP5","TOP6","REPORTED","TOP8")</f>
        <v>0</v>
      </c>
      <c r="AI480" s="53">
        <f t="shared" si="1189"/>
        <v>0</v>
      </c>
      <c r="AJ480" s="40">
        <f t="shared" si="1190"/>
        <v>0</v>
      </c>
      <c r="AL480" s="53">
        <f>_xll.OneStreamExcelAddIn.XFFunctions.XFGetCell("TRUE", "CONSOL", $D$3,"TOT_Entity","USD","Actual",[1]Setup!C6,"PERIODIC",$B480,"TOPFLOW","TOP","TOP","top1",$C480,"top3","Open_Acute_DIV1","TOP5","TOP6","REPORTED","TOP8")</f>
        <v>0</v>
      </c>
      <c r="AM480" s="53">
        <f>_xll.OneStreamExcelAddIn.XFFunctions.XFGetCell("TRUE", "CONSOL", $D$3,"TOT_Entity","Aggregated","Budget_Working",[1]Setup!C6,"PERIODIC",$B480,"TOPFLOW","TOP","TOP","top1",$C480,"top3","Open_Acute_DIV1","TOP5","TOP6","REPORTED","TOP8")</f>
        <v>0</v>
      </c>
      <c r="AN480" s="53">
        <f t="shared" si="1191"/>
        <v>0</v>
      </c>
      <c r="AO480" s="40">
        <f t="shared" si="1192"/>
        <v>0</v>
      </c>
      <c r="AQ480" s="53">
        <f>_xll.OneStreamExcelAddIn.XFFunctions.XFGetCell("TRUE", "CONSOL", $D$3,"TOT_Entity","USD","Actual",[1]Setup!C7,"PERIODIC",$B480,"TOPFLOW","TOP","TOP","top1",$C480,"top3","Open_Acute_DIV1","TOP5","TOP6","REPORTED","TOP8")</f>
        <v>0</v>
      </c>
      <c r="AR480" s="53">
        <f>_xll.OneStreamExcelAddIn.XFFunctions.XFGetCell("TRUE", "CONSOL", $D$3,"TOT_Entity","Aggregated","Budget_Working",[1]Setup!C7,"PERIODIC",$B480,"TOPFLOW","TOP","TOP","top1",$C480,"top3","Open_Acute_DIV1","TOP5","TOP6","REPORTED","TOP8")</f>
        <v>0</v>
      </c>
      <c r="AS480" s="53">
        <f t="shared" si="1193"/>
        <v>0</v>
      </c>
      <c r="AT480" s="40">
        <f t="shared" si="1194"/>
        <v>0</v>
      </c>
      <c r="AV480" s="53">
        <f>_xll.OneStreamExcelAddIn.XFFunctions.XFGetCell("TRUE", "CONSOL", $D$3,"TOT_Entity","USD","Actual",[1]Setup!C8,"PERIODIC",$B480,"TOPFLOW","TOP","TOP","top1",$C480,"top3","Open_Acute_DIV1","TOP5","TOP6","REPORTED","TOP8")</f>
        <v>0</v>
      </c>
      <c r="AW480" s="53">
        <f>_xll.OneStreamExcelAddIn.XFFunctions.XFGetCell("TRUE", "CONSOL", $D$3,"TOT_Entity","Aggregated","Budget_Working",[1]Setup!C8,"PERIODIC",$B480,"TOPFLOW","TOP","TOP","top1",$C480,"top3","Open_Acute_DIV1","TOP5","TOP6","REPORTED","TOP8")</f>
        <v>0</v>
      </c>
      <c r="AX480" s="53">
        <f t="shared" si="1195"/>
        <v>0</v>
      </c>
      <c r="AY480" s="40">
        <f t="shared" si="1196"/>
        <v>0</v>
      </c>
      <c r="BA480" s="53">
        <f>_xll.OneStreamExcelAddIn.XFFunctions.XFGetCell("TRUE", "CONSOL", $D$3,"TOT_Entity","USD","Actual",[1]Setup!C9,"PERIODIC",$B480,"TOPFLOW","TOP","TOP","top1",$C480,"top3","Open_Acute_DIV1","TOP5","TOP6","REPORTED","TOP8")</f>
        <v>0</v>
      </c>
      <c r="BB480" s="53">
        <f>_xll.OneStreamExcelAddIn.XFFunctions.XFGetCell("TRUE", "CONSOL", $D$3,"TOT_Entity","Aggregated","Budget_Working",[1]Setup!C9,"PERIODIC",$B480,"TOPFLOW","TOP","TOP","top1",$C480,"top3","Open_Acute_DIV1","TOP5","TOP6","REPORTED","TOP8")</f>
        <v>0</v>
      </c>
      <c r="BC480" s="53">
        <f t="shared" si="1197"/>
        <v>0</v>
      </c>
      <c r="BD480" s="40">
        <f t="shared" si="1198"/>
        <v>0</v>
      </c>
      <c r="BF480" s="53">
        <f>_xll.OneStreamExcelAddIn.XFFunctions.XFGetCell("TRUE", "CONSOL", $D$3,"TOT_Entity","USD","Actual",[1]Setup!C10,"PERIODIC",$B480,"TOPFLOW","TOP","TOP","top1",$C480,"top3","Open_Acute_DIV1","TOP5","TOP6","REPORTED","TOP8")</f>
        <v>0</v>
      </c>
      <c r="BG480" s="53">
        <f>_xll.OneStreamExcelAddIn.XFFunctions.XFGetCell("TRUE", "CONSOL", $D$3,"TOT_Entity","Aggregated","Budget_Working",[1]Setup!C10,"PERIODIC",$B480,"TOPFLOW","TOP","TOP","top1",$C480,"top3","Open_Acute_DIV1","TOP5","TOP6","REPORTED","TOP8")</f>
        <v>0</v>
      </c>
      <c r="BH480" s="53">
        <f t="shared" si="1199"/>
        <v>0</v>
      </c>
      <c r="BI480" s="40">
        <f t="shared" si="1200"/>
        <v>0</v>
      </c>
      <c r="BK480" s="53">
        <f>_xll.OneStreamExcelAddIn.XFFunctions.XFGetCell("TRUE", "CONSOL", $D$3,"TOT_Entity","USD","Actual",[1]Setup!C11,"PERIODIC",$B480,"TOPFLOW","TOP","TOP","top1",$C480,"top3","Open_Acute_DIV1","TOP5","TOP6","REPORTED","TOP8")</f>
        <v>0</v>
      </c>
      <c r="BL480" s="53">
        <f>_xll.OneStreamExcelAddIn.XFFunctions.XFGetCell("TRUE", "CONSOL", $D$3,"TOT_Entity","Aggregated","Budget_Working",[1]Setup!C11,"PERIODIC",$B480,"TOPFLOW","TOP","TOP","top1",$C480,"top3","Open_Acute_DIV1","TOP5","TOP6","REPORTED","TOP8")</f>
        <v>0</v>
      </c>
      <c r="BM480" s="53">
        <f t="shared" si="1201"/>
        <v>0</v>
      </c>
      <c r="BN480" s="40">
        <f t="shared" si="1202"/>
        <v>0</v>
      </c>
      <c r="BP480" s="53">
        <f>_xll.OneStreamExcelAddIn.XFFunctions.XFGetCell("TRUE", "CONSOL", $D$3,"TOT_Entity","USD","Actual",[1]Setup!C12,"PERIODIC",$B480,"TOPFLOW","TOP","TOP","top1",$C480,"top3","Open_Acute_DIV1","TOP5","TOP6","REPORTED","TOP8")</f>
        <v>0</v>
      </c>
      <c r="BQ480" s="53">
        <f>_xll.OneStreamExcelAddIn.XFFunctions.XFGetCell("TRUE", "CONSOL", $D$3,"TOT_Entity","Aggregated","Budget_Working",[1]Setup!C12,"PERIODIC",$B480,"TOPFLOW","TOP","TOP","top1",$C480,"top3","Open_Acute_DIV1","TOP5","TOP6","REPORTED","TOP8")</f>
        <v>0</v>
      </c>
      <c r="BR480" s="53">
        <f t="shared" si="1203"/>
        <v>0</v>
      </c>
      <c r="BS480" s="40">
        <f t="shared" si="1204"/>
        <v>0</v>
      </c>
      <c r="BU480" s="53">
        <f>_xll.OneStreamExcelAddIn.XFFunctions.XFGetCell("TRUE", "CONSOL", $D$3,"TOT_Entity","USD","Actual",[1]Setup!C13,"PERIODIC",$B480,"TOPFLOW","TOP","TOP","top1",$C480,"top3","Open_Acute_DIV1","TOP5","TOP6","REPORTED","TOP8")</f>
        <v>0</v>
      </c>
      <c r="BV480" s="53">
        <f>_xll.OneStreamExcelAddIn.XFFunctions.XFGetCell("TRUE", "CONSOL", $D$3,"TOT_Entity","Aggregated","Budget_Working",[1]Setup!C13,"PERIODIC",$B480,"TOPFLOW","TOP","TOP","top1",$C480,"top3","Open_Acute_DIV1","TOP5","TOP6","REPORTED","TOP8")</f>
        <v>0</v>
      </c>
      <c r="BW480" s="53">
        <f t="shared" si="1205"/>
        <v>0</v>
      </c>
      <c r="BX480" s="40">
        <f t="shared" si="1206"/>
        <v>0</v>
      </c>
      <c r="BZ480" s="53">
        <f>_xll.OneStreamExcelAddIn.XFFunctions.XFGetCell("TRUE", "CONSOL", $D$3,"TOT_Entity","USD","Actual",[1]Setup!C14,"PERIODIC",$B480,"TOPFLOW","TOP","TOP","top1",$C480,"top3","Open_Acute_DIV1","TOP5","TOP6","REPORTED","TOP8")</f>
        <v>0</v>
      </c>
      <c r="CA480" s="53">
        <f>_xll.OneStreamExcelAddIn.XFFunctions.XFGetCell("TRUE", "CONSOL", $D$3,"TOT_Entity","Aggregated","Budget_Working",[1]Setup!C14,"PERIODIC",$B480,"TOPFLOW","TOP","TOP","top1",$C480,"top3","Open_Acute_DIV1","TOP5","TOP6","REPORTED","TOP8")</f>
        <v>0</v>
      </c>
      <c r="CB480" s="53">
        <f t="shared" si="1207"/>
        <v>0</v>
      </c>
      <c r="CC480" s="40">
        <f t="shared" si="1208"/>
        <v>0</v>
      </c>
      <c r="CE480" s="53">
        <f>_xll.OneStreamExcelAddIn.XFFunctions.XFGetCell("TRUE", "CONSOL", $D$3,"TOT_Entity","USD","Actual",[1]Setup!C15,"PERIODIC",$B480,"TOPFLOW","TOP","TOP","top1",$C480,"top3","Open_Acute_DIV1","TOP5","TOP6","REPORTED","TOP8")</f>
        <v>0</v>
      </c>
      <c r="CF480" s="53">
        <f>_xll.OneStreamExcelAddIn.XFFunctions.XFGetCell("TRUE", "CONSOL", $D$3,"TOT_Entity","Aggregated","Budget_Working",[1]Setup!C15,"PERIODIC",$B480,"TOPFLOW","TOP","TOP","top1",$C480,"top3","Open_Acute_DIV1","TOP5","TOP6","REPORTED","TOP8")</f>
        <v>0</v>
      </c>
      <c r="CG480" s="53">
        <f t="shared" si="1209"/>
        <v>0</v>
      </c>
      <c r="CH480" s="40">
        <f t="shared" si="1210"/>
        <v>0</v>
      </c>
      <c r="CI480" s="212"/>
      <c r="CJ480" s="53">
        <f>_xll.OneStreamExcelAddIn.XFFunctions.XFGetCell("TRUE", "CONSOL", $D$3,"TOT_Entity","USD","Actual",[1]Setup!C4,"PERIODIC",$B480,"TOPFLOW","TOP","TOP","top1",$C480,"top3","Open_Acute_DIV1","TOP5","TOP6","REPORTED","TOP8")</f>
        <v>0</v>
      </c>
      <c r="CK480" s="53">
        <f>_xll.OneStreamExcelAddIn.XFFunctions.XFGetCell("TRUE", "CONSOL", $D$3,"TOT_Entity","USD","Actual",[1]Setup!C5,"PERIODIC",$B480,"TOPFLOW","TOP","TOP","top1",$C480,"top3","Open_Acute_DIV1","TOP5","TOP6","REPORTED","TOP8")</f>
        <v>0</v>
      </c>
      <c r="CL480" s="53">
        <f>_xll.OneStreamExcelAddIn.XFFunctions.XFGetCell("TRUE", "CONSOL", $D$3,"TOT_Entity","USD","Actual",[1]Setup!C6,"PERIODIC",$B480,"TOPFLOW","TOP","TOP","top1",$C480,"top3","Open_Acute_DIV1","TOP5","TOP6","REPORTED","TOP8")</f>
        <v>0</v>
      </c>
      <c r="CM480" s="53">
        <f>_xll.OneStreamExcelAddIn.XFFunctions.XFGetCell("TRUE", "CONSOL", $D$3,"TOT_Entity","USD","Actual",[1]Setup!C7,"PERIODIC",$B480,"TOPFLOW","TOP","TOP","top1",$C480,"top3","Open_Acute_DIV1","TOP5","TOP6","REPORTED","TOP8")</f>
        <v>0</v>
      </c>
      <c r="CN480" s="53">
        <f>_xll.OneStreamExcelAddIn.XFFunctions.XFGetCell("TRUE", "CONSOL", $D$3,"TOT_Entity","USD","Actual",[1]Setup!C8,"PERIODIC",$B480,"TOPFLOW","TOP","TOP","top1",$C480,"top3","Open_Acute_DIV1","TOP5","TOP6","REPORTED","TOP8")</f>
        <v>0</v>
      </c>
      <c r="CO480" s="53">
        <f>_xll.OneStreamExcelAddIn.XFFunctions.XFGetCell("TRUE", "CONSOL", $D$3,"TOT_Entity","USD","Actual",[1]Setup!C9,"PERIODIC",$B480,"TOPFLOW","TOP","TOP","top1",$C480,"top3","Open_Acute_DIV1","TOP5","TOP6","REPORTED","TOP8")</f>
        <v>0</v>
      </c>
      <c r="CP480" s="53">
        <f>_xll.OneStreamExcelAddIn.XFFunctions.XFGetCell("TRUE", "CONSOL", $D$3,"TOT_Entity","USD","Actual",[1]Setup!C10,"PERIODIC",$B480,"TOPFLOW","TOP","TOP","top1",$C480,"top3","Open_Acute_DIV1","TOP5","TOP6","REPORTED","TOP8")</f>
        <v>0</v>
      </c>
      <c r="CQ480" s="53">
        <f>_xll.OneStreamExcelAddIn.XFFunctions.XFGetCell("TRUE", "CONSOL", $D$3,"TOT_Entity","USD","Actual",[1]Setup!C11,"PERIODIC",$B480,"TOPFLOW","TOP","TOP","top1",$C480,"top3","Open_Acute_DIV1","TOP5","TOP6","REPORTED","TOP8")</f>
        <v>0</v>
      </c>
      <c r="CR480" s="53">
        <f>_xll.OneStreamExcelAddIn.XFFunctions.XFGetCell("TRUE", "CONSOL", $D$3,"TOT_Entity","USD","Actual",[1]Setup!C12,"PERIODIC",$B480,"TOPFLOW","TOP","TOP","top1",$C480,"top3","Open_Acute_DIV1","TOP5","TOP6","REPORTED","TOP8")</f>
        <v>0</v>
      </c>
      <c r="CS480" s="53">
        <f>_xll.OneStreamExcelAddIn.XFFunctions.XFGetCell("TRUE", "CONSOL", $D$3,"TOT_Entity","USD","Actual",[1]Setup!C13,"PERIODIC",$B480,"TOPFLOW","TOP","TOP","top1",$C480,"top3","Open_Acute_DIV1","TOP5","TOP6","REPORTED","TOP8")</f>
        <v>0</v>
      </c>
      <c r="CT480" s="53">
        <f>_xll.OneStreamExcelAddIn.XFFunctions.XFGetCell("TRUE", "CONSOL", $D$3,"TOT_Entity","USD","Actual",[1]Setup!C14,"PERIODIC",$B480,"TOPFLOW","TOP","TOP","top1",$C480,"top3","Open_Acute_DIV1","TOP5","TOP6","REPORTED","TOP8")</f>
        <v>0</v>
      </c>
      <c r="CU480" s="53">
        <f>_xll.OneStreamExcelAddIn.XFFunctions.XFGetCell("TRUE", "CONSOL", $D$3,"TOT_Entity","USD","Actual",[1]Setup!C15,"PERIODIC",$B480,"TOPFLOW","TOP","TOP","top1",$C480,"top3","Open_Acute_DIV1","TOP5","TOP6","REPORTED","TOP8")</f>
        <v>0</v>
      </c>
      <c r="CV480" s="212"/>
      <c r="CW480" s="53">
        <f>_xll.OneStreamExcelAddIn.XFFunctions.XFGetCell("TRUE", "CONSOL", $D$3,"TOT_Entity","USD","Actual",[1]Setup!C17,"PERIODIC",$B480,"TOPFLOW","TOP","TOP","top1",$C480,"top3","Open_Acute_DIV1","TOP5","TOP6","REPORTED","TOP8")</f>
        <v>0</v>
      </c>
      <c r="CX480" s="53">
        <f>_xll.OneStreamExcelAddIn.XFFunctions.XFGetCell("TRUE", "CONSOL", $D$3,"TOT_Entity","USD","Actual",[1]Setup!C18,"PERIODIC",$B480,"TOPFLOW","TOP","TOP","top1",$C480,"top3","Open_Acute_DIV1","TOP5","TOP6","REPORTED","TOP8")</f>
        <v>0</v>
      </c>
      <c r="CY480" s="53">
        <f>_xll.OneStreamExcelAddIn.XFFunctions.XFGetCell("TRUE", "CONSOL", $D$3,"TOT_Entity","USD","Actual",[1]Setup!C19,"PERIODIC",$B480,"TOPFLOW","TOP","TOP","top1",$C480,"top3","Open_Acute_DIV1","TOP5","TOP6","REPORTED","TOP8")</f>
        <v>0</v>
      </c>
      <c r="CZ480" s="53">
        <f>_xll.OneStreamExcelAddIn.XFFunctions.XFGetCell("TRUE", "CONSOL", $D$3,"TOT_Entity","USD","Actual",[1]Setup!C20,"PERIODIC",$B480,"TOPFLOW","TOP","TOP","top1",$C480,"top3","Open_Acute_DIV1","TOP5","TOP6","REPORTED","TOP8")</f>
        <v>0</v>
      </c>
      <c r="DA480" s="53">
        <f>_xll.OneStreamExcelAddIn.XFFunctions.XFGetCell("TRUE", "CONSOL", $D$3,"TOT_Entity","USD","Actual",[1]Setup!C21,"PERIODIC",$B480,"TOPFLOW","TOP","TOP","top1",$C480,"top3","Open_Acute_DIV1","TOP5","TOP6","REPORTED","TOP8")</f>
        <v>0</v>
      </c>
      <c r="DB480" s="53">
        <f>_xll.OneStreamExcelAddIn.XFFunctions.XFGetCell("TRUE", "CONSOL", $D$3,"TOT_Entity","USD","Actual",[1]Setup!C22,"PERIODIC",$B480,"TOPFLOW","TOP","TOP","top1",$C480,"top3","Open_Acute_DIV1","TOP5","TOP6","REPORTED","TOP8")</f>
        <v>0</v>
      </c>
      <c r="DC480" s="53">
        <f>_xll.OneStreamExcelAddIn.XFFunctions.XFGetCell("TRUE", "CONSOL", $D$3,"TOT_Entity","USD","Actual",[1]Setup!C23,"PERIODIC",$B480,"TOPFLOW","TOP","TOP","top1",$C480,"top3","Open_Acute_DIV1","TOP5","TOP6","REPORTED","TOP8")</f>
        <v>0</v>
      </c>
      <c r="DD480" s="53">
        <f>_xll.OneStreamExcelAddIn.XFFunctions.XFGetCell("TRUE", "CONSOL", $D$3,"TOT_Entity","USD","Actual",[1]Setup!C24,"PERIODIC",$B480,"TOPFLOW","TOP","TOP","top1",$C480,"top3","Open_Acute_DIV1","TOP5","TOP6","REPORTED","TOP8")</f>
        <v>0</v>
      </c>
      <c r="DE480" s="53">
        <f>_xll.OneStreamExcelAddIn.XFFunctions.XFGetCell("TRUE", "CONSOL", $D$3,"TOT_Entity","USD","Actual",[1]Setup!C25,"PERIODIC",$B480,"TOPFLOW","TOP","TOP","top1",$C480,"top3","Open_Acute_DIV1","TOP5","TOP6","REPORTED","TOP8")</f>
        <v>0</v>
      </c>
      <c r="DF480" s="53">
        <f>_xll.OneStreamExcelAddIn.XFFunctions.XFGetCell("TRUE", "CONSOL", $D$3,"TOT_Entity","USD","Actual",[1]Setup!C26,"PERIODIC",$B480,"TOPFLOW","TOP","TOP","top1",$C480,"top3","Open_Acute_DIV1","TOP5","TOP6","REPORTED","TOP8")</f>
        <v>0</v>
      </c>
      <c r="DG480" s="53">
        <f>_xll.OneStreamExcelAddIn.XFFunctions.XFGetCell("TRUE", "CONSOL", $D$3,"TOT_Entity","USD","Actual",[1]Setup!C27,"PERIODIC",$B480,"TOPFLOW","TOP","TOP","top1",$C480,"top3","Open_Acute_DIV1","TOP5","TOP6","REPORTED","TOP8")</f>
        <v>0</v>
      </c>
      <c r="DH480" s="53">
        <f>_xll.OneStreamExcelAddIn.XFFunctions.XFGetCell("TRUE", "CONSOL", $D$3,"TOT_Entity","USD","Actual",[1]Setup!C28,"PERIODIC",$B480,"TOPFLOW","TOP","TOP","top1",$C480,"top3","Open_Acute_DIV1","TOP5","TOP6","REPORTED","TOP8")</f>
        <v>0</v>
      </c>
      <c r="DI480" s="178"/>
      <c r="DJ480" s="53">
        <f>_xll.OneStreamExcelAddIn.XFFunctions.XFGetCell("TRUE", "CONSOL", $D$3,"TOT_Entity","Aggregated","Budget_Working",[1]Setup!C4,"PERIODIC",$B480,"TOPFLOW","TOP","TOP","top1",$C480,"top3","Open_Acute_DIV1","TOP5","TOP6","REPORTED","TOP8")</f>
        <v>0</v>
      </c>
      <c r="DK480" s="53">
        <f>_xll.OneStreamExcelAddIn.XFFunctions.XFGetCell("TRUE", "CONSOL", $D$3,"TOT_Entity","Aggregated","Budget_Working",[1]Setup!C5,"PERIODIC",$B480,"TOPFLOW","TOP","TOP","top1",$C480,"top3","Open_Acute_DIV1","TOP5","TOP6","REPORTED","TOP8")</f>
        <v>0</v>
      </c>
      <c r="DL480" s="53">
        <f>_xll.OneStreamExcelAddIn.XFFunctions.XFGetCell("TRUE", "CONSOL", $D$3,"TOT_Entity","Aggregated","Budget_Working",[1]Setup!C6,"PERIODIC",$B480,"TOPFLOW","TOP","TOP","top1",$C480,"top3","Open_Acute_DIV1","TOP5","TOP6","REPORTED","TOP8")</f>
        <v>0</v>
      </c>
      <c r="DM480" s="53">
        <f>_xll.OneStreamExcelAddIn.XFFunctions.XFGetCell("TRUE", "CONSOL", $D$3,"TOT_Entity","Aggregated","Budget_Working",[1]Setup!C7,"PERIODIC",$B480,"TOPFLOW","TOP","TOP","top1",$C480,"top3","Open_Acute_DIV1","TOP5","TOP6","REPORTED","TOP8")</f>
        <v>0</v>
      </c>
      <c r="DN480" s="53">
        <f>_xll.OneStreamExcelAddIn.XFFunctions.XFGetCell("TRUE", "CONSOL", $D$3,"TOT_Entity","Aggregated","Budget_Working",[1]Setup!C8,"PERIODIC",$B480,"TOPFLOW","TOP","TOP","top1",$C480,"top3","Open_Acute_DIV1","TOP5","TOP6","REPORTED","TOP8")</f>
        <v>0</v>
      </c>
      <c r="DO480" s="53">
        <f>_xll.OneStreamExcelAddIn.XFFunctions.XFGetCell("TRUE", "CONSOL", $D$3,"TOT_Entity","Aggregated","Budget_Working",[1]Setup!C9,"PERIODIC",$B480,"TOPFLOW","TOP","TOP","top1",$C480,"top3","Open_Acute_DIV1","TOP5","TOP6","REPORTED","TOP8")</f>
        <v>0</v>
      </c>
      <c r="DP480" s="53">
        <f>_xll.OneStreamExcelAddIn.XFFunctions.XFGetCell("TRUE", "CONSOL", $D$3,"TOT_Entity","Aggregated","Budget_Working",[1]Setup!C10,"PERIODIC",$B480,"TOPFLOW","TOP","TOP","top1",$C480,"top3","Open_Acute_DIV1","TOP5","TOP6","REPORTED","TOP8")</f>
        <v>0</v>
      </c>
      <c r="DQ480" s="53">
        <f>_xll.OneStreamExcelAddIn.XFFunctions.XFGetCell("TRUE", "CONSOL", $D$3,"TOT_Entity","Aggregated","Budget_Working",[1]Setup!C11,"PERIODIC",$B480,"TOPFLOW","TOP","TOP","top1",$C480,"top3","Open_Acute_DIV1","TOP5","TOP6","REPORTED","TOP8")</f>
        <v>0</v>
      </c>
      <c r="DR480" s="53">
        <f>_xll.OneStreamExcelAddIn.XFFunctions.XFGetCell("TRUE", "CONSOL", $D$3,"TOT_Entity","Aggregated","Budget_Working",[1]Setup!C12,"PERIODIC",$B480,"TOPFLOW","TOP","TOP","top1",$C480,"top3","Open_Acute_DIV1","TOP5","TOP6","REPORTED","TOP8")</f>
        <v>0</v>
      </c>
      <c r="DS480" s="53">
        <f>_xll.OneStreamExcelAddIn.XFFunctions.XFGetCell("TRUE", "CONSOL", $D$3,"TOT_Entity","Aggregated","Budget_Working",[1]Setup!C13,"PERIODIC",$B480,"TOPFLOW","TOP","TOP","top1",$C480,"top3","Open_Acute_DIV1","TOP5","TOP6","REPORTED","TOP8")</f>
        <v>0</v>
      </c>
      <c r="DT480" s="53">
        <f>_xll.OneStreamExcelAddIn.XFFunctions.XFGetCell("TRUE", "CONSOL", $D$3,"TOT_Entity","Aggregated","Budget_Working",[1]Setup!C14,"PERIODIC",$B480,"TOPFLOW","TOP","TOP","top1",$C480,"top3","Open_Acute_DIV1","TOP5","TOP6","REPORTED","TOP8")</f>
        <v>0</v>
      </c>
      <c r="DU480" s="53">
        <f>_xll.OneStreamExcelAddIn.XFFunctions.XFGetCell("TRUE", "CONSOL", $D$3,"TOT_Entity","Aggregated","Budget_Working",[1]Setup!C15,"PERIODIC",$B480,"TOPFLOW","TOP","TOP","top1",$C480,"top3","Open_Acute_DIV1","TOP5","TOP6","REPORTED","TOP8")</f>
        <v>0</v>
      </c>
      <c r="DV480" s="178"/>
      <c r="DW480" s="53">
        <f>_xll.OneStreamExcelAddIn.XFFunctions.XFGetCell("TRUE", "CONSOL", $D$3,"TOT_Entity","USD","Budget_Final",[1]Setup!C17,"PERIODIC",$B480,"TOPFLOW","TOP","TOP","top1",$C480,"top3","Open_Acute_DIV1","TOP5","TOP6","REPORTED","TOP8")</f>
        <v>0</v>
      </c>
      <c r="DX480" s="53">
        <f>_xll.OneStreamExcelAddIn.XFFunctions.XFGetCell("TRUE", "CONSOL", $D$3,"TOT_Entity","USD","Budget_Final",[1]Setup!C18,"PERIODIC",$B480,"TOPFLOW","TOP","TOP","top1",$C480,"top3","Open_Acute_DIV1","TOP5","TOP6","REPORTED","TOP8")</f>
        <v>0</v>
      </c>
      <c r="DY480" s="53">
        <f>_xll.OneStreamExcelAddIn.XFFunctions.XFGetCell("TRUE", "CONSOL", $D$3,"TOT_Entity","USD","Budget_Final",[1]Setup!C19,"PERIODIC",$B480,"TOPFLOW","TOP","TOP","top1",$C480,"top3","Open_Acute_DIV1","TOP5","TOP6","REPORTED","TOP8")</f>
        <v>0</v>
      </c>
      <c r="DZ480" s="53">
        <f>_xll.OneStreamExcelAddIn.XFFunctions.XFGetCell("TRUE", "CONSOL", $D$3,"TOT_Entity","USD","Budget_Final",[1]Setup!C20,"PERIODIC",$B480,"TOPFLOW","TOP","TOP","top1",$C480,"top3","Open_Acute_DIV1","TOP5","TOP6","REPORTED","TOP8")</f>
        <v>0</v>
      </c>
      <c r="EA480" s="53">
        <f>_xll.OneStreamExcelAddIn.XFFunctions.XFGetCell("TRUE", "CONSOL", $D$3,"TOT_Entity","USD","Budget_Final",[1]Setup!C21,"PERIODIC",$B480,"TOPFLOW","TOP","TOP","top1",$C480,"top3","Open_Acute_DIV1","TOP5","TOP6","REPORTED","TOP8")</f>
        <v>0</v>
      </c>
      <c r="EB480" s="53">
        <f>_xll.OneStreamExcelAddIn.XFFunctions.XFGetCell("TRUE", "CONSOL", $D$3,"TOT_Entity","USD","Budget_Final",[1]Setup!C22,"PERIODIC",$B480,"TOPFLOW","TOP","TOP","top1",$C480,"top3","Open_Acute_DIV1","TOP5","TOP6","REPORTED","TOP8")</f>
        <v>0</v>
      </c>
      <c r="EC480" s="53">
        <f>_xll.OneStreamExcelAddIn.XFFunctions.XFGetCell("TRUE", "CONSOL", $D$3,"TOT_Entity","USD","Budget_Final",[1]Setup!C23,"PERIODIC",$B480,"TOPFLOW","TOP","TOP","top1",$C480,"top3","Open_Acute_DIV1","TOP5","TOP6","REPORTED","TOP8")</f>
        <v>0</v>
      </c>
      <c r="ED480" s="53">
        <f>_xll.OneStreamExcelAddIn.XFFunctions.XFGetCell("TRUE", "CONSOL", $D$3,"TOT_Entity","USD","Budget_Final",[1]Setup!C24,"PERIODIC",$B480,"TOPFLOW","TOP","TOP","top1",$C480,"top3","Open_Acute_DIV1","TOP5","TOP6","REPORTED","TOP8")</f>
        <v>0</v>
      </c>
      <c r="EE480" s="53">
        <f>_xll.OneStreamExcelAddIn.XFFunctions.XFGetCell("TRUE", "CONSOL", $D$3,"TOT_Entity","USD","Budget_Final",[1]Setup!C25,"PERIODIC",$B480,"TOPFLOW","TOP","TOP","top1",$C480,"top3","Open_Acute_DIV1","TOP5","TOP6","REPORTED","TOP8")</f>
        <v>0</v>
      </c>
      <c r="EF480" s="53">
        <f>_xll.OneStreamExcelAddIn.XFFunctions.XFGetCell("TRUE", "CONSOL", $D$3,"TOT_Entity","USD","Budget_Final",[1]Setup!C26,"PERIODIC",$B480,"TOPFLOW","TOP","TOP","top1",$C480,"top3","Open_Acute_DIV1","TOP5","TOP6","REPORTED","TOP8")</f>
        <v>0</v>
      </c>
      <c r="EG480" s="53">
        <f>_xll.OneStreamExcelAddIn.XFFunctions.XFGetCell("TRUE", "CONSOL", $D$3,"TOT_Entity","USD","Budget_Final",[1]Setup!C27,"PERIODIC",$B480,"TOPFLOW","TOP","TOP","top1",$C480,"top3","Open_Acute_DIV1","TOP5","TOP6","REPORTED","TOP8")</f>
        <v>0</v>
      </c>
      <c r="EH480" s="53">
        <f>_xll.OneStreamExcelAddIn.XFFunctions.XFGetCell("TRUE", "CONSOL", $D$3,"TOT_Entity","USD","Budget_Final",[1]Setup!C28,"PERIODIC",$B480,"TOPFLOW","TOP","TOP","top1",$C480,"top3","Open_Acute_DIV1","TOP5","TOP6","REPORTED","TOP8")</f>
        <v>0</v>
      </c>
    </row>
    <row r="481" spans="2:138" x14ac:dyDescent="0.25">
      <c r="B481" s="51">
        <v>62004</v>
      </c>
      <c r="C481" s="51"/>
      <c r="D481" t="str" cm="1">
        <f t="array" ref="D481">_xll.OneStreamExcelAddIn.XFFunctions.XFGetMemberInfo("Description","Account",B481)</f>
        <v>Pro Fees - Gen Medical</v>
      </c>
      <c r="E481" s="53">
        <f>_xll.OneStreamExcelAddIn.XFFunctions.XFGetCell("TRUE", "CONSOL", $D$3,"TOT_Entity","USD","Actual",$E$3,"PERIODIC",$B481,"TOPFLOW","TOP","TOP","top1",$C481,"top3","Open_Acute_DIV1","TOP5","TOP6","REPORTED","TOP8")</f>
        <v>0</v>
      </c>
      <c r="F481" s="53">
        <f>_xll.OneStreamExcelAddIn.XFFunctions.XFGetCell("TRUE", "CONSOL", $D$3,"TOT_Entity","Aggregated","Budget_Working",$E$3,"PERIODIC",$B481,"TOPFLOW","TOP","TOP","top1",$C481,"top3","Open_Acute_DIV1","TOP5","TOP6","REPORTED","TOP8")</f>
        <v>71841.5</v>
      </c>
      <c r="G481" s="53">
        <f t="shared" si="1180"/>
        <v>71841.5</v>
      </c>
      <c r="H481" s="55">
        <f t="shared" si="1181"/>
        <v>1</v>
      </c>
      <c r="I481" s="41"/>
      <c r="J481" s="53">
        <f>_xll.OneStreamExcelAddIn.XFFunctions.XFGetCell("TRUE", "CONSOL", $D$3,"TOT_Entity","USD","Actual",$E$3,"YTD",$B481,"TOPFLOW","TOP","TOP","top1",$C481,"TOP3","Open_Acute_DIV1","TOP5","TOP6","REPORTED","TOP8")</f>
        <v>0</v>
      </c>
      <c r="K481" s="53">
        <f>_xll.OneStreamExcelAddIn.XFFunctions.XFGetCell("TRUE", "CONSOL", $D$3,"TOT_Entity","Aggregated","Budget_Working",$E$3,"YTD",$B481,"TOPFLOW","TOP","TOP","top1",$C481,"TOP3","Open_Acute_DIV1","TOP5","TOP6","REPORTED","TOP8")</f>
        <v>280608.5</v>
      </c>
      <c r="L481" s="53">
        <f t="shared" si="1182"/>
        <v>280608.5</v>
      </c>
      <c r="M481" s="40">
        <f t="shared" si="1183"/>
        <v>1</v>
      </c>
      <c r="N481" s="41"/>
      <c r="O481" s="53">
        <f>_xll.OneStreamExcelAddIn.XFFunctions.XFGetCell("TRUE", "CONSOL", $D$3,"TOT_Entity","USD","Actual",$F$3,"YTD",$B481,"TOPFLOW","TOP","TOP","top1",$C481,"TOP3","Open_Acute_DIV1","TOP5","TOP6","REPORTED","TOP8")</f>
        <v>295950</v>
      </c>
      <c r="P481" s="53">
        <f>_xll.OneStreamExcelAddIn.XFFunctions.XFGetCell("TRUE", "CONSOL", $D$3,"TOT_Entity","USD","Actual",$E$3,"YTD",$B481,"TOPFLOW","TOP","TOP","top1",$C481,"top3","Open_Acute_DIV1","TOP5","TOP6","REPORTED","VAR_BW_PY_Actual")</f>
        <v>295950</v>
      </c>
      <c r="Q481" s="40">
        <f t="shared" si="1184"/>
        <v>1</v>
      </c>
      <c r="R481" s="41"/>
      <c r="S481" s="53">
        <f>_xll.OneStreamExcelAddIn.XFFunctions.XFGetCell("TRUE", "CONSOL", $D$3,"TOT_Entity","USD","MIDFCST",$E$3,"MTD",$B481,"TOPFLOW","TOP","TOP","top1",$C481,"TOP3","Open_Acute_DIV1","TOP5","TOP6","REPORTED","TOP8")</f>
        <v>0</v>
      </c>
      <c r="T481" s="53">
        <f t="shared" si="1185"/>
        <v>0</v>
      </c>
      <c r="U481" s="40">
        <f t="shared" si="1186"/>
        <v>0</v>
      </c>
      <c r="V481" s="41"/>
      <c r="W481" s="42"/>
      <c r="X481" s="43"/>
      <c r="Y481" s="42"/>
      <c r="Z481" s="44"/>
      <c r="AB481" s="53">
        <f>_xll.OneStreamExcelAddIn.XFFunctions.XFGetCell("TRUE", "CONSOL", $D$3,"TOT_Entity","USD","Actual",[1]Setup!C4,"PERIODIC",$B481,"TOPFLOW","TOP","TOP","top1",$C481,"top3","Open_Acute_DIV1","TOP5","TOP6","REPORTED","TOP8")</f>
        <v>104200</v>
      </c>
      <c r="AC481" s="53">
        <f>_xll.OneStreamExcelAddIn.XFFunctions.XFGetCell("TRUE", "CONSOL", $D$3,"TOT_Entity","Aggregated","Budget_Working",[1]Setup!C4,"PERIODIC",$B481,"TOPFLOW","TOP","TOP","top1",$C481,"top3","Open_Acute_DIV1","TOP5","TOP6","REPORTED","TOP8")</f>
        <v>71444</v>
      </c>
      <c r="AD481" s="53">
        <f t="shared" si="1187"/>
        <v>-32756</v>
      </c>
      <c r="AE481" s="40">
        <f t="shared" si="1188"/>
        <v>-0.45848496724707466</v>
      </c>
      <c r="AG481" s="53">
        <f>_xll.OneStreamExcelAddIn.XFFunctions.XFGetCell("TRUE", "CONSOL", $D$3,"TOT_Entity","USD","Actual",[1]Setup!C5,"PERIODIC",$B481,"TOPFLOW","TOP","TOP","top1",$C481,"top3","Open_Acute_DIV1","TOP5","TOP6","REPORTED","TOP8")</f>
        <v>-104200</v>
      </c>
      <c r="AH481" s="53">
        <f>_xll.OneStreamExcelAddIn.XFFunctions.XFGetCell("TRUE", "CONSOL", $D$3,"TOT_Entity","Aggregated","Budget_Working",[1]Setup!C5,"PERIODIC",$B481,"TOPFLOW","TOP","TOP","top1",$C481,"top3","Open_Acute_DIV1","TOP5","TOP6","REPORTED","TOP8")</f>
        <v>66117.5</v>
      </c>
      <c r="AI481" s="53">
        <f t="shared" si="1189"/>
        <v>170317.5</v>
      </c>
      <c r="AJ481" s="40">
        <f t="shared" si="1190"/>
        <v>2.5759821529852158</v>
      </c>
      <c r="AL481" s="53">
        <f>_xll.OneStreamExcelAddIn.XFFunctions.XFGetCell("TRUE", "CONSOL", $D$3,"TOT_Entity","USD","Actual",[1]Setup!C6,"PERIODIC",$B481,"TOPFLOW","TOP","TOP","top1",$C481,"top3","Open_Acute_DIV1","TOP5","TOP6","REPORTED","TOP8")</f>
        <v>0</v>
      </c>
      <c r="AM481" s="53">
        <f>_xll.OneStreamExcelAddIn.XFFunctions.XFGetCell("TRUE", "CONSOL", $D$3,"TOT_Entity","Aggregated","Budget_Working",[1]Setup!C6,"PERIODIC",$B481,"TOPFLOW","TOP","TOP","top1",$C481,"top3","Open_Acute_DIV1","TOP5","TOP6","REPORTED","TOP8")</f>
        <v>71205.5</v>
      </c>
      <c r="AN481" s="53">
        <f t="shared" si="1191"/>
        <v>71205.5</v>
      </c>
      <c r="AO481" s="40">
        <f t="shared" si="1192"/>
        <v>1</v>
      </c>
      <c r="AQ481" s="53">
        <f>_xll.OneStreamExcelAddIn.XFFunctions.XFGetCell("TRUE", "CONSOL", $D$3,"TOT_Entity","USD","Actual",[1]Setup!C7,"PERIODIC",$B481,"TOPFLOW","TOP","TOP","top1",$C481,"top3","Open_Acute_DIV1","TOP5","TOP6","REPORTED","TOP8")</f>
        <v>0</v>
      </c>
      <c r="AR481" s="53">
        <f>_xll.OneStreamExcelAddIn.XFFunctions.XFGetCell("TRUE", "CONSOL", $D$3,"TOT_Entity","Aggregated","Budget_Working",[1]Setup!C7,"PERIODIC",$B481,"TOPFLOW","TOP","TOP","top1",$C481,"top3","Open_Acute_DIV1","TOP5","TOP6","REPORTED","TOP8")</f>
        <v>71841.5</v>
      </c>
      <c r="AS481" s="53">
        <f t="shared" si="1193"/>
        <v>71841.5</v>
      </c>
      <c r="AT481" s="40">
        <f t="shared" si="1194"/>
        <v>1</v>
      </c>
      <c r="AV481" s="53">
        <f>_xll.OneStreamExcelAddIn.XFFunctions.XFGetCell("TRUE", "CONSOL", $D$3,"TOT_Entity","USD","Actual",[1]Setup!C8,"PERIODIC",$B481,"TOPFLOW","TOP","TOP","top1",$C481,"top3","Open_Acute_DIV1","TOP5","TOP6","REPORTED","TOP8")</f>
        <v>0</v>
      </c>
      <c r="AW481" s="53">
        <f>_xll.OneStreamExcelAddIn.XFFunctions.XFGetCell("TRUE", "CONSOL", $D$3,"TOT_Entity","Aggregated","Budget_Working",[1]Setup!C8,"PERIODIC",$B481,"TOPFLOW","TOP","TOP","top1",$C481,"top3","Open_Acute_DIV1","TOP5","TOP6","REPORTED","TOP8")</f>
        <v>72053.5</v>
      </c>
      <c r="AX481" s="53">
        <f t="shared" si="1195"/>
        <v>72053.5</v>
      </c>
      <c r="AY481" s="40">
        <f t="shared" si="1196"/>
        <v>1</v>
      </c>
      <c r="BA481" s="53">
        <f>_xll.OneStreamExcelAddIn.XFFunctions.XFGetCell("TRUE", "CONSOL", $D$3,"TOT_Entity","USD","Actual",[1]Setup!C9,"PERIODIC",$B481,"TOPFLOW","TOP","TOP","top1",$C481,"top3","Open_Acute_DIV1","TOP5","TOP6","REPORTED","TOP8")</f>
        <v>0</v>
      </c>
      <c r="BB481" s="53">
        <f>_xll.OneStreamExcelAddIn.XFFunctions.XFGetCell("TRUE", "CONSOL", $D$3,"TOT_Entity","Aggregated","Budget_Working",[1]Setup!C9,"PERIODIC",$B481,"TOPFLOW","TOP","TOP","top1",$C481,"top3","Open_Acute_DIV1","TOP5","TOP6","REPORTED","TOP8")</f>
        <v>70066</v>
      </c>
      <c r="BC481" s="53">
        <f t="shared" si="1197"/>
        <v>70066</v>
      </c>
      <c r="BD481" s="40">
        <f t="shared" si="1198"/>
        <v>1</v>
      </c>
      <c r="BF481" s="53">
        <f>_xll.OneStreamExcelAddIn.XFFunctions.XFGetCell("TRUE", "CONSOL", $D$3,"TOT_Entity","USD","Actual",[1]Setup!C10,"PERIODIC",$B481,"TOPFLOW","TOP","TOP","top1",$C481,"top3","Open_Acute_DIV1","TOP5","TOP6","REPORTED","TOP8")</f>
        <v>0</v>
      </c>
      <c r="BG481" s="53">
        <f>_xll.OneStreamExcelAddIn.XFFunctions.XFGetCell("TRUE", "CONSOL", $D$3,"TOT_Entity","Aggregated","Budget_Working",[1]Setup!C10,"PERIODIC",$B481,"TOPFLOW","TOP","TOP","top1",$C481,"top3","Open_Acute_DIV1","TOP5","TOP6","REPORTED","TOP8")</f>
        <v>70410.5</v>
      </c>
      <c r="BH481" s="53">
        <f t="shared" si="1199"/>
        <v>70410.5</v>
      </c>
      <c r="BI481" s="40">
        <f t="shared" si="1200"/>
        <v>1</v>
      </c>
      <c r="BK481" s="53">
        <f>_xll.OneStreamExcelAddIn.XFFunctions.XFGetCell("TRUE", "CONSOL", $D$3,"TOT_Entity","USD","Actual",[1]Setup!C11,"PERIODIC",$B481,"TOPFLOW","TOP","TOP","top1",$C481,"top3","Open_Acute_DIV1","TOP5","TOP6","REPORTED","TOP8")</f>
        <v>0</v>
      </c>
      <c r="BL481" s="53">
        <f>_xll.OneStreamExcelAddIn.XFFunctions.XFGetCell("TRUE", "CONSOL", $D$3,"TOT_Entity","Aggregated","Budget_Working",[1]Setup!C11,"PERIODIC",$B481,"TOPFLOW","TOP","TOP","top1",$C481,"top3","Open_Acute_DIV1","TOP5","TOP6","REPORTED","TOP8")</f>
        <v>69271</v>
      </c>
      <c r="BM481" s="53">
        <f t="shared" si="1201"/>
        <v>69271</v>
      </c>
      <c r="BN481" s="40">
        <f t="shared" si="1202"/>
        <v>1</v>
      </c>
      <c r="BP481" s="53">
        <f>_xll.OneStreamExcelAddIn.XFFunctions.XFGetCell("TRUE", "CONSOL", $D$3,"TOT_Entity","USD","Actual",[1]Setup!C12,"PERIODIC",$B481,"TOPFLOW","TOP","TOP","top1",$C481,"top3","Open_Acute_DIV1","TOP5","TOP6","REPORTED","TOP8")</f>
        <v>0</v>
      </c>
      <c r="BQ481" s="53">
        <f>_xll.OneStreamExcelAddIn.XFFunctions.XFGetCell("TRUE", "CONSOL", $D$3,"TOT_Entity","Aggregated","Budget_Working",[1]Setup!C12,"PERIODIC",$B481,"TOPFLOW","TOP","TOP","top1",$C481,"top3","Open_Acute_DIV1","TOP5","TOP6","REPORTED","TOP8")</f>
        <v>69509.5</v>
      </c>
      <c r="BR481" s="53">
        <f t="shared" si="1203"/>
        <v>69509.5</v>
      </c>
      <c r="BS481" s="40">
        <f t="shared" si="1204"/>
        <v>1</v>
      </c>
      <c r="BU481" s="53">
        <f>_xll.OneStreamExcelAddIn.XFFunctions.XFGetCell("TRUE", "CONSOL", $D$3,"TOT_Entity","USD","Actual",[1]Setup!C13,"PERIODIC",$B481,"TOPFLOW","TOP","TOP","top1",$C481,"top3","Open_Acute_DIV1","TOP5","TOP6","REPORTED","TOP8")</f>
        <v>0</v>
      </c>
      <c r="BV481" s="53">
        <f>_xll.OneStreamExcelAddIn.XFFunctions.XFGetCell("TRUE", "CONSOL", $D$3,"TOT_Entity","Aggregated","Budget_Working",[1]Setup!C13,"PERIODIC",$B481,"TOPFLOW","TOP","TOP","top1",$C481,"top3","Open_Acute_DIV1","TOP5","TOP6","REPORTED","TOP8")</f>
        <v>72981</v>
      </c>
      <c r="BW481" s="53">
        <f t="shared" si="1205"/>
        <v>72981</v>
      </c>
      <c r="BX481" s="40">
        <f t="shared" si="1206"/>
        <v>1</v>
      </c>
      <c r="BZ481" s="53">
        <f>_xll.OneStreamExcelAddIn.XFFunctions.XFGetCell("TRUE", "CONSOL", $D$3,"TOT_Entity","USD","Actual",[1]Setup!C14,"PERIODIC",$B481,"TOPFLOW","TOP","TOP","top1",$C481,"top3","Open_Acute_DIV1","TOP5","TOP6","REPORTED","TOP8")</f>
        <v>0</v>
      </c>
      <c r="CA481" s="53">
        <f>_xll.OneStreamExcelAddIn.XFFunctions.XFGetCell("TRUE", "CONSOL", $D$3,"TOT_Entity","Aggregated","Budget_Working",[1]Setup!C14,"PERIODIC",$B481,"TOPFLOW","TOP","TOP","top1",$C481,"top3","Open_Acute_DIV1","TOP5","TOP6","REPORTED","TOP8")</f>
        <v>70145.5</v>
      </c>
      <c r="CB481" s="53">
        <f t="shared" si="1207"/>
        <v>70145.5</v>
      </c>
      <c r="CC481" s="40">
        <f t="shared" si="1208"/>
        <v>1</v>
      </c>
      <c r="CE481" s="53">
        <f>_xll.OneStreamExcelAddIn.XFFunctions.XFGetCell("TRUE", "CONSOL", $D$3,"TOT_Entity","USD","Actual",[1]Setup!C15,"PERIODIC",$B481,"TOPFLOW","TOP","TOP","top1",$C481,"top3","Open_Acute_DIV1","TOP5","TOP6","REPORTED","TOP8")</f>
        <v>0</v>
      </c>
      <c r="CF481" s="53">
        <f>_xll.OneStreamExcelAddIn.XFFunctions.XFGetCell("TRUE", "CONSOL", $D$3,"TOT_Entity","Aggregated","Budget_Working",[1]Setup!C15,"PERIODIC",$B481,"TOPFLOW","TOP","TOP","top1",$C481,"top3","Open_Acute_DIV1","TOP5","TOP6","REPORTED","TOP8")</f>
        <v>72212.5</v>
      </c>
      <c r="CG481" s="53">
        <f t="shared" si="1209"/>
        <v>72212.5</v>
      </c>
      <c r="CH481" s="40">
        <f t="shared" si="1210"/>
        <v>1</v>
      </c>
      <c r="CI481" s="212"/>
      <c r="CJ481" s="53">
        <f>_xll.OneStreamExcelAddIn.XFFunctions.XFGetCell("TRUE", "CONSOL", $D$3,"TOT_Entity","USD","Actual",[1]Setup!C4,"PERIODIC",$B481,"TOPFLOW","TOP","TOP","top1",$C481,"top3","Open_Acute_DIV1","TOP5","TOP6","REPORTED","TOP8")</f>
        <v>104200</v>
      </c>
      <c r="CK481" s="53">
        <f>_xll.OneStreamExcelAddIn.XFFunctions.XFGetCell("TRUE", "CONSOL", $D$3,"TOT_Entity","USD","Actual",[1]Setup!C5,"PERIODIC",$B481,"TOPFLOW","TOP","TOP","top1",$C481,"top3","Open_Acute_DIV1","TOP5","TOP6","REPORTED","TOP8")</f>
        <v>-104200</v>
      </c>
      <c r="CL481" s="53">
        <f>_xll.OneStreamExcelAddIn.XFFunctions.XFGetCell("TRUE", "CONSOL", $D$3,"TOT_Entity","USD","Actual",[1]Setup!C6,"PERIODIC",$B481,"TOPFLOW","TOP","TOP","top1",$C481,"top3","Open_Acute_DIV1","TOP5","TOP6","REPORTED","TOP8")</f>
        <v>0</v>
      </c>
      <c r="CM481" s="53">
        <f>_xll.OneStreamExcelAddIn.XFFunctions.XFGetCell("TRUE", "CONSOL", $D$3,"TOT_Entity","USD","Actual",[1]Setup!C7,"PERIODIC",$B481,"TOPFLOW","TOP","TOP","top1",$C481,"top3","Open_Acute_DIV1","TOP5","TOP6","REPORTED","TOP8")</f>
        <v>0</v>
      </c>
      <c r="CN481" s="53">
        <f>_xll.OneStreamExcelAddIn.XFFunctions.XFGetCell("TRUE", "CONSOL", $D$3,"TOT_Entity","USD","Actual",[1]Setup!C8,"PERIODIC",$B481,"TOPFLOW","TOP","TOP","top1",$C481,"top3","Open_Acute_DIV1","TOP5","TOP6","REPORTED","TOP8")</f>
        <v>0</v>
      </c>
      <c r="CO481" s="53">
        <f>_xll.OneStreamExcelAddIn.XFFunctions.XFGetCell("TRUE", "CONSOL", $D$3,"TOT_Entity","USD","Actual",[1]Setup!C9,"PERIODIC",$B481,"TOPFLOW","TOP","TOP","top1",$C481,"top3","Open_Acute_DIV1","TOP5","TOP6","REPORTED","TOP8")</f>
        <v>0</v>
      </c>
      <c r="CP481" s="53">
        <f>_xll.OneStreamExcelAddIn.XFFunctions.XFGetCell("TRUE", "CONSOL", $D$3,"TOT_Entity","USD","Actual",[1]Setup!C10,"PERIODIC",$B481,"TOPFLOW","TOP","TOP","top1",$C481,"top3","Open_Acute_DIV1","TOP5","TOP6","REPORTED","TOP8")</f>
        <v>0</v>
      </c>
      <c r="CQ481" s="53">
        <f>_xll.OneStreamExcelAddIn.XFFunctions.XFGetCell("TRUE", "CONSOL", $D$3,"TOT_Entity","USD","Actual",[1]Setup!C11,"PERIODIC",$B481,"TOPFLOW","TOP","TOP","top1",$C481,"top3","Open_Acute_DIV1","TOP5","TOP6","REPORTED","TOP8")</f>
        <v>0</v>
      </c>
      <c r="CR481" s="53">
        <f>_xll.OneStreamExcelAddIn.XFFunctions.XFGetCell("TRUE", "CONSOL", $D$3,"TOT_Entity","USD","Actual",[1]Setup!C12,"PERIODIC",$B481,"TOPFLOW","TOP","TOP","top1",$C481,"top3","Open_Acute_DIV1","TOP5","TOP6","REPORTED","TOP8")</f>
        <v>0</v>
      </c>
      <c r="CS481" s="53">
        <f>_xll.OneStreamExcelAddIn.XFFunctions.XFGetCell("TRUE", "CONSOL", $D$3,"TOT_Entity","USD","Actual",[1]Setup!C13,"PERIODIC",$B481,"TOPFLOW","TOP","TOP","top1",$C481,"top3","Open_Acute_DIV1","TOP5","TOP6","REPORTED","TOP8")</f>
        <v>0</v>
      </c>
      <c r="CT481" s="53">
        <f>_xll.OneStreamExcelAddIn.XFFunctions.XFGetCell("TRUE", "CONSOL", $D$3,"TOT_Entity","USD","Actual",[1]Setup!C14,"PERIODIC",$B481,"TOPFLOW","TOP","TOP","top1",$C481,"top3","Open_Acute_DIV1","TOP5","TOP6","REPORTED","TOP8")</f>
        <v>0</v>
      </c>
      <c r="CU481" s="53">
        <f>_xll.OneStreamExcelAddIn.XFFunctions.XFGetCell("TRUE", "CONSOL", $D$3,"TOT_Entity","USD","Actual",[1]Setup!C15,"PERIODIC",$B481,"TOPFLOW","TOP","TOP","top1",$C481,"top3","Open_Acute_DIV1","TOP5","TOP6","REPORTED","TOP8")</f>
        <v>0</v>
      </c>
      <c r="CV481" s="212"/>
      <c r="CW481" s="53">
        <f>_xll.OneStreamExcelAddIn.XFFunctions.XFGetCell("TRUE", "CONSOL", $D$3,"TOT_Entity","USD","Actual",[1]Setup!C17,"PERIODIC",$B481,"TOPFLOW","TOP","TOP","top1",$C481,"top3","Open_Acute_DIV1","TOP5","TOP6","REPORTED","TOP8")</f>
        <v>78650</v>
      </c>
      <c r="CX481" s="53">
        <f>_xll.OneStreamExcelAddIn.XFFunctions.XFGetCell("TRUE", "CONSOL", $D$3,"TOT_Entity","USD","Actual",[1]Setup!C18,"PERIODIC",$B481,"TOPFLOW","TOP","TOP","top1",$C481,"top3","Open_Acute_DIV1","TOP5","TOP6","REPORTED","TOP8")</f>
        <v>63450</v>
      </c>
      <c r="CY481" s="53">
        <f>_xll.OneStreamExcelAddIn.XFFunctions.XFGetCell("TRUE", "CONSOL", $D$3,"TOT_Entity","USD","Actual",[1]Setup!C19,"PERIODIC",$B481,"TOPFLOW","TOP","TOP","top1",$C481,"top3","Open_Acute_DIV1","TOP5","TOP6","REPORTED","TOP8")</f>
        <v>85600</v>
      </c>
      <c r="CZ481" s="53">
        <f>_xll.OneStreamExcelAddIn.XFFunctions.XFGetCell("TRUE", "CONSOL", $D$3,"TOT_Entity","USD","Actual",[1]Setup!C20,"PERIODIC",$B481,"TOPFLOW","TOP","TOP","top1",$C481,"top3","Open_Acute_DIV1","TOP5","TOP6","REPORTED","TOP8")</f>
        <v>68250</v>
      </c>
      <c r="DA481" s="53">
        <f>_xll.OneStreamExcelAddIn.XFFunctions.XFGetCell("TRUE", "CONSOL", $D$3,"TOT_Entity","USD","Actual",[1]Setup!C21,"PERIODIC",$B481,"TOPFLOW","TOP","TOP","top1",$C481,"top3","Open_Acute_DIV1","TOP5","TOP6","REPORTED","TOP8")</f>
        <v>78300</v>
      </c>
      <c r="DB481" s="53">
        <f>_xll.OneStreamExcelAddIn.XFFunctions.XFGetCell("TRUE", "CONSOL", $D$3,"TOT_Entity","USD","Actual",[1]Setup!C22,"PERIODIC",$B481,"TOPFLOW","TOP","TOP","top1",$C481,"top3","Open_Acute_DIV1","TOP5","TOP6","REPORTED","TOP8")</f>
        <v>101731.25</v>
      </c>
      <c r="DC481" s="53">
        <f>_xll.OneStreamExcelAddIn.XFFunctions.XFGetCell("TRUE", "CONSOL", $D$3,"TOT_Entity","USD","Actual",[1]Setup!C23,"PERIODIC",$B481,"TOPFLOW","TOP","TOP","top1",$C481,"top3","Open_Acute_DIV1","TOP5","TOP6","REPORTED","TOP8")</f>
        <v>128800</v>
      </c>
      <c r="DD481" s="53">
        <f>_xll.OneStreamExcelAddIn.XFFunctions.XFGetCell("TRUE", "CONSOL", $D$3,"TOT_Entity","USD","Actual",[1]Setup!C24,"PERIODIC",$B481,"TOPFLOW","TOP","TOP","top1",$C481,"top3","Open_Acute_DIV1","TOP5","TOP6","REPORTED","TOP8")</f>
        <v>84850</v>
      </c>
      <c r="DE481" s="53">
        <f>_xll.OneStreamExcelAddIn.XFFunctions.XFGetCell("TRUE", "CONSOL", $D$3,"TOT_Entity","USD","Actual",[1]Setup!C25,"PERIODIC",$B481,"TOPFLOW","TOP","TOP","top1",$C481,"top3","Open_Acute_DIV1","TOP5","TOP6","REPORTED","TOP8")</f>
        <v>70550</v>
      </c>
      <c r="DF481" s="53">
        <f>_xll.OneStreamExcelAddIn.XFFunctions.XFGetCell("TRUE", "CONSOL", $D$3,"TOT_Entity","USD","Actual",[1]Setup!C26,"PERIODIC",$B481,"TOPFLOW","TOP","TOP","top1",$C481,"top3","Open_Acute_DIV1","TOP5","TOP6","REPORTED","TOP8")</f>
        <v>80850</v>
      </c>
      <c r="DG481" s="53">
        <f>_xll.OneStreamExcelAddIn.XFFunctions.XFGetCell("TRUE", "CONSOL", $D$3,"TOT_Entity","USD","Actual",[1]Setup!C27,"PERIODIC",$B481,"TOPFLOW","TOP","TOP","top1",$C481,"top3","Open_Acute_DIV1","TOP5","TOP6","REPORTED","TOP8")</f>
        <v>113250</v>
      </c>
      <c r="DH481" s="53">
        <f>_xll.OneStreamExcelAddIn.XFFunctions.XFGetCell("TRUE", "CONSOL", $D$3,"TOT_Entity","USD","Actual",[1]Setup!C28,"PERIODIC",$B481,"TOPFLOW","TOP","TOP","top1",$C481,"top3","Open_Acute_DIV1","TOP5","TOP6","REPORTED","TOP8")</f>
        <v>117550</v>
      </c>
      <c r="DI481" s="178"/>
      <c r="DJ481" s="53">
        <f>_xll.OneStreamExcelAddIn.XFFunctions.XFGetCell("TRUE", "CONSOL", $D$3,"TOT_Entity","Aggregated","Budget_Working",[1]Setup!C4,"PERIODIC",$B481,"TOPFLOW","TOP","TOP","top1",$C481,"top3","Open_Acute_DIV1","TOP5","TOP6","REPORTED","TOP8")</f>
        <v>71444</v>
      </c>
      <c r="DK481" s="53">
        <f>_xll.OneStreamExcelAddIn.XFFunctions.XFGetCell("TRUE", "CONSOL", $D$3,"TOT_Entity","Aggregated","Budget_Working",[1]Setup!C5,"PERIODIC",$B481,"TOPFLOW","TOP","TOP","top1",$C481,"top3","Open_Acute_DIV1","TOP5","TOP6","REPORTED","TOP8")</f>
        <v>66117.5</v>
      </c>
      <c r="DL481" s="53">
        <f>_xll.OneStreamExcelAddIn.XFFunctions.XFGetCell("TRUE", "CONSOL", $D$3,"TOT_Entity","Aggregated","Budget_Working",[1]Setup!C6,"PERIODIC",$B481,"TOPFLOW","TOP","TOP","top1",$C481,"top3","Open_Acute_DIV1","TOP5","TOP6","REPORTED","TOP8")</f>
        <v>71205.5</v>
      </c>
      <c r="DM481" s="53">
        <f>_xll.OneStreamExcelAddIn.XFFunctions.XFGetCell("TRUE", "CONSOL", $D$3,"TOT_Entity","Aggregated","Budget_Working",[1]Setup!C7,"PERIODIC",$B481,"TOPFLOW","TOP","TOP","top1",$C481,"top3","Open_Acute_DIV1","TOP5","TOP6","REPORTED","TOP8")</f>
        <v>71841.5</v>
      </c>
      <c r="DN481" s="53">
        <f>_xll.OneStreamExcelAddIn.XFFunctions.XFGetCell("TRUE", "CONSOL", $D$3,"TOT_Entity","Aggregated","Budget_Working",[1]Setup!C8,"PERIODIC",$B481,"TOPFLOW","TOP","TOP","top1",$C481,"top3","Open_Acute_DIV1","TOP5","TOP6","REPORTED","TOP8")</f>
        <v>72053.5</v>
      </c>
      <c r="DO481" s="53">
        <f>_xll.OneStreamExcelAddIn.XFFunctions.XFGetCell("TRUE", "CONSOL", $D$3,"TOT_Entity","Aggregated","Budget_Working",[1]Setup!C9,"PERIODIC",$B481,"TOPFLOW","TOP","TOP","top1",$C481,"top3","Open_Acute_DIV1","TOP5","TOP6","REPORTED","TOP8")</f>
        <v>70066</v>
      </c>
      <c r="DP481" s="53">
        <f>_xll.OneStreamExcelAddIn.XFFunctions.XFGetCell("TRUE", "CONSOL", $D$3,"TOT_Entity","Aggregated","Budget_Working",[1]Setup!C10,"PERIODIC",$B481,"TOPFLOW","TOP","TOP","top1",$C481,"top3","Open_Acute_DIV1","TOP5","TOP6","REPORTED","TOP8")</f>
        <v>70410.5</v>
      </c>
      <c r="DQ481" s="53">
        <f>_xll.OneStreamExcelAddIn.XFFunctions.XFGetCell("TRUE", "CONSOL", $D$3,"TOT_Entity","Aggregated","Budget_Working",[1]Setup!C11,"PERIODIC",$B481,"TOPFLOW","TOP","TOP","top1",$C481,"top3","Open_Acute_DIV1","TOP5","TOP6","REPORTED","TOP8")</f>
        <v>69271</v>
      </c>
      <c r="DR481" s="53">
        <f>_xll.OneStreamExcelAddIn.XFFunctions.XFGetCell("TRUE", "CONSOL", $D$3,"TOT_Entity","Aggregated","Budget_Working",[1]Setup!C12,"PERIODIC",$B481,"TOPFLOW","TOP","TOP","top1",$C481,"top3","Open_Acute_DIV1","TOP5","TOP6","REPORTED","TOP8")</f>
        <v>69509.5</v>
      </c>
      <c r="DS481" s="53">
        <f>_xll.OneStreamExcelAddIn.XFFunctions.XFGetCell("TRUE", "CONSOL", $D$3,"TOT_Entity","Aggregated","Budget_Working",[1]Setup!C13,"PERIODIC",$B481,"TOPFLOW","TOP","TOP","top1",$C481,"top3","Open_Acute_DIV1","TOP5","TOP6","REPORTED","TOP8")</f>
        <v>72981</v>
      </c>
      <c r="DT481" s="53">
        <f>_xll.OneStreamExcelAddIn.XFFunctions.XFGetCell("TRUE", "CONSOL", $D$3,"TOT_Entity","Aggregated","Budget_Working",[1]Setup!C14,"PERIODIC",$B481,"TOPFLOW","TOP","TOP","top1",$C481,"top3","Open_Acute_DIV1","TOP5","TOP6","REPORTED","TOP8")</f>
        <v>70145.5</v>
      </c>
      <c r="DU481" s="53">
        <f>_xll.OneStreamExcelAddIn.XFFunctions.XFGetCell("TRUE", "CONSOL", $D$3,"TOT_Entity","Aggregated","Budget_Working",[1]Setup!C15,"PERIODIC",$B481,"TOPFLOW","TOP","TOP","top1",$C481,"top3","Open_Acute_DIV1","TOP5","TOP6","REPORTED","TOP8")</f>
        <v>72212.5</v>
      </c>
      <c r="DV481" s="178"/>
      <c r="DW481" s="53">
        <f>_xll.OneStreamExcelAddIn.XFFunctions.XFGetCell("TRUE", "CONSOL", $D$3,"TOT_Entity","USD","Budget_Final",[1]Setup!C17,"PERIODIC",$B481,"TOPFLOW","TOP","TOP","top1",$C481,"top3","Open_Acute_DIV1","TOP5","TOP6","REPORTED","TOP8")</f>
        <v>139347.77990896799</v>
      </c>
      <c r="DX481" s="53">
        <f>_xll.OneStreamExcelAddIn.XFFunctions.XFGetCell("TRUE", "CONSOL", $D$3,"TOT_Entity","USD","Budget_Final",[1]Setup!C18,"PERIODIC",$B481,"TOPFLOW","TOP","TOP","top1",$C481,"top3","Open_Acute_DIV1","TOP5","TOP6","REPORTED","TOP8")</f>
        <v>134799.733651038</v>
      </c>
      <c r="DY481" s="53">
        <f>_xll.OneStreamExcelAddIn.XFFunctions.XFGetCell("TRUE", "CONSOL", $D$3,"TOT_Entity","USD","Budget_Final",[1]Setup!C19,"PERIODIC",$B481,"TOPFLOW","TOP","TOP","top1",$C481,"top3","Open_Acute_DIV1","TOP5","TOP6","REPORTED","TOP8")</f>
        <v>138873.143991989</v>
      </c>
      <c r="DZ481" s="53">
        <f>_xll.OneStreamExcelAddIn.XFFunctions.XFGetCell("TRUE", "CONSOL", $D$3,"TOT_Entity","USD","Budget_Final",[1]Setup!C20,"PERIODIC",$B481,"TOPFLOW","TOP","TOP","top1",$C481,"top3","Open_Acute_DIV1","TOP5","TOP6","REPORTED","TOP8")</f>
        <v>136897.07758662701</v>
      </c>
      <c r="EA481" s="53">
        <f>_xll.OneStreamExcelAddIn.XFFunctions.XFGetCell("TRUE", "CONSOL", $D$3,"TOT_Entity","USD","Budget_Final",[1]Setup!C21,"PERIODIC",$B481,"TOPFLOW","TOP","TOP","top1",$C481,"top3","Open_Acute_DIV1","TOP5","TOP6","REPORTED","TOP8")</f>
        <v>139211.62530404801</v>
      </c>
      <c r="EB481" s="53">
        <f>_xll.OneStreamExcelAddIn.XFFunctions.XFGetCell("TRUE", "CONSOL", $D$3,"TOT_Entity","USD","Budget_Final",[1]Setup!C22,"PERIODIC",$B481,"TOPFLOW","TOP","TOP","top1",$C481,"top3","Open_Acute_DIV1","TOP5","TOP6","REPORTED","TOP8")</f>
        <v>135729.885696221</v>
      </c>
      <c r="EC481" s="53">
        <f>_xll.OneStreamExcelAddIn.XFFunctions.XFGetCell("TRUE", "CONSOL", $D$3,"TOT_Entity","USD","Budget_Final",[1]Setup!C23,"PERIODIC",$B481,"TOPFLOW","TOP","TOP","top1",$C481,"top3","Open_Acute_DIV1","TOP5","TOP6","REPORTED","TOP8")</f>
        <v>139335.882921791</v>
      </c>
      <c r="ED481" s="53">
        <f>_xll.OneStreamExcelAddIn.XFFunctions.XFGetCell("TRUE", "CONSOL", $D$3,"TOT_Entity","USD","Budget_Final",[1]Setup!C24,"PERIODIC",$B481,"TOPFLOW","TOP","TOP","top1",$C481,"top3","Open_Acute_DIV1","TOP5","TOP6","REPORTED","TOP8")</f>
        <v>139311.72932241301</v>
      </c>
      <c r="EE481" s="53">
        <f>_xll.OneStreamExcelAddIn.XFFunctions.XFGetCell("TRUE", "CONSOL", $D$3,"TOT_Entity","USD","Budget_Final",[1]Setup!C25,"PERIODIC",$B481,"TOPFLOW","TOP","TOP","top1",$C481,"top3","Open_Acute_DIV1","TOP5","TOP6","REPORTED","TOP8")</f>
        <v>135143.569365289</v>
      </c>
      <c r="EF481" s="53">
        <f>_xll.OneStreamExcelAddIn.XFFunctions.XFGetCell("TRUE", "CONSOL", $D$3,"TOT_Entity","USD","Budget_Final",[1]Setup!C26,"PERIODIC",$B481,"TOPFLOW","TOP","TOP","top1",$C481,"top3","Open_Acute_DIV1","TOP5","TOP6","REPORTED","TOP8")</f>
        <v>138899.57089705599</v>
      </c>
      <c r="EG481" s="53">
        <f>_xll.OneStreamExcelAddIn.XFFunctions.XFGetCell("TRUE", "CONSOL", $D$3,"TOT_Entity","USD","Budget_Final",[1]Setup!C27,"PERIODIC",$B481,"TOPFLOW","TOP","TOP","top1",$C481,"top3","Open_Acute_DIV1","TOP5","TOP6","REPORTED","TOP8")</f>
        <v>138819.29326056899</v>
      </c>
      <c r="EH481" s="53">
        <f>_xll.OneStreamExcelAddIn.XFFunctions.XFGetCell("TRUE", "CONSOL", $D$3,"TOT_Entity","USD","Budget_Final",[1]Setup!C28,"PERIODIC",$B481,"TOPFLOW","TOP","TOP","top1",$C481,"top3","Open_Acute_DIV1","TOP5","TOP6","REPORTED","TOP8")</f>
        <v>139433.04904508</v>
      </c>
    </row>
    <row r="482" spans="2:138" x14ac:dyDescent="0.25">
      <c r="B482" s="51">
        <v>62006</v>
      </c>
      <c r="C482" s="51"/>
      <c r="D482" t="str" cm="1">
        <f t="array" ref="D482">_xll.OneStreamExcelAddIn.XFFunctions.XFGetMemberInfo("Description","Account",B482)</f>
        <v>Pro Fees - All Inclusive</v>
      </c>
      <c r="E482" s="53">
        <f>_xll.OneStreamExcelAddIn.XFFunctions.XFGetCell("TRUE", "CONSOL", $D$3,"TOT_Entity","USD","Actual",$E$3,"PERIODIC",$B482,"TOPFLOW","TOP","TOP","top1",$C482,"top3","Open_Acute_DIV1","TOP5","TOP6","REPORTED","TOP8")</f>
        <v>0</v>
      </c>
      <c r="F482" s="53">
        <f>_xll.OneStreamExcelAddIn.XFFunctions.XFGetCell("TRUE", "CONSOL", $D$3,"TOT_Entity","Aggregated","Budget_Working",$E$3,"PERIODIC",$B482,"TOPFLOW","TOP","TOP","top1",$C482,"top3","Open_Acute_DIV1","TOP5","TOP6","REPORTED","TOP8")</f>
        <v>0</v>
      </c>
      <c r="G482" s="53">
        <f t="shared" si="1180"/>
        <v>0</v>
      </c>
      <c r="H482" s="55">
        <f t="shared" si="1181"/>
        <v>0</v>
      </c>
      <c r="I482" s="41"/>
      <c r="J482" s="53">
        <f>_xll.OneStreamExcelAddIn.XFFunctions.XFGetCell("TRUE", "CONSOL", $D$3,"TOT_Entity","USD","Actual",$E$3,"YTD",$B482,"TOPFLOW","TOP","TOP","top1",$C482,"TOP3","Open_Acute_DIV1","TOP5","TOP6","REPORTED","TOP8")</f>
        <v>0</v>
      </c>
      <c r="K482" s="53">
        <f>_xll.OneStreamExcelAddIn.XFFunctions.XFGetCell("TRUE", "CONSOL", $D$3,"TOT_Entity","Aggregated","Budget_Working",$E$3,"YTD",$B482,"TOPFLOW","TOP","TOP","top1",$C482,"TOP3","Open_Acute_DIV1","TOP5","TOP6","REPORTED","TOP8")</f>
        <v>0</v>
      </c>
      <c r="L482" s="53">
        <f t="shared" si="1182"/>
        <v>0</v>
      </c>
      <c r="M482" s="40">
        <f t="shared" si="1183"/>
        <v>0</v>
      </c>
      <c r="N482" s="41"/>
      <c r="O482" s="53">
        <f>_xll.OneStreamExcelAddIn.XFFunctions.XFGetCell("TRUE", "CONSOL", $D$3,"TOT_Entity","USD","Actual",$F$3,"YTD",$B482,"TOPFLOW","TOP","TOP","top1",$C482,"TOP3","Open_Acute_DIV1","TOP5","TOP6","REPORTED","TOP8")</f>
        <v>0</v>
      </c>
      <c r="P482" s="53">
        <f>_xll.OneStreamExcelAddIn.XFFunctions.XFGetCell("TRUE", "CONSOL", $D$3,"TOT_Entity","USD","Actual",$E$3,"YTD",$B482,"TOPFLOW","TOP","TOP","top1",$C482,"top3","Open_Acute_DIV1","TOP5","TOP6","REPORTED","VAR_BW_PY_Actual")</f>
        <v>0</v>
      </c>
      <c r="Q482" s="40">
        <f t="shared" si="1184"/>
        <v>0</v>
      </c>
      <c r="R482" s="41"/>
      <c r="S482" s="53">
        <f>_xll.OneStreamExcelAddIn.XFFunctions.XFGetCell("TRUE", "CONSOL", $D$3,"TOT_Entity","USD","MIDFCST",$E$3,"MTD",$B482,"TOPFLOW","TOP","TOP","top1",$C482,"TOP3","Open_Acute_DIV1","TOP5","TOP6","REPORTED","TOP8")</f>
        <v>0</v>
      </c>
      <c r="T482" s="53">
        <f t="shared" si="1185"/>
        <v>0</v>
      </c>
      <c r="U482" s="40">
        <f t="shared" si="1186"/>
        <v>0</v>
      </c>
      <c r="V482" s="41"/>
      <c r="W482" s="42"/>
      <c r="X482" s="43"/>
      <c r="Y482" s="42"/>
      <c r="Z482" s="44"/>
      <c r="AB482" s="53">
        <f>_xll.OneStreamExcelAddIn.XFFunctions.XFGetCell("TRUE", "CONSOL", $D$3,"TOT_Entity","USD","Actual",[1]Setup!C4,"PERIODIC",$B482,"TOPFLOW","TOP","TOP","top1",$C482,"top3","Open_Acute_DIV1","TOP5","TOP6","REPORTED","TOP8")</f>
        <v>0</v>
      </c>
      <c r="AC482" s="53">
        <f>_xll.OneStreamExcelAddIn.XFFunctions.XFGetCell("TRUE", "CONSOL", $D$3,"TOT_Entity","Aggregated","Budget_Working",[1]Setup!C4,"PERIODIC",$B482,"TOPFLOW","TOP","TOP","top1",$C482,"top3","Open_Acute_DIV1","TOP5","TOP6","REPORTED","TOP8")</f>
        <v>0</v>
      </c>
      <c r="AD482" s="53">
        <f t="shared" si="1187"/>
        <v>0</v>
      </c>
      <c r="AE482" s="40">
        <f t="shared" si="1188"/>
        <v>0</v>
      </c>
      <c r="AG482" s="53">
        <f>_xll.OneStreamExcelAddIn.XFFunctions.XFGetCell("TRUE", "CONSOL", $D$3,"TOT_Entity","USD","Actual",[1]Setup!C5,"PERIODIC",$B482,"TOPFLOW","TOP","TOP","top1",$C482,"top3","Open_Acute_DIV1","TOP5","TOP6","REPORTED","TOP8")</f>
        <v>0</v>
      </c>
      <c r="AH482" s="53">
        <f>_xll.OneStreamExcelAddIn.XFFunctions.XFGetCell("TRUE", "CONSOL", $D$3,"TOT_Entity","Aggregated","Budget_Working",[1]Setup!C5,"PERIODIC",$B482,"TOPFLOW","TOP","TOP","top1",$C482,"top3","Open_Acute_DIV1","TOP5","TOP6","REPORTED","TOP8")</f>
        <v>0</v>
      </c>
      <c r="AI482" s="53">
        <f t="shared" si="1189"/>
        <v>0</v>
      </c>
      <c r="AJ482" s="40">
        <f t="shared" si="1190"/>
        <v>0</v>
      </c>
      <c r="AL482" s="53">
        <f>_xll.OneStreamExcelAddIn.XFFunctions.XFGetCell("TRUE", "CONSOL", $D$3,"TOT_Entity","USD","Actual",[1]Setup!C6,"PERIODIC",$B482,"TOPFLOW","TOP","TOP","top1",$C482,"top3","Open_Acute_DIV1","TOP5","TOP6","REPORTED","TOP8")</f>
        <v>0</v>
      </c>
      <c r="AM482" s="53">
        <f>_xll.OneStreamExcelAddIn.XFFunctions.XFGetCell("TRUE", "CONSOL", $D$3,"TOT_Entity","Aggregated","Budget_Working",[1]Setup!C6,"PERIODIC",$B482,"TOPFLOW","TOP","TOP","top1",$C482,"top3","Open_Acute_DIV1","TOP5","TOP6","REPORTED","TOP8")</f>
        <v>0</v>
      </c>
      <c r="AN482" s="53">
        <f t="shared" si="1191"/>
        <v>0</v>
      </c>
      <c r="AO482" s="40">
        <f t="shared" si="1192"/>
        <v>0</v>
      </c>
      <c r="AQ482" s="53">
        <f>_xll.OneStreamExcelAddIn.XFFunctions.XFGetCell("TRUE", "CONSOL", $D$3,"TOT_Entity","USD","Actual",[1]Setup!C7,"PERIODIC",$B482,"TOPFLOW","TOP","TOP","top1",$C482,"top3","Open_Acute_DIV1","TOP5","TOP6","REPORTED","TOP8")</f>
        <v>0</v>
      </c>
      <c r="AR482" s="53">
        <f>_xll.OneStreamExcelAddIn.XFFunctions.XFGetCell("TRUE", "CONSOL", $D$3,"TOT_Entity","Aggregated","Budget_Working",[1]Setup!C7,"PERIODIC",$B482,"TOPFLOW","TOP","TOP","top1",$C482,"top3","Open_Acute_DIV1","TOP5","TOP6","REPORTED","TOP8")</f>
        <v>0</v>
      </c>
      <c r="AS482" s="53">
        <f t="shared" si="1193"/>
        <v>0</v>
      </c>
      <c r="AT482" s="40">
        <f t="shared" si="1194"/>
        <v>0</v>
      </c>
      <c r="AV482" s="53">
        <f>_xll.OneStreamExcelAddIn.XFFunctions.XFGetCell("TRUE", "CONSOL", $D$3,"TOT_Entity","USD","Actual",[1]Setup!C8,"PERIODIC",$B482,"TOPFLOW","TOP","TOP","top1",$C482,"top3","Open_Acute_DIV1","TOP5","TOP6","REPORTED","TOP8")</f>
        <v>0</v>
      </c>
      <c r="AW482" s="53">
        <f>_xll.OneStreamExcelAddIn.XFFunctions.XFGetCell("TRUE", "CONSOL", $D$3,"TOT_Entity","Aggregated","Budget_Working",[1]Setup!C8,"PERIODIC",$B482,"TOPFLOW","TOP","TOP","top1",$C482,"top3","Open_Acute_DIV1","TOP5","TOP6","REPORTED","TOP8")</f>
        <v>0</v>
      </c>
      <c r="AX482" s="53">
        <f t="shared" si="1195"/>
        <v>0</v>
      </c>
      <c r="AY482" s="40">
        <f t="shared" si="1196"/>
        <v>0</v>
      </c>
      <c r="BA482" s="53">
        <f>_xll.OneStreamExcelAddIn.XFFunctions.XFGetCell("TRUE", "CONSOL", $D$3,"TOT_Entity","USD","Actual",[1]Setup!C9,"PERIODIC",$B482,"TOPFLOW","TOP","TOP","top1",$C482,"top3","Open_Acute_DIV1","TOP5","TOP6","REPORTED","TOP8")</f>
        <v>0</v>
      </c>
      <c r="BB482" s="53">
        <f>_xll.OneStreamExcelAddIn.XFFunctions.XFGetCell("TRUE", "CONSOL", $D$3,"TOT_Entity","Aggregated","Budget_Working",[1]Setup!C9,"PERIODIC",$B482,"TOPFLOW","TOP","TOP","top1",$C482,"top3","Open_Acute_DIV1","TOP5","TOP6","REPORTED","TOP8")</f>
        <v>0</v>
      </c>
      <c r="BC482" s="53">
        <f t="shared" si="1197"/>
        <v>0</v>
      </c>
      <c r="BD482" s="40">
        <f t="shared" si="1198"/>
        <v>0</v>
      </c>
      <c r="BF482" s="53">
        <f>_xll.OneStreamExcelAddIn.XFFunctions.XFGetCell("TRUE", "CONSOL", $D$3,"TOT_Entity","USD","Actual",[1]Setup!C10,"PERIODIC",$B482,"TOPFLOW","TOP","TOP","top1",$C482,"top3","Open_Acute_DIV1","TOP5","TOP6","REPORTED","TOP8")</f>
        <v>0</v>
      </c>
      <c r="BG482" s="53">
        <f>_xll.OneStreamExcelAddIn.XFFunctions.XFGetCell("TRUE", "CONSOL", $D$3,"TOT_Entity","Aggregated","Budget_Working",[1]Setup!C10,"PERIODIC",$B482,"TOPFLOW","TOP","TOP","top1",$C482,"top3","Open_Acute_DIV1","TOP5","TOP6","REPORTED","TOP8")</f>
        <v>0</v>
      </c>
      <c r="BH482" s="53">
        <f t="shared" si="1199"/>
        <v>0</v>
      </c>
      <c r="BI482" s="40">
        <f t="shared" si="1200"/>
        <v>0</v>
      </c>
      <c r="BK482" s="53">
        <f>_xll.OneStreamExcelAddIn.XFFunctions.XFGetCell("TRUE", "CONSOL", $D$3,"TOT_Entity","USD","Actual",[1]Setup!C11,"PERIODIC",$B482,"TOPFLOW","TOP","TOP","top1",$C482,"top3","Open_Acute_DIV1","TOP5","TOP6","REPORTED","TOP8")</f>
        <v>0</v>
      </c>
      <c r="BL482" s="53">
        <f>_xll.OneStreamExcelAddIn.XFFunctions.XFGetCell("TRUE", "CONSOL", $D$3,"TOT_Entity","Aggregated","Budget_Working",[1]Setup!C11,"PERIODIC",$B482,"TOPFLOW","TOP","TOP","top1",$C482,"top3","Open_Acute_DIV1","TOP5","TOP6","REPORTED","TOP8")</f>
        <v>0</v>
      </c>
      <c r="BM482" s="53">
        <f t="shared" si="1201"/>
        <v>0</v>
      </c>
      <c r="BN482" s="40">
        <f t="shared" si="1202"/>
        <v>0</v>
      </c>
      <c r="BP482" s="53">
        <f>_xll.OneStreamExcelAddIn.XFFunctions.XFGetCell("TRUE", "CONSOL", $D$3,"TOT_Entity","USD","Actual",[1]Setup!C12,"PERIODIC",$B482,"TOPFLOW","TOP","TOP","top1",$C482,"top3","Open_Acute_DIV1","TOP5","TOP6","REPORTED","TOP8")</f>
        <v>0</v>
      </c>
      <c r="BQ482" s="53">
        <f>_xll.OneStreamExcelAddIn.XFFunctions.XFGetCell("TRUE", "CONSOL", $D$3,"TOT_Entity","Aggregated","Budget_Working",[1]Setup!C12,"PERIODIC",$B482,"TOPFLOW","TOP","TOP","top1",$C482,"top3","Open_Acute_DIV1","TOP5","TOP6","REPORTED","TOP8")</f>
        <v>0</v>
      </c>
      <c r="BR482" s="53">
        <f t="shared" si="1203"/>
        <v>0</v>
      </c>
      <c r="BS482" s="40">
        <f t="shared" si="1204"/>
        <v>0</v>
      </c>
      <c r="BU482" s="53">
        <f>_xll.OneStreamExcelAddIn.XFFunctions.XFGetCell("TRUE", "CONSOL", $D$3,"TOT_Entity","USD","Actual",[1]Setup!C13,"PERIODIC",$B482,"TOPFLOW","TOP","TOP","top1",$C482,"top3","Open_Acute_DIV1","TOP5","TOP6","REPORTED","TOP8")</f>
        <v>0</v>
      </c>
      <c r="BV482" s="53">
        <f>_xll.OneStreamExcelAddIn.XFFunctions.XFGetCell("TRUE", "CONSOL", $D$3,"TOT_Entity","Aggregated","Budget_Working",[1]Setup!C13,"PERIODIC",$B482,"TOPFLOW","TOP","TOP","top1",$C482,"top3","Open_Acute_DIV1","TOP5","TOP6","REPORTED","TOP8")</f>
        <v>0</v>
      </c>
      <c r="BW482" s="53">
        <f t="shared" si="1205"/>
        <v>0</v>
      </c>
      <c r="BX482" s="40">
        <f t="shared" si="1206"/>
        <v>0</v>
      </c>
      <c r="BZ482" s="53">
        <f>_xll.OneStreamExcelAddIn.XFFunctions.XFGetCell("TRUE", "CONSOL", $D$3,"TOT_Entity","USD","Actual",[1]Setup!C14,"PERIODIC",$B482,"TOPFLOW","TOP","TOP","top1",$C482,"top3","Open_Acute_DIV1","TOP5","TOP6","REPORTED","TOP8")</f>
        <v>0</v>
      </c>
      <c r="CA482" s="53">
        <f>_xll.OneStreamExcelAddIn.XFFunctions.XFGetCell("TRUE", "CONSOL", $D$3,"TOT_Entity","Aggregated","Budget_Working",[1]Setup!C14,"PERIODIC",$B482,"TOPFLOW","TOP","TOP","top1",$C482,"top3","Open_Acute_DIV1","TOP5","TOP6","REPORTED","TOP8")</f>
        <v>0</v>
      </c>
      <c r="CB482" s="53">
        <f t="shared" si="1207"/>
        <v>0</v>
      </c>
      <c r="CC482" s="40">
        <f t="shared" si="1208"/>
        <v>0</v>
      </c>
      <c r="CE482" s="53">
        <f>_xll.OneStreamExcelAddIn.XFFunctions.XFGetCell("TRUE", "CONSOL", $D$3,"TOT_Entity","USD","Actual",[1]Setup!C15,"PERIODIC",$B482,"TOPFLOW","TOP","TOP","top1",$C482,"top3","Open_Acute_DIV1","TOP5","TOP6","REPORTED","TOP8")</f>
        <v>0</v>
      </c>
      <c r="CF482" s="53">
        <f>_xll.OneStreamExcelAddIn.XFFunctions.XFGetCell("TRUE", "CONSOL", $D$3,"TOT_Entity","Aggregated","Budget_Working",[1]Setup!C15,"PERIODIC",$B482,"TOPFLOW","TOP","TOP","top1",$C482,"top3","Open_Acute_DIV1","TOP5","TOP6","REPORTED","TOP8")</f>
        <v>0</v>
      </c>
      <c r="CG482" s="53">
        <f t="shared" si="1209"/>
        <v>0</v>
      </c>
      <c r="CH482" s="40">
        <f t="shared" si="1210"/>
        <v>0</v>
      </c>
      <c r="CI482" s="212"/>
      <c r="CJ482" s="53">
        <f>_xll.OneStreamExcelAddIn.XFFunctions.XFGetCell("TRUE", "CONSOL", $D$3,"TOT_Entity","USD","Actual",[1]Setup!C4,"PERIODIC",$B482,"TOPFLOW","TOP","TOP","top1",$C482,"top3","Open_Acute_DIV1","TOP5","TOP6","REPORTED","TOP8")</f>
        <v>0</v>
      </c>
      <c r="CK482" s="53">
        <f>_xll.OneStreamExcelAddIn.XFFunctions.XFGetCell("TRUE", "CONSOL", $D$3,"TOT_Entity","USD","Actual",[1]Setup!C5,"PERIODIC",$B482,"TOPFLOW","TOP","TOP","top1",$C482,"top3","Open_Acute_DIV1","TOP5","TOP6","REPORTED","TOP8")</f>
        <v>0</v>
      </c>
      <c r="CL482" s="53">
        <f>_xll.OneStreamExcelAddIn.XFFunctions.XFGetCell("TRUE", "CONSOL", $D$3,"TOT_Entity","USD","Actual",[1]Setup!C6,"PERIODIC",$B482,"TOPFLOW","TOP","TOP","top1",$C482,"top3","Open_Acute_DIV1","TOP5","TOP6","REPORTED","TOP8")</f>
        <v>0</v>
      </c>
      <c r="CM482" s="53">
        <f>_xll.OneStreamExcelAddIn.XFFunctions.XFGetCell("TRUE", "CONSOL", $D$3,"TOT_Entity","USD","Actual",[1]Setup!C7,"PERIODIC",$B482,"TOPFLOW","TOP","TOP","top1",$C482,"top3","Open_Acute_DIV1","TOP5","TOP6","REPORTED","TOP8")</f>
        <v>0</v>
      </c>
      <c r="CN482" s="53">
        <f>_xll.OneStreamExcelAddIn.XFFunctions.XFGetCell("TRUE", "CONSOL", $D$3,"TOT_Entity","USD","Actual",[1]Setup!C8,"PERIODIC",$B482,"TOPFLOW","TOP","TOP","top1",$C482,"top3","Open_Acute_DIV1","TOP5","TOP6","REPORTED","TOP8")</f>
        <v>0</v>
      </c>
      <c r="CO482" s="53">
        <f>_xll.OneStreamExcelAddIn.XFFunctions.XFGetCell("TRUE", "CONSOL", $D$3,"TOT_Entity","USD","Actual",[1]Setup!C9,"PERIODIC",$B482,"TOPFLOW","TOP","TOP","top1",$C482,"top3","Open_Acute_DIV1","TOP5","TOP6","REPORTED","TOP8")</f>
        <v>0</v>
      </c>
      <c r="CP482" s="53">
        <f>_xll.OneStreamExcelAddIn.XFFunctions.XFGetCell("TRUE", "CONSOL", $D$3,"TOT_Entity","USD","Actual",[1]Setup!C10,"PERIODIC",$B482,"TOPFLOW","TOP","TOP","top1",$C482,"top3","Open_Acute_DIV1","TOP5","TOP6","REPORTED","TOP8")</f>
        <v>0</v>
      </c>
      <c r="CQ482" s="53">
        <f>_xll.OneStreamExcelAddIn.XFFunctions.XFGetCell("TRUE", "CONSOL", $D$3,"TOT_Entity","USD","Actual",[1]Setup!C11,"PERIODIC",$B482,"TOPFLOW","TOP","TOP","top1",$C482,"top3","Open_Acute_DIV1","TOP5","TOP6","REPORTED","TOP8")</f>
        <v>0</v>
      </c>
      <c r="CR482" s="53">
        <f>_xll.OneStreamExcelAddIn.XFFunctions.XFGetCell("TRUE", "CONSOL", $D$3,"TOT_Entity","USD","Actual",[1]Setup!C12,"PERIODIC",$B482,"TOPFLOW","TOP","TOP","top1",$C482,"top3","Open_Acute_DIV1","TOP5","TOP6","REPORTED","TOP8")</f>
        <v>0</v>
      </c>
      <c r="CS482" s="53">
        <f>_xll.OneStreamExcelAddIn.XFFunctions.XFGetCell("TRUE", "CONSOL", $D$3,"TOT_Entity","USD","Actual",[1]Setup!C13,"PERIODIC",$B482,"TOPFLOW","TOP","TOP","top1",$C482,"top3","Open_Acute_DIV1","TOP5","TOP6","REPORTED","TOP8")</f>
        <v>0</v>
      </c>
      <c r="CT482" s="53">
        <f>_xll.OneStreamExcelAddIn.XFFunctions.XFGetCell("TRUE", "CONSOL", $D$3,"TOT_Entity","USD","Actual",[1]Setup!C14,"PERIODIC",$B482,"TOPFLOW","TOP","TOP","top1",$C482,"top3","Open_Acute_DIV1","TOP5","TOP6","REPORTED","TOP8")</f>
        <v>0</v>
      </c>
      <c r="CU482" s="53">
        <f>_xll.OneStreamExcelAddIn.XFFunctions.XFGetCell("TRUE", "CONSOL", $D$3,"TOT_Entity","USD","Actual",[1]Setup!C15,"PERIODIC",$B482,"TOPFLOW","TOP","TOP","top1",$C482,"top3","Open_Acute_DIV1","TOP5","TOP6","REPORTED","TOP8")</f>
        <v>0</v>
      </c>
      <c r="CV482" s="212"/>
      <c r="CW482" s="53">
        <f>_xll.OneStreamExcelAddIn.XFFunctions.XFGetCell("TRUE", "CONSOL", $D$3,"TOT_Entity","USD","Actual",[1]Setup!C17,"PERIODIC",$B482,"TOPFLOW","TOP","TOP","top1",$C482,"top3","Open_Acute_DIV1","TOP5","TOP6","REPORTED","TOP8")</f>
        <v>0</v>
      </c>
      <c r="CX482" s="53">
        <f>_xll.OneStreamExcelAddIn.XFFunctions.XFGetCell("TRUE", "CONSOL", $D$3,"TOT_Entity","USD","Actual",[1]Setup!C18,"PERIODIC",$B482,"TOPFLOW","TOP","TOP","top1",$C482,"top3","Open_Acute_DIV1","TOP5","TOP6","REPORTED","TOP8")</f>
        <v>0</v>
      </c>
      <c r="CY482" s="53">
        <f>_xll.OneStreamExcelAddIn.XFFunctions.XFGetCell("TRUE", "CONSOL", $D$3,"TOT_Entity","USD","Actual",[1]Setup!C19,"PERIODIC",$B482,"TOPFLOW","TOP","TOP","top1",$C482,"top3","Open_Acute_DIV1","TOP5","TOP6","REPORTED","TOP8")</f>
        <v>0</v>
      </c>
      <c r="CZ482" s="53">
        <f>_xll.OneStreamExcelAddIn.XFFunctions.XFGetCell("TRUE", "CONSOL", $D$3,"TOT_Entity","USD","Actual",[1]Setup!C20,"PERIODIC",$B482,"TOPFLOW","TOP","TOP","top1",$C482,"top3","Open_Acute_DIV1","TOP5","TOP6","REPORTED","TOP8")</f>
        <v>0</v>
      </c>
      <c r="DA482" s="53">
        <f>_xll.OneStreamExcelAddIn.XFFunctions.XFGetCell("TRUE", "CONSOL", $D$3,"TOT_Entity","USD","Actual",[1]Setup!C21,"PERIODIC",$B482,"TOPFLOW","TOP","TOP","top1",$C482,"top3","Open_Acute_DIV1","TOP5","TOP6","REPORTED","TOP8")</f>
        <v>0</v>
      </c>
      <c r="DB482" s="53">
        <f>_xll.OneStreamExcelAddIn.XFFunctions.XFGetCell("TRUE", "CONSOL", $D$3,"TOT_Entity","USD","Actual",[1]Setup!C22,"PERIODIC",$B482,"TOPFLOW","TOP","TOP","top1",$C482,"top3","Open_Acute_DIV1","TOP5","TOP6","REPORTED","TOP8")</f>
        <v>0</v>
      </c>
      <c r="DC482" s="53">
        <f>_xll.OneStreamExcelAddIn.XFFunctions.XFGetCell("TRUE", "CONSOL", $D$3,"TOT_Entity","USD","Actual",[1]Setup!C23,"PERIODIC",$B482,"TOPFLOW","TOP","TOP","top1",$C482,"top3","Open_Acute_DIV1","TOP5","TOP6","REPORTED","TOP8")</f>
        <v>0</v>
      </c>
      <c r="DD482" s="53">
        <f>_xll.OneStreamExcelAddIn.XFFunctions.XFGetCell("TRUE", "CONSOL", $D$3,"TOT_Entity","USD","Actual",[1]Setup!C24,"PERIODIC",$B482,"TOPFLOW","TOP","TOP","top1",$C482,"top3","Open_Acute_DIV1","TOP5","TOP6","REPORTED","TOP8")</f>
        <v>0</v>
      </c>
      <c r="DE482" s="53">
        <f>_xll.OneStreamExcelAddIn.XFFunctions.XFGetCell("TRUE", "CONSOL", $D$3,"TOT_Entity","USD","Actual",[1]Setup!C25,"PERIODIC",$B482,"TOPFLOW","TOP","TOP","top1",$C482,"top3","Open_Acute_DIV1","TOP5","TOP6","REPORTED","TOP8")</f>
        <v>0</v>
      </c>
      <c r="DF482" s="53">
        <f>_xll.OneStreamExcelAddIn.XFFunctions.XFGetCell("TRUE", "CONSOL", $D$3,"TOT_Entity","USD","Actual",[1]Setup!C26,"PERIODIC",$B482,"TOPFLOW","TOP","TOP","top1",$C482,"top3","Open_Acute_DIV1","TOP5","TOP6","REPORTED","TOP8")</f>
        <v>0</v>
      </c>
      <c r="DG482" s="53">
        <f>_xll.OneStreamExcelAddIn.XFFunctions.XFGetCell("TRUE", "CONSOL", $D$3,"TOT_Entity","USD","Actual",[1]Setup!C27,"PERIODIC",$B482,"TOPFLOW","TOP","TOP","top1",$C482,"top3","Open_Acute_DIV1","TOP5","TOP6","REPORTED","TOP8")</f>
        <v>0</v>
      </c>
      <c r="DH482" s="53">
        <f>_xll.OneStreamExcelAddIn.XFFunctions.XFGetCell("TRUE", "CONSOL", $D$3,"TOT_Entity","USD","Actual",[1]Setup!C28,"PERIODIC",$B482,"TOPFLOW","TOP","TOP","top1",$C482,"top3","Open_Acute_DIV1","TOP5","TOP6","REPORTED","TOP8")</f>
        <v>0</v>
      </c>
      <c r="DI482" s="178"/>
      <c r="DJ482" s="53">
        <f>_xll.OneStreamExcelAddIn.XFFunctions.XFGetCell("TRUE", "CONSOL", $D$3,"TOT_Entity","Aggregated","Budget_Working",[1]Setup!C4,"PERIODIC",$B482,"TOPFLOW","TOP","TOP","top1",$C482,"top3","Open_Acute_DIV1","TOP5","TOP6","REPORTED","TOP8")</f>
        <v>0</v>
      </c>
      <c r="DK482" s="53">
        <f>_xll.OneStreamExcelAddIn.XFFunctions.XFGetCell("TRUE", "CONSOL", $D$3,"TOT_Entity","Aggregated","Budget_Working",[1]Setup!C5,"PERIODIC",$B482,"TOPFLOW","TOP","TOP","top1",$C482,"top3","Open_Acute_DIV1","TOP5","TOP6","REPORTED","TOP8")</f>
        <v>0</v>
      </c>
      <c r="DL482" s="53">
        <f>_xll.OneStreamExcelAddIn.XFFunctions.XFGetCell("TRUE", "CONSOL", $D$3,"TOT_Entity","Aggregated","Budget_Working",[1]Setup!C6,"PERIODIC",$B482,"TOPFLOW","TOP","TOP","top1",$C482,"top3","Open_Acute_DIV1","TOP5","TOP6","REPORTED","TOP8")</f>
        <v>0</v>
      </c>
      <c r="DM482" s="53">
        <f>_xll.OneStreamExcelAddIn.XFFunctions.XFGetCell("TRUE", "CONSOL", $D$3,"TOT_Entity","Aggregated","Budget_Working",[1]Setup!C7,"PERIODIC",$B482,"TOPFLOW","TOP","TOP","top1",$C482,"top3","Open_Acute_DIV1","TOP5","TOP6","REPORTED","TOP8")</f>
        <v>0</v>
      </c>
      <c r="DN482" s="53">
        <f>_xll.OneStreamExcelAddIn.XFFunctions.XFGetCell("TRUE", "CONSOL", $D$3,"TOT_Entity","Aggregated","Budget_Working",[1]Setup!C8,"PERIODIC",$B482,"TOPFLOW","TOP","TOP","top1",$C482,"top3","Open_Acute_DIV1","TOP5","TOP6","REPORTED","TOP8")</f>
        <v>0</v>
      </c>
      <c r="DO482" s="53">
        <f>_xll.OneStreamExcelAddIn.XFFunctions.XFGetCell("TRUE", "CONSOL", $D$3,"TOT_Entity","Aggregated","Budget_Working",[1]Setup!C9,"PERIODIC",$B482,"TOPFLOW","TOP","TOP","top1",$C482,"top3","Open_Acute_DIV1","TOP5","TOP6","REPORTED","TOP8")</f>
        <v>0</v>
      </c>
      <c r="DP482" s="53">
        <f>_xll.OneStreamExcelAddIn.XFFunctions.XFGetCell("TRUE", "CONSOL", $D$3,"TOT_Entity","Aggregated","Budget_Working",[1]Setup!C10,"PERIODIC",$B482,"TOPFLOW","TOP","TOP","top1",$C482,"top3","Open_Acute_DIV1","TOP5","TOP6","REPORTED","TOP8")</f>
        <v>0</v>
      </c>
      <c r="DQ482" s="53">
        <f>_xll.OneStreamExcelAddIn.XFFunctions.XFGetCell("TRUE", "CONSOL", $D$3,"TOT_Entity","Aggregated","Budget_Working",[1]Setup!C11,"PERIODIC",$B482,"TOPFLOW","TOP","TOP","top1",$C482,"top3","Open_Acute_DIV1","TOP5","TOP6","REPORTED","TOP8")</f>
        <v>0</v>
      </c>
      <c r="DR482" s="53">
        <f>_xll.OneStreamExcelAddIn.XFFunctions.XFGetCell("TRUE", "CONSOL", $D$3,"TOT_Entity","Aggregated","Budget_Working",[1]Setup!C12,"PERIODIC",$B482,"TOPFLOW","TOP","TOP","top1",$C482,"top3","Open_Acute_DIV1","TOP5","TOP6","REPORTED","TOP8")</f>
        <v>0</v>
      </c>
      <c r="DS482" s="53">
        <f>_xll.OneStreamExcelAddIn.XFFunctions.XFGetCell("TRUE", "CONSOL", $D$3,"TOT_Entity","Aggregated","Budget_Working",[1]Setup!C13,"PERIODIC",$B482,"TOPFLOW","TOP","TOP","top1",$C482,"top3","Open_Acute_DIV1","TOP5","TOP6","REPORTED","TOP8")</f>
        <v>0</v>
      </c>
      <c r="DT482" s="53">
        <f>_xll.OneStreamExcelAddIn.XFFunctions.XFGetCell("TRUE", "CONSOL", $D$3,"TOT_Entity","Aggregated","Budget_Working",[1]Setup!C14,"PERIODIC",$B482,"TOPFLOW","TOP","TOP","top1",$C482,"top3","Open_Acute_DIV1","TOP5","TOP6","REPORTED","TOP8")</f>
        <v>0</v>
      </c>
      <c r="DU482" s="53">
        <f>_xll.OneStreamExcelAddIn.XFFunctions.XFGetCell("TRUE", "CONSOL", $D$3,"TOT_Entity","Aggregated","Budget_Working",[1]Setup!C15,"PERIODIC",$B482,"TOPFLOW","TOP","TOP","top1",$C482,"top3","Open_Acute_DIV1","TOP5","TOP6","REPORTED","TOP8")</f>
        <v>0</v>
      </c>
      <c r="DV482" s="178"/>
      <c r="DW482" s="53">
        <f>_xll.OneStreamExcelAddIn.XFFunctions.XFGetCell("TRUE", "CONSOL", $D$3,"TOT_Entity","USD","Budget_Final",[1]Setup!C17,"PERIODIC",$B482,"TOPFLOW","TOP","TOP","top1",$C482,"top3","Open_Acute_DIV1","TOP5","TOP6","REPORTED","TOP8")</f>
        <v>645.88529366</v>
      </c>
      <c r="DX482" s="53">
        <f>_xll.OneStreamExcelAddIn.XFFunctions.XFGetCell("TRUE", "CONSOL", $D$3,"TOT_Entity","USD","Budget_Final",[1]Setup!C18,"PERIODIC",$B482,"TOPFLOW","TOP","TOP","top1",$C482,"top3","Open_Acute_DIV1","TOP5","TOP6","REPORTED","TOP8")</f>
        <v>614.73467072799997</v>
      </c>
      <c r="DY482" s="53">
        <f>_xll.OneStreamExcelAddIn.XFFunctions.XFGetCell("TRUE", "CONSOL", $D$3,"TOT_Entity","USD","Budget_Final",[1]Setup!C19,"PERIODIC",$B482,"TOPFLOW","TOP","TOP","top1",$C482,"top3","Open_Acute_DIV1","TOP5","TOP6","REPORTED","TOP8")</f>
        <v>689.67043498400005</v>
      </c>
      <c r="DZ482" s="53">
        <f>_xll.OneStreamExcelAddIn.XFFunctions.XFGetCell("TRUE", "CONSOL", $D$3,"TOT_Entity","USD","Budget_Final",[1]Setup!C20,"PERIODIC",$B482,"TOPFLOW","TOP","TOP","top1",$C482,"top3","Open_Acute_DIV1","TOP5","TOP6","REPORTED","TOP8")</f>
        <v>685.74937755200006</v>
      </c>
      <c r="EA482" s="53">
        <f>_xll.OneStreamExcelAddIn.XFFunctions.XFGetCell("TRUE", "CONSOL", $D$3,"TOT_Entity","USD","Budget_Final",[1]Setup!C21,"PERIODIC",$B482,"TOPFLOW","TOP","TOP","top1",$C482,"top3","Open_Acute_DIV1","TOP5","TOP6","REPORTED","TOP8")</f>
        <v>705.79033776000006</v>
      </c>
      <c r="EB482" s="53">
        <f>_xll.OneStreamExcelAddIn.XFFunctions.XFGetCell("TRUE", "CONSOL", $D$3,"TOT_Entity","USD","Budget_Final",[1]Setup!C22,"PERIODIC",$B482,"TOPFLOW","TOP","TOP","top1",$C482,"top3","Open_Acute_DIV1","TOP5","TOP6","REPORTED","TOP8")</f>
        <v>668.32245563200001</v>
      </c>
      <c r="EC482" s="53">
        <f>_xll.OneStreamExcelAddIn.XFFunctions.XFGetCell("TRUE", "CONSOL", $D$3,"TOT_Entity","USD","Budget_Final",[1]Setup!C23,"PERIODIC",$B482,"TOPFLOW","TOP","TOP","top1",$C482,"top3","Open_Acute_DIV1","TOP5","TOP6","REPORTED","TOP8")</f>
        <v>704.48331861600002</v>
      </c>
      <c r="ED482" s="53">
        <f>_xll.OneStreamExcelAddIn.XFFunctions.XFGetCell("TRUE", "CONSOL", $D$3,"TOT_Entity","USD","Budget_Final",[1]Setup!C24,"PERIODIC",$B482,"TOPFLOW","TOP","TOP","top1",$C482,"top3","Open_Acute_DIV1","TOP5","TOP6","REPORTED","TOP8")</f>
        <v>704.91899166400003</v>
      </c>
      <c r="EE482" s="53">
        <f>_xll.OneStreamExcelAddIn.XFFunctions.XFGetCell("TRUE", "CONSOL", $D$3,"TOT_Entity","USD","Budget_Final",[1]Setup!C25,"PERIODIC",$B482,"TOPFLOW","TOP","TOP","top1",$C482,"top3","Open_Acute_DIV1","TOP5","TOP6","REPORTED","TOP8")</f>
        <v>704.70115513999997</v>
      </c>
      <c r="EF482" s="53">
        <f>_xll.OneStreamExcelAddIn.XFFunctions.XFGetCell("TRUE", "CONSOL", $D$3,"TOT_Entity","USD","Budget_Final",[1]Setup!C26,"PERIODIC",$B482,"TOPFLOW","TOP","TOP","top1",$C482,"top3","Open_Acute_DIV1","TOP5","TOP6","REPORTED","TOP8")</f>
        <v>700.56226118400002</v>
      </c>
      <c r="EG482" s="53">
        <f>_xll.OneStreamExcelAddIn.XFFunctions.XFGetCell("TRUE", "CONSOL", $D$3,"TOT_Entity","USD","Budget_Final",[1]Setup!C27,"PERIODIC",$B482,"TOPFLOW","TOP","TOP","top1",$C482,"top3","Open_Acute_DIV1","TOP5","TOP6","REPORTED","TOP8")</f>
        <v>656.34144681199996</v>
      </c>
      <c r="EH482" s="53">
        <f>_xll.OneStreamExcelAddIn.XFFunctions.XFGetCell("TRUE", "CONSOL", $D$3,"TOT_Entity","USD","Budget_Final",[1]Setup!C28,"PERIODIC",$B482,"TOPFLOW","TOP","TOP","top1",$C482,"top3","Open_Acute_DIV1","TOP5","TOP6","REPORTED","TOP8")</f>
        <v>668.10461910799995</v>
      </c>
    </row>
    <row r="483" spans="2:138" x14ac:dyDescent="0.25">
      <c r="B483" s="51">
        <v>62007</v>
      </c>
      <c r="C483" s="51"/>
      <c r="D483" t="str" cm="1">
        <f t="array" ref="D483">_xll.OneStreamExcelAddIn.XFFunctions.XFGetMemberInfo("Description","Account",B483)</f>
        <v>Pro Fees - H&amp;P Fees</v>
      </c>
      <c r="E483" s="53">
        <f>_xll.OneStreamExcelAddIn.XFFunctions.XFGetCell("TRUE", "CONSOL", $D$3,"TOT_Entity","USD","Actual",$E$3,"PERIODIC",$B483,"TOPFLOW","TOP","TOP","top1",$C483,"top3","Open_Acute_DIV1","TOP5","TOP6","REPORTED","TOP8")</f>
        <v>0</v>
      </c>
      <c r="F483" s="53">
        <f>_xll.OneStreamExcelAddIn.XFFunctions.XFGetCell("TRUE", "CONSOL", $D$3,"TOT_Entity","Aggregated","Budget_Working",$E$3,"PERIODIC",$B483,"TOPFLOW","TOP","TOP","top1",$C483,"top3","Open_Acute_DIV1","TOP5","TOP6","REPORTED","TOP8")</f>
        <v>0</v>
      </c>
      <c r="G483" s="53">
        <f t="shared" si="1180"/>
        <v>0</v>
      </c>
      <c r="H483" s="55">
        <f t="shared" si="1181"/>
        <v>0</v>
      </c>
      <c r="I483" s="41"/>
      <c r="J483" s="53">
        <f>_xll.OneStreamExcelAddIn.XFFunctions.XFGetCell("TRUE", "CONSOL", $D$3,"TOT_Entity","USD","Actual",$E$3,"YTD",$B483,"TOPFLOW","TOP","TOP","top1",$C483,"TOP3","Open_Acute_DIV1","TOP5","TOP6","REPORTED","TOP8")</f>
        <v>0</v>
      </c>
      <c r="K483" s="53">
        <f>_xll.OneStreamExcelAddIn.XFFunctions.XFGetCell("TRUE", "CONSOL", $D$3,"TOT_Entity","Aggregated","Budget_Working",$E$3,"YTD",$B483,"TOPFLOW","TOP","TOP","top1",$C483,"TOP3","Open_Acute_DIV1","TOP5","TOP6","REPORTED","TOP8")</f>
        <v>0</v>
      </c>
      <c r="L483" s="53">
        <f t="shared" si="1182"/>
        <v>0</v>
      </c>
      <c r="M483" s="40">
        <f t="shared" si="1183"/>
        <v>0</v>
      </c>
      <c r="N483" s="41"/>
      <c r="O483" s="53">
        <f>_xll.OneStreamExcelAddIn.XFFunctions.XFGetCell("TRUE", "CONSOL", $D$3,"TOT_Entity","USD","Actual",$F$3,"YTD",$B483,"TOPFLOW","TOP","TOP","top1",$C483,"TOP3","Open_Acute_DIV1","TOP5","TOP6","REPORTED","TOP8")</f>
        <v>0</v>
      </c>
      <c r="P483" s="53">
        <f>_xll.OneStreamExcelAddIn.XFFunctions.XFGetCell("TRUE", "CONSOL", $D$3,"TOT_Entity","USD","Actual",$E$3,"YTD",$B483,"TOPFLOW","TOP","TOP","top1",$C483,"top3","Open_Acute_DIV1","TOP5","TOP6","REPORTED","VAR_BW_PY_Actual")</f>
        <v>0</v>
      </c>
      <c r="Q483" s="40">
        <f t="shared" si="1184"/>
        <v>0</v>
      </c>
      <c r="R483" s="41"/>
      <c r="S483" s="53">
        <f>_xll.OneStreamExcelAddIn.XFFunctions.XFGetCell("TRUE", "CONSOL", $D$3,"TOT_Entity","USD","MIDFCST",$E$3,"MTD",$B483,"TOPFLOW","TOP","TOP","top1",$C483,"TOP3","Open_Acute_DIV1","TOP5","TOP6","REPORTED","TOP8")</f>
        <v>0</v>
      </c>
      <c r="T483" s="53">
        <f t="shared" si="1185"/>
        <v>0</v>
      </c>
      <c r="U483" s="40">
        <f t="shared" si="1186"/>
        <v>0</v>
      </c>
      <c r="V483" s="41"/>
      <c r="W483" s="42"/>
      <c r="X483" s="43"/>
      <c r="Y483" s="42"/>
      <c r="Z483" s="44"/>
      <c r="AB483" s="53">
        <f>_xll.OneStreamExcelAddIn.XFFunctions.XFGetCell("TRUE", "CONSOL", $D$3,"TOT_Entity","USD","Actual",[1]Setup!C4,"PERIODIC",$B483,"TOPFLOW","TOP","TOP","top1",$C483,"top3","Open_Acute_DIV1","TOP5","TOP6","REPORTED","TOP8")</f>
        <v>0</v>
      </c>
      <c r="AC483" s="53">
        <f>_xll.OneStreamExcelAddIn.XFFunctions.XFGetCell("TRUE", "CONSOL", $D$3,"TOT_Entity","Aggregated","Budget_Working",[1]Setup!C4,"PERIODIC",$B483,"TOPFLOW","TOP","TOP","top1",$C483,"top3","Open_Acute_DIV1","TOP5","TOP6","REPORTED","TOP8")</f>
        <v>0</v>
      </c>
      <c r="AD483" s="53">
        <f t="shared" si="1187"/>
        <v>0</v>
      </c>
      <c r="AE483" s="40">
        <f t="shared" si="1188"/>
        <v>0</v>
      </c>
      <c r="AG483" s="53">
        <f>_xll.OneStreamExcelAddIn.XFFunctions.XFGetCell("TRUE", "CONSOL", $D$3,"TOT_Entity","USD","Actual",[1]Setup!C5,"PERIODIC",$B483,"TOPFLOW","TOP","TOP","top1",$C483,"top3","Open_Acute_DIV1","TOP5","TOP6","REPORTED","TOP8")</f>
        <v>0</v>
      </c>
      <c r="AH483" s="53">
        <f>_xll.OneStreamExcelAddIn.XFFunctions.XFGetCell("TRUE", "CONSOL", $D$3,"TOT_Entity","Aggregated","Budget_Working",[1]Setup!C5,"PERIODIC",$B483,"TOPFLOW","TOP","TOP","top1",$C483,"top3","Open_Acute_DIV1","TOP5","TOP6","REPORTED","TOP8")</f>
        <v>0</v>
      </c>
      <c r="AI483" s="53">
        <f t="shared" si="1189"/>
        <v>0</v>
      </c>
      <c r="AJ483" s="40">
        <f t="shared" si="1190"/>
        <v>0</v>
      </c>
      <c r="AL483" s="53">
        <f>_xll.OneStreamExcelAddIn.XFFunctions.XFGetCell("TRUE", "CONSOL", $D$3,"TOT_Entity","USD","Actual",[1]Setup!C6,"PERIODIC",$B483,"TOPFLOW","TOP","TOP","top1",$C483,"top3","Open_Acute_DIV1","TOP5","TOP6","REPORTED","TOP8")</f>
        <v>0</v>
      </c>
      <c r="AM483" s="53">
        <f>_xll.OneStreamExcelAddIn.XFFunctions.XFGetCell("TRUE", "CONSOL", $D$3,"TOT_Entity","Aggregated","Budget_Working",[1]Setup!C6,"PERIODIC",$B483,"TOPFLOW","TOP","TOP","top1",$C483,"top3","Open_Acute_DIV1","TOP5","TOP6","REPORTED","TOP8")</f>
        <v>0</v>
      </c>
      <c r="AN483" s="53">
        <f t="shared" si="1191"/>
        <v>0</v>
      </c>
      <c r="AO483" s="40">
        <f t="shared" si="1192"/>
        <v>0</v>
      </c>
      <c r="AQ483" s="53">
        <f>_xll.OneStreamExcelAddIn.XFFunctions.XFGetCell("TRUE", "CONSOL", $D$3,"TOT_Entity","USD","Actual",[1]Setup!C7,"PERIODIC",$B483,"TOPFLOW","TOP","TOP","top1",$C483,"top3","Open_Acute_DIV1","TOP5","TOP6","REPORTED","TOP8")</f>
        <v>0</v>
      </c>
      <c r="AR483" s="53">
        <f>_xll.OneStreamExcelAddIn.XFFunctions.XFGetCell("TRUE", "CONSOL", $D$3,"TOT_Entity","Aggregated","Budget_Working",[1]Setup!C7,"PERIODIC",$B483,"TOPFLOW","TOP","TOP","top1",$C483,"top3","Open_Acute_DIV1","TOP5","TOP6","REPORTED","TOP8")</f>
        <v>0</v>
      </c>
      <c r="AS483" s="53">
        <f t="shared" si="1193"/>
        <v>0</v>
      </c>
      <c r="AT483" s="40">
        <f t="shared" si="1194"/>
        <v>0</v>
      </c>
      <c r="AV483" s="53">
        <f>_xll.OneStreamExcelAddIn.XFFunctions.XFGetCell("TRUE", "CONSOL", $D$3,"TOT_Entity","USD","Actual",[1]Setup!C8,"PERIODIC",$B483,"TOPFLOW","TOP","TOP","top1",$C483,"top3","Open_Acute_DIV1","TOP5","TOP6","REPORTED","TOP8")</f>
        <v>0</v>
      </c>
      <c r="AW483" s="53">
        <f>_xll.OneStreamExcelAddIn.XFFunctions.XFGetCell("TRUE", "CONSOL", $D$3,"TOT_Entity","Aggregated","Budget_Working",[1]Setup!C8,"PERIODIC",$B483,"TOPFLOW","TOP","TOP","top1",$C483,"top3","Open_Acute_DIV1","TOP5","TOP6","REPORTED","TOP8")</f>
        <v>0</v>
      </c>
      <c r="AX483" s="53">
        <f t="shared" si="1195"/>
        <v>0</v>
      </c>
      <c r="AY483" s="40">
        <f t="shared" si="1196"/>
        <v>0</v>
      </c>
      <c r="BA483" s="53">
        <f>_xll.OneStreamExcelAddIn.XFFunctions.XFGetCell("TRUE", "CONSOL", $D$3,"TOT_Entity","USD","Actual",[1]Setup!C9,"PERIODIC",$B483,"TOPFLOW","TOP","TOP","top1",$C483,"top3","Open_Acute_DIV1","TOP5","TOP6","REPORTED","TOP8")</f>
        <v>0</v>
      </c>
      <c r="BB483" s="53">
        <f>_xll.OneStreamExcelAddIn.XFFunctions.XFGetCell("TRUE", "CONSOL", $D$3,"TOT_Entity","Aggregated","Budget_Working",[1]Setup!C9,"PERIODIC",$B483,"TOPFLOW","TOP","TOP","top1",$C483,"top3","Open_Acute_DIV1","TOP5","TOP6","REPORTED","TOP8")</f>
        <v>0</v>
      </c>
      <c r="BC483" s="53">
        <f t="shared" si="1197"/>
        <v>0</v>
      </c>
      <c r="BD483" s="40">
        <f t="shared" si="1198"/>
        <v>0</v>
      </c>
      <c r="BF483" s="53">
        <f>_xll.OneStreamExcelAddIn.XFFunctions.XFGetCell("TRUE", "CONSOL", $D$3,"TOT_Entity","USD","Actual",[1]Setup!C10,"PERIODIC",$B483,"TOPFLOW","TOP","TOP","top1",$C483,"top3","Open_Acute_DIV1","TOP5","TOP6","REPORTED","TOP8")</f>
        <v>0</v>
      </c>
      <c r="BG483" s="53">
        <f>_xll.OneStreamExcelAddIn.XFFunctions.XFGetCell("TRUE", "CONSOL", $D$3,"TOT_Entity","Aggregated","Budget_Working",[1]Setup!C10,"PERIODIC",$B483,"TOPFLOW","TOP","TOP","top1",$C483,"top3","Open_Acute_DIV1","TOP5","TOP6","REPORTED","TOP8")</f>
        <v>0</v>
      </c>
      <c r="BH483" s="53">
        <f t="shared" si="1199"/>
        <v>0</v>
      </c>
      <c r="BI483" s="40">
        <f t="shared" si="1200"/>
        <v>0</v>
      </c>
      <c r="BK483" s="53">
        <f>_xll.OneStreamExcelAddIn.XFFunctions.XFGetCell("TRUE", "CONSOL", $D$3,"TOT_Entity","USD","Actual",[1]Setup!C11,"PERIODIC",$B483,"TOPFLOW","TOP","TOP","top1",$C483,"top3","Open_Acute_DIV1","TOP5","TOP6","REPORTED","TOP8")</f>
        <v>0</v>
      </c>
      <c r="BL483" s="53">
        <f>_xll.OneStreamExcelAddIn.XFFunctions.XFGetCell("TRUE", "CONSOL", $D$3,"TOT_Entity","Aggregated","Budget_Working",[1]Setup!C11,"PERIODIC",$B483,"TOPFLOW","TOP","TOP","top1",$C483,"top3","Open_Acute_DIV1","TOP5","TOP6","REPORTED","TOP8")</f>
        <v>0</v>
      </c>
      <c r="BM483" s="53">
        <f t="shared" si="1201"/>
        <v>0</v>
      </c>
      <c r="BN483" s="40">
        <f t="shared" si="1202"/>
        <v>0</v>
      </c>
      <c r="BP483" s="53">
        <f>_xll.OneStreamExcelAddIn.XFFunctions.XFGetCell("TRUE", "CONSOL", $D$3,"TOT_Entity","USD","Actual",[1]Setup!C12,"PERIODIC",$B483,"TOPFLOW","TOP","TOP","top1",$C483,"top3","Open_Acute_DIV1","TOP5","TOP6","REPORTED","TOP8")</f>
        <v>0</v>
      </c>
      <c r="BQ483" s="53">
        <f>_xll.OneStreamExcelAddIn.XFFunctions.XFGetCell("TRUE", "CONSOL", $D$3,"TOT_Entity","Aggregated","Budget_Working",[1]Setup!C12,"PERIODIC",$B483,"TOPFLOW","TOP","TOP","top1",$C483,"top3","Open_Acute_DIV1","TOP5","TOP6","REPORTED","TOP8")</f>
        <v>0</v>
      </c>
      <c r="BR483" s="53">
        <f t="shared" si="1203"/>
        <v>0</v>
      </c>
      <c r="BS483" s="40">
        <f t="shared" si="1204"/>
        <v>0</v>
      </c>
      <c r="BU483" s="53">
        <f>_xll.OneStreamExcelAddIn.XFFunctions.XFGetCell("TRUE", "CONSOL", $D$3,"TOT_Entity","USD","Actual",[1]Setup!C13,"PERIODIC",$B483,"TOPFLOW","TOP","TOP","top1",$C483,"top3","Open_Acute_DIV1","TOP5","TOP6","REPORTED","TOP8")</f>
        <v>0</v>
      </c>
      <c r="BV483" s="53">
        <f>_xll.OneStreamExcelAddIn.XFFunctions.XFGetCell("TRUE", "CONSOL", $D$3,"TOT_Entity","Aggregated","Budget_Working",[1]Setup!C13,"PERIODIC",$B483,"TOPFLOW","TOP","TOP","top1",$C483,"top3","Open_Acute_DIV1","TOP5","TOP6","REPORTED","TOP8")</f>
        <v>0</v>
      </c>
      <c r="BW483" s="53">
        <f t="shared" si="1205"/>
        <v>0</v>
      </c>
      <c r="BX483" s="40">
        <f t="shared" si="1206"/>
        <v>0</v>
      </c>
      <c r="BZ483" s="53">
        <f>_xll.OneStreamExcelAddIn.XFFunctions.XFGetCell("TRUE", "CONSOL", $D$3,"TOT_Entity","USD","Actual",[1]Setup!C14,"PERIODIC",$B483,"TOPFLOW","TOP","TOP","top1",$C483,"top3","Open_Acute_DIV1","TOP5","TOP6","REPORTED","TOP8")</f>
        <v>0</v>
      </c>
      <c r="CA483" s="53">
        <f>_xll.OneStreamExcelAddIn.XFFunctions.XFGetCell("TRUE", "CONSOL", $D$3,"TOT_Entity","Aggregated","Budget_Working",[1]Setup!C14,"PERIODIC",$B483,"TOPFLOW","TOP","TOP","top1",$C483,"top3","Open_Acute_DIV1","TOP5","TOP6","REPORTED","TOP8")</f>
        <v>0</v>
      </c>
      <c r="CB483" s="53">
        <f t="shared" si="1207"/>
        <v>0</v>
      </c>
      <c r="CC483" s="40">
        <f t="shared" si="1208"/>
        <v>0</v>
      </c>
      <c r="CE483" s="53">
        <f>_xll.OneStreamExcelAddIn.XFFunctions.XFGetCell("TRUE", "CONSOL", $D$3,"TOT_Entity","USD","Actual",[1]Setup!C15,"PERIODIC",$B483,"TOPFLOW","TOP","TOP","top1",$C483,"top3","Open_Acute_DIV1","TOP5","TOP6","REPORTED","TOP8")</f>
        <v>0</v>
      </c>
      <c r="CF483" s="53">
        <f>_xll.OneStreamExcelAddIn.XFFunctions.XFGetCell("TRUE", "CONSOL", $D$3,"TOT_Entity","Aggregated","Budget_Working",[1]Setup!C15,"PERIODIC",$B483,"TOPFLOW","TOP","TOP","top1",$C483,"top3","Open_Acute_DIV1","TOP5","TOP6","REPORTED","TOP8")</f>
        <v>0</v>
      </c>
      <c r="CG483" s="53">
        <f t="shared" si="1209"/>
        <v>0</v>
      </c>
      <c r="CH483" s="40">
        <f t="shared" si="1210"/>
        <v>0</v>
      </c>
      <c r="CI483" s="212"/>
      <c r="CJ483" s="53">
        <f>_xll.OneStreamExcelAddIn.XFFunctions.XFGetCell("TRUE", "CONSOL", $D$3,"TOT_Entity","USD","Actual",[1]Setup!C4,"PERIODIC",$B483,"TOPFLOW","TOP","TOP","top1",$C483,"top3","Open_Acute_DIV1","TOP5","TOP6","REPORTED","TOP8")</f>
        <v>0</v>
      </c>
      <c r="CK483" s="53">
        <f>_xll.OneStreamExcelAddIn.XFFunctions.XFGetCell("TRUE", "CONSOL", $D$3,"TOT_Entity","USD","Actual",[1]Setup!C5,"PERIODIC",$B483,"TOPFLOW","TOP","TOP","top1",$C483,"top3","Open_Acute_DIV1","TOP5","TOP6","REPORTED","TOP8")</f>
        <v>0</v>
      </c>
      <c r="CL483" s="53">
        <f>_xll.OneStreamExcelAddIn.XFFunctions.XFGetCell("TRUE", "CONSOL", $D$3,"TOT_Entity","USD","Actual",[1]Setup!C6,"PERIODIC",$B483,"TOPFLOW","TOP","TOP","top1",$C483,"top3","Open_Acute_DIV1","TOP5","TOP6","REPORTED","TOP8")</f>
        <v>0</v>
      </c>
      <c r="CM483" s="53">
        <f>_xll.OneStreamExcelAddIn.XFFunctions.XFGetCell("TRUE", "CONSOL", $D$3,"TOT_Entity","USD","Actual",[1]Setup!C7,"PERIODIC",$B483,"TOPFLOW","TOP","TOP","top1",$C483,"top3","Open_Acute_DIV1","TOP5","TOP6","REPORTED","TOP8")</f>
        <v>0</v>
      </c>
      <c r="CN483" s="53">
        <f>_xll.OneStreamExcelAddIn.XFFunctions.XFGetCell("TRUE", "CONSOL", $D$3,"TOT_Entity","USD","Actual",[1]Setup!C8,"PERIODIC",$B483,"TOPFLOW","TOP","TOP","top1",$C483,"top3","Open_Acute_DIV1","TOP5","TOP6","REPORTED","TOP8")</f>
        <v>0</v>
      </c>
      <c r="CO483" s="53">
        <f>_xll.OneStreamExcelAddIn.XFFunctions.XFGetCell("TRUE", "CONSOL", $D$3,"TOT_Entity","USD","Actual",[1]Setup!C9,"PERIODIC",$B483,"TOPFLOW","TOP","TOP","top1",$C483,"top3","Open_Acute_DIV1","TOP5","TOP6","REPORTED","TOP8")</f>
        <v>0</v>
      </c>
      <c r="CP483" s="53">
        <f>_xll.OneStreamExcelAddIn.XFFunctions.XFGetCell("TRUE", "CONSOL", $D$3,"TOT_Entity","USD","Actual",[1]Setup!C10,"PERIODIC",$B483,"TOPFLOW","TOP","TOP","top1",$C483,"top3","Open_Acute_DIV1","TOP5","TOP6","REPORTED","TOP8")</f>
        <v>0</v>
      </c>
      <c r="CQ483" s="53">
        <f>_xll.OneStreamExcelAddIn.XFFunctions.XFGetCell("TRUE", "CONSOL", $D$3,"TOT_Entity","USD","Actual",[1]Setup!C11,"PERIODIC",$B483,"TOPFLOW","TOP","TOP","top1",$C483,"top3","Open_Acute_DIV1","TOP5","TOP6","REPORTED","TOP8")</f>
        <v>0</v>
      </c>
      <c r="CR483" s="53">
        <f>_xll.OneStreamExcelAddIn.XFFunctions.XFGetCell("TRUE", "CONSOL", $D$3,"TOT_Entity","USD","Actual",[1]Setup!C12,"PERIODIC",$B483,"TOPFLOW","TOP","TOP","top1",$C483,"top3","Open_Acute_DIV1","TOP5","TOP6","REPORTED","TOP8")</f>
        <v>0</v>
      </c>
      <c r="CS483" s="53">
        <f>_xll.OneStreamExcelAddIn.XFFunctions.XFGetCell("TRUE", "CONSOL", $D$3,"TOT_Entity","USD","Actual",[1]Setup!C13,"PERIODIC",$B483,"TOPFLOW","TOP","TOP","top1",$C483,"top3","Open_Acute_DIV1","TOP5","TOP6","REPORTED","TOP8")</f>
        <v>0</v>
      </c>
      <c r="CT483" s="53">
        <f>_xll.OneStreamExcelAddIn.XFFunctions.XFGetCell("TRUE", "CONSOL", $D$3,"TOT_Entity","USD","Actual",[1]Setup!C14,"PERIODIC",$B483,"TOPFLOW","TOP","TOP","top1",$C483,"top3","Open_Acute_DIV1","TOP5","TOP6","REPORTED","TOP8")</f>
        <v>0</v>
      </c>
      <c r="CU483" s="53">
        <f>_xll.OneStreamExcelAddIn.XFFunctions.XFGetCell("TRUE", "CONSOL", $D$3,"TOT_Entity","USD","Actual",[1]Setup!C15,"PERIODIC",$B483,"TOPFLOW","TOP","TOP","top1",$C483,"top3","Open_Acute_DIV1","TOP5","TOP6","REPORTED","TOP8")</f>
        <v>0</v>
      </c>
      <c r="CV483" s="212"/>
      <c r="CW483" s="53">
        <f>_xll.OneStreamExcelAddIn.XFFunctions.XFGetCell("TRUE", "CONSOL", $D$3,"TOT_Entity","USD","Actual",[1]Setup!C17,"PERIODIC",$B483,"TOPFLOW","TOP","TOP","top1",$C483,"top3","Open_Acute_DIV1","TOP5","TOP6","REPORTED","TOP8")</f>
        <v>0</v>
      </c>
      <c r="CX483" s="53">
        <f>_xll.OneStreamExcelAddIn.XFFunctions.XFGetCell("TRUE", "CONSOL", $D$3,"TOT_Entity","USD","Actual",[1]Setup!C18,"PERIODIC",$B483,"TOPFLOW","TOP","TOP","top1",$C483,"top3","Open_Acute_DIV1","TOP5","TOP6","REPORTED","TOP8")</f>
        <v>0</v>
      </c>
      <c r="CY483" s="53">
        <f>_xll.OneStreamExcelAddIn.XFFunctions.XFGetCell("TRUE", "CONSOL", $D$3,"TOT_Entity","USD","Actual",[1]Setup!C19,"PERIODIC",$B483,"TOPFLOW","TOP","TOP","top1",$C483,"top3","Open_Acute_DIV1","TOP5","TOP6","REPORTED","TOP8")</f>
        <v>0</v>
      </c>
      <c r="CZ483" s="53">
        <f>_xll.OneStreamExcelAddIn.XFFunctions.XFGetCell("TRUE", "CONSOL", $D$3,"TOT_Entity","USD","Actual",[1]Setup!C20,"PERIODIC",$B483,"TOPFLOW","TOP","TOP","top1",$C483,"top3","Open_Acute_DIV1","TOP5","TOP6","REPORTED","TOP8")</f>
        <v>0</v>
      </c>
      <c r="DA483" s="53">
        <f>_xll.OneStreamExcelAddIn.XFFunctions.XFGetCell("TRUE", "CONSOL", $D$3,"TOT_Entity","USD","Actual",[1]Setup!C21,"PERIODIC",$B483,"TOPFLOW","TOP","TOP","top1",$C483,"top3","Open_Acute_DIV1","TOP5","TOP6","REPORTED","TOP8")</f>
        <v>0</v>
      </c>
      <c r="DB483" s="53">
        <f>_xll.OneStreamExcelAddIn.XFFunctions.XFGetCell("TRUE", "CONSOL", $D$3,"TOT_Entity","USD","Actual",[1]Setup!C22,"PERIODIC",$B483,"TOPFLOW","TOP","TOP","top1",$C483,"top3","Open_Acute_DIV1","TOP5","TOP6","REPORTED","TOP8")</f>
        <v>0</v>
      </c>
      <c r="DC483" s="53">
        <f>_xll.OneStreamExcelAddIn.XFFunctions.XFGetCell("TRUE", "CONSOL", $D$3,"TOT_Entity","USD","Actual",[1]Setup!C23,"PERIODIC",$B483,"TOPFLOW","TOP","TOP","top1",$C483,"top3","Open_Acute_DIV1","TOP5","TOP6","REPORTED","TOP8")</f>
        <v>0</v>
      </c>
      <c r="DD483" s="53">
        <f>_xll.OneStreamExcelAddIn.XFFunctions.XFGetCell("TRUE", "CONSOL", $D$3,"TOT_Entity","USD","Actual",[1]Setup!C24,"PERIODIC",$B483,"TOPFLOW","TOP","TOP","top1",$C483,"top3","Open_Acute_DIV1","TOP5","TOP6","REPORTED","TOP8")</f>
        <v>0</v>
      </c>
      <c r="DE483" s="53">
        <f>_xll.OneStreamExcelAddIn.XFFunctions.XFGetCell("TRUE", "CONSOL", $D$3,"TOT_Entity","USD","Actual",[1]Setup!C25,"PERIODIC",$B483,"TOPFLOW","TOP","TOP","top1",$C483,"top3","Open_Acute_DIV1","TOP5","TOP6","REPORTED","TOP8")</f>
        <v>0</v>
      </c>
      <c r="DF483" s="53">
        <f>_xll.OneStreamExcelAddIn.XFFunctions.XFGetCell("TRUE", "CONSOL", $D$3,"TOT_Entity","USD","Actual",[1]Setup!C26,"PERIODIC",$B483,"TOPFLOW","TOP","TOP","top1",$C483,"top3","Open_Acute_DIV1","TOP5","TOP6","REPORTED","TOP8")</f>
        <v>0</v>
      </c>
      <c r="DG483" s="53">
        <f>_xll.OneStreamExcelAddIn.XFFunctions.XFGetCell("TRUE", "CONSOL", $D$3,"TOT_Entity","USD","Actual",[1]Setup!C27,"PERIODIC",$B483,"TOPFLOW","TOP","TOP","top1",$C483,"top3","Open_Acute_DIV1","TOP5","TOP6","REPORTED","TOP8")</f>
        <v>0</v>
      </c>
      <c r="DH483" s="53">
        <f>_xll.OneStreamExcelAddIn.XFFunctions.XFGetCell("TRUE", "CONSOL", $D$3,"TOT_Entity","USD","Actual",[1]Setup!C28,"PERIODIC",$B483,"TOPFLOW","TOP","TOP","top1",$C483,"top3","Open_Acute_DIV1","TOP5","TOP6","REPORTED","TOP8")</f>
        <v>0</v>
      </c>
      <c r="DI483" s="178"/>
      <c r="DJ483" s="53">
        <f>_xll.OneStreamExcelAddIn.XFFunctions.XFGetCell("TRUE", "CONSOL", $D$3,"TOT_Entity","Aggregated","Budget_Working",[1]Setup!C4,"PERIODIC",$B483,"TOPFLOW","TOP","TOP","top1",$C483,"top3","Open_Acute_DIV1","TOP5","TOP6","REPORTED","TOP8")</f>
        <v>0</v>
      </c>
      <c r="DK483" s="53">
        <f>_xll.OneStreamExcelAddIn.XFFunctions.XFGetCell("TRUE", "CONSOL", $D$3,"TOT_Entity","Aggregated","Budget_Working",[1]Setup!C5,"PERIODIC",$B483,"TOPFLOW","TOP","TOP","top1",$C483,"top3","Open_Acute_DIV1","TOP5","TOP6","REPORTED","TOP8")</f>
        <v>0</v>
      </c>
      <c r="DL483" s="53">
        <f>_xll.OneStreamExcelAddIn.XFFunctions.XFGetCell("TRUE", "CONSOL", $D$3,"TOT_Entity","Aggregated","Budget_Working",[1]Setup!C6,"PERIODIC",$B483,"TOPFLOW","TOP","TOP","top1",$C483,"top3","Open_Acute_DIV1","TOP5","TOP6","REPORTED","TOP8")</f>
        <v>0</v>
      </c>
      <c r="DM483" s="53">
        <f>_xll.OneStreamExcelAddIn.XFFunctions.XFGetCell("TRUE", "CONSOL", $D$3,"TOT_Entity","Aggregated","Budget_Working",[1]Setup!C7,"PERIODIC",$B483,"TOPFLOW","TOP","TOP","top1",$C483,"top3","Open_Acute_DIV1","TOP5","TOP6","REPORTED","TOP8")</f>
        <v>0</v>
      </c>
      <c r="DN483" s="53">
        <f>_xll.OneStreamExcelAddIn.XFFunctions.XFGetCell("TRUE", "CONSOL", $D$3,"TOT_Entity","Aggregated","Budget_Working",[1]Setup!C8,"PERIODIC",$B483,"TOPFLOW","TOP","TOP","top1",$C483,"top3","Open_Acute_DIV1","TOP5","TOP6","REPORTED","TOP8")</f>
        <v>0</v>
      </c>
      <c r="DO483" s="53">
        <f>_xll.OneStreamExcelAddIn.XFFunctions.XFGetCell("TRUE", "CONSOL", $D$3,"TOT_Entity","Aggregated","Budget_Working",[1]Setup!C9,"PERIODIC",$B483,"TOPFLOW","TOP","TOP","top1",$C483,"top3","Open_Acute_DIV1","TOP5","TOP6","REPORTED","TOP8")</f>
        <v>0</v>
      </c>
      <c r="DP483" s="53">
        <f>_xll.OneStreamExcelAddIn.XFFunctions.XFGetCell("TRUE", "CONSOL", $D$3,"TOT_Entity","Aggregated","Budget_Working",[1]Setup!C10,"PERIODIC",$B483,"TOPFLOW","TOP","TOP","top1",$C483,"top3","Open_Acute_DIV1","TOP5","TOP6","REPORTED","TOP8")</f>
        <v>0</v>
      </c>
      <c r="DQ483" s="53">
        <f>_xll.OneStreamExcelAddIn.XFFunctions.XFGetCell("TRUE", "CONSOL", $D$3,"TOT_Entity","Aggregated","Budget_Working",[1]Setup!C11,"PERIODIC",$B483,"TOPFLOW","TOP","TOP","top1",$C483,"top3","Open_Acute_DIV1","TOP5","TOP6","REPORTED","TOP8")</f>
        <v>0</v>
      </c>
      <c r="DR483" s="53">
        <f>_xll.OneStreamExcelAddIn.XFFunctions.XFGetCell("TRUE", "CONSOL", $D$3,"TOT_Entity","Aggregated","Budget_Working",[1]Setup!C12,"PERIODIC",$B483,"TOPFLOW","TOP","TOP","top1",$C483,"top3","Open_Acute_DIV1","TOP5","TOP6","REPORTED","TOP8")</f>
        <v>0</v>
      </c>
      <c r="DS483" s="53">
        <f>_xll.OneStreamExcelAddIn.XFFunctions.XFGetCell("TRUE", "CONSOL", $D$3,"TOT_Entity","Aggregated","Budget_Working",[1]Setup!C13,"PERIODIC",$B483,"TOPFLOW","TOP","TOP","top1",$C483,"top3","Open_Acute_DIV1","TOP5","TOP6","REPORTED","TOP8")</f>
        <v>0</v>
      </c>
      <c r="DT483" s="53">
        <f>_xll.OneStreamExcelAddIn.XFFunctions.XFGetCell("TRUE", "CONSOL", $D$3,"TOT_Entity","Aggregated","Budget_Working",[1]Setup!C14,"PERIODIC",$B483,"TOPFLOW","TOP","TOP","top1",$C483,"top3","Open_Acute_DIV1","TOP5","TOP6","REPORTED","TOP8")</f>
        <v>0</v>
      </c>
      <c r="DU483" s="53">
        <f>_xll.OneStreamExcelAddIn.XFFunctions.XFGetCell("TRUE", "CONSOL", $D$3,"TOT_Entity","Aggregated","Budget_Working",[1]Setup!C15,"PERIODIC",$B483,"TOPFLOW","TOP","TOP","top1",$C483,"top3","Open_Acute_DIV1","TOP5","TOP6","REPORTED","TOP8")</f>
        <v>0</v>
      </c>
      <c r="DV483" s="178"/>
      <c r="DW483" s="53">
        <f>_xll.OneStreamExcelAddIn.XFFunctions.XFGetCell("TRUE", "CONSOL", $D$3,"TOT_Entity","USD","Budget_Final",[1]Setup!C17,"PERIODIC",$B483,"TOPFLOW","TOP","TOP","top1",$C483,"top3","Open_Acute_DIV1","TOP5","TOP6","REPORTED","TOP8")</f>
        <v>0</v>
      </c>
      <c r="DX483" s="53">
        <f>_xll.OneStreamExcelAddIn.XFFunctions.XFGetCell("TRUE", "CONSOL", $D$3,"TOT_Entity","USD","Budget_Final",[1]Setup!C18,"PERIODIC",$B483,"TOPFLOW","TOP","TOP","top1",$C483,"top3","Open_Acute_DIV1","TOP5","TOP6","REPORTED","TOP8")</f>
        <v>0</v>
      </c>
      <c r="DY483" s="53">
        <f>_xll.OneStreamExcelAddIn.XFFunctions.XFGetCell("TRUE", "CONSOL", $D$3,"TOT_Entity","USD","Budget_Final",[1]Setup!C19,"PERIODIC",$B483,"TOPFLOW","TOP","TOP","top1",$C483,"top3","Open_Acute_DIV1","TOP5","TOP6","REPORTED","TOP8")</f>
        <v>0</v>
      </c>
      <c r="DZ483" s="53">
        <f>_xll.OneStreamExcelAddIn.XFFunctions.XFGetCell("TRUE", "CONSOL", $D$3,"TOT_Entity","USD","Budget_Final",[1]Setup!C20,"PERIODIC",$B483,"TOPFLOW","TOP","TOP","top1",$C483,"top3","Open_Acute_DIV1","TOP5","TOP6","REPORTED","TOP8")</f>
        <v>0</v>
      </c>
      <c r="EA483" s="53">
        <f>_xll.OneStreamExcelAddIn.XFFunctions.XFGetCell("TRUE", "CONSOL", $D$3,"TOT_Entity","USD","Budget_Final",[1]Setup!C21,"PERIODIC",$B483,"TOPFLOW","TOP","TOP","top1",$C483,"top3","Open_Acute_DIV1","TOP5","TOP6","REPORTED","TOP8")</f>
        <v>0</v>
      </c>
      <c r="EB483" s="53">
        <f>_xll.OneStreamExcelAddIn.XFFunctions.XFGetCell("TRUE", "CONSOL", $D$3,"TOT_Entity","USD","Budget_Final",[1]Setup!C22,"PERIODIC",$B483,"TOPFLOW","TOP","TOP","top1",$C483,"top3","Open_Acute_DIV1","TOP5","TOP6","REPORTED","TOP8")</f>
        <v>0</v>
      </c>
      <c r="EC483" s="53">
        <f>_xll.OneStreamExcelAddIn.XFFunctions.XFGetCell("TRUE", "CONSOL", $D$3,"TOT_Entity","USD","Budget_Final",[1]Setup!C23,"PERIODIC",$B483,"TOPFLOW","TOP","TOP","top1",$C483,"top3","Open_Acute_DIV1","TOP5","TOP6","REPORTED","TOP8")</f>
        <v>0</v>
      </c>
      <c r="ED483" s="53">
        <f>_xll.OneStreamExcelAddIn.XFFunctions.XFGetCell("TRUE", "CONSOL", $D$3,"TOT_Entity","USD","Budget_Final",[1]Setup!C24,"PERIODIC",$B483,"TOPFLOW","TOP","TOP","top1",$C483,"top3","Open_Acute_DIV1","TOP5","TOP6","REPORTED","TOP8")</f>
        <v>0</v>
      </c>
      <c r="EE483" s="53">
        <f>_xll.OneStreamExcelAddIn.XFFunctions.XFGetCell("TRUE", "CONSOL", $D$3,"TOT_Entity","USD","Budget_Final",[1]Setup!C25,"PERIODIC",$B483,"TOPFLOW","TOP","TOP","top1",$C483,"top3","Open_Acute_DIV1","TOP5","TOP6","REPORTED","TOP8")</f>
        <v>0</v>
      </c>
      <c r="EF483" s="53">
        <f>_xll.OneStreamExcelAddIn.XFFunctions.XFGetCell("TRUE", "CONSOL", $D$3,"TOT_Entity","USD","Budget_Final",[1]Setup!C26,"PERIODIC",$B483,"TOPFLOW","TOP","TOP","top1",$C483,"top3","Open_Acute_DIV1","TOP5","TOP6","REPORTED","TOP8")</f>
        <v>0</v>
      </c>
      <c r="EG483" s="53">
        <f>_xll.OneStreamExcelAddIn.XFFunctions.XFGetCell("TRUE", "CONSOL", $D$3,"TOT_Entity","USD","Budget_Final",[1]Setup!C27,"PERIODIC",$B483,"TOPFLOW","TOP","TOP","top1",$C483,"top3","Open_Acute_DIV1","TOP5","TOP6","REPORTED","TOP8")</f>
        <v>0</v>
      </c>
      <c r="EH483" s="53">
        <f>_xll.OneStreamExcelAddIn.XFFunctions.XFGetCell("TRUE", "CONSOL", $D$3,"TOT_Entity","USD","Budget_Final",[1]Setup!C28,"PERIODIC",$B483,"TOPFLOW","TOP","TOP","top1",$C483,"top3","Open_Acute_DIV1","TOP5","TOP6","REPORTED","TOP8")</f>
        <v>0</v>
      </c>
    </row>
    <row r="484" spans="2:138" s="47" customFormat="1" x14ac:dyDescent="0.25">
      <c r="B484" s="51" t="s">
        <v>358</v>
      </c>
      <c r="C484" s="51"/>
      <c r="D484" s="47" t="s">
        <v>359</v>
      </c>
      <c r="E484" s="53">
        <f>_xll.OneStreamExcelAddIn.XFFunctions.XFGetCell("TRUE", "CONSOL", $D$3,"TOT_Entity","USD","Actual",$E$3,"PERIODIC",$B484,"TOPFLOW","TOP","TOP","top1",$C484,"top3","Open_Acute_DIV1","TOP5","TOP6","REPORTED","TOP8")</f>
        <v>98950</v>
      </c>
      <c r="F484" s="53">
        <f>_xll.OneStreamExcelAddIn.XFFunctions.XFGetCell("TRUE", "CONSOL", $D$3,"TOT_Entity","Aggregated","Budget_Working",$E$3,"PERIODIC",$B484,"TOPFLOW","TOP","TOP","top1",$C484,"top3","Open_Acute_DIV1","TOP5","TOP6","REPORTED","TOP8")</f>
        <v>71841.5</v>
      </c>
      <c r="G484" s="53">
        <f t="shared" si="1180"/>
        <v>-27108.5</v>
      </c>
      <c r="H484" s="55">
        <f t="shared" si="1181"/>
        <v>-0.37733761126925247</v>
      </c>
      <c r="I484" s="41"/>
      <c r="J484" s="53">
        <f>_xll.OneStreamExcelAddIn.XFFunctions.XFGetCell("TRUE", "CONSOL", $D$3,"TOT_Entity","USD","Actual",$E$3,"YTD",$B484,"TOPFLOW","TOP","TOP","top1",$C484,"TOP3","Open_Acute_DIV1","TOP5","TOP6","REPORTED","TOP8")</f>
        <v>408250.11</v>
      </c>
      <c r="K484" s="53">
        <f>_xll.OneStreamExcelAddIn.XFFunctions.XFGetCell("TRUE", "CONSOL", $D$3,"TOT_Entity","Aggregated","Budget_Working",$E$3,"YTD",$B484,"TOPFLOW","TOP","TOP","top1",$C484,"TOP3","Open_Acute_DIV1","TOP5","TOP6","REPORTED","TOP8")</f>
        <v>280608.5</v>
      </c>
      <c r="L484" s="53">
        <f t="shared" si="1182"/>
        <v>-127641.60999999999</v>
      </c>
      <c r="M484" s="40">
        <f t="shared" si="1183"/>
        <v>-0.45487435341409826</v>
      </c>
      <c r="N484" s="41"/>
      <c r="O484" s="53">
        <f>_xll.OneStreamExcelAddIn.XFFunctions.XFGetCell("TRUE", "CONSOL", $D$3,"TOT_Entity","USD","Actual",$F$3,"YTD",$B484,"TOPFLOW","TOP","TOP","top1",$C484,"TOP3","Open_Acute_DIV1","TOP5","TOP6","REPORTED","TOP8")</f>
        <v>295950</v>
      </c>
      <c r="P484" s="53">
        <f>_xll.OneStreamExcelAddIn.XFFunctions.XFGetCell("TRUE", "CONSOL", $D$3,"TOT_Entity","USD","Actual",$E$3,"YTD",$B484,"TOPFLOW","TOP","TOP","top1",$C484,"top3","Open_Acute_DIV1","TOP5","TOP6","REPORTED","VAR_BW_PY_Actual")</f>
        <v>-112300.11</v>
      </c>
      <c r="Q484" s="40">
        <f t="shared" si="1184"/>
        <v>-0.37945636087176887</v>
      </c>
      <c r="R484" s="41"/>
      <c r="S484" s="53">
        <f>_xll.OneStreamExcelAddIn.XFFunctions.XFGetCell("TRUE", "CONSOL", $D$3,"TOT_Entity","USD","MIDFCST",$E$3,"MTD",$B484,"TOPFLOW","TOP","TOP","top1",$C484,"TOP3","Open_Acute_DIV1","TOP5","TOP6","REPORTED","TOP8")</f>
        <v>0</v>
      </c>
      <c r="T484" s="53">
        <f t="shared" si="1185"/>
        <v>-98950</v>
      </c>
      <c r="U484" s="40">
        <f t="shared" si="1186"/>
        <v>0</v>
      </c>
      <c r="V484" s="41"/>
      <c r="W484" s="42"/>
      <c r="X484" s="43"/>
      <c r="Y484" s="42"/>
      <c r="Z484" s="44"/>
      <c r="AB484" s="213">
        <f>_xll.OneStreamExcelAddIn.XFFunctions.XFGetCell("TRUE", "CONSOL", $D$3,"TOT_Entity","USD","Actual",[1]Setup!C4,"PERIODIC",$B484,"TOPFLOW","TOP","TOP","top1",$C484,"top3","Open_Acute_DIV1","TOP5","TOP6","REPORTED","TOP8")</f>
        <v>104200</v>
      </c>
      <c r="AC484" s="213">
        <f>_xll.OneStreamExcelAddIn.XFFunctions.XFGetCell("TRUE", "CONSOL", $D$3,"TOT_Entity","Aggregated","Budget_Working",[1]Setup!C4,"PERIODIC",$B484,"TOPFLOW","TOP","TOP","top1",$C484,"top3","Open_Acute_DIV1","TOP5","TOP6","REPORTED","TOP8")</f>
        <v>71444</v>
      </c>
      <c r="AD484" s="213">
        <f t="shared" si="1187"/>
        <v>-32756</v>
      </c>
      <c r="AE484" s="209">
        <f>IFERROR(AD484/AC484,0)</f>
        <v>-0.45848496724707466</v>
      </c>
      <c r="AG484" s="213">
        <f>_xll.OneStreamExcelAddIn.XFFunctions.XFGetCell("TRUE", "CONSOL", $D$3,"TOT_Entity","USD","Actual",[1]Setup!C5,"PERIODIC",$B484,"TOPFLOW","TOP","TOP","top1",$C484,"top3","Open_Acute_DIV1","TOP5","TOP6","REPORTED","TOP8")</f>
        <v>98700</v>
      </c>
      <c r="AH484" s="213">
        <f>_xll.OneStreamExcelAddIn.XFFunctions.XFGetCell("TRUE", "CONSOL", $D$3,"TOT_Entity","Aggregated","Budget_Working",[1]Setup!C5,"PERIODIC",$B484,"TOPFLOW","TOP","TOP","top1",$C484,"top3","Open_Acute_DIV1","TOP5","TOP6","REPORTED","TOP8")</f>
        <v>66117.5</v>
      </c>
      <c r="AI484" s="213">
        <f t="shared" si="1189"/>
        <v>-32582.5</v>
      </c>
      <c r="AJ484" s="209">
        <f>IFERROR(AI484/AH484,0)</f>
        <v>-0.49279691458388475</v>
      </c>
      <c r="AL484" s="213">
        <f>_xll.OneStreamExcelAddIn.XFFunctions.XFGetCell("TRUE", "CONSOL", $D$3,"TOT_Entity","USD","Actual",[1]Setup!C6,"PERIODIC",$B484,"TOPFLOW","TOP","TOP","top1",$C484,"top3","Open_Acute_DIV1","TOP5","TOP6","REPORTED","TOP8")</f>
        <v>106400.11</v>
      </c>
      <c r="AM484" s="213">
        <f>_xll.OneStreamExcelAddIn.XFFunctions.XFGetCell("TRUE", "CONSOL", $D$3,"TOT_Entity","Aggregated","Budget_Working",[1]Setup!C6,"PERIODIC",$B484,"TOPFLOW","TOP","TOP","top1",$C484,"top3","Open_Acute_DIV1","TOP5","TOP6","REPORTED","TOP8")</f>
        <v>71205.5</v>
      </c>
      <c r="AN484" s="213">
        <f t="shared" si="1191"/>
        <v>-35194.61</v>
      </c>
      <c r="AO484" s="209">
        <f>IFERROR(AN484/AM484,0)</f>
        <v>-0.49426813939934416</v>
      </c>
      <c r="AQ484" s="213">
        <f>_xll.OneStreamExcelAddIn.XFFunctions.XFGetCell("TRUE", "CONSOL", $D$3,"TOT_Entity","USD","Actual",[1]Setup!C7,"PERIODIC",$B484,"TOPFLOW","TOP","TOP","top1",$C484,"top3","Open_Acute_DIV1","TOP5","TOP6","REPORTED","TOP8")</f>
        <v>98950</v>
      </c>
      <c r="AR484" s="213">
        <f>_xll.OneStreamExcelAddIn.XFFunctions.XFGetCell("TRUE", "CONSOL", $D$3,"TOT_Entity","Aggregated","Budget_Working",[1]Setup!C7,"PERIODIC",$B484,"TOPFLOW","TOP","TOP","top1",$C484,"top3","Open_Acute_DIV1","TOP5","TOP6","REPORTED","TOP8")</f>
        <v>71841.5</v>
      </c>
      <c r="AS484" s="213">
        <f t="shared" si="1193"/>
        <v>-27108.5</v>
      </c>
      <c r="AT484" s="209">
        <f>IFERROR(AS484/AR484,0)</f>
        <v>-0.37733761126925247</v>
      </c>
      <c r="AV484" s="213">
        <f>_xll.OneStreamExcelAddIn.XFFunctions.XFGetCell("TRUE", "CONSOL", $D$3,"TOT_Entity","USD","Actual",[1]Setup!C8,"PERIODIC",$B484,"TOPFLOW","TOP","TOP","top1",$C484,"top3","Open_Acute_DIV1","TOP5","TOP6","REPORTED","TOP8")</f>
        <v>-408250.11</v>
      </c>
      <c r="AW484" s="213">
        <f>_xll.OneStreamExcelAddIn.XFFunctions.XFGetCell("TRUE", "CONSOL", $D$3,"TOT_Entity","Aggregated","Budget_Working",[1]Setup!C8,"PERIODIC",$B484,"TOPFLOW","TOP","TOP","top1",$C484,"top3","Open_Acute_DIV1","TOP5","TOP6","REPORTED","TOP8")</f>
        <v>72053.5</v>
      </c>
      <c r="AX484" s="213">
        <f t="shared" si="1195"/>
        <v>480303.61</v>
      </c>
      <c r="AY484" s="209">
        <f>IFERROR(AX484/AW484,0)</f>
        <v>6.6659303156682181</v>
      </c>
      <c r="BA484" s="213">
        <f>_xll.OneStreamExcelAddIn.XFFunctions.XFGetCell("TRUE", "CONSOL", $D$3,"TOT_Entity","USD","Actual",[1]Setup!C9,"PERIODIC",$B484,"TOPFLOW","TOP","TOP","top1",$C484,"top3","Open_Acute_DIV1","TOP5","TOP6","REPORTED","TOP8")</f>
        <v>0</v>
      </c>
      <c r="BB484" s="213">
        <f>_xll.OneStreamExcelAddIn.XFFunctions.XFGetCell("TRUE", "CONSOL", $D$3,"TOT_Entity","Aggregated","Budget_Working",[1]Setup!C9,"PERIODIC",$B484,"TOPFLOW","TOP","TOP","top1",$C484,"top3","Open_Acute_DIV1","TOP5","TOP6","REPORTED","TOP8")</f>
        <v>70066</v>
      </c>
      <c r="BC484" s="213">
        <f t="shared" si="1197"/>
        <v>70066</v>
      </c>
      <c r="BD484" s="209">
        <f>IFERROR(BC484/BB484,0)</f>
        <v>1</v>
      </c>
      <c r="BF484" s="213">
        <f>_xll.OneStreamExcelAddIn.XFFunctions.XFGetCell("TRUE", "CONSOL", $D$3,"TOT_Entity","USD","Actual",[1]Setup!C10,"PERIODIC",$B484,"TOPFLOW","TOP","TOP","top1",$C484,"top3","Open_Acute_DIV1","TOP5","TOP6","REPORTED","TOP8")</f>
        <v>0</v>
      </c>
      <c r="BG484" s="213">
        <f>_xll.OneStreamExcelAddIn.XFFunctions.XFGetCell("TRUE", "CONSOL", $D$3,"TOT_Entity","Aggregated","Budget_Working",[1]Setup!C10,"PERIODIC",$B484,"TOPFLOW","TOP","TOP","top1",$C484,"top3","Open_Acute_DIV1","TOP5","TOP6","REPORTED","TOP8")</f>
        <v>70410.5</v>
      </c>
      <c r="BH484" s="213">
        <f t="shared" si="1199"/>
        <v>70410.5</v>
      </c>
      <c r="BI484" s="209">
        <f>IFERROR(BH484/BG484,0)</f>
        <v>1</v>
      </c>
      <c r="BK484" s="213">
        <f>_xll.OneStreamExcelAddIn.XFFunctions.XFGetCell("TRUE", "CONSOL", $D$3,"TOT_Entity","USD","Actual",[1]Setup!C11,"PERIODIC",$B484,"TOPFLOW","TOP","TOP","top1",$C484,"top3","Open_Acute_DIV1","TOP5","TOP6","REPORTED","TOP8")</f>
        <v>0</v>
      </c>
      <c r="BL484" s="213">
        <f>_xll.OneStreamExcelAddIn.XFFunctions.XFGetCell("TRUE", "CONSOL", $D$3,"TOT_Entity","Aggregated","Budget_Working",[1]Setup!C11,"PERIODIC",$B484,"TOPFLOW","TOP","TOP","top1",$C484,"top3","Open_Acute_DIV1","TOP5","TOP6","REPORTED","TOP8")</f>
        <v>69271</v>
      </c>
      <c r="BM484" s="213">
        <f t="shared" si="1201"/>
        <v>69271</v>
      </c>
      <c r="BN484" s="209">
        <f>IFERROR(BM484/BL484,0)</f>
        <v>1</v>
      </c>
      <c r="BP484" s="213">
        <f>_xll.OneStreamExcelAddIn.XFFunctions.XFGetCell("TRUE", "CONSOL", $D$3,"TOT_Entity","USD","Actual",[1]Setup!C12,"PERIODIC",$B484,"TOPFLOW","TOP","TOP","top1",$C484,"top3","Open_Acute_DIV1","TOP5","TOP6","REPORTED","TOP8")</f>
        <v>0</v>
      </c>
      <c r="BQ484" s="213">
        <f>_xll.OneStreamExcelAddIn.XFFunctions.XFGetCell("TRUE", "CONSOL", $D$3,"TOT_Entity","Aggregated","Budget_Working",[1]Setup!C12,"PERIODIC",$B484,"TOPFLOW","TOP","TOP","top1",$C484,"top3","Open_Acute_DIV1","TOP5","TOP6","REPORTED","TOP8")</f>
        <v>69509.5</v>
      </c>
      <c r="BR484" s="213">
        <f t="shared" si="1203"/>
        <v>69509.5</v>
      </c>
      <c r="BS484" s="209">
        <f>IFERROR(BR484/BQ484,0)</f>
        <v>1</v>
      </c>
      <c r="BU484" s="213">
        <f>_xll.OneStreamExcelAddIn.XFFunctions.XFGetCell("TRUE", "CONSOL", $D$3,"TOT_Entity","USD","Actual",[1]Setup!C13,"PERIODIC",$B484,"TOPFLOW","TOP","TOP","top1",$C484,"top3","Open_Acute_DIV1","TOP5","TOP6","REPORTED","TOP8")</f>
        <v>0</v>
      </c>
      <c r="BV484" s="213">
        <f>_xll.OneStreamExcelAddIn.XFFunctions.XFGetCell("TRUE", "CONSOL", $D$3,"TOT_Entity","Aggregated","Budget_Working",[1]Setup!C13,"PERIODIC",$B484,"TOPFLOW","TOP","TOP","top1",$C484,"top3","Open_Acute_DIV1","TOP5","TOP6","REPORTED","TOP8")</f>
        <v>72981</v>
      </c>
      <c r="BW484" s="213">
        <f t="shared" si="1205"/>
        <v>72981</v>
      </c>
      <c r="BX484" s="209">
        <f>IFERROR(BW484/BV484,0)</f>
        <v>1</v>
      </c>
      <c r="BZ484" s="213">
        <f>_xll.OneStreamExcelAddIn.XFFunctions.XFGetCell("TRUE", "CONSOL", $D$3,"TOT_Entity","USD","Actual",[1]Setup!C14,"PERIODIC",$B484,"TOPFLOW","TOP","TOP","top1",$C484,"top3","Open_Acute_DIV1","TOP5","TOP6","REPORTED","TOP8")</f>
        <v>0</v>
      </c>
      <c r="CA484" s="213">
        <f>_xll.OneStreamExcelAddIn.XFFunctions.XFGetCell("TRUE", "CONSOL", $D$3,"TOT_Entity","Aggregated","Budget_Working",[1]Setup!C14,"PERIODIC",$B484,"TOPFLOW","TOP","TOP","top1",$C484,"top3","Open_Acute_DIV1","TOP5","TOP6","REPORTED","TOP8")</f>
        <v>70145.5</v>
      </c>
      <c r="CB484" s="213">
        <f t="shared" si="1207"/>
        <v>70145.5</v>
      </c>
      <c r="CC484" s="209">
        <f>IFERROR(CB484/CA484,0)</f>
        <v>1</v>
      </c>
      <c r="CE484" s="213">
        <f>_xll.OneStreamExcelAddIn.XFFunctions.XFGetCell("TRUE", "CONSOL", $D$3,"TOT_Entity","USD","Actual",[1]Setup!C15,"PERIODIC",$B484,"TOPFLOW","TOP","TOP","top1",$C484,"top3","Open_Acute_DIV1","TOP5","TOP6","REPORTED","TOP8")</f>
        <v>0</v>
      </c>
      <c r="CF484" s="213">
        <f>_xll.OneStreamExcelAddIn.XFFunctions.XFGetCell("TRUE", "CONSOL", $D$3,"TOT_Entity","Aggregated","Budget_Working",[1]Setup!C15,"PERIODIC",$B484,"TOPFLOW","TOP","TOP","top1",$C484,"top3","Open_Acute_DIV1","TOP5","TOP6","REPORTED","TOP8")</f>
        <v>72212.5</v>
      </c>
      <c r="CG484" s="213">
        <f t="shared" si="1209"/>
        <v>72212.5</v>
      </c>
      <c r="CH484" s="209">
        <f>IFERROR(CG484/CF484,0)</f>
        <v>1</v>
      </c>
      <c r="CI484" s="214"/>
      <c r="CJ484" s="213">
        <f>_xll.OneStreamExcelAddIn.XFFunctions.XFGetCell("TRUE", "CONSOL", $D$3,"TOT_Entity","USD","Actual",[1]Setup!C4,"PERIODIC",$B484,"TOPFLOW","TOP","TOP","top1",$C484,"top3","Open_Acute_DIV1","TOP5","TOP6","REPORTED","TOP8")</f>
        <v>104200</v>
      </c>
      <c r="CK484" s="213">
        <f>_xll.OneStreamExcelAddIn.XFFunctions.XFGetCell("TRUE", "CONSOL", $D$3,"TOT_Entity","USD","Actual",[1]Setup!C5,"PERIODIC",$B484,"TOPFLOW","TOP","TOP","top1",$C484,"top3","Open_Acute_DIV1","TOP5","TOP6","REPORTED","TOP8")</f>
        <v>98700</v>
      </c>
      <c r="CL484" s="213">
        <f>_xll.OneStreamExcelAddIn.XFFunctions.XFGetCell("TRUE", "CONSOL", $D$3,"TOT_Entity","USD","Actual",[1]Setup!C6,"PERIODIC",$B484,"TOPFLOW","TOP","TOP","top1",$C484,"top3","Open_Acute_DIV1","TOP5","TOP6","REPORTED","TOP8")</f>
        <v>106400.11</v>
      </c>
      <c r="CM484" s="213">
        <f>_xll.OneStreamExcelAddIn.XFFunctions.XFGetCell("TRUE", "CONSOL", $D$3,"TOT_Entity","USD","Actual",[1]Setup!C7,"PERIODIC",$B484,"TOPFLOW","TOP","TOP","top1",$C484,"top3","Open_Acute_DIV1","TOP5","TOP6","REPORTED","TOP8")</f>
        <v>98950</v>
      </c>
      <c r="CN484" s="213">
        <f>_xll.OneStreamExcelAddIn.XFFunctions.XFGetCell("TRUE", "CONSOL", $D$3,"TOT_Entity","USD","Actual",[1]Setup!C8,"PERIODIC",$B484,"TOPFLOW","TOP","TOP","top1",$C484,"top3","Open_Acute_DIV1","TOP5","TOP6","REPORTED","TOP8")</f>
        <v>-408250.11</v>
      </c>
      <c r="CO484" s="213">
        <f>_xll.OneStreamExcelAddIn.XFFunctions.XFGetCell("TRUE", "CONSOL", $D$3,"TOT_Entity","USD","Actual",[1]Setup!C9,"PERIODIC",$B484,"TOPFLOW","TOP","TOP","top1",$C484,"top3","Open_Acute_DIV1","TOP5","TOP6","REPORTED","TOP8")</f>
        <v>0</v>
      </c>
      <c r="CP484" s="213">
        <f>_xll.OneStreamExcelAddIn.XFFunctions.XFGetCell("TRUE", "CONSOL", $D$3,"TOT_Entity","USD","Actual",[1]Setup!C10,"PERIODIC",$B484,"TOPFLOW","TOP","TOP","top1",$C484,"top3","Open_Acute_DIV1","TOP5","TOP6","REPORTED","TOP8")</f>
        <v>0</v>
      </c>
      <c r="CQ484" s="213">
        <f>_xll.OneStreamExcelAddIn.XFFunctions.XFGetCell("TRUE", "CONSOL", $D$3,"TOT_Entity","USD","Actual",[1]Setup!C11,"PERIODIC",$B484,"TOPFLOW","TOP","TOP","top1",$C484,"top3","Open_Acute_DIV1","TOP5","TOP6","REPORTED","TOP8")</f>
        <v>0</v>
      </c>
      <c r="CR484" s="213">
        <f>_xll.OneStreamExcelAddIn.XFFunctions.XFGetCell("TRUE", "CONSOL", $D$3,"TOT_Entity","USD","Actual",[1]Setup!C12,"PERIODIC",$B484,"TOPFLOW","TOP","TOP","top1",$C484,"top3","Open_Acute_DIV1","TOP5","TOP6","REPORTED","TOP8")</f>
        <v>0</v>
      </c>
      <c r="CS484" s="213">
        <f>_xll.OneStreamExcelAddIn.XFFunctions.XFGetCell("TRUE", "CONSOL", $D$3,"TOT_Entity","USD","Actual",[1]Setup!C13,"PERIODIC",$B484,"TOPFLOW","TOP","TOP","top1",$C484,"top3","Open_Acute_DIV1","TOP5","TOP6","REPORTED","TOP8")</f>
        <v>0</v>
      </c>
      <c r="CT484" s="213">
        <f>_xll.OneStreamExcelAddIn.XFFunctions.XFGetCell("TRUE", "CONSOL", $D$3,"TOT_Entity","USD","Actual",[1]Setup!C14,"PERIODIC",$B484,"TOPFLOW","TOP","TOP","top1",$C484,"top3","Open_Acute_DIV1","TOP5","TOP6","REPORTED","TOP8")</f>
        <v>0</v>
      </c>
      <c r="CU484" s="213">
        <f>_xll.OneStreamExcelAddIn.XFFunctions.XFGetCell("TRUE", "CONSOL", $D$3,"TOT_Entity","USD","Actual",[1]Setup!C15,"PERIODIC",$B484,"TOPFLOW","TOP","TOP","top1",$C484,"top3","Open_Acute_DIV1","TOP5","TOP6","REPORTED","TOP8")</f>
        <v>0</v>
      </c>
      <c r="CV484" s="214"/>
      <c r="CW484" s="213">
        <f>_xll.OneStreamExcelAddIn.XFFunctions.XFGetCell("TRUE", "CONSOL", $D$3,"TOT_Entity","USD","Actual",[1]Setup!C17,"PERIODIC",$B484,"TOPFLOW","TOP","TOP","top1",$C484,"top3","Open_Acute_DIV1","TOP5","TOP6","REPORTED","TOP8")</f>
        <v>78650</v>
      </c>
      <c r="CX484" s="213">
        <f>_xll.OneStreamExcelAddIn.XFFunctions.XFGetCell("TRUE", "CONSOL", $D$3,"TOT_Entity","USD","Actual",[1]Setup!C18,"PERIODIC",$B484,"TOPFLOW","TOP","TOP","top1",$C484,"top3","Open_Acute_DIV1","TOP5","TOP6","REPORTED","TOP8")</f>
        <v>63450</v>
      </c>
      <c r="CY484" s="213">
        <f>_xll.OneStreamExcelAddIn.XFFunctions.XFGetCell("TRUE", "CONSOL", $D$3,"TOT_Entity","USD","Actual",[1]Setup!C19,"PERIODIC",$B484,"TOPFLOW","TOP","TOP","top1",$C484,"top3","Open_Acute_DIV1","TOP5","TOP6","REPORTED","TOP8")</f>
        <v>85600</v>
      </c>
      <c r="CZ484" s="213">
        <f>_xll.OneStreamExcelAddIn.XFFunctions.XFGetCell("TRUE", "CONSOL", $D$3,"TOT_Entity","USD","Actual",[1]Setup!C20,"PERIODIC",$B484,"TOPFLOW","TOP","TOP","top1",$C484,"top3","Open_Acute_DIV1","TOP5","TOP6","REPORTED","TOP8")</f>
        <v>68250</v>
      </c>
      <c r="DA484" s="213">
        <f>_xll.OneStreamExcelAddIn.XFFunctions.XFGetCell("TRUE", "CONSOL", $D$3,"TOT_Entity","USD","Actual",[1]Setup!C21,"PERIODIC",$B484,"TOPFLOW","TOP","TOP","top1",$C484,"top3","Open_Acute_DIV1","TOP5","TOP6","REPORTED","TOP8")</f>
        <v>78300</v>
      </c>
      <c r="DB484" s="213">
        <f>_xll.OneStreamExcelAddIn.XFFunctions.XFGetCell("TRUE", "CONSOL", $D$3,"TOT_Entity","USD","Actual",[1]Setup!C22,"PERIODIC",$B484,"TOPFLOW","TOP","TOP","top1",$C484,"top3","Open_Acute_DIV1","TOP5","TOP6","REPORTED","TOP8")</f>
        <v>101731.25</v>
      </c>
      <c r="DC484" s="213">
        <f>_xll.OneStreamExcelAddIn.XFFunctions.XFGetCell("TRUE", "CONSOL", $D$3,"TOT_Entity","USD","Actual",[1]Setup!C23,"PERIODIC",$B484,"TOPFLOW","TOP","TOP","top1",$C484,"top3","Open_Acute_DIV1","TOP5","TOP6","REPORTED","TOP8")</f>
        <v>128800</v>
      </c>
      <c r="DD484" s="213">
        <f>_xll.OneStreamExcelAddIn.XFFunctions.XFGetCell("TRUE", "CONSOL", $D$3,"TOT_Entity","USD","Actual",[1]Setup!C24,"PERIODIC",$B484,"TOPFLOW","TOP","TOP","top1",$C484,"top3","Open_Acute_DIV1","TOP5","TOP6","REPORTED","TOP8")</f>
        <v>84850</v>
      </c>
      <c r="DE484" s="213">
        <f>_xll.OneStreamExcelAddIn.XFFunctions.XFGetCell("TRUE", "CONSOL", $D$3,"TOT_Entity","USD","Actual",[1]Setup!C25,"PERIODIC",$B484,"TOPFLOW","TOP","TOP","top1",$C484,"top3","Open_Acute_DIV1","TOP5","TOP6","REPORTED","TOP8")</f>
        <v>70550</v>
      </c>
      <c r="DF484" s="213">
        <f>_xll.OneStreamExcelAddIn.XFFunctions.XFGetCell("TRUE", "CONSOL", $D$3,"TOT_Entity","USD","Actual",[1]Setup!C26,"PERIODIC",$B484,"TOPFLOW","TOP","TOP","top1",$C484,"top3","Open_Acute_DIV1","TOP5","TOP6","REPORTED","TOP8")</f>
        <v>80850</v>
      </c>
      <c r="DG484" s="213">
        <f>_xll.OneStreamExcelAddIn.XFFunctions.XFGetCell("TRUE", "CONSOL", $D$3,"TOT_Entity","USD","Actual",[1]Setup!C27,"PERIODIC",$B484,"TOPFLOW","TOP","TOP","top1",$C484,"top3","Open_Acute_DIV1","TOP5","TOP6","REPORTED","TOP8")</f>
        <v>113250</v>
      </c>
      <c r="DH484" s="213">
        <f>_xll.OneStreamExcelAddIn.XFFunctions.XFGetCell("TRUE", "CONSOL", $D$3,"TOT_Entity","USD","Actual",[1]Setup!C28,"PERIODIC",$B484,"TOPFLOW","TOP","TOP","top1",$C484,"top3","Open_Acute_DIV1","TOP5","TOP6","REPORTED","TOP8")</f>
        <v>117550</v>
      </c>
      <c r="DI484" s="215"/>
      <c r="DJ484" s="213">
        <f>_xll.OneStreamExcelAddIn.XFFunctions.XFGetCell("TRUE", "CONSOL", $D$3,"TOT_Entity","Aggregated","Budget_Working",[1]Setup!C4,"PERIODIC",$B484,"TOPFLOW","TOP","TOP","top1",$C484,"top3","Open_Acute_DIV1","TOP5","TOP6","REPORTED","TOP8")</f>
        <v>71444</v>
      </c>
      <c r="DK484" s="213">
        <f>_xll.OneStreamExcelAddIn.XFFunctions.XFGetCell("TRUE", "CONSOL", $D$3,"TOT_Entity","Aggregated","Budget_Working",[1]Setup!C5,"PERIODIC",$B484,"TOPFLOW","TOP","TOP","top1",$C484,"top3","Open_Acute_DIV1","TOP5","TOP6","REPORTED","TOP8")</f>
        <v>66117.5</v>
      </c>
      <c r="DL484" s="213">
        <f>_xll.OneStreamExcelAddIn.XFFunctions.XFGetCell("TRUE", "CONSOL", $D$3,"TOT_Entity","Aggregated","Budget_Working",[1]Setup!C6,"PERIODIC",$B484,"TOPFLOW","TOP","TOP","top1",$C484,"top3","Open_Acute_DIV1","TOP5","TOP6","REPORTED","TOP8")</f>
        <v>71205.5</v>
      </c>
      <c r="DM484" s="213">
        <f>_xll.OneStreamExcelAddIn.XFFunctions.XFGetCell("TRUE", "CONSOL", $D$3,"TOT_Entity","Aggregated","Budget_Working",[1]Setup!C7,"PERIODIC",$B484,"TOPFLOW","TOP","TOP","top1",$C484,"top3","Open_Acute_DIV1","TOP5","TOP6","REPORTED","TOP8")</f>
        <v>71841.5</v>
      </c>
      <c r="DN484" s="213">
        <f>_xll.OneStreamExcelAddIn.XFFunctions.XFGetCell("TRUE", "CONSOL", $D$3,"TOT_Entity","Aggregated","Budget_Working",[1]Setup!C8,"PERIODIC",$B484,"TOPFLOW","TOP","TOP","top1",$C484,"top3","Open_Acute_DIV1","TOP5","TOP6","REPORTED","TOP8")</f>
        <v>72053.5</v>
      </c>
      <c r="DO484" s="213">
        <f>_xll.OneStreamExcelAddIn.XFFunctions.XFGetCell("TRUE", "CONSOL", $D$3,"TOT_Entity","Aggregated","Budget_Working",[1]Setup!C9,"PERIODIC",$B484,"TOPFLOW","TOP","TOP","top1",$C484,"top3","Open_Acute_DIV1","TOP5","TOP6","REPORTED","TOP8")</f>
        <v>70066</v>
      </c>
      <c r="DP484" s="213">
        <f>_xll.OneStreamExcelAddIn.XFFunctions.XFGetCell("TRUE", "CONSOL", $D$3,"TOT_Entity","Aggregated","Budget_Working",[1]Setup!C10,"PERIODIC",$B484,"TOPFLOW","TOP","TOP","top1",$C484,"top3","Open_Acute_DIV1","TOP5","TOP6","REPORTED","TOP8")</f>
        <v>70410.5</v>
      </c>
      <c r="DQ484" s="213">
        <f>_xll.OneStreamExcelAddIn.XFFunctions.XFGetCell("TRUE", "CONSOL", $D$3,"TOT_Entity","Aggregated","Budget_Working",[1]Setup!C11,"PERIODIC",$B484,"TOPFLOW","TOP","TOP","top1",$C484,"top3","Open_Acute_DIV1","TOP5","TOP6","REPORTED","TOP8")</f>
        <v>69271</v>
      </c>
      <c r="DR484" s="213">
        <f>_xll.OneStreamExcelAddIn.XFFunctions.XFGetCell("TRUE", "CONSOL", $D$3,"TOT_Entity","Aggregated","Budget_Working",[1]Setup!C12,"PERIODIC",$B484,"TOPFLOW","TOP","TOP","top1",$C484,"top3","Open_Acute_DIV1","TOP5","TOP6","REPORTED","TOP8")</f>
        <v>69509.5</v>
      </c>
      <c r="DS484" s="213">
        <f>_xll.OneStreamExcelAddIn.XFFunctions.XFGetCell("TRUE", "CONSOL", $D$3,"TOT_Entity","Aggregated","Budget_Working",[1]Setup!C13,"PERIODIC",$B484,"TOPFLOW","TOP","TOP","top1",$C484,"top3","Open_Acute_DIV1","TOP5","TOP6","REPORTED","TOP8")</f>
        <v>72981</v>
      </c>
      <c r="DT484" s="213">
        <f>_xll.OneStreamExcelAddIn.XFFunctions.XFGetCell("TRUE", "CONSOL", $D$3,"TOT_Entity","Aggregated","Budget_Working",[1]Setup!C14,"PERIODIC",$B484,"TOPFLOW","TOP","TOP","top1",$C484,"top3","Open_Acute_DIV1","TOP5","TOP6","REPORTED","TOP8")</f>
        <v>70145.5</v>
      </c>
      <c r="DU484" s="213">
        <f>_xll.OneStreamExcelAddIn.XFFunctions.XFGetCell("TRUE", "CONSOL", $D$3,"TOT_Entity","Aggregated","Budget_Working",[1]Setup!C15,"PERIODIC",$B484,"TOPFLOW","TOP","TOP","top1",$C484,"top3","Open_Acute_DIV1","TOP5","TOP6","REPORTED","TOP8")</f>
        <v>72212.5</v>
      </c>
      <c r="DV484" s="215"/>
      <c r="DW484" s="213">
        <f>_xll.OneStreamExcelAddIn.XFFunctions.XFGetCell("TRUE", "CONSOL", $D$3,"TOT_Entity","USD","Budget_Final",[1]Setup!C17,"PERIODIC",$B484,"TOPFLOW","TOP","TOP","top1",$C484,"top3","Open_Acute_DIV1","TOP5","TOP6","REPORTED","TOP8")</f>
        <v>139993.66520262801</v>
      </c>
      <c r="DX484" s="213">
        <f>_xll.OneStreamExcelAddIn.XFFunctions.XFGetCell("TRUE", "CONSOL", $D$3,"TOT_Entity","USD","Budget_Final",[1]Setup!C18,"PERIODIC",$B484,"TOPFLOW","TOP","TOP","top1",$C484,"top3","Open_Acute_DIV1","TOP5","TOP6","REPORTED","TOP8")</f>
        <v>135414.46832176601</v>
      </c>
      <c r="DY484" s="213">
        <f>_xll.OneStreamExcelAddIn.XFFunctions.XFGetCell("TRUE", "CONSOL", $D$3,"TOT_Entity","USD","Budget_Final",[1]Setup!C19,"PERIODIC",$B484,"TOPFLOW","TOP","TOP","top1",$C484,"top3","Open_Acute_DIV1","TOP5","TOP6","REPORTED","TOP8")</f>
        <v>139562.814426973</v>
      </c>
      <c r="DZ484" s="213">
        <f>_xll.OneStreamExcelAddIn.XFFunctions.XFGetCell("TRUE", "CONSOL", $D$3,"TOT_Entity","USD","Budget_Final",[1]Setup!C20,"PERIODIC",$B484,"TOPFLOW","TOP","TOP","top1",$C484,"top3","Open_Acute_DIV1","TOP5","TOP6","REPORTED","TOP8")</f>
        <v>137582.826964179</v>
      </c>
      <c r="EA484" s="213">
        <f>_xll.OneStreamExcelAddIn.XFFunctions.XFGetCell("TRUE", "CONSOL", $D$3,"TOT_Entity","USD","Budget_Final",[1]Setup!C21,"PERIODIC",$B484,"TOPFLOW","TOP","TOP","top1",$C484,"top3","Open_Acute_DIV1","TOP5","TOP6","REPORTED","TOP8")</f>
        <v>139917.41564180801</v>
      </c>
      <c r="EB484" s="213">
        <f>_xll.OneStreamExcelAddIn.XFFunctions.XFGetCell("TRUE", "CONSOL", $D$3,"TOT_Entity","USD","Budget_Final",[1]Setup!C22,"PERIODIC",$B484,"TOPFLOW","TOP","TOP","top1",$C484,"top3","Open_Acute_DIV1","TOP5","TOP6","REPORTED","TOP8")</f>
        <v>136398.208151853</v>
      </c>
      <c r="EC484" s="213">
        <f>_xll.OneStreamExcelAddIn.XFFunctions.XFGetCell("TRUE", "CONSOL", $D$3,"TOT_Entity","USD","Budget_Final",[1]Setup!C23,"PERIODIC",$B484,"TOPFLOW","TOP","TOP","top1",$C484,"top3","Open_Acute_DIV1","TOP5","TOP6","REPORTED","TOP8")</f>
        <v>140040.36624040699</v>
      </c>
      <c r="ED484" s="213">
        <f>_xll.OneStreamExcelAddIn.XFFunctions.XFGetCell("TRUE", "CONSOL", $D$3,"TOT_Entity","USD","Budget_Final",[1]Setup!C24,"PERIODIC",$B484,"TOPFLOW","TOP","TOP","top1",$C484,"top3","Open_Acute_DIV1","TOP5","TOP6","REPORTED","TOP8")</f>
        <v>140016.648314077</v>
      </c>
      <c r="EE484" s="213">
        <f>_xll.OneStreamExcelAddIn.XFFunctions.XFGetCell("TRUE", "CONSOL", $D$3,"TOT_Entity","USD","Budget_Final",[1]Setup!C25,"PERIODIC",$B484,"TOPFLOW","TOP","TOP","top1",$C484,"top3","Open_Acute_DIV1","TOP5","TOP6","REPORTED","TOP8")</f>
        <v>135848.27052042901</v>
      </c>
      <c r="EF484" s="213">
        <f>_xll.OneStreamExcelAddIn.XFFunctions.XFGetCell("TRUE", "CONSOL", $D$3,"TOT_Entity","USD","Budget_Final",[1]Setup!C26,"PERIODIC",$B484,"TOPFLOW","TOP","TOP","top1",$C484,"top3","Open_Acute_DIV1","TOP5","TOP6","REPORTED","TOP8")</f>
        <v>139600.13315824</v>
      </c>
      <c r="EG484" s="213">
        <f>_xll.OneStreamExcelAddIn.XFFunctions.XFGetCell("TRUE", "CONSOL", $D$3,"TOT_Entity","USD","Budget_Final",[1]Setup!C27,"PERIODIC",$B484,"TOPFLOW","TOP","TOP","top1",$C484,"top3","Open_Acute_DIV1","TOP5","TOP6","REPORTED","TOP8")</f>
        <v>139475.63470738099</v>
      </c>
      <c r="EH484" s="213">
        <f>_xll.OneStreamExcelAddIn.XFFunctions.XFGetCell("TRUE", "CONSOL", $D$3,"TOT_Entity","USD","Budget_Final",[1]Setup!C28,"PERIODIC",$B484,"TOPFLOW","TOP","TOP","top1",$C484,"top3","Open_Acute_DIV1","TOP5","TOP6","REPORTED","TOP8")</f>
        <v>140101.15366418799</v>
      </c>
    </row>
    <row r="485" spans="2:138" s="47" customFormat="1" x14ac:dyDescent="0.25">
      <c r="B485" s="51"/>
      <c r="C485" s="51"/>
      <c r="E485" s="216"/>
      <c r="F485" s="216"/>
      <c r="G485" s="216"/>
      <c r="H485" s="206"/>
      <c r="I485" s="41"/>
      <c r="J485" s="213"/>
      <c r="K485" s="213"/>
      <c r="L485" s="213"/>
      <c r="M485" s="209"/>
      <c r="N485" s="41"/>
      <c r="O485" s="213"/>
      <c r="P485" s="213"/>
      <c r="Q485" s="209"/>
      <c r="R485" s="41"/>
      <c r="S485" s="213"/>
      <c r="T485" s="213"/>
      <c r="U485" s="209"/>
      <c r="V485" s="41"/>
      <c r="W485" s="42"/>
      <c r="X485" s="43"/>
      <c r="Y485" s="42"/>
      <c r="Z485" s="44"/>
      <c r="AB485" s="213"/>
      <c r="AC485" s="213"/>
      <c r="AD485" s="213"/>
      <c r="AE485" s="209"/>
      <c r="AG485" s="213"/>
      <c r="AH485" s="213"/>
      <c r="AI485" s="213"/>
      <c r="AJ485" s="209"/>
      <c r="AL485" s="213"/>
      <c r="AM485" s="213"/>
      <c r="AN485" s="213"/>
      <c r="AO485" s="209"/>
      <c r="AQ485" s="213"/>
      <c r="AR485" s="213"/>
      <c r="AS485" s="213"/>
      <c r="AT485" s="209"/>
      <c r="AV485" s="213"/>
      <c r="AW485" s="213"/>
      <c r="AX485" s="213"/>
      <c r="AY485" s="209"/>
      <c r="BA485" s="213"/>
      <c r="BB485" s="213"/>
      <c r="BC485" s="213"/>
      <c r="BD485" s="209"/>
      <c r="BF485" s="213"/>
      <c r="BG485" s="213"/>
      <c r="BH485" s="213"/>
      <c r="BI485" s="209"/>
      <c r="BK485" s="213"/>
      <c r="BL485" s="213"/>
      <c r="BM485" s="213"/>
      <c r="BN485" s="209"/>
      <c r="BP485" s="213"/>
      <c r="BQ485" s="213"/>
      <c r="BR485" s="213"/>
      <c r="BS485" s="209"/>
      <c r="BU485" s="213"/>
      <c r="BV485" s="213"/>
      <c r="BW485" s="213"/>
      <c r="BX485" s="209"/>
      <c r="BZ485" s="213"/>
      <c r="CA485" s="213"/>
      <c r="CB485" s="213"/>
      <c r="CC485" s="209"/>
      <c r="CE485" s="213"/>
      <c r="CF485" s="213"/>
      <c r="CG485" s="213"/>
      <c r="CH485" s="209"/>
      <c r="CI485" s="214"/>
      <c r="CJ485" s="213"/>
      <c r="CK485" s="213"/>
      <c r="CL485" s="213"/>
      <c r="CM485" s="213"/>
      <c r="CN485" s="213"/>
      <c r="CO485" s="213"/>
      <c r="CP485" s="213"/>
      <c r="CQ485" s="213"/>
      <c r="CR485" s="213"/>
      <c r="CS485" s="213"/>
      <c r="CT485" s="213"/>
      <c r="CU485" s="213"/>
      <c r="CV485" s="214"/>
      <c r="CW485" s="213"/>
      <c r="CX485" s="213"/>
      <c r="CY485" s="213"/>
      <c r="CZ485" s="213"/>
      <c r="DA485" s="213"/>
      <c r="DB485" s="213"/>
      <c r="DC485" s="213"/>
      <c r="DD485" s="213"/>
      <c r="DE485" s="213"/>
      <c r="DF485" s="213"/>
      <c r="DG485" s="213"/>
      <c r="DH485" s="213"/>
      <c r="DI485" s="215"/>
      <c r="DJ485" s="213"/>
      <c r="DK485" s="213"/>
      <c r="DL485" s="213"/>
      <c r="DM485" s="213"/>
      <c r="DN485" s="213"/>
      <c r="DO485" s="213"/>
      <c r="DP485" s="213"/>
      <c r="DQ485" s="213"/>
      <c r="DR485" s="213"/>
      <c r="DS485" s="213"/>
      <c r="DT485" s="213"/>
      <c r="DU485" s="213"/>
      <c r="DV485" s="215"/>
      <c r="DW485" s="213"/>
      <c r="DX485" s="213"/>
      <c r="DY485" s="213"/>
      <c r="DZ485" s="213"/>
      <c r="EA485" s="213"/>
      <c r="EB485" s="213"/>
      <c r="EC485" s="213"/>
      <c r="ED485" s="213"/>
      <c r="EE485" s="213"/>
      <c r="EF485" s="213"/>
      <c r="EG485" s="213"/>
      <c r="EH485" s="213"/>
    </row>
    <row r="486" spans="2:138" x14ac:dyDescent="0.25">
      <c r="B486" s="51"/>
      <c r="C486" s="51"/>
      <c r="D486" s="137" t="s">
        <v>303</v>
      </c>
      <c r="E486" s="177"/>
      <c r="F486" s="177"/>
      <c r="G486" s="177"/>
      <c r="H486" s="55"/>
      <c r="I486" s="41"/>
      <c r="J486" s="8"/>
      <c r="K486" s="8"/>
      <c r="L486" s="8"/>
      <c r="M486" s="40"/>
      <c r="N486" s="41"/>
      <c r="O486" s="8"/>
      <c r="P486" s="8"/>
      <c r="Q486" s="40"/>
      <c r="R486" s="41"/>
      <c r="S486" s="8"/>
      <c r="T486" s="8"/>
      <c r="U486" s="40"/>
      <c r="V486" s="41"/>
      <c r="W486" s="74"/>
      <c r="X486" s="75"/>
      <c r="Y486" s="74"/>
      <c r="Z486" s="76"/>
      <c r="AA486" s="137"/>
      <c r="AB486" s="8"/>
      <c r="AC486" s="8"/>
      <c r="AD486" s="8"/>
      <c r="AE486" s="40"/>
      <c r="AG486" s="8"/>
      <c r="AH486" s="8"/>
      <c r="AI486" s="8"/>
      <c r="AJ486" s="40"/>
      <c r="AL486" s="8"/>
      <c r="AM486" s="8"/>
      <c r="AN486" s="8"/>
      <c r="AO486" s="40"/>
      <c r="AQ486" s="8"/>
      <c r="AR486" s="8"/>
      <c r="AS486" s="8"/>
      <c r="AT486" s="40"/>
      <c r="AV486" s="8"/>
      <c r="AW486" s="8"/>
      <c r="AX486" s="8"/>
      <c r="AY486" s="40"/>
      <c r="BA486" s="8"/>
      <c r="BB486" s="8"/>
      <c r="BC486" s="8"/>
      <c r="BD486" s="40"/>
      <c r="BF486" s="8"/>
      <c r="BG486" s="8"/>
      <c r="BH486" s="8"/>
      <c r="BI486" s="40"/>
      <c r="BK486" s="8"/>
      <c r="BL486" s="8"/>
      <c r="BM486" s="8"/>
      <c r="BN486" s="40"/>
      <c r="BP486" s="8"/>
      <c r="BQ486" s="8"/>
      <c r="BR486" s="8"/>
      <c r="BS486" s="40"/>
      <c r="BU486" s="8"/>
      <c r="BV486" s="8"/>
      <c r="BW486" s="8"/>
      <c r="BX486" s="40"/>
      <c r="BZ486" s="8"/>
      <c r="CA486" s="8"/>
      <c r="CB486" s="8"/>
      <c r="CC486" s="40"/>
      <c r="CE486" s="8"/>
      <c r="CF486" s="8"/>
      <c r="CG486" s="8"/>
      <c r="CH486" s="40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</row>
    <row r="487" spans="2:138" x14ac:dyDescent="0.25">
      <c r="B487" s="51">
        <v>62001</v>
      </c>
      <c r="C487" s="51"/>
      <c r="D487" t="str" cm="1">
        <f t="array" ref="D487">_xll.OneStreamExcelAddIn.XFFunctions.XFGetMemberInfo("Description","Account",B487)</f>
        <v>Pro Fees - Dr Stipends</v>
      </c>
      <c r="E487" s="6">
        <f t="shared" ref="E487:F494" si="1211">E477/E$6</f>
        <v>38.727984344422701</v>
      </c>
      <c r="F487" s="6">
        <f t="shared" si="1211"/>
        <v>0</v>
      </c>
      <c r="G487" s="6">
        <f t="shared" ref="G487:G494" si="1212">F487-E487</f>
        <v>-38.727984344422701</v>
      </c>
      <c r="H487" s="55">
        <f t="shared" ref="H487:H494" si="1213">IFERROR(G487/F487,0)</f>
        <v>0</v>
      </c>
      <c r="I487" s="41"/>
      <c r="J487" s="6">
        <f t="shared" ref="J487:K494" si="1214">J477/J$6</f>
        <v>39.322877094972064</v>
      </c>
      <c r="K487" s="6">
        <f t="shared" si="1214"/>
        <v>0</v>
      </c>
      <c r="L487" s="6">
        <f t="shared" ref="L487:L494" si="1215">K487-J487</f>
        <v>-39.322877094972064</v>
      </c>
      <c r="M487" s="40">
        <f t="shared" ref="M487:M494" si="1216">IFERROR(L487/K487,0)</f>
        <v>0</v>
      </c>
      <c r="N487" s="41"/>
      <c r="O487" s="6">
        <f t="shared" ref="O487:O494" si="1217">O477/O$6</f>
        <v>0</v>
      </c>
      <c r="P487" s="6">
        <f t="shared" ref="P487:P494" si="1218">O487-J487</f>
        <v>-39.322877094972064</v>
      </c>
      <c r="Q487" s="40">
        <f t="shared" ref="Q487:Q494" si="1219">IFERROR(P487/O487,0)</f>
        <v>0</v>
      </c>
      <c r="R487" s="41"/>
      <c r="S487" s="6">
        <f>IFERROR(S477/S$6,0)</f>
        <v>0</v>
      </c>
      <c r="T487" s="6">
        <f t="shared" ref="T487:T493" si="1220">S487-E487</f>
        <v>-38.727984344422701</v>
      </c>
      <c r="U487" s="40">
        <f t="shared" ref="U487:U494" si="1221">IFERROR(T487/S487,0)</f>
        <v>0</v>
      </c>
      <c r="V487" s="41"/>
      <c r="W487" s="42"/>
      <c r="X487" s="43"/>
      <c r="Y487" s="42"/>
      <c r="Z487" s="44"/>
      <c r="AB487" s="6">
        <f t="shared" ref="AB487:AC494" si="1222">IFERROR(AB477/AB$6,0)</f>
        <v>0</v>
      </c>
      <c r="AC487" s="6">
        <f t="shared" si="1222"/>
        <v>0</v>
      </c>
      <c r="AD487" s="6">
        <f t="shared" ref="AD487:AD494" si="1223">AC487-AB487</f>
        <v>0</v>
      </c>
      <c r="AE487" s="40">
        <f t="shared" ref="AE487:AE494" si="1224">IFERROR(AD487/AC487,0)</f>
        <v>0</v>
      </c>
      <c r="AG487" s="6">
        <f t="shared" ref="AG487:AH494" si="1225">IFERROR(AG477/AG$6,0)</f>
        <v>80.324623911322249</v>
      </c>
      <c r="AH487" s="6">
        <f t="shared" si="1225"/>
        <v>0</v>
      </c>
      <c r="AI487" s="6">
        <f t="shared" ref="AI487:AI494" si="1226">AH487-AG487</f>
        <v>-80.324623911322249</v>
      </c>
      <c r="AJ487" s="40">
        <f t="shared" ref="AJ487:AJ494" si="1227">IFERROR(AI487/AH487,0)</f>
        <v>0</v>
      </c>
      <c r="AL487" s="6">
        <f t="shared" ref="AL487:AM494" si="1228">IFERROR(AL477/AL$6,0)</f>
        <v>37.864807829181494</v>
      </c>
      <c r="AM487" s="6">
        <f t="shared" si="1228"/>
        <v>0</v>
      </c>
      <c r="AN487" s="6">
        <f t="shared" ref="AN487:AN494" si="1229">AM487-AL487</f>
        <v>-37.864807829181494</v>
      </c>
      <c r="AO487" s="40">
        <f t="shared" ref="AO487:AO494" si="1230">IFERROR(AN487/AM487,0)</f>
        <v>0</v>
      </c>
      <c r="AQ487" s="6">
        <f t="shared" ref="AQ487:AR494" si="1231">IFERROR(AQ477/AQ$6,0)</f>
        <v>38.727984344422701</v>
      </c>
      <c r="AR487" s="6">
        <f t="shared" si="1231"/>
        <v>0</v>
      </c>
      <c r="AS487" s="6">
        <f t="shared" ref="AS487:AS494" si="1232">AR487-AQ487</f>
        <v>-38.727984344422701</v>
      </c>
      <c r="AT487" s="40">
        <f t="shared" ref="AT487:AT494" si="1233">IFERROR(AS487/AR487,0)</f>
        <v>0</v>
      </c>
      <c r="AV487" s="6">
        <f t="shared" ref="AV487:AW494" si="1234">IFERROR(AV477/AV$6,0)</f>
        <v>39.322877094972064</v>
      </c>
      <c r="AW487" s="6">
        <f t="shared" si="1234"/>
        <v>0</v>
      </c>
      <c r="AX487" s="6">
        <f t="shared" ref="AX487:AX494" si="1235">AW487-AV487</f>
        <v>-39.322877094972064</v>
      </c>
      <c r="AY487" s="40">
        <f t="shared" ref="AY487:AY494" si="1236">IFERROR(AX487/AW487,0)</f>
        <v>0</v>
      </c>
      <c r="BA487" s="6">
        <f t="shared" ref="BA487:BB494" si="1237">IFERROR(BA477/BA$6,0)</f>
        <v>0</v>
      </c>
      <c r="BB487" s="6">
        <f t="shared" si="1237"/>
        <v>0</v>
      </c>
      <c r="BC487" s="6">
        <f t="shared" ref="BC487:BC494" si="1238">BB487-BA487</f>
        <v>0</v>
      </c>
      <c r="BD487" s="40">
        <f t="shared" ref="BD487:BD494" si="1239">IFERROR(BC487/BB487,0)</f>
        <v>0</v>
      </c>
      <c r="BF487" s="6">
        <f t="shared" ref="BF487:BG494" si="1240">IFERROR(BF477/BF$6,0)</f>
        <v>0</v>
      </c>
      <c r="BG487" s="6">
        <f t="shared" si="1240"/>
        <v>0</v>
      </c>
      <c r="BH487" s="6">
        <f t="shared" ref="BH487:BH494" si="1241">BG487-BF487</f>
        <v>0</v>
      </c>
      <c r="BI487" s="40">
        <f t="shared" ref="BI487:BI494" si="1242">IFERROR(BH487/BG487,0)</f>
        <v>0</v>
      </c>
      <c r="BK487" s="6">
        <f t="shared" ref="BK487:BL494" si="1243">IFERROR(BK477/BK$6,0)</f>
        <v>0</v>
      </c>
      <c r="BL487" s="6">
        <f t="shared" si="1243"/>
        <v>0</v>
      </c>
      <c r="BM487" s="6">
        <f t="shared" ref="BM487:BM494" si="1244">BL487-BK487</f>
        <v>0</v>
      </c>
      <c r="BN487" s="40">
        <f t="shared" ref="BN487:BN494" si="1245">IFERROR(BM487/BL487,0)</f>
        <v>0</v>
      </c>
      <c r="BP487" s="6">
        <f t="shared" ref="BP487:BQ494" si="1246">IFERROR(BP477/BP$6,0)</f>
        <v>0</v>
      </c>
      <c r="BQ487" s="6">
        <f t="shared" si="1246"/>
        <v>0</v>
      </c>
      <c r="BR487" s="6">
        <f t="shared" ref="BR487:BR494" si="1247">BQ487-BP487</f>
        <v>0</v>
      </c>
      <c r="BS487" s="40">
        <f t="shared" ref="BS487:BS494" si="1248">IFERROR(BR487/BQ487,0)</f>
        <v>0</v>
      </c>
      <c r="BU487" s="6">
        <f t="shared" ref="BU487:BV494" si="1249">IFERROR(BU477/BU$6,0)</f>
        <v>0</v>
      </c>
      <c r="BV487" s="6">
        <f t="shared" si="1249"/>
        <v>0</v>
      </c>
      <c r="BW487" s="6">
        <f t="shared" ref="BW487:BW494" si="1250">BV487-BU487</f>
        <v>0</v>
      </c>
      <c r="BX487" s="40">
        <f t="shared" ref="BX487:BX494" si="1251">IFERROR(BW487/BV487,0)</f>
        <v>0</v>
      </c>
      <c r="BZ487" s="6">
        <f t="shared" ref="BZ487:CA494" si="1252">IFERROR(BZ477/BZ$6,0)</f>
        <v>0</v>
      </c>
      <c r="CA487" s="6">
        <f t="shared" si="1252"/>
        <v>0</v>
      </c>
      <c r="CB487" s="6">
        <f t="shared" ref="CB487:CB494" si="1253">CA487-BZ487</f>
        <v>0</v>
      </c>
      <c r="CC487" s="40">
        <f t="shared" ref="CC487:CC494" si="1254">IFERROR(CB487/CA487,0)</f>
        <v>0</v>
      </c>
      <c r="CE487" s="6">
        <f t="shared" ref="CE487:CF494" si="1255">IFERROR(CE477/CE$6,0)</f>
        <v>0</v>
      </c>
      <c r="CF487" s="6">
        <f t="shared" si="1255"/>
        <v>0</v>
      </c>
      <c r="CG487" s="6">
        <f t="shared" ref="CG487:CG494" si="1256">CF487-CE487</f>
        <v>0</v>
      </c>
      <c r="CH487" s="40">
        <f t="shared" ref="CH487:CH494" si="1257">IFERROR(CG487/CF487,0)</f>
        <v>0</v>
      </c>
      <c r="CI487" s="212"/>
      <c r="CJ487" s="6">
        <f t="shared" ref="CJ487:CU494" si="1258">IFERROR(CJ477/CJ$6,0)</f>
        <v>0</v>
      </c>
      <c r="CK487" s="6">
        <f t="shared" si="1258"/>
        <v>80.324623911322249</v>
      </c>
      <c r="CL487" s="6">
        <f t="shared" si="1258"/>
        <v>37.864807829181494</v>
      </c>
      <c r="CM487" s="6">
        <f t="shared" si="1258"/>
        <v>38.727984344422701</v>
      </c>
      <c r="CN487" s="6">
        <f t="shared" si="1258"/>
        <v>39.322877094972064</v>
      </c>
      <c r="CO487" s="6">
        <f t="shared" si="1258"/>
        <v>0</v>
      </c>
      <c r="CP487" s="6">
        <f t="shared" si="1258"/>
        <v>0</v>
      </c>
      <c r="CQ487" s="6">
        <f t="shared" si="1258"/>
        <v>0</v>
      </c>
      <c r="CR487" s="6">
        <f t="shared" si="1258"/>
        <v>0</v>
      </c>
      <c r="CS487" s="6">
        <f t="shared" si="1258"/>
        <v>0</v>
      </c>
      <c r="CT487" s="6">
        <f t="shared" si="1258"/>
        <v>0</v>
      </c>
      <c r="CU487" s="6">
        <f t="shared" si="1258"/>
        <v>0</v>
      </c>
      <c r="CV487" s="212"/>
      <c r="CW487" s="6">
        <f t="shared" ref="CW487:DH494" si="1259">IFERROR(CW477/CW$6,0)</f>
        <v>0</v>
      </c>
      <c r="CX487" s="6">
        <f t="shared" si="1259"/>
        <v>0</v>
      </c>
      <c r="CY487" s="6">
        <f t="shared" si="1259"/>
        <v>0</v>
      </c>
      <c r="CZ487" s="6">
        <f t="shared" si="1259"/>
        <v>0</v>
      </c>
      <c r="DA487" s="6">
        <f t="shared" si="1259"/>
        <v>0</v>
      </c>
      <c r="DB487" s="6">
        <f t="shared" si="1259"/>
        <v>0</v>
      </c>
      <c r="DC487" s="6">
        <f t="shared" si="1259"/>
        <v>0</v>
      </c>
      <c r="DD487" s="6">
        <f t="shared" si="1259"/>
        <v>0</v>
      </c>
      <c r="DE487" s="6">
        <f t="shared" si="1259"/>
        <v>0</v>
      </c>
      <c r="DF487" s="6">
        <f t="shared" si="1259"/>
        <v>0</v>
      </c>
      <c r="DG487" s="6">
        <f t="shared" si="1259"/>
        <v>0</v>
      </c>
      <c r="DH487" s="6">
        <f t="shared" si="1259"/>
        <v>0</v>
      </c>
      <c r="DI487" s="178"/>
      <c r="DJ487" s="6">
        <f t="shared" ref="DJ487:DU494" si="1260">IFERROR(DJ477/DJ$6,0)</f>
        <v>0</v>
      </c>
      <c r="DK487" s="6">
        <f t="shared" si="1260"/>
        <v>0</v>
      </c>
      <c r="DL487" s="6">
        <f t="shared" si="1260"/>
        <v>0</v>
      </c>
      <c r="DM487" s="6">
        <f t="shared" si="1260"/>
        <v>0</v>
      </c>
      <c r="DN487" s="6">
        <f t="shared" si="1260"/>
        <v>0</v>
      </c>
      <c r="DO487" s="6">
        <f t="shared" si="1260"/>
        <v>0</v>
      </c>
      <c r="DP487" s="6">
        <f t="shared" si="1260"/>
        <v>0</v>
      </c>
      <c r="DQ487" s="6">
        <f t="shared" si="1260"/>
        <v>0</v>
      </c>
      <c r="DR487" s="6">
        <f t="shared" si="1260"/>
        <v>0</v>
      </c>
      <c r="DS487" s="6">
        <f t="shared" si="1260"/>
        <v>0</v>
      </c>
      <c r="DT487" s="6">
        <f t="shared" si="1260"/>
        <v>0</v>
      </c>
      <c r="DU487" s="6">
        <f t="shared" si="1260"/>
        <v>0</v>
      </c>
      <c r="DV487" s="178"/>
      <c r="DW487" s="6">
        <f t="shared" ref="DW487:EH494" si="1261">IFERROR(DW477/DW$6,0)</f>
        <v>0</v>
      </c>
      <c r="DX487" s="6">
        <f t="shared" si="1261"/>
        <v>0</v>
      </c>
      <c r="DY487" s="6">
        <f t="shared" si="1261"/>
        <v>0</v>
      </c>
      <c r="DZ487" s="6">
        <f t="shared" si="1261"/>
        <v>0</v>
      </c>
      <c r="EA487" s="6">
        <f t="shared" si="1261"/>
        <v>0</v>
      </c>
      <c r="EB487" s="6">
        <f t="shared" si="1261"/>
        <v>0</v>
      </c>
      <c r="EC487" s="6">
        <f t="shared" si="1261"/>
        <v>0</v>
      </c>
      <c r="ED487" s="6">
        <f t="shared" si="1261"/>
        <v>0</v>
      </c>
      <c r="EE487" s="6">
        <f t="shared" si="1261"/>
        <v>0</v>
      </c>
      <c r="EF487" s="6">
        <f t="shared" si="1261"/>
        <v>0</v>
      </c>
      <c r="EG487" s="6">
        <f t="shared" si="1261"/>
        <v>0</v>
      </c>
      <c r="EH487" s="6">
        <f t="shared" si="1261"/>
        <v>0</v>
      </c>
    </row>
    <row r="488" spans="2:138" x14ac:dyDescent="0.25">
      <c r="B488" s="51">
        <v>62005</v>
      </c>
      <c r="C488" s="51"/>
      <c r="D488" t="str" cm="1">
        <f t="array" ref="D488">_xll.OneStreamExcelAddIn.XFFunctions.XFGetMemberInfo("Description","Account",B488)</f>
        <v>Pro Fees - Med Director</v>
      </c>
      <c r="E488" s="6">
        <f t="shared" si="1211"/>
        <v>0</v>
      </c>
      <c r="F488" s="6">
        <f t="shared" si="1211"/>
        <v>0</v>
      </c>
      <c r="G488" s="6">
        <f t="shared" si="1212"/>
        <v>0</v>
      </c>
      <c r="H488" s="55">
        <f t="shared" si="1213"/>
        <v>0</v>
      </c>
      <c r="I488" s="41"/>
      <c r="J488" s="6">
        <f t="shared" si="1214"/>
        <v>0</v>
      </c>
      <c r="K488" s="6">
        <f t="shared" si="1214"/>
        <v>0</v>
      </c>
      <c r="L488" s="6">
        <f t="shared" si="1215"/>
        <v>0</v>
      </c>
      <c r="M488" s="40">
        <f t="shared" si="1216"/>
        <v>0</v>
      </c>
      <c r="N488" s="41"/>
      <c r="O488" s="6">
        <f t="shared" si="1217"/>
        <v>0</v>
      </c>
      <c r="P488" s="6">
        <f t="shared" si="1218"/>
        <v>0</v>
      </c>
      <c r="Q488" s="40">
        <f t="shared" si="1219"/>
        <v>0</v>
      </c>
      <c r="R488" s="41"/>
      <c r="S488" s="6">
        <f t="shared" ref="S488:S493" si="1262">IFERROR(S478/S$6,0)</f>
        <v>0</v>
      </c>
      <c r="T488" s="6">
        <f t="shared" si="1220"/>
        <v>0</v>
      </c>
      <c r="U488" s="40">
        <f t="shared" si="1221"/>
        <v>0</v>
      </c>
      <c r="V488" s="41"/>
      <c r="W488" s="42"/>
      <c r="X488" s="43"/>
      <c r="Y488" s="42"/>
      <c r="Z488" s="44"/>
      <c r="AB488" s="6">
        <f t="shared" si="1222"/>
        <v>0</v>
      </c>
      <c r="AC488" s="6">
        <f t="shared" si="1222"/>
        <v>0</v>
      </c>
      <c r="AD488" s="6">
        <f t="shared" si="1223"/>
        <v>0</v>
      </c>
      <c r="AE488" s="40">
        <f t="shared" si="1224"/>
        <v>0</v>
      </c>
      <c r="AG488" s="6">
        <f t="shared" si="1225"/>
        <v>0</v>
      </c>
      <c r="AH488" s="6">
        <f t="shared" si="1225"/>
        <v>0</v>
      </c>
      <c r="AI488" s="6">
        <f t="shared" si="1226"/>
        <v>0</v>
      </c>
      <c r="AJ488" s="40">
        <f t="shared" si="1227"/>
        <v>0</v>
      </c>
      <c r="AL488" s="6">
        <f t="shared" si="1228"/>
        <v>0</v>
      </c>
      <c r="AM488" s="6">
        <f t="shared" si="1228"/>
        <v>0</v>
      </c>
      <c r="AN488" s="6">
        <f t="shared" si="1229"/>
        <v>0</v>
      </c>
      <c r="AO488" s="40">
        <f t="shared" si="1230"/>
        <v>0</v>
      </c>
      <c r="AQ488" s="6">
        <f t="shared" si="1231"/>
        <v>0</v>
      </c>
      <c r="AR488" s="6">
        <f t="shared" si="1231"/>
        <v>0</v>
      </c>
      <c r="AS488" s="6">
        <f t="shared" si="1232"/>
        <v>0</v>
      </c>
      <c r="AT488" s="40">
        <f t="shared" si="1233"/>
        <v>0</v>
      </c>
      <c r="AV488" s="6">
        <f t="shared" si="1234"/>
        <v>0</v>
      </c>
      <c r="AW488" s="6">
        <f t="shared" si="1234"/>
        <v>0</v>
      </c>
      <c r="AX488" s="6">
        <f t="shared" si="1235"/>
        <v>0</v>
      </c>
      <c r="AY488" s="40">
        <f t="shared" si="1236"/>
        <v>0</v>
      </c>
      <c r="BA488" s="6">
        <f t="shared" si="1237"/>
        <v>0</v>
      </c>
      <c r="BB488" s="6">
        <f t="shared" si="1237"/>
        <v>0</v>
      </c>
      <c r="BC488" s="6">
        <f t="shared" si="1238"/>
        <v>0</v>
      </c>
      <c r="BD488" s="40">
        <f t="shared" si="1239"/>
        <v>0</v>
      </c>
      <c r="BF488" s="6">
        <f t="shared" si="1240"/>
        <v>0</v>
      </c>
      <c r="BG488" s="6">
        <f t="shared" si="1240"/>
        <v>0</v>
      </c>
      <c r="BH488" s="6">
        <f t="shared" si="1241"/>
        <v>0</v>
      </c>
      <c r="BI488" s="40">
        <f t="shared" si="1242"/>
        <v>0</v>
      </c>
      <c r="BK488" s="6">
        <f t="shared" si="1243"/>
        <v>0</v>
      </c>
      <c r="BL488" s="6">
        <f t="shared" si="1243"/>
        <v>0</v>
      </c>
      <c r="BM488" s="6">
        <f t="shared" si="1244"/>
        <v>0</v>
      </c>
      <c r="BN488" s="40">
        <f t="shared" si="1245"/>
        <v>0</v>
      </c>
      <c r="BP488" s="6">
        <f t="shared" si="1246"/>
        <v>0</v>
      </c>
      <c r="BQ488" s="6">
        <f t="shared" si="1246"/>
        <v>0</v>
      </c>
      <c r="BR488" s="6">
        <f t="shared" si="1247"/>
        <v>0</v>
      </c>
      <c r="BS488" s="40">
        <f t="shared" si="1248"/>
        <v>0</v>
      </c>
      <c r="BU488" s="6">
        <f t="shared" si="1249"/>
        <v>0</v>
      </c>
      <c r="BV488" s="6">
        <f t="shared" si="1249"/>
        <v>0</v>
      </c>
      <c r="BW488" s="6">
        <f t="shared" si="1250"/>
        <v>0</v>
      </c>
      <c r="BX488" s="40">
        <f t="shared" si="1251"/>
        <v>0</v>
      </c>
      <c r="BZ488" s="6">
        <f t="shared" si="1252"/>
        <v>0</v>
      </c>
      <c r="CA488" s="6">
        <f t="shared" si="1252"/>
        <v>0</v>
      </c>
      <c r="CB488" s="6">
        <f t="shared" si="1253"/>
        <v>0</v>
      </c>
      <c r="CC488" s="40">
        <f t="shared" si="1254"/>
        <v>0</v>
      </c>
      <c r="CE488" s="6">
        <f t="shared" si="1255"/>
        <v>0</v>
      </c>
      <c r="CF488" s="6">
        <f t="shared" si="1255"/>
        <v>0</v>
      </c>
      <c r="CG488" s="6">
        <f t="shared" si="1256"/>
        <v>0</v>
      </c>
      <c r="CH488" s="40">
        <f t="shared" si="1257"/>
        <v>0</v>
      </c>
      <c r="CI488" s="212"/>
      <c r="CJ488" s="6">
        <f t="shared" si="1258"/>
        <v>0</v>
      </c>
      <c r="CK488" s="6">
        <f t="shared" si="1258"/>
        <v>0</v>
      </c>
      <c r="CL488" s="6">
        <f t="shared" si="1258"/>
        <v>0</v>
      </c>
      <c r="CM488" s="6">
        <f t="shared" si="1258"/>
        <v>0</v>
      </c>
      <c r="CN488" s="6">
        <f t="shared" si="1258"/>
        <v>0</v>
      </c>
      <c r="CO488" s="6">
        <f t="shared" si="1258"/>
        <v>0</v>
      </c>
      <c r="CP488" s="6">
        <f t="shared" si="1258"/>
        <v>0</v>
      </c>
      <c r="CQ488" s="6">
        <f t="shared" si="1258"/>
        <v>0</v>
      </c>
      <c r="CR488" s="6">
        <f t="shared" si="1258"/>
        <v>0</v>
      </c>
      <c r="CS488" s="6">
        <f t="shared" si="1258"/>
        <v>0</v>
      </c>
      <c r="CT488" s="6">
        <f t="shared" si="1258"/>
        <v>0</v>
      </c>
      <c r="CU488" s="6">
        <f t="shared" si="1258"/>
        <v>0</v>
      </c>
      <c r="CV488" s="212"/>
      <c r="CW488" s="6">
        <f t="shared" si="1259"/>
        <v>0</v>
      </c>
      <c r="CX488" s="6">
        <f t="shared" si="1259"/>
        <v>0</v>
      </c>
      <c r="CY488" s="6">
        <f t="shared" si="1259"/>
        <v>0</v>
      </c>
      <c r="CZ488" s="6">
        <f t="shared" si="1259"/>
        <v>0</v>
      </c>
      <c r="DA488" s="6">
        <f t="shared" si="1259"/>
        <v>0</v>
      </c>
      <c r="DB488" s="6">
        <f t="shared" si="1259"/>
        <v>0</v>
      </c>
      <c r="DC488" s="6">
        <f t="shared" si="1259"/>
        <v>0</v>
      </c>
      <c r="DD488" s="6">
        <f t="shared" si="1259"/>
        <v>0</v>
      </c>
      <c r="DE488" s="6">
        <f t="shared" si="1259"/>
        <v>0</v>
      </c>
      <c r="DF488" s="6">
        <f t="shared" si="1259"/>
        <v>0</v>
      </c>
      <c r="DG488" s="6">
        <f t="shared" si="1259"/>
        <v>0</v>
      </c>
      <c r="DH488" s="6">
        <f t="shared" si="1259"/>
        <v>0</v>
      </c>
      <c r="DI488" s="178"/>
      <c r="DJ488" s="6">
        <f t="shared" si="1260"/>
        <v>0</v>
      </c>
      <c r="DK488" s="6">
        <f t="shared" si="1260"/>
        <v>0</v>
      </c>
      <c r="DL488" s="6">
        <f t="shared" si="1260"/>
        <v>0</v>
      </c>
      <c r="DM488" s="6">
        <f t="shared" si="1260"/>
        <v>0</v>
      </c>
      <c r="DN488" s="6">
        <f t="shared" si="1260"/>
        <v>0</v>
      </c>
      <c r="DO488" s="6">
        <f t="shared" si="1260"/>
        <v>0</v>
      </c>
      <c r="DP488" s="6">
        <f t="shared" si="1260"/>
        <v>0</v>
      </c>
      <c r="DQ488" s="6">
        <f t="shared" si="1260"/>
        <v>0</v>
      </c>
      <c r="DR488" s="6">
        <f t="shared" si="1260"/>
        <v>0</v>
      </c>
      <c r="DS488" s="6">
        <f t="shared" si="1260"/>
        <v>0</v>
      </c>
      <c r="DT488" s="6">
        <f t="shared" si="1260"/>
        <v>0</v>
      </c>
      <c r="DU488" s="6">
        <f t="shared" si="1260"/>
        <v>0</v>
      </c>
      <c r="DV488" s="178"/>
      <c r="DW488" s="6">
        <f t="shared" si="1261"/>
        <v>0</v>
      </c>
      <c r="DX488" s="6">
        <f t="shared" si="1261"/>
        <v>0</v>
      </c>
      <c r="DY488" s="6">
        <f t="shared" si="1261"/>
        <v>0</v>
      </c>
      <c r="DZ488" s="6">
        <f t="shared" si="1261"/>
        <v>0</v>
      </c>
      <c r="EA488" s="6">
        <f t="shared" si="1261"/>
        <v>0</v>
      </c>
      <c r="EB488" s="6">
        <f t="shared" si="1261"/>
        <v>0</v>
      </c>
      <c r="EC488" s="6">
        <f t="shared" si="1261"/>
        <v>0</v>
      </c>
      <c r="ED488" s="6">
        <f t="shared" si="1261"/>
        <v>0</v>
      </c>
      <c r="EE488" s="6">
        <f t="shared" si="1261"/>
        <v>0</v>
      </c>
      <c r="EF488" s="6">
        <f t="shared" si="1261"/>
        <v>0</v>
      </c>
      <c r="EG488" s="6">
        <f t="shared" si="1261"/>
        <v>0</v>
      </c>
      <c r="EH488" s="6">
        <f t="shared" si="1261"/>
        <v>0</v>
      </c>
    </row>
    <row r="489" spans="2:138" x14ac:dyDescent="0.25">
      <c r="B489" s="51">
        <v>62002</v>
      </c>
      <c r="C489" s="51"/>
      <c r="D489" t="str" cm="1">
        <f t="array" ref="D489">_xll.OneStreamExcelAddIn.XFFunctions.XFGetMemberInfo("Description","Account",B489)</f>
        <v>Pro Fees - Med Consults</v>
      </c>
      <c r="E489" s="6">
        <f t="shared" si="1211"/>
        <v>0</v>
      </c>
      <c r="F489" s="6">
        <f t="shared" si="1211"/>
        <v>0</v>
      </c>
      <c r="G489" s="6">
        <f t="shared" si="1212"/>
        <v>0</v>
      </c>
      <c r="H489" s="55">
        <f t="shared" si="1213"/>
        <v>0</v>
      </c>
      <c r="I489" s="41"/>
      <c r="J489" s="6">
        <f t="shared" si="1214"/>
        <v>0</v>
      </c>
      <c r="K489" s="6">
        <f t="shared" si="1214"/>
        <v>0</v>
      </c>
      <c r="L489" s="6">
        <f t="shared" si="1215"/>
        <v>0</v>
      </c>
      <c r="M489" s="40">
        <f t="shared" si="1216"/>
        <v>0</v>
      </c>
      <c r="N489" s="41"/>
      <c r="O489" s="6">
        <f t="shared" si="1217"/>
        <v>0</v>
      </c>
      <c r="P489" s="6">
        <f t="shared" si="1218"/>
        <v>0</v>
      </c>
      <c r="Q489" s="40">
        <f t="shared" si="1219"/>
        <v>0</v>
      </c>
      <c r="R489" s="41"/>
      <c r="S489" s="6">
        <f t="shared" si="1262"/>
        <v>0</v>
      </c>
      <c r="T489" s="6">
        <f t="shared" si="1220"/>
        <v>0</v>
      </c>
      <c r="U489" s="40">
        <f t="shared" si="1221"/>
        <v>0</v>
      </c>
      <c r="V489" s="41"/>
      <c r="W489" s="42"/>
      <c r="X489" s="43"/>
      <c r="Y489" s="42"/>
      <c r="Z489" s="44"/>
      <c r="AB489" s="6">
        <f t="shared" si="1222"/>
        <v>0</v>
      </c>
      <c r="AC489" s="6">
        <f t="shared" si="1222"/>
        <v>0</v>
      </c>
      <c r="AD489" s="6">
        <f t="shared" si="1223"/>
        <v>0</v>
      </c>
      <c r="AE489" s="40">
        <f t="shared" si="1224"/>
        <v>0</v>
      </c>
      <c r="AG489" s="6">
        <f t="shared" si="1225"/>
        <v>0</v>
      </c>
      <c r="AH489" s="6">
        <f t="shared" si="1225"/>
        <v>0</v>
      </c>
      <c r="AI489" s="6">
        <f t="shared" si="1226"/>
        <v>0</v>
      </c>
      <c r="AJ489" s="40">
        <f t="shared" si="1227"/>
        <v>0</v>
      </c>
      <c r="AL489" s="6">
        <f t="shared" si="1228"/>
        <v>0</v>
      </c>
      <c r="AM489" s="6">
        <f t="shared" si="1228"/>
        <v>0</v>
      </c>
      <c r="AN489" s="6">
        <f t="shared" si="1229"/>
        <v>0</v>
      </c>
      <c r="AO489" s="40">
        <f t="shared" si="1230"/>
        <v>0</v>
      </c>
      <c r="AQ489" s="6">
        <f t="shared" si="1231"/>
        <v>0</v>
      </c>
      <c r="AR489" s="6">
        <f t="shared" si="1231"/>
        <v>0</v>
      </c>
      <c r="AS489" s="6">
        <f t="shared" si="1232"/>
        <v>0</v>
      </c>
      <c r="AT489" s="40">
        <f t="shared" si="1233"/>
        <v>0</v>
      </c>
      <c r="AV489" s="6">
        <f t="shared" si="1234"/>
        <v>0</v>
      </c>
      <c r="AW489" s="6">
        <f t="shared" si="1234"/>
        <v>0</v>
      </c>
      <c r="AX489" s="6">
        <f t="shared" si="1235"/>
        <v>0</v>
      </c>
      <c r="AY489" s="40">
        <f t="shared" si="1236"/>
        <v>0</v>
      </c>
      <c r="BA489" s="6">
        <f t="shared" si="1237"/>
        <v>0</v>
      </c>
      <c r="BB489" s="6">
        <f t="shared" si="1237"/>
        <v>0</v>
      </c>
      <c r="BC489" s="6">
        <f t="shared" si="1238"/>
        <v>0</v>
      </c>
      <c r="BD489" s="40">
        <f t="shared" si="1239"/>
        <v>0</v>
      </c>
      <c r="BF489" s="6">
        <f t="shared" si="1240"/>
        <v>0</v>
      </c>
      <c r="BG489" s="6">
        <f t="shared" si="1240"/>
        <v>0</v>
      </c>
      <c r="BH489" s="6">
        <f t="shared" si="1241"/>
        <v>0</v>
      </c>
      <c r="BI489" s="40">
        <f t="shared" si="1242"/>
        <v>0</v>
      </c>
      <c r="BK489" s="6">
        <f t="shared" si="1243"/>
        <v>0</v>
      </c>
      <c r="BL489" s="6">
        <f t="shared" si="1243"/>
        <v>0</v>
      </c>
      <c r="BM489" s="6">
        <f t="shared" si="1244"/>
        <v>0</v>
      </c>
      <c r="BN489" s="40">
        <f t="shared" si="1245"/>
        <v>0</v>
      </c>
      <c r="BP489" s="6">
        <f t="shared" si="1246"/>
        <v>0</v>
      </c>
      <c r="BQ489" s="6">
        <f t="shared" si="1246"/>
        <v>0</v>
      </c>
      <c r="BR489" s="6">
        <f t="shared" si="1247"/>
        <v>0</v>
      </c>
      <c r="BS489" s="40">
        <f t="shared" si="1248"/>
        <v>0</v>
      </c>
      <c r="BU489" s="6">
        <f t="shared" si="1249"/>
        <v>0</v>
      </c>
      <c r="BV489" s="6">
        <f t="shared" si="1249"/>
        <v>0</v>
      </c>
      <c r="BW489" s="6">
        <f t="shared" si="1250"/>
        <v>0</v>
      </c>
      <c r="BX489" s="40">
        <f t="shared" si="1251"/>
        <v>0</v>
      </c>
      <c r="BZ489" s="6">
        <f t="shared" si="1252"/>
        <v>0</v>
      </c>
      <c r="CA489" s="6">
        <f t="shared" si="1252"/>
        <v>0</v>
      </c>
      <c r="CB489" s="6">
        <f t="shared" si="1253"/>
        <v>0</v>
      </c>
      <c r="CC489" s="40">
        <f t="shared" si="1254"/>
        <v>0</v>
      </c>
      <c r="CE489" s="6">
        <f t="shared" si="1255"/>
        <v>0</v>
      </c>
      <c r="CF489" s="6">
        <f t="shared" si="1255"/>
        <v>0</v>
      </c>
      <c r="CG489" s="6">
        <f t="shared" si="1256"/>
        <v>0</v>
      </c>
      <c r="CH489" s="40">
        <f t="shared" si="1257"/>
        <v>0</v>
      </c>
      <c r="CI489" s="212"/>
      <c r="CJ489" s="6">
        <f t="shared" si="1258"/>
        <v>0</v>
      </c>
      <c r="CK489" s="6">
        <f t="shared" si="1258"/>
        <v>0</v>
      </c>
      <c r="CL489" s="6">
        <f t="shared" si="1258"/>
        <v>0</v>
      </c>
      <c r="CM489" s="6">
        <f t="shared" si="1258"/>
        <v>0</v>
      </c>
      <c r="CN489" s="6">
        <f t="shared" si="1258"/>
        <v>0</v>
      </c>
      <c r="CO489" s="6">
        <f t="shared" si="1258"/>
        <v>0</v>
      </c>
      <c r="CP489" s="6">
        <f t="shared" si="1258"/>
        <v>0</v>
      </c>
      <c r="CQ489" s="6">
        <f t="shared" si="1258"/>
        <v>0</v>
      </c>
      <c r="CR489" s="6">
        <f t="shared" si="1258"/>
        <v>0</v>
      </c>
      <c r="CS489" s="6">
        <f t="shared" si="1258"/>
        <v>0</v>
      </c>
      <c r="CT489" s="6">
        <f t="shared" si="1258"/>
        <v>0</v>
      </c>
      <c r="CU489" s="6">
        <f t="shared" si="1258"/>
        <v>0</v>
      </c>
      <c r="CV489" s="212"/>
      <c r="CW489" s="6">
        <f t="shared" si="1259"/>
        <v>0</v>
      </c>
      <c r="CX489" s="6">
        <f t="shared" si="1259"/>
        <v>0</v>
      </c>
      <c r="CY489" s="6">
        <f t="shared" si="1259"/>
        <v>0</v>
      </c>
      <c r="CZ489" s="6">
        <f t="shared" si="1259"/>
        <v>0</v>
      </c>
      <c r="DA489" s="6">
        <f t="shared" si="1259"/>
        <v>0</v>
      </c>
      <c r="DB489" s="6">
        <f t="shared" si="1259"/>
        <v>0</v>
      </c>
      <c r="DC489" s="6">
        <f t="shared" si="1259"/>
        <v>0</v>
      </c>
      <c r="DD489" s="6">
        <f t="shared" si="1259"/>
        <v>0</v>
      </c>
      <c r="DE489" s="6">
        <f t="shared" si="1259"/>
        <v>0</v>
      </c>
      <c r="DF489" s="6">
        <f t="shared" si="1259"/>
        <v>0</v>
      </c>
      <c r="DG489" s="6">
        <f t="shared" si="1259"/>
        <v>0</v>
      </c>
      <c r="DH489" s="6">
        <f t="shared" si="1259"/>
        <v>0</v>
      </c>
      <c r="DI489" s="178"/>
      <c r="DJ489" s="6">
        <f t="shared" si="1260"/>
        <v>0</v>
      </c>
      <c r="DK489" s="6">
        <f t="shared" si="1260"/>
        <v>0</v>
      </c>
      <c r="DL489" s="6">
        <f t="shared" si="1260"/>
        <v>0</v>
      </c>
      <c r="DM489" s="6">
        <f t="shared" si="1260"/>
        <v>0</v>
      </c>
      <c r="DN489" s="6">
        <f t="shared" si="1260"/>
        <v>0</v>
      </c>
      <c r="DO489" s="6">
        <f t="shared" si="1260"/>
        <v>0</v>
      </c>
      <c r="DP489" s="6">
        <f t="shared" si="1260"/>
        <v>0</v>
      </c>
      <c r="DQ489" s="6">
        <f t="shared" si="1260"/>
        <v>0</v>
      </c>
      <c r="DR489" s="6">
        <f t="shared" si="1260"/>
        <v>0</v>
      </c>
      <c r="DS489" s="6">
        <f t="shared" si="1260"/>
        <v>0</v>
      </c>
      <c r="DT489" s="6">
        <f t="shared" si="1260"/>
        <v>0</v>
      </c>
      <c r="DU489" s="6">
        <f t="shared" si="1260"/>
        <v>0</v>
      </c>
      <c r="DV489" s="178"/>
      <c r="DW489" s="6">
        <f t="shared" si="1261"/>
        <v>0</v>
      </c>
      <c r="DX489" s="6">
        <f t="shared" si="1261"/>
        <v>0</v>
      </c>
      <c r="DY489" s="6">
        <f t="shared" si="1261"/>
        <v>0</v>
      </c>
      <c r="DZ489" s="6">
        <f t="shared" si="1261"/>
        <v>0</v>
      </c>
      <c r="EA489" s="6">
        <f t="shared" si="1261"/>
        <v>0</v>
      </c>
      <c r="EB489" s="6">
        <f t="shared" si="1261"/>
        <v>0</v>
      </c>
      <c r="EC489" s="6">
        <f t="shared" si="1261"/>
        <v>0</v>
      </c>
      <c r="ED489" s="6">
        <f t="shared" si="1261"/>
        <v>0</v>
      </c>
      <c r="EE489" s="6">
        <f t="shared" si="1261"/>
        <v>0</v>
      </c>
      <c r="EF489" s="6">
        <f t="shared" si="1261"/>
        <v>0</v>
      </c>
      <c r="EG489" s="6">
        <f t="shared" si="1261"/>
        <v>0</v>
      </c>
      <c r="EH489" s="6">
        <f t="shared" si="1261"/>
        <v>0</v>
      </c>
    </row>
    <row r="490" spans="2:138" x14ac:dyDescent="0.25">
      <c r="B490" s="51">
        <v>62003</v>
      </c>
      <c r="C490" s="51"/>
      <c r="D490" t="str" cm="1">
        <f t="array" ref="D490">_xll.OneStreamExcelAddIn.XFFunctions.XFGetMemberInfo("Description","Account",B490)</f>
        <v>Pro Fees - Psych Consults</v>
      </c>
      <c r="E490" s="6">
        <f t="shared" si="1211"/>
        <v>0</v>
      </c>
      <c r="F490" s="6">
        <f t="shared" si="1211"/>
        <v>0</v>
      </c>
      <c r="G490" s="6">
        <f t="shared" si="1212"/>
        <v>0</v>
      </c>
      <c r="H490" s="55">
        <f t="shared" si="1213"/>
        <v>0</v>
      </c>
      <c r="I490" s="41"/>
      <c r="J490" s="6">
        <f t="shared" si="1214"/>
        <v>0</v>
      </c>
      <c r="K490" s="6">
        <f t="shared" si="1214"/>
        <v>0</v>
      </c>
      <c r="L490" s="6">
        <f t="shared" si="1215"/>
        <v>0</v>
      </c>
      <c r="M490" s="40">
        <f t="shared" si="1216"/>
        <v>0</v>
      </c>
      <c r="N490" s="41"/>
      <c r="O490" s="6">
        <f t="shared" si="1217"/>
        <v>0</v>
      </c>
      <c r="P490" s="6">
        <f t="shared" si="1218"/>
        <v>0</v>
      </c>
      <c r="Q490" s="40">
        <f t="shared" si="1219"/>
        <v>0</v>
      </c>
      <c r="R490" s="41"/>
      <c r="S490" s="6">
        <f t="shared" si="1262"/>
        <v>0</v>
      </c>
      <c r="T490" s="6">
        <f t="shared" si="1220"/>
        <v>0</v>
      </c>
      <c r="U490" s="40">
        <f t="shared" si="1221"/>
        <v>0</v>
      </c>
      <c r="V490" s="41"/>
      <c r="W490" s="42"/>
      <c r="X490" s="43"/>
      <c r="Y490" s="42"/>
      <c r="Z490" s="44"/>
      <c r="AB490" s="6">
        <f t="shared" si="1222"/>
        <v>0</v>
      </c>
      <c r="AC490" s="6">
        <f t="shared" si="1222"/>
        <v>0</v>
      </c>
      <c r="AD490" s="6">
        <f t="shared" si="1223"/>
        <v>0</v>
      </c>
      <c r="AE490" s="40">
        <f t="shared" si="1224"/>
        <v>0</v>
      </c>
      <c r="AG490" s="6">
        <f t="shared" si="1225"/>
        <v>0</v>
      </c>
      <c r="AH490" s="6">
        <f t="shared" si="1225"/>
        <v>0</v>
      </c>
      <c r="AI490" s="6">
        <f t="shared" si="1226"/>
        <v>0</v>
      </c>
      <c r="AJ490" s="40">
        <f t="shared" si="1227"/>
        <v>0</v>
      </c>
      <c r="AL490" s="6">
        <f t="shared" si="1228"/>
        <v>0</v>
      </c>
      <c r="AM490" s="6">
        <f t="shared" si="1228"/>
        <v>0</v>
      </c>
      <c r="AN490" s="6">
        <f t="shared" si="1229"/>
        <v>0</v>
      </c>
      <c r="AO490" s="40">
        <f t="shared" si="1230"/>
        <v>0</v>
      </c>
      <c r="AQ490" s="6">
        <f t="shared" si="1231"/>
        <v>0</v>
      </c>
      <c r="AR490" s="6">
        <f t="shared" si="1231"/>
        <v>0</v>
      </c>
      <c r="AS490" s="6">
        <f t="shared" si="1232"/>
        <v>0</v>
      </c>
      <c r="AT490" s="40">
        <f t="shared" si="1233"/>
        <v>0</v>
      </c>
      <c r="AV490" s="6">
        <f t="shared" si="1234"/>
        <v>0</v>
      </c>
      <c r="AW490" s="6">
        <f t="shared" si="1234"/>
        <v>0</v>
      </c>
      <c r="AX490" s="6">
        <f t="shared" si="1235"/>
        <v>0</v>
      </c>
      <c r="AY490" s="40">
        <f t="shared" si="1236"/>
        <v>0</v>
      </c>
      <c r="BA490" s="6">
        <f t="shared" si="1237"/>
        <v>0</v>
      </c>
      <c r="BB490" s="6">
        <f t="shared" si="1237"/>
        <v>0</v>
      </c>
      <c r="BC490" s="6">
        <f t="shared" si="1238"/>
        <v>0</v>
      </c>
      <c r="BD490" s="40">
        <f t="shared" si="1239"/>
        <v>0</v>
      </c>
      <c r="BF490" s="6">
        <f t="shared" si="1240"/>
        <v>0</v>
      </c>
      <c r="BG490" s="6">
        <f t="shared" si="1240"/>
        <v>0</v>
      </c>
      <c r="BH490" s="6">
        <f t="shared" si="1241"/>
        <v>0</v>
      </c>
      <c r="BI490" s="40">
        <f t="shared" si="1242"/>
        <v>0</v>
      </c>
      <c r="BK490" s="6">
        <f t="shared" si="1243"/>
        <v>0</v>
      </c>
      <c r="BL490" s="6">
        <f t="shared" si="1243"/>
        <v>0</v>
      </c>
      <c r="BM490" s="6">
        <f t="shared" si="1244"/>
        <v>0</v>
      </c>
      <c r="BN490" s="40">
        <f t="shared" si="1245"/>
        <v>0</v>
      </c>
      <c r="BP490" s="6">
        <f t="shared" si="1246"/>
        <v>0</v>
      </c>
      <c r="BQ490" s="6">
        <f t="shared" si="1246"/>
        <v>0</v>
      </c>
      <c r="BR490" s="6">
        <f t="shared" si="1247"/>
        <v>0</v>
      </c>
      <c r="BS490" s="40">
        <f t="shared" si="1248"/>
        <v>0</v>
      </c>
      <c r="BU490" s="6">
        <f t="shared" si="1249"/>
        <v>0</v>
      </c>
      <c r="BV490" s="6">
        <f t="shared" si="1249"/>
        <v>0</v>
      </c>
      <c r="BW490" s="6">
        <f t="shared" si="1250"/>
        <v>0</v>
      </c>
      <c r="BX490" s="40">
        <f t="shared" si="1251"/>
        <v>0</v>
      </c>
      <c r="BZ490" s="6">
        <f t="shared" si="1252"/>
        <v>0</v>
      </c>
      <c r="CA490" s="6">
        <f t="shared" si="1252"/>
        <v>0</v>
      </c>
      <c r="CB490" s="6">
        <f t="shared" si="1253"/>
        <v>0</v>
      </c>
      <c r="CC490" s="40">
        <f t="shared" si="1254"/>
        <v>0</v>
      </c>
      <c r="CE490" s="6">
        <f t="shared" si="1255"/>
        <v>0</v>
      </c>
      <c r="CF490" s="6">
        <f t="shared" si="1255"/>
        <v>0</v>
      </c>
      <c r="CG490" s="6">
        <f t="shared" si="1256"/>
        <v>0</v>
      </c>
      <c r="CH490" s="40">
        <f t="shared" si="1257"/>
        <v>0</v>
      </c>
      <c r="CI490" s="212"/>
      <c r="CJ490" s="6">
        <f t="shared" si="1258"/>
        <v>0</v>
      </c>
      <c r="CK490" s="6">
        <f t="shared" si="1258"/>
        <v>0</v>
      </c>
      <c r="CL490" s="6">
        <f t="shared" si="1258"/>
        <v>0</v>
      </c>
      <c r="CM490" s="6">
        <f t="shared" si="1258"/>
        <v>0</v>
      </c>
      <c r="CN490" s="6">
        <f t="shared" si="1258"/>
        <v>0</v>
      </c>
      <c r="CO490" s="6">
        <f t="shared" si="1258"/>
        <v>0</v>
      </c>
      <c r="CP490" s="6">
        <f t="shared" si="1258"/>
        <v>0</v>
      </c>
      <c r="CQ490" s="6">
        <f t="shared" si="1258"/>
        <v>0</v>
      </c>
      <c r="CR490" s="6">
        <f t="shared" si="1258"/>
        <v>0</v>
      </c>
      <c r="CS490" s="6">
        <f t="shared" si="1258"/>
        <v>0</v>
      </c>
      <c r="CT490" s="6">
        <f t="shared" si="1258"/>
        <v>0</v>
      </c>
      <c r="CU490" s="6">
        <f t="shared" si="1258"/>
        <v>0</v>
      </c>
      <c r="CV490" s="212"/>
      <c r="CW490" s="6">
        <f t="shared" si="1259"/>
        <v>0</v>
      </c>
      <c r="CX490" s="6">
        <f t="shared" si="1259"/>
        <v>0</v>
      </c>
      <c r="CY490" s="6">
        <f t="shared" si="1259"/>
        <v>0</v>
      </c>
      <c r="CZ490" s="6">
        <f t="shared" si="1259"/>
        <v>0</v>
      </c>
      <c r="DA490" s="6">
        <f t="shared" si="1259"/>
        <v>0</v>
      </c>
      <c r="DB490" s="6">
        <f t="shared" si="1259"/>
        <v>0</v>
      </c>
      <c r="DC490" s="6">
        <f t="shared" si="1259"/>
        <v>0</v>
      </c>
      <c r="DD490" s="6">
        <f t="shared" si="1259"/>
        <v>0</v>
      </c>
      <c r="DE490" s="6">
        <f t="shared" si="1259"/>
        <v>0</v>
      </c>
      <c r="DF490" s="6">
        <f t="shared" si="1259"/>
        <v>0</v>
      </c>
      <c r="DG490" s="6">
        <f t="shared" si="1259"/>
        <v>0</v>
      </c>
      <c r="DH490" s="6">
        <f t="shared" si="1259"/>
        <v>0</v>
      </c>
      <c r="DI490" s="178"/>
      <c r="DJ490" s="6">
        <f t="shared" si="1260"/>
        <v>0</v>
      </c>
      <c r="DK490" s="6">
        <f t="shared" si="1260"/>
        <v>0</v>
      </c>
      <c r="DL490" s="6">
        <f t="shared" si="1260"/>
        <v>0</v>
      </c>
      <c r="DM490" s="6">
        <f t="shared" si="1260"/>
        <v>0</v>
      </c>
      <c r="DN490" s="6">
        <f t="shared" si="1260"/>
        <v>0</v>
      </c>
      <c r="DO490" s="6">
        <f t="shared" si="1260"/>
        <v>0</v>
      </c>
      <c r="DP490" s="6">
        <f t="shared" si="1260"/>
        <v>0</v>
      </c>
      <c r="DQ490" s="6">
        <f t="shared" si="1260"/>
        <v>0</v>
      </c>
      <c r="DR490" s="6">
        <f t="shared" si="1260"/>
        <v>0</v>
      </c>
      <c r="DS490" s="6">
        <f t="shared" si="1260"/>
        <v>0</v>
      </c>
      <c r="DT490" s="6">
        <f t="shared" si="1260"/>
        <v>0</v>
      </c>
      <c r="DU490" s="6">
        <f t="shared" si="1260"/>
        <v>0</v>
      </c>
      <c r="DV490" s="178"/>
      <c r="DW490" s="6">
        <f t="shared" si="1261"/>
        <v>0</v>
      </c>
      <c r="DX490" s="6">
        <f t="shared" si="1261"/>
        <v>0</v>
      </c>
      <c r="DY490" s="6">
        <f t="shared" si="1261"/>
        <v>0</v>
      </c>
      <c r="DZ490" s="6">
        <f t="shared" si="1261"/>
        <v>0</v>
      </c>
      <c r="EA490" s="6">
        <f t="shared" si="1261"/>
        <v>0</v>
      </c>
      <c r="EB490" s="6">
        <f t="shared" si="1261"/>
        <v>0</v>
      </c>
      <c r="EC490" s="6">
        <f t="shared" si="1261"/>
        <v>0</v>
      </c>
      <c r="ED490" s="6">
        <f t="shared" si="1261"/>
        <v>0</v>
      </c>
      <c r="EE490" s="6">
        <f t="shared" si="1261"/>
        <v>0</v>
      </c>
      <c r="EF490" s="6">
        <f t="shared" si="1261"/>
        <v>0</v>
      </c>
      <c r="EG490" s="6">
        <f t="shared" si="1261"/>
        <v>0</v>
      </c>
      <c r="EH490" s="6">
        <f t="shared" si="1261"/>
        <v>0</v>
      </c>
    </row>
    <row r="491" spans="2:138" x14ac:dyDescent="0.25">
      <c r="B491" s="51">
        <v>62004</v>
      </c>
      <c r="C491" s="51"/>
      <c r="D491" t="str" cm="1">
        <f t="array" ref="D491">_xll.OneStreamExcelAddIn.XFFunctions.XFGetMemberInfo("Description","Account",B491)</f>
        <v>Pro Fees - Gen Medical</v>
      </c>
      <c r="E491" s="6">
        <f t="shared" si="1211"/>
        <v>0</v>
      </c>
      <c r="F491" s="6">
        <f t="shared" si="1211"/>
        <v>25.154586834733895</v>
      </c>
      <c r="G491" s="6">
        <f t="shared" si="1212"/>
        <v>25.154586834733895</v>
      </c>
      <c r="H491" s="55">
        <f t="shared" si="1213"/>
        <v>1</v>
      </c>
      <c r="I491" s="41"/>
      <c r="J491" s="6">
        <f t="shared" si="1214"/>
        <v>0</v>
      </c>
      <c r="K491" s="6">
        <f t="shared" si="1214"/>
        <v>25.250472419688652</v>
      </c>
      <c r="L491" s="6">
        <f t="shared" si="1215"/>
        <v>25.250472419688652</v>
      </c>
      <c r="M491" s="40">
        <f t="shared" si="1216"/>
        <v>1</v>
      </c>
      <c r="N491" s="41"/>
      <c r="O491" s="6">
        <f t="shared" si="1217"/>
        <v>22.610589044235617</v>
      </c>
      <c r="P491" s="6">
        <f t="shared" si="1218"/>
        <v>22.610589044235617</v>
      </c>
      <c r="Q491" s="40">
        <f t="shared" si="1219"/>
        <v>1</v>
      </c>
      <c r="R491" s="41"/>
      <c r="S491" s="6">
        <f t="shared" si="1262"/>
        <v>0</v>
      </c>
      <c r="T491" s="6">
        <f t="shared" si="1220"/>
        <v>0</v>
      </c>
      <c r="U491" s="40">
        <f t="shared" si="1221"/>
        <v>0</v>
      </c>
      <c r="V491" s="41"/>
      <c r="W491" s="42"/>
      <c r="X491" s="43"/>
      <c r="Y491" s="42"/>
      <c r="Z491" s="44"/>
      <c r="AB491" s="6">
        <f t="shared" si="1222"/>
        <v>41.830590124448015</v>
      </c>
      <c r="AC491" s="6">
        <f t="shared" si="1222"/>
        <v>25.876131836291197</v>
      </c>
      <c r="AD491" s="6">
        <f t="shared" si="1223"/>
        <v>-15.954458288156818</v>
      </c>
      <c r="AE491" s="40">
        <f t="shared" si="1224"/>
        <v>-0.6165704514528999</v>
      </c>
      <c r="AG491" s="6">
        <f t="shared" si="1225"/>
        <v>-41.250989707046713</v>
      </c>
      <c r="AH491" s="6">
        <f t="shared" si="1225"/>
        <v>25.197217987804876</v>
      </c>
      <c r="AI491" s="6">
        <f t="shared" si="1226"/>
        <v>66.44820769485159</v>
      </c>
      <c r="AJ491" s="40">
        <f t="shared" si="1227"/>
        <v>2.6371247701635814</v>
      </c>
      <c r="AL491" s="6">
        <f t="shared" si="1228"/>
        <v>0</v>
      </c>
      <c r="AM491" s="6">
        <f t="shared" si="1228"/>
        <v>24.79300139275766</v>
      </c>
      <c r="AN491" s="6">
        <f t="shared" si="1229"/>
        <v>24.79300139275766</v>
      </c>
      <c r="AO491" s="40">
        <f t="shared" si="1230"/>
        <v>1</v>
      </c>
      <c r="AQ491" s="6">
        <f t="shared" si="1231"/>
        <v>0</v>
      </c>
      <c r="AR491" s="6">
        <f t="shared" si="1231"/>
        <v>25.154586834733895</v>
      </c>
      <c r="AS491" s="6">
        <f t="shared" si="1232"/>
        <v>25.154586834733895</v>
      </c>
      <c r="AT491" s="40">
        <f t="shared" si="1233"/>
        <v>1</v>
      </c>
      <c r="AV491" s="6">
        <f t="shared" si="1234"/>
        <v>0</v>
      </c>
      <c r="AW491" s="6">
        <f t="shared" si="1234"/>
        <v>24.854605036219386</v>
      </c>
      <c r="AX491" s="6">
        <f t="shared" si="1235"/>
        <v>24.854605036219386</v>
      </c>
      <c r="AY491" s="40">
        <f t="shared" si="1236"/>
        <v>1</v>
      </c>
      <c r="BA491" s="6">
        <f t="shared" si="1237"/>
        <v>0</v>
      </c>
      <c r="BB491" s="6">
        <f t="shared" si="1237"/>
        <v>24.57593826727464</v>
      </c>
      <c r="BC491" s="6">
        <f t="shared" si="1238"/>
        <v>24.57593826727464</v>
      </c>
      <c r="BD491" s="40">
        <f t="shared" si="1239"/>
        <v>1</v>
      </c>
      <c r="BF491" s="6">
        <f t="shared" si="1240"/>
        <v>0</v>
      </c>
      <c r="BG491" s="6">
        <f t="shared" si="1240"/>
        <v>24.38036703601108</v>
      </c>
      <c r="BH491" s="6">
        <f t="shared" si="1241"/>
        <v>24.38036703601108</v>
      </c>
      <c r="BI491" s="40">
        <f t="shared" si="1242"/>
        <v>1</v>
      </c>
      <c r="BK491" s="6">
        <f t="shared" si="1243"/>
        <v>0</v>
      </c>
      <c r="BL491" s="6">
        <f t="shared" si="1243"/>
        <v>24.863962670495333</v>
      </c>
      <c r="BM491" s="6">
        <f t="shared" si="1244"/>
        <v>24.863962670495333</v>
      </c>
      <c r="BN491" s="40">
        <f t="shared" si="1245"/>
        <v>1</v>
      </c>
      <c r="BP491" s="6">
        <f t="shared" si="1246"/>
        <v>0</v>
      </c>
      <c r="BQ491" s="6">
        <f t="shared" si="1246"/>
        <v>24.657502660517913</v>
      </c>
      <c r="BR491" s="6">
        <f t="shared" si="1247"/>
        <v>24.657502660517913</v>
      </c>
      <c r="BS491" s="40">
        <f t="shared" si="1248"/>
        <v>1</v>
      </c>
      <c r="BU491" s="6">
        <f t="shared" si="1249"/>
        <v>0</v>
      </c>
      <c r="BV491" s="6">
        <f t="shared" si="1249"/>
        <v>24.781324278438031</v>
      </c>
      <c r="BW491" s="6">
        <f t="shared" si="1250"/>
        <v>24.781324278438031</v>
      </c>
      <c r="BX491" s="40">
        <f t="shared" si="1251"/>
        <v>1</v>
      </c>
      <c r="BZ491" s="6">
        <f t="shared" si="1252"/>
        <v>0</v>
      </c>
      <c r="CA491" s="6">
        <f t="shared" si="1252"/>
        <v>25.295888928957808</v>
      </c>
      <c r="CB491" s="6">
        <f t="shared" si="1253"/>
        <v>25.295888928957808</v>
      </c>
      <c r="CC491" s="40">
        <f t="shared" si="1254"/>
        <v>1</v>
      </c>
      <c r="CE491" s="6">
        <f t="shared" si="1255"/>
        <v>0</v>
      </c>
      <c r="CF491" s="6">
        <f t="shared" si="1255"/>
        <v>25.38224956063269</v>
      </c>
      <c r="CG491" s="6">
        <f t="shared" si="1256"/>
        <v>25.38224956063269</v>
      </c>
      <c r="CH491" s="40">
        <f t="shared" si="1257"/>
        <v>1</v>
      </c>
      <c r="CI491" s="212"/>
      <c r="CJ491" s="6">
        <f t="shared" si="1258"/>
        <v>41.830590124448015</v>
      </c>
      <c r="CK491" s="6">
        <f t="shared" si="1258"/>
        <v>-41.250989707046713</v>
      </c>
      <c r="CL491" s="6">
        <f t="shared" si="1258"/>
        <v>0</v>
      </c>
      <c r="CM491" s="6">
        <f t="shared" si="1258"/>
        <v>0</v>
      </c>
      <c r="CN491" s="6">
        <f t="shared" si="1258"/>
        <v>0</v>
      </c>
      <c r="CO491" s="6">
        <f t="shared" si="1258"/>
        <v>0</v>
      </c>
      <c r="CP491" s="6">
        <f t="shared" si="1258"/>
        <v>0</v>
      </c>
      <c r="CQ491" s="6">
        <f t="shared" si="1258"/>
        <v>0</v>
      </c>
      <c r="CR491" s="6">
        <f t="shared" si="1258"/>
        <v>0</v>
      </c>
      <c r="CS491" s="6">
        <f t="shared" si="1258"/>
        <v>0</v>
      </c>
      <c r="CT491" s="6">
        <f t="shared" si="1258"/>
        <v>0</v>
      </c>
      <c r="CU491" s="6">
        <f t="shared" si="1258"/>
        <v>0</v>
      </c>
      <c r="CV491" s="212"/>
      <c r="CW491" s="6">
        <f t="shared" si="1259"/>
        <v>25.184117835414664</v>
      </c>
      <c r="CX491" s="6">
        <f t="shared" si="1259"/>
        <v>20.776031434184677</v>
      </c>
      <c r="CY491" s="6">
        <f t="shared" si="1259"/>
        <v>24.297473743968208</v>
      </c>
      <c r="CZ491" s="6">
        <f t="shared" si="1259"/>
        <v>20.138683977574505</v>
      </c>
      <c r="DA491" s="6">
        <f t="shared" si="1259"/>
        <v>22.847971987160783</v>
      </c>
      <c r="DB491" s="6">
        <f t="shared" si="1259"/>
        <v>32.408808537750879</v>
      </c>
      <c r="DC491" s="6">
        <f t="shared" si="1259"/>
        <v>42.578512396694215</v>
      </c>
      <c r="DD491" s="6">
        <f t="shared" si="1259"/>
        <v>31.34466198743997</v>
      </c>
      <c r="DE491" s="6">
        <f t="shared" si="1259"/>
        <v>25.748175182481752</v>
      </c>
      <c r="DF491" s="6">
        <f t="shared" si="1259"/>
        <v>27.77396083819993</v>
      </c>
      <c r="DG491" s="6">
        <f t="shared" si="1259"/>
        <v>42.816635160680526</v>
      </c>
      <c r="DH491" s="6">
        <f t="shared" si="1259"/>
        <v>52.760323159784562</v>
      </c>
      <c r="DI491" s="178"/>
      <c r="DJ491" s="6">
        <f t="shared" si="1260"/>
        <v>25.876131836291197</v>
      </c>
      <c r="DK491" s="6">
        <f t="shared" si="1260"/>
        <v>25.197217987804876</v>
      </c>
      <c r="DL491" s="6">
        <f t="shared" si="1260"/>
        <v>24.79300139275766</v>
      </c>
      <c r="DM491" s="6">
        <f t="shared" si="1260"/>
        <v>25.154586834733895</v>
      </c>
      <c r="DN491" s="6">
        <f t="shared" si="1260"/>
        <v>24.854605036219386</v>
      </c>
      <c r="DO491" s="6">
        <f t="shared" si="1260"/>
        <v>24.57593826727464</v>
      </c>
      <c r="DP491" s="6">
        <f t="shared" si="1260"/>
        <v>24.38036703601108</v>
      </c>
      <c r="DQ491" s="6">
        <f t="shared" si="1260"/>
        <v>24.863962670495333</v>
      </c>
      <c r="DR491" s="6">
        <f t="shared" si="1260"/>
        <v>24.657502660517913</v>
      </c>
      <c r="DS491" s="6">
        <f t="shared" si="1260"/>
        <v>24.781324278438031</v>
      </c>
      <c r="DT491" s="6">
        <f t="shared" si="1260"/>
        <v>25.295888928957808</v>
      </c>
      <c r="DU491" s="6">
        <f t="shared" si="1260"/>
        <v>25.38224956063269</v>
      </c>
      <c r="DV491" s="178"/>
      <c r="DW491" s="6">
        <f t="shared" si="1261"/>
        <v>43.369990634599439</v>
      </c>
      <c r="DX491" s="6">
        <f t="shared" si="1261"/>
        <v>44.269206453542857</v>
      </c>
      <c r="DY491" s="6">
        <f t="shared" si="1261"/>
        <v>40.689464984467918</v>
      </c>
      <c r="DZ491" s="6">
        <f t="shared" si="1261"/>
        <v>40.40645737503749</v>
      </c>
      <c r="EA491" s="6">
        <f t="shared" si="1261"/>
        <v>39.911589823408256</v>
      </c>
      <c r="EB491" s="6">
        <f t="shared" si="1261"/>
        <v>41.030799787249393</v>
      </c>
      <c r="EC491" s="6">
        <f t="shared" si="1261"/>
        <v>40.039046816606607</v>
      </c>
      <c r="ED491" s="6">
        <f t="shared" si="1261"/>
        <v>39.951743424838831</v>
      </c>
      <c r="EE491" s="6">
        <f t="shared" si="1261"/>
        <v>38.890235788572376</v>
      </c>
      <c r="EF491" s="6">
        <f t="shared" si="1261"/>
        <v>40.109607535967655</v>
      </c>
      <c r="EG491" s="6">
        <f t="shared" si="1261"/>
        <v>42.687359551220474</v>
      </c>
      <c r="EH491" s="6">
        <f t="shared" si="1261"/>
        <v>42.073943586324681</v>
      </c>
    </row>
    <row r="492" spans="2:138" x14ac:dyDescent="0.25">
      <c r="B492" s="51">
        <v>62006</v>
      </c>
      <c r="C492" s="51"/>
      <c r="D492" t="str" cm="1">
        <f t="array" ref="D492">_xll.OneStreamExcelAddIn.XFFunctions.XFGetMemberInfo("Description","Account",B492)</f>
        <v>Pro Fees - All Inclusive</v>
      </c>
      <c r="E492" s="6">
        <f t="shared" si="1211"/>
        <v>0</v>
      </c>
      <c r="F492" s="6">
        <f t="shared" si="1211"/>
        <v>0</v>
      </c>
      <c r="G492" s="6">
        <f t="shared" si="1212"/>
        <v>0</v>
      </c>
      <c r="H492" s="55">
        <f t="shared" si="1213"/>
        <v>0</v>
      </c>
      <c r="I492" s="41"/>
      <c r="J492" s="6">
        <f t="shared" si="1214"/>
        <v>0</v>
      </c>
      <c r="K492" s="6">
        <f t="shared" si="1214"/>
        <v>0</v>
      </c>
      <c r="L492" s="6">
        <f t="shared" si="1215"/>
        <v>0</v>
      </c>
      <c r="M492" s="40">
        <f t="shared" si="1216"/>
        <v>0</v>
      </c>
      <c r="N492" s="41"/>
      <c r="O492" s="6">
        <f t="shared" si="1217"/>
        <v>0</v>
      </c>
      <c r="P492" s="6">
        <f t="shared" si="1218"/>
        <v>0</v>
      </c>
      <c r="Q492" s="40">
        <f t="shared" si="1219"/>
        <v>0</v>
      </c>
      <c r="R492" s="41"/>
      <c r="S492" s="6">
        <f t="shared" si="1262"/>
        <v>0</v>
      </c>
      <c r="T492" s="6">
        <f t="shared" si="1220"/>
        <v>0</v>
      </c>
      <c r="U492" s="40">
        <f t="shared" si="1221"/>
        <v>0</v>
      </c>
      <c r="V492" s="41"/>
      <c r="W492" s="42"/>
      <c r="X492" s="43"/>
      <c r="Y492" s="42"/>
      <c r="Z492" s="44"/>
      <c r="AB492" s="6">
        <f t="shared" si="1222"/>
        <v>0</v>
      </c>
      <c r="AC492" s="6">
        <f t="shared" si="1222"/>
        <v>0</v>
      </c>
      <c r="AD492" s="6">
        <f t="shared" si="1223"/>
        <v>0</v>
      </c>
      <c r="AE492" s="40">
        <f t="shared" si="1224"/>
        <v>0</v>
      </c>
      <c r="AG492" s="6">
        <f t="shared" si="1225"/>
        <v>0</v>
      </c>
      <c r="AH492" s="6">
        <f t="shared" si="1225"/>
        <v>0</v>
      </c>
      <c r="AI492" s="6">
        <f t="shared" si="1226"/>
        <v>0</v>
      </c>
      <c r="AJ492" s="40">
        <f t="shared" si="1227"/>
        <v>0</v>
      </c>
      <c r="AL492" s="6">
        <f t="shared" si="1228"/>
        <v>0</v>
      </c>
      <c r="AM492" s="6">
        <f t="shared" si="1228"/>
        <v>0</v>
      </c>
      <c r="AN492" s="6">
        <f t="shared" si="1229"/>
        <v>0</v>
      </c>
      <c r="AO492" s="40">
        <f t="shared" si="1230"/>
        <v>0</v>
      </c>
      <c r="AQ492" s="6">
        <f t="shared" si="1231"/>
        <v>0</v>
      </c>
      <c r="AR492" s="6">
        <f t="shared" si="1231"/>
        <v>0</v>
      </c>
      <c r="AS492" s="6">
        <f t="shared" si="1232"/>
        <v>0</v>
      </c>
      <c r="AT492" s="40">
        <f t="shared" si="1233"/>
        <v>0</v>
      </c>
      <c r="AV492" s="6">
        <f t="shared" si="1234"/>
        <v>0</v>
      </c>
      <c r="AW492" s="6">
        <f t="shared" si="1234"/>
        <v>0</v>
      </c>
      <c r="AX492" s="6">
        <f t="shared" si="1235"/>
        <v>0</v>
      </c>
      <c r="AY492" s="40">
        <f t="shared" si="1236"/>
        <v>0</v>
      </c>
      <c r="BA492" s="6">
        <f t="shared" si="1237"/>
        <v>0</v>
      </c>
      <c r="BB492" s="6">
        <f t="shared" si="1237"/>
        <v>0</v>
      </c>
      <c r="BC492" s="6">
        <f t="shared" si="1238"/>
        <v>0</v>
      </c>
      <c r="BD492" s="40">
        <f t="shared" si="1239"/>
        <v>0</v>
      </c>
      <c r="BF492" s="6">
        <f t="shared" si="1240"/>
        <v>0</v>
      </c>
      <c r="BG492" s="6">
        <f t="shared" si="1240"/>
        <v>0</v>
      </c>
      <c r="BH492" s="6">
        <f t="shared" si="1241"/>
        <v>0</v>
      </c>
      <c r="BI492" s="40">
        <f t="shared" si="1242"/>
        <v>0</v>
      </c>
      <c r="BK492" s="6">
        <f t="shared" si="1243"/>
        <v>0</v>
      </c>
      <c r="BL492" s="6">
        <f t="shared" si="1243"/>
        <v>0</v>
      </c>
      <c r="BM492" s="6">
        <f t="shared" si="1244"/>
        <v>0</v>
      </c>
      <c r="BN492" s="40">
        <f t="shared" si="1245"/>
        <v>0</v>
      </c>
      <c r="BP492" s="6">
        <f t="shared" si="1246"/>
        <v>0</v>
      </c>
      <c r="BQ492" s="6">
        <f t="shared" si="1246"/>
        <v>0</v>
      </c>
      <c r="BR492" s="6">
        <f t="shared" si="1247"/>
        <v>0</v>
      </c>
      <c r="BS492" s="40">
        <f t="shared" si="1248"/>
        <v>0</v>
      </c>
      <c r="BU492" s="6">
        <f t="shared" si="1249"/>
        <v>0</v>
      </c>
      <c r="BV492" s="6">
        <f t="shared" si="1249"/>
        <v>0</v>
      </c>
      <c r="BW492" s="6">
        <f t="shared" si="1250"/>
        <v>0</v>
      </c>
      <c r="BX492" s="40">
        <f t="shared" si="1251"/>
        <v>0</v>
      </c>
      <c r="BZ492" s="6">
        <f t="shared" si="1252"/>
        <v>0</v>
      </c>
      <c r="CA492" s="6">
        <f t="shared" si="1252"/>
        <v>0</v>
      </c>
      <c r="CB492" s="6">
        <f t="shared" si="1253"/>
        <v>0</v>
      </c>
      <c r="CC492" s="40">
        <f t="shared" si="1254"/>
        <v>0</v>
      </c>
      <c r="CE492" s="6">
        <f t="shared" si="1255"/>
        <v>0</v>
      </c>
      <c r="CF492" s="6">
        <f t="shared" si="1255"/>
        <v>0</v>
      </c>
      <c r="CG492" s="6">
        <f t="shared" si="1256"/>
        <v>0</v>
      </c>
      <c r="CH492" s="40">
        <f t="shared" si="1257"/>
        <v>0</v>
      </c>
      <c r="CI492" s="212"/>
      <c r="CJ492" s="6">
        <f t="shared" si="1258"/>
        <v>0</v>
      </c>
      <c r="CK492" s="6">
        <f t="shared" si="1258"/>
        <v>0</v>
      </c>
      <c r="CL492" s="6">
        <f t="shared" si="1258"/>
        <v>0</v>
      </c>
      <c r="CM492" s="6">
        <f t="shared" si="1258"/>
        <v>0</v>
      </c>
      <c r="CN492" s="6">
        <f t="shared" si="1258"/>
        <v>0</v>
      </c>
      <c r="CO492" s="6">
        <f t="shared" si="1258"/>
        <v>0</v>
      </c>
      <c r="CP492" s="6">
        <f t="shared" si="1258"/>
        <v>0</v>
      </c>
      <c r="CQ492" s="6">
        <f t="shared" si="1258"/>
        <v>0</v>
      </c>
      <c r="CR492" s="6">
        <f t="shared" si="1258"/>
        <v>0</v>
      </c>
      <c r="CS492" s="6">
        <f t="shared" si="1258"/>
        <v>0</v>
      </c>
      <c r="CT492" s="6">
        <f t="shared" si="1258"/>
        <v>0</v>
      </c>
      <c r="CU492" s="6">
        <f t="shared" si="1258"/>
        <v>0</v>
      </c>
      <c r="CV492" s="212"/>
      <c r="CW492" s="6">
        <f t="shared" si="1259"/>
        <v>0</v>
      </c>
      <c r="CX492" s="6">
        <f t="shared" si="1259"/>
        <v>0</v>
      </c>
      <c r="CY492" s="6">
        <f t="shared" si="1259"/>
        <v>0</v>
      </c>
      <c r="CZ492" s="6">
        <f t="shared" si="1259"/>
        <v>0</v>
      </c>
      <c r="DA492" s="6">
        <f t="shared" si="1259"/>
        <v>0</v>
      </c>
      <c r="DB492" s="6">
        <f t="shared" si="1259"/>
        <v>0</v>
      </c>
      <c r="DC492" s="6">
        <f t="shared" si="1259"/>
        <v>0</v>
      </c>
      <c r="DD492" s="6">
        <f t="shared" si="1259"/>
        <v>0</v>
      </c>
      <c r="DE492" s="6">
        <f t="shared" si="1259"/>
        <v>0</v>
      </c>
      <c r="DF492" s="6">
        <f t="shared" si="1259"/>
        <v>0</v>
      </c>
      <c r="DG492" s="6">
        <f t="shared" si="1259"/>
        <v>0</v>
      </c>
      <c r="DH492" s="6">
        <f t="shared" si="1259"/>
        <v>0</v>
      </c>
      <c r="DI492" s="178"/>
      <c r="DJ492" s="6">
        <f t="shared" si="1260"/>
        <v>0</v>
      </c>
      <c r="DK492" s="6">
        <f t="shared" si="1260"/>
        <v>0</v>
      </c>
      <c r="DL492" s="6">
        <f t="shared" si="1260"/>
        <v>0</v>
      </c>
      <c r="DM492" s="6">
        <f t="shared" si="1260"/>
        <v>0</v>
      </c>
      <c r="DN492" s="6">
        <f t="shared" si="1260"/>
        <v>0</v>
      </c>
      <c r="DO492" s="6">
        <f t="shared" si="1260"/>
        <v>0</v>
      </c>
      <c r="DP492" s="6">
        <f t="shared" si="1260"/>
        <v>0</v>
      </c>
      <c r="DQ492" s="6">
        <f t="shared" si="1260"/>
        <v>0</v>
      </c>
      <c r="DR492" s="6">
        <f t="shared" si="1260"/>
        <v>0</v>
      </c>
      <c r="DS492" s="6">
        <f t="shared" si="1260"/>
        <v>0</v>
      </c>
      <c r="DT492" s="6">
        <f t="shared" si="1260"/>
        <v>0</v>
      </c>
      <c r="DU492" s="6">
        <f t="shared" si="1260"/>
        <v>0</v>
      </c>
      <c r="DV492" s="178"/>
      <c r="DW492" s="6">
        <f t="shared" si="1261"/>
        <v>0.20102250036103331</v>
      </c>
      <c r="DX492" s="6">
        <f t="shared" si="1261"/>
        <v>0.20188330729983578</v>
      </c>
      <c r="DY492" s="6">
        <f t="shared" si="1261"/>
        <v>0.20207161880574276</v>
      </c>
      <c r="DZ492" s="6">
        <f t="shared" si="1261"/>
        <v>0.20240536527508857</v>
      </c>
      <c r="EA492" s="6">
        <f t="shared" si="1261"/>
        <v>0.202348147293578</v>
      </c>
      <c r="EB492" s="6">
        <f t="shared" si="1261"/>
        <v>0.20203218126723096</v>
      </c>
      <c r="EC492" s="6">
        <f t="shared" si="1261"/>
        <v>0.20243773523448277</v>
      </c>
      <c r="ED492" s="6">
        <f t="shared" si="1261"/>
        <v>0.20215629241869804</v>
      </c>
      <c r="EE492" s="6">
        <f t="shared" si="1261"/>
        <v>0.2027916993208633</v>
      </c>
      <c r="EF492" s="6">
        <f t="shared" si="1261"/>
        <v>0.20229923799711233</v>
      </c>
      <c r="EG492" s="6">
        <f t="shared" si="1261"/>
        <v>0.20182701316482163</v>
      </c>
      <c r="EH492" s="6">
        <f t="shared" si="1261"/>
        <v>0.20160066961617379</v>
      </c>
    </row>
    <row r="493" spans="2:138" x14ac:dyDescent="0.25">
      <c r="B493" s="51">
        <v>62007</v>
      </c>
      <c r="C493" s="51"/>
      <c r="D493" t="str" cm="1">
        <f t="array" ref="D493">_xll.OneStreamExcelAddIn.XFFunctions.XFGetMemberInfo("Description","Account",B493)</f>
        <v>Pro Fees - H&amp;P Fees</v>
      </c>
      <c r="E493" s="6">
        <f t="shared" si="1211"/>
        <v>0</v>
      </c>
      <c r="F493" s="6">
        <f t="shared" si="1211"/>
        <v>0</v>
      </c>
      <c r="G493" s="6">
        <f t="shared" si="1212"/>
        <v>0</v>
      </c>
      <c r="H493" s="55">
        <f t="shared" si="1213"/>
        <v>0</v>
      </c>
      <c r="I493" s="41"/>
      <c r="J493" s="6">
        <f t="shared" si="1214"/>
        <v>0</v>
      </c>
      <c r="K493" s="6">
        <f t="shared" si="1214"/>
        <v>0</v>
      </c>
      <c r="L493" s="6">
        <f t="shared" si="1215"/>
        <v>0</v>
      </c>
      <c r="M493" s="40">
        <f t="shared" si="1216"/>
        <v>0</v>
      </c>
      <c r="N493" s="41"/>
      <c r="O493" s="6">
        <f t="shared" si="1217"/>
        <v>0</v>
      </c>
      <c r="P493" s="6">
        <f t="shared" si="1218"/>
        <v>0</v>
      </c>
      <c r="Q493" s="40">
        <f t="shared" si="1219"/>
        <v>0</v>
      </c>
      <c r="R493" s="41"/>
      <c r="S493" s="6">
        <f t="shared" si="1262"/>
        <v>0</v>
      </c>
      <c r="T493" s="6">
        <f t="shared" si="1220"/>
        <v>0</v>
      </c>
      <c r="U493" s="40">
        <f t="shared" si="1221"/>
        <v>0</v>
      </c>
      <c r="V493" s="41"/>
      <c r="W493" s="42"/>
      <c r="X493" s="43"/>
      <c r="Y493" s="42"/>
      <c r="Z493" s="44"/>
      <c r="AB493" s="6">
        <f t="shared" si="1222"/>
        <v>0</v>
      </c>
      <c r="AC493" s="6">
        <f t="shared" si="1222"/>
        <v>0</v>
      </c>
      <c r="AD493" s="6">
        <f t="shared" si="1223"/>
        <v>0</v>
      </c>
      <c r="AE493" s="40">
        <f t="shared" si="1224"/>
        <v>0</v>
      </c>
      <c r="AG493" s="6">
        <f t="shared" si="1225"/>
        <v>0</v>
      </c>
      <c r="AH493" s="6">
        <f t="shared" si="1225"/>
        <v>0</v>
      </c>
      <c r="AI493" s="6">
        <f t="shared" si="1226"/>
        <v>0</v>
      </c>
      <c r="AJ493" s="40">
        <f t="shared" si="1227"/>
        <v>0</v>
      </c>
      <c r="AL493" s="6">
        <f t="shared" si="1228"/>
        <v>0</v>
      </c>
      <c r="AM493" s="6">
        <f t="shared" si="1228"/>
        <v>0</v>
      </c>
      <c r="AN493" s="6">
        <f t="shared" si="1229"/>
        <v>0</v>
      </c>
      <c r="AO493" s="40">
        <f t="shared" si="1230"/>
        <v>0</v>
      </c>
      <c r="AQ493" s="6">
        <f t="shared" si="1231"/>
        <v>0</v>
      </c>
      <c r="AR493" s="6">
        <f t="shared" si="1231"/>
        <v>0</v>
      </c>
      <c r="AS493" s="6">
        <f t="shared" si="1232"/>
        <v>0</v>
      </c>
      <c r="AT493" s="40">
        <f t="shared" si="1233"/>
        <v>0</v>
      </c>
      <c r="AV493" s="6">
        <f t="shared" si="1234"/>
        <v>0</v>
      </c>
      <c r="AW493" s="6">
        <f t="shared" si="1234"/>
        <v>0</v>
      </c>
      <c r="AX493" s="6">
        <f t="shared" si="1235"/>
        <v>0</v>
      </c>
      <c r="AY493" s="40">
        <f t="shared" si="1236"/>
        <v>0</v>
      </c>
      <c r="BA493" s="6">
        <f t="shared" si="1237"/>
        <v>0</v>
      </c>
      <c r="BB493" s="6">
        <f t="shared" si="1237"/>
        <v>0</v>
      </c>
      <c r="BC493" s="6">
        <f t="shared" si="1238"/>
        <v>0</v>
      </c>
      <c r="BD493" s="40">
        <f t="shared" si="1239"/>
        <v>0</v>
      </c>
      <c r="BF493" s="6">
        <f t="shared" si="1240"/>
        <v>0</v>
      </c>
      <c r="BG493" s="6">
        <f t="shared" si="1240"/>
        <v>0</v>
      </c>
      <c r="BH493" s="6">
        <f t="shared" si="1241"/>
        <v>0</v>
      </c>
      <c r="BI493" s="40">
        <f t="shared" si="1242"/>
        <v>0</v>
      </c>
      <c r="BK493" s="6">
        <f t="shared" si="1243"/>
        <v>0</v>
      </c>
      <c r="BL493" s="6">
        <f t="shared" si="1243"/>
        <v>0</v>
      </c>
      <c r="BM493" s="6">
        <f t="shared" si="1244"/>
        <v>0</v>
      </c>
      <c r="BN493" s="40">
        <f t="shared" si="1245"/>
        <v>0</v>
      </c>
      <c r="BP493" s="6">
        <f t="shared" si="1246"/>
        <v>0</v>
      </c>
      <c r="BQ493" s="6">
        <f t="shared" si="1246"/>
        <v>0</v>
      </c>
      <c r="BR493" s="6">
        <f t="shared" si="1247"/>
        <v>0</v>
      </c>
      <c r="BS493" s="40">
        <f t="shared" si="1248"/>
        <v>0</v>
      </c>
      <c r="BU493" s="6">
        <f t="shared" si="1249"/>
        <v>0</v>
      </c>
      <c r="BV493" s="6">
        <f t="shared" si="1249"/>
        <v>0</v>
      </c>
      <c r="BW493" s="6">
        <f t="shared" si="1250"/>
        <v>0</v>
      </c>
      <c r="BX493" s="40">
        <f t="shared" si="1251"/>
        <v>0</v>
      </c>
      <c r="BZ493" s="6">
        <f t="shared" si="1252"/>
        <v>0</v>
      </c>
      <c r="CA493" s="6">
        <f t="shared" si="1252"/>
        <v>0</v>
      </c>
      <c r="CB493" s="6">
        <f t="shared" si="1253"/>
        <v>0</v>
      </c>
      <c r="CC493" s="40">
        <f t="shared" si="1254"/>
        <v>0</v>
      </c>
      <c r="CE493" s="6">
        <f t="shared" si="1255"/>
        <v>0</v>
      </c>
      <c r="CF493" s="6">
        <f t="shared" si="1255"/>
        <v>0</v>
      </c>
      <c r="CG493" s="6">
        <f t="shared" si="1256"/>
        <v>0</v>
      </c>
      <c r="CH493" s="40">
        <f t="shared" si="1257"/>
        <v>0</v>
      </c>
      <c r="CI493" s="212"/>
      <c r="CJ493" s="6">
        <f t="shared" si="1258"/>
        <v>0</v>
      </c>
      <c r="CK493" s="6">
        <f t="shared" si="1258"/>
        <v>0</v>
      </c>
      <c r="CL493" s="6">
        <f t="shared" si="1258"/>
        <v>0</v>
      </c>
      <c r="CM493" s="6">
        <f t="shared" si="1258"/>
        <v>0</v>
      </c>
      <c r="CN493" s="6">
        <f t="shared" si="1258"/>
        <v>0</v>
      </c>
      <c r="CO493" s="6">
        <f t="shared" si="1258"/>
        <v>0</v>
      </c>
      <c r="CP493" s="6">
        <f t="shared" si="1258"/>
        <v>0</v>
      </c>
      <c r="CQ493" s="6">
        <f t="shared" si="1258"/>
        <v>0</v>
      </c>
      <c r="CR493" s="6">
        <f t="shared" si="1258"/>
        <v>0</v>
      </c>
      <c r="CS493" s="6">
        <f t="shared" si="1258"/>
        <v>0</v>
      </c>
      <c r="CT493" s="6">
        <f t="shared" si="1258"/>
        <v>0</v>
      </c>
      <c r="CU493" s="6">
        <f t="shared" si="1258"/>
        <v>0</v>
      </c>
      <c r="CV493" s="212"/>
      <c r="CW493" s="6">
        <f t="shared" si="1259"/>
        <v>0</v>
      </c>
      <c r="CX493" s="6">
        <f t="shared" si="1259"/>
        <v>0</v>
      </c>
      <c r="CY493" s="6">
        <f t="shared" si="1259"/>
        <v>0</v>
      </c>
      <c r="CZ493" s="6">
        <f t="shared" si="1259"/>
        <v>0</v>
      </c>
      <c r="DA493" s="6">
        <f t="shared" si="1259"/>
        <v>0</v>
      </c>
      <c r="DB493" s="6">
        <f t="shared" si="1259"/>
        <v>0</v>
      </c>
      <c r="DC493" s="6">
        <f t="shared" si="1259"/>
        <v>0</v>
      </c>
      <c r="DD493" s="6">
        <f t="shared" si="1259"/>
        <v>0</v>
      </c>
      <c r="DE493" s="6">
        <f t="shared" si="1259"/>
        <v>0</v>
      </c>
      <c r="DF493" s="6">
        <f t="shared" si="1259"/>
        <v>0</v>
      </c>
      <c r="DG493" s="6">
        <f t="shared" si="1259"/>
        <v>0</v>
      </c>
      <c r="DH493" s="6">
        <f t="shared" si="1259"/>
        <v>0</v>
      </c>
      <c r="DI493" s="178"/>
      <c r="DJ493" s="6">
        <f t="shared" si="1260"/>
        <v>0</v>
      </c>
      <c r="DK493" s="6">
        <f t="shared" si="1260"/>
        <v>0</v>
      </c>
      <c r="DL493" s="6">
        <f t="shared" si="1260"/>
        <v>0</v>
      </c>
      <c r="DM493" s="6">
        <f t="shared" si="1260"/>
        <v>0</v>
      </c>
      <c r="DN493" s="6">
        <f t="shared" si="1260"/>
        <v>0</v>
      </c>
      <c r="DO493" s="6">
        <f t="shared" si="1260"/>
        <v>0</v>
      </c>
      <c r="DP493" s="6">
        <f t="shared" si="1260"/>
        <v>0</v>
      </c>
      <c r="DQ493" s="6">
        <f t="shared" si="1260"/>
        <v>0</v>
      </c>
      <c r="DR493" s="6">
        <f t="shared" si="1260"/>
        <v>0</v>
      </c>
      <c r="DS493" s="6">
        <f t="shared" si="1260"/>
        <v>0</v>
      </c>
      <c r="DT493" s="6">
        <f t="shared" si="1260"/>
        <v>0</v>
      </c>
      <c r="DU493" s="6">
        <f t="shared" si="1260"/>
        <v>0</v>
      </c>
      <c r="DV493" s="178"/>
      <c r="DW493" s="6">
        <f t="shared" si="1261"/>
        <v>0</v>
      </c>
      <c r="DX493" s="6">
        <f t="shared" si="1261"/>
        <v>0</v>
      </c>
      <c r="DY493" s="6">
        <f t="shared" si="1261"/>
        <v>0</v>
      </c>
      <c r="DZ493" s="6">
        <f t="shared" si="1261"/>
        <v>0</v>
      </c>
      <c r="EA493" s="6">
        <f t="shared" si="1261"/>
        <v>0</v>
      </c>
      <c r="EB493" s="6">
        <f t="shared" si="1261"/>
        <v>0</v>
      </c>
      <c r="EC493" s="6">
        <f t="shared" si="1261"/>
        <v>0</v>
      </c>
      <c r="ED493" s="6">
        <f t="shared" si="1261"/>
        <v>0</v>
      </c>
      <c r="EE493" s="6">
        <f t="shared" si="1261"/>
        <v>0</v>
      </c>
      <c r="EF493" s="6">
        <f t="shared" si="1261"/>
        <v>0</v>
      </c>
      <c r="EG493" s="6">
        <f t="shared" si="1261"/>
        <v>0</v>
      </c>
      <c r="EH493" s="6">
        <f t="shared" si="1261"/>
        <v>0</v>
      </c>
    </row>
    <row r="494" spans="2:138" s="47" customFormat="1" x14ac:dyDescent="0.25">
      <c r="B494" s="51" t="s">
        <v>358</v>
      </c>
      <c r="C494" s="51"/>
      <c r="D494" s="47" t="s">
        <v>359</v>
      </c>
      <c r="E494" s="205">
        <f t="shared" si="1211"/>
        <v>38.727984344422701</v>
      </c>
      <c r="F494" s="205">
        <f t="shared" si="1211"/>
        <v>25.154586834733895</v>
      </c>
      <c r="G494" s="205">
        <f t="shared" si="1212"/>
        <v>-13.573397509688807</v>
      </c>
      <c r="H494" s="206">
        <f t="shared" si="1213"/>
        <v>-0.53959930245987664</v>
      </c>
      <c r="I494" s="41"/>
      <c r="J494" s="208">
        <f t="shared" si="1214"/>
        <v>39.322877094972064</v>
      </c>
      <c r="K494" s="208">
        <f t="shared" si="1214"/>
        <v>25.250472419688652</v>
      </c>
      <c r="L494" s="208">
        <f t="shared" si="1215"/>
        <v>-14.072404675283412</v>
      </c>
      <c r="M494" s="209">
        <f t="shared" si="1216"/>
        <v>-0.55731253029193539</v>
      </c>
      <c r="N494" s="41"/>
      <c r="O494" s="208">
        <f t="shared" si="1217"/>
        <v>22.610589044235617</v>
      </c>
      <c r="P494" s="208">
        <f t="shared" si="1218"/>
        <v>-16.712288050736447</v>
      </c>
      <c r="Q494" s="209">
        <f t="shared" si="1219"/>
        <v>-0.73913545631386846</v>
      </c>
      <c r="R494" s="41"/>
      <c r="S494" s="208">
        <f>IFERROR(S484/S$6,0)</f>
        <v>0</v>
      </c>
      <c r="T494" s="208">
        <f>S494-E494</f>
        <v>-38.727984344422701</v>
      </c>
      <c r="U494" s="209">
        <f t="shared" si="1221"/>
        <v>0</v>
      </c>
      <c r="V494" s="41"/>
      <c r="W494" s="42"/>
      <c r="X494" s="43"/>
      <c r="Y494" s="42"/>
      <c r="Z494" s="44"/>
      <c r="AB494" s="208">
        <f t="shared" si="1222"/>
        <v>41.830590124448015</v>
      </c>
      <c r="AC494" s="208">
        <f t="shared" si="1222"/>
        <v>25.876131836291197</v>
      </c>
      <c r="AD494" s="208">
        <f t="shared" si="1223"/>
        <v>-15.954458288156818</v>
      </c>
      <c r="AE494" s="209">
        <f t="shared" si="1224"/>
        <v>-0.6165704514528999</v>
      </c>
      <c r="AG494" s="208">
        <f t="shared" si="1225"/>
        <v>39.073634204275535</v>
      </c>
      <c r="AH494" s="208">
        <f t="shared" si="1225"/>
        <v>25.197217987804876</v>
      </c>
      <c r="AI494" s="208">
        <f t="shared" si="1226"/>
        <v>-13.876416216470659</v>
      </c>
      <c r="AJ494" s="209">
        <f t="shared" si="1227"/>
        <v>-0.55071223431041727</v>
      </c>
      <c r="AL494" s="208">
        <f t="shared" si="1228"/>
        <v>37.864807829181494</v>
      </c>
      <c r="AM494" s="208">
        <f t="shared" si="1228"/>
        <v>24.79300139275766</v>
      </c>
      <c r="AN494" s="208">
        <f t="shared" si="1229"/>
        <v>-13.071806436423834</v>
      </c>
      <c r="AO494" s="209">
        <f t="shared" si="1230"/>
        <v>-0.52723775670993467</v>
      </c>
      <c r="AQ494" s="208">
        <f t="shared" si="1231"/>
        <v>38.727984344422701</v>
      </c>
      <c r="AR494" s="208">
        <f t="shared" si="1231"/>
        <v>25.154586834733895</v>
      </c>
      <c r="AS494" s="208">
        <f t="shared" si="1232"/>
        <v>-13.573397509688807</v>
      </c>
      <c r="AT494" s="209">
        <f t="shared" si="1233"/>
        <v>-0.53959930245987664</v>
      </c>
      <c r="AV494" s="208">
        <f t="shared" si="1234"/>
        <v>39.322877094972064</v>
      </c>
      <c r="AW494" s="208">
        <f t="shared" si="1234"/>
        <v>24.854605036219386</v>
      </c>
      <c r="AX494" s="208">
        <f t="shared" si="1235"/>
        <v>-14.468272058752678</v>
      </c>
      <c r="AY494" s="209">
        <f t="shared" si="1236"/>
        <v>-0.58211635379716475</v>
      </c>
      <c r="BA494" s="208">
        <f t="shared" si="1237"/>
        <v>0</v>
      </c>
      <c r="BB494" s="208">
        <f t="shared" si="1237"/>
        <v>24.57593826727464</v>
      </c>
      <c r="BC494" s="208">
        <f t="shared" si="1238"/>
        <v>24.57593826727464</v>
      </c>
      <c r="BD494" s="209">
        <f t="shared" si="1239"/>
        <v>1</v>
      </c>
      <c r="BF494" s="208">
        <f t="shared" si="1240"/>
        <v>0</v>
      </c>
      <c r="BG494" s="208">
        <f t="shared" si="1240"/>
        <v>24.38036703601108</v>
      </c>
      <c r="BH494" s="208">
        <f t="shared" si="1241"/>
        <v>24.38036703601108</v>
      </c>
      <c r="BI494" s="209">
        <f t="shared" si="1242"/>
        <v>1</v>
      </c>
      <c r="BK494" s="208">
        <f t="shared" si="1243"/>
        <v>0</v>
      </c>
      <c r="BL494" s="208">
        <f t="shared" si="1243"/>
        <v>24.863962670495333</v>
      </c>
      <c r="BM494" s="208">
        <f t="shared" si="1244"/>
        <v>24.863962670495333</v>
      </c>
      <c r="BN494" s="209">
        <f t="shared" si="1245"/>
        <v>1</v>
      </c>
      <c r="BP494" s="208">
        <f t="shared" si="1246"/>
        <v>0</v>
      </c>
      <c r="BQ494" s="208">
        <f t="shared" si="1246"/>
        <v>24.657502660517913</v>
      </c>
      <c r="BR494" s="208">
        <f t="shared" si="1247"/>
        <v>24.657502660517913</v>
      </c>
      <c r="BS494" s="209">
        <f t="shared" si="1248"/>
        <v>1</v>
      </c>
      <c r="BU494" s="208">
        <f t="shared" si="1249"/>
        <v>0</v>
      </c>
      <c r="BV494" s="208">
        <f t="shared" si="1249"/>
        <v>24.781324278438031</v>
      </c>
      <c r="BW494" s="208">
        <f t="shared" si="1250"/>
        <v>24.781324278438031</v>
      </c>
      <c r="BX494" s="209">
        <f t="shared" si="1251"/>
        <v>1</v>
      </c>
      <c r="BZ494" s="208">
        <f t="shared" si="1252"/>
        <v>0</v>
      </c>
      <c r="CA494" s="208">
        <f t="shared" si="1252"/>
        <v>25.295888928957808</v>
      </c>
      <c r="CB494" s="208">
        <f t="shared" si="1253"/>
        <v>25.295888928957808</v>
      </c>
      <c r="CC494" s="209">
        <f t="shared" si="1254"/>
        <v>1</v>
      </c>
      <c r="CE494" s="208">
        <f t="shared" si="1255"/>
        <v>0</v>
      </c>
      <c r="CF494" s="208">
        <f t="shared" si="1255"/>
        <v>25.38224956063269</v>
      </c>
      <c r="CG494" s="208">
        <f t="shared" si="1256"/>
        <v>25.38224956063269</v>
      </c>
      <c r="CH494" s="209">
        <f t="shared" si="1257"/>
        <v>1</v>
      </c>
      <c r="CI494" s="214"/>
      <c r="CJ494" s="208">
        <f t="shared" si="1258"/>
        <v>41.830590124448015</v>
      </c>
      <c r="CK494" s="208">
        <f t="shared" si="1258"/>
        <v>39.073634204275535</v>
      </c>
      <c r="CL494" s="208">
        <f t="shared" si="1258"/>
        <v>37.864807829181494</v>
      </c>
      <c r="CM494" s="208">
        <f t="shared" si="1258"/>
        <v>38.727984344422701</v>
      </c>
      <c r="CN494" s="208">
        <f t="shared" si="1258"/>
        <v>39.322877094972064</v>
      </c>
      <c r="CO494" s="208">
        <f t="shared" si="1258"/>
        <v>0</v>
      </c>
      <c r="CP494" s="208">
        <f t="shared" si="1258"/>
        <v>0</v>
      </c>
      <c r="CQ494" s="208">
        <f t="shared" si="1258"/>
        <v>0</v>
      </c>
      <c r="CR494" s="208">
        <f t="shared" si="1258"/>
        <v>0</v>
      </c>
      <c r="CS494" s="208">
        <f t="shared" si="1258"/>
        <v>0</v>
      </c>
      <c r="CT494" s="208">
        <f t="shared" si="1258"/>
        <v>0</v>
      </c>
      <c r="CU494" s="208">
        <f t="shared" si="1258"/>
        <v>0</v>
      </c>
      <c r="CV494" s="214"/>
      <c r="CW494" s="208">
        <f t="shared" si="1259"/>
        <v>25.184117835414664</v>
      </c>
      <c r="CX494" s="208">
        <f t="shared" si="1259"/>
        <v>20.776031434184677</v>
      </c>
      <c r="CY494" s="208">
        <f t="shared" si="1259"/>
        <v>24.297473743968208</v>
      </c>
      <c r="CZ494" s="208">
        <f t="shared" si="1259"/>
        <v>20.138683977574505</v>
      </c>
      <c r="DA494" s="208">
        <f t="shared" si="1259"/>
        <v>22.847971987160783</v>
      </c>
      <c r="DB494" s="208">
        <f t="shared" si="1259"/>
        <v>32.408808537750879</v>
      </c>
      <c r="DC494" s="208">
        <f t="shared" si="1259"/>
        <v>42.578512396694215</v>
      </c>
      <c r="DD494" s="208">
        <f t="shared" si="1259"/>
        <v>31.34466198743997</v>
      </c>
      <c r="DE494" s="208">
        <f t="shared" si="1259"/>
        <v>25.748175182481752</v>
      </c>
      <c r="DF494" s="208">
        <f t="shared" si="1259"/>
        <v>27.77396083819993</v>
      </c>
      <c r="DG494" s="208">
        <f t="shared" si="1259"/>
        <v>42.816635160680526</v>
      </c>
      <c r="DH494" s="208">
        <f t="shared" si="1259"/>
        <v>52.760323159784562</v>
      </c>
      <c r="DI494" s="215"/>
      <c r="DJ494" s="208">
        <f t="shared" si="1260"/>
        <v>25.876131836291197</v>
      </c>
      <c r="DK494" s="208">
        <f t="shared" si="1260"/>
        <v>25.197217987804876</v>
      </c>
      <c r="DL494" s="208">
        <f t="shared" si="1260"/>
        <v>24.79300139275766</v>
      </c>
      <c r="DM494" s="208">
        <f t="shared" si="1260"/>
        <v>25.154586834733895</v>
      </c>
      <c r="DN494" s="208">
        <f t="shared" si="1260"/>
        <v>24.854605036219386</v>
      </c>
      <c r="DO494" s="208">
        <f t="shared" si="1260"/>
        <v>24.57593826727464</v>
      </c>
      <c r="DP494" s="208">
        <f t="shared" si="1260"/>
        <v>24.38036703601108</v>
      </c>
      <c r="DQ494" s="208">
        <f t="shared" si="1260"/>
        <v>24.863962670495333</v>
      </c>
      <c r="DR494" s="208">
        <f t="shared" si="1260"/>
        <v>24.657502660517913</v>
      </c>
      <c r="DS494" s="208">
        <f t="shared" si="1260"/>
        <v>24.781324278438031</v>
      </c>
      <c r="DT494" s="208">
        <f t="shared" si="1260"/>
        <v>25.295888928957808</v>
      </c>
      <c r="DU494" s="208">
        <f t="shared" si="1260"/>
        <v>25.38224956063269</v>
      </c>
      <c r="DV494" s="215"/>
      <c r="DW494" s="208">
        <f t="shared" si="1261"/>
        <v>43.571013134960474</v>
      </c>
      <c r="DX494" s="208">
        <f t="shared" si="1261"/>
        <v>44.471089760842695</v>
      </c>
      <c r="DY494" s="208">
        <f t="shared" si="1261"/>
        <v>40.891536603273657</v>
      </c>
      <c r="DZ494" s="208">
        <f t="shared" si="1261"/>
        <v>40.608862740312574</v>
      </c>
      <c r="EA494" s="208">
        <f t="shared" si="1261"/>
        <v>40.113937970701841</v>
      </c>
      <c r="EB494" s="208">
        <f t="shared" si="1261"/>
        <v>41.232831968516628</v>
      </c>
      <c r="EC494" s="208">
        <f t="shared" si="1261"/>
        <v>40.24148455184109</v>
      </c>
      <c r="ED494" s="208">
        <f t="shared" si="1261"/>
        <v>40.153899717257531</v>
      </c>
      <c r="EE494" s="208">
        <f t="shared" si="1261"/>
        <v>39.093027487893238</v>
      </c>
      <c r="EF494" s="208">
        <f t="shared" si="1261"/>
        <v>40.311906773964772</v>
      </c>
      <c r="EG494" s="208">
        <f t="shared" si="1261"/>
        <v>42.889186564385298</v>
      </c>
      <c r="EH494" s="208">
        <f t="shared" si="1261"/>
        <v>42.275544255940858</v>
      </c>
    </row>
    <row r="495" spans="2:138" ht="15.75" x14ac:dyDescent="0.25">
      <c r="B495" s="51"/>
      <c r="C495" s="51"/>
      <c r="D495" s="95"/>
      <c r="E495" s="177"/>
      <c r="F495" s="177"/>
      <c r="G495" s="177"/>
      <c r="H495" s="82"/>
      <c r="I495" s="41"/>
      <c r="J495" s="8"/>
      <c r="K495" s="8"/>
      <c r="L495" s="8"/>
      <c r="M495" s="78"/>
      <c r="N495" s="41"/>
      <c r="O495" s="8"/>
      <c r="P495" s="8"/>
      <c r="Q495" s="78"/>
      <c r="R495" s="41"/>
      <c r="S495" s="8"/>
      <c r="T495" s="8"/>
      <c r="U495" s="78"/>
      <c r="V495" s="41"/>
      <c r="AA495" s="95"/>
      <c r="AB495" s="8"/>
      <c r="AC495" s="8"/>
      <c r="AD495" s="8"/>
      <c r="AE495" s="78"/>
      <c r="AG495" s="8"/>
      <c r="AH495" s="8"/>
      <c r="AI495" s="8"/>
      <c r="AJ495" s="78"/>
      <c r="AL495" s="8"/>
      <c r="AM495" s="8"/>
      <c r="AN495" s="8"/>
      <c r="AO495" s="78"/>
      <c r="AQ495" s="8"/>
      <c r="AR495" s="8"/>
      <c r="AS495" s="8"/>
      <c r="AT495" s="78"/>
      <c r="AV495" s="8"/>
      <c r="AW495" s="8"/>
      <c r="AX495" s="8"/>
      <c r="AY495" s="78"/>
      <c r="BA495" s="8"/>
      <c r="BB495" s="8"/>
      <c r="BC495" s="8"/>
      <c r="BD495" s="78"/>
      <c r="BF495" s="8"/>
      <c r="BG495" s="8"/>
      <c r="BH495" s="8"/>
      <c r="BI495" s="78"/>
      <c r="BK495" s="8"/>
      <c r="BL495" s="8"/>
      <c r="BM495" s="8"/>
      <c r="BN495" s="78"/>
      <c r="BP495" s="8"/>
      <c r="BQ495" s="8"/>
      <c r="BR495" s="8"/>
      <c r="BS495" s="78"/>
      <c r="BU495" s="8"/>
      <c r="BV495" s="8"/>
      <c r="BW495" s="8"/>
      <c r="BX495" s="78"/>
      <c r="BZ495" s="8"/>
      <c r="CA495" s="8"/>
      <c r="CB495" s="8"/>
      <c r="CC495" s="78"/>
      <c r="CE495" s="8"/>
      <c r="CF495" s="8"/>
      <c r="CG495" s="8"/>
      <c r="CH495" s="7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</row>
    <row r="496" spans="2:138" x14ac:dyDescent="0.25">
      <c r="B496" s="51"/>
      <c r="C496" s="51"/>
      <c r="D496" s="137" t="s">
        <v>96</v>
      </c>
      <c r="H496" s="138"/>
      <c r="I496" s="41"/>
      <c r="N496" s="41"/>
      <c r="R496" s="41"/>
      <c r="U496" s="7"/>
      <c r="V496" s="41"/>
      <c r="W496" s="74"/>
      <c r="X496" s="75"/>
      <c r="Y496" s="74"/>
      <c r="Z496" s="76"/>
      <c r="AA496" s="137"/>
      <c r="AE496" s="7"/>
      <c r="AJ496" s="7"/>
      <c r="AO496" s="7"/>
      <c r="AT496" s="7"/>
      <c r="AY496" s="7"/>
      <c r="BD496" s="7"/>
      <c r="BI496" s="7"/>
      <c r="BN496" s="7"/>
      <c r="BS496" s="7"/>
      <c r="BX496" s="7"/>
      <c r="CC496" s="7"/>
      <c r="CH496" s="7"/>
    </row>
    <row r="497" spans="2:138" x14ac:dyDescent="0.25">
      <c r="B497" s="51">
        <v>62201</v>
      </c>
      <c r="C497" s="51"/>
      <c r="D497" t="str" cm="1">
        <f t="array" ref="D497">_xll.OneStreamExcelAddIn.XFFunctions.XFGetMemberInfo("Description","Account",B497)</f>
        <v>Acctg &amp; Audit</v>
      </c>
      <c r="E497" s="53">
        <f>_xll.OneStreamExcelAddIn.XFFunctions.XFGetCell("TRUE", "CONSOL", $D$3,"TOT_Entity","USD","Actual",$E$3,"PERIODIC",$B497,"TOPFLOW","TOP","TOP","top1",$C497,"top3","Open_Acute_DIV1","TOP5","TOP6","REPORTED","TOP8")</f>
        <v>0</v>
      </c>
      <c r="F497" s="53">
        <f>_xll.OneStreamExcelAddIn.XFFunctions.XFGetCell("TRUE", "CONSOL", $D$3,"TOT_Entity","Aggregated","Budget_Working",$E$3,"PERIODIC",$B497,"TOPFLOW","TOP","TOP","top1",$C497,"top3","Open_Acute_DIV1","TOP5","TOP6","REPORTED","TOP8")</f>
        <v>0</v>
      </c>
      <c r="G497" s="53">
        <f>F497-E497</f>
        <v>0</v>
      </c>
      <c r="H497" s="55">
        <f>IFERROR(G497/F497,0)</f>
        <v>0</v>
      </c>
      <c r="I497" s="41"/>
      <c r="J497" s="53">
        <f>_xll.OneStreamExcelAddIn.XFFunctions.XFGetCell("TRUE", "CONSOL", $D$3,"TOT_Entity","USD","Actual",$E$3,"YTD",$B497,"TOPFLOW","TOP","TOP","top1",$C497,"TOP3","Open_Acute_DIV1","TOP5","TOP6","REPORTED","TOP8")</f>
        <v>0</v>
      </c>
      <c r="K497" s="53">
        <f>_xll.OneStreamExcelAddIn.XFFunctions.XFGetCell("TRUE", "CONSOL", $D$3,"TOT_Entity","Aggregated","Budget_Working",$E$3,"YTD",$B497,"TOPFLOW","TOP","TOP","top1",$C497,"TOP3","Open_Acute_DIV1","TOP5","TOP6","REPORTED","TOP8")</f>
        <v>0</v>
      </c>
      <c r="L497" s="53">
        <f>K497-J497</f>
        <v>0</v>
      </c>
      <c r="M497" s="40">
        <f>IFERROR(L497/K497,0)</f>
        <v>0</v>
      </c>
      <c r="N497" s="41"/>
      <c r="O497" s="53">
        <f>_xll.OneStreamExcelAddIn.XFFunctions.XFGetCell("TRUE", "CONSOL", $D$3,"TOT_Entity","USD","Actual",$F$3,"YTD",$B497,"TOPFLOW","TOP","TOP","top1",$C497,"TOP3","Open_Acute_DIV1","TOP5","TOP6","REPORTED","TOP8")</f>
        <v>62.25</v>
      </c>
      <c r="P497" s="53">
        <f>_xll.OneStreamExcelAddIn.XFFunctions.XFGetCell("TRUE", "CONSOL", $D$3,"TOT_Entity","USD","Actual",$E$3,"YTD",$B497,"TOPFLOW","TOP","TOP","top1",$C497,"top3","Open_Acute_DIV1","TOP5","TOP6","REPORTED","VAR_BW_PY_Actual")</f>
        <v>62.25</v>
      </c>
      <c r="Q497" s="40">
        <f>IFERROR(P497/O497,0)</f>
        <v>1</v>
      </c>
      <c r="R497" s="41"/>
      <c r="S497" s="53">
        <f>_xll.OneStreamExcelAddIn.XFFunctions.XFGetCell("TRUE", "CONSOL", $D$3,"TOT_Entity","USD","MIDFCST",$E$3,"MTD",$B497,"TOPFLOW","TOP","TOP","top1",$C497,"TOP3","Open_Acute_DIV1","TOP5","TOP6","REPORTED","TOP8")</f>
        <v>0</v>
      </c>
      <c r="T497" s="53">
        <f>S497-E497</f>
        <v>0</v>
      </c>
      <c r="U497" s="40">
        <f>IFERROR(T497/S497,0)</f>
        <v>0</v>
      </c>
      <c r="V497" s="41"/>
      <c r="W497" s="42"/>
      <c r="X497" s="43"/>
      <c r="Y497" s="42"/>
      <c r="Z497" s="44"/>
      <c r="AB497" s="53">
        <f>_xll.OneStreamExcelAddIn.XFFunctions.XFGetCell("TRUE", "CONSOL", $D$3,"TOT_Entity","USD","Actual",[1]Setup!C4,"PERIODIC",$B497,"TOPFLOW","TOP","TOP","top1",$C497,"top3","Open_Acute_DIV1","TOP5","TOP6","REPORTED","TOP8")</f>
        <v>0</v>
      </c>
      <c r="AC497" s="53">
        <f>_xll.OneStreamExcelAddIn.XFFunctions.XFGetCell("TRUE", "CONSOL", $D$3,"TOT_Entity","Aggregated","Budget_Working",[1]Setup!C4,"PERIODIC",$B497,"TOPFLOW","TOP","TOP","top1",$C497,"top3","Open_Acute_DIV1","TOP5","TOP6","REPORTED","TOP8")</f>
        <v>0</v>
      </c>
      <c r="AD497" s="53">
        <f>AC497-AB497</f>
        <v>0</v>
      </c>
      <c r="AE497" s="40">
        <f>IFERROR(AD497/AC497,0)</f>
        <v>0</v>
      </c>
      <c r="AG497" s="53">
        <f>_xll.OneStreamExcelAddIn.XFFunctions.XFGetCell("TRUE", "CONSOL", $D$3,"TOT_Entity","USD","Actual",[1]Setup!C5,"PERIODIC",$B497,"TOPFLOW","TOP","TOP","top1",$C497,"top3","Open_Acute_DIV1","TOP5","TOP6","REPORTED","TOP8")</f>
        <v>0</v>
      </c>
      <c r="AH497" s="53">
        <f>_xll.OneStreamExcelAddIn.XFFunctions.XFGetCell("TRUE", "CONSOL", $D$3,"TOT_Entity","Aggregated","Budget_Working",[1]Setup!C5,"PERIODIC",$B497,"TOPFLOW","TOP","TOP","top1",$C497,"top3","Open_Acute_DIV1","TOP5","TOP6","REPORTED","TOP8")</f>
        <v>0</v>
      </c>
      <c r="AI497" s="53">
        <f>AH497-AG497</f>
        <v>0</v>
      </c>
      <c r="AJ497" s="40">
        <f>IFERROR(AI497/AH497,0)</f>
        <v>0</v>
      </c>
      <c r="AL497" s="53">
        <f>_xll.OneStreamExcelAddIn.XFFunctions.XFGetCell("TRUE", "CONSOL", $D$3,"TOT_Entity","USD","Actual",[1]Setup!C6,"PERIODIC",$B497,"TOPFLOW","TOP","TOP","top1",$C497,"top3","Open_Acute_DIV1","TOP5","TOP6","REPORTED","TOP8")</f>
        <v>0</v>
      </c>
      <c r="AM497" s="53">
        <f>_xll.OneStreamExcelAddIn.XFFunctions.XFGetCell("TRUE", "CONSOL", $D$3,"TOT_Entity","Aggregated","Budget_Working",[1]Setup!C6,"PERIODIC",$B497,"TOPFLOW","TOP","TOP","top1",$C497,"top3","Open_Acute_DIV1","TOP5","TOP6","REPORTED","TOP8")</f>
        <v>0</v>
      </c>
      <c r="AN497" s="53">
        <f>AM497-AL497</f>
        <v>0</v>
      </c>
      <c r="AO497" s="40">
        <f>IFERROR(AN497/AM497,0)</f>
        <v>0</v>
      </c>
      <c r="AQ497" s="53">
        <f>_xll.OneStreamExcelAddIn.XFFunctions.XFGetCell("TRUE", "CONSOL", $D$3,"TOT_Entity","USD","Actual",[1]Setup!C7,"PERIODIC",$B497,"TOPFLOW","TOP","TOP","top1",$C497,"top3","Open_Acute_DIV1","TOP5","TOP6","REPORTED","TOP8")</f>
        <v>0</v>
      </c>
      <c r="AR497" s="53">
        <f>_xll.OneStreamExcelAddIn.XFFunctions.XFGetCell("TRUE", "CONSOL", $D$3,"TOT_Entity","Aggregated","Budget_Working",[1]Setup!C7,"PERIODIC",$B497,"TOPFLOW","TOP","TOP","top1",$C497,"top3","Open_Acute_DIV1","TOP5","TOP6","REPORTED","TOP8")</f>
        <v>0</v>
      </c>
      <c r="AS497" s="53">
        <f>AR497-AQ497</f>
        <v>0</v>
      </c>
      <c r="AT497" s="40">
        <f>IFERROR(AS497/AR497,0)</f>
        <v>0</v>
      </c>
      <c r="AV497" s="53">
        <f>_xll.OneStreamExcelAddIn.XFFunctions.XFGetCell("TRUE", "CONSOL", $D$3,"TOT_Entity","USD","Actual",[1]Setup!C8,"PERIODIC",$B497,"TOPFLOW","TOP","TOP","top1",$C497,"top3","Open_Acute_DIV1","TOP5","TOP6","REPORTED","TOP8")</f>
        <v>0</v>
      </c>
      <c r="AW497" s="53">
        <f>_xll.OneStreamExcelAddIn.XFFunctions.XFGetCell("TRUE", "CONSOL", $D$3,"TOT_Entity","Aggregated","Budget_Working",[1]Setup!C8,"PERIODIC",$B497,"TOPFLOW","TOP","TOP","top1",$C497,"top3","Open_Acute_DIV1","TOP5","TOP6","REPORTED","TOP8")</f>
        <v>10500</v>
      </c>
      <c r="AX497" s="53">
        <f>AW497-AV497</f>
        <v>10500</v>
      </c>
      <c r="AY497" s="40">
        <f>IFERROR(AX497/AW497,0)</f>
        <v>1</v>
      </c>
      <c r="BA497" s="53">
        <f>_xll.OneStreamExcelAddIn.XFFunctions.XFGetCell("TRUE", "CONSOL", $D$3,"TOT_Entity","USD","Actual",[1]Setup!C9,"PERIODIC",$B497,"TOPFLOW","TOP","TOP","top1",$C497,"top3","Open_Acute_DIV1","TOP5","TOP6","REPORTED","TOP8")</f>
        <v>0</v>
      </c>
      <c r="BB497" s="53">
        <f>_xll.OneStreamExcelAddIn.XFFunctions.XFGetCell("TRUE", "CONSOL", $D$3,"TOT_Entity","Aggregated","Budget_Working",[1]Setup!C9,"PERIODIC",$B497,"TOPFLOW","TOP","TOP","top1",$C497,"top3","Open_Acute_DIV1","TOP5","TOP6","REPORTED","TOP8")</f>
        <v>0</v>
      </c>
      <c r="BC497" s="53">
        <f>BB497-BA497</f>
        <v>0</v>
      </c>
      <c r="BD497" s="40">
        <f>IFERROR(BC497/BB497,0)</f>
        <v>0</v>
      </c>
      <c r="BF497" s="53">
        <f>_xll.OneStreamExcelAddIn.XFFunctions.XFGetCell("TRUE", "CONSOL", $D$3,"TOT_Entity","USD","Actual",[1]Setup!C10,"PERIODIC",$B497,"TOPFLOW","TOP","TOP","top1",$C497,"top3","Open_Acute_DIV1","TOP5","TOP6","REPORTED","TOP8")</f>
        <v>0</v>
      </c>
      <c r="BG497" s="53">
        <f>_xll.OneStreamExcelAddIn.XFFunctions.XFGetCell("TRUE", "CONSOL", $D$3,"TOT_Entity","Aggregated","Budget_Working",[1]Setup!C10,"PERIODIC",$B497,"TOPFLOW","TOP","TOP","top1",$C497,"top3","Open_Acute_DIV1","TOP5","TOP6","REPORTED","TOP8")</f>
        <v>0</v>
      </c>
      <c r="BH497" s="53">
        <f>BG497-BF497</f>
        <v>0</v>
      </c>
      <c r="BI497" s="40">
        <f>IFERROR(BH497/BG497,0)</f>
        <v>0</v>
      </c>
      <c r="BK497" s="53">
        <f>_xll.OneStreamExcelAddIn.XFFunctions.XFGetCell("TRUE", "CONSOL", $D$3,"TOT_Entity","USD","Actual",[1]Setup!C11,"PERIODIC",$B497,"TOPFLOW","TOP","TOP","top1",$C497,"top3","Open_Acute_DIV1","TOP5","TOP6","REPORTED","TOP8")</f>
        <v>0</v>
      </c>
      <c r="BL497" s="53">
        <f>_xll.OneStreamExcelAddIn.XFFunctions.XFGetCell("TRUE", "CONSOL", $D$3,"TOT_Entity","Aggregated","Budget_Working",[1]Setup!C11,"PERIODIC",$B497,"TOPFLOW","TOP","TOP","top1",$C497,"top3","Open_Acute_DIV1","TOP5","TOP6","REPORTED","TOP8")</f>
        <v>0</v>
      </c>
      <c r="BM497" s="53">
        <f>BL497-BK497</f>
        <v>0</v>
      </c>
      <c r="BN497" s="40">
        <f>IFERROR(BM497/BL497,0)</f>
        <v>0</v>
      </c>
      <c r="BP497" s="53">
        <f>_xll.OneStreamExcelAddIn.XFFunctions.XFGetCell("TRUE", "CONSOL", $D$3,"TOT_Entity","USD","Actual",[1]Setup!C12,"PERIODIC",$B497,"TOPFLOW","TOP","TOP","top1",$C497,"top3","Open_Acute_DIV1","TOP5","TOP6","REPORTED","TOP8")</f>
        <v>0</v>
      </c>
      <c r="BQ497" s="53">
        <f>_xll.OneStreamExcelAddIn.XFFunctions.XFGetCell("TRUE", "CONSOL", $D$3,"TOT_Entity","Aggregated","Budget_Working",[1]Setup!C12,"PERIODIC",$B497,"TOPFLOW","TOP","TOP","top1",$C497,"top3","Open_Acute_DIV1","TOP5","TOP6","REPORTED","TOP8")</f>
        <v>0</v>
      </c>
      <c r="BR497" s="53">
        <f>BQ497-BP497</f>
        <v>0</v>
      </c>
      <c r="BS497" s="40">
        <f>IFERROR(BR497/BQ497,0)</f>
        <v>0</v>
      </c>
      <c r="BU497" s="53">
        <f>_xll.OneStreamExcelAddIn.XFFunctions.XFGetCell("TRUE", "CONSOL", $D$3,"TOT_Entity","USD","Actual",[1]Setup!C13,"PERIODIC",$B497,"TOPFLOW","TOP","TOP","top1",$C497,"top3","Open_Acute_DIV1","TOP5","TOP6","REPORTED","TOP8")</f>
        <v>0</v>
      </c>
      <c r="BV497" s="53">
        <f>_xll.OneStreamExcelAddIn.XFFunctions.XFGetCell("TRUE", "CONSOL", $D$3,"TOT_Entity","Aggregated","Budget_Working",[1]Setup!C13,"PERIODIC",$B497,"TOPFLOW","TOP","TOP","top1",$C497,"top3","Open_Acute_DIV1","TOP5","TOP6","REPORTED","TOP8")</f>
        <v>0</v>
      </c>
      <c r="BW497" s="53">
        <f>BV497-BU497</f>
        <v>0</v>
      </c>
      <c r="BX497" s="40">
        <f>IFERROR(BW497/BV497,0)</f>
        <v>0</v>
      </c>
      <c r="BZ497" s="53">
        <f>_xll.OneStreamExcelAddIn.XFFunctions.XFGetCell("TRUE", "CONSOL", $D$3,"TOT_Entity","USD","Actual",[1]Setup!C14,"PERIODIC",$B497,"TOPFLOW","TOP","TOP","top1",$C497,"top3","Open_Acute_DIV1","TOP5","TOP6","REPORTED","TOP8")</f>
        <v>0</v>
      </c>
      <c r="CA497" s="53">
        <f>_xll.OneStreamExcelAddIn.XFFunctions.XFGetCell("TRUE", "CONSOL", $D$3,"TOT_Entity","Aggregated","Budget_Working",[1]Setup!C14,"PERIODIC",$B497,"TOPFLOW","TOP","TOP","top1",$C497,"top3","Open_Acute_DIV1","TOP5","TOP6","REPORTED","TOP8")</f>
        <v>0</v>
      </c>
      <c r="CB497" s="53">
        <f>CA497-BZ497</f>
        <v>0</v>
      </c>
      <c r="CC497" s="40">
        <f>IFERROR(CB497/CA497,0)</f>
        <v>0</v>
      </c>
      <c r="CE497" s="53">
        <f>_xll.OneStreamExcelAddIn.XFFunctions.XFGetCell("TRUE", "CONSOL", $D$3,"TOT_Entity","USD","Actual",[1]Setup!C15,"PERIODIC",$B497,"TOPFLOW","TOP","TOP","top1",$C497,"top3","Open_Acute_DIV1","TOP5","TOP6","REPORTED","TOP8")</f>
        <v>0</v>
      </c>
      <c r="CF497" s="53">
        <f>_xll.OneStreamExcelAddIn.XFFunctions.XFGetCell("TRUE", "CONSOL", $D$3,"TOT_Entity","Aggregated","Budget_Working",[1]Setup!C15,"PERIODIC",$B497,"TOPFLOW","TOP","TOP","top1",$C497,"top3","Open_Acute_DIV1","TOP5","TOP6","REPORTED","TOP8")</f>
        <v>0</v>
      </c>
      <c r="CG497" s="53">
        <f>CF497-CE497</f>
        <v>0</v>
      </c>
      <c r="CH497" s="40">
        <f>IFERROR(CG497/CF497,0)</f>
        <v>0</v>
      </c>
      <c r="CI497" s="212"/>
      <c r="CJ497" s="53">
        <f>_xll.OneStreamExcelAddIn.XFFunctions.XFGetCell("TRUE", "CONSOL", $D$3,"TOT_Entity","USD","Actual",[1]Setup!C4,"PERIODIC",$B497,"TOPFLOW","TOP","TOP","top1",$C497,"top3","Open_Acute_DIV1","TOP5","TOP6","REPORTED","TOP8")</f>
        <v>0</v>
      </c>
      <c r="CK497" s="53">
        <f>_xll.OneStreamExcelAddIn.XFFunctions.XFGetCell("TRUE", "CONSOL", $D$3,"TOT_Entity","USD","Actual",[1]Setup!C5,"PERIODIC",$B497,"TOPFLOW","TOP","TOP","top1",$C497,"top3","Open_Acute_DIV1","TOP5","TOP6","REPORTED","TOP8")</f>
        <v>0</v>
      </c>
      <c r="CL497" s="53">
        <f>_xll.OneStreamExcelAddIn.XFFunctions.XFGetCell("TRUE", "CONSOL", $D$3,"TOT_Entity","USD","Actual",[1]Setup!C6,"PERIODIC",$B497,"TOPFLOW","TOP","TOP","top1",$C497,"top3","Open_Acute_DIV1","TOP5","TOP6","REPORTED","TOP8")</f>
        <v>0</v>
      </c>
      <c r="CM497" s="53">
        <f>_xll.OneStreamExcelAddIn.XFFunctions.XFGetCell("TRUE", "CONSOL", $D$3,"TOT_Entity","USD","Actual",[1]Setup!C7,"PERIODIC",$B497,"TOPFLOW","TOP","TOP","top1",$C497,"top3","Open_Acute_DIV1","TOP5","TOP6","REPORTED","TOP8")</f>
        <v>0</v>
      </c>
      <c r="CN497" s="53">
        <f>_xll.OneStreamExcelAddIn.XFFunctions.XFGetCell("TRUE", "CONSOL", $D$3,"TOT_Entity","USD","Actual",[1]Setup!C8,"PERIODIC",$B497,"TOPFLOW","TOP","TOP","top1",$C497,"top3","Open_Acute_DIV1","TOP5","TOP6","REPORTED","TOP8")</f>
        <v>0</v>
      </c>
      <c r="CO497" s="53">
        <f>_xll.OneStreamExcelAddIn.XFFunctions.XFGetCell("TRUE", "CONSOL", $D$3,"TOT_Entity","USD","Actual",[1]Setup!C9,"PERIODIC",$B497,"TOPFLOW","TOP","TOP","top1",$C497,"top3","Open_Acute_DIV1","TOP5","TOP6","REPORTED","TOP8")</f>
        <v>0</v>
      </c>
      <c r="CP497" s="53">
        <f>_xll.OneStreamExcelAddIn.XFFunctions.XFGetCell("TRUE", "CONSOL", $D$3,"TOT_Entity","USD","Actual",[1]Setup!C10,"PERIODIC",$B497,"TOPFLOW","TOP","TOP","top1",$C497,"top3","Open_Acute_DIV1","TOP5","TOP6","REPORTED","TOP8")</f>
        <v>0</v>
      </c>
      <c r="CQ497" s="53">
        <f>_xll.OneStreamExcelAddIn.XFFunctions.XFGetCell("TRUE", "CONSOL", $D$3,"TOT_Entity","USD","Actual",[1]Setup!C11,"PERIODIC",$B497,"TOPFLOW","TOP","TOP","top1",$C497,"top3","Open_Acute_DIV1","TOP5","TOP6","REPORTED","TOP8")</f>
        <v>0</v>
      </c>
      <c r="CR497" s="53">
        <f>_xll.OneStreamExcelAddIn.XFFunctions.XFGetCell("TRUE", "CONSOL", $D$3,"TOT_Entity","USD","Actual",[1]Setup!C12,"PERIODIC",$B497,"TOPFLOW","TOP","TOP","top1",$C497,"top3","Open_Acute_DIV1","TOP5","TOP6","REPORTED","TOP8")</f>
        <v>0</v>
      </c>
      <c r="CS497" s="53">
        <f>_xll.OneStreamExcelAddIn.XFFunctions.XFGetCell("TRUE", "CONSOL", $D$3,"TOT_Entity","USD","Actual",[1]Setup!C13,"PERIODIC",$B497,"TOPFLOW","TOP","TOP","top1",$C497,"top3","Open_Acute_DIV1","TOP5","TOP6","REPORTED","TOP8")</f>
        <v>0</v>
      </c>
      <c r="CT497" s="53">
        <f>_xll.OneStreamExcelAddIn.XFFunctions.XFGetCell("TRUE", "CONSOL", $D$3,"TOT_Entity","USD","Actual",[1]Setup!C14,"PERIODIC",$B497,"TOPFLOW","TOP","TOP","top1",$C497,"top3","Open_Acute_DIV1","TOP5","TOP6","REPORTED","TOP8")</f>
        <v>0</v>
      </c>
      <c r="CU497" s="53">
        <f>_xll.OneStreamExcelAddIn.XFFunctions.XFGetCell("TRUE", "CONSOL", $D$3,"TOT_Entity","USD","Actual",[1]Setup!C15,"PERIODIC",$B497,"TOPFLOW","TOP","TOP","top1",$C497,"top3","Open_Acute_DIV1","TOP5","TOP6","REPORTED","TOP8")</f>
        <v>0</v>
      </c>
      <c r="CV497" s="212"/>
      <c r="CW497" s="53">
        <f>_xll.OneStreamExcelAddIn.XFFunctions.XFGetCell("TRUE", "CONSOL", $D$3,"TOT_Entity","USD","Actual",[1]Setup!C17,"PERIODIC",$B497,"TOPFLOW","TOP","TOP","top1",$C497,"top3","Open_Acute_DIV1","TOP5","TOP6","REPORTED","TOP8")</f>
        <v>62.25</v>
      </c>
      <c r="CX497" s="53">
        <f>_xll.OneStreamExcelAddIn.XFFunctions.XFGetCell("TRUE", "CONSOL", $D$3,"TOT_Entity","USD","Actual",[1]Setup!C18,"PERIODIC",$B497,"TOPFLOW","TOP","TOP","top1",$C497,"top3","Open_Acute_DIV1","TOP5","TOP6","REPORTED","TOP8")</f>
        <v>62.25</v>
      </c>
      <c r="CY497" s="53">
        <f>_xll.OneStreamExcelAddIn.XFFunctions.XFGetCell("TRUE", "CONSOL", $D$3,"TOT_Entity","USD","Actual",[1]Setup!C19,"PERIODIC",$B497,"TOPFLOW","TOP","TOP","top1",$C497,"top3","Open_Acute_DIV1","TOP5","TOP6","REPORTED","TOP8")</f>
        <v>-62.25</v>
      </c>
      <c r="CZ497" s="53">
        <f>_xll.OneStreamExcelAddIn.XFFunctions.XFGetCell("TRUE", "CONSOL", $D$3,"TOT_Entity","USD","Actual",[1]Setup!C20,"PERIODIC",$B497,"TOPFLOW","TOP","TOP","top1",$C497,"top3","Open_Acute_DIV1","TOP5","TOP6","REPORTED","TOP8")</f>
        <v>0</v>
      </c>
      <c r="DA497" s="53">
        <f>_xll.OneStreamExcelAddIn.XFFunctions.XFGetCell("TRUE", "CONSOL", $D$3,"TOT_Entity","USD","Actual",[1]Setup!C21,"PERIODIC",$B497,"TOPFLOW","TOP","TOP","top1",$C497,"top3","Open_Acute_DIV1","TOP5","TOP6","REPORTED","TOP8")</f>
        <v>10000</v>
      </c>
      <c r="DB497" s="53">
        <f>_xll.OneStreamExcelAddIn.XFFunctions.XFGetCell("TRUE", "CONSOL", $D$3,"TOT_Entity","USD","Actual",[1]Setup!C22,"PERIODIC",$B497,"TOPFLOW","TOP","TOP","top1",$C497,"top3","Open_Acute_DIV1","TOP5","TOP6","REPORTED","TOP8")</f>
        <v>0</v>
      </c>
      <c r="DC497" s="53">
        <f>_xll.OneStreamExcelAddIn.XFFunctions.XFGetCell("TRUE", "CONSOL", $D$3,"TOT_Entity","USD","Actual",[1]Setup!C23,"PERIODIC",$B497,"TOPFLOW","TOP","TOP","top1",$C497,"top3","Open_Acute_DIV1","TOP5","TOP6","REPORTED","TOP8")</f>
        <v>0</v>
      </c>
      <c r="DD497" s="53">
        <f>_xll.OneStreamExcelAddIn.XFFunctions.XFGetCell("TRUE", "CONSOL", $D$3,"TOT_Entity","USD","Actual",[1]Setup!C24,"PERIODIC",$B497,"TOPFLOW","TOP","TOP","top1",$C497,"top3","Open_Acute_DIV1","TOP5","TOP6","REPORTED","TOP8")</f>
        <v>0</v>
      </c>
      <c r="DE497" s="53">
        <f>_xll.OneStreamExcelAddIn.XFFunctions.XFGetCell("TRUE", "CONSOL", $D$3,"TOT_Entity","USD","Actual",[1]Setup!C25,"PERIODIC",$B497,"TOPFLOW","TOP","TOP","top1",$C497,"top3","Open_Acute_DIV1","TOP5","TOP6","REPORTED","TOP8")</f>
        <v>0</v>
      </c>
      <c r="DF497" s="53">
        <f>_xll.OneStreamExcelAddIn.XFFunctions.XFGetCell("TRUE", "CONSOL", $D$3,"TOT_Entity","USD","Actual",[1]Setup!C26,"PERIODIC",$B497,"TOPFLOW","TOP","TOP","top1",$C497,"top3","Open_Acute_DIV1","TOP5","TOP6","REPORTED","TOP8")</f>
        <v>0</v>
      </c>
      <c r="DG497" s="53">
        <f>_xll.OneStreamExcelAddIn.XFFunctions.XFGetCell("TRUE", "CONSOL", $D$3,"TOT_Entity","USD","Actual",[1]Setup!C27,"PERIODIC",$B497,"TOPFLOW","TOP","TOP","top1",$C497,"top3","Open_Acute_DIV1","TOP5","TOP6","REPORTED","TOP8")</f>
        <v>0</v>
      </c>
      <c r="DH497" s="53">
        <f>_xll.OneStreamExcelAddIn.XFFunctions.XFGetCell("TRUE", "CONSOL", $D$3,"TOT_Entity","USD","Actual",[1]Setup!C28,"PERIODIC",$B497,"TOPFLOW","TOP","TOP","top1",$C497,"top3","Open_Acute_DIV1","TOP5","TOP6","REPORTED","TOP8")</f>
        <v>0</v>
      </c>
      <c r="DI497" s="178"/>
      <c r="DJ497" s="53">
        <f>_xll.OneStreamExcelAddIn.XFFunctions.XFGetCell("TRUE", "CONSOL", $D$3,"TOT_Entity","Aggregated","Budget_Working",[1]Setup!C4,"PERIODIC",$B497,"TOPFLOW","TOP","TOP","top1",$C497,"top3","Open_Acute_DIV1","TOP5","TOP6","REPORTED","TOP8")</f>
        <v>0</v>
      </c>
      <c r="DK497" s="53">
        <f>_xll.OneStreamExcelAddIn.XFFunctions.XFGetCell("TRUE", "CONSOL", $D$3,"TOT_Entity","Aggregated","Budget_Working",[1]Setup!C5,"PERIODIC",$B497,"TOPFLOW","TOP","TOP","top1",$C497,"top3","Open_Acute_DIV1","TOP5","TOP6","REPORTED","TOP8")</f>
        <v>0</v>
      </c>
      <c r="DL497" s="53">
        <f>_xll.OneStreamExcelAddIn.XFFunctions.XFGetCell("TRUE", "CONSOL", $D$3,"TOT_Entity","Aggregated","Budget_Working",[1]Setup!C6,"PERIODIC",$B497,"TOPFLOW","TOP","TOP","top1",$C497,"top3","Open_Acute_DIV1","TOP5","TOP6","REPORTED","TOP8")</f>
        <v>0</v>
      </c>
      <c r="DM497" s="53">
        <f>_xll.OneStreamExcelAddIn.XFFunctions.XFGetCell("TRUE", "CONSOL", $D$3,"TOT_Entity","Aggregated","Budget_Working",[1]Setup!C7,"PERIODIC",$B497,"TOPFLOW","TOP","TOP","top1",$C497,"top3","Open_Acute_DIV1","TOP5","TOP6","REPORTED","TOP8")</f>
        <v>0</v>
      </c>
      <c r="DN497" s="53">
        <f>_xll.OneStreamExcelAddIn.XFFunctions.XFGetCell("TRUE", "CONSOL", $D$3,"TOT_Entity","Aggregated","Budget_Working",[1]Setup!C8,"PERIODIC",$B497,"TOPFLOW","TOP","TOP","top1",$C497,"top3","Open_Acute_DIV1","TOP5","TOP6","REPORTED","TOP8")</f>
        <v>10500</v>
      </c>
      <c r="DO497" s="53">
        <f>_xll.OneStreamExcelAddIn.XFFunctions.XFGetCell("TRUE", "CONSOL", $D$3,"TOT_Entity","Aggregated","Budget_Working",[1]Setup!C9,"PERIODIC",$B497,"TOPFLOW","TOP","TOP","top1",$C497,"top3","Open_Acute_DIV1","TOP5","TOP6","REPORTED","TOP8")</f>
        <v>0</v>
      </c>
      <c r="DP497" s="53">
        <f>_xll.OneStreamExcelAddIn.XFFunctions.XFGetCell("TRUE", "CONSOL", $D$3,"TOT_Entity","Aggregated","Budget_Working",[1]Setup!C10,"PERIODIC",$B497,"TOPFLOW","TOP","TOP","top1",$C497,"top3","Open_Acute_DIV1","TOP5","TOP6","REPORTED","TOP8")</f>
        <v>0</v>
      </c>
      <c r="DQ497" s="53">
        <f>_xll.OneStreamExcelAddIn.XFFunctions.XFGetCell("TRUE", "CONSOL", $D$3,"TOT_Entity","Aggregated","Budget_Working",[1]Setup!C11,"PERIODIC",$B497,"TOPFLOW","TOP","TOP","top1",$C497,"top3","Open_Acute_DIV1","TOP5","TOP6","REPORTED","TOP8")</f>
        <v>0</v>
      </c>
      <c r="DR497" s="53">
        <f>_xll.OneStreamExcelAddIn.XFFunctions.XFGetCell("TRUE", "CONSOL", $D$3,"TOT_Entity","Aggregated","Budget_Working",[1]Setup!C12,"PERIODIC",$B497,"TOPFLOW","TOP","TOP","top1",$C497,"top3","Open_Acute_DIV1","TOP5","TOP6","REPORTED","TOP8")</f>
        <v>0</v>
      </c>
      <c r="DS497" s="53">
        <f>_xll.OneStreamExcelAddIn.XFFunctions.XFGetCell("TRUE", "CONSOL", $D$3,"TOT_Entity","Aggregated","Budget_Working",[1]Setup!C13,"PERIODIC",$B497,"TOPFLOW","TOP","TOP","top1",$C497,"top3","Open_Acute_DIV1","TOP5","TOP6","REPORTED","TOP8")</f>
        <v>0</v>
      </c>
      <c r="DT497" s="53">
        <f>_xll.OneStreamExcelAddIn.XFFunctions.XFGetCell("TRUE", "CONSOL", $D$3,"TOT_Entity","Aggregated","Budget_Working",[1]Setup!C14,"PERIODIC",$B497,"TOPFLOW","TOP","TOP","top1",$C497,"top3","Open_Acute_DIV1","TOP5","TOP6","REPORTED","TOP8")</f>
        <v>0</v>
      </c>
      <c r="DU497" s="53">
        <f>_xll.OneStreamExcelAddIn.XFFunctions.XFGetCell("TRUE", "CONSOL", $D$3,"TOT_Entity","Aggregated","Budget_Working",[1]Setup!C15,"PERIODIC",$B497,"TOPFLOW","TOP","TOP","top1",$C497,"top3","Open_Acute_DIV1","TOP5","TOP6","REPORTED","TOP8")</f>
        <v>0</v>
      </c>
      <c r="DV497" s="178"/>
      <c r="DW497" s="53">
        <f>_xll.OneStreamExcelAddIn.XFFunctions.XFGetCell("TRUE", "CONSOL", $D$3,"TOT_Entity","USD","Budget_Final",[1]Setup!C17,"PERIODIC",$B497,"TOPFLOW","TOP","TOP","top1",$C497,"top3","Open_Acute_DIV1","TOP5","TOP6","REPORTED","TOP8")</f>
        <v>412.93173404499998</v>
      </c>
      <c r="DX497" s="53">
        <f>_xll.OneStreamExcelAddIn.XFFunctions.XFGetCell("TRUE", "CONSOL", $D$3,"TOT_Entity","USD","Budget_Final",[1]Setup!C18,"PERIODIC",$B497,"TOPFLOW","TOP","TOP","top1",$C497,"top3","Open_Acute_DIV1","TOP5","TOP6","REPORTED","TOP8")</f>
        <v>393.01630808599998</v>
      </c>
      <c r="DY497" s="53">
        <f>_xll.OneStreamExcelAddIn.XFFunctions.XFGetCell("TRUE", "CONSOL", $D$3,"TOT_Entity","USD","Budget_Final",[1]Setup!C19,"PERIODIC",$B497,"TOPFLOW","TOP","TOP","top1",$C497,"top3","Open_Acute_DIV1","TOP5","TOP6","REPORTED","TOP8")</f>
        <v>440.924745358</v>
      </c>
      <c r="DZ497" s="53">
        <f>_xll.OneStreamExcelAddIn.XFFunctions.XFGetCell("TRUE", "CONSOL", $D$3,"TOT_Entity","USD","Budget_Final",[1]Setup!C20,"PERIODIC",$B497,"TOPFLOW","TOP","TOP","top1",$C497,"top3","Open_Acute_DIV1","TOP5","TOP6","REPORTED","TOP8")</f>
        <v>438.41790852399998</v>
      </c>
      <c r="EA497" s="53">
        <f>_xll.OneStreamExcelAddIn.XFFunctions.XFGetCell("TRUE", "CONSOL", $D$3,"TOT_Entity","USD","Budget_Final",[1]Setup!C21,"PERIODIC",$B497,"TOPFLOW","TOP","TOP","top1",$C497,"top3","Open_Acute_DIV1","TOP5","TOP6","REPORTED","TOP8")</f>
        <v>451.23063012</v>
      </c>
      <c r="EB497" s="53">
        <f>_xll.OneStreamExcelAddIn.XFFunctions.XFGetCell("TRUE", "CONSOL", $D$3,"TOT_Entity","USD","Budget_Final",[1]Setup!C22,"PERIODIC",$B497,"TOPFLOW","TOP","TOP","top1",$C497,"top3","Open_Acute_DIV1","TOP5","TOP6","REPORTED","TOP8")</f>
        <v>5427.2764114840002</v>
      </c>
      <c r="EC497" s="53">
        <f>_xll.OneStreamExcelAddIn.XFFunctions.XFGetCell("TRUE", "CONSOL", $D$3,"TOT_Entity","USD","Budget_Final",[1]Setup!C23,"PERIODIC",$B497,"TOPFLOW","TOP","TOP","top1",$C497,"top3","Open_Acute_DIV1","TOP5","TOP6","REPORTED","TOP8")</f>
        <v>5450.395017842</v>
      </c>
      <c r="ED497" s="53">
        <f>_xll.OneStreamExcelAddIn.XFFunctions.XFGetCell("TRUE", "CONSOL", $D$3,"TOT_Entity","USD","Budget_Final",[1]Setup!C24,"PERIODIC",$B497,"TOPFLOW","TOP","TOP","top1",$C497,"top3","Open_Acute_DIV1","TOP5","TOP6","REPORTED","TOP8")</f>
        <v>450.67355526799997</v>
      </c>
      <c r="EE497" s="53">
        <f>_xll.OneStreamExcelAddIn.XFFunctions.XFGetCell("TRUE", "CONSOL", $D$3,"TOT_Entity","USD","Budget_Final",[1]Setup!C25,"PERIODIC",$B497,"TOPFLOW","TOP","TOP","top1",$C497,"top3","Open_Acute_DIV1","TOP5","TOP6","REPORTED","TOP8")</f>
        <v>450.53428655499999</v>
      </c>
      <c r="EF497" s="53">
        <f>_xll.OneStreamExcelAddIn.XFFunctions.XFGetCell("TRUE", "CONSOL", $D$3,"TOT_Entity","USD","Budget_Final",[1]Setup!C26,"PERIODIC",$B497,"TOPFLOW","TOP","TOP","top1",$C497,"top3","Open_Acute_DIV1","TOP5","TOP6","REPORTED","TOP8")</f>
        <v>447.888181008</v>
      </c>
      <c r="EG497" s="53">
        <f>_xll.OneStreamExcelAddIn.XFFunctions.XFGetCell("TRUE", "CONSOL", $D$3,"TOT_Entity","USD","Budget_Final",[1]Setup!C27,"PERIODIC",$B497,"TOPFLOW","TOP","TOP","top1",$C497,"top3","Open_Acute_DIV1","TOP5","TOP6","REPORTED","TOP8")</f>
        <v>419.61663226899998</v>
      </c>
      <c r="EH497" s="53">
        <f>_xll.OneStreamExcelAddIn.XFFunctions.XFGetCell("TRUE", "CONSOL", $D$3,"TOT_Entity","USD","Budget_Final",[1]Setup!C28,"PERIODIC",$B497,"TOPFLOW","TOP","TOP","top1",$C497,"top3","Open_Acute_DIV1","TOP5","TOP6","REPORTED","TOP8")</f>
        <v>427.13714277100001</v>
      </c>
    </row>
    <row r="498" spans="2:138" x14ac:dyDescent="0.25">
      <c r="B498" s="51">
        <v>62202</v>
      </c>
      <c r="C498" s="51"/>
      <c r="D498" t="str" cm="1">
        <f t="array" ref="D498">_xll.OneStreamExcelAddIn.XFFunctions.XFGetMemberInfo("Description","Account",B498)</f>
        <v>Legal Fees</v>
      </c>
      <c r="E498" s="53">
        <f>_xll.OneStreamExcelAddIn.XFFunctions.XFGetCell("TRUE", "CONSOL", $D$3,"TOT_Entity","USD","Actual",$E$3,"PERIODIC",$B498,"TOPFLOW","TOP","TOP","top1",$C498,"top3","Open_Acute_DIV1","TOP5","TOP6","REPORTED","TOP8")</f>
        <v>0</v>
      </c>
      <c r="F498" s="53">
        <f>_xll.OneStreamExcelAddIn.XFFunctions.XFGetCell("TRUE", "CONSOL", $D$3,"TOT_Entity","Aggregated","Budget_Working",$E$3,"PERIODIC",$B498,"TOPFLOW","TOP","TOP","top1",$C498,"top3","Open_Acute_DIV1","TOP5","TOP6","REPORTED","TOP8")</f>
        <v>15651</v>
      </c>
      <c r="G498" s="53">
        <f>F498-E498</f>
        <v>15651</v>
      </c>
      <c r="H498" s="55">
        <f>IFERROR(G498/F498,0)</f>
        <v>1</v>
      </c>
      <c r="I498" s="41"/>
      <c r="J498" s="53">
        <f>_xll.OneStreamExcelAddIn.XFFunctions.XFGetCell("TRUE", "CONSOL", $D$3,"TOT_Entity","USD","Actual",$E$3,"YTD",$B498,"TOPFLOW","TOP","TOP","top1",$C498,"TOP3","Open_Acute_DIV1","TOP5","TOP6","REPORTED","TOP8")</f>
        <v>0</v>
      </c>
      <c r="K498" s="53">
        <f>_xll.OneStreamExcelAddIn.XFFunctions.XFGetCell("TRUE", "CONSOL", $D$3,"TOT_Entity","Aggregated","Budget_Working",$E$3,"YTD",$B498,"TOPFLOW","TOP","TOP","top1",$C498,"TOP3","Open_Acute_DIV1","TOP5","TOP6","REPORTED","TOP8")</f>
        <v>62604</v>
      </c>
      <c r="L498" s="53">
        <f>K498-J498</f>
        <v>62604</v>
      </c>
      <c r="M498" s="40">
        <f>IFERROR(L498/K498,0)</f>
        <v>1</v>
      </c>
      <c r="N498" s="41"/>
      <c r="O498" s="53">
        <f>_xll.OneStreamExcelAddIn.XFFunctions.XFGetCell("TRUE", "CONSOL", $D$3,"TOT_Entity","USD","Actual",$F$3,"YTD",$B498,"TOPFLOW","TOP","TOP","top1",$C498,"TOP3","Open_Acute_DIV1","TOP5","TOP6","REPORTED","TOP8")</f>
        <v>-4763.8900000000003</v>
      </c>
      <c r="P498" s="53">
        <f>_xll.OneStreamExcelAddIn.XFFunctions.XFGetCell("TRUE", "CONSOL", $D$3,"TOT_Entity","USD","Actual",$E$3,"YTD",$B498,"TOPFLOW","TOP","TOP","top1",$C498,"top3","Open_Acute_DIV1","TOP5","TOP6","REPORTED","VAR_BW_PY_Actual")</f>
        <v>-4763.8900000000003</v>
      </c>
      <c r="Q498" s="40">
        <f>IFERROR(P498/O498,0)</f>
        <v>1</v>
      </c>
      <c r="R498" s="41"/>
      <c r="S498" s="53">
        <f>_xll.OneStreamExcelAddIn.XFFunctions.XFGetCell("TRUE", "CONSOL", $D$3,"TOT_Entity","USD","MIDFCST",$E$3,"MTD",$B498,"TOPFLOW","TOP","TOP","top1",$C498,"TOP3","Open_Acute_DIV1","TOP5","TOP6","REPORTED","TOP8")</f>
        <v>0</v>
      </c>
      <c r="T498" s="53">
        <f>S498-E498</f>
        <v>0</v>
      </c>
      <c r="U498" s="40">
        <f>IFERROR(T498/S498,0)</f>
        <v>0</v>
      </c>
      <c r="V498" s="41"/>
      <c r="W498" s="42"/>
      <c r="X498" s="43"/>
      <c r="Y498" s="42"/>
      <c r="Z498" s="44"/>
      <c r="AB498" s="53">
        <f>_xll.OneStreamExcelAddIn.XFFunctions.XFGetCell("TRUE", "CONSOL", $D$3,"TOT_Entity","USD","Actual",[1]Setup!C4,"PERIODIC",$B498,"TOPFLOW","TOP","TOP","top1",$C498,"top3","Open_Acute_DIV1","TOP5","TOP6","REPORTED","TOP8")</f>
        <v>0</v>
      </c>
      <c r="AC498" s="53">
        <f>_xll.OneStreamExcelAddIn.XFFunctions.XFGetCell("TRUE", "CONSOL", $D$3,"TOT_Entity","Aggregated","Budget_Working",[1]Setup!C4,"PERIODIC",$B498,"TOPFLOW","TOP","TOP","top1",$C498,"top3","Open_Acute_DIV1","TOP5","TOP6","REPORTED","TOP8")</f>
        <v>15651</v>
      </c>
      <c r="AD498" s="53">
        <f>AC498-AB498</f>
        <v>15651</v>
      </c>
      <c r="AE498" s="40">
        <f>IFERROR(AD498/AC498,0)</f>
        <v>1</v>
      </c>
      <c r="AG498" s="53">
        <f>_xll.OneStreamExcelAddIn.XFFunctions.XFGetCell("TRUE", "CONSOL", $D$3,"TOT_Entity","USD","Actual",[1]Setup!C5,"PERIODIC",$B498,"TOPFLOW","TOP","TOP","top1",$C498,"top3","Open_Acute_DIV1","TOP5","TOP6","REPORTED","TOP8")</f>
        <v>0</v>
      </c>
      <c r="AH498" s="53">
        <f>_xll.OneStreamExcelAddIn.XFFunctions.XFGetCell("TRUE", "CONSOL", $D$3,"TOT_Entity","Aggregated","Budget_Working",[1]Setup!C5,"PERIODIC",$B498,"TOPFLOW","TOP","TOP","top1",$C498,"top3","Open_Acute_DIV1","TOP5","TOP6","REPORTED","TOP8")</f>
        <v>15651</v>
      </c>
      <c r="AI498" s="53">
        <f>AH498-AG498</f>
        <v>15651</v>
      </c>
      <c r="AJ498" s="40">
        <f>IFERROR(AI498/AH498,0)</f>
        <v>1</v>
      </c>
      <c r="AL498" s="53">
        <f>_xll.OneStreamExcelAddIn.XFFunctions.XFGetCell("TRUE", "CONSOL", $D$3,"TOT_Entity","USD","Actual",[1]Setup!C6,"PERIODIC",$B498,"TOPFLOW","TOP","TOP","top1",$C498,"top3","Open_Acute_DIV1","TOP5","TOP6","REPORTED","TOP8")</f>
        <v>0</v>
      </c>
      <c r="AM498" s="53">
        <f>_xll.OneStreamExcelAddIn.XFFunctions.XFGetCell("TRUE", "CONSOL", $D$3,"TOT_Entity","Aggregated","Budget_Working",[1]Setup!C6,"PERIODIC",$B498,"TOPFLOW","TOP","TOP","top1",$C498,"top3","Open_Acute_DIV1","TOP5","TOP6","REPORTED","TOP8")</f>
        <v>15651</v>
      </c>
      <c r="AN498" s="53">
        <f>AM498-AL498</f>
        <v>15651</v>
      </c>
      <c r="AO498" s="40">
        <f>IFERROR(AN498/AM498,0)</f>
        <v>1</v>
      </c>
      <c r="AQ498" s="53">
        <f>_xll.OneStreamExcelAddIn.XFFunctions.XFGetCell("TRUE", "CONSOL", $D$3,"TOT_Entity","USD","Actual",[1]Setup!C7,"PERIODIC",$B498,"TOPFLOW","TOP","TOP","top1",$C498,"top3","Open_Acute_DIV1","TOP5","TOP6","REPORTED","TOP8")</f>
        <v>0</v>
      </c>
      <c r="AR498" s="53">
        <f>_xll.OneStreamExcelAddIn.XFFunctions.XFGetCell("TRUE", "CONSOL", $D$3,"TOT_Entity","Aggregated","Budget_Working",[1]Setup!C7,"PERIODIC",$B498,"TOPFLOW","TOP","TOP","top1",$C498,"top3","Open_Acute_DIV1","TOP5","TOP6","REPORTED","TOP8")</f>
        <v>15651</v>
      </c>
      <c r="AS498" s="53">
        <f>AR498-AQ498</f>
        <v>15651</v>
      </c>
      <c r="AT498" s="40">
        <f>IFERROR(AS498/AR498,0)</f>
        <v>1</v>
      </c>
      <c r="AV498" s="53">
        <f>_xll.OneStreamExcelAddIn.XFFunctions.XFGetCell("TRUE", "CONSOL", $D$3,"TOT_Entity","USD","Actual",[1]Setup!C8,"PERIODIC",$B498,"TOPFLOW","TOP","TOP","top1",$C498,"top3","Open_Acute_DIV1","TOP5","TOP6","REPORTED","TOP8")</f>
        <v>0</v>
      </c>
      <c r="AW498" s="53">
        <f>_xll.OneStreamExcelAddIn.XFFunctions.XFGetCell("TRUE", "CONSOL", $D$3,"TOT_Entity","Aggregated","Budget_Working",[1]Setup!C8,"PERIODIC",$B498,"TOPFLOW","TOP","TOP","top1",$C498,"top3","Open_Acute_DIV1","TOP5","TOP6","REPORTED","TOP8")</f>
        <v>15651</v>
      </c>
      <c r="AX498" s="53">
        <f>AW498-AV498</f>
        <v>15651</v>
      </c>
      <c r="AY498" s="40">
        <f>IFERROR(AX498/AW498,0)</f>
        <v>1</v>
      </c>
      <c r="BA498" s="53">
        <f>_xll.OneStreamExcelAddIn.XFFunctions.XFGetCell("TRUE", "CONSOL", $D$3,"TOT_Entity","USD","Actual",[1]Setup!C9,"PERIODIC",$B498,"TOPFLOW","TOP","TOP","top1",$C498,"top3","Open_Acute_DIV1","TOP5","TOP6","REPORTED","TOP8")</f>
        <v>0</v>
      </c>
      <c r="BB498" s="53">
        <f>_xll.OneStreamExcelAddIn.XFFunctions.XFGetCell("TRUE", "CONSOL", $D$3,"TOT_Entity","Aggregated","Budget_Working",[1]Setup!C9,"PERIODIC",$B498,"TOPFLOW","TOP","TOP","top1",$C498,"top3","Open_Acute_DIV1","TOP5","TOP6","REPORTED","TOP8")</f>
        <v>15651</v>
      </c>
      <c r="BC498" s="53">
        <f>BB498-BA498</f>
        <v>15651</v>
      </c>
      <c r="BD498" s="40">
        <f>IFERROR(BC498/BB498,0)</f>
        <v>1</v>
      </c>
      <c r="BF498" s="53">
        <f>_xll.OneStreamExcelAddIn.XFFunctions.XFGetCell("TRUE", "CONSOL", $D$3,"TOT_Entity","USD","Actual",[1]Setup!C10,"PERIODIC",$B498,"TOPFLOW","TOP","TOP","top1",$C498,"top3","Open_Acute_DIV1","TOP5","TOP6","REPORTED","TOP8")</f>
        <v>0</v>
      </c>
      <c r="BG498" s="53">
        <f>_xll.OneStreamExcelAddIn.XFFunctions.XFGetCell("TRUE", "CONSOL", $D$3,"TOT_Entity","Aggregated","Budget_Working",[1]Setup!C10,"PERIODIC",$B498,"TOPFLOW","TOP","TOP","top1",$C498,"top3","Open_Acute_DIV1","TOP5","TOP6","REPORTED","TOP8")</f>
        <v>15651</v>
      </c>
      <c r="BH498" s="53">
        <f>BG498-BF498</f>
        <v>15651</v>
      </c>
      <c r="BI498" s="40">
        <f>IFERROR(BH498/BG498,0)</f>
        <v>1</v>
      </c>
      <c r="BK498" s="53">
        <f>_xll.OneStreamExcelAddIn.XFFunctions.XFGetCell("TRUE", "CONSOL", $D$3,"TOT_Entity","USD","Actual",[1]Setup!C11,"PERIODIC",$B498,"TOPFLOW","TOP","TOP","top1",$C498,"top3","Open_Acute_DIV1","TOP5","TOP6","REPORTED","TOP8")</f>
        <v>0</v>
      </c>
      <c r="BL498" s="53">
        <f>_xll.OneStreamExcelAddIn.XFFunctions.XFGetCell("TRUE", "CONSOL", $D$3,"TOT_Entity","Aggregated","Budget_Working",[1]Setup!C11,"PERIODIC",$B498,"TOPFLOW","TOP","TOP","top1",$C498,"top3","Open_Acute_DIV1","TOP5","TOP6","REPORTED","TOP8")</f>
        <v>15651</v>
      </c>
      <c r="BM498" s="53">
        <f>BL498-BK498</f>
        <v>15651</v>
      </c>
      <c r="BN498" s="40">
        <f>IFERROR(BM498/BL498,0)</f>
        <v>1</v>
      </c>
      <c r="BP498" s="53">
        <f>_xll.OneStreamExcelAddIn.XFFunctions.XFGetCell("TRUE", "CONSOL", $D$3,"TOT_Entity","USD","Actual",[1]Setup!C12,"PERIODIC",$B498,"TOPFLOW","TOP","TOP","top1",$C498,"top3","Open_Acute_DIV1","TOP5","TOP6","REPORTED","TOP8")</f>
        <v>0</v>
      </c>
      <c r="BQ498" s="53">
        <f>_xll.OneStreamExcelAddIn.XFFunctions.XFGetCell("TRUE", "CONSOL", $D$3,"TOT_Entity","Aggregated","Budget_Working",[1]Setup!C12,"PERIODIC",$B498,"TOPFLOW","TOP","TOP","top1",$C498,"top3","Open_Acute_DIV1","TOP5","TOP6","REPORTED","TOP8")</f>
        <v>15651</v>
      </c>
      <c r="BR498" s="53">
        <f>BQ498-BP498</f>
        <v>15651</v>
      </c>
      <c r="BS498" s="40">
        <f>IFERROR(BR498/BQ498,0)</f>
        <v>1</v>
      </c>
      <c r="BU498" s="53">
        <f>_xll.OneStreamExcelAddIn.XFFunctions.XFGetCell("TRUE", "CONSOL", $D$3,"TOT_Entity","USD","Actual",[1]Setup!C13,"PERIODIC",$B498,"TOPFLOW","TOP","TOP","top1",$C498,"top3","Open_Acute_DIV1","TOP5","TOP6","REPORTED","TOP8")</f>
        <v>0</v>
      </c>
      <c r="BV498" s="53">
        <f>_xll.OneStreamExcelAddIn.XFFunctions.XFGetCell("TRUE", "CONSOL", $D$3,"TOT_Entity","Aggregated","Budget_Working",[1]Setup!C13,"PERIODIC",$B498,"TOPFLOW","TOP","TOP","top1",$C498,"top3","Open_Acute_DIV1","TOP5","TOP6","REPORTED","TOP8")</f>
        <v>15651</v>
      </c>
      <c r="BW498" s="53">
        <f>BV498-BU498</f>
        <v>15651</v>
      </c>
      <c r="BX498" s="40">
        <f>IFERROR(BW498/BV498,0)</f>
        <v>1</v>
      </c>
      <c r="BZ498" s="53">
        <f>_xll.OneStreamExcelAddIn.XFFunctions.XFGetCell("TRUE", "CONSOL", $D$3,"TOT_Entity","USD","Actual",[1]Setup!C14,"PERIODIC",$B498,"TOPFLOW","TOP","TOP","top1",$C498,"top3","Open_Acute_DIV1","TOP5","TOP6","REPORTED","TOP8")</f>
        <v>0</v>
      </c>
      <c r="CA498" s="53">
        <f>_xll.OneStreamExcelAddIn.XFFunctions.XFGetCell("TRUE", "CONSOL", $D$3,"TOT_Entity","Aggregated","Budget_Working",[1]Setup!C14,"PERIODIC",$B498,"TOPFLOW","TOP","TOP","top1",$C498,"top3","Open_Acute_DIV1","TOP5","TOP6","REPORTED","TOP8")</f>
        <v>15651</v>
      </c>
      <c r="CB498" s="53">
        <f>CA498-BZ498</f>
        <v>15651</v>
      </c>
      <c r="CC498" s="40">
        <f>IFERROR(CB498/CA498,0)</f>
        <v>1</v>
      </c>
      <c r="CE498" s="53">
        <f>_xll.OneStreamExcelAddIn.XFFunctions.XFGetCell("TRUE", "CONSOL", $D$3,"TOT_Entity","USD","Actual",[1]Setup!C15,"PERIODIC",$B498,"TOPFLOW","TOP","TOP","top1",$C498,"top3","Open_Acute_DIV1","TOP5","TOP6","REPORTED","TOP8")</f>
        <v>0</v>
      </c>
      <c r="CF498" s="53">
        <f>_xll.OneStreamExcelAddIn.XFFunctions.XFGetCell("TRUE", "CONSOL", $D$3,"TOT_Entity","Aggregated","Budget_Working",[1]Setup!C15,"PERIODIC",$B498,"TOPFLOW","TOP","TOP","top1",$C498,"top3","Open_Acute_DIV1","TOP5","TOP6","REPORTED","TOP8")</f>
        <v>15651</v>
      </c>
      <c r="CG498" s="53">
        <f>CF498-CE498</f>
        <v>15651</v>
      </c>
      <c r="CH498" s="40">
        <f>IFERROR(CG498/CF498,0)</f>
        <v>1</v>
      </c>
      <c r="CI498" s="212"/>
      <c r="CJ498" s="53">
        <f>_xll.OneStreamExcelAddIn.XFFunctions.XFGetCell("TRUE", "CONSOL", $D$3,"TOT_Entity","USD","Actual",[1]Setup!C4,"PERIODIC",$B498,"TOPFLOW","TOP","TOP","top1",$C498,"top3","Open_Acute_DIV1","TOP5","TOP6","REPORTED","TOP8")</f>
        <v>0</v>
      </c>
      <c r="CK498" s="53">
        <f>_xll.OneStreamExcelAddIn.XFFunctions.XFGetCell("TRUE", "CONSOL", $D$3,"TOT_Entity","USD","Actual",[1]Setup!C5,"PERIODIC",$B498,"TOPFLOW","TOP","TOP","top1",$C498,"top3","Open_Acute_DIV1","TOP5","TOP6","REPORTED","TOP8")</f>
        <v>0</v>
      </c>
      <c r="CL498" s="53">
        <f>_xll.OneStreamExcelAddIn.XFFunctions.XFGetCell("TRUE", "CONSOL", $D$3,"TOT_Entity","USD","Actual",[1]Setup!C6,"PERIODIC",$B498,"TOPFLOW","TOP","TOP","top1",$C498,"top3","Open_Acute_DIV1","TOP5","TOP6","REPORTED","TOP8")</f>
        <v>0</v>
      </c>
      <c r="CM498" s="53">
        <f>_xll.OneStreamExcelAddIn.XFFunctions.XFGetCell("TRUE", "CONSOL", $D$3,"TOT_Entity","USD","Actual",[1]Setup!C7,"PERIODIC",$B498,"TOPFLOW","TOP","TOP","top1",$C498,"top3","Open_Acute_DIV1","TOP5","TOP6","REPORTED","TOP8")</f>
        <v>0</v>
      </c>
      <c r="CN498" s="53">
        <f>_xll.OneStreamExcelAddIn.XFFunctions.XFGetCell("TRUE", "CONSOL", $D$3,"TOT_Entity","USD","Actual",[1]Setup!C8,"PERIODIC",$B498,"TOPFLOW","TOP","TOP","top1",$C498,"top3","Open_Acute_DIV1","TOP5","TOP6","REPORTED","TOP8")</f>
        <v>0</v>
      </c>
      <c r="CO498" s="53">
        <f>_xll.OneStreamExcelAddIn.XFFunctions.XFGetCell("TRUE", "CONSOL", $D$3,"TOT_Entity","USD","Actual",[1]Setup!C9,"PERIODIC",$B498,"TOPFLOW","TOP","TOP","top1",$C498,"top3","Open_Acute_DIV1","TOP5","TOP6","REPORTED","TOP8")</f>
        <v>0</v>
      </c>
      <c r="CP498" s="53">
        <f>_xll.OneStreamExcelAddIn.XFFunctions.XFGetCell("TRUE", "CONSOL", $D$3,"TOT_Entity","USD","Actual",[1]Setup!C10,"PERIODIC",$B498,"TOPFLOW","TOP","TOP","top1",$C498,"top3","Open_Acute_DIV1","TOP5","TOP6","REPORTED","TOP8")</f>
        <v>0</v>
      </c>
      <c r="CQ498" s="53">
        <f>_xll.OneStreamExcelAddIn.XFFunctions.XFGetCell("TRUE", "CONSOL", $D$3,"TOT_Entity","USD","Actual",[1]Setup!C11,"PERIODIC",$B498,"TOPFLOW","TOP","TOP","top1",$C498,"top3","Open_Acute_DIV1","TOP5","TOP6","REPORTED","TOP8")</f>
        <v>0</v>
      </c>
      <c r="CR498" s="53">
        <f>_xll.OneStreamExcelAddIn.XFFunctions.XFGetCell("TRUE", "CONSOL", $D$3,"TOT_Entity","USD","Actual",[1]Setup!C12,"PERIODIC",$B498,"TOPFLOW","TOP","TOP","top1",$C498,"top3","Open_Acute_DIV1","TOP5","TOP6","REPORTED","TOP8")</f>
        <v>0</v>
      </c>
      <c r="CS498" s="53">
        <f>_xll.OneStreamExcelAddIn.XFFunctions.XFGetCell("TRUE", "CONSOL", $D$3,"TOT_Entity","USD","Actual",[1]Setup!C13,"PERIODIC",$B498,"TOPFLOW","TOP","TOP","top1",$C498,"top3","Open_Acute_DIV1","TOP5","TOP6","REPORTED","TOP8")</f>
        <v>0</v>
      </c>
      <c r="CT498" s="53">
        <f>_xll.OneStreamExcelAddIn.XFFunctions.XFGetCell("TRUE", "CONSOL", $D$3,"TOT_Entity","USD","Actual",[1]Setup!C14,"PERIODIC",$B498,"TOPFLOW","TOP","TOP","top1",$C498,"top3","Open_Acute_DIV1","TOP5","TOP6","REPORTED","TOP8")</f>
        <v>0</v>
      </c>
      <c r="CU498" s="53">
        <f>_xll.OneStreamExcelAddIn.XFFunctions.XFGetCell("TRUE", "CONSOL", $D$3,"TOT_Entity","USD","Actual",[1]Setup!C15,"PERIODIC",$B498,"TOPFLOW","TOP","TOP","top1",$C498,"top3","Open_Acute_DIV1","TOP5","TOP6","REPORTED","TOP8")</f>
        <v>0</v>
      </c>
      <c r="CV498" s="212"/>
      <c r="CW498" s="53">
        <f>_xll.OneStreamExcelAddIn.XFFunctions.XFGetCell("TRUE", "CONSOL", $D$3,"TOT_Entity","USD","Actual",[1]Setup!C17,"PERIODIC",$B498,"TOPFLOW","TOP","TOP","top1",$C498,"top3","Open_Acute_DIV1","TOP5","TOP6","REPORTED","TOP8")</f>
        <v>12500</v>
      </c>
      <c r="CX498" s="53">
        <f>_xll.OneStreamExcelAddIn.XFFunctions.XFGetCell("TRUE", "CONSOL", $D$3,"TOT_Entity","USD","Actual",[1]Setup!C18,"PERIODIC",$B498,"TOPFLOW","TOP","TOP","top1",$C498,"top3","Open_Acute_DIV1","TOP5","TOP6","REPORTED","TOP8")</f>
        <v>-26551.05</v>
      </c>
      <c r="CY498" s="53">
        <f>_xll.OneStreamExcelAddIn.XFFunctions.XFGetCell("TRUE", "CONSOL", $D$3,"TOT_Entity","USD","Actual",[1]Setup!C19,"PERIODIC",$B498,"TOPFLOW","TOP","TOP","top1",$C498,"top3","Open_Acute_DIV1","TOP5","TOP6","REPORTED","TOP8")</f>
        <v>748.16</v>
      </c>
      <c r="CZ498" s="53">
        <f>_xll.OneStreamExcelAddIn.XFFunctions.XFGetCell("TRUE", "CONSOL", $D$3,"TOT_Entity","USD","Actual",[1]Setup!C20,"PERIODIC",$B498,"TOPFLOW","TOP","TOP","top1",$C498,"top3","Open_Acute_DIV1","TOP5","TOP6","REPORTED","TOP8")</f>
        <v>8539</v>
      </c>
      <c r="DA498" s="53">
        <f>_xll.OneStreamExcelAddIn.XFFunctions.XFGetCell("TRUE", "CONSOL", $D$3,"TOT_Entity","USD","Actual",[1]Setup!C21,"PERIODIC",$B498,"TOPFLOW","TOP","TOP","top1",$C498,"top3","Open_Acute_DIV1","TOP5","TOP6","REPORTED","TOP8")</f>
        <v>36500</v>
      </c>
      <c r="DB498" s="53">
        <f>_xll.OneStreamExcelAddIn.XFFunctions.XFGetCell("TRUE", "CONSOL", $D$3,"TOT_Entity","USD","Actual",[1]Setup!C22,"PERIODIC",$B498,"TOPFLOW","TOP","TOP","top1",$C498,"top3","Open_Acute_DIV1","TOP5","TOP6","REPORTED","TOP8")</f>
        <v>25984.45</v>
      </c>
      <c r="DC498" s="53">
        <f>_xll.OneStreamExcelAddIn.XFFunctions.XFGetCell("TRUE", "CONSOL", $D$3,"TOT_Entity","USD","Actual",[1]Setup!C23,"PERIODIC",$B498,"TOPFLOW","TOP","TOP","top1",$C498,"top3","Open_Acute_DIV1","TOP5","TOP6","REPORTED","TOP8")</f>
        <v>13163.83</v>
      </c>
      <c r="DD498" s="53">
        <f>_xll.OneStreamExcelAddIn.XFFunctions.XFGetCell("TRUE", "CONSOL", $D$3,"TOT_Entity","USD","Actual",[1]Setup!C24,"PERIODIC",$B498,"TOPFLOW","TOP","TOP","top1",$C498,"top3","Open_Acute_DIV1","TOP5","TOP6","REPORTED","TOP8")</f>
        <v>4500</v>
      </c>
      <c r="DE498" s="53">
        <f>_xll.OneStreamExcelAddIn.XFFunctions.XFGetCell("TRUE", "CONSOL", $D$3,"TOT_Entity","USD","Actual",[1]Setup!C25,"PERIODIC",$B498,"TOPFLOW","TOP","TOP","top1",$C498,"top3","Open_Acute_DIV1","TOP5","TOP6","REPORTED","TOP8")</f>
        <v>0</v>
      </c>
      <c r="DF498" s="53">
        <f>_xll.OneStreamExcelAddIn.XFFunctions.XFGetCell("TRUE", "CONSOL", $D$3,"TOT_Entity","USD","Actual",[1]Setup!C26,"PERIODIC",$B498,"TOPFLOW","TOP","TOP","top1",$C498,"top3","Open_Acute_DIV1","TOP5","TOP6","REPORTED","TOP8")</f>
        <v>99.73</v>
      </c>
      <c r="DG498" s="53">
        <f>_xll.OneStreamExcelAddIn.XFFunctions.XFGetCell("TRUE", "CONSOL", $D$3,"TOT_Entity","USD","Actual",[1]Setup!C27,"PERIODIC",$B498,"TOPFLOW","TOP","TOP","top1",$C498,"top3","Open_Acute_DIV1","TOP5","TOP6","REPORTED","TOP8")</f>
        <v>0</v>
      </c>
      <c r="DH498" s="53">
        <f>_xll.OneStreamExcelAddIn.XFFunctions.XFGetCell("TRUE", "CONSOL", $D$3,"TOT_Entity","USD","Actual",[1]Setup!C28,"PERIODIC",$B498,"TOPFLOW","TOP","TOP","top1",$C498,"top3","Open_Acute_DIV1","TOP5","TOP6","REPORTED","TOP8")</f>
        <v>0</v>
      </c>
      <c r="DI498" s="178"/>
      <c r="DJ498" s="53">
        <f>_xll.OneStreamExcelAddIn.XFFunctions.XFGetCell("TRUE", "CONSOL", $D$3,"TOT_Entity","Aggregated","Budget_Working",[1]Setup!C4,"PERIODIC",$B498,"TOPFLOW","TOP","TOP","top1",$C498,"top3","Open_Acute_DIV1","TOP5","TOP6","REPORTED","TOP8")</f>
        <v>15651</v>
      </c>
      <c r="DK498" s="53">
        <f>_xll.OneStreamExcelAddIn.XFFunctions.XFGetCell("TRUE", "CONSOL", $D$3,"TOT_Entity","Aggregated","Budget_Working",[1]Setup!C5,"PERIODIC",$B498,"TOPFLOW","TOP","TOP","top1",$C498,"top3","Open_Acute_DIV1","TOP5","TOP6","REPORTED","TOP8")</f>
        <v>15651</v>
      </c>
      <c r="DL498" s="53">
        <f>_xll.OneStreamExcelAddIn.XFFunctions.XFGetCell("TRUE", "CONSOL", $D$3,"TOT_Entity","Aggregated","Budget_Working",[1]Setup!C6,"PERIODIC",$B498,"TOPFLOW","TOP","TOP","top1",$C498,"top3","Open_Acute_DIV1","TOP5","TOP6","REPORTED","TOP8")</f>
        <v>15651</v>
      </c>
      <c r="DM498" s="53">
        <f>_xll.OneStreamExcelAddIn.XFFunctions.XFGetCell("TRUE", "CONSOL", $D$3,"TOT_Entity","Aggregated","Budget_Working",[1]Setup!C7,"PERIODIC",$B498,"TOPFLOW","TOP","TOP","top1",$C498,"top3","Open_Acute_DIV1","TOP5","TOP6","REPORTED","TOP8")</f>
        <v>15651</v>
      </c>
      <c r="DN498" s="53">
        <f>_xll.OneStreamExcelAddIn.XFFunctions.XFGetCell("TRUE", "CONSOL", $D$3,"TOT_Entity","Aggregated","Budget_Working",[1]Setup!C8,"PERIODIC",$B498,"TOPFLOW","TOP","TOP","top1",$C498,"top3","Open_Acute_DIV1","TOP5","TOP6","REPORTED","TOP8")</f>
        <v>15651</v>
      </c>
      <c r="DO498" s="53">
        <f>_xll.OneStreamExcelAddIn.XFFunctions.XFGetCell("TRUE", "CONSOL", $D$3,"TOT_Entity","Aggregated","Budget_Working",[1]Setup!C9,"PERIODIC",$B498,"TOPFLOW","TOP","TOP","top1",$C498,"top3","Open_Acute_DIV1","TOP5","TOP6","REPORTED","TOP8")</f>
        <v>15651</v>
      </c>
      <c r="DP498" s="53">
        <f>_xll.OneStreamExcelAddIn.XFFunctions.XFGetCell("TRUE", "CONSOL", $D$3,"TOT_Entity","Aggregated","Budget_Working",[1]Setup!C10,"PERIODIC",$B498,"TOPFLOW","TOP","TOP","top1",$C498,"top3","Open_Acute_DIV1","TOP5","TOP6","REPORTED","TOP8")</f>
        <v>15651</v>
      </c>
      <c r="DQ498" s="53">
        <f>_xll.OneStreamExcelAddIn.XFFunctions.XFGetCell("TRUE", "CONSOL", $D$3,"TOT_Entity","Aggregated","Budget_Working",[1]Setup!C11,"PERIODIC",$B498,"TOPFLOW","TOP","TOP","top1",$C498,"top3","Open_Acute_DIV1","TOP5","TOP6","REPORTED","TOP8")</f>
        <v>15651</v>
      </c>
      <c r="DR498" s="53">
        <f>_xll.OneStreamExcelAddIn.XFFunctions.XFGetCell("TRUE", "CONSOL", $D$3,"TOT_Entity","Aggregated","Budget_Working",[1]Setup!C12,"PERIODIC",$B498,"TOPFLOW","TOP","TOP","top1",$C498,"top3","Open_Acute_DIV1","TOP5","TOP6","REPORTED","TOP8")</f>
        <v>15651</v>
      </c>
      <c r="DS498" s="53">
        <f>_xll.OneStreamExcelAddIn.XFFunctions.XFGetCell("TRUE", "CONSOL", $D$3,"TOT_Entity","Aggregated","Budget_Working",[1]Setup!C13,"PERIODIC",$B498,"TOPFLOW","TOP","TOP","top1",$C498,"top3","Open_Acute_DIV1","TOP5","TOP6","REPORTED","TOP8")</f>
        <v>15651</v>
      </c>
      <c r="DT498" s="53">
        <f>_xll.OneStreamExcelAddIn.XFFunctions.XFGetCell("TRUE", "CONSOL", $D$3,"TOT_Entity","Aggregated","Budget_Working",[1]Setup!C14,"PERIODIC",$B498,"TOPFLOW","TOP","TOP","top1",$C498,"top3","Open_Acute_DIV1","TOP5","TOP6","REPORTED","TOP8")</f>
        <v>15651</v>
      </c>
      <c r="DU498" s="53">
        <f>_xll.OneStreamExcelAddIn.XFFunctions.XFGetCell("TRUE", "CONSOL", $D$3,"TOT_Entity","Aggregated","Budget_Working",[1]Setup!C15,"PERIODIC",$B498,"TOPFLOW","TOP","TOP","top1",$C498,"top3","Open_Acute_DIV1","TOP5","TOP6","REPORTED","TOP8")</f>
        <v>15651</v>
      </c>
      <c r="DV498" s="178"/>
      <c r="DW498" s="53">
        <f>_xll.OneStreamExcelAddIn.XFFunctions.XFGetCell("TRUE", "CONSOL", $D$3,"TOT_Entity","USD","Budget_Final",[1]Setup!C17,"PERIODIC",$B498,"TOPFLOW","TOP","TOP","top1",$C498,"top3","Open_Acute_DIV1","TOP5","TOP6","REPORTED","TOP8")</f>
        <v>2081.75</v>
      </c>
      <c r="DX498" s="53">
        <f>_xll.OneStreamExcelAddIn.XFFunctions.XFGetCell("TRUE", "CONSOL", $D$3,"TOT_Entity","USD","Budget_Final",[1]Setup!C18,"PERIODIC",$B498,"TOPFLOW","TOP","TOP","top1",$C498,"top3","Open_Acute_DIV1","TOP5","TOP6","REPORTED","TOP8")</f>
        <v>2081.75</v>
      </c>
      <c r="DY498" s="53">
        <f>_xll.OneStreamExcelAddIn.XFFunctions.XFGetCell("TRUE", "CONSOL", $D$3,"TOT_Entity","USD","Budget_Final",[1]Setup!C19,"PERIODIC",$B498,"TOPFLOW","TOP","TOP","top1",$C498,"top3","Open_Acute_DIV1","TOP5","TOP6","REPORTED","TOP8")</f>
        <v>2081.75</v>
      </c>
      <c r="DZ498" s="53">
        <f>_xll.OneStreamExcelAddIn.XFFunctions.XFGetCell("TRUE", "CONSOL", $D$3,"TOT_Entity","USD","Budget_Final",[1]Setup!C20,"PERIODIC",$B498,"TOPFLOW","TOP","TOP","top1",$C498,"top3","Open_Acute_DIV1","TOP5","TOP6","REPORTED","TOP8")</f>
        <v>2081.75</v>
      </c>
      <c r="EA498" s="53">
        <f>_xll.OneStreamExcelAddIn.XFFunctions.XFGetCell("TRUE", "CONSOL", $D$3,"TOT_Entity","USD","Budget_Final",[1]Setup!C21,"PERIODIC",$B498,"TOPFLOW","TOP","TOP","top1",$C498,"top3","Open_Acute_DIV1","TOP5","TOP6","REPORTED","TOP8")</f>
        <v>2081.75</v>
      </c>
      <c r="EB498" s="53">
        <f>_xll.OneStreamExcelAddIn.XFFunctions.XFGetCell("TRUE", "CONSOL", $D$3,"TOT_Entity","USD","Budget_Final",[1]Setup!C22,"PERIODIC",$B498,"TOPFLOW","TOP","TOP","top1",$C498,"top3","Open_Acute_DIV1","TOP5","TOP6","REPORTED","TOP8")</f>
        <v>2081.75</v>
      </c>
      <c r="EC498" s="53">
        <f>_xll.OneStreamExcelAddIn.XFFunctions.XFGetCell("TRUE", "CONSOL", $D$3,"TOT_Entity","USD","Budget_Final",[1]Setup!C23,"PERIODIC",$B498,"TOPFLOW","TOP","TOP","top1",$C498,"top3","Open_Acute_DIV1","TOP5","TOP6","REPORTED","TOP8")</f>
        <v>2081.75</v>
      </c>
      <c r="ED498" s="53">
        <f>_xll.OneStreamExcelAddIn.XFFunctions.XFGetCell("TRUE", "CONSOL", $D$3,"TOT_Entity","USD","Budget_Final",[1]Setup!C24,"PERIODIC",$B498,"TOPFLOW","TOP","TOP","top1",$C498,"top3","Open_Acute_DIV1","TOP5","TOP6","REPORTED","TOP8")</f>
        <v>2081.75</v>
      </c>
      <c r="EE498" s="53">
        <f>_xll.OneStreamExcelAddIn.XFFunctions.XFGetCell("TRUE", "CONSOL", $D$3,"TOT_Entity","USD","Budget_Final",[1]Setup!C25,"PERIODIC",$B498,"TOPFLOW","TOP","TOP","top1",$C498,"top3","Open_Acute_DIV1","TOP5","TOP6","REPORTED","TOP8")</f>
        <v>2081.75</v>
      </c>
      <c r="EF498" s="53">
        <f>_xll.OneStreamExcelAddIn.XFFunctions.XFGetCell("TRUE", "CONSOL", $D$3,"TOT_Entity","USD","Budget_Final",[1]Setup!C26,"PERIODIC",$B498,"TOPFLOW","TOP","TOP","top1",$C498,"top3","Open_Acute_DIV1","TOP5","TOP6","REPORTED","TOP8")</f>
        <v>2081.75</v>
      </c>
      <c r="EG498" s="53">
        <f>_xll.OneStreamExcelAddIn.XFFunctions.XFGetCell("TRUE", "CONSOL", $D$3,"TOT_Entity","USD","Budget_Final",[1]Setup!C27,"PERIODIC",$B498,"TOPFLOW","TOP","TOP","top1",$C498,"top3","Open_Acute_DIV1","TOP5","TOP6","REPORTED","TOP8")</f>
        <v>2081.75</v>
      </c>
      <c r="EH498" s="53">
        <f>_xll.OneStreamExcelAddIn.XFFunctions.XFGetCell("TRUE", "CONSOL", $D$3,"TOT_Entity","USD","Budget_Final",[1]Setup!C28,"PERIODIC",$B498,"TOPFLOW","TOP","TOP","top1",$C498,"top3","Open_Acute_DIV1","TOP5","TOP6","REPORTED","TOP8")</f>
        <v>2081.75</v>
      </c>
    </row>
    <row r="499" spans="2:138" x14ac:dyDescent="0.25">
      <c r="B499" s="51">
        <v>62203</v>
      </c>
      <c r="C499" s="51"/>
      <c r="D499" t="str" cm="1">
        <f t="array" ref="D499">_xll.OneStreamExcelAddIn.XFFunctions.XFGetMemberInfo("Description","Account",B499)</f>
        <v>Legal - Acquisitions</v>
      </c>
      <c r="E499" s="53">
        <f>_xll.OneStreamExcelAddIn.XFFunctions.XFGetCell("TRUE", "CONSOL", $D$3,"TOT_Entity","USD","Actual",$E$3,"PERIODIC",$B499,"TOPFLOW","TOP","TOP","top1",$C499,"top3","Open_Acute_DIV1","TOP5","TOP6","REPORTED","TOP8")</f>
        <v>0</v>
      </c>
      <c r="F499" s="53">
        <f>_xll.OneStreamExcelAddIn.XFFunctions.XFGetCell("TRUE", "CONSOL", $D$3,"TOT_Entity","Aggregated","Budget_Working",$E$3,"PERIODIC",$B499,"TOPFLOW","TOP","TOP","top1",$C499,"top3","Open_Acute_DIV1","TOP5","TOP6","REPORTED","TOP8")</f>
        <v>0</v>
      </c>
      <c r="G499" s="53">
        <f>F499-E499</f>
        <v>0</v>
      </c>
      <c r="H499" s="55">
        <f>IFERROR(G499/F499,0)</f>
        <v>0</v>
      </c>
      <c r="I499" s="41"/>
      <c r="J499" s="53">
        <f>_xll.OneStreamExcelAddIn.XFFunctions.XFGetCell("TRUE", "CONSOL", $D$3,"TOT_Entity","USD","Actual",$E$3,"YTD",$B499,"TOPFLOW","TOP","TOP","top1",$C499,"TOP3","Open_Acute_DIV1","TOP5","TOP6","REPORTED","TOP8")</f>
        <v>0</v>
      </c>
      <c r="K499" s="53">
        <f>_xll.OneStreamExcelAddIn.XFFunctions.XFGetCell("TRUE", "CONSOL", $D$3,"TOT_Entity","Aggregated","Budget_Working",$E$3,"YTD",$B499,"TOPFLOW","TOP","TOP","top1",$C499,"TOP3","Open_Acute_DIV1","TOP5","TOP6","REPORTED","TOP8")</f>
        <v>0</v>
      </c>
      <c r="L499" s="53">
        <f>K499-J499</f>
        <v>0</v>
      </c>
      <c r="M499" s="40">
        <f>IFERROR(L499/K499,0)</f>
        <v>0</v>
      </c>
      <c r="N499" s="41"/>
      <c r="O499" s="53">
        <f>_xll.OneStreamExcelAddIn.XFFunctions.XFGetCell("TRUE", "CONSOL", $D$3,"TOT_Entity","USD","Actual",$F$3,"YTD",$B499,"TOPFLOW","TOP","TOP","top1",$C499,"TOP3","Open_Acute_DIV1","TOP5","TOP6","REPORTED","TOP8")</f>
        <v>0</v>
      </c>
      <c r="P499" s="53">
        <f>_xll.OneStreamExcelAddIn.XFFunctions.XFGetCell("TRUE", "CONSOL", $D$3,"TOT_Entity","USD","Actual",$E$3,"YTD",$B499,"TOPFLOW","TOP","TOP","top1",$C499,"top3","Open_Acute_DIV1","TOP5","TOP6","REPORTED","VAR_BW_PY_Actual")</f>
        <v>0</v>
      </c>
      <c r="Q499" s="40">
        <f>IFERROR(P499/O499,0)</f>
        <v>0</v>
      </c>
      <c r="R499" s="41"/>
      <c r="S499" s="53">
        <f>_xll.OneStreamExcelAddIn.XFFunctions.XFGetCell("TRUE", "CONSOL", $D$3,"TOT_Entity","USD","MIDFCST",$E$3,"MTD",$B499,"TOPFLOW","TOP","TOP","top1",$C499,"TOP3","Open_Acute_DIV1","TOP5","TOP6","REPORTED","TOP8")</f>
        <v>0</v>
      </c>
      <c r="T499" s="53">
        <f>S499-E499</f>
        <v>0</v>
      </c>
      <c r="U499" s="40">
        <f>IFERROR(T499/S499,0)</f>
        <v>0</v>
      </c>
      <c r="V499" s="41"/>
      <c r="W499" s="42"/>
      <c r="X499" s="43"/>
      <c r="Y499" s="42"/>
      <c r="Z499" s="44"/>
      <c r="AB499" s="53">
        <f>_xll.OneStreamExcelAddIn.XFFunctions.XFGetCell("TRUE", "CONSOL", $D$3,"TOT_Entity","USD","Actual",[1]Setup!C4,"PERIODIC",$B499,"TOPFLOW","TOP","TOP","top1",$C499,"top3","Open_Acute_DIV1","TOP5","TOP6","REPORTED","TOP8")</f>
        <v>0</v>
      </c>
      <c r="AC499" s="53">
        <f>_xll.OneStreamExcelAddIn.XFFunctions.XFGetCell("TRUE", "CONSOL", $D$3,"TOT_Entity","Aggregated","Budget_Working",[1]Setup!C4,"PERIODIC",$B499,"TOPFLOW","TOP","TOP","top1",$C499,"top3","Open_Acute_DIV1","TOP5","TOP6","REPORTED","TOP8")</f>
        <v>0</v>
      </c>
      <c r="AD499" s="53">
        <f>AC499-AB499</f>
        <v>0</v>
      </c>
      <c r="AE499" s="40">
        <f>IFERROR(AD499/AC499,0)</f>
        <v>0</v>
      </c>
      <c r="AG499" s="53">
        <f>_xll.OneStreamExcelAddIn.XFFunctions.XFGetCell("TRUE", "CONSOL", $D$3,"TOT_Entity","USD","Actual",[1]Setup!C5,"PERIODIC",$B499,"TOPFLOW","TOP","TOP","top1",$C499,"top3","Open_Acute_DIV1","TOP5","TOP6","REPORTED","TOP8")</f>
        <v>0</v>
      </c>
      <c r="AH499" s="53">
        <f>_xll.OneStreamExcelAddIn.XFFunctions.XFGetCell("TRUE", "CONSOL", $D$3,"TOT_Entity","Aggregated","Budget_Working",[1]Setup!C5,"PERIODIC",$B499,"TOPFLOW","TOP","TOP","top1",$C499,"top3","Open_Acute_DIV1","TOP5","TOP6","REPORTED","TOP8")</f>
        <v>0</v>
      </c>
      <c r="AI499" s="53">
        <f>AH499-AG499</f>
        <v>0</v>
      </c>
      <c r="AJ499" s="40">
        <f>IFERROR(AI499/AH499,0)</f>
        <v>0</v>
      </c>
      <c r="AL499" s="53">
        <f>_xll.OneStreamExcelAddIn.XFFunctions.XFGetCell("TRUE", "CONSOL", $D$3,"TOT_Entity","USD","Actual",[1]Setup!C6,"PERIODIC",$B499,"TOPFLOW","TOP","TOP","top1",$C499,"top3","Open_Acute_DIV1","TOP5","TOP6","REPORTED","TOP8")</f>
        <v>0</v>
      </c>
      <c r="AM499" s="53">
        <f>_xll.OneStreamExcelAddIn.XFFunctions.XFGetCell("TRUE", "CONSOL", $D$3,"TOT_Entity","Aggregated","Budget_Working",[1]Setup!C6,"PERIODIC",$B499,"TOPFLOW","TOP","TOP","top1",$C499,"top3","Open_Acute_DIV1","TOP5","TOP6","REPORTED","TOP8")</f>
        <v>0</v>
      </c>
      <c r="AN499" s="53">
        <f>AM499-AL499</f>
        <v>0</v>
      </c>
      <c r="AO499" s="40">
        <f>IFERROR(AN499/AM499,0)</f>
        <v>0</v>
      </c>
      <c r="AQ499" s="53">
        <f>_xll.OneStreamExcelAddIn.XFFunctions.XFGetCell("TRUE", "CONSOL", $D$3,"TOT_Entity","USD","Actual",[1]Setup!C7,"PERIODIC",$B499,"TOPFLOW","TOP","TOP","top1",$C499,"top3","Open_Acute_DIV1","TOP5","TOP6","REPORTED","TOP8")</f>
        <v>0</v>
      </c>
      <c r="AR499" s="53">
        <f>_xll.OneStreamExcelAddIn.XFFunctions.XFGetCell("TRUE", "CONSOL", $D$3,"TOT_Entity","Aggregated","Budget_Working",[1]Setup!C7,"PERIODIC",$B499,"TOPFLOW","TOP","TOP","top1",$C499,"top3","Open_Acute_DIV1","TOP5","TOP6","REPORTED","TOP8")</f>
        <v>0</v>
      </c>
      <c r="AS499" s="53">
        <f>AR499-AQ499</f>
        <v>0</v>
      </c>
      <c r="AT499" s="40">
        <f>IFERROR(AS499/AR499,0)</f>
        <v>0</v>
      </c>
      <c r="AV499" s="53">
        <f>_xll.OneStreamExcelAddIn.XFFunctions.XFGetCell("TRUE", "CONSOL", $D$3,"TOT_Entity","USD","Actual",[1]Setup!C8,"PERIODIC",$B499,"TOPFLOW","TOP","TOP","top1",$C499,"top3","Open_Acute_DIV1","TOP5","TOP6","REPORTED","TOP8")</f>
        <v>0</v>
      </c>
      <c r="AW499" s="53">
        <f>_xll.OneStreamExcelAddIn.XFFunctions.XFGetCell("TRUE", "CONSOL", $D$3,"TOT_Entity","Aggregated","Budget_Working",[1]Setup!C8,"PERIODIC",$B499,"TOPFLOW","TOP","TOP","top1",$C499,"top3","Open_Acute_DIV1","TOP5","TOP6","REPORTED","TOP8")</f>
        <v>0</v>
      </c>
      <c r="AX499" s="53">
        <f>AW499-AV499</f>
        <v>0</v>
      </c>
      <c r="AY499" s="40">
        <f>IFERROR(AX499/AW499,0)</f>
        <v>0</v>
      </c>
      <c r="BA499" s="53">
        <f>_xll.OneStreamExcelAddIn.XFFunctions.XFGetCell("TRUE", "CONSOL", $D$3,"TOT_Entity","USD","Actual",[1]Setup!C9,"PERIODIC",$B499,"TOPFLOW","TOP","TOP","top1",$C499,"top3","Open_Acute_DIV1","TOP5","TOP6","REPORTED","TOP8")</f>
        <v>0</v>
      </c>
      <c r="BB499" s="53">
        <f>_xll.OneStreamExcelAddIn.XFFunctions.XFGetCell("TRUE", "CONSOL", $D$3,"TOT_Entity","Aggregated","Budget_Working",[1]Setup!C9,"PERIODIC",$B499,"TOPFLOW","TOP","TOP","top1",$C499,"top3","Open_Acute_DIV1","TOP5","TOP6","REPORTED","TOP8")</f>
        <v>0</v>
      </c>
      <c r="BC499" s="53">
        <f>BB499-BA499</f>
        <v>0</v>
      </c>
      <c r="BD499" s="40">
        <f>IFERROR(BC499/BB499,0)</f>
        <v>0</v>
      </c>
      <c r="BF499" s="53">
        <f>_xll.OneStreamExcelAddIn.XFFunctions.XFGetCell("TRUE", "CONSOL", $D$3,"TOT_Entity","USD","Actual",[1]Setup!C10,"PERIODIC",$B499,"TOPFLOW","TOP","TOP","top1",$C499,"top3","Open_Acute_DIV1","TOP5","TOP6","REPORTED","TOP8")</f>
        <v>0</v>
      </c>
      <c r="BG499" s="53">
        <f>_xll.OneStreamExcelAddIn.XFFunctions.XFGetCell("TRUE", "CONSOL", $D$3,"TOT_Entity","Aggregated","Budget_Working",[1]Setup!C10,"PERIODIC",$B499,"TOPFLOW","TOP","TOP","top1",$C499,"top3","Open_Acute_DIV1","TOP5","TOP6","REPORTED","TOP8")</f>
        <v>0</v>
      </c>
      <c r="BH499" s="53">
        <f>BG499-BF499</f>
        <v>0</v>
      </c>
      <c r="BI499" s="40">
        <f>IFERROR(BH499/BG499,0)</f>
        <v>0</v>
      </c>
      <c r="BK499" s="53">
        <f>_xll.OneStreamExcelAddIn.XFFunctions.XFGetCell("TRUE", "CONSOL", $D$3,"TOT_Entity","USD","Actual",[1]Setup!C11,"PERIODIC",$B499,"TOPFLOW","TOP","TOP","top1",$C499,"top3","Open_Acute_DIV1","TOP5","TOP6","REPORTED","TOP8")</f>
        <v>0</v>
      </c>
      <c r="BL499" s="53">
        <f>_xll.OneStreamExcelAddIn.XFFunctions.XFGetCell("TRUE", "CONSOL", $D$3,"TOT_Entity","Aggregated","Budget_Working",[1]Setup!C11,"PERIODIC",$B499,"TOPFLOW","TOP","TOP","top1",$C499,"top3","Open_Acute_DIV1","TOP5","TOP6","REPORTED","TOP8")</f>
        <v>0</v>
      </c>
      <c r="BM499" s="53">
        <f>BL499-BK499</f>
        <v>0</v>
      </c>
      <c r="BN499" s="40">
        <f>IFERROR(BM499/BL499,0)</f>
        <v>0</v>
      </c>
      <c r="BP499" s="53">
        <f>_xll.OneStreamExcelAddIn.XFFunctions.XFGetCell("TRUE", "CONSOL", $D$3,"TOT_Entity","USD","Actual",[1]Setup!C12,"PERIODIC",$B499,"TOPFLOW","TOP","TOP","top1",$C499,"top3","Open_Acute_DIV1","TOP5","TOP6","REPORTED","TOP8")</f>
        <v>0</v>
      </c>
      <c r="BQ499" s="53">
        <f>_xll.OneStreamExcelAddIn.XFFunctions.XFGetCell("TRUE", "CONSOL", $D$3,"TOT_Entity","Aggregated","Budget_Working",[1]Setup!C12,"PERIODIC",$B499,"TOPFLOW","TOP","TOP","top1",$C499,"top3","Open_Acute_DIV1","TOP5","TOP6","REPORTED","TOP8")</f>
        <v>0</v>
      </c>
      <c r="BR499" s="53">
        <f>BQ499-BP499</f>
        <v>0</v>
      </c>
      <c r="BS499" s="40">
        <f>IFERROR(BR499/BQ499,0)</f>
        <v>0</v>
      </c>
      <c r="BU499" s="53">
        <f>_xll.OneStreamExcelAddIn.XFFunctions.XFGetCell("TRUE", "CONSOL", $D$3,"TOT_Entity","USD","Actual",[1]Setup!C13,"PERIODIC",$B499,"TOPFLOW","TOP","TOP","top1",$C499,"top3","Open_Acute_DIV1","TOP5","TOP6","REPORTED","TOP8")</f>
        <v>0</v>
      </c>
      <c r="BV499" s="53">
        <f>_xll.OneStreamExcelAddIn.XFFunctions.XFGetCell("TRUE", "CONSOL", $D$3,"TOT_Entity","Aggregated","Budget_Working",[1]Setup!C13,"PERIODIC",$B499,"TOPFLOW","TOP","TOP","top1",$C499,"top3","Open_Acute_DIV1","TOP5","TOP6","REPORTED","TOP8")</f>
        <v>0</v>
      </c>
      <c r="BW499" s="53">
        <f>BV499-BU499</f>
        <v>0</v>
      </c>
      <c r="BX499" s="40">
        <f>IFERROR(BW499/BV499,0)</f>
        <v>0</v>
      </c>
      <c r="BZ499" s="53">
        <f>_xll.OneStreamExcelAddIn.XFFunctions.XFGetCell("TRUE", "CONSOL", $D$3,"TOT_Entity","USD","Actual",[1]Setup!C14,"PERIODIC",$B499,"TOPFLOW","TOP","TOP","top1",$C499,"top3","Open_Acute_DIV1","TOP5","TOP6","REPORTED","TOP8")</f>
        <v>0</v>
      </c>
      <c r="CA499" s="53">
        <f>_xll.OneStreamExcelAddIn.XFFunctions.XFGetCell("TRUE", "CONSOL", $D$3,"TOT_Entity","Aggregated","Budget_Working",[1]Setup!C14,"PERIODIC",$B499,"TOPFLOW","TOP","TOP","top1",$C499,"top3","Open_Acute_DIV1","TOP5","TOP6","REPORTED","TOP8")</f>
        <v>0</v>
      </c>
      <c r="CB499" s="53">
        <f>CA499-BZ499</f>
        <v>0</v>
      </c>
      <c r="CC499" s="40">
        <f>IFERROR(CB499/CA499,0)</f>
        <v>0</v>
      </c>
      <c r="CE499" s="53">
        <f>_xll.OneStreamExcelAddIn.XFFunctions.XFGetCell("TRUE", "CONSOL", $D$3,"TOT_Entity","USD","Actual",[1]Setup!C15,"PERIODIC",$B499,"TOPFLOW","TOP","TOP","top1",$C499,"top3","Open_Acute_DIV1","TOP5","TOP6","REPORTED","TOP8")</f>
        <v>0</v>
      </c>
      <c r="CF499" s="53">
        <f>_xll.OneStreamExcelAddIn.XFFunctions.XFGetCell("TRUE", "CONSOL", $D$3,"TOT_Entity","Aggregated","Budget_Working",[1]Setup!C15,"PERIODIC",$B499,"TOPFLOW","TOP","TOP","top1",$C499,"top3","Open_Acute_DIV1","TOP5","TOP6","REPORTED","TOP8")</f>
        <v>0</v>
      </c>
      <c r="CG499" s="53">
        <f>CF499-CE499</f>
        <v>0</v>
      </c>
      <c r="CH499" s="40">
        <f>IFERROR(CG499/CF499,0)</f>
        <v>0</v>
      </c>
      <c r="CI499" s="212"/>
      <c r="CJ499" s="53">
        <f>_xll.OneStreamExcelAddIn.XFFunctions.XFGetCell("TRUE", "CONSOL", $D$3,"TOT_Entity","USD","Actual",[1]Setup!C4,"PERIODIC",$B499,"TOPFLOW","TOP","TOP","top1",$C499,"top3","Open_Acute_DIV1","TOP5","TOP6","REPORTED","TOP8")</f>
        <v>0</v>
      </c>
      <c r="CK499" s="53">
        <f>_xll.OneStreamExcelAddIn.XFFunctions.XFGetCell("TRUE", "CONSOL", $D$3,"TOT_Entity","USD","Actual",[1]Setup!C5,"PERIODIC",$B499,"TOPFLOW","TOP","TOP","top1",$C499,"top3","Open_Acute_DIV1","TOP5","TOP6","REPORTED","TOP8")</f>
        <v>0</v>
      </c>
      <c r="CL499" s="53">
        <f>_xll.OneStreamExcelAddIn.XFFunctions.XFGetCell("TRUE", "CONSOL", $D$3,"TOT_Entity","USD","Actual",[1]Setup!C6,"PERIODIC",$B499,"TOPFLOW","TOP","TOP","top1",$C499,"top3","Open_Acute_DIV1","TOP5","TOP6","REPORTED","TOP8")</f>
        <v>0</v>
      </c>
      <c r="CM499" s="53">
        <f>_xll.OneStreamExcelAddIn.XFFunctions.XFGetCell("TRUE", "CONSOL", $D$3,"TOT_Entity","USD","Actual",[1]Setup!C7,"PERIODIC",$B499,"TOPFLOW","TOP","TOP","top1",$C499,"top3","Open_Acute_DIV1","TOP5","TOP6","REPORTED","TOP8")</f>
        <v>0</v>
      </c>
      <c r="CN499" s="53">
        <f>_xll.OneStreamExcelAddIn.XFFunctions.XFGetCell("TRUE", "CONSOL", $D$3,"TOT_Entity","USD","Actual",[1]Setup!C8,"PERIODIC",$B499,"TOPFLOW","TOP","TOP","top1",$C499,"top3","Open_Acute_DIV1","TOP5","TOP6","REPORTED","TOP8")</f>
        <v>0</v>
      </c>
      <c r="CO499" s="53">
        <f>_xll.OneStreamExcelAddIn.XFFunctions.XFGetCell("TRUE", "CONSOL", $D$3,"TOT_Entity","USD","Actual",[1]Setup!C9,"PERIODIC",$B499,"TOPFLOW","TOP","TOP","top1",$C499,"top3","Open_Acute_DIV1","TOP5","TOP6","REPORTED","TOP8")</f>
        <v>0</v>
      </c>
      <c r="CP499" s="53">
        <f>_xll.OneStreamExcelAddIn.XFFunctions.XFGetCell("TRUE", "CONSOL", $D$3,"TOT_Entity","USD","Actual",[1]Setup!C10,"PERIODIC",$B499,"TOPFLOW","TOP","TOP","top1",$C499,"top3","Open_Acute_DIV1","TOP5","TOP6","REPORTED","TOP8")</f>
        <v>0</v>
      </c>
      <c r="CQ499" s="53">
        <f>_xll.OneStreamExcelAddIn.XFFunctions.XFGetCell("TRUE", "CONSOL", $D$3,"TOT_Entity","USD","Actual",[1]Setup!C11,"PERIODIC",$B499,"TOPFLOW","TOP","TOP","top1",$C499,"top3","Open_Acute_DIV1","TOP5","TOP6","REPORTED","TOP8")</f>
        <v>0</v>
      </c>
      <c r="CR499" s="53">
        <f>_xll.OneStreamExcelAddIn.XFFunctions.XFGetCell("TRUE", "CONSOL", $D$3,"TOT_Entity","USD","Actual",[1]Setup!C12,"PERIODIC",$B499,"TOPFLOW","TOP","TOP","top1",$C499,"top3","Open_Acute_DIV1","TOP5","TOP6","REPORTED","TOP8")</f>
        <v>0</v>
      </c>
      <c r="CS499" s="53">
        <f>_xll.OneStreamExcelAddIn.XFFunctions.XFGetCell("TRUE", "CONSOL", $D$3,"TOT_Entity","USD","Actual",[1]Setup!C13,"PERIODIC",$B499,"TOPFLOW","TOP","TOP","top1",$C499,"top3","Open_Acute_DIV1","TOP5","TOP6","REPORTED","TOP8")</f>
        <v>0</v>
      </c>
      <c r="CT499" s="53">
        <f>_xll.OneStreamExcelAddIn.XFFunctions.XFGetCell("TRUE", "CONSOL", $D$3,"TOT_Entity","USD","Actual",[1]Setup!C14,"PERIODIC",$B499,"TOPFLOW","TOP","TOP","top1",$C499,"top3","Open_Acute_DIV1","TOP5","TOP6","REPORTED","TOP8")</f>
        <v>0</v>
      </c>
      <c r="CU499" s="53">
        <f>_xll.OneStreamExcelAddIn.XFFunctions.XFGetCell("TRUE", "CONSOL", $D$3,"TOT_Entity","USD","Actual",[1]Setup!C15,"PERIODIC",$B499,"TOPFLOW","TOP","TOP","top1",$C499,"top3","Open_Acute_DIV1","TOP5","TOP6","REPORTED","TOP8")</f>
        <v>0</v>
      </c>
      <c r="CV499" s="212"/>
      <c r="CW499" s="53">
        <f>_xll.OneStreamExcelAddIn.XFFunctions.XFGetCell("TRUE", "CONSOL", $D$3,"TOT_Entity","USD","Actual",[1]Setup!C17,"PERIODIC",$B499,"TOPFLOW","TOP","TOP","top1",$C499,"top3","Open_Acute_DIV1","TOP5","TOP6","REPORTED","TOP8")</f>
        <v>0</v>
      </c>
      <c r="CX499" s="53">
        <f>_xll.OneStreamExcelAddIn.XFFunctions.XFGetCell("TRUE", "CONSOL", $D$3,"TOT_Entity","USD","Actual",[1]Setup!C18,"PERIODIC",$B499,"TOPFLOW","TOP","TOP","top1",$C499,"top3","Open_Acute_DIV1","TOP5","TOP6","REPORTED","TOP8")</f>
        <v>0</v>
      </c>
      <c r="CY499" s="53">
        <f>_xll.OneStreamExcelAddIn.XFFunctions.XFGetCell("TRUE", "CONSOL", $D$3,"TOT_Entity","USD","Actual",[1]Setup!C19,"PERIODIC",$B499,"TOPFLOW","TOP","TOP","top1",$C499,"top3","Open_Acute_DIV1","TOP5","TOP6","REPORTED","TOP8")</f>
        <v>0</v>
      </c>
      <c r="CZ499" s="53">
        <f>_xll.OneStreamExcelAddIn.XFFunctions.XFGetCell("TRUE", "CONSOL", $D$3,"TOT_Entity","USD","Actual",[1]Setup!C20,"PERIODIC",$B499,"TOPFLOW","TOP","TOP","top1",$C499,"top3","Open_Acute_DIV1","TOP5","TOP6","REPORTED","TOP8")</f>
        <v>0</v>
      </c>
      <c r="DA499" s="53">
        <f>_xll.OneStreamExcelAddIn.XFFunctions.XFGetCell("TRUE", "CONSOL", $D$3,"TOT_Entity","USD","Actual",[1]Setup!C21,"PERIODIC",$B499,"TOPFLOW","TOP","TOP","top1",$C499,"top3","Open_Acute_DIV1","TOP5","TOP6","REPORTED","TOP8")</f>
        <v>0</v>
      </c>
      <c r="DB499" s="53">
        <f>_xll.OneStreamExcelAddIn.XFFunctions.XFGetCell("TRUE", "CONSOL", $D$3,"TOT_Entity","USD","Actual",[1]Setup!C22,"PERIODIC",$B499,"TOPFLOW","TOP","TOP","top1",$C499,"top3","Open_Acute_DIV1","TOP5","TOP6","REPORTED","TOP8")</f>
        <v>0</v>
      </c>
      <c r="DC499" s="53">
        <f>_xll.OneStreamExcelAddIn.XFFunctions.XFGetCell("TRUE", "CONSOL", $D$3,"TOT_Entity","USD","Actual",[1]Setup!C23,"PERIODIC",$B499,"TOPFLOW","TOP","TOP","top1",$C499,"top3","Open_Acute_DIV1","TOP5","TOP6","REPORTED","TOP8")</f>
        <v>0</v>
      </c>
      <c r="DD499" s="53">
        <f>_xll.OneStreamExcelAddIn.XFFunctions.XFGetCell("TRUE", "CONSOL", $D$3,"TOT_Entity","USD","Actual",[1]Setup!C24,"PERIODIC",$B499,"TOPFLOW","TOP","TOP","top1",$C499,"top3","Open_Acute_DIV1","TOP5","TOP6","REPORTED","TOP8")</f>
        <v>0</v>
      </c>
      <c r="DE499" s="53">
        <f>_xll.OneStreamExcelAddIn.XFFunctions.XFGetCell("TRUE", "CONSOL", $D$3,"TOT_Entity","USD","Actual",[1]Setup!C25,"PERIODIC",$B499,"TOPFLOW","TOP","TOP","top1",$C499,"top3","Open_Acute_DIV1","TOP5","TOP6","REPORTED","TOP8")</f>
        <v>0</v>
      </c>
      <c r="DF499" s="53">
        <f>_xll.OneStreamExcelAddIn.XFFunctions.XFGetCell("TRUE", "CONSOL", $D$3,"TOT_Entity","USD","Actual",[1]Setup!C26,"PERIODIC",$B499,"TOPFLOW","TOP","TOP","top1",$C499,"top3","Open_Acute_DIV1","TOP5","TOP6","REPORTED","TOP8")</f>
        <v>0</v>
      </c>
      <c r="DG499" s="53">
        <f>_xll.OneStreamExcelAddIn.XFFunctions.XFGetCell("TRUE", "CONSOL", $D$3,"TOT_Entity","USD","Actual",[1]Setup!C27,"PERIODIC",$B499,"TOPFLOW","TOP","TOP","top1",$C499,"top3","Open_Acute_DIV1","TOP5","TOP6","REPORTED","TOP8")</f>
        <v>0</v>
      </c>
      <c r="DH499" s="53">
        <f>_xll.OneStreamExcelAddIn.XFFunctions.XFGetCell("TRUE", "CONSOL", $D$3,"TOT_Entity","USD","Actual",[1]Setup!C28,"PERIODIC",$B499,"TOPFLOW","TOP","TOP","top1",$C499,"top3","Open_Acute_DIV1","TOP5","TOP6","REPORTED","TOP8")</f>
        <v>0</v>
      </c>
      <c r="DI499" s="178"/>
      <c r="DJ499" s="53">
        <f>_xll.OneStreamExcelAddIn.XFFunctions.XFGetCell("TRUE", "CONSOL", $D$3,"TOT_Entity","Aggregated","Budget_Working",[1]Setup!C4,"PERIODIC",$B499,"TOPFLOW","TOP","TOP","top1",$C499,"top3","Open_Acute_DIV1","TOP5","TOP6","REPORTED","TOP8")</f>
        <v>0</v>
      </c>
      <c r="DK499" s="53">
        <f>_xll.OneStreamExcelAddIn.XFFunctions.XFGetCell("TRUE", "CONSOL", $D$3,"TOT_Entity","Aggregated","Budget_Working",[1]Setup!C5,"PERIODIC",$B499,"TOPFLOW","TOP","TOP","top1",$C499,"top3","Open_Acute_DIV1","TOP5","TOP6","REPORTED","TOP8")</f>
        <v>0</v>
      </c>
      <c r="DL499" s="53">
        <f>_xll.OneStreamExcelAddIn.XFFunctions.XFGetCell("TRUE", "CONSOL", $D$3,"TOT_Entity","Aggregated","Budget_Working",[1]Setup!C6,"PERIODIC",$B499,"TOPFLOW","TOP","TOP","top1",$C499,"top3","Open_Acute_DIV1","TOP5","TOP6","REPORTED","TOP8")</f>
        <v>0</v>
      </c>
      <c r="DM499" s="53">
        <f>_xll.OneStreamExcelAddIn.XFFunctions.XFGetCell("TRUE", "CONSOL", $D$3,"TOT_Entity","Aggregated","Budget_Working",[1]Setup!C7,"PERIODIC",$B499,"TOPFLOW","TOP","TOP","top1",$C499,"top3","Open_Acute_DIV1","TOP5","TOP6","REPORTED","TOP8")</f>
        <v>0</v>
      </c>
      <c r="DN499" s="53">
        <f>_xll.OneStreamExcelAddIn.XFFunctions.XFGetCell("TRUE", "CONSOL", $D$3,"TOT_Entity","Aggregated","Budget_Working",[1]Setup!C8,"PERIODIC",$B499,"TOPFLOW","TOP","TOP","top1",$C499,"top3","Open_Acute_DIV1","TOP5","TOP6","REPORTED","TOP8")</f>
        <v>0</v>
      </c>
      <c r="DO499" s="53">
        <f>_xll.OneStreamExcelAddIn.XFFunctions.XFGetCell("TRUE", "CONSOL", $D$3,"TOT_Entity","Aggregated","Budget_Working",[1]Setup!C9,"PERIODIC",$B499,"TOPFLOW","TOP","TOP","top1",$C499,"top3","Open_Acute_DIV1","TOP5","TOP6","REPORTED","TOP8")</f>
        <v>0</v>
      </c>
      <c r="DP499" s="53">
        <f>_xll.OneStreamExcelAddIn.XFFunctions.XFGetCell("TRUE", "CONSOL", $D$3,"TOT_Entity","Aggregated","Budget_Working",[1]Setup!C10,"PERIODIC",$B499,"TOPFLOW","TOP","TOP","top1",$C499,"top3","Open_Acute_DIV1","TOP5","TOP6","REPORTED","TOP8")</f>
        <v>0</v>
      </c>
      <c r="DQ499" s="53">
        <f>_xll.OneStreamExcelAddIn.XFFunctions.XFGetCell("TRUE", "CONSOL", $D$3,"TOT_Entity","Aggregated","Budget_Working",[1]Setup!C11,"PERIODIC",$B499,"TOPFLOW","TOP","TOP","top1",$C499,"top3","Open_Acute_DIV1","TOP5","TOP6","REPORTED","TOP8")</f>
        <v>0</v>
      </c>
      <c r="DR499" s="53">
        <f>_xll.OneStreamExcelAddIn.XFFunctions.XFGetCell("TRUE", "CONSOL", $D$3,"TOT_Entity","Aggregated","Budget_Working",[1]Setup!C12,"PERIODIC",$B499,"TOPFLOW","TOP","TOP","top1",$C499,"top3","Open_Acute_DIV1","TOP5","TOP6","REPORTED","TOP8")</f>
        <v>0</v>
      </c>
      <c r="DS499" s="53">
        <f>_xll.OneStreamExcelAddIn.XFFunctions.XFGetCell("TRUE", "CONSOL", $D$3,"TOT_Entity","Aggregated","Budget_Working",[1]Setup!C13,"PERIODIC",$B499,"TOPFLOW","TOP","TOP","top1",$C499,"top3","Open_Acute_DIV1","TOP5","TOP6","REPORTED","TOP8")</f>
        <v>0</v>
      </c>
      <c r="DT499" s="53">
        <f>_xll.OneStreamExcelAddIn.XFFunctions.XFGetCell("TRUE", "CONSOL", $D$3,"TOT_Entity","Aggregated","Budget_Working",[1]Setup!C14,"PERIODIC",$B499,"TOPFLOW","TOP","TOP","top1",$C499,"top3","Open_Acute_DIV1","TOP5","TOP6","REPORTED","TOP8")</f>
        <v>0</v>
      </c>
      <c r="DU499" s="53">
        <f>_xll.OneStreamExcelAddIn.XFFunctions.XFGetCell("TRUE", "CONSOL", $D$3,"TOT_Entity","Aggregated","Budget_Working",[1]Setup!C15,"PERIODIC",$B499,"TOPFLOW","TOP","TOP","top1",$C499,"top3","Open_Acute_DIV1","TOP5","TOP6","REPORTED","TOP8")</f>
        <v>0</v>
      </c>
      <c r="DV499" s="178"/>
      <c r="DW499" s="53">
        <f>_xll.OneStreamExcelAddIn.XFFunctions.XFGetCell("TRUE", "CONSOL", $D$3,"TOT_Entity","USD","Budget_Final",[1]Setup!C17,"PERIODIC",$B499,"TOPFLOW","TOP","TOP","top1",$C499,"top3","Open_Acute_DIV1","TOP5","TOP6","REPORTED","TOP8")</f>
        <v>0</v>
      </c>
      <c r="DX499" s="53">
        <f>_xll.OneStreamExcelAddIn.XFFunctions.XFGetCell("TRUE", "CONSOL", $D$3,"TOT_Entity","USD","Budget_Final",[1]Setup!C18,"PERIODIC",$B499,"TOPFLOW","TOP","TOP","top1",$C499,"top3","Open_Acute_DIV1","TOP5","TOP6","REPORTED","TOP8")</f>
        <v>0</v>
      </c>
      <c r="DY499" s="53">
        <f>_xll.OneStreamExcelAddIn.XFFunctions.XFGetCell("TRUE", "CONSOL", $D$3,"TOT_Entity","USD","Budget_Final",[1]Setup!C19,"PERIODIC",$B499,"TOPFLOW","TOP","TOP","top1",$C499,"top3","Open_Acute_DIV1","TOP5","TOP6","REPORTED","TOP8")</f>
        <v>0</v>
      </c>
      <c r="DZ499" s="53">
        <f>_xll.OneStreamExcelAddIn.XFFunctions.XFGetCell("TRUE", "CONSOL", $D$3,"TOT_Entity","USD","Budget_Final",[1]Setup!C20,"PERIODIC",$B499,"TOPFLOW","TOP","TOP","top1",$C499,"top3","Open_Acute_DIV1","TOP5","TOP6","REPORTED","TOP8")</f>
        <v>0</v>
      </c>
      <c r="EA499" s="53">
        <f>_xll.OneStreamExcelAddIn.XFFunctions.XFGetCell("TRUE", "CONSOL", $D$3,"TOT_Entity","USD","Budget_Final",[1]Setup!C21,"PERIODIC",$B499,"TOPFLOW","TOP","TOP","top1",$C499,"top3","Open_Acute_DIV1","TOP5","TOP6","REPORTED","TOP8")</f>
        <v>0</v>
      </c>
      <c r="EB499" s="53">
        <f>_xll.OneStreamExcelAddIn.XFFunctions.XFGetCell("TRUE", "CONSOL", $D$3,"TOT_Entity","USD","Budget_Final",[1]Setup!C22,"PERIODIC",$B499,"TOPFLOW","TOP","TOP","top1",$C499,"top3","Open_Acute_DIV1","TOP5","TOP6","REPORTED","TOP8")</f>
        <v>0</v>
      </c>
      <c r="EC499" s="53">
        <f>_xll.OneStreamExcelAddIn.XFFunctions.XFGetCell("TRUE", "CONSOL", $D$3,"TOT_Entity","USD","Budget_Final",[1]Setup!C23,"PERIODIC",$B499,"TOPFLOW","TOP","TOP","top1",$C499,"top3","Open_Acute_DIV1","TOP5","TOP6","REPORTED","TOP8")</f>
        <v>0</v>
      </c>
      <c r="ED499" s="53">
        <f>_xll.OneStreamExcelAddIn.XFFunctions.XFGetCell("TRUE", "CONSOL", $D$3,"TOT_Entity","USD","Budget_Final",[1]Setup!C24,"PERIODIC",$B499,"TOPFLOW","TOP","TOP","top1",$C499,"top3","Open_Acute_DIV1","TOP5","TOP6","REPORTED","TOP8")</f>
        <v>0</v>
      </c>
      <c r="EE499" s="53">
        <f>_xll.OneStreamExcelAddIn.XFFunctions.XFGetCell("TRUE", "CONSOL", $D$3,"TOT_Entity","USD","Budget_Final",[1]Setup!C25,"PERIODIC",$B499,"TOPFLOW","TOP","TOP","top1",$C499,"top3","Open_Acute_DIV1","TOP5","TOP6","REPORTED","TOP8")</f>
        <v>0</v>
      </c>
      <c r="EF499" s="53">
        <f>_xll.OneStreamExcelAddIn.XFFunctions.XFGetCell("TRUE", "CONSOL", $D$3,"TOT_Entity","USD","Budget_Final",[1]Setup!C26,"PERIODIC",$B499,"TOPFLOW","TOP","TOP","top1",$C499,"top3","Open_Acute_DIV1","TOP5","TOP6","REPORTED","TOP8")</f>
        <v>0</v>
      </c>
      <c r="EG499" s="53">
        <f>_xll.OneStreamExcelAddIn.XFFunctions.XFGetCell("TRUE", "CONSOL", $D$3,"TOT_Entity","USD","Budget_Final",[1]Setup!C27,"PERIODIC",$B499,"TOPFLOW","TOP","TOP","top1",$C499,"top3","Open_Acute_DIV1","TOP5","TOP6","REPORTED","TOP8")</f>
        <v>0</v>
      </c>
      <c r="EH499" s="53">
        <f>_xll.OneStreamExcelAddIn.XFFunctions.XFGetCell("TRUE", "CONSOL", $D$3,"TOT_Entity","USD","Budget_Final",[1]Setup!C28,"PERIODIC",$B499,"TOPFLOW","TOP","TOP","top1",$C499,"top3","Open_Acute_DIV1","TOP5","TOP6","REPORTED","TOP8")</f>
        <v>0</v>
      </c>
    </row>
    <row r="500" spans="2:138" x14ac:dyDescent="0.25">
      <c r="B500" s="51">
        <v>62204</v>
      </c>
      <c r="C500" s="51"/>
      <c r="D500" t="str" cm="1">
        <f t="array" ref="D500">_xll.OneStreamExcelAddIn.XFFunctions.XFGetMemberInfo("Description","Account",B500)</f>
        <v>Legal - PE Sponsor</v>
      </c>
      <c r="E500" s="53">
        <f>_xll.OneStreamExcelAddIn.XFFunctions.XFGetCell("TRUE", "CONSOL", $D$3,"TOT_Entity","USD","Actual",$E$3,"PERIODIC",$B500,"TOPFLOW","TOP","TOP","top1",$C500,"top3","Open_Acute_DIV1","TOP5","TOP6","REPORTED","TOP8")</f>
        <v>0</v>
      </c>
      <c r="F500" s="53">
        <f>_xll.OneStreamExcelAddIn.XFFunctions.XFGetCell("TRUE", "CONSOL", $D$3,"TOT_Entity","Aggregated","Budget_Working",$E$3,"PERIODIC",$B500,"TOPFLOW","TOP","TOP","top1",$C500,"top3","Open_Acute_DIV1","TOP5","TOP6","REPORTED","TOP8")</f>
        <v>0</v>
      </c>
      <c r="G500" s="53">
        <f>F500-E500</f>
        <v>0</v>
      </c>
      <c r="H500" s="55">
        <f>IFERROR(G500/F500,0)</f>
        <v>0</v>
      </c>
      <c r="I500" s="41"/>
      <c r="J500" s="53">
        <f>_xll.OneStreamExcelAddIn.XFFunctions.XFGetCell("TRUE", "CONSOL", $D$3,"TOT_Entity","USD","Actual",$E$3,"YTD",$B500,"TOPFLOW","TOP","TOP","top1",$C500,"TOP3","Open_Acute_DIV1","TOP5","TOP6","REPORTED","TOP8")</f>
        <v>0</v>
      </c>
      <c r="K500" s="53">
        <f>_xll.OneStreamExcelAddIn.XFFunctions.XFGetCell("TRUE", "CONSOL", $D$3,"TOT_Entity","Aggregated","Budget_Working",$E$3,"YTD",$B500,"TOPFLOW","TOP","TOP","top1",$C500,"TOP3","Open_Acute_DIV1","TOP5","TOP6","REPORTED","TOP8")</f>
        <v>0</v>
      </c>
      <c r="L500" s="53">
        <f>K500-J500</f>
        <v>0</v>
      </c>
      <c r="M500" s="40">
        <f>IFERROR(L500/K500,0)</f>
        <v>0</v>
      </c>
      <c r="N500" s="41"/>
      <c r="O500" s="53">
        <f>_xll.OneStreamExcelAddIn.XFFunctions.XFGetCell("TRUE", "CONSOL", $D$3,"TOT_Entity","USD","Actual",$F$3,"YTD",$B500,"TOPFLOW","TOP","TOP","top1",$C500,"TOP3","Open_Acute_DIV1","TOP5","TOP6","REPORTED","TOP8")</f>
        <v>0</v>
      </c>
      <c r="P500" s="53">
        <f>_xll.OneStreamExcelAddIn.XFFunctions.XFGetCell("TRUE", "CONSOL", $D$3,"TOT_Entity","USD","Actual",$E$3,"YTD",$B500,"TOPFLOW","TOP","TOP","top1",$C500,"top3","Open_Acute_DIV1","TOP5","TOP6","REPORTED","VAR_BW_PY_Actual")</f>
        <v>0</v>
      </c>
      <c r="Q500" s="40">
        <f>IFERROR(P500/O500,0)</f>
        <v>0</v>
      </c>
      <c r="R500" s="41"/>
      <c r="S500" s="53">
        <f>_xll.OneStreamExcelAddIn.XFFunctions.XFGetCell("TRUE", "CONSOL", $D$3,"TOT_Entity","USD","MIDFCST",$E$3,"MTD",$B500,"TOPFLOW","TOP","TOP","top1",$C500,"TOP3","Open_Acute_DIV1","TOP5","TOP6","REPORTED","TOP8")</f>
        <v>0</v>
      </c>
      <c r="T500" s="53">
        <f>S500-E500</f>
        <v>0</v>
      </c>
      <c r="U500" s="40">
        <f>IFERROR(T500/S500,0)</f>
        <v>0</v>
      </c>
      <c r="V500" s="41"/>
      <c r="W500" s="42"/>
      <c r="X500" s="43"/>
      <c r="Y500" s="42"/>
      <c r="Z500" s="44"/>
      <c r="AB500" s="53">
        <f>_xll.OneStreamExcelAddIn.XFFunctions.XFGetCell("TRUE", "CONSOL", $D$3,"TOT_Entity","USD","Actual",[1]Setup!C4,"PERIODIC",$B500,"TOPFLOW","TOP","TOP","top1",$C500,"top3","Open_Acute_DIV1","TOP5","TOP6","REPORTED","TOP8")</f>
        <v>0</v>
      </c>
      <c r="AC500" s="53">
        <f>_xll.OneStreamExcelAddIn.XFFunctions.XFGetCell("TRUE", "CONSOL", $D$3,"TOT_Entity","Aggregated","Budget_Working",[1]Setup!C4,"PERIODIC",$B500,"TOPFLOW","TOP","TOP","top1",$C500,"top3","Open_Acute_DIV1","TOP5","TOP6","REPORTED","TOP8")</f>
        <v>0</v>
      </c>
      <c r="AD500" s="53">
        <f>AC500-AB500</f>
        <v>0</v>
      </c>
      <c r="AE500" s="40">
        <f>IFERROR(AD500/AC500,0)</f>
        <v>0</v>
      </c>
      <c r="AG500" s="53">
        <f>_xll.OneStreamExcelAddIn.XFFunctions.XFGetCell("TRUE", "CONSOL", $D$3,"TOT_Entity","USD","Actual",[1]Setup!C5,"PERIODIC",$B500,"TOPFLOW","TOP","TOP","top1",$C500,"top3","Open_Acute_DIV1","TOP5","TOP6","REPORTED","TOP8")</f>
        <v>0</v>
      </c>
      <c r="AH500" s="53">
        <f>_xll.OneStreamExcelAddIn.XFFunctions.XFGetCell("TRUE", "CONSOL", $D$3,"TOT_Entity","Aggregated","Budget_Working",[1]Setup!C5,"PERIODIC",$B500,"TOPFLOW","TOP","TOP","top1",$C500,"top3","Open_Acute_DIV1","TOP5","TOP6","REPORTED","TOP8")</f>
        <v>0</v>
      </c>
      <c r="AI500" s="53">
        <f>AH500-AG500</f>
        <v>0</v>
      </c>
      <c r="AJ500" s="40">
        <f>IFERROR(AI500/AH500,0)</f>
        <v>0</v>
      </c>
      <c r="AL500" s="53">
        <f>_xll.OneStreamExcelAddIn.XFFunctions.XFGetCell("TRUE", "CONSOL", $D$3,"TOT_Entity","USD","Actual",[1]Setup!C6,"PERIODIC",$B500,"TOPFLOW","TOP","TOP","top1",$C500,"top3","Open_Acute_DIV1","TOP5","TOP6","REPORTED","TOP8")</f>
        <v>0</v>
      </c>
      <c r="AM500" s="53">
        <f>_xll.OneStreamExcelAddIn.XFFunctions.XFGetCell("TRUE", "CONSOL", $D$3,"TOT_Entity","Aggregated","Budget_Working",[1]Setup!C6,"PERIODIC",$B500,"TOPFLOW","TOP","TOP","top1",$C500,"top3","Open_Acute_DIV1","TOP5","TOP6","REPORTED","TOP8")</f>
        <v>0</v>
      </c>
      <c r="AN500" s="53">
        <f>AM500-AL500</f>
        <v>0</v>
      </c>
      <c r="AO500" s="40">
        <f>IFERROR(AN500/AM500,0)</f>
        <v>0</v>
      </c>
      <c r="AQ500" s="53">
        <f>_xll.OneStreamExcelAddIn.XFFunctions.XFGetCell("TRUE", "CONSOL", $D$3,"TOT_Entity","USD","Actual",[1]Setup!C7,"PERIODIC",$B500,"TOPFLOW","TOP","TOP","top1",$C500,"top3","Open_Acute_DIV1","TOP5","TOP6","REPORTED","TOP8")</f>
        <v>0</v>
      </c>
      <c r="AR500" s="53">
        <f>_xll.OneStreamExcelAddIn.XFFunctions.XFGetCell("TRUE", "CONSOL", $D$3,"TOT_Entity","Aggregated","Budget_Working",[1]Setup!C7,"PERIODIC",$B500,"TOPFLOW","TOP","TOP","top1",$C500,"top3","Open_Acute_DIV1","TOP5","TOP6","REPORTED","TOP8")</f>
        <v>0</v>
      </c>
      <c r="AS500" s="53">
        <f>AR500-AQ500</f>
        <v>0</v>
      </c>
      <c r="AT500" s="40">
        <f>IFERROR(AS500/AR500,0)</f>
        <v>0</v>
      </c>
      <c r="AV500" s="53">
        <f>_xll.OneStreamExcelAddIn.XFFunctions.XFGetCell("TRUE", "CONSOL", $D$3,"TOT_Entity","USD","Actual",[1]Setup!C8,"PERIODIC",$B500,"TOPFLOW","TOP","TOP","top1",$C500,"top3","Open_Acute_DIV1","TOP5","TOP6","REPORTED","TOP8")</f>
        <v>0</v>
      </c>
      <c r="AW500" s="53">
        <f>_xll.OneStreamExcelAddIn.XFFunctions.XFGetCell("TRUE", "CONSOL", $D$3,"TOT_Entity","Aggregated","Budget_Working",[1]Setup!C8,"PERIODIC",$B500,"TOPFLOW","TOP","TOP","top1",$C500,"top3","Open_Acute_DIV1","TOP5","TOP6","REPORTED","TOP8")</f>
        <v>0</v>
      </c>
      <c r="AX500" s="53">
        <f>AW500-AV500</f>
        <v>0</v>
      </c>
      <c r="AY500" s="40">
        <f>IFERROR(AX500/AW500,0)</f>
        <v>0</v>
      </c>
      <c r="BA500" s="53">
        <f>_xll.OneStreamExcelAddIn.XFFunctions.XFGetCell("TRUE", "CONSOL", $D$3,"TOT_Entity","USD","Actual",[1]Setup!C9,"PERIODIC",$B500,"TOPFLOW","TOP","TOP","top1",$C500,"top3","Open_Acute_DIV1","TOP5","TOP6","REPORTED","TOP8")</f>
        <v>0</v>
      </c>
      <c r="BB500" s="53">
        <f>_xll.OneStreamExcelAddIn.XFFunctions.XFGetCell("TRUE", "CONSOL", $D$3,"TOT_Entity","Aggregated","Budget_Working",[1]Setup!C9,"PERIODIC",$B500,"TOPFLOW","TOP","TOP","top1",$C500,"top3","Open_Acute_DIV1","TOP5","TOP6","REPORTED","TOP8")</f>
        <v>0</v>
      </c>
      <c r="BC500" s="53">
        <f>BB500-BA500</f>
        <v>0</v>
      </c>
      <c r="BD500" s="40">
        <f>IFERROR(BC500/BB500,0)</f>
        <v>0</v>
      </c>
      <c r="BF500" s="53">
        <f>_xll.OneStreamExcelAddIn.XFFunctions.XFGetCell("TRUE", "CONSOL", $D$3,"TOT_Entity","USD","Actual",[1]Setup!C10,"PERIODIC",$B500,"TOPFLOW","TOP","TOP","top1",$C500,"top3","Open_Acute_DIV1","TOP5","TOP6","REPORTED","TOP8")</f>
        <v>0</v>
      </c>
      <c r="BG500" s="53">
        <f>_xll.OneStreamExcelAddIn.XFFunctions.XFGetCell("TRUE", "CONSOL", $D$3,"TOT_Entity","Aggregated","Budget_Working",[1]Setup!C10,"PERIODIC",$B500,"TOPFLOW","TOP","TOP","top1",$C500,"top3","Open_Acute_DIV1","TOP5","TOP6","REPORTED","TOP8")</f>
        <v>0</v>
      </c>
      <c r="BH500" s="53">
        <f>BG500-BF500</f>
        <v>0</v>
      </c>
      <c r="BI500" s="40">
        <f>IFERROR(BH500/BG500,0)</f>
        <v>0</v>
      </c>
      <c r="BK500" s="53">
        <f>_xll.OneStreamExcelAddIn.XFFunctions.XFGetCell("TRUE", "CONSOL", $D$3,"TOT_Entity","USD","Actual",[1]Setup!C11,"PERIODIC",$B500,"TOPFLOW","TOP","TOP","top1",$C500,"top3","Open_Acute_DIV1","TOP5","TOP6","REPORTED","TOP8")</f>
        <v>0</v>
      </c>
      <c r="BL500" s="53">
        <f>_xll.OneStreamExcelAddIn.XFFunctions.XFGetCell("TRUE", "CONSOL", $D$3,"TOT_Entity","Aggregated","Budget_Working",[1]Setup!C11,"PERIODIC",$B500,"TOPFLOW","TOP","TOP","top1",$C500,"top3","Open_Acute_DIV1","TOP5","TOP6","REPORTED","TOP8")</f>
        <v>0</v>
      </c>
      <c r="BM500" s="53">
        <f>BL500-BK500</f>
        <v>0</v>
      </c>
      <c r="BN500" s="40">
        <f>IFERROR(BM500/BL500,0)</f>
        <v>0</v>
      </c>
      <c r="BP500" s="53">
        <f>_xll.OneStreamExcelAddIn.XFFunctions.XFGetCell("TRUE", "CONSOL", $D$3,"TOT_Entity","USD","Actual",[1]Setup!C12,"PERIODIC",$B500,"TOPFLOW","TOP","TOP","top1",$C500,"top3","Open_Acute_DIV1","TOP5","TOP6","REPORTED","TOP8")</f>
        <v>0</v>
      </c>
      <c r="BQ500" s="53">
        <f>_xll.OneStreamExcelAddIn.XFFunctions.XFGetCell("TRUE", "CONSOL", $D$3,"TOT_Entity","Aggregated","Budget_Working",[1]Setup!C12,"PERIODIC",$B500,"TOPFLOW","TOP","TOP","top1",$C500,"top3","Open_Acute_DIV1","TOP5","TOP6","REPORTED","TOP8")</f>
        <v>0</v>
      </c>
      <c r="BR500" s="53">
        <f>BQ500-BP500</f>
        <v>0</v>
      </c>
      <c r="BS500" s="40">
        <f>IFERROR(BR500/BQ500,0)</f>
        <v>0</v>
      </c>
      <c r="BU500" s="53">
        <f>_xll.OneStreamExcelAddIn.XFFunctions.XFGetCell("TRUE", "CONSOL", $D$3,"TOT_Entity","USD","Actual",[1]Setup!C13,"PERIODIC",$B500,"TOPFLOW","TOP","TOP","top1",$C500,"top3","Open_Acute_DIV1","TOP5","TOP6","REPORTED","TOP8")</f>
        <v>0</v>
      </c>
      <c r="BV500" s="53">
        <f>_xll.OneStreamExcelAddIn.XFFunctions.XFGetCell("TRUE", "CONSOL", $D$3,"TOT_Entity","Aggregated","Budget_Working",[1]Setup!C13,"PERIODIC",$B500,"TOPFLOW","TOP","TOP","top1",$C500,"top3","Open_Acute_DIV1","TOP5","TOP6","REPORTED","TOP8")</f>
        <v>0</v>
      </c>
      <c r="BW500" s="53">
        <f>BV500-BU500</f>
        <v>0</v>
      </c>
      <c r="BX500" s="40">
        <f>IFERROR(BW500/BV500,0)</f>
        <v>0</v>
      </c>
      <c r="BZ500" s="53">
        <f>_xll.OneStreamExcelAddIn.XFFunctions.XFGetCell("TRUE", "CONSOL", $D$3,"TOT_Entity","USD","Actual",[1]Setup!C14,"PERIODIC",$B500,"TOPFLOW","TOP","TOP","top1",$C500,"top3","Open_Acute_DIV1","TOP5","TOP6","REPORTED","TOP8")</f>
        <v>0</v>
      </c>
      <c r="CA500" s="53">
        <f>_xll.OneStreamExcelAddIn.XFFunctions.XFGetCell("TRUE", "CONSOL", $D$3,"TOT_Entity","Aggregated","Budget_Working",[1]Setup!C14,"PERIODIC",$B500,"TOPFLOW","TOP","TOP","top1",$C500,"top3","Open_Acute_DIV1","TOP5","TOP6","REPORTED","TOP8")</f>
        <v>0</v>
      </c>
      <c r="CB500" s="53">
        <f>CA500-BZ500</f>
        <v>0</v>
      </c>
      <c r="CC500" s="40">
        <f>IFERROR(CB500/CA500,0)</f>
        <v>0</v>
      </c>
      <c r="CE500" s="53">
        <f>_xll.OneStreamExcelAddIn.XFFunctions.XFGetCell("TRUE", "CONSOL", $D$3,"TOT_Entity","USD","Actual",[1]Setup!C15,"PERIODIC",$B500,"TOPFLOW","TOP","TOP","top1",$C500,"top3","Open_Acute_DIV1","TOP5","TOP6","REPORTED","TOP8")</f>
        <v>0</v>
      </c>
      <c r="CF500" s="53">
        <f>_xll.OneStreamExcelAddIn.XFFunctions.XFGetCell("TRUE", "CONSOL", $D$3,"TOT_Entity","Aggregated","Budget_Working",[1]Setup!C15,"PERIODIC",$B500,"TOPFLOW","TOP","TOP","top1",$C500,"top3","Open_Acute_DIV1","TOP5","TOP6","REPORTED","TOP8")</f>
        <v>0</v>
      </c>
      <c r="CG500" s="53">
        <f>CF500-CE500</f>
        <v>0</v>
      </c>
      <c r="CH500" s="40">
        <f>IFERROR(CG500/CF500,0)</f>
        <v>0</v>
      </c>
      <c r="CI500" s="212"/>
      <c r="CJ500" s="53">
        <f>_xll.OneStreamExcelAddIn.XFFunctions.XFGetCell("TRUE", "CONSOL", $D$3,"TOT_Entity","USD","Actual",[1]Setup!C4,"PERIODIC",$B500,"TOPFLOW","TOP","TOP","top1",$C500,"top3","Open_Acute_DIV1","TOP5","TOP6","REPORTED","TOP8")</f>
        <v>0</v>
      </c>
      <c r="CK500" s="53">
        <f>_xll.OneStreamExcelAddIn.XFFunctions.XFGetCell("TRUE", "CONSOL", $D$3,"TOT_Entity","USD","Actual",[1]Setup!C5,"PERIODIC",$B500,"TOPFLOW","TOP","TOP","top1",$C500,"top3","Open_Acute_DIV1","TOP5","TOP6","REPORTED","TOP8")</f>
        <v>0</v>
      </c>
      <c r="CL500" s="53">
        <f>_xll.OneStreamExcelAddIn.XFFunctions.XFGetCell("TRUE", "CONSOL", $D$3,"TOT_Entity","USD","Actual",[1]Setup!C6,"PERIODIC",$B500,"TOPFLOW","TOP","TOP","top1",$C500,"top3","Open_Acute_DIV1","TOP5","TOP6","REPORTED","TOP8")</f>
        <v>0</v>
      </c>
      <c r="CM500" s="53">
        <f>_xll.OneStreamExcelAddIn.XFFunctions.XFGetCell("TRUE", "CONSOL", $D$3,"TOT_Entity","USD","Actual",[1]Setup!C7,"PERIODIC",$B500,"TOPFLOW","TOP","TOP","top1",$C500,"top3","Open_Acute_DIV1","TOP5","TOP6","REPORTED","TOP8")</f>
        <v>0</v>
      </c>
      <c r="CN500" s="53">
        <f>_xll.OneStreamExcelAddIn.XFFunctions.XFGetCell("TRUE", "CONSOL", $D$3,"TOT_Entity","USD","Actual",[1]Setup!C8,"PERIODIC",$B500,"TOPFLOW","TOP","TOP","top1",$C500,"top3","Open_Acute_DIV1","TOP5","TOP6","REPORTED","TOP8")</f>
        <v>0</v>
      </c>
      <c r="CO500" s="53">
        <f>_xll.OneStreamExcelAddIn.XFFunctions.XFGetCell("TRUE", "CONSOL", $D$3,"TOT_Entity","USD","Actual",[1]Setup!C9,"PERIODIC",$B500,"TOPFLOW","TOP","TOP","top1",$C500,"top3","Open_Acute_DIV1","TOP5","TOP6","REPORTED","TOP8")</f>
        <v>0</v>
      </c>
      <c r="CP500" s="53">
        <f>_xll.OneStreamExcelAddIn.XFFunctions.XFGetCell("TRUE", "CONSOL", $D$3,"TOT_Entity","USD","Actual",[1]Setup!C10,"PERIODIC",$B500,"TOPFLOW","TOP","TOP","top1",$C500,"top3","Open_Acute_DIV1","TOP5","TOP6","REPORTED","TOP8")</f>
        <v>0</v>
      </c>
      <c r="CQ500" s="53">
        <f>_xll.OneStreamExcelAddIn.XFFunctions.XFGetCell("TRUE", "CONSOL", $D$3,"TOT_Entity","USD","Actual",[1]Setup!C11,"PERIODIC",$B500,"TOPFLOW","TOP","TOP","top1",$C500,"top3","Open_Acute_DIV1","TOP5","TOP6","REPORTED","TOP8")</f>
        <v>0</v>
      </c>
      <c r="CR500" s="53">
        <f>_xll.OneStreamExcelAddIn.XFFunctions.XFGetCell("TRUE", "CONSOL", $D$3,"TOT_Entity","USD","Actual",[1]Setup!C12,"PERIODIC",$B500,"TOPFLOW","TOP","TOP","top1",$C500,"top3","Open_Acute_DIV1","TOP5","TOP6","REPORTED","TOP8")</f>
        <v>0</v>
      </c>
      <c r="CS500" s="53">
        <f>_xll.OneStreamExcelAddIn.XFFunctions.XFGetCell("TRUE", "CONSOL", $D$3,"TOT_Entity","USD","Actual",[1]Setup!C13,"PERIODIC",$B500,"TOPFLOW","TOP","TOP","top1",$C500,"top3","Open_Acute_DIV1","TOP5","TOP6","REPORTED","TOP8")</f>
        <v>0</v>
      </c>
      <c r="CT500" s="53">
        <f>_xll.OneStreamExcelAddIn.XFFunctions.XFGetCell("TRUE", "CONSOL", $D$3,"TOT_Entity","USD","Actual",[1]Setup!C14,"PERIODIC",$B500,"TOPFLOW","TOP","TOP","top1",$C500,"top3","Open_Acute_DIV1","TOP5","TOP6","REPORTED","TOP8")</f>
        <v>0</v>
      </c>
      <c r="CU500" s="53">
        <f>_xll.OneStreamExcelAddIn.XFFunctions.XFGetCell("TRUE", "CONSOL", $D$3,"TOT_Entity","USD","Actual",[1]Setup!C15,"PERIODIC",$B500,"TOPFLOW","TOP","TOP","top1",$C500,"top3","Open_Acute_DIV1","TOP5","TOP6","REPORTED","TOP8")</f>
        <v>0</v>
      </c>
      <c r="CV500" s="212"/>
      <c r="CW500" s="53">
        <f>_xll.OneStreamExcelAddIn.XFFunctions.XFGetCell("TRUE", "CONSOL", $D$3,"TOT_Entity","USD","Actual",[1]Setup!C17,"PERIODIC",$B500,"TOPFLOW","TOP","TOP","top1",$C500,"top3","Open_Acute_DIV1","TOP5","TOP6","REPORTED","TOP8")</f>
        <v>0</v>
      </c>
      <c r="CX500" s="53">
        <f>_xll.OneStreamExcelAddIn.XFFunctions.XFGetCell("TRUE", "CONSOL", $D$3,"TOT_Entity","USD","Actual",[1]Setup!C18,"PERIODIC",$B500,"TOPFLOW","TOP","TOP","top1",$C500,"top3","Open_Acute_DIV1","TOP5","TOP6","REPORTED","TOP8")</f>
        <v>0</v>
      </c>
      <c r="CY500" s="53">
        <f>_xll.OneStreamExcelAddIn.XFFunctions.XFGetCell("TRUE", "CONSOL", $D$3,"TOT_Entity","USD","Actual",[1]Setup!C19,"PERIODIC",$B500,"TOPFLOW","TOP","TOP","top1",$C500,"top3","Open_Acute_DIV1","TOP5","TOP6","REPORTED","TOP8")</f>
        <v>0</v>
      </c>
      <c r="CZ500" s="53">
        <f>_xll.OneStreamExcelAddIn.XFFunctions.XFGetCell("TRUE", "CONSOL", $D$3,"TOT_Entity","USD","Actual",[1]Setup!C20,"PERIODIC",$B500,"TOPFLOW","TOP","TOP","top1",$C500,"top3","Open_Acute_DIV1","TOP5","TOP6","REPORTED","TOP8")</f>
        <v>0</v>
      </c>
      <c r="DA500" s="53">
        <f>_xll.OneStreamExcelAddIn.XFFunctions.XFGetCell("TRUE", "CONSOL", $D$3,"TOT_Entity","USD","Actual",[1]Setup!C21,"PERIODIC",$B500,"TOPFLOW","TOP","TOP","top1",$C500,"top3","Open_Acute_DIV1","TOP5","TOP6","REPORTED","TOP8")</f>
        <v>0</v>
      </c>
      <c r="DB500" s="53">
        <f>_xll.OneStreamExcelAddIn.XFFunctions.XFGetCell("TRUE", "CONSOL", $D$3,"TOT_Entity","USD","Actual",[1]Setup!C22,"PERIODIC",$B500,"TOPFLOW","TOP","TOP","top1",$C500,"top3","Open_Acute_DIV1","TOP5","TOP6","REPORTED","TOP8")</f>
        <v>0</v>
      </c>
      <c r="DC500" s="53">
        <f>_xll.OneStreamExcelAddIn.XFFunctions.XFGetCell("TRUE", "CONSOL", $D$3,"TOT_Entity","USD","Actual",[1]Setup!C23,"PERIODIC",$B500,"TOPFLOW","TOP","TOP","top1",$C500,"top3","Open_Acute_DIV1","TOP5","TOP6","REPORTED","TOP8")</f>
        <v>0</v>
      </c>
      <c r="DD500" s="53">
        <f>_xll.OneStreamExcelAddIn.XFFunctions.XFGetCell("TRUE", "CONSOL", $D$3,"TOT_Entity","USD","Actual",[1]Setup!C24,"PERIODIC",$B500,"TOPFLOW","TOP","TOP","top1",$C500,"top3","Open_Acute_DIV1","TOP5","TOP6","REPORTED","TOP8")</f>
        <v>0</v>
      </c>
      <c r="DE500" s="53">
        <f>_xll.OneStreamExcelAddIn.XFFunctions.XFGetCell("TRUE", "CONSOL", $D$3,"TOT_Entity","USD","Actual",[1]Setup!C25,"PERIODIC",$B500,"TOPFLOW","TOP","TOP","top1",$C500,"top3","Open_Acute_DIV1","TOP5","TOP6","REPORTED","TOP8")</f>
        <v>0</v>
      </c>
      <c r="DF500" s="53">
        <f>_xll.OneStreamExcelAddIn.XFFunctions.XFGetCell("TRUE", "CONSOL", $D$3,"TOT_Entity","USD","Actual",[1]Setup!C26,"PERIODIC",$B500,"TOPFLOW","TOP","TOP","top1",$C500,"top3","Open_Acute_DIV1","TOP5","TOP6","REPORTED","TOP8")</f>
        <v>0</v>
      </c>
      <c r="DG500" s="53">
        <f>_xll.OneStreamExcelAddIn.XFFunctions.XFGetCell("TRUE", "CONSOL", $D$3,"TOT_Entity","USD","Actual",[1]Setup!C27,"PERIODIC",$B500,"TOPFLOW","TOP","TOP","top1",$C500,"top3","Open_Acute_DIV1","TOP5","TOP6","REPORTED","TOP8")</f>
        <v>0</v>
      </c>
      <c r="DH500" s="53">
        <f>_xll.OneStreamExcelAddIn.XFFunctions.XFGetCell("TRUE", "CONSOL", $D$3,"TOT_Entity","USD","Actual",[1]Setup!C28,"PERIODIC",$B500,"TOPFLOW","TOP","TOP","top1",$C500,"top3","Open_Acute_DIV1","TOP5","TOP6","REPORTED","TOP8")</f>
        <v>0</v>
      </c>
      <c r="DI500" s="178"/>
      <c r="DJ500" s="53">
        <f>_xll.OneStreamExcelAddIn.XFFunctions.XFGetCell("TRUE", "CONSOL", $D$3,"TOT_Entity","Aggregated","Budget_Working",[1]Setup!C4,"PERIODIC",$B500,"TOPFLOW","TOP","TOP","top1",$C500,"top3","Open_Acute_DIV1","TOP5","TOP6","REPORTED","TOP8")</f>
        <v>0</v>
      </c>
      <c r="DK500" s="53">
        <f>_xll.OneStreamExcelAddIn.XFFunctions.XFGetCell("TRUE", "CONSOL", $D$3,"TOT_Entity","Aggregated","Budget_Working",[1]Setup!C5,"PERIODIC",$B500,"TOPFLOW","TOP","TOP","top1",$C500,"top3","Open_Acute_DIV1","TOP5","TOP6","REPORTED","TOP8")</f>
        <v>0</v>
      </c>
      <c r="DL500" s="53">
        <f>_xll.OneStreamExcelAddIn.XFFunctions.XFGetCell("TRUE", "CONSOL", $D$3,"TOT_Entity","Aggregated","Budget_Working",[1]Setup!C6,"PERIODIC",$B500,"TOPFLOW","TOP","TOP","top1",$C500,"top3","Open_Acute_DIV1","TOP5","TOP6","REPORTED","TOP8")</f>
        <v>0</v>
      </c>
      <c r="DM500" s="53">
        <f>_xll.OneStreamExcelAddIn.XFFunctions.XFGetCell("TRUE", "CONSOL", $D$3,"TOT_Entity","Aggregated","Budget_Working",[1]Setup!C7,"PERIODIC",$B500,"TOPFLOW","TOP","TOP","top1",$C500,"top3","Open_Acute_DIV1","TOP5","TOP6","REPORTED","TOP8")</f>
        <v>0</v>
      </c>
      <c r="DN500" s="53">
        <f>_xll.OneStreamExcelAddIn.XFFunctions.XFGetCell("TRUE", "CONSOL", $D$3,"TOT_Entity","Aggregated","Budget_Working",[1]Setup!C8,"PERIODIC",$B500,"TOPFLOW","TOP","TOP","top1",$C500,"top3","Open_Acute_DIV1","TOP5","TOP6","REPORTED","TOP8")</f>
        <v>0</v>
      </c>
      <c r="DO500" s="53">
        <f>_xll.OneStreamExcelAddIn.XFFunctions.XFGetCell("TRUE", "CONSOL", $D$3,"TOT_Entity","Aggregated","Budget_Working",[1]Setup!C9,"PERIODIC",$B500,"TOPFLOW","TOP","TOP","top1",$C500,"top3","Open_Acute_DIV1","TOP5","TOP6","REPORTED","TOP8")</f>
        <v>0</v>
      </c>
      <c r="DP500" s="53">
        <f>_xll.OneStreamExcelAddIn.XFFunctions.XFGetCell("TRUE", "CONSOL", $D$3,"TOT_Entity","Aggregated","Budget_Working",[1]Setup!C10,"PERIODIC",$B500,"TOPFLOW","TOP","TOP","top1",$C500,"top3","Open_Acute_DIV1","TOP5","TOP6","REPORTED","TOP8")</f>
        <v>0</v>
      </c>
      <c r="DQ500" s="53">
        <f>_xll.OneStreamExcelAddIn.XFFunctions.XFGetCell("TRUE", "CONSOL", $D$3,"TOT_Entity","Aggregated","Budget_Working",[1]Setup!C11,"PERIODIC",$B500,"TOPFLOW","TOP","TOP","top1",$C500,"top3","Open_Acute_DIV1","TOP5","TOP6","REPORTED","TOP8")</f>
        <v>0</v>
      </c>
      <c r="DR500" s="53">
        <f>_xll.OneStreamExcelAddIn.XFFunctions.XFGetCell("TRUE", "CONSOL", $D$3,"TOT_Entity","Aggregated","Budget_Working",[1]Setup!C12,"PERIODIC",$B500,"TOPFLOW","TOP","TOP","top1",$C500,"top3","Open_Acute_DIV1","TOP5","TOP6","REPORTED","TOP8")</f>
        <v>0</v>
      </c>
      <c r="DS500" s="53">
        <f>_xll.OneStreamExcelAddIn.XFFunctions.XFGetCell("TRUE", "CONSOL", $D$3,"TOT_Entity","Aggregated","Budget_Working",[1]Setup!C13,"PERIODIC",$B500,"TOPFLOW","TOP","TOP","top1",$C500,"top3","Open_Acute_DIV1","TOP5","TOP6","REPORTED","TOP8")</f>
        <v>0</v>
      </c>
      <c r="DT500" s="53">
        <f>_xll.OneStreamExcelAddIn.XFFunctions.XFGetCell("TRUE", "CONSOL", $D$3,"TOT_Entity","Aggregated","Budget_Working",[1]Setup!C14,"PERIODIC",$B500,"TOPFLOW","TOP","TOP","top1",$C500,"top3","Open_Acute_DIV1","TOP5","TOP6","REPORTED","TOP8")</f>
        <v>0</v>
      </c>
      <c r="DU500" s="53">
        <f>_xll.OneStreamExcelAddIn.XFFunctions.XFGetCell("TRUE", "CONSOL", $D$3,"TOT_Entity","Aggregated","Budget_Working",[1]Setup!C15,"PERIODIC",$B500,"TOPFLOW","TOP","TOP","top1",$C500,"top3","Open_Acute_DIV1","TOP5","TOP6","REPORTED","TOP8")</f>
        <v>0</v>
      </c>
      <c r="DV500" s="178"/>
      <c r="DW500" s="53">
        <f>_xll.OneStreamExcelAddIn.XFFunctions.XFGetCell("TRUE", "CONSOL", $D$3,"TOT_Entity","USD","Budget_Final",[1]Setup!C17,"PERIODIC",$B500,"TOPFLOW","TOP","TOP","top1",$C500,"top3","Open_Acute_DIV1","TOP5","TOP6","REPORTED","TOP8")</f>
        <v>0</v>
      </c>
      <c r="DX500" s="53">
        <f>_xll.OneStreamExcelAddIn.XFFunctions.XFGetCell("TRUE", "CONSOL", $D$3,"TOT_Entity","USD","Budget_Final",[1]Setup!C18,"PERIODIC",$B500,"TOPFLOW","TOP","TOP","top1",$C500,"top3","Open_Acute_DIV1","TOP5","TOP6","REPORTED","TOP8")</f>
        <v>0</v>
      </c>
      <c r="DY500" s="53">
        <f>_xll.OneStreamExcelAddIn.XFFunctions.XFGetCell("TRUE", "CONSOL", $D$3,"TOT_Entity","USD","Budget_Final",[1]Setup!C19,"PERIODIC",$B500,"TOPFLOW","TOP","TOP","top1",$C500,"top3","Open_Acute_DIV1","TOP5","TOP6","REPORTED","TOP8")</f>
        <v>0</v>
      </c>
      <c r="DZ500" s="53">
        <f>_xll.OneStreamExcelAddIn.XFFunctions.XFGetCell("TRUE", "CONSOL", $D$3,"TOT_Entity","USD","Budget_Final",[1]Setup!C20,"PERIODIC",$B500,"TOPFLOW","TOP","TOP","top1",$C500,"top3","Open_Acute_DIV1","TOP5","TOP6","REPORTED","TOP8")</f>
        <v>0</v>
      </c>
      <c r="EA500" s="53">
        <f>_xll.OneStreamExcelAddIn.XFFunctions.XFGetCell("TRUE", "CONSOL", $D$3,"TOT_Entity","USD","Budget_Final",[1]Setup!C21,"PERIODIC",$B500,"TOPFLOW","TOP","TOP","top1",$C500,"top3","Open_Acute_DIV1","TOP5","TOP6","REPORTED","TOP8")</f>
        <v>0</v>
      </c>
      <c r="EB500" s="53">
        <f>_xll.OneStreamExcelAddIn.XFFunctions.XFGetCell("TRUE", "CONSOL", $D$3,"TOT_Entity","USD","Budget_Final",[1]Setup!C22,"PERIODIC",$B500,"TOPFLOW","TOP","TOP","top1",$C500,"top3","Open_Acute_DIV1","TOP5","TOP6","REPORTED","TOP8")</f>
        <v>0</v>
      </c>
      <c r="EC500" s="53">
        <f>_xll.OneStreamExcelAddIn.XFFunctions.XFGetCell("TRUE", "CONSOL", $D$3,"TOT_Entity","USD","Budget_Final",[1]Setup!C23,"PERIODIC",$B500,"TOPFLOW","TOP","TOP","top1",$C500,"top3","Open_Acute_DIV1","TOP5","TOP6","REPORTED","TOP8")</f>
        <v>0</v>
      </c>
      <c r="ED500" s="53">
        <f>_xll.OneStreamExcelAddIn.XFFunctions.XFGetCell("TRUE", "CONSOL", $D$3,"TOT_Entity","USD","Budget_Final",[1]Setup!C24,"PERIODIC",$B500,"TOPFLOW","TOP","TOP","top1",$C500,"top3","Open_Acute_DIV1","TOP5","TOP6","REPORTED","TOP8")</f>
        <v>0</v>
      </c>
      <c r="EE500" s="53">
        <f>_xll.OneStreamExcelAddIn.XFFunctions.XFGetCell("TRUE", "CONSOL", $D$3,"TOT_Entity","USD","Budget_Final",[1]Setup!C25,"PERIODIC",$B500,"TOPFLOW","TOP","TOP","top1",$C500,"top3","Open_Acute_DIV1","TOP5","TOP6","REPORTED","TOP8")</f>
        <v>0</v>
      </c>
      <c r="EF500" s="53">
        <f>_xll.OneStreamExcelAddIn.XFFunctions.XFGetCell("TRUE", "CONSOL", $D$3,"TOT_Entity","USD","Budget_Final",[1]Setup!C26,"PERIODIC",$B500,"TOPFLOW","TOP","TOP","top1",$C500,"top3","Open_Acute_DIV1","TOP5","TOP6","REPORTED","TOP8")</f>
        <v>0</v>
      </c>
      <c r="EG500" s="53">
        <f>_xll.OneStreamExcelAddIn.XFFunctions.XFGetCell("TRUE", "CONSOL", $D$3,"TOT_Entity","USD","Budget_Final",[1]Setup!C27,"PERIODIC",$B500,"TOPFLOW","TOP","TOP","top1",$C500,"top3","Open_Acute_DIV1","TOP5","TOP6","REPORTED","TOP8")</f>
        <v>0</v>
      </c>
      <c r="EH500" s="53">
        <f>_xll.OneStreamExcelAddIn.XFFunctions.XFGetCell("TRUE", "CONSOL", $D$3,"TOT_Entity","USD","Budget_Final",[1]Setup!C28,"PERIODIC",$B500,"TOPFLOW","TOP","TOP","top1",$C500,"top3","Open_Acute_DIV1","TOP5","TOP6","REPORTED","TOP8")</f>
        <v>0</v>
      </c>
    </row>
    <row r="501" spans="2:138" s="47" customFormat="1" x14ac:dyDescent="0.25">
      <c r="B501" s="51" t="s">
        <v>95</v>
      </c>
      <c r="C501" s="51"/>
      <c r="D501" s="47" t="s">
        <v>360</v>
      </c>
      <c r="E501" s="53">
        <f>_xll.OneStreamExcelAddIn.XFFunctions.XFGetCell("TRUE", "CONSOL", $D$3,"TOT_Entity","USD","Actual",$E$3,"PERIODIC",$B501,"TOPFLOW","TOP","TOP","top1",$C501,"top3","Open_Acute_DIV1","TOP5","TOP6","REPORTED","TOP8")</f>
        <v>0</v>
      </c>
      <c r="F501" s="53">
        <f>_xll.OneStreamExcelAddIn.XFFunctions.XFGetCell("TRUE", "CONSOL", $D$3,"TOT_Entity","Aggregated","Budget_Working",$E$3,"PERIODIC",$B501,"TOPFLOW","TOP","TOP","top1",$C501,"top3","Open_Acute_DIV1","TOP5","TOP6","REPORTED","TOP8")</f>
        <v>15651</v>
      </c>
      <c r="G501" s="53">
        <f>F501-E501</f>
        <v>15651</v>
      </c>
      <c r="H501" s="55">
        <f>IFERROR(G501/F501,0)</f>
        <v>1</v>
      </c>
      <c r="I501" s="41"/>
      <c r="J501" s="53">
        <f>_xll.OneStreamExcelAddIn.XFFunctions.XFGetCell("TRUE", "CONSOL", $D$3,"TOT_Entity","USD","Actual",$E$3,"YTD",$B501,"TOPFLOW","TOP","TOP","top1",$C501,"TOP3","Open_Acute_DIV1","TOP5","TOP6","REPORTED","TOP8")</f>
        <v>0</v>
      </c>
      <c r="K501" s="53">
        <f>_xll.OneStreamExcelAddIn.XFFunctions.XFGetCell("TRUE", "CONSOL", $D$3,"TOT_Entity","Aggregated","Budget_Working",$E$3,"YTD",$B501,"TOPFLOW","TOP","TOP","top1",$C501,"TOP3","Open_Acute_DIV1","TOP5","TOP6","REPORTED","TOP8")</f>
        <v>62604</v>
      </c>
      <c r="L501" s="53">
        <f>K501-J501</f>
        <v>62604</v>
      </c>
      <c r="M501" s="40">
        <f>IFERROR(L501/K501,0)</f>
        <v>1</v>
      </c>
      <c r="N501" s="41"/>
      <c r="O501" s="53">
        <f>_xll.OneStreamExcelAddIn.XFFunctions.XFGetCell("TRUE", "CONSOL", $D$3,"TOT_Entity","USD","Actual",$F$3,"YTD",$B501,"TOPFLOW","TOP","TOP","top1",$C501,"TOP3","Open_Acute_DIV1","TOP5","TOP6","REPORTED","TOP8")</f>
        <v>-4701.6400000000003</v>
      </c>
      <c r="P501" s="53">
        <f>_xll.OneStreamExcelAddIn.XFFunctions.XFGetCell("TRUE", "CONSOL", $D$3,"TOT_Entity","USD","Actual",$E$3,"YTD",$B501,"TOPFLOW","TOP","TOP","top1",$C501,"top3","Open_Acute_DIV1","TOP5","TOP6","REPORTED","VAR_BW_PY_Actual")</f>
        <v>-4701.6400000000003</v>
      </c>
      <c r="Q501" s="40">
        <f>IFERROR(P501/O501,0)</f>
        <v>1</v>
      </c>
      <c r="R501" s="41"/>
      <c r="S501" s="53">
        <f>_xll.OneStreamExcelAddIn.XFFunctions.XFGetCell("TRUE", "CONSOL", $D$3,"TOT_Entity","USD","MIDFCST",$E$3,"MTD",$B501,"TOPFLOW","TOP","TOP","top1",$C501,"TOP3","Open_Acute_DIV1","TOP5","TOP6","REPORTED","TOP8")</f>
        <v>0</v>
      </c>
      <c r="T501" s="53">
        <f>S501-E501</f>
        <v>0</v>
      </c>
      <c r="U501" s="40">
        <f>IFERROR(T501/S501,0)</f>
        <v>0</v>
      </c>
      <c r="V501" s="41"/>
      <c r="W501" s="219"/>
      <c r="X501" s="220"/>
      <c r="Y501" s="219"/>
      <c r="Z501" s="220"/>
      <c r="AA501" s="3"/>
      <c r="AB501" s="213">
        <f>_xll.OneStreamExcelAddIn.XFFunctions.XFGetCell("TRUE", "CONSOL", $D$3,"TOT_Entity","USD","Actual",[1]Setup!C4,"PERIODIC",$B501,"TOPFLOW","TOP","TOP","top1",$C501,"top3","Open_Acute_DIV1","TOP5","TOP6","REPORTED","TOP8")</f>
        <v>0</v>
      </c>
      <c r="AC501" s="213">
        <f>_xll.OneStreamExcelAddIn.XFFunctions.XFGetCell("TRUE", "CONSOL", $D$3,"TOT_Entity","Aggregated","Budget_Working",[1]Setup!C4,"PERIODIC",$B501,"TOPFLOW","TOP","TOP","top1",$C501,"top3","Open_Acute_DIV1","TOP5","TOP6","REPORTED","TOP8")</f>
        <v>15651</v>
      </c>
      <c r="AD501" s="213">
        <f>AC501-AB501</f>
        <v>15651</v>
      </c>
      <c r="AE501" s="209">
        <f>IFERROR(AD501/AC501,0)</f>
        <v>1</v>
      </c>
      <c r="AG501" s="213">
        <f>_xll.OneStreamExcelAddIn.XFFunctions.XFGetCell("TRUE", "CONSOL", $D$3,"TOT_Entity","USD","Actual",[1]Setup!C5,"PERIODIC",$B501,"TOPFLOW","TOP","TOP","top1",$C501,"top3","Open_Acute_DIV1","TOP5","TOP6","REPORTED","TOP8")</f>
        <v>0</v>
      </c>
      <c r="AH501" s="213">
        <f>_xll.OneStreamExcelAddIn.XFFunctions.XFGetCell("TRUE", "CONSOL", $D$3,"TOT_Entity","Aggregated","Budget_Working",[1]Setup!C5,"PERIODIC",$B501,"TOPFLOW","TOP","TOP","top1",$C501,"top3","Open_Acute_DIV1","TOP5","TOP6","REPORTED","TOP8")</f>
        <v>15651</v>
      </c>
      <c r="AI501" s="213">
        <f>AH501-AG501</f>
        <v>15651</v>
      </c>
      <c r="AJ501" s="209">
        <f>IFERROR(AI501/AH501,0)</f>
        <v>1</v>
      </c>
      <c r="AK501" s="213"/>
      <c r="AL501" s="213">
        <f>_xll.OneStreamExcelAddIn.XFFunctions.XFGetCell("TRUE", "CONSOL", $D$3,"TOT_Entity","USD","Actual",[1]Setup!C6,"PERIODIC",$B501,"TOPFLOW","TOP","TOP","top1",$C501,"top3","Open_Acute_DIV1","TOP5","TOP6","REPORTED","TOP8")</f>
        <v>0</v>
      </c>
      <c r="AM501" s="213">
        <f>_xll.OneStreamExcelAddIn.XFFunctions.XFGetCell("TRUE", "CONSOL", $D$3,"TOT_Entity","Aggregated","Budget_Working",[1]Setup!C6,"PERIODIC",$B501,"TOPFLOW","TOP","TOP","top1",$C501,"top3","Open_Acute_DIV1","TOP5","TOP6","REPORTED","TOP8")</f>
        <v>15651</v>
      </c>
      <c r="AN501" s="213">
        <f>AM501-AL501</f>
        <v>15651</v>
      </c>
      <c r="AO501" s="209">
        <f>IFERROR(AN501/AM501,0)</f>
        <v>1</v>
      </c>
      <c r="AQ501" s="213">
        <f>_xll.OneStreamExcelAddIn.XFFunctions.XFGetCell("TRUE", "CONSOL", $D$3,"TOT_Entity","USD","Actual",[1]Setup!C7,"PERIODIC",$B501,"TOPFLOW","TOP","TOP","top1",$C501,"top3","Open_Acute_DIV1","TOP5","TOP6","REPORTED","TOP8")</f>
        <v>0</v>
      </c>
      <c r="AR501" s="213">
        <f>_xll.OneStreamExcelAddIn.XFFunctions.XFGetCell("TRUE", "CONSOL", $D$3,"TOT_Entity","Aggregated","Budget_Working",[1]Setup!C7,"PERIODIC",$B501,"TOPFLOW","TOP","TOP","top1",$C501,"top3","Open_Acute_DIV1","TOP5","TOP6","REPORTED","TOP8")</f>
        <v>15651</v>
      </c>
      <c r="AS501" s="213">
        <f>AR501-AQ501</f>
        <v>15651</v>
      </c>
      <c r="AT501" s="209">
        <f>IFERROR(AS501/AR501,0)</f>
        <v>1</v>
      </c>
      <c r="AV501" s="213">
        <f>_xll.OneStreamExcelAddIn.XFFunctions.XFGetCell("TRUE", "CONSOL", $D$3,"TOT_Entity","USD","Actual",[1]Setup!C8,"PERIODIC",$B501,"TOPFLOW","TOP","TOP","top1",$C501,"top3","Open_Acute_DIV1","TOP5","TOP6","REPORTED","TOP8")</f>
        <v>0</v>
      </c>
      <c r="AW501" s="213">
        <f>_xll.OneStreamExcelAddIn.XFFunctions.XFGetCell("TRUE", "CONSOL", $D$3,"TOT_Entity","Aggregated","Budget_Working",[1]Setup!C8,"PERIODIC",$B501,"TOPFLOW","TOP","TOP","top1",$C501,"top3","Open_Acute_DIV1","TOP5","TOP6","REPORTED","TOP8")</f>
        <v>26151</v>
      </c>
      <c r="AX501" s="213">
        <f>AW501-AV501</f>
        <v>26151</v>
      </c>
      <c r="AY501" s="209">
        <f>IFERROR(AX501/AW501,0)</f>
        <v>1</v>
      </c>
      <c r="BA501" s="213">
        <f>_xll.OneStreamExcelAddIn.XFFunctions.XFGetCell("TRUE", "CONSOL", $D$3,"TOT_Entity","USD","Actual",[1]Setup!C9,"PERIODIC",$B501,"TOPFLOW","TOP","TOP","top1",$C501,"top3","Open_Acute_DIV1","TOP5","TOP6","REPORTED","TOP8")</f>
        <v>0</v>
      </c>
      <c r="BB501" s="213">
        <f>_xll.OneStreamExcelAddIn.XFFunctions.XFGetCell("TRUE", "CONSOL", $D$3,"TOT_Entity","Aggregated","Budget_Working",[1]Setup!C9,"PERIODIC",$B501,"TOPFLOW","TOP","TOP","top1",$C501,"top3","Open_Acute_DIV1","TOP5","TOP6","REPORTED","TOP8")</f>
        <v>15651</v>
      </c>
      <c r="BC501" s="213">
        <f>BB501-BA501</f>
        <v>15651</v>
      </c>
      <c r="BD501" s="209">
        <f>IFERROR(BC501/BB501,0)</f>
        <v>1</v>
      </c>
      <c r="BF501" s="213">
        <f>_xll.OneStreamExcelAddIn.XFFunctions.XFGetCell("TRUE", "CONSOL", $D$3,"TOT_Entity","USD","Actual",[1]Setup!C10,"PERIODIC",$B501,"TOPFLOW","TOP","TOP","top1",$C501,"top3","Open_Acute_DIV1","TOP5","TOP6","REPORTED","TOP8")</f>
        <v>0</v>
      </c>
      <c r="BG501" s="213">
        <f>_xll.OneStreamExcelAddIn.XFFunctions.XFGetCell("TRUE", "CONSOL", $D$3,"TOT_Entity","Aggregated","Budget_Working",[1]Setup!C10,"PERIODIC",$B501,"TOPFLOW","TOP","TOP","top1",$C501,"top3","Open_Acute_DIV1","TOP5","TOP6","REPORTED","TOP8")</f>
        <v>15651</v>
      </c>
      <c r="BH501" s="213">
        <f>BG501-BF501</f>
        <v>15651</v>
      </c>
      <c r="BI501" s="209">
        <f>IFERROR(BH501/BG501,0)</f>
        <v>1</v>
      </c>
      <c r="BK501" s="213">
        <f>_xll.OneStreamExcelAddIn.XFFunctions.XFGetCell("TRUE", "CONSOL", $D$3,"TOT_Entity","USD","Actual",[1]Setup!C11,"PERIODIC",$B501,"TOPFLOW","TOP","TOP","top1",$C501,"top3","Open_Acute_DIV1","TOP5","TOP6","REPORTED","TOP8")</f>
        <v>0</v>
      </c>
      <c r="BL501" s="213">
        <f>_xll.OneStreamExcelAddIn.XFFunctions.XFGetCell("TRUE", "CONSOL", $D$3,"TOT_Entity","Aggregated","Budget_Working",[1]Setup!C11,"PERIODIC",$B501,"TOPFLOW","TOP","TOP","top1",$C501,"top3","Open_Acute_DIV1","TOP5","TOP6","REPORTED","TOP8")</f>
        <v>15651</v>
      </c>
      <c r="BM501" s="213">
        <f>BL501-BK501</f>
        <v>15651</v>
      </c>
      <c r="BN501" s="209">
        <f>IFERROR(BM501/BL501,0)</f>
        <v>1</v>
      </c>
      <c r="BP501" s="213">
        <f>_xll.OneStreamExcelAddIn.XFFunctions.XFGetCell("TRUE", "CONSOL", $D$3,"TOT_Entity","USD","Actual",[1]Setup!C12,"PERIODIC",$B501,"TOPFLOW","TOP","TOP","top1",$C501,"top3","Open_Acute_DIV1","TOP5","TOP6","REPORTED","TOP8")</f>
        <v>0</v>
      </c>
      <c r="BQ501" s="213">
        <f>_xll.OneStreamExcelAddIn.XFFunctions.XFGetCell("TRUE", "CONSOL", $D$3,"TOT_Entity","Aggregated","Budget_Working",[1]Setup!C12,"PERIODIC",$B501,"TOPFLOW","TOP","TOP","top1",$C501,"top3","Open_Acute_DIV1","TOP5","TOP6","REPORTED","TOP8")</f>
        <v>15651</v>
      </c>
      <c r="BR501" s="213">
        <f>BQ501-BP501</f>
        <v>15651</v>
      </c>
      <c r="BS501" s="209">
        <f>IFERROR(BR501/BQ501,0)</f>
        <v>1</v>
      </c>
      <c r="BU501" s="213">
        <f>_xll.OneStreamExcelAddIn.XFFunctions.XFGetCell("TRUE", "CONSOL", $D$3,"TOT_Entity","USD","Actual",[1]Setup!C13,"PERIODIC",$B501,"TOPFLOW","TOP","TOP","top1",$C501,"top3","Open_Acute_DIV1","TOP5","TOP6","REPORTED","TOP8")</f>
        <v>0</v>
      </c>
      <c r="BV501" s="213">
        <f>_xll.OneStreamExcelAddIn.XFFunctions.XFGetCell("TRUE", "CONSOL", $D$3,"TOT_Entity","Aggregated","Budget_Working",[1]Setup!C13,"PERIODIC",$B501,"TOPFLOW","TOP","TOP","top1",$C501,"top3","Open_Acute_DIV1","TOP5","TOP6","REPORTED","TOP8")</f>
        <v>15651</v>
      </c>
      <c r="BW501" s="213">
        <f>BV501-BU501</f>
        <v>15651</v>
      </c>
      <c r="BX501" s="209">
        <f>IFERROR(BW501/BV501,0)</f>
        <v>1</v>
      </c>
      <c r="BZ501" s="213">
        <f>_xll.OneStreamExcelAddIn.XFFunctions.XFGetCell("TRUE", "CONSOL", $D$3,"TOT_Entity","USD","Actual",[1]Setup!C14,"PERIODIC",$B501,"TOPFLOW","TOP","TOP","top1",$C501,"top3","Open_Acute_DIV1","TOP5","TOP6","REPORTED","TOP8")</f>
        <v>0</v>
      </c>
      <c r="CA501" s="213">
        <f>_xll.OneStreamExcelAddIn.XFFunctions.XFGetCell("TRUE", "CONSOL", $D$3,"TOT_Entity","Aggregated","Budget_Working",[1]Setup!C14,"PERIODIC",$B501,"TOPFLOW","TOP","TOP","top1",$C501,"top3","Open_Acute_DIV1","TOP5","TOP6","REPORTED","TOP8")</f>
        <v>15651</v>
      </c>
      <c r="CB501" s="213">
        <f>CA501-BZ501</f>
        <v>15651</v>
      </c>
      <c r="CC501" s="209">
        <f>IFERROR(CB501/CA501,0)</f>
        <v>1</v>
      </c>
      <c r="CE501" s="213">
        <f>_xll.OneStreamExcelAddIn.XFFunctions.XFGetCell("TRUE", "CONSOL", $D$3,"TOT_Entity","USD","Actual",[1]Setup!C15,"PERIODIC",$B501,"TOPFLOW","TOP","TOP","top1",$C501,"top3","Open_Acute_DIV1","TOP5","TOP6","REPORTED","TOP8")</f>
        <v>0</v>
      </c>
      <c r="CF501" s="213">
        <f>_xll.OneStreamExcelAddIn.XFFunctions.XFGetCell("TRUE", "CONSOL", $D$3,"TOT_Entity","Aggregated","Budget_Working",[1]Setup!C15,"PERIODIC",$B501,"TOPFLOW","TOP","TOP","top1",$C501,"top3","Open_Acute_DIV1","TOP5","TOP6","REPORTED","TOP8")</f>
        <v>15651</v>
      </c>
      <c r="CG501" s="213">
        <f>CF501-CE501</f>
        <v>15651</v>
      </c>
      <c r="CH501" s="209">
        <f>IFERROR(CG501/CF501,0)</f>
        <v>1</v>
      </c>
      <c r="CI501" s="214"/>
      <c r="CJ501" s="213">
        <f>_xll.OneStreamExcelAddIn.XFFunctions.XFGetCell("TRUE", "CONSOL", $D$3,"TOT_Entity","USD","Actual",[1]Setup!C4,"PERIODIC",$B501,"TOPFLOW","TOP","TOP","top1",$C501,"top3","Open_Acute_DIV1","TOP5","TOP6","REPORTED","TOP8")</f>
        <v>0</v>
      </c>
      <c r="CK501" s="213">
        <f>_xll.OneStreamExcelAddIn.XFFunctions.XFGetCell("TRUE", "CONSOL", $D$3,"TOT_Entity","USD","Actual",[1]Setup!C5,"PERIODIC",$B501,"TOPFLOW","TOP","TOP","top1",$C501,"top3","Open_Acute_DIV1","TOP5","TOP6","REPORTED","TOP8")</f>
        <v>0</v>
      </c>
      <c r="CL501" s="213">
        <f>_xll.OneStreamExcelAddIn.XFFunctions.XFGetCell("TRUE", "CONSOL", $D$3,"TOT_Entity","USD","Actual",[1]Setup!C6,"PERIODIC",$B501,"TOPFLOW","TOP","TOP","top1",$C501,"top3","Open_Acute_DIV1","TOP5","TOP6","REPORTED","TOP8")</f>
        <v>0</v>
      </c>
      <c r="CM501" s="213">
        <f>_xll.OneStreamExcelAddIn.XFFunctions.XFGetCell("TRUE", "CONSOL", $D$3,"TOT_Entity","USD","Actual",[1]Setup!C7,"PERIODIC",$B501,"TOPFLOW","TOP","TOP","top1",$C501,"top3","Open_Acute_DIV1","TOP5","TOP6","REPORTED","TOP8")</f>
        <v>0</v>
      </c>
      <c r="CN501" s="213">
        <f>_xll.OneStreamExcelAddIn.XFFunctions.XFGetCell("TRUE", "CONSOL", $D$3,"TOT_Entity","USD","Actual",[1]Setup!C8,"PERIODIC",$B501,"TOPFLOW","TOP","TOP","top1",$C501,"top3","Open_Acute_DIV1","TOP5","TOP6","REPORTED","TOP8")</f>
        <v>0</v>
      </c>
      <c r="CO501" s="213">
        <f>_xll.OneStreamExcelAddIn.XFFunctions.XFGetCell("TRUE", "CONSOL", $D$3,"TOT_Entity","USD","Actual",[1]Setup!C9,"PERIODIC",$B501,"TOPFLOW","TOP","TOP","top1",$C501,"top3","Open_Acute_DIV1","TOP5","TOP6","REPORTED","TOP8")</f>
        <v>0</v>
      </c>
      <c r="CP501" s="213">
        <f>_xll.OneStreamExcelAddIn.XFFunctions.XFGetCell("TRUE", "CONSOL", $D$3,"TOT_Entity","USD","Actual",[1]Setup!C10,"PERIODIC",$B501,"TOPFLOW","TOP","TOP","top1",$C501,"top3","Open_Acute_DIV1","TOP5","TOP6","REPORTED","TOP8")</f>
        <v>0</v>
      </c>
      <c r="CQ501" s="213">
        <f>_xll.OneStreamExcelAddIn.XFFunctions.XFGetCell("TRUE", "CONSOL", $D$3,"TOT_Entity","USD","Actual",[1]Setup!C11,"PERIODIC",$B501,"TOPFLOW","TOP","TOP","top1",$C501,"top3","Open_Acute_DIV1","TOP5","TOP6","REPORTED","TOP8")</f>
        <v>0</v>
      </c>
      <c r="CR501" s="213">
        <f>_xll.OneStreamExcelAddIn.XFFunctions.XFGetCell("TRUE", "CONSOL", $D$3,"TOT_Entity","USD","Actual",[1]Setup!C12,"PERIODIC",$B501,"TOPFLOW","TOP","TOP","top1",$C501,"top3","Open_Acute_DIV1","TOP5","TOP6","REPORTED","TOP8")</f>
        <v>0</v>
      </c>
      <c r="CS501" s="213">
        <f>_xll.OneStreamExcelAddIn.XFFunctions.XFGetCell("TRUE", "CONSOL", $D$3,"TOT_Entity","USD","Actual",[1]Setup!C13,"PERIODIC",$B501,"TOPFLOW","TOP","TOP","top1",$C501,"top3","Open_Acute_DIV1","TOP5","TOP6","REPORTED","TOP8")</f>
        <v>0</v>
      </c>
      <c r="CT501" s="213">
        <f>_xll.OneStreamExcelAddIn.XFFunctions.XFGetCell("TRUE", "CONSOL", $D$3,"TOT_Entity","USD","Actual",[1]Setup!C14,"PERIODIC",$B501,"TOPFLOW","TOP","TOP","top1",$C501,"top3","Open_Acute_DIV1","TOP5","TOP6","REPORTED","TOP8")</f>
        <v>0</v>
      </c>
      <c r="CU501" s="213">
        <f>_xll.OneStreamExcelAddIn.XFFunctions.XFGetCell("TRUE", "CONSOL", $D$3,"TOT_Entity","USD","Actual",[1]Setup!C15,"PERIODIC",$B501,"TOPFLOW","TOP","TOP","top1",$C501,"top3","Open_Acute_DIV1","TOP5","TOP6","REPORTED","TOP8")</f>
        <v>0</v>
      </c>
      <c r="CV501" s="214"/>
      <c r="CW501" s="213">
        <f>_xll.OneStreamExcelAddIn.XFFunctions.XFGetCell("TRUE", "CONSOL", $D$3,"TOT_Entity","USD","Actual",[1]Setup!C17,"PERIODIC",$B501,"TOPFLOW","TOP","TOP","top1",$C501,"top3","Open_Acute_DIV1","TOP5","TOP6","REPORTED","TOP8")</f>
        <v>12562.25</v>
      </c>
      <c r="CX501" s="213">
        <f>_xll.OneStreamExcelAddIn.XFFunctions.XFGetCell("TRUE", "CONSOL", $D$3,"TOT_Entity","USD","Actual",[1]Setup!C18,"PERIODIC",$B501,"TOPFLOW","TOP","TOP","top1",$C501,"top3","Open_Acute_DIV1","TOP5","TOP6","REPORTED","TOP8")</f>
        <v>-26488.799999999999</v>
      </c>
      <c r="CY501" s="213">
        <f>_xll.OneStreamExcelAddIn.XFFunctions.XFGetCell("TRUE", "CONSOL", $D$3,"TOT_Entity","USD","Actual",[1]Setup!C19,"PERIODIC",$B501,"TOPFLOW","TOP","TOP","top1",$C501,"top3","Open_Acute_DIV1","TOP5","TOP6","REPORTED","TOP8")</f>
        <v>685.91</v>
      </c>
      <c r="CZ501" s="213">
        <f>_xll.OneStreamExcelAddIn.XFFunctions.XFGetCell("TRUE", "CONSOL", $D$3,"TOT_Entity","USD","Actual",[1]Setup!C20,"PERIODIC",$B501,"TOPFLOW","TOP","TOP","top1",$C501,"top3","Open_Acute_DIV1","TOP5","TOP6","REPORTED","TOP8")</f>
        <v>8539</v>
      </c>
      <c r="DA501" s="213">
        <f>_xll.OneStreamExcelAddIn.XFFunctions.XFGetCell("TRUE", "CONSOL", $D$3,"TOT_Entity","USD","Actual",[1]Setup!C21,"PERIODIC",$B501,"TOPFLOW","TOP","TOP","top1",$C501,"top3","Open_Acute_DIV1","TOP5","TOP6","REPORTED","TOP8")</f>
        <v>46500</v>
      </c>
      <c r="DB501" s="213">
        <f>_xll.OneStreamExcelAddIn.XFFunctions.XFGetCell("TRUE", "CONSOL", $D$3,"TOT_Entity","USD","Actual",[1]Setup!C22,"PERIODIC",$B501,"TOPFLOW","TOP","TOP","top1",$C501,"top3","Open_Acute_DIV1","TOP5","TOP6","REPORTED","TOP8")</f>
        <v>25984.45</v>
      </c>
      <c r="DC501" s="213">
        <f>_xll.OneStreamExcelAddIn.XFFunctions.XFGetCell("TRUE", "CONSOL", $D$3,"TOT_Entity","USD","Actual",[1]Setup!C23,"PERIODIC",$B501,"TOPFLOW","TOP","TOP","top1",$C501,"top3","Open_Acute_DIV1","TOP5","TOP6","REPORTED","TOP8")</f>
        <v>13163.83</v>
      </c>
      <c r="DD501" s="213">
        <f>_xll.OneStreamExcelAddIn.XFFunctions.XFGetCell("TRUE", "CONSOL", $D$3,"TOT_Entity","USD","Actual",[1]Setup!C24,"PERIODIC",$B501,"TOPFLOW","TOP","TOP","top1",$C501,"top3","Open_Acute_DIV1","TOP5","TOP6","REPORTED","TOP8")</f>
        <v>4500</v>
      </c>
      <c r="DE501" s="213">
        <f>_xll.OneStreamExcelAddIn.XFFunctions.XFGetCell("TRUE", "CONSOL", $D$3,"TOT_Entity","USD","Actual",[1]Setup!C25,"PERIODIC",$B501,"TOPFLOW","TOP","TOP","top1",$C501,"top3","Open_Acute_DIV1","TOP5","TOP6","REPORTED","TOP8")</f>
        <v>0</v>
      </c>
      <c r="DF501" s="213">
        <f>_xll.OneStreamExcelAddIn.XFFunctions.XFGetCell("TRUE", "CONSOL", $D$3,"TOT_Entity","USD","Actual",[1]Setup!C26,"PERIODIC",$B501,"TOPFLOW","TOP","TOP","top1",$C501,"top3","Open_Acute_DIV1","TOP5","TOP6","REPORTED","TOP8")</f>
        <v>99.73</v>
      </c>
      <c r="DG501" s="213">
        <f>_xll.OneStreamExcelAddIn.XFFunctions.XFGetCell("TRUE", "CONSOL", $D$3,"TOT_Entity","USD","Actual",[1]Setup!C27,"PERIODIC",$B501,"TOPFLOW","TOP","TOP","top1",$C501,"top3","Open_Acute_DIV1","TOP5","TOP6","REPORTED","TOP8")</f>
        <v>0</v>
      </c>
      <c r="DH501" s="213">
        <f>_xll.OneStreamExcelAddIn.XFFunctions.XFGetCell("TRUE", "CONSOL", $D$3,"TOT_Entity","USD","Actual",[1]Setup!C28,"PERIODIC",$B501,"TOPFLOW","TOP","TOP","top1",$C501,"top3","Open_Acute_DIV1","TOP5","TOP6","REPORTED","TOP8")</f>
        <v>0</v>
      </c>
      <c r="DI501" s="215"/>
      <c r="DJ501" s="213">
        <f>_xll.OneStreamExcelAddIn.XFFunctions.XFGetCell("TRUE", "CONSOL", $D$3,"TOT_Entity","Aggregated","Budget_Working",[1]Setup!C4,"PERIODIC",$B501,"TOPFLOW","TOP","TOP","top1",$C501,"top3","Open_Acute_DIV1","TOP5","TOP6","REPORTED","TOP8")</f>
        <v>15651</v>
      </c>
      <c r="DK501" s="213">
        <f>_xll.OneStreamExcelAddIn.XFFunctions.XFGetCell("TRUE", "CONSOL", $D$3,"TOT_Entity","Aggregated","Budget_Working",[1]Setup!C5,"PERIODIC",$B501,"TOPFLOW","TOP","TOP","top1",$C501,"top3","Open_Acute_DIV1","TOP5","TOP6","REPORTED","TOP8")</f>
        <v>15651</v>
      </c>
      <c r="DL501" s="213">
        <f>_xll.OneStreamExcelAddIn.XFFunctions.XFGetCell("TRUE", "CONSOL", $D$3,"TOT_Entity","Aggregated","Budget_Working",[1]Setup!C6,"PERIODIC",$B501,"TOPFLOW","TOP","TOP","top1",$C501,"top3","Open_Acute_DIV1","TOP5","TOP6","REPORTED","TOP8")</f>
        <v>15651</v>
      </c>
      <c r="DM501" s="213">
        <f>_xll.OneStreamExcelAddIn.XFFunctions.XFGetCell("TRUE", "CONSOL", $D$3,"TOT_Entity","Aggregated","Budget_Working",[1]Setup!C7,"PERIODIC",$B501,"TOPFLOW","TOP","TOP","top1",$C501,"top3","Open_Acute_DIV1","TOP5","TOP6","REPORTED","TOP8")</f>
        <v>15651</v>
      </c>
      <c r="DN501" s="213">
        <f>_xll.OneStreamExcelAddIn.XFFunctions.XFGetCell("TRUE", "CONSOL", $D$3,"TOT_Entity","Aggregated","Budget_Working",[1]Setup!C8,"PERIODIC",$B501,"TOPFLOW","TOP","TOP","top1",$C501,"top3","Open_Acute_DIV1","TOP5","TOP6","REPORTED","TOP8")</f>
        <v>26151</v>
      </c>
      <c r="DO501" s="213">
        <f>_xll.OneStreamExcelAddIn.XFFunctions.XFGetCell("TRUE", "CONSOL", $D$3,"TOT_Entity","Aggregated","Budget_Working",[1]Setup!C9,"PERIODIC",$B501,"TOPFLOW","TOP","TOP","top1",$C501,"top3","Open_Acute_DIV1","TOP5","TOP6","REPORTED","TOP8")</f>
        <v>15651</v>
      </c>
      <c r="DP501" s="213">
        <f>_xll.OneStreamExcelAddIn.XFFunctions.XFGetCell("TRUE", "CONSOL", $D$3,"TOT_Entity","Aggregated","Budget_Working",[1]Setup!C10,"PERIODIC",$B501,"TOPFLOW","TOP","TOP","top1",$C501,"top3","Open_Acute_DIV1","TOP5","TOP6","REPORTED","TOP8")</f>
        <v>15651</v>
      </c>
      <c r="DQ501" s="213">
        <f>_xll.OneStreamExcelAddIn.XFFunctions.XFGetCell("TRUE", "CONSOL", $D$3,"TOT_Entity","Aggregated","Budget_Working",[1]Setup!C11,"PERIODIC",$B501,"TOPFLOW","TOP","TOP","top1",$C501,"top3","Open_Acute_DIV1","TOP5","TOP6","REPORTED","TOP8")</f>
        <v>15651</v>
      </c>
      <c r="DR501" s="213">
        <f>_xll.OneStreamExcelAddIn.XFFunctions.XFGetCell("TRUE", "CONSOL", $D$3,"TOT_Entity","Aggregated","Budget_Working",[1]Setup!C12,"PERIODIC",$B501,"TOPFLOW","TOP","TOP","top1",$C501,"top3","Open_Acute_DIV1","TOP5","TOP6","REPORTED","TOP8")</f>
        <v>15651</v>
      </c>
      <c r="DS501" s="213">
        <f>_xll.OneStreamExcelAddIn.XFFunctions.XFGetCell("TRUE", "CONSOL", $D$3,"TOT_Entity","Aggregated","Budget_Working",[1]Setup!C13,"PERIODIC",$B501,"TOPFLOW","TOP","TOP","top1",$C501,"top3","Open_Acute_DIV1","TOP5","TOP6","REPORTED","TOP8")</f>
        <v>15651</v>
      </c>
      <c r="DT501" s="213">
        <f>_xll.OneStreamExcelAddIn.XFFunctions.XFGetCell("TRUE", "CONSOL", $D$3,"TOT_Entity","Aggregated","Budget_Working",[1]Setup!C14,"PERIODIC",$B501,"TOPFLOW","TOP","TOP","top1",$C501,"top3","Open_Acute_DIV1","TOP5","TOP6","REPORTED","TOP8")</f>
        <v>15651</v>
      </c>
      <c r="DU501" s="213">
        <f>_xll.OneStreamExcelAddIn.XFFunctions.XFGetCell("TRUE", "CONSOL", $D$3,"TOT_Entity","Aggregated","Budget_Working",[1]Setup!C15,"PERIODIC",$B501,"TOPFLOW","TOP","TOP","top1",$C501,"top3","Open_Acute_DIV1","TOP5","TOP6","REPORTED","TOP8")</f>
        <v>15651</v>
      </c>
      <c r="DV501" s="215"/>
      <c r="DW501" s="213">
        <f>_xll.OneStreamExcelAddIn.XFFunctions.XFGetCell("TRUE", "CONSOL", $D$3,"TOT_Entity","USD","Budget_Final",[1]Setup!C17,"PERIODIC",$B501,"TOPFLOW","TOP","TOP","top1",$C501,"top3","Open_Acute_DIV1","TOP5","TOP6","REPORTED","TOP8")</f>
        <v>2494.6817340450002</v>
      </c>
      <c r="DX501" s="213">
        <f>_xll.OneStreamExcelAddIn.XFFunctions.XFGetCell("TRUE", "CONSOL", $D$3,"TOT_Entity","USD","Budget_Final",[1]Setup!C18,"PERIODIC",$B501,"TOPFLOW","TOP","TOP","top1",$C501,"top3","Open_Acute_DIV1","TOP5","TOP6","REPORTED","TOP8")</f>
        <v>2474.7663080860002</v>
      </c>
      <c r="DY501" s="213">
        <f>_xll.OneStreamExcelAddIn.XFFunctions.XFGetCell("TRUE", "CONSOL", $D$3,"TOT_Entity","USD","Budget_Final",[1]Setup!C19,"PERIODIC",$B501,"TOPFLOW","TOP","TOP","top1",$C501,"top3","Open_Acute_DIV1","TOP5","TOP6","REPORTED","TOP8")</f>
        <v>2522.6747453580001</v>
      </c>
      <c r="DZ501" s="213">
        <f>_xll.OneStreamExcelAddIn.XFFunctions.XFGetCell("TRUE", "CONSOL", $D$3,"TOT_Entity","USD","Budget_Final",[1]Setup!C20,"PERIODIC",$B501,"TOPFLOW","TOP","TOP","top1",$C501,"top3","Open_Acute_DIV1","TOP5","TOP6","REPORTED","TOP8")</f>
        <v>2520.1679085239998</v>
      </c>
      <c r="EA501" s="213">
        <f>_xll.OneStreamExcelAddIn.XFFunctions.XFGetCell("TRUE", "CONSOL", $D$3,"TOT_Entity","USD","Budget_Final",[1]Setup!C21,"PERIODIC",$B501,"TOPFLOW","TOP","TOP","top1",$C501,"top3","Open_Acute_DIV1","TOP5","TOP6","REPORTED","TOP8")</f>
        <v>2532.9806301200001</v>
      </c>
      <c r="EB501" s="213">
        <f>_xll.OneStreamExcelAddIn.XFFunctions.XFGetCell("TRUE", "CONSOL", $D$3,"TOT_Entity","USD","Budget_Final",[1]Setup!C22,"PERIODIC",$B501,"TOPFLOW","TOP","TOP","top1",$C501,"top3","Open_Acute_DIV1","TOP5","TOP6","REPORTED","TOP8")</f>
        <v>7509.0264114840002</v>
      </c>
      <c r="EC501" s="213">
        <f>_xll.OneStreamExcelAddIn.XFFunctions.XFGetCell("TRUE", "CONSOL", $D$3,"TOT_Entity","USD","Budget_Final",[1]Setup!C23,"PERIODIC",$B501,"TOPFLOW","TOP","TOP","top1",$C501,"top3","Open_Acute_DIV1","TOP5","TOP6","REPORTED","TOP8")</f>
        <v>7532.145017842</v>
      </c>
      <c r="ED501" s="213">
        <f>_xll.OneStreamExcelAddIn.XFFunctions.XFGetCell("TRUE", "CONSOL", $D$3,"TOT_Entity","USD","Budget_Final",[1]Setup!C24,"PERIODIC",$B501,"TOPFLOW","TOP","TOP","top1",$C501,"top3","Open_Acute_DIV1","TOP5","TOP6","REPORTED","TOP8")</f>
        <v>2532.4235552680002</v>
      </c>
      <c r="EE501" s="213">
        <f>_xll.OneStreamExcelAddIn.XFFunctions.XFGetCell("TRUE", "CONSOL", $D$3,"TOT_Entity","USD","Budget_Final",[1]Setup!C25,"PERIODIC",$B501,"TOPFLOW","TOP","TOP","top1",$C501,"top3","Open_Acute_DIV1","TOP5","TOP6","REPORTED","TOP8")</f>
        <v>2532.2842865550001</v>
      </c>
      <c r="EF501" s="213">
        <f>_xll.OneStreamExcelAddIn.XFFunctions.XFGetCell("TRUE", "CONSOL", $D$3,"TOT_Entity","USD","Budget_Final",[1]Setup!C26,"PERIODIC",$B501,"TOPFLOW","TOP","TOP","top1",$C501,"top3","Open_Acute_DIV1","TOP5","TOP6","REPORTED","TOP8")</f>
        <v>2529.6381810080002</v>
      </c>
      <c r="EG501" s="213">
        <f>_xll.OneStreamExcelAddIn.XFFunctions.XFGetCell("TRUE", "CONSOL", $D$3,"TOT_Entity","USD","Budget_Final",[1]Setup!C27,"PERIODIC",$B501,"TOPFLOW","TOP","TOP","top1",$C501,"top3","Open_Acute_DIV1","TOP5","TOP6","REPORTED","TOP8")</f>
        <v>2501.3666322690001</v>
      </c>
      <c r="EH501" s="213">
        <f>_xll.OneStreamExcelAddIn.XFFunctions.XFGetCell("TRUE", "CONSOL", $D$3,"TOT_Entity","USD","Budget_Final",[1]Setup!C28,"PERIODIC",$B501,"TOPFLOW","TOP","TOP","top1",$C501,"top3","Open_Acute_DIV1","TOP5","TOP6","REPORTED","TOP8")</f>
        <v>2508.8871427710001</v>
      </c>
    </row>
    <row r="502" spans="2:138" ht="15.75" x14ac:dyDescent="0.25">
      <c r="B502" s="51"/>
      <c r="C502" s="51"/>
      <c r="D502" s="95"/>
      <c r="H502" s="111"/>
      <c r="I502" s="41"/>
      <c r="M502" s="88"/>
      <c r="N502" s="41"/>
      <c r="Q502" s="88"/>
      <c r="R502" s="41"/>
      <c r="U502" s="88"/>
      <c r="V502" s="41"/>
      <c r="AA502" s="95"/>
      <c r="AE502" s="88"/>
      <c r="AJ502" s="88"/>
      <c r="AO502" s="88"/>
      <c r="AT502" s="88"/>
      <c r="AY502" s="88"/>
      <c r="BD502" s="88"/>
      <c r="BI502" s="88"/>
      <c r="BN502" s="88"/>
      <c r="BS502" s="88"/>
      <c r="BX502" s="88"/>
      <c r="CC502" s="88"/>
      <c r="CH502" s="88"/>
    </row>
    <row r="503" spans="2:138" x14ac:dyDescent="0.25">
      <c r="B503" s="51"/>
      <c r="C503" s="51"/>
      <c r="D503" s="137" t="s">
        <v>304</v>
      </c>
      <c r="E503" s="177"/>
      <c r="F503" s="177"/>
      <c r="G503" s="177"/>
      <c r="H503" s="55"/>
      <c r="I503" s="41"/>
      <c r="J503" s="8"/>
      <c r="K503" s="8"/>
      <c r="L503" s="8"/>
      <c r="M503" s="40"/>
      <c r="N503" s="41"/>
      <c r="O503" s="8"/>
      <c r="P503" s="8"/>
      <c r="Q503" s="40"/>
      <c r="R503" s="41"/>
      <c r="S503" s="8"/>
      <c r="T503" s="8"/>
      <c r="U503" s="40"/>
      <c r="V503" s="41"/>
      <c r="W503" s="74"/>
      <c r="X503" s="75"/>
      <c r="Y503" s="74"/>
      <c r="Z503" s="76"/>
      <c r="AA503" s="137"/>
      <c r="AB503" s="8"/>
      <c r="AC503" s="8"/>
      <c r="AD503" s="8"/>
      <c r="AE503" s="40"/>
      <c r="AG503" s="8"/>
      <c r="AH503" s="8"/>
      <c r="AI503" s="8"/>
      <c r="AJ503" s="40"/>
      <c r="AL503" s="8"/>
      <c r="AM503" s="8"/>
      <c r="AN503" s="8"/>
      <c r="AO503" s="40"/>
      <c r="AQ503" s="8"/>
      <c r="AR503" s="8"/>
      <c r="AS503" s="8"/>
      <c r="AT503" s="40"/>
      <c r="AV503" s="8"/>
      <c r="AW503" s="8"/>
      <c r="AX503" s="8"/>
      <c r="AY503" s="40"/>
      <c r="BA503" s="8"/>
      <c r="BB503" s="8"/>
      <c r="BC503" s="8"/>
      <c r="BD503" s="40"/>
      <c r="BF503" s="8"/>
      <c r="BG503" s="8"/>
      <c r="BH503" s="8"/>
      <c r="BI503" s="40"/>
      <c r="BK503" s="8"/>
      <c r="BL503" s="8"/>
      <c r="BM503" s="8"/>
      <c r="BN503" s="40"/>
      <c r="BP503" s="8"/>
      <c r="BQ503" s="8"/>
      <c r="BR503" s="8"/>
      <c r="BS503" s="40"/>
      <c r="BU503" s="8"/>
      <c r="BV503" s="8"/>
      <c r="BW503" s="8"/>
      <c r="BX503" s="40"/>
      <c r="BZ503" s="8"/>
      <c r="CA503" s="8"/>
      <c r="CB503" s="8"/>
      <c r="CC503" s="40"/>
      <c r="CE503" s="8"/>
      <c r="CF503" s="8"/>
      <c r="CG503" s="8"/>
      <c r="CH503" s="40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</row>
    <row r="504" spans="2:138" x14ac:dyDescent="0.25">
      <c r="B504" s="51">
        <v>62201</v>
      </c>
      <c r="C504" s="51"/>
      <c r="D504" t="str" cm="1">
        <f t="array" ref="D504">_xll.OneStreamExcelAddIn.XFFunctions.XFGetMemberInfo("Description","Account",B504)</f>
        <v>Acctg &amp; Audit</v>
      </c>
      <c r="E504" s="6">
        <f t="shared" ref="E504:F508" si="1263">E497/E$6</f>
        <v>0</v>
      </c>
      <c r="F504" s="6">
        <f t="shared" si="1263"/>
        <v>0</v>
      </c>
      <c r="G504" s="6">
        <f>F504-E504</f>
        <v>0</v>
      </c>
      <c r="H504" s="55">
        <f>IFERROR(G504/F504,0)</f>
        <v>0</v>
      </c>
      <c r="I504" s="41"/>
      <c r="J504" s="6">
        <f t="shared" ref="J504:K508" si="1264">J497/J$6</f>
        <v>0</v>
      </c>
      <c r="K504" s="6">
        <f t="shared" si="1264"/>
        <v>0</v>
      </c>
      <c r="L504" s="6">
        <f>K504-J504</f>
        <v>0</v>
      </c>
      <c r="M504" s="40">
        <f>IFERROR(L504/K504,0)</f>
        <v>0</v>
      </c>
      <c r="N504" s="41"/>
      <c r="O504" s="6">
        <f>O497/O$6</f>
        <v>4.7559019023607606E-3</v>
      </c>
      <c r="P504" s="6">
        <f>O504-J504</f>
        <v>4.7559019023607606E-3</v>
      </c>
      <c r="Q504" s="40">
        <f>IFERROR(P504/O504,0)</f>
        <v>1</v>
      </c>
      <c r="R504" s="41"/>
      <c r="S504" s="6">
        <f>IFERROR(S497/S$6,0)</f>
        <v>0</v>
      </c>
      <c r="T504" s="6">
        <f>S504-E504</f>
        <v>0</v>
      </c>
      <c r="U504" s="40">
        <f>IFERROR(T504/S504,0)</f>
        <v>0</v>
      </c>
      <c r="V504" s="41"/>
      <c r="W504" s="42"/>
      <c r="X504" s="43"/>
      <c r="Y504" s="42"/>
      <c r="Z504" s="44"/>
      <c r="AB504" s="6">
        <f t="shared" ref="AB504:AC508" si="1265">IFERROR(AB497/AB$6,0)</f>
        <v>0</v>
      </c>
      <c r="AC504" s="6">
        <f t="shared" si="1265"/>
        <v>0</v>
      </c>
      <c r="AD504" s="6">
        <f>AC504-AB504</f>
        <v>0</v>
      </c>
      <c r="AE504" s="40">
        <f>IFERROR(AD504/AC504,0)</f>
        <v>0</v>
      </c>
      <c r="AG504" s="6">
        <f t="shared" ref="AG504:AH508" si="1266">IFERROR(AG497/AG$6,0)</f>
        <v>0</v>
      </c>
      <c r="AH504" s="6">
        <f t="shared" si="1266"/>
        <v>0</v>
      </c>
      <c r="AI504" s="6">
        <f>AH504-AG504</f>
        <v>0</v>
      </c>
      <c r="AJ504" s="40">
        <f>IFERROR(AI504/AH504,0)</f>
        <v>0</v>
      </c>
      <c r="AL504" s="6">
        <f t="shared" ref="AL504:AM508" si="1267">IFERROR(AL497/AL$6,0)</f>
        <v>0</v>
      </c>
      <c r="AM504" s="6">
        <f t="shared" si="1267"/>
        <v>0</v>
      </c>
      <c r="AN504" s="6">
        <f>AM504-AL504</f>
        <v>0</v>
      </c>
      <c r="AO504" s="40">
        <f>IFERROR(AN504/AM504,0)</f>
        <v>0</v>
      </c>
      <c r="AQ504" s="6">
        <f t="shared" ref="AQ504:AR508" si="1268">IFERROR(AQ497/AQ$6,0)</f>
        <v>0</v>
      </c>
      <c r="AR504" s="6">
        <f t="shared" si="1268"/>
        <v>0</v>
      </c>
      <c r="AS504" s="6">
        <f>AR504-AQ504</f>
        <v>0</v>
      </c>
      <c r="AT504" s="40">
        <f>IFERROR(AS504/AR504,0)</f>
        <v>0</v>
      </c>
      <c r="AV504" s="6">
        <f t="shared" ref="AV504:AW508" si="1269">IFERROR(AV497/AV$6,0)</f>
        <v>0</v>
      </c>
      <c r="AW504" s="6">
        <f t="shared" si="1269"/>
        <v>3.6219385995170748</v>
      </c>
      <c r="AX504" s="6">
        <f>AW504-AV504</f>
        <v>3.6219385995170748</v>
      </c>
      <c r="AY504" s="40">
        <f>IFERROR(AX504/AW504,0)</f>
        <v>1</v>
      </c>
      <c r="BA504" s="6">
        <f t="shared" ref="BA504:BB508" si="1270">IFERROR(BA497/BA$6,0)</f>
        <v>0</v>
      </c>
      <c r="BB504" s="6">
        <f t="shared" si="1270"/>
        <v>0</v>
      </c>
      <c r="BC504" s="6">
        <f>BB504-BA504</f>
        <v>0</v>
      </c>
      <c r="BD504" s="40">
        <f>IFERROR(BC504/BB504,0)</f>
        <v>0</v>
      </c>
      <c r="BF504" s="6">
        <f t="shared" ref="BF504:BG508" si="1271">IFERROR(BF497/BF$6,0)</f>
        <v>0</v>
      </c>
      <c r="BG504" s="6">
        <f t="shared" si="1271"/>
        <v>0</v>
      </c>
      <c r="BH504" s="6">
        <f>BG504-BF504</f>
        <v>0</v>
      </c>
      <c r="BI504" s="40">
        <f>IFERROR(BH504/BG504,0)</f>
        <v>0</v>
      </c>
      <c r="BK504" s="6">
        <f t="shared" ref="BK504:BL508" si="1272">IFERROR(BK497/BK$6,0)</f>
        <v>0</v>
      </c>
      <c r="BL504" s="6">
        <f t="shared" si="1272"/>
        <v>0</v>
      </c>
      <c r="BM504" s="6">
        <f>BL504-BK504</f>
        <v>0</v>
      </c>
      <c r="BN504" s="40">
        <f>IFERROR(BM504/BL504,0)</f>
        <v>0</v>
      </c>
      <c r="BP504" s="6">
        <f t="shared" ref="BP504:BQ508" si="1273">IFERROR(BP497/BP$6,0)</f>
        <v>0</v>
      </c>
      <c r="BQ504" s="6">
        <f t="shared" si="1273"/>
        <v>0</v>
      </c>
      <c r="BR504" s="6">
        <f>BQ504-BP504</f>
        <v>0</v>
      </c>
      <c r="BS504" s="40">
        <f>IFERROR(BR504/BQ504,0)</f>
        <v>0</v>
      </c>
      <c r="BU504" s="6">
        <f t="shared" ref="BU504:BV508" si="1274">IFERROR(BU497/BU$6,0)</f>
        <v>0</v>
      </c>
      <c r="BV504" s="6">
        <f t="shared" si="1274"/>
        <v>0</v>
      </c>
      <c r="BW504" s="6">
        <f>BV504-BU504</f>
        <v>0</v>
      </c>
      <c r="BX504" s="40">
        <f>IFERROR(BW504/BV504,0)</f>
        <v>0</v>
      </c>
      <c r="BZ504" s="6">
        <f t="shared" ref="BZ504:CA508" si="1275">IFERROR(BZ497/BZ$6,0)</f>
        <v>0</v>
      </c>
      <c r="CA504" s="6">
        <f t="shared" si="1275"/>
        <v>0</v>
      </c>
      <c r="CB504" s="6">
        <f>CA504-BZ504</f>
        <v>0</v>
      </c>
      <c r="CC504" s="40">
        <f>IFERROR(CB504/CA504,0)</f>
        <v>0</v>
      </c>
      <c r="CE504" s="6">
        <f t="shared" ref="CE504:CF508" si="1276">IFERROR(CE497/CE$6,0)</f>
        <v>0</v>
      </c>
      <c r="CF504" s="6">
        <f t="shared" si="1276"/>
        <v>0</v>
      </c>
      <c r="CG504" s="6">
        <f>CF504-CE504</f>
        <v>0</v>
      </c>
      <c r="CH504" s="40">
        <f>IFERROR(CG504/CF504,0)</f>
        <v>0</v>
      </c>
      <c r="CI504" s="212"/>
      <c r="CJ504" s="6">
        <f t="shared" ref="CJ504:CU508" si="1277">IFERROR(CJ497/CJ$6,0)</f>
        <v>0</v>
      </c>
      <c r="CK504" s="6">
        <f t="shared" si="1277"/>
        <v>0</v>
      </c>
      <c r="CL504" s="6">
        <f t="shared" si="1277"/>
        <v>0</v>
      </c>
      <c r="CM504" s="6">
        <f t="shared" si="1277"/>
        <v>0</v>
      </c>
      <c r="CN504" s="6">
        <f t="shared" si="1277"/>
        <v>0</v>
      </c>
      <c r="CO504" s="6">
        <f t="shared" si="1277"/>
        <v>0</v>
      </c>
      <c r="CP504" s="6">
        <f t="shared" si="1277"/>
        <v>0</v>
      </c>
      <c r="CQ504" s="6">
        <f t="shared" si="1277"/>
        <v>0</v>
      </c>
      <c r="CR504" s="6">
        <f t="shared" si="1277"/>
        <v>0</v>
      </c>
      <c r="CS504" s="6">
        <f t="shared" si="1277"/>
        <v>0</v>
      </c>
      <c r="CT504" s="6">
        <f t="shared" si="1277"/>
        <v>0</v>
      </c>
      <c r="CU504" s="6">
        <f t="shared" si="1277"/>
        <v>0</v>
      </c>
      <c r="CV504" s="212"/>
      <c r="CW504" s="6">
        <f t="shared" ref="CW504:DH508" si="1278">IFERROR(CW497/CW$6,0)</f>
        <v>1.9932756964457253E-2</v>
      </c>
      <c r="CX504" s="6">
        <f t="shared" si="1278"/>
        <v>2.038310412573674E-2</v>
      </c>
      <c r="CY504" s="6">
        <f t="shared" si="1278"/>
        <v>-1.7669599772920805E-2</v>
      </c>
      <c r="CZ504" s="6">
        <f t="shared" si="1278"/>
        <v>0</v>
      </c>
      <c r="DA504" s="6">
        <f t="shared" si="1278"/>
        <v>2.9180040852057192</v>
      </c>
      <c r="DB504" s="6">
        <f t="shared" si="1278"/>
        <v>0</v>
      </c>
      <c r="DC504" s="6">
        <f t="shared" si="1278"/>
        <v>0</v>
      </c>
      <c r="DD504" s="6">
        <f t="shared" si="1278"/>
        <v>0</v>
      </c>
      <c r="DE504" s="6">
        <f t="shared" si="1278"/>
        <v>0</v>
      </c>
      <c r="DF504" s="6">
        <f t="shared" si="1278"/>
        <v>0</v>
      </c>
      <c r="DG504" s="6">
        <f t="shared" si="1278"/>
        <v>0</v>
      </c>
      <c r="DH504" s="6">
        <f t="shared" si="1278"/>
        <v>0</v>
      </c>
      <c r="DI504" s="178"/>
      <c r="DJ504" s="6">
        <f t="shared" ref="DJ504:DU508" si="1279">IFERROR(DJ497/DJ$6,0)</f>
        <v>0</v>
      </c>
      <c r="DK504" s="6">
        <f t="shared" si="1279"/>
        <v>0</v>
      </c>
      <c r="DL504" s="6">
        <f t="shared" si="1279"/>
        <v>0</v>
      </c>
      <c r="DM504" s="6">
        <f t="shared" si="1279"/>
        <v>0</v>
      </c>
      <c r="DN504" s="6">
        <f t="shared" si="1279"/>
        <v>3.6219385995170748</v>
      </c>
      <c r="DO504" s="6">
        <f t="shared" si="1279"/>
        <v>0</v>
      </c>
      <c r="DP504" s="6">
        <f t="shared" si="1279"/>
        <v>0</v>
      </c>
      <c r="DQ504" s="6">
        <f t="shared" si="1279"/>
        <v>0</v>
      </c>
      <c r="DR504" s="6">
        <f t="shared" si="1279"/>
        <v>0</v>
      </c>
      <c r="DS504" s="6">
        <f t="shared" si="1279"/>
        <v>0</v>
      </c>
      <c r="DT504" s="6">
        <f t="shared" si="1279"/>
        <v>0</v>
      </c>
      <c r="DU504" s="6">
        <f t="shared" si="1279"/>
        <v>0</v>
      </c>
      <c r="DV504" s="178"/>
      <c r="DW504" s="6">
        <f t="shared" ref="DW504:EH508" si="1280">IFERROR(DW497/DW$6,0)</f>
        <v>0.12851905821506379</v>
      </c>
      <c r="DX504" s="6">
        <f t="shared" si="1280"/>
        <v>0.12906939510213464</v>
      </c>
      <c r="DY504" s="6">
        <f t="shared" si="1280"/>
        <v>0.12918978768180486</v>
      </c>
      <c r="DZ504" s="6">
        <f t="shared" si="1280"/>
        <v>0.12940316072136954</v>
      </c>
      <c r="EA504" s="6">
        <f t="shared" si="1280"/>
        <v>0.12936657973623852</v>
      </c>
      <c r="EB504" s="6">
        <f t="shared" si="1280"/>
        <v>1.6406518777158405</v>
      </c>
      <c r="EC504" s="6">
        <f t="shared" si="1280"/>
        <v>1.5662054648971264</v>
      </c>
      <c r="ED504" s="6">
        <f t="shared" si="1280"/>
        <v>0.1292439217860625</v>
      </c>
      <c r="EE504" s="6">
        <f t="shared" si="1280"/>
        <v>0.12965015440431654</v>
      </c>
      <c r="EF504" s="6">
        <f t="shared" si="1280"/>
        <v>0.12933531071556453</v>
      </c>
      <c r="EG504" s="6">
        <f t="shared" si="1280"/>
        <v>0.12903340475676506</v>
      </c>
      <c r="EH504" s="6">
        <f t="shared" si="1280"/>
        <v>0.1288886972754979</v>
      </c>
    </row>
    <row r="505" spans="2:138" x14ac:dyDescent="0.25">
      <c r="B505" s="51">
        <v>62202</v>
      </c>
      <c r="C505" s="51"/>
      <c r="D505" t="str" cm="1">
        <f t="array" ref="D505">_xll.OneStreamExcelAddIn.XFFunctions.XFGetMemberInfo("Description","Account",B505)</f>
        <v>Legal Fees</v>
      </c>
      <c r="E505" s="6">
        <f t="shared" si="1263"/>
        <v>0</v>
      </c>
      <c r="F505" s="6">
        <f t="shared" si="1263"/>
        <v>5.4800420168067223</v>
      </c>
      <c r="G505" s="6">
        <f>F505-E505</f>
        <v>5.4800420168067223</v>
      </c>
      <c r="H505" s="55">
        <f>IFERROR(G505/F505,0)</f>
        <v>1</v>
      </c>
      <c r="I505" s="41"/>
      <c r="J505" s="6">
        <f t="shared" si="1264"/>
        <v>0</v>
      </c>
      <c r="K505" s="6">
        <f t="shared" si="1264"/>
        <v>5.6334023216053275</v>
      </c>
      <c r="L505" s="6">
        <f>K505-J505</f>
        <v>5.6334023216053275</v>
      </c>
      <c r="M505" s="40">
        <f>IFERROR(L505/K505,0)</f>
        <v>1</v>
      </c>
      <c r="N505" s="41"/>
      <c r="O505" s="6">
        <f>O498/O$6</f>
        <v>-0.36396134158453664</v>
      </c>
      <c r="P505" s="6">
        <f>O505-J505</f>
        <v>-0.36396134158453664</v>
      </c>
      <c r="Q505" s="40">
        <f>IFERROR(P505/O505,0)</f>
        <v>1</v>
      </c>
      <c r="R505" s="41"/>
      <c r="S505" s="6">
        <f>IFERROR(S498/S$6,0)</f>
        <v>0</v>
      </c>
      <c r="T505" s="6">
        <f>S505-E505</f>
        <v>0</v>
      </c>
      <c r="U505" s="40">
        <f>IFERROR(T505/S505,0)</f>
        <v>0</v>
      </c>
      <c r="V505" s="41"/>
      <c r="W505" s="42"/>
      <c r="X505" s="43"/>
      <c r="Y505" s="42"/>
      <c r="Z505" s="44"/>
      <c r="AB505" s="6">
        <f t="shared" si="1265"/>
        <v>0</v>
      </c>
      <c r="AC505" s="6">
        <f t="shared" si="1265"/>
        <v>5.6685983339369796</v>
      </c>
      <c r="AD505" s="6">
        <f>AC505-AB505</f>
        <v>5.6685983339369796</v>
      </c>
      <c r="AE505" s="40">
        <f>IFERROR(AD505/AC505,0)</f>
        <v>1</v>
      </c>
      <c r="AG505" s="6">
        <f t="shared" si="1266"/>
        <v>0</v>
      </c>
      <c r="AH505" s="6">
        <f t="shared" si="1266"/>
        <v>5.9645579268292686</v>
      </c>
      <c r="AI505" s="6">
        <f>AH505-AG505</f>
        <v>5.9645579268292686</v>
      </c>
      <c r="AJ505" s="40">
        <f>IFERROR(AI505/AH505,0)</f>
        <v>1</v>
      </c>
      <c r="AL505" s="6">
        <f t="shared" si="1267"/>
        <v>0</v>
      </c>
      <c r="AM505" s="6">
        <f t="shared" si="1267"/>
        <v>5.4495125348189415</v>
      </c>
      <c r="AN505" s="6">
        <f>AM505-AL505</f>
        <v>5.4495125348189415</v>
      </c>
      <c r="AO505" s="40">
        <f>IFERROR(AN505/AM505,0)</f>
        <v>1</v>
      </c>
      <c r="AQ505" s="6">
        <f t="shared" si="1268"/>
        <v>0</v>
      </c>
      <c r="AR505" s="6">
        <f t="shared" si="1268"/>
        <v>5.4800420168067223</v>
      </c>
      <c r="AS505" s="6">
        <f>AR505-AQ505</f>
        <v>5.4800420168067223</v>
      </c>
      <c r="AT505" s="40">
        <f>IFERROR(AS505/AR505,0)</f>
        <v>1</v>
      </c>
      <c r="AV505" s="6">
        <f t="shared" si="1269"/>
        <v>0</v>
      </c>
      <c r="AW505" s="6">
        <f t="shared" si="1269"/>
        <v>5.398758192480166</v>
      </c>
      <c r="AX505" s="6">
        <f>AW505-AV505</f>
        <v>5.398758192480166</v>
      </c>
      <c r="AY505" s="40">
        <f>IFERROR(AX505/AW505,0)</f>
        <v>1</v>
      </c>
      <c r="BA505" s="6">
        <f t="shared" si="1270"/>
        <v>0</v>
      </c>
      <c r="BB505" s="6">
        <f t="shared" si="1270"/>
        <v>5.4896527534198523</v>
      </c>
      <c r="BC505" s="6">
        <f>BB505-BA505</f>
        <v>5.4896527534198523</v>
      </c>
      <c r="BD505" s="40">
        <f>IFERROR(BC505/BB505,0)</f>
        <v>1</v>
      </c>
      <c r="BF505" s="6">
        <f t="shared" si="1271"/>
        <v>0</v>
      </c>
      <c r="BG505" s="6">
        <f t="shared" si="1271"/>
        <v>5.4193213296398888</v>
      </c>
      <c r="BH505" s="6">
        <f>BG505-BF505</f>
        <v>5.4193213296398888</v>
      </c>
      <c r="BI505" s="40">
        <f>IFERROR(BH505/BG505,0)</f>
        <v>1</v>
      </c>
      <c r="BK505" s="6">
        <f t="shared" si="1272"/>
        <v>0</v>
      </c>
      <c r="BL505" s="6">
        <f t="shared" si="1272"/>
        <v>5.6177315147164393</v>
      </c>
      <c r="BM505" s="6">
        <f>BL505-BK505</f>
        <v>5.6177315147164393</v>
      </c>
      <c r="BN505" s="40">
        <f>IFERROR(BM505/BL505,0)</f>
        <v>1</v>
      </c>
      <c r="BP505" s="6">
        <f t="shared" si="1273"/>
        <v>0</v>
      </c>
      <c r="BQ505" s="6">
        <f t="shared" si="1273"/>
        <v>5.5519687832564744</v>
      </c>
      <c r="BR505" s="6">
        <f>BQ505-BP505</f>
        <v>5.5519687832564744</v>
      </c>
      <c r="BS505" s="40">
        <f>IFERROR(BR505/BQ505,0)</f>
        <v>1</v>
      </c>
      <c r="BU505" s="6">
        <f t="shared" si="1274"/>
        <v>0</v>
      </c>
      <c r="BV505" s="6">
        <f t="shared" si="1274"/>
        <v>5.3144312393887949</v>
      </c>
      <c r="BW505" s="6">
        <f>BV505-BU505</f>
        <v>5.3144312393887949</v>
      </c>
      <c r="BX505" s="40">
        <f>IFERROR(BW505/BV505,0)</f>
        <v>1</v>
      </c>
      <c r="BZ505" s="6">
        <f t="shared" si="1275"/>
        <v>0</v>
      </c>
      <c r="CA505" s="6">
        <f t="shared" si="1275"/>
        <v>5.6440677966101696</v>
      </c>
      <c r="CB505" s="6">
        <f>CA505-BZ505</f>
        <v>5.6440677966101696</v>
      </c>
      <c r="CC505" s="40">
        <f>IFERROR(CB505/CA505,0)</f>
        <v>1</v>
      </c>
      <c r="CE505" s="6">
        <f t="shared" si="1276"/>
        <v>0</v>
      </c>
      <c r="CF505" s="6">
        <f t="shared" si="1276"/>
        <v>5.5012302284710017</v>
      </c>
      <c r="CG505" s="6">
        <f>CF505-CE505</f>
        <v>5.5012302284710017</v>
      </c>
      <c r="CH505" s="40">
        <f>IFERROR(CG505/CF505,0)</f>
        <v>1</v>
      </c>
      <c r="CI505" s="212"/>
      <c r="CJ505" s="6">
        <f t="shared" si="1277"/>
        <v>0</v>
      </c>
      <c r="CK505" s="6">
        <f t="shared" si="1277"/>
        <v>0</v>
      </c>
      <c r="CL505" s="6">
        <f t="shared" si="1277"/>
        <v>0</v>
      </c>
      <c r="CM505" s="6">
        <f t="shared" si="1277"/>
        <v>0</v>
      </c>
      <c r="CN505" s="6">
        <f t="shared" si="1277"/>
        <v>0</v>
      </c>
      <c r="CO505" s="6">
        <f t="shared" si="1277"/>
        <v>0</v>
      </c>
      <c r="CP505" s="6">
        <f t="shared" si="1277"/>
        <v>0</v>
      </c>
      <c r="CQ505" s="6">
        <f t="shared" si="1277"/>
        <v>0</v>
      </c>
      <c r="CR505" s="6">
        <f t="shared" si="1277"/>
        <v>0</v>
      </c>
      <c r="CS505" s="6">
        <f t="shared" si="1277"/>
        <v>0</v>
      </c>
      <c r="CT505" s="6">
        <f t="shared" si="1277"/>
        <v>0</v>
      </c>
      <c r="CU505" s="6">
        <f t="shared" si="1277"/>
        <v>0</v>
      </c>
      <c r="CV505" s="212"/>
      <c r="CW505" s="6">
        <f t="shared" si="1278"/>
        <v>4.0025616394492474</v>
      </c>
      <c r="CX505" s="6">
        <f t="shared" si="1278"/>
        <v>-8.6938605108055</v>
      </c>
      <c r="CY505" s="6">
        <f t="shared" si="1278"/>
        <v>0.2123644621061595</v>
      </c>
      <c r="CZ505" s="6">
        <f t="shared" si="1278"/>
        <v>2.5196223074653292</v>
      </c>
      <c r="DA505" s="6">
        <f t="shared" si="1278"/>
        <v>10.650714911000875</v>
      </c>
      <c r="DB505" s="6">
        <f t="shared" si="1278"/>
        <v>8.2779388340235744</v>
      </c>
      <c r="DC505" s="6">
        <f t="shared" si="1278"/>
        <v>4.3516793388429749</v>
      </c>
      <c r="DD505" s="6">
        <f t="shared" si="1278"/>
        <v>1.6623568526043591</v>
      </c>
      <c r="DE505" s="6">
        <f t="shared" si="1278"/>
        <v>0</v>
      </c>
      <c r="DF505" s="6">
        <f t="shared" si="1278"/>
        <v>3.4259704568876677E-2</v>
      </c>
      <c r="DG505" s="6">
        <f t="shared" si="1278"/>
        <v>0</v>
      </c>
      <c r="DH505" s="6">
        <f t="shared" si="1278"/>
        <v>0</v>
      </c>
      <c r="DI505" s="178"/>
      <c r="DJ505" s="6">
        <f t="shared" si="1279"/>
        <v>5.6685983339369796</v>
      </c>
      <c r="DK505" s="6">
        <f t="shared" si="1279"/>
        <v>5.9645579268292686</v>
      </c>
      <c r="DL505" s="6">
        <f t="shared" si="1279"/>
        <v>5.4495125348189415</v>
      </c>
      <c r="DM505" s="6">
        <f t="shared" si="1279"/>
        <v>5.4800420168067223</v>
      </c>
      <c r="DN505" s="6">
        <f t="shared" si="1279"/>
        <v>5.398758192480166</v>
      </c>
      <c r="DO505" s="6">
        <f t="shared" si="1279"/>
        <v>5.4896527534198523</v>
      </c>
      <c r="DP505" s="6">
        <f t="shared" si="1279"/>
        <v>5.4193213296398888</v>
      </c>
      <c r="DQ505" s="6">
        <f t="shared" si="1279"/>
        <v>5.6177315147164393</v>
      </c>
      <c r="DR505" s="6">
        <f t="shared" si="1279"/>
        <v>5.5519687832564744</v>
      </c>
      <c r="DS505" s="6">
        <f t="shared" si="1279"/>
        <v>5.3144312393887949</v>
      </c>
      <c r="DT505" s="6">
        <f t="shared" si="1279"/>
        <v>5.6440677966101696</v>
      </c>
      <c r="DU505" s="6">
        <f t="shared" si="1279"/>
        <v>5.5012302284710017</v>
      </c>
      <c r="DV505" s="178"/>
      <c r="DW505" s="6">
        <f t="shared" si="1280"/>
        <v>0.6479147214441332</v>
      </c>
      <c r="DX505" s="6">
        <f t="shared" si="1280"/>
        <v>0.68366174055829232</v>
      </c>
      <c r="DY505" s="6">
        <f t="shared" si="1280"/>
        <v>0.60994726047465575</v>
      </c>
      <c r="DZ505" s="6">
        <f t="shared" si="1280"/>
        <v>0.61444805194805197</v>
      </c>
      <c r="EA505" s="6">
        <f t="shared" si="1280"/>
        <v>0.59683199541284404</v>
      </c>
      <c r="EB505" s="6">
        <f t="shared" si="1280"/>
        <v>0.62930773881499391</v>
      </c>
      <c r="EC505" s="6">
        <f t="shared" si="1280"/>
        <v>0.59820402298850572</v>
      </c>
      <c r="ED505" s="6">
        <f t="shared" si="1280"/>
        <v>0.59700315457413244</v>
      </c>
      <c r="EE505" s="6">
        <f t="shared" si="1280"/>
        <v>0.59906474820143885</v>
      </c>
      <c r="EF505" s="6">
        <f t="shared" si="1280"/>
        <v>0.60114062951198388</v>
      </c>
      <c r="EG505" s="6">
        <f t="shared" si="1280"/>
        <v>0.64014452644526443</v>
      </c>
      <c r="EH505" s="6">
        <f t="shared" si="1280"/>
        <v>0.62816837658418834</v>
      </c>
    </row>
    <row r="506" spans="2:138" x14ac:dyDescent="0.25">
      <c r="B506" s="51">
        <v>62203</v>
      </c>
      <c r="C506" s="51"/>
      <c r="D506" t="str" cm="1">
        <f t="array" ref="D506">_xll.OneStreamExcelAddIn.XFFunctions.XFGetMemberInfo("Description","Account",B506)</f>
        <v>Legal - Acquisitions</v>
      </c>
      <c r="E506" s="6">
        <f t="shared" si="1263"/>
        <v>0</v>
      </c>
      <c r="F506" s="6">
        <f t="shared" si="1263"/>
        <v>0</v>
      </c>
      <c r="G506" s="6">
        <f>F506-E506</f>
        <v>0</v>
      </c>
      <c r="H506" s="55">
        <f>IFERROR(G506/F506,0)</f>
        <v>0</v>
      </c>
      <c r="I506" s="41"/>
      <c r="J506" s="6">
        <f t="shared" si="1264"/>
        <v>0</v>
      </c>
      <c r="K506" s="6">
        <f t="shared" si="1264"/>
        <v>0</v>
      </c>
      <c r="L506" s="6">
        <f>K506-J506</f>
        <v>0</v>
      </c>
      <c r="M506" s="40">
        <f>IFERROR(L506/K506,0)</f>
        <v>0</v>
      </c>
      <c r="N506" s="41"/>
      <c r="O506" s="6">
        <f>O499/O$6</f>
        <v>0</v>
      </c>
      <c r="P506" s="6">
        <f>O506-J506</f>
        <v>0</v>
      </c>
      <c r="Q506" s="40">
        <f>IFERROR(P506/O506,0)</f>
        <v>0</v>
      </c>
      <c r="R506" s="41"/>
      <c r="S506" s="6">
        <f>IFERROR(S499/S$6,0)</f>
        <v>0</v>
      </c>
      <c r="T506" s="6">
        <f>S506-E506</f>
        <v>0</v>
      </c>
      <c r="U506" s="40">
        <f>IFERROR(T506/S506,0)</f>
        <v>0</v>
      </c>
      <c r="V506" s="41"/>
      <c r="W506" s="42"/>
      <c r="X506" s="43"/>
      <c r="Y506" s="42"/>
      <c r="Z506" s="44"/>
      <c r="AB506" s="6">
        <f t="shared" si="1265"/>
        <v>0</v>
      </c>
      <c r="AC506" s="6">
        <f t="shared" si="1265"/>
        <v>0</v>
      </c>
      <c r="AD506" s="6">
        <f>AC506-AB506</f>
        <v>0</v>
      </c>
      <c r="AE506" s="40">
        <f>IFERROR(AD506/AC506,0)</f>
        <v>0</v>
      </c>
      <c r="AG506" s="6">
        <f t="shared" si="1266"/>
        <v>0</v>
      </c>
      <c r="AH506" s="6">
        <f t="shared" si="1266"/>
        <v>0</v>
      </c>
      <c r="AI506" s="6">
        <f>AH506-AG506</f>
        <v>0</v>
      </c>
      <c r="AJ506" s="40">
        <f>IFERROR(AI506/AH506,0)</f>
        <v>0</v>
      </c>
      <c r="AL506" s="6">
        <f t="shared" si="1267"/>
        <v>0</v>
      </c>
      <c r="AM506" s="6">
        <f t="shared" si="1267"/>
        <v>0</v>
      </c>
      <c r="AN506" s="6">
        <f>AM506-AL506</f>
        <v>0</v>
      </c>
      <c r="AO506" s="40">
        <f>IFERROR(AN506/AM506,0)</f>
        <v>0</v>
      </c>
      <c r="AQ506" s="6">
        <f t="shared" si="1268"/>
        <v>0</v>
      </c>
      <c r="AR506" s="6">
        <f t="shared" si="1268"/>
        <v>0</v>
      </c>
      <c r="AS506" s="6">
        <f>AR506-AQ506</f>
        <v>0</v>
      </c>
      <c r="AT506" s="40">
        <f>IFERROR(AS506/AR506,0)</f>
        <v>0</v>
      </c>
      <c r="AV506" s="6">
        <f t="shared" si="1269"/>
        <v>0</v>
      </c>
      <c r="AW506" s="6">
        <f t="shared" si="1269"/>
        <v>0</v>
      </c>
      <c r="AX506" s="6">
        <f>AW506-AV506</f>
        <v>0</v>
      </c>
      <c r="AY506" s="40">
        <f>IFERROR(AX506/AW506,0)</f>
        <v>0</v>
      </c>
      <c r="BA506" s="6">
        <f t="shared" si="1270"/>
        <v>0</v>
      </c>
      <c r="BB506" s="6">
        <f t="shared" si="1270"/>
        <v>0</v>
      </c>
      <c r="BC506" s="6">
        <f>BB506-BA506</f>
        <v>0</v>
      </c>
      <c r="BD506" s="40">
        <f>IFERROR(BC506/BB506,0)</f>
        <v>0</v>
      </c>
      <c r="BF506" s="6">
        <f t="shared" si="1271"/>
        <v>0</v>
      </c>
      <c r="BG506" s="6">
        <f t="shared" si="1271"/>
        <v>0</v>
      </c>
      <c r="BH506" s="6">
        <f>BG506-BF506</f>
        <v>0</v>
      </c>
      <c r="BI506" s="40">
        <f>IFERROR(BH506/BG506,0)</f>
        <v>0</v>
      </c>
      <c r="BK506" s="6">
        <f t="shared" si="1272"/>
        <v>0</v>
      </c>
      <c r="BL506" s="6">
        <f t="shared" si="1272"/>
        <v>0</v>
      </c>
      <c r="BM506" s="6">
        <f>BL506-BK506</f>
        <v>0</v>
      </c>
      <c r="BN506" s="40">
        <f>IFERROR(BM506/BL506,0)</f>
        <v>0</v>
      </c>
      <c r="BP506" s="6">
        <f t="shared" si="1273"/>
        <v>0</v>
      </c>
      <c r="BQ506" s="6">
        <f t="shared" si="1273"/>
        <v>0</v>
      </c>
      <c r="BR506" s="6">
        <f>BQ506-BP506</f>
        <v>0</v>
      </c>
      <c r="BS506" s="40">
        <f>IFERROR(BR506/BQ506,0)</f>
        <v>0</v>
      </c>
      <c r="BU506" s="6">
        <f t="shared" si="1274"/>
        <v>0</v>
      </c>
      <c r="BV506" s="6">
        <f t="shared" si="1274"/>
        <v>0</v>
      </c>
      <c r="BW506" s="6">
        <f>BV506-BU506</f>
        <v>0</v>
      </c>
      <c r="BX506" s="40">
        <f>IFERROR(BW506/BV506,0)</f>
        <v>0</v>
      </c>
      <c r="BZ506" s="6">
        <f t="shared" si="1275"/>
        <v>0</v>
      </c>
      <c r="CA506" s="6">
        <f t="shared" si="1275"/>
        <v>0</v>
      </c>
      <c r="CB506" s="6">
        <f>CA506-BZ506</f>
        <v>0</v>
      </c>
      <c r="CC506" s="40">
        <f>IFERROR(CB506/CA506,0)</f>
        <v>0</v>
      </c>
      <c r="CE506" s="6">
        <f t="shared" si="1276"/>
        <v>0</v>
      </c>
      <c r="CF506" s="6">
        <f t="shared" si="1276"/>
        <v>0</v>
      </c>
      <c r="CG506" s="6">
        <f>CF506-CE506</f>
        <v>0</v>
      </c>
      <c r="CH506" s="40">
        <f>IFERROR(CG506/CF506,0)</f>
        <v>0</v>
      </c>
      <c r="CI506" s="212"/>
      <c r="CJ506" s="6">
        <f t="shared" si="1277"/>
        <v>0</v>
      </c>
      <c r="CK506" s="6">
        <f t="shared" si="1277"/>
        <v>0</v>
      </c>
      <c r="CL506" s="6">
        <f t="shared" si="1277"/>
        <v>0</v>
      </c>
      <c r="CM506" s="6">
        <f t="shared" si="1277"/>
        <v>0</v>
      </c>
      <c r="CN506" s="6">
        <f t="shared" si="1277"/>
        <v>0</v>
      </c>
      <c r="CO506" s="6">
        <f t="shared" si="1277"/>
        <v>0</v>
      </c>
      <c r="CP506" s="6">
        <f t="shared" si="1277"/>
        <v>0</v>
      </c>
      <c r="CQ506" s="6">
        <f t="shared" si="1277"/>
        <v>0</v>
      </c>
      <c r="CR506" s="6">
        <f t="shared" si="1277"/>
        <v>0</v>
      </c>
      <c r="CS506" s="6">
        <f t="shared" si="1277"/>
        <v>0</v>
      </c>
      <c r="CT506" s="6">
        <f t="shared" si="1277"/>
        <v>0</v>
      </c>
      <c r="CU506" s="6">
        <f t="shared" si="1277"/>
        <v>0</v>
      </c>
      <c r="CV506" s="212"/>
      <c r="CW506" s="6">
        <f t="shared" si="1278"/>
        <v>0</v>
      </c>
      <c r="CX506" s="6">
        <f t="shared" si="1278"/>
        <v>0</v>
      </c>
      <c r="CY506" s="6">
        <f t="shared" si="1278"/>
        <v>0</v>
      </c>
      <c r="CZ506" s="6">
        <f t="shared" si="1278"/>
        <v>0</v>
      </c>
      <c r="DA506" s="6">
        <f t="shared" si="1278"/>
        <v>0</v>
      </c>
      <c r="DB506" s="6">
        <f t="shared" si="1278"/>
        <v>0</v>
      </c>
      <c r="DC506" s="6">
        <f t="shared" si="1278"/>
        <v>0</v>
      </c>
      <c r="DD506" s="6">
        <f t="shared" si="1278"/>
        <v>0</v>
      </c>
      <c r="DE506" s="6">
        <f t="shared" si="1278"/>
        <v>0</v>
      </c>
      <c r="DF506" s="6">
        <f t="shared" si="1278"/>
        <v>0</v>
      </c>
      <c r="DG506" s="6">
        <f t="shared" si="1278"/>
        <v>0</v>
      </c>
      <c r="DH506" s="6">
        <f t="shared" si="1278"/>
        <v>0</v>
      </c>
      <c r="DI506" s="178"/>
      <c r="DJ506" s="6">
        <f t="shared" si="1279"/>
        <v>0</v>
      </c>
      <c r="DK506" s="6">
        <f t="shared" si="1279"/>
        <v>0</v>
      </c>
      <c r="DL506" s="6">
        <f t="shared" si="1279"/>
        <v>0</v>
      </c>
      <c r="DM506" s="6">
        <f t="shared" si="1279"/>
        <v>0</v>
      </c>
      <c r="DN506" s="6">
        <f t="shared" si="1279"/>
        <v>0</v>
      </c>
      <c r="DO506" s="6">
        <f t="shared" si="1279"/>
        <v>0</v>
      </c>
      <c r="DP506" s="6">
        <f t="shared" si="1279"/>
        <v>0</v>
      </c>
      <c r="DQ506" s="6">
        <f t="shared" si="1279"/>
        <v>0</v>
      </c>
      <c r="DR506" s="6">
        <f t="shared" si="1279"/>
        <v>0</v>
      </c>
      <c r="DS506" s="6">
        <f t="shared" si="1279"/>
        <v>0</v>
      </c>
      <c r="DT506" s="6">
        <f t="shared" si="1279"/>
        <v>0</v>
      </c>
      <c r="DU506" s="6">
        <f t="shared" si="1279"/>
        <v>0</v>
      </c>
      <c r="DV506" s="178"/>
      <c r="DW506" s="6">
        <f t="shared" si="1280"/>
        <v>0</v>
      </c>
      <c r="DX506" s="6">
        <f t="shared" si="1280"/>
        <v>0</v>
      </c>
      <c r="DY506" s="6">
        <f t="shared" si="1280"/>
        <v>0</v>
      </c>
      <c r="DZ506" s="6">
        <f t="shared" si="1280"/>
        <v>0</v>
      </c>
      <c r="EA506" s="6">
        <f t="shared" si="1280"/>
        <v>0</v>
      </c>
      <c r="EB506" s="6">
        <f t="shared" si="1280"/>
        <v>0</v>
      </c>
      <c r="EC506" s="6">
        <f t="shared" si="1280"/>
        <v>0</v>
      </c>
      <c r="ED506" s="6">
        <f t="shared" si="1280"/>
        <v>0</v>
      </c>
      <c r="EE506" s="6">
        <f t="shared" si="1280"/>
        <v>0</v>
      </c>
      <c r="EF506" s="6">
        <f t="shared" si="1280"/>
        <v>0</v>
      </c>
      <c r="EG506" s="6">
        <f t="shared" si="1280"/>
        <v>0</v>
      </c>
      <c r="EH506" s="6">
        <f t="shared" si="1280"/>
        <v>0</v>
      </c>
    </row>
    <row r="507" spans="2:138" x14ac:dyDescent="0.25">
      <c r="B507" s="51">
        <v>62204</v>
      </c>
      <c r="C507" s="51"/>
      <c r="D507" t="str" cm="1">
        <f t="array" ref="D507">_xll.OneStreamExcelAddIn.XFFunctions.XFGetMemberInfo("Description","Account",B507)</f>
        <v>Legal - PE Sponsor</v>
      </c>
      <c r="E507" s="6">
        <f t="shared" si="1263"/>
        <v>0</v>
      </c>
      <c r="F507" s="6">
        <f t="shared" si="1263"/>
        <v>0</v>
      </c>
      <c r="G507" s="6">
        <f>F507-E507</f>
        <v>0</v>
      </c>
      <c r="H507" s="55">
        <f>IFERROR(G507/F507,0)</f>
        <v>0</v>
      </c>
      <c r="I507" s="41"/>
      <c r="J507" s="6">
        <f t="shared" si="1264"/>
        <v>0</v>
      </c>
      <c r="K507" s="6">
        <f t="shared" si="1264"/>
        <v>0</v>
      </c>
      <c r="L507" s="6">
        <f>K507-J507</f>
        <v>0</v>
      </c>
      <c r="M507" s="40">
        <f>IFERROR(L507/K507,0)</f>
        <v>0</v>
      </c>
      <c r="N507" s="41"/>
      <c r="O507" s="6">
        <f>O500/O$6</f>
        <v>0</v>
      </c>
      <c r="P507" s="6">
        <f>O507-J507</f>
        <v>0</v>
      </c>
      <c r="Q507" s="40">
        <f>IFERROR(P507/O507,0)</f>
        <v>0</v>
      </c>
      <c r="R507" s="41"/>
      <c r="S507" s="6">
        <f>IFERROR(S500/S$6,0)</f>
        <v>0</v>
      </c>
      <c r="T507" s="6">
        <f>S507-E507</f>
        <v>0</v>
      </c>
      <c r="U507" s="40">
        <f>IFERROR(T507/S507,0)</f>
        <v>0</v>
      </c>
      <c r="V507" s="41"/>
      <c r="W507" s="42"/>
      <c r="X507" s="43"/>
      <c r="Y507" s="42"/>
      <c r="Z507" s="44"/>
      <c r="AB507" s="6">
        <f t="shared" si="1265"/>
        <v>0</v>
      </c>
      <c r="AC507" s="6">
        <f t="shared" si="1265"/>
        <v>0</v>
      </c>
      <c r="AD507" s="6">
        <f>AC507-AB507</f>
        <v>0</v>
      </c>
      <c r="AE507" s="40">
        <f>IFERROR(AD507/AC507,0)</f>
        <v>0</v>
      </c>
      <c r="AG507" s="6">
        <f t="shared" si="1266"/>
        <v>0</v>
      </c>
      <c r="AH507" s="6">
        <f t="shared" si="1266"/>
        <v>0</v>
      </c>
      <c r="AI507" s="6">
        <f>AH507-AG507</f>
        <v>0</v>
      </c>
      <c r="AJ507" s="40">
        <f>IFERROR(AI507/AH507,0)</f>
        <v>0</v>
      </c>
      <c r="AL507" s="6">
        <f t="shared" si="1267"/>
        <v>0</v>
      </c>
      <c r="AM507" s="6">
        <f t="shared" si="1267"/>
        <v>0</v>
      </c>
      <c r="AN507" s="6">
        <f>AM507-AL507</f>
        <v>0</v>
      </c>
      <c r="AO507" s="40">
        <f>IFERROR(AN507/AM507,0)</f>
        <v>0</v>
      </c>
      <c r="AQ507" s="6">
        <f t="shared" si="1268"/>
        <v>0</v>
      </c>
      <c r="AR507" s="6">
        <f t="shared" si="1268"/>
        <v>0</v>
      </c>
      <c r="AS507" s="6">
        <f>AR507-AQ507</f>
        <v>0</v>
      </c>
      <c r="AT507" s="40">
        <f>IFERROR(AS507/AR507,0)</f>
        <v>0</v>
      </c>
      <c r="AV507" s="6">
        <f t="shared" si="1269"/>
        <v>0</v>
      </c>
      <c r="AW507" s="6">
        <f t="shared" si="1269"/>
        <v>0</v>
      </c>
      <c r="AX507" s="6">
        <f>AW507-AV507</f>
        <v>0</v>
      </c>
      <c r="AY507" s="40">
        <f>IFERROR(AX507/AW507,0)</f>
        <v>0</v>
      </c>
      <c r="BA507" s="6">
        <f t="shared" si="1270"/>
        <v>0</v>
      </c>
      <c r="BB507" s="6">
        <f t="shared" si="1270"/>
        <v>0</v>
      </c>
      <c r="BC507" s="6">
        <f>BB507-BA507</f>
        <v>0</v>
      </c>
      <c r="BD507" s="40">
        <f>IFERROR(BC507/BB507,0)</f>
        <v>0</v>
      </c>
      <c r="BF507" s="6">
        <f t="shared" si="1271"/>
        <v>0</v>
      </c>
      <c r="BG507" s="6">
        <f t="shared" si="1271"/>
        <v>0</v>
      </c>
      <c r="BH507" s="6">
        <f>BG507-BF507</f>
        <v>0</v>
      </c>
      <c r="BI507" s="40">
        <f>IFERROR(BH507/BG507,0)</f>
        <v>0</v>
      </c>
      <c r="BK507" s="6">
        <f t="shared" si="1272"/>
        <v>0</v>
      </c>
      <c r="BL507" s="6">
        <f t="shared" si="1272"/>
        <v>0</v>
      </c>
      <c r="BM507" s="6">
        <f>BL507-BK507</f>
        <v>0</v>
      </c>
      <c r="BN507" s="40">
        <f>IFERROR(BM507/BL507,0)</f>
        <v>0</v>
      </c>
      <c r="BP507" s="6">
        <f t="shared" si="1273"/>
        <v>0</v>
      </c>
      <c r="BQ507" s="6">
        <f t="shared" si="1273"/>
        <v>0</v>
      </c>
      <c r="BR507" s="6">
        <f>BQ507-BP507</f>
        <v>0</v>
      </c>
      <c r="BS507" s="40">
        <f>IFERROR(BR507/BQ507,0)</f>
        <v>0</v>
      </c>
      <c r="BU507" s="6">
        <f t="shared" si="1274"/>
        <v>0</v>
      </c>
      <c r="BV507" s="6">
        <f t="shared" si="1274"/>
        <v>0</v>
      </c>
      <c r="BW507" s="6">
        <f>BV507-BU507</f>
        <v>0</v>
      </c>
      <c r="BX507" s="40">
        <f>IFERROR(BW507/BV507,0)</f>
        <v>0</v>
      </c>
      <c r="BZ507" s="6">
        <f t="shared" si="1275"/>
        <v>0</v>
      </c>
      <c r="CA507" s="6">
        <f t="shared" si="1275"/>
        <v>0</v>
      </c>
      <c r="CB507" s="6">
        <f>CA507-BZ507</f>
        <v>0</v>
      </c>
      <c r="CC507" s="40">
        <f>IFERROR(CB507/CA507,0)</f>
        <v>0</v>
      </c>
      <c r="CE507" s="6">
        <f t="shared" si="1276"/>
        <v>0</v>
      </c>
      <c r="CF507" s="6">
        <f t="shared" si="1276"/>
        <v>0</v>
      </c>
      <c r="CG507" s="6">
        <f>CF507-CE507</f>
        <v>0</v>
      </c>
      <c r="CH507" s="40">
        <f>IFERROR(CG507/CF507,0)</f>
        <v>0</v>
      </c>
      <c r="CI507" s="212"/>
      <c r="CJ507" s="6">
        <f t="shared" si="1277"/>
        <v>0</v>
      </c>
      <c r="CK507" s="6">
        <f t="shared" si="1277"/>
        <v>0</v>
      </c>
      <c r="CL507" s="6">
        <f t="shared" si="1277"/>
        <v>0</v>
      </c>
      <c r="CM507" s="6">
        <f t="shared" si="1277"/>
        <v>0</v>
      </c>
      <c r="CN507" s="6">
        <f t="shared" si="1277"/>
        <v>0</v>
      </c>
      <c r="CO507" s="6">
        <f t="shared" si="1277"/>
        <v>0</v>
      </c>
      <c r="CP507" s="6">
        <f t="shared" si="1277"/>
        <v>0</v>
      </c>
      <c r="CQ507" s="6">
        <f t="shared" si="1277"/>
        <v>0</v>
      </c>
      <c r="CR507" s="6">
        <f t="shared" si="1277"/>
        <v>0</v>
      </c>
      <c r="CS507" s="6">
        <f t="shared" si="1277"/>
        <v>0</v>
      </c>
      <c r="CT507" s="6">
        <f t="shared" si="1277"/>
        <v>0</v>
      </c>
      <c r="CU507" s="6">
        <f t="shared" si="1277"/>
        <v>0</v>
      </c>
      <c r="CV507" s="212"/>
      <c r="CW507" s="6">
        <f t="shared" si="1278"/>
        <v>0</v>
      </c>
      <c r="CX507" s="6">
        <f t="shared" si="1278"/>
        <v>0</v>
      </c>
      <c r="CY507" s="6">
        <f t="shared" si="1278"/>
        <v>0</v>
      </c>
      <c r="CZ507" s="6">
        <f t="shared" si="1278"/>
        <v>0</v>
      </c>
      <c r="DA507" s="6">
        <f t="shared" si="1278"/>
        <v>0</v>
      </c>
      <c r="DB507" s="6">
        <f t="shared" si="1278"/>
        <v>0</v>
      </c>
      <c r="DC507" s="6">
        <f t="shared" si="1278"/>
        <v>0</v>
      </c>
      <c r="DD507" s="6">
        <f t="shared" si="1278"/>
        <v>0</v>
      </c>
      <c r="DE507" s="6">
        <f t="shared" si="1278"/>
        <v>0</v>
      </c>
      <c r="DF507" s="6">
        <f t="shared" si="1278"/>
        <v>0</v>
      </c>
      <c r="DG507" s="6">
        <f t="shared" si="1278"/>
        <v>0</v>
      </c>
      <c r="DH507" s="6">
        <f t="shared" si="1278"/>
        <v>0</v>
      </c>
      <c r="DI507" s="178"/>
      <c r="DJ507" s="6">
        <f t="shared" si="1279"/>
        <v>0</v>
      </c>
      <c r="DK507" s="6">
        <f t="shared" si="1279"/>
        <v>0</v>
      </c>
      <c r="DL507" s="6">
        <f t="shared" si="1279"/>
        <v>0</v>
      </c>
      <c r="DM507" s="6">
        <f t="shared" si="1279"/>
        <v>0</v>
      </c>
      <c r="DN507" s="6">
        <f t="shared" si="1279"/>
        <v>0</v>
      </c>
      <c r="DO507" s="6">
        <f t="shared" si="1279"/>
        <v>0</v>
      </c>
      <c r="DP507" s="6">
        <f t="shared" si="1279"/>
        <v>0</v>
      </c>
      <c r="DQ507" s="6">
        <f t="shared" si="1279"/>
        <v>0</v>
      </c>
      <c r="DR507" s="6">
        <f t="shared" si="1279"/>
        <v>0</v>
      </c>
      <c r="DS507" s="6">
        <f t="shared" si="1279"/>
        <v>0</v>
      </c>
      <c r="DT507" s="6">
        <f t="shared" si="1279"/>
        <v>0</v>
      </c>
      <c r="DU507" s="6">
        <f t="shared" si="1279"/>
        <v>0</v>
      </c>
      <c r="DV507" s="178"/>
      <c r="DW507" s="6">
        <f t="shared" si="1280"/>
        <v>0</v>
      </c>
      <c r="DX507" s="6">
        <f t="shared" si="1280"/>
        <v>0</v>
      </c>
      <c r="DY507" s="6">
        <f t="shared" si="1280"/>
        <v>0</v>
      </c>
      <c r="DZ507" s="6">
        <f t="shared" si="1280"/>
        <v>0</v>
      </c>
      <c r="EA507" s="6">
        <f t="shared" si="1280"/>
        <v>0</v>
      </c>
      <c r="EB507" s="6">
        <f t="shared" si="1280"/>
        <v>0</v>
      </c>
      <c r="EC507" s="6">
        <f t="shared" si="1280"/>
        <v>0</v>
      </c>
      <c r="ED507" s="6">
        <f t="shared" si="1280"/>
        <v>0</v>
      </c>
      <c r="EE507" s="6">
        <f t="shared" si="1280"/>
        <v>0</v>
      </c>
      <c r="EF507" s="6">
        <f t="shared" si="1280"/>
        <v>0</v>
      </c>
      <c r="EG507" s="6">
        <f t="shared" si="1280"/>
        <v>0</v>
      </c>
      <c r="EH507" s="6">
        <f t="shared" si="1280"/>
        <v>0</v>
      </c>
    </row>
    <row r="508" spans="2:138" s="47" customFormat="1" x14ac:dyDescent="0.25">
      <c r="B508" s="51" t="s">
        <v>95</v>
      </c>
      <c r="C508" s="51"/>
      <c r="D508" s="47" t="s">
        <v>360</v>
      </c>
      <c r="E508" s="205">
        <f t="shared" si="1263"/>
        <v>0</v>
      </c>
      <c r="F508" s="205">
        <f t="shared" si="1263"/>
        <v>5.4800420168067223</v>
      </c>
      <c r="G508" s="205">
        <f>F508-E508</f>
        <v>5.4800420168067223</v>
      </c>
      <c r="H508" s="206">
        <f>IFERROR(G508/F508,0)</f>
        <v>1</v>
      </c>
      <c r="I508" s="41"/>
      <c r="J508" s="208">
        <f t="shared" si="1264"/>
        <v>0</v>
      </c>
      <c r="K508" s="208">
        <f t="shared" si="1264"/>
        <v>5.6334023216053275</v>
      </c>
      <c r="L508" s="208">
        <f>K508-J508</f>
        <v>5.6334023216053275</v>
      </c>
      <c r="M508" s="209">
        <f>IFERROR(L508/K508,0)</f>
        <v>1</v>
      </c>
      <c r="N508" s="41"/>
      <c r="O508" s="208">
        <f>O501/O$6</f>
        <v>-0.35920543968217589</v>
      </c>
      <c r="P508" s="208">
        <f>O508-J508</f>
        <v>-0.35920543968217589</v>
      </c>
      <c r="Q508" s="209">
        <f>IFERROR(P508/O508,0)</f>
        <v>1</v>
      </c>
      <c r="R508" s="41"/>
      <c r="S508" s="208">
        <f>IFERROR(S501/S$6,0)</f>
        <v>0</v>
      </c>
      <c r="T508" s="208">
        <f>S508-E508</f>
        <v>0</v>
      </c>
      <c r="U508" s="209">
        <f>IFERROR(T508/S508,0)</f>
        <v>0</v>
      </c>
      <c r="V508" s="41"/>
      <c r="W508" s="42"/>
      <c r="X508" s="43"/>
      <c r="Y508" s="42"/>
      <c r="Z508" s="44"/>
      <c r="AB508" s="208">
        <f t="shared" si="1265"/>
        <v>0</v>
      </c>
      <c r="AC508" s="208">
        <f t="shared" si="1265"/>
        <v>5.6685983339369796</v>
      </c>
      <c r="AD508" s="208">
        <f>AC508-AB508</f>
        <v>5.6685983339369796</v>
      </c>
      <c r="AE508" s="209">
        <f>IFERROR(AD508/AC508,0)</f>
        <v>1</v>
      </c>
      <c r="AG508" s="208">
        <f t="shared" si="1266"/>
        <v>0</v>
      </c>
      <c r="AH508" s="208">
        <f t="shared" si="1266"/>
        <v>5.9645579268292686</v>
      </c>
      <c r="AI508" s="208">
        <f>AH508-AG508</f>
        <v>5.9645579268292686</v>
      </c>
      <c r="AJ508" s="209">
        <f>IFERROR(AI508/AH508,0)</f>
        <v>1</v>
      </c>
      <c r="AL508" s="208">
        <f t="shared" si="1267"/>
        <v>0</v>
      </c>
      <c r="AM508" s="208">
        <f t="shared" si="1267"/>
        <v>5.4495125348189415</v>
      </c>
      <c r="AN508" s="208">
        <f>AM508-AL508</f>
        <v>5.4495125348189415</v>
      </c>
      <c r="AO508" s="209">
        <f>IFERROR(AN508/AM508,0)</f>
        <v>1</v>
      </c>
      <c r="AQ508" s="208">
        <f t="shared" si="1268"/>
        <v>0</v>
      </c>
      <c r="AR508" s="208">
        <f t="shared" si="1268"/>
        <v>5.4800420168067223</v>
      </c>
      <c r="AS508" s="208">
        <f>AR508-AQ508</f>
        <v>5.4800420168067223</v>
      </c>
      <c r="AT508" s="209">
        <f>IFERROR(AS508/AR508,0)</f>
        <v>1</v>
      </c>
      <c r="AV508" s="208">
        <f t="shared" si="1269"/>
        <v>0</v>
      </c>
      <c r="AW508" s="208">
        <f t="shared" si="1269"/>
        <v>9.0206967919972403</v>
      </c>
      <c r="AX508" s="208">
        <f>AW508-AV508</f>
        <v>9.0206967919972403</v>
      </c>
      <c r="AY508" s="209">
        <f>IFERROR(AX508/AW508,0)</f>
        <v>1</v>
      </c>
      <c r="BA508" s="208">
        <f t="shared" si="1270"/>
        <v>0</v>
      </c>
      <c r="BB508" s="208">
        <f t="shared" si="1270"/>
        <v>5.4896527534198523</v>
      </c>
      <c r="BC508" s="208">
        <f>BB508-BA508</f>
        <v>5.4896527534198523</v>
      </c>
      <c r="BD508" s="209">
        <f>IFERROR(BC508/BB508,0)</f>
        <v>1</v>
      </c>
      <c r="BF508" s="208">
        <f t="shared" si="1271"/>
        <v>0</v>
      </c>
      <c r="BG508" s="208">
        <f t="shared" si="1271"/>
        <v>5.4193213296398888</v>
      </c>
      <c r="BH508" s="208">
        <f>BG508-BF508</f>
        <v>5.4193213296398888</v>
      </c>
      <c r="BI508" s="209">
        <f>IFERROR(BH508/BG508,0)</f>
        <v>1</v>
      </c>
      <c r="BK508" s="208">
        <f t="shared" si="1272"/>
        <v>0</v>
      </c>
      <c r="BL508" s="208">
        <f t="shared" si="1272"/>
        <v>5.6177315147164393</v>
      </c>
      <c r="BM508" s="208">
        <f>BL508-BK508</f>
        <v>5.6177315147164393</v>
      </c>
      <c r="BN508" s="209">
        <f>IFERROR(BM508/BL508,0)</f>
        <v>1</v>
      </c>
      <c r="BP508" s="208">
        <f t="shared" si="1273"/>
        <v>0</v>
      </c>
      <c r="BQ508" s="208">
        <f t="shared" si="1273"/>
        <v>5.5519687832564744</v>
      </c>
      <c r="BR508" s="208">
        <f>BQ508-BP508</f>
        <v>5.5519687832564744</v>
      </c>
      <c r="BS508" s="209">
        <f>IFERROR(BR508/BQ508,0)</f>
        <v>1</v>
      </c>
      <c r="BU508" s="208">
        <f t="shared" si="1274"/>
        <v>0</v>
      </c>
      <c r="BV508" s="208">
        <f t="shared" si="1274"/>
        <v>5.3144312393887949</v>
      </c>
      <c r="BW508" s="208">
        <f>BV508-BU508</f>
        <v>5.3144312393887949</v>
      </c>
      <c r="BX508" s="209">
        <f>IFERROR(BW508/BV508,0)</f>
        <v>1</v>
      </c>
      <c r="BZ508" s="208">
        <f t="shared" si="1275"/>
        <v>0</v>
      </c>
      <c r="CA508" s="208">
        <f t="shared" si="1275"/>
        <v>5.6440677966101696</v>
      </c>
      <c r="CB508" s="208">
        <f>CA508-BZ508</f>
        <v>5.6440677966101696</v>
      </c>
      <c r="CC508" s="209">
        <f>IFERROR(CB508/CA508,0)</f>
        <v>1</v>
      </c>
      <c r="CE508" s="208">
        <f t="shared" si="1276"/>
        <v>0</v>
      </c>
      <c r="CF508" s="208">
        <f t="shared" si="1276"/>
        <v>5.5012302284710017</v>
      </c>
      <c r="CG508" s="208">
        <f>CF508-CE508</f>
        <v>5.5012302284710017</v>
      </c>
      <c r="CH508" s="209">
        <f>IFERROR(CG508/CF508,0)</f>
        <v>1</v>
      </c>
      <c r="CI508" s="214"/>
      <c r="CJ508" s="208">
        <f t="shared" si="1277"/>
        <v>0</v>
      </c>
      <c r="CK508" s="208">
        <f t="shared" si="1277"/>
        <v>0</v>
      </c>
      <c r="CL508" s="208">
        <f t="shared" si="1277"/>
        <v>0</v>
      </c>
      <c r="CM508" s="208">
        <f t="shared" si="1277"/>
        <v>0</v>
      </c>
      <c r="CN508" s="208">
        <f t="shared" si="1277"/>
        <v>0</v>
      </c>
      <c r="CO508" s="208">
        <f t="shared" si="1277"/>
        <v>0</v>
      </c>
      <c r="CP508" s="208">
        <f t="shared" si="1277"/>
        <v>0</v>
      </c>
      <c r="CQ508" s="208">
        <f t="shared" si="1277"/>
        <v>0</v>
      </c>
      <c r="CR508" s="208">
        <f t="shared" si="1277"/>
        <v>0</v>
      </c>
      <c r="CS508" s="208">
        <f t="shared" si="1277"/>
        <v>0</v>
      </c>
      <c r="CT508" s="208">
        <f t="shared" si="1277"/>
        <v>0</v>
      </c>
      <c r="CU508" s="208">
        <f t="shared" si="1277"/>
        <v>0</v>
      </c>
      <c r="CV508" s="214"/>
      <c r="CW508" s="208">
        <f t="shared" si="1278"/>
        <v>4.0224943964137045</v>
      </c>
      <c r="CX508" s="208">
        <f t="shared" si="1278"/>
        <v>-8.6734774066797637</v>
      </c>
      <c r="CY508" s="208">
        <f t="shared" si="1278"/>
        <v>0.19469486233323871</v>
      </c>
      <c r="CZ508" s="208">
        <f t="shared" si="1278"/>
        <v>2.5196223074653292</v>
      </c>
      <c r="DA508" s="208">
        <f t="shared" si="1278"/>
        <v>13.568718996206595</v>
      </c>
      <c r="DB508" s="208">
        <f t="shared" si="1278"/>
        <v>8.2779388340235744</v>
      </c>
      <c r="DC508" s="208">
        <f t="shared" si="1278"/>
        <v>4.3516793388429749</v>
      </c>
      <c r="DD508" s="208">
        <f t="shared" si="1278"/>
        <v>1.6623568526043591</v>
      </c>
      <c r="DE508" s="208">
        <f t="shared" si="1278"/>
        <v>0</v>
      </c>
      <c r="DF508" s="208">
        <f t="shared" si="1278"/>
        <v>3.4259704568876677E-2</v>
      </c>
      <c r="DG508" s="208">
        <f t="shared" si="1278"/>
        <v>0</v>
      </c>
      <c r="DH508" s="208">
        <f t="shared" si="1278"/>
        <v>0</v>
      </c>
      <c r="DI508" s="215"/>
      <c r="DJ508" s="208">
        <f t="shared" si="1279"/>
        <v>5.6685983339369796</v>
      </c>
      <c r="DK508" s="208">
        <f t="shared" si="1279"/>
        <v>5.9645579268292686</v>
      </c>
      <c r="DL508" s="208">
        <f t="shared" si="1279"/>
        <v>5.4495125348189415</v>
      </c>
      <c r="DM508" s="208">
        <f t="shared" si="1279"/>
        <v>5.4800420168067223</v>
      </c>
      <c r="DN508" s="208">
        <f t="shared" si="1279"/>
        <v>9.0206967919972403</v>
      </c>
      <c r="DO508" s="208">
        <f t="shared" si="1279"/>
        <v>5.4896527534198523</v>
      </c>
      <c r="DP508" s="208">
        <f t="shared" si="1279"/>
        <v>5.4193213296398888</v>
      </c>
      <c r="DQ508" s="208">
        <f t="shared" si="1279"/>
        <v>5.6177315147164393</v>
      </c>
      <c r="DR508" s="208">
        <f t="shared" si="1279"/>
        <v>5.5519687832564744</v>
      </c>
      <c r="DS508" s="208">
        <f t="shared" si="1279"/>
        <v>5.3144312393887949</v>
      </c>
      <c r="DT508" s="208">
        <f t="shared" si="1279"/>
        <v>5.6440677966101696</v>
      </c>
      <c r="DU508" s="208">
        <f t="shared" si="1279"/>
        <v>5.5012302284710017</v>
      </c>
      <c r="DV508" s="215"/>
      <c r="DW508" s="208">
        <f t="shared" si="1280"/>
        <v>0.77643377965919713</v>
      </c>
      <c r="DX508" s="208">
        <f t="shared" si="1280"/>
        <v>0.81273113566042698</v>
      </c>
      <c r="DY508" s="208">
        <f t="shared" si="1280"/>
        <v>0.73913704815646064</v>
      </c>
      <c r="DZ508" s="208">
        <f t="shared" si="1280"/>
        <v>0.74385121266942145</v>
      </c>
      <c r="EA508" s="208">
        <f t="shared" si="1280"/>
        <v>0.72619857514908259</v>
      </c>
      <c r="EB508" s="208">
        <f t="shared" si="1280"/>
        <v>2.2699596165308344</v>
      </c>
      <c r="EC508" s="208">
        <f t="shared" si="1280"/>
        <v>2.1644094878856324</v>
      </c>
      <c r="ED508" s="208">
        <f t="shared" si="1280"/>
        <v>0.72624707636019503</v>
      </c>
      <c r="EE508" s="208">
        <f t="shared" si="1280"/>
        <v>0.72871490260575544</v>
      </c>
      <c r="EF508" s="208">
        <f t="shared" si="1280"/>
        <v>0.73047594022754847</v>
      </c>
      <c r="EG508" s="208">
        <f t="shared" si="1280"/>
        <v>0.7691779312020296</v>
      </c>
      <c r="EH508" s="208">
        <f t="shared" si="1280"/>
        <v>0.75705707385968624</v>
      </c>
    </row>
    <row r="509" spans="2:138" ht="15.75" x14ac:dyDescent="0.25">
      <c r="B509" s="51"/>
      <c r="C509" s="51"/>
      <c r="D509" s="95"/>
      <c r="E509" s="177"/>
      <c r="F509" s="177"/>
      <c r="G509" s="177"/>
      <c r="H509" s="82"/>
      <c r="I509" s="41"/>
      <c r="J509" s="8"/>
      <c r="K509" s="8"/>
      <c r="L509" s="8"/>
      <c r="M509" s="78"/>
      <c r="N509" s="41"/>
      <c r="O509" s="8"/>
      <c r="P509" s="8"/>
      <c r="Q509" s="78"/>
      <c r="R509" s="41"/>
      <c r="S509" s="8"/>
      <c r="T509" s="8"/>
      <c r="U509" s="78"/>
      <c r="V509" s="41"/>
      <c r="AA509" s="95"/>
      <c r="AB509" s="8"/>
      <c r="AC509" s="8"/>
      <c r="AD509" s="8"/>
      <c r="AE509" s="78"/>
      <c r="AG509" s="8"/>
      <c r="AH509" s="8"/>
      <c r="AI509" s="8"/>
      <c r="AJ509" s="78"/>
      <c r="AL509" s="8"/>
      <c r="AM509" s="8"/>
      <c r="AN509" s="8"/>
      <c r="AO509" s="78"/>
      <c r="AQ509" s="8"/>
      <c r="AR509" s="8"/>
      <c r="AS509" s="8"/>
      <c r="AT509" s="78"/>
      <c r="AV509" s="8"/>
      <c r="AW509" s="8"/>
      <c r="AX509" s="8"/>
      <c r="AY509" s="78"/>
      <c r="BA509" s="8"/>
      <c r="BB509" s="8"/>
      <c r="BC509" s="8"/>
      <c r="BD509" s="78"/>
      <c r="BF509" s="8"/>
      <c r="BG509" s="8"/>
      <c r="BH509" s="8"/>
      <c r="BI509" s="78"/>
      <c r="BK509" s="8"/>
      <c r="BL509" s="8"/>
      <c r="BM509" s="8"/>
      <c r="BN509" s="78"/>
      <c r="BP509" s="8"/>
      <c r="BQ509" s="8"/>
      <c r="BR509" s="8"/>
      <c r="BS509" s="78"/>
      <c r="BU509" s="8"/>
      <c r="BV509" s="8"/>
      <c r="BW509" s="8"/>
      <c r="BX509" s="78"/>
      <c r="BZ509" s="8"/>
      <c r="CA509" s="8"/>
      <c r="CB509" s="8"/>
      <c r="CC509" s="78"/>
      <c r="CE509" s="8"/>
      <c r="CF509" s="8"/>
      <c r="CG509" s="8"/>
      <c r="CH509" s="7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</row>
    <row r="510" spans="2:138" x14ac:dyDescent="0.25">
      <c r="B510" s="51"/>
      <c r="C510" s="51"/>
      <c r="D510" s="137" t="s">
        <v>98</v>
      </c>
      <c r="H510" s="138"/>
      <c r="I510" s="41"/>
      <c r="N510" s="41"/>
      <c r="R510" s="41"/>
      <c r="U510" s="7"/>
      <c r="V510" s="41"/>
      <c r="W510" s="74"/>
      <c r="X510" s="75"/>
      <c r="Y510" s="74"/>
      <c r="Z510" s="76"/>
      <c r="AA510" s="137"/>
      <c r="AE510" s="7"/>
      <c r="AJ510" s="7"/>
      <c r="AO510" s="7"/>
      <c r="AT510" s="7"/>
      <c r="AY510" s="7"/>
      <c r="BD510" s="7"/>
      <c r="BI510" s="7"/>
      <c r="BN510" s="7"/>
      <c r="BS510" s="7"/>
      <c r="BX510" s="7"/>
      <c r="CC510" s="7"/>
      <c r="CH510" s="7"/>
    </row>
    <row r="511" spans="2:138" x14ac:dyDescent="0.25">
      <c r="B511" s="51">
        <v>63001</v>
      </c>
      <c r="C511" s="51"/>
      <c r="D511" t="str" cm="1">
        <f t="array" ref="D511">_xll.OneStreamExcelAddIn.XFFunctions.XFGetMemberInfo("Description","Account",B511)</f>
        <v>Food Supplies</v>
      </c>
      <c r="E511" s="53">
        <f>_xll.OneStreamExcelAddIn.XFFunctions.XFGetCell("TRUE", "CONSOL", $D$3,"TOT_Entity","USD","Actual",$E$3,"PERIODIC",$B511,"TOPFLOW","TOP","TOP","top1",$C511,"top3","Open_Acute_DIV1","TOP5","TOP6","REPORTED","TOP8")</f>
        <v>43901.95</v>
      </c>
      <c r="F511" s="53">
        <f>_xll.OneStreamExcelAddIn.XFFunctions.XFGetCell("TRUE", "CONSOL", $D$3,"TOT_Entity","Aggregated","Budget_Working",$E$3,"PERIODIC",$B511,"TOPFLOW","TOP","TOP","top1",$C511,"top3","Open_Acute_DIV1","TOP5","TOP6","REPORTED","TOP8")</f>
        <v>46099.1</v>
      </c>
      <c r="G511" s="53">
        <f t="shared" ref="G511:G524" si="1281">F511-E511</f>
        <v>2197.1500000000015</v>
      </c>
      <c r="H511" s="55">
        <f t="shared" ref="H511:H524" si="1282">IFERROR(G511/F511,0)</f>
        <v>4.7661451091236089E-2</v>
      </c>
      <c r="I511" s="41"/>
      <c r="J511" s="53">
        <f>_xll.OneStreamExcelAddIn.XFFunctions.XFGetCell("TRUE", "CONSOL", $D$3,"TOT_Entity","USD","Actual",$E$3,"YTD",$B511,"TOPFLOW","TOP","TOP","top1",$C511,"TOP3","Open_Acute_DIV1","TOP5","TOP6","REPORTED","TOP8")</f>
        <v>168284.04</v>
      </c>
      <c r="K511" s="53">
        <f>_xll.OneStreamExcelAddIn.XFFunctions.XFGetCell("TRUE", "CONSOL", $D$3,"TOT_Entity","Aggregated","Budget_Working",$E$3,"YTD",$B511,"TOPFLOW","TOP","TOP","top1",$C511,"TOP3","Open_Acute_DIV1","TOP5","TOP6","REPORTED","TOP8")</f>
        <v>179321.06</v>
      </c>
      <c r="L511" s="53">
        <f t="shared" ref="L511:L524" si="1283">K511-J511</f>
        <v>11037.01999999999</v>
      </c>
      <c r="M511" s="40">
        <f t="shared" ref="M511:M524" si="1284">IFERROR(L511/K511,0)</f>
        <v>6.1548933516230551E-2</v>
      </c>
      <c r="N511" s="41"/>
      <c r="O511" s="53">
        <f>_xll.OneStreamExcelAddIn.XFFunctions.XFGetCell("TRUE", "CONSOL", $D$3,"TOT_Entity","USD","Actual",$F$3,"YTD",$B511,"TOPFLOW","TOP","TOP","top1",$C511,"TOP3","Open_Acute_DIV1","TOP5","TOP6","REPORTED","TOP8")</f>
        <v>182867.48</v>
      </c>
      <c r="P511" s="53">
        <f>_xll.OneStreamExcelAddIn.XFFunctions.XFGetCell("TRUE", "CONSOL", $D$3,"TOT_Entity","USD","Actual",$E$3,"YTD",$B511,"TOPFLOW","TOP","TOP","top1",$C511,"top3","Open_Acute_DIV1","TOP5","TOP6","REPORTED","VAR_BW_PY_Actual")</f>
        <v>14583.44</v>
      </c>
      <c r="Q511" s="40">
        <f t="shared" ref="Q511:Q524" si="1285">IFERROR(P511/O511,0)</f>
        <v>7.9748679207478551E-2</v>
      </c>
      <c r="R511" s="41"/>
      <c r="S511" s="53">
        <f>_xll.OneStreamExcelAddIn.XFFunctions.XFGetCell("TRUE", "CONSOL", $D$3,"TOT_Entity","USD","MIDFCST",$E$3,"MTD",$B511,"TOPFLOW","TOP","TOP","top1",$C511,"TOP3","Open_Acute_DIV1","TOP5","TOP6","REPORTED","TOP8")</f>
        <v>0</v>
      </c>
      <c r="T511" s="53">
        <f t="shared" ref="T511:T524" si="1286">S511-E511</f>
        <v>-43901.95</v>
      </c>
      <c r="U511" s="40">
        <f t="shared" ref="U511:U524" si="1287">IFERROR(T511/S511,0)</f>
        <v>0</v>
      </c>
      <c r="V511" s="41"/>
      <c r="W511" s="42"/>
      <c r="X511" s="43"/>
      <c r="Y511" s="42"/>
      <c r="Z511" s="44"/>
      <c r="AB511" s="53">
        <f>_xll.OneStreamExcelAddIn.XFFunctions.XFGetCell("TRUE", "CONSOL", $D$3,"TOT_Entity","USD","Actual",[1]Setup!C4,"PERIODIC",$B511,"TOPFLOW","TOP","TOP","top1",$C511,"top3","Open_Acute_DIV1","TOP5","TOP6","REPORTED","TOP8")</f>
        <v>39670.239999999998</v>
      </c>
      <c r="AC511" s="53">
        <f>_xll.OneStreamExcelAddIn.XFFunctions.XFGetCell("TRUE", "CONSOL", $D$3,"TOT_Entity","Aggregated","Budget_Working",[1]Setup!C4,"PERIODIC",$B511,"TOPFLOW","TOP","TOP","top1",$C511,"top3","Open_Acute_DIV1","TOP5","TOP6","REPORTED","TOP8")</f>
        <v>44394.26</v>
      </c>
      <c r="AD511" s="53">
        <f t="shared" ref="AD511:AD524" si="1288">AC511-AB511</f>
        <v>4724.0200000000041</v>
      </c>
      <c r="AE511" s="40">
        <f t="shared" ref="AE511:AE523" si="1289">IFERROR(AD511/AC511,0)</f>
        <v>0.10641060353297935</v>
      </c>
      <c r="AG511" s="53">
        <f>_xll.OneStreamExcelAddIn.XFFunctions.XFGetCell("TRUE", "CONSOL", $D$3,"TOT_Entity","USD","Actual",[1]Setup!C5,"PERIODIC",$B511,"TOPFLOW","TOP","TOP","top1",$C511,"top3","Open_Acute_DIV1","TOP5","TOP6","REPORTED","TOP8")</f>
        <v>41581.120000000003</v>
      </c>
      <c r="AH511" s="53">
        <f>_xll.OneStreamExcelAddIn.XFFunctions.XFGetCell("TRUE", "CONSOL", $D$3,"TOT_Entity","Aggregated","Budget_Working",[1]Setup!C5,"PERIODIC",$B511,"TOPFLOW","TOP","TOP","top1",$C511,"top3","Open_Acute_DIV1","TOP5","TOP6","REPORTED","TOP8")</f>
        <v>42342.62</v>
      </c>
      <c r="AI511" s="53">
        <f t="shared" ref="AI511:AI524" si="1290">AH511-AG511</f>
        <v>761.5</v>
      </c>
      <c r="AJ511" s="40">
        <f t="shared" ref="AJ511:AJ523" si="1291">IFERROR(AI511/AH511,0)</f>
        <v>1.7984243771405735E-2</v>
      </c>
      <c r="AL511" s="53">
        <f>_xll.OneStreamExcelAddIn.XFFunctions.XFGetCell("TRUE", "CONSOL", $D$3,"TOT_Entity","USD","Actual",[1]Setup!C6,"PERIODIC",$B511,"TOPFLOW","TOP","TOP","top1",$C511,"top3","Open_Acute_DIV1","TOP5","TOP6","REPORTED","TOP8")</f>
        <v>43130.73</v>
      </c>
      <c r="AM511" s="53">
        <f>_xll.OneStreamExcelAddIn.XFFunctions.XFGetCell("TRUE", "CONSOL", $D$3,"TOT_Entity","Aggregated","Budget_Working",[1]Setup!C6,"PERIODIC",$B511,"TOPFLOW","TOP","TOP","top1",$C511,"top3","Open_Acute_DIV1","TOP5","TOP6","REPORTED","TOP8")</f>
        <v>46485.08</v>
      </c>
      <c r="AN511" s="53">
        <f t="shared" ref="AN511:AN524" si="1292">AM511-AL511</f>
        <v>3354.3499999999985</v>
      </c>
      <c r="AO511" s="40">
        <f t="shared" ref="AO511:AO523" si="1293">IFERROR(AN511/AM511,0)</f>
        <v>7.2159712320598313E-2</v>
      </c>
      <c r="AQ511" s="53">
        <f>_xll.OneStreamExcelAddIn.XFFunctions.XFGetCell("TRUE", "CONSOL", $D$3,"TOT_Entity","USD","Actual",[1]Setup!C7,"PERIODIC",$B511,"TOPFLOW","TOP","TOP","top1",$C511,"top3","Open_Acute_DIV1","TOP5","TOP6","REPORTED","TOP8")</f>
        <v>43901.95</v>
      </c>
      <c r="AR511" s="53">
        <f>_xll.OneStreamExcelAddIn.XFFunctions.XFGetCell("TRUE", "CONSOL", $D$3,"TOT_Entity","Aggregated","Budget_Working",[1]Setup!C7,"PERIODIC",$B511,"TOPFLOW","TOP","TOP","top1",$C511,"top3","Open_Acute_DIV1","TOP5","TOP6","REPORTED","TOP8")</f>
        <v>46099.1</v>
      </c>
      <c r="AS511" s="53">
        <f t="shared" ref="AS511:AS524" si="1294">AR511-AQ511</f>
        <v>2197.1500000000015</v>
      </c>
      <c r="AT511" s="40">
        <f t="shared" ref="AT511:AT523" si="1295">IFERROR(AS511/AR511,0)</f>
        <v>4.7661451091236089E-2</v>
      </c>
      <c r="AV511" s="53">
        <f>_xll.OneStreamExcelAddIn.XFFunctions.XFGetCell("TRUE", "CONSOL", $D$3,"TOT_Entity","USD","Actual",[1]Setup!C8,"PERIODIC",$B511,"TOPFLOW","TOP","TOP","top1",$C511,"top3","Open_Acute_DIV1","TOP5","TOP6","REPORTED","TOP8")</f>
        <v>-168284.04</v>
      </c>
      <c r="AW511" s="53">
        <f>_xll.OneStreamExcelAddIn.XFFunctions.XFGetCell("TRUE", "CONSOL", $D$3,"TOT_Entity","Aggregated","Budget_Working",[1]Setup!C8,"PERIODIC",$B511,"TOPFLOW","TOP","TOP","top1",$C511,"top3","Open_Acute_DIV1","TOP5","TOP6","REPORTED","TOP8")</f>
        <v>46884.4</v>
      </c>
      <c r="AX511" s="53">
        <f t="shared" ref="AX511:AX524" si="1296">AW511-AV511</f>
        <v>215168.44</v>
      </c>
      <c r="AY511" s="40">
        <f t="shared" ref="AY511:AY523" si="1297">IFERROR(AX511/AW511,0)</f>
        <v>4.5893397377379257</v>
      </c>
      <c r="BA511" s="53">
        <f>_xll.OneStreamExcelAddIn.XFFunctions.XFGetCell("TRUE", "CONSOL", $D$3,"TOT_Entity","USD","Actual",[1]Setup!C9,"PERIODIC",$B511,"TOPFLOW","TOP","TOP","top1",$C511,"top3","Open_Acute_DIV1","TOP5","TOP6","REPORTED","TOP8")</f>
        <v>0</v>
      </c>
      <c r="BB511" s="53">
        <f>_xll.OneStreamExcelAddIn.XFFunctions.XFGetCell("TRUE", "CONSOL", $D$3,"TOT_Entity","Aggregated","Budget_Working",[1]Setup!C9,"PERIODIC",$B511,"TOPFLOW","TOP","TOP","top1",$C511,"top3","Open_Acute_DIV1","TOP5","TOP6","REPORTED","TOP8")</f>
        <v>46210.239999999998</v>
      </c>
      <c r="BC511" s="53">
        <f t="shared" ref="BC511:BC524" si="1298">BB511-BA511</f>
        <v>46210.239999999998</v>
      </c>
      <c r="BD511" s="40">
        <f t="shared" ref="BD511:BD523" si="1299">IFERROR(BC511/BB511,0)</f>
        <v>1</v>
      </c>
      <c r="BF511" s="53">
        <f>_xll.OneStreamExcelAddIn.XFFunctions.XFGetCell("TRUE", "CONSOL", $D$3,"TOT_Entity","USD","Actual",[1]Setup!C10,"PERIODIC",$B511,"TOPFLOW","TOP","TOP","top1",$C511,"top3","Open_Acute_DIV1","TOP5","TOP6","REPORTED","TOP8")</f>
        <v>0</v>
      </c>
      <c r="BG511" s="53">
        <f>_xll.OneStreamExcelAddIn.XFFunctions.XFGetCell("TRUE", "CONSOL", $D$3,"TOT_Entity","Aggregated","Budget_Working",[1]Setup!C10,"PERIODIC",$B511,"TOPFLOW","TOP","TOP","top1",$C511,"top3","Open_Acute_DIV1","TOP5","TOP6","REPORTED","TOP8")</f>
        <v>46887.74</v>
      </c>
      <c r="BH511" s="53">
        <f t="shared" ref="BH511:BH524" si="1300">BG511-BF511</f>
        <v>46887.74</v>
      </c>
      <c r="BI511" s="40">
        <f t="shared" ref="BI511:BI523" si="1301">IFERROR(BH511/BG511,0)</f>
        <v>1</v>
      </c>
      <c r="BK511" s="53">
        <f>_xll.OneStreamExcelAddIn.XFFunctions.XFGetCell("TRUE", "CONSOL", $D$3,"TOT_Entity","USD","Actual",[1]Setup!C11,"PERIODIC",$B511,"TOPFLOW","TOP","TOP","top1",$C511,"top3","Open_Acute_DIV1","TOP5","TOP6","REPORTED","TOP8")</f>
        <v>0</v>
      </c>
      <c r="BL511" s="53">
        <f>_xll.OneStreamExcelAddIn.XFFunctions.XFGetCell("TRUE", "CONSOL", $D$3,"TOT_Entity","Aggregated","Budget_Working",[1]Setup!C11,"PERIODIC",$B511,"TOPFLOW","TOP","TOP","top1",$C511,"top3","Open_Acute_DIV1","TOP5","TOP6","REPORTED","TOP8")</f>
        <v>45072.94</v>
      </c>
      <c r="BM511" s="53">
        <f t="shared" ref="BM511:BM524" si="1302">BL511-BK511</f>
        <v>45072.94</v>
      </c>
      <c r="BN511" s="40">
        <f t="shared" ref="BN511:BN523" si="1303">IFERROR(BM511/BL511,0)</f>
        <v>1</v>
      </c>
      <c r="BP511" s="53">
        <f>_xll.OneStreamExcelAddIn.XFFunctions.XFGetCell("TRUE", "CONSOL", $D$3,"TOT_Entity","USD","Actual",[1]Setup!C12,"PERIODIC",$B511,"TOPFLOW","TOP","TOP","top1",$C511,"top3","Open_Acute_DIV1","TOP5","TOP6","REPORTED","TOP8")</f>
        <v>0</v>
      </c>
      <c r="BQ511" s="53">
        <f>_xll.OneStreamExcelAddIn.XFFunctions.XFGetCell("TRUE", "CONSOL", $D$3,"TOT_Entity","Aggregated","Budget_Working",[1]Setup!C12,"PERIODIC",$B511,"TOPFLOW","TOP","TOP","top1",$C511,"top3","Open_Acute_DIV1","TOP5","TOP6","REPORTED","TOP8")</f>
        <v>45648.88</v>
      </c>
      <c r="BR511" s="53">
        <f t="shared" ref="BR511:BR524" si="1304">BQ511-BP511</f>
        <v>45648.88</v>
      </c>
      <c r="BS511" s="40">
        <f t="shared" ref="BS511:BS523" si="1305">IFERROR(BR511/BQ511,0)</f>
        <v>1</v>
      </c>
      <c r="BU511" s="53">
        <f>_xll.OneStreamExcelAddIn.XFFunctions.XFGetCell("TRUE", "CONSOL", $D$3,"TOT_Entity","USD","Actual",[1]Setup!C13,"PERIODIC",$B511,"TOPFLOW","TOP","TOP","top1",$C511,"top3","Open_Acute_DIV1","TOP5","TOP6","REPORTED","TOP8")</f>
        <v>0</v>
      </c>
      <c r="BV511" s="53">
        <f>_xll.OneStreamExcelAddIn.XFFunctions.XFGetCell("TRUE", "CONSOL", $D$3,"TOT_Entity","Aggregated","Budget_Working",[1]Setup!C13,"PERIODIC",$B511,"TOPFLOW","TOP","TOP","top1",$C511,"top3","Open_Acute_DIV1","TOP5","TOP6","REPORTED","TOP8")</f>
        <v>47650.98</v>
      </c>
      <c r="BW511" s="53">
        <f t="shared" ref="BW511:BW524" si="1306">BV511-BU511</f>
        <v>47650.98</v>
      </c>
      <c r="BX511" s="40">
        <f t="shared" ref="BX511:BX523" si="1307">IFERROR(BW511/BV511,0)</f>
        <v>1</v>
      </c>
      <c r="BZ511" s="53">
        <f>_xll.OneStreamExcelAddIn.XFFunctions.XFGetCell("TRUE", "CONSOL", $D$3,"TOT_Entity","USD","Actual",[1]Setup!C14,"PERIODIC",$B511,"TOPFLOW","TOP","TOP","top1",$C511,"top3","Open_Acute_DIV1","TOP5","TOP6","REPORTED","TOP8")</f>
        <v>0</v>
      </c>
      <c r="CA511" s="53">
        <f>_xll.OneStreamExcelAddIn.XFFunctions.XFGetCell("TRUE", "CONSOL", $D$3,"TOT_Entity","Aggregated","Budget_Working",[1]Setup!C14,"PERIODIC",$B511,"TOPFLOW","TOP","TOP","top1",$C511,"top3","Open_Acute_DIV1","TOP5","TOP6","REPORTED","TOP8")</f>
        <v>44737.06</v>
      </c>
      <c r="CB511" s="53">
        <f t="shared" ref="CB511:CB524" si="1308">CA511-BZ511</f>
        <v>44737.06</v>
      </c>
      <c r="CC511" s="40">
        <f t="shared" ref="CC511:CC523" si="1309">IFERROR(CB511/CA511,0)</f>
        <v>1</v>
      </c>
      <c r="CE511" s="53">
        <f>_xll.OneStreamExcelAddIn.XFFunctions.XFGetCell("TRUE", "CONSOL", $D$3,"TOT_Entity","USD","Actual",[1]Setup!C15,"PERIODIC",$B511,"TOPFLOW","TOP","TOP","top1",$C511,"top3","Open_Acute_DIV1","TOP5","TOP6","REPORTED","TOP8")</f>
        <v>0</v>
      </c>
      <c r="CF511" s="53">
        <f>_xll.OneStreamExcelAddIn.XFFunctions.XFGetCell("TRUE", "CONSOL", $D$3,"TOT_Entity","Aggregated","Budget_Working",[1]Setup!C15,"PERIODIC",$B511,"TOPFLOW","TOP","TOP","top1",$C511,"top3","Open_Acute_DIV1","TOP5","TOP6","REPORTED","TOP8")</f>
        <v>45853.599999999999</v>
      </c>
      <c r="CG511" s="53">
        <f t="shared" ref="CG511:CG524" si="1310">CF511-CE511</f>
        <v>45853.599999999999</v>
      </c>
      <c r="CH511" s="40">
        <f t="shared" ref="CH511:CH523" si="1311">IFERROR(CG511/CF511,0)</f>
        <v>1</v>
      </c>
      <c r="CI511" s="212"/>
      <c r="CJ511" s="53">
        <f>_xll.OneStreamExcelAddIn.XFFunctions.XFGetCell("TRUE", "CONSOL", $D$3,"TOT_Entity","USD","Actual",[1]Setup!C4,"PERIODIC",$B511,"TOPFLOW","TOP","TOP","top1",$C511,"top3","Open_Acute_DIV1","TOP5","TOP6","REPORTED","TOP8")</f>
        <v>39670.239999999998</v>
      </c>
      <c r="CK511" s="53">
        <f>_xll.OneStreamExcelAddIn.XFFunctions.XFGetCell("TRUE", "CONSOL", $D$3,"TOT_Entity","USD","Actual",[1]Setup!C5,"PERIODIC",$B511,"TOPFLOW","TOP","TOP","top1",$C511,"top3","Open_Acute_DIV1","TOP5","TOP6","REPORTED","TOP8")</f>
        <v>41581.120000000003</v>
      </c>
      <c r="CL511" s="53">
        <f>_xll.OneStreamExcelAddIn.XFFunctions.XFGetCell("TRUE", "CONSOL", $D$3,"TOT_Entity","USD","Actual",[1]Setup!C6,"PERIODIC",$B511,"TOPFLOW","TOP","TOP","top1",$C511,"top3","Open_Acute_DIV1","TOP5","TOP6","REPORTED","TOP8")</f>
        <v>43130.73</v>
      </c>
      <c r="CM511" s="53">
        <f>_xll.OneStreamExcelAddIn.XFFunctions.XFGetCell("TRUE", "CONSOL", $D$3,"TOT_Entity","USD","Actual",[1]Setup!C7,"PERIODIC",$B511,"TOPFLOW","TOP","TOP","top1",$C511,"top3","Open_Acute_DIV1","TOP5","TOP6","REPORTED","TOP8")</f>
        <v>43901.95</v>
      </c>
      <c r="CN511" s="53">
        <f>_xll.OneStreamExcelAddIn.XFFunctions.XFGetCell("TRUE", "CONSOL", $D$3,"TOT_Entity","USD","Actual",[1]Setup!C8,"PERIODIC",$B511,"TOPFLOW","TOP","TOP","top1",$C511,"top3","Open_Acute_DIV1","TOP5","TOP6","REPORTED","TOP8")</f>
        <v>-168284.04</v>
      </c>
      <c r="CO511" s="53">
        <f>_xll.OneStreamExcelAddIn.XFFunctions.XFGetCell("TRUE", "CONSOL", $D$3,"TOT_Entity","USD","Actual",[1]Setup!C9,"PERIODIC",$B511,"TOPFLOW","TOP","TOP","top1",$C511,"top3","Open_Acute_DIV1","TOP5","TOP6","REPORTED","TOP8")</f>
        <v>0</v>
      </c>
      <c r="CP511" s="53">
        <f>_xll.OneStreamExcelAddIn.XFFunctions.XFGetCell("TRUE", "CONSOL", $D$3,"TOT_Entity","USD","Actual",[1]Setup!C10,"PERIODIC",$B511,"TOPFLOW","TOP","TOP","top1",$C511,"top3","Open_Acute_DIV1","TOP5","TOP6","REPORTED","TOP8")</f>
        <v>0</v>
      </c>
      <c r="CQ511" s="53">
        <f>_xll.OneStreamExcelAddIn.XFFunctions.XFGetCell("TRUE", "CONSOL", $D$3,"TOT_Entity","USD","Actual",[1]Setup!C11,"PERIODIC",$B511,"TOPFLOW","TOP","TOP","top1",$C511,"top3","Open_Acute_DIV1","TOP5","TOP6","REPORTED","TOP8")</f>
        <v>0</v>
      </c>
      <c r="CR511" s="53">
        <f>_xll.OneStreamExcelAddIn.XFFunctions.XFGetCell("TRUE", "CONSOL", $D$3,"TOT_Entity","USD","Actual",[1]Setup!C12,"PERIODIC",$B511,"TOPFLOW","TOP","TOP","top1",$C511,"top3","Open_Acute_DIV1","TOP5","TOP6","REPORTED","TOP8")</f>
        <v>0</v>
      </c>
      <c r="CS511" s="53">
        <f>_xll.OneStreamExcelAddIn.XFFunctions.XFGetCell("TRUE", "CONSOL", $D$3,"TOT_Entity","USD","Actual",[1]Setup!C13,"PERIODIC",$B511,"TOPFLOW","TOP","TOP","top1",$C511,"top3","Open_Acute_DIV1","TOP5","TOP6","REPORTED","TOP8")</f>
        <v>0</v>
      </c>
      <c r="CT511" s="53">
        <f>_xll.OneStreamExcelAddIn.XFFunctions.XFGetCell("TRUE", "CONSOL", $D$3,"TOT_Entity","USD","Actual",[1]Setup!C14,"PERIODIC",$B511,"TOPFLOW","TOP","TOP","top1",$C511,"top3","Open_Acute_DIV1","TOP5","TOP6","REPORTED","TOP8")</f>
        <v>0</v>
      </c>
      <c r="CU511" s="53">
        <f>_xll.OneStreamExcelAddIn.XFFunctions.XFGetCell("TRUE", "CONSOL", $D$3,"TOT_Entity","USD","Actual",[1]Setup!C15,"PERIODIC",$B511,"TOPFLOW","TOP","TOP","top1",$C511,"top3","Open_Acute_DIV1","TOP5","TOP6","REPORTED","TOP8")</f>
        <v>0</v>
      </c>
      <c r="CV511" s="212"/>
      <c r="CW511" s="53">
        <f>_xll.OneStreamExcelAddIn.XFFunctions.XFGetCell("TRUE", "CONSOL", $D$3,"TOT_Entity","USD","Actual",[1]Setup!C17,"PERIODIC",$B511,"TOPFLOW","TOP","TOP","top1",$C511,"top3","Open_Acute_DIV1","TOP5","TOP6","REPORTED","TOP8")</f>
        <v>44128.93</v>
      </c>
      <c r="CX511" s="53">
        <f>_xll.OneStreamExcelAddIn.XFFunctions.XFGetCell("TRUE", "CONSOL", $D$3,"TOT_Entity","USD","Actual",[1]Setup!C18,"PERIODIC",$B511,"TOPFLOW","TOP","TOP","top1",$C511,"top3","Open_Acute_DIV1","TOP5","TOP6","REPORTED","TOP8")</f>
        <v>50178.15</v>
      </c>
      <c r="CY511" s="53">
        <f>_xll.OneStreamExcelAddIn.XFFunctions.XFGetCell("TRUE", "CONSOL", $D$3,"TOT_Entity","USD","Actual",[1]Setup!C19,"PERIODIC",$B511,"TOPFLOW","TOP","TOP","top1",$C511,"top3","Open_Acute_DIV1","TOP5","TOP6","REPORTED","TOP8")</f>
        <v>34929.31</v>
      </c>
      <c r="CZ511" s="53">
        <f>_xll.OneStreamExcelAddIn.XFFunctions.XFGetCell("TRUE", "CONSOL", $D$3,"TOT_Entity","USD","Actual",[1]Setup!C20,"PERIODIC",$B511,"TOPFLOW","TOP","TOP","top1",$C511,"top3","Open_Acute_DIV1","TOP5","TOP6","REPORTED","TOP8")</f>
        <v>53631.09</v>
      </c>
      <c r="DA511" s="53">
        <f>_xll.OneStreamExcelAddIn.XFFunctions.XFGetCell("TRUE", "CONSOL", $D$3,"TOT_Entity","USD","Actual",[1]Setup!C21,"PERIODIC",$B511,"TOPFLOW","TOP","TOP","top1",$C511,"top3","Open_Acute_DIV1","TOP5","TOP6","REPORTED","TOP8")</f>
        <v>55792.4</v>
      </c>
      <c r="DB511" s="53">
        <f>_xll.OneStreamExcelAddIn.XFFunctions.XFGetCell("TRUE", "CONSOL", $D$3,"TOT_Entity","USD","Actual",[1]Setup!C22,"PERIODIC",$B511,"TOPFLOW","TOP","TOP","top1",$C511,"top3","Open_Acute_DIV1","TOP5","TOP6","REPORTED","TOP8")</f>
        <v>51594.22</v>
      </c>
      <c r="DC511" s="53">
        <f>_xll.OneStreamExcelAddIn.XFFunctions.XFGetCell("TRUE", "CONSOL", $D$3,"TOT_Entity","USD","Actual",[1]Setup!C23,"PERIODIC",$B511,"TOPFLOW","TOP","TOP","top1",$C511,"top3","Open_Acute_DIV1","TOP5","TOP6","REPORTED","TOP8")</f>
        <v>49820.02</v>
      </c>
      <c r="DD511" s="53">
        <f>_xll.OneStreamExcelAddIn.XFFunctions.XFGetCell("TRUE", "CONSOL", $D$3,"TOT_Entity","USD","Actual",[1]Setup!C24,"PERIODIC",$B511,"TOPFLOW","TOP","TOP","top1",$C511,"top3","Open_Acute_DIV1","TOP5","TOP6","REPORTED","TOP8")</f>
        <v>38202.870000000003</v>
      </c>
      <c r="DE511" s="53">
        <f>_xll.OneStreamExcelAddIn.XFFunctions.XFGetCell("TRUE", "CONSOL", $D$3,"TOT_Entity","USD","Actual",[1]Setup!C25,"PERIODIC",$B511,"TOPFLOW","TOP","TOP","top1",$C511,"top3","Open_Acute_DIV1","TOP5","TOP6","REPORTED","TOP8")</f>
        <v>51461.26</v>
      </c>
      <c r="DF511" s="53">
        <f>_xll.OneStreamExcelAddIn.XFFunctions.XFGetCell("TRUE", "CONSOL", $D$3,"TOT_Entity","USD","Actual",[1]Setup!C26,"PERIODIC",$B511,"TOPFLOW","TOP","TOP","top1",$C511,"top3","Open_Acute_DIV1","TOP5","TOP6","REPORTED","TOP8")</f>
        <v>25231.97</v>
      </c>
      <c r="DG511" s="53">
        <f>_xll.OneStreamExcelAddIn.XFFunctions.XFGetCell("TRUE", "CONSOL", $D$3,"TOT_Entity","USD","Actual",[1]Setup!C27,"PERIODIC",$B511,"TOPFLOW","TOP","TOP","top1",$C511,"top3","Open_Acute_DIV1","TOP5","TOP6","REPORTED","TOP8")</f>
        <v>38355.129999999997</v>
      </c>
      <c r="DH511" s="53">
        <f>_xll.OneStreamExcelAddIn.XFFunctions.XFGetCell("TRUE", "CONSOL", $D$3,"TOT_Entity","USD","Actual",[1]Setup!C28,"PERIODIC",$B511,"TOPFLOW","TOP","TOP","top1",$C511,"top3","Open_Acute_DIV1","TOP5","TOP6","REPORTED","TOP8")</f>
        <v>32229.39</v>
      </c>
      <c r="DI511" s="178"/>
      <c r="DJ511" s="53">
        <f>_xll.OneStreamExcelAddIn.XFFunctions.XFGetCell("TRUE", "CONSOL", $D$3,"TOT_Entity","Aggregated","Budget_Working",[1]Setup!C4,"PERIODIC",$B511,"TOPFLOW","TOP","TOP","top1",$C511,"top3","Open_Acute_DIV1","TOP5","TOP6","REPORTED","TOP8")</f>
        <v>44394.26</v>
      </c>
      <c r="DK511" s="53">
        <f>_xll.OneStreamExcelAddIn.XFFunctions.XFGetCell("TRUE", "CONSOL", $D$3,"TOT_Entity","Aggregated","Budget_Working",[1]Setup!C5,"PERIODIC",$B511,"TOPFLOW","TOP","TOP","top1",$C511,"top3","Open_Acute_DIV1","TOP5","TOP6","REPORTED","TOP8")</f>
        <v>42342.62</v>
      </c>
      <c r="DL511" s="53">
        <f>_xll.OneStreamExcelAddIn.XFFunctions.XFGetCell("TRUE", "CONSOL", $D$3,"TOT_Entity","Aggregated","Budget_Working",[1]Setup!C6,"PERIODIC",$B511,"TOPFLOW","TOP","TOP","top1",$C511,"top3","Open_Acute_DIV1","TOP5","TOP6","REPORTED","TOP8")</f>
        <v>46485.08</v>
      </c>
      <c r="DM511" s="53">
        <f>_xll.OneStreamExcelAddIn.XFFunctions.XFGetCell("TRUE", "CONSOL", $D$3,"TOT_Entity","Aggregated","Budget_Working",[1]Setup!C7,"PERIODIC",$B511,"TOPFLOW","TOP","TOP","top1",$C511,"top3","Open_Acute_DIV1","TOP5","TOP6","REPORTED","TOP8")</f>
        <v>46099.1</v>
      </c>
      <c r="DN511" s="53">
        <f>_xll.OneStreamExcelAddIn.XFFunctions.XFGetCell("TRUE", "CONSOL", $D$3,"TOT_Entity","Aggregated","Budget_Working",[1]Setup!C8,"PERIODIC",$B511,"TOPFLOW","TOP","TOP","top1",$C511,"top3","Open_Acute_DIV1","TOP5","TOP6","REPORTED","TOP8")</f>
        <v>46884.4</v>
      </c>
      <c r="DO511" s="53">
        <f>_xll.OneStreamExcelAddIn.XFFunctions.XFGetCell("TRUE", "CONSOL", $D$3,"TOT_Entity","Aggregated","Budget_Working",[1]Setup!C9,"PERIODIC",$B511,"TOPFLOW","TOP","TOP","top1",$C511,"top3","Open_Acute_DIV1","TOP5","TOP6","REPORTED","TOP8")</f>
        <v>46210.239999999998</v>
      </c>
      <c r="DP511" s="53">
        <f>_xll.OneStreamExcelAddIn.XFFunctions.XFGetCell("TRUE", "CONSOL", $D$3,"TOT_Entity","Aggregated","Budget_Working",[1]Setup!C10,"PERIODIC",$B511,"TOPFLOW","TOP","TOP","top1",$C511,"top3","Open_Acute_DIV1","TOP5","TOP6","REPORTED","TOP8")</f>
        <v>46887.74</v>
      </c>
      <c r="DQ511" s="53">
        <f>_xll.OneStreamExcelAddIn.XFFunctions.XFGetCell("TRUE", "CONSOL", $D$3,"TOT_Entity","Aggregated","Budget_Working",[1]Setup!C11,"PERIODIC",$B511,"TOPFLOW","TOP","TOP","top1",$C511,"top3","Open_Acute_DIV1","TOP5","TOP6","REPORTED","TOP8")</f>
        <v>45072.94</v>
      </c>
      <c r="DR511" s="53">
        <f>_xll.OneStreamExcelAddIn.XFFunctions.XFGetCell("TRUE", "CONSOL", $D$3,"TOT_Entity","Aggregated","Budget_Working",[1]Setup!C12,"PERIODIC",$B511,"TOPFLOW","TOP","TOP","top1",$C511,"top3","Open_Acute_DIV1","TOP5","TOP6","REPORTED","TOP8")</f>
        <v>45648.88</v>
      </c>
      <c r="DS511" s="53">
        <f>_xll.OneStreamExcelAddIn.XFFunctions.XFGetCell("TRUE", "CONSOL", $D$3,"TOT_Entity","Aggregated","Budget_Working",[1]Setup!C13,"PERIODIC",$B511,"TOPFLOW","TOP","TOP","top1",$C511,"top3","Open_Acute_DIV1","TOP5","TOP6","REPORTED","TOP8")</f>
        <v>47650.98</v>
      </c>
      <c r="DT511" s="53">
        <f>_xll.OneStreamExcelAddIn.XFFunctions.XFGetCell("TRUE", "CONSOL", $D$3,"TOT_Entity","Aggregated","Budget_Working",[1]Setup!C14,"PERIODIC",$B511,"TOPFLOW","TOP","TOP","top1",$C511,"top3","Open_Acute_DIV1","TOP5","TOP6","REPORTED","TOP8")</f>
        <v>44737.06</v>
      </c>
      <c r="DU511" s="53">
        <f>_xll.OneStreamExcelAddIn.XFFunctions.XFGetCell("TRUE", "CONSOL", $D$3,"TOT_Entity","Aggregated","Budget_Working",[1]Setup!C15,"PERIODIC",$B511,"TOPFLOW","TOP","TOP","top1",$C511,"top3","Open_Acute_DIV1","TOP5","TOP6","REPORTED","TOP8")</f>
        <v>45853.599999999999</v>
      </c>
      <c r="DV511" s="178"/>
      <c r="DW511" s="53">
        <f>_xll.OneStreamExcelAddIn.XFFunctions.XFGetCell("TRUE", "CONSOL", $D$3,"TOT_Entity","USD","Budget_Final",[1]Setup!C17,"PERIODIC",$B511,"TOPFLOW","TOP","TOP","top1",$C511,"top3","Open_Acute_DIV1","TOP5","TOP6","REPORTED","TOP8")</f>
        <v>50824.446025190002</v>
      </c>
      <c r="DX511" s="53">
        <f>_xll.OneStreamExcelAddIn.XFFunctions.XFGetCell("TRUE", "CONSOL", $D$3,"TOT_Entity","USD","Budget_Final",[1]Setup!C18,"PERIODIC",$B511,"TOPFLOW","TOP","TOP","top1",$C511,"top3","Open_Acute_DIV1","TOP5","TOP6","REPORTED","TOP8")</f>
        <v>48607.059184851998</v>
      </c>
      <c r="DY511" s="53">
        <f>_xll.OneStreamExcelAddIn.XFFunctions.XFGetCell("TRUE", "CONSOL", $D$3,"TOT_Entity","USD","Budget_Final",[1]Setup!C19,"PERIODIC",$B511,"TOPFLOW","TOP","TOP","top1",$C511,"top3","Open_Acute_DIV1","TOP5","TOP6","REPORTED","TOP8")</f>
        <v>54026.550814756003</v>
      </c>
      <c r="DZ511" s="53">
        <f>_xll.OneStreamExcelAddIn.XFFunctions.XFGetCell("TRUE", "CONSOL", $D$3,"TOT_Entity","USD","Budget_Final",[1]Setup!C20,"PERIODIC",$B511,"TOPFLOW","TOP","TOP","top1",$C511,"top3","Open_Acute_DIV1","TOP5","TOP6","REPORTED","TOP8")</f>
        <v>53756.543520168001</v>
      </c>
      <c r="EA511" s="53">
        <f>_xll.OneStreamExcelAddIn.XFFunctions.XFGetCell("TRUE", "CONSOL", $D$3,"TOT_Entity","USD","Budget_Final",[1]Setup!C21,"PERIODIC",$B511,"TOPFLOW","TOP","TOP","top1",$C511,"top3","Open_Acute_DIV1","TOP5","TOP6","REPORTED","TOP8")</f>
        <v>55202.213025839999</v>
      </c>
      <c r="EB511" s="53">
        <f>_xll.OneStreamExcelAddIn.XFFunctions.XFGetCell("TRUE", "CONSOL", $D$3,"TOT_Entity","USD","Budget_Final",[1]Setup!C22,"PERIODIC",$B511,"TOPFLOW","TOP","TOP","top1",$C511,"top3","Open_Acute_DIV1","TOP5","TOP6","REPORTED","TOP8")</f>
        <v>52483.012210888002</v>
      </c>
      <c r="EC511" s="53">
        <f>_xll.OneStreamExcelAddIn.XFFunctions.XFGetCell("TRUE", "CONSOL", $D$3,"TOT_Entity","USD","Budget_Final",[1]Setup!C23,"PERIODIC",$B511,"TOPFLOW","TOP","TOP","top1",$C511,"top3","Open_Acute_DIV1","TOP5","TOP6","REPORTED","TOP8")</f>
        <v>55111.423927643998</v>
      </c>
      <c r="ED511" s="53">
        <f>_xll.OneStreamExcelAddIn.XFFunctions.XFGetCell("TRUE", "CONSOL", $D$3,"TOT_Entity","USD","Budget_Final",[1]Setup!C24,"PERIODIC",$B511,"TOPFLOW","TOP","TOP","top1",$C511,"top3","Open_Acute_DIV1","TOP5","TOP6","REPORTED","TOP8")</f>
        <v>55131.446960376001</v>
      </c>
      <c r="EE511" s="53">
        <f>_xll.OneStreamExcelAddIn.XFFunctions.XFGetCell("TRUE", "CONSOL", $D$3,"TOT_Entity","USD","Budget_Final",[1]Setup!C25,"PERIODIC",$B511,"TOPFLOW","TOP","TOP","top1",$C511,"top3","Open_Acute_DIV1","TOP5","TOP6","REPORTED","TOP8")</f>
        <v>55141.515444010001</v>
      </c>
      <c r="EF511" s="53">
        <f>_xll.OneStreamExcelAddIn.XFFunctions.XFGetCell("TRUE", "CONSOL", $D$3,"TOT_Entity","USD","Budget_Final",[1]Setup!C26,"PERIODIC",$B511,"TOPFLOW","TOP","TOP","top1",$C511,"top3","Open_Acute_DIV1","TOP5","TOP6","REPORTED","TOP8")</f>
        <v>54822.516633056002</v>
      </c>
      <c r="EG511" s="53">
        <f>_xll.OneStreamExcelAddIn.XFFunctions.XFGetCell("TRUE", "CONSOL", $D$3,"TOT_Entity","USD","Budget_Final",[1]Setup!C27,"PERIODIC",$B511,"TOPFLOW","TOP","TOP","top1",$C511,"top3","Open_Acute_DIV1","TOP5","TOP6","REPORTED","TOP8")</f>
        <v>51609.818810757999</v>
      </c>
      <c r="EH511" s="53">
        <f>_xll.OneStreamExcelAddIn.XFFunctions.XFGetCell("TRUE", "CONSOL", $D$3,"TOT_Entity","USD","Budget_Final",[1]Setup!C28,"PERIODIC",$B511,"TOPFLOW","TOP","TOP","top1",$C511,"top3","Open_Acute_DIV1","TOP5","TOP6","REPORTED","TOP8")</f>
        <v>52450.560694521999</v>
      </c>
    </row>
    <row r="512" spans="2:138" x14ac:dyDescent="0.25">
      <c r="B512" s="51">
        <v>63002</v>
      </c>
      <c r="C512" s="51"/>
      <c r="D512" t="str" cm="1">
        <f t="array" ref="D512">_xll.OneStreamExcelAddIn.XFFunctions.XFGetMemberInfo("Description","Account",B512)</f>
        <v>Non-food Dietary Supplies</v>
      </c>
      <c r="E512" s="53">
        <f>_xll.OneStreamExcelAddIn.XFFunctions.XFGetCell("TRUE", "CONSOL", $D$3,"TOT_Entity","USD","Actual",$E$3,"PERIODIC",$B512,"TOPFLOW","TOP","TOP","top1",$C512,"top3","Open_Acute_DIV1","TOP5","TOP6","REPORTED","TOP8")</f>
        <v>663.78</v>
      </c>
      <c r="F512" s="53">
        <f>_xll.OneStreamExcelAddIn.XFFunctions.XFGetCell("TRUE", "CONSOL", $D$3,"TOT_Entity","Aggregated","Budget_Working",$E$3,"PERIODIC",$B512,"TOPFLOW","TOP","TOP","top1",$C512,"top3","Open_Acute_DIV1","TOP5","TOP6","REPORTED","TOP8")</f>
        <v>4066.5</v>
      </c>
      <c r="G512" s="53">
        <f t="shared" si="1281"/>
        <v>3402.7200000000003</v>
      </c>
      <c r="H512" s="55">
        <f t="shared" si="1282"/>
        <v>0.83676872002950942</v>
      </c>
      <c r="I512" s="41"/>
      <c r="J512" s="53">
        <f>_xll.OneStreamExcelAddIn.XFFunctions.XFGetCell("TRUE", "CONSOL", $D$3,"TOT_Entity","USD","Actual",$E$3,"YTD",$B512,"TOPFLOW","TOP","TOP","top1",$C512,"TOP3","Open_Acute_DIV1","TOP5","TOP6","REPORTED","TOP8")</f>
        <v>13287.7</v>
      </c>
      <c r="K512" s="53">
        <f>_xll.OneStreamExcelAddIn.XFFunctions.XFGetCell("TRUE", "CONSOL", $D$3,"TOT_Entity","Aggregated","Budget_Working",$E$3,"YTD",$B512,"TOPFLOW","TOP","TOP","top1",$C512,"TOP3","Open_Acute_DIV1","TOP5","TOP6","REPORTED","TOP8")</f>
        <v>15883.5</v>
      </c>
      <c r="L512" s="53">
        <f t="shared" si="1283"/>
        <v>2595.7999999999993</v>
      </c>
      <c r="M512" s="40">
        <f t="shared" si="1284"/>
        <v>0.16342745616520285</v>
      </c>
      <c r="N512" s="41"/>
      <c r="O512" s="53">
        <f>_xll.OneStreamExcelAddIn.XFFunctions.XFGetCell("TRUE", "CONSOL", $D$3,"TOT_Entity","USD","Actual",$F$3,"YTD",$B512,"TOPFLOW","TOP","TOP","top1",$C512,"TOP3","Open_Acute_DIV1","TOP5","TOP6","REPORTED","TOP8")</f>
        <v>0</v>
      </c>
      <c r="P512" s="53">
        <f>_xll.OneStreamExcelAddIn.XFFunctions.XFGetCell("TRUE", "CONSOL", $D$3,"TOT_Entity","USD","Actual",$E$3,"YTD",$B512,"TOPFLOW","TOP","TOP","top1",$C512,"top3","Open_Acute_DIV1","TOP5","TOP6","REPORTED","VAR_BW_PY_Actual")</f>
        <v>-13287.7</v>
      </c>
      <c r="Q512" s="40">
        <f t="shared" si="1285"/>
        <v>0</v>
      </c>
      <c r="R512" s="41"/>
      <c r="S512" s="53">
        <f>_xll.OneStreamExcelAddIn.XFFunctions.XFGetCell("TRUE", "CONSOL", $D$3,"TOT_Entity","USD","MIDFCST",$E$3,"MTD",$B512,"TOPFLOW","TOP","TOP","top1",$C512,"TOP3","Open_Acute_DIV1","TOP5","TOP6","REPORTED","TOP8")</f>
        <v>0</v>
      </c>
      <c r="T512" s="53">
        <f t="shared" si="1286"/>
        <v>-663.78</v>
      </c>
      <c r="U512" s="40">
        <f t="shared" si="1287"/>
        <v>0</v>
      </c>
      <c r="V512" s="41"/>
      <c r="W512" s="42"/>
      <c r="X512" s="43"/>
      <c r="Y512" s="42"/>
      <c r="Z512" s="44"/>
      <c r="AB512" s="53">
        <f>_xll.OneStreamExcelAddIn.XFFunctions.XFGetCell("TRUE", "CONSOL", $D$3,"TOT_Entity","USD","Actual",[1]Setup!C4,"PERIODIC",$B512,"TOPFLOW","TOP","TOP","top1",$C512,"top3","Open_Acute_DIV1","TOP5","TOP6","REPORTED","TOP8")</f>
        <v>2520.4</v>
      </c>
      <c r="AC512" s="53">
        <f>_xll.OneStreamExcelAddIn.XFFunctions.XFGetCell("TRUE", "CONSOL", $D$3,"TOT_Entity","Aggregated","Budget_Working",[1]Setup!C4,"PERIODIC",$B512,"TOPFLOW","TOP","TOP","top1",$C512,"top3","Open_Acute_DIV1","TOP5","TOP6","REPORTED","TOP8")</f>
        <v>4044</v>
      </c>
      <c r="AD512" s="53">
        <f t="shared" si="1288"/>
        <v>1523.6</v>
      </c>
      <c r="AE512" s="40">
        <f t="shared" si="1289"/>
        <v>0.37675568743818</v>
      </c>
      <c r="AG512" s="53">
        <f>_xll.OneStreamExcelAddIn.XFFunctions.XFGetCell("TRUE", "CONSOL", $D$3,"TOT_Entity","USD","Actual",[1]Setup!C5,"PERIODIC",$B512,"TOPFLOW","TOP","TOP","top1",$C512,"top3","Open_Acute_DIV1","TOP5","TOP6","REPORTED","TOP8")</f>
        <v>2280.23</v>
      </c>
      <c r="AH512" s="53">
        <f>_xll.OneStreamExcelAddIn.XFFunctions.XFGetCell("TRUE", "CONSOL", $D$3,"TOT_Entity","Aggregated","Budget_Working",[1]Setup!C5,"PERIODIC",$B512,"TOPFLOW","TOP","TOP","top1",$C512,"top3","Open_Acute_DIV1","TOP5","TOP6","REPORTED","TOP8")</f>
        <v>3742.5</v>
      </c>
      <c r="AI512" s="53">
        <f t="shared" si="1290"/>
        <v>1462.27</v>
      </c>
      <c r="AJ512" s="40">
        <f t="shared" si="1291"/>
        <v>0.39072010688042752</v>
      </c>
      <c r="AL512" s="53">
        <f>_xll.OneStreamExcelAddIn.XFFunctions.XFGetCell("TRUE", "CONSOL", $D$3,"TOT_Entity","USD","Actual",[1]Setup!C6,"PERIODIC",$B512,"TOPFLOW","TOP","TOP","top1",$C512,"top3","Open_Acute_DIV1","TOP5","TOP6","REPORTED","TOP8")</f>
        <v>7823.29</v>
      </c>
      <c r="AM512" s="53">
        <f>_xll.OneStreamExcelAddIn.XFFunctions.XFGetCell("TRUE", "CONSOL", $D$3,"TOT_Entity","Aggregated","Budget_Working",[1]Setup!C6,"PERIODIC",$B512,"TOPFLOW","TOP","TOP","top1",$C512,"top3","Open_Acute_DIV1","TOP5","TOP6","REPORTED","TOP8")</f>
        <v>4030.5</v>
      </c>
      <c r="AN512" s="53">
        <f t="shared" si="1292"/>
        <v>-3792.79</v>
      </c>
      <c r="AO512" s="40">
        <f t="shared" si="1293"/>
        <v>-0.94102220568167716</v>
      </c>
      <c r="AQ512" s="53">
        <f>_xll.OneStreamExcelAddIn.XFFunctions.XFGetCell("TRUE", "CONSOL", $D$3,"TOT_Entity","USD","Actual",[1]Setup!C7,"PERIODIC",$B512,"TOPFLOW","TOP","TOP","top1",$C512,"top3","Open_Acute_DIV1","TOP5","TOP6","REPORTED","TOP8")</f>
        <v>663.78</v>
      </c>
      <c r="AR512" s="53">
        <f>_xll.OneStreamExcelAddIn.XFFunctions.XFGetCell("TRUE", "CONSOL", $D$3,"TOT_Entity","Aggregated","Budget_Working",[1]Setup!C7,"PERIODIC",$B512,"TOPFLOW","TOP","TOP","top1",$C512,"top3","Open_Acute_DIV1","TOP5","TOP6","REPORTED","TOP8")</f>
        <v>4066.5</v>
      </c>
      <c r="AS512" s="53">
        <f t="shared" si="1294"/>
        <v>3402.7200000000003</v>
      </c>
      <c r="AT512" s="40">
        <f t="shared" si="1295"/>
        <v>0.83676872002950942</v>
      </c>
      <c r="AV512" s="53">
        <f>_xll.OneStreamExcelAddIn.XFFunctions.XFGetCell("TRUE", "CONSOL", $D$3,"TOT_Entity","USD","Actual",[1]Setup!C8,"PERIODIC",$B512,"TOPFLOW","TOP","TOP","top1",$C512,"top3","Open_Acute_DIV1","TOP5","TOP6","REPORTED","TOP8")</f>
        <v>-13287.7</v>
      </c>
      <c r="AW512" s="53">
        <f>_xll.OneStreamExcelAddIn.XFFunctions.XFGetCell("TRUE", "CONSOL", $D$3,"TOT_Entity","Aggregated","Budget_Working",[1]Setup!C8,"PERIODIC",$B512,"TOPFLOW","TOP","TOP","top1",$C512,"top3","Open_Acute_DIV1","TOP5","TOP6","REPORTED","TOP8")</f>
        <v>4078.5</v>
      </c>
      <c r="AX512" s="53">
        <f t="shared" si="1296"/>
        <v>17366.2</v>
      </c>
      <c r="AY512" s="40">
        <f t="shared" si="1297"/>
        <v>4.257987005026358</v>
      </c>
      <c r="BA512" s="53">
        <f>_xll.OneStreamExcelAddIn.XFFunctions.XFGetCell("TRUE", "CONSOL", $D$3,"TOT_Entity","USD","Actual",[1]Setup!C9,"PERIODIC",$B512,"TOPFLOW","TOP","TOP","top1",$C512,"top3","Open_Acute_DIV1","TOP5","TOP6","REPORTED","TOP8")</f>
        <v>0</v>
      </c>
      <c r="BB512" s="53">
        <f>_xll.OneStreamExcelAddIn.XFFunctions.XFGetCell("TRUE", "CONSOL", $D$3,"TOT_Entity","Aggregated","Budget_Working",[1]Setup!C9,"PERIODIC",$B512,"TOPFLOW","TOP","TOP","top1",$C512,"top3","Open_Acute_DIV1","TOP5","TOP6","REPORTED","TOP8")</f>
        <v>3966</v>
      </c>
      <c r="BC512" s="53">
        <f t="shared" si="1298"/>
        <v>3966</v>
      </c>
      <c r="BD512" s="40">
        <f t="shared" si="1299"/>
        <v>1</v>
      </c>
      <c r="BF512" s="53">
        <f>_xll.OneStreamExcelAddIn.XFFunctions.XFGetCell("TRUE", "CONSOL", $D$3,"TOT_Entity","USD","Actual",[1]Setup!C10,"PERIODIC",$B512,"TOPFLOW","TOP","TOP","top1",$C512,"top3","Open_Acute_DIV1","TOP5","TOP6","REPORTED","TOP8")</f>
        <v>0</v>
      </c>
      <c r="BG512" s="53">
        <f>_xll.OneStreamExcelAddIn.XFFunctions.XFGetCell("TRUE", "CONSOL", $D$3,"TOT_Entity","Aggregated","Budget_Working",[1]Setup!C10,"PERIODIC",$B512,"TOPFLOW","TOP","TOP","top1",$C512,"top3","Open_Acute_DIV1","TOP5","TOP6","REPORTED","TOP8")</f>
        <v>3985.5</v>
      </c>
      <c r="BH512" s="53">
        <f t="shared" si="1300"/>
        <v>3985.5</v>
      </c>
      <c r="BI512" s="40">
        <f t="shared" si="1301"/>
        <v>1</v>
      </c>
      <c r="BK512" s="53">
        <f>_xll.OneStreamExcelAddIn.XFFunctions.XFGetCell("TRUE", "CONSOL", $D$3,"TOT_Entity","USD","Actual",[1]Setup!C11,"PERIODIC",$B512,"TOPFLOW","TOP","TOP","top1",$C512,"top3","Open_Acute_DIV1","TOP5","TOP6","REPORTED","TOP8")</f>
        <v>0</v>
      </c>
      <c r="BL512" s="53">
        <f>_xll.OneStreamExcelAddIn.XFFunctions.XFGetCell("TRUE", "CONSOL", $D$3,"TOT_Entity","Aggregated","Budget_Working",[1]Setup!C11,"PERIODIC",$B512,"TOPFLOW","TOP","TOP","top1",$C512,"top3","Open_Acute_DIV1","TOP5","TOP6","REPORTED","TOP8")</f>
        <v>3921</v>
      </c>
      <c r="BM512" s="53">
        <f t="shared" si="1302"/>
        <v>3921</v>
      </c>
      <c r="BN512" s="40">
        <f t="shared" si="1303"/>
        <v>1</v>
      </c>
      <c r="BP512" s="53">
        <f>_xll.OneStreamExcelAddIn.XFFunctions.XFGetCell("TRUE", "CONSOL", $D$3,"TOT_Entity","USD","Actual",[1]Setup!C12,"PERIODIC",$B512,"TOPFLOW","TOP","TOP","top1",$C512,"top3","Open_Acute_DIV1","TOP5","TOP6","REPORTED","TOP8")</f>
        <v>0</v>
      </c>
      <c r="BQ512" s="53">
        <f>_xll.OneStreamExcelAddIn.XFFunctions.XFGetCell("TRUE", "CONSOL", $D$3,"TOT_Entity","Aggregated","Budget_Working",[1]Setup!C12,"PERIODIC",$B512,"TOPFLOW","TOP","TOP","top1",$C512,"top3","Open_Acute_DIV1","TOP5","TOP6","REPORTED","TOP8")</f>
        <v>3934.5</v>
      </c>
      <c r="BR512" s="53">
        <f t="shared" si="1304"/>
        <v>3934.5</v>
      </c>
      <c r="BS512" s="40">
        <f t="shared" si="1305"/>
        <v>1</v>
      </c>
      <c r="BU512" s="53">
        <f>_xll.OneStreamExcelAddIn.XFFunctions.XFGetCell("TRUE", "CONSOL", $D$3,"TOT_Entity","USD","Actual",[1]Setup!C13,"PERIODIC",$B512,"TOPFLOW","TOP","TOP","top1",$C512,"top3","Open_Acute_DIV1","TOP5","TOP6","REPORTED","TOP8")</f>
        <v>0</v>
      </c>
      <c r="BV512" s="53">
        <f>_xll.OneStreamExcelAddIn.XFFunctions.XFGetCell("TRUE", "CONSOL", $D$3,"TOT_Entity","Aggregated","Budget_Working",[1]Setup!C13,"PERIODIC",$B512,"TOPFLOW","TOP","TOP","top1",$C512,"top3","Open_Acute_DIV1","TOP5","TOP6","REPORTED","TOP8")</f>
        <v>4131</v>
      </c>
      <c r="BW512" s="53">
        <f t="shared" si="1306"/>
        <v>4131</v>
      </c>
      <c r="BX512" s="40">
        <f t="shared" si="1307"/>
        <v>1</v>
      </c>
      <c r="BZ512" s="53">
        <f>_xll.OneStreamExcelAddIn.XFFunctions.XFGetCell("TRUE", "CONSOL", $D$3,"TOT_Entity","USD","Actual",[1]Setup!C14,"PERIODIC",$B512,"TOPFLOW","TOP","TOP","top1",$C512,"top3","Open_Acute_DIV1","TOP5","TOP6","REPORTED","TOP8")</f>
        <v>0</v>
      </c>
      <c r="CA512" s="53">
        <f>_xll.OneStreamExcelAddIn.XFFunctions.XFGetCell("TRUE", "CONSOL", $D$3,"TOT_Entity","Aggregated","Budget_Working",[1]Setup!C14,"PERIODIC",$B512,"TOPFLOW","TOP","TOP","top1",$C512,"top3","Open_Acute_DIV1","TOP5","TOP6","REPORTED","TOP8")</f>
        <v>3970.5</v>
      </c>
      <c r="CB512" s="53">
        <f t="shared" si="1308"/>
        <v>3970.5</v>
      </c>
      <c r="CC512" s="40">
        <f t="shared" si="1309"/>
        <v>1</v>
      </c>
      <c r="CE512" s="53">
        <f>_xll.OneStreamExcelAddIn.XFFunctions.XFGetCell("TRUE", "CONSOL", $D$3,"TOT_Entity","USD","Actual",[1]Setup!C15,"PERIODIC",$B512,"TOPFLOW","TOP","TOP","top1",$C512,"top3","Open_Acute_DIV1","TOP5","TOP6","REPORTED","TOP8")</f>
        <v>0</v>
      </c>
      <c r="CF512" s="53">
        <f>_xll.OneStreamExcelAddIn.XFFunctions.XFGetCell("TRUE", "CONSOL", $D$3,"TOT_Entity","Aggregated","Budget_Working",[1]Setup!C15,"PERIODIC",$B512,"TOPFLOW","TOP","TOP","top1",$C512,"top3","Open_Acute_DIV1","TOP5","TOP6","REPORTED","TOP8")</f>
        <v>4087.5</v>
      </c>
      <c r="CG512" s="53">
        <f t="shared" si="1310"/>
        <v>4087.5</v>
      </c>
      <c r="CH512" s="40">
        <f t="shared" si="1311"/>
        <v>1</v>
      </c>
      <c r="CI512" s="212"/>
      <c r="CJ512" s="53">
        <f>_xll.OneStreamExcelAddIn.XFFunctions.XFGetCell("TRUE", "CONSOL", $D$3,"TOT_Entity","USD","Actual",[1]Setup!C4,"PERIODIC",$B512,"TOPFLOW","TOP","TOP","top1",$C512,"top3","Open_Acute_DIV1","TOP5","TOP6","REPORTED","TOP8")</f>
        <v>2520.4</v>
      </c>
      <c r="CK512" s="53">
        <f>_xll.OneStreamExcelAddIn.XFFunctions.XFGetCell("TRUE", "CONSOL", $D$3,"TOT_Entity","USD","Actual",[1]Setup!C5,"PERIODIC",$B512,"TOPFLOW","TOP","TOP","top1",$C512,"top3","Open_Acute_DIV1","TOP5","TOP6","REPORTED","TOP8")</f>
        <v>2280.23</v>
      </c>
      <c r="CL512" s="53">
        <f>_xll.OneStreamExcelAddIn.XFFunctions.XFGetCell("TRUE", "CONSOL", $D$3,"TOT_Entity","USD","Actual",[1]Setup!C6,"PERIODIC",$B512,"TOPFLOW","TOP","TOP","top1",$C512,"top3","Open_Acute_DIV1","TOP5","TOP6","REPORTED","TOP8")</f>
        <v>7823.29</v>
      </c>
      <c r="CM512" s="53">
        <f>_xll.OneStreamExcelAddIn.XFFunctions.XFGetCell("TRUE", "CONSOL", $D$3,"TOT_Entity","USD","Actual",[1]Setup!C7,"PERIODIC",$B512,"TOPFLOW","TOP","TOP","top1",$C512,"top3","Open_Acute_DIV1","TOP5","TOP6","REPORTED","TOP8")</f>
        <v>663.78</v>
      </c>
      <c r="CN512" s="53">
        <f>_xll.OneStreamExcelAddIn.XFFunctions.XFGetCell("TRUE", "CONSOL", $D$3,"TOT_Entity","USD","Actual",[1]Setup!C8,"PERIODIC",$B512,"TOPFLOW","TOP","TOP","top1",$C512,"top3","Open_Acute_DIV1","TOP5","TOP6","REPORTED","TOP8")</f>
        <v>-13287.7</v>
      </c>
      <c r="CO512" s="53">
        <f>_xll.OneStreamExcelAddIn.XFFunctions.XFGetCell("TRUE", "CONSOL", $D$3,"TOT_Entity","USD","Actual",[1]Setup!C9,"PERIODIC",$B512,"TOPFLOW","TOP","TOP","top1",$C512,"top3","Open_Acute_DIV1","TOP5","TOP6","REPORTED","TOP8")</f>
        <v>0</v>
      </c>
      <c r="CP512" s="53">
        <f>_xll.OneStreamExcelAddIn.XFFunctions.XFGetCell("TRUE", "CONSOL", $D$3,"TOT_Entity","USD","Actual",[1]Setup!C10,"PERIODIC",$B512,"TOPFLOW","TOP","TOP","top1",$C512,"top3","Open_Acute_DIV1","TOP5","TOP6","REPORTED","TOP8")</f>
        <v>0</v>
      </c>
      <c r="CQ512" s="53">
        <f>_xll.OneStreamExcelAddIn.XFFunctions.XFGetCell("TRUE", "CONSOL", $D$3,"TOT_Entity","USD","Actual",[1]Setup!C11,"PERIODIC",$B512,"TOPFLOW","TOP","TOP","top1",$C512,"top3","Open_Acute_DIV1","TOP5","TOP6","REPORTED","TOP8")</f>
        <v>0</v>
      </c>
      <c r="CR512" s="53">
        <f>_xll.OneStreamExcelAddIn.XFFunctions.XFGetCell("TRUE", "CONSOL", $D$3,"TOT_Entity","USD","Actual",[1]Setup!C12,"PERIODIC",$B512,"TOPFLOW","TOP","TOP","top1",$C512,"top3","Open_Acute_DIV1","TOP5","TOP6","REPORTED","TOP8")</f>
        <v>0</v>
      </c>
      <c r="CS512" s="53">
        <f>_xll.OneStreamExcelAddIn.XFFunctions.XFGetCell("TRUE", "CONSOL", $D$3,"TOT_Entity","USD","Actual",[1]Setup!C13,"PERIODIC",$B512,"TOPFLOW","TOP","TOP","top1",$C512,"top3","Open_Acute_DIV1","TOP5","TOP6","REPORTED","TOP8")</f>
        <v>0</v>
      </c>
      <c r="CT512" s="53">
        <f>_xll.OneStreamExcelAddIn.XFFunctions.XFGetCell("TRUE", "CONSOL", $D$3,"TOT_Entity","USD","Actual",[1]Setup!C14,"PERIODIC",$B512,"TOPFLOW","TOP","TOP","top1",$C512,"top3","Open_Acute_DIV1","TOP5","TOP6","REPORTED","TOP8")</f>
        <v>0</v>
      </c>
      <c r="CU512" s="53">
        <f>_xll.OneStreamExcelAddIn.XFFunctions.XFGetCell("TRUE", "CONSOL", $D$3,"TOT_Entity","USD","Actual",[1]Setup!C15,"PERIODIC",$B512,"TOPFLOW","TOP","TOP","top1",$C512,"top3","Open_Acute_DIV1","TOP5","TOP6","REPORTED","TOP8")</f>
        <v>0</v>
      </c>
      <c r="CV512" s="212"/>
      <c r="CW512" s="53">
        <f>_xll.OneStreamExcelAddIn.XFFunctions.XFGetCell("TRUE", "CONSOL", $D$3,"TOT_Entity","USD","Actual",[1]Setup!C17,"PERIODIC",$B512,"TOPFLOW","TOP","TOP","top1",$C512,"top3","Open_Acute_DIV1","TOP5","TOP6","REPORTED","TOP8")</f>
        <v>0</v>
      </c>
      <c r="CX512" s="53">
        <f>_xll.OneStreamExcelAddIn.XFFunctions.XFGetCell("TRUE", "CONSOL", $D$3,"TOT_Entity","USD","Actual",[1]Setup!C18,"PERIODIC",$B512,"TOPFLOW","TOP","TOP","top1",$C512,"top3","Open_Acute_DIV1","TOP5","TOP6","REPORTED","TOP8")</f>
        <v>0</v>
      </c>
      <c r="CY512" s="53">
        <f>_xll.OneStreamExcelAddIn.XFFunctions.XFGetCell("TRUE", "CONSOL", $D$3,"TOT_Entity","USD","Actual",[1]Setup!C19,"PERIODIC",$B512,"TOPFLOW","TOP","TOP","top1",$C512,"top3","Open_Acute_DIV1","TOP5","TOP6","REPORTED","TOP8")</f>
        <v>0</v>
      </c>
      <c r="CZ512" s="53">
        <f>_xll.OneStreamExcelAddIn.XFFunctions.XFGetCell("TRUE", "CONSOL", $D$3,"TOT_Entity","USD","Actual",[1]Setup!C20,"PERIODIC",$B512,"TOPFLOW","TOP","TOP","top1",$C512,"top3","Open_Acute_DIV1","TOP5","TOP6","REPORTED","TOP8")</f>
        <v>0</v>
      </c>
      <c r="DA512" s="53">
        <f>_xll.OneStreamExcelAddIn.XFFunctions.XFGetCell("TRUE", "CONSOL", $D$3,"TOT_Entity","USD","Actual",[1]Setup!C21,"PERIODIC",$B512,"TOPFLOW","TOP","TOP","top1",$C512,"top3","Open_Acute_DIV1","TOP5","TOP6","REPORTED","TOP8")</f>
        <v>-65.78</v>
      </c>
      <c r="DB512" s="53">
        <f>_xll.OneStreamExcelAddIn.XFFunctions.XFGetCell("TRUE", "CONSOL", $D$3,"TOT_Entity","USD","Actual",[1]Setup!C22,"PERIODIC",$B512,"TOPFLOW","TOP","TOP","top1",$C512,"top3","Open_Acute_DIV1","TOP5","TOP6","REPORTED","TOP8")</f>
        <v>0</v>
      </c>
      <c r="DC512" s="53">
        <f>_xll.OneStreamExcelAddIn.XFFunctions.XFGetCell("TRUE", "CONSOL", $D$3,"TOT_Entity","USD","Actual",[1]Setup!C23,"PERIODIC",$B512,"TOPFLOW","TOP","TOP","top1",$C512,"top3","Open_Acute_DIV1","TOP5","TOP6","REPORTED","TOP8")</f>
        <v>0</v>
      </c>
      <c r="DD512" s="53">
        <f>_xll.OneStreamExcelAddIn.XFFunctions.XFGetCell("TRUE", "CONSOL", $D$3,"TOT_Entity","USD","Actual",[1]Setup!C24,"PERIODIC",$B512,"TOPFLOW","TOP","TOP","top1",$C512,"top3","Open_Acute_DIV1","TOP5","TOP6","REPORTED","TOP8")</f>
        <v>0</v>
      </c>
      <c r="DE512" s="53">
        <f>_xll.OneStreamExcelAddIn.XFFunctions.XFGetCell("TRUE", "CONSOL", $D$3,"TOT_Entity","USD","Actual",[1]Setup!C25,"PERIODIC",$B512,"TOPFLOW","TOP","TOP","top1",$C512,"top3","Open_Acute_DIV1","TOP5","TOP6","REPORTED","TOP8")</f>
        <v>0</v>
      </c>
      <c r="DF512" s="53">
        <f>_xll.OneStreamExcelAddIn.XFFunctions.XFGetCell("TRUE", "CONSOL", $D$3,"TOT_Entity","USD","Actual",[1]Setup!C26,"PERIODIC",$B512,"TOPFLOW","TOP","TOP","top1",$C512,"top3","Open_Acute_DIV1","TOP5","TOP6","REPORTED","TOP8")</f>
        <v>-229.49</v>
      </c>
      <c r="DG512" s="53">
        <f>_xll.OneStreamExcelAddIn.XFFunctions.XFGetCell("TRUE", "CONSOL", $D$3,"TOT_Entity","USD","Actual",[1]Setup!C27,"PERIODIC",$B512,"TOPFLOW","TOP","TOP","top1",$C512,"top3","Open_Acute_DIV1","TOP5","TOP6","REPORTED","TOP8")</f>
        <v>0</v>
      </c>
      <c r="DH512" s="53">
        <f>_xll.OneStreamExcelAddIn.XFFunctions.XFGetCell("TRUE", "CONSOL", $D$3,"TOT_Entity","USD","Actual",[1]Setup!C28,"PERIODIC",$B512,"TOPFLOW","TOP","TOP","top1",$C512,"top3","Open_Acute_DIV1","TOP5","TOP6","REPORTED","TOP8")</f>
        <v>1191</v>
      </c>
      <c r="DI512" s="178"/>
      <c r="DJ512" s="53">
        <f>_xll.OneStreamExcelAddIn.XFFunctions.XFGetCell("TRUE", "CONSOL", $D$3,"TOT_Entity","Aggregated","Budget_Working",[1]Setup!C4,"PERIODIC",$B512,"TOPFLOW","TOP","TOP","top1",$C512,"top3","Open_Acute_DIV1","TOP5","TOP6","REPORTED","TOP8")</f>
        <v>4044</v>
      </c>
      <c r="DK512" s="53">
        <f>_xll.OneStreamExcelAddIn.XFFunctions.XFGetCell("TRUE", "CONSOL", $D$3,"TOT_Entity","Aggregated","Budget_Working",[1]Setup!C5,"PERIODIC",$B512,"TOPFLOW","TOP","TOP","top1",$C512,"top3","Open_Acute_DIV1","TOP5","TOP6","REPORTED","TOP8")</f>
        <v>3742.5</v>
      </c>
      <c r="DL512" s="53">
        <f>_xll.OneStreamExcelAddIn.XFFunctions.XFGetCell("TRUE", "CONSOL", $D$3,"TOT_Entity","Aggregated","Budget_Working",[1]Setup!C6,"PERIODIC",$B512,"TOPFLOW","TOP","TOP","top1",$C512,"top3","Open_Acute_DIV1","TOP5","TOP6","REPORTED","TOP8")</f>
        <v>4030.5</v>
      </c>
      <c r="DM512" s="53">
        <f>_xll.OneStreamExcelAddIn.XFFunctions.XFGetCell("TRUE", "CONSOL", $D$3,"TOT_Entity","Aggregated","Budget_Working",[1]Setup!C7,"PERIODIC",$B512,"TOPFLOW","TOP","TOP","top1",$C512,"top3","Open_Acute_DIV1","TOP5","TOP6","REPORTED","TOP8")</f>
        <v>4066.5</v>
      </c>
      <c r="DN512" s="53">
        <f>_xll.OneStreamExcelAddIn.XFFunctions.XFGetCell("TRUE", "CONSOL", $D$3,"TOT_Entity","Aggregated","Budget_Working",[1]Setup!C8,"PERIODIC",$B512,"TOPFLOW","TOP","TOP","top1",$C512,"top3","Open_Acute_DIV1","TOP5","TOP6","REPORTED","TOP8")</f>
        <v>4078.5</v>
      </c>
      <c r="DO512" s="53">
        <f>_xll.OneStreamExcelAddIn.XFFunctions.XFGetCell("TRUE", "CONSOL", $D$3,"TOT_Entity","Aggregated","Budget_Working",[1]Setup!C9,"PERIODIC",$B512,"TOPFLOW","TOP","TOP","top1",$C512,"top3","Open_Acute_DIV1","TOP5","TOP6","REPORTED","TOP8")</f>
        <v>3966</v>
      </c>
      <c r="DP512" s="53">
        <f>_xll.OneStreamExcelAddIn.XFFunctions.XFGetCell("TRUE", "CONSOL", $D$3,"TOT_Entity","Aggregated","Budget_Working",[1]Setup!C10,"PERIODIC",$B512,"TOPFLOW","TOP","TOP","top1",$C512,"top3","Open_Acute_DIV1","TOP5","TOP6","REPORTED","TOP8")</f>
        <v>3985.5</v>
      </c>
      <c r="DQ512" s="53">
        <f>_xll.OneStreamExcelAddIn.XFFunctions.XFGetCell("TRUE", "CONSOL", $D$3,"TOT_Entity","Aggregated","Budget_Working",[1]Setup!C11,"PERIODIC",$B512,"TOPFLOW","TOP","TOP","top1",$C512,"top3","Open_Acute_DIV1","TOP5","TOP6","REPORTED","TOP8")</f>
        <v>3921</v>
      </c>
      <c r="DR512" s="53">
        <f>_xll.OneStreamExcelAddIn.XFFunctions.XFGetCell("TRUE", "CONSOL", $D$3,"TOT_Entity","Aggregated","Budget_Working",[1]Setup!C12,"PERIODIC",$B512,"TOPFLOW","TOP","TOP","top1",$C512,"top3","Open_Acute_DIV1","TOP5","TOP6","REPORTED","TOP8")</f>
        <v>3934.5</v>
      </c>
      <c r="DS512" s="53">
        <f>_xll.OneStreamExcelAddIn.XFFunctions.XFGetCell("TRUE", "CONSOL", $D$3,"TOT_Entity","Aggregated","Budget_Working",[1]Setup!C13,"PERIODIC",$B512,"TOPFLOW","TOP","TOP","top1",$C512,"top3","Open_Acute_DIV1","TOP5","TOP6","REPORTED","TOP8")</f>
        <v>4131</v>
      </c>
      <c r="DT512" s="53">
        <f>_xll.OneStreamExcelAddIn.XFFunctions.XFGetCell("TRUE", "CONSOL", $D$3,"TOT_Entity","Aggregated","Budget_Working",[1]Setup!C14,"PERIODIC",$B512,"TOPFLOW","TOP","TOP","top1",$C512,"top3","Open_Acute_DIV1","TOP5","TOP6","REPORTED","TOP8")</f>
        <v>3970.5</v>
      </c>
      <c r="DU512" s="53">
        <f>_xll.OneStreamExcelAddIn.XFFunctions.XFGetCell("TRUE", "CONSOL", $D$3,"TOT_Entity","Aggregated","Budget_Working",[1]Setup!C15,"PERIODIC",$B512,"TOPFLOW","TOP","TOP","top1",$C512,"top3","Open_Acute_DIV1","TOP5","TOP6","REPORTED","TOP8")</f>
        <v>4087.5</v>
      </c>
      <c r="DV512" s="178"/>
      <c r="DW512" s="53">
        <f>_xll.OneStreamExcelAddIn.XFFunctions.XFGetCell("TRUE", "CONSOL", $D$3,"TOT_Entity","USD","Budget_Final",[1]Setup!C17,"PERIODIC",$B512,"TOPFLOW","TOP","TOP","top1",$C512,"top3","Open_Acute_DIV1","TOP5","TOP6","REPORTED","TOP8")</f>
        <v>9.64811E-2</v>
      </c>
      <c r="DX512" s="53">
        <f>_xll.OneStreamExcelAddIn.XFFunctions.XFGetCell("TRUE", "CONSOL", $D$3,"TOT_Entity","USD","Budget_Final",[1]Setup!C18,"PERIODIC",$B512,"TOPFLOW","TOP","TOP","top1",$C512,"top3","Open_Acute_DIV1","TOP5","TOP6","REPORTED","TOP8")</f>
        <v>9.1827880000000001E-2</v>
      </c>
      <c r="DY512" s="53">
        <f>_xll.OneStreamExcelAddIn.XFFunctions.XFGetCell("TRUE", "CONSOL", $D$3,"TOT_Entity","USD","Budget_Final",[1]Setup!C19,"PERIODIC",$B512,"TOPFLOW","TOP","TOP","top1",$C512,"top3","Open_Acute_DIV1","TOP5","TOP6","REPORTED","TOP8")</f>
        <v>0.10302164</v>
      </c>
      <c r="DZ512" s="53">
        <f>_xll.OneStreamExcelAddIn.XFFunctions.XFGetCell("TRUE", "CONSOL", $D$3,"TOT_Entity","USD","Budget_Final",[1]Setup!C20,"PERIODIC",$B512,"TOPFLOW","TOP","TOP","top1",$C512,"top3","Open_Acute_DIV1","TOP5","TOP6","REPORTED","TOP8")</f>
        <v>0.10243592</v>
      </c>
      <c r="EA512" s="53">
        <f>_xll.OneStreamExcelAddIn.XFFunctions.XFGetCell("TRUE", "CONSOL", $D$3,"TOT_Entity","USD","Budget_Final",[1]Setup!C21,"PERIODIC",$B512,"TOPFLOW","TOP","TOP","top1",$C512,"top3","Open_Acute_DIV1","TOP5","TOP6","REPORTED","TOP8")</f>
        <v>0.1054296</v>
      </c>
      <c r="EB512" s="53">
        <f>_xll.OneStreamExcelAddIn.XFFunctions.XFGetCell("TRUE", "CONSOL", $D$3,"TOT_Entity","USD","Budget_Final",[1]Setup!C22,"PERIODIC",$B512,"TOPFLOW","TOP","TOP","top1",$C512,"top3","Open_Acute_DIV1","TOP5","TOP6","REPORTED","TOP8")</f>
        <v>9.983272E-2</v>
      </c>
      <c r="EC512" s="53">
        <f>_xll.OneStreamExcelAddIn.XFFunctions.XFGetCell("TRUE", "CONSOL", $D$3,"TOT_Entity","USD","Budget_Final",[1]Setup!C23,"PERIODIC",$B512,"TOPFLOW","TOP","TOP","top1",$C512,"top3","Open_Acute_DIV1","TOP5","TOP6","REPORTED","TOP8")</f>
        <v>0.10523436</v>
      </c>
      <c r="ED512" s="53">
        <f>_xll.OneStreamExcelAddIn.XFFunctions.XFGetCell("TRUE", "CONSOL", $D$3,"TOT_Entity","USD","Budget_Final",[1]Setup!C24,"PERIODIC",$B512,"TOPFLOW","TOP","TOP","top1",$C512,"top3","Open_Acute_DIV1","TOP5","TOP6","REPORTED","TOP8")</f>
        <v>0.10529943999999999</v>
      </c>
      <c r="EE512" s="53">
        <f>_xll.OneStreamExcelAddIn.XFFunctions.XFGetCell("TRUE", "CONSOL", $D$3,"TOT_Entity","USD","Budget_Final",[1]Setup!C25,"PERIODIC",$B512,"TOPFLOW","TOP","TOP","top1",$C512,"top3","Open_Acute_DIV1","TOP5","TOP6","REPORTED","TOP8")</f>
        <v>0.1052669</v>
      </c>
      <c r="EF512" s="53">
        <f>_xll.OneStreamExcelAddIn.XFFunctions.XFGetCell("TRUE", "CONSOL", $D$3,"TOT_Entity","USD","Budget_Final",[1]Setup!C26,"PERIODIC",$B512,"TOPFLOW","TOP","TOP","top1",$C512,"top3","Open_Acute_DIV1","TOP5","TOP6","REPORTED","TOP8")</f>
        <v>0.10464864</v>
      </c>
      <c r="EG512" s="53">
        <f>_xll.OneStreamExcelAddIn.XFFunctions.XFGetCell("TRUE", "CONSOL", $D$3,"TOT_Entity","USD","Budget_Final",[1]Setup!C27,"PERIODIC",$B512,"TOPFLOW","TOP","TOP","top1",$C512,"top3","Open_Acute_DIV1","TOP5","TOP6","REPORTED","TOP8")</f>
        <v>9.8043019999999995E-2</v>
      </c>
      <c r="EH512" s="53">
        <f>_xll.OneStreamExcelAddIn.XFFunctions.XFGetCell("TRUE", "CONSOL", $D$3,"TOT_Entity","USD","Budget_Final",[1]Setup!C28,"PERIODIC",$B512,"TOPFLOW","TOP","TOP","top1",$C512,"top3","Open_Acute_DIV1","TOP5","TOP6","REPORTED","TOP8")</f>
        <v>9.9800180000000002E-2</v>
      </c>
    </row>
    <row r="513" spans="2:138" x14ac:dyDescent="0.25">
      <c r="B513" s="51">
        <v>63003</v>
      </c>
      <c r="C513" s="51"/>
      <c r="D513" t="str" cm="1">
        <f t="array" ref="D513">_xll.OneStreamExcelAddIn.XFFunctions.XFGetMemberInfo("Description","Account",B513)</f>
        <v>Medical Supplies</v>
      </c>
      <c r="E513" s="53">
        <f>_xll.OneStreamExcelAddIn.XFFunctions.XFGetCell("TRUE", "CONSOL", $D$3,"TOT_Entity","USD","Actual",$E$3,"PERIODIC",$B513,"TOPFLOW","TOP","TOP","top1",$C513,"top3","Open_Acute_DIV1","TOP5","TOP6","REPORTED","TOP8")</f>
        <v>9223.0499999999993</v>
      </c>
      <c r="F513" s="53">
        <f>_xll.OneStreamExcelAddIn.XFFunctions.XFGetCell("TRUE", "CONSOL", $D$3,"TOT_Entity","Aggregated","Budget_Working",$E$3,"PERIODIC",$B513,"TOPFLOW","TOP","TOP","top1",$C513,"top3","Open_Acute_DIV1","TOP5","TOP6","REPORTED","TOP8")</f>
        <v>9510.48</v>
      </c>
      <c r="G513" s="53">
        <f t="shared" si="1281"/>
        <v>287.43000000000029</v>
      </c>
      <c r="H513" s="55">
        <f t="shared" si="1282"/>
        <v>3.0222449340096432E-2</v>
      </c>
      <c r="I513" s="41"/>
      <c r="J513" s="53">
        <f>_xll.OneStreamExcelAddIn.XFFunctions.XFGetCell("TRUE", "CONSOL", $D$3,"TOT_Entity","USD","Actual",$E$3,"YTD",$B513,"TOPFLOW","TOP","TOP","top1",$C513,"TOP3","Open_Acute_DIV1","TOP5","TOP6","REPORTED","TOP8")</f>
        <v>28970.82</v>
      </c>
      <c r="K513" s="53">
        <f>_xll.OneStreamExcelAddIn.XFFunctions.XFGetCell("TRUE", "CONSOL", $D$3,"TOT_Entity","Aggregated","Budget_Working",$E$3,"YTD",$B513,"TOPFLOW","TOP","TOP","top1",$C513,"TOP3","Open_Acute_DIV1","TOP5","TOP6","REPORTED","TOP8")</f>
        <v>37016.28</v>
      </c>
      <c r="L513" s="53">
        <f t="shared" si="1283"/>
        <v>8045.4599999999991</v>
      </c>
      <c r="M513" s="40">
        <f t="shared" si="1284"/>
        <v>0.21734923120313546</v>
      </c>
      <c r="N513" s="41"/>
      <c r="O513" s="53">
        <f>_xll.OneStreamExcelAddIn.XFFunctions.XFGetCell("TRUE", "CONSOL", $D$3,"TOT_Entity","USD","Actual",$F$3,"YTD",$B513,"TOPFLOW","TOP","TOP","top1",$C513,"TOP3","Open_Acute_DIV1","TOP5","TOP6","REPORTED","TOP8")</f>
        <v>19203.84</v>
      </c>
      <c r="P513" s="53">
        <f>_xll.OneStreamExcelAddIn.XFFunctions.XFGetCell("TRUE", "CONSOL", $D$3,"TOT_Entity","USD","Actual",$E$3,"YTD",$B513,"TOPFLOW","TOP","TOP","top1",$C513,"top3","Open_Acute_DIV1","TOP5","TOP6","REPORTED","VAR_BW_PY_Actual")</f>
        <v>-9766.98</v>
      </c>
      <c r="Q513" s="40">
        <f t="shared" si="1285"/>
        <v>-0.50859515596880622</v>
      </c>
      <c r="R513" s="41"/>
      <c r="S513" s="53">
        <f>_xll.OneStreamExcelAddIn.XFFunctions.XFGetCell("TRUE", "CONSOL", $D$3,"TOT_Entity","USD","MIDFCST",$E$3,"MTD",$B513,"TOPFLOW","TOP","TOP","top1",$C513,"TOP3","Open_Acute_DIV1","TOP5","TOP6","REPORTED","TOP8")</f>
        <v>0</v>
      </c>
      <c r="T513" s="53">
        <f t="shared" si="1286"/>
        <v>-9223.0499999999993</v>
      </c>
      <c r="U513" s="40">
        <f t="shared" si="1287"/>
        <v>0</v>
      </c>
      <c r="V513" s="41"/>
      <c r="W513" s="42"/>
      <c r="X513" s="43"/>
      <c r="Y513" s="42"/>
      <c r="Z513" s="44"/>
      <c r="AB513" s="53">
        <f>_xll.OneStreamExcelAddIn.XFFunctions.XFGetCell("TRUE", "CONSOL", $D$3,"TOT_Entity","USD","Actual",[1]Setup!C4,"PERIODIC",$B513,"TOPFLOW","TOP","TOP","top1",$C513,"top3","Open_Acute_DIV1","TOP5","TOP6","REPORTED","TOP8")</f>
        <v>4660.91</v>
      </c>
      <c r="AC513" s="53">
        <f>_xll.OneStreamExcelAddIn.XFFunctions.XFGetCell("TRUE", "CONSOL", $D$3,"TOT_Entity","Aggregated","Budget_Working",[1]Setup!C4,"PERIODIC",$B513,"TOPFLOW","TOP","TOP","top1",$C513,"top3","Open_Acute_DIV1","TOP5","TOP6","REPORTED","TOP8")</f>
        <v>9200.7900000000009</v>
      </c>
      <c r="AD513" s="53">
        <f t="shared" si="1288"/>
        <v>4539.880000000001</v>
      </c>
      <c r="AE513" s="40">
        <f t="shared" si="1289"/>
        <v>0.49342284738593106</v>
      </c>
      <c r="AG513" s="53">
        <f>_xll.OneStreamExcelAddIn.XFFunctions.XFGetCell("TRUE", "CONSOL", $D$3,"TOT_Entity","USD","Actual",[1]Setup!C5,"PERIODIC",$B513,"TOPFLOW","TOP","TOP","top1",$C513,"top3","Open_Acute_DIV1","TOP5","TOP6","REPORTED","TOP8")</f>
        <v>11554.8</v>
      </c>
      <c r="AH513" s="53">
        <f>_xll.OneStreamExcelAddIn.XFFunctions.XFGetCell("TRUE", "CONSOL", $D$3,"TOT_Entity","Aggregated","Budget_Working",[1]Setup!C5,"PERIODIC",$B513,"TOPFLOW","TOP","TOP","top1",$C513,"top3","Open_Acute_DIV1","TOP5","TOP6","REPORTED","TOP8")</f>
        <v>8737.92</v>
      </c>
      <c r="AI513" s="53">
        <f t="shared" si="1290"/>
        <v>-2816.8799999999992</v>
      </c>
      <c r="AJ513" s="40">
        <f t="shared" si="1291"/>
        <v>-0.32237420347176438</v>
      </c>
      <c r="AL513" s="53">
        <f>_xll.OneStreamExcelAddIn.XFFunctions.XFGetCell("TRUE", "CONSOL", $D$3,"TOT_Entity","USD","Actual",[1]Setup!C6,"PERIODIC",$B513,"TOPFLOW","TOP","TOP","top1",$C513,"top3","Open_Acute_DIV1","TOP5","TOP6","REPORTED","TOP8")</f>
        <v>3532.06</v>
      </c>
      <c r="AM513" s="53">
        <f>_xll.OneStreamExcelAddIn.XFFunctions.XFGetCell("TRUE", "CONSOL", $D$3,"TOT_Entity","Aggregated","Budget_Working",[1]Setup!C6,"PERIODIC",$B513,"TOPFLOW","TOP","TOP","top1",$C513,"top3","Open_Acute_DIV1","TOP5","TOP6","REPORTED","TOP8")</f>
        <v>9567.09</v>
      </c>
      <c r="AN513" s="53">
        <f t="shared" si="1292"/>
        <v>6035.0300000000007</v>
      </c>
      <c r="AO513" s="40">
        <f t="shared" si="1293"/>
        <v>0.63081145886575751</v>
      </c>
      <c r="AQ513" s="53">
        <f>_xll.OneStreamExcelAddIn.XFFunctions.XFGetCell("TRUE", "CONSOL", $D$3,"TOT_Entity","USD","Actual",[1]Setup!C7,"PERIODIC",$B513,"TOPFLOW","TOP","TOP","top1",$C513,"top3","Open_Acute_DIV1","TOP5","TOP6","REPORTED","TOP8")</f>
        <v>9223.0499999999993</v>
      </c>
      <c r="AR513" s="53">
        <f>_xll.OneStreamExcelAddIn.XFFunctions.XFGetCell("TRUE", "CONSOL", $D$3,"TOT_Entity","Aggregated","Budget_Working",[1]Setup!C7,"PERIODIC",$B513,"TOPFLOW","TOP","TOP","top1",$C513,"top3","Open_Acute_DIV1","TOP5","TOP6","REPORTED","TOP8")</f>
        <v>9510.48</v>
      </c>
      <c r="AS513" s="53">
        <f t="shared" si="1294"/>
        <v>287.43000000000029</v>
      </c>
      <c r="AT513" s="40">
        <f t="shared" si="1295"/>
        <v>3.0222449340096432E-2</v>
      </c>
      <c r="AV513" s="53">
        <f>_xll.OneStreamExcelAddIn.XFFunctions.XFGetCell("TRUE", "CONSOL", $D$3,"TOT_Entity","USD","Actual",[1]Setup!C8,"PERIODIC",$B513,"TOPFLOW","TOP","TOP","top1",$C513,"top3","Open_Acute_DIV1","TOP5","TOP6","REPORTED","TOP8")</f>
        <v>-28970.82</v>
      </c>
      <c r="AW513" s="53">
        <f>_xll.OneStreamExcelAddIn.XFFunctions.XFGetCell("TRUE", "CONSOL", $D$3,"TOT_Entity","Aggregated","Budget_Working",[1]Setup!C8,"PERIODIC",$B513,"TOPFLOW","TOP","TOP","top1",$C513,"top3","Open_Acute_DIV1","TOP5","TOP6","REPORTED","TOP8")</f>
        <v>9653.67</v>
      </c>
      <c r="AX513" s="53">
        <f t="shared" si="1296"/>
        <v>38624.49</v>
      </c>
      <c r="AY513" s="40">
        <f t="shared" si="1297"/>
        <v>4.0010161938413056</v>
      </c>
      <c r="BA513" s="53">
        <f>_xll.OneStreamExcelAddIn.XFFunctions.XFGetCell("TRUE", "CONSOL", $D$3,"TOT_Entity","USD","Actual",[1]Setup!C9,"PERIODIC",$B513,"TOPFLOW","TOP","TOP","top1",$C513,"top3","Open_Acute_DIV1","TOP5","TOP6","REPORTED","TOP8")</f>
        <v>0</v>
      </c>
      <c r="BB513" s="53">
        <f>_xll.OneStreamExcelAddIn.XFFunctions.XFGetCell("TRUE", "CONSOL", $D$3,"TOT_Entity","Aggregated","Budget_Working",[1]Setup!C9,"PERIODIC",$B513,"TOPFLOW","TOP","TOP","top1",$C513,"top3","Open_Acute_DIV1","TOP5","TOP6","REPORTED","TOP8")</f>
        <v>9497.16</v>
      </c>
      <c r="BC513" s="53">
        <f t="shared" si="1298"/>
        <v>9497.16</v>
      </c>
      <c r="BD513" s="40">
        <f t="shared" si="1299"/>
        <v>1</v>
      </c>
      <c r="BF513" s="53">
        <f>_xll.OneStreamExcelAddIn.XFFunctions.XFGetCell("TRUE", "CONSOL", $D$3,"TOT_Entity","USD","Actual",[1]Setup!C10,"PERIODIC",$B513,"TOPFLOW","TOP","TOP","top1",$C513,"top3","Open_Acute_DIV1","TOP5","TOP6","REPORTED","TOP8")</f>
        <v>0</v>
      </c>
      <c r="BG513" s="53">
        <f>_xll.OneStreamExcelAddIn.XFFunctions.XFGetCell("TRUE", "CONSOL", $D$3,"TOT_Entity","Aggregated","Budget_Working",[1]Setup!C10,"PERIODIC",$B513,"TOPFLOW","TOP","TOP","top1",$C513,"top3","Open_Acute_DIV1","TOP5","TOP6","REPORTED","TOP8")</f>
        <v>9623.7000000000007</v>
      </c>
      <c r="BH513" s="53">
        <f t="shared" si="1300"/>
        <v>9623.7000000000007</v>
      </c>
      <c r="BI513" s="40">
        <f t="shared" si="1301"/>
        <v>1</v>
      </c>
      <c r="BK513" s="53">
        <f>_xll.OneStreamExcelAddIn.XFFunctions.XFGetCell("TRUE", "CONSOL", $D$3,"TOT_Entity","USD","Actual",[1]Setup!C11,"PERIODIC",$B513,"TOPFLOW","TOP","TOP","top1",$C513,"top3","Open_Acute_DIV1","TOP5","TOP6","REPORTED","TOP8")</f>
        <v>0</v>
      </c>
      <c r="BL513" s="53">
        <f>_xll.OneStreamExcelAddIn.XFFunctions.XFGetCell("TRUE", "CONSOL", $D$3,"TOT_Entity","Aggregated","Budget_Working",[1]Setup!C11,"PERIODIC",$B513,"TOPFLOW","TOP","TOP","top1",$C513,"top3","Open_Acute_DIV1","TOP5","TOP6","REPORTED","TOP8")</f>
        <v>9280.7099999999991</v>
      </c>
      <c r="BM513" s="53">
        <f t="shared" si="1302"/>
        <v>9280.7099999999991</v>
      </c>
      <c r="BN513" s="40">
        <f t="shared" si="1303"/>
        <v>1</v>
      </c>
      <c r="BP513" s="53">
        <f>_xll.OneStreamExcelAddIn.XFFunctions.XFGetCell("TRUE", "CONSOL", $D$3,"TOT_Entity","USD","Actual",[1]Setup!C12,"PERIODIC",$B513,"TOPFLOW","TOP","TOP","top1",$C513,"top3","Open_Acute_DIV1","TOP5","TOP6","REPORTED","TOP8")</f>
        <v>0</v>
      </c>
      <c r="BQ513" s="53">
        <f>_xll.OneStreamExcelAddIn.XFFunctions.XFGetCell("TRUE", "CONSOL", $D$3,"TOT_Entity","Aggregated","Budget_Working",[1]Setup!C12,"PERIODIC",$B513,"TOPFLOW","TOP","TOP","top1",$C513,"top3","Open_Acute_DIV1","TOP5","TOP6","REPORTED","TOP8")</f>
        <v>9387.27</v>
      </c>
      <c r="BR513" s="53">
        <f t="shared" si="1304"/>
        <v>9387.27</v>
      </c>
      <c r="BS513" s="40">
        <f t="shared" si="1305"/>
        <v>1</v>
      </c>
      <c r="BU513" s="53">
        <f>_xll.OneStreamExcelAddIn.XFFunctions.XFGetCell("TRUE", "CONSOL", $D$3,"TOT_Entity","USD","Actual",[1]Setup!C13,"PERIODIC",$B513,"TOPFLOW","TOP","TOP","top1",$C513,"top3","Open_Acute_DIV1","TOP5","TOP6","REPORTED","TOP8")</f>
        <v>0</v>
      </c>
      <c r="BV513" s="53">
        <f>_xll.OneStreamExcelAddIn.XFFunctions.XFGetCell("TRUE", "CONSOL", $D$3,"TOT_Entity","Aggregated","Budget_Working",[1]Setup!C13,"PERIODIC",$B513,"TOPFLOW","TOP","TOP","top1",$C513,"top3","Open_Acute_DIV1","TOP5","TOP6","REPORTED","TOP8")</f>
        <v>9806.85</v>
      </c>
      <c r="BW513" s="53">
        <f t="shared" si="1306"/>
        <v>9806.85</v>
      </c>
      <c r="BX513" s="40">
        <f t="shared" si="1307"/>
        <v>1</v>
      </c>
      <c r="BZ513" s="53">
        <f>_xll.OneStreamExcelAddIn.XFFunctions.XFGetCell("TRUE", "CONSOL", $D$3,"TOT_Entity","USD","Actual",[1]Setup!C14,"PERIODIC",$B513,"TOPFLOW","TOP","TOP","top1",$C513,"top3","Open_Acute_DIV1","TOP5","TOP6","REPORTED","TOP8")</f>
        <v>0</v>
      </c>
      <c r="CA513" s="53">
        <f>_xll.OneStreamExcelAddIn.XFFunctions.XFGetCell("TRUE", "CONSOL", $D$3,"TOT_Entity","Aggregated","Budget_Working",[1]Setup!C14,"PERIODIC",$B513,"TOPFLOW","TOP","TOP","top1",$C513,"top3","Open_Acute_DIV1","TOP5","TOP6","REPORTED","TOP8")</f>
        <v>9237.42</v>
      </c>
      <c r="CB513" s="53">
        <f t="shared" si="1308"/>
        <v>9237.42</v>
      </c>
      <c r="CC513" s="40">
        <f t="shared" si="1309"/>
        <v>1</v>
      </c>
      <c r="CE513" s="53">
        <f>_xll.OneStreamExcelAddIn.XFFunctions.XFGetCell("TRUE", "CONSOL", $D$3,"TOT_Entity","USD","Actual",[1]Setup!C15,"PERIODIC",$B513,"TOPFLOW","TOP","TOP","top1",$C513,"top3","Open_Acute_DIV1","TOP5","TOP6","REPORTED","TOP8")</f>
        <v>0</v>
      </c>
      <c r="CF513" s="53">
        <f>_xll.OneStreamExcelAddIn.XFFunctions.XFGetCell("TRUE", "CONSOL", $D$3,"TOT_Entity","Aggregated","Budget_Working",[1]Setup!C15,"PERIODIC",$B513,"TOPFLOW","TOP","TOP","top1",$C513,"top3","Open_Acute_DIV1","TOP5","TOP6","REPORTED","TOP8")</f>
        <v>9473.85</v>
      </c>
      <c r="CG513" s="53">
        <f t="shared" si="1310"/>
        <v>9473.85</v>
      </c>
      <c r="CH513" s="40">
        <f t="shared" si="1311"/>
        <v>1</v>
      </c>
      <c r="CI513" s="212"/>
      <c r="CJ513" s="53">
        <f>_xll.OneStreamExcelAddIn.XFFunctions.XFGetCell("TRUE", "CONSOL", $D$3,"TOT_Entity","USD","Actual",[1]Setup!C4,"PERIODIC",$B513,"TOPFLOW","TOP","TOP","top1",$C513,"top3","Open_Acute_DIV1","TOP5","TOP6","REPORTED","TOP8")</f>
        <v>4660.91</v>
      </c>
      <c r="CK513" s="53">
        <f>_xll.OneStreamExcelAddIn.XFFunctions.XFGetCell("TRUE", "CONSOL", $D$3,"TOT_Entity","USD","Actual",[1]Setup!C5,"PERIODIC",$B513,"TOPFLOW","TOP","TOP","top1",$C513,"top3","Open_Acute_DIV1","TOP5","TOP6","REPORTED","TOP8")</f>
        <v>11554.8</v>
      </c>
      <c r="CL513" s="53">
        <f>_xll.OneStreamExcelAddIn.XFFunctions.XFGetCell("TRUE", "CONSOL", $D$3,"TOT_Entity","USD","Actual",[1]Setup!C6,"PERIODIC",$B513,"TOPFLOW","TOP","TOP","top1",$C513,"top3","Open_Acute_DIV1","TOP5","TOP6","REPORTED","TOP8")</f>
        <v>3532.06</v>
      </c>
      <c r="CM513" s="53">
        <f>_xll.OneStreamExcelAddIn.XFFunctions.XFGetCell("TRUE", "CONSOL", $D$3,"TOT_Entity","USD","Actual",[1]Setup!C7,"PERIODIC",$B513,"TOPFLOW","TOP","TOP","top1",$C513,"top3","Open_Acute_DIV1","TOP5","TOP6","REPORTED","TOP8")</f>
        <v>9223.0499999999993</v>
      </c>
      <c r="CN513" s="53">
        <f>_xll.OneStreamExcelAddIn.XFFunctions.XFGetCell("TRUE", "CONSOL", $D$3,"TOT_Entity","USD","Actual",[1]Setup!C8,"PERIODIC",$B513,"TOPFLOW","TOP","TOP","top1",$C513,"top3","Open_Acute_DIV1","TOP5","TOP6","REPORTED","TOP8")</f>
        <v>-28970.82</v>
      </c>
      <c r="CO513" s="53">
        <f>_xll.OneStreamExcelAddIn.XFFunctions.XFGetCell("TRUE", "CONSOL", $D$3,"TOT_Entity","USD","Actual",[1]Setup!C9,"PERIODIC",$B513,"TOPFLOW","TOP","TOP","top1",$C513,"top3","Open_Acute_DIV1","TOP5","TOP6","REPORTED","TOP8")</f>
        <v>0</v>
      </c>
      <c r="CP513" s="53">
        <f>_xll.OneStreamExcelAddIn.XFFunctions.XFGetCell("TRUE", "CONSOL", $D$3,"TOT_Entity","USD","Actual",[1]Setup!C10,"PERIODIC",$B513,"TOPFLOW","TOP","TOP","top1",$C513,"top3","Open_Acute_DIV1","TOP5","TOP6","REPORTED","TOP8")</f>
        <v>0</v>
      </c>
      <c r="CQ513" s="53">
        <f>_xll.OneStreamExcelAddIn.XFFunctions.XFGetCell("TRUE", "CONSOL", $D$3,"TOT_Entity","USD","Actual",[1]Setup!C11,"PERIODIC",$B513,"TOPFLOW","TOP","TOP","top1",$C513,"top3","Open_Acute_DIV1","TOP5","TOP6","REPORTED","TOP8")</f>
        <v>0</v>
      </c>
      <c r="CR513" s="53">
        <f>_xll.OneStreamExcelAddIn.XFFunctions.XFGetCell("TRUE", "CONSOL", $D$3,"TOT_Entity","USD","Actual",[1]Setup!C12,"PERIODIC",$B513,"TOPFLOW","TOP","TOP","top1",$C513,"top3","Open_Acute_DIV1","TOP5","TOP6","REPORTED","TOP8")</f>
        <v>0</v>
      </c>
      <c r="CS513" s="53">
        <f>_xll.OneStreamExcelAddIn.XFFunctions.XFGetCell("TRUE", "CONSOL", $D$3,"TOT_Entity","USD","Actual",[1]Setup!C13,"PERIODIC",$B513,"TOPFLOW","TOP","TOP","top1",$C513,"top3","Open_Acute_DIV1","TOP5","TOP6","REPORTED","TOP8")</f>
        <v>0</v>
      </c>
      <c r="CT513" s="53">
        <f>_xll.OneStreamExcelAddIn.XFFunctions.XFGetCell("TRUE", "CONSOL", $D$3,"TOT_Entity","USD","Actual",[1]Setup!C14,"PERIODIC",$B513,"TOPFLOW","TOP","TOP","top1",$C513,"top3","Open_Acute_DIV1","TOP5","TOP6","REPORTED","TOP8")</f>
        <v>0</v>
      </c>
      <c r="CU513" s="53">
        <f>_xll.OneStreamExcelAddIn.XFFunctions.XFGetCell("TRUE", "CONSOL", $D$3,"TOT_Entity","USD","Actual",[1]Setup!C15,"PERIODIC",$B513,"TOPFLOW","TOP","TOP","top1",$C513,"top3","Open_Acute_DIV1","TOP5","TOP6","REPORTED","TOP8")</f>
        <v>0</v>
      </c>
      <c r="CV513" s="212"/>
      <c r="CW513" s="53">
        <f>_xll.OneStreamExcelAddIn.XFFunctions.XFGetCell("TRUE", "CONSOL", $D$3,"TOT_Entity","USD","Actual",[1]Setup!C17,"PERIODIC",$B513,"TOPFLOW","TOP","TOP","top1",$C513,"top3","Open_Acute_DIV1","TOP5","TOP6","REPORTED","TOP8")</f>
        <v>3419.09</v>
      </c>
      <c r="CX513" s="53">
        <f>_xll.OneStreamExcelAddIn.XFFunctions.XFGetCell("TRUE", "CONSOL", $D$3,"TOT_Entity","USD","Actual",[1]Setup!C18,"PERIODIC",$B513,"TOPFLOW","TOP","TOP","top1",$C513,"top3","Open_Acute_DIV1","TOP5","TOP6","REPORTED","TOP8")</f>
        <v>4145.5600000000004</v>
      </c>
      <c r="CY513" s="53">
        <f>_xll.OneStreamExcelAddIn.XFFunctions.XFGetCell("TRUE", "CONSOL", $D$3,"TOT_Entity","USD","Actual",[1]Setup!C19,"PERIODIC",$B513,"TOPFLOW","TOP","TOP","top1",$C513,"top3","Open_Acute_DIV1","TOP5","TOP6","REPORTED","TOP8")</f>
        <v>8420.7800000000007</v>
      </c>
      <c r="CZ513" s="53">
        <f>_xll.OneStreamExcelAddIn.XFFunctions.XFGetCell("TRUE", "CONSOL", $D$3,"TOT_Entity","USD","Actual",[1]Setup!C20,"PERIODIC",$B513,"TOPFLOW","TOP","TOP","top1",$C513,"top3","Open_Acute_DIV1","TOP5","TOP6","REPORTED","TOP8")</f>
        <v>3218.41</v>
      </c>
      <c r="DA513" s="53">
        <f>_xll.OneStreamExcelAddIn.XFFunctions.XFGetCell("TRUE", "CONSOL", $D$3,"TOT_Entity","USD","Actual",[1]Setup!C21,"PERIODIC",$B513,"TOPFLOW","TOP","TOP","top1",$C513,"top3","Open_Acute_DIV1","TOP5","TOP6","REPORTED","TOP8")</f>
        <v>7623.27</v>
      </c>
      <c r="DB513" s="53">
        <f>_xll.OneStreamExcelAddIn.XFFunctions.XFGetCell("TRUE", "CONSOL", $D$3,"TOT_Entity","USD","Actual",[1]Setup!C22,"PERIODIC",$B513,"TOPFLOW","TOP","TOP","top1",$C513,"top3","Open_Acute_DIV1","TOP5","TOP6","REPORTED","TOP8")</f>
        <v>4820.6400000000003</v>
      </c>
      <c r="DC513" s="53">
        <f>_xll.OneStreamExcelAddIn.XFFunctions.XFGetCell("TRUE", "CONSOL", $D$3,"TOT_Entity","USD","Actual",[1]Setup!C23,"PERIODIC",$B513,"TOPFLOW","TOP","TOP","top1",$C513,"top3","Open_Acute_DIV1","TOP5","TOP6","REPORTED","TOP8")</f>
        <v>5407.75</v>
      </c>
      <c r="DD513" s="53">
        <f>_xll.OneStreamExcelAddIn.XFFunctions.XFGetCell("TRUE", "CONSOL", $D$3,"TOT_Entity","USD","Actual",[1]Setup!C24,"PERIODIC",$B513,"TOPFLOW","TOP","TOP","top1",$C513,"top3","Open_Acute_DIV1","TOP5","TOP6","REPORTED","TOP8")</f>
        <v>13073.95</v>
      </c>
      <c r="DE513" s="53">
        <f>_xll.OneStreamExcelAddIn.XFFunctions.XFGetCell("TRUE", "CONSOL", $D$3,"TOT_Entity","USD","Actual",[1]Setup!C25,"PERIODIC",$B513,"TOPFLOW","TOP","TOP","top1",$C513,"top3","Open_Acute_DIV1","TOP5","TOP6","REPORTED","TOP8")</f>
        <v>9129.27</v>
      </c>
      <c r="DF513" s="53">
        <f>_xll.OneStreamExcelAddIn.XFFunctions.XFGetCell("TRUE", "CONSOL", $D$3,"TOT_Entity","USD","Actual",[1]Setup!C26,"PERIODIC",$B513,"TOPFLOW","TOP","TOP","top1",$C513,"top3","Open_Acute_DIV1","TOP5","TOP6","REPORTED","TOP8")</f>
        <v>10288.42</v>
      </c>
      <c r="DG513" s="53">
        <f>_xll.OneStreamExcelAddIn.XFFunctions.XFGetCell("TRUE", "CONSOL", $D$3,"TOT_Entity","USD","Actual",[1]Setup!C27,"PERIODIC",$B513,"TOPFLOW","TOP","TOP","top1",$C513,"top3","Open_Acute_DIV1","TOP5","TOP6","REPORTED","TOP8")</f>
        <v>9562.36</v>
      </c>
      <c r="DH513" s="53">
        <f>_xll.OneStreamExcelAddIn.XFFunctions.XFGetCell("TRUE", "CONSOL", $D$3,"TOT_Entity","USD","Actual",[1]Setup!C28,"PERIODIC",$B513,"TOPFLOW","TOP","TOP","top1",$C513,"top3","Open_Acute_DIV1","TOP5","TOP6","REPORTED","TOP8")</f>
        <v>9771.2099999999991</v>
      </c>
      <c r="DI513" s="178"/>
      <c r="DJ513" s="53">
        <f>_xll.OneStreamExcelAddIn.XFFunctions.XFGetCell("TRUE", "CONSOL", $D$3,"TOT_Entity","Aggregated","Budget_Working",[1]Setup!C4,"PERIODIC",$B513,"TOPFLOW","TOP","TOP","top1",$C513,"top3","Open_Acute_DIV1","TOP5","TOP6","REPORTED","TOP8")</f>
        <v>9200.7900000000009</v>
      </c>
      <c r="DK513" s="53">
        <f>_xll.OneStreamExcelAddIn.XFFunctions.XFGetCell("TRUE", "CONSOL", $D$3,"TOT_Entity","Aggregated","Budget_Working",[1]Setup!C5,"PERIODIC",$B513,"TOPFLOW","TOP","TOP","top1",$C513,"top3","Open_Acute_DIV1","TOP5","TOP6","REPORTED","TOP8")</f>
        <v>8737.92</v>
      </c>
      <c r="DL513" s="53">
        <f>_xll.OneStreamExcelAddIn.XFFunctions.XFGetCell("TRUE", "CONSOL", $D$3,"TOT_Entity","Aggregated","Budget_Working",[1]Setup!C6,"PERIODIC",$B513,"TOPFLOW","TOP","TOP","top1",$C513,"top3","Open_Acute_DIV1","TOP5","TOP6","REPORTED","TOP8")</f>
        <v>9567.09</v>
      </c>
      <c r="DM513" s="53">
        <f>_xll.OneStreamExcelAddIn.XFFunctions.XFGetCell("TRUE", "CONSOL", $D$3,"TOT_Entity","Aggregated","Budget_Working",[1]Setup!C7,"PERIODIC",$B513,"TOPFLOW","TOP","TOP","top1",$C513,"top3","Open_Acute_DIV1","TOP5","TOP6","REPORTED","TOP8")</f>
        <v>9510.48</v>
      </c>
      <c r="DN513" s="53">
        <f>_xll.OneStreamExcelAddIn.XFFunctions.XFGetCell("TRUE", "CONSOL", $D$3,"TOT_Entity","Aggregated","Budget_Working",[1]Setup!C8,"PERIODIC",$B513,"TOPFLOW","TOP","TOP","top1",$C513,"top3","Open_Acute_DIV1","TOP5","TOP6","REPORTED","TOP8")</f>
        <v>9653.67</v>
      </c>
      <c r="DO513" s="53">
        <f>_xll.OneStreamExcelAddIn.XFFunctions.XFGetCell("TRUE", "CONSOL", $D$3,"TOT_Entity","Aggregated","Budget_Working",[1]Setup!C9,"PERIODIC",$B513,"TOPFLOW","TOP","TOP","top1",$C513,"top3","Open_Acute_DIV1","TOP5","TOP6","REPORTED","TOP8")</f>
        <v>9497.16</v>
      </c>
      <c r="DP513" s="53">
        <f>_xll.OneStreamExcelAddIn.XFFunctions.XFGetCell("TRUE", "CONSOL", $D$3,"TOT_Entity","Aggregated","Budget_Working",[1]Setup!C10,"PERIODIC",$B513,"TOPFLOW","TOP","TOP","top1",$C513,"top3","Open_Acute_DIV1","TOP5","TOP6","REPORTED","TOP8")</f>
        <v>9623.7000000000007</v>
      </c>
      <c r="DQ513" s="53">
        <f>_xll.OneStreamExcelAddIn.XFFunctions.XFGetCell("TRUE", "CONSOL", $D$3,"TOT_Entity","Aggregated","Budget_Working",[1]Setup!C11,"PERIODIC",$B513,"TOPFLOW","TOP","TOP","top1",$C513,"top3","Open_Acute_DIV1","TOP5","TOP6","REPORTED","TOP8")</f>
        <v>9280.7099999999991</v>
      </c>
      <c r="DR513" s="53">
        <f>_xll.OneStreamExcelAddIn.XFFunctions.XFGetCell("TRUE", "CONSOL", $D$3,"TOT_Entity","Aggregated","Budget_Working",[1]Setup!C12,"PERIODIC",$B513,"TOPFLOW","TOP","TOP","top1",$C513,"top3","Open_Acute_DIV1","TOP5","TOP6","REPORTED","TOP8")</f>
        <v>9387.27</v>
      </c>
      <c r="DS513" s="53">
        <f>_xll.OneStreamExcelAddIn.XFFunctions.XFGetCell("TRUE", "CONSOL", $D$3,"TOT_Entity","Aggregated","Budget_Working",[1]Setup!C13,"PERIODIC",$B513,"TOPFLOW","TOP","TOP","top1",$C513,"top3","Open_Acute_DIV1","TOP5","TOP6","REPORTED","TOP8")</f>
        <v>9806.85</v>
      </c>
      <c r="DT513" s="53">
        <f>_xll.OneStreamExcelAddIn.XFFunctions.XFGetCell("TRUE", "CONSOL", $D$3,"TOT_Entity","Aggregated","Budget_Working",[1]Setup!C14,"PERIODIC",$B513,"TOPFLOW","TOP","TOP","top1",$C513,"top3","Open_Acute_DIV1","TOP5","TOP6","REPORTED","TOP8")</f>
        <v>9237.42</v>
      </c>
      <c r="DU513" s="53">
        <f>_xll.OneStreamExcelAddIn.XFFunctions.XFGetCell("TRUE", "CONSOL", $D$3,"TOT_Entity","Aggregated","Budget_Working",[1]Setup!C15,"PERIODIC",$B513,"TOPFLOW","TOP","TOP","top1",$C513,"top3","Open_Acute_DIV1","TOP5","TOP6","REPORTED","TOP8")</f>
        <v>9473.85</v>
      </c>
      <c r="DV513" s="178"/>
      <c r="DW513" s="53">
        <f>_xll.OneStreamExcelAddIn.XFFunctions.XFGetCell("TRUE", "CONSOL", $D$3,"TOT_Entity","USD","Budget_Final",[1]Setup!C17,"PERIODIC",$B513,"TOPFLOW","TOP","TOP","top1",$C513,"top3","Open_Acute_DIV1","TOP5","TOP6","REPORTED","TOP8")</f>
        <v>6657.2896654599999</v>
      </c>
      <c r="DX513" s="53">
        <f>_xll.OneStreamExcelAddIn.XFFunctions.XFGetCell("TRUE", "CONSOL", $D$3,"TOT_Entity","USD","Budget_Final",[1]Setup!C18,"PERIODIC",$B513,"TOPFLOW","TOP","TOP","top1",$C513,"top3","Open_Acute_DIV1","TOP5","TOP6","REPORTED","TOP8")</f>
        <v>6652.3563021680002</v>
      </c>
      <c r="DY513" s="53">
        <f>_xll.OneStreamExcelAddIn.XFFunctions.XFGetCell("TRUE", "CONSOL", $D$3,"TOT_Entity","USD","Budget_Final",[1]Setup!C19,"PERIODIC",$B513,"TOPFLOW","TOP","TOP","top1",$C513,"top3","Open_Acute_DIV1","TOP5","TOP6","REPORTED","TOP8")</f>
        <v>6664.2239733039996</v>
      </c>
      <c r="DZ513" s="53">
        <f>_xll.OneStreamExcelAddIn.XFFunctions.XFGetCell("TRUE", "CONSOL", $D$3,"TOT_Entity","USD","Budget_Final",[1]Setup!C20,"PERIODIC",$B513,"TOPFLOW","TOP","TOP","top1",$C513,"top3","Open_Acute_DIV1","TOP5","TOP6","REPORTED","TOP8")</f>
        <v>6663.6029905120004</v>
      </c>
      <c r="EA513" s="53">
        <f>_xll.OneStreamExcelAddIn.XFFunctions.XFGetCell("TRUE", "CONSOL", $D$3,"TOT_Entity","USD","Budget_Final",[1]Setup!C21,"PERIODIC",$B513,"TOPFLOW","TOP","TOP","top1",$C513,"top3","Open_Acute_DIV1","TOP5","TOP6","REPORTED","TOP8")</f>
        <v>6666.7769025600001</v>
      </c>
      <c r="EB513" s="53">
        <f>_xll.OneStreamExcelAddIn.XFFunctions.XFGetCell("TRUE", "CONSOL", $D$3,"TOT_Entity","USD","Budget_Final",[1]Setup!C22,"PERIODIC",$B513,"TOPFLOW","TOP","TOP","top1",$C513,"top3","Open_Acute_DIV1","TOP5","TOP6","REPORTED","TOP8")</f>
        <v>6660.8430669919999</v>
      </c>
      <c r="EC513" s="53">
        <f>_xll.OneStreamExcelAddIn.XFFunctions.XFGetCell("TRUE", "CONSOL", $D$3,"TOT_Entity","USD","Budget_Final",[1]Setup!C23,"PERIODIC",$B513,"TOPFLOW","TOP","TOP","top1",$C513,"top3","Open_Acute_DIV1","TOP5","TOP6","REPORTED","TOP8")</f>
        <v>6666.569908296</v>
      </c>
      <c r="ED513" s="53">
        <f>_xll.OneStreamExcelAddIn.XFFunctions.XFGetCell("TRUE", "CONSOL", $D$3,"TOT_Entity","USD","Budget_Final",[1]Setup!C24,"PERIODIC",$B513,"TOPFLOW","TOP","TOP","top1",$C513,"top3","Open_Acute_DIV1","TOP5","TOP6","REPORTED","TOP8")</f>
        <v>6666.6389063839997</v>
      </c>
      <c r="EE513" s="53">
        <f>_xll.OneStreamExcelAddIn.XFFunctions.XFGetCell("TRUE", "CONSOL", $D$3,"TOT_Entity","USD","Budget_Final",[1]Setup!C25,"PERIODIC",$B513,"TOPFLOW","TOP","TOP","top1",$C513,"top3","Open_Acute_DIV1","TOP5","TOP6","REPORTED","TOP8")</f>
        <v>6666.6044073399999</v>
      </c>
      <c r="EF513" s="53">
        <f>_xll.OneStreamExcelAddIn.XFFunctions.XFGetCell("TRUE", "CONSOL", $D$3,"TOT_Entity","USD","Budget_Final",[1]Setup!C26,"PERIODIC",$B513,"TOPFLOW","TOP","TOP","top1",$C513,"top3","Open_Acute_DIV1","TOP5","TOP6","REPORTED","TOP8")</f>
        <v>6665.9489255039998</v>
      </c>
      <c r="EG513" s="53">
        <f>_xll.OneStreamExcelAddIn.XFFunctions.XFGetCell("TRUE", "CONSOL", $D$3,"TOT_Entity","USD","Budget_Final",[1]Setup!C27,"PERIODIC",$B513,"TOPFLOW","TOP","TOP","top1",$C513,"top3","Open_Acute_DIV1","TOP5","TOP6","REPORTED","TOP8")</f>
        <v>6658.9456195720004</v>
      </c>
      <c r="EH513" s="53">
        <f>_xll.OneStreamExcelAddIn.XFFunctions.XFGetCell("TRUE", "CONSOL", $D$3,"TOT_Entity","USD","Budget_Final",[1]Setup!C28,"PERIODIC",$B513,"TOPFLOW","TOP","TOP","top1",$C513,"top3","Open_Acute_DIV1","TOP5","TOP6","REPORTED","TOP8")</f>
        <v>6660.808567948</v>
      </c>
    </row>
    <row r="514" spans="2:138" x14ac:dyDescent="0.25">
      <c r="B514" s="51">
        <v>63004</v>
      </c>
      <c r="C514" s="51"/>
      <c r="D514" t="str" cm="1">
        <f t="array" ref="D514">_xll.OneStreamExcelAddIn.XFFunctions.XFGetMemberInfo("Description","Account",B514)</f>
        <v>Pharmacy Supplies</v>
      </c>
      <c r="E514" s="53">
        <f>_xll.OneStreamExcelAddIn.XFFunctions.XFGetCell("TRUE", "CONSOL", $D$3,"TOT_Entity","USD","Actual",$E$3,"PERIODIC",$B514,"TOPFLOW","TOP","TOP","top1",$C514,"top3","Open_Acute_DIV1","TOP5","TOP6","REPORTED","TOP8")</f>
        <v>15695.07</v>
      </c>
      <c r="F514" s="53">
        <f>_xll.OneStreamExcelAddIn.XFFunctions.XFGetCell("TRUE", "CONSOL", $D$3,"TOT_Entity","Aggregated","Budget_Working",$E$3,"PERIODIC",$B514,"TOPFLOW","TOP","TOP","top1",$C514,"top3","Open_Acute_DIV1","TOP5","TOP6","REPORTED","TOP8")</f>
        <v>19383.650000000001</v>
      </c>
      <c r="G514" s="53">
        <f t="shared" si="1281"/>
        <v>3688.5800000000017</v>
      </c>
      <c r="H514" s="55">
        <f t="shared" si="1282"/>
        <v>0.19029336580055881</v>
      </c>
      <c r="I514" s="41"/>
      <c r="J514" s="53">
        <f>_xll.OneStreamExcelAddIn.XFFunctions.XFGetCell("TRUE", "CONSOL", $D$3,"TOT_Entity","USD","Actual",$E$3,"YTD",$B514,"TOPFLOW","TOP","TOP","top1",$C514,"TOP3","Open_Acute_DIV1","TOP5","TOP6","REPORTED","TOP8")</f>
        <v>43416.06</v>
      </c>
      <c r="K514" s="53">
        <f>_xll.OneStreamExcelAddIn.XFFunctions.XFGetCell("TRUE", "CONSOL", $D$3,"TOT_Entity","Aggregated","Budget_Working",$E$3,"YTD",$B514,"TOPFLOW","TOP","TOP","top1",$C514,"TOP3","Open_Acute_DIV1","TOP5","TOP6","REPORTED","TOP8")</f>
        <v>75711.350000000006</v>
      </c>
      <c r="L514" s="53">
        <f t="shared" si="1283"/>
        <v>32295.290000000008</v>
      </c>
      <c r="M514" s="40">
        <f t="shared" si="1284"/>
        <v>0.42655810522464604</v>
      </c>
      <c r="N514" s="41"/>
      <c r="O514" s="53">
        <f>_xll.OneStreamExcelAddIn.XFFunctions.XFGetCell("TRUE", "CONSOL", $D$3,"TOT_Entity","USD","Actual",$F$3,"YTD",$B514,"TOPFLOW","TOP","TOP","top1",$C514,"TOP3","Open_Acute_DIV1","TOP5","TOP6","REPORTED","TOP8")</f>
        <v>54896.800000000003</v>
      </c>
      <c r="P514" s="53">
        <f>_xll.OneStreamExcelAddIn.XFFunctions.XFGetCell("TRUE", "CONSOL", $D$3,"TOT_Entity","USD","Actual",$E$3,"YTD",$B514,"TOPFLOW","TOP","TOP","top1",$C514,"top3","Open_Acute_DIV1","TOP5","TOP6","REPORTED","VAR_BW_PY_Actual")</f>
        <v>11480.74</v>
      </c>
      <c r="Q514" s="40">
        <f t="shared" si="1285"/>
        <v>0.20913313708631467</v>
      </c>
      <c r="R514" s="41"/>
      <c r="S514" s="53">
        <f>_xll.OneStreamExcelAddIn.XFFunctions.XFGetCell("TRUE", "CONSOL", $D$3,"TOT_Entity","USD","MIDFCST",$E$3,"MTD",$B514,"TOPFLOW","TOP","TOP","top1",$C514,"TOP3","Open_Acute_DIV1","TOP5","TOP6","REPORTED","TOP8")</f>
        <v>0</v>
      </c>
      <c r="T514" s="53">
        <f t="shared" si="1286"/>
        <v>-15695.07</v>
      </c>
      <c r="U514" s="40">
        <f t="shared" si="1287"/>
        <v>0</v>
      </c>
      <c r="V514" s="41"/>
      <c r="W514" s="42"/>
      <c r="X514" s="43"/>
      <c r="Y514" s="42"/>
      <c r="Z514" s="44"/>
      <c r="AB514" s="53">
        <f>_xll.OneStreamExcelAddIn.XFFunctions.XFGetCell("TRUE", "CONSOL", $D$3,"TOT_Entity","USD","Actual",[1]Setup!C4,"PERIODIC",$B514,"TOPFLOW","TOP","TOP","top1",$C514,"top3","Open_Acute_DIV1","TOP5","TOP6","REPORTED","TOP8")</f>
        <v>8168.73</v>
      </c>
      <c r="AC514" s="53">
        <f>_xll.OneStreamExcelAddIn.XFFunctions.XFGetCell("TRUE", "CONSOL", $D$3,"TOT_Entity","Aggregated","Budget_Working",[1]Setup!C4,"PERIODIC",$B514,"TOPFLOW","TOP","TOP","top1",$C514,"top3","Open_Acute_DIV1","TOP5","TOP6","REPORTED","TOP8")</f>
        <v>19276.400000000001</v>
      </c>
      <c r="AD514" s="53">
        <f t="shared" si="1288"/>
        <v>11107.670000000002</v>
      </c>
      <c r="AE514" s="40">
        <f t="shared" si="1289"/>
        <v>0.57623155775974777</v>
      </c>
      <c r="AG514" s="53">
        <f>_xll.OneStreamExcelAddIn.XFFunctions.XFGetCell("TRUE", "CONSOL", $D$3,"TOT_Entity","USD","Actual",[1]Setup!C5,"PERIODIC",$B514,"TOPFLOW","TOP","TOP","top1",$C514,"top3","Open_Acute_DIV1","TOP5","TOP6","REPORTED","TOP8")</f>
        <v>12863.51</v>
      </c>
      <c r="AH514" s="53">
        <f>_xll.OneStreamExcelAddIn.XFFunctions.XFGetCell("TRUE", "CONSOL", $D$3,"TOT_Entity","Aggregated","Budget_Working",[1]Setup!C5,"PERIODIC",$B514,"TOPFLOW","TOP","TOP","top1",$C514,"top3","Open_Acute_DIV1","TOP5","TOP6","REPORTED","TOP8")</f>
        <v>17839.25</v>
      </c>
      <c r="AI514" s="53">
        <f t="shared" si="1290"/>
        <v>4975.74</v>
      </c>
      <c r="AJ514" s="40">
        <f t="shared" si="1291"/>
        <v>0.2789209187605981</v>
      </c>
      <c r="AL514" s="53">
        <f>_xll.OneStreamExcelAddIn.XFFunctions.XFGetCell("TRUE", "CONSOL", $D$3,"TOT_Entity","USD","Actual",[1]Setup!C6,"PERIODIC",$B514,"TOPFLOW","TOP","TOP","top1",$C514,"top3","Open_Acute_DIV1","TOP5","TOP6","REPORTED","TOP8")</f>
        <v>6688.75</v>
      </c>
      <c r="AM514" s="53">
        <f>_xll.OneStreamExcelAddIn.XFFunctions.XFGetCell("TRUE", "CONSOL", $D$3,"TOT_Entity","Aggregated","Budget_Working",[1]Setup!C6,"PERIODIC",$B514,"TOPFLOW","TOP","TOP","top1",$C514,"top3","Open_Acute_DIV1","TOP5","TOP6","REPORTED","TOP8")</f>
        <v>19212.05</v>
      </c>
      <c r="AN514" s="53">
        <f t="shared" si="1292"/>
        <v>12523.3</v>
      </c>
      <c r="AO514" s="40">
        <f t="shared" si="1293"/>
        <v>0.65184610700055434</v>
      </c>
      <c r="AQ514" s="53">
        <f>_xll.OneStreamExcelAddIn.XFFunctions.XFGetCell("TRUE", "CONSOL", $D$3,"TOT_Entity","USD","Actual",[1]Setup!C7,"PERIODIC",$B514,"TOPFLOW","TOP","TOP","top1",$C514,"top3","Open_Acute_DIV1","TOP5","TOP6","REPORTED","TOP8")</f>
        <v>15695.07</v>
      </c>
      <c r="AR514" s="53">
        <f>_xll.OneStreamExcelAddIn.XFFunctions.XFGetCell("TRUE", "CONSOL", $D$3,"TOT_Entity","Aggregated","Budget_Working",[1]Setup!C7,"PERIODIC",$B514,"TOPFLOW","TOP","TOP","top1",$C514,"top3","Open_Acute_DIV1","TOP5","TOP6","REPORTED","TOP8")</f>
        <v>19383.650000000001</v>
      </c>
      <c r="AS514" s="53">
        <f t="shared" si="1294"/>
        <v>3688.5800000000017</v>
      </c>
      <c r="AT514" s="40">
        <f t="shared" si="1295"/>
        <v>0.19029336580055881</v>
      </c>
      <c r="AV514" s="53">
        <f>_xll.OneStreamExcelAddIn.XFFunctions.XFGetCell("TRUE", "CONSOL", $D$3,"TOT_Entity","USD","Actual",[1]Setup!C8,"PERIODIC",$B514,"TOPFLOW","TOP","TOP","top1",$C514,"top3","Open_Acute_DIV1","TOP5","TOP6","REPORTED","TOP8")</f>
        <v>-43416.06</v>
      </c>
      <c r="AW514" s="53">
        <f>_xll.OneStreamExcelAddIn.XFFunctions.XFGetCell("TRUE", "CONSOL", $D$3,"TOT_Entity","Aggregated","Budget_Working",[1]Setup!C8,"PERIODIC",$B514,"TOPFLOW","TOP","TOP","top1",$C514,"top3","Open_Acute_DIV1","TOP5","TOP6","REPORTED","TOP8")</f>
        <v>19440.849999999999</v>
      </c>
      <c r="AX514" s="53">
        <f t="shared" si="1296"/>
        <v>62856.909999999996</v>
      </c>
      <c r="AY514" s="40">
        <f t="shared" si="1297"/>
        <v>3.2332387729960366</v>
      </c>
      <c r="BA514" s="53">
        <f>_xll.OneStreamExcelAddIn.XFFunctions.XFGetCell("TRUE", "CONSOL", $D$3,"TOT_Entity","USD","Actual",[1]Setup!C9,"PERIODIC",$B514,"TOPFLOW","TOP","TOP","top1",$C514,"top3","Open_Acute_DIV1","TOP5","TOP6","REPORTED","TOP8")</f>
        <v>0</v>
      </c>
      <c r="BB514" s="53">
        <f>_xll.OneStreamExcelAddIn.XFFunctions.XFGetCell("TRUE", "CONSOL", $D$3,"TOT_Entity","Aggregated","Budget_Working",[1]Setup!C9,"PERIODIC",$B514,"TOPFLOW","TOP","TOP","top1",$C514,"top3","Open_Acute_DIV1","TOP5","TOP6","REPORTED","TOP8")</f>
        <v>18904.599999999999</v>
      </c>
      <c r="BC514" s="53">
        <f t="shared" si="1298"/>
        <v>18904.599999999999</v>
      </c>
      <c r="BD514" s="40">
        <f t="shared" si="1299"/>
        <v>1</v>
      </c>
      <c r="BF514" s="53">
        <f>_xll.OneStreamExcelAddIn.XFFunctions.XFGetCell("TRUE", "CONSOL", $D$3,"TOT_Entity","USD","Actual",[1]Setup!C10,"PERIODIC",$B514,"TOPFLOW","TOP","TOP","top1",$C514,"top3","Open_Acute_DIV1","TOP5","TOP6","REPORTED","TOP8")</f>
        <v>0</v>
      </c>
      <c r="BG514" s="53">
        <f>_xll.OneStreamExcelAddIn.XFFunctions.XFGetCell("TRUE", "CONSOL", $D$3,"TOT_Entity","Aggregated","Budget_Working",[1]Setup!C10,"PERIODIC",$B514,"TOPFLOW","TOP","TOP","top1",$C514,"top3","Open_Acute_DIV1","TOP5","TOP6","REPORTED","TOP8")</f>
        <v>18997.55</v>
      </c>
      <c r="BH514" s="53">
        <f t="shared" si="1300"/>
        <v>18997.55</v>
      </c>
      <c r="BI514" s="40">
        <f t="shared" si="1301"/>
        <v>1</v>
      </c>
      <c r="BK514" s="53">
        <f>_xll.OneStreamExcelAddIn.XFFunctions.XFGetCell("TRUE", "CONSOL", $D$3,"TOT_Entity","USD","Actual",[1]Setup!C11,"PERIODIC",$B514,"TOPFLOW","TOP","TOP","top1",$C514,"top3","Open_Acute_DIV1","TOP5","TOP6","REPORTED","TOP8")</f>
        <v>0</v>
      </c>
      <c r="BL514" s="53">
        <f>_xll.OneStreamExcelAddIn.XFFunctions.XFGetCell("TRUE", "CONSOL", $D$3,"TOT_Entity","Aggregated","Budget_Working",[1]Setup!C11,"PERIODIC",$B514,"TOPFLOW","TOP","TOP","top1",$C514,"top3","Open_Acute_DIV1","TOP5","TOP6","REPORTED","TOP8")</f>
        <v>18690.099999999999</v>
      </c>
      <c r="BM514" s="53">
        <f t="shared" si="1302"/>
        <v>18690.099999999999</v>
      </c>
      <c r="BN514" s="40">
        <f t="shared" si="1303"/>
        <v>1</v>
      </c>
      <c r="BP514" s="53">
        <f>_xll.OneStreamExcelAddIn.XFFunctions.XFGetCell("TRUE", "CONSOL", $D$3,"TOT_Entity","USD","Actual",[1]Setup!C12,"PERIODIC",$B514,"TOPFLOW","TOP","TOP","top1",$C514,"top3","Open_Acute_DIV1","TOP5","TOP6","REPORTED","TOP8")</f>
        <v>0</v>
      </c>
      <c r="BQ514" s="53">
        <f>_xll.OneStreamExcelAddIn.XFFunctions.XFGetCell("TRUE", "CONSOL", $D$3,"TOT_Entity","Aggregated","Budget_Working",[1]Setup!C12,"PERIODIC",$B514,"TOPFLOW","TOP","TOP","top1",$C514,"top3","Open_Acute_DIV1","TOP5","TOP6","REPORTED","TOP8")</f>
        <v>18754.45</v>
      </c>
      <c r="BR514" s="53">
        <f t="shared" si="1304"/>
        <v>18754.45</v>
      </c>
      <c r="BS514" s="40">
        <f t="shared" si="1305"/>
        <v>1</v>
      </c>
      <c r="BU514" s="53">
        <f>_xll.OneStreamExcelAddIn.XFFunctions.XFGetCell("TRUE", "CONSOL", $D$3,"TOT_Entity","USD","Actual",[1]Setup!C13,"PERIODIC",$B514,"TOPFLOW","TOP","TOP","top1",$C514,"top3","Open_Acute_DIV1","TOP5","TOP6","REPORTED","TOP8")</f>
        <v>0</v>
      </c>
      <c r="BV514" s="53">
        <f>_xll.OneStreamExcelAddIn.XFFunctions.XFGetCell("TRUE", "CONSOL", $D$3,"TOT_Entity","Aggregated","Budget_Working",[1]Setup!C13,"PERIODIC",$B514,"TOPFLOW","TOP","TOP","top1",$C514,"top3","Open_Acute_DIV1","TOP5","TOP6","REPORTED","TOP8")</f>
        <v>19691.099999999999</v>
      </c>
      <c r="BW514" s="53">
        <f t="shared" si="1306"/>
        <v>19691.099999999999</v>
      </c>
      <c r="BX514" s="40">
        <f t="shared" si="1307"/>
        <v>1</v>
      </c>
      <c r="BZ514" s="53">
        <f>_xll.OneStreamExcelAddIn.XFFunctions.XFGetCell("TRUE", "CONSOL", $D$3,"TOT_Entity","USD","Actual",[1]Setup!C14,"PERIODIC",$B514,"TOPFLOW","TOP","TOP","top1",$C514,"top3","Open_Acute_DIV1","TOP5","TOP6","REPORTED","TOP8")</f>
        <v>0</v>
      </c>
      <c r="CA514" s="53">
        <f>_xll.OneStreamExcelAddIn.XFFunctions.XFGetCell("TRUE", "CONSOL", $D$3,"TOT_Entity","Aggregated","Budget_Working",[1]Setup!C14,"PERIODIC",$B514,"TOPFLOW","TOP","TOP","top1",$C514,"top3","Open_Acute_DIV1","TOP5","TOP6","REPORTED","TOP8")</f>
        <v>18926.05</v>
      </c>
      <c r="CB514" s="53">
        <f t="shared" si="1308"/>
        <v>18926.05</v>
      </c>
      <c r="CC514" s="40">
        <f t="shared" si="1309"/>
        <v>1</v>
      </c>
      <c r="CE514" s="53">
        <f>_xll.OneStreamExcelAddIn.XFFunctions.XFGetCell("TRUE", "CONSOL", $D$3,"TOT_Entity","USD","Actual",[1]Setup!C15,"PERIODIC",$B514,"TOPFLOW","TOP","TOP","top1",$C514,"top3","Open_Acute_DIV1","TOP5","TOP6","REPORTED","TOP8")</f>
        <v>0</v>
      </c>
      <c r="CF514" s="53">
        <f>_xll.OneStreamExcelAddIn.XFFunctions.XFGetCell("TRUE", "CONSOL", $D$3,"TOT_Entity","Aggregated","Budget_Working",[1]Setup!C15,"PERIODIC",$B514,"TOPFLOW","TOP","TOP","top1",$C514,"top3","Open_Acute_DIV1","TOP5","TOP6","REPORTED","TOP8")</f>
        <v>19483.75</v>
      </c>
      <c r="CG514" s="53">
        <f t="shared" si="1310"/>
        <v>19483.75</v>
      </c>
      <c r="CH514" s="40">
        <f t="shared" si="1311"/>
        <v>1</v>
      </c>
      <c r="CI514" s="212"/>
      <c r="CJ514" s="53">
        <f>_xll.OneStreamExcelAddIn.XFFunctions.XFGetCell("TRUE", "CONSOL", $D$3,"TOT_Entity","USD","Actual",[1]Setup!C4,"PERIODIC",$B514,"TOPFLOW","TOP","TOP","top1",$C514,"top3","Open_Acute_DIV1","TOP5","TOP6","REPORTED","TOP8")</f>
        <v>8168.73</v>
      </c>
      <c r="CK514" s="53">
        <f>_xll.OneStreamExcelAddIn.XFFunctions.XFGetCell("TRUE", "CONSOL", $D$3,"TOT_Entity","USD","Actual",[1]Setup!C5,"PERIODIC",$B514,"TOPFLOW","TOP","TOP","top1",$C514,"top3","Open_Acute_DIV1","TOP5","TOP6","REPORTED","TOP8")</f>
        <v>12863.51</v>
      </c>
      <c r="CL514" s="53">
        <f>_xll.OneStreamExcelAddIn.XFFunctions.XFGetCell("TRUE", "CONSOL", $D$3,"TOT_Entity","USD","Actual",[1]Setup!C6,"PERIODIC",$B514,"TOPFLOW","TOP","TOP","top1",$C514,"top3","Open_Acute_DIV1","TOP5","TOP6","REPORTED","TOP8")</f>
        <v>6688.75</v>
      </c>
      <c r="CM514" s="53">
        <f>_xll.OneStreamExcelAddIn.XFFunctions.XFGetCell("TRUE", "CONSOL", $D$3,"TOT_Entity","USD","Actual",[1]Setup!C7,"PERIODIC",$B514,"TOPFLOW","TOP","TOP","top1",$C514,"top3","Open_Acute_DIV1","TOP5","TOP6","REPORTED","TOP8")</f>
        <v>15695.07</v>
      </c>
      <c r="CN514" s="53">
        <f>_xll.OneStreamExcelAddIn.XFFunctions.XFGetCell("TRUE", "CONSOL", $D$3,"TOT_Entity","USD","Actual",[1]Setup!C8,"PERIODIC",$B514,"TOPFLOW","TOP","TOP","top1",$C514,"top3","Open_Acute_DIV1","TOP5","TOP6","REPORTED","TOP8")</f>
        <v>-43416.06</v>
      </c>
      <c r="CO514" s="53">
        <f>_xll.OneStreamExcelAddIn.XFFunctions.XFGetCell("TRUE", "CONSOL", $D$3,"TOT_Entity","USD","Actual",[1]Setup!C9,"PERIODIC",$B514,"TOPFLOW","TOP","TOP","top1",$C514,"top3","Open_Acute_DIV1","TOP5","TOP6","REPORTED","TOP8")</f>
        <v>0</v>
      </c>
      <c r="CP514" s="53">
        <f>_xll.OneStreamExcelAddIn.XFFunctions.XFGetCell("TRUE", "CONSOL", $D$3,"TOT_Entity","USD","Actual",[1]Setup!C10,"PERIODIC",$B514,"TOPFLOW","TOP","TOP","top1",$C514,"top3","Open_Acute_DIV1","TOP5","TOP6","REPORTED","TOP8")</f>
        <v>0</v>
      </c>
      <c r="CQ514" s="53">
        <f>_xll.OneStreamExcelAddIn.XFFunctions.XFGetCell("TRUE", "CONSOL", $D$3,"TOT_Entity","USD","Actual",[1]Setup!C11,"PERIODIC",$B514,"TOPFLOW","TOP","TOP","top1",$C514,"top3","Open_Acute_DIV1","TOP5","TOP6","REPORTED","TOP8")</f>
        <v>0</v>
      </c>
      <c r="CR514" s="53">
        <f>_xll.OneStreamExcelAddIn.XFFunctions.XFGetCell("TRUE", "CONSOL", $D$3,"TOT_Entity","USD","Actual",[1]Setup!C12,"PERIODIC",$B514,"TOPFLOW","TOP","TOP","top1",$C514,"top3","Open_Acute_DIV1","TOP5","TOP6","REPORTED","TOP8")</f>
        <v>0</v>
      </c>
      <c r="CS514" s="53">
        <f>_xll.OneStreamExcelAddIn.XFFunctions.XFGetCell("TRUE", "CONSOL", $D$3,"TOT_Entity","USD","Actual",[1]Setup!C13,"PERIODIC",$B514,"TOPFLOW","TOP","TOP","top1",$C514,"top3","Open_Acute_DIV1","TOP5","TOP6","REPORTED","TOP8")</f>
        <v>0</v>
      </c>
      <c r="CT514" s="53">
        <f>_xll.OneStreamExcelAddIn.XFFunctions.XFGetCell("TRUE", "CONSOL", $D$3,"TOT_Entity","USD","Actual",[1]Setup!C14,"PERIODIC",$B514,"TOPFLOW","TOP","TOP","top1",$C514,"top3","Open_Acute_DIV1","TOP5","TOP6","REPORTED","TOP8")</f>
        <v>0</v>
      </c>
      <c r="CU514" s="53">
        <f>_xll.OneStreamExcelAddIn.XFFunctions.XFGetCell("TRUE", "CONSOL", $D$3,"TOT_Entity","USD","Actual",[1]Setup!C15,"PERIODIC",$B514,"TOPFLOW","TOP","TOP","top1",$C514,"top3","Open_Acute_DIV1","TOP5","TOP6","REPORTED","TOP8")</f>
        <v>0</v>
      </c>
      <c r="CV514" s="212"/>
      <c r="CW514" s="53">
        <f>_xll.OneStreamExcelAddIn.XFFunctions.XFGetCell("TRUE", "CONSOL", $D$3,"TOT_Entity","USD","Actual",[1]Setup!C17,"PERIODIC",$B514,"TOPFLOW","TOP","TOP","top1",$C514,"top3","Open_Acute_DIV1","TOP5","TOP6","REPORTED","TOP8")</f>
        <v>10820.34</v>
      </c>
      <c r="CX514" s="53">
        <f>_xll.OneStreamExcelAddIn.XFFunctions.XFGetCell("TRUE", "CONSOL", $D$3,"TOT_Entity","USD","Actual",[1]Setup!C18,"PERIODIC",$B514,"TOPFLOW","TOP","TOP","top1",$C514,"top3","Open_Acute_DIV1","TOP5","TOP6","REPORTED","TOP8")</f>
        <v>11884.79</v>
      </c>
      <c r="CY514" s="53">
        <f>_xll.OneStreamExcelAddIn.XFFunctions.XFGetCell("TRUE", "CONSOL", $D$3,"TOT_Entity","USD","Actual",[1]Setup!C19,"PERIODIC",$B514,"TOPFLOW","TOP","TOP","top1",$C514,"top3","Open_Acute_DIV1","TOP5","TOP6","REPORTED","TOP8")</f>
        <v>20196.349999999999</v>
      </c>
      <c r="CZ514" s="53">
        <f>_xll.OneStreamExcelAddIn.XFFunctions.XFGetCell("TRUE", "CONSOL", $D$3,"TOT_Entity","USD","Actual",[1]Setup!C20,"PERIODIC",$B514,"TOPFLOW","TOP","TOP","top1",$C514,"top3","Open_Acute_DIV1","TOP5","TOP6","REPORTED","TOP8")</f>
        <v>11995.32</v>
      </c>
      <c r="DA514" s="53">
        <f>_xll.OneStreamExcelAddIn.XFFunctions.XFGetCell("TRUE", "CONSOL", $D$3,"TOT_Entity","USD","Actual",[1]Setup!C21,"PERIODIC",$B514,"TOPFLOW","TOP","TOP","top1",$C514,"top3","Open_Acute_DIV1","TOP5","TOP6","REPORTED","TOP8")</f>
        <v>20684.32</v>
      </c>
      <c r="DB514" s="53">
        <f>_xll.OneStreamExcelAddIn.XFFunctions.XFGetCell("TRUE", "CONSOL", $D$3,"TOT_Entity","USD","Actual",[1]Setup!C22,"PERIODIC",$B514,"TOPFLOW","TOP","TOP","top1",$C514,"top3","Open_Acute_DIV1","TOP5","TOP6","REPORTED","TOP8")</f>
        <v>14196.64</v>
      </c>
      <c r="DC514" s="53">
        <f>_xll.OneStreamExcelAddIn.XFFunctions.XFGetCell("TRUE", "CONSOL", $D$3,"TOT_Entity","USD","Actual",[1]Setup!C23,"PERIODIC",$B514,"TOPFLOW","TOP","TOP","top1",$C514,"top3","Open_Acute_DIV1","TOP5","TOP6","REPORTED","TOP8")</f>
        <v>11565.29</v>
      </c>
      <c r="DD514" s="53">
        <f>_xll.OneStreamExcelAddIn.XFFunctions.XFGetCell("TRUE", "CONSOL", $D$3,"TOT_Entity","USD","Actual",[1]Setup!C24,"PERIODIC",$B514,"TOPFLOW","TOP","TOP","top1",$C514,"top3","Open_Acute_DIV1","TOP5","TOP6","REPORTED","TOP8")</f>
        <v>12037.27</v>
      </c>
      <c r="DE514" s="53">
        <f>_xll.OneStreamExcelAddIn.XFFunctions.XFGetCell("TRUE", "CONSOL", $D$3,"TOT_Entity","USD","Actual",[1]Setup!C25,"PERIODIC",$B514,"TOPFLOW","TOP","TOP","top1",$C514,"top3","Open_Acute_DIV1","TOP5","TOP6","REPORTED","TOP8")</f>
        <v>19594.32</v>
      </c>
      <c r="DF514" s="53">
        <f>_xll.OneStreamExcelAddIn.XFFunctions.XFGetCell("TRUE", "CONSOL", $D$3,"TOT_Entity","USD","Actual",[1]Setup!C26,"PERIODIC",$B514,"TOPFLOW","TOP","TOP","top1",$C514,"top3","Open_Acute_DIV1","TOP5","TOP6","REPORTED","TOP8")</f>
        <v>12970.31</v>
      </c>
      <c r="DG514" s="53">
        <f>_xll.OneStreamExcelAddIn.XFFunctions.XFGetCell("TRUE", "CONSOL", $D$3,"TOT_Entity","USD","Actual",[1]Setup!C27,"PERIODIC",$B514,"TOPFLOW","TOP","TOP","top1",$C514,"top3","Open_Acute_DIV1","TOP5","TOP6","REPORTED","TOP8")</f>
        <v>11716.98</v>
      </c>
      <c r="DH514" s="53">
        <f>_xll.OneStreamExcelAddIn.XFFunctions.XFGetCell("TRUE", "CONSOL", $D$3,"TOT_Entity","USD","Actual",[1]Setup!C28,"PERIODIC",$B514,"TOPFLOW","TOP","TOP","top1",$C514,"top3","Open_Acute_DIV1","TOP5","TOP6","REPORTED","TOP8")</f>
        <v>5000.51</v>
      </c>
      <c r="DI514" s="178"/>
      <c r="DJ514" s="53">
        <f>_xll.OneStreamExcelAddIn.XFFunctions.XFGetCell("TRUE", "CONSOL", $D$3,"TOT_Entity","Aggregated","Budget_Working",[1]Setup!C4,"PERIODIC",$B514,"TOPFLOW","TOP","TOP","top1",$C514,"top3","Open_Acute_DIV1","TOP5","TOP6","REPORTED","TOP8")</f>
        <v>19276.400000000001</v>
      </c>
      <c r="DK514" s="53">
        <f>_xll.OneStreamExcelAddIn.XFFunctions.XFGetCell("TRUE", "CONSOL", $D$3,"TOT_Entity","Aggregated","Budget_Working",[1]Setup!C5,"PERIODIC",$B514,"TOPFLOW","TOP","TOP","top1",$C514,"top3","Open_Acute_DIV1","TOP5","TOP6","REPORTED","TOP8")</f>
        <v>17839.25</v>
      </c>
      <c r="DL514" s="53">
        <f>_xll.OneStreamExcelAddIn.XFFunctions.XFGetCell("TRUE", "CONSOL", $D$3,"TOT_Entity","Aggregated","Budget_Working",[1]Setup!C6,"PERIODIC",$B514,"TOPFLOW","TOP","TOP","top1",$C514,"top3","Open_Acute_DIV1","TOP5","TOP6","REPORTED","TOP8")</f>
        <v>19212.05</v>
      </c>
      <c r="DM514" s="53">
        <f>_xll.OneStreamExcelAddIn.XFFunctions.XFGetCell("TRUE", "CONSOL", $D$3,"TOT_Entity","Aggregated","Budget_Working",[1]Setup!C7,"PERIODIC",$B514,"TOPFLOW","TOP","TOP","top1",$C514,"top3","Open_Acute_DIV1","TOP5","TOP6","REPORTED","TOP8")</f>
        <v>19383.650000000001</v>
      </c>
      <c r="DN514" s="53">
        <f>_xll.OneStreamExcelAddIn.XFFunctions.XFGetCell("TRUE", "CONSOL", $D$3,"TOT_Entity","Aggregated","Budget_Working",[1]Setup!C8,"PERIODIC",$B514,"TOPFLOW","TOP","TOP","top1",$C514,"top3","Open_Acute_DIV1","TOP5","TOP6","REPORTED","TOP8")</f>
        <v>19440.849999999999</v>
      </c>
      <c r="DO514" s="53">
        <f>_xll.OneStreamExcelAddIn.XFFunctions.XFGetCell("TRUE", "CONSOL", $D$3,"TOT_Entity","Aggregated","Budget_Working",[1]Setup!C9,"PERIODIC",$B514,"TOPFLOW","TOP","TOP","top1",$C514,"top3","Open_Acute_DIV1","TOP5","TOP6","REPORTED","TOP8")</f>
        <v>18904.599999999999</v>
      </c>
      <c r="DP514" s="53">
        <f>_xll.OneStreamExcelAddIn.XFFunctions.XFGetCell("TRUE", "CONSOL", $D$3,"TOT_Entity","Aggregated","Budget_Working",[1]Setup!C10,"PERIODIC",$B514,"TOPFLOW","TOP","TOP","top1",$C514,"top3","Open_Acute_DIV1","TOP5","TOP6","REPORTED","TOP8")</f>
        <v>18997.55</v>
      </c>
      <c r="DQ514" s="53">
        <f>_xll.OneStreamExcelAddIn.XFFunctions.XFGetCell("TRUE", "CONSOL", $D$3,"TOT_Entity","Aggregated","Budget_Working",[1]Setup!C11,"PERIODIC",$B514,"TOPFLOW","TOP","TOP","top1",$C514,"top3","Open_Acute_DIV1","TOP5","TOP6","REPORTED","TOP8")</f>
        <v>18690.099999999999</v>
      </c>
      <c r="DR514" s="53">
        <f>_xll.OneStreamExcelAddIn.XFFunctions.XFGetCell("TRUE", "CONSOL", $D$3,"TOT_Entity","Aggregated","Budget_Working",[1]Setup!C12,"PERIODIC",$B514,"TOPFLOW","TOP","TOP","top1",$C514,"top3","Open_Acute_DIV1","TOP5","TOP6","REPORTED","TOP8")</f>
        <v>18754.45</v>
      </c>
      <c r="DS514" s="53">
        <f>_xll.OneStreamExcelAddIn.XFFunctions.XFGetCell("TRUE", "CONSOL", $D$3,"TOT_Entity","Aggregated","Budget_Working",[1]Setup!C13,"PERIODIC",$B514,"TOPFLOW","TOP","TOP","top1",$C514,"top3","Open_Acute_DIV1","TOP5","TOP6","REPORTED","TOP8")</f>
        <v>19691.099999999999</v>
      </c>
      <c r="DT514" s="53">
        <f>_xll.OneStreamExcelAddIn.XFFunctions.XFGetCell("TRUE", "CONSOL", $D$3,"TOT_Entity","Aggregated","Budget_Working",[1]Setup!C14,"PERIODIC",$B514,"TOPFLOW","TOP","TOP","top1",$C514,"top3","Open_Acute_DIV1","TOP5","TOP6","REPORTED","TOP8")</f>
        <v>18926.05</v>
      </c>
      <c r="DU514" s="53">
        <f>_xll.OneStreamExcelAddIn.XFFunctions.XFGetCell("TRUE", "CONSOL", $D$3,"TOT_Entity","Aggregated","Budget_Working",[1]Setup!C15,"PERIODIC",$B514,"TOPFLOW","TOP","TOP","top1",$C514,"top3","Open_Acute_DIV1","TOP5","TOP6","REPORTED","TOP8")</f>
        <v>19483.75</v>
      </c>
      <c r="DV514" s="178"/>
      <c r="DW514" s="53">
        <f>_xll.OneStreamExcelAddIn.XFFunctions.XFGetCell("TRUE", "CONSOL", $D$3,"TOT_Entity","USD","Budget_Final",[1]Setup!C17,"PERIODIC",$B514,"TOPFLOW","TOP","TOP","top1",$C514,"top3","Open_Acute_DIV1","TOP5","TOP6","REPORTED","TOP8")</f>
        <v>21037.30931235</v>
      </c>
      <c r="DX514" s="53">
        <f>_xll.OneStreamExcelAddIn.XFFunctions.XFGetCell("TRUE", "CONSOL", $D$3,"TOT_Entity","USD","Budget_Final",[1]Setup!C18,"PERIODIC",$B514,"TOPFLOW","TOP","TOP","top1",$C514,"top3","Open_Acute_DIV1","TOP5","TOP6","REPORTED","TOP8")</f>
        <v>21017.423905380001</v>
      </c>
      <c r="DY514" s="53">
        <f>_xll.OneStreamExcelAddIn.XFFunctions.XFGetCell("TRUE", "CONSOL", $D$3,"TOT_Entity","USD","Budget_Final",[1]Setup!C19,"PERIODIC",$B514,"TOPFLOW","TOP","TOP","top1",$C514,"top3","Open_Acute_DIV1","TOP5","TOP6","REPORTED","TOP8")</f>
        <v>21065.260129139999</v>
      </c>
      <c r="DZ514" s="53">
        <f>_xll.OneStreamExcelAddIn.XFFunctions.XFGetCell("TRUE", "CONSOL", $D$3,"TOT_Entity","USD","Budget_Final",[1]Setup!C20,"PERIODIC",$B514,"TOPFLOW","TOP","TOP","top1",$C514,"top3","Open_Acute_DIV1","TOP5","TOP6","REPORTED","TOP8")</f>
        <v>21062.757070920001</v>
      </c>
      <c r="EA514" s="53">
        <f>_xll.OneStreamExcelAddIn.XFFunctions.XFGetCell("TRUE", "CONSOL", $D$3,"TOT_Entity","USD","Budget_Final",[1]Setup!C21,"PERIODIC",$B514,"TOPFLOW","TOP","TOP","top1",$C514,"top3","Open_Acute_DIV1","TOP5","TOP6","REPORTED","TOP8")</f>
        <v>21075.550479599999</v>
      </c>
      <c r="EB514" s="53">
        <f>_xll.OneStreamExcelAddIn.XFFunctions.XFGetCell("TRUE", "CONSOL", $D$3,"TOT_Entity","USD","Budget_Final",[1]Setup!C22,"PERIODIC",$B514,"TOPFLOW","TOP","TOP","top1",$C514,"top3","Open_Acute_DIV1","TOP5","TOP6","REPORTED","TOP8")</f>
        <v>21051.632367720002</v>
      </c>
      <c r="EC514" s="53">
        <f>_xll.OneStreamExcelAddIn.XFFunctions.XFGetCell("TRUE", "CONSOL", $D$3,"TOT_Entity","USD","Budget_Final",[1]Setup!C23,"PERIODIC",$B514,"TOPFLOW","TOP","TOP","top1",$C514,"top3","Open_Acute_DIV1","TOP5","TOP6","REPORTED","TOP8")</f>
        <v>21074.716126859999</v>
      </c>
      <c r="ED514" s="53">
        <f>_xll.OneStreamExcelAddIn.XFFunctions.XFGetCell("TRUE", "CONSOL", $D$3,"TOT_Entity","USD","Budget_Final",[1]Setup!C24,"PERIODIC",$B514,"TOPFLOW","TOP","TOP","top1",$C514,"top3","Open_Acute_DIV1","TOP5","TOP6","REPORTED","TOP8")</f>
        <v>21074.99424444</v>
      </c>
      <c r="EE514" s="53">
        <f>_xll.OneStreamExcelAddIn.XFFunctions.XFGetCell("TRUE", "CONSOL", $D$3,"TOT_Entity","USD","Budget_Final",[1]Setup!C25,"PERIODIC",$B514,"TOPFLOW","TOP","TOP","top1",$C514,"top3","Open_Acute_DIV1","TOP5","TOP6","REPORTED","TOP8")</f>
        <v>21074.855185650002</v>
      </c>
      <c r="EF514" s="53">
        <f>_xll.OneStreamExcelAddIn.XFFunctions.XFGetCell("TRUE", "CONSOL", $D$3,"TOT_Entity","USD","Budget_Final",[1]Setup!C26,"PERIODIC",$B514,"TOPFLOW","TOP","TOP","top1",$C514,"top3","Open_Acute_DIV1","TOP5","TOP6","REPORTED","TOP8")</f>
        <v>21072.213068640001</v>
      </c>
      <c r="EG514" s="53">
        <f>_xll.OneStreamExcelAddIn.XFFunctions.XFGetCell("TRUE", "CONSOL", $D$3,"TOT_Entity","USD","Budget_Final",[1]Setup!C27,"PERIODIC",$B514,"TOPFLOW","TOP","TOP","top1",$C514,"top3","Open_Acute_DIV1","TOP5","TOP6","REPORTED","TOP8")</f>
        <v>21043.984134269998</v>
      </c>
      <c r="EH514" s="53">
        <f>_xll.OneStreamExcelAddIn.XFFunctions.XFGetCell("TRUE", "CONSOL", $D$3,"TOT_Entity","USD","Budget_Final",[1]Setup!C28,"PERIODIC",$B514,"TOPFLOW","TOP","TOP","top1",$C514,"top3","Open_Acute_DIV1","TOP5","TOP6","REPORTED","TOP8")</f>
        <v>21051.493308929999</v>
      </c>
    </row>
    <row r="515" spans="2:138" x14ac:dyDescent="0.25">
      <c r="B515" s="51">
        <v>63005</v>
      </c>
      <c r="C515" s="51"/>
      <c r="D515" t="str" cm="1">
        <f t="array" ref="D515">_xll.OneStreamExcelAddIn.XFFunctions.XFGetMemberInfo("Description","Account",B515)</f>
        <v>Linen Supplies</v>
      </c>
      <c r="E515" s="53">
        <f>_xll.OneStreamExcelAddIn.XFFunctions.XFGetCell("TRUE", "CONSOL", $D$3,"TOT_Entity","USD","Actual",$E$3,"PERIODIC",$B515,"TOPFLOW","TOP","TOP","top1",$C515,"top3","Open_Acute_DIV1","TOP5","TOP6","REPORTED","TOP8")</f>
        <v>0</v>
      </c>
      <c r="F515" s="53">
        <f>_xll.OneStreamExcelAddIn.XFFunctions.XFGetCell("TRUE", "CONSOL", $D$3,"TOT_Entity","Aggregated","Budget_Working",$E$3,"PERIODIC",$B515,"TOPFLOW","TOP","TOP","top1",$C515,"top3","Open_Acute_DIV1","TOP5","TOP6","REPORTED","TOP8")</f>
        <v>1933.5384684390001</v>
      </c>
      <c r="G515" s="53">
        <f t="shared" si="1281"/>
        <v>1933.5384684390001</v>
      </c>
      <c r="H515" s="55">
        <f t="shared" si="1282"/>
        <v>1</v>
      </c>
      <c r="I515" s="41"/>
      <c r="J515" s="53">
        <f>_xll.OneStreamExcelAddIn.XFFunctions.XFGetCell("TRUE", "CONSOL", $D$3,"TOT_Entity","USD","Actual",$E$3,"YTD",$B515,"TOPFLOW","TOP","TOP","top1",$C515,"TOP3","Open_Acute_DIV1","TOP5","TOP6","REPORTED","TOP8")</f>
        <v>3264.9</v>
      </c>
      <c r="K515" s="53">
        <f>_xll.OneStreamExcelAddIn.XFFunctions.XFGetCell("TRUE", "CONSOL", $D$3,"TOT_Entity","Aggregated","Budget_Working",$E$3,"YTD",$B515,"TOPFLOW","TOP","TOP","top1",$C515,"TOP3","Open_Acute_DIV1","TOP5","TOP6","REPORTED","TOP8")</f>
        <v>7552.2828632609999</v>
      </c>
      <c r="L515" s="53">
        <f t="shared" si="1283"/>
        <v>4287.3828632610002</v>
      </c>
      <c r="M515" s="40">
        <f t="shared" si="1284"/>
        <v>0.56769362865333028</v>
      </c>
      <c r="N515" s="41"/>
      <c r="O515" s="53">
        <f>_xll.OneStreamExcelAddIn.XFFunctions.XFGetCell("TRUE", "CONSOL", $D$3,"TOT_Entity","USD","Actual",$F$3,"YTD",$B515,"TOPFLOW","TOP","TOP","top1",$C515,"TOP3","Open_Acute_DIV1","TOP5","TOP6","REPORTED","TOP8")</f>
        <v>3291.66</v>
      </c>
      <c r="P515" s="53">
        <f>_xll.OneStreamExcelAddIn.XFFunctions.XFGetCell("TRUE", "CONSOL", $D$3,"TOT_Entity","USD","Actual",$E$3,"YTD",$B515,"TOPFLOW","TOP","TOP","top1",$C515,"top3","Open_Acute_DIV1","TOP5","TOP6","REPORTED","VAR_BW_PY_Actual")</f>
        <v>26.76</v>
      </c>
      <c r="Q515" s="40">
        <f t="shared" si="1285"/>
        <v>8.1296367182515823E-3</v>
      </c>
      <c r="R515" s="41"/>
      <c r="S515" s="53">
        <f>_xll.OneStreamExcelAddIn.XFFunctions.XFGetCell("TRUE", "CONSOL", $D$3,"TOT_Entity","USD","MIDFCST",$E$3,"MTD",$B515,"TOPFLOW","TOP","TOP","top1",$C515,"TOP3","Open_Acute_DIV1","TOP5","TOP6","REPORTED","TOP8")</f>
        <v>0</v>
      </c>
      <c r="T515" s="53">
        <f t="shared" si="1286"/>
        <v>0</v>
      </c>
      <c r="U515" s="40">
        <f t="shared" si="1287"/>
        <v>0</v>
      </c>
      <c r="V515" s="41"/>
      <c r="W515" s="42"/>
      <c r="X515" s="43"/>
      <c r="Y515" s="42"/>
      <c r="Z515" s="44"/>
      <c r="AB515" s="53">
        <f>_xll.OneStreamExcelAddIn.XFFunctions.XFGetCell("TRUE", "CONSOL", $D$3,"TOT_Entity","USD","Actual",[1]Setup!C4,"PERIODIC",$B515,"TOPFLOW","TOP","TOP","top1",$C515,"top3","Open_Acute_DIV1","TOP5","TOP6","REPORTED","TOP8")</f>
        <v>0</v>
      </c>
      <c r="AC515" s="53">
        <f>_xll.OneStreamExcelAddIn.XFFunctions.XFGetCell("TRUE", "CONSOL", $D$3,"TOT_Entity","Aggregated","Budget_Working",[1]Setup!C4,"PERIODIC",$B515,"TOPFLOW","TOP","TOP","top1",$C515,"top3","Open_Acute_DIV1","TOP5","TOP6","REPORTED","TOP8")</f>
        <v>1922.8401737040001</v>
      </c>
      <c r="AD515" s="53">
        <f t="shared" si="1288"/>
        <v>1922.8401737040001</v>
      </c>
      <c r="AE515" s="40">
        <f t="shared" si="1289"/>
        <v>1</v>
      </c>
      <c r="AG515" s="53">
        <f>_xll.OneStreamExcelAddIn.XFFunctions.XFGetCell("TRUE", "CONSOL", $D$3,"TOT_Entity","USD","Actual",[1]Setup!C5,"PERIODIC",$B515,"TOPFLOW","TOP","TOP","top1",$C515,"top3","Open_Acute_DIV1","TOP5","TOP6","REPORTED","TOP8")</f>
        <v>347.53</v>
      </c>
      <c r="AH515" s="53">
        <f>_xll.OneStreamExcelAddIn.XFFunctions.XFGetCell("TRUE", "CONSOL", $D$3,"TOT_Entity","Aggregated","Budget_Working",[1]Setup!C5,"PERIODIC",$B515,"TOPFLOW","TOP","TOP","top1",$C515,"top3","Open_Acute_DIV1","TOP5","TOP6","REPORTED","TOP8")</f>
        <v>1779.4830242549999</v>
      </c>
      <c r="AI515" s="53">
        <f t="shared" si="1290"/>
        <v>1431.9530242549999</v>
      </c>
      <c r="AJ515" s="40">
        <f t="shared" si="1291"/>
        <v>0.80470170534754204</v>
      </c>
      <c r="AL515" s="53">
        <f>_xll.OneStreamExcelAddIn.XFFunctions.XFGetCell("TRUE", "CONSOL", $D$3,"TOT_Entity","USD","Actual",[1]Setup!C6,"PERIODIC",$B515,"TOPFLOW","TOP","TOP","top1",$C515,"top3","Open_Acute_DIV1","TOP5","TOP6","REPORTED","TOP8")</f>
        <v>2917.37</v>
      </c>
      <c r="AM515" s="53">
        <f>_xll.OneStreamExcelAddIn.XFFunctions.XFGetCell("TRUE", "CONSOL", $D$3,"TOT_Entity","Aggregated","Budget_Working",[1]Setup!C6,"PERIODIC",$B515,"TOPFLOW","TOP","TOP","top1",$C515,"top3","Open_Acute_DIV1","TOP5","TOP6","REPORTED","TOP8")</f>
        <v>1916.421196863</v>
      </c>
      <c r="AN515" s="53">
        <f t="shared" si="1292"/>
        <v>-1000.9488031369999</v>
      </c>
      <c r="AO515" s="40">
        <f t="shared" si="1293"/>
        <v>-0.52230104988165349</v>
      </c>
      <c r="AQ515" s="53">
        <f>_xll.OneStreamExcelAddIn.XFFunctions.XFGetCell("TRUE", "CONSOL", $D$3,"TOT_Entity","USD","Actual",[1]Setup!C7,"PERIODIC",$B515,"TOPFLOW","TOP","TOP","top1",$C515,"top3","Open_Acute_DIV1","TOP5","TOP6","REPORTED","TOP8")</f>
        <v>0</v>
      </c>
      <c r="AR515" s="53">
        <f>_xll.OneStreamExcelAddIn.XFFunctions.XFGetCell("TRUE", "CONSOL", $D$3,"TOT_Entity","Aggregated","Budget_Working",[1]Setup!C7,"PERIODIC",$B515,"TOPFLOW","TOP","TOP","top1",$C515,"top3","Open_Acute_DIV1","TOP5","TOP6","REPORTED","TOP8")</f>
        <v>1933.5384684390001</v>
      </c>
      <c r="AS515" s="53">
        <f t="shared" si="1294"/>
        <v>1933.5384684390001</v>
      </c>
      <c r="AT515" s="40">
        <f t="shared" si="1295"/>
        <v>1</v>
      </c>
      <c r="AV515" s="53">
        <f>_xll.OneStreamExcelAddIn.XFFunctions.XFGetCell("TRUE", "CONSOL", $D$3,"TOT_Entity","USD","Actual",[1]Setup!C8,"PERIODIC",$B515,"TOPFLOW","TOP","TOP","top1",$C515,"top3","Open_Acute_DIV1","TOP5","TOP6","REPORTED","TOP8")</f>
        <v>-3264.9</v>
      </c>
      <c r="AW515" s="53">
        <f>_xll.OneStreamExcelAddIn.XFFunctions.XFGetCell("TRUE", "CONSOL", $D$3,"TOT_Entity","Aggregated","Budget_Working",[1]Setup!C8,"PERIODIC",$B515,"TOPFLOW","TOP","TOP","top1",$C515,"top3","Open_Acute_DIV1","TOP5","TOP6","REPORTED","TOP8")</f>
        <v>1939.2442256310001</v>
      </c>
      <c r="AX515" s="53">
        <f t="shared" si="1296"/>
        <v>5204.1442256310002</v>
      </c>
      <c r="AY515" s="40">
        <f t="shared" si="1297"/>
        <v>2.6835940294924185</v>
      </c>
      <c r="BA515" s="53">
        <f>_xll.OneStreamExcelAddIn.XFFunctions.XFGetCell("TRUE", "CONSOL", $D$3,"TOT_Entity","USD","Actual",[1]Setup!C9,"PERIODIC",$B515,"TOPFLOW","TOP","TOP","top1",$C515,"top3","Open_Acute_DIV1","TOP5","TOP6","REPORTED","TOP8")</f>
        <v>0</v>
      </c>
      <c r="BB515" s="53">
        <f>_xll.OneStreamExcelAddIn.XFFunctions.XFGetCell("TRUE", "CONSOL", $D$3,"TOT_Entity","Aggregated","Budget_Working",[1]Setup!C9,"PERIODIC",$B515,"TOPFLOW","TOP","TOP","top1",$C515,"top3","Open_Acute_DIV1","TOP5","TOP6","REPORTED","TOP8")</f>
        <v>1885.7527519560001</v>
      </c>
      <c r="BC515" s="53">
        <f t="shared" si="1298"/>
        <v>1885.7527519560001</v>
      </c>
      <c r="BD515" s="40">
        <f t="shared" si="1299"/>
        <v>1</v>
      </c>
      <c r="BF515" s="53">
        <f>_xll.OneStreamExcelAddIn.XFFunctions.XFGetCell("TRUE", "CONSOL", $D$3,"TOT_Entity","USD","Actual",[1]Setup!C10,"PERIODIC",$B515,"TOPFLOW","TOP","TOP","top1",$C515,"top3","Open_Acute_DIV1","TOP5","TOP6","REPORTED","TOP8")</f>
        <v>0</v>
      </c>
      <c r="BG515" s="53">
        <f>_xll.OneStreamExcelAddIn.XFFunctions.XFGetCell("TRUE", "CONSOL", $D$3,"TOT_Entity","Aggregated","Budget_Working",[1]Setup!C10,"PERIODIC",$B515,"TOPFLOW","TOP","TOP","top1",$C515,"top3","Open_Acute_DIV1","TOP5","TOP6","REPORTED","TOP8")</f>
        <v>1895.024607393</v>
      </c>
      <c r="BH515" s="53">
        <f t="shared" si="1300"/>
        <v>1895.024607393</v>
      </c>
      <c r="BI515" s="40">
        <f t="shared" si="1301"/>
        <v>1</v>
      </c>
      <c r="BK515" s="53">
        <f>_xll.OneStreamExcelAddIn.XFFunctions.XFGetCell("TRUE", "CONSOL", $D$3,"TOT_Entity","USD","Actual",[1]Setup!C11,"PERIODIC",$B515,"TOPFLOW","TOP","TOP","top1",$C515,"top3","Open_Acute_DIV1","TOP5","TOP6","REPORTED","TOP8")</f>
        <v>0</v>
      </c>
      <c r="BL515" s="53">
        <f>_xll.OneStreamExcelAddIn.XFFunctions.XFGetCell("TRUE", "CONSOL", $D$3,"TOT_Entity","Aggregated","Budget_Working",[1]Setup!C11,"PERIODIC",$B515,"TOPFLOW","TOP","TOP","top1",$C515,"top3","Open_Acute_DIV1","TOP5","TOP6","REPORTED","TOP8")</f>
        <v>1864.3561624859999</v>
      </c>
      <c r="BM515" s="53">
        <f t="shared" si="1302"/>
        <v>1864.3561624859999</v>
      </c>
      <c r="BN515" s="40">
        <f t="shared" si="1303"/>
        <v>1</v>
      </c>
      <c r="BP515" s="53">
        <f>_xll.OneStreamExcelAddIn.XFFunctions.XFGetCell("TRUE", "CONSOL", $D$3,"TOT_Entity","USD","Actual",[1]Setup!C12,"PERIODIC",$B515,"TOPFLOW","TOP","TOP","top1",$C515,"top3","Open_Acute_DIV1","TOP5","TOP6","REPORTED","TOP8")</f>
        <v>0</v>
      </c>
      <c r="BQ515" s="53">
        <f>_xll.OneStreamExcelAddIn.XFFunctions.XFGetCell("TRUE", "CONSOL", $D$3,"TOT_Entity","Aggregated","Budget_Working",[1]Setup!C12,"PERIODIC",$B515,"TOPFLOW","TOP","TOP","top1",$C515,"top3","Open_Acute_DIV1","TOP5","TOP6","REPORTED","TOP8")</f>
        <v>1870.775139327</v>
      </c>
      <c r="BR515" s="53">
        <f t="shared" si="1304"/>
        <v>1870.775139327</v>
      </c>
      <c r="BS515" s="40">
        <f t="shared" si="1305"/>
        <v>1</v>
      </c>
      <c r="BU515" s="53">
        <f>_xll.OneStreamExcelAddIn.XFFunctions.XFGetCell("TRUE", "CONSOL", $D$3,"TOT_Entity","USD","Actual",[1]Setup!C13,"PERIODIC",$B515,"TOPFLOW","TOP","TOP","top1",$C515,"top3","Open_Acute_DIV1","TOP5","TOP6","REPORTED","TOP8")</f>
        <v>0</v>
      </c>
      <c r="BV515" s="53">
        <f>_xll.OneStreamExcelAddIn.XFFunctions.XFGetCell("TRUE", "CONSOL", $D$3,"TOT_Entity","Aggregated","Budget_Working",[1]Setup!C13,"PERIODIC",$B515,"TOPFLOW","TOP","TOP","top1",$C515,"top3","Open_Acute_DIV1","TOP5","TOP6","REPORTED","TOP8")</f>
        <v>1964.206913346</v>
      </c>
      <c r="BW515" s="53">
        <f t="shared" si="1306"/>
        <v>1964.206913346</v>
      </c>
      <c r="BX515" s="40">
        <f t="shared" si="1307"/>
        <v>1</v>
      </c>
      <c r="BZ515" s="53">
        <f>_xll.OneStreamExcelAddIn.XFFunctions.XFGetCell("TRUE", "CONSOL", $D$3,"TOT_Entity","USD","Actual",[1]Setup!C14,"PERIODIC",$B515,"TOPFLOW","TOP","TOP","top1",$C515,"top3","Open_Acute_DIV1","TOP5","TOP6","REPORTED","TOP8")</f>
        <v>0</v>
      </c>
      <c r="CA515" s="53">
        <f>_xll.OneStreamExcelAddIn.XFFunctions.XFGetCell("TRUE", "CONSOL", $D$3,"TOT_Entity","Aggregated","Budget_Working",[1]Setup!C14,"PERIODIC",$B515,"TOPFLOW","TOP","TOP","top1",$C515,"top3","Open_Acute_DIV1","TOP5","TOP6","REPORTED","TOP8")</f>
        <v>1887.8924109029999</v>
      </c>
      <c r="CB515" s="53">
        <f t="shared" si="1308"/>
        <v>1887.8924109029999</v>
      </c>
      <c r="CC515" s="40">
        <f t="shared" si="1309"/>
        <v>1</v>
      </c>
      <c r="CE515" s="53">
        <f>_xll.OneStreamExcelAddIn.XFFunctions.XFGetCell("TRUE", "CONSOL", $D$3,"TOT_Entity","USD","Actual",[1]Setup!C15,"PERIODIC",$B515,"TOPFLOW","TOP","TOP","top1",$C515,"top3","Open_Acute_DIV1","TOP5","TOP6","REPORTED","TOP8")</f>
        <v>0</v>
      </c>
      <c r="CF515" s="53">
        <f>_xll.OneStreamExcelAddIn.XFFunctions.XFGetCell("TRUE", "CONSOL", $D$3,"TOT_Entity","Aggregated","Budget_Working",[1]Setup!C15,"PERIODIC",$B515,"TOPFLOW","TOP","TOP","top1",$C515,"top3","Open_Acute_DIV1","TOP5","TOP6","REPORTED","TOP8")</f>
        <v>1943.5235435249999</v>
      </c>
      <c r="CG515" s="53">
        <f t="shared" si="1310"/>
        <v>1943.5235435249999</v>
      </c>
      <c r="CH515" s="40">
        <f t="shared" si="1311"/>
        <v>1</v>
      </c>
      <c r="CI515" s="212"/>
      <c r="CJ515" s="53">
        <f>_xll.OneStreamExcelAddIn.XFFunctions.XFGetCell("TRUE", "CONSOL", $D$3,"TOT_Entity","USD","Actual",[1]Setup!C4,"PERIODIC",$B515,"TOPFLOW","TOP","TOP","top1",$C515,"top3","Open_Acute_DIV1","TOP5","TOP6","REPORTED","TOP8")</f>
        <v>0</v>
      </c>
      <c r="CK515" s="53">
        <f>_xll.OneStreamExcelAddIn.XFFunctions.XFGetCell("TRUE", "CONSOL", $D$3,"TOT_Entity","USD","Actual",[1]Setup!C5,"PERIODIC",$B515,"TOPFLOW","TOP","TOP","top1",$C515,"top3","Open_Acute_DIV1","TOP5","TOP6","REPORTED","TOP8")</f>
        <v>347.53</v>
      </c>
      <c r="CL515" s="53">
        <f>_xll.OneStreamExcelAddIn.XFFunctions.XFGetCell("TRUE", "CONSOL", $D$3,"TOT_Entity","USD","Actual",[1]Setup!C6,"PERIODIC",$B515,"TOPFLOW","TOP","TOP","top1",$C515,"top3","Open_Acute_DIV1","TOP5","TOP6","REPORTED","TOP8")</f>
        <v>2917.37</v>
      </c>
      <c r="CM515" s="53">
        <f>_xll.OneStreamExcelAddIn.XFFunctions.XFGetCell("TRUE", "CONSOL", $D$3,"TOT_Entity","USD","Actual",[1]Setup!C7,"PERIODIC",$B515,"TOPFLOW","TOP","TOP","top1",$C515,"top3","Open_Acute_DIV1","TOP5","TOP6","REPORTED","TOP8")</f>
        <v>0</v>
      </c>
      <c r="CN515" s="53">
        <f>_xll.OneStreamExcelAddIn.XFFunctions.XFGetCell("TRUE", "CONSOL", $D$3,"TOT_Entity","USD","Actual",[1]Setup!C8,"PERIODIC",$B515,"TOPFLOW","TOP","TOP","top1",$C515,"top3","Open_Acute_DIV1","TOP5","TOP6","REPORTED","TOP8")</f>
        <v>-3264.9</v>
      </c>
      <c r="CO515" s="53">
        <f>_xll.OneStreamExcelAddIn.XFFunctions.XFGetCell("TRUE", "CONSOL", $D$3,"TOT_Entity","USD","Actual",[1]Setup!C9,"PERIODIC",$B515,"TOPFLOW","TOP","TOP","top1",$C515,"top3","Open_Acute_DIV1","TOP5","TOP6","REPORTED","TOP8")</f>
        <v>0</v>
      </c>
      <c r="CP515" s="53">
        <f>_xll.OneStreamExcelAddIn.XFFunctions.XFGetCell("TRUE", "CONSOL", $D$3,"TOT_Entity","USD","Actual",[1]Setup!C10,"PERIODIC",$B515,"TOPFLOW","TOP","TOP","top1",$C515,"top3","Open_Acute_DIV1","TOP5","TOP6","REPORTED","TOP8")</f>
        <v>0</v>
      </c>
      <c r="CQ515" s="53">
        <f>_xll.OneStreamExcelAddIn.XFFunctions.XFGetCell("TRUE", "CONSOL", $D$3,"TOT_Entity","USD","Actual",[1]Setup!C11,"PERIODIC",$B515,"TOPFLOW","TOP","TOP","top1",$C515,"top3","Open_Acute_DIV1","TOP5","TOP6","REPORTED","TOP8")</f>
        <v>0</v>
      </c>
      <c r="CR515" s="53">
        <f>_xll.OneStreamExcelAddIn.XFFunctions.XFGetCell("TRUE", "CONSOL", $D$3,"TOT_Entity","USD","Actual",[1]Setup!C12,"PERIODIC",$B515,"TOPFLOW","TOP","TOP","top1",$C515,"top3","Open_Acute_DIV1","TOP5","TOP6","REPORTED","TOP8")</f>
        <v>0</v>
      </c>
      <c r="CS515" s="53">
        <f>_xll.OneStreamExcelAddIn.XFFunctions.XFGetCell("TRUE", "CONSOL", $D$3,"TOT_Entity","USD","Actual",[1]Setup!C13,"PERIODIC",$B515,"TOPFLOW","TOP","TOP","top1",$C515,"top3","Open_Acute_DIV1","TOP5","TOP6","REPORTED","TOP8")</f>
        <v>0</v>
      </c>
      <c r="CT515" s="53">
        <f>_xll.OneStreamExcelAddIn.XFFunctions.XFGetCell("TRUE", "CONSOL", $D$3,"TOT_Entity","USD","Actual",[1]Setup!C14,"PERIODIC",$B515,"TOPFLOW","TOP","TOP","top1",$C515,"top3","Open_Acute_DIV1","TOP5","TOP6","REPORTED","TOP8")</f>
        <v>0</v>
      </c>
      <c r="CU515" s="53">
        <f>_xll.OneStreamExcelAddIn.XFFunctions.XFGetCell("TRUE", "CONSOL", $D$3,"TOT_Entity","USD","Actual",[1]Setup!C15,"PERIODIC",$B515,"TOPFLOW","TOP","TOP","top1",$C515,"top3","Open_Acute_DIV1","TOP5","TOP6","REPORTED","TOP8")</f>
        <v>0</v>
      </c>
      <c r="CV515" s="212"/>
      <c r="CW515" s="53">
        <f>_xll.OneStreamExcelAddIn.XFFunctions.XFGetCell("TRUE", "CONSOL", $D$3,"TOT_Entity","USD","Actual",[1]Setup!C17,"PERIODIC",$B515,"TOPFLOW","TOP","TOP","top1",$C515,"top3","Open_Acute_DIV1","TOP5","TOP6","REPORTED","TOP8")</f>
        <v>0</v>
      </c>
      <c r="CX515" s="53">
        <f>_xll.OneStreamExcelAddIn.XFFunctions.XFGetCell("TRUE", "CONSOL", $D$3,"TOT_Entity","USD","Actual",[1]Setup!C18,"PERIODIC",$B515,"TOPFLOW","TOP","TOP","top1",$C515,"top3","Open_Acute_DIV1","TOP5","TOP6","REPORTED","TOP8")</f>
        <v>1771.66</v>
      </c>
      <c r="CY515" s="53">
        <f>_xll.OneStreamExcelAddIn.XFFunctions.XFGetCell("TRUE", "CONSOL", $D$3,"TOT_Entity","USD","Actual",[1]Setup!C19,"PERIODIC",$B515,"TOPFLOW","TOP","TOP","top1",$C515,"top3","Open_Acute_DIV1","TOP5","TOP6","REPORTED","TOP8")</f>
        <v>0</v>
      </c>
      <c r="CZ515" s="53">
        <f>_xll.OneStreamExcelAddIn.XFFunctions.XFGetCell("TRUE", "CONSOL", $D$3,"TOT_Entity","USD","Actual",[1]Setup!C20,"PERIODIC",$B515,"TOPFLOW","TOP","TOP","top1",$C515,"top3","Open_Acute_DIV1","TOP5","TOP6","REPORTED","TOP8")</f>
        <v>1520</v>
      </c>
      <c r="DA515" s="53">
        <f>_xll.OneStreamExcelAddIn.XFFunctions.XFGetCell("TRUE", "CONSOL", $D$3,"TOT_Entity","USD","Actual",[1]Setup!C21,"PERIODIC",$B515,"TOPFLOW","TOP","TOP","top1",$C515,"top3","Open_Acute_DIV1","TOP5","TOP6","REPORTED","TOP8")</f>
        <v>2573</v>
      </c>
      <c r="DB515" s="53">
        <f>_xll.OneStreamExcelAddIn.XFFunctions.XFGetCell("TRUE", "CONSOL", $D$3,"TOT_Entity","USD","Actual",[1]Setup!C22,"PERIODIC",$B515,"TOPFLOW","TOP","TOP","top1",$C515,"top3","Open_Acute_DIV1","TOP5","TOP6","REPORTED","TOP8")</f>
        <v>0</v>
      </c>
      <c r="DC515" s="53">
        <f>_xll.OneStreamExcelAddIn.XFFunctions.XFGetCell("TRUE", "CONSOL", $D$3,"TOT_Entity","USD","Actual",[1]Setup!C23,"PERIODIC",$B515,"TOPFLOW","TOP","TOP","top1",$C515,"top3","Open_Acute_DIV1","TOP5","TOP6","REPORTED","TOP8")</f>
        <v>2389.81</v>
      </c>
      <c r="DD515" s="53">
        <f>_xll.OneStreamExcelAddIn.XFFunctions.XFGetCell("TRUE", "CONSOL", $D$3,"TOT_Entity","USD","Actual",[1]Setup!C24,"PERIODIC",$B515,"TOPFLOW","TOP","TOP","top1",$C515,"top3","Open_Acute_DIV1","TOP5","TOP6","REPORTED","TOP8")</f>
        <v>0</v>
      </c>
      <c r="DE515" s="53">
        <f>_xll.OneStreamExcelAddIn.XFFunctions.XFGetCell("TRUE", "CONSOL", $D$3,"TOT_Entity","USD","Actual",[1]Setup!C25,"PERIODIC",$B515,"TOPFLOW","TOP","TOP","top1",$C515,"top3","Open_Acute_DIV1","TOP5","TOP6","REPORTED","TOP8")</f>
        <v>0</v>
      </c>
      <c r="DF515" s="53">
        <f>_xll.OneStreamExcelAddIn.XFFunctions.XFGetCell("TRUE", "CONSOL", $D$3,"TOT_Entity","USD","Actual",[1]Setup!C26,"PERIODIC",$B515,"TOPFLOW","TOP","TOP","top1",$C515,"top3","Open_Acute_DIV1","TOP5","TOP6","REPORTED","TOP8")</f>
        <v>113.55</v>
      </c>
      <c r="DG515" s="53">
        <f>_xll.OneStreamExcelAddIn.XFFunctions.XFGetCell("TRUE", "CONSOL", $D$3,"TOT_Entity","USD","Actual",[1]Setup!C27,"PERIODIC",$B515,"TOPFLOW","TOP","TOP","top1",$C515,"top3","Open_Acute_DIV1","TOP5","TOP6","REPORTED","TOP8")</f>
        <v>0</v>
      </c>
      <c r="DH515" s="53">
        <f>_xll.OneStreamExcelAddIn.XFFunctions.XFGetCell("TRUE", "CONSOL", $D$3,"TOT_Entity","USD","Actual",[1]Setup!C28,"PERIODIC",$B515,"TOPFLOW","TOP","TOP","top1",$C515,"top3","Open_Acute_DIV1","TOP5","TOP6","REPORTED","TOP8")</f>
        <v>0</v>
      </c>
      <c r="DI515" s="178"/>
      <c r="DJ515" s="53">
        <f>_xll.OneStreamExcelAddIn.XFFunctions.XFGetCell("TRUE", "CONSOL", $D$3,"TOT_Entity","Aggregated","Budget_Working",[1]Setup!C4,"PERIODIC",$B515,"TOPFLOW","TOP","TOP","top1",$C515,"top3","Open_Acute_DIV1","TOP5","TOP6","REPORTED","TOP8")</f>
        <v>1922.8401737040001</v>
      </c>
      <c r="DK515" s="53">
        <f>_xll.OneStreamExcelAddIn.XFFunctions.XFGetCell("TRUE", "CONSOL", $D$3,"TOT_Entity","Aggregated","Budget_Working",[1]Setup!C5,"PERIODIC",$B515,"TOPFLOW","TOP","TOP","top1",$C515,"top3","Open_Acute_DIV1","TOP5","TOP6","REPORTED","TOP8")</f>
        <v>1779.4830242549999</v>
      </c>
      <c r="DL515" s="53">
        <f>_xll.OneStreamExcelAddIn.XFFunctions.XFGetCell("TRUE", "CONSOL", $D$3,"TOT_Entity","Aggregated","Budget_Working",[1]Setup!C6,"PERIODIC",$B515,"TOPFLOW","TOP","TOP","top1",$C515,"top3","Open_Acute_DIV1","TOP5","TOP6","REPORTED","TOP8")</f>
        <v>1916.421196863</v>
      </c>
      <c r="DM515" s="53">
        <f>_xll.OneStreamExcelAddIn.XFFunctions.XFGetCell("TRUE", "CONSOL", $D$3,"TOT_Entity","Aggregated","Budget_Working",[1]Setup!C7,"PERIODIC",$B515,"TOPFLOW","TOP","TOP","top1",$C515,"top3","Open_Acute_DIV1","TOP5","TOP6","REPORTED","TOP8")</f>
        <v>1933.5384684390001</v>
      </c>
      <c r="DN515" s="53">
        <f>_xll.OneStreamExcelAddIn.XFFunctions.XFGetCell("TRUE", "CONSOL", $D$3,"TOT_Entity","Aggregated","Budget_Working",[1]Setup!C8,"PERIODIC",$B515,"TOPFLOW","TOP","TOP","top1",$C515,"top3","Open_Acute_DIV1","TOP5","TOP6","REPORTED","TOP8")</f>
        <v>1939.2442256310001</v>
      </c>
      <c r="DO515" s="53">
        <f>_xll.OneStreamExcelAddIn.XFFunctions.XFGetCell("TRUE", "CONSOL", $D$3,"TOT_Entity","Aggregated","Budget_Working",[1]Setup!C9,"PERIODIC",$B515,"TOPFLOW","TOP","TOP","top1",$C515,"top3","Open_Acute_DIV1","TOP5","TOP6","REPORTED","TOP8")</f>
        <v>1885.7527519560001</v>
      </c>
      <c r="DP515" s="53">
        <f>_xll.OneStreamExcelAddIn.XFFunctions.XFGetCell("TRUE", "CONSOL", $D$3,"TOT_Entity","Aggregated","Budget_Working",[1]Setup!C10,"PERIODIC",$B515,"TOPFLOW","TOP","TOP","top1",$C515,"top3","Open_Acute_DIV1","TOP5","TOP6","REPORTED","TOP8")</f>
        <v>1895.024607393</v>
      </c>
      <c r="DQ515" s="53">
        <f>_xll.OneStreamExcelAddIn.XFFunctions.XFGetCell("TRUE", "CONSOL", $D$3,"TOT_Entity","Aggregated","Budget_Working",[1]Setup!C11,"PERIODIC",$B515,"TOPFLOW","TOP","TOP","top1",$C515,"top3","Open_Acute_DIV1","TOP5","TOP6","REPORTED","TOP8")</f>
        <v>1864.3561624859999</v>
      </c>
      <c r="DR515" s="53">
        <f>_xll.OneStreamExcelAddIn.XFFunctions.XFGetCell("TRUE", "CONSOL", $D$3,"TOT_Entity","Aggregated","Budget_Working",[1]Setup!C12,"PERIODIC",$B515,"TOPFLOW","TOP","TOP","top1",$C515,"top3","Open_Acute_DIV1","TOP5","TOP6","REPORTED","TOP8")</f>
        <v>1870.775139327</v>
      </c>
      <c r="DS515" s="53">
        <f>_xll.OneStreamExcelAddIn.XFFunctions.XFGetCell("TRUE", "CONSOL", $D$3,"TOT_Entity","Aggregated","Budget_Working",[1]Setup!C13,"PERIODIC",$B515,"TOPFLOW","TOP","TOP","top1",$C515,"top3","Open_Acute_DIV1","TOP5","TOP6","REPORTED","TOP8")</f>
        <v>1964.206913346</v>
      </c>
      <c r="DT515" s="53">
        <f>_xll.OneStreamExcelAddIn.XFFunctions.XFGetCell("TRUE", "CONSOL", $D$3,"TOT_Entity","Aggregated","Budget_Working",[1]Setup!C14,"PERIODIC",$B515,"TOPFLOW","TOP","TOP","top1",$C515,"top3","Open_Acute_DIV1","TOP5","TOP6","REPORTED","TOP8")</f>
        <v>1887.8924109029999</v>
      </c>
      <c r="DU515" s="53">
        <f>_xll.OneStreamExcelAddIn.XFFunctions.XFGetCell("TRUE", "CONSOL", $D$3,"TOT_Entity","Aggregated","Budget_Working",[1]Setup!C15,"PERIODIC",$B515,"TOPFLOW","TOP","TOP","top1",$C515,"top3","Open_Acute_DIV1","TOP5","TOP6","REPORTED","TOP8")</f>
        <v>1943.5235435249999</v>
      </c>
      <c r="DV515" s="178"/>
      <c r="DW515" s="53">
        <f>_xll.OneStreamExcelAddIn.XFFunctions.XFGetCell("TRUE", "CONSOL", $D$3,"TOT_Entity","USD","Budget_Final",[1]Setup!C17,"PERIODIC",$B515,"TOPFLOW","TOP","TOP","top1",$C515,"top3","Open_Acute_DIV1","TOP5","TOP6","REPORTED","TOP8")</f>
        <v>250.92961336499999</v>
      </c>
      <c r="DX515" s="53">
        <f>_xll.OneStreamExcelAddIn.XFFunctions.XFGetCell("TRUE", "CONSOL", $D$3,"TOT_Entity","USD","Budget_Final",[1]Setup!C18,"PERIODIC",$B515,"TOPFLOW","TOP","TOP","top1",$C515,"top3","Open_Acute_DIV1","TOP5","TOP6","REPORTED","TOP8")</f>
        <v>238.82744314199999</v>
      </c>
      <c r="DY515" s="53">
        <f>_xll.OneStreamExcelAddIn.XFFunctions.XFGetCell("TRUE", "CONSOL", $D$3,"TOT_Entity","USD","Budget_Final",[1]Setup!C19,"PERIODIC",$B515,"TOPFLOW","TOP","TOP","top1",$C515,"top3","Open_Acute_DIV1","TOP5","TOP6","REPORTED","TOP8")</f>
        <v>267.94035612599998</v>
      </c>
      <c r="DZ515" s="53">
        <f>_xll.OneStreamExcelAddIn.XFFunctions.XFGetCell("TRUE", "CONSOL", $D$3,"TOT_Entity","USD","Budget_Final",[1]Setup!C20,"PERIODIC",$B515,"TOPFLOW","TOP","TOP","top1",$C515,"top3","Open_Acute_DIV1","TOP5","TOP6","REPORTED","TOP8")</f>
        <v>266.417006028</v>
      </c>
      <c r="EA515" s="53">
        <f>_xll.OneStreamExcelAddIn.XFFunctions.XFGetCell("TRUE", "CONSOL", $D$3,"TOT_Entity","USD","Budget_Final",[1]Setup!C21,"PERIODIC",$B515,"TOPFLOW","TOP","TOP","top1",$C515,"top3","Open_Acute_DIV1","TOP5","TOP6","REPORTED","TOP8")</f>
        <v>3033.1547936400002</v>
      </c>
      <c r="EB515" s="53">
        <f>_xll.OneStreamExcelAddIn.XFFunctions.XFGetCell("TRUE", "CONSOL", $D$3,"TOT_Entity","USD","Budget_Final",[1]Setup!C22,"PERIODIC",$B515,"TOPFLOW","TOP","TOP","top1",$C515,"top3","Open_Acute_DIV1","TOP5","TOP6","REPORTED","TOP8")</f>
        <v>259.64656114799999</v>
      </c>
      <c r="EC515" s="53">
        <f>_xll.OneStreamExcelAddIn.XFFunctions.XFGetCell("TRUE", "CONSOL", $D$3,"TOT_Entity","USD","Budget_Final",[1]Setup!C23,"PERIODIC",$B515,"TOPFLOW","TOP","TOP","top1",$C515,"top3","Open_Acute_DIV1","TOP5","TOP6","REPORTED","TOP8")</f>
        <v>273.69523427399997</v>
      </c>
      <c r="ED515" s="53">
        <f>_xll.OneStreamExcelAddIn.XFFunctions.XFGetCell("TRUE", "CONSOL", $D$3,"TOT_Entity","USD","Budget_Final",[1]Setup!C24,"PERIODIC",$B515,"TOPFLOW","TOP","TOP","top1",$C515,"top3","Open_Acute_DIV1","TOP5","TOP6","REPORTED","TOP8")</f>
        <v>273.864495396</v>
      </c>
      <c r="EE515" s="53">
        <f>_xll.OneStreamExcelAddIn.XFFunctions.XFGetCell("TRUE", "CONSOL", $D$3,"TOT_Entity","USD","Budget_Final",[1]Setup!C25,"PERIODIC",$B515,"TOPFLOW","TOP","TOP","top1",$C515,"top3","Open_Acute_DIV1","TOP5","TOP6","REPORTED","TOP8")</f>
        <v>273.77986483500001</v>
      </c>
      <c r="EF515" s="53">
        <f>_xll.OneStreamExcelAddIn.XFFunctions.XFGetCell("TRUE", "CONSOL", $D$3,"TOT_Entity","USD","Budget_Final",[1]Setup!C26,"PERIODIC",$B515,"TOPFLOW","TOP","TOP","top1",$C515,"top3","Open_Acute_DIV1","TOP5","TOP6","REPORTED","TOP8")</f>
        <v>272.17188417599999</v>
      </c>
      <c r="EG515" s="53">
        <f>_xll.OneStreamExcelAddIn.XFFunctions.XFGetCell("TRUE", "CONSOL", $D$3,"TOT_Entity","USD","Budget_Final",[1]Setup!C27,"PERIODIC",$B515,"TOPFLOW","TOP","TOP","top1",$C515,"top3","Open_Acute_DIV1","TOP5","TOP6","REPORTED","TOP8")</f>
        <v>254.99188029300001</v>
      </c>
      <c r="EH515" s="53">
        <f>_xll.OneStreamExcelAddIn.XFFunctions.XFGetCell("TRUE", "CONSOL", $D$3,"TOT_Entity","USD","Budget_Final",[1]Setup!C28,"PERIODIC",$B515,"TOPFLOW","TOP","TOP","top1",$C515,"top3","Open_Acute_DIV1","TOP5","TOP6","REPORTED","TOP8")</f>
        <v>259.56193058700001</v>
      </c>
    </row>
    <row r="516" spans="2:138" x14ac:dyDescent="0.25">
      <c r="B516" s="51">
        <v>63006</v>
      </c>
      <c r="C516" s="51"/>
      <c r="D516" t="str" cm="1">
        <f t="array" ref="D516">_xll.OneStreamExcelAddIn.XFFunctions.XFGetMemberInfo("Description","Account",B516)</f>
        <v>Office Supplies</v>
      </c>
      <c r="E516" s="53">
        <f>_xll.OneStreamExcelAddIn.XFFunctions.XFGetCell("TRUE", "CONSOL", $D$3,"TOT_Entity","USD","Actual",$E$3,"PERIODIC",$B516,"TOPFLOW","TOP","TOP","top1",$C516,"top3","Open_Acute_DIV1","TOP5","TOP6","REPORTED","TOP8")</f>
        <v>11552.62</v>
      </c>
      <c r="F516" s="53">
        <f>_xll.OneStreamExcelAddIn.XFFunctions.XFGetCell("TRUE", "CONSOL", $D$3,"TOT_Entity","Aggregated","Budget_Working",$E$3,"PERIODIC",$B516,"TOPFLOW","TOP","TOP","top1",$C516,"top3","Open_Acute_DIV1","TOP5","TOP6","REPORTED","TOP8")</f>
        <v>18635.373389306998</v>
      </c>
      <c r="G516" s="53">
        <f t="shared" si="1281"/>
        <v>7082.7533893069976</v>
      </c>
      <c r="H516" s="55">
        <f t="shared" si="1282"/>
        <v>0.38007037698375773</v>
      </c>
      <c r="I516" s="41"/>
      <c r="J516" s="53">
        <f>_xll.OneStreamExcelAddIn.XFFunctions.XFGetCell("TRUE", "CONSOL", $D$3,"TOT_Entity","USD","Actual",$E$3,"YTD",$B516,"TOPFLOW","TOP","TOP","top1",$C516,"TOP3","Open_Acute_DIV1","TOP5","TOP6","REPORTED","TOP8")</f>
        <v>28109.45</v>
      </c>
      <c r="K516" s="53">
        <f>_xll.OneStreamExcelAddIn.XFFunctions.XFGetCell("TRUE", "CONSOL", $D$3,"TOT_Entity","Aggregated","Budget_Working",$E$3,"YTD",$B516,"TOPFLOW","TOP","TOP","top1",$C516,"TOP3","Open_Acute_DIV1","TOP5","TOP6","REPORTED","TOP8")</f>
        <v>72701.317461608996</v>
      </c>
      <c r="L516" s="53">
        <f t="shared" si="1283"/>
        <v>44591.867461608999</v>
      </c>
      <c r="M516" s="40">
        <f t="shared" si="1284"/>
        <v>0.61335707547743401</v>
      </c>
      <c r="N516" s="41"/>
      <c r="O516" s="53">
        <f>_xll.OneStreamExcelAddIn.XFFunctions.XFGetCell("TRUE", "CONSOL", $D$3,"TOT_Entity","USD","Actual",$F$3,"YTD",$B516,"TOPFLOW","TOP","TOP","top1",$C516,"TOP3","Open_Acute_DIV1","TOP5","TOP6","REPORTED","TOP8")</f>
        <v>29879.71</v>
      </c>
      <c r="P516" s="53">
        <f>_xll.OneStreamExcelAddIn.XFFunctions.XFGetCell("TRUE", "CONSOL", $D$3,"TOT_Entity","USD","Actual",$E$3,"YTD",$B516,"TOPFLOW","TOP","TOP","top1",$C516,"top3","Open_Acute_DIV1","TOP5","TOP6","REPORTED","VAR_BW_PY_Actual")</f>
        <v>1770.26</v>
      </c>
      <c r="Q516" s="40">
        <f t="shared" si="1285"/>
        <v>5.9246224277277125E-2</v>
      </c>
      <c r="R516" s="41"/>
      <c r="S516" s="53">
        <f>_xll.OneStreamExcelAddIn.XFFunctions.XFGetCell("TRUE", "CONSOL", $D$3,"TOT_Entity","USD","MIDFCST",$E$3,"MTD",$B516,"TOPFLOW","TOP","TOP","top1",$C516,"TOP3","Open_Acute_DIV1","TOP5","TOP6","REPORTED","TOP8")</f>
        <v>0</v>
      </c>
      <c r="T516" s="53">
        <f t="shared" si="1286"/>
        <v>-11552.62</v>
      </c>
      <c r="U516" s="40">
        <f t="shared" si="1287"/>
        <v>0</v>
      </c>
      <c r="V516" s="41"/>
      <c r="W516" s="42"/>
      <c r="X516" s="43"/>
      <c r="Y516" s="42"/>
      <c r="Z516" s="44"/>
      <c r="AB516" s="53">
        <f>_xll.OneStreamExcelAddIn.XFFunctions.XFGetCell("TRUE", "CONSOL", $D$3,"TOT_Entity","USD","Actual",[1]Setup!C4,"PERIODIC",$B516,"TOPFLOW","TOP","TOP","top1",$C516,"top3","Open_Acute_DIV1","TOP5","TOP6","REPORTED","TOP8")</f>
        <v>4985.53</v>
      </c>
      <c r="AC516" s="53">
        <f>_xll.OneStreamExcelAddIn.XFFunctions.XFGetCell("TRUE", "CONSOL", $D$3,"TOT_Entity","Aggregated","Budget_Working",[1]Setup!C4,"PERIODIC",$B516,"TOPFLOW","TOP","TOP","top1",$C516,"top3","Open_Acute_DIV1","TOP5","TOP6","REPORTED","TOP8")</f>
        <v>18361.025458968001</v>
      </c>
      <c r="AD516" s="53">
        <f t="shared" si="1288"/>
        <v>13375.495458968002</v>
      </c>
      <c r="AE516" s="40">
        <f t="shared" si="1289"/>
        <v>0.72847213729204119</v>
      </c>
      <c r="AG516" s="53">
        <f>_xll.OneStreamExcelAddIn.XFFunctions.XFGetCell("TRUE", "CONSOL", $D$3,"TOT_Entity","USD","Actual",[1]Setup!C5,"PERIODIC",$B516,"TOPFLOW","TOP","TOP","top1",$C516,"top3","Open_Acute_DIV1","TOP5","TOP6","REPORTED","TOP8")</f>
        <v>3702.83</v>
      </c>
      <c r="AH516" s="53">
        <f>_xll.OneStreamExcelAddIn.XFFunctions.XFGetCell("TRUE", "CONSOL", $D$3,"TOT_Entity","Aggregated","Budget_Working",[1]Setup!C5,"PERIODIC",$B516,"TOPFLOW","TOP","TOP","top1",$C516,"top3","Open_Acute_DIV1","TOP5","TOP6","REPORTED","TOP8")</f>
        <v>17140.728244227001</v>
      </c>
      <c r="AI516" s="53">
        <f t="shared" si="1290"/>
        <v>13437.898244227001</v>
      </c>
      <c r="AJ516" s="40">
        <f t="shared" si="1291"/>
        <v>0.78397475607565781</v>
      </c>
      <c r="AL516" s="53">
        <f>_xll.OneStreamExcelAddIn.XFFunctions.XFGetCell("TRUE", "CONSOL", $D$3,"TOT_Entity","USD","Actual",[1]Setup!C6,"PERIODIC",$B516,"TOPFLOW","TOP","TOP","top1",$C516,"top3","Open_Acute_DIV1","TOP5","TOP6","REPORTED","TOP8")</f>
        <v>7868.47</v>
      </c>
      <c r="AM516" s="53">
        <f>_xll.OneStreamExcelAddIn.XFFunctions.XFGetCell("TRUE", "CONSOL", $D$3,"TOT_Entity","Aggregated","Budget_Working",[1]Setup!C6,"PERIODIC",$B516,"TOPFLOW","TOP","TOP","top1",$C516,"top3","Open_Acute_DIV1","TOP5","TOP6","REPORTED","TOP8")</f>
        <v>18564.190369107</v>
      </c>
      <c r="AN516" s="53">
        <f t="shared" si="1292"/>
        <v>10695.720369106999</v>
      </c>
      <c r="AO516" s="40">
        <f t="shared" si="1293"/>
        <v>0.576147957785756</v>
      </c>
      <c r="AQ516" s="53">
        <f>_xll.OneStreamExcelAddIn.XFFunctions.XFGetCell("TRUE", "CONSOL", $D$3,"TOT_Entity","USD","Actual",[1]Setup!C7,"PERIODIC",$B516,"TOPFLOW","TOP","TOP","top1",$C516,"top3","Open_Acute_DIV1","TOP5","TOP6","REPORTED","TOP8")</f>
        <v>11552.62</v>
      </c>
      <c r="AR516" s="53">
        <f>_xll.OneStreamExcelAddIn.XFFunctions.XFGetCell("TRUE", "CONSOL", $D$3,"TOT_Entity","Aggregated","Budget_Working",[1]Setup!C7,"PERIODIC",$B516,"TOPFLOW","TOP","TOP","top1",$C516,"top3","Open_Acute_DIV1","TOP5","TOP6","REPORTED","TOP8")</f>
        <v>18635.373389306998</v>
      </c>
      <c r="AS516" s="53">
        <f t="shared" si="1294"/>
        <v>7082.7533893069976</v>
      </c>
      <c r="AT516" s="40">
        <f t="shared" si="1295"/>
        <v>0.38007037698375773</v>
      </c>
      <c r="AV516" s="53">
        <f>_xll.OneStreamExcelAddIn.XFFunctions.XFGetCell("TRUE", "CONSOL", $D$3,"TOT_Entity","USD","Actual",[1]Setup!C8,"PERIODIC",$B516,"TOPFLOW","TOP","TOP","top1",$C516,"top3","Open_Acute_DIV1","TOP5","TOP6","REPORTED","TOP8")</f>
        <v>-28109.45</v>
      </c>
      <c r="AW516" s="53">
        <f>_xll.OneStreamExcelAddIn.XFFunctions.XFGetCell("TRUE", "CONSOL", $D$3,"TOT_Entity","Aggregated","Budget_Working",[1]Setup!C8,"PERIODIC",$B516,"TOPFLOW","TOP","TOP","top1",$C516,"top3","Open_Acute_DIV1","TOP5","TOP6","REPORTED","TOP8")</f>
        <v>18767.052320403</v>
      </c>
      <c r="AX516" s="53">
        <f t="shared" si="1296"/>
        <v>46876.502320403</v>
      </c>
      <c r="AY516" s="40">
        <f t="shared" si="1297"/>
        <v>2.4978084741331603</v>
      </c>
      <c r="BA516" s="53">
        <f>_xll.OneStreamExcelAddIn.XFFunctions.XFGetCell("TRUE", "CONSOL", $D$3,"TOT_Entity","USD","Actual",[1]Setup!C9,"PERIODIC",$B516,"TOPFLOW","TOP","TOP","top1",$C516,"top3","Open_Acute_DIV1","TOP5","TOP6","REPORTED","TOP8")</f>
        <v>0</v>
      </c>
      <c r="BB516" s="53">
        <f>_xll.OneStreamExcelAddIn.XFFunctions.XFGetCell("TRUE", "CONSOL", $D$3,"TOT_Entity","Aggregated","Budget_Working",[1]Setup!C9,"PERIODIC",$B516,"TOPFLOW","TOP","TOP","top1",$C516,"top3","Open_Acute_DIV1","TOP5","TOP6","REPORTED","TOP8")</f>
        <v>18322.510457412001</v>
      </c>
      <c r="BC516" s="53">
        <f t="shared" si="1298"/>
        <v>18322.510457412001</v>
      </c>
      <c r="BD516" s="40">
        <f t="shared" si="1299"/>
        <v>1</v>
      </c>
      <c r="BF516" s="53">
        <f>_xll.OneStreamExcelAddIn.XFFunctions.XFGetCell("TRUE", "CONSOL", $D$3,"TOT_Entity","USD","Actual",[1]Setup!C10,"PERIODIC",$B516,"TOPFLOW","TOP","TOP","top1",$C516,"top3","Open_Acute_DIV1","TOP5","TOP6","REPORTED","TOP8")</f>
        <v>0</v>
      </c>
      <c r="BG516" s="53">
        <f>_xll.OneStreamExcelAddIn.XFFunctions.XFGetCell("TRUE", "CONSOL", $D$3,"TOT_Entity","Aggregated","Budget_Working",[1]Setup!C10,"PERIODIC",$B516,"TOPFLOW","TOP","TOP","top1",$C516,"top3","Open_Acute_DIV1","TOP5","TOP6","REPORTED","TOP8")</f>
        <v>18465.784343612999</v>
      </c>
      <c r="BH516" s="53">
        <f t="shared" si="1300"/>
        <v>18465.784343612999</v>
      </c>
      <c r="BI516" s="40">
        <f t="shared" si="1301"/>
        <v>1</v>
      </c>
      <c r="BK516" s="53">
        <f>_xll.OneStreamExcelAddIn.XFFunctions.XFGetCell("TRUE", "CONSOL", $D$3,"TOT_Entity","USD","Actual",[1]Setup!C11,"PERIODIC",$B516,"TOPFLOW","TOP","TOP","top1",$C516,"top3","Open_Acute_DIV1","TOP5","TOP6","REPORTED","TOP8")</f>
        <v>0</v>
      </c>
      <c r="BL516" s="53">
        <f>_xll.OneStreamExcelAddIn.XFFunctions.XFGetCell("TRUE", "CONSOL", $D$3,"TOT_Entity","Aggregated","Budget_Working",[1]Setup!C11,"PERIODIC",$B516,"TOPFLOW","TOP","TOP","top1",$C516,"top3","Open_Acute_DIV1","TOP5","TOP6","REPORTED","TOP8")</f>
        <v>18042.213956621999</v>
      </c>
      <c r="BM516" s="53">
        <f t="shared" si="1302"/>
        <v>18042.213956621999</v>
      </c>
      <c r="BN516" s="40">
        <f t="shared" si="1303"/>
        <v>1</v>
      </c>
      <c r="BP516" s="53">
        <f>_xll.OneStreamExcelAddIn.XFFunctions.XFGetCell("TRUE", "CONSOL", $D$3,"TOT_Entity","USD","Actual",[1]Setup!C12,"PERIODIC",$B516,"TOPFLOW","TOP","TOP","top1",$C516,"top3","Open_Acute_DIV1","TOP5","TOP6","REPORTED","TOP8")</f>
        <v>0</v>
      </c>
      <c r="BQ516" s="53">
        <f>_xll.OneStreamExcelAddIn.XFFunctions.XFGetCell("TRUE", "CONSOL", $D$3,"TOT_Entity","Aggregated","Budget_Working",[1]Setup!C12,"PERIODIC",$B516,"TOPFLOW","TOP","TOP","top1",$C516,"top3","Open_Acute_DIV1","TOP5","TOP6","REPORTED","TOP8")</f>
        <v>18154.030113459001</v>
      </c>
      <c r="BR516" s="53">
        <f t="shared" si="1304"/>
        <v>18154.030113459001</v>
      </c>
      <c r="BS516" s="40">
        <f t="shared" si="1305"/>
        <v>1</v>
      </c>
      <c r="BU516" s="53">
        <f>_xll.OneStreamExcelAddIn.XFFunctions.XFGetCell("TRUE", "CONSOL", $D$3,"TOT_Entity","USD","Actual",[1]Setup!C13,"PERIODIC",$B516,"TOPFLOW","TOP","TOP","top1",$C516,"top3","Open_Acute_DIV1","TOP5","TOP6","REPORTED","TOP8")</f>
        <v>0</v>
      </c>
      <c r="BV516" s="53">
        <f>_xll.OneStreamExcelAddIn.XFFunctions.XFGetCell("TRUE", "CONSOL", $D$3,"TOT_Entity","Aggregated","Budget_Working",[1]Setup!C13,"PERIODIC",$B516,"TOPFLOW","TOP","TOP","top1",$C516,"top3","Open_Acute_DIV1","TOP5","TOP6","REPORTED","TOP8")</f>
        <v>19027.889304905999</v>
      </c>
      <c r="BW516" s="53">
        <f t="shared" si="1306"/>
        <v>19027.889304905999</v>
      </c>
      <c r="BX516" s="40">
        <f t="shared" si="1307"/>
        <v>1</v>
      </c>
      <c r="BZ516" s="53">
        <f>_xll.OneStreamExcelAddIn.XFFunctions.XFGetCell("TRUE", "CONSOL", $D$3,"TOT_Entity","USD","Actual",[1]Setup!C14,"PERIODIC",$B516,"TOPFLOW","TOP","TOP","top1",$C516,"top3","Open_Acute_DIV1","TOP5","TOP6","REPORTED","TOP8")</f>
        <v>0</v>
      </c>
      <c r="CA516" s="53">
        <f>_xll.OneStreamExcelAddIn.XFFunctions.XFGetCell("TRUE", "CONSOL", $D$3,"TOT_Entity","Aggregated","Budget_Working",[1]Setup!C14,"PERIODIC",$B516,"TOPFLOW","TOP","TOP","top1",$C516,"top3","Open_Acute_DIV1","TOP5","TOP6","REPORTED","TOP8")</f>
        <v>18163.104190875001</v>
      </c>
      <c r="CB516" s="53">
        <f t="shared" si="1308"/>
        <v>18163.104190875001</v>
      </c>
      <c r="CC516" s="40">
        <f t="shared" si="1309"/>
        <v>1</v>
      </c>
      <c r="CE516" s="53">
        <f>_xll.OneStreamExcelAddIn.XFFunctions.XFGetCell("TRUE", "CONSOL", $D$3,"TOT_Entity","USD","Actual",[1]Setup!C15,"PERIODIC",$B516,"TOPFLOW","TOP","TOP","top1",$C516,"top3","Open_Acute_DIV1","TOP5","TOP6","REPORTED","TOP8")</f>
        <v>0</v>
      </c>
      <c r="CF516" s="53">
        <f>_xll.OneStreamExcelAddIn.XFFunctions.XFGetCell("TRUE", "CONSOL", $D$3,"TOT_Entity","Aggregated","Budget_Working",[1]Setup!C15,"PERIODIC",$B516,"TOPFLOW","TOP","TOP","top1",$C516,"top3","Open_Acute_DIV1","TOP5","TOP6","REPORTED","TOP8")</f>
        <v>18674.493793185</v>
      </c>
      <c r="CG516" s="53">
        <f t="shared" si="1310"/>
        <v>18674.493793185</v>
      </c>
      <c r="CH516" s="40">
        <f t="shared" si="1311"/>
        <v>1</v>
      </c>
      <c r="CI516" s="212"/>
      <c r="CJ516" s="53">
        <f>_xll.OneStreamExcelAddIn.XFFunctions.XFGetCell("TRUE", "CONSOL", $D$3,"TOT_Entity","USD","Actual",[1]Setup!C4,"PERIODIC",$B516,"TOPFLOW","TOP","TOP","top1",$C516,"top3","Open_Acute_DIV1","TOP5","TOP6","REPORTED","TOP8")</f>
        <v>4985.53</v>
      </c>
      <c r="CK516" s="53">
        <f>_xll.OneStreamExcelAddIn.XFFunctions.XFGetCell("TRUE", "CONSOL", $D$3,"TOT_Entity","USD","Actual",[1]Setup!C5,"PERIODIC",$B516,"TOPFLOW","TOP","TOP","top1",$C516,"top3","Open_Acute_DIV1","TOP5","TOP6","REPORTED","TOP8")</f>
        <v>3702.83</v>
      </c>
      <c r="CL516" s="53">
        <f>_xll.OneStreamExcelAddIn.XFFunctions.XFGetCell("TRUE", "CONSOL", $D$3,"TOT_Entity","USD","Actual",[1]Setup!C6,"PERIODIC",$B516,"TOPFLOW","TOP","TOP","top1",$C516,"top3","Open_Acute_DIV1","TOP5","TOP6","REPORTED","TOP8")</f>
        <v>7868.47</v>
      </c>
      <c r="CM516" s="53">
        <f>_xll.OneStreamExcelAddIn.XFFunctions.XFGetCell("TRUE", "CONSOL", $D$3,"TOT_Entity","USD","Actual",[1]Setup!C7,"PERIODIC",$B516,"TOPFLOW","TOP","TOP","top1",$C516,"top3","Open_Acute_DIV1","TOP5","TOP6","REPORTED","TOP8")</f>
        <v>11552.62</v>
      </c>
      <c r="CN516" s="53">
        <f>_xll.OneStreamExcelAddIn.XFFunctions.XFGetCell("TRUE", "CONSOL", $D$3,"TOT_Entity","USD","Actual",[1]Setup!C8,"PERIODIC",$B516,"TOPFLOW","TOP","TOP","top1",$C516,"top3","Open_Acute_DIV1","TOP5","TOP6","REPORTED","TOP8")</f>
        <v>-28109.45</v>
      </c>
      <c r="CO516" s="53">
        <f>_xll.OneStreamExcelAddIn.XFFunctions.XFGetCell("TRUE", "CONSOL", $D$3,"TOT_Entity","USD","Actual",[1]Setup!C9,"PERIODIC",$B516,"TOPFLOW","TOP","TOP","top1",$C516,"top3","Open_Acute_DIV1","TOP5","TOP6","REPORTED","TOP8")</f>
        <v>0</v>
      </c>
      <c r="CP516" s="53">
        <f>_xll.OneStreamExcelAddIn.XFFunctions.XFGetCell("TRUE", "CONSOL", $D$3,"TOT_Entity","USD","Actual",[1]Setup!C10,"PERIODIC",$B516,"TOPFLOW","TOP","TOP","top1",$C516,"top3","Open_Acute_DIV1","TOP5","TOP6","REPORTED","TOP8")</f>
        <v>0</v>
      </c>
      <c r="CQ516" s="53">
        <f>_xll.OneStreamExcelAddIn.XFFunctions.XFGetCell("TRUE", "CONSOL", $D$3,"TOT_Entity","USD","Actual",[1]Setup!C11,"PERIODIC",$B516,"TOPFLOW","TOP","TOP","top1",$C516,"top3","Open_Acute_DIV1","TOP5","TOP6","REPORTED","TOP8")</f>
        <v>0</v>
      </c>
      <c r="CR516" s="53">
        <f>_xll.OneStreamExcelAddIn.XFFunctions.XFGetCell("TRUE", "CONSOL", $D$3,"TOT_Entity","USD","Actual",[1]Setup!C12,"PERIODIC",$B516,"TOPFLOW","TOP","TOP","top1",$C516,"top3","Open_Acute_DIV1","TOP5","TOP6","REPORTED","TOP8")</f>
        <v>0</v>
      </c>
      <c r="CS516" s="53">
        <f>_xll.OneStreamExcelAddIn.XFFunctions.XFGetCell("TRUE", "CONSOL", $D$3,"TOT_Entity","USD","Actual",[1]Setup!C13,"PERIODIC",$B516,"TOPFLOW","TOP","TOP","top1",$C516,"top3","Open_Acute_DIV1","TOP5","TOP6","REPORTED","TOP8")</f>
        <v>0</v>
      </c>
      <c r="CT516" s="53">
        <f>_xll.OneStreamExcelAddIn.XFFunctions.XFGetCell("TRUE", "CONSOL", $D$3,"TOT_Entity","USD","Actual",[1]Setup!C14,"PERIODIC",$B516,"TOPFLOW","TOP","TOP","top1",$C516,"top3","Open_Acute_DIV1","TOP5","TOP6","REPORTED","TOP8")</f>
        <v>0</v>
      </c>
      <c r="CU516" s="53">
        <f>_xll.OneStreamExcelAddIn.XFFunctions.XFGetCell("TRUE", "CONSOL", $D$3,"TOT_Entity","USD","Actual",[1]Setup!C15,"PERIODIC",$B516,"TOPFLOW","TOP","TOP","top1",$C516,"top3","Open_Acute_DIV1","TOP5","TOP6","REPORTED","TOP8")</f>
        <v>0</v>
      </c>
      <c r="CV516" s="212"/>
      <c r="CW516" s="53">
        <f>_xll.OneStreamExcelAddIn.XFFunctions.XFGetCell("TRUE", "CONSOL", $D$3,"TOT_Entity","USD","Actual",[1]Setup!C17,"PERIODIC",$B516,"TOPFLOW","TOP","TOP","top1",$C516,"top3","Open_Acute_DIV1","TOP5","TOP6","REPORTED","TOP8")</f>
        <v>8119.03</v>
      </c>
      <c r="CX516" s="53">
        <f>_xll.OneStreamExcelAddIn.XFFunctions.XFGetCell("TRUE", "CONSOL", $D$3,"TOT_Entity","USD","Actual",[1]Setup!C18,"PERIODIC",$B516,"TOPFLOW","TOP","TOP","top1",$C516,"top3","Open_Acute_DIV1","TOP5","TOP6","REPORTED","TOP8")</f>
        <v>5870.15</v>
      </c>
      <c r="CY516" s="53">
        <f>_xll.OneStreamExcelAddIn.XFFunctions.XFGetCell("TRUE", "CONSOL", $D$3,"TOT_Entity","USD","Actual",[1]Setup!C19,"PERIODIC",$B516,"TOPFLOW","TOP","TOP","top1",$C516,"top3","Open_Acute_DIV1","TOP5","TOP6","REPORTED","TOP8")</f>
        <v>2828.56</v>
      </c>
      <c r="CZ516" s="53">
        <f>_xll.OneStreamExcelAddIn.XFFunctions.XFGetCell("TRUE", "CONSOL", $D$3,"TOT_Entity","USD","Actual",[1]Setup!C20,"PERIODIC",$B516,"TOPFLOW","TOP","TOP","top1",$C516,"top3","Open_Acute_DIV1","TOP5","TOP6","REPORTED","TOP8")</f>
        <v>13061.97</v>
      </c>
      <c r="DA516" s="53">
        <f>_xll.OneStreamExcelAddIn.XFFunctions.XFGetCell("TRUE", "CONSOL", $D$3,"TOT_Entity","USD","Actual",[1]Setup!C21,"PERIODIC",$B516,"TOPFLOW","TOP","TOP","top1",$C516,"top3","Open_Acute_DIV1","TOP5","TOP6","REPORTED","TOP8")</f>
        <v>5793.95</v>
      </c>
      <c r="DB516" s="53">
        <f>_xll.OneStreamExcelAddIn.XFFunctions.XFGetCell("TRUE", "CONSOL", $D$3,"TOT_Entity","USD","Actual",[1]Setup!C22,"PERIODIC",$B516,"TOPFLOW","TOP","TOP","top1",$C516,"top3","Open_Acute_DIV1","TOP5","TOP6","REPORTED","TOP8")</f>
        <v>8428.65</v>
      </c>
      <c r="DC516" s="53">
        <f>_xll.OneStreamExcelAddIn.XFFunctions.XFGetCell("TRUE", "CONSOL", $D$3,"TOT_Entity","USD","Actual",[1]Setup!C23,"PERIODIC",$B516,"TOPFLOW","TOP","TOP","top1",$C516,"top3","Open_Acute_DIV1","TOP5","TOP6","REPORTED","TOP8")</f>
        <v>13189.7</v>
      </c>
      <c r="DD516" s="53">
        <f>_xll.OneStreamExcelAddIn.XFFunctions.XFGetCell("TRUE", "CONSOL", $D$3,"TOT_Entity","USD","Actual",[1]Setup!C24,"PERIODIC",$B516,"TOPFLOW","TOP","TOP","top1",$C516,"top3","Open_Acute_DIV1","TOP5","TOP6","REPORTED","TOP8")</f>
        <v>22694.99</v>
      </c>
      <c r="DE516" s="53">
        <f>_xll.OneStreamExcelAddIn.XFFunctions.XFGetCell("TRUE", "CONSOL", $D$3,"TOT_Entity","USD","Actual",[1]Setup!C25,"PERIODIC",$B516,"TOPFLOW","TOP","TOP","top1",$C516,"top3","Open_Acute_DIV1","TOP5","TOP6","REPORTED","TOP8")</f>
        <v>7290.2</v>
      </c>
      <c r="DF516" s="53">
        <f>_xll.OneStreamExcelAddIn.XFFunctions.XFGetCell("TRUE", "CONSOL", $D$3,"TOT_Entity","USD","Actual",[1]Setup!C26,"PERIODIC",$B516,"TOPFLOW","TOP","TOP","top1",$C516,"top3","Open_Acute_DIV1","TOP5","TOP6","REPORTED","TOP8")</f>
        <v>3688.15</v>
      </c>
      <c r="DG516" s="53">
        <f>_xll.OneStreamExcelAddIn.XFFunctions.XFGetCell("TRUE", "CONSOL", $D$3,"TOT_Entity","USD","Actual",[1]Setup!C27,"PERIODIC",$B516,"TOPFLOW","TOP","TOP","top1",$C516,"top3","Open_Acute_DIV1","TOP5","TOP6","REPORTED","TOP8")</f>
        <v>3755.22</v>
      </c>
      <c r="DH516" s="53">
        <f>_xll.OneStreamExcelAddIn.XFFunctions.XFGetCell("TRUE", "CONSOL", $D$3,"TOT_Entity","USD","Actual",[1]Setup!C28,"PERIODIC",$B516,"TOPFLOW","TOP","TOP","top1",$C516,"top3","Open_Acute_DIV1","TOP5","TOP6","REPORTED","TOP8")</f>
        <v>2320.85</v>
      </c>
      <c r="DI516" s="178"/>
      <c r="DJ516" s="53">
        <f>_xll.OneStreamExcelAddIn.XFFunctions.XFGetCell("TRUE", "CONSOL", $D$3,"TOT_Entity","Aggregated","Budget_Working",[1]Setup!C4,"PERIODIC",$B516,"TOPFLOW","TOP","TOP","top1",$C516,"top3","Open_Acute_DIV1","TOP5","TOP6","REPORTED","TOP8")</f>
        <v>18361.025458968001</v>
      </c>
      <c r="DK516" s="53">
        <f>_xll.OneStreamExcelAddIn.XFFunctions.XFGetCell("TRUE", "CONSOL", $D$3,"TOT_Entity","Aggregated","Budget_Working",[1]Setup!C5,"PERIODIC",$B516,"TOPFLOW","TOP","TOP","top1",$C516,"top3","Open_Acute_DIV1","TOP5","TOP6","REPORTED","TOP8")</f>
        <v>17140.728244227001</v>
      </c>
      <c r="DL516" s="53">
        <f>_xll.OneStreamExcelAddIn.XFFunctions.XFGetCell("TRUE", "CONSOL", $D$3,"TOT_Entity","Aggregated","Budget_Working",[1]Setup!C6,"PERIODIC",$B516,"TOPFLOW","TOP","TOP","top1",$C516,"top3","Open_Acute_DIV1","TOP5","TOP6","REPORTED","TOP8")</f>
        <v>18564.190369107</v>
      </c>
      <c r="DM516" s="53">
        <f>_xll.OneStreamExcelAddIn.XFFunctions.XFGetCell("TRUE", "CONSOL", $D$3,"TOT_Entity","Aggregated","Budget_Working",[1]Setup!C7,"PERIODIC",$B516,"TOPFLOW","TOP","TOP","top1",$C516,"top3","Open_Acute_DIV1","TOP5","TOP6","REPORTED","TOP8")</f>
        <v>18635.373389306998</v>
      </c>
      <c r="DN516" s="53">
        <f>_xll.OneStreamExcelAddIn.XFFunctions.XFGetCell("TRUE", "CONSOL", $D$3,"TOT_Entity","Aggregated","Budget_Working",[1]Setup!C8,"PERIODIC",$B516,"TOPFLOW","TOP","TOP","top1",$C516,"top3","Open_Acute_DIV1","TOP5","TOP6","REPORTED","TOP8")</f>
        <v>18767.052320403</v>
      </c>
      <c r="DO516" s="53">
        <f>_xll.OneStreamExcelAddIn.XFFunctions.XFGetCell("TRUE", "CONSOL", $D$3,"TOT_Entity","Aggregated","Budget_Working",[1]Setup!C9,"PERIODIC",$B516,"TOPFLOW","TOP","TOP","top1",$C516,"top3","Open_Acute_DIV1","TOP5","TOP6","REPORTED","TOP8")</f>
        <v>18322.510457412001</v>
      </c>
      <c r="DP516" s="53">
        <f>_xll.OneStreamExcelAddIn.XFFunctions.XFGetCell("TRUE", "CONSOL", $D$3,"TOT_Entity","Aggregated","Budget_Working",[1]Setup!C10,"PERIODIC",$B516,"TOPFLOW","TOP","TOP","top1",$C516,"top3","Open_Acute_DIV1","TOP5","TOP6","REPORTED","TOP8")</f>
        <v>18465.784343612999</v>
      </c>
      <c r="DQ516" s="53">
        <f>_xll.OneStreamExcelAddIn.XFFunctions.XFGetCell("TRUE", "CONSOL", $D$3,"TOT_Entity","Aggregated","Budget_Working",[1]Setup!C11,"PERIODIC",$B516,"TOPFLOW","TOP","TOP","top1",$C516,"top3","Open_Acute_DIV1","TOP5","TOP6","REPORTED","TOP8")</f>
        <v>18042.213956621999</v>
      </c>
      <c r="DR516" s="53">
        <f>_xll.OneStreamExcelAddIn.XFFunctions.XFGetCell("TRUE", "CONSOL", $D$3,"TOT_Entity","Aggregated","Budget_Working",[1]Setup!C12,"PERIODIC",$B516,"TOPFLOW","TOP","TOP","top1",$C516,"top3","Open_Acute_DIV1","TOP5","TOP6","REPORTED","TOP8")</f>
        <v>18154.030113459001</v>
      </c>
      <c r="DS516" s="53">
        <f>_xll.OneStreamExcelAddIn.XFFunctions.XFGetCell("TRUE", "CONSOL", $D$3,"TOT_Entity","Aggregated","Budget_Working",[1]Setup!C13,"PERIODIC",$B516,"TOPFLOW","TOP","TOP","top1",$C516,"top3","Open_Acute_DIV1","TOP5","TOP6","REPORTED","TOP8")</f>
        <v>19027.889304905999</v>
      </c>
      <c r="DT516" s="53">
        <f>_xll.OneStreamExcelAddIn.XFFunctions.XFGetCell("TRUE", "CONSOL", $D$3,"TOT_Entity","Aggregated","Budget_Working",[1]Setup!C14,"PERIODIC",$B516,"TOPFLOW","TOP","TOP","top1",$C516,"top3","Open_Acute_DIV1","TOP5","TOP6","REPORTED","TOP8")</f>
        <v>18163.104190875001</v>
      </c>
      <c r="DU516" s="53">
        <f>_xll.OneStreamExcelAddIn.XFFunctions.XFGetCell("TRUE", "CONSOL", $D$3,"TOT_Entity","Aggregated","Budget_Working",[1]Setup!C15,"PERIODIC",$B516,"TOPFLOW","TOP","TOP","top1",$C516,"top3","Open_Acute_DIV1","TOP5","TOP6","REPORTED","TOP8")</f>
        <v>18674.493793185</v>
      </c>
      <c r="DV516" s="178"/>
      <c r="DW516" s="53">
        <f>_xll.OneStreamExcelAddIn.XFFunctions.XFGetCell("TRUE", "CONSOL", $D$3,"TOT_Entity","USD","Budget_Final",[1]Setup!C17,"PERIODIC",$B516,"TOPFLOW","TOP","TOP","top1",$C516,"top3","Open_Acute_DIV1","TOP5","TOP6","REPORTED","TOP8")</f>
        <v>6518.979731511</v>
      </c>
      <c r="DX516" s="53">
        <f>_xll.OneStreamExcelAddIn.XFFunctions.XFGetCell("TRUE", "CONSOL", $D$3,"TOT_Entity","USD","Budget_Final",[1]Setup!C18,"PERIODIC",$B516,"TOPFLOW","TOP","TOP","top1",$C516,"top3","Open_Acute_DIV1","TOP5","TOP6","REPORTED","TOP8")</f>
        <v>6474.9450571059997</v>
      </c>
      <c r="DY516" s="53">
        <f>_xll.OneStreamExcelAddIn.XFFunctions.XFGetCell("TRUE", "CONSOL", $D$3,"TOT_Entity","USD","Budget_Final",[1]Setup!C19,"PERIODIC",$B516,"TOPFLOW","TOP","TOP","top1",$C516,"top3","Open_Acute_DIV1","TOP5","TOP6","REPORTED","TOP8")</f>
        <v>6579.9948610020001</v>
      </c>
      <c r="DZ516" s="53">
        <f>_xll.OneStreamExcelAddIn.XFFunctions.XFGetCell("TRUE", "CONSOL", $D$3,"TOT_Entity","USD","Budget_Final",[1]Setup!C20,"PERIODIC",$B516,"TOPFLOW","TOP","TOP","top1",$C516,"top3","Open_Acute_DIV1","TOP5","TOP6","REPORTED","TOP8")</f>
        <v>9625.2248820160003</v>
      </c>
      <c r="EA516" s="53">
        <f>_xll.OneStreamExcelAddIn.XFFunctions.XFGetCell("TRUE", "CONSOL", $D$3,"TOT_Entity","USD","Budget_Final",[1]Setup!C21,"PERIODIC",$B516,"TOPFLOW","TOP","TOP","top1",$C516,"top3","Open_Acute_DIV1","TOP5","TOP6","REPORTED","TOP8")</f>
        <v>6591.7017650480002</v>
      </c>
      <c r="EB516" s="53">
        <f>_xll.OneStreamExcelAddIn.XFFunctions.XFGetCell("TRUE", "CONSOL", $D$3,"TOT_Entity","USD","Budget_Final",[1]Setup!C22,"PERIODIC",$B516,"TOPFLOW","TOP","TOP","top1",$C516,"top3","Open_Acute_DIV1","TOP5","TOP6","REPORTED","TOP8")</f>
        <v>6543.637562596</v>
      </c>
      <c r="EC516" s="53">
        <f>_xll.OneStreamExcelAddIn.XFFunctions.XFGetCell("TRUE", "CONSOL", $D$3,"TOT_Entity","USD","Budget_Final",[1]Setup!C23,"PERIODIC",$B516,"TOPFLOW","TOP","TOP","top1",$C516,"top3","Open_Acute_DIV1","TOP5","TOP6","REPORTED","TOP8")</f>
        <v>6595.0449886460001</v>
      </c>
      <c r="ED516" s="53">
        <f>_xll.OneStreamExcelAddIn.XFFunctions.XFGetCell("TRUE", "CONSOL", $D$3,"TOT_Entity","USD","Budget_Final",[1]Setup!C24,"PERIODIC",$B516,"TOPFLOW","TOP","TOP","top1",$C516,"top3","Open_Acute_DIV1","TOP5","TOP6","REPORTED","TOP8")</f>
        <v>6592.9605177880003</v>
      </c>
      <c r="EE516" s="53">
        <f>_xll.OneStreamExcelAddIn.XFFunctions.XFGetCell("TRUE", "CONSOL", $D$3,"TOT_Entity","USD","Budget_Final",[1]Setup!C25,"PERIODIC",$B516,"TOPFLOW","TOP","TOP","top1",$C516,"top3","Open_Acute_DIV1","TOP5","TOP6","REPORTED","TOP8")</f>
        <v>8639.7707116439997</v>
      </c>
      <c r="EF516" s="53">
        <f>_xll.OneStreamExcelAddIn.XFFunctions.XFGetCell("TRUE", "CONSOL", $D$3,"TOT_Entity","USD","Budget_Final",[1]Setup!C26,"PERIODIC",$B516,"TOPFLOW","TOP","TOP","top1",$C516,"top3","Open_Acute_DIV1","TOP5","TOP6","REPORTED","TOP8")</f>
        <v>6580.0756590560004</v>
      </c>
      <c r="EG516" s="53">
        <f>_xll.OneStreamExcelAddIn.XFFunctions.XFGetCell("TRUE", "CONSOL", $D$3,"TOT_Entity","USD","Budget_Final",[1]Setup!C27,"PERIODIC",$B516,"TOPFLOW","TOP","TOP","top1",$C516,"top3","Open_Acute_DIV1","TOP5","TOP6","REPORTED","TOP8")</f>
        <v>6517.8531473189996</v>
      </c>
      <c r="EH516" s="53">
        <f>_xll.OneStreamExcelAddIn.XFFunctions.XFGetCell("TRUE", "CONSOL", $D$3,"TOT_Entity","USD","Budget_Final",[1]Setup!C28,"PERIODIC",$B516,"TOPFLOW","TOP","TOP","top1",$C516,"top3","Open_Acute_DIV1","TOP5","TOP6","REPORTED","TOP8")</f>
        <v>6537.7621357050002</v>
      </c>
    </row>
    <row r="517" spans="2:138" x14ac:dyDescent="0.25">
      <c r="B517" s="51">
        <v>63007</v>
      </c>
      <c r="C517" s="51"/>
      <c r="D517" t="str" cm="1">
        <f t="array" ref="D517">_xll.OneStreamExcelAddIn.XFFunctions.XFGetMemberInfo("Description","Account",B517)</f>
        <v>Housekeeping Supplies</v>
      </c>
      <c r="E517" s="53">
        <f>_xll.OneStreamExcelAddIn.XFFunctions.XFGetCell("TRUE", "CONSOL", $D$3,"TOT_Entity","USD","Actual",$E$3,"PERIODIC",$B517,"TOPFLOW","TOP","TOP","top1",$C517,"top3","Open_Acute_DIV1","TOP5","TOP6","REPORTED","TOP8")</f>
        <v>5077.24</v>
      </c>
      <c r="F517" s="53">
        <f>_xll.OneStreamExcelAddIn.XFFunctions.XFGetCell("TRUE", "CONSOL", $D$3,"TOT_Entity","Aggregated","Budget_Working",$E$3,"PERIODIC",$B517,"TOPFLOW","TOP","TOP","top1",$C517,"top3","Open_Acute_DIV1","TOP5","TOP6","REPORTED","TOP8")</f>
        <v>4174.9399999999996</v>
      </c>
      <c r="G517" s="53">
        <f t="shared" si="1281"/>
        <v>-902.30000000000018</v>
      </c>
      <c r="H517" s="55">
        <f t="shared" si="1282"/>
        <v>-0.21612286643640394</v>
      </c>
      <c r="I517" s="41"/>
      <c r="J517" s="53">
        <f>_xll.OneStreamExcelAddIn.XFFunctions.XFGetCell("TRUE", "CONSOL", $D$3,"TOT_Entity","USD","Actual",$E$3,"YTD",$B517,"TOPFLOW","TOP","TOP","top1",$C517,"TOP3","Open_Acute_DIV1","TOP5","TOP6","REPORTED","TOP8")</f>
        <v>20665.21</v>
      </c>
      <c r="K517" s="53">
        <f>_xll.OneStreamExcelAddIn.XFFunctions.XFGetCell("TRUE", "CONSOL", $D$3,"TOT_Entity","Aggregated","Budget_Working",$E$3,"YTD",$B517,"TOPFLOW","TOP","TOP","top1",$C517,"TOP3","Open_Acute_DIV1","TOP5","TOP6","REPORTED","TOP8")</f>
        <v>16307.06</v>
      </c>
      <c r="L517" s="53">
        <f t="shared" si="1283"/>
        <v>-4358.1499999999996</v>
      </c>
      <c r="M517" s="40">
        <f t="shared" si="1284"/>
        <v>-0.26725540962012773</v>
      </c>
      <c r="N517" s="41"/>
      <c r="O517" s="53">
        <f>_xll.OneStreamExcelAddIn.XFFunctions.XFGetCell("TRUE", "CONSOL", $D$3,"TOT_Entity","USD","Actual",$F$3,"YTD",$B517,"TOPFLOW","TOP","TOP","top1",$C517,"TOP3","Open_Acute_DIV1","TOP5","TOP6","REPORTED","TOP8")</f>
        <v>17567.18</v>
      </c>
      <c r="P517" s="53">
        <f>_xll.OneStreamExcelAddIn.XFFunctions.XFGetCell("TRUE", "CONSOL", $D$3,"TOT_Entity","USD","Actual",$E$3,"YTD",$B517,"TOPFLOW","TOP","TOP","top1",$C517,"top3","Open_Acute_DIV1","TOP5","TOP6","REPORTED","VAR_BW_PY_Actual")</f>
        <v>-3098.03</v>
      </c>
      <c r="Q517" s="40">
        <f t="shared" si="1285"/>
        <v>-0.17635329062490396</v>
      </c>
      <c r="R517" s="41"/>
      <c r="S517" s="53">
        <f>_xll.OneStreamExcelAddIn.XFFunctions.XFGetCell("TRUE", "CONSOL", $D$3,"TOT_Entity","USD","MIDFCST",$E$3,"MTD",$B517,"TOPFLOW","TOP","TOP","top1",$C517,"TOP3","Open_Acute_DIV1","TOP5","TOP6","REPORTED","TOP8")</f>
        <v>0</v>
      </c>
      <c r="T517" s="53">
        <f t="shared" si="1286"/>
        <v>-5077.24</v>
      </c>
      <c r="U517" s="40">
        <f t="shared" si="1287"/>
        <v>0</v>
      </c>
      <c r="V517" s="41"/>
      <c r="W517" s="42"/>
      <c r="X517" s="43"/>
      <c r="Y517" s="42"/>
      <c r="Z517" s="44"/>
      <c r="AB517" s="53">
        <f>_xll.OneStreamExcelAddIn.XFFunctions.XFGetCell("TRUE", "CONSOL", $D$3,"TOT_Entity","USD","Actual",[1]Setup!C4,"PERIODIC",$B517,"TOPFLOW","TOP","TOP","top1",$C517,"top3","Open_Acute_DIV1","TOP5","TOP6","REPORTED","TOP8")</f>
        <v>8023.89</v>
      </c>
      <c r="AC517" s="53">
        <f>_xll.OneStreamExcelAddIn.XFFunctions.XFGetCell("TRUE", "CONSOL", $D$3,"TOT_Entity","Aggregated","Budget_Working",[1]Setup!C4,"PERIODIC",$B517,"TOPFLOW","TOP","TOP","top1",$C517,"top3","Open_Acute_DIV1","TOP5","TOP6","REPORTED","TOP8")</f>
        <v>4151.84</v>
      </c>
      <c r="AD517" s="53">
        <f t="shared" si="1288"/>
        <v>-3872.05</v>
      </c>
      <c r="AE517" s="40">
        <f t="shared" si="1289"/>
        <v>-0.93261060156460751</v>
      </c>
      <c r="AG517" s="53">
        <f>_xll.OneStreamExcelAddIn.XFFunctions.XFGetCell("TRUE", "CONSOL", $D$3,"TOT_Entity","USD","Actual",[1]Setup!C5,"PERIODIC",$B517,"TOPFLOW","TOP","TOP","top1",$C517,"top3","Open_Acute_DIV1","TOP5","TOP6","REPORTED","TOP8")</f>
        <v>3837.77</v>
      </c>
      <c r="AH517" s="53">
        <f>_xll.OneStreamExcelAddIn.XFFunctions.XFGetCell("TRUE", "CONSOL", $D$3,"TOT_Entity","Aggregated","Budget_Working",[1]Setup!C5,"PERIODIC",$B517,"TOPFLOW","TOP","TOP","top1",$C517,"top3","Open_Acute_DIV1","TOP5","TOP6","REPORTED","TOP8")</f>
        <v>3842.3</v>
      </c>
      <c r="AI517" s="53">
        <f t="shared" si="1290"/>
        <v>4.5300000000002001</v>
      </c>
      <c r="AJ517" s="40">
        <f t="shared" si="1291"/>
        <v>1.1789813393020326E-3</v>
      </c>
      <c r="AL517" s="53">
        <f>_xll.OneStreamExcelAddIn.XFFunctions.XFGetCell("TRUE", "CONSOL", $D$3,"TOT_Entity","USD","Actual",[1]Setup!C6,"PERIODIC",$B517,"TOPFLOW","TOP","TOP","top1",$C517,"top3","Open_Acute_DIV1","TOP5","TOP6","REPORTED","TOP8")</f>
        <v>3726.31</v>
      </c>
      <c r="AM517" s="53">
        <f>_xll.OneStreamExcelAddIn.XFFunctions.XFGetCell("TRUE", "CONSOL", $D$3,"TOT_Entity","Aggregated","Budget_Working",[1]Setup!C6,"PERIODIC",$B517,"TOPFLOW","TOP","TOP","top1",$C517,"top3","Open_Acute_DIV1","TOP5","TOP6","REPORTED","TOP8")</f>
        <v>4137.9799999999996</v>
      </c>
      <c r="AN517" s="53">
        <f t="shared" si="1292"/>
        <v>411.66999999999962</v>
      </c>
      <c r="AO517" s="40">
        <f t="shared" si="1293"/>
        <v>9.9485739418750135E-2</v>
      </c>
      <c r="AQ517" s="53">
        <f>_xll.OneStreamExcelAddIn.XFFunctions.XFGetCell("TRUE", "CONSOL", $D$3,"TOT_Entity","USD","Actual",[1]Setup!C7,"PERIODIC",$B517,"TOPFLOW","TOP","TOP","top1",$C517,"top3","Open_Acute_DIV1","TOP5","TOP6","REPORTED","TOP8")</f>
        <v>5077.24</v>
      </c>
      <c r="AR517" s="53">
        <f>_xll.OneStreamExcelAddIn.XFFunctions.XFGetCell("TRUE", "CONSOL", $D$3,"TOT_Entity","Aggregated","Budget_Working",[1]Setup!C7,"PERIODIC",$B517,"TOPFLOW","TOP","TOP","top1",$C517,"top3","Open_Acute_DIV1","TOP5","TOP6","REPORTED","TOP8")</f>
        <v>4174.9399999999996</v>
      </c>
      <c r="AS517" s="53">
        <f t="shared" si="1294"/>
        <v>-902.30000000000018</v>
      </c>
      <c r="AT517" s="40">
        <f t="shared" si="1295"/>
        <v>-0.21612286643640394</v>
      </c>
      <c r="AV517" s="53">
        <f>_xll.OneStreamExcelAddIn.XFFunctions.XFGetCell("TRUE", "CONSOL", $D$3,"TOT_Entity","USD","Actual",[1]Setup!C8,"PERIODIC",$B517,"TOPFLOW","TOP","TOP","top1",$C517,"top3","Open_Acute_DIV1","TOP5","TOP6","REPORTED","TOP8")</f>
        <v>-20665.21</v>
      </c>
      <c r="AW517" s="53">
        <f>_xll.OneStreamExcelAddIn.XFFunctions.XFGetCell("TRUE", "CONSOL", $D$3,"TOT_Entity","Aggregated","Budget_Working",[1]Setup!C8,"PERIODIC",$B517,"TOPFLOW","TOP","TOP","top1",$C517,"top3","Open_Acute_DIV1","TOP5","TOP6","REPORTED","TOP8")</f>
        <v>4187.26</v>
      </c>
      <c r="AX517" s="53">
        <f t="shared" si="1296"/>
        <v>24852.47</v>
      </c>
      <c r="AY517" s="40">
        <f t="shared" si="1297"/>
        <v>5.9352583789876912</v>
      </c>
      <c r="BA517" s="53">
        <f>_xll.OneStreamExcelAddIn.XFFunctions.XFGetCell("TRUE", "CONSOL", $D$3,"TOT_Entity","USD","Actual",[1]Setup!C9,"PERIODIC",$B517,"TOPFLOW","TOP","TOP","top1",$C517,"top3","Open_Acute_DIV1","TOP5","TOP6","REPORTED","TOP8")</f>
        <v>0</v>
      </c>
      <c r="BB517" s="53">
        <f>_xll.OneStreamExcelAddIn.XFFunctions.XFGetCell("TRUE", "CONSOL", $D$3,"TOT_Entity","Aggregated","Budget_Working",[1]Setup!C9,"PERIODIC",$B517,"TOPFLOW","TOP","TOP","top1",$C517,"top3","Open_Acute_DIV1","TOP5","TOP6","REPORTED","TOP8")</f>
        <v>4071.76</v>
      </c>
      <c r="BC517" s="53">
        <f t="shared" si="1298"/>
        <v>4071.76</v>
      </c>
      <c r="BD517" s="40">
        <f t="shared" si="1299"/>
        <v>1</v>
      </c>
      <c r="BF517" s="53">
        <f>_xll.OneStreamExcelAddIn.XFFunctions.XFGetCell("TRUE", "CONSOL", $D$3,"TOT_Entity","USD","Actual",[1]Setup!C10,"PERIODIC",$B517,"TOPFLOW","TOP","TOP","top1",$C517,"top3","Open_Acute_DIV1","TOP5","TOP6","REPORTED","TOP8")</f>
        <v>0</v>
      </c>
      <c r="BG517" s="53">
        <f>_xll.OneStreamExcelAddIn.XFFunctions.XFGetCell("TRUE", "CONSOL", $D$3,"TOT_Entity","Aggregated","Budget_Working",[1]Setup!C10,"PERIODIC",$B517,"TOPFLOW","TOP","TOP","top1",$C517,"top3","Open_Acute_DIV1","TOP5","TOP6","REPORTED","TOP8")</f>
        <v>4091.78</v>
      </c>
      <c r="BH517" s="53">
        <f t="shared" si="1300"/>
        <v>4091.78</v>
      </c>
      <c r="BI517" s="40">
        <f t="shared" si="1301"/>
        <v>1</v>
      </c>
      <c r="BK517" s="53">
        <f>_xll.OneStreamExcelAddIn.XFFunctions.XFGetCell("TRUE", "CONSOL", $D$3,"TOT_Entity","USD","Actual",[1]Setup!C11,"PERIODIC",$B517,"TOPFLOW","TOP","TOP","top1",$C517,"top3","Open_Acute_DIV1","TOP5","TOP6","REPORTED","TOP8")</f>
        <v>0</v>
      </c>
      <c r="BL517" s="53">
        <f>_xll.OneStreamExcelAddIn.XFFunctions.XFGetCell("TRUE", "CONSOL", $D$3,"TOT_Entity","Aggregated","Budget_Working",[1]Setup!C11,"PERIODIC",$B517,"TOPFLOW","TOP","TOP","top1",$C517,"top3","Open_Acute_DIV1","TOP5","TOP6","REPORTED","TOP8")</f>
        <v>4025.56</v>
      </c>
      <c r="BM517" s="53">
        <f t="shared" si="1302"/>
        <v>4025.56</v>
      </c>
      <c r="BN517" s="40">
        <f t="shared" si="1303"/>
        <v>1</v>
      </c>
      <c r="BP517" s="53">
        <f>_xll.OneStreamExcelAddIn.XFFunctions.XFGetCell("TRUE", "CONSOL", $D$3,"TOT_Entity","USD","Actual",[1]Setup!C12,"PERIODIC",$B517,"TOPFLOW","TOP","TOP","top1",$C517,"top3","Open_Acute_DIV1","TOP5","TOP6","REPORTED","TOP8")</f>
        <v>0</v>
      </c>
      <c r="BQ517" s="53">
        <f>_xll.OneStreamExcelAddIn.XFFunctions.XFGetCell("TRUE", "CONSOL", $D$3,"TOT_Entity","Aggregated","Budget_Working",[1]Setup!C12,"PERIODIC",$B517,"TOPFLOW","TOP","TOP","top1",$C517,"top3","Open_Acute_DIV1","TOP5","TOP6","REPORTED","TOP8")</f>
        <v>4039.42</v>
      </c>
      <c r="BR517" s="53">
        <f t="shared" si="1304"/>
        <v>4039.42</v>
      </c>
      <c r="BS517" s="40">
        <f t="shared" si="1305"/>
        <v>1</v>
      </c>
      <c r="BU517" s="53">
        <f>_xll.OneStreamExcelAddIn.XFFunctions.XFGetCell("TRUE", "CONSOL", $D$3,"TOT_Entity","USD","Actual",[1]Setup!C13,"PERIODIC",$B517,"TOPFLOW","TOP","TOP","top1",$C517,"top3","Open_Acute_DIV1","TOP5","TOP6","REPORTED","TOP8")</f>
        <v>0</v>
      </c>
      <c r="BV517" s="53">
        <f>_xll.OneStreamExcelAddIn.XFFunctions.XFGetCell("TRUE", "CONSOL", $D$3,"TOT_Entity","Aggregated","Budget_Working",[1]Setup!C13,"PERIODIC",$B517,"TOPFLOW","TOP","TOP","top1",$C517,"top3","Open_Acute_DIV1","TOP5","TOP6","REPORTED","TOP8")</f>
        <v>4241.16</v>
      </c>
      <c r="BW517" s="53">
        <f t="shared" si="1306"/>
        <v>4241.16</v>
      </c>
      <c r="BX517" s="40">
        <f t="shared" si="1307"/>
        <v>1</v>
      </c>
      <c r="BZ517" s="53">
        <f>_xll.OneStreamExcelAddIn.XFFunctions.XFGetCell("TRUE", "CONSOL", $D$3,"TOT_Entity","USD","Actual",[1]Setup!C14,"PERIODIC",$B517,"TOPFLOW","TOP","TOP","top1",$C517,"top3","Open_Acute_DIV1","TOP5","TOP6","REPORTED","TOP8")</f>
        <v>0</v>
      </c>
      <c r="CA517" s="53">
        <f>_xll.OneStreamExcelAddIn.XFFunctions.XFGetCell("TRUE", "CONSOL", $D$3,"TOT_Entity","Aggregated","Budget_Working",[1]Setup!C14,"PERIODIC",$B517,"TOPFLOW","TOP","TOP","top1",$C517,"top3","Open_Acute_DIV1","TOP5","TOP6","REPORTED","TOP8")</f>
        <v>4076.38</v>
      </c>
      <c r="CB517" s="53">
        <f t="shared" si="1308"/>
        <v>4076.38</v>
      </c>
      <c r="CC517" s="40">
        <f t="shared" si="1309"/>
        <v>1</v>
      </c>
      <c r="CE517" s="53">
        <f>_xll.OneStreamExcelAddIn.XFFunctions.XFGetCell("TRUE", "CONSOL", $D$3,"TOT_Entity","USD","Actual",[1]Setup!C15,"PERIODIC",$B517,"TOPFLOW","TOP","TOP","top1",$C517,"top3","Open_Acute_DIV1","TOP5","TOP6","REPORTED","TOP8")</f>
        <v>0</v>
      </c>
      <c r="CF517" s="53">
        <f>_xll.OneStreamExcelAddIn.XFFunctions.XFGetCell("TRUE", "CONSOL", $D$3,"TOT_Entity","Aggregated","Budget_Working",[1]Setup!C15,"PERIODIC",$B517,"TOPFLOW","TOP","TOP","top1",$C517,"top3","Open_Acute_DIV1","TOP5","TOP6","REPORTED","TOP8")</f>
        <v>4196.5</v>
      </c>
      <c r="CG517" s="53">
        <f t="shared" si="1310"/>
        <v>4196.5</v>
      </c>
      <c r="CH517" s="40">
        <f t="shared" si="1311"/>
        <v>1</v>
      </c>
      <c r="CI517" s="212"/>
      <c r="CJ517" s="53">
        <f>_xll.OneStreamExcelAddIn.XFFunctions.XFGetCell("TRUE", "CONSOL", $D$3,"TOT_Entity","USD","Actual",[1]Setup!C4,"PERIODIC",$B517,"TOPFLOW","TOP","TOP","top1",$C517,"top3","Open_Acute_DIV1","TOP5","TOP6","REPORTED","TOP8")</f>
        <v>8023.89</v>
      </c>
      <c r="CK517" s="53">
        <f>_xll.OneStreamExcelAddIn.XFFunctions.XFGetCell("TRUE", "CONSOL", $D$3,"TOT_Entity","USD","Actual",[1]Setup!C5,"PERIODIC",$B517,"TOPFLOW","TOP","TOP","top1",$C517,"top3","Open_Acute_DIV1","TOP5","TOP6","REPORTED","TOP8")</f>
        <v>3837.77</v>
      </c>
      <c r="CL517" s="53">
        <f>_xll.OneStreamExcelAddIn.XFFunctions.XFGetCell("TRUE", "CONSOL", $D$3,"TOT_Entity","USD","Actual",[1]Setup!C6,"PERIODIC",$B517,"TOPFLOW","TOP","TOP","top1",$C517,"top3","Open_Acute_DIV1","TOP5","TOP6","REPORTED","TOP8")</f>
        <v>3726.31</v>
      </c>
      <c r="CM517" s="53">
        <f>_xll.OneStreamExcelAddIn.XFFunctions.XFGetCell("TRUE", "CONSOL", $D$3,"TOT_Entity","USD","Actual",[1]Setup!C7,"PERIODIC",$B517,"TOPFLOW","TOP","TOP","top1",$C517,"top3","Open_Acute_DIV1","TOP5","TOP6","REPORTED","TOP8")</f>
        <v>5077.24</v>
      </c>
      <c r="CN517" s="53">
        <f>_xll.OneStreamExcelAddIn.XFFunctions.XFGetCell("TRUE", "CONSOL", $D$3,"TOT_Entity","USD","Actual",[1]Setup!C8,"PERIODIC",$B517,"TOPFLOW","TOP","TOP","top1",$C517,"top3","Open_Acute_DIV1","TOP5","TOP6","REPORTED","TOP8")</f>
        <v>-20665.21</v>
      </c>
      <c r="CO517" s="53">
        <f>_xll.OneStreamExcelAddIn.XFFunctions.XFGetCell("TRUE", "CONSOL", $D$3,"TOT_Entity","USD","Actual",[1]Setup!C9,"PERIODIC",$B517,"TOPFLOW","TOP","TOP","top1",$C517,"top3","Open_Acute_DIV1","TOP5","TOP6","REPORTED","TOP8")</f>
        <v>0</v>
      </c>
      <c r="CP517" s="53">
        <f>_xll.OneStreamExcelAddIn.XFFunctions.XFGetCell("TRUE", "CONSOL", $D$3,"TOT_Entity","USD","Actual",[1]Setup!C10,"PERIODIC",$B517,"TOPFLOW","TOP","TOP","top1",$C517,"top3","Open_Acute_DIV1","TOP5","TOP6","REPORTED","TOP8")</f>
        <v>0</v>
      </c>
      <c r="CQ517" s="53">
        <f>_xll.OneStreamExcelAddIn.XFFunctions.XFGetCell("TRUE", "CONSOL", $D$3,"TOT_Entity","USD","Actual",[1]Setup!C11,"PERIODIC",$B517,"TOPFLOW","TOP","TOP","top1",$C517,"top3","Open_Acute_DIV1","TOP5","TOP6","REPORTED","TOP8")</f>
        <v>0</v>
      </c>
      <c r="CR517" s="53">
        <f>_xll.OneStreamExcelAddIn.XFFunctions.XFGetCell("TRUE", "CONSOL", $D$3,"TOT_Entity","USD","Actual",[1]Setup!C12,"PERIODIC",$B517,"TOPFLOW","TOP","TOP","top1",$C517,"top3","Open_Acute_DIV1","TOP5","TOP6","REPORTED","TOP8")</f>
        <v>0</v>
      </c>
      <c r="CS517" s="53">
        <f>_xll.OneStreamExcelAddIn.XFFunctions.XFGetCell("TRUE", "CONSOL", $D$3,"TOT_Entity","USD","Actual",[1]Setup!C13,"PERIODIC",$B517,"TOPFLOW","TOP","TOP","top1",$C517,"top3","Open_Acute_DIV1","TOP5","TOP6","REPORTED","TOP8")</f>
        <v>0</v>
      </c>
      <c r="CT517" s="53">
        <f>_xll.OneStreamExcelAddIn.XFFunctions.XFGetCell("TRUE", "CONSOL", $D$3,"TOT_Entity","USD","Actual",[1]Setup!C14,"PERIODIC",$B517,"TOPFLOW","TOP","TOP","top1",$C517,"top3","Open_Acute_DIV1","TOP5","TOP6","REPORTED","TOP8")</f>
        <v>0</v>
      </c>
      <c r="CU517" s="53">
        <f>_xll.OneStreamExcelAddIn.XFFunctions.XFGetCell("TRUE", "CONSOL", $D$3,"TOT_Entity","USD","Actual",[1]Setup!C15,"PERIODIC",$B517,"TOPFLOW","TOP","TOP","top1",$C517,"top3","Open_Acute_DIV1","TOP5","TOP6","REPORTED","TOP8")</f>
        <v>0</v>
      </c>
      <c r="CV517" s="212"/>
      <c r="CW517" s="53">
        <f>_xll.OneStreamExcelAddIn.XFFunctions.XFGetCell("TRUE", "CONSOL", $D$3,"TOT_Entity","USD","Actual",[1]Setup!C17,"PERIODIC",$B517,"TOPFLOW","TOP","TOP","top1",$C517,"top3","Open_Acute_DIV1","TOP5","TOP6","REPORTED","TOP8")</f>
        <v>429.62</v>
      </c>
      <c r="CX517" s="53">
        <f>_xll.OneStreamExcelAddIn.XFFunctions.XFGetCell("TRUE", "CONSOL", $D$3,"TOT_Entity","USD","Actual",[1]Setup!C18,"PERIODIC",$B517,"TOPFLOW","TOP","TOP","top1",$C517,"top3","Open_Acute_DIV1","TOP5","TOP6","REPORTED","TOP8")</f>
        <v>8557.67</v>
      </c>
      <c r="CY517" s="53">
        <f>_xll.OneStreamExcelAddIn.XFFunctions.XFGetCell("TRUE", "CONSOL", $D$3,"TOT_Entity","USD","Actual",[1]Setup!C19,"PERIODIC",$B517,"TOPFLOW","TOP","TOP","top1",$C517,"top3","Open_Acute_DIV1","TOP5","TOP6","REPORTED","TOP8")</f>
        <v>929.77</v>
      </c>
      <c r="CZ517" s="53">
        <f>_xll.OneStreamExcelAddIn.XFFunctions.XFGetCell("TRUE", "CONSOL", $D$3,"TOT_Entity","USD","Actual",[1]Setup!C20,"PERIODIC",$B517,"TOPFLOW","TOP","TOP","top1",$C517,"top3","Open_Acute_DIV1","TOP5","TOP6","REPORTED","TOP8")</f>
        <v>7650.12</v>
      </c>
      <c r="DA517" s="53">
        <f>_xll.OneStreamExcelAddIn.XFFunctions.XFGetCell("TRUE", "CONSOL", $D$3,"TOT_Entity","USD","Actual",[1]Setup!C21,"PERIODIC",$B517,"TOPFLOW","TOP","TOP","top1",$C517,"top3","Open_Acute_DIV1","TOP5","TOP6","REPORTED","TOP8")</f>
        <v>5078.3999999999996</v>
      </c>
      <c r="DB517" s="53">
        <f>_xll.OneStreamExcelAddIn.XFFunctions.XFGetCell("TRUE", "CONSOL", $D$3,"TOT_Entity","USD","Actual",[1]Setup!C22,"PERIODIC",$B517,"TOPFLOW","TOP","TOP","top1",$C517,"top3","Open_Acute_DIV1","TOP5","TOP6","REPORTED","TOP8")</f>
        <v>8568.3799999999992</v>
      </c>
      <c r="DC517" s="53">
        <f>_xll.OneStreamExcelAddIn.XFFunctions.XFGetCell("TRUE", "CONSOL", $D$3,"TOT_Entity","USD","Actual",[1]Setup!C23,"PERIODIC",$B517,"TOPFLOW","TOP","TOP","top1",$C517,"top3","Open_Acute_DIV1","TOP5","TOP6","REPORTED","TOP8")</f>
        <v>3702.69</v>
      </c>
      <c r="DD517" s="53">
        <f>_xll.OneStreamExcelAddIn.XFFunctions.XFGetCell("TRUE", "CONSOL", $D$3,"TOT_Entity","USD","Actual",[1]Setup!C24,"PERIODIC",$B517,"TOPFLOW","TOP","TOP","top1",$C517,"top3","Open_Acute_DIV1","TOP5","TOP6","REPORTED","TOP8")</f>
        <v>4163.16</v>
      </c>
      <c r="DE517" s="53">
        <f>_xll.OneStreamExcelAddIn.XFFunctions.XFGetCell("TRUE", "CONSOL", $D$3,"TOT_Entity","USD","Actual",[1]Setup!C25,"PERIODIC",$B517,"TOPFLOW","TOP","TOP","top1",$C517,"top3","Open_Acute_DIV1","TOP5","TOP6","REPORTED","TOP8")</f>
        <v>4221.3599999999997</v>
      </c>
      <c r="DF517" s="53">
        <f>_xll.OneStreamExcelAddIn.XFFunctions.XFGetCell("TRUE", "CONSOL", $D$3,"TOT_Entity","USD","Actual",[1]Setup!C26,"PERIODIC",$B517,"TOPFLOW","TOP","TOP","top1",$C517,"top3","Open_Acute_DIV1","TOP5","TOP6","REPORTED","TOP8")</f>
        <v>5031.13</v>
      </c>
      <c r="DG517" s="53">
        <f>_xll.OneStreamExcelAddIn.XFFunctions.XFGetCell("TRUE", "CONSOL", $D$3,"TOT_Entity","USD","Actual",[1]Setup!C27,"PERIODIC",$B517,"TOPFLOW","TOP","TOP","top1",$C517,"top3","Open_Acute_DIV1","TOP5","TOP6","REPORTED","TOP8")</f>
        <v>3031.31</v>
      </c>
      <c r="DH517" s="53">
        <f>_xll.OneStreamExcelAddIn.XFFunctions.XFGetCell("TRUE", "CONSOL", $D$3,"TOT_Entity","USD","Actual",[1]Setup!C28,"PERIODIC",$B517,"TOPFLOW","TOP","TOP","top1",$C517,"top3","Open_Acute_DIV1","TOP5","TOP6","REPORTED","TOP8")</f>
        <v>2885.38</v>
      </c>
      <c r="DI517" s="178"/>
      <c r="DJ517" s="53">
        <f>_xll.OneStreamExcelAddIn.XFFunctions.XFGetCell("TRUE", "CONSOL", $D$3,"TOT_Entity","Aggregated","Budget_Working",[1]Setup!C4,"PERIODIC",$B517,"TOPFLOW","TOP","TOP","top1",$C517,"top3","Open_Acute_DIV1","TOP5","TOP6","REPORTED","TOP8")</f>
        <v>4151.84</v>
      </c>
      <c r="DK517" s="53">
        <f>_xll.OneStreamExcelAddIn.XFFunctions.XFGetCell("TRUE", "CONSOL", $D$3,"TOT_Entity","Aggregated","Budget_Working",[1]Setup!C5,"PERIODIC",$B517,"TOPFLOW","TOP","TOP","top1",$C517,"top3","Open_Acute_DIV1","TOP5","TOP6","REPORTED","TOP8")</f>
        <v>3842.3</v>
      </c>
      <c r="DL517" s="53">
        <f>_xll.OneStreamExcelAddIn.XFFunctions.XFGetCell("TRUE", "CONSOL", $D$3,"TOT_Entity","Aggregated","Budget_Working",[1]Setup!C6,"PERIODIC",$B517,"TOPFLOW","TOP","TOP","top1",$C517,"top3","Open_Acute_DIV1","TOP5","TOP6","REPORTED","TOP8")</f>
        <v>4137.9799999999996</v>
      </c>
      <c r="DM517" s="53">
        <f>_xll.OneStreamExcelAddIn.XFFunctions.XFGetCell("TRUE", "CONSOL", $D$3,"TOT_Entity","Aggregated","Budget_Working",[1]Setup!C7,"PERIODIC",$B517,"TOPFLOW","TOP","TOP","top1",$C517,"top3","Open_Acute_DIV1","TOP5","TOP6","REPORTED","TOP8")</f>
        <v>4174.9399999999996</v>
      </c>
      <c r="DN517" s="53">
        <f>_xll.OneStreamExcelAddIn.XFFunctions.XFGetCell("TRUE", "CONSOL", $D$3,"TOT_Entity","Aggregated","Budget_Working",[1]Setup!C8,"PERIODIC",$B517,"TOPFLOW","TOP","TOP","top1",$C517,"top3","Open_Acute_DIV1","TOP5","TOP6","REPORTED","TOP8")</f>
        <v>4187.26</v>
      </c>
      <c r="DO517" s="53">
        <f>_xll.OneStreamExcelAddIn.XFFunctions.XFGetCell("TRUE", "CONSOL", $D$3,"TOT_Entity","Aggregated","Budget_Working",[1]Setup!C9,"PERIODIC",$B517,"TOPFLOW","TOP","TOP","top1",$C517,"top3","Open_Acute_DIV1","TOP5","TOP6","REPORTED","TOP8")</f>
        <v>4071.76</v>
      </c>
      <c r="DP517" s="53">
        <f>_xll.OneStreamExcelAddIn.XFFunctions.XFGetCell("TRUE", "CONSOL", $D$3,"TOT_Entity","Aggregated","Budget_Working",[1]Setup!C10,"PERIODIC",$B517,"TOPFLOW","TOP","TOP","top1",$C517,"top3","Open_Acute_DIV1","TOP5","TOP6","REPORTED","TOP8")</f>
        <v>4091.78</v>
      </c>
      <c r="DQ517" s="53">
        <f>_xll.OneStreamExcelAddIn.XFFunctions.XFGetCell("TRUE", "CONSOL", $D$3,"TOT_Entity","Aggregated","Budget_Working",[1]Setup!C11,"PERIODIC",$B517,"TOPFLOW","TOP","TOP","top1",$C517,"top3","Open_Acute_DIV1","TOP5","TOP6","REPORTED","TOP8")</f>
        <v>4025.56</v>
      </c>
      <c r="DR517" s="53">
        <f>_xll.OneStreamExcelAddIn.XFFunctions.XFGetCell("TRUE", "CONSOL", $D$3,"TOT_Entity","Aggregated","Budget_Working",[1]Setup!C12,"PERIODIC",$B517,"TOPFLOW","TOP","TOP","top1",$C517,"top3","Open_Acute_DIV1","TOP5","TOP6","REPORTED","TOP8")</f>
        <v>4039.42</v>
      </c>
      <c r="DS517" s="53">
        <f>_xll.OneStreamExcelAddIn.XFFunctions.XFGetCell("TRUE", "CONSOL", $D$3,"TOT_Entity","Aggregated","Budget_Working",[1]Setup!C13,"PERIODIC",$B517,"TOPFLOW","TOP","TOP","top1",$C517,"top3","Open_Acute_DIV1","TOP5","TOP6","REPORTED","TOP8")</f>
        <v>4241.16</v>
      </c>
      <c r="DT517" s="53">
        <f>_xll.OneStreamExcelAddIn.XFFunctions.XFGetCell("TRUE", "CONSOL", $D$3,"TOT_Entity","Aggregated","Budget_Working",[1]Setup!C14,"PERIODIC",$B517,"TOPFLOW","TOP","TOP","top1",$C517,"top3","Open_Acute_DIV1","TOP5","TOP6","REPORTED","TOP8")</f>
        <v>4076.38</v>
      </c>
      <c r="DU517" s="53">
        <f>_xll.OneStreamExcelAddIn.XFFunctions.XFGetCell("TRUE", "CONSOL", $D$3,"TOT_Entity","Aggregated","Budget_Working",[1]Setup!C15,"PERIODIC",$B517,"TOPFLOW","TOP","TOP","top1",$C517,"top3","Open_Acute_DIV1","TOP5","TOP6","REPORTED","TOP8")</f>
        <v>4196.5</v>
      </c>
      <c r="DV517" s="178"/>
      <c r="DW517" s="53">
        <f>_xll.OneStreamExcelAddIn.XFFunctions.XFGetCell("TRUE", "CONSOL", $D$3,"TOT_Entity","USD","Budget_Final",[1]Setup!C17,"PERIODIC",$B517,"TOPFLOW","TOP","TOP","top1",$C517,"top3","Open_Acute_DIV1","TOP5","TOP6","REPORTED","TOP8")</f>
        <v>5051.2581537360002</v>
      </c>
      <c r="DX517" s="53">
        <f>_xll.OneStreamExcelAddIn.XFFunctions.XFGetCell("TRUE", "CONSOL", $D$3,"TOT_Entity","USD","Budget_Final",[1]Setup!C18,"PERIODIC",$B517,"TOPFLOW","TOP","TOP","top1",$C517,"top3","Open_Acute_DIV1","TOP5","TOP6","REPORTED","TOP8")</f>
        <v>5048.6919441809996</v>
      </c>
      <c r="DY517" s="53">
        <f>_xll.OneStreamExcelAddIn.XFFunctions.XFGetCell("TRUE", "CONSOL", $D$3,"TOT_Entity","USD","Budget_Final",[1]Setup!C19,"PERIODIC",$B517,"TOPFLOW","TOP","TOP","top1",$C517,"top3","Open_Acute_DIV1","TOP5","TOP6","REPORTED","TOP8")</f>
        <v>5054.8176040019998</v>
      </c>
      <c r="DZ517" s="53">
        <f>_xll.OneStreamExcelAddIn.XFFunctions.XFGetCell("TRUE", "CONSOL", $D$3,"TOT_Entity","USD","Budget_Final",[1]Setup!C20,"PERIODIC",$B517,"TOPFLOW","TOP","TOP","top1",$C517,"top3","Open_Acute_DIV1","TOP5","TOP6","REPORTED","TOP8")</f>
        <v>5053.9587514770001</v>
      </c>
      <c r="EA517" s="53">
        <f>_xll.OneStreamExcelAddIn.XFFunctions.XFGetCell("TRUE", "CONSOL", $D$3,"TOT_Entity","USD","Budget_Final",[1]Setup!C21,"PERIODIC",$B517,"TOPFLOW","TOP","TOP","top1",$C517,"top3","Open_Acute_DIV1","TOP5","TOP6","REPORTED","TOP8")</f>
        <v>5055.546074848</v>
      </c>
      <c r="EB517" s="53">
        <f>_xll.OneStreamExcelAddIn.XFFunctions.XFGetCell("TRUE", "CONSOL", $D$3,"TOT_Entity","USD","Budget_Final",[1]Setup!C22,"PERIODIC",$B517,"TOPFLOW","TOP","TOP","top1",$C517,"top3","Open_Acute_DIV1","TOP5","TOP6","REPORTED","TOP8")</f>
        <v>5052.724590971</v>
      </c>
      <c r="EC517" s="53">
        <f>_xll.OneStreamExcelAddIn.XFFunctions.XFGetCell("TRUE", "CONSOL", $D$3,"TOT_Entity","USD","Budget_Final",[1]Setup!C23,"PERIODIC",$B517,"TOPFLOW","TOP","TOP","top1",$C517,"top3","Open_Acute_DIV1","TOP5","TOP6","REPORTED","TOP8")</f>
        <v>5055.7192515710003</v>
      </c>
      <c r="ED517" s="53">
        <f>_xll.OneStreamExcelAddIn.XFFunctions.XFGetCell("TRUE", "CONSOL", $D$3,"TOT_Entity","USD","Budget_Final",[1]Setup!C24,"PERIODIC",$B517,"TOPFLOW","TOP","TOP","top1",$C517,"top3","Open_Acute_DIV1","TOP5","TOP6","REPORTED","TOP8")</f>
        <v>5055.6090407629999</v>
      </c>
      <c r="EE517" s="53">
        <f>_xll.OneStreamExcelAddIn.XFFunctions.XFGetCell("TRUE", "CONSOL", $D$3,"TOT_Entity","USD","Budget_Final",[1]Setup!C25,"PERIODIC",$B517,"TOPFLOW","TOP","TOP","top1",$C517,"top3","Open_Acute_DIV1","TOP5","TOP6","REPORTED","TOP8")</f>
        <v>5055.514434189</v>
      </c>
      <c r="EF517" s="53">
        <f>_xll.OneStreamExcelAddIn.XFFunctions.XFGetCell("TRUE", "CONSOL", $D$3,"TOT_Entity","USD","Budget_Final",[1]Setup!C26,"PERIODIC",$B517,"TOPFLOW","TOP","TOP","top1",$C517,"top3","Open_Acute_DIV1","TOP5","TOP6","REPORTED","TOP8")</f>
        <v>5054.8862114559997</v>
      </c>
      <c r="EG517" s="53">
        <f>_xll.OneStreamExcelAddIn.XFFunctions.XFGetCell("TRUE", "CONSOL", $D$3,"TOT_Entity","USD","Budget_Final",[1]Setup!C27,"PERIODIC",$B517,"TOPFLOW","TOP","TOP","top1",$C517,"top3","Open_Acute_DIV1","TOP5","TOP6","REPORTED","TOP8")</f>
        <v>5051.2588663690003</v>
      </c>
      <c r="EH517" s="53">
        <f>_xll.OneStreamExcelAddIn.XFFunctions.XFGetCell("TRUE", "CONSOL", $D$3,"TOT_Entity","USD","Budget_Final",[1]Setup!C28,"PERIODIC",$B517,"TOPFLOW","TOP","TOP","top1",$C517,"top3","Open_Acute_DIV1","TOP5","TOP6","REPORTED","TOP8")</f>
        <v>5052.4054164299996</v>
      </c>
    </row>
    <row r="518" spans="2:138" x14ac:dyDescent="0.25">
      <c r="B518" s="51">
        <v>63008</v>
      </c>
      <c r="C518" s="51"/>
      <c r="D518" t="str" cm="1">
        <f t="array" ref="D518">_xll.OneStreamExcelAddIn.XFFunctions.XFGetMemberInfo("Description","Account",B518)</f>
        <v>Patient Personal Supplies</v>
      </c>
      <c r="E518" s="53">
        <f>_xll.OneStreamExcelAddIn.XFFunctions.XFGetCell("TRUE", "CONSOL", $D$3,"TOT_Entity","USD","Actual",$E$3,"PERIODIC",$B518,"TOPFLOW","TOP","TOP","top1",$C518,"top3","Open_Acute_DIV1","TOP5","TOP6","REPORTED","TOP8")</f>
        <v>105.88</v>
      </c>
      <c r="F518" s="53">
        <f>_xll.OneStreamExcelAddIn.XFFunctions.XFGetCell("TRUE", "CONSOL", $D$3,"TOT_Entity","Aggregated","Budget_Working",$E$3,"PERIODIC",$B518,"TOPFLOW","TOP","TOP","top1",$C518,"top3","Open_Acute_DIV1","TOP5","TOP6","REPORTED","TOP8")</f>
        <v>0</v>
      </c>
      <c r="G518" s="53">
        <f t="shared" si="1281"/>
        <v>-105.88</v>
      </c>
      <c r="H518" s="55">
        <f t="shared" si="1282"/>
        <v>0</v>
      </c>
      <c r="I518" s="41"/>
      <c r="J518" s="53">
        <f>_xll.OneStreamExcelAddIn.XFFunctions.XFGetCell("TRUE", "CONSOL", $D$3,"TOT_Entity","USD","Actual",$E$3,"YTD",$B518,"TOPFLOW","TOP","TOP","top1",$C518,"TOP3","Open_Acute_DIV1","TOP5","TOP6","REPORTED","TOP8")</f>
        <v>275.14999999999998</v>
      </c>
      <c r="K518" s="53">
        <f>_xll.OneStreamExcelAddIn.XFFunctions.XFGetCell("TRUE", "CONSOL", $D$3,"TOT_Entity","Aggregated","Budget_Working",$E$3,"YTD",$B518,"TOPFLOW","TOP","TOP","top1",$C518,"TOP3","Open_Acute_DIV1","TOP5","TOP6","REPORTED","TOP8")</f>
        <v>0</v>
      </c>
      <c r="L518" s="53">
        <f t="shared" si="1283"/>
        <v>-275.14999999999998</v>
      </c>
      <c r="M518" s="40">
        <f t="shared" si="1284"/>
        <v>0</v>
      </c>
      <c r="N518" s="41"/>
      <c r="O518" s="53">
        <f>_xll.OneStreamExcelAddIn.XFFunctions.XFGetCell("TRUE", "CONSOL", $D$3,"TOT_Entity","USD","Actual",$F$3,"YTD",$B518,"TOPFLOW","TOP","TOP","top1",$C518,"TOP3","Open_Acute_DIV1","TOP5","TOP6","REPORTED","TOP8")</f>
        <v>0</v>
      </c>
      <c r="P518" s="53">
        <f>_xll.OneStreamExcelAddIn.XFFunctions.XFGetCell("TRUE", "CONSOL", $D$3,"TOT_Entity","USD","Actual",$E$3,"YTD",$B518,"TOPFLOW","TOP","TOP","top1",$C518,"top3","Open_Acute_DIV1","TOP5","TOP6","REPORTED","VAR_BW_PY_Actual")</f>
        <v>-275.14999999999998</v>
      </c>
      <c r="Q518" s="40">
        <f t="shared" si="1285"/>
        <v>0</v>
      </c>
      <c r="R518" s="41"/>
      <c r="S518" s="53">
        <f>_xll.OneStreamExcelAddIn.XFFunctions.XFGetCell("TRUE", "CONSOL", $D$3,"TOT_Entity","USD","MIDFCST",$E$3,"MTD",$B518,"TOPFLOW","TOP","TOP","top1",$C518,"TOP3","Open_Acute_DIV1","TOP5","TOP6","REPORTED","TOP8")</f>
        <v>0</v>
      </c>
      <c r="T518" s="53">
        <f t="shared" si="1286"/>
        <v>-105.88</v>
      </c>
      <c r="U518" s="40">
        <f t="shared" si="1287"/>
        <v>0</v>
      </c>
      <c r="V518" s="41"/>
      <c r="W518" s="42"/>
      <c r="X518" s="43"/>
      <c r="Y518" s="42"/>
      <c r="Z518" s="44"/>
      <c r="AB518" s="53">
        <f>_xll.OneStreamExcelAddIn.XFFunctions.XFGetCell("TRUE", "CONSOL", $D$3,"TOT_Entity","USD","Actual",[1]Setup!C4,"PERIODIC",$B518,"TOPFLOW","TOP","TOP","top1",$C518,"top3","Open_Acute_DIV1","TOP5","TOP6","REPORTED","TOP8")</f>
        <v>0</v>
      </c>
      <c r="AC518" s="53">
        <f>_xll.OneStreamExcelAddIn.XFFunctions.XFGetCell("TRUE", "CONSOL", $D$3,"TOT_Entity","Aggregated","Budget_Working",[1]Setup!C4,"PERIODIC",$B518,"TOPFLOW","TOP","TOP","top1",$C518,"top3","Open_Acute_DIV1","TOP5","TOP6","REPORTED","TOP8")</f>
        <v>0</v>
      </c>
      <c r="AD518" s="53">
        <f t="shared" si="1288"/>
        <v>0</v>
      </c>
      <c r="AE518" s="40">
        <f t="shared" si="1289"/>
        <v>0</v>
      </c>
      <c r="AG518" s="53">
        <f>_xll.OneStreamExcelAddIn.XFFunctions.XFGetCell("TRUE", "CONSOL", $D$3,"TOT_Entity","USD","Actual",[1]Setup!C5,"PERIODIC",$B518,"TOPFLOW","TOP","TOP","top1",$C518,"top3","Open_Acute_DIV1","TOP5","TOP6","REPORTED","TOP8")</f>
        <v>0</v>
      </c>
      <c r="AH518" s="53">
        <f>_xll.OneStreamExcelAddIn.XFFunctions.XFGetCell("TRUE", "CONSOL", $D$3,"TOT_Entity","Aggregated","Budget_Working",[1]Setup!C5,"PERIODIC",$B518,"TOPFLOW","TOP","TOP","top1",$C518,"top3","Open_Acute_DIV1","TOP5","TOP6","REPORTED","TOP8")</f>
        <v>0</v>
      </c>
      <c r="AI518" s="53">
        <f t="shared" si="1290"/>
        <v>0</v>
      </c>
      <c r="AJ518" s="40">
        <f t="shared" si="1291"/>
        <v>0</v>
      </c>
      <c r="AL518" s="53">
        <f>_xll.OneStreamExcelAddIn.XFFunctions.XFGetCell("TRUE", "CONSOL", $D$3,"TOT_Entity","USD","Actual",[1]Setup!C6,"PERIODIC",$B518,"TOPFLOW","TOP","TOP","top1",$C518,"top3","Open_Acute_DIV1","TOP5","TOP6","REPORTED","TOP8")</f>
        <v>169.27</v>
      </c>
      <c r="AM518" s="53">
        <f>_xll.OneStreamExcelAddIn.XFFunctions.XFGetCell("TRUE", "CONSOL", $D$3,"TOT_Entity","Aggregated","Budget_Working",[1]Setup!C6,"PERIODIC",$B518,"TOPFLOW","TOP","TOP","top1",$C518,"top3","Open_Acute_DIV1","TOP5","TOP6","REPORTED","TOP8")</f>
        <v>0</v>
      </c>
      <c r="AN518" s="53">
        <f t="shared" si="1292"/>
        <v>-169.27</v>
      </c>
      <c r="AO518" s="40">
        <f t="shared" si="1293"/>
        <v>0</v>
      </c>
      <c r="AQ518" s="53">
        <f>_xll.OneStreamExcelAddIn.XFFunctions.XFGetCell("TRUE", "CONSOL", $D$3,"TOT_Entity","USD","Actual",[1]Setup!C7,"PERIODIC",$B518,"TOPFLOW","TOP","TOP","top1",$C518,"top3","Open_Acute_DIV1","TOP5","TOP6","REPORTED","TOP8")</f>
        <v>105.88</v>
      </c>
      <c r="AR518" s="53">
        <f>_xll.OneStreamExcelAddIn.XFFunctions.XFGetCell("TRUE", "CONSOL", $D$3,"TOT_Entity","Aggregated","Budget_Working",[1]Setup!C7,"PERIODIC",$B518,"TOPFLOW","TOP","TOP","top1",$C518,"top3","Open_Acute_DIV1","TOP5","TOP6","REPORTED","TOP8")</f>
        <v>0</v>
      </c>
      <c r="AS518" s="53">
        <f t="shared" si="1294"/>
        <v>-105.88</v>
      </c>
      <c r="AT518" s="40">
        <f t="shared" si="1295"/>
        <v>0</v>
      </c>
      <c r="AV518" s="53">
        <f>_xll.OneStreamExcelAddIn.XFFunctions.XFGetCell("TRUE", "CONSOL", $D$3,"TOT_Entity","USD","Actual",[1]Setup!C8,"PERIODIC",$B518,"TOPFLOW","TOP","TOP","top1",$C518,"top3","Open_Acute_DIV1","TOP5","TOP6","REPORTED","TOP8")</f>
        <v>-275.14999999999998</v>
      </c>
      <c r="AW518" s="53">
        <f>_xll.OneStreamExcelAddIn.XFFunctions.XFGetCell("TRUE", "CONSOL", $D$3,"TOT_Entity","Aggregated","Budget_Working",[1]Setup!C8,"PERIODIC",$B518,"TOPFLOW","TOP","TOP","top1",$C518,"top3","Open_Acute_DIV1","TOP5","TOP6","REPORTED","TOP8")</f>
        <v>0</v>
      </c>
      <c r="AX518" s="53">
        <f t="shared" si="1296"/>
        <v>275.14999999999998</v>
      </c>
      <c r="AY518" s="40">
        <f t="shared" si="1297"/>
        <v>0</v>
      </c>
      <c r="BA518" s="53">
        <f>_xll.OneStreamExcelAddIn.XFFunctions.XFGetCell("TRUE", "CONSOL", $D$3,"TOT_Entity","USD","Actual",[1]Setup!C9,"PERIODIC",$B518,"TOPFLOW","TOP","TOP","top1",$C518,"top3","Open_Acute_DIV1","TOP5","TOP6","REPORTED","TOP8")</f>
        <v>0</v>
      </c>
      <c r="BB518" s="53">
        <f>_xll.OneStreamExcelAddIn.XFFunctions.XFGetCell("TRUE", "CONSOL", $D$3,"TOT_Entity","Aggregated","Budget_Working",[1]Setup!C9,"PERIODIC",$B518,"TOPFLOW","TOP","TOP","top1",$C518,"top3","Open_Acute_DIV1","TOP5","TOP6","REPORTED","TOP8")</f>
        <v>0</v>
      </c>
      <c r="BC518" s="53">
        <f t="shared" si="1298"/>
        <v>0</v>
      </c>
      <c r="BD518" s="40">
        <f t="shared" si="1299"/>
        <v>0</v>
      </c>
      <c r="BF518" s="53">
        <f>_xll.OneStreamExcelAddIn.XFFunctions.XFGetCell("TRUE", "CONSOL", $D$3,"TOT_Entity","USD","Actual",[1]Setup!C10,"PERIODIC",$B518,"TOPFLOW","TOP","TOP","top1",$C518,"top3","Open_Acute_DIV1","TOP5","TOP6","REPORTED","TOP8")</f>
        <v>0</v>
      </c>
      <c r="BG518" s="53">
        <f>_xll.OneStreamExcelAddIn.XFFunctions.XFGetCell("TRUE", "CONSOL", $D$3,"TOT_Entity","Aggregated","Budget_Working",[1]Setup!C10,"PERIODIC",$B518,"TOPFLOW","TOP","TOP","top1",$C518,"top3","Open_Acute_DIV1","TOP5","TOP6","REPORTED","TOP8")</f>
        <v>0</v>
      </c>
      <c r="BH518" s="53">
        <f t="shared" si="1300"/>
        <v>0</v>
      </c>
      <c r="BI518" s="40">
        <f t="shared" si="1301"/>
        <v>0</v>
      </c>
      <c r="BK518" s="53">
        <f>_xll.OneStreamExcelAddIn.XFFunctions.XFGetCell("TRUE", "CONSOL", $D$3,"TOT_Entity","USD","Actual",[1]Setup!C11,"PERIODIC",$B518,"TOPFLOW","TOP","TOP","top1",$C518,"top3","Open_Acute_DIV1","TOP5","TOP6","REPORTED","TOP8")</f>
        <v>0</v>
      </c>
      <c r="BL518" s="53">
        <f>_xll.OneStreamExcelAddIn.XFFunctions.XFGetCell("TRUE", "CONSOL", $D$3,"TOT_Entity","Aggregated","Budget_Working",[1]Setup!C11,"PERIODIC",$B518,"TOPFLOW","TOP","TOP","top1",$C518,"top3","Open_Acute_DIV1","TOP5","TOP6","REPORTED","TOP8")</f>
        <v>0</v>
      </c>
      <c r="BM518" s="53">
        <f t="shared" si="1302"/>
        <v>0</v>
      </c>
      <c r="BN518" s="40">
        <f t="shared" si="1303"/>
        <v>0</v>
      </c>
      <c r="BP518" s="53">
        <f>_xll.OneStreamExcelAddIn.XFFunctions.XFGetCell("TRUE", "CONSOL", $D$3,"TOT_Entity","USD","Actual",[1]Setup!C12,"PERIODIC",$B518,"TOPFLOW","TOP","TOP","top1",$C518,"top3","Open_Acute_DIV1","TOP5","TOP6","REPORTED","TOP8")</f>
        <v>0</v>
      </c>
      <c r="BQ518" s="53">
        <f>_xll.OneStreamExcelAddIn.XFFunctions.XFGetCell("TRUE", "CONSOL", $D$3,"TOT_Entity","Aggregated","Budget_Working",[1]Setup!C12,"PERIODIC",$B518,"TOPFLOW","TOP","TOP","top1",$C518,"top3","Open_Acute_DIV1","TOP5","TOP6","REPORTED","TOP8")</f>
        <v>0</v>
      </c>
      <c r="BR518" s="53">
        <f t="shared" si="1304"/>
        <v>0</v>
      </c>
      <c r="BS518" s="40">
        <f t="shared" si="1305"/>
        <v>0</v>
      </c>
      <c r="BU518" s="53">
        <f>_xll.OneStreamExcelAddIn.XFFunctions.XFGetCell("TRUE", "CONSOL", $D$3,"TOT_Entity","USD","Actual",[1]Setup!C13,"PERIODIC",$B518,"TOPFLOW","TOP","TOP","top1",$C518,"top3","Open_Acute_DIV1","TOP5","TOP6","REPORTED","TOP8")</f>
        <v>0</v>
      </c>
      <c r="BV518" s="53">
        <f>_xll.OneStreamExcelAddIn.XFFunctions.XFGetCell("TRUE", "CONSOL", $D$3,"TOT_Entity","Aggregated","Budget_Working",[1]Setup!C13,"PERIODIC",$B518,"TOPFLOW","TOP","TOP","top1",$C518,"top3","Open_Acute_DIV1","TOP5","TOP6","REPORTED","TOP8")</f>
        <v>0</v>
      </c>
      <c r="BW518" s="53">
        <f t="shared" si="1306"/>
        <v>0</v>
      </c>
      <c r="BX518" s="40">
        <f t="shared" si="1307"/>
        <v>0</v>
      </c>
      <c r="BZ518" s="53">
        <f>_xll.OneStreamExcelAddIn.XFFunctions.XFGetCell("TRUE", "CONSOL", $D$3,"TOT_Entity","USD","Actual",[1]Setup!C14,"PERIODIC",$B518,"TOPFLOW","TOP","TOP","top1",$C518,"top3","Open_Acute_DIV1","TOP5","TOP6","REPORTED","TOP8")</f>
        <v>0</v>
      </c>
      <c r="CA518" s="53">
        <f>_xll.OneStreamExcelAddIn.XFFunctions.XFGetCell("TRUE", "CONSOL", $D$3,"TOT_Entity","Aggregated","Budget_Working",[1]Setup!C14,"PERIODIC",$B518,"TOPFLOW","TOP","TOP","top1",$C518,"top3","Open_Acute_DIV1","TOP5","TOP6","REPORTED","TOP8")</f>
        <v>0</v>
      </c>
      <c r="CB518" s="53">
        <f t="shared" si="1308"/>
        <v>0</v>
      </c>
      <c r="CC518" s="40">
        <f t="shared" si="1309"/>
        <v>0</v>
      </c>
      <c r="CE518" s="53">
        <f>_xll.OneStreamExcelAddIn.XFFunctions.XFGetCell("TRUE", "CONSOL", $D$3,"TOT_Entity","USD","Actual",[1]Setup!C15,"PERIODIC",$B518,"TOPFLOW","TOP","TOP","top1",$C518,"top3","Open_Acute_DIV1","TOP5","TOP6","REPORTED","TOP8")</f>
        <v>0</v>
      </c>
      <c r="CF518" s="53">
        <f>_xll.OneStreamExcelAddIn.XFFunctions.XFGetCell("TRUE", "CONSOL", $D$3,"TOT_Entity","Aggregated","Budget_Working",[1]Setup!C15,"PERIODIC",$B518,"TOPFLOW","TOP","TOP","top1",$C518,"top3","Open_Acute_DIV1","TOP5","TOP6","REPORTED","TOP8")</f>
        <v>0</v>
      </c>
      <c r="CG518" s="53">
        <f t="shared" si="1310"/>
        <v>0</v>
      </c>
      <c r="CH518" s="40">
        <f t="shared" si="1311"/>
        <v>0</v>
      </c>
      <c r="CI518" s="212"/>
      <c r="CJ518" s="53">
        <f>_xll.OneStreamExcelAddIn.XFFunctions.XFGetCell("TRUE", "CONSOL", $D$3,"TOT_Entity","USD","Actual",[1]Setup!C4,"PERIODIC",$B518,"TOPFLOW","TOP","TOP","top1",$C518,"top3","Open_Acute_DIV1","TOP5","TOP6","REPORTED","TOP8")</f>
        <v>0</v>
      </c>
      <c r="CK518" s="53">
        <f>_xll.OneStreamExcelAddIn.XFFunctions.XFGetCell("TRUE", "CONSOL", $D$3,"TOT_Entity","USD","Actual",[1]Setup!C5,"PERIODIC",$B518,"TOPFLOW","TOP","TOP","top1",$C518,"top3","Open_Acute_DIV1","TOP5","TOP6","REPORTED","TOP8")</f>
        <v>0</v>
      </c>
      <c r="CL518" s="53">
        <f>_xll.OneStreamExcelAddIn.XFFunctions.XFGetCell("TRUE", "CONSOL", $D$3,"TOT_Entity","USD","Actual",[1]Setup!C6,"PERIODIC",$B518,"TOPFLOW","TOP","TOP","top1",$C518,"top3","Open_Acute_DIV1","TOP5","TOP6","REPORTED","TOP8")</f>
        <v>169.27</v>
      </c>
      <c r="CM518" s="53">
        <f>_xll.OneStreamExcelAddIn.XFFunctions.XFGetCell("TRUE", "CONSOL", $D$3,"TOT_Entity","USD","Actual",[1]Setup!C7,"PERIODIC",$B518,"TOPFLOW","TOP","TOP","top1",$C518,"top3","Open_Acute_DIV1","TOP5","TOP6","REPORTED","TOP8")</f>
        <v>105.88</v>
      </c>
      <c r="CN518" s="53">
        <f>_xll.OneStreamExcelAddIn.XFFunctions.XFGetCell("TRUE", "CONSOL", $D$3,"TOT_Entity","USD","Actual",[1]Setup!C8,"PERIODIC",$B518,"TOPFLOW","TOP","TOP","top1",$C518,"top3","Open_Acute_DIV1","TOP5","TOP6","REPORTED","TOP8")</f>
        <v>-275.14999999999998</v>
      </c>
      <c r="CO518" s="53">
        <f>_xll.OneStreamExcelAddIn.XFFunctions.XFGetCell("TRUE", "CONSOL", $D$3,"TOT_Entity","USD","Actual",[1]Setup!C9,"PERIODIC",$B518,"TOPFLOW","TOP","TOP","top1",$C518,"top3","Open_Acute_DIV1","TOP5","TOP6","REPORTED","TOP8")</f>
        <v>0</v>
      </c>
      <c r="CP518" s="53">
        <f>_xll.OneStreamExcelAddIn.XFFunctions.XFGetCell("TRUE", "CONSOL", $D$3,"TOT_Entity","USD","Actual",[1]Setup!C10,"PERIODIC",$B518,"TOPFLOW","TOP","TOP","top1",$C518,"top3","Open_Acute_DIV1","TOP5","TOP6","REPORTED","TOP8")</f>
        <v>0</v>
      </c>
      <c r="CQ518" s="53">
        <f>_xll.OneStreamExcelAddIn.XFFunctions.XFGetCell("TRUE", "CONSOL", $D$3,"TOT_Entity","USD","Actual",[1]Setup!C11,"PERIODIC",$B518,"TOPFLOW","TOP","TOP","top1",$C518,"top3","Open_Acute_DIV1","TOP5","TOP6","REPORTED","TOP8")</f>
        <v>0</v>
      </c>
      <c r="CR518" s="53">
        <f>_xll.OneStreamExcelAddIn.XFFunctions.XFGetCell("TRUE", "CONSOL", $D$3,"TOT_Entity","USD","Actual",[1]Setup!C12,"PERIODIC",$B518,"TOPFLOW","TOP","TOP","top1",$C518,"top3","Open_Acute_DIV1","TOP5","TOP6","REPORTED","TOP8")</f>
        <v>0</v>
      </c>
      <c r="CS518" s="53">
        <f>_xll.OneStreamExcelAddIn.XFFunctions.XFGetCell("TRUE", "CONSOL", $D$3,"TOT_Entity","USD","Actual",[1]Setup!C13,"PERIODIC",$B518,"TOPFLOW","TOP","TOP","top1",$C518,"top3","Open_Acute_DIV1","TOP5","TOP6","REPORTED","TOP8")</f>
        <v>0</v>
      </c>
      <c r="CT518" s="53">
        <f>_xll.OneStreamExcelAddIn.XFFunctions.XFGetCell("TRUE", "CONSOL", $D$3,"TOT_Entity","USD","Actual",[1]Setup!C14,"PERIODIC",$B518,"TOPFLOW","TOP","TOP","top1",$C518,"top3","Open_Acute_DIV1","TOP5","TOP6","REPORTED","TOP8")</f>
        <v>0</v>
      </c>
      <c r="CU518" s="53">
        <f>_xll.OneStreamExcelAddIn.XFFunctions.XFGetCell("TRUE", "CONSOL", $D$3,"TOT_Entity","USD","Actual",[1]Setup!C15,"PERIODIC",$B518,"TOPFLOW","TOP","TOP","top1",$C518,"top3","Open_Acute_DIV1","TOP5","TOP6","REPORTED","TOP8")</f>
        <v>0</v>
      </c>
      <c r="CV518" s="212"/>
      <c r="CW518" s="53">
        <f>_xll.OneStreamExcelAddIn.XFFunctions.XFGetCell("TRUE", "CONSOL", $D$3,"TOT_Entity","USD","Actual",[1]Setup!C17,"PERIODIC",$B518,"TOPFLOW","TOP","TOP","top1",$C518,"top3","Open_Acute_DIV1","TOP5","TOP6","REPORTED","TOP8")</f>
        <v>0</v>
      </c>
      <c r="CX518" s="53">
        <f>_xll.OneStreamExcelAddIn.XFFunctions.XFGetCell("TRUE", "CONSOL", $D$3,"TOT_Entity","USD","Actual",[1]Setup!C18,"PERIODIC",$B518,"TOPFLOW","TOP","TOP","top1",$C518,"top3","Open_Acute_DIV1","TOP5","TOP6","REPORTED","TOP8")</f>
        <v>0</v>
      </c>
      <c r="CY518" s="53">
        <f>_xll.OneStreamExcelAddIn.XFFunctions.XFGetCell("TRUE", "CONSOL", $D$3,"TOT_Entity","USD","Actual",[1]Setup!C19,"PERIODIC",$B518,"TOPFLOW","TOP","TOP","top1",$C518,"top3","Open_Acute_DIV1","TOP5","TOP6","REPORTED","TOP8")</f>
        <v>0</v>
      </c>
      <c r="CZ518" s="53">
        <f>_xll.OneStreamExcelAddIn.XFFunctions.XFGetCell("TRUE", "CONSOL", $D$3,"TOT_Entity","USD","Actual",[1]Setup!C20,"PERIODIC",$B518,"TOPFLOW","TOP","TOP","top1",$C518,"top3","Open_Acute_DIV1","TOP5","TOP6","REPORTED","TOP8")</f>
        <v>0</v>
      </c>
      <c r="DA518" s="53">
        <f>_xll.OneStreamExcelAddIn.XFFunctions.XFGetCell("TRUE", "CONSOL", $D$3,"TOT_Entity","USD","Actual",[1]Setup!C21,"PERIODIC",$B518,"TOPFLOW","TOP","TOP","top1",$C518,"top3","Open_Acute_DIV1","TOP5","TOP6","REPORTED","TOP8")</f>
        <v>0</v>
      </c>
      <c r="DB518" s="53">
        <f>_xll.OneStreamExcelAddIn.XFFunctions.XFGetCell("TRUE", "CONSOL", $D$3,"TOT_Entity","USD","Actual",[1]Setup!C22,"PERIODIC",$B518,"TOPFLOW","TOP","TOP","top1",$C518,"top3","Open_Acute_DIV1","TOP5","TOP6","REPORTED","TOP8")</f>
        <v>0</v>
      </c>
      <c r="DC518" s="53">
        <f>_xll.OneStreamExcelAddIn.XFFunctions.XFGetCell("TRUE", "CONSOL", $D$3,"TOT_Entity","USD","Actual",[1]Setup!C23,"PERIODIC",$B518,"TOPFLOW","TOP","TOP","top1",$C518,"top3","Open_Acute_DIV1","TOP5","TOP6","REPORTED","TOP8")</f>
        <v>0</v>
      </c>
      <c r="DD518" s="53">
        <f>_xll.OneStreamExcelAddIn.XFFunctions.XFGetCell("TRUE", "CONSOL", $D$3,"TOT_Entity","USD","Actual",[1]Setup!C24,"PERIODIC",$B518,"TOPFLOW","TOP","TOP","top1",$C518,"top3","Open_Acute_DIV1","TOP5","TOP6","REPORTED","TOP8")</f>
        <v>0</v>
      </c>
      <c r="DE518" s="53">
        <f>_xll.OneStreamExcelAddIn.XFFunctions.XFGetCell("TRUE", "CONSOL", $D$3,"TOT_Entity","USD","Actual",[1]Setup!C25,"PERIODIC",$B518,"TOPFLOW","TOP","TOP","top1",$C518,"top3","Open_Acute_DIV1","TOP5","TOP6","REPORTED","TOP8")</f>
        <v>0</v>
      </c>
      <c r="DF518" s="53">
        <f>_xll.OneStreamExcelAddIn.XFFunctions.XFGetCell("TRUE", "CONSOL", $D$3,"TOT_Entity","USD","Actual",[1]Setup!C26,"PERIODIC",$B518,"TOPFLOW","TOP","TOP","top1",$C518,"top3","Open_Acute_DIV1","TOP5","TOP6","REPORTED","TOP8")</f>
        <v>0</v>
      </c>
      <c r="DG518" s="53">
        <f>_xll.OneStreamExcelAddIn.XFFunctions.XFGetCell("TRUE", "CONSOL", $D$3,"TOT_Entity","USD","Actual",[1]Setup!C27,"PERIODIC",$B518,"TOPFLOW","TOP","TOP","top1",$C518,"top3","Open_Acute_DIV1","TOP5","TOP6","REPORTED","TOP8")</f>
        <v>0</v>
      </c>
      <c r="DH518" s="53">
        <f>_xll.OneStreamExcelAddIn.XFFunctions.XFGetCell("TRUE", "CONSOL", $D$3,"TOT_Entity","USD","Actual",[1]Setup!C28,"PERIODIC",$B518,"TOPFLOW","TOP","TOP","top1",$C518,"top3","Open_Acute_DIV1","TOP5","TOP6","REPORTED","TOP8")</f>
        <v>366.05</v>
      </c>
      <c r="DI518" s="178"/>
      <c r="DJ518" s="53">
        <f>_xll.OneStreamExcelAddIn.XFFunctions.XFGetCell("TRUE", "CONSOL", $D$3,"TOT_Entity","Aggregated","Budget_Working",[1]Setup!C4,"PERIODIC",$B518,"TOPFLOW","TOP","TOP","top1",$C518,"top3","Open_Acute_DIV1","TOP5","TOP6","REPORTED","TOP8")</f>
        <v>0</v>
      </c>
      <c r="DK518" s="53">
        <f>_xll.OneStreamExcelAddIn.XFFunctions.XFGetCell("TRUE", "CONSOL", $D$3,"TOT_Entity","Aggregated","Budget_Working",[1]Setup!C5,"PERIODIC",$B518,"TOPFLOW","TOP","TOP","top1",$C518,"top3","Open_Acute_DIV1","TOP5","TOP6","REPORTED","TOP8")</f>
        <v>0</v>
      </c>
      <c r="DL518" s="53">
        <f>_xll.OneStreamExcelAddIn.XFFunctions.XFGetCell("TRUE", "CONSOL", $D$3,"TOT_Entity","Aggregated","Budget_Working",[1]Setup!C6,"PERIODIC",$B518,"TOPFLOW","TOP","TOP","top1",$C518,"top3","Open_Acute_DIV1","TOP5","TOP6","REPORTED","TOP8")</f>
        <v>0</v>
      </c>
      <c r="DM518" s="53">
        <f>_xll.OneStreamExcelAddIn.XFFunctions.XFGetCell("TRUE", "CONSOL", $D$3,"TOT_Entity","Aggregated","Budget_Working",[1]Setup!C7,"PERIODIC",$B518,"TOPFLOW","TOP","TOP","top1",$C518,"top3","Open_Acute_DIV1","TOP5","TOP6","REPORTED","TOP8")</f>
        <v>0</v>
      </c>
      <c r="DN518" s="53">
        <f>_xll.OneStreamExcelAddIn.XFFunctions.XFGetCell("TRUE", "CONSOL", $D$3,"TOT_Entity","Aggregated","Budget_Working",[1]Setup!C8,"PERIODIC",$B518,"TOPFLOW","TOP","TOP","top1",$C518,"top3","Open_Acute_DIV1","TOP5","TOP6","REPORTED","TOP8")</f>
        <v>0</v>
      </c>
      <c r="DO518" s="53">
        <f>_xll.OneStreamExcelAddIn.XFFunctions.XFGetCell("TRUE", "CONSOL", $D$3,"TOT_Entity","Aggregated","Budget_Working",[1]Setup!C9,"PERIODIC",$B518,"TOPFLOW","TOP","TOP","top1",$C518,"top3","Open_Acute_DIV1","TOP5","TOP6","REPORTED","TOP8")</f>
        <v>0</v>
      </c>
      <c r="DP518" s="53">
        <f>_xll.OneStreamExcelAddIn.XFFunctions.XFGetCell("TRUE", "CONSOL", $D$3,"TOT_Entity","Aggregated","Budget_Working",[1]Setup!C10,"PERIODIC",$B518,"TOPFLOW","TOP","TOP","top1",$C518,"top3","Open_Acute_DIV1","TOP5","TOP6","REPORTED","TOP8")</f>
        <v>0</v>
      </c>
      <c r="DQ518" s="53">
        <f>_xll.OneStreamExcelAddIn.XFFunctions.XFGetCell("TRUE", "CONSOL", $D$3,"TOT_Entity","Aggregated","Budget_Working",[1]Setup!C11,"PERIODIC",$B518,"TOPFLOW","TOP","TOP","top1",$C518,"top3","Open_Acute_DIV1","TOP5","TOP6","REPORTED","TOP8")</f>
        <v>0</v>
      </c>
      <c r="DR518" s="53">
        <f>_xll.OneStreamExcelAddIn.XFFunctions.XFGetCell("TRUE", "CONSOL", $D$3,"TOT_Entity","Aggregated","Budget_Working",[1]Setup!C12,"PERIODIC",$B518,"TOPFLOW","TOP","TOP","top1",$C518,"top3","Open_Acute_DIV1","TOP5","TOP6","REPORTED","TOP8")</f>
        <v>0</v>
      </c>
      <c r="DS518" s="53">
        <f>_xll.OneStreamExcelAddIn.XFFunctions.XFGetCell("TRUE", "CONSOL", $D$3,"TOT_Entity","Aggregated","Budget_Working",[1]Setup!C13,"PERIODIC",$B518,"TOPFLOW","TOP","TOP","top1",$C518,"top3","Open_Acute_DIV1","TOP5","TOP6","REPORTED","TOP8")</f>
        <v>0</v>
      </c>
      <c r="DT518" s="53">
        <f>_xll.OneStreamExcelAddIn.XFFunctions.XFGetCell("TRUE", "CONSOL", $D$3,"TOT_Entity","Aggregated","Budget_Working",[1]Setup!C14,"PERIODIC",$B518,"TOPFLOW","TOP","TOP","top1",$C518,"top3","Open_Acute_DIV1","TOP5","TOP6","REPORTED","TOP8")</f>
        <v>0</v>
      </c>
      <c r="DU518" s="53">
        <f>_xll.OneStreamExcelAddIn.XFFunctions.XFGetCell("TRUE", "CONSOL", $D$3,"TOT_Entity","Aggregated","Budget_Working",[1]Setup!C15,"PERIODIC",$B518,"TOPFLOW","TOP","TOP","top1",$C518,"top3","Open_Acute_DIV1","TOP5","TOP6","REPORTED","TOP8")</f>
        <v>0</v>
      </c>
      <c r="DV518" s="178"/>
      <c r="DW518" s="53">
        <f>_xll.OneStreamExcelAddIn.XFFunctions.XFGetCell("TRUE", "CONSOL", $D$3,"TOT_Entity","USD","Budget_Final",[1]Setup!C17,"PERIODIC",$B518,"TOPFLOW","TOP","TOP","top1",$C518,"top3","Open_Acute_DIV1","TOP5","TOP6","REPORTED","TOP8")</f>
        <v>0</v>
      </c>
      <c r="DX518" s="53">
        <f>_xll.OneStreamExcelAddIn.XFFunctions.XFGetCell("TRUE", "CONSOL", $D$3,"TOT_Entity","USD","Budget_Final",[1]Setup!C18,"PERIODIC",$B518,"TOPFLOW","TOP","TOP","top1",$C518,"top3","Open_Acute_DIV1","TOP5","TOP6","REPORTED","TOP8")</f>
        <v>0</v>
      </c>
      <c r="DY518" s="53">
        <f>_xll.OneStreamExcelAddIn.XFFunctions.XFGetCell("TRUE", "CONSOL", $D$3,"TOT_Entity","USD","Budget_Final",[1]Setup!C19,"PERIODIC",$B518,"TOPFLOW","TOP","TOP","top1",$C518,"top3","Open_Acute_DIV1","TOP5","TOP6","REPORTED","TOP8")</f>
        <v>0</v>
      </c>
      <c r="DZ518" s="53">
        <f>_xll.OneStreamExcelAddIn.XFFunctions.XFGetCell("TRUE", "CONSOL", $D$3,"TOT_Entity","USD","Budget_Final",[1]Setup!C20,"PERIODIC",$B518,"TOPFLOW","TOP","TOP","top1",$C518,"top3","Open_Acute_DIV1","TOP5","TOP6","REPORTED","TOP8")</f>
        <v>0</v>
      </c>
      <c r="EA518" s="53">
        <f>_xll.OneStreamExcelAddIn.XFFunctions.XFGetCell("TRUE", "CONSOL", $D$3,"TOT_Entity","USD","Budget_Final",[1]Setup!C21,"PERIODIC",$B518,"TOPFLOW","TOP","TOP","top1",$C518,"top3","Open_Acute_DIV1","TOP5","TOP6","REPORTED","TOP8")</f>
        <v>0</v>
      </c>
      <c r="EB518" s="53">
        <f>_xll.OneStreamExcelAddIn.XFFunctions.XFGetCell("TRUE", "CONSOL", $D$3,"TOT_Entity","USD","Budget_Final",[1]Setup!C22,"PERIODIC",$B518,"TOPFLOW","TOP","TOP","top1",$C518,"top3","Open_Acute_DIV1","TOP5","TOP6","REPORTED","TOP8")</f>
        <v>0</v>
      </c>
      <c r="EC518" s="53">
        <f>_xll.OneStreamExcelAddIn.XFFunctions.XFGetCell("TRUE", "CONSOL", $D$3,"TOT_Entity","USD","Budget_Final",[1]Setup!C23,"PERIODIC",$B518,"TOPFLOW","TOP","TOP","top1",$C518,"top3","Open_Acute_DIV1","TOP5","TOP6","REPORTED","TOP8")</f>
        <v>0</v>
      </c>
      <c r="ED518" s="53">
        <f>_xll.OneStreamExcelAddIn.XFFunctions.XFGetCell("TRUE", "CONSOL", $D$3,"TOT_Entity","USD","Budget_Final",[1]Setup!C24,"PERIODIC",$B518,"TOPFLOW","TOP","TOP","top1",$C518,"top3","Open_Acute_DIV1","TOP5","TOP6","REPORTED","TOP8")</f>
        <v>0</v>
      </c>
      <c r="EE518" s="53">
        <f>_xll.OneStreamExcelAddIn.XFFunctions.XFGetCell("TRUE", "CONSOL", $D$3,"TOT_Entity","USD","Budget_Final",[1]Setup!C25,"PERIODIC",$B518,"TOPFLOW","TOP","TOP","top1",$C518,"top3","Open_Acute_DIV1","TOP5","TOP6","REPORTED","TOP8")</f>
        <v>0</v>
      </c>
      <c r="EF518" s="53">
        <f>_xll.OneStreamExcelAddIn.XFFunctions.XFGetCell("TRUE", "CONSOL", $D$3,"TOT_Entity","USD","Budget_Final",[1]Setup!C26,"PERIODIC",$B518,"TOPFLOW","TOP","TOP","top1",$C518,"top3","Open_Acute_DIV1","TOP5","TOP6","REPORTED","TOP8")</f>
        <v>0</v>
      </c>
      <c r="EG518" s="53">
        <f>_xll.OneStreamExcelAddIn.XFFunctions.XFGetCell("TRUE", "CONSOL", $D$3,"TOT_Entity","USD","Budget_Final",[1]Setup!C27,"PERIODIC",$B518,"TOPFLOW","TOP","TOP","top1",$C518,"top3","Open_Acute_DIV1","TOP5","TOP6","REPORTED","TOP8")</f>
        <v>0</v>
      </c>
      <c r="EH518" s="53">
        <f>_xll.OneStreamExcelAddIn.XFFunctions.XFGetCell("TRUE", "CONSOL", $D$3,"TOT_Entity","USD","Budget_Final",[1]Setup!C28,"PERIODIC",$B518,"TOPFLOW","TOP","TOP","top1",$C518,"top3","Open_Acute_DIV1","TOP5","TOP6","REPORTED","TOP8")</f>
        <v>0</v>
      </c>
    </row>
    <row r="519" spans="2:138" x14ac:dyDescent="0.25">
      <c r="B519" s="51">
        <v>63009</v>
      </c>
      <c r="C519" s="51"/>
      <c r="D519" t="str" cm="1">
        <f t="array" ref="D519">_xll.OneStreamExcelAddIn.XFFunctions.XFGetMemberInfo("Description","Account",B519)</f>
        <v>Maintenance Supplies</v>
      </c>
      <c r="E519" s="53">
        <f>_xll.OneStreamExcelAddIn.XFFunctions.XFGetCell("TRUE", "CONSOL", $D$3,"TOT_Entity","USD","Actual",$E$3,"PERIODIC",$B519,"TOPFLOW","TOP","TOP","top1",$C519,"top3","Open_Acute_DIV1","TOP5","TOP6","REPORTED","TOP8")</f>
        <v>691.76</v>
      </c>
      <c r="F519" s="53">
        <f>_xll.OneStreamExcelAddIn.XFFunctions.XFGetCell("TRUE", "CONSOL", $D$3,"TOT_Entity","Aggregated","Budget_Working",$E$3,"PERIODIC",$B519,"TOPFLOW","TOP","TOP","top1",$C519,"top3","Open_Acute_DIV1","TOP5","TOP6","REPORTED","TOP8")</f>
        <v>994.995</v>
      </c>
      <c r="G519" s="53">
        <f t="shared" si="1281"/>
        <v>303.23500000000001</v>
      </c>
      <c r="H519" s="55">
        <f t="shared" si="1282"/>
        <v>0.30476032542877102</v>
      </c>
      <c r="I519" s="41"/>
      <c r="J519" s="53">
        <f>_xll.OneStreamExcelAddIn.XFFunctions.XFGetCell("TRUE", "CONSOL", $D$3,"TOT_Entity","USD","Actual",$E$3,"YTD",$B519,"TOPFLOW","TOP","TOP","top1",$C519,"TOP3","Open_Acute_DIV1","TOP5","TOP6","REPORTED","TOP8")</f>
        <v>691.76</v>
      </c>
      <c r="K519" s="53">
        <f>_xll.OneStreamExcelAddIn.XFFunctions.XFGetCell("TRUE", "CONSOL", $D$3,"TOT_Entity","Aggregated","Budget_Working",$E$3,"YTD",$B519,"TOPFLOW","TOP","TOP","top1",$C519,"TOP3","Open_Acute_DIV1","TOP5","TOP6","REPORTED","TOP8")</f>
        <v>3979.98</v>
      </c>
      <c r="L519" s="53">
        <f t="shared" si="1283"/>
        <v>3288.2200000000003</v>
      </c>
      <c r="M519" s="40">
        <f t="shared" si="1284"/>
        <v>0.82619008135719285</v>
      </c>
      <c r="N519" s="41"/>
      <c r="O519" s="53">
        <f>_xll.OneStreamExcelAddIn.XFFunctions.XFGetCell("TRUE", "CONSOL", $D$3,"TOT_Entity","USD","Actual",$F$3,"YTD",$B519,"TOPFLOW","TOP","TOP","top1",$C519,"TOP3","Open_Acute_DIV1","TOP5","TOP6","REPORTED","TOP8")</f>
        <v>1873.87</v>
      </c>
      <c r="P519" s="53">
        <f>_xll.OneStreamExcelAddIn.XFFunctions.XFGetCell("TRUE", "CONSOL", $D$3,"TOT_Entity","USD","Actual",$E$3,"YTD",$B519,"TOPFLOW","TOP","TOP","top1",$C519,"top3","Open_Acute_DIV1","TOP5","TOP6","REPORTED","VAR_BW_PY_Actual")</f>
        <v>1182.1099999999999</v>
      </c>
      <c r="Q519" s="40">
        <f t="shared" si="1285"/>
        <v>0.63083885221493485</v>
      </c>
      <c r="R519" s="41"/>
      <c r="S519" s="53">
        <f>_xll.OneStreamExcelAddIn.XFFunctions.XFGetCell("TRUE", "CONSOL", $D$3,"TOT_Entity","USD","MIDFCST",$E$3,"MTD",$B519,"TOPFLOW","TOP","TOP","top1",$C519,"TOP3","Open_Acute_DIV1","TOP5","TOP6","REPORTED","TOP8")</f>
        <v>0</v>
      </c>
      <c r="T519" s="53">
        <f t="shared" si="1286"/>
        <v>-691.76</v>
      </c>
      <c r="U519" s="40">
        <f t="shared" si="1287"/>
        <v>0</v>
      </c>
      <c r="V519" s="41"/>
      <c r="W519" s="42"/>
      <c r="X519" s="43"/>
      <c r="Y519" s="42"/>
      <c r="Z519" s="44"/>
      <c r="AB519" s="53">
        <f>_xll.OneStreamExcelAddIn.XFFunctions.XFGetCell("TRUE", "CONSOL", $D$3,"TOT_Entity","USD","Actual",[1]Setup!C4,"PERIODIC",$B519,"TOPFLOW","TOP","TOP","top1",$C519,"top3","Open_Acute_DIV1","TOP5","TOP6","REPORTED","TOP8")</f>
        <v>22.46</v>
      </c>
      <c r="AC519" s="53">
        <f>_xll.OneStreamExcelAddIn.XFFunctions.XFGetCell("TRUE", "CONSOL", $D$3,"TOT_Entity","Aggregated","Budget_Working",[1]Setup!C4,"PERIODIC",$B519,"TOPFLOW","TOP","TOP","top1",$C519,"top3","Open_Acute_DIV1","TOP5","TOP6","REPORTED","TOP8")</f>
        <v>994.995</v>
      </c>
      <c r="AD519" s="53">
        <f t="shared" si="1288"/>
        <v>972.53499999999997</v>
      </c>
      <c r="AE519" s="40">
        <f t="shared" si="1289"/>
        <v>0.97742702224634292</v>
      </c>
      <c r="AG519" s="53">
        <f>_xll.OneStreamExcelAddIn.XFFunctions.XFGetCell("TRUE", "CONSOL", $D$3,"TOT_Entity","USD","Actual",[1]Setup!C5,"PERIODIC",$B519,"TOPFLOW","TOP","TOP","top1",$C519,"top3","Open_Acute_DIV1","TOP5","TOP6","REPORTED","TOP8")</f>
        <v>2163.31</v>
      </c>
      <c r="AH519" s="53">
        <f>_xll.OneStreamExcelAddIn.XFFunctions.XFGetCell("TRUE", "CONSOL", $D$3,"TOT_Entity","Aggregated","Budget_Working",[1]Setup!C5,"PERIODIC",$B519,"TOPFLOW","TOP","TOP","top1",$C519,"top3","Open_Acute_DIV1","TOP5","TOP6","REPORTED","TOP8")</f>
        <v>994.995</v>
      </c>
      <c r="AI519" s="53">
        <f t="shared" si="1290"/>
        <v>-1168.3150000000001</v>
      </c>
      <c r="AJ519" s="40">
        <f t="shared" si="1291"/>
        <v>-1.1741918301096992</v>
      </c>
      <c r="AL519" s="53">
        <f>_xll.OneStreamExcelAddIn.XFFunctions.XFGetCell("TRUE", "CONSOL", $D$3,"TOT_Entity","USD","Actual",[1]Setup!C6,"PERIODIC",$B519,"TOPFLOW","TOP","TOP","top1",$C519,"top3","Open_Acute_DIV1","TOP5","TOP6","REPORTED","TOP8")</f>
        <v>-2185.77</v>
      </c>
      <c r="AM519" s="53">
        <f>_xll.OneStreamExcelAddIn.XFFunctions.XFGetCell("TRUE", "CONSOL", $D$3,"TOT_Entity","Aggregated","Budget_Working",[1]Setup!C6,"PERIODIC",$B519,"TOPFLOW","TOP","TOP","top1",$C519,"top3","Open_Acute_DIV1","TOP5","TOP6","REPORTED","TOP8")</f>
        <v>994.995</v>
      </c>
      <c r="AN519" s="53">
        <f t="shared" si="1292"/>
        <v>3180.7649999999999</v>
      </c>
      <c r="AO519" s="40">
        <f t="shared" si="1293"/>
        <v>3.1967648078633562</v>
      </c>
      <c r="AQ519" s="53">
        <f>_xll.OneStreamExcelAddIn.XFFunctions.XFGetCell("TRUE", "CONSOL", $D$3,"TOT_Entity","USD","Actual",[1]Setup!C7,"PERIODIC",$B519,"TOPFLOW","TOP","TOP","top1",$C519,"top3","Open_Acute_DIV1","TOP5","TOP6","REPORTED","TOP8")</f>
        <v>691.76</v>
      </c>
      <c r="AR519" s="53">
        <f>_xll.OneStreamExcelAddIn.XFFunctions.XFGetCell("TRUE", "CONSOL", $D$3,"TOT_Entity","Aggregated","Budget_Working",[1]Setup!C7,"PERIODIC",$B519,"TOPFLOW","TOP","TOP","top1",$C519,"top3","Open_Acute_DIV1","TOP5","TOP6","REPORTED","TOP8")</f>
        <v>994.995</v>
      </c>
      <c r="AS519" s="53">
        <f t="shared" si="1294"/>
        <v>303.23500000000001</v>
      </c>
      <c r="AT519" s="40">
        <f t="shared" si="1295"/>
        <v>0.30476032542877102</v>
      </c>
      <c r="AV519" s="53">
        <f>_xll.OneStreamExcelAddIn.XFFunctions.XFGetCell("TRUE", "CONSOL", $D$3,"TOT_Entity","USD","Actual",[1]Setup!C8,"PERIODIC",$B519,"TOPFLOW","TOP","TOP","top1",$C519,"top3","Open_Acute_DIV1","TOP5","TOP6","REPORTED","TOP8")</f>
        <v>-691.76</v>
      </c>
      <c r="AW519" s="53">
        <f>_xll.OneStreamExcelAddIn.XFFunctions.XFGetCell("TRUE", "CONSOL", $D$3,"TOT_Entity","Aggregated","Budget_Working",[1]Setup!C8,"PERIODIC",$B519,"TOPFLOW","TOP","TOP","top1",$C519,"top3","Open_Acute_DIV1","TOP5","TOP6","REPORTED","TOP8")</f>
        <v>994.995</v>
      </c>
      <c r="AX519" s="53">
        <f t="shared" si="1296"/>
        <v>1686.7550000000001</v>
      </c>
      <c r="AY519" s="40">
        <f t="shared" si="1297"/>
        <v>1.695239674571229</v>
      </c>
      <c r="BA519" s="53">
        <f>_xll.OneStreamExcelAddIn.XFFunctions.XFGetCell("TRUE", "CONSOL", $D$3,"TOT_Entity","USD","Actual",[1]Setup!C9,"PERIODIC",$B519,"TOPFLOW","TOP","TOP","top1",$C519,"top3","Open_Acute_DIV1","TOP5","TOP6","REPORTED","TOP8")</f>
        <v>0</v>
      </c>
      <c r="BB519" s="53">
        <f>_xll.OneStreamExcelAddIn.XFFunctions.XFGetCell("TRUE", "CONSOL", $D$3,"TOT_Entity","Aggregated","Budget_Working",[1]Setup!C9,"PERIODIC",$B519,"TOPFLOW","TOP","TOP","top1",$C519,"top3","Open_Acute_DIV1","TOP5","TOP6","REPORTED","TOP8")</f>
        <v>994.995</v>
      </c>
      <c r="BC519" s="53">
        <f t="shared" si="1298"/>
        <v>994.995</v>
      </c>
      <c r="BD519" s="40">
        <f t="shared" si="1299"/>
        <v>1</v>
      </c>
      <c r="BF519" s="53">
        <f>_xll.OneStreamExcelAddIn.XFFunctions.XFGetCell("TRUE", "CONSOL", $D$3,"TOT_Entity","USD","Actual",[1]Setup!C10,"PERIODIC",$B519,"TOPFLOW","TOP","TOP","top1",$C519,"top3","Open_Acute_DIV1","TOP5","TOP6","REPORTED","TOP8")</f>
        <v>0</v>
      </c>
      <c r="BG519" s="53">
        <f>_xll.OneStreamExcelAddIn.XFFunctions.XFGetCell("TRUE", "CONSOL", $D$3,"TOT_Entity","Aggregated","Budget_Working",[1]Setup!C10,"PERIODIC",$B519,"TOPFLOW","TOP","TOP","top1",$C519,"top3","Open_Acute_DIV1","TOP5","TOP6","REPORTED","TOP8")</f>
        <v>994.995</v>
      </c>
      <c r="BH519" s="53">
        <f t="shared" si="1300"/>
        <v>994.995</v>
      </c>
      <c r="BI519" s="40">
        <f t="shared" si="1301"/>
        <v>1</v>
      </c>
      <c r="BK519" s="53">
        <f>_xll.OneStreamExcelAddIn.XFFunctions.XFGetCell("TRUE", "CONSOL", $D$3,"TOT_Entity","USD","Actual",[1]Setup!C11,"PERIODIC",$B519,"TOPFLOW","TOP","TOP","top1",$C519,"top3","Open_Acute_DIV1","TOP5","TOP6","REPORTED","TOP8")</f>
        <v>0</v>
      </c>
      <c r="BL519" s="53">
        <f>_xll.OneStreamExcelAddIn.XFFunctions.XFGetCell("TRUE", "CONSOL", $D$3,"TOT_Entity","Aggregated","Budget_Working",[1]Setup!C11,"PERIODIC",$B519,"TOPFLOW","TOP","TOP","top1",$C519,"top3","Open_Acute_DIV1","TOP5","TOP6","REPORTED","TOP8")</f>
        <v>994.995</v>
      </c>
      <c r="BM519" s="53">
        <f t="shared" si="1302"/>
        <v>994.995</v>
      </c>
      <c r="BN519" s="40">
        <f t="shared" si="1303"/>
        <v>1</v>
      </c>
      <c r="BP519" s="53">
        <f>_xll.OneStreamExcelAddIn.XFFunctions.XFGetCell("TRUE", "CONSOL", $D$3,"TOT_Entity","USD","Actual",[1]Setup!C12,"PERIODIC",$B519,"TOPFLOW","TOP","TOP","top1",$C519,"top3","Open_Acute_DIV1","TOP5","TOP6","REPORTED","TOP8")</f>
        <v>0</v>
      </c>
      <c r="BQ519" s="53">
        <f>_xll.OneStreamExcelAddIn.XFFunctions.XFGetCell("TRUE", "CONSOL", $D$3,"TOT_Entity","Aggregated","Budget_Working",[1]Setup!C12,"PERIODIC",$B519,"TOPFLOW","TOP","TOP","top1",$C519,"top3","Open_Acute_DIV1","TOP5","TOP6","REPORTED","TOP8")</f>
        <v>994.995</v>
      </c>
      <c r="BR519" s="53">
        <f t="shared" si="1304"/>
        <v>994.995</v>
      </c>
      <c r="BS519" s="40">
        <f t="shared" si="1305"/>
        <v>1</v>
      </c>
      <c r="BU519" s="53">
        <f>_xll.OneStreamExcelAddIn.XFFunctions.XFGetCell("TRUE", "CONSOL", $D$3,"TOT_Entity","USD","Actual",[1]Setup!C13,"PERIODIC",$B519,"TOPFLOW","TOP","TOP","top1",$C519,"top3","Open_Acute_DIV1","TOP5","TOP6","REPORTED","TOP8")</f>
        <v>0</v>
      </c>
      <c r="BV519" s="53">
        <f>_xll.OneStreamExcelAddIn.XFFunctions.XFGetCell("TRUE", "CONSOL", $D$3,"TOT_Entity","Aggregated","Budget_Working",[1]Setup!C13,"PERIODIC",$B519,"TOPFLOW","TOP","TOP","top1",$C519,"top3","Open_Acute_DIV1","TOP5","TOP6","REPORTED","TOP8")</f>
        <v>994.995</v>
      </c>
      <c r="BW519" s="53">
        <f t="shared" si="1306"/>
        <v>994.995</v>
      </c>
      <c r="BX519" s="40">
        <f t="shared" si="1307"/>
        <v>1</v>
      </c>
      <c r="BZ519" s="53">
        <f>_xll.OneStreamExcelAddIn.XFFunctions.XFGetCell("TRUE", "CONSOL", $D$3,"TOT_Entity","USD","Actual",[1]Setup!C14,"PERIODIC",$B519,"TOPFLOW","TOP","TOP","top1",$C519,"top3","Open_Acute_DIV1","TOP5","TOP6","REPORTED","TOP8")</f>
        <v>0</v>
      </c>
      <c r="CA519" s="53">
        <f>_xll.OneStreamExcelAddIn.XFFunctions.XFGetCell("TRUE", "CONSOL", $D$3,"TOT_Entity","Aggregated","Budget_Working",[1]Setup!C14,"PERIODIC",$B519,"TOPFLOW","TOP","TOP","top1",$C519,"top3","Open_Acute_DIV1","TOP5","TOP6","REPORTED","TOP8")</f>
        <v>994.995</v>
      </c>
      <c r="CB519" s="53">
        <f t="shared" si="1308"/>
        <v>994.995</v>
      </c>
      <c r="CC519" s="40">
        <f t="shared" si="1309"/>
        <v>1</v>
      </c>
      <c r="CE519" s="53">
        <f>_xll.OneStreamExcelAddIn.XFFunctions.XFGetCell("TRUE", "CONSOL", $D$3,"TOT_Entity","USD","Actual",[1]Setup!C15,"PERIODIC",$B519,"TOPFLOW","TOP","TOP","top1",$C519,"top3","Open_Acute_DIV1","TOP5","TOP6","REPORTED","TOP8")</f>
        <v>0</v>
      </c>
      <c r="CF519" s="53">
        <f>_xll.OneStreamExcelAddIn.XFFunctions.XFGetCell("TRUE", "CONSOL", $D$3,"TOT_Entity","Aggregated","Budget_Working",[1]Setup!C15,"PERIODIC",$B519,"TOPFLOW","TOP","TOP","top1",$C519,"top3","Open_Acute_DIV1","TOP5","TOP6","REPORTED","TOP8")</f>
        <v>994.995</v>
      </c>
      <c r="CG519" s="53">
        <f t="shared" si="1310"/>
        <v>994.995</v>
      </c>
      <c r="CH519" s="40">
        <f t="shared" si="1311"/>
        <v>1</v>
      </c>
      <c r="CI519" s="212"/>
      <c r="CJ519" s="53">
        <f>_xll.OneStreamExcelAddIn.XFFunctions.XFGetCell("TRUE", "CONSOL", $D$3,"TOT_Entity","USD","Actual",[1]Setup!C4,"PERIODIC",$B519,"TOPFLOW","TOP","TOP","top1",$C519,"top3","Open_Acute_DIV1","TOP5","TOP6","REPORTED","TOP8")</f>
        <v>22.46</v>
      </c>
      <c r="CK519" s="53">
        <f>_xll.OneStreamExcelAddIn.XFFunctions.XFGetCell("TRUE", "CONSOL", $D$3,"TOT_Entity","USD","Actual",[1]Setup!C5,"PERIODIC",$B519,"TOPFLOW","TOP","TOP","top1",$C519,"top3","Open_Acute_DIV1","TOP5","TOP6","REPORTED","TOP8")</f>
        <v>2163.31</v>
      </c>
      <c r="CL519" s="53">
        <f>_xll.OneStreamExcelAddIn.XFFunctions.XFGetCell("TRUE", "CONSOL", $D$3,"TOT_Entity","USD","Actual",[1]Setup!C6,"PERIODIC",$B519,"TOPFLOW","TOP","TOP","top1",$C519,"top3","Open_Acute_DIV1","TOP5","TOP6","REPORTED","TOP8")</f>
        <v>-2185.77</v>
      </c>
      <c r="CM519" s="53">
        <f>_xll.OneStreamExcelAddIn.XFFunctions.XFGetCell("TRUE", "CONSOL", $D$3,"TOT_Entity","USD","Actual",[1]Setup!C7,"PERIODIC",$B519,"TOPFLOW","TOP","TOP","top1",$C519,"top3","Open_Acute_DIV1","TOP5","TOP6","REPORTED","TOP8")</f>
        <v>691.76</v>
      </c>
      <c r="CN519" s="53">
        <f>_xll.OneStreamExcelAddIn.XFFunctions.XFGetCell("TRUE", "CONSOL", $D$3,"TOT_Entity","USD","Actual",[1]Setup!C8,"PERIODIC",$B519,"TOPFLOW","TOP","TOP","top1",$C519,"top3","Open_Acute_DIV1","TOP5","TOP6","REPORTED","TOP8")</f>
        <v>-691.76</v>
      </c>
      <c r="CO519" s="53">
        <f>_xll.OneStreamExcelAddIn.XFFunctions.XFGetCell("TRUE", "CONSOL", $D$3,"TOT_Entity","USD","Actual",[1]Setup!C9,"PERIODIC",$B519,"TOPFLOW","TOP","TOP","top1",$C519,"top3","Open_Acute_DIV1","TOP5","TOP6","REPORTED","TOP8")</f>
        <v>0</v>
      </c>
      <c r="CP519" s="53">
        <f>_xll.OneStreamExcelAddIn.XFFunctions.XFGetCell("TRUE", "CONSOL", $D$3,"TOT_Entity","USD","Actual",[1]Setup!C10,"PERIODIC",$B519,"TOPFLOW","TOP","TOP","top1",$C519,"top3","Open_Acute_DIV1","TOP5","TOP6","REPORTED","TOP8")</f>
        <v>0</v>
      </c>
      <c r="CQ519" s="53">
        <f>_xll.OneStreamExcelAddIn.XFFunctions.XFGetCell("TRUE", "CONSOL", $D$3,"TOT_Entity","USD","Actual",[1]Setup!C11,"PERIODIC",$B519,"TOPFLOW","TOP","TOP","top1",$C519,"top3","Open_Acute_DIV1","TOP5","TOP6","REPORTED","TOP8")</f>
        <v>0</v>
      </c>
      <c r="CR519" s="53">
        <f>_xll.OneStreamExcelAddIn.XFFunctions.XFGetCell("TRUE", "CONSOL", $D$3,"TOT_Entity","USD","Actual",[1]Setup!C12,"PERIODIC",$B519,"TOPFLOW","TOP","TOP","top1",$C519,"top3","Open_Acute_DIV1","TOP5","TOP6","REPORTED","TOP8")</f>
        <v>0</v>
      </c>
      <c r="CS519" s="53">
        <f>_xll.OneStreamExcelAddIn.XFFunctions.XFGetCell("TRUE", "CONSOL", $D$3,"TOT_Entity","USD","Actual",[1]Setup!C13,"PERIODIC",$B519,"TOPFLOW","TOP","TOP","top1",$C519,"top3","Open_Acute_DIV1","TOP5","TOP6","REPORTED","TOP8")</f>
        <v>0</v>
      </c>
      <c r="CT519" s="53">
        <f>_xll.OneStreamExcelAddIn.XFFunctions.XFGetCell("TRUE", "CONSOL", $D$3,"TOT_Entity","USD","Actual",[1]Setup!C14,"PERIODIC",$B519,"TOPFLOW","TOP","TOP","top1",$C519,"top3","Open_Acute_DIV1","TOP5","TOP6","REPORTED","TOP8")</f>
        <v>0</v>
      </c>
      <c r="CU519" s="53">
        <f>_xll.OneStreamExcelAddIn.XFFunctions.XFGetCell("TRUE", "CONSOL", $D$3,"TOT_Entity","USD","Actual",[1]Setup!C15,"PERIODIC",$B519,"TOPFLOW","TOP","TOP","top1",$C519,"top3","Open_Acute_DIV1","TOP5","TOP6","REPORTED","TOP8")</f>
        <v>0</v>
      </c>
      <c r="CV519" s="212"/>
      <c r="CW519" s="53">
        <f>_xll.OneStreamExcelAddIn.XFFunctions.XFGetCell("TRUE", "CONSOL", $D$3,"TOT_Entity","USD","Actual",[1]Setup!C17,"PERIODIC",$B519,"TOPFLOW","TOP","TOP","top1",$C519,"top3","Open_Acute_DIV1","TOP5","TOP6","REPORTED","TOP8")</f>
        <v>0</v>
      </c>
      <c r="CX519" s="53">
        <f>_xll.OneStreamExcelAddIn.XFFunctions.XFGetCell("TRUE", "CONSOL", $D$3,"TOT_Entity","USD","Actual",[1]Setup!C18,"PERIODIC",$B519,"TOPFLOW","TOP","TOP","top1",$C519,"top3","Open_Acute_DIV1","TOP5","TOP6","REPORTED","TOP8")</f>
        <v>0</v>
      </c>
      <c r="CY519" s="53">
        <f>_xll.OneStreamExcelAddIn.XFFunctions.XFGetCell("TRUE", "CONSOL", $D$3,"TOT_Entity","USD","Actual",[1]Setup!C19,"PERIODIC",$B519,"TOPFLOW","TOP","TOP","top1",$C519,"top3","Open_Acute_DIV1","TOP5","TOP6","REPORTED","TOP8")</f>
        <v>0</v>
      </c>
      <c r="CZ519" s="53">
        <f>_xll.OneStreamExcelAddIn.XFFunctions.XFGetCell("TRUE", "CONSOL", $D$3,"TOT_Entity","USD","Actual",[1]Setup!C20,"PERIODIC",$B519,"TOPFLOW","TOP","TOP","top1",$C519,"top3","Open_Acute_DIV1","TOP5","TOP6","REPORTED","TOP8")</f>
        <v>1873.87</v>
      </c>
      <c r="DA519" s="53">
        <f>_xll.OneStreamExcelAddIn.XFFunctions.XFGetCell("TRUE", "CONSOL", $D$3,"TOT_Entity","USD","Actual",[1]Setup!C21,"PERIODIC",$B519,"TOPFLOW","TOP","TOP","top1",$C519,"top3","Open_Acute_DIV1","TOP5","TOP6","REPORTED","TOP8")</f>
        <v>-354.14</v>
      </c>
      <c r="DB519" s="53">
        <f>_xll.OneStreamExcelAddIn.XFFunctions.XFGetCell("TRUE", "CONSOL", $D$3,"TOT_Entity","USD","Actual",[1]Setup!C22,"PERIODIC",$B519,"TOPFLOW","TOP","TOP","top1",$C519,"top3","Open_Acute_DIV1","TOP5","TOP6","REPORTED","TOP8")</f>
        <v>116.12</v>
      </c>
      <c r="DC519" s="53">
        <f>_xll.OneStreamExcelAddIn.XFFunctions.XFGetCell("TRUE", "CONSOL", $D$3,"TOT_Entity","USD","Actual",[1]Setup!C23,"PERIODIC",$B519,"TOPFLOW","TOP","TOP","top1",$C519,"top3","Open_Acute_DIV1","TOP5","TOP6","REPORTED","TOP8")</f>
        <v>-116.12</v>
      </c>
      <c r="DD519" s="53">
        <f>_xll.OneStreamExcelAddIn.XFFunctions.XFGetCell("TRUE", "CONSOL", $D$3,"TOT_Entity","USD","Actual",[1]Setup!C24,"PERIODIC",$B519,"TOPFLOW","TOP","TOP","top1",$C519,"top3","Open_Acute_DIV1","TOP5","TOP6","REPORTED","TOP8")</f>
        <v>0</v>
      </c>
      <c r="DE519" s="53">
        <f>_xll.OneStreamExcelAddIn.XFFunctions.XFGetCell("TRUE", "CONSOL", $D$3,"TOT_Entity","USD","Actual",[1]Setup!C25,"PERIODIC",$B519,"TOPFLOW","TOP","TOP","top1",$C519,"top3","Open_Acute_DIV1","TOP5","TOP6","REPORTED","TOP8")</f>
        <v>0</v>
      </c>
      <c r="DF519" s="53">
        <f>_xll.OneStreamExcelAddIn.XFFunctions.XFGetCell("TRUE", "CONSOL", $D$3,"TOT_Entity","USD","Actual",[1]Setup!C26,"PERIODIC",$B519,"TOPFLOW","TOP","TOP","top1",$C519,"top3","Open_Acute_DIV1","TOP5","TOP6","REPORTED","TOP8")</f>
        <v>-35.22</v>
      </c>
      <c r="DG519" s="53">
        <f>_xll.OneStreamExcelAddIn.XFFunctions.XFGetCell("TRUE", "CONSOL", $D$3,"TOT_Entity","USD","Actual",[1]Setup!C27,"PERIODIC",$B519,"TOPFLOW","TOP","TOP","top1",$C519,"top3","Open_Acute_DIV1","TOP5","TOP6","REPORTED","TOP8")</f>
        <v>31.77</v>
      </c>
      <c r="DH519" s="53">
        <f>_xll.OneStreamExcelAddIn.XFFunctions.XFGetCell("TRUE", "CONSOL", $D$3,"TOT_Entity","USD","Actual",[1]Setup!C28,"PERIODIC",$B519,"TOPFLOW","TOP","TOP","top1",$C519,"top3","Open_Acute_DIV1","TOP5","TOP6","REPORTED","TOP8")</f>
        <v>-212.01</v>
      </c>
      <c r="DI519" s="178"/>
      <c r="DJ519" s="53">
        <f>_xll.OneStreamExcelAddIn.XFFunctions.XFGetCell("TRUE", "CONSOL", $D$3,"TOT_Entity","Aggregated","Budget_Working",[1]Setup!C4,"PERIODIC",$B519,"TOPFLOW","TOP","TOP","top1",$C519,"top3","Open_Acute_DIV1","TOP5","TOP6","REPORTED","TOP8")</f>
        <v>994.995</v>
      </c>
      <c r="DK519" s="53">
        <f>_xll.OneStreamExcelAddIn.XFFunctions.XFGetCell("TRUE", "CONSOL", $D$3,"TOT_Entity","Aggregated","Budget_Working",[1]Setup!C5,"PERIODIC",$B519,"TOPFLOW","TOP","TOP","top1",$C519,"top3","Open_Acute_DIV1","TOP5","TOP6","REPORTED","TOP8")</f>
        <v>994.995</v>
      </c>
      <c r="DL519" s="53">
        <f>_xll.OneStreamExcelAddIn.XFFunctions.XFGetCell("TRUE", "CONSOL", $D$3,"TOT_Entity","Aggregated","Budget_Working",[1]Setup!C6,"PERIODIC",$B519,"TOPFLOW","TOP","TOP","top1",$C519,"top3","Open_Acute_DIV1","TOP5","TOP6","REPORTED","TOP8")</f>
        <v>994.995</v>
      </c>
      <c r="DM519" s="53">
        <f>_xll.OneStreamExcelAddIn.XFFunctions.XFGetCell("TRUE", "CONSOL", $D$3,"TOT_Entity","Aggregated","Budget_Working",[1]Setup!C7,"PERIODIC",$B519,"TOPFLOW","TOP","TOP","top1",$C519,"top3","Open_Acute_DIV1","TOP5","TOP6","REPORTED","TOP8")</f>
        <v>994.995</v>
      </c>
      <c r="DN519" s="53">
        <f>_xll.OneStreamExcelAddIn.XFFunctions.XFGetCell("TRUE", "CONSOL", $D$3,"TOT_Entity","Aggregated","Budget_Working",[1]Setup!C8,"PERIODIC",$B519,"TOPFLOW","TOP","TOP","top1",$C519,"top3","Open_Acute_DIV1","TOP5","TOP6","REPORTED","TOP8")</f>
        <v>994.995</v>
      </c>
      <c r="DO519" s="53">
        <f>_xll.OneStreamExcelAddIn.XFFunctions.XFGetCell("TRUE", "CONSOL", $D$3,"TOT_Entity","Aggregated","Budget_Working",[1]Setup!C9,"PERIODIC",$B519,"TOPFLOW","TOP","TOP","top1",$C519,"top3","Open_Acute_DIV1","TOP5","TOP6","REPORTED","TOP8")</f>
        <v>994.995</v>
      </c>
      <c r="DP519" s="53">
        <f>_xll.OneStreamExcelAddIn.XFFunctions.XFGetCell("TRUE", "CONSOL", $D$3,"TOT_Entity","Aggregated","Budget_Working",[1]Setup!C10,"PERIODIC",$B519,"TOPFLOW","TOP","TOP","top1",$C519,"top3","Open_Acute_DIV1","TOP5","TOP6","REPORTED","TOP8")</f>
        <v>994.995</v>
      </c>
      <c r="DQ519" s="53">
        <f>_xll.OneStreamExcelAddIn.XFFunctions.XFGetCell("TRUE", "CONSOL", $D$3,"TOT_Entity","Aggregated","Budget_Working",[1]Setup!C11,"PERIODIC",$B519,"TOPFLOW","TOP","TOP","top1",$C519,"top3","Open_Acute_DIV1","TOP5","TOP6","REPORTED","TOP8")</f>
        <v>994.995</v>
      </c>
      <c r="DR519" s="53">
        <f>_xll.OneStreamExcelAddIn.XFFunctions.XFGetCell("TRUE", "CONSOL", $D$3,"TOT_Entity","Aggregated","Budget_Working",[1]Setup!C12,"PERIODIC",$B519,"TOPFLOW","TOP","TOP","top1",$C519,"top3","Open_Acute_DIV1","TOP5","TOP6","REPORTED","TOP8")</f>
        <v>994.995</v>
      </c>
      <c r="DS519" s="53">
        <f>_xll.OneStreamExcelAddIn.XFFunctions.XFGetCell("TRUE", "CONSOL", $D$3,"TOT_Entity","Aggregated","Budget_Working",[1]Setup!C13,"PERIODIC",$B519,"TOPFLOW","TOP","TOP","top1",$C519,"top3","Open_Acute_DIV1","TOP5","TOP6","REPORTED","TOP8")</f>
        <v>994.995</v>
      </c>
      <c r="DT519" s="53">
        <f>_xll.OneStreamExcelAddIn.XFFunctions.XFGetCell("TRUE", "CONSOL", $D$3,"TOT_Entity","Aggregated","Budget_Working",[1]Setup!C14,"PERIODIC",$B519,"TOPFLOW","TOP","TOP","top1",$C519,"top3","Open_Acute_DIV1","TOP5","TOP6","REPORTED","TOP8")</f>
        <v>994.995</v>
      </c>
      <c r="DU519" s="53">
        <f>_xll.OneStreamExcelAddIn.XFFunctions.XFGetCell("TRUE", "CONSOL", $D$3,"TOT_Entity","Aggregated","Budget_Working",[1]Setup!C15,"PERIODIC",$B519,"TOPFLOW","TOP","TOP","top1",$C519,"top3","Open_Acute_DIV1","TOP5","TOP6","REPORTED","TOP8")</f>
        <v>994.995</v>
      </c>
      <c r="DV519" s="178"/>
      <c r="DW519" s="53">
        <f>_xll.OneStreamExcelAddIn.XFFunctions.XFGetCell("TRUE", "CONSOL", $D$3,"TOT_Entity","USD","Budget_Final",[1]Setup!C17,"PERIODIC",$B519,"TOPFLOW","TOP","TOP","top1",$C519,"top3","Open_Acute_DIV1","TOP5","TOP6","REPORTED","TOP8")</f>
        <v>38.716477810000001</v>
      </c>
      <c r="DX519" s="53">
        <f>_xll.OneStreamExcelAddIn.XFFunctions.XFGetCell("TRUE", "CONSOL", $D$3,"TOT_Entity","USD","Budget_Final",[1]Setup!C18,"PERIODIC",$B519,"TOPFLOW","TOP","TOP","top1",$C519,"top3","Open_Acute_DIV1","TOP5","TOP6","REPORTED","TOP8")</f>
        <v>36.849207548000003</v>
      </c>
      <c r="DY519" s="53">
        <f>_xll.OneStreamExcelAddIn.XFFunctions.XFGetCell("TRUE", "CONSOL", $D$3,"TOT_Entity","USD","Budget_Final",[1]Setup!C19,"PERIODIC",$B519,"TOPFLOW","TOP","TOP","top1",$C519,"top3","Open_Acute_DIV1","TOP5","TOP6","REPORTED","TOP8")</f>
        <v>41.341102444000001</v>
      </c>
      <c r="DZ519" s="53">
        <f>_xll.OneStreamExcelAddIn.XFFunctions.XFGetCell("TRUE", "CONSOL", $D$3,"TOT_Entity","USD","Budget_Final",[1]Setup!C20,"PERIODIC",$B519,"TOPFLOW","TOP","TOP","top1",$C519,"top3","Open_Acute_DIV1","TOP5","TOP6","REPORTED","TOP8")</f>
        <v>41.106061431999997</v>
      </c>
      <c r="EA519" s="53">
        <f>_xll.OneStreamExcelAddIn.XFFunctions.XFGetCell("TRUE", "CONSOL", $D$3,"TOT_Entity","USD","Budget_Final",[1]Setup!C21,"PERIODIC",$B519,"TOPFLOW","TOP","TOP","top1",$C519,"top3","Open_Acute_DIV1","TOP5","TOP6","REPORTED","TOP8")</f>
        <v>42.307382160000003</v>
      </c>
      <c r="EB519" s="53">
        <f>_xll.OneStreamExcelAddIn.XFFunctions.XFGetCell("TRUE", "CONSOL", $D$3,"TOT_Entity","USD","Budget_Final",[1]Setup!C22,"PERIODIC",$B519,"TOPFLOW","TOP","TOP","top1",$C519,"top3","Open_Acute_DIV1","TOP5","TOP6","REPORTED","TOP8")</f>
        <v>40.061434712000001</v>
      </c>
      <c r="EC519" s="53">
        <f>_xll.OneStreamExcelAddIn.XFFunctions.XFGetCell("TRUE", "CONSOL", $D$3,"TOT_Entity","USD","Budget_Final",[1]Setup!C23,"PERIODIC",$B519,"TOPFLOW","TOP","TOP","top1",$C519,"top3","Open_Acute_DIV1","TOP5","TOP6","REPORTED","TOP8")</f>
        <v>42.229035156000002</v>
      </c>
      <c r="ED519" s="53">
        <f>_xll.OneStreamExcelAddIn.XFFunctions.XFGetCell("TRUE", "CONSOL", $D$3,"TOT_Entity","USD","Budget_Final",[1]Setup!C24,"PERIODIC",$B519,"TOPFLOW","TOP","TOP","top1",$C519,"top3","Open_Acute_DIV1","TOP5","TOP6","REPORTED","TOP8")</f>
        <v>42.255150823999998</v>
      </c>
      <c r="EE519" s="53">
        <f>_xll.OneStreamExcelAddIn.XFFunctions.XFGetCell("TRUE", "CONSOL", $D$3,"TOT_Entity","USD","Budget_Final",[1]Setup!C25,"PERIODIC",$B519,"TOPFLOW","TOP","TOP","top1",$C519,"top3","Open_Acute_DIV1","TOP5","TOP6","REPORTED","TOP8")</f>
        <v>42.242092990000003</v>
      </c>
      <c r="EF519" s="53">
        <f>_xll.OneStreamExcelAddIn.XFFunctions.XFGetCell("TRUE", "CONSOL", $D$3,"TOT_Entity","USD","Budget_Final",[1]Setup!C26,"PERIODIC",$B519,"TOPFLOW","TOP","TOP","top1",$C519,"top3","Open_Acute_DIV1","TOP5","TOP6","REPORTED","TOP8")</f>
        <v>41.993994143999998</v>
      </c>
      <c r="EG519" s="53">
        <f>_xll.OneStreamExcelAddIn.XFFunctions.XFGetCell("TRUE", "CONSOL", $D$3,"TOT_Entity","USD","Budget_Final",[1]Setup!C27,"PERIODIC",$B519,"TOPFLOW","TOP","TOP","top1",$C519,"top3","Open_Acute_DIV1","TOP5","TOP6","REPORTED","TOP8")</f>
        <v>39.343253842000003</v>
      </c>
      <c r="EH519" s="53">
        <f>_xll.OneStreamExcelAddIn.XFFunctions.XFGetCell("TRUE", "CONSOL", $D$3,"TOT_Entity","USD","Budget_Final",[1]Setup!C28,"PERIODIC",$B519,"TOPFLOW","TOP","TOP","top1",$C519,"top3","Open_Acute_DIV1","TOP5","TOP6","REPORTED","TOP8")</f>
        <v>40.048376877999999</v>
      </c>
    </row>
    <row r="520" spans="2:138" x14ac:dyDescent="0.25">
      <c r="B520" s="51">
        <v>63010</v>
      </c>
      <c r="C520" s="51"/>
      <c r="D520" t="str" cm="1">
        <f t="array" ref="D520">_xll.OneStreamExcelAddIn.XFFunctions.XFGetMemberInfo("Description","Account",B520)</f>
        <v>Auto Supplies</v>
      </c>
      <c r="E520" s="53">
        <f>_xll.OneStreamExcelAddIn.XFFunctions.XFGetCell("TRUE", "CONSOL", $D$3,"TOT_Entity","USD","Actual",$E$3,"PERIODIC",$B520,"TOPFLOW","TOP","TOP","top1",$C520,"top3","Open_Acute_DIV1","TOP5","TOP6","REPORTED","TOP8")</f>
        <v>0</v>
      </c>
      <c r="F520" s="53">
        <f>_xll.OneStreamExcelAddIn.XFFunctions.XFGetCell("TRUE", "CONSOL", $D$3,"TOT_Entity","Aggregated","Budget_Working",$E$3,"PERIODIC",$B520,"TOPFLOW","TOP","TOP","top1",$C520,"top3","Open_Acute_DIV1","TOP5","TOP6","REPORTED","TOP8")</f>
        <v>73.58</v>
      </c>
      <c r="G520" s="53">
        <f t="shared" si="1281"/>
        <v>73.58</v>
      </c>
      <c r="H520" s="55">
        <f t="shared" si="1282"/>
        <v>1</v>
      </c>
      <c r="I520" s="41"/>
      <c r="J520" s="53">
        <f>_xll.OneStreamExcelAddIn.XFFunctions.XFGetCell("TRUE", "CONSOL", $D$3,"TOT_Entity","USD","Actual",$E$3,"YTD",$B520,"TOPFLOW","TOP","TOP","top1",$C520,"TOP3","Open_Acute_DIV1","TOP5","TOP6","REPORTED","TOP8")</f>
        <v>0</v>
      </c>
      <c r="K520" s="53">
        <f>_xll.OneStreamExcelAddIn.XFFunctions.XFGetCell("TRUE", "CONSOL", $D$3,"TOT_Entity","Aggregated","Budget_Working",$E$3,"YTD",$B520,"TOPFLOW","TOP","TOP","top1",$C520,"TOP3","Open_Acute_DIV1","TOP5","TOP6","REPORTED","TOP8")</f>
        <v>294.32</v>
      </c>
      <c r="L520" s="53">
        <f t="shared" si="1283"/>
        <v>294.32</v>
      </c>
      <c r="M520" s="40">
        <f t="shared" si="1284"/>
        <v>1</v>
      </c>
      <c r="N520" s="41"/>
      <c r="O520" s="53">
        <f>_xll.OneStreamExcelAddIn.XFFunctions.XFGetCell("TRUE", "CONSOL", $D$3,"TOT_Entity","USD","Actual",$F$3,"YTD",$B520,"TOPFLOW","TOP","TOP","top1",$C520,"TOP3","Open_Acute_DIV1","TOP5","TOP6","REPORTED","TOP8")</f>
        <v>73.58</v>
      </c>
      <c r="P520" s="53">
        <f>_xll.OneStreamExcelAddIn.XFFunctions.XFGetCell("TRUE", "CONSOL", $D$3,"TOT_Entity","USD","Actual",$E$3,"YTD",$B520,"TOPFLOW","TOP","TOP","top1",$C520,"top3","Open_Acute_DIV1","TOP5","TOP6","REPORTED","VAR_BW_PY_Actual")</f>
        <v>73.58</v>
      </c>
      <c r="Q520" s="40">
        <f t="shared" si="1285"/>
        <v>1</v>
      </c>
      <c r="R520" s="41"/>
      <c r="S520" s="53">
        <f>_xll.OneStreamExcelAddIn.XFFunctions.XFGetCell("TRUE", "CONSOL", $D$3,"TOT_Entity","USD","MIDFCST",$E$3,"MTD",$B520,"TOPFLOW","TOP","TOP","top1",$C520,"TOP3","Open_Acute_DIV1","TOP5","TOP6","REPORTED","TOP8")</f>
        <v>0</v>
      </c>
      <c r="T520" s="53">
        <f t="shared" si="1286"/>
        <v>0</v>
      </c>
      <c r="U520" s="40">
        <f t="shared" si="1287"/>
        <v>0</v>
      </c>
      <c r="V520" s="41"/>
      <c r="W520" s="42"/>
      <c r="X520" s="43"/>
      <c r="Y520" s="42"/>
      <c r="Z520" s="44"/>
      <c r="AB520" s="53">
        <f>_xll.OneStreamExcelAddIn.XFFunctions.XFGetCell("TRUE", "CONSOL", $D$3,"TOT_Entity","USD","Actual",[1]Setup!C4,"PERIODIC",$B520,"TOPFLOW","TOP","TOP","top1",$C520,"top3","Open_Acute_DIV1","TOP5","TOP6","REPORTED","TOP8")</f>
        <v>0</v>
      </c>
      <c r="AC520" s="53">
        <f>_xll.OneStreamExcelAddIn.XFFunctions.XFGetCell("TRUE", "CONSOL", $D$3,"TOT_Entity","Aggregated","Budget_Working",[1]Setup!C4,"PERIODIC",$B520,"TOPFLOW","TOP","TOP","top1",$C520,"top3","Open_Acute_DIV1","TOP5","TOP6","REPORTED","TOP8")</f>
        <v>73.58</v>
      </c>
      <c r="AD520" s="53">
        <f t="shared" si="1288"/>
        <v>73.58</v>
      </c>
      <c r="AE520" s="40">
        <f t="shared" si="1289"/>
        <v>1</v>
      </c>
      <c r="AG520" s="53">
        <f>_xll.OneStreamExcelAddIn.XFFunctions.XFGetCell("TRUE", "CONSOL", $D$3,"TOT_Entity","USD","Actual",[1]Setup!C5,"PERIODIC",$B520,"TOPFLOW","TOP","TOP","top1",$C520,"top3","Open_Acute_DIV1","TOP5","TOP6","REPORTED","TOP8")</f>
        <v>0</v>
      </c>
      <c r="AH520" s="53">
        <f>_xll.OneStreamExcelAddIn.XFFunctions.XFGetCell("TRUE", "CONSOL", $D$3,"TOT_Entity","Aggregated","Budget_Working",[1]Setup!C5,"PERIODIC",$B520,"TOPFLOW","TOP","TOP","top1",$C520,"top3","Open_Acute_DIV1","TOP5","TOP6","REPORTED","TOP8")</f>
        <v>73.58</v>
      </c>
      <c r="AI520" s="53">
        <f t="shared" si="1290"/>
        <v>73.58</v>
      </c>
      <c r="AJ520" s="40">
        <f t="shared" si="1291"/>
        <v>1</v>
      </c>
      <c r="AL520" s="53">
        <f>_xll.OneStreamExcelAddIn.XFFunctions.XFGetCell("TRUE", "CONSOL", $D$3,"TOT_Entity","USD","Actual",[1]Setup!C6,"PERIODIC",$B520,"TOPFLOW","TOP","TOP","top1",$C520,"top3","Open_Acute_DIV1","TOP5","TOP6","REPORTED","TOP8")</f>
        <v>0</v>
      </c>
      <c r="AM520" s="53">
        <f>_xll.OneStreamExcelAddIn.XFFunctions.XFGetCell("TRUE", "CONSOL", $D$3,"TOT_Entity","Aggregated","Budget_Working",[1]Setup!C6,"PERIODIC",$B520,"TOPFLOW","TOP","TOP","top1",$C520,"top3","Open_Acute_DIV1","TOP5","TOP6","REPORTED","TOP8")</f>
        <v>73.58</v>
      </c>
      <c r="AN520" s="53">
        <f t="shared" si="1292"/>
        <v>73.58</v>
      </c>
      <c r="AO520" s="40">
        <f t="shared" si="1293"/>
        <v>1</v>
      </c>
      <c r="AQ520" s="53">
        <f>_xll.OneStreamExcelAddIn.XFFunctions.XFGetCell("TRUE", "CONSOL", $D$3,"TOT_Entity","USD","Actual",[1]Setup!C7,"PERIODIC",$B520,"TOPFLOW","TOP","TOP","top1",$C520,"top3","Open_Acute_DIV1","TOP5","TOP6","REPORTED","TOP8")</f>
        <v>0</v>
      </c>
      <c r="AR520" s="53">
        <f>_xll.OneStreamExcelAddIn.XFFunctions.XFGetCell("TRUE", "CONSOL", $D$3,"TOT_Entity","Aggregated","Budget_Working",[1]Setup!C7,"PERIODIC",$B520,"TOPFLOW","TOP","TOP","top1",$C520,"top3","Open_Acute_DIV1","TOP5","TOP6","REPORTED","TOP8")</f>
        <v>73.58</v>
      </c>
      <c r="AS520" s="53">
        <f t="shared" si="1294"/>
        <v>73.58</v>
      </c>
      <c r="AT520" s="40">
        <f t="shared" si="1295"/>
        <v>1</v>
      </c>
      <c r="AV520" s="53">
        <f>_xll.OneStreamExcelAddIn.XFFunctions.XFGetCell("TRUE", "CONSOL", $D$3,"TOT_Entity","USD","Actual",[1]Setup!C8,"PERIODIC",$B520,"TOPFLOW","TOP","TOP","top1",$C520,"top3","Open_Acute_DIV1","TOP5","TOP6","REPORTED","TOP8")</f>
        <v>0</v>
      </c>
      <c r="AW520" s="53">
        <f>_xll.OneStreamExcelAddIn.XFFunctions.XFGetCell("TRUE", "CONSOL", $D$3,"TOT_Entity","Aggregated","Budget_Working",[1]Setup!C8,"PERIODIC",$B520,"TOPFLOW","TOP","TOP","top1",$C520,"top3","Open_Acute_DIV1","TOP5","TOP6","REPORTED","TOP8")</f>
        <v>73.58</v>
      </c>
      <c r="AX520" s="53">
        <f t="shared" si="1296"/>
        <v>73.58</v>
      </c>
      <c r="AY520" s="40">
        <f t="shared" si="1297"/>
        <v>1</v>
      </c>
      <c r="BA520" s="53">
        <f>_xll.OneStreamExcelAddIn.XFFunctions.XFGetCell("TRUE", "CONSOL", $D$3,"TOT_Entity","USD","Actual",[1]Setup!C9,"PERIODIC",$B520,"TOPFLOW","TOP","TOP","top1",$C520,"top3","Open_Acute_DIV1","TOP5","TOP6","REPORTED","TOP8")</f>
        <v>0</v>
      </c>
      <c r="BB520" s="53">
        <f>_xll.OneStreamExcelAddIn.XFFunctions.XFGetCell("TRUE", "CONSOL", $D$3,"TOT_Entity","Aggregated","Budget_Working",[1]Setup!C9,"PERIODIC",$B520,"TOPFLOW","TOP","TOP","top1",$C520,"top3","Open_Acute_DIV1","TOP5","TOP6","REPORTED","TOP8")</f>
        <v>73.58</v>
      </c>
      <c r="BC520" s="53">
        <f t="shared" si="1298"/>
        <v>73.58</v>
      </c>
      <c r="BD520" s="40">
        <f t="shared" si="1299"/>
        <v>1</v>
      </c>
      <c r="BF520" s="53">
        <f>_xll.OneStreamExcelAddIn.XFFunctions.XFGetCell("TRUE", "CONSOL", $D$3,"TOT_Entity","USD","Actual",[1]Setup!C10,"PERIODIC",$B520,"TOPFLOW","TOP","TOP","top1",$C520,"top3","Open_Acute_DIV1","TOP5","TOP6","REPORTED","TOP8")</f>
        <v>0</v>
      </c>
      <c r="BG520" s="53">
        <f>_xll.OneStreamExcelAddIn.XFFunctions.XFGetCell("TRUE", "CONSOL", $D$3,"TOT_Entity","Aggregated","Budget_Working",[1]Setup!C10,"PERIODIC",$B520,"TOPFLOW","TOP","TOP","top1",$C520,"top3","Open_Acute_DIV1","TOP5","TOP6","REPORTED","TOP8")</f>
        <v>73.58</v>
      </c>
      <c r="BH520" s="53">
        <f t="shared" si="1300"/>
        <v>73.58</v>
      </c>
      <c r="BI520" s="40">
        <f t="shared" si="1301"/>
        <v>1</v>
      </c>
      <c r="BK520" s="53">
        <f>_xll.OneStreamExcelAddIn.XFFunctions.XFGetCell("TRUE", "CONSOL", $D$3,"TOT_Entity","USD","Actual",[1]Setup!C11,"PERIODIC",$B520,"TOPFLOW","TOP","TOP","top1",$C520,"top3","Open_Acute_DIV1","TOP5","TOP6","REPORTED","TOP8")</f>
        <v>0</v>
      </c>
      <c r="BL520" s="53">
        <f>_xll.OneStreamExcelAddIn.XFFunctions.XFGetCell("TRUE", "CONSOL", $D$3,"TOT_Entity","Aggregated","Budget_Working",[1]Setup!C11,"PERIODIC",$B520,"TOPFLOW","TOP","TOP","top1",$C520,"top3","Open_Acute_DIV1","TOP5","TOP6","REPORTED","TOP8")</f>
        <v>73.58</v>
      </c>
      <c r="BM520" s="53">
        <f t="shared" si="1302"/>
        <v>73.58</v>
      </c>
      <c r="BN520" s="40">
        <f t="shared" si="1303"/>
        <v>1</v>
      </c>
      <c r="BP520" s="53">
        <f>_xll.OneStreamExcelAddIn.XFFunctions.XFGetCell("TRUE", "CONSOL", $D$3,"TOT_Entity","USD","Actual",[1]Setup!C12,"PERIODIC",$B520,"TOPFLOW","TOP","TOP","top1",$C520,"top3","Open_Acute_DIV1","TOP5","TOP6","REPORTED","TOP8")</f>
        <v>0</v>
      </c>
      <c r="BQ520" s="53">
        <f>_xll.OneStreamExcelAddIn.XFFunctions.XFGetCell("TRUE", "CONSOL", $D$3,"TOT_Entity","Aggregated","Budget_Working",[1]Setup!C12,"PERIODIC",$B520,"TOPFLOW","TOP","TOP","top1",$C520,"top3","Open_Acute_DIV1","TOP5","TOP6","REPORTED","TOP8")</f>
        <v>73.58</v>
      </c>
      <c r="BR520" s="53">
        <f t="shared" si="1304"/>
        <v>73.58</v>
      </c>
      <c r="BS520" s="40">
        <f t="shared" si="1305"/>
        <v>1</v>
      </c>
      <c r="BU520" s="53">
        <f>_xll.OneStreamExcelAddIn.XFFunctions.XFGetCell("TRUE", "CONSOL", $D$3,"TOT_Entity","USD","Actual",[1]Setup!C13,"PERIODIC",$B520,"TOPFLOW","TOP","TOP","top1",$C520,"top3","Open_Acute_DIV1","TOP5","TOP6","REPORTED","TOP8")</f>
        <v>0</v>
      </c>
      <c r="BV520" s="53">
        <f>_xll.OneStreamExcelAddIn.XFFunctions.XFGetCell("TRUE", "CONSOL", $D$3,"TOT_Entity","Aggregated","Budget_Working",[1]Setup!C13,"PERIODIC",$B520,"TOPFLOW","TOP","TOP","top1",$C520,"top3","Open_Acute_DIV1","TOP5","TOP6","REPORTED","TOP8")</f>
        <v>73.58</v>
      </c>
      <c r="BW520" s="53">
        <f t="shared" si="1306"/>
        <v>73.58</v>
      </c>
      <c r="BX520" s="40">
        <f t="shared" si="1307"/>
        <v>1</v>
      </c>
      <c r="BZ520" s="53">
        <f>_xll.OneStreamExcelAddIn.XFFunctions.XFGetCell("TRUE", "CONSOL", $D$3,"TOT_Entity","USD","Actual",[1]Setup!C14,"PERIODIC",$B520,"TOPFLOW","TOP","TOP","top1",$C520,"top3","Open_Acute_DIV1","TOP5","TOP6","REPORTED","TOP8")</f>
        <v>0</v>
      </c>
      <c r="CA520" s="53">
        <f>_xll.OneStreamExcelAddIn.XFFunctions.XFGetCell("TRUE", "CONSOL", $D$3,"TOT_Entity","Aggregated","Budget_Working",[1]Setup!C14,"PERIODIC",$B520,"TOPFLOW","TOP","TOP","top1",$C520,"top3","Open_Acute_DIV1","TOP5","TOP6","REPORTED","TOP8")</f>
        <v>73.58</v>
      </c>
      <c r="CB520" s="53">
        <f t="shared" si="1308"/>
        <v>73.58</v>
      </c>
      <c r="CC520" s="40">
        <f t="shared" si="1309"/>
        <v>1</v>
      </c>
      <c r="CE520" s="53">
        <f>_xll.OneStreamExcelAddIn.XFFunctions.XFGetCell("TRUE", "CONSOL", $D$3,"TOT_Entity","USD","Actual",[1]Setup!C15,"PERIODIC",$B520,"TOPFLOW","TOP","TOP","top1",$C520,"top3","Open_Acute_DIV1","TOP5","TOP6","REPORTED","TOP8")</f>
        <v>0</v>
      </c>
      <c r="CF520" s="53">
        <f>_xll.OneStreamExcelAddIn.XFFunctions.XFGetCell("TRUE", "CONSOL", $D$3,"TOT_Entity","Aggregated","Budget_Working",[1]Setup!C15,"PERIODIC",$B520,"TOPFLOW","TOP","TOP","top1",$C520,"top3","Open_Acute_DIV1","TOP5","TOP6","REPORTED","TOP8")</f>
        <v>73.58</v>
      </c>
      <c r="CG520" s="53">
        <f t="shared" si="1310"/>
        <v>73.58</v>
      </c>
      <c r="CH520" s="40">
        <f t="shared" si="1311"/>
        <v>1</v>
      </c>
      <c r="CI520" s="212"/>
      <c r="CJ520" s="53">
        <f>_xll.OneStreamExcelAddIn.XFFunctions.XFGetCell("TRUE", "CONSOL", $D$3,"TOT_Entity","USD","Actual",[1]Setup!C4,"PERIODIC",$B520,"TOPFLOW","TOP","TOP","top1",$C520,"top3","Open_Acute_DIV1","TOP5","TOP6","REPORTED","TOP8")</f>
        <v>0</v>
      </c>
      <c r="CK520" s="53">
        <f>_xll.OneStreamExcelAddIn.XFFunctions.XFGetCell("TRUE", "CONSOL", $D$3,"TOT_Entity","USD","Actual",[1]Setup!C5,"PERIODIC",$B520,"TOPFLOW","TOP","TOP","top1",$C520,"top3","Open_Acute_DIV1","TOP5","TOP6","REPORTED","TOP8")</f>
        <v>0</v>
      </c>
      <c r="CL520" s="53">
        <f>_xll.OneStreamExcelAddIn.XFFunctions.XFGetCell("TRUE", "CONSOL", $D$3,"TOT_Entity","USD","Actual",[1]Setup!C6,"PERIODIC",$B520,"TOPFLOW","TOP","TOP","top1",$C520,"top3","Open_Acute_DIV1","TOP5","TOP6","REPORTED","TOP8")</f>
        <v>0</v>
      </c>
      <c r="CM520" s="53">
        <f>_xll.OneStreamExcelAddIn.XFFunctions.XFGetCell("TRUE", "CONSOL", $D$3,"TOT_Entity","USD","Actual",[1]Setup!C7,"PERIODIC",$B520,"TOPFLOW","TOP","TOP","top1",$C520,"top3","Open_Acute_DIV1","TOP5","TOP6","REPORTED","TOP8")</f>
        <v>0</v>
      </c>
      <c r="CN520" s="53">
        <f>_xll.OneStreamExcelAddIn.XFFunctions.XFGetCell("TRUE", "CONSOL", $D$3,"TOT_Entity","USD","Actual",[1]Setup!C8,"PERIODIC",$B520,"TOPFLOW","TOP","TOP","top1",$C520,"top3","Open_Acute_DIV1","TOP5","TOP6","REPORTED","TOP8")</f>
        <v>0</v>
      </c>
      <c r="CO520" s="53">
        <f>_xll.OneStreamExcelAddIn.XFFunctions.XFGetCell("TRUE", "CONSOL", $D$3,"TOT_Entity","USD","Actual",[1]Setup!C9,"PERIODIC",$B520,"TOPFLOW","TOP","TOP","top1",$C520,"top3","Open_Acute_DIV1","TOP5","TOP6","REPORTED","TOP8")</f>
        <v>0</v>
      </c>
      <c r="CP520" s="53">
        <f>_xll.OneStreamExcelAddIn.XFFunctions.XFGetCell("TRUE", "CONSOL", $D$3,"TOT_Entity","USD","Actual",[1]Setup!C10,"PERIODIC",$B520,"TOPFLOW","TOP","TOP","top1",$C520,"top3","Open_Acute_DIV1","TOP5","TOP6","REPORTED","TOP8")</f>
        <v>0</v>
      </c>
      <c r="CQ520" s="53">
        <f>_xll.OneStreamExcelAddIn.XFFunctions.XFGetCell("TRUE", "CONSOL", $D$3,"TOT_Entity","USD","Actual",[1]Setup!C11,"PERIODIC",$B520,"TOPFLOW","TOP","TOP","top1",$C520,"top3","Open_Acute_DIV1","TOP5","TOP6","REPORTED","TOP8")</f>
        <v>0</v>
      </c>
      <c r="CR520" s="53">
        <f>_xll.OneStreamExcelAddIn.XFFunctions.XFGetCell("TRUE", "CONSOL", $D$3,"TOT_Entity","USD","Actual",[1]Setup!C12,"PERIODIC",$B520,"TOPFLOW","TOP","TOP","top1",$C520,"top3","Open_Acute_DIV1","TOP5","TOP6","REPORTED","TOP8")</f>
        <v>0</v>
      </c>
      <c r="CS520" s="53">
        <f>_xll.OneStreamExcelAddIn.XFFunctions.XFGetCell("TRUE", "CONSOL", $D$3,"TOT_Entity","USD","Actual",[1]Setup!C13,"PERIODIC",$B520,"TOPFLOW","TOP","TOP","top1",$C520,"top3","Open_Acute_DIV1","TOP5","TOP6","REPORTED","TOP8")</f>
        <v>0</v>
      </c>
      <c r="CT520" s="53">
        <f>_xll.OneStreamExcelAddIn.XFFunctions.XFGetCell("TRUE", "CONSOL", $D$3,"TOT_Entity","USD","Actual",[1]Setup!C14,"PERIODIC",$B520,"TOPFLOW","TOP","TOP","top1",$C520,"top3","Open_Acute_DIV1","TOP5","TOP6","REPORTED","TOP8")</f>
        <v>0</v>
      </c>
      <c r="CU520" s="53">
        <f>_xll.OneStreamExcelAddIn.XFFunctions.XFGetCell("TRUE", "CONSOL", $D$3,"TOT_Entity","USD","Actual",[1]Setup!C15,"PERIODIC",$B520,"TOPFLOW","TOP","TOP","top1",$C520,"top3","Open_Acute_DIV1","TOP5","TOP6","REPORTED","TOP8")</f>
        <v>0</v>
      </c>
      <c r="CV520" s="212"/>
      <c r="CW520" s="53">
        <f>_xll.OneStreamExcelAddIn.XFFunctions.XFGetCell("TRUE", "CONSOL", $D$3,"TOT_Entity","USD","Actual",[1]Setup!C17,"PERIODIC",$B520,"TOPFLOW","TOP","TOP","top1",$C520,"top3","Open_Acute_DIV1","TOP5","TOP6","REPORTED","TOP8")</f>
        <v>0</v>
      </c>
      <c r="CX520" s="53">
        <f>_xll.OneStreamExcelAddIn.XFFunctions.XFGetCell("TRUE", "CONSOL", $D$3,"TOT_Entity","USD","Actual",[1]Setup!C18,"PERIODIC",$B520,"TOPFLOW","TOP","TOP","top1",$C520,"top3","Open_Acute_DIV1","TOP5","TOP6","REPORTED","TOP8")</f>
        <v>0</v>
      </c>
      <c r="CY520" s="53">
        <f>_xll.OneStreamExcelAddIn.XFFunctions.XFGetCell("TRUE", "CONSOL", $D$3,"TOT_Entity","USD","Actual",[1]Setup!C19,"PERIODIC",$B520,"TOPFLOW","TOP","TOP","top1",$C520,"top3","Open_Acute_DIV1","TOP5","TOP6","REPORTED","TOP8")</f>
        <v>0</v>
      </c>
      <c r="CZ520" s="53">
        <f>_xll.OneStreamExcelAddIn.XFFunctions.XFGetCell("TRUE", "CONSOL", $D$3,"TOT_Entity","USD","Actual",[1]Setup!C20,"PERIODIC",$B520,"TOPFLOW","TOP","TOP","top1",$C520,"top3","Open_Acute_DIV1","TOP5","TOP6","REPORTED","TOP8")</f>
        <v>73.58</v>
      </c>
      <c r="DA520" s="53">
        <f>_xll.OneStreamExcelAddIn.XFFunctions.XFGetCell("TRUE", "CONSOL", $D$3,"TOT_Entity","USD","Actual",[1]Setup!C21,"PERIODIC",$B520,"TOPFLOW","TOP","TOP","top1",$C520,"top3","Open_Acute_DIV1","TOP5","TOP6","REPORTED","TOP8")</f>
        <v>-73.58</v>
      </c>
      <c r="DB520" s="53">
        <f>_xll.OneStreamExcelAddIn.XFFunctions.XFGetCell("TRUE", "CONSOL", $D$3,"TOT_Entity","USD","Actual",[1]Setup!C22,"PERIODIC",$B520,"TOPFLOW","TOP","TOP","top1",$C520,"top3","Open_Acute_DIV1","TOP5","TOP6","REPORTED","TOP8")</f>
        <v>0</v>
      </c>
      <c r="DC520" s="53">
        <f>_xll.OneStreamExcelAddIn.XFFunctions.XFGetCell("TRUE", "CONSOL", $D$3,"TOT_Entity","USD","Actual",[1]Setup!C23,"PERIODIC",$B520,"TOPFLOW","TOP","TOP","top1",$C520,"top3","Open_Acute_DIV1","TOP5","TOP6","REPORTED","TOP8")</f>
        <v>0</v>
      </c>
      <c r="DD520" s="53">
        <f>_xll.OneStreamExcelAddIn.XFFunctions.XFGetCell("TRUE", "CONSOL", $D$3,"TOT_Entity","USD","Actual",[1]Setup!C24,"PERIODIC",$B520,"TOPFLOW","TOP","TOP","top1",$C520,"top3","Open_Acute_DIV1","TOP5","TOP6","REPORTED","TOP8")</f>
        <v>0</v>
      </c>
      <c r="DE520" s="53">
        <f>_xll.OneStreamExcelAddIn.XFFunctions.XFGetCell("TRUE", "CONSOL", $D$3,"TOT_Entity","USD","Actual",[1]Setup!C25,"PERIODIC",$B520,"TOPFLOW","TOP","TOP","top1",$C520,"top3","Open_Acute_DIV1","TOP5","TOP6","REPORTED","TOP8")</f>
        <v>0</v>
      </c>
      <c r="DF520" s="53">
        <f>_xll.OneStreamExcelAddIn.XFFunctions.XFGetCell("TRUE", "CONSOL", $D$3,"TOT_Entity","USD","Actual",[1]Setup!C26,"PERIODIC",$B520,"TOPFLOW","TOP","TOP","top1",$C520,"top3","Open_Acute_DIV1","TOP5","TOP6","REPORTED","TOP8")</f>
        <v>70.56</v>
      </c>
      <c r="DG520" s="53">
        <f>_xll.OneStreamExcelAddIn.XFFunctions.XFGetCell("TRUE", "CONSOL", $D$3,"TOT_Entity","USD","Actual",[1]Setup!C27,"PERIODIC",$B520,"TOPFLOW","TOP","TOP","top1",$C520,"top3","Open_Acute_DIV1","TOP5","TOP6","REPORTED","TOP8")</f>
        <v>0</v>
      </c>
      <c r="DH520" s="53">
        <f>_xll.OneStreamExcelAddIn.XFFunctions.XFGetCell("TRUE", "CONSOL", $D$3,"TOT_Entity","USD","Actual",[1]Setup!C28,"PERIODIC",$B520,"TOPFLOW","TOP","TOP","top1",$C520,"top3","Open_Acute_DIV1","TOP5","TOP6","REPORTED","TOP8")</f>
        <v>0</v>
      </c>
      <c r="DI520" s="178"/>
      <c r="DJ520" s="53">
        <f>_xll.OneStreamExcelAddIn.XFFunctions.XFGetCell("TRUE", "CONSOL", $D$3,"TOT_Entity","Aggregated","Budget_Working",[1]Setup!C4,"PERIODIC",$B520,"TOPFLOW","TOP","TOP","top1",$C520,"top3","Open_Acute_DIV1","TOP5","TOP6","REPORTED","TOP8")</f>
        <v>73.58</v>
      </c>
      <c r="DK520" s="53">
        <f>_xll.OneStreamExcelAddIn.XFFunctions.XFGetCell("TRUE", "CONSOL", $D$3,"TOT_Entity","Aggregated","Budget_Working",[1]Setup!C5,"PERIODIC",$B520,"TOPFLOW","TOP","TOP","top1",$C520,"top3","Open_Acute_DIV1","TOP5","TOP6","REPORTED","TOP8")</f>
        <v>73.58</v>
      </c>
      <c r="DL520" s="53">
        <f>_xll.OneStreamExcelAddIn.XFFunctions.XFGetCell("TRUE", "CONSOL", $D$3,"TOT_Entity","Aggregated","Budget_Working",[1]Setup!C6,"PERIODIC",$B520,"TOPFLOW","TOP","TOP","top1",$C520,"top3","Open_Acute_DIV1","TOP5","TOP6","REPORTED","TOP8")</f>
        <v>73.58</v>
      </c>
      <c r="DM520" s="53">
        <f>_xll.OneStreamExcelAddIn.XFFunctions.XFGetCell("TRUE", "CONSOL", $D$3,"TOT_Entity","Aggregated","Budget_Working",[1]Setup!C7,"PERIODIC",$B520,"TOPFLOW","TOP","TOP","top1",$C520,"top3","Open_Acute_DIV1","TOP5","TOP6","REPORTED","TOP8")</f>
        <v>73.58</v>
      </c>
      <c r="DN520" s="53">
        <f>_xll.OneStreamExcelAddIn.XFFunctions.XFGetCell("TRUE", "CONSOL", $D$3,"TOT_Entity","Aggregated","Budget_Working",[1]Setup!C8,"PERIODIC",$B520,"TOPFLOW","TOP","TOP","top1",$C520,"top3","Open_Acute_DIV1","TOP5","TOP6","REPORTED","TOP8")</f>
        <v>73.58</v>
      </c>
      <c r="DO520" s="53">
        <f>_xll.OneStreamExcelAddIn.XFFunctions.XFGetCell("TRUE", "CONSOL", $D$3,"TOT_Entity","Aggregated","Budget_Working",[1]Setup!C9,"PERIODIC",$B520,"TOPFLOW","TOP","TOP","top1",$C520,"top3","Open_Acute_DIV1","TOP5","TOP6","REPORTED","TOP8")</f>
        <v>73.58</v>
      </c>
      <c r="DP520" s="53">
        <f>_xll.OneStreamExcelAddIn.XFFunctions.XFGetCell("TRUE", "CONSOL", $D$3,"TOT_Entity","Aggregated","Budget_Working",[1]Setup!C10,"PERIODIC",$B520,"TOPFLOW","TOP","TOP","top1",$C520,"top3","Open_Acute_DIV1","TOP5","TOP6","REPORTED","TOP8")</f>
        <v>73.58</v>
      </c>
      <c r="DQ520" s="53">
        <f>_xll.OneStreamExcelAddIn.XFFunctions.XFGetCell("TRUE", "CONSOL", $D$3,"TOT_Entity","Aggregated","Budget_Working",[1]Setup!C11,"PERIODIC",$B520,"TOPFLOW","TOP","TOP","top1",$C520,"top3","Open_Acute_DIV1","TOP5","TOP6","REPORTED","TOP8")</f>
        <v>73.58</v>
      </c>
      <c r="DR520" s="53">
        <f>_xll.OneStreamExcelAddIn.XFFunctions.XFGetCell("TRUE", "CONSOL", $D$3,"TOT_Entity","Aggregated","Budget_Working",[1]Setup!C12,"PERIODIC",$B520,"TOPFLOW","TOP","TOP","top1",$C520,"top3","Open_Acute_DIV1","TOP5","TOP6","REPORTED","TOP8")</f>
        <v>73.58</v>
      </c>
      <c r="DS520" s="53">
        <f>_xll.OneStreamExcelAddIn.XFFunctions.XFGetCell("TRUE", "CONSOL", $D$3,"TOT_Entity","Aggregated","Budget_Working",[1]Setup!C13,"PERIODIC",$B520,"TOPFLOW","TOP","TOP","top1",$C520,"top3","Open_Acute_DIV1","TOP5","TOP6","REPORTED","TOP8")</f>
        <v>73.58</v>
      </c>
      <c r="DT520" s="53">
        <f>_xll.OneStreamExcelAddIn.XFFunctions.XFGetCell("TRUE", "CONSOL", $D$3,"TOT_Entity","Aggregated","Budget_Working",[1]Setup!C14,"PERIODIC",$B520,"TOPFLOW","TOP","TOP","top1",$C520,"top3","Open_Acute_DIV1","TOP5","TOP6","REPORTED","TOP8")</f>
        <v>73.58</v>
      </c>
      <c r="DU520" s="53">
        <f>_xll.OneStreamExcelAddIn.XFFunctions.XFGetCell("TRUE", "CONSOL", $D$3,"TOT_Entity","Aggregated","Budget_Working",[1]Setup!C15,"PERIODIC",$B520,"TOPFLOW","TOP","TOP","top1",$C520,"top3","Open_Acute_DIV1","TOP5","TOP6","REPORTED","TOP8")</f>
        <v>73.58</v>
      </c>
      <c r="DV520" s="178"/>
      <c r="DW520" s="53">
        <f>_xll.OneStreamExcelAddIn.XFFunctions.XFGetCell("TRUE", "CONSOL", $D$3,"TOT_Entity","USD","Budget_Final",[1]Setup!C17,"PERIODIC",$B520,"TOPFLOW","TOP","TOP","top1",$C520,"top3","Open_Acute_DIV1","TOP5","TOP6","REPORTED","TOP8")</f>
        <v>0</v>
      </c>
      <c r="DX520" s="53">
        <f>_xll.OneStreamExcelAddIn.XFFunctions.XFGetCell("TRUE", "CONSOL", $D$3,"TOT_Entity","USD","Budget_Final",[1]Setup!C18,"PERIODIC",$B520,"TOPFLOW","TOP","TOP","top1",$C520,"top3","Open_Acute_DIV1","TOP5","TOP6","REPORTED","TOP8")</f>
        <v>0</v>
      </c>
      <c r="DY520" s="53">
        <f>_xll.OneStreamExcelAddIn.XFFunctions.XFGetCell("TRUE", "CONSOL", $D$3,"TOT_Entity","USD","Budget_Final",[1]Setup!C19,"PERIODIC",$B520,"TOPFLOW","TOP","TOP","top1",$C520,"top3","Open_Acute_DIV1","TOP5","TOP6","REPORTED","TOP8")</f>
        <v>0</v>
      </c>
      <c r="DZ520" s="53">
        <f>_xll.OneStreamExcelAddIn.XFFunctions.XFGetCell("TRUE", "CONSOL", $D$3,"TOT_Entity","USD","Budget_Final",[1]Setup!C20,"PERIODIC",$B520,"TOPFLOW","TOP","TOP","top1",$C520,"top3","Open_Acute_DIV1","TOP5","TOP6","REPORTED","TOP8")</f>
        <v>0</v>
      </c>
      <c r="EA520" s="53">
        <f>_xll.OneStreamExcelAddIn.XFFunctions.XFGetCell("TRUE", "CONSOL", $D$3,"TOT_Entity","USD","Budget_Final",[1]Setup!C21,"PERIODIC",$B520,"TOPFLOW","TOP","TOP","top1",$C520,"top3","Open_Acute_DIV1","TOP5","TOP6","REPORTED","TOP8")</f>
        <v>0</v>
      </c>
      <c r="EB520" s="53">
        <f>_xll.OneStreamExcelAddIn.XFFunctions.XFGetCell("TRUE", "CONSOL", $D$3,"TOT_Entity","USD","Budget_Final",[1]Setup!C22,"PERIODIC",$B520,"TOPFLOW","TOP","TOP","top1",$C520,"top3","Open_Acute_DIV1","TOP5","TOP6","REPORTED","TOP8")</f>
        <v>0</v>
      </c>
      <c r="EC520" s="53">
        <f>_xll.OneStreamExcelAddIn.XFFunctions.XFGetCell("TRUE", "CONSOL", $D$3,"TOT_Entity","USD","Budget_Final",[1]Setup!C23,"PERIODIC",$B520,"TOPFLOW","TOP","TOP","top1",$C520,"top3","Open_Acute_DIV1","TOP5","TOP6","REPORTED","TOP8")</f>
        <v>0</v>
      </c>
      <c r="ED520" s="53">
        <f>_xll.OneStreamExcelAddIn.XFFunctions.XFGetCell("TRUE", "CONSOL", $D$3,"TOT_Entity","USD","Budget_Final",[1]Setup!C24,"PERIODIC",$B520,"TOPFLOW","TOP","TOP","top1",$C520,"top3","Open_Acute_DIV1","TOP5","TOP6","REPORTED","TOP8")</f>
        <v>0</v>
      </c>
      <c r="EE520" s="53">
        <f>_xll.OneStreamExcelAddIn.XFFunctions.XFGetCell("TRUE", "CONSOL", $D$3,"TOT_Entity","USD","Budget_Final",[1]Setup!C25,"PERIODIC",$B520,"TOPFLOW","TOP","TOP","top1",$C520,"top3","Open_Acute_DIV1","TOP5","TOP6","REPORTED","TOP8")</f>
        <v>0</v>
      </c>
      <c r="EF520" s="53">
        <f>_xll.OneStreamExcelAddIn.XFFunctions.XFGetCell("TRUE", "CONSOL", $D$3,"TOT_Entity","USD","Budget_Final",[1]Setup!C26,"PERIODIC",$B520,"TOPFLOW","TOP","TOP","top1",$C520,"top3","Open_Acute_DIV1","TOP5","TOP6","REPORTED","TOP8")</f>
        <v>0</v>
      </c>
      <c r="EG520" s="53">
        <f>_xll.OneStreamExcelAddIn.XFFunctions.XFGetCell("TRUE", "CONSOL", $D$3,"TOT_Entity","USD","Budget_Final",[1]Setup!C27,"PERIODIC",$B520,"TOPFLOW","TOP","TOP","top1",$C520,"top3","Open_Acute_DIV1","TOP5","TOP6","REPORTED","TOP8")</f>
        <v>0</v>
      </c>
      <c r="EH520" s="53">
        <f>_xll.OneStreamExcelAddIn.XFFunctions.XFGetCell("TRUE", "CONSOL", $D$3,"TOT_Entity","USD","Budget_Final",[1]Setup!C28,"PERIODIC",$B520,"TOPFLOW","TOP","TOP","top1",$C520,"top3","Open_Acute_DIV1","TOP5","TOP6","REPORTED","TOP8")</f>
        <v>0</v>
      </c>
    </row>
    <row r="521" spans="2:138" x14ac:dyDescent="0.25">
      <c r="B521" s="51">
        <v>63011</v>
      </c>
      <c r="C521" s="51"/>
      <c r="D521" t="str" cm="1">
        <f t="array" ref="D521">_xll.OneStreamExcelAddIn.XFFunctions.XFGetMemberInfo("Description","Account",B521)</f>
        <v>Vehicle Gasoline</v>
      </c>
      <c r="E521" s="53">
        <f>_xll.OneStreamExcelAddIn.XFFunctions.XFGetCell("TRUE", "CONSOL", $D$3,"TOT_Entity","USD","Actual",$E$3,"PERIODIC",$B521,"TOPFLOW","TOP","TOP","top1",$C521,"top3","Open_Acute_DIV1","TOP5","TOP6","REPORTED","TOP8")</f>
        <v>107</v>
      </c>
      <c r="F521" s="53">
        <f>_xll.OneStreamExcelAddIn.XFFunctions.XFGetCell("TRUE", "CONSOL", $D$3,"TOT_Entity","Aggregated","Budget_Working",$E$3,"PERIODIC",$B521,"TOPFLOW","TOP","TOP","top1",$C521,"top3","Open_Acute_DIV1","TOP5","TOP6","REPORTED","TOP8")</f>
        <v>224.966666667</v>
      </c>
      <c r="G521" s="53">
        <f t="shared" si="1281"/>
        <v>117.966666667</v>
      </c>
      <c r="H521" s="55">
        <f t="shared" si="1282"/>
        <v>0.52437398133127222</v>
      </c>
      <c r="I521" s="41"/>
      <c r="J521" s="53">
        <f>_xll.OneStreamExcelAddIn.XFFunctions.XFGetCell("TRUE", "CONSOL", $D$3,"TOT_Entity","USD","Actual",$E$3,"YTD",$B521,"TOPFLOW","TOP","TOP","top1",$C521,"TOP3","Open_Acute_DIV1","TOP5","TOP6","REPORTED","TOP8")</f>
        <v>392.02</v>
      </c>
      <c r="K521" s="53">
        <f>_xll.OneStreamExcelAddIn.XFFunctions.XFGetCell("TRUE", "CONSOL", $D$3,"TOT_Entity","Aggregated","Budget_Working",$E$3,"YTD",$B521,"TOPFLOW","TOP","TOP","top1",$C521,"TOP3","Open_Acute_DIV1","TOP5","TOP6","REPORTED","TOP8")</f>
        <v>899.86666666799999</v>
      </c>
      <c r="L521" s="53">
        <f t="shared" si="1283"/>
        <v>507.84666666800001</v>
      </c>
      <c r="M521" s="40">
        <f t="shared" si="1284"/>
        <v>0.56435768262029284</v>
      </c>
      <c r="N521" s="41"/>
      <c r="O521" s="53">
        <f>_xll.OneStreamExcelAddIn.XFFunctions.XFGetCell("TRUE", "CONSOL", $D$3,"TOT_Entity","USD","Actual",$F$3,"YTD",$B521,"TOPFLOW","TOP","TOP","top1",$C521,"TOP3","Open_Acute_DIV1","TOP5","TOP6","REPORTED","TOP8")</f>
        <v>1221.77</v>
      </c>
      <c r="P521" s="53">
        <f>_xll.OneStreamExcelAddIn.XFFunctions.XFGetCell("TRUE", "CONSOL", $D$3,"TOT_Entity","USD","Actual",$E$3,"YTD",$B521,"TOPFLOW","TOP","TOP","top1",$C521,"top3","Open_Acute_DIV1","TOP5","TOP6","REPORTED","VAR_BW_PY_Actual")</f>
        <v>829.75</v>
      </c>
      <c r="Q521" s="40">
        <f t="shared" si="1285"/>
        <v>0.67913764456485259</v>
      </c>
      <c r="R521" s="41"/>
      <c r="S521" s="53">
        <f>_xll.OneStreamExcelAddIn.XFFunctions.XFGetCell("TRUE", "CONSOL", $D$3,"TOT_Entity","USD","MIDFCST",$E$3,"MTD",$B521,"TOPFLOW","TOP","TOP","top1",$C521,"TOP3","Open_Acute_DIV1","TOP5","TOP6","REPORTED","TOP8")</f>
        <v>0</v>
      </c>
      <c r="T521" s="53">
        <f t="shared" si="1286"/>
        <v>-107</v>
      </c>
      <c r="U521" s="40">
        <f t="shared" si="1287"/>
        <v>0</v>
      </c>
      <c r="V521" s="41"/>
      <c r="W521" s="42"/>
      <c r="X521" s="43"/>
      <c r="Y521" s="42"/>
      <c r="Z521" s="44"/>
      <c r="AB521" s="53">
        <f>_xll.OneStreamExcelAddIn.XFFunctions.XFGetCell("TRUE", "CONSOL", $D$3,"TOT_Entity","USD","Actual",[1]Setup!C4,"PERIODIC",$B521,"TOPFLOW","TOP","TOP","top1",$C521,"top3","Open_Acute_DIV1","TOP5","TOP6","REPORTED","TOP8")</f>
        <v>100.52</v>
      </c>
      <c r="AC521" s="53">
        <f>_xll.OneStreamExcelAddIn.XFFunctions.XFGetCell("TRUE", "CONSOL", $D$3,"TOT_Entity","Aggregated","Budget_Working",[1]Setup!C4,"PERIODIC",$B521,"TOPFLOW","TOP","TOP","top1",$C521,"top3","Open_Acute_DIV1","TOP5","TOP6","REPORTED","TOP8")</f>
        <v>224.966666667</v>
      </c>
      <c r="AD521" s="53">
        <f t="shared" si="1288"/>
        <v>124.446666667</v>
      </c>
      <c r="AE521" s="40">
        <f t="shared" si="1289"/>
        <v>0.55317824863008869</v>
      </c>
      <c r="AG521" s="53">
        <f>_xll.OneStreamExcelAddIn.XFFunctions.XFGetCell("TRUE", "CONSOL", $D$3,"TOT_Entity","USD","Actual",[1]Setup!C5,"PERIODIC",$B521,"TOPFLOW","TOP","TOP","top1",$C521,"top3","Open_Acute_DIV1","TOP5","TOP6","REPORTED","TOP8")</f>
        <v>46.33</v>
      </c>
      <c r="AH521" s="53">
        <f>_xll.OneStreamExcelAddIn.XFFunctions.XFGetCell("TRUE", "CONSOL", $D$3,"TOT_Entity","Aggregated","Budget_Working",[1]Setup!C5,"PERIODIC",$B521,"TOPFLOW","TOP","TOP","top1",$C521,"top3","Open_Acute_DIV1","TOP5","TOP6","REPORTED","TOP8")</f>
        <v>224.966666667</v>
      </c>
      <c r="AI521" s="53">
        <f t="shared" si="1290"/>
        <v>178.63666666699999</v>
      </c>
      <c r="AJ521" s="40">
        <f t="shared" si="1291"/>
        <v>0.794058379019419</v>
      </c>
      <c r="AL521" s="53">
        <f>_xll.OneStreamExcelAddIn.XFFunctions.XFGetCell("TRUE", "CONSOL", $D$3,"TOT_Entity","USD","Actual",[1]Setup!C6,"PERIODIC",$B521,"TOPFLOW","TOP","TOP","top1",$C521,"top3","Open_Acute_DIV1","TOP5","TOP6","REPORTED","TOP8")</f>
        <v>138.16999999999999</v>
      </c>
      <c r="AM521" s="53">
        <f>_xll.OneStreamExcelAddIn.XFFunctions.XFGetCell("TRUE", "CONSOL", $D$3,"TOT_Entity","Aggregated","Budget_Working",[1]Setup!C6,"PERIODIC",$B521,"TOPFLOW","TOP","TOP","top1",$C521,"top3","Open_Acute_DIV1","TOP5","TOP6","REPORTED","TOP8")</f>
        <v>224.966666667</v>
      </c>
      <c r="AN521" s="53">
        <f t="shared" si="1292"/>
        <v>86.796666667000011</v>
      </c>
      <c r="AO521" s="40">
        <f t="shared" si="1293"/>
        <v>0.38582012150039147</v>
      </c>
      <c r="AQ521" s="53">
        <f>_xll.OneStreamExcelAddIn.XFFunctions.XFGetCell("TRUE", "CONSOL", $D$3,"TOT_Entity","USD","Actual",[1]Setup!C7,"PERIODIC",$B521,"TOPFLOW","TOP","TOP","top1",$C521,"top3","Open_Acute_DIV1","TOP5","TOP6","REPORTED","TOP8")</f>
        <v>107</v>
      </c>
      <c r="AR521" s="53">
        <f>_xll.OneStreamExcelAddIn.XFFunctions.XFGetCell("TRUE", "CONSOL", $D$3,"TOT_Entity","Aggregated","Budget_Working",[1]Setup!C7,"PERIODIC",$B521,"TOPFLOW","TOP","TOP","top1",$C521,"top3","Open_Acute_DIV1","TOP5","TOP6","REPORTED","TOP8")</f>
        <v>224.966666667</v>
      </c>
      <c r="AS521" s="53">
        <f t="shared" si="1294"/>
        <v>117.966666667</v>
      </c>
      <c r="AT521" s="40">
        <f t="shared" si="1295"/>
        <v>0.52437398133127222</v>
      </c>
      <c r="AV521" s="53">
        <f>_xll.OneStreamExcelAddIn.XFFunctions.XFGetCell("TRUE", "CONSOL", $D$3,"TOT_Entity","USD","Actual",[1]Setup!C8,"PERIODIC",$B521,"TOPFLOW","TOP","TOP","top1",$C521,"top3","Open_Acute_DIV1","TOP5","TOP6","REPORTED","TOP8")</f>
        <v>-392.02</v>
      </c>
      <c r="AW521" s="53">
        <f>_xll.OneStreamExcelAddIn.XFFunctions.XFGetCell("TRUE", "CONSOL", $D$3,"TOT_Entity","Aggregated","Budget_Working",[1]Setup!C8,"PERIODIC",$B521,"TOPFLOW","TOP","TOP","top1",$C521,"top3","Open_Acute_DIV1","TOP5","TOP6","REPORTED","TOP8")</f>
        <v>224.966666667</v>
      </c>
      <c r="AX521" s="53">
        <f t="shared" si="1296"/>
        <v>616.98666666700001</v>
      </c>
      <c r="AY521" s="40">
        <f t="shared" si="1297"/>
        <v>2.7425692695188286</v>
      </c>
      <c r="BA521" s="53">
        <f>_xll.OneStreamExcelAddIn.XFFunctions.XFGetCell("TRUE", "CONSOL", $D$3,"TOT_Entity","USD","Actual",[1]Setup!C9,"PERIODIC",$B521,"TOPFLOW","TOP","TOP","top1",$C521,"top3","Open_Acute_DIV1","TOP5","TOP6","REPORTED","TOP8")</f>
        <v>0</v>
      </c>
      <c r="BB521" s="53">
        <f>_xll.OneStreamExcelAddIn.XFFunctions.XFGetCell("TRUE", "CONSOL", $D$3,"TOT_Entity","Aggregated","Budget_Working",[1]Setup!C9,"PERIODIC",$B521,"TOPFLOW","TOP","TOP","top1",$C521,"top3","Open_Acute_DIV1","TOP5","TOP6","REPORTED","TOP8")</f>
        <v>224.966666667</v>
      </c>
      <c r="BC521" s="53">
        <f t="shared" si="1298"/>
        <v>224.966666667</v>
      </c>
      <c r="BD521" s="40">
        <f t="shared" si="1299"/>
        <v>1</v>
      </c>
      <c r="BF521" s="53">
        <f>_xll.OneStreamExcelAddIn.XFFunctions.XFGetCell("TRUE", "CONSOL", $D$3,"TOT_Entity","USD","Actual",[1]Setup!C10,"PERIODIC",$B521,"TOPFLOW","TOP","TOP","top1",$C521,"top3","Open_Acute_DIV1","TOP5","TOP6","REPORTED","TOP8")</f>
        <v>0</v>
      </c>
      <c r="BG521" s="53">
        <f>_xll.OneStreamExcelAddIn.XFFunctions.XFGetCell("TRUE", "CONSOL", $D$3,"TOT_Entity","Aggregated","Budget_Working",[1]Setup!C10,"PERIODIC",$B521,"TOPFLOW","TOP","TOP","top1",$C521,"top3","Open_Acute_DIV1","TOP5","TOP6","REPORTED","TOP8")</f>
        <v>224.966666667</v>
      </c>
      <c r="BH521" s="53">
        <f t="shared" si="1300"/>
        <v>224.966666667</v>
      </c>
      <c r="BI521" s="40">
        <f t="shared" si="1301"/>
        <v>1</v>
      </c>
      <c r="BK521" s="53">
        <f>_xll.OneStreamExcelAddIn.XFFunctions.XFGetCell("TRUE", "CONSOL", $D$3,"TOT_Entity","USD","Actual",[1]Setup!C11,"PERIODIC",$B521,"TOPFLOW","TOP","TOP","top1",$C521,"top3","Open_Acute_DIV1","TOP5","TOP6","REPORTED","TOP8")</f>
        <v>0</v>
      </c>
      <c r="BL521" s="53">
        <f>_xll.OneStreamExcelAddIn.XFFunctions.XFGetCell("TRUE", "CONSOL", $D$3,"TOT_Entity","Aggregated","Budget_Working",[1]Setup!C11,"PERIODIC",$B521,"TOPFLOW","TOP","TOP","top1",$C521,"top3","Open_Acute_DIV1","TOP5","TOP6","REPORTED","TOP8")</f>
        <v>224.966666667</v>
      </c>
      <c r="BM521" s="53">
        <f t="shared" si="1302"/>
        <v>224.966666667</v>
      </c>
      <c r="BN521" s="40">
        <f t="shared" si="1303"/>
        <v>1</v>
      </c>
      <c r="BP521" s="53">
        <f>_xll.OneStreamExcelAddIn.XFFunctions.XFGetCell("TRUE", "CONSOL", $D$3,"TOT_Entity","USD","Actual",[1]Setup!C12,"PERIODIC",$B521,"TOPFLOW","TOP","TOP","top1",$C521,"top3","Open_Acute_DIV1","TOP5","TOP6","REPORTED","TOP8")</f>
        <v>0</v>
      </c>
      <c r="BQ521" s="53">
        <f>_xll.OneStreamExcelAddIn.XFFunctions.XFGetCell("TRUE", "CONSOL", $D$3,"TOT_Entity","Aggregated","Budget_Working",[1]Setup!C12,"PERIODIC",$B521,"TOPFLOW","TOP","TOP","top1",$C521,"top3","Open_Acute_DIV1","TOP5","TOP6","REPORTED","TOP8")</f>
        <v>224.966666667</v>
      </c>
      <c r="BR521" s="53">
        <f t="shared" si="1304"/>
        <v>224.966666667</v>
      </c>
      <c r="BS521" s="40">
        <f t="shared" si="1305"/>
        <v>1</v>
      </c>
      <c r="BU521" s="53">
        <f>_xll.OneStreamExcelAddIn.XFFunctions.XFGetCell("TRUE", "CONSOL", $D$3,"TOT_Entity","USD","Actual",[1]Setup!C13,"PERIODIC",$B521,"TOPFLOW","TOP","TOP","top1",$C521,"top3","Open_Acute_DIV1","TOP5","TOP6","REPORTED","TOP8")</f>
        <v>0</v>
      </c>
      <c r="BV521" s="53">
        <f>_xll.OneStreamExcelAddIn.XFFunctions.XFGetCell("TRUE", "CONSOL", $D$3,"TOT_Entity","Aggregated","Budget_Working",[1]Setup!C13,"PERIODIC",$B521,"TOPFLOW","TOP","TOP","top1",$C521,"top3","Open_Acute_DIV1","TOP5","TOP6","REPORTED","TOP8")</f>
        <v>224.966666667</v>
      </c>
      <c r="BW521" s="53">
        <f t="shared" si="1306"/>
        <v>224.966666667</v>
      </c>
      <c r="BX521" s="40">
        <f t="shared" si="1307"/>
        <v>1</v>
      </c>
      <c r="BZ521" s="53">
        <f>_xll.OneStreamExcelAddIn.XFFunctions.XFGetCell("TRUE", "CONSOL", $D$3,"TOT_Entity","USD","Actual",[1]Setup!C14,"PERIODIC",$B521,"TOPFLOW","TOP","TOP","top1",$C521,"top3","Open_Acute_DIV1","TOP5","TOP6","REPORTED","TOP8")</f>
        <v>0</v>
      </c>
      <c r="CA521" s="53">
        <f>_xll.OneStreamExcelAddIn.XFFunctions.XFGetCell("TRUE", "CONSOL", $D$3,"TOT_Entity","Aggregated","Budget_Working",[1]Setup!C14,"PERIODIC",$B521,"TOPFLOW","TOP","TOP","top1",$C521,"top3","Open_Acute_DIV1","TOP5","TOP6","REPORTED","TOP8")</f>
        <v>224.966666667</v>
      </c>
      <c r="CB521" s="53">
        <f t="shared" si="1308"/>
        <v>224.966666667</v>
      </c>
      <c r="CC521" s="40">
        <f t="shared" si="1309"/>
        <v>1</v>
      </c>
      <c r="CE521" s="53">
        <f>_xll.OneStreamExcelAddIn.XFFunctions.XFGetCell("TRUE", "CONSOL", $D$3,"TOT_Entity","USD","Actual",[1]Setup!C15,"PERIODIC",$B521,"TOPFLOW","TOP","TOP","top1",$C521,"top3","Open_Acute_DIV1","TOP5","TOP6","REPORTED","TOP8")</f>
        <v>0</v>
      </c>
      <c r="CF521" s="53">
        <f>_xll.OneStreamExcelAddIn.XFFunctions.XFGetCell("TRUE", "CONSOL", $D$3,"TOT_Entity","Aggregated","Budget_Working",[1]Setup!C15,"PERIODIC",$B521,"TOPFLOW","TOP","TOP","top1",$C521,"top3","Open_Acute_DIV1","TOP5","TOP6","REPORTED","TOP8")</f>
        <v>224.966666667</v>
      </c>
      <c r="CG521" s="53">
        <f t="shared" si="1310"/>
        <v>224.966666667</v>
      </c>
      <c r="CH521" s="40">
        <f t="shared" si="1311"/>
        <v>1</v>
      </c>
      <c r="CI521" s="212"/>
      <c r="CJ521" s="53">
        <f>_xll.OneStreamExcelAddIn.XFFunctions.XFGetCell("TRUE", "CONSOL", $D$3,"TOT_Entity","USD","Actual",[1]Setup!C4,"PERIODIC",$B521,"TOPFLOW","TOP","TOP","top1",$C521,"top3","Open_Acute_DIV1","TOP5","TOP6","REPORTED","TOP8")</f>
        <v>100.52</v>
      </c>
      <c r="CK521" s="53">
        <f>_xll.OneStreamExcelAddIn.XFFunctions.XFGetCell("TRUE", "CONSOL", $D$3,"TOT_Entity","USD","Actual",[1]Setup!C5,"PERIODIC",$B521,"TOPFLOW","TOP","TOP","top1",$C521,"top3","Open_Acute_DIV1","TOP5","TOP6","REPORTED","TOP8")</f>
        <v>46.33</v>
      </c>
      <c r="CL521" s="53">
        <f>_xll.OneStreamExcelAddIn.XFFunctions.XFGetCell("TRUE", "CONSOL", $D$3,"TOT_Entity","USD","Actual",[1]Setup!C6,"PERIODIC",$B521,"TOPFLOW","TOP","TOP","top1",$C521,"top3","Open_Acute_DIV1","TOP5","TOP6","REPORTED","TOP8")</f>
        <v>138.16999999999999</v>
      </c>
      <c r="CM521" s="53">
        <f>_xll.OneStreamExcelAddIn.XFFunctions.XFGetCell("TRUE", "CONSOL", $D$3,"TOT_Entity","USD","Actual",[1]Setup!C7,"PERIODIC",$B521,"TOPFLOW","TOP","TOP","top1",$C521,"top3","Open_Acute_DIV1","TOP5","TOP6","REPORTED","TOP8")</f>
        <v>107</v>
      </c>
      <c r="CN521" s="53">
        <f>_xll.OneStreamExcelAddIn.XFFunctions.XFGetCell("TRUE", "CONSOL", $D$3,"TOT_Entity","USD","Actual",[1]Setup!C8,"PERIODIC",$B521,"TOPFLOW","TOP","TOP","top1",$C521,"top3","Open_Acute_DIV1","TOP5","TOP6","REPORTED","TOP8")</f>
        <v>-392.02</v>
      </c>
      <c r="CO521" s="53">
        <f>_xll.OneStreamExcelAddIn.XFFunctions.XFGetCell("TRUE", "CONSOL", $D$3,"TOT_Entity","USD","Actual",[1]Setup!C9,"PERIODIC",$B521,"TOPFLOW","TOP","TOP","top1",$C521,"top3","Open_Acute_DIV1","TOP5","TOP6","REPORTED","TOP8")</f>
        <v>0</v>
      </c>
      <c r="CP521" s="53">
        <f>_xll.OneStreamExcelAddIn.XFFunctions.XFGetCell("TRUE", "CONSOL", $D$3,"TOT_Entity","USD","Actual",[1]Setup!C10,"PERIODIC",$B521,"TOPFLOW","TOP","TOP","top1",$C521,"top3","Open_Acute_DIV1","TOP5","TOP6","REPORTED","TOP8")</f>
        <v>0</v>
      </c>
      <c r="CQ521" s="53">
        <f>_xll.OneStreamExcelAddIn.XFFunctions.XFGetCell("TRUE", "CONSOL", $D$3,"TOT_Entity","USD","Actual",[1]Setup!C11,"PERIODIC",$B521,"TOPFLOW","TOP","TOP","top1",$C521,"top3","Open_Acute_DIV1","TOP5","TOP6","REPORTED","TOP8")</f>
        <v>0</v>
      </c>
      <c r="CR521" s="53">
        <f>_xll.OneStreamExcelAddIn.XFFunctions.XFGetCell("TRUE", "CONSOL", $D$3,"TOT_Entity","USD","Actual",[1]Setup!C12,"PERIODIC",$B521,"TOPFLOW","TOP","TOP","top1",$C521,"top3","Open_Acute_DIV1","TOP5","TOP6","REPORTED","TOP8")</f>
        <v>0</v>
      </c>
      <c r="CS521" s="53">
        <f>_xll.OneStreamExcelAddIn.XFFunctions.XFGetCell("TRUE", "CONSOL", $D$3,"TOT_Entity","USD","Actual",[1]Setup!C13,"PERIODIC",$B521,"TOPFLOW","TOP","TOP","top1",$C521,"top3","Open_Acute_DIV1","TOP5","TOP6","REPORTED","TOP8")</f>
        <v>0</v>
      </c>
      <c r="CT521" s="53">
        <f>_xll.OneStreamExcelAddIn.XFFunctions.XFGetCell("TRUE", "CONSOL", $D$3,"TOT_Entity","USD","Actual",[1]Setup!C14,"PERIODIC",$B521,"TOPFLOW","TOP","TOP","top1",$C521,"top3","Open_Acute_DIV1","TOP5","TOP6","REPORTED","TOP8")</f>
        <v>0</v>
      </c>
      <c r="CU521" s="53">
        <f>_xll.OneStreamExcelAddIn.XFFunctions.XFGetCell("TRUE", "CONSOL", $D$3,"TOT_Entity","USD","Actual",[1]Setup!C15,"PERIODIC",$B521,"TOPFLOW","TOP","TOP","top1",$C521,"top3","Open_Acute_DIV1","TOP5","TOP6","REPORTED","TOP8")</f>
        <v>0</v>
      </c>
      <c r="CV521" s="212"/>
      <c r="CW521" s="53">
        <f>_xll.OneStreamExcelAddIn.XFFunctions.XFGetCell("TRUE", "CONSOL", $D$3,"TOT_Entity","USD","Actual",[1]Setup!C17,"PERIODIC",$B521,"TOPFLOW","TOP","TOP","top1",$C521,"top3","Open_Acute_DIV1","TOP5","TOP6","REPORTED","TOP8")</f>
        <v>324.13</v>
      </c>
      <c r="CX521" s="53">
        <f>_xll.OneStreamExcelAddIn.XFFunctions.XFGetCell("TRUE", "CONSOL", $D$3,"TOT_Entity","USD","Actual",[1]Setup!C18,"PERIODIC",$B521,"TOPFLOW","TOP","TOP","top1",$C521,"top3","Open_Acute_DIV1","TOP5","TOP6","REPORTED","TOP8")</f>
        <v>398.51</v>
      </c>
      <c r="CY521" s="53">
        <f>_xll.OneStreamExcelAddIn.XFFunctions.XFGetCell("TRUE", "CONSOL", $D$3,"TOT_Entity","USD","Actual",[1]Setup!C19,"PERIODIC",$B521,"TOPFLOW","TOP","TOP","top1",$C521,"top3","Open_Acute_DIV1","TOP5","TOP6","REPORTED","TOP8")</f>
        <v>98.88</v>
      </c>
      <c r="CZ521" s="53">
        <f>_xll.OneStreamExcelAddIn.XFFunctions.XFGetCell("TRUE", "CONSOL", $D$3,"TOT_Entity","USD","Actual",[1]Setup!C20,"PERIODIC",$B521,"TOPFLOW","TOP","TOP","top1",$C521,"top3","Open_Acute_DIV1","TOP5","TOP6","REPORTED","TOP8")</f>
        <v>400.25</v>
      </c>
      <c r="DA521" s="53">
        <f>_xll.OneStreamExcelAddIn.XFFunctions.XFGetCell("TRUE", "CONSOL", $D$3,"TOT_Entity","USD","Actual",[1]Setup!C21,"PERIODIC",$B521,"TOPFLOW","TOP","TOP","top1",$C521,"top3","Open_Acute_DIV1","TOP5","TOP6","REPORTED","TOP8")</f>
        <v>301.39999999999998</v>
      </c>
      <c r="DB521" s="53">
        <f>_xll.OneStreamExcelAddIn.XFFunctions.XFGetCell("TRUE", "CONSOL", $D$3,"TOT_Entity","USD","Actual",[1]Setup!C22,"PERIODIC",$B521,"TOPFLOW","TOP","TOP","top1",$C521,"top3","Open_Acute_DIV1","TOP5","TOP6","REPORTED","TOP8")</f>
        <v>356.12</v>
      </c>
      <c r="DC521" s="53">
        <f>_xll.OneStreamExcelAddIn.XFFunctions.XFGetCell("TRUE", "CONSOL", $D$3,"TOT_Entity","USD","Actual",[1]Setup!C23,"PERIODIC",$B521,"TOPFLOW","TOP","TOP","top1",$C521,"top3","Open_Acute_DIV1","TOP5","TOP6","REPORTED","TOP8")</f>
        <v>56.04</v>
      </c>
      <c r="DD521" s="53">
        <f>_xll.OneStreamExcelAddIn.XFFunctions.XFGetCell("TRUE", "CONSOL", $D$3,"TOT_Entity","USD","Actual",[1]Setup!C24,"PERIODIC",$B521,"TOPFLOW","TOP","TOP","top1",$C521,"top3","Open_Acute_DIV1","TOP5","TOP6","REPORTED","TOP8")</f>
        <v>137.11000000000001</v>
      </c>
      <c r="DE521" s="53">
        <f>_xll.OneStreamExcelAddIn.XFFunctions.XFGetCell("TRUE", "CONSOL", $D$3,"TOT_Entity","USD","Actual",[1]Setup!C25,"PERIODIC",$B521,"TOPFLOW","TOP","TOP","top1",$C521,"top3","Open_Acute_DIV1","TOP5","TOP6","REPORTED","TOP8")</f>
        <v>41.01</v>
      </c>
      <c r="DF521" s="53">
        <f>_xll.OneStreamExcelAddIn.XFFunctions.XFGetCell("TRUE", "CONSOL", $D$3,"TOT_Entity","USD","Actual",[1]Setup!C26,"PERIODIC",$B521,"TOPFLOW","TOP","TOP","top1",$C521,"top3","Open_Acute_DIV1","TOP5","TOP6","REPORTED","TOP8")</f>
        <v>56.52</v>
      </c>
      <c r="DG521" s="53">
        <f>_xll.OneStreamExcelAddIn.XFFunctions.XFGetCell("TRUE", "CONSOL", $D$3,"TOT_Entity","USD","Actual",[1]Setup!C27,"PERIODIC",$B521,"TOPFLOW","TOP","TOP","top1",$C521,"top3","Open_Acute_DIV1","TOP5","TOP6","REPORTED","TOP8")</f>
        <v>47</v>
      </c>
      <c r="DH521" s="53">
        <f>_xll.OneStreamExcelAddIn.XFFunctions.XFGetCell("TRUE", "CONSOL", $D$3,"TOT_Entity","USD","Actual",[1]Setup!C28,"PERIODIC",$B521,"TOPFLOW","TOP","TOP","top1",$C521,"top3","Open_Acute_DIV1","TOP5","TOP6","REPORTED","TOP8")</f>
        <v>154.29</v>
      </c>
      <c r="DI521" s="178"/>
      <c r="DJ521" s="53">
        <f>_xll.OneStreamExcelAddIn.XFFunctions.XFGetCell("TRUE", "CONSOL", $D$3,"TOT_Entity","Aggregated","Budget_Working",[1]Setup!C4,"PERIODIC",$B521,"TOPFLOW","TOP","TOP","top1",$C521,"top3","Open_Acute_DIV1","TOP5","TOP6","REPORTED","TOP8")</f>
        <v>224.966666667</v>
      </c>
      <c r="DK521" s="53">
        <f>_xll.OneStreamExcelAddIn.XFFunctions.XFGetCell("TRUE", "CONSOL", $D$3,"TOT_Entity","Aggregated","Budget_Working",[1]Setup!C5,"PERIODIC",$B521,"TOPFLOW","TOP","TOP","top1",$C521,"top3","Open_Acute_DIV1","TOP5","TOP6","REPORTED","TOP8")</f>
        <v>224.966666667</v>
      </c>
      <c r="DL521" s="53">
        <f>_xll.OneStreamExcelAddIn.XFFunctions.XFGetCell("TRUE", "CONSOL", $D$3,"TOT_Entity","Aggregated","Budget_Working",[1]Setup!C6,"PERIODIC",$B521,"TOPFLOW","TOP","TOP","top1",$C521,"top3","Open_Acute_DIV1","TOP5","TOP6","REPORTED","TOP8")</f>
        <v>224.966666667</v>
      </c>
      <c r="DM521" s="53">
        <f>_xll.OneStreamExcelAddIn.XFFunctions.XFGetCell("TRUE", "CONSOL", $D$3,"TOT_Entity","Aggregated","Budget_Working",[1]Setup!C7,"PERIODIC",$B521,"TOPFLOW","TOP","TOP","top1",$C521,"top3","Open_Acute_DIV1","TOP5","TOP6","REPORTED","TOP8")</f>
        <v>224.966666667</v>
      </c>
      <c r="DN521" s="53">
        <f>_xll.OneStreamExcelAddIn.XFFunctions.XFGetCell("TRUE", "CONSOL", $D$3,"TOT_Entity","Aggregated","Budget_Working",[1]Setup!C8,"PERIODIC",$B521,"TOPFLOW","TOP","TOP","top1",$C521,"top3","Open_Acute_DIV1","TOP5","TOP6","REPORTED","TOP8")</f>
        <v>224.966666667</v>
      </c>
      <c r="DO521" s="53">
        <f>_xll.OneStreamExcelAddIn.XFFunctions.XFGetCell("TRUE", "CONSOL", $D$3,"TOT_Entity","Aggregated","Budget_Working",[1]Setup!C9,"PERIODIC",$B521,"TOPFLOW","TOP","TOP","top1",$C521,"top3","Open_Acute_DIV1","TOP5","TOP6","REPORTED","TOP8")</f>
        <v>224.966666667</v>
      </c>
      <c r="DP521" s="53">
        <f>_xll.OneStreamExcelAddIn.XFFunctions.XFGetCell("TRUE", "CONSOL", $D$3,"TOT_Entity","Aggregated","Budget_Working",[1]Setup!C10,"PERIODIC",$B521,"TOPFLOW","TOP","TOP","top1",$C521,"top3","Open_Acute_DIV1","TOP5","TOP6","REPORTED","TOP8")</f>
        <v>224.966666667</v>
      </c>
      <c r="DQ521" s="53">
        <f>_xll.OneStreamExcelAddIn.XFFunctions.XFGetCell("TRUE", "CONSOL", $D$3,"TOT_Entity","Aggregated","Budget_Working",[1]Setup!C11,"PERIODIC",$B521,"TOPFLOW","TOP","TOP","top1",$C521,"top3","Open_Acute_DIV1","TOP5","TOP6","REPORTED","TOP8")</f>
        <v>224.966666667</v>
      </c>
      <c r="DR521" s="53">
        <f>_xll.OneStreamExcelAddIn.XFFunctions.XFGetCell("TRUE", "CONSOL", $D$3,"TOT_Entity","Aggregated","Budget_Working",[1]Setup!C12,"PERIODIC",$B521,"TOPFLOW","TOP","TOP","top1",$C521,"top3","Open_Acute_DIV1","TOP5","TOP6","REPORTED","TOP8")</f>
        <v>224.966666667</v>
      </c>
      <c r="DS521" s="53">
        <f>_xll.OneStreamExcelAddIn.XFFunctions.XFGetCell("TRUE", "CONSOL", $D$3,"TOT_Entity","Aggregated","Budget_Working",[1]Setup!C13,"PERIODIC",$B521,"TOPFLOW","TOP","TOP","top1",$C521,"top3","Open_Acute_DIV1","TOP5","TOP6","REPORTED","TOP8")</f>
        <v>224.966666667</v>
      </c>
      <c r="DT521" s="53">
        <f>_xll.OneStreamExcelAddIn.XFFunctions.XFGetCell("TRUE", "CONSOL", $D$3,"TOT_Entity","Aggregated","Budget_Working",[1]Setup!C14,"PERIODIC",$B521,"TOPFLOW","TOP","TOP","top1",$C521,"top3","Open_Acute_DIV1","TOP5","TOP6","REPORTED","TOP8")</f>
        <v>224.966666667</v>
      </c>
      <c r="DU521" s="53">
        <f>_xll.OneStreamExcelAddIn.XFFunctions.XFGetCell("TRUE", "CONSOL", $D$3,"TOT_Entity","Aggregated","Budget_Working",[1]Setup!C15,"PERIODIC",$B521,"TOPFLOW","TOP","TOP","top1",$C521,"top3","Open_Acute_DIV1","TOP5","TOP6","REPORTED","TOP8")</f>
        <v>224.966666667</v>
      </c>
      <c r="DV521" s="178"/>
      <c r="DW521" s="53">
        <f>_xll.OneStreamExcelAddIn.XFFunctions.XFGetCell("TRUE", "CONSOL", $D$3,"TOT_Entity","USD","Budget_Final",[1]Setup!C17,"PERIODIC",$B521,"TOPFLOW","TOP","TOP","top1",$C521,"top3","Open_Acute_DIV1","TOP5","TOP6","REPORTED","TOP8")</f>
        <v>59.518855545000001</v>
      </c>
      <c r="DX521" s="53">
        <f>_xll.OneStreamExcelAddIn.XFFunctions.XFGetCell("TRUE", "CONSOL", $D$3,"TOT_Entity","USD","Budget_Final",[1]Setup!C18,"PERIODIC",$B521,"TOPFLOW","TOP","TOP","top1",$C521,"top3","Open_Acute_DIV1","TOP5","TOP6","REPORTED","TOP8")</f>
        <v>56.648300286000001</v>
      </c>
      <c r="DY521" s="53">
        <f>_xll.OneStreamExcelAddIn.XFFunctions.XFGetCell("TRUE", "CONSOL", $D$3,"TOT_Entity","USD","Budget_Final",[1]Setup!C19,"PERIODIC",$B521,"TOPFLOW","TOP","TOP","top1",$C521,"top3","Open_Acute_DIV1","TOP5","TOP6","REPORTED","TOP8")</f>
        <v>63.553691958000002</v>
      </c>
      <c r="DZ521" s="53">
        <f>_xll.OneStreamExcelAddIn.XFFunctions.XFGetCell("TRUE", "CONSOL", $D$3,"TOT_Entity","USD","Budget_Final",[1]Setup!C20,"PERIODIC",$B521,"TOPFLOW","TOP","TOP","top1",$C521,"top3","Open_Acute_DIV1","TOP5","TOP6","REPORTED","TOP8")</f>
        <v>63.192363323999999</v>
      </c>
      <c r="EA521" s="53">
        <f>_xll.OneStreamExcelAddIn.XFFunctions.XFGetCell("TRUE", "CONSOL", $D$3,"TOT_Entity","USD","Budget_Final",[1]Setup!C21,"PERIODIC",$B521,"TOPFLOW","TOP","TOP","top1",$C521,"top3","Open_Acute_DIV1","TOP5","TOP6","REPORTED","TOP8")</f>
        <v>65.039154120000006</v>
      </c>
      <c r="EB521" s="53">
        <f>_xll.OneStreamExcelAddIn.XFFunctions.XFGetCell("TRUE", "CONSOL", $D$3,"TOT_Entity","USD","Budget_Final",[1]Setup!C22,"PERIODIC",$B521,"TOPFLOW","TOP","TOP","top1",$C521,"top3","Open_Acute_DIV1","TOP5","TOP6","REPORTED","TOP8")</f>
        <v>61.586458284000003</v>
      </c>
      <c r="EC521" s="53">
        <f>_xll.OneStreamExcelAddIn.XFFunctions.XFGetCell("TRUE", "CONSOL", $D$3,"TOT_Entity","USD","Budget_Final",[1]Setup!C23,"PERIODIC",$B521,"TOPFLOW","TOP","TOP","top1",$C521,"top3","Open_Acute_DIV1","TOP5","TOP6","REPORTED","TOP8")</f>
        <v>64.918711242000001</v>
      </c>
      <c r="ED521" s="53">
        <f>_xll.OneStreamExcelAddIn.XFFunctions.XFGetCell("TRUE", "CONSOL", $D$3,"TOT_Entity","USD","Budget_Final",[1]Setup!C24,"PERIODIC",$B521,"TOPFLOW","TOP","TOP","top1",$C521,"top3","Open_Acute_DIV1","TOP5","TOP6","REPORTED","TOP8")</f>
        <v>64.958858867999993</v>
      </c>
      <c r="EE521" s="53">
        <f>_xll.OneStreamExcelAddIn.XFFunctions.XFGetCell("TRUE", "CONSOL", $D$3,"TOT_Entity","USD","Budget_Final",[1]Setup!C25,"PERIODIC",$B521,"TOPFLOW","TOP","TOP","top1",$C521,"top3","Open_Acute_DIV1","TOP5","TOP6","REPORTED","TOP8")</f>
        <v>64.938785054999997</v>
      </c>
      <c r="EF521" s="53">
        <f>_xll.OneStreamExcelAddIn.XFFunctions.XFGetCell("TRUE", "CONSOL", $D$3,"TOT_Entity","USD","Budget_Final",[1]Setup!C26,"PERIODIC",$B521,"TOPFLOW","TOP","TOP","top1",$C521,"top3","Open_Acute_DIV1","TOP5","TOP6","REPORTED","TOP8")</f>
        <v>64.557382607999998</v>
      </c>
      <c r="EG521" s="53">
        <f>_xll.OneStreamExcelAddIn.XFFunctions.XFGetCell("TRUE", "CONSOL", $D$3,"TOT_Entity","USD","Budget_Final",[1]Setup!C27,"PERIODIC",$B521,"TOPFLOW","TOP","TOP","top1",$C521,"top3","Open_Acute_DIV1","TOP5","TOP6","REPORTED","TOP8")</f>
        <v>60.482398568999997</v>
      </c>
      <c r="EH521" s="53">
        <f>_xll.OneStreamExcelAddIn.XFFunctions.XFGetCell("TRUE", "CONSOL", $D$3,"TOT_Entity","USD","Budget_Final",[1]Setup!C28,"PERIODIC",$B521,"TOPFLOW","TOP","TOP","top1",$C521,"top3","Open_Acute_DIV1","TOP5","TOP6","REPORTED","TOP8")</f>
        <v>61.566384470999999</v>
      </c>
    </row>
    <row r="522" spans="2:138" x14ac:dyDescent="0.25">
      <c r="B522" s="51">
        <v>63012</v>
      </c>
      <c r="C522" s="51"/>
      <c r="D522" t="str" cm="1">
        <f t="array" ref="D522">_xll.OneStreamExcelAddIn.XFFunctions.XFGetMemberInfo("Description","Account",B522)</f>
        <v>IT Supplies</v>
      </c>
      <c r="E522" s="53">
        <f>_xll.OneStreamExcelAddIn.XFFunctions.XFGetCell("TRUE", "CONSOL", $D$3,"TOT_Entity","USD","Actual",$E$3,"PERIODIC",$B522,"TOPFLOW","TOP","TOP","top1",$C522,"top3","Open_Acute_DIV1","TOP5","TOP6","REPORTED","TOP8")</f>
        <v>0</v>
      </c>
      <c r="F522" s="53">
        <f>_xll.OneStreamExcelAddIn.XFFunctions.XFGetCell("TRUE", "CONSOL", $D$3,"TOT_Entity","Aggregated","Budget_Working",$E$3,"PERIODIC",$B522,"TOPFLOW","TOP","TOP","top1",$C522,"top3","Open_Acute_DIV1","TOP5","TOP6","REPORTED","TOP8")</f>
        <v>492.18</v>
      </c>
      <c r="G522" s="53">
        <f t="shared" si="1281"/>
        <v>492.18</v>
      </c>
      <c r="H522" s="55">
        <f t="shared" si="1282"/>
        <v>1</v>
      </c>
      <c r="I522" s="41"/>
      <c r="J522" s="53">
        <f>_xll.OneStreamExcelAddIn.XFFunctions.XFGetCell("TRUE", "CONSOL", $D$3,"TOT_Entity","USD","Actual",$E$3,"YTD",$B522,"TOPFLOW","TOP","TOP","top1",$C522,"TOP3","Open_Acute_DIV1","TOP5","TOP6","REPORTED","TOP8")</f>
        <v>0</v>
      </c>
      <c r="K522" s="53">
        <f>_xll.OneStreamExcelAddIn.XFFunctions.XFGetCell("TRUE", "CONSOL", $D$3,"TOT_Entity","Aggregated","Budget_Working",$E$3,"YTD",$B522,"TOPFLOW","TOP","TOP","top1",$C522,"TOP3","Open_Acute_DIV1","TOP5","TOP6","REPORTED","TOP8")</f>
        <v>1968.72</v>
      </c>
      <c r="L522" s="53">
        <f t="shared" si="1283"/>
        <v>1968.72</v>
      </c>
      <c r="M522" s="40">
        <f t="shared" si="1284"/>
        <v>1</v>
      </c>
      <c r="N522" s="41"/>
      <c r="O522" s="53">
        <f>_xll.OneStreamExcelAddIn.XFFunctions.XFGetCell("TRUE", "CONSOL", $D$3,"TOT_Entity","USD","Actual",$F$3,"YTD",$B522,"TOPFLOW","TOP","TOP","top1",$C522,"TOP3","Open_Acute_DIV1","TOP5","TOP6","REPORTED","TOP8")</f>
        <v>0</v>
      </c>
      <c r="P522" s="53">
        <f>_xll.OneStreamExcelAddIn.XFFunctions.XFGetCell("TRUE", "CONSOL", $D$3,"TOT_Entity","USD","Actual",$E$3,"YTD",$B522,"TOPFLOW","TOP","TOP","top1",$C522,"top3","Open_Acute_DIV1","TOP5","TOP6","REPORTED","VAR_BW_PY_Actual")</f>
        <v>0</v>
      </c>
      <c r="Q522" s="40">
        <f t="shared" si="1285"/>
        <v>0</v>
      </c>
      <c r="R522" s="41"/>
      <c r="S522" s="53">
        <f>_xll.OneStreamExcelAddIn.XFFunctions.XFGetCell("TRUE", "CONSOL", $D$3,"TOT_Entity","USD","MIDFCST",$E$3,"MTD",$B522,"TOPFLOW","TOP","TOP","top1",$C522,"TOP3","Open_Acute_DIV1","TOP5","TOP6","REPORTED","TOP8")</f>
        <v>0</v>
      </c>
      <c r="T522" s="53">
        <f t="shared" si="1286"/>
        <v>0</v>
      </c>
      <c r="U522" s="40">
        <f t="shared" si="1287"/>
        <v>0</v>
      </c>
      <c r="V522" s="41"/>
      <c r="W522" s="42"/>
      <c r="X522" s="43"/>
      <c r="Y522" s="42"/>
      <c r="Z522" s="44"/>
      <c r="AB522" s="53">
        <f>_xll.OneStreamExcelAddIn.XFFunctions.XFGetCell("TRUE", "CONSOL", $D$3,"TOT_Entity","USD","Actual",[1]Setup!C4,"PERIODIC",$B522,"TOPFLOW","TOP","TOP","top1",$C522,"top3","Open_Acute_DIV1","TOP5","TOP6","REPORTED","TOP8")</f>
        <v>0</v>
      </c>
      <c r="AC522" s="53">
        <f>_xll.OneStreamExcelAddIn.XFFunctions.XFGetCell("TRUE", "CONSOL", $D$3,"TOT_Entity","Aggregated","Budget_Working",[1]Setup!C4,"PERIODIC",$B522,"TOPFLOW","TOP","TOP","top1",$C522,"top3","Open_Acute_DIV1","TOP5","TOP6","REPORTED","TOP8")</f>
        <v>492.18</v>
      </c>
      <c r="AD522" s="53">
        <f t="shared" si="1288"/>
        <v>492.18</v>
      </c>
      <c r="AE522" s="40">
        <f t="shared" si="1289"/>
        <v>1</v>
      </c>
      <c r="AG522" s="53">
        <f>_xll.OneStreamExcelAddIn.XFFunctions.XFGetCell("TRUE", "CONSOL", $D$3,"TOT_Entity","USD","Actual",[1]Setup!C5,"PERIODIC",$B522,"TOPFLOW","TOP","TOP","top1",$C522,"top3","Open_Acute_DIV1","TOP5","TOP6","REPORTED","TOP8")</f>
        <v>0</v>
      </c>
      <c r="AH522" s="53">
        <f>_xll.OneStreamExcelAddIn.XFFunctions.XFGetCell("TRUE", "CONSOL", $D$3,"TOT_Entity","Aggregated","Budget_Working",[1]Setup!C5,"PERIODIC",$B522,"TOPFLOW","TOP","TOP","top1",$C522,"top3","Open_Acute_DIV1","TOP5","TOP6","REPORTED","TOP8")</f>
        <v>492.18</v>
      </c>
      <c r="AI522" s="53">
        <f t="shared" si="1290"/>
        <v>492.18</v>
      </c>
      <c r="AJ522" s="40">
        <f t="shared" si="1291"/>
        <v>1</v>
      </c>
      <c r="AL522" s="53">
        <f>_xll.OneStreamExcelAddIn.XFFunctions.XFGetCell("TRUE", "CONSOL", $D$3,"TOT_Entity","USD","Actual",[1]Setup!C6,"PERIODIC",$B522,"TOPFLOW","TOP","TOP","top1",$C522,"top3","Open_Acute_DIV1","TOP5","TOP6","REPORTED","TOP8")</f>
        <v>0</v>
      </c>
      <c r="AM522" s="53">
        <f>_xll.OneStreamExcelAddIn.XFFunctions.XFGetCell("TRUE", "CONSOL", $D$3,"TOT_Entity","Aggregated","Budget_Working",[1]Setup!C6,"PERIODIC",$B522,"TOPFLOW","TOP","TOP","top1",$C522,"top3","Open_Acute_DIV1","TOP5","TOP6","REPORTED","TOP8")</f>
        <v>492.18</v>
      </c>
      <c r="AN522" s="53">
        <f t="shared" si="1292"/>
        <v>492.18</v>
      </c>
      <c r="AO522" s="40">
        <f t="shared" si="1293"/>
        <v>1</v>
      </c>
      <c r="AQ522" s="53">
        <f>_xll.OneStreamExcelAddIn.XFFunctions.XFGetCell("TRUE", "CONSOL", $D$3,"TOT_Entity","USD","Actual",[1]Setup!C7,"PERIODIC",$B522,"TOPFLOW","TOP","TOP","top1",$C522,"top3","Open_Acute_DIV1","TOP5","TOP6","REPORTED","TOP8")</f>
        <v>0</v>
      </c>
      <c r="AR522" s="53">
        <f>_xll.OneStreamExcelAddIn.XFFunctions.XFGetCell("TRUE", "CONSOL", $D$3,"TOT_Entity","Aggregated","Budget_Working",[1]Setup!C7,"PERIODIC",$B522,"TOPFLOW","TOP","TOP","top1",$C522,"top3","Open_Acute_DIV1","TOP5","TOP6","REPORTED","TOP8")</f>
        <v>492.18</v>
      </c>
      <c r="AS522" s="53">
        <f t="shared" si="1294"/>
        <v>492.18</v>
      </c>
      <c r="AT522" s="40">
        <f t="shared" si="1295"/>
        <v>1</v>
      </c>
      <c r="AV522" s="53">
        <f>_xll.OneStreamExcelAddIn.XFFunctions.XFGetCell("TRUE", "CONSOL", $D$3,"TOT_Entity","USD","Actual",[1]Setup!C8,"PERIODIC",$B522,"TOPFLOW","TOP","TOP","top1",$C522,"top3","Open_Acute_DIV1","TOP5","TOP6","REPORTED","TOP8")</f>
        <v>0</v>
      </c>
      <c r="AW522" s="53">
        <f>_xll.OneStreamExcelAddIn.XFFunctions.XFGetCell("TRUE", "CONSOL", $D$3,"TOT_Entity","Aggregated","Budget_Working",[1]Setup!C8,"PERIODIC",$B522,"TOPFLOW","TOP","TOP","top1",$C522,"top3","Open_Acute_DIV1","TOP5","TOP6","REPORTED","TOP8")</f>
        <v>492.18</v>
      </c>
      <c r="AX522" s="53">
        <f t="shared" si="1296"/>
        <v>492.18</v>
      </c>
      <c r="AY522" s="40">
        <f t="shared" si="1297"/>
        <v>1</v>
      </c>
      <c r="BA522" s="53">
        <f>_xll.OneStreamExcelAddIn.XFFunctions.XFGetCell("TRUE", "CONSOL", $D$3,"TOT_Entity","USD","Actual",[1]Setup!C9,"PERIODIC",$B522,"TOPFLOW","TOP","TOP","top1",$C522,"top3","Open_Acute_DIV1","TOP5","TOP6","REPORTED","TOP8")</f>
        <v>0</v>
      </c>
      <c r="BB522" s="53">
        <f>_xll.OneStreamExcelAddIn.XFFunctions.XFGetCell("TRUE", "CONSOL", $D$3,"TOT_Entity","Aggregated","Budget_Working",[1]Setup!C9,"PERIODIC",$B522,"TOPFLOW","TOP","TOP","top1",$C522,"top3","Open_Acute_DIV1","TOP5","TOP6","REPORTED","TOP8")</f>
        <v>492.18</v>
      </c>
      <c r="BC522" s="53">
        <f t="shared" si="1298"/>
        <v>492.18</v>
      </c>
      <c r="BD522" s="40">
        <f t="shared" si="1299"/>
        <v>1</v>
      </c>
      <c r="BF522" s="53">
        <f>_xll.OneStreamExcelAddIn.XFFunctions.XFGetCell("TRUE", "CONSOL", $D$3,"TOT_Entity","USD","Actual",[1]Setup!C10,"PERIODIC",$B522,"TOPFLOW","TOP","TOP","top1",$C522,"top3","Open_Acute_DIV1","TOP5","TOP6","REPORTED","TOP8")</f>
        <v>0</v>
      </c>
      <c r="BG522" s="53">
        <f>_xll.OneStreamExcelAddIn.XFFunctions.XFGetCell("TRUE", "CONSOL", $D$3,"TOT_Entity","Aggregated","Budget_Working",[1]Setup!C10,"PERIODIC",$B522,"TOPFLOW","TOP","TOP","top1",$C522,"top3","Open_Acute_DIV1","TOP5","TOP6","REPORTED","TOP8")</f>
        <v>492.18</v>
      </c>
      <c r="BH522" s="53">
        <f t="shared" si="1300"/>
        <v>492.18</v>
      </c>
      <c r="BI522" s="40">
        <f t="shared" si="1301"/>
        <v>1</v>
      </c>
      <c r="BK522" s="53">
        <f>_xll.OneStreamExcelAddIn.XFFunctions.XFGetCell("TRUE", "CONSOL", $D$3,"TOT_Entity","USD","Actual",[1]Setup!C11,"PERIODIC",$B522,"TOPFLOW","TOP","TOP","top1",$C522,"top3","Open_Acute_DIV1","TOP5","TOP6","REPORTED","TOP8")</f>
        <v>0</v>
      </c>
      <c r="BL522" s="53">
        <f>_xll.OneStreamExcelAddIn.XFFunctions.XFGetCell("TRUE", "CONSOL", $D$3,"TOT_Entity","Aggregated","Budget_Working",[1]Setup!C11,"PERIODIC",$B522,"TOPFLOW","TOP","TOP","top1",$C522,"top3","Open_Acute_DIV1","TOP5","TOP6","REPORTED","TOP8")</f>
        <v>492.18</v>
      </c>
      <c r="BM522" s="53">
        <f t="shared" si="1302"/>
        <v>492.18</v>
      </c>
      <c r="BN522" s="40">
        <f t="shared" si="1303"/>
        <v>1</v>
      </c>
      <c r="BP522" s="53">
        <f>_xll.OneStreamExcelAddIn.XFFunctions.XFGetCell("TRUE", "CONSOL", $D$3,"TOT_Entity","USD","Actual",[1]Setup!C12,"PERIODIC",$B522,"TOPFLOW","TOP","TOP","top1",$C522,"top3","Open_Acute_DIV1","TOP5","TOP6","REPORTED","TOP8")</f>
        <v>0</v>
      </c>
      <c r="BQ522" s="53">
        <f>_xll.OneStreamExcelAddIn.XFFunctions.XFGetCell("TRUE", "CONSOL", $D$3,"TOT_Entity","Aggregated","Budget_Working",[1]Setup!C12,"PERIODIC",$B522,"TOPFLOW","TOP","TOP","top1",$C522,"top3","Open_Acute_DIV1","TOP5","TOP6","REPORTED","TOP8")</f>
        <v>492.18</v>
      </c>
      <c r="BR522" s="53">
        <f t="shared" si="1304"/>
        <v>492.18</v>
      </c>
      <c r="BS522" s="40">
        <f t="shared" si="1305"/>
        <v>1</v>
      </c>
      <c r="BU522" s="53">
        <f>_xll.OneStreamExcelAddIn.XFFunctions.XFGetCell("TRUE", "CONSOL", $D$3,"TOT_Entity","USD","Actual",[1]Setup!C13,"PERIODIC",$B522,"TOPFLOW","TOP","TOP","top1",$C522,"top3","Open_Acute_DIV1","TOP5","TOP6","REPORTED","TOP8")</f>
        <v>0</v>
      </c>
      <c r="BV522" s="53">
        <f>_xll.OneStreamExcelAddIn.XFFunctions.XFGetCell("TRUE", "CONSOL", $D$3,"TOT_Entity","Aggregated","Budget_Working",[1]Setup!C13,"PERIODIC",$B522,"TOPFLOW","TOP","TOP","top1",$C522,"top3","Open_Acute_DIV1","TOP5","TOP6","REPORTED","TOP8")</f>
        <v>492.18</v>
      </c>
      <c r="BW522" s="53">
        <f t="shared" si="1306"/>
        <v>492.18</v>
      </c>
      <c r="BX522" s="40">
        <f t="shared" si="1307"/>
        <v>1</v>
      </c>
      <c r="BZ522" s="53">
        <f>_xll.OneStreamExcelAddIn.XFFunctions.XFGetCell("TRUE", "CONSOL", $D$3,"TOT_Entity","USD","Actual",[1]Setup!C14,"PERIODIC",$B522,"TOPFLOW","TOP","TOP","top1",$C522,"top3","Open_Acute_DIV1","TOP5","TOP6","REPORTED","TOP8")</f>
        <v>0</v>
      </c>
      <c r="CA522" s="53">
        <f>_xll.OneStreamExcelAddIn.XFFunctions.XFGetCell("TRUE", "CONSOL", $D$3,"TOT_Entity","Aggregated","Budget_Working",[1]Setup!C14,"PERIODIC",$B522,"TOPFLOW","TOP","TOP","top1",$C522,"top3","Open_Acute_DIV1","TOP5","TOP6","REPORTED","TOP8")</f>
        <v>492.18</v>
      </c>
      <c r="CB522" s="53">
        <f t="shared" si="1308"/>
        <v>492.18</v>
      </c>
      <c r="CC522" s="40">
        <f t="shared" si="1309"/>
        <v>1</v>
      </c>
      <c r="CE522" s="53">
        <f>_xll.OneStreamExcelAddIn.XFFunctions.XFGetCell("TRUE", "CONSOL", $D$3,"TOT_Entity","USD","Actual",[1]Setup!C15,"PERIODIC",$B522,"TOPFLOW","TOP","TOP","top1",$C522,"top3","Open_Acute_DIV1","TOP5","TOP6","REPORTED","TOP8")</f>
        <v>0</v>
      </c>
      <c r="CF522" s="53">
        <f>_xll.OneStreamExcelAddIn.XFFunctions.XFGetCell("TRUE", "CONSOL", $D$3,"TOT_Entity","Aggregated","Budget_Working",[1]Setup!C15,"PERIODIC",$B522,"TOPFLOW","TOP","TOP","top1",$C522,"top3","Open_Acute_DIV1","TOP5","TOP6","REPORTED","TOP8")</f>
        <v>492.18</v>
      </c>
      <c r="CG522" s="53">
        <f t="shared" si="1310"/>
        <v>492.18</v>
      </c>
      <c r="CH522" s="40">
        <f t="shared" si="1311"/>
        <v>1</v>
      </c>
      <c r="CI522" s="212"/>
      <c r="CJ522" s="53">
        <f>_xll.OneStreamExcelAddIn.XFFunctions.XFGetCell("TRUE", "CONSOL", $D$3,"TOT_Entity","USD","Actual",[1]Setup!C4,"PERIODIC",$B522,"TOPFLOW","TOP","TOP","top1",$C522,"top3","Open_Acute_DIV1","TOP5","TOP6","REPORTED","TOP8")</f>
        <v>0</v>
      </c>
      <c r="CK522" s="53">
        <f>_xll.OneStreamExcelAddIn.XFFunctions.XFGetCell("TRUE", "CONSOL", $D$3,"TOT_Entity","USD","Actual",[1]Setup!C5,"PERIODIC",$B522,"TOPFLOW","TOP","TOP","top1",$C522,"top3","Open_Acute_DIV1","TOP5","TOP6","REPORTED","TOP8")</f>
        <v>0</v>
      </c>
      <c r="CL522" s="53">
        <f>_xll.OneStreamExcelAddIn.XFFunctions.XFGetCell("TRUE", "CONSOL", $D$3,"TOT_Entity","USD","Actual",[1]Setup!C6,"PERIODIC",$B522,"TOPFLOW","TOP","TOP","top1",$C522,"top3","Open_Acute_DIV1","TOP5","TOP6","REPORTED","TOP8")</f>
        <v>0</v>
      </c>
      <c r="CM522" s="53">
        <f>_xll.OneStreamExcelAddIn.XFFunctions.XFGetCell("TRUE", "CONSOL", $D$3,"TOT_Entity","USD","Actual",[1]Setup!C7,"PERIODIC",$B522,"TOPFLOW","TOP","TOP","top1",$C522,"top3","Open_Acute_DIV1","TOP5","TOP6","REPORTED","TOP8")</f>
        <v>0</v>
      </c>
      <c r="CN522" s="53">
        <f>_xll.OneStreamExcelAddIn.XFFunctions.XFGetCell("TRUE", "CONSOL", $D$3,"TOT_Entity","USD","Actual",[1]Setup!C8,"PERIODIC",$B522,"TOPFLOW","TOP","TOP","top1",$C522,"top3","Open_Acute_DIV1","TOP5","TOP6","REPORTED","TOP8")</f>
        <v>0</v>
      </c>
      <c r="CO522" s="53">
        <f>_xll.OneStreamExcelAddIn.XFFunctions.XFGetCell("TRUE", "CONSOL", $D$3,"TOT_Entity","USD","Actual",[1]Setup!C9,"PERIODIC",$B522,"TOPFLOW","TOP","TOP","top1",$C522,"top3","Open_Acute_DIV1","TOP5","TOP6","REPORTED","TOP8")</f>
        <v>0</v>
      </c>
      <c r="CP522" s="53">
        <f>_xll.OneStreamExcelAddIn.XFFunctions.XFGetCell("TRUE", "CONSOL", $D$3,"TOT_Entity","USD","Actual",[1]Setup!C10,"PERIODIC",$B522,"TOPFLOW","TOP","TOP","top1",$C522,"top3","Open_Acute_DIV1","TOP5","TOP6","REPORTED","TOP8")</f>
        <v>0</v>
      </c>
      <c r="CQ522" s="53">
        <f>_xll.OneStreamExcelAddIn.XFFunctions.XFGetCell("TRUE", "CONSOL", $D$3,"TOT_Entity","USD","Actual",[1]Setup!C11,"PERIODIC",$B522,"TOPFLOW","TOP","TOP","top1",$C522,"top3","Open_Acute_DIV1","TOP5","TOP6","REPORTED","TOP8")</f>
        <v>0</v>
      </c>
      <c r="CR522" s="53">
        <f>_xll.OneStreamExcelAddIn.XFFunctions.XFGetCell("TRUE", "CONSOL", $D$3,"TOT_Entity","USD","Actual",[1]Setup!C12,"PERIODIC",$B522,"TOPFLOW","TOP","TOP","top1",$C522,"top3","Open_Acute_DIV1","TOP5","TOP6","REPORTED","TOP8")</f>
        <v>0</v>
      </c>
      <c r="CS522" s="53">
        <f>_xll.OneStreamExcelAddIn.XFFunctions.XFGetCell("TRUE", "CONSOL", $D$3,"TOT_Entity","USD","Actual",[1]Setup!C13,"PERIODIC",$B522,"TOPFLOW","TOP","TOP","top1",$C522,"top3","Open_Acute_DIV1","TOP5","TOP6","REPORTED","TOP8")</f>
        <v>0</v>
      </c>
      <c r="CT522" s="53">
        <f>_xll.OneStreamExcelAddIn.XFFunctions.XFGetCell("TRUE", "CONSOL", $D$3,"TOT_Entity","USD","Actual",[1]Setup!C14,"PERIODIC",$B522,"TOPFLOW","TOP","TOP","top1",$C522,"top3","Open_Acute_DIV1","TOP5","TOP6","REPORTED","TOP8")</f>
        <v>0</v>
      </c>
      <c r="CU522" s="53">
        <f>_xll.OneStreamExcelAddIn.XFFunctions.XFGetCell("TRUE", "CONSOL", $D$3,"TOT_Entity","USD","Actual",[1]Setup!C15,"PERIODIC",$B522,"TOPFLOW","TOP","TOP","top1",$C522,"top3","Open_Acute_DIV1","TOP5","TOP6","REPORTED","TOP8")</f>
        <v>0</v>
      </c>
      <c r="CV522" s="212"/>
      <c r="CW522" s="53">
        <f>_xll.OneStreamExcelAddIn.XFFunctions.XFGetCell("TRUE", "CONSOL", $D$3,"TOT_Entity","USD","Actual",[1]Setup!C17,"PERIODIC",$B522,"TOPFLOW","TOP","TOP","top1",$C522,"top3","Open_Acute_DIV1","TOP5","TOP6","REPORTED","TOP8")</f>
        <v>0</v>
      </c>
      <c r="CX522" s="53">
        <f>_xll.OneStreamExcelAddIn.XFFunctions.XFGetCell("TRUE", "CONSOL", $D$3,"TOT_Entity","USD","Actual",[1]Setup!C18,"PERIODIC",$B522,"TOPFLOW","TOP","TOP","top1",$C522,"top3","Open_Acute_DIV1","TOP5","TOP6","REPORTED","TOP8")</f>
        <v>0</v>
      </c>
      <c r="CY522" s="53">
        <f>_xll.OneStreamExcelAddIn.XFFunctions.XFGetCell("TRUE", "CONSOL", $D$3,"TOT_Entity","USD","Actual",[1]Setup!C19,"PERIODIC",$B522,"TOPFLOW","TOP","TOP","top1",$C522,"top3","Open_Acute_DIV1","TOP5","TOP6","REPORTED","TOP8")</f>
        <v>0</v>
      </c>
      <c r="CZ522" s="53">
        <f>_xll.OneStreamExcelAddIn.XFFunctions.XFGetCell("TRUE", "CONSOL", $D$3,"TOT_Entity","USD","Actual",[1]Setup!C20,"PERIODIC",$B522,"TOPFLOW","TOP","TOP","top1",$C522,"top3","Open_Acute_DIV1","TOP5","TOP6","REPORTED","TOP8")</f>
        <v>0</v>
      </c>
      <c r="DA522" s="53">
        <f>_xll.OneStreamExcelAddIn.XFFunctions.XFGetCell("TRUE", "CONSOL", $D$3,"TOT_Entity","USD","Actual",[1]Setup!C21,"PERIODIC",$B522,"TOPFLOW","TOP","TOP","top1",$C522,"top3","Open_Acute_DIV1","TOP5","TOP6","REPORTED","TOP8")</f>
        <v>0</v>
      </c>
      <c r="DB522" s="53">
        <f>_xll.OneStreamExcelAddIn.XFFunctions.XFGetCell("TRUE", "CONSOL", $D$3,"TOT_Entity","USD","Actual",[1]Setup!C22,"PERIODIC",$B522,"TOPFLOW","TOP","TOP","top1",$C522,"top3","Open_Acute_DIV1","TOP5","TOP6","REPORTED","TOP8")</f>
        <v>0</v>
      </c>
      <c r="DC522" s="53">
        <f>_xll.OneStreamExcelAddIn.XFFunctions.XFGetCell("TRUE", "CONSOL", $D$3,"TOT_Entity","USD","Actual",[1]Setup!C23,"PERIODIC",$B522,"TOPFLOW","TOP","TOP","top1",$C522,"top3","Open_Acute_DIV1","TOP5","TOP6","REPORTED","TOP8")</f>
        <v>492.18</v>
      </c>
      <c r="DD522" s="53">
        <f>_xll.OneStreamExcelAddIn.XFFunctions.XFGetCell("TRUE", "CONSOL", $D$3,"TOT_Entity","USD","Actual",[1]Setup!C24,"PERIODIC",$B522,"TOPFLOW","TOP","TOP","top1",$C522,"top3","Open_Acute_DIV1","TOP5","TOP6","REPORTED","TOP8")</f>
        <v>0</v>
      </c>
      <c r="DE522" s="53">
        <f>_xll.OneStreamExcelAddIn.XFFunctions.XFGetCell("TRUE", "CONSOL", $D$3,"TOT_Entity","USD","Actual",[1]Setup!C25,"PERIODIC",$B522,"TOPFLOW","TOP","TOP","top1",$C522,"top3","Open_Acute_DIV1","TOP5","TOP6","REPORTED","TOP8")</f>
        <v>0</v>
      </c>
      <c r="DF522" s="53">
        <f>_xll.OneStreamExcelAddIn.XFFunctions.XFGetCell("TRUE", "CONSOL", $D$3,"TOT_Entity","USD","Actual",[1]Setup!C26,"PERIODIC",$B522,"TOPFLOW","TOP","TOP","top1",$C522,"top3","Open_Acute_DIV1","TOP5","TOP6","REPORTED","TOP8")</f>
        <v>0</v>
      </c>
      <c r="DG522" s="53">
        <f>_xll.OneStreamExcelAddIn.XFFunctions.XFGetCell("TRUE", "CONSOL", $D$3,"TOT_Entity","USD","Actual",[1]Setup!C27,"PERIODIC",$B522,"TOPFLOW","TOP","TOP","top1",$C522,"top3","Open_Acute_DIV1","TOP5","TOP6","REPORTED","TOP8")</f>
        <v>0</v>
      </c>
      <c r="DH522" s="53">
        <f>_xll.OneStreamExcelAddIn.XFFunctions.XFGetCell("TRUE", "CONSOL", $D$3,"TOT_Entity","USD","Actual",[1]Setup!C28,"PERIODIC",$B522,"TOPFLOW","TOP","TOP","top1",$C522,"top3","Open_Acute_DIV1","TOP5","TOP6","REPORTED","TOP8")</f>
        <v>0</v>
      </c>
      <c r="DI522" s="178"/>
      <c r="DJ522" s="53">
        <f>_xll.OneStreamExcelAddIn.XFFunctions.XFGetCell("TRUE", "CONSOL", $D$3,"TOT_Entity","Aggregated","Budget_Working",[1]Setup!C4,"PERIODIC",$B522,"TOPFLOW","TOP","TOP","top1",$C522,"top3","Open_Acute_DIV1","TOP5","TOP6","REPORTED","TOP8")</f>
        <v>492.18</v>
      </c>
      <c r="DK522" s="53">
        <f>_xll.OneStreamExcelAddIn.XFFunctions.XFGetCell("TRUE", "CONSOL", $D$3,"TOT_Entity","Aggregated","Budget_Working",[1]Setup!C5,"PERIODIC",$B522,"TOPFLOW","TOP","TOP","top1",$C522,"top3","Open_Acute_DIV1","TOP5","TOP6","REPORTED","TOP8")</f>
        <v>492.18</v>
      </c>
      <c r="DL522" s="53">
        <f>_xll.OneStreamExcelAddIn.XFFunctions.XFGetCell("TRUE", "CONSOL", $D$3,"TOT_Entity","Aggregated","Budget_Working",[1]Setup!C6,"PERIODIC",$B522,"TOPFLOW","TOP","TOP","top1",$C522,"top3","Open_Acute_DIV1","TOP5","TOP6","REPORTED","TOP8")</f>
        <v>492.18</v>
      </c>
      <c r="DM522" s="53">
        <f>_xll.OneStreamExcelAddIn.XFFunctions.XFGetCell("TRUE", "CONSOL", $D$3,"TOT_Entity","Aggregated","Budget_Working",[1]Setup!C7,"PERIODIC",$B522,"TOPFLOW","TOP","TOP","top1",$C522,"top3","Open_Acute_DIV1","TOP5","TOP6","REPORTED","TOP8")</f>
        <v>492.18</v>
      </c>
      <c r="DN522" s="53">
        <f>_xll.OneStreamExcelAddIn.XFFunctions.XFGetCell("TRUE", "CONSOL", $D$3,"TOT_Entity","Aggregated","Budget_Working",[1]Setup!C8,"PERIODIC",$B522,"TOPFLOW","TOP","TOP","top1",$C522,"top3","Open_Acute_DIV1","TOP5","TOP6","REPORTED","TOP8")</f>
        <v>492.18</v>
      </c>
      <c r="DO522" s="53">
        <f>_xll.OneStreamExcelAddIn.XFFunctions.XFGetCell("TRUE", "CONSOL", $D$3,"TOT_Entity","Aggregated","Budget_Working",[1]Setup!C9,"PERIODIC",$B522,"TOPFLOW","TOP","TOP","top1",$C522,"top3","Open_Acute_DIV1","TOP5","TOP6","REPORTED","TOP8")</f>
        <v>492.18</v>
      </c>
      <c r="DP522" s="53">
        <f>_xll.OneStreamExcelAddIn.XFFunctions.XFGetCell("TRUE", "CONSOL", $D$3,"TOT_Entity","Aggregated","Budget_Working",[1]Setup!C10,"PERIODIC",$B522,"TOPFLOW","TOP","TOP","top1",$C522,"top3","Open_Acute_DIV1","TOP5","TOP6","REPORTED","TOP8")</f>
        <v>492.18</v>
      </c>
      <c r="DQ522" s="53">
        <f>_xll.OneStreamExcelAddIn.XFFunctions.XFGetCell("TRUE", "CONSOL", $D$3,"TOT_Entity","Aggregated","Budget_Working",[1]Setup!C11,"PERIODIC",$B522,"TOPFLOW","TOP","TOP","top1",$C522,"top3","Open_Acute_DIV1","TOP5","TOP6","REPORTED","TOP8")</f>
        <v>492.18</v>
      </c>
      <c r="DR522" s="53">
        <f>_xll.OneStreamExcelAddIn.XFFunctions.XFGetCell("TRUE", "CONSOL", $D$3,"TOT_Entity","Aggregated","Budget_Working",[1]Setup!C12,"PERIODIC",$B522,"TOPFLOW","TOP","TOP","top1",$C522,"top3","Open_Acute_DIV1","TOP5","TOP6","REPORTED","TOP8")</f>
        <v>492.18</v>
      </c>
      <c r="DS522" s="53">
        <f>_xll.OneStreamExcelAddIn.XFFunctions.XFGetCell("TRUE", "CONSOL", $D$3,"TOT_Entity","Aggregated","Budget_Working",[1]Setup!C13,"PERIODIC",$B522,"TOPFLOW","TOP","TOP","top1",$C522,"top3","Open_Acute_DIV1","TOP5","TOP6","REPORTED","TOP8")</f>
        <v>492.18</v>
      </c>
      <c r="DT522" s="53">
        <f>_xll.OneStreamExcelAddIn.XFFunctions.XFGetCell("TRUE", "CONSOL", $D$3,"TOT_Entity","Aggregated","Budget_Working",[1]Setup!C14,"PERIODIC",$B522,"TOPFLOW","TOP","TOP","top1",$C522,"top3","Open_Acute_DIV1","TOP5","TOP6","REPORTED","TOP8")</f>
        <v>492.18</v>
      </c>
      <c r="DU522" s="53">
        <f>_xll.OneStreamExcelAddIn.XFFunctions.XFGetCell("TRUE", "CONSOL", $D$3,"TOT_Entity","Aggregated","Budget_Working",[1]Setup!C15,"PERIODIC",$B522,"TOPFLOW","TOP","TOP","top1",$C522,"top3","Open_Acute_DIV1","TOP5","TOP6","REPORTED","TOP8")</f>
        <v>492.18</v>
      </c>
      <c r="DV522" s="178"/>
      <c r="DW522" s="53">
        <f>_xll.OneStreamExcelAddIn.XFFunctions.XFGetCell("TRUE", "CONSOL", $D$3,"TOT_Entity","USD","Budget_Final",[1]Setup!C17,"PERIODIC",$B522,"TOPFLOW","TOP","TOP","top1",$C522,"top3","Open_Acute_DIV1","TOP5","TOP6","REPORTED","TOP8")</f>
        <v>0</v>
      </c>
      <c r="DX522" s="53">
        <f>_xll.OneStreamExcelAddIn.XFFunctions.XFGetCell("TRUE", "CONSOL", $D$3,"TOT_Entity","USD","Budget_Final",[1]Setup!C18,"PERIODIC",$B522,"TOPFLOW","TOP","TOP","top1",$C522,"top3","Open_Acute_DIV1","TOP5","TOP6","REPORTED","TOP8")</f>
        <v>0</v>
      </c>
      <c r="DY522" s="53">
        <f>_xll.OneStreamExcelAddIn.XFFunctions.XFGetCell("TRUE", "CONSOL", $D$3,"TOT_Entity","USD","Budget_Final",[1]Setup!C19,"PERIODIC",$B522,"TOPFLOW","TOP","TOP","top1",$C522,"top3","Open_Acute_DIV1","TOP5","TOP6","REPORTED","TOP8")</f>
        <v>0</v>
      </c>
      <c r="DZ522" s="53">
        <f>_xll.OneStreamExcelAddIn.XFFunctions.XFGetCell("TRUE", "CONSOL", $D$3,"TOT_Entity","USD","Budget_Final",[1]Setup!C20,"PERIODIC",$B522,"TOPFLOW","TOP","TOP","top1",$C522,"top3","Open_Acute_DIV1","TOP5","TOP6","REPORTED","TOP8")</f>
        <v>0</v>
      </c>
      <c r="EA522" s="53">
        <f>_xll.OneStreamExcelAddIn.XFFunctions.XFGetCell("TRUE", "CONSOL", $D$3,"TOT_Entity","USD","Budget_Final",[1]Setup!C21,"PERIODIC",$B522,"TOPFLOW","TOP","TOP","top1",$C522,"top3","Open_Acute_DIV1","TOP5","TOP6","REPORTED","TOP8")</f>
        <v>0</v>
      </c>
      <c r="EB522" s="53">
        <f>_xll.OneStreamExcelAddIn.XFFunctions.XFGetCell("TRUE", "CONSOL", $D$3,"TOT_Entity","USD","Budget_Final",[1]Setup!C22,"PERIODIC",$B522,"TOPFLOW","TOP","TOP","top1",$C522,"top3","Open_Acute_DIV1","TOP5","TOP6","REPORTED","TOP8")</f>
        <v>0</v>
      </c>
      <c r="EC522" s="53">
        <f>_xll.OneStreamExcelAddIn.XFFunctions.XFGetCell("TRUE", "CONSOL", $D$3,"TOT_Entity","USD","Budget_Final",[1]Setup!C23,"PERIODIC",$B522,"TOPFLOW","TOP","TOP","top1",$C522,"top3","Open_Acute_DIV1","TOP5","TOP6","REPORTED","TOP8")</f>
        <v>0</v>
      </c>
      <c r="ED522" s="53">
        <f>_xll.OneStreamExcelAddIn.XFFunctions.XFGetCell("TRUE", "CONSOL", $D$3,"TOT_Entity","USD","Budget_Final",[1]Setup!C24,"PERIODIC",$B522,"TOPFLOW","TOP","TOP","top1",$C522,"top3","Open_Acute_DIV1","TOP5","TOP6","REPORTED","TOP8")</f>
        <v>0</v>
      </c>
      <c r="EE522" s="53">
        <f>_xll.OneStreamExcelAddIn.XFFunctions.XFGetCell("TRUE", "CONSOL", $D$3,"TOT_Entity","USD","Budget_Final",[1]Setup!C25,"PERIODIC",$B522,"TOPFLOW","TOP","TOP","top1",$C522,"top3","Open_Acute_DIV1","TOP5","TOP6","REPORTED","TOP8")</f>
        <v>0</v>
      </c>
      <c r="EF522" s="53">
        <f>_xll.OneStreamExcelAddIn.XFFunctions.XFGetCell("TRUE", "CONSOL", $D$3,"TOT_Entity","USD","Budget_Final",[1]Setup!C26,"PERIODIC",$B522,"TOPFLOW","TOP","TOP","top1",$C522,"top3","Open_Acute_DIV1","TOP5","TOP6","REPORTED","TOP8")</f>
        <v>0</v>
      </c>
      <c r="EG522" s="53">
        <f>_xll.OneStreamExcelAddIn.XFFunctions.XFGetCell("TRUE", "CONSOL", $D$3,"TOT_Entity","USD","Budget_Final",[1]Setup!C27,"PERIODIC",$B522,"TOPFLOW","TOP","TOP","top1",$C522,"top3","Open_Acute_DIV1","TOP5","TOP6","REPORTED","TOP8")</f>
        <v>0</v>
      </c>
      <c r="EH522" s="53">
        <f>_xll.OneStreamExcelAddIn.XFFunctions.XFGetCell("TRUE", "CONSOL", $D$3,"TOT_Entity","USD","Budget_Final",[1]Setup!C28,"PERIODIC",$B522,"TOPFLOW","TOP","TOP","top1",$C522,"top3","Open_Acute_DIV1","TOP5","TOP6","REPORTED","TOP8")</f>
        <v>0</v>
      </c>
    </row>
    <row r="523" spans="2:138" x14ac:dyDescent="0.25">
      <c r="B523" s="51">
        <v>63013</v>
      </c>
      <c r="C523" s="51"/>
      <c r="D523" t="str" cm="1">
        <f t="array" ref="D523">_xll.OneStreamExcelAddIn.XFFunctions.XFGetMemberInfo("Description","Account",B523)</f>
        <v>Other Supplies</v>
      </c>
      <c r="E523" s="53">
        <f>_xll.OneStreamExcelAddIn.XFFunctions.XFGetCell("TRUE", "CONSOL", $D$3,"TOT_Entity","USD","Actual",$E$3,"PERIODIC",$B523,"TOPFLOW","TOP","TOP","top1",$C523,"top3","Open_Acute_DIV1","TOP5","TOP6","REPORTED","TOP8")</f>
        <v>0</v>
      </c>
      <c r="F523" s="53">
        <f>_xll.OneStreamExcelAddIn.XFFunctions.XFGetCell("TRUE", "CONSOL", $D$3,"TOT_Entity","Aggregated","Budget_Working",$E$3,"PERIODIC",$B523,"TOPFLOW","TOP","TOP","top1",$C523,"top3","Open_Acute_DIV1","TOP5","TOP6","REPORTED","TOP8")</f>
        <v>7.9753716160000003</v>
      </c>
      <c r="G523" s="53">
        <f t="shared" si="1281"/>
        <v>7.9753716160000003</v>
      </c>
      <c r="H523" s="55">
        <f t="shared" si="1282"/>
        <v>1</v>
      </c>
      <c r="I523" s="41"/>
      <c r="J523" s="53">
        <f>_xll.OneStreamExcelAddIn.XFFunctions.XFGetCell("TRUE", "CONSOL", $D$3,"TOT_Entity","USD","Actual",$E$3,"YTD",$B523,"TOPFLOW","TOP","TOP","top1",$C523,"TOP3","Open_Acute_DIV1","TOP5","TOP6","REPORTED","TOP8")</f>
        <v>-45.44</v>
      </c>
      <c r="K523" s="53">
        <f>_xll.OneStreamExcelAddIn.XFFunctions.XFGetCell("TRUE", "CONSOL", $D$3,"TOT_Entity","Aggregated","Budget_Working",$E$3,"YTD",$B523,"TOPFLOW","TOP","TOP","top1",$C523,"TOP3","Open_Acute_DIV1","TOP5","TOP6","REPORTED","TOP8")</f>
        <v>31.151313183999999</v>
      </c>
      <c r="L523" s="53">
        <f t="shared" si="1283"/>
        <v>76.591313184000001</v>
      </c>
      <c r="M523" s="40">
        <f t="shared" si="1284"/>
        <v>2.4586865000393945</v>
      </c>
      <c r="N523" s="41"/>
      <c r="O523" s="53">
        <f>_xll.OneStreamExcelAddIn.XFFunctions.XFGetCell("TRUE", "CONSOL", $D$3,"TOT_Entity","USD","Actual",$F$3,"YTD",$B523,"TOPFLOW","TOP","TOP","top1",$C523,"TOP3","Open_Acute_DIV1","TOP5","TOP6","REPORTED","TOP8")</f>
        <v>0</v>
      </c>
      <c r="P523" s="53">
        <f>_xll.OneStreamExcelAddIn.XFFunctions.XFGetCell("TRUE", "CONSOL", $D$3,"TOT_Entity","USD","Actual",$E$3,"YTD",$B523,"TOPFLOW","TOP","TOP","top1",$C523,"top3","Open_Acute_DIV1","TOP5","TOP6","REPORTED","VAR_BW_PY_Actual")</f>
        <v>45.44</v>
      </c>
      <c r="Q523" s="40">
        <f t="shared" si="1285"/>
        <v>0</v>
      </c>
      <c r="R523" s="41"/>
      <c r="S523" s="53">
        <f>_xll.OneStreamExcelAddIn.XFFunctions.XFGetCell("TRUE", "CONSOL", $D$3,"TOT_Entity","USD","MIDFCST",$E$3,"MTD",$B523,"TOPFLOW","TOP","TOP","top1",$C523,"TOP3","Open_Acute_DIV1","TOP5","TOP6","REPORTED","TOP8")</f>
        <v>0</v>
      </c>
      <c r="T523" s="53">
        <f t="shared" si="1286"/>
        <v>0</v>
      </c>
      <c r="U523" s="40">
        <f t="shared" si="1287"/>
        <v>0</v>
      </c>
      <c r="V523" s="41"/>
      <c r="W523" s="42"/>
      <c r="X523" s="43"/>
      <c r="Y523" s="42"/>
      <c r="Z523" s="44"/>
      <c r="AB523" s="53">
        <f>_xll.OneStreamExcelAddIn.XFFunctions.XFGetCell("TRUE", "CONSOL", $D$3,"TOT_Entity","USD","Actual",[1]Setup!C4,"PERIODIC",$B523,"TOPFLOW","TOP","TOP","top1",$C523,"top3","Open_Acute_DIV1","TOP5","TOP6","REPORTED","TOP8")</f>
        <v>-45.44</v>
      </c>
      <c r="AC523" s="53">
        <f>_xll.OneStreamExcelAddIn.XFFunctions.XFGetCell("TRUE", "CONSOL", $D$3,"TOT_Entity","Aggregated","Budget_Working",[1]Setup!C4,"PERIODIC",$B523,"TOPFLOW","TOP","TOP","top1",$C523,"top3","Open_Acute_DIV1","TOP5","TOP6","REPORTED","TOP8")</f>
        <v>7.9312437759999996</v>
      </c>
      <c r="AD523" s="53">
        <f t="shared" si="1288"/>
        <v>53.371243776</v>
      </c>
      <c r="AE523" s="40">
        <f t="shared" si="1289"/>
        <v>6.7292401145835115</v>
      </c>
      <c r="AG523" s="53">
        <f>_xll.OneStreamExcelAddIn.XFFunctions.XFGetCell("TRUE", "CONSOL", $D$3,"TOT_Entity","USD","Actual",[1]Setup!C5,"PERIODIC",$B523,"TOPFLOW","TOP","TOP","top1",$C523,"top3","Open_Acute_DIV1","TOP5","TOP6","REPORTED","TOP8")</f>
        <v>0</v>
      </c>
      <c r="AH523" s="53">
        <f>_xll.OneStreamExcelAddIn.XFFunctions.XFGetCell("TRUE", "CONSOL", $D$3,"TOT_Entity","Aggregated","Budget_Working",[1]Setup!C5,"PERIODIC",$B523,"TOPFLOW","TOP","TOP","top1",$C523,"top3","Open_Acute_DIV1","TOP5","TOP6","REPORTED","TOP8")</f>
        <v>7.3399307199999999</v>
      </c>
      <c r="AI523" s="53">
        <f t="shared" si="1290"/>
        <v>7.3399307199999999</v>
      </c>
      <c r="AJ523" s="40">
        <f t="shared" si="1291"/>
        <v>1</v>
      </c>
      <c r="AL523" s="53">
        <f>_xll.OneStreamExcelAddIn.XFFunctions.XFGetCell("TRUE", "CONSOL", $D$3,"TOT_Entity","USD","Actual",[1]Setup!C6,"PERIODIC",$B523,"TOPFLOW","TOP","TOP","top1",$C523,"top3","Open_Acute_DIV1","TOP5","TOP6","REPORTED","TOP8")</f>
        <v>0</v>
      </c>
      <c r="AM523" s="53">
        <f>_xll.OneStreamExcelAddIn.XFFunctions.XFGetCell("TRUE", "CONSOL", $D$3,"TOT_Entity","Aggregated","Budget_Working",[1]Setup!C6,"PERIODIC",$B523,"TOPFLOW","TOP","TOP","top1",$C523,"top3","Open_Acute_DIV1","TOP5","TOP6","REPORTED","TOP8")</f>
        <v>7.9047670720000003</v>
      </c>
      <c r="AN523" s="53">
        <f t="shared" si="1292"/>
        <v>7.9047670720000003</v>
      </c>
      <c r="AO523" s="40">
        <f t="shared" si="1293"/>
        <v>1</v>
      </c>
      <c r="AQ523" s="53">
        <f>_xll.OneStreamExcelAddIn.XFFunctions.XFGetCell("TRUE", "CONSOL", $D$3,"TOT_Entity","USD","Actual",[1]Setup!C7,"PERIODIC",$B523,"TOPFLOW","TOP","TOP","top1",$C523,"top3","Open_Acute_DIV1","TOP5","TOP6","REPORTED","TOP8")</f>
        <v>0</v>
      </c>
      <c r="AR523" s="53">
        <f>_xll.OneStreamExcelAddIn.XFFunctions.XFGetCell("TRUE", "CONSOL", $D$3,"TOT_Entity","Aggregated","Budget_Working",[1]Setup!C7,"PERIODIC",$B523,"TOPFLOW","TOP","TOP","top1",$C523,"top3","Open_Acute_DIV1","TOP5","TOP6","REPORTED","TOP8")</f>
        <v>7.9753716160000003</v>
      </c>
      <c r="AS523" s="53">
        <f t="shared" si="1294"/>
        <v>7.9753716160000003</v>
      </c>
      <c r="AT523" s="40">
        <f t="shared" si="1295"/>
        <v>1</v>
      </c>
      <c r="AV523" s="53">
        <f>_xll.OneStreamExcelAddIn.XFFunctions.XFGetCell("TRUE", "CONSOL", $D$3,"TOT_Entity","USD","Actual",[1]Setup!C8,"PERIODIC",$B523,"TOPFLOW","TOP","TOP","top1",$C523,"top3","Open_Acute_DIV1","TOP5","TOP6","REPORTED","TOP8")</f>
        <v>45.44</v>
      </c>
      <c r="AW523" s="53">
        <f>_xll.OneStreamExcelAddIn.XFFunctions.XFGetCell("TRUE", "CONSOL", $D$3,"TOT_Entity","Aggregated","Budget_Working",[1]Setup!C8,"PERIODIC",$B523,"TOPFLOW","TOP","TOP","top1",$C523,"top3","Open_Acute_DIV1","TOP5","TOP6","REPORTED","TOP8")</f>
        <v>7.998906464</v>
      </c>
      <c r="AX523" s="53">
        <f t="shared" si="1296"/>
        <v>-37.441093535999997</v>
      </c>
      <c r="AY523" s="40">
        <f t="shared" si="1297"/>
        <v>-4.680776516703621</v>
      </c>
      <c r="BA523" s="53">
        <f>_xll.OneStreamExcelAddIn.XFFunctions.XFGetCell("TRUE", "CONSOL", $D$3,"TOT_Entity","USD","Actual",[1]Setup!C9,"PERIODIC",$B523,"TOPFLOW","TOP","TOP","top1",$C523,"top3","Open_Acute_DIV1","TOP5","TOP6","REPORTED","TOP8")</f>
        <v>0</v>
      </c>
      <c r="BB523" s="53">
        <f>_xll.OneStreamExcelAddIn.XFFunctions.XFGetCell("TRUE", "CONSOL", $D$3,"TOT_Entity","Aggregated","Budget_Working",[1]Setup!C9,"PERIODIC",$B523,"TOPFLOW","TOP","TOP","top1",$C523,"top3","Open_Acute_DIV1","TOP5","TOP6","REPORTED","TOP8")</f>
        <v>7.7782672640000001</v>
      </c>
      <c r="BC523" s="53">
        <f t="shared" si="1298"/>
        <v>7.7782672640000001</v>
      </c>
      <c r="BD523" s="40">
        <f t="shared" si="1299"/>
        <v>1</v>
      </c>
      <c r="BF523" s="53">
        <f>_xll.OneStreamExcelAddIn.XFFunctions.XFGetCell("TRUE", "CONSOL", $D$3,"TOT_Entity","USD","Actual",[1]Setup!C10,"PERIODIC",$B523,"TOPFLOW","TOP","TOP","top1",$C523,"top3","Open_Acute_DIV1","TOP5","TOP6","REPORTED","TOP8")</f>
        <v>0</v>
      </c>
      <c r="BG523" s="53">
        <f>_xll.OneStreamExcelAddIn.XFFunctions.XFGetCell("TRUE", "CONSOL", $D$3,"TOT_Entity","Aggregated","Budget_Working",[1]Setup!C10,"PERIODIC",$B523,"TOPFLOW","TOP","TOP","top1",$C523,"top3","Open_Acute_DIV1","TOP5","TOP6","REPORTED","TOP8")</f>
        <v>7.8165113919999998</v>
      </c>
      <c r="BH523" s="53">
        <f t="shared" si="1300"/>
        <v>7.8165113919999998</v>
      </c>
      <c r="BI523" s="40">
        <f t="shared" si="1301"/>
        <v>1</v>
      </c>
      <c r="BK523" s="53">
        <f>_xll.OneStreamExcelAddIn.XFFunctions.XFGetCell("TRUE", "CONSOL", $D$3,"TOT_Entity","USD","Actual",[1]Setup!C11,"PERIODIC",$B523,"TOPFLOW","TOP","TOP","top1",$C523,"top3","Open_Acute_DIV1","TOP5","TOP6","REPORTED","TOP8")</f>
        <v>0</v>
      </c>
      <c r="BL523" s="53">
        <f>_xll.OneStreamExcelAddIn.XFFunctions.XFGetCell("TRUE", "CONSOL", $D$3,"TOT_Entity","Aggregated","Budget_Working",[1]Setup!C11,"PERIODIC",$B523,"TOPFLOW","TOP","TOP","top1",$C523,"top3","Open_Acute_DIV1","TOP5","TOP6","REPORTED","TOP8")</f>
        <v>7.6900115839999996</v>
      </c>
      <c r="BM523" s="53">
        <f t="shared" si="1302"/>
        <v>7.6900115839999996</v>
      </c>
      <c r="BN523" s="40">
        <f t="shared" si="1303"/>
        <v>1</v>
      </c>
      <c r="BP523" s="53">
        <f>_xll.OneStreamExcelAddIn.XFFunctions.XFGetCell("TRUE", "CONSOL", $D$3,"TOT_Entity","USD","Actual",[1]Setup!C12,"PERIODIC",$B523,"TOPFLOW","TOP","TOP","top1",$C523,"top3","Open_Acute_DIV1","TOP5","TOP6","REPORTED","TOP8")</f>
        <v>0</v>
      </c>
      <c r="BQ523" s="53">
        <f>_xll.OneStreamExcelAddIn.XFFunctions.XFGetCell("TRUE", "CONSOL", $D$3,"TOT_Entity","Aggregated","Budget_Working",[1]Setup!C12,"PERIODIC",$B523,"TOPFLOW","TOP","TOP","top1",$C523,"top3","Open_Acute_DIV1","TOP5","TOP6","REPORTED","TOP8")</f>
        <v>7.7164882879999999</v>
      </c>
      <c r="BR523" s="53">
        <f t="shared" si="1304"/>
        <v>7.7164882879999999</v>
      </c>
      <c r="BS523" s="40">
        <f t="shared" si="1305"/>
        <v>1</v>
      </c>
      <c r="BU523" s="53">
        <f>_xll.OneStreamExcelAddIn.XFFunctions.XFGetCell("TRUE", "CONSOL", $D$3,"TOT_Entity","USD","Actual",[1]Setup!C13,"PERIODIC",$B523,"TOPFLOW","TOP","TOP","top1",$C523,"top3","Open_Acute_DIV1","TOP5","TOP6","REPORTED","TOP8")</f>
        <v>0</v>
      </c>
      <c r="BV523" s="53">
        <f>_xll.OneStreamExcelAddIn.XFFunctions.XFGetCell("TRUE", "CONSOL", $D$3,"TOT_Entity","Aggregated","Budget_Working",[1]Setup!C13,"PERIODIC",$B523,"TOPFLOW","TOP","TOP","top1",$C523,"top3","Open_Acute_DIV1","TOP5","TOP6","REPORTED","TOP8")</f>
        <v>8.1018714240000005</v>
      </c>
      <c r="BW523" s="53">
        <f t="shared" si="1306"/>
        <v>8.1018714240000005</v>
      </c>
      <c r="BX523" s="40">
        <f t="shared" si="1307"/>
        <v>1</v>
      </c>
      <c r="BZ523" s="53">
        <f>_xll.OneStreamExcelAddIn.XFFunctions.XFGetCell("TRUE", "CONSOL", $D$3,"TOT_Entity","USD","Actual",[1]Setup!C14,"PERIODIC",$B523,"TOPFLOW","TOP","TOP","top1",$C523,"top3","Open_Acute_DIV1","TOP5","TOP6","REPORTED","TOP8")</f>
        <v>0</v>
      </c>
      <c r="CA523" s="53">
        <f>_xll.OneStreamExcelAddIn.XFFunctions.XFGetCell("TRUE", "CONSOL", $D$3,"TOT_Entity","Aggregated","Budget_Working",[1]Setup!C14,"PERIODIC",$B523,"TOPFLOW","TOP","TOP","top1",$C523,"top3","Open_Acute_DIV1","TOP5","TOP6","REPORTED","TOP8")</f>
        <v>7.7870928319999999</v>
      </c>
      <c r="CB523" s="53">
        <f t="shared" si="1308"/>
        <v>7.7870928319999999</v>
      </c>
      <c r="CC523" s="40">
        <f t="shared" si="1309"/>
        <v>1</v>
      </c>
      <c r="CE523" s="53">
        <f>_xll.OneStreamExcelAddIn.XFFunctions.XFGetCell("TRUE", "CONSOL", $D$3,"TOT_Entity","USD","Actual",[1]Setup!C15,"PERIODIC",$B523,"TOPFLOW","TOP","TOP","top1",$C523,"top3","Open_Acute_DIV1","TOP5","TOP6","REPORTED","TOP8")</f>
        <v>0</v>
      </c>
      <c r="CF523" s="53">
        <f>_xll.OneStreamExcelAddIn.XFFunctions.XFGetCell("TRUE", "CONSOL", $D$3,"TOT_Entity","Aggregated","Budget_Working",[1]Setup!C15,"PERIODIC",$B523,"TOPFLOW","TOP","TOP","top1",$C523,"top3","Open_Acute_DIV1","TOP5","TOP6","REPORTED","TOP8")</f>
        <v>8.0165576000000005</v>
      </c>
      <c r="CG523" s="53">
        <f t="shared" si="1310"/>
        <v>8.0165576000000005</v>
      </c>
      <c r="CH523" s="40">
        <f t="shared" si="1311"/>
        <v>1</v>
      </c>
      <c r="CI523" s="212"/>
      <c r="CJ523" s="53">
        <f>_xll.OneStreamExcelAddIn.XFFunctions.XFGetCell("TRUE", "CONSOL", $D$3,"TOT_Entity","USD","Actual",[1]Setup!C4,"PERIODIC",$B523,"TOPFLOW","TOP","TOP","top1",$C523,"top3","Open_Acute_DIV1","TOP5","TOP6","REPORTED","TOP8")</f>
        <v>-45.44</v>
      </c>
      <c r="CK523" s="53">
        <f>_xll.OneStreamExcelAddIn.XFFunctions.XFGetCell("TRUE", "CONSOL", $D$3,"TOT_Entity","USD","Actual",[1]Setup!C5,"PERIODIC",$B523,"TOPFLOW","TOP","TOP","top1",$C523,"top3","Open_Acute_DIV1","TOP5","TOP6","REPORTED","TOP8")</f>
        <v>0</v>
      </c>
      <c r="CL523" s="53">
        <f>_xll.OneStreamExcelAddIn.XFFunctions.XFGetCell("TRUE", "CONSOL", $D$3,"TOT_Entity","USD","Actual",[1]Setup!C6,"PERIODIC",$B523,"TOPFLOW","TOP","TOP","top1",$C523,"top3","Open_Acute_DIV1","TOP5","TOP6","REPORTED","TOP8")</f>
        <v>0</v>
      </c>
      <c r="CM523" s="53">
        <f>_xll.OneStreamExcelAddIn.XFFunctions.XFGetCell("TRUE", "CONSOL", $D$3,"TOT_Entity","USD","Actual",[1]Setup!C7,"PERIODIC",$B523,"TOPFLOW","TOP","TOP","top1",$C523,"top3","Open_Acute_DIV1","TOP5","TOP6","REPORTED","TOP8")</f>
        <v>0</v>
      </c>
      <c r="CN523" s="53">
        <f>_xll.OneStreamExcelAddIn.XFFunctions.XFGetCell("TRUE", "CONSOL", $D$3,"TOT_Entity","USD","Actual",[1]Setup!C8,"PERIODIC",$B523,"TOPFLOW","TOP","TOP","top1",$C523,"top3","Open_Acute_DIV1","TOP5","TOP6","REPORTED","TOP8")</f>
        <v>45.44</v>
      </c>
      <c r="CO523" s="53">
        <f>_xll.OneStreamExcelAddIn.XFFunctions.XFGetCell("TRUE", "CONSOL", $D$3,"TOT_Entity","USD","Actual",[1]Setup!C9,"PERIODIC",$B523,"TOPFLOW","TOP","TOP","top1",$C523,"top3","Open_Acute_DIV1","TOP5","TOP6","REPORTED","TOP8")</f>
        <v>0</v>
      </c>
      <c r="CP523" s="53">
        <f>_xll.OneStreamExcelAddIn.XFFunctions.XFGetCell("TRUE", "CONSOL", $D$3,"TOT_Entity","USD","Actual",[1]Setup!C10,"PERIODIC",$B523,"TOPFLOW","TOP","TOP","top1",$C523,"top3","Open_Acute_DIV1","TOP5","TOP6","REPORTED","TOP8")</f>
        <v>0</v>
      </c>
      <c r="CQ523" s="53">
        <f>_xll.OneStreamExcelAddIn.XFFunctions.XFGetCell("TRUE", "CONSOL", $D$3,"TOT_Entity","USD","Actual",[1]Setup!C11,"PERIODIC",$B523,"TOPFLOW","TOP","TOP","top1",$C523,"top3","Open_Acute_DIV1","TOP5","TOP6","REPORTED","TOP8")</f>
        <v>0</v>
      </c>
      <c r="CR523" s="53">
        <f>_xll.OneStreamExcelAddIn.XFFunctions.XFGetCell("TRUE", "CONSOL", $D$3,"TOT_Entity","USD","Actual",[1]Setup!C12,"PERIODIC",$B523,"TOPFLOW","TOP","TOP","top1",$C523,"top3","Open_Acute_DIV1","TOP5","TOP6","REPORTED","TOP8")</f>
        <v>0</v>
      </c>
      <c r="CS523" s="53">
        <f>_xll.OneStreamExcelAddIn.XFFunctions.XFGetCell("TRUE", "CONSOL", $D$3,"TOT_Entity","USD","Actual",[1]Setup!C13,"PERIODIC",$B523,"TOPFLOW","TOP","TOP","top1",$C523,"top3","Open_Acute_DIV1","TOP5","TOP6","REPORTED","TOP8")</f>
        <v>0</v>
      </c>
      <c r="CT523" s="53">
        <f>_xll.OneStreamExcelAddIn.XFFunctions.XFGetCell("TRUE", "CONSOL", $D$3,"TOT_Entity","USD","Actual",[1]Setup!C14,"PERIODIC",$B523,"TOPFLOW","TOP","TOP","top1",$C523,"top3","Open_Acute_DIV1","TOP5","TOP6","REPORTED","TOP8")</f>
        <v>0</v>
      </c>
      <c r="CU523" s="53">
        <f>_xll.OneStreamExcelAddIn.XFFunctions.XFGetCell("TRUE", "CONSOL", $D$3,"TOT_Entity","USD","Actual",[1]Setup!C15,"PERIODIC",$B523,"TOPFLOW","TOP","TOP","top1",$C523,"top3","Open_Acute_DIV1","TOP5","TOP6","REPORTED","TOP8")</f>
        <v>0</v>
      </c>
      <c r="CV523" s="212"/>
      <c r="CW523" s="53">
        <f>_xll.OneStreamExcelAddIn.XFFunctions.XFGetCell("TRUE", "CONSOL", $D$3,"TOT_Entity","USD","Actual",[1]Setup!C17,"PERIODIC",$B523,"TOPFLOW","TOP","TOP","top1",$C523,"top3","Open_Acute_DIV1","TOP5","TOP6","REPORTED","TOP8")</f>
        <v>0</v>
      </c>
      <c r="CX523" s="53">
        <f>_xll.OneStreamExcelAddIn.XFFunctions.XFGetCell("TRUE", "CONSOL", $D$3,"TOT_Entity","USD","Actual",[1]Setup!C18,"PERIODIC",$B523,"TOPFLOW","TOP","TOP","top1",$C523,"top3","Open_Acute_DIV1","TOP5","TOP6","REPORTED","TOP8")</f>
        <v>0</v>
      </c>
      <c r="CY523" s="53">
        <f>_xll.OneStreamExcelAddIn.XFFunctions.XFGetCell("TRUE", "CONSOL", $D$3,"TOT_Entity","USD","Actual",[1]Setup!C19,"PERIODIC",$B523,"TOPFLOW","TOP","TOP","top1",$C523,"top3","Open_Acute_DIV1","TOP5","TOP6","REPORTED","TOP8")</f>
        <v>0</v>
      </c>
      <c r="CZ523" s="53">
        <f>_xll.OneStreamExcelAddIn.XFFunctions.XFGetCell("TRUE", "CONSOL", $D$3,"TOT_Entity","USD","Actual",[1]Setup!C20,"PERIODIC",$B523,"TOPFLOW","TOP","TOP","top1",$C523,"top3","Open_Acute_DIV1","TOP5","TOP6","REPORTED","TOP8")</f>
        <v>0</v>
      </c>
      <c r="DA523" s="53">
        <f>_xll.OneStreamExcelAddIn.XFFunctions.XFGetCell("TRUE", "CONSOL", $D$3,"TOT_Entity","USD","Actual",[1]Setup!C21,"PERIODIC",$B523,"TOPFLOW","TOP","TOP","top1",$C523,"top3","Open_Acute_DIV1","TOP5","TOP6","REPORTED","TOP8")</f>
        <v>0</v>
      </c>
      <c r="DB523" s="53">
        <f>_xll.OneStreamExcelAddIn.XFFunctions.XFGetCell("TRUE", "CONSOL", $D$3,"TOT_Entity","USD","Actual",[1]Setup!C22,"PERIODIC",$B523,"TOPFLOW","TOP","TOP","top1",$C523,"top3","Open_Acute_DIV1","TOP5","TOP6","REPORTED","TOP8")</f>
        <v>0</v>
      </c>
      <c r="DC523" s="53">
        <f>_xll.OneStreamExcelAddIn.XFFunctions.XFGetCell("TRUE", "CONSOL", $D$3,"TOT_Entity","USD","Actual",[1]Setup!C23,"PERIODIC",$B523,"TOPFLOW","TOP","TOP","top1",$C523,"top3","Open_Acute_DIV1","TOP5","TOP6","REPORTED","TOP8")</f>
        <v>26.74</v>
      </c>
      <c r="DD523" s="53">
        <f>_xll.OneStreamExcelAddIn.XFFunctions.XFGetCell("TRUE", "CONSOL", $D$3,"TOT_Entity","USD","Actual",[1]Setup!C24,"PERIODIC",$B523,"TOPFLOW","TOP","TOP","top1",$C523,"top3","Open_Acute_DIV1","TOP5","TOP6","REPORTED","TOP8")</f>
        <v>0</v>
      </c>
      <c r="DE523" s="53">
        <f>_xll.OneStreamExcelAddIn.XFFunctions.XFGetCell("TRUE", "CONSOL", $D$3,"TOT_Entity","USD","Actual",[1]Setup!C25,"PERIODIC",$B523,"TOPFLOW","TOP","TOP","top1",$C523,"top3","Open_Acute_DIV1","TOP5","TOP6","REPORTED","TOP8")</f>
        <v>0</v>
      </c>
      <c r="DF523" s="53">
        <f>_xll.OneStreamExcelAddIn.XFFunctions.XFGetCell("TRUE", "CONSOL", $D$3,"TOT_Entity","USD","Actual",[1]Setup!C26,"PERIODIC",$B523,"TOPFLOW","TOP","TOP","top1",$C523,"top3","Open_Acute_DIV1","TOP5","TOP6","REPORTED","TOP8")</f>
        <v>-35</v>
      </c>
      <c r="DG523" s="53">
        <f>_xll.OneStreamExcelAddIn.XFFunctions.XFGetCell("TRUE", "CONSOL", $D$3,"TOT_Entity","USD","Actual",[1]Setup!C27,"PERIODIC",$B523,"TOPFLOW","TOP","TOP","top1",$C523,"top3","Open_Acute_DIV1","TOP5","TOP6","REPORTED","TOP8")</f>
        <v>0</v>
      </c>
      <c r="DH523" s="53">
        <f>_xll.OneStreamExcelAddIn.XFFunctions.XFGetCell("TRUE", "CONSOL", $D$3,"TOT_Entity","USD","Actual",[1]Setup!C28,"PERIODIC",$B523,"TOPFLOW","TOP","TOP","top1",$C523,"top3","Open_Acute_DIV1","TOP5","TOP6","REPORTED","TOP8")</f>
        <v>0</v>
      </c>
      <c r="DI523" s="178"/>
      <c r="DJ523" s="53">
        <f>_xll.OneStreamExcelAddIn.XFFunctions.XFGetCell("TRUE", "CONSOL", $D$3,"TOT_Entity","Aggregated","Budget_Working",[1]Setup!C4,"PERIODIC",$B523,"TOPFLOW","TOP","TOP","top1",$C523,"top3","Open_Acute_DIV1","TOP5","TOP6","REPORTED","TOP8")</f>
        <v>7.9312437759999996</v>
      </c>
      <c r="DK523" s="53">
        <f>_xll.OneStreamExcelAddIn.XFFunctions.XFGetCell("TRUE", "CONSOL", $D$3,"TOT_Entity","Aggregated","Budget_Working",[1]Setup!C5,"PERIODIC",$B523,"TOPFLOW","TOP","TOP","top1",$C523,"top3","Open_Acute_DIV1","TOP5","TOP6","REPORTED","TOP8")</f>
        <v>7.3399307199999999</v>
      </c>
      <c r="DL523" s="53">
        <f>_xll.OneStreamExcelAddIn.XFFunctions.XFGetCell("TRUE", "CONSOL", $D$3,"TOT_Entity","Aggregated","Budget_Working",[1]Setup!C6,"PERIODIC",$B523,"TOPFLOW","TOP","TOP","top1",$C523,"top3","Open_Acute_DIV1","TOP5","TOP6","REPORTED","TOP8")</f>
        <v>7.9047670720000003</v>
      </c>
      <c r="DM523" s="53">
        <f>_xll.OneStreamExcelAddIn.XFFunctions.XFGetCell("TRUE", "CONSOL", $D$3,"TOT_Entity","Aggregated","Budget_Working",[1]Setup!C7,"PERIODIC",$B523,"TOPFLOW","TOP","TOP","top1",$C523,"top3","Open_Acute_DIV1","TOP5","TOP6","REPORTED","TOP8")</f>
        <v>7.9753716160000003</v>
      </c>
      <c r="DN523" s="53">
        <f>_xll.OneStreamExcelAddIn.XFFunctions.XFGetCell("TRUE", "CONSOL", $D$3,"TOT_Entity","Aggregated","Budget_Working",[1]Setup!C8,"PERIODIC",$B523,"TOPFLOW","TOP","TOP","top1",$C523,"top3","Open_Acute_DIV1","TOP5","TOP6","REPORTED","TOP8")</f>
        <v>7.998906464</v>
      </c>
      <c r="DO523" s="53">
        <f>_xll.OneStreamExcelAddIn.XFFunctions.XFGetCell("TRUE", "CONSOL", $D$3,"TOT_Entity","Aggregated","Budget_Working",[1]Setup!C9,"PERIODIC",$B523,"TOPFLOW","TOP","TOP","top1",$C523,"top3","Open_Acute_DIV1","TOP5","TOP6","REPORTED","TOP8")</f>
        <v>7.7782672640000001</v>
      </c>
      <c r="DP523" s="53">
        <f>_xll.OneStreamExcelAddIn.XFFunctions.XFGetCell("TRUE", "CONSOL", $D$3,"TOT_Entity","Aggregated","Budget_Working",[1]Setup!C10,"PERIODIC",$B523,"TOPFLOW","TOP","TOP","top1",$C523,"top3","Open_Acute_DIV1","TOP5","TOP6","REPORTED","TOP8")</f>
        <v>7.8165113919999998</v>
      </c>
      <c r="DQ523" s="53">
        <f>_xll.OneStreamExcelAddIn.XFFunctions.XFGetCell("TRUE", "CONSOL", $D$3,"TOT_Entity","Aggregated","Budget_Working",[1]Setup!C11,"PERIODIC",$B523,"TOPFLOW","TOP","TOP","top1",$C523,"top3","Open_Acute_DIV1","TOP5","TOP6","REPORTED","TOP8")</f>
        <v>7.6900115839999996</v>
      </c>
      <c r="DR523" s="53">
        <f>_xll.OneStreamExcelAddIn.XFFunctions.XFGetCell("TRUE", "CONSOL", $D$3,"TOT_Entity","Aggregated","Budget_Working",[1]Setup!C12,"PERIODIC",$B523,"TOPFLOW","TOP","TOP","top1",$C523,"top3","Open_Acute_DIV1","TOP5","TOP6","REPORTED","TOP8")</f>
        <v>7.7164882879999999</v>
      </c>
      <c r="DS523" s="53">
        <f>_xll.OneStreamExcelAddIn.XFFunctions.XFGetCell("TRUE", "CONSOL", $D$3,"TOT_Entity","Aggregated","Budget_Working",[1]Setup!C13,"PERIODIC",$B523,"TOPFLOW","TOP","TOP","top1",$C523,"top3","Open_Acute_DIV1","TOP5","TOP6","REPORTED","TOP8")</f>
        <v>8.1018714240000005</v>
      </c>
      <c r="DT523" s="53">
        <f>_xll.OneStreamExcelAddIn.XFFunctions.XFGetCell("TRUE", "CONSOL", $D$3,"TOT_Entity","Aggregated","Budget_Working",[1]Setup!C14,"PERIODIC",$B523,"TOPFLOW","TOP","TOP","top1",$C523,"top3","Open_Acute_DIV1","TOP5","TOP6","REPORTED","TOP8")</f>
        <v>7.7870928319999999</v>
      </c>
      <c r="DU523" s="53">
        <f>_xll.OneStreamExcelAddIn.XFFunctions.XFGetCell("TRUE", "CONSOL", $D$3,"TOT_Entity","Aggregated","Budget_Working",[1]Setup!C15,"PERIODIC",$B523,"TOPFLOW","TOP","TOP","top1",$C523,"top3","Open_Acute_DIV1","TOP5","TOP6","REPORTED","TOP8")</f>
        <v>8.0165576000000005</v>
      </c>
      <c r="DV523" s="178"/>
      <c r="DW523" s="53">
        <f>_xll.OneStreamExcelAddIn.XFFunctions.XFGetCell("TRUE", "CONSOL", $D$3,"TOT_Entity","USD","Budget_Final",[1]Setup!C17,"PERIODIC",$B523,"TOPFLOW","TOP","TOP","top1",$C523,"top3","Open_Acute_DIV1","TOP5","TOP6","REPORTED","TOP8")</f>
        <v>105.497353081</v>
      </c>
      <c r="DX523" s="53">
        <f>_xll.OneStreamExcelAddIn.XFFunctions.XFGetCell("TRUE", "CONSOL", $D$3,"TOT_Entity","USD","Budget_Final",[1]Setup!C18,"PERIODIC",$B523,"TOPFLOW","TOP","TOP","top1",$C523,"top3","Open_Acute_DIV1","TOP5","TOP6","REPORTED","TOP8")</f>
        <v>100.52610156900001</v>
      </c>
      <c r="DY523" s="53">
        <f>_xll.OneStreamExcelAddIn.XFFunctions.XFGetCell("TRUE", "CONSOL", $D$3,"TOT_Entity","USD","Budget_Final",[1]Setup!C19,"PERIODIC",$B523,"TOPFLOW","TOP","TOP","top1",$C523,"top3","Open_Acute_DIV1","TOP5","TOP6","REPORTED","TOP8")</f>
        <v>112.54403035599999</v>
      </c>
      <c r="DZ523" s="53">
        <f>_xll.OneStreamExcelAddIn.XFFunctions.XFGetCell("TRUE", "CONSOL", $D$3,"TOT_Entity","USD","Budget_Final",[1]Setup!C20,"PERIODIC",$B523,"TOPFLOW","TOP","TOP","top1",$C523,"top3","Open_Acute_DIV1","TOP5","TOP6","REPORTED","TOP8")</f>
        <v>112.58373079899999</v>
      </c>
      <c r="EA523" s="53">
        <f>_xll.OneStreamExcelAddIn.XFFunctions.XFGetCell("TRUE", "CONSOL", $D$3,"TOT_Entity","USD","Budget_Final",[1]Setup!C21,"PERIODIC",$B523,"TOPFLOW","TOP","TOP","top1",$C523,"top3","Open_Acute_DIV1","TOP5","TOP6","REPORTED","TOP8")</f>
        <v>115.86108368799999</v>
      </c>
      <c r="EB523" s="53">
        <f>_xll.OneStreamExcelAddIn.XFFunctions.XFGetCell("TRUE", "CONSOL", $D$3,"TOT_Entity","USD","Budget_Final",[1]Setup!C22,"PERIODIC",$B523,"TOPFLOW","TOP","TOP","top1",$C523,"top3","Open_Acute_DIV1","TOP5","TOP6","REPORTED","TOP8")</f>
        <v>109.552391113</v>
      </c>
      <c r="EC523" s="53">
        <f>_xll.OneStreamExcelAddIn.XFFunctions.XFGetCell("TRUE", "CONSOL", $D$3,"TOT_Entity","USD","Budget_Final",[1]Setup!C23,"PERIODIC",$B523,"TOPFLOW","TOP","TOP","top1",$C523,"top3","Open_Acute_DIV1","TOP5","TOP6","REPORTED","TOP8")</f>
        <v>115.303711647</v>
      </c>
      <c r="ED523" s="53">
        <f>_xll.OneStreamExcelAddIn.XFFunctions.XFGetCell("TRUE", "CONSOL", $D$3,"TOT_Entity","USD","Budget_Final",[1]Setup!C24,"PERIODIC",$B523,"TOPFLOW","TOP","TOP","top1",$C523,"top3","Open_Acute_DIV1","TOP5","TOP6","REPORTED","TOP8")</f>
        <v>115.554683857</v>
      </c>
      <c r="EE523" s="53">
        <f>_xll.OneStreamExcelAddIn.XFFunctions.XFGetCell("TRUE", "CONSOL", $D$3,"TOT_Entity","USD","Budget_Final",[1]Setup!C25,"PERIODIC",$B523,"TOPFLOW","TOP","TOP","top1",$C523,"top3","Open_Acute_DIV1","TOP5","TOP6","REPORTED","TOP8")</f>
        <v>115.615125394</v>
      </c>
      <c r="EF523" s="53">
        <f>_xll.OneStreamExcelAddIn.XFFunctions.XFGetCell("TRUE", "CONSOL", $D$3,"TOT_Entity","USD","Budget_Final",[1]Setup!C26,"PERIODIC",$B523,"TOPFLOW","TOP","TOP","top1",$C523,"top3","Open_Acute_DIV1","TOP5","TOP6","REPORTED","TOP8")</f>
        <v>115.3113556</v>
      </c>
      <c r="EG523" s="53">
        <f>_xll.OneStreamExcelAddIn.XFFunctions.XFGetCell("TRUE", "CONSOL", $D$3,"TOT_Entity","USD","Budget_Final",[1]Setup!C27,"PERIODIC",$B523,"TOPFLOW","TOP","TOP","top1",$C523,"top3","Open_Acute_DIV1","TOP5","TOP6","REPORTED","TOP8")</f>
        <v>108.234895896</v>
      </c>
      <c r="EH523" s="53">
        <f>_xll.OneStreamExcelAddIn.XFFunctions.XFGetCell("TRUE", "CONSOL", $D$3,"TOT_Entity","USD","Budget_Final",[1]Setup!C28,"PERIODIC",$B523,"TOPFLOW","TOP","TOP","top1",$C523,"top3","Open_Acute_DIV1","TOP5","TOP6","REPORTED","TOP8")</f>
        <v>109.891724113</v>
      </c>
    </row>
    <row r="524" spans="2:138" s="47" customFormat="1" x14ac:dyDescent="0.25">
      <c r="B524" s="51" t="s">
        <v>361</v>
      </c>
      <c r="C524" s="51"/>
      <c r="D524" s="47" t="s">
        <v>362</v>
      </c>
      <c r="E524" s="53">
        <f>_xll.OneStreamExcelAddIn.XFFunctions.XFGetCell("TRUE", "CONSOL", $D$3,"TOT_Entity","USD","Actual",$E$3,"PERIODIC",$B524,"TOPFLOW","TOP","TOP","top1",$C524,"top3","Open_Acute_DIV1","TOP5","TOP6","REPORTED","TOP8")</f>
        <v>87018.35</v>
      </c>
      <c r="F524" s="53">
        <f>_xll.OneStreamExcelAddIn.XFFunctions.XFGetCell("TRUE", "CONSOL", $D$3,"TOT_Entity","Aggregated","Budget_Working",$E$3,"PERIODIC",$B524,"TOPFLOW","TOP","TOP","top1",$C524,"top3","Open_Acute_DIV1","TOP5","TOP6","REPORTED","TOP8")</f>
        <v>105597.27889602901</v>
      </c>
      <c r="G524" s="53">
        <f t="shared" si="1281"/>
        <v>18578.928896029</v>
      </c>
      <c r="H524" s="55">
        <f t="shared" si="1282"/>
        <v>0.17594136032919747</v>
      </c>
      <c r="I524" s="41"/>
      <c r="J524" s="53">
        <f>_xll.OneStreamExcelAddIn.XFFunctions.XFGetCell("TRUE", "CONSOL", $D$3,"TOT_Entity","USD","Actual",$E$3,"YTD",$B524,"TOPFLOW","TOP","TOP","top1",$C524,"TOP3","Open_Acute_DIV1","TOP5","TOP6","REPORTED","TOP8")</f>
        <v>307311.67</v>
      </c>
      <c r="K524" s="53">
        <f>_xll.OneStreamExcelAddIn.XFFunctions.XFGetCell("TRUE", "CONSOL", $D$3,"TOT_Entity","Aggregated","Budget_Working",$E$3,"YTD",$B524,"TOPFLOW","TOP","TOP","top1",$C524,"TOP3","Open_Acute_DIV1","TOP5","TOP6","REPORTED","TOP8")</f>
        <v>411666.88830472197</v>
      </c>
      <c r="L524" s="53">
        <f t="shared" si="1283"/>
        <v>104355.21830472199</v>
      </c>
      <c r="M524" s="40">
        <f t="shared" si="1284"/>
        <v>0.25349432094105345</v>
      </c>
      <c r="N524" s="41"/>
      <c r="O524" s="53">
        <f>_xll.OneStreamExcelAddIn.XFFunctions.XFGetCell("TRUE", "CONSOL", $D$3,"TOT_Entity","USD","Actual",$F$3,"YTD",$B524,"TOPFLOW","TOP","TOP","top1",$C524,"TOP3","Open_Acute_DIV1","TOP5","TOP6","REPORTED","TOP8")</f>
        <v>310875.89</v>
      </c>
      <c r="P524" s="53">
        <f>_xll.OneStreamExcelAddIn.XFFunctions.XFGetCell("TRUE", "CONSOL", $D$3,"TOT_Entity","USD","Actual",$E$3,"YTD",$B524,"TOPFLOW","TOP","TOP","top1",$C524,"top3","Open_Acute_DIV1","TOP5","TOP6","REPORTED","VAR_BW_PY_Actual")</f>
        <v>3564.22</v>
      </c>
      <c r="Q524" s="40">
        <f t="shared" si="1285"/>
        <v>1.1465089814459397E-2</v>
      </c>
      <c r="R524" s="41"/>
      <c r="S524" s="53">
        <f>_xll.OneStreamExcelAddIn.XFFunctions.XFGetCell("TRUE", "CONSOL", $D$3,"TOT_Entity","USD","MIDFCST",$E$3,"MTD",$B524,"TOPFLOW","TOP","TOP","top1",$C524,"TOP3","Open_Acute_DIV1","TOP5","TOP6","REPORTED","TOP8")</f>
        <v>0</v>
      </c>
      <c r="T524" s="53">
        <f t="shared" si="1286"/>
        <v>-87018.35</v>
      </c>
      <c r="U524" s="40">
        <f t="shared" si="1287"/>
        <v>0</v>
      </c>
      <c r="V524" s="41"/>
      <c r="W524" s="42"/>
      <c r="X524" s="43"/>
      <c r="Y524" s="42"/>
      <c r="Z524" s="44"/>
      <c r="AB524" s="213">
        <f>_xll.OneStreamExcelAddIn.XFFunctions.XFGetCell("TRUE", "CONSOL", $D$3,"TOT_Entity","USD","Actual",[1]Setup!C4,"PERIODIC",$B524,"TOPFLOW","TOP","TOP","top1",$C524,"top3","Open_Acute_DIV1","TOP5","TOP6","REPORTED","TOP8")</f>
        <v>68107.240000000005</v>
      </c>
      <c r="AC524" s="213">
        <f>_xll.OneStreamExcelAddIn.XFFunctions.XFGetCell("TRUE", "CONSOL", $D$3,"TOT_Entity","Aggregated","Budget_Working",[1]Setup!C4,"PERIODIC",$B524,"TOPFLOW","TOP","TOP","top1",$C524,"top3","Open_Acute_DIV1","TOP5","TOP6","REPORTED","TOP8")</f>
        <v>103144.808543115</v>
      </c>
      <c r="AD524" s="213">
        <f t="shared" si="1288"/>
        <v>35037.56854311499</v>
      </c>
      <c r="AE524" s="209">
        <f>IFERROR(AD524/AC524,0)</f>
        <v>0.33969299122281205</v>
      </c>
      <c r="AG524" s="213">
        <f>_xll.OneStreamExcelAddIn.XFFunctions.XFGetCell("TRUE", "CONSOL", $D$3,"TOT_Entity","USD","Actual",[1]Setup!C5,"PERIODIC",$B524,"TOPFLOW","TOP","TOP","top1",$C524,"top3","Open_Acute_DIV1","TOP5","TOP6","REPORTED","TOP8")</f>
        <v>78377.429999999993</v>
      </c>
      <c r="AH524" s="213">
        <f>_xll.OneStreamExcelAddIn.XFFunctions.XFGetCell("TRUE", "CONSOL", $D$3,"TOT_Entity","Aggregated","Budget_Working",[1]Setup!C5,"PERIODIC",$B524,"TOPFLOW","TOP","TOP","top1",$C524,"top3","Open_Acute_DIV1","TOP5","TOP6","REPORTED","TOP8")</f>
        <v>97217.862865869</v>
      </c>
      <c r="AI524" s="213">
        <f t="shared" si="1290"/>
        <v>18840.432865869006</v>
      </c>
      <c r="AJ524" s="209">
        <f>IFERROR(AI524/AH524,0)</f>
        <v>0.19379599911451517</v>
      </c>
      <c r="AL524" s="213">
        <f>_xll.OneStreamExcelAddIn.XFFunctions.XFGetCell("TRUE", "CONSOL", $D$3,"TOT_Entity","USD","Actual",[1]Setup!C6,"PERIODIC",$B524,"TOPFLOW","TOP","TOP","top1",$C524,"top3","Open_Acute_DIV1","TOP5","TOP6","REPORTED","TOP8")</f>
        <v>73808.649999999994</v>
      </c>
      <c r="AM524" s="213">
        <f>_xll.OneStreamExcelAddIn.XFFunctions.XFGetCell("TRUE", "CONSOL", $D$3,"TOT_Entity","Aggregated","Budget_Working",[1]Setup!C6,"PERIODIC",$B524,"TOPFLOW","TOP","TOP","top1",$C524,"top3","Open_Acute_DIV1","TOP5","TOP6","REPORTED","TOP8")</f>
        <v>105706.937999709</v>
      </c>
      <c r="AN524" s="213">
        <f t="shared" si="1292"/>
        <v>31898.287999709006</v>
      </c>
      <c r="AO524" s="209">
        <f>IFERROR(AN524/AM524,0)</f>
        <v>0.30176153621815077</v>
      </c>
      <c r="AQ524" s="213">
        <f>_xll.OneStreamExcelAddIn.XFFunctions.XFGetCell("TRUE", "CONSOL", $D$3,"TOT_Entity","USD","Actual",[1]Setup!C7,"PERIODIC",$B524,"TOPFLOW","TOP","TOP","top1",$C524,"top3","Open_Acute_DIV1","TOP5","TOP6","REPORTED","TOP8")</f>
        <v>87018.35</v>
      </c>
      <c r="AR524" s="213">
        <f>_xll.OneStreamExcelAddIn.XFFunctions.XFGetCell("TRUE", "CONSOL", $D$3,"TOT_Entity","Aggregated","Budget_Working",[1]Setup!C7,"PERIODIC",$B524,"TOPFLOW","TOP","TOP","top1",$C524,"top3","Open_Acute_DIV1","TOP5","TOP6","REPORTED","TOP8")</f>
        <v>105597.27889602901</v>
      </c>
      <c r="AS524" s="213">
        <f t="shared" si="1294"/>
        <v>18578.928896029</v>
      </c>
      <c r="AT524" s="209">
        <f>IFERROR(AS524/AR524,0)</f>
        <v>0.17594136032919747</v>
      </c>
      <c r="AV524" s="213">
        <f>_xll.OneStreamExcelAddIn.XFFunctions.XFGetCell("TRUE", "CONSOL", $D$3,"TOT_Entity","USD","Actual",[1]Setup!C8,"PERIODIC",$B524,"TOPFLOW","TOP","TOP","top1",$C524,"top3","Open_Acute_DIV1","TOP5","TOP6","REPORTED","TOP8")</f>
        <v>-307311.67</v>
      </c>
      <c r="AW524" s="213">
        <f>_xll.OneStreamExcelAddIn.XFFunctions.XFGetCell("TRUE", "CONSOL", $D$3,"TOT_Entity","Aggregated","Budget_Working",[1]Setup!C8,"PERIODIC",$B524,"TOPFLOW","TOP","TOP","top1",$C524,"top3","Open_Acute_DIV1","TOP5","TOP6","REPORTED","TOP8")</f>
        <v>106744.69711916499</v>
      </c>
      <c r="AX524" s="213">
        <f t="shared" si="1296"/>
        <v>414056.36711916496</v>
      </c>
      <c r="AY524" s="209">
        <f>IFERROR(AX524/AW524,0)</f>
        <v>3.8789408588319008</v>
      </c>
      <c r="BA524" s="213">
        <f>_xll.OneStreamExcelAddIn.XFFunctions.XFGetCell("TRUE", "CONSOL", $D$3,"TOT_Entity","USD","Actual",[1]Setup!C9,"PERIODIC",$B524,"TOPFLOW","TOP","TOP","top1",$C524,"top3","Open_Acute_DIV1","TOP5","TOP6","REPORTED","TOP8")</f>
        <v>0</v>
      </c>
      <c r="BB524" s="213">
        <f>_xll.OneStreamExcelAddIn.XFFunctions.XFGetCell("TRUE", "CONSOL", $D$3,"TOT_Entity","Aggregated","Budget_Working",[1]Setup!C9,"PERIODIC",$B524,"TOPFLOW","TOP","TOP","top1",$C524,"top3","Open_Acute_DIV1","TOP5","TOP6","REPORTED","TOP8")</f>
        <v>104651.523143299</v>
      </c>
      <c r="BC524" s="213">
        <f t="shared" si="1298"/>
        <v>104651.523143299</v>
      </c>
      <c r="BD524" s="209">
        <f>IFERROR(BC524/BB524,0)</f>
        <v>1</v>
      </c>
      <c r="BF524" s="213">
        <f>_xll.OneStreamExcelAddIn.XFFunctions.XFGetCell("TRUE", "CONSOL", $D$3,"TOT_Entity","USD","Actual",[1]Setup!C10,"PERIODIC",$B524,"TOPFLOW","TOP","TOP","top1",$C524,"top3","Open_Acute_DIV1","TOP5","TOP6","REPORTED","TOP8")</f>
        <v>0</v>
      </c>
      <c r="BG524" s="213">
        <f>_xll.OneStreamExcelAddIn.XFFunctions.XFGetCell("TRUE", "CONSOL", $D$3,"TOT_Entity","Aggregated","Budget_Working",[1]Setup!C10,"PERIODIC",$B524,"TOPFLOW","TOP","TOP","top1",$C524,"top3","Open_Acute_DIV1","TOP5","TOP6","REPORTED","TOP8")</f>
        <v>105740.61712906499</v>
      </c>
      <c r="BH524" s="213">
        <f t="shared" si="1300"/>
        <v>105740.61712906499</v>
      </c>
      <c r="BI524" s="209">
        <f>IFERROR(BH524/BG524,0)</f>
        <v>1</v>
      </c>
      <c r="BK524" s="213">
        <f>_xll.OneStreamExcelAddIn.XFFunctions.XFGetCell("TRUE", "CONSOL", $D$3,"TOT_Entity","USD","Actual",[1]Setup!C11,"PERIODIC",$B524,"TOPFLOW","TOP","TOP","top1",$C524,"top3","Open_Acute_DIV1","TOP5","TOP6","REPORTED","TOP8")</f>
        <v>0</v>
      </c>
      <c r="BL524" s="213">
        <f>_xll.OneStreamExcelAddIn.XFFunctions.XFGetCell("TRUE", "CONSOL", $D$3,"TOT_Entity","Aggregated","Budget_Working",[1]Setup!C11,"PERIODIC",$B524,"TOPFLOW","TOP","TOP","top1",$C524,"top3","Open_Acute_DIV1","TOP5","TOP6","REPORTED","TOP8")</f>
        <v>102690.29179735899</v>
      </c>
      <c r="BM524" s="213">
        <f t="shared" si="1302"/>
        <v>102690.29179735899</v>
      </c>
      <c r="BN524" s="209">
        <f>IFERROR(BM524/BL524,0)</f>
        <v>1</v>
      </c>
      <c r="BP524" s="213">
        <f>_xll.OneStreamExcelAddIn.XFFunctions.XFGetCell("TRUE", "CONSOL", $D$3,"TOT_Entity","USD","Actual",[1]Setup!C12,"PERIODIC",$B524,"TOPFLOW","TOP","TOP","top1",$C524,"top3","Open_Acute_DIV1","TOP5","TOP6","REPORTED","TOP8")</f>
        <v>0</v>
      </c>
      <c r="BQ524" s="213">
        <f>_xll.OneStreamExcelAddIn.XFFunctions.XFGetCell("TRUE", "CONSOL", $D$3,"TOT_Entity","Aggregated","Budget_Working",[1]Setup!C12,"PERIODIC",$B524,"TOPFLOW","TOP","TOP","top1",$C524,"top3","Open_Acute_DIV1","TOP5","TOP6","REPORTED","TOP8")</f>
        <v>103582.763407741</v>
      </c>
      <c r="BR524" s="213">
        <f t="shared" si="1304"/>
        <v>103582.763407741</v>
      </c>
      <c r="BS524" s="209">
        <f>IFERROR(BR524/BQ524,0)</f>
        <v>1</v>
      </c>
      <c r="BU524" s="213">
        <f>_xll.OneStreamExcelAddIn.XFFunctions.XFGetCell("TRUE", "CONSOL", $D$3,"TOT_Entity","USD","Actual",[1]Setup!C13,"PERIODIC",$B524,"TOPFLOW","TOP","TOP","top1",$C524,"top3","Open_Acute_DIV1","TOP5","TOP6","REPORTED","TOP8")</f>
        <v>0</v>
      </c>
      <c r="BV524" s="213">
        <f>_xll.OneStreamExcelAddIn.XFFunctions.XFGetCell("TRUE", "CONSOL", $D$3,"TOT_Entity","Aggregated","Budget_Working",[1]Setup!C13,"PERIODIC",$B524,"TOPFLOW","TOP","TOP","top1",$C524,"top3","Open_Acute_DIV1","TOP5","TOP6","REPORTED","TOP8")</f>
        <v>108307.009756343</v>
      </c>
      <c r="BW524" s="213">
        <f t="shared" si="1306"/>
        <v>108307.009756343</v>
      </c>
      <c r="BX524" s="209">
        <f>IFERROR(BW524/BV524,0)</f>
        <v>1</v>
      </c>
      <c r="BZ524" s="213">
        <f>_xll.OneStreamExcelAddIn.XFFunctions.XFGetCell("TRUE", "CONSOL", $D$3,"TOT_Entity","USD","Actual",[1]Setup!C14,"PERIODIC",$B524,"TOPFLOW","TOP","TOP","top1",$C524,"top3","Open_Acute_DIV1","TOP5","TOP6","REPORTED","TOP8")</f>
        <v>0</v>
      </c>
      <c r="CA524" s="213">
        <f>_xll.OneStreamExcelAddIn.XFFunctions.XFGetCell("TRUE", "CONSOL", $D$3,"TOT_Entity","Aggregated","Budget_Working",[1]Setup!C14,"PERIODIC",$B524,"TOPFLOW","TOP","TOP","top1",$C524,"top3","Open_Acute_DIV1","TOP5","TOP6","REPORTED","TOP8")</f>
        <v>102791.915361277</v>
      </c>
      <c r="CB524" s="213">
        <f t="shared" si="1308"/>
        <v>102791.915361277</v>
      </c>
      <c r="CC524" s="209">
        <f>IFERROR(CB524/CA524,0)</f>
        <v>1</v>
      </c>
      <c r="CE524" s="213">
        <f>_xll.OneStreamExcelAddIn.XFFunctions.XFGetCell("TRUE", "CONSOL", $D$3,"TOT_Entity","USD","Actual",[1]Setup!C15,"PERIODIC",$B524,"TOPFLOW","TOP","TOP","top1",$C524,"top3","Open_Acute_DIV1","TOP5","TOP6","REPORTED","TOP8")</f>
        <v>0</v>
      </c>
      <c r="CF524" s="213">
        <f>_xll.OneStreamExcelAddIn.XFFunctions.XFGetCell("TRUE", "CONSOL", $D$3,"TOT_Entity","Aggregated","Budget_Working",[1]Setup!C15,"PERIODIC",$B524,"TOPFLOW","TOP","TOP","top1",$C524,"top3","Open_Acute_DIV1","TOP5","TOP6","REPORTED","TOP8")</f>
        <v>105506.955560977</v>
      </c>
      <c r="CG524" s="213">
        <f t="shared" si="1310"/>
        <v>105506.955560977</v>
      </c>
      <c r="CH524" s="209">
        <f>IFERROR(CG524/CF524,0)</f>
        <v>1</v>
      </c>
      <c r="CI524" s="214"/>
      <c r="CJ524" s="213">
        <f>_xll.OneStreamExcelAddIn.XFFunctions.XFGetCell("TRUE", "CONSOL", $D$3,"TOT_Entity","USD","Actual",[1]Setup!C4,"PERIODIC",$B524,"TOPFLOW","TOP","TOP","top1",$C524,"top3","Open_Acute_DIV1","TOP5","TOP6","REPORTED","TOP8")</f>
        <v>68107.240000000005</v>
      </c>
      <c r="CK524" s="213">
        <f>_xll.OneStreamExcelAddIn.XFFunctions.XFGetCell("TRUE", "CONSOL", $D$3,"TOT_Entity","USD","Actual",[1]Setup!C5,"PERIODIC",$B524,"TOPFLOW","TOP","TOP","top1",$C524,"top3","Open_Acute_DIV1","TOP5","TOP6","REPORTED","TOP8")</f>
        <v>78377.429999999993</v>
      </c>
      <c r="CL524" s="213">
        <f>_xll.OneStreamExcelAddIn.XFFunctions.XFGetCell("TRUE", "CONSOL", $D$3,"TOT_Entity","USD","Actual",[1]Setup!C6,"PERIODIC",$B524,"TOPFLOW","TOP","TOP","top1",$C524,"top3","Open_Acute_DIV1","TOP5","TOP6","REPORTED","TOP8")</f>
        <v>73808.649999999994</v>
      </c>
      <c r="CM524" s="213">
        <f>_xll.OneStreamExcelAddIn.XFFunctions.XFGetCell("TRUE", "CONSOL", $D$3,"TOT_Entity","USD","Actual",[1]Setup!C7,"PERIODIC",$B524,"TOPFLOW","TOP","TOP","top1",$C524,"top3","Open_Acute_DIV1","TOP5","TOP6","REPORTED","TOP8")</f>
        <v>87018.35</v>
      </c>
      <c r="CN524" s="213">
        <f>_xll.OneStreamExcelAddIn.XFFunctions.XFGetCell("TRUE", "CONSOL", $D$3,"TOT_Entity","USD","Actual",[1]Setup!C8,"PERIODIC",$B524,"TOPFLOW","TOP","TOP","top1",$C524,"top3","Open_Acute_DIV1","TOP5","TOP6","REPORTED","TOP8")</f>
        <v>-307311.67</v>
      </c>
      <c r="CO524" s="213">
        <f>_xll.OneStreamExcelAddIn.XFFunctions.XFGetCell("TRUE", "CONSOL", $D$3,"TOT_Entity","USD","Actual",[1]Setup!C9,"PERIODIC",$B524,"TOPFLOW","TOP","TOP","top1",$C524,"top3","Open_Acute_DIV1","TOP5","TOP6","REPORTED","TOP8")</f>
        <v>0</v>
      </c>
      <c r="CP524" s="213">
        <f>_xll.OneStreamExcelAddIn.XFFunctions.XFGetCell("TRUE", "CONSOL", $D$3,"TOT_Entity","USD","Actual",[1]Setup!C10,"PERIODIC",$B524,"TOPFLOW","TOP","TOP","top1",$C524,"top3","Open_Acute_DIV1","TOP5","TOP6","REPORTED","TOP8")</f>
        <v>0</v>
      </c>
      <c r="CQ524" s="213">
        <f>_xll.OneStreamExcelAddIn.XFFunctions.XFGetCell("TRUE", "CONSOL", $D$3,"TOT_Entity","USD","Actual",[1]Setup!C11,"PERIODIC",$B524,"TOPFLOW","TOP","TOP","top1",$C524,"top3","Open_Acute_DIV1","TOP5","TOP6","REPORTED","TOP8")</f>
        <v>0</v>
      </c>
      <c r="CR524" s="213">
        <f>_xll.OneStreamExcelAddIn.XFFunctions.XFGetCell("TRUE", "CONSOL", $D$3,"TOT_Entity","USD","Actual",[1]Setup!C12,"PERIODIC",$B524,"TOPFLOW","TOP","TOP","top1",$C524,"top3","Open_Acute_DIV1","TOP5","TOP6","REPORTED","TOP8")</f>
        <v>0</v>
      </c>
      <c r="CS524" s="213">
        <f>_xll.OneStreamExcelAddIn.XFFunctions.XFGetCell("TRUE", "CONSOL", $D$3,"TOT_Entity","USD","Actual",[1]Setup!C13,"PERIODIC",$B524,"TOPFLOW","TOP","TOP","top1",$C524,"top3","Open_Acute_DIV1","TOP5","TOP6","REPORTED","TOP8")</f>
        <v>0</v>
      </c>
      <c r="CT524" s="213">
        <f>_xll.OneStreamExcelAddIn.XFFunctions.XFGetCell("TRUE", "CONSOL", $D$3,"TOT_Entity","USD","Actual",[1]Setup!C14,"PERIODIC",$B524,"TOPFLOW","TOP","TOP","top1",$C524,"top3","Open_Acute_DIV1","TOP5","TOP6","REPORTED","TOP8")</f>
        <v>0</v>
      </c>
      <c r="CU524" s="213">
        <f>_xll.OneStreamExcelAddIn.XFFunctions.XFGetCell("TRUE", "CONSOL", $D$3,"TOT_Entity","USD","Actual",[1]Setup!C15,"PERIODIC",$B524,"TOPFLOW","TOP","TOP","top1",$C524,"top3","Open_Acute_DIV1","TOP5","TOP6","REPORTED","TOP8")</f>
        <v>0</v>
      </c>
      <c r="CV524" s="214"/>
      <c r="CW524" s="213">
        <f>_xll.OneStreamExcelAddIn.XFFunctions.XFGetCell("TRUE", "CONSOL", $D$3,"TOT_Entity","USD","Actual",[1]Setup!C17,"PERIODIC",$B524,"TOPFLOW","TOP","TOP","top1",$C524,"top3","Open_Acute_DIV1","TOP5","TOP6","REPORTED","TOP8")</f>
        <v>67241.14</v>
      </c>
      <c r="CX524" s="213">
        <f>_xll.OneStreamExcelAddIn.XFFunctions.XFGetCell("TRUE", "CONSOL", $D$3,"TOT_Entity","USD","Actual",[1]Setup!C18,"PERIODIC",$B524,"TOPFLOW","TOP","TOP","top1",$C524,"top3","Open_Acute_DIV1","TOP5","TOP6","REPORTED","TOP8")</f>
        <v>82806.490000000005</v>
      </c>
      <c r="CY524" s="213">
        <f>_xll.OneStreamExcelAddIn.XFFunctions.XFGetCell("TRUE", "CONSOL", $D$3,"TOT_Entity","USD","Actual",[1]Setup!C19,"PERIODIC",$B524,"TOPFLOW","TOP","TOP","top1",$C524,"top3","Open_Acute_DIV1","TOP5","TOP6","REPORTED","TOP8")</f>
        <v>67403.649999999994</v>
      </c>
      <c r="CZ524" s="213">
        <f>_xll.OneStreamExcelAddIn.XFFunctions.XFGetCell("TRUE", "CONSOL", $D$3,"TOT_Entity","USD","Actual",[1]Setup!C20,"PERIODIC",$B524,"TOPFLOW","TOP","TOP","top1",$C524,"top3","Open_Acute_DIV1","TOP5","TOP6","REPORTED","TOP8")</f>
        <v>93424.61</v>
      </c>
      <c r="DA524" s="213">
        <f>_xll.OneStreamExcelAddIn.XFFunctions.XFGetCell("TRUE", "CONSOL", $D$3,"TOT_Entity","USD","Actual",[1]Setup!C21,"PERIODIC",$B524,"TOPFLOW","TOP","TOP","top1",$C524,"top3","Open_Acute_DIV1","TOP5","TOP6","REPORTED","TOP8")</f>
        <v>97353.24</v>
      </c>
      <c r="DB524" s="213">
        <f>_xll.OneStreamExcelAddIn.XFFunctions.XFGetCell("TRUE", "CONSOL", $D$3,"TOT_Entity","USD","Actual",[1]Setup!C22,"PERIODIC",$B524,"TOPFLOW","TOP","TOP","top1",$C524,"top3","Open_Acute_DIV1","TOP5","TOP6","REPORTED","TOP8")</f>
        <v>88080.77</v>
      </c>
      <c r="DC524" s="213">
        <f>_xll.OneStreamExcelAddIn.XFFunctions.XFGetCell("TRUE", "CONSOL", $D$3,"TOT_Entity","USD","Actual",[1]Setup!C23,"PERIODIC",$B524,"TOPFLOW","TOP","TOP","top1",$C524,"top3","Open_Acute_DIV1","TOP5","TOP6","REPORTED","TOP8")</f>
        <v>86534.1</v>
      </c>
      <c r="DD524" s="213">
        <f>_xll.OneStreamExcelAddIn.XFFunctions.XFGetCell("TRUE", "CONSOL", $D$3,"TOT_Entity","USD","Actual",[1]Setup!C24,"PERIODIC",$B524,"TOPFLOW","TOP","TOP","top1",$C524,"top3","Open_Acute_DIV1","TOP5","TOP6","REPORTED","TOP8")</f>
        <v>90309.35</v>
      </c>
      <c r="DE524" s="213">
        <f>_xll.OneStreamExcelAddIn.XFFunctions.XFGetCell("TRUE", "CONSOL", $D$3,"TOT_Entity","USD","Actual",[1]Setup!C25,"PERIODIC",$B524,"TOPFLOW","TOP","TOP","top1",$C524,"top3","Open_Acute_DIV1","TOP5","TOP6","REPORTED","TOP8")</f>
        <v>91737.42</v>
      </c>
      <c r="DF524" s="213">
        <f>_xll.OneStreamExcelAddIn.XFFunctions.XFGetCell("TRUE", "CONSOL", $D$3,"TOT_Entity","USD","Actual",[1]Setup!C26,"PERIODIC",$B524,"TOPFLOW","TOP","TOP","top1",$C524,"top3","Open_Acute_DIV1","TOP5","TOP6","REPORTED","TOP8")</f>
        <v>57150.9</v>
      </c>
      <c r="DG524" s="213">
        <f>_xll.OneStreamExcelAddIn.XFFunctions.XFGetCell("TRUE", "CONSOL", $D$3,"TOT_Entity","USD","Actual",[1]Setup!C27,"PERIODIC",$B524,"TOPFLOW","TOP","TOP","top1",$C524,"top3","Open_Acute_DIV1","TOP5","TOP6","REPORTED","TOP8")</f>
        <v>66499.77</v>
      </c>
      <c r="DH524" s="213">
        <f>_xll.OneStreamExcelAddIn.XFFunctions.XFGetCell("TRUE", "CONSOL", $D$3,"TOT_Entity","USD","Actual",[1]Setup!C28,"PERIODIC",$B524,"TOPFLOW","TOP","TOP","top1",$C524,"top3","Open_Acute_DIV1","TOP5","TOP6","REPORTED","TOP8")</f>
        <v>53706.67</v>
      </c>
      <c r="DI524" s="215"/>
      <c r="DJ524" s="213">
        <f>_xll.OneStreamExcelAddIn.XFFunctions.XFGetCell("TRUE", "CONSOL", $D$3,"TOT_Entity","Aggregated","Budget_Working",[1]Setup!C4,"PERIODIC",$B524,"TOPFLOW","TOP","TOP","top1",$C524,"top3","Open_Acute_DIV1","TOP5","TOP6","REPORTED","TOP8")</f>
        <v>103144.808543115</v>
      </c>
      <c r="DK524" s="213">
        <f>_xll.OneStreamExcelAddIn.XFFunctions.XFGetCell("TRUE", "CONSOL", $D$3,"TOT_Entity","Aggregated","Budget_Working",[1]Setup!C5,"PERIODIC",$B524,"TOPFLOW","TOP","TOP","top1",$C524,"top3","Open_Acute_DIV1","TOP5","TOP6","REPORTED","TOP8")</f>
        <v>97217.862865869</v>
      </c>
      <c r="DL524" s="213">
        <f>_xll.OneStreamExcelAddIn.XFFunctions.XFGetCell("TRUE", "CONSOL", $D$3,"TOT_Entity","Aggregated","Budget_Working",[1]Setup!C6,"PERIODIC",$B524,"TOPFLOW","TOP","TOP","top1",$C524,"top3","Open_Acute_DIV1","TOP5","TOP6","REPORTED","TOP8")</f>
        <v>105706.937999709</v>
      </c>
      <c r="DM524" s="213">
        <f>_xll.OneStreamExcelAddIn.XFFunctions.XFGetCell("TRUE", "CONSOL", $D$3,"TOT_Entity","Aggregated","Budget_Working",[1]Setup!C7,"PERIODIC",$B524,"TOPFLOW","TOP","TOP","top1",$C524,"top3","Open_Acute_DIV1","TOP5","TOP6","REPORTED","TOP8")</f>
        <v>105597.27889602901</v>
      </c>
      <c r="DN524" s="213">
        <f>_xll.OneStreamExcelAddIn.XFFunctions.XFGetCell("TRUE", "CONSOL", $D$3,"TOT_Entity","Aggregated","Budget_Working",[1]Setup!C8,"PERIODIC",$B524,"TOPFLOW","TOP","TOP","top1",$C524,"top3","Open_Acute_DIV1","TOP5","TOP6","REPORTED","TOP8")</f>
        <v>106744.69711916499</v>
      </c>
      <c r="DO524" s="213">
        <f>_xll.OneStreamExcelAddIn.XFFunctions.XFGetCell("TRUE", "CONSOL", $D$3,"TOT_Entity","Aggregated","Budget_Working",[1]Setup!C9,"PERIODIC",$B524,"TOPFLOW","TOP","TOP","top1",$C524,"top3","Open_Acute_DIV1","TOP5","TOP6","REPORTED","TOP8")</f>
        <v>104651.523143299</v>
      </c>
      <c r="DP524" s="213">
        <f>_xll.OneStreamExcelAddIn.XFFunctions.XFGetCell("TRUE", "CONSOL", $D$3,"TOT_Entity","Aggregated","Budget_Working",[1]Setup!C10,"PERIODIC",$B524,"TOPFLOW","TOP","TOP","top1",$C524,"top3","Open_Acute_DIV1","TOP5","TOP6","REPORTED","TOP8")</f>
        <v>105740.61712906499</v>
      </c>
      <c r="DQ524" s="213">
        <f>_xll.OneStreamExcelAddIn.XFFunctions.XFGetCell("TRUE", "CONSOL", $D$3,"TOT_Entity","Aggregated","Budget_Working",[1]Setup!C11,"PERIODIC",$B524,"TOPFLOW","TOP","TOP","top1",$C524,"top3","Open_Acute_DIV1","TOP5","TOP6","REPORTED","TOP8")</f>
        <v>102690.29179735899</v>
      </c>
      <c r="DR524" s="213">
        <f>_xll.OneStreamExcelAddIn.XFFunctions.XFGetCell("TRUE", "CONSOL", $D$3,"TOT_Entity","Aggregated","Budget_Working",[1]Setup!C12,"PERIODIC",$B524,"TOPFLOW","TOP","TOP","top1",$C524,"top3","Open_Acute_DIV1","TOP5","TOP6","REPORTED","TOP8")</f>
        <v>103582.763407741</v>
      </c>
      <c r="DS524" s="213">
        <f>_xll.OneStreamExcelAddIn.XFFunctions.XFGetCell("TRUE", "CONSOL", $D$3,"TOT_Entity","Aggregated","Budget_Working",[1]Setup!C13,"PERIODIC",$B524,"TOPFLOW","TOP","TOP","top1",$C524,"top3","Open_Acute_DIV1","TOP5","TOP6","REPORTED","TOP8")</f>
        <v>108307.009756343</v>
      </c>
      <c r="DT524" s="213">
        <f>_xll.OneStreamExcelAddIn.XFFunctions.XFGetCell("TRUE", "CONSOL", $D$3,"TOT_Entity","Aggregated","Budget_Working",[1]Setup!C14,"PERIODIC",$B524,"TOPFLOW","TOP","TOP","top1",$C524,"top3","Open_Acute_DIV1","TOP5","TOP6","REPORTED","TOP8")</f>
        <v>102791.915361277</v>
      </c>
      <c r="DU524" s="213">
        <f>_xll.OneStreamExcelAddIn.XFFunctions.XFGetCell("TRUE", "CONSOL", $D$3,"TOT_Entity","Aggregated","Budget_Working",[1]Setup!C15,"PERIODIC",$B524,"TOPFLOW","TOP","TOP","top1",$C524,"top3","Open_Acute_DIV1","TOP5","TOP6","REPORTED","TOP8")</f>
        <v>105506.955560977</v>
      </c>
      <c r="DV524" s="215"/>
      <c r="DW524" s="213">
        <f>_xll.OneStreamExcelAddIn.XFFunctions.XFGetCell("TRUE", "CONSOL", $D$3,"TOT_Entity","USD","Budget_Final",[1]Setup!C17,"PERIODIC",$B524,"TOPFLOW","TOP","TOP","top1",$C524,"top3","Open_Acute_DIV1","TOP5","TOP6","REPORTED","TOP8")</f>
        <v>90544.041669148006</v>
      </c>
      <c r="DX524" s="213">
        <f>_xll.OneStreamExcelAddIn.XFFunctions.XFGetCell("TRUE", "CONSOL", $D$3,"TOT_Entity","USD","Budget_Final",[1]Setup!C18,"PERIODIC",$B524,"TOPFLOW","TOP","TOP","top1",$C524,"top3","Open_Acute_DIV1","TOP5","TOP6","REPORTED","TOP8")</f>
        <v>88233.419274112006</v>
      </c>
      <c r="DY524" s="213">
        <f>_xll.OneStreamExcelAddIn.XFFunctions.XFGetCell("TRUE", "CONSOL", $D$3,"TOT_Entity","USD","Budget_Final",[1]Setup!C19,"PERIODIC",$B524,"TOPFLOW","TOP","TOP","top1",$C524,"top3","Open_Acute_DIV1","TOP5","TOP6","REPORTED","TOP8")</f>
        <v>93876.329584727995</v>
      </c>
      <c r="DZ524" s="213">
        <f>_xll.OneStreamExcelAddIn.XFFunctions.XFGetCell("TRUE", "CONSOL", $D$3,"TOT_Entity","USD","Budget_Final",[1]Setup!C20,"PERIODIC",$B524,"TOPFLOW","TOP","TOP","top1",$C524,"top3","Open_Acute_DIV1","TOP5","TOP6","REPORTED","TOP8")</f>
        <v>96645.488812595999</v>
      </c>
      <c r="EA524" s="213">
        <f>_xll.OneStreamExcelAddIn.XFFunctions.XFGetCell("TRUE", "CONSOL", $D$3,"TOT_Entity","USD","Budget_Final",[1]Setup!C21,"PERIODIC",$B524,"TOPFLOW","TOP","TOP","top1",$C524,"top3","Open_Acute_DIV1","TOP5","TOP6","REPORTED","TOP8")</f>
        <v>97848.256091104005</v>
      </c>
      <c r="EB524" s="213">
        <f>_xll.OneStreamExcelAddIn.XFFunctions.XFGetCell("TRUE", "CONSOL", $D$3,"TOT_Entity","USD","Budget_Final",[1]Setup!C22,"PERIODIC",$B524,"TOPFLOW","TOP","TOP","top1",$C524,"top3","Open_Acute_DIV1","TOP5","TOP6","REPORTED","TOP8")</f>
        <v>92262.796477144002</v>
      </c>
      <c r="EC524" s="213">
        <f>_xll.OneStreamExcelAddIn.XFFunctions.XFGetCell("TRUE", "CONSOL", $D$3,"TOT_Entity","USD","Budget_Final",[1]Setup!C23,"PERIODIC",$B524,"TOPFLOW","TOP","TOP","top1",$C524,"top3","Open_Acute_DIV1","TOP5","TOP6","REPORTED","TOP8")</f>
        <v>94999.726129696006</v>
      </c>
      <c r="ED524" s="213">
        <f>_xll.OneStreamExcelAddIn.XFFunctions.XFGetCell("TRUE", "CONSOL", $D$3,"TOT_Entity","USD","Budget_Final",[1]Setup!C24,"PERIODIC",$B524,"TOPFLOW","TOP","TOP","top1",$C524,"top3","Open_Acute_DIV1","TOP5","TOP6","REPORTED","TOP8")</f>
        <v>95018.388158136004</v>
      </c>
      <c r="EE524" s="213">
        <f>_xll.OneStreamExcelAddIn.XFFunctions.XFGetCell("TRUE", "CONSOL", $D$3,"TOT_Entity","USD","Budget_Final",[1]Setup!C25,"PERIODIC",$B524,"TOPFLOW","TOP","TOP","top1",$C524,"top3","Open_Acute_DIV1","TOP5","TOP6","REPORTED","TOP8")</f>
        <v>97074.941318006997</v>
      </c>
      <c r="EF524" s="213">
        <f>_xll.OneStreamExcelAddIn.XFFunctions.XFGetCell("TRUE", "CONSOL", $D$3,"TOT_Entity","USD","Budget_Final",[1]Setup!C26,"PERIODIC",$B524,"TOPFLOW","TOP","TOP","top1",$C524,"top3","Open_Acute_DIV1","TOP5","TOP6","REPORTED","TOP8")</f>
        <v>94689.779762880004</v>
      </c>
      <c r="EG524" s="213">
        <f>_xll.OneStreamExcelAddIn.XFFunctions.XFGetCell("TRUE", "CONSOL", $D$3,"TOT_Entity","USD","Budget_Final",[1]Setup!C27,"PERIODIC",$B524,"TOPFLOW","TOP","TOP","top1",$C524,"top3","Open_Acute_DIV1","TOP5","TOP6","REPORTED","TOP8")</f>
        <v>91345.011049908004</v>
      </c>
      <c r="EH524" s="213">
        <f>_xll.OneStreamExcelAddIn.XFFunctions.XFGetCell("TRUE", "CONSOL", $D$3,"TOT_Entity","USD","Budget_Final",[1]Setup!C28,"PERIODIC",$B524,"TOPFLOW","TOP","TOP","top1",$C524,"top3","Open_Acute_DIV1","TOP5","TOP6","REPORTED","TOP8")</f>
        <v>92224.198339764</v>
      </c>
    </row>
    <row r="525" spans="2:138" ht="15.75" x14ac:dyDescent="0.25">
      <c r="B525" s="51"/>
      <c r="C525" s="51"/>
      <c r="D525" s="95"/>
      <c r="H525" s="111"/>
      <c r="I525" s="41"/>
      <c r="M525" s="88"/>
      <c r="N525" s="41"/>
      <c r="Q525" s="88"/>
      <c r="R525" s="41"/>
      <c r="U525" s="88"/>
      <c r="V525" s="41"/>
      <c r="AA525" s="95"/>
      <c r="AE525" s="88"/>
      <c r="AJ525" s="88"/>
      <c r="AO525" s="88"/>
      <c r="AT525" s="88"/>
      <c r="AY525" s="88"/>
      <c r="BD525" s="88"/>
      <c r="BI525" s="88"/>
      <c r="BN525" s="88"/>
      <c r="BS525" s="88"/>
      <c r="BX525" s="88"/>
      <c r="CC525" s="88"/>
      <c r="CH525" s="88"/>
    </row>
    <row r="526" spans="2:138" x14ac:dyDescent="0.25">
      <c r="B526" s="51"/>
      <c r="C526" s="51"/>
      <c r="D526" s="137" t="s">
        <v>363</v>
      </c>
      <c r="E526" s="177"/>
      <c r="F526" s="177"/>
      <c r="G526" s="177"/>
      <c r="H526" s="55"/>
      <c r="I526" s="41"/>
      <c r="J526" s="8"/>
      <c r="K526" s="8"/>
      <c r="L526" s="8"/>
      <c r="M526" s="40"/>
      <c r="N526" s="41"/>
      <c r="O526" s="8"/>
      <c r="P526" s="8"/>
      <c r="Q526" s="40"/>
      <c r="R526" s="41"/>
      <c r="S526" s="8"/>
      <c r="T526" s="8"/>
      <c r="U526" s="40"/>
      <c r="V526" s="41"/>
      <c r="W526" s="74"/>
      <c r="X526" s="75"/>
      <c r="Y526" s="74"/>
      <c r="Z526" s="76"/>
      <c r="AA526" s="137"/>
      <c r="AB526" s="8"/>
      <c r="AC526" s="8"/>
      <c r="AD526" s="8"/>
      <c r="AE526" s="40"/>
      <c r="AG526" s="8"/>
      <c r="AH526" s="8"/>
      <c r="AI526" s="8"/>
      <c r="AJ526" s="40"/>
      <c r="AL526" s="8"/>
      <c r="AM526" s="8"/>
      <c r="AN526" s="8"/>
      <c r="AO526" s="40"/>
      <c r="AQ526" s="8"/>
      <c r="AR526" s="8"/>
      <c r="AS526" s="8"/>
      <c r="AT526" s="40"/>
      <c r="AV526" s="8"/>
      <c r="AW526" s="8"/>
      <c r="AX526" s="8"/>
      <c r="AY526" s="40"/>
      <c r="BA526" s="8"/>
      <c r="BB526" s="8"/>
      <c r="BC526" s="8"/>
      <c r="BD526" s="40"/>
      <c r="BF526" s="8"/>
      <c r="BG526" s="8"/>
      <c r="BH526" s="8"/>
      <c r="BI526" s="40"/>
      <c r="BK526" s="8"/>
      <c r="BL526" s="8"/>
      <c r="BM526" s="8"/>
      <c r="BN526" s="40"/>
      <c r="BP526" s="8"/>
      <c r="BQ526" s="8"/>
      <c r="BR526" s="8"/>
      <c r="BS526" s="40"/>
      <c r="BU526" s="8"/>
      <c r="BV526" s="8"/>
      <c r="BW526" s="8"/>
      <c r="BX526" s="40"/>
      <c r="BZ526" s="8"/>
      <c r="CA526" s="8"/>
      <c r="CB526" s="8"/>
      <c r="CC526" s="40"/>
      <c r="CE526" s="8"/>
      <c r="CF526" s="8"/>
      <c r="CG526" s="8"/>
      <c r="CH526" s="40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</row>
    <row r="527" spans="2:138" x14ac:dyDescent="0.25">
      <c r="B527" s="51">
        <v>63001</v>
      </c>
      <c r="C527" s="51"/>
      <c r="D527" t="str" cm="1">
        <f t="array" ref="D527">_xll.OneStreamExcelAddIn.XFFunctions.XFGetMemberInfo("Description","Account",B527)</f>
        <v>Food Supplies</v>
      </c>
      <c r="E527" s="6">
        <f>E511/E$6</f>
        <v>17.182759295499022</v>
      </c>
      <c r="F527" s="6">
        <f t="shared" ref="F527" si="1312">F511/F$6</f>
        <v>16.141141456582634</v>
      </c>
      <c r="G527" s="6">
        <f t="shared" ref="G527:G536" si="1313">F527-E527</f>
        <v>-1.0416178389163875</v>
      </c>
      <c r="H527" s="55">
        <f t="shared" ref="H527:H540" si="1314">IFERROR(G527/F527,0)</f>
        <v>-6.4531857410344284E-2</v>
      </c>
      <c r="I527" s="41"/>
      <c r="J527" s="6">
        <f t="shared" ref="J527:K540" si="1315">J511/J$6</f>
        <v>16.209212097861684</v>
      </c>
      <c r="K527" s="6">
        <f t="shared" si="1315"/>
        <v>16.136152254116801</v>
      </c>
      <c r="L527" s="6">
        <f t="shared" ref="L527:L540" si="1316">K527-J527</f>
        <v>-7.3059843744882613E-2</v>
      </c>
      <c r="M527" s="40">
        <f t="shared" ref="M527:M540" si="1317">IFERROR(L527/K527,0)</f>
        <v>-4.5277116002820882E-3</v>
      </c>
      <c r="N527" s="41"/>
      <c r="O527" s="6">
        <f t="shared" ref="O527:O540" si="1318">O511/O$6</f>
        <v>13.971081060432425</v>
      </c>
      <c r="P527" s="6">
        <f t="shared" ref="P527:P536" si="1319">O527-J527</f>
        <v>-2.2381310374292589</v>
      </c>
      <c r="Q527" s="40">
        <f t="shared" ref="Q527:Q540" si="1320">IFERROR(P527/O527,0)</f>
        <v>-0.16019741262312778</v>
      </c>
      <c r="R527" s="41"/>
      <c r="S527" s="6">
        <f>IFERROR(S511/S$6,0)</f>
        <v>0</v>
      </c>
      <c r="T527" s="6">
        <f t="shared" ref="T527:T539" si="1321">S527-E527</f>
        <v>-17.182759295499022</v>
      </c>
      <c r="U527" s="40">
        <f t="shared" ref="U527:U540" si="1322">IFERROR(T527/S527,0)</f>
        <v>0</v>
      </c>
      <c r="V527" s="41"/>
      <c r="W527" s="42"/>
      <c r="X527" s="43"/>
      <c r="Y527" s="42"/>
      <c r="Z527" s="44"/>
      <c r="AB527" s="6">
        <f t="shared" ref="AB527:AC540" si="1323">IFERROR(AB511/AB$6,0)</f>
        <v>15.925427539140907</v>
      </c>
      <c r="AC527" s="6">
        <f t="shared" si="1323"/>
        <v>16.07905106845346</v>
      </c>
      <c r="AD527" s="6">
        <f t="shared" ref="AD527:AD540" si="1324">AC527-AB527</f>
        <v>0.15362352931255252</v>
      </c>
      <c r="AE527" s="40">
        <f t="shared" ref="AE527:AE540" si="1325">IFERROR(AD527/AC527,0)</f>
        <v>9.5542658990589654E-3</v>
      </c>
      <c r="AG527" s="6">
        <f t="shared" ref="AG527:AH540" si="1326">IFERROR(AG511/AG$6,0)</f>
        <v>16.461250989707047</v>
      </c>
      <c r="AH527" s="6">
        <f t="shared" si="1326"/>
        <v>16.136669207317073</v>
      </c>
      <c r="AI527" s="6">
        <f t="shared" ref="AI527:AI540" si="1327">AH527-AG527</f>
        <v>-0.32458178238997348</v>
      </c>
      <c r="AJ527" s="40">
        <f t="shared" ref="AJ527:AJ540" si="1328">IFERROR(AI527/AH527,0)</f>
        <v>-2.0114546454406704E-2</v>
      </c>
      <c r="AL527" s="6">
        <f t="shared" ref="AL527:AM540" si="1329">IFERROR(AL511/AL$6,0)</f>
        <v>15.349014234875446</v>
      </c>
      <c r="AM527" s="6">
        <f t="shared" si="1329"/>
        <v>16.185612813370476</v>
      </c>
      <c r="AN527" s="6">
        <f t="shared" ref="AN527:AN540" si="1330">AM527-AL527</f>
        <v>0.83659857849503005</v>
      </c>
      <c r="AO527" s="40">
        <f t="shared" ref="AO527:AO540" si="1331">IFERROR(AN527/AM527,0)</f>
        <v>5.1687791382476402E-2</v>
      </c>
      <c r="AQ527" s="6">
        <f t="shared" ref="AQ527:AR540" si="1332">IFERROR(AQ511/AQ$6,0)</f>
        <v>17.182759295499022</v>
      </c>
      <c r="AR527" s="6">
        <f t="shared" si="1332"/>
        <v>16.141141456582634</v>
      </c>
      <c r="AS527" s="6">
        <f t="shared" ref="AS527:AS540" si="1333">AR527-AQ527</f>
        <v>-1.0416178389163875</v>
      </c>
      <c r="AT527" s="40">
        <f t="shared" ref="AT527:AT540" si="1334">IFERROR(AS527/AR527,0)</f>
        <v>-6.4531857410344284E-2</v>
      </c>
      <c r="AV527" s="6">
        <f t="shared" ref="AV527:AW540" si="1335">IFERROR(AV511/AV$6,0)</f>
        <v>16.209212097861684</v>
      </c>
      <c r="AW527" s="6">
        <f t="shared" si="1335"/>
        <v>16.172611245256984</v>
      </c>
      <c r="AX527" s="6">
        <f t="shared" ref="AX527:AX540" si="1336">AW527-AV527</f>
        <v>-3.6600852604699696E-2</v>
      </c>
      <c r="AY527" s="40">
        <f t="shared" ref="AY527:AY540" si="1337">IFERROR(AX527/AW527,0)</f>
        <v>-2.263138094995871E-3</v>
      </c>
      <c r="BA527" s="6">
        <f t="shared" ref="BA527:BB540" si="1338">IFERROR(BA511/BA$6,0)</f>
        <v>0</v>
      </c>
      <c r="BB527" s="6">
        <f t="shared" si="1338"/>
        <v>16.208432129077515</v>
      </c>
      <c r="BC527" s="6">
        <f t="shared" ref="BC527:BC540" si="1339">BB527-BA527</f>
        <v>16.208432129077515</v>
      </c>
      <c r="BD527" s="40">
        <f t="shared" ref="BD527:BD540" si="1340">IFERROR(BC527/BB527,0)</f>
        <v>1</v>
      </c>
      <c r="BF527" s="6">
        <f t="shared" ref="BF527:BG540" si="1341">IFERROR(BF511/BF$6,0)</f>
        <v>0</v>
      </c>
      <c r="BG527" s="6">
        <f t="shared" si="1341"/>
        <v>16.23536703601108</v>
      </c>
      <c r="BH527" s="6">
        <f t="shared" ref="BH527:BH540" si="1342">BG527-BF527</f>
        <v>16.23536703601108</v>
      </c>
      <c r="BI527" s="40">
        <f t="shared" ref="BI527:BI540" si="1343">IFERROR(BH527/BG527,0)</f>
        <v>1</v>
      </c>
      <c r="BK527" s="6">
        <f t="shared" ref="BK527:BL540" si="1344">IFERROR(BK511/BK$6,0)</f>
        <v>0</v>
      </c>
      <c r="BL527" s="6">
        <f t="shared" si="1344"/>
        <v>16.178370423546305</v>
      </c>
      <c r="BM527" s="6">
        <f t="shared" ref="BM527:BM540" si="1345">BL527-BK527</f>
        <v>16.178370423546305</v>
      </c>
      <c r="BN527" s="40">
        <f t="shared" ref="BN527:BN540" si="1346">IFERROR(BM527/BL527,0)</f>
        <v>1</v>
      </c>
      <c r="BP527" s="6">
        <f t="shared" ref="BP527:BQ540" si="1347">IFERROR(BP511/BP$6,0)</f>
        <v>0</v>
      </c>
      <c r="BQ527" s="6">
        <f t="shared" si="1347"/>
        <v>16.193288400141892</v>
      </c>
      <c r="BR527" s="6">
        <f t="shared" ref="BR527:BR540" si="1348">BQ527-BP527</f>
        <v>16.193288400141892</v>
      </c>
      <c r="BS527" s="40">
        <f t="shared" ref="BS527:BS540" si="1349">IFERROR(BR527/BQ527,0)</f>
        <v>1</v>
      </c>
      <c r="BU527" s="6">
        <f t="shared" ref="BU527:BV540" si="1350">IFERROR(BU511/BU$6,0)</f>
        <v>0</v>
      </c>
      <c r="BV527" s="6">
        <f t="shared" si="1350"/>
        <v>16.180298811544993</v>
      </c>
      <c r="BW527" s="6">
        <f t="shared" ref="BW527:BW540" si="1351">BV527-BU527</f>
        <v>16.180298811544993</v>
      </c>
      <c r="BX527" s="40">
        <f t="shared" ref="BX527:BX540" si="1352">IFERROR(BW527/BV527,0)</f>
        <v>1</v>
      </c>
      <c r="BZ527" s="6">
        <f t="shared" ref="BZ527:CA540" si="1353">IFERROR(BZ511/BZ$6,0)</f>
        <v>0</v>
      </c>
      <c r="CA527" s="6">
        <f t="shared" si="1353"/>
        <v>16.13309051568698</v>
      </c>
      <c r="CB527" s="6">
        <f t="shared" ref="CB527:CB540" si="1354">CA527-BZ527</f>
        <v>16.13309051568698</v>
      </c>
      <c r="CC527" s="40">
        <f t="shared" ref="CC527:CC540" si="1355">IFERROR(CB527/CA527,0)</f>
        <v>1</v>
      </c>
      <c r="CE527" s="6">
        <f t="shared" ref="CE527:CF540" si="1356">IFERROR(CE511/CE$6,0)</f>
        <v>0</v>
      </c>
      <c r="CF527" s="6">
        <f t="shared" si="1356"/>
        <v>16.117258347978911</v>
      </c>
      <c r="CG527" s="6">
        <f t="shared" ref="CG527:CG540" si="1357">CF527-CE527</f>
        <v>16.117258347978911</v>
      </c>
      <c r="CH527" s="40">
        <f t="shared" ref="CH527:CH540" si="1358">IFERROR(CG527/CF527,0)</f>
        <v>1</v>
      </c>
      <c r="CI527" s="212"/>
      <c r="CJ527" s="6">
        <f t="shared" ref="CJ527:CU540" si="1359">IFERROR(CJ511/CJ$6,0)</f>
        <v>15.925427539140907</v>
      </c>
      <c r="CK527" s="6">
        <f t="shared" si="1359"/>
        <v>16.461250989707047</v>
      </c>
      <c r="CL527" s="6">
        <f t="shared" si="1359"/>
        <v>15.349014234875446</v>
      </c>
      <c r="CM527" s="6">
        <f t="shared" si="1359"/>
        <v>17.182759295499022</v>
      </c>
      <c r="CN527" s="6">
        <f t="shared" si="1359"/>
        <v>16.209212097861684</v>
      </c>
      <c r="CO527" s="6">
        <f t="shared" si="1359"/>
        <v>0</v>
      </c>
      <c r="CP527" s="6">
        <f t="shared" si="1359"/>
        <v>0</v>
      </c>
      <c r="CQ527" s="6">
        <f t="shared" si="1359"/>
        <v>0</v>
      </c>
      <c r="CR527" s="6">
        <f t="shared" si="1359"/>
        <v>0</v>
      </c>
      <c r="CS527" s="6">
        <f t="shared" si="1359"/>
        <v>0</v>
      </c>
      <c r="CT527" s="6">
        <f t="shared" si="1359"/>
        <v>0</v>
      </c>
      <c r="CU527" s="6">
        <f t="shared" si="1359"/>
        <v>0</v>
      </c>
      <c r="CV527" s="212"/>
      <c r="CW527" s="6">
        <f t="shared" ref="CW527:DH540" si="1360">IFERROR(CW511/CW$6,0)</f>
        <v>14.130300992635286</v>
      </c>
      <c r="CX527" s="6">
        <f t="shared" si="1360"/>
        <v>16.430304518664048</v>
      </c>
      <c r="CY527" s="6">
        <f t="shared" si="1360"/>
        <v>9.9146494464944634</v>
      </c>
      <c r="CZ527" s="6">
        <f t="shared" si="1360"/>
        <v>15.825048686928296</v>
      </c>
      <c r="DA527" s="6">
        <f t="shared" si="1360"/>
        <v>16.280245112343156</v>
      </c>
      <c r="DB527" s="6">
        <f t="shared" si="1360"/>
        <v>16.436514813634915</v>
      </c>
      <c r="DC527" s="6">
        <f t="shared" si="1360"/>
        <v>16.469428099173552</v>
      </c>
      <c r="DD527" s="6">
        <f t="shared" si="1360"/>
        <v>14.112622829700777</v>
      </c>
      <c r="DE527" s="6">
        <f t="shared" si="1360"/>
        <v>18.781481751824817</v>
      </c>
      <c r="DF527" s="6">
        <f t="shared" si="1360"/>
        <v>8.6678014428031602</v>
      </c>
      <c r="DG527" s="6">
        <f t="shared" si="1360"/>
        <v>14.500994328922495</v>
      </c>
      <c r="DH527" s="6">
        <f t="shared" si="1360"/>
        <v>14.465614901256732</v>
      </c>
      <c r="DI527" s="178"/>
      <c r="DJ527" s="6">
        <f t="shared" ref="DJ527:DU540" si="1361">IFERROR(DJ511/DJ$6,0)</f>
        <v>16.07905106845346</v>
      </c>
      <c r="DK527" s="6">
        <f t="shared" si="1361"/>
        <v>16.136669207317073</v>
      </c>
      <c r="DL527" s="6">
        <f t="shared" si="1361"/>
        <v>16.185612813370476</v>
      </c>
      <c r="DM527" s="6">
        <f t="shared" si="1361"/>
        <v>16.141141456582634</v>
      </c>
      <c r="DN527" s="6">
        <f t="shared" si="1361"/>
        <v>16.172611245256984</v>
      </c>
      <c r="DO527" s="6">
        <f t="shared" si="1361"/>
        <v>16.208432129077515</v>
      </c>
      <c r="DP527" s="6">
        <f t="shared" si="1361"/>
        <v>16.23536703601108</v>
      </c>
      <c r="DQ527" s="6">
        <f t="shared" si="1361"/>
        <v>16.178370423546305</v>
      </c>
      <c r="DR527" s="6">
        <f t="shared" si="1361"/>
        <v>16.193288400141892</v>
      </c>
      <c r="DS527" s="6">
        <f t="shared" si="1361"/>
        <v>16.180298811544993</v>
      </c>
      <c r="DT527" s="6">
        <f t="shared" si="1361"/>
        <v>16.13309051568698</v>
      </c>
      <c r="DU527" s="6">
        <f t="shared" si="1361"/>
        <v>16.117258347978911</v>
      </c>
      <c r="DV527" s="178"/>
      <c r="DW527" s="6">
        <f t="shared" ref="DW527:EH540" si="1362">IFERROR(DW511/DW$6,0)</f>
        <v>15.818377225393714</v>
      </c>
      <c r="DX527" s="6">
        <f t="shared" si="1362"/>
        <v>15.962909420312643</v>
      </c>
      <c r="DY527" s="6">
        <f t="shared" si="1362"/>
        <v>15.829636921991211</v>
      </c>
      <c r="DZ527" s="6">
        <f t="shared" si="1362"/>
        <v>15.866748382576151</v>
      </c>
      <c r="EA527" s="6">
        <f t="shared" si="1362"/>
        <v>15.826322541811926</v>
      </c>
      <c r="EB527" s="6">
        <f t="shared" si="1362"/>
        <v>15.865481321308344</v>
      </c>
      <c r="EC527" s="6">
        <f t="shared" si="1362"/>
        <v>15.836616071162069</v>
      </c>
      <c r="ED527" s="6">
        <f t="shared" si="1362"/>
        <v>15.8105669516421</v>
      </c>
      <c r="EE527" s="6">
        <f t="shared" si="1362"/>
        <v>15.868061998276259</v>
      </c>
      <c r="EF527" s="6">
        <f t="shared" si="1362"/>
        <v>15.830931745034942</v>
      </c>
      <c r="EG527" s="6">
        <f t="shared" si="1362"/>
        <v>15.870177986087945</v>
      </c>
      <c r="EH527" s="6">
        <f t="shared" si="1362"/>
        <v>15.826964603054314</v>
      </c>
    </row>
    <row r="528" spans="2:138" x14ac:dyDescent="0.25">
      <c r="B528" s="51">
        <v>63002</v>
      </c>
      <c r="C528" s="51"/>
      <c r="D528" t="str" cm="1">
        <f t="array" ref="D528">_xll.OneStreamExcelAddIn.XFFunctions.XFGetMemberInfo("Description","Account",B528)</f>
        <v>Non-food Dietary Supplies</v>
      </c>
      <c r="E528" s="6">
        <f t="shared" ref="E528:F540" si="1363">E512/E$6</f>
        <v>0.25979647749510765</v>
      </c>
      <c r="F528" s="6">
        <f t="shared" si="1363"/>
        <v>1.4238445378151261</v>
      </c>
      <c r="G528" s="6">
        <f t="shared" si="1313"/>
        <v>1.1640480603200185</v>
      </c>
      <c r="H528" s="55">
        <f t="shared" si="1314"/>
        <v>0.817538733622027</v>
      </c>
      <c r="I528" s="41"/>
      <c r="J528" s="6">
        <f t="shared" si="1315"/>
        <v>1.279878636100944</v>
      </c>
      <c r="K528" s="6">
        <f t="shared" si="1315"/>
        <v>1.4292720237559615</v>
      </c>
      <c r="L528" s="6">
        <f t="shared" si="1316"/>
        <v>0.14939338765501753</v>
      </c>
      <c r="M528" s="40">
        <f t="shared" si="1317"/>
        <v>0.10452411099633013</v>
      </c>
      <c r="N528" s="41"/>
      <c r="O528" s="6">
        <f t="shared" si="1318"/>
        <v>0</v>
      </c>
      <c r="P528" s="6">
        <f t="shared" si="1319"/>
        <v>-1.279878636100944</v>
      </c>
      <c r="Q528" s="40">
        <f t="shared" si="1320"/>
        <v>0</v>
      </c>
      <c r="R528" s="41"/>
      <c r="S528" s="6">
        <f t="shared" ref="S528:S540" si="1364">IFERROR(S512/S$6,0)</f>
        <v>0</v>
      </c>
      <c r="T528" s="6">
        <f t="shared" si="1321"/>
        <v>-0.25979647749510765</v>
      </c>
      <c r="U528" s="40">
        <f t="shared" si="1322"/>
        <v>0</v>
      </c>
      <c r="V528" s="41"/>
      <c r="W528" s="42"/>
      <c r="X528" s="43"/>
      <c r="Y528" s="42"/>
      <c r="Z528" s="44"/>
      <c r="AB528" s="6">
        <f t="shared" si="1323"/>
        <v>1.011802488960257</v>
      </c>
      <c r="AC528" s="6">
        <f t="shared" si="1323"/>
        <v>1.4646867077145962</v>
      </c>
      <c r="AD528" s="6">
        <f t="shared" si="1324"/>
        <v>0.45288421875433915</v>
      </c>
      <c r="AE528" s="40">
        <f t="shared" si="1325"/>
        <v>0.30920210879840021</v>
      </c>
      <c r="AG528" s="6">
        <f t="shared" si="1326"/>
        <v>0.90270387965162313</v>
      </c>
      <c r="AH528" s="6">
        <f t="shared" si="1326"/>
        <v>1.4262576219512195</v>
      </c>
      <c r="AI528" s="6">
        <f t="shared" si="1327"/>
        <v>0.52355374229959639</v>
      </c>
      <c r="AJ528" s="40">
        <f t="shared" si="1328"/>
        <v>0.36708216961767293</v>
      </c>
      <c r="AL528" s="6">
        <f t="shared" si="1329"/>
        <v>2.7840889679715302</v>
      </c>
      <c r="AM528" s="6">
        <f t="shared" si="1329"/>
        <v>1.4033774373259054</v>
      </c>
      <c r="AN528" s="6">
        <f t="shared" si="1330"/>
        <v>-1.3807115306456248</v>
      </c>
      <c r="AO528" s="40">
        <f t="shared" si="1331"/>
        <v>-0.98384903014867486</v>
      </c>
      <c r="AQ528" s="6">
        <f t="shared" si="1332"/>
        <v>0.25979647749510765</v>
      </c>
      <c r="AR528" s="6">
        <f t="shared" si="1332"/>
        <v>1.4238445378151261</v>
      </c>
      <c r="AS528" s="6">
        <f t="shared" si="1333"/>
        <v>1.1640480603200185</v>
      </c>
      <c r="AT528" s="40">
        <f t="shared" si="1334"/>
        <v>0.817538733622027</v>
      </c>
      <c r="AV528" s="6">
        <f t="shared" si="1335"/>
        <v>1.279878636100944</v>
      </c>
      <c r="AW528" s="6">
        <f t="shared" si="1335"/>
        <v>1.4068644360124181</v>
      </c>
      <c r="AX528" s="6">
        <f t="shared" si="1336"/>
        <v>0.12698579991147407</v>
      </c>
      <c r="AY528" s="40">
        <f t="shared" si="1337"/>
        <v>9.0261575074994077E-2</v>
      </c>
      <c r="BA528" s="6">
        <f t="shared" si="1338"/>
        <v>0</v>
      </c>
      <c r="BB528" s="6">
        <f t="shared" si="1338"/>
        <v>1.3910908453174324</v>
      </c>
      <c r="BC528" s="6">
        <f t="shared" si="1339"/>
        <v>1.3910908453174324</v>
      </c>
      <c r="BD528" s="40">
        <f t="shared" si="1340"/>
        <v>1</v>
      </c>
      <c r="BF528" s="6">
        <f t="shared" si="1341"/>
        <v>0</v>
      </c>
      <c r="BG528" s="6">
        <f t="shared" si="1341"/>
        <v>1.3800207756232687</v>
      </c>
      <c r="BH528" s="6">
        <f t="shared" si="1342"/>
        <v>1.3800207756232687</v>
      </c>
      <c r="BI528" s="40">
        <f t="shared" si="1343"/>
        <v>1</v>
      </c>
      <c r="BK528" s="6">
        <f t="shared" si="1344"/>
        <v>0</v>
      </c>
      <c r="BL528" s="6">
        <f t="shared" si="1344"/>
        <v>1.4073941134242642</v>
      </c>
      <c r="BM528" s="6">
        <f t="shared" si="1345"/>
        <v>1.4073941134242642</v>
      </c>
      <c r="BN528" s="40">
        <f t="shared" si="1346"/>
        <v>1</v>
      </c>
      <c r="BP528" s="6">
        <f t="shared" si="1347"/>
        <v>0</v>
      </c>
      <c r="BQ528" s="6">
        <f t="shared" si="1347"/>
        <v>1.395707697765165</v>
      </c>
      <c r="BR528" s="6">
        <f t="shared" si="1348"/>
        <v>1.395707697765165</v>
      </c>
      <c r="BS528" s="40">
        <f t="shared" si="1349"/>
        <v>1</v>
      </c>
      <c r="BU528" s="6">
        <f t="shared" si="1350"/>
        <v>0</v>
      </c>
      <c r="BV528" s="6">
        <f t="shared" si="1350"/>
        <v>1.402716468590832</v>
      </c>
      <c r="BW528" s="6">
        <f t="shared" si="1351"/>
        <v>1.402716468590832</v>
      </c>
      <c r="BX528" s="40">
        <f t="shared" si="1352"/>
        <v>1</v>
      </c>
      <c r="BZ528" s="6">
        <f t="shared" si="1353"/>
        <v>0</v>
      </c>
      <c r="CA528" s="6">
        <f t="shared" si="1353"/>
        <v>1.4318427695636495</v>
      </c>
      <c r="CB528" s="6">
        <f t="shared" si="1354"/>
        <v>1.4318427695636495</v>
      </c>
      <c r="CC528" s="40">
        <f t="shared" si="1355"/>
        <v>1</v>
      </c>
      <c r="CE528" s="6">
        <f t="shared" si="1356"/>
        <v>0</v>
      </c>
      <c r="CF528" s="6">
        <f t="shared" si="1356"/>
        <v>1.4367311072056239</v>
      </c>
      <c r="CG528" s="6">
        <f t="shared" si="1357"/>
        <v>1.4367311072056239</v>
      </c>
      <c r="CH528" s="40">
        <f t="shared" si="1358"/>
        <v>1</v>
      </c>
      <c r="CI528" s="212"/>
      <c r="CJ528" s="6">
        <f t="shared" si="1359"/>
        <v>1.011802488960257</v>
      </c>
      <c r="CK528" s="6">
        <f t="shared" si="1359"/>
        <v>0.90270387965162313</v>
      </c>
      <c r="CL528" s="6">
        <f t="shared" si="1359"/>
        <v>2.7840889679715302</v>
      </c>
      <c r="CM528" s="6">
        <f t="shared" si="1359"/>
        <v>0.25979647749510765</v>
      </c>
      <c r="CN528" s="6">
        <f t="shared" si="1359"/>
        <v>1.279878636100944</v>
      </c>
      <c r="CO528" s="6">
        <f t="shared" si="1359"/>
        <v>0</v>
      </c>
      <c r="CP528" s="6">
        <f t="shared" si="1359"/>
        <v>0</v>
      </c>
      <c r="CQ528" s="6">
        <f t="shared" si="1359"/>
        <v>0</v>
      </c>
      <c r="CR528" s="6">
        <f t="shared" si="1359"/>
        <v>0</v>
      </c>
      <c r="CS528" s="6">
        <f t="shared" si="1359"/>
        <v>0</v>
      </c>
      <c r="CT528" s="6">
        <f t="shared" si="1359"/>
        <v>0</v>
      </c>
      <c r="CU528" s="6">
        <f t="shared" si="1359"/>
        <v>0</v>
      </c>
      <c r="CV528" s="212"/>
      <c r="CW528" s="6">
        <f t="shared" si="1360"/>
        <v>0</v>
      </c>
      <c r="CX528" s="6">
        <f t="shared" si="1360"/>
        <v>0</v>
      </c>
      <c r="CY528" s="6">
        <f t="shared" si="1360"/>
        <v>0</v>
      </c>
      <c r="CZ528" s="6">
        <f t="shared" si="1360"/>
        <v>0</v>
      </c>
      <c r="DA528" s="6">
        <f t="shared" si="1360"/>
        <v>-1.9194630872483222E-2</v>
      </c>
      <c r="DB528" s="6">
        <f t="shared" si="1360"/>
        <v>0</v>
      </c>
      <c r="DC528" s="6">
        <f t="shared" si="1360"/>
        <v>0</v>
      </c>
      <c r="DD528" s="6">
        <f t="shared" si="1360"/>
        <v>0</v>
      </c>
      <c r="DE528" s="6">
        <f t="shared" si="1360"/>
        <v>0</v>
      </c>
      <c r="DF528" s="6">
        <f t="shared" si="1360"/>
        <v>-7.8835451734799042E-2</v>
      </c>
      <c r="DG528" s="6">
        <f t="shared" si="1360"/>
        <v>0</v>
      </c>
      <c r="DH528" s="6">
        <f t="shared" si="1360"/>
        <v>0.53456014362657089</v>
      </c>
      <c r="DI528" s="178"/>
      <c r="DJ528" s="6">
        <f t="shared" si="1361"/>
        <v>1.4646867077145962</v>
      </c>
      <c r="DK528" s="6">
        <f t="shared" si="1361"/>
        <v>1.4262576219512195</v>
      </c>
      <c r="DL528" s="6">
        <f t="shared" si="1361"/>
        <v>1.4033774373259054</v>
      </c>
      <c r="DM528" s="6">
        <f t="shared" si="1361"/>
        <v>1.4238445378151261</v>
      </c>
      <c r="DN528" s="6">
        <f t="shared" si="1361"/>
        <v>1.4068644360124181</v>
      </c>
      <c r="DO528" s="6">
        <f t="shared" si="1361"/>
        <v>1.3910908453174324</v>
      </c>
      <c r="DP528" s="6">
        <f t="shared" si="1361"/>
        <v>1.3800207756232687</v>
      </c>
      <c r="DQ528" s="6">
        <f t="shared" si="1361"/>
        <v>1.4073941134242642</v>
      </c>
      <c r="DR528" s="6">
        <f t="shared" si="1361"/>
        <v>1.395707697765165</v>
      </c>
      <c r="DS528" s="6">
        <f t="shared" si="1361"/>
        <v>1.402716468590832</v>
      </c>
      <c r="DT528" s="6">
        <f t="shared" si="1361"/>
        <v>1.4318427695636495</v>
      </c>
      <c r="DU528" s="6">
        <f t="shared" si="1361"/>
        <v>1.4367311072056239</v>
      </c>
      <c r="DV528" s="178"/>
      <c r="DW528" s="6">
        <f t="shared" si="1362"/>
        <v>3.002835356364768E-5</v>
      </c>
      <c r="DX528" s="6">
        <f t="shared" si="1362"/>
        <v>3.0156939244663382E-5</v>
      </c>
      <c r="DY528" s="6">
        <f t="shared" si="1362"/>
        <v>3.018506885438031E-5</v>
      </c>
      <c r="DZ528" s="6">
        <f t="shared" si="1362"/>
        <v>3.0234923258559623E-5</v>
      </c>
      <c r="EA528" s="6">
        <f t="shared" si="1362"/>
        <v>3.022637614678899E-5</v>
      </c>
      <c r="EB528" s="6">
        <f t="shared" si="1362"/>
        <v>3.0179177750906893E-5</v>
      </c>
      <c r="EC528" s="6">
        <f t="shared" si="1362"/>
        <v>3.0239758620689653E-5</v>
      </c>
      <c r="ED528" s="6">
        <f t="shared" si="1362"/>
        <v>3.0197717235445941E-5</v>
      </c>
      <c r="EE528" s="6">
        <f t="shared" si="1362"/>
        <v>3.0292633093525179E-5</v>
      </c>
      <c r="EF528" s="6">
        <f t="shared" si="1362"/>
        <v>3.021907017037251E-5</v>
      </c>
      <c r="EG528" s="6">
        <f t="shared" si="1362"/>
        <v>3.014853013530135E-5</v>
      </c>
      <c r="EH528" s="6">
        <f t="shared" si="1362"/>
        <v>3.0114719372359685E-5</v>
      </c>
    </row>
    <row r="529" spans="2:138" x14ac:dyDescent="0.25">
      <c r="B529" s="51">
        <v>63003</v>
      </c>
      <c r="C529" s="51"/>
      <c r="D529" t="str" cm="1">
        <f t="array" ref="D529">_xll.OneStreamExcelAddIn.XFFunctions.XFGetMemberInfo("Description","Account",B529)</f>
        <v>Medical Supplies</v>
      </c>
      <c r="E529" s="6">
        <f t="shared" si="1363"/>
        <v>3.609804305283757</v>
      </c>
      <c r="F529" s="6">
        <f t="shared" si="1363"/>
        <v>3.3299999999999996</v>
      </c>
      <c r="G529" s="6">
        <f t="shared" si="1313"/>
        <v>-0.27980430528375733</v>
      </c>
      <c r="H529" s="55">
        <f t="shared" si="1314"/>
        <v>-8.4025316902029232E-2</v>
      </c>
      <c r="I529" s="41"/>
      <c r="J529" s="6">
        <f t="shared" si="1315"/>
        <v>2.7904854555962242</v>
      </c>
      <c r="K529" s="6">
        <f t="shared" si="1315"/>
        <v>3.3308989471789796</v>
      </c>
      <c r="L529" s="6">
        <f t="shared" si="1316"/>
        <v>0.54041349158275542</v>
      </c>
      <c r="M529" s="40">
        <f t="shared" si="1317"/>
        <v>0.16224253576964409</v>
      </c>
      <c r="N529" s="41"/>
      <c r="O529" s="6">
        <f t="shared" si="1318"/>
        <v>1.4671739628695852</v>
      </c>
      <c r="P529" s="6">
        <f t="shared" si="1319"/>
        <v>-1.3233114927266389</v>
      </c>
      <c r="Q529" s="40">
        <f t="shared" si="1320"/>
        <v>-0.90194586750873662</v>
      </c>
      <c r="R529" s="41"/>
      <c r="S529" s="6">
        <f t="shared" si="1364"/>
        <v>0</v>
      </c>
      <c r="T529" s="6">
        <f t="shared" si="1321"/>
        <v>-3.609804305283757</v>
      </c>
      <c r="U529" s="40">
        <f t="shared" si="1322"/>
        <v>0</v>
      </c>
      <c r="V529" s="41"/>
      <c r="W529" s="42"/>
      <c r="X529" s="43"/>
      <c r="Y529" s="42"/>
      <c r="Z529" s="44"/>
      <c r="AB529" s="6">
        <f t="shared" si="1323"/>
        <v>1.8710999598554796</v>
      </c>
      <c r="AC529" s="6">
        <f t="shared" si="1323"/>
        <v>3.3324121695038031</v>
      </c>
      <c r="AD529" s="6">
        <f t="shared" si="1324"/>
        <v>1.4613122096483235</v>
      </c>
      <c r="AE529" s="40">
        <f t="shared" si="1325"/>
        <v>0.43851484609897856</v>
      </c>
      <c r="AG529" s="6">
        <f t="shared" si="1326"/>
        <v>4.5743467933491679</v>
      </c>
      <c r="AH529" s="6">
        <f t="shared" si="1326"/>
        <v>3.33</v>
      </c>
      <c r="AI529" s="6">
        <f t="shared" si="1327"/>
        <v>-1.2443467933491679</v>
      </c>
      <c r="AJ529" s="40">
        <f t="shared" si="1328"/>
        <v>-0.37367771572047082</v>
      </c>
      <c r="AL529" s="6">
        <f t="shared" si="1329"/>
        <v>1.2569608540925268</v>
      </c>
      <c r="AM529" s="6">
        <f t="shared" si="1329"/>
        <v>3.3311594707520893</v>
      </c>
      <c r="AN529" s="6">
        <f t="shared" si="1330"/>
        <v>2.0741986166595625</v>
      </c>
      <c r="AO529" s="40">
        <f t="shared" si="1331"/>
        <v>0.62266566187275996</v>
      </c>
      <c r="AQ529" s="6">
        <f t="shared" si="1332"/>
        <v>3.609804305283757</v>
      </c>
      <c r="AR529" s="6">
        <f t="shared" si="1332"/>
        <v>3.3299999999999996</v>
      </c>
      <c r="AS529" s="6">
        <f t="shared" si="1333"/>
        <v>-0.27980430528375733</v>
      </c>
      <c r="AT529" s="40">
        <f t="shared" si="1334"/>
        <v>-8.4025316902029232E-2</v>
      </c>
      <c r="AV529" s="6">
        <f t="shared" si="1335"/>
        <v>2.7904854555962242</v>
      </c>
      <c r="AW529" s="6">
        <f t="shared" si="1335"/>
        <v>3.33</v>
      </c>
      <c r="AX529" s="6">
        <f t="shared" si="1336"/>
        <v>0.53951454440377589</v>
      </c>
      <c r="AY529" s="40">
        <f t="shared" si="1337"/>
        <v>0.1620163797008336</v>
      </c>
      <c r="BA529" s="6">
        <f t="shared" si="1338"/>
        <v>0</v>
      </c>
      <c r="BB529" s="6">
        <f t="shared" si="1338"/>
        <v>3.3311680112241318</v>
      </c>
      <c r="BC529" s="6">
        <f t="shared" si="1339"/>
        <v>3.3311680112241318</v>
      </c>
      <c r="BD529" s="40">
        <f t="shared" si="1340"/>
        <v>1</v>
      </c>
      <c r="BF529" s="6">
        <f t="shared" si="1341"/>
        <v>0</v>
      </c>
      <c r="BG529" s="6">
        <f t="shared" si="1341"/>
        <v>3.3323060941828255</v>
      </c>
      <c r="BH529" s="6">
        <f t="shared" si="1342"/>
        <v>3.3323060941828255</v>
      </c>
      <c r="BI529" s="40">
        <f t="shared" si="1343"/>
        <v>1</v>
      </c>
      <c r="BK529" s="6">
        <f t="shared" si="1344"/>
        <v>0</v>
      </c>
      <c r="BL529" s="6">
        <f t="shared" si="1344"/>
        <v>3.3311952620244076</v>
      </c>
      <c r="BM529" s="6">
        <f t="shared" si="1345"/>
        <v>3.3311952620244076</v>
      </c>
      <c r="BN529" s="40">
        <f t="shared" si="1346"/>
        <v>1</v>
      </c>
      <c r="BP529" s="6">
        <f t="shared" si="1347"/>
        <v>0</v>
      </c>
      <c r="BQ529" s="6">
        <f t="shared" si="1347"/>
        <v>3.33</v>
      </c>
      <c r="BR529" s="6">
        <f t="shared" si="1348"/>
        <v>3.33</v>
      </c>
      <c r="BS529" s="40">
        <f t="shared" si="1349"/>
        <v>1</v>
      </c>
      <c r="BU529" s="6">
        <f t="shared" si="1350"/>
        <v>0</v>
      </c>
      <c r="BV529" s="6">
        <f t="shared" si="1350"/>
        <v>3.33</v>
      </c>
      <c r="BW529" s="6">
        <f t="shared" si="1351"/>
        <v>3.33</v>
      </c>
      <c r="BX529" s="40">
        <f t="shared" si="1352"/>
        <v>1</v>
      </c>
      <c r="BZ529" s="6">
        <f t="shared" si="1353"/>
        <v>0</v>
      </c>
      <c r="CA529" s="6">
        <f t="shared" si="1353"/>
        <v>3.3312008654886407</v>
      </c>
      <c r="CB529" s="6">
        <f t="shared" si="1354"/>
        <v>3.3312008654886407</v>
      </c>
      <c r="CC529" s="40">
        <f t="shared" si="1355"/>
        <v>1</v>
      </c>
      <c r="CE529" s="6">
        <f t="shared" si="1356"/>
        <v>0</v>
      </c>
      <c r="CF529" s="6">
        <f t="shared" si="1356"/>
        <v>3.33</v>
      </c>
      <c r="CG529" s="6">
        <f t="shared" si="1357"/>
        <v>3.33</v>
      </c>
      <c r="CH529" s="40">
        <f t="shared" si="1358"/>
        <v>1</v>
      </c>
      <c r="CI529" s="212"/>
      <c r="CJ529" s="6">
        <f t="shared" si="1359"/>
        <v>1.8710999598554796</v>
      </c>
      <c r="CK529" s="6">
        <f t="shared" si="1359"/>
        <v>4.5743467933491679</v>
      </c>
      <c r="CL529" s="6">
        <f t="shared" si="1359"/>
        <v>1.2569608540925268</v>
      </c>
      <c r="CM529" s="6">
        <f t="shared" si="1359"/>
        <v>3.609804305283757</v>
      </c>
      <c r="CN529" s="6">
        <f t="shared" si="1359"/>
        <v>2.7904854555962242</v>
      </c>
      <c r="CO529" s="6">
        <f t="shared" si="1359"/>
        <v>0</v>
      </c>
      <c r="CP529" s="6">
        <f t="shared" si="1359"/>
        <v>0</v>
      </c>
      <c r="CQ529" s="6">
        <f t="shared" si="1359"/>
        <v>0</v>
      </c>
      <c r="CR529" s="6">
        <f t="shared" si="1359"/>
        <v>0</v>
      </c>
      <c r="CS529" s="6">
        <f t="shared" si="1359"/>
        <v>0</v>
      </c>
      <c r="CT529" s="6">
        <f t="shared" si="1359"/>
        <v>0</v>
      </c>
      <c r="CU529" s="6">
        <f t="shared" si="1359"/>
        <v>0</v>
      </c>
      <c r="CV529" s="212"/>
      <c r="CW529" s="6">
        <f t="shared" si="1360"/>
        <v>1.0948094780659623</v>
      </c>
      <c r="CX529" s="6">
        <f t="shared" si="1360"/>
        <v>1.357419777341192</v>
      </c>
      <c r="CY529" s="6">
        <f t="shared" si="1360"/>
        <v>2.3902299176837922</v>
      </c>
      <c r="CZ529" s="6">
        <f t="shared" si="1360"/>
        <v>0.94966361758630857</v>
      </c>
      <c r="DA529" s="6">
        <f t="shared" si="1360"/>
        <v>2.2244733002626207</v>
      </c>
      <c r="DB529" s="6">
        <f t="shared" si="1360"/>
        <v>1.5357247531060849</v>
      </c>
      <c r="DC529" s="6">
        <f t="shared" si="1360"/>
        <v>1.7876859504132232</v>
      </c>
      <c r="DD529" s="6">
        <f t="shared" si="1360"/>
        <v>4.8296823051348357</v>
      </c>
      <c r="DE529" s="6">
        <f t="shared" si="1360"/>
        <v>3.3318503649635036</v>
      </c>
      <c r="DF529" s="6">
        <f t="shared" si="1360"/>
        <v>3.5343249742356577</v>
      </c>
      <c r="DG529" s="6">
        <f t="shared" si="1360"/>
        <v>3.6152589792060494</v>
      </c>
      <c r="DH529" s="6">
        <f t="shared" si="1360"/>
        <v>4.3856418312387788</v>
      </c>
      <c r="DI529" s="178"/>
      <c r="DJ529" s="6">
        <f t="shared" si="1361"/>
        <v>3.3324121695038031</v>
      </c>
      <c r="DK529" s="6">
        <f t="shared" si="1361"/>
        <v>3.33</v>
      </c>
      <c r="DL529" s="6">
        <f t="shared" si="1361"/>
        <v>3.3311594707520893</v>
      </c>
      <c r="DM529" s="6">
        <f t="shared" si="1361"/>
        <v>3.3299999999999996</v>
      </c>
      <c r="DN529" s="6">
        <f t="shared" si="1361"/>
        <v>3.33</v>
      </c>
      <c r="DO529" s="6">
        <f t="shared" si="1361"/>
        <v>3.3311680112241318</v>
      </c>
      <c r="DP529" s="6">
        <f t="shared" si="1361"/>
        <v>3.3323060941828255</v>
      </c>
      <c r="DQ529" s="6">
        <f t="shared" si="1361"/>
        <v>3.3311952620244076</v>
      </c>
      <c r="DR529" s="6">
        <f t="shared" si="1361"/>
        <v>3.33</v>
      </c>
      <c r="DS529" s="6">
        <f t="shared" si="1361"/>
        <v>3.33</v>
      </c>
      <c r="DT529" s="6">
        <f t="shared" si="1361"/>
        <v>3.3312008654886407</v>
      </c>
      <c r="DU529" s="6">
        <f t="shared" si="1361"/>
        <v>3.33</v>
      </c>
      <c r="DV529" s="178"/>
      <c r="DW529" s="6">
        <f t="shared" si="1362"/>
        <v>2.0719855790413941</v>
      </c>
      <c r="DX529" s="6">
        <f t="shared" si="1362"/>
        <v>2.1846818726331692</v>
      </c>
      <c r="DY529" s="6">
        <f t="shared" si="1362"/>
        <v>1.9526000507776149</v>
      </c>
      <c r="DZ529" s="6">
        <f t="shared" si="1362"/>
        <v>1.9668249676835892</v>
      </c>
      <c r="EA529" s="6">
        <f t="shared" si="1362"/>
        <v>1.9113465890366972</v>
      </c>
      <c r="EB529" s="6">
        <f t="shared" si="1362"/>
        <v>2.0135559452817411</v>
      </c>
      <c r="EC529" s="6">
        <f t="shared" si="1362"/>
        <v>1.9156810081310345</v>
      </c>
      <c r="ED529" s="6">
        <f t="shared" si="1362"/>
        <v>1.9118551495222254</v>
      </c>
      <c r="EE529" s="6">
        <f t="shared" si="1362"/>
        <v>1.9184473114647482</v>
      </c>
      <c r="EF529" s="6">
        <f t="shared" si="1362"/>
        <v>1.9249058404574069</v>
      </c>
      <c r="EG529" s="6">
        <f t="shared" si="1362"/>
        <v>2.0476462544809348</v>
      </c>
      <c r="EH529" s="6">
        <f t="shared" si="1362"/>
        <v>2.0098999903283041</v>
      </c>
    </row>
    <row r="530" spans="2:138" x14ac:dyDescent="0.25">
      <c r="B530" s="51">
        <v>63004</v>
      </c>
      <c r="C530" s="51"/>
      <c r="D530" t="str" cm="1">
        <f t="array" ref="D530">_xll.OneStreamExcelAddIn.XFFunctions.XFGetMemberInfo("Description","Account",B530)</f>
        <v>Pharmacy Supplies</v>
      </c>
      <c r="E530" s="6">
        <f t="shared" si="1363"/>
        <v>6.142884540117417</v>
      </c>
      <c r="F530" s="6">
        <f>F514/F$6</f>
        <v>6.7869922969187684</v>
      </c>
      <c r="G530" s="6">
        <f t="shared" si="1313"/>
        <v>0.64410775680135135</v>
      </c>
      <c r="H530" s="55">
        <f t="shared" si="1314"/>
        <v>9.4903269168843798E-2</v>
      </c>
      <c r="I530" s="41"/>
      <c r="J530" s="6">
        <f t="shared" si="1315"/>
        <v>4.1818589867077636</v>
      </c>
      <c r="K530" s="6">
        <f t="shared" si="1315"/>
        <v>6.8128633132367504</v>
      </c>
      <c r="L530" s="6">
        <f t="shared" si="1316"/>
        <v>2.6310043265289869</v>
      </c>
      <c r="M530" s="40">
        <f t="shared" si="1317"/>
        <v>0.38618187472177723</v>
      </c>
      <c r="N530" s="41"/>
      <c r="O530" s="6">
        <f t="shared" si="1318"/>
        <v>4.1941171976468796</v>
      </c>
      <c r="P530" s="6">
        <f t="shared" si="1319"/>
        <v>1.2258210939116054E-2</v>
      </c>
      <c r="Q530" s="40">
        <f t="shared" si="1320"/>
        <v>2.9227154038503158E-3</v>
      </c>
      <c r="R530" s="41"/>
      <c r="S530" s="6">
        <f t="shared" si="1364"/>
        <v>0</v>
      </c>
      <c r="T530" s="6">
        <f t="shared" si="1321"/>
        <v>-6.142884540117417</v>
      </c>
      <c r="U530" s="40">
        <f t="shared" si="1322"/>
        <v>0</v>
      </c>
      <c r="V530" s="41"/>
      <c r="W530" s="42"/>
      <c r="X530" s="43"/>
      <c r="Y530" s="42"/>
      <c r="Z530" s="44"/>
      <c r="AB530" s="6">
        <f t="shared" si="1323"/>
        <v>3.2792974708952225</v>
      </c>
      <c r="AC530" s="6">
        <f t="shared" si="1323"/>
        <v>6.9816733067729091</v>
      </c>
      <c r="AD530" s="6">
        <f t="shared" si="1324"/>
        <v>3.7023758358776866</v>
      </c>
      <c r="AE530" s="40">
        <f t="shared" si="1325"/>
        <v>0.5302992095442246</v>
      </c>
      <c r="AG530" s="6">
        <f t="shared" si="1326"/>
        <v>5.0924425969912903</v>
      </c>
      <c r="AH530" s="6">
        <f t="shared" si="1326"/>
        <v>6.7984946646341466</v>
      </c>
      <c r="AI530" s="6">
        <f t="shared" si="1327"/>
        <v>1.7060520676428563</v>
      </c>
      <c r="AJ530" s="40">
        <f t="shared" si="1328"/>
        <v>0.25094556248131816</v>
      </c>
      <c r="AL530" s="6">
        <f t="shared" si="1329"/>
        <v>2.3803380782918149</v>
      </c>
      <c r="AM530" s="6">
        <f t="shared" si="1329"/>
        <v>6.6894324512534817</v>
      </c>
      <c r="AN530" s="6">
        <f t="shared" si="1330"/>
        <v>4.3090943729616669</v>
      </c>
      <c r="AO530" s="40">
        <f t="shared" si="1331"/>
        <v>0.64416441968170535</v>
      </c>
      <c r="AQ530" s="6">
        <f t="shared" si="1332"/>
        <v>6.142884540117417</v>
      </c>
      <c r="AR530" s="6">
        <f t="shared" si="1332"/>
        <v>6.7869922969187684</v>
      </c>
      <c r="AS530" s="6">
        <f t="shared" si="1333"/>
        <v>0.64410775680135135</v>
      </c>
      <c r="AT530" s="40">
        <f t="shared" si="1334"/>
        <v>9.4903269168843798E-2</v>
      </c>
      <c r="AV530" s="6">
        <f t="shared" si="1335"/>
        <v>4.1818589867077636</v>
      </c>
      <c r="AW530" s="6">
        <f t="shared" si="1335"/>
        <v>6.7060538116591921</v>
      </c>
      <c r="AX530" s="6">
        <f t="shared" si="1336"/>
        <v>2.5241948249514286</v>
      </c>
      <c r="AY530" s="40">
        <f t="shared" si="1337"/>
        <v>0.3764053936702455</v>
      </c>
      <c r="BA530" s="6">
        <f t="shared" si="1338"/>
        <v>0</v>
      </c>
      <c r="BB530" s="6">
        <f t="shared" si="1338"/>
        <v>6.630866362679761</v>
      </c>
      <c r="BC530" s="6">
        <f t="shared" si="1339"/>
        <v>6.630866362679761</v>
      </c>
      <c r="BD530" s="40">
        <f t="shared" si="1340"/>
        <v>1</v>
      </c>
      <c r="BF530" s="6">
        <f t="shared" si="1341"/>
        <v>0</v>
      </c>
      <c r="BG530" s="6">
        <f t="shared" si="1341"/>
        <v>6.5780990304709137</v>
      </c>
      <c r="BH530" s="6">
        <f t="shared" si="1342"/>
        <v>6.5780990304709137</v>
      </c>
      <c r="BI530" s="40">
        <f t="shared" si="1343"/>
        <v>1</v>
      </c>
      <c r="BK530" s="6">
        <f t="shared" si="1344"/>
        <v>0</v>
      </c>
      <c r="BL530" s="6">
        <f t="shared" si="1344"/>
        <v>6.708578607322325</v>
      </c>
      <c r="BM530" s="6">
        <f t="shared" si="1345"/>
        <v>6.708578607322325</v>
      </c>
      <c r="BN530" s="40">
        <f t="shared" si="1346"/>
        <v>1</v>
      </c>
      <c r="BP530" s="6">
        <f t="shared" si="1347"/>
        <v>0</v>
      </c>
      <c r="BQ530" s="6">
        <f t="shared" si="1347"/>
        <v>6.6528733593472866</v>
      </c>
      <c r="BR530" s="6">
        <f t="shared" si="1348"/>
        <v>6.6528733593472866</v>
      </c>
      <c r="BS530" s="40">
        <f t="shared" si="1349"/>
        <v>1</v>
      </c>
      <c r="BU530" s="6">
        <f t="shared" si="1350"/>
        <v>0</v>
      </c>
      <c r="BV530" s="6">
        <f t="shared" si="1350"/>
        <v>6.6862818336162979</v>
      </c>
      <c r="BW530" s="6">
        <f t="shared" si="1351"/>
        <v>6.6862818336162979</v>
      </c>
      <c r="BX530" s="40">
        <f t="shared" si="1352"/>
        <v>1</v>
      </c>
      <c r="BZ530" s="6">
        <f t="shared" si="1353"/>
        <v>0</v>
      </c>
      <c r="CA530" s="6">
        <f t="shared" si="1353"/>
        <v>6.8251172015867292</v>
      </c>
      <c r="CB530" s="6">
        <f t="shared" si="1354"/>
        <v>6.8251172015867292</v>
      </c>
      <c r="CC530" s="40">
        <f t="shared" si="1355"/>
        <v>1</v>
      </c>
      <c r="CE530" s="6">
        <f t="shared" si="1356"/>
        <v>0</v>
      </c>
      <c r="CF530" s="6">
        <f t="shared" si="1356"/>
        <v>6.8484182776801408</v>
      </c>
      <c r="CG530" s="6">
        <f t="shared" si="1357"/>
        <v>6.8484182776801408</v>
      </c>
      <c r="CH530" s="40">
        <f t="shared" si="1358"/>
        <v>1</v>
      </c>
      <c r="CI530" s="212"/>
      <c r="CJ530" s="6">
        <f t="shared" si="1359"/>
        <v>3.2792974708952225</v>
      </c>
      <c r="CK530" s="6">
        <f t="shared" si="1359"/>
        <v>5.0924425969912903</v>
      </c>
      <c r="CL530" s="6">
        <f t="shared" si="1359"/>
        <v>2.3803380782918149</v>
      </c>
      <c r="CM530" s="6">
        <f t="shared" si="1359"/>
        <v>6.142884540117417</v>
      </c>
      <c r="CN530" s="6">
        <f t="shared" si="1359"/>
        <v>4.1818589867077636</v>
      </c>
      <c r="CO530" s="6">
        <f t="shared" si="1359"/>
        <v>0</v>
      </c>
      <c r="CP530" s="6">
        <f t="shared" si="1359"/>
        <v>0</v>
      </c>
      <c r="CQ530" s="6">
        <f t="shared" si="1359"/>
        <v>0</v>
      </c>
      <c r="CR530" s="6">
        <f t="shared" si="1359"/>
        <v>0</v>
      </c>
      <c r="CS530" s="6">
        <f t="shared" si="1359"/>
        <v>0</v>
      </c>
      <c r="CT530" s="6">
        <f t="shared" si="1359"/>
        <v>0</v>
      </c>
      <c r="CU530" s="6">
        <f t="shared" si="1359"/>
        <v>0</v>
      </c>
      <c r="CV530" s="212"/>
      <c r="CW530" s="6">
        <f t="shared" si="1360"/>
        <v>3.4647262247838615</v>
      </c>
      <c r="CX530" s="6">
        <f t="shared" si="1360"/>
        <v>3.8915487884741324</v>
      </c>
      <c r="CY530" s="6">
        <f t="shared" si="1360"/>
        <v>5.7327135963667324</v>
      </c>
      <c r="CZ530" s="6">
        <f t="shared" si="1360"/>
        <v>3.5394865742106814</v>
      </c>
      <c r="DA530" s="6">
        <f t="shared" si="1360"/>
        <v>6.0356930259702359</v>
      </c>
      <c r="DB530" s="6">
        <f t="shared" si="1360"/>
        <v>4.5226632685568653</v>
      </c>
      <c r="DC530" s="6">
        <f t="shared" si="1360"/>
        <v>3.8232363636363638</v>
      </c>
      <c r="DD530" s="6">
        <f t="shared" si="1360"/>
        <v>4.4467196158108608</v>
      </c>
      <c r="DE530" s="6">
        <f t="shared" si="1360"/>
        <v>7.1512116788321167</v>
      </c>
      <c r="DF530" s="6">
        <f t="shared" si="1360"/>
        <v>4.4556200618344208</v>
      </c>
      <c r="DG530" s="6">
        <f t="shared" si="1360"/>
        <v>4.4298601134215501</v>
      </c>
      <c r="DH530" s="6">
        <f t="shared" si="1360"/>
        <v>2.24439407540395</v>
      </c>
      <c r="DI530" s="178"/>
      <c r="DJ530" s="6">
        <f t="shared" si="1361"/>
        <v>6.9816733067729091</v>
      </c>
      <c r="DK530" s="6">
        <f t="shared" si="1361"/>
        <v>6.7984946646341466</v>
      </c>
      <c r="DL530" s="6">
        <f t="shared" si="1361"/>
        <v>6.6894324512534817</v>
      </c>
      <c r="DM530" s="6">
        <f t="shared" si="1361"/>
        <v>6.7869922969187684</v>
      </c>
      <c r="DN530" s="6">
        <f t="shared" si="1361"/>
        <v>6.7060538116591921</v>
      </c>
      <c r="DO530" s="6">
        <f t="shared" si="1361"/>
        <v>6.630866362679761</v>
      </c>
      <c r="DP530" s="6">
        <f t="shared" si="1361"/>
        <v>6.5780990304709137</v>
      </c>
      <c r="DQ530" s="6">
        <f t="shared" si="1361"/>
        <v>6.708578607322325</v>
      </c>
      <c r="DR530" s="6">
        <f t="shared" si="1361"/>
        <v>6.6528733593472866</v>
      </c>
      <c r="DS530" s="6">
        <f t="shared" si="1361"/>
        <v>6.6862818336162979</v>
      </c>
      <c r="DT530" s="6">
        <f t="shared" si="1361"/>
        <v>6.8251172015867292</v>
      </c>
      <c r="DU530" s="6">
        <f t="shared" si="1361"/>
        <v>6.8484182776801408</v>
      </c>
      <c r="DV530" s="178"/>
      <c r="DW530" s="6">
        <f t="shared" si="1362"/>
        <v>6.5475596988328668</v>
      </c>
      <c r="DX530" s="6">
        <f t="shared" si="1362"/>
        <v>6.9022738605517242</v>
      </c>
      <c r="DY530" s="6">
        <f t="shared" si="1362"/>
        <v>6.1720656692469964</v>
      </c>
      <c r="DZ530" s="6">
        <f t="shared" si="1362"/>
        <v>6.2168704459622202</v>
      </c>
      <c r="EA530" s="6">
        <f t="shared" si="1362"/>
        <v>6.0423023163990823</v>
      </c>
      <c r="EB530" s="6">
        <f t="shared" si="1362"/>
        <v>6.3638550083796863</v>
      </c>
      <c r="EC530" s="6">
        <f t="shared" si="1362"/>
        <v>6.0559529100172416</v>
      </c>
      <c r="ED530" s="6">
        <f t="shared" si="1362"/>
        <v>6.0438756078118727</v>
      </c>
      <c r="EE530" s="6">
        <f t="shared" si="1362"/>
        <v>6.0647065282446047</v>
      </c>
      <c r="EF530" s="6">
        <f t="shared" si="1362"/>
        <v>6.0849590149119264</v>
      </c>
      <c r="EG530" s="6">
        <f t="shared" si="1362"/>
        <v>6.4710898321863466</v>
      </c>
      <c r="EH530" s="6">
        <f t="shared" si="1362"/>
        <v>6.3522912821152682</v>
      </c>
    </row>
    <row r="531" spans="2:138" x14ac:dyDescent="0.25">
      <c r="B531" s="51">
        <v>63005</v>
      </c>
      <c r="C531" s="51"/>
      <c r="D531" t="str" cm="1">
        <f t="array" ref="D531">_xll.OneStreamExcelAddIn.XFFunctions.XFGetMemberInfo("Description","Account",B531)</f>
        <v>Linen Supplies</v>
      </c>
      <c r="E531" s="6">
        <f t="shared" si="1363"/>
        <v>0</v>
      </c>
      <c r="F531" s="6">
        <f t="shared" si="1363"/>
        <v>0.67700926766071434</v>
      </c>
      <c r="G531" s="6">
        <f t="shared" si="1313"/>
        <v>0.67700926766071434</v>
      </c>
      <c r="H531" s="55">
        <f t="shared" si="1314"/>
        <v>1</v>
      </c>
      <c r="I531" s="41"/>
      <c r="J531" s="6">
        <f t="shared" si="1315"/>
        <v>0.31447697938740127</v>
      </c>
      <c r="K531" s="6">
        <f t="shared" si="1315"/>
        <v>0.67958992740583102</v>
      </c>
      <c r="L531" s="6">
        <f t="shared" si="1316"/>
        <v>0.36511294801842975</v>
      </c>
      <c r="M531" s="40">
        <f t="shared" si="1317"/>
        <v>0.53725479630364659</v>
      </c>
      <c r="N531" s="41"/>
      <c r="O531" s="6">
        <f t="shared" si="1318"/>
        <v>0.25148292459316984</v>
      </c>
      <c r="P531" s="6">
        <f t="shared" si="1319"/>
        <v>-6.2994054794231424E-2</v>
      </c>
      <c r="Q531" s="40">
        <f t="shared" si="1320"/>
        <v>-0.25049038576332155</v>
      </c>
      <c r="R531" s="41"/>
      <c r="S531" s="6">
        <f t="shared" si="1364"/>
        <v>0</v>
      </c>
      <c r="T531" s="6">
        <f t="shared" si="1321"/>
        <v>0</v>
      </c>
      <c r="U531" s="40">
        <f t="shared" si="1322"/>
        <v>0</v>
      </c>
      <c r="V531" s="41"/>
      <c r="W531" s="42"/>
      <c r="X531" s="43"/>
      <c r="Y531" s="42"/>
      <c r="Z531" s="44"/>
      <c r="AB531" s="6">
        <f t="shared" si="1323"/>
        <v>0</v>
      </c>
      <c r="AC531" s="6">
        <f t="shared" si="1323"/>
        <v>0.6964288930474466</v>
      </c>
      <c r="AD531" s="6">
        <f t="shared" si="1324"/>
        <v>0.6964288930474466</v>
      </c>
      <c r="AE531" s="40">
        <f t="shared" si="1325"/>
        <v>1</v>
      </c>
      <c r="AG531" s="6">
        <f t="shared" si="1326"/>
        <v>0.13758115597783055</v>
      </c>
      <c r="AH531" s="6">
        <f t="shared" si="1326"/>
        <v>0.67815664034108225</v>
      </c>
      <c r="AI531" s="6">
        <f t="shared" si="1327"/>
        <v>0.54057548436325176</v>
      </c>
      <c r="AJ531" s="40">
        <f t="shared" si="1328"/>
        <v>0.7971248118891332</v>
      </c>
      <c r="AL531" s="6">
        <f t="shared" si="1329"/>
        <v>1.0382099644128113</v>
      </c>
      <c r="AM531" s="6">
        <f t="shared" si="1329"/>
        <v>0.66727757550940114</v>
      </c>
      <c r="AN531" s="6">
        <f t="shared" si="1330"/>
        <v>-0.37093238890341018</v>
      </c>
      <c r="AO531" s="40">
        <f t="shared" si="1331"/>
        <v>-0.55588918692530553</v>
      </c>
      <c r="AQ531" s="6">
        <f t="shared" si="1332"/>
        <v>0</v>
      </c>
      <c r="AR531" s="6">
        <f t="shared" si="1332"/>
        <v>0.67700926766071434</v>
      </c>
      <c r="AS531" s="6">
        <f t="shared" si="1333"/>
        <v>0.67700926766071434</v>
      </c>
      <c r="AT531" s="40">
        <f t="shared" si="1334"/>
        <v>1</v>
      </c>
      <c r="AV531" s="6">
        <f t="shared" si="1335"/>
        <v>0.31447697938740127</v>
      </c>
      <c r="AW531" s="6">
        <f t="shared" si="1335"/>
        <v>0.66893557282890659</v>
      </c>
      <c r="AX531" s="6">
        <f t="shared" si="1336"/>
        <v>0.35445859344150532</v>
      </c>
      <c r="AY531" s="40">
        <f t="shared" si="1337"/>
        <v>0.52988450284159883</v>
      </c>
      <c r="BA531" s="6">
        <f t="shared" si="1338"/>
        <v>0</v>
      </c>
      <c r="BB531" s="6">
        <f t="shared" si="1338"/>
        <v>0.66143554961627504</v>
      </c>
      <c r="BC531" s="6">
        <f t="shared" si="1339"/>
        <v>0.66143554961627504</v>
      </c>
      <c r="BD531" s="40">
        <f t="shared" si="1340"/>
        <v>1</v>
      </c>
      <c r="BF531" s="6">
        <f t="shared" si="1341"/>
        <v>0</v>
      </c>
      <c r="BG531" s="6">
        <f t="shared" si="1341"/>
        <v>0.65617195546849028</v>
      </c>
      <c r="BH531" s="6">
        <f t="shared" si="1342"/>
        <v>0.65617195546849028</v>
      </c>
      <c r="BI531" s="40">
        <f t="shared" si="1343"/>
        <v>1</v>
      </c>
      <c r="BK531" s="6">
        <f t="shared" si="1344"/>
        <v>0</v>
      </c>
      <c r="BL531" s="6">
        <f t="shared" si="1344"/>
        <v>0.66918742372074658</v>
      </c>
      <c r="BM531" s="6">
        <f t="shared" si="1345"/>
        <v>0.66918742372074658</v>
      </c>
      <c r="BN531" s="40">
        <f t="shared" si="1346"/>
        <v>1</v>
      </c>
      <c r="BP531" s="6">
        <f t="shared" si="1347"/>
        <v>0</v>
      </c>
      <c r="BQ531" s="6">
        <f t="shared" si="1347"/>
        <v>0.66363076953777933</v>
      </c>
      <c r="BR531" s="6">
        <f t="shared" si="1348"/>
        <v>0.66363076953777933</v>
      </c>
      <c r="BS531" s="40">
        <f t="shared" si="1349"/>
        <v>1</v>
      </c>
      <c r="BU531" s="6">
        <f t="shared" si="1350"/>
        <v>0</v>
      </c>
      <c r="BV531" s="6">
        <f t="shared" si="1350"/>
        <v>0.66696329824991507</v>
      </c>
      <c r="BW531" s="6">
        <f t="shared" si="1351"/>
        <v>0.66696329824991507</v>
      </c>
      <c r="BX531" s="40">
        <f t="shared" si="1352"/>
        <v>1</v>
      </c>
      <c r="BZ531" s="6">
        <f t="shared" si="1353"/>
        <v>0</v>
      </c>
      <c r="CA531" s="6">
        <f t="shared" si="1353"/>
        <v>0.68081226502091596</v>
      </c>
      <c r="CB531" s="6">
        <f t="shared" si="1354"/>
        <v>0.68081226502091596</v>
      </c>
      <c r="CC531" s="40">
        <f t="shared" si="1355"/>
        <v>1</v>
      </c>
      <c r="CE531" s="6">
        <f t="shared" si="1356"/>
        <v>0</v>
      </c>
      <c r="CF531" s="6">
        <f t="shared" si="1356"/>
        <v>0.68313657065905098</v>
      </c>
      <c r="CG531" s="6">
        <f t="shared" si="1357"/>
        <v>0.68313657065905098</v>
      </c>
      <c r="CH531" s="40">
        <f t="shared" si="1358"/>
        <v>1</v>
      </c>
      <c r="CI531" s="212"/>
      <c r="CJ531" s="6">
        <f t="shared" si="1359"/>
        <v>0</v>
      </c>
      <c r="CK531" s="6">
        <f t="shared" si="1359"/>
        <v>0.13758115597783055</v>
      </c>
      <c r="CL531" s="6">
        <f t="shared" si="1359"/>
        <v>1.0382099644128113</v>
      </c>
      <c r="CM531" s="6">
        <f t="shared" si="1359"/>
        <v>0</v>
      </c>
      <c r="CN531" s="6">
        <f t="shared" si="1359"/>
        <v>0.31447697938740127</v>
      </c>
      <c r="CO531" s="6">
        <f t="shared" si="1359"/>
        <v>0</v>
      </c>
      <c r="CP531" s="6">
        <f t="shared" si="1359"/>
        <v>0</v>
      </c>
      <c r="CQ531" s="6">
        <f t="shared" si="1359"/>
        <v>0</v>
      </c>
      <c r="CR531" s="6">
        <f t="shared" si="1359"/>
        <v>0</v>
      </c>
      <c r="CS531" s="6">
        <f t="shared" si="1359"/>
        <v>0</v>
      </c>
      <c r="CT531" s="6">
        <f t="shared" si="1359"/>
        <v>0</v>
      </c>
      <c r="CU531" s="6">
        <f t="shared" si="1359"/>
        <v>0</v>
      </c>
      <c r="CV531" s="212"/>
      <c r="CW531" s="6">
        <f t="shared" si="1360"/>
        <v>0</v>
      </c>
      <c r="CX531" s="6">
        <f t="shared" si="1360"/>
        <v>0.58011132940406029</v>
      </c>
      <c r="CY531" s="6">
        <f t="shared" si="1360"/>
        <v>0</v>
      </c>
      <c r="CZ531" s="6">
        <f t="shared" si="1360"/>
        <v>0.44850988492180582</v>
      </c>
      <c r="DA531" s="6">
        <f t="shared" si="1360"/>
        <v>0.75080245112343158</v>
      </c>
      <c r="DB531" s="6">
        <f t="shared" si="1360"/>
        <v>0</v>
      </c>
      <c r="DC531" s="6">
        <f t="shared" si="1360"/>
        <v>0.79001983471074377</v>
      </c>
      <c r="DD531" s="6">
        <f t="shared" si="1360"/>
        <v>0</v>
      </c>
      <c r="DE531" s="6">
        <f t="shared" si="1360"/>
        <v>0</v>
      </c>
      <c r="DF531" s="6">
        <f t="shared" si="1360"/>
        <v>3.9007214015802129E-2</v>
      </c>
      <c r="DG531" s="6">
        <f t="shared" si="1360"/>
        <v>0</v>
      </c>
      <c r="DH531" s="6">
        <f t="shared" si="1360"/>
        <v>0</v>
      </c>
      <c r="DI531" s="178"/>
      <c r="DJ531" s="6">
        <f t="shared" si="1361"/>
        <v>0.6964288930474466</v>
      </c>
      <c r="DK531" s="6">
        <f t="shared" si="1361"/>
        <v>0.67815664034108225</v>
      </c>
      <c r="DL531" s="6">
        <f t="shared" si="1361"/>
        <v>0.66727757550940114</v>
      </c>
      <c r="DM531" s="6">
        <f t="shared" si="1361"/>
        <v>0.67700926766071434</v>
      </c>
      <c r="DN531" s="6">
        <f t="shared" si="1361"/>
        <v>0.66893557282890659</v>
      </c>
      <c r="DO531" s="6">
        <f t="shared" si="1361"/>
        <v>0.66143554961627504</v>
      </c>
      <c r="DP531" s="6">
        <f t="shared" si="1361"/>
        <v>0.65617195546849028</v>
      </c>
      <c r="DQ531" s="6">
        <f t="shared" si="1361"/>
        <v>0.66918742372074658</v>
      </c>
      <c r="DR531" s="6">
        <f t="shared" si="1361"/>
        <v>0.66363076953777933</v>
      </c>
      <c r="DS531" s="6">
        <f t="shared" si="1361"/>
        <v>0.66696329824991507</v>
      </c>
      <c r="DT531" s="6">
        <f t="shared" si="1361"/>
        <v>0.68081226502091596</v>
      </c>
      <c r="DU531" s="6">
        <f t="shared" si="1361"/>
        <v>0.68313657065905098</v>
      </c>
      <c r="DV531" s="178"/>
      <c r="DW531" s="6">
        <f t="shared" si="1362"/>
        <v>7.8098230116713352E-2</v>
      </c>
      <c r="DX531" s="6">
        <f t="shared" si="1362"/>
        <v>7.8432657846305417E-2</v>
      </c>
      <c r="DY531" s="6">
        <f t="shared" si="1362"/>
        <v>7.8505817792557858E-2</v>
      </c>
      <c r="DZ531" s="6">
        <f t="shared" si="1362"/>
        <v>7.8635479937426214E-2</v>
      </c>
      <c r="EA531" s="6">
        <f t="shared" si="1362"/>
        <v>0.86959713120412852</v>
      </c>
      <c r="EB531" s="6">
        <f t="shared" si="1362"/>
        <v>7.8490496114873035E-2</v>
      </c>
      <c r="EC531" s="6">
        <f t="shared" si="1362"/>
        <v>7.8648055825862068E-2</v>
      </c>
      <c r="ED531" s="6">
        <f t="shared" si="1362"/>
        <v>7.8538713907657015E-2</v>
      </c>
      <c r="EE531" s="6">
        <f t="shared" si="1362"/>
        <v>7.8785572614388497E-2</v>
      </c>
      <c r="EF531" s="6">
        <f t="shared" si="1362"/>
        <v>7.8594248967946867E-2</v>
      </c>
      <c r="EG531" s="6">
        <f t="shared" si="1362"/>
        <v>7.8410787297970477E-2</v>
      </c>
      <c r="EH531" s="6">
        <f t="shared" si="1362"/>
        <v>7.8322851716053105E-2</v>
      </c>
    </row>
    <row r="532" spans="2:138" x14ac:dyDescent="0.25">
      <c r="B532" s="51">
        <v>63006</v>
      </c>
      <c r="C532" s="51"/>
      <c r="D532" t="str" cm="1">
        <f t="array" ref="D532">_xll.OneStreamExcelAddIn.XFFunctions.XFGetMemberInfo("Description","Account",B532)</f>
        <v>Office Supplies</v>
      </c>
      <c r="E532" s="6">
        <f t="shared" si="1363"/>
        <v>4.5215733855185913</v>
      </c>
      <c r="F532" s="6">
        <f t="shared" si="1363"/>
        <v>6.5249906825304613</v>
      </c>
      <c r="G532" s="6">
        <f t="shared" si="1313"/>
        <v>2.00341729701187</v>
      </c>
      <c r="H532" s="55">
        <f t="shared" si="1314"/>
        <v>0.30703757208047433</v>
      </c>
      <c r="I532" s="41"/>
      <c r="J532" s="6">
        <f t="shared" si="1315"/>
        <v>2.7075178193026392</v>
      </c>
      <c r="K532" s="6">
        <f t="shared" si="1315"/>
        <v>6.5420064304516332</v>
      </c>
      <c r="L532" s="6">
        <f t="shared" si="1316"/>
        <v>3.834488611148994</v>
      </c>
      <c r="M532" s="40">
        <f t="shared" si="1317"/>
        <v>0.58613342128498591</v>
      </c>
      <c r="N532" s="41"/>
      <c r="O532" s="6">
        <f t="shared" si="1318"/>
        <v>2.2828107571243028</v>
      </c>
      <c r="P532" s="6">
        <f t="shared" si="1319"/>
        <v>-0.42470706217833643</v>
      </c>
      <c r="Q532" s="40">
        <f t="shared" si="1320"/>
        <v>-0.18604567235934505</v>
      </c>
      <c r="R532" s="41"/>
      <c r="S532" s="6">
        <f t="shared" si="1364"/>
        <v>0</v>
      </c>
      <c r="T532" s="6">
        <f t="shared" si="1321"/>
        <v>-4.5215733855185913</v>
      </c>
      <c r="U532" s="40">
        <f t="shared" si="1322"/>
        <v>0</v>
      </c>
      <c r="V532" s="41"/>
      <c r="W532" s="42"/>
      <c r="X532" s="43"/>
      <c r="Y532" s="42"/>
      <c r="Z532" s="44"/>
      <c r="AB532" s="6">
        <f t="shared" si="1323"/>
        <v>2.0014171015656363</v>
      </c>
      <c r="AC532" s="6">
        <f t="shared" si="1323"/>
        <v>6.6501359865874683</v>
      </c>
      <c r="AD532" s="6">
        <f t="shared" si="1324"/>
        <v>4.6487188850218324</v>
      </c>
      <c r="AE532" s="40">
        <f t="shared" si="1325"/>
        <v>0.69904117666131105</v>
      </c>
      <c r="AG532" s="6">
        <f t="shared" si="1326"/>
        <v>1.4658867775138558</v>
      </c>
      <c r="AH532" s="6">
        <f t="shared" si="1326"/>
        <v>6.5322897272206557</v>
      </c>
      <c r="AI532" s="6">
        <f t="shared" si="1327"/>
        <v>5.0664029497068004</v>
      </c>
      <c r="AJ532" s="40">
        <f t="shared" si="1328"/>
        <v>0.7755937291933992</v>
      </c>
      <c r="AL532" s="6">
        <f t="shared" si="1329"/>
        <v>2.8001672597864768</v>
      </c>
      <c r="AM532" s="6">
        <f t="shared" si="1329"/>
        <v>6.4638545853436629</v>
      </c>
      <c r="AN532" s="6">
        <f t="shared" si="1330"/>
        <v>3.663687325557186</v>
      </c>
      <c r="AO532" s="40">
        <f t="shared" si="1331"/>
        <v>0.56679606219241696</v>
      </c>
      <c r="AQ532" s="6">
        <f t="shared" si="1332"/>
        <v>4.5215733855185913</v>
      </c>
      <c r="AR532" s="6">
        <f t="shared" si="1332"/>
        <v>6.5249906825304613</v>
      </c>
      <c r="AS532" s="6">
        <f t="shared" si="1333"/>
        <v>2.00341729701187</v>
      </c>
      <c r="AT532" s="40">
        <f t="shared" si="1334"/>
        <v>0.30703757208047433</v>
      </c>
      <c r="AV532" s="6">
        <f t="shared" si="1335"/>
        <v>2.7075178193026392</v>
      </c>
      <c r="AW532" s="6">
        <f t="shared" si="1335"/>
        <v>6.4736296379451534</v>
      </c>
      <c r="AX532" s="6">
        <f t="shared" si="1336"/>
        <v>3.7661118186425142</v>
      </c>
      <c r="AY532" s="40">
        <f t="shared" si="1337"/>
        <v>0.58176201439876407</v>
      </c>
      <c r="BA532" s="6">
        <f t="shared" si="1338"/>
        <v>0</v>
      </c>
      <c r="BB532" s="6">
        <f t="shared" si="1338"/>
        <v>6.426696056615925</v>
      </c>
      <c r="BC532" s="6">
        <f t="shared" si="1339"/>
        <v>6.426696056615925</v>
      </c>
      <c r="BD532" s="40">
        <f t="shared" si="1340"/>
        <v>1</v>
      </c>
      <c r="BF532" s="6">
        <f t="shared" si="1341"/>
        <v>0</v>
      </c>
      <c r="BG532" s="6">
        <f t="shared" si="1341"/>
        <v>6.3939696480654424</v>
      </c>
      <c r="BH532" s="6">
        <f t="shared" si="1342"/>
        <v>6.3939696480654424</v>
      </c>
      <c r="BI532" s="40">
        <f t="shared" si="1343"/>
        <v>1</v>
      </c>
      <c r="BK532" s="6">
        <f t="shared" si="1344"/>
        <v>0</v>
      </c>
      <c r="BL532" s="6">
        <f t="shared" si="1344"/>
        <v>6.4760279815585067</v>
      </c>
      <c r="BM532" s="6">
        <f t="shared" si="1345"/>
        <v>6.4760279815585067</v>
      </c>
      <c r="BN532" s="40">
        <f t="shared" si="1346"/>
        <v>1</v>
      </c>
      <c r="BP532" s="6">
        <f t="shared" si="1347"/>
        <v>0</v>
      </c>
      <c r="BQ532" s="6">
        <f t="shared" si="1347"/>
        <v>6.4398829774597379</v>
      </c>
      <c r="BR532" s="6">
        <f t="shared" si="1348"/>
        <v>6.4398829774597379</v>
      </c>
      <c r="BS532" s="40">
        <f t="shared" si="1349"/>
        <v>1</v>
      </c>
      <c r="BU532" s="6">
        <f t="shared" si="1350"/>
        <v>0</v>
      </c>
      <c r="BV532" s="6">
        <f t="shared" si="1350"/>
        <v>6.4610829558254661</v>
      </c>
      <c r="BW532" s="6">
        <f t="shared" si="1351"/>
        <v>6.4610829558254661</v>
      </c>
      <c r="BX532" s="40">
        <f t="shared" si="1352"/>
        <v>1</v>
      </c>
      <c r="BZ532" s="6">
        <f t="shared" si="1353"/>
        <v>0</v>
      </c>
      <c r="CA532" s="6">
        <f t="shared" si="1353"/>
        <v>6.5499834803011181</v>
      </c>
      <c r="CB532" s="6">
        <f t="shared" si="1354"/>
        <v>6.5499834803011181</v>
      </c>
      <c r="CC532" s="40">
        <f t="shared" si="1355"/>
        <v>1</v>
      </c>
      <c r="CE532" s="6">
        <f t="shared" si="1356"/>
        <v>0</v>
      </c>
      <c r="CF532" s="6">
        <f t="shared" si="1356"/>
        <v>6.5639696988347982</v>
      </c>
      <c r="CG532" s="6">
        <f t="shared" si="1357"/>
        <v>6.5639696988347982</v>
      </c>
      <c r="CH532" s="40">
        <f t="shared" si="1358"/>
        <v>1</v>
      </c>
      <c r="CI532" s="212"/>
      <c r="CJ532" s="6">
        <f t="shared" si="1359"/>
        <v>2.0014171015656363</v>
      </c>
      <c r="CK532" s="6">
        <f t="shared" si="1359"/>
        <v>1.4658867775138558</v>
      </c>
      <c r="CL532" s="6">
        <f t="shared" si="1359"/>
        <v>2.8001672597864768</v>
      </c>
      <c r="CM532" s="6">
        <f t="shared" si="1359"/>
        <v>4.5215733855185913</v>
      </c>
      <c r="CN532" s="6">
        <f t="shared" si="1359"/>
        <v>2.7075178193026392</v>
      </c>
      <c r="CO532" s="6">
        <f t="shared" si="1359"/>
        <v>0</v>
      </c>
      <c r="CP532" s="6">
        <f t="shared" si="1359"/>
        <v>0</v>
      </c>
      <c r="CQ532" s="6">
        <f t="shared" si="1359"/>
        <v>0</v>
      </c>
      <c r="CR532" s="6">
        <f t="shared" si="1359"/>
        <v>0</v>
      </c>
      <c r="CS532" s="6">
        <f t="shared" si="1359"/>
        <v>0</v>
      </c>
      <c r="CT532" s="6">
        <f t="shared" si="1359"/>
        <v>0</v>
      </c>
      <c r="CU532" s="6">
        <f t="shared" si="1359"/>
        <v>0</v>
      </c>
      <c r="CV532" s="212"/>
      <c r="CW532" s="6">
        <f t="shared" si="1360"/>
        <v>2.59975344220301</v>
      </c>
      <c r="CX532" s="6">
        <f t="shared" si="1360"/>
        <v>1.9221185330713817</v>
      </c>
      <c r="CY532" s="6">
        <f t="shared" si="1360"/>
        <v>0.80288390576213453</v>
      </c>
      <c r="CZ532" s="6">
        <f t="shared" si="1360"/>
        <v>3.8542254352316316</v>
      </c>
      <c r="DA532" s="6">
        <f t="shared" si="1360"/>
        <v>1.6906769769477676</v>
      </c>
      <c r="DB532" s="6">
        <f t="shared" si="1360"/>
        <v>2.685138579165339</v>
      </c>
      <c r="DC532" s="6">
        <f t="shared" si="1360"/>
        <v>4.3602314049586779</v>
      </c>
      <c r="DD532" s="6">
        <f t="shared" si="1360"/>
        <v>8.383816032508312</v>
      </c>
      <c r="DE532" s="6">
        <f t="shared" si="1360"/>
        <v>2.6606569343065694</v>
      </c>
      <c r="DF532" s="6">
        <f t="shared" si="1360"/>
        <v>1.2669701133631055</v>
      </c>
      <c r="DG532" s="6">
        <f t="shared" si="1360"/>
        <v>1.419742911153119</v>
      </c>
      <c r="DH532" s="6">
        <f t="shared" si="1360"/>
        <v>1.0416741472172351</v>
      </c>
      <c r="DI532" s="178"/>
      <c r="DJ532" s="6">
        <f t="shared" si="1361"/>
        <v>6.6501359865874683</v>
      </c>
      <c r="DK532" s="6">
        <f t="shared" si="1361"/>
        <v>6.5322897272206557</v>
      </c>
      <c r="DL532" s="6">
        <f t="shared" si="1361"/>
        <v>6.4638545853436629</v>
      </c>
      <c r="DM532" s="6">
        <f t="shared" si="1361"/>
        <v>6.5249906825304613</v>
      </c>
      <c r="DN532" s="6">
        <f t="shared" si="1361"/>
        <v>6.4736296379451534</v>
      </c>
      <c r="DO532" s="6">
        <f t="shared" si="1361"/>
        <v>6.426696056615925</v>
      </c>
      <c r="DP532" s="6">
        <f t="shared" si="1361"/>
        <v>6.3939696480654424</v>
      </c>
      <c r="DQ532" s="6">
        <f t="shared" si="1361"/>
        <v>6.4760279815585067</v>
      </c>
      <c r="DR532" s="6">
        <f t="shared" si="1361"/>
        <v>6.4398829774597379</v>
      </c>
      <c r="DS532" s="6">
        <f t="shared" si="1361"/>
        <v>6.4610829558254661</v>
      </c>
      <c r="DT532" s="6">
        <f t="shared" si="1361"/>
        <v>6.5499834803011181</v>
      </c>
      <c r="DU532" s="6">
        <f t="shared" si="1361"/>
        <v>6.5639696988347982</v>
      </c>
      <c r="DV532" s="178"/>
      <c r="DW532" s="6">
        <f t="shared" si="1362"/>
        <v>2.028938603022409</v>
      </c>
      <c r="DX532" s="6">
        <f t="shared" si="1362"/>
        <v>2.1264187379658455</v>
      </c>
      <c r="DY532" s="6">
        <f t="shared" si="1362"/>
        <v>1.9279211429832992</v>
      </c>
      <c r="DZ532" s="6">
        <f t="shared" si="1362"/>
        <v>2.8409754669468712</v>
      </c>
      <c r="EA532" s="6">
        <f t="shared" si="1362"/>
        <v>1.8898227537408256</v>
      </c>
      <c r="EB532" s="6">
        <f t="shared" si="1362"/>
        <v>1.9781250189226118</v>
      </c>
      <c r="EC532" s="6">
        <f t="shared" si="1362"/>
        <v>1.8951278703005747</v>
      </c>
      <c r="ED532" s="6">
        <f t="shared" si="1362"/>
        <v>1.8907257005414397</v>
      </c>
      <c r="EE532" s="6">
        <f t="shared" si="1362"/>
        <v>2.4862649529910792</v>
      </c>
      <c r="EF532" s="6">
        <f t="shared" si="1362"/>
        <v>1.9001084779254982</v>
      </c>
      <c r="EG532" s="6">
        <f t="shared" si="1362"/>
        <v>2.0042598853994464</v>
      </c>
      <c r="EH532" s="6">
        <f t="shared" si="1362"/>
        <v>1.9727707108343393</v>
      </c>
    </row>
    <row r="533" spans="2:138" x14ac:dyDescent="0.25">
      <c r="B533" s="51">
        <v>63007</v>
      </c>
      <c r="C533" s="51"/>
      <c r="D533" t="str" cm="1">
        <f t="array" ref="D533">_xll.OneStreamExcelAddIn.XFFunctions.XFGetMemberInfo("Description","Account",B533)</f>
        <v>Housekeeping Supplies</v>
      </c>
      <c r="E533" s="6">
        <f t="shared" si="1363"/>
        <v>1.9871780821917808</v>
      </c>
      <c r="F533" s="6">
        <f t="shared" si="1363"/>
        <v>1.4618137254901959</v>
      </c>
      <c r="G533" s="6">
        <f t="shared" si="1313"/>
        <v>-0.52536435670158488</v>
      </c>
      <c r="H533" s="55">
        <f t="shared" si="1314"/>
        <v>-0.35939213563302147</v>
      </c>
      <c r="I533" s="41"/>
      <c r="J533" s="6">
        <f t="shared" si="1315"/>
        <v>1.9904844923906762</v>
      </c>
      <c r="K533" s="6">
        <f t="shared" si="1315"/>
        <v>1.4673859443894537</v>
      </c>
      <c r="L533" s="6">
        <f t="shared" si="1316"/>
        <v>-0.52309854800122246</v>
      </c>
      <c r="M533" s="40">
        <f t="shared" si="1317"/>
        <v>-0.35648327558355619</v>
      </c>
      <c r="N533" s="41"/>
      <c r="O533" s="6">
        <f t="shared" si="1318"/>
        <v>1.3421330888532355</v>
      </c>
      <c r="P533" s="6">
        <f t="shared" si="1319"/>
        <v>-0.6483514035374407</v>
      </c>
      <c r="Q533" s="40">
        <f t="shared" si="1320"/>
        <v>-0.48307534395967716</v>
      </c>
      <c r="R533" s="41"/>
      <c r="S533" s="6">
        <f t="shared" si="1364"/>
        <v>0</v>
      </c>
      <c r="T533" s="6">
        <f t="shared" si="1321"/>
        <v>-1.9871780821917808</v>
      </c>
      <c r="U533" s="40">
        <f t="shared" si="1322"/>
        <v>0</v>
      </c>
      <c r="V533" s="41"/>
      <c r="W533" s="42"/>
      <c r="X533" s="43"/>
      <c r="Y533" s="42"/>
      <c r="Z533" s="44"/>
      <c r="AB533" s="6">
        <f t="shared" si="1323"/>
        <v>3.2211521477318348</v>
      </c>
      <c r="AC533" s="6">
        <f t="shared" si="1323"/>
        <v>1.5037450199203188</v>
      </c>
      <c r="AD533" s="6">
        <f t="shared" si="1324"/>
        <v>-1.7174071278115159</v>
      </c>
      <c r="AE533" s="40">
        <f t="shared" si="1325"/>
        <v>-1.1420866603451951</v>
      </c>
      <c r="AG533" s="6">
        <f t="shared" si="1326"/>
        <v>1.5193072050673</v>
      </c>
      <c r="AH533" s="6">
        <f t="shared" si="1326"/>
        <v>1.4642911585365854</v>
      </c>
      <c r="AI533" s="6">
        <f t="shared" si="1327"/>
        <v>-5.5016046530714569E-2</v>
      </c>
      <c r="AJ533" s="40">
        <f t="shared" si="1328"/>
        <v>-3.7571794523226981E-2</v>
      </c>
      <c r="AL533" s="6">
        <f t="shared" si="1329"/>
        <v>1.3260889679715302</v>
      </c>
      <c r="AM533" s="6">
        <f t="shared" si="1329"/>
        <v>1.440800835654596</v>
      </c>
      <c r="AN533" s="6">
        <f t="shared" si="1330"/>
        <v>0.11471186768306585</v>
      </c>
      <c r="AO533" s="40">
        <f t="shared" si="1331"/>
        <v>7.9616741498452173E-2</v>
      </c>
      <c r="AQ533" s="6">
        <f t="shared" si="1332"/>
        <v>1.9871780821917808</v>
      </c>
      <c r="AR533" s="6">
        <f t="shared" si="1332"/>
        <v>1.4618137254901959</v>
      </c>
      <c r="AS533" s="6">
        <f t="shared" si="1333"/>
        <v>-0.52536435670158488</v>
      </c>
      <c r="AT533" s="40">
        <f t="shared" si="1334"/>
        <v>-0.35939213563302147</v>
      </c>
      <c r="AV533" s="6">
        <f t="shared" si="1335"/>
        <v>1.9904844923906762</v>
      </c>
      <c r="AW533" s="6">
        <f t="shared" si="1335"/>
        <v>1.4443808209727493</v>
      </c>
      <c r="AX533" s="6">
        <f t="shared" si="1336"/>
        <v>-0.54610367141792682</v>
      </c>
      <c r="AY533" s="40">
        <f t="shared" si="1337"/>
        <v>-0.37808842618814442</v>
      </c>
      <c r="BA533" s="6">
        <f t="shared" si="1338"/>
        <v>0</v>
      </c>
      <c r="BB533" s="6">
        <f t="shared" si="1338"/>
        <v>1.4281866011925641</v>
      </c>
      <c r="BC533" s="6">
        <f t="shared" si="1339"/>
        <v>1.4281866011925641</v>
      </c>
      <c r="BD533" s="40">
        <f t="shared" si="1340"/>
        <v>1</v>
      </c>
      <c r="BF533" s="6">
        <f t="shared" si="1341"/>
        <v>0</v>
      </c>
      <c r="BG533" s="6">
        <f t="shared" si="1341"/>
        <v>1.4168213296398893</v>
      </c>
      <c r="BH533" s="6">
        <f t="shared" si="1342"/>
        <v>1.4168213296398893</v>
      </c>
      <c r="BI533" s="40">
        <f t="shared" si="1343"/>
        <v>1</v>
      </c>
      <c r="BK533" s="6">
        <f t="shared" si="1344"/>
        <v>0</v>
      </c>
      <c r="BL533" s="6">
        <f t="shared" si="1344"/>
        <v>1.4449246231155779</v>
      </c>
      <c r="BM533" s="6">
        <f t="shared" si="1345"/>
        <v>1.4449246231155779</v>
      </c>
      <c r="BN533" s="40">
        <f t="shared" si="1346"/>
        <v>1</v>
      </c>
      <c r="BP533" s="6">
        <f t="shared" si="1347"/>
        <v>0</v>
      </c>
      <c r="BQ533" s="6">
        <f t="shared" si="1347"/>
        <v>1.4329265697055693</v>
      </c>
      <c r="BR533" s="6">
        <f t="shared" si="1348"/>
        <v>1.4329265697055693</v>
      </c>
      <c r="BS533" s="40">
        <f t="shared" si="1349"/>
        <v>1</v>
      </c>
      <c r="BU533" s="6">
        <f t="shared" si="1350"/>
        <v>0</v>
      </c>
      <c r="BV533" s="6">
        <f t="shared" si="1350"/>
        <v>1.4401222410865875</v>
      </c>
      <c r="BW533" s="6">
        <f t="shared" si="1351"/>
        <v>1.4401222410865875</v>
      </c>
      <c r="BX533" s="40">
        <f t="shared" si="1352"/>
        <v>1</v>
      </c>
      <c r="BZ533" s="6">
        <f t="shared" si="1353"/>
        <v>0</v>
      </c>
      <c r="CA533" s="6">
        <f t="shared" si="1353"/>
        <v>1.4700252434186802</v>
      </c>
      <c r="CB533" s="6">
        <f t="shared" si="1354"/>
        <v>1.4700252434186802</v>
      </c>
      <c r="CC533" s="40">
        <f t="shared" si="1355"/>
        <v>1</v>
      </c>
      <c r="CE533" s="6">
        <f t="shared" si="1356"/>
        <v>0</v>
      </c>
      <c r="CF533" s="6">
        <f t="shared" si="1356"/>
        <v>1.4750439367311072</v>
      </c>
      <c r="CG533" s="6">
        <f t="shared" si="1357"/>
        <v>1.4750439367311072</v>
      </c>
      <c r="CH533" s="40">
        <f t="shared" si="1358"/>
        <v>1</v>
      </c>
      <c r="CI533" s="212"/>
      <c r="CJ533" s="6">
        <f t="shared" si="1359"/>
        <v>3.2211521477318348</v>
      </c>
      <c r="CK533" s="6">
        <f t="shared" si="1359"/>
        <v>1.5193072050673</v>
      </c>
      <c r="CL533" s="6">
        <f t="shared" si="1359"/>
        <v>1.3260889679715302</v>
      </c>
      <c r="CM533" s="6">
        <f t="shared" si="1359"/>
        <v>1.9871780821917808</v>
      </c>
      <c r="CN533" s="6">
        <f t="shared" si="1359"/>
        <v>1.9904844923906762</v>
      </c>
      <c r="CO533" s="6">
        <f t="shared" si="1359"/>
        <v>0</v>
      </c>
      <c r="CP533" s="6">
        <f t="shared" si="1359"/>
        <v>0</v>
      </c>
      <c r="CQ533" s="6">
        <f t="shared" si="1359"/>
        <v>0</v>
      </c>
      <c r="CR533" s="6">
        <f t="shared" si="1359"/>
        <v>0</v>
      </c>
      <c r="CS533" s="6">
        <f t="shared" si="1359"/>
        <v>0</v>
      </c>
      <c r="CT533" s="6">
        <f t="shared" si="1359"/>
        <v>0</v>
      </c>
      <c r="CU533" s="6">
        <f t="shared" si="1359"/>
        <v>0</v>
      </c>
      <c r="CV533" s="212"/>
      <c r="CW533" s="6">
        <f t="shared" si="1360"/>
        <v>0.13756644252321487</v>
      </c>
      <c r="CX533" s="6">
        <f t="shared" si="1360"/>
        <v>2.8021185330713818</v>
      </c>
      <c r="CY533" s="6">
        <f t="shared" si="1360"/>
        <v>0.26391427760431452</v>
      </c>
      <c r="CZ533" s="6">
        <f t="shared" si="1360"/>
        <v>2.2573384479197403</v>
      </c>
      <c r="DA533" s="6">
        <f t="shared" si="1360"/>
        <v>1.4818791946308725</v>
      </c>
      <c r="DB533" s="6">
        <f t="shared" si="1360"/>
        <v>2.729652755654667</v>
      </c>
      <c r="DC533" s="6">
        <f t="shared" si="1360"/>
        <v>1.2240297520661156</v>
      </c>
      <c r="DD533" s="6">
        <f t="shared" si="1360"/>
        <v>1.5379239009974142</v>
      </c>
      <c r="DE533" s="6">
        <f t="shared" si="1360"/>
        <v>1.5406423357664232</v>
      </c>
      <c r="DF533" s="6">
        <f t="shared" si="1360"/>
        <v>1.7283167296461697</v>
      </c>
      <c r="DG533" s="6">
        <f t="shared" si="1360"/>
        <v>1.1460529300567108</v>
      </c>
      <c r="DH533" s="6">
        <f t="shared" si="1360"/>
        <v>1.2950538599640935</v>
      </c>
      <c r="DI533" s="178"/>
      <c r="DJ533" s="6">
        <f t="shared" si="1361"/>
        <v>1.5037450199203188</v>
      </c>
      <c r="DK533" s="6">
        <f t="shared" si="1361"/>
        <v>1.4642911585365854</v>
      </c>
      <c r="DL533" s="6">
        <f t="shared" si="1361"/>
        <v>1.440800835654596</v>
      </c>
      <c r="DM533" s="6">
        <f t="shared" si="1361"/>
        <v>1.4618137254901959</v>
      </c>
      <c r="DN533" s="6">
        <f t="shared" si="1361"/>
        <v>1.4443808209727493</v>
      </c>
      <c r="DO533" s="6">
        <f t="shared" si="1361"/>
        <v>1.4281866011925641</v>
      </c>
      <c r="DP533" s="6">
        <f t="shared" si="1361"/>
        <v>1.4168213296398893</v>
      </c>
      <c r="DQ533" s="6">
        <f t="shared" si="1361"/>
        <v>1.4449246231155779</v>
      </c>
      <c r="DR533" s="6">
        <f t="shared" si="1361"/>
        <v>1.4329265697055693</v>
      </c>
      <c r="DS533" s="6">
        <f t="shared" si="1361"/>
        <v>1.4401222410865875</v>
      </c>
      <c r="DT533" s="6">
        <f t="shared" si="1361"/>
        <v>1.4700252434186802</v>
      </c>
      <c r="DU533" s="6">
        <f t="shared" si="1361"/>
        <v>1.4750439367311072</v>
      </c>
      <c r="DV533" s="178"/>
      <c r="DW533" s="6">
        <f t="shared" si="1362"/>
        <v>1.5721313892735762</v>
      </c>
      <c r="DX533" s="6">
        <f t="shared" si="1362"/>
        <v>1.6580269110610837</v>
      </c>
      <c r="DY533" s="6">
        <f t="shared" si="1362"/>
        <v>1.4810482285385291</v>
      </c>
      <c r="DZ533" s="6">
        <f t="shared" si="1362"/>
        <v>1.4917233623013577</v>
      </c>
      <c r="EA533" s="6">
        <f t="shared" si="1362"/>
        <v>1.4494111453119265</v>
      </c>
      <c r="EB533" s="6">
        <f t="shared" si="1362"/>
        <v>1.5274258134737002</v>
      </c>
      <c r="EC533" s="6">
        <f t="shared" si="1362"/>
        <v>1.4527928883824714</v>
      </c>
      <c r="ED533" s="6">
        <f t="shared" si="1362"/>
        <v>1.4498448639985662</v>
      </c>
      <c r="EE533" s="6">
        <f t="shared" si="1362"/>
        <v>1.4548242976083454</v>
      </c>
      <c r="EF533" s="6">
        <f t="shared" si="1362"/>
        <v>1.4596841500017326</v>
      </c>
      <c r="EG533" s="6">
        <f t="shared" si="1362"/>
        <v>1.5532776341848094</v>
      </c>
      <c r="EH533" s="6">
        <f t="shared" si="1362"/>
        <v>1.5245640966898006</v>
      </c>
    </row>
    <row r="534" spans="2:138" x14ac:dyDescent="0.25">
      <c r="B534" s="51">
        <v>63008</v>
      </c>
      <c r="C534" s="51"/>
      <c r="D534" t="str" cm="1">
        <f t="array" ref="D534">_xll.OneStreamExcelAddIn.XFFunctions.XFGetMemberInfo("Description","Account",B534)</f>
        <v>Patient Personal Supplies</v>
      </c>
      <c r="E534" s="6">
        <f t="shared" si="1363"/>
        <v>4.1440313111545987E-2</v>
      </c>
      <c r="F534" s="6">
        <f t="shared" si="1363"/>
        <v>0</v>
      </c>
      <c r="G534" s="6">
        <f t="shared" si="1313"/>
        <v>-4.1440313111545987E-2</v>
      </c>
      <c r="H534" s="55">
        <f t="shared" si="1314"/>
        <v>0</v>
      </c>
      <c r="I534" s="41"/>
      <c r="J534" s="6">
        <f t="shared" si="1315"/>
        <v>2.6502600654979769E-2</v>
      </c>
      <c r="K534" s="6">
        <f t="shared" si="1315"/>
        <v>0</v>
      </c>
      <c r="L534" s="6">
        <f t="shared" si="1316"/>
        <v>-2.6502600654979769E-2</v>
      </c>
      <c r="M534" s="40">
        <f t="shared" si="1317"/>
        <v>0</v>
      </c>
      <c r="N534" s="41"/>
      <c r="O534" s="6">
        <f t="shared" si="1318"/>
        <v>0</v>
      </c>
      <c r="P534" s="6">
        <f t="shared" si="1319"/>
        <v>-2.6502600654979769E-2</v>
      </c>
      <c r="Q534" s="40">
        <f t="shared" si="1320"/>
        <v>0</v>
      </c>
      <c r="R534" s="41"/>
      <c r="S534" s="6">
        <f t="shared" si="1364"/>
        <v>0</v>
      </c>
      <c r="T534" s="6">
        <f t="shared" si="1321"/>
        <v>-4.1440313111545987E-2</v>
      </c>
      <c r="U534" s="40">
        <f t="shared" si="1322"/>
        <v>0</v>
      </c>
      <c r="V534" s="41"/>
      <c r="W534" s="42"/>
      <c r="X534" s="43"/>
      <c r="Y534" s="42"/>
      <c r="Z534" s="44"/>
      <c r="AB534" s="6">
        <f t="shared" si="1323"/>
        <v>0</v>
      </c>
      <c r="AC534" s="6">
        <f t="shared" si="1323"/>
        <v>0</v>
      </c>
      <c r="AD534" s="6">
        <f t="shared" si="1324"/>
        <v>0</v>
      </c>
      <c r="AE534" s="40">
        <f t="shared" si="1325"/>
        <v>0</v>
      </c>
      <c r="AG534" s="6">
        <f t="shared" si="1326"/>
        <v>0</v>
      </c>
      <c r="AH534" s="6">
        <f t="shared" si="1326"/>
        <v>0</v>
      </c>
      <c r="AI534" s="6">
        <f t="shared" si="1327"/>
        <v>0</v>
      </c>
      <c r="AJ534" s="40">
        <f t="shared" si="1328"/>
        <v>0</v>
      </c>
      <c r="AL534" s="6">
        <f t="shared" si="1329"/>
        <v>6.0238434163701074E-2</v>
      </c>
      <c r="AM534" s="6">
        <f t="shared" si="1329"/>
        <v>0</v>
      </c>
      <c r="AN534" s="6">
        <f t="shared" si="1330"/>
        <v>-6.0238434163701074E-2</v>
      </c>
      <c r="AO534" s="40">
        <f t="shared" si="1331"/>
        <v>0</v>
      </c>
      <c r="AQ534" s="6">
        <f t="shared" si="1332"/>
        <v>4.1440313111545987E-2</v>
      </c>
      <c r="AR534" s="6">
        <f t="shared" si="1332"/>
        <v>0</v>
      </c>
      <c r="AS534" s="6">
        <f t="shared" si="1333"/>
        <v>-4.1440313111545987E-2</v>
      </c>
      <c r="AT534" s="40">
        <f t="shared" si="1334"/>
        <v>0</v>
      </c>
      <c r="AV534" s="6">
        <f t="shared" si="1335"/>
        <v>2.6502600654979769E-2</v>
      </c>
      <c r="AW534" s="6">
        <f t="shared" si="1335"/>
        <v>0</v>
      </c>
      <c r="AX534" s="6">
        <f t="shared" si="1336"/>
        <v>-2.6502600654979769E-2</v>
      </c>
      <c r="AY534" s="40">
        <f t="shared" si="1337"/>
        <v>0</v>
      </c>
      <c r="BA534" s="6">
        <f t="shared" si="1338"/>
        <v>0</v>
      </c>
      <c r="BB534" s="6">
        <f t="shared" si="1338"/>
        <v>0</v>
      </c>
      <c r="BC534" s="6">
        <f t="shared" si="1339"/>
        <v>0</v>
      </c>
      <c r="BD534" s="40">
        <f t="shared" si="1340"/>
        <v>0</v>
      </c>
      <c r="BF534" s="6">
        <f t="shared" si="1341"/>
        <v>0</v>
      </c>
      <c r="BG534" s="6">
        <f t="shared" si="1341"/>
        <v>0</v>
      </c>
      <c r="BH534" s="6">
        <f t="shared" si="1342"/>
        <v>0</v>
      </c>
      <c r="BI534" s="40">
        <f t="shared" si="1343"/>
        <v>0</v>
      </c>
      <c r="BK534" s="6">
        <f t="shared" si="1344"/>
        <v>0</v>
      </c>
      <c r="BL534" s="6">
        <f t="shared" si="1344"/>
        <v>0</v>
      </c>
      <c r="BM534" s="6">
        <f t="shared" si="1345"/>
        <v>0</v>
      </c>
      <c r="BN534" s="40">
        <f t="shared" si="1346"/>
        <v>0</v>
      </c>
      <c r="BP534" s="6">
        <f t="shared" si="1347"/>
        <v>0</v>
      </c>
      <c r="BQ534" s="6">
        <f t="shared" si="1347"/>
        <v>0</v>
      </c>
      <c r="BR534" s="6">
        <f t="shared" si="1348"/>
        <v>0</v>
      </c>
      <c r="BS534" s="40">
        <f t="shared" si="1349"/>
        <v>0</v>
      </c>
      <c r="BU534" s="6">
        <f t="shared" si="1350"/>
        <v>0</v>
      </c>
      <c r="BV534" s="6">
        <f t="shared" si="1350"/>
        <v>0</v>
      </c>
      <c r="BW534" s="6">
        <f t="shared" si="1351"/>
        <v>0</v>
      </c>
      <c r="BX534" s="40">
        <f t="shared" si="1352"/>
        <v>0</v>
      </c>
      <c r="BZ534" s="6">
        <f t="shared" si="1353"/>
        <v>0</v>
      </c>
      <c r="CA534" s="6">
        <f t="shared" si="1353"/>
        <v>0</v>
      </c>
      <c r="CB534" s="6">
        <f t="shared" si="1354"/>
        <v>0</v>
      </c>
      <c r="CC534" s="40">
        <f t="shared" si="1355"/>
        <v>0</v>
      </c>
      <c r="CE534" s="6">
        <f t="shared" si="1356"/>
        <v>0</v>
      </c>
      <c r="CF534" s="6">
        <f t="shared" si="1356"/>
        <v>0</v>
      </c>
      <c r="CG534" s="6">
        <f t="shared" si="1357"/>
        <v>0</v>
      </c>
      <c r="CH534" s="40">
        <f t="shared" si="1358"/>
        <v>0</v>
      </c>
      <c r="CI534" s="212"/>
      <c r="CJ534" s="6">
        <f t="shared" si="1359"/>
        <v>0</v>
      </c>
      <c r="CK534" s="6">
        <f t="shared" si="1359"/>
        <v>0</v>
      </c>
      <c r="CL534" s="6">
        <f t="shared" si="1359"/>
        <v>6.0238434163701074E-2</v>
      </c>
      <c r="CM534" s="6">
        <f t="shared" si="1359"/>
        <v>4.1440313111545987E-2</v>
      </c>
      <c r="CN534" s="6">
        <f t="shared" si="1359"/>
        <v>2.6502600654979769E-2</v>
      </c>
      <c r="CO534" s="6">
        <f t="shared" si="1359"/>
        <v>0</v>
      </c>
      <c r="CP534" s="6">
        <f t="shared" si="1359"/>
        <v>0</v>
      </c>
      <c r="CQ534" s="6">
        <f t="shared" si="1359"/>
        <v>0</v>
      </c>
      <c r="CR534" s="6">
        <f t="shared" si="1359"/>
        <v>0</v>
      </c>
      <c r="CS534" s="6">
        <f t="shared" si="1359"/>
        <v>0</v>
      </c>
      <c r="CT534" s="6">
        <f t="shared" si="1359"/>
        <v>0</v>
      </c>
      <c r="CU534" s="6">
        <f t="shared" si="1359"/>
        <v>0</v>
      </c>
      <c r="CV534" s="212"/>
      <c r="CW534" s="6">
        <f t="shared" si="1360"/>
        <v>0</v>
      </c>
      <c r="CX534" s="6">
        <f t="shared" si="1360"/>
        <v>0</v>
      </c>
      <c r="CY534" s="6">
        <f t="shared" si="1360"/>
        <v>0</v>
      </c>
      <c r="CZ534" s="6">
        <f t="shared" si="1360"/>
        <v>0</v>
      </c>
      <c r="DA534" s="6">
        <f t="shared" si="1360"/>
        <v>0</v>
      </c>
      <c r="DB534" s="6">
        <f t="shared" si="1360"/>
        <v>0</v>
      </c>
      <c r="DC534" s="6">
        <f t="shared" si="1360"/>
        <v>0</v>
      </c>
      <c r="DD534" s="6">
        <f t="shared" si="1360"/>
        <v>0</v>
      </c>
      <c r="DE534" s="6">
        <f t="shared" si="1360"/>
        <v>0</v>
      </c>
      <c r="DF534" s="6">
        <f t="shared" si="1360"/>
        <v>0</v>
      </c>
      <c r="DG534" s="6">
        <f t="shared" si="1360"/>
        <v>0</v>
      </c>
      <c r="DH534" s="6">
        <f t="shared" si="1360"/>
        <v>0.16429533213644526</v>
      </c>
      <c r="DI534" s="178"/>
      <c r="DJ534" s="6">
        <f t="shared" si="1361"/>
        <v>0</v>
      </c>
      <c r="DK534" s="6">
        <f t="shared" si="1361"/>
        <v>0</v>
      </c>
      <c r="DL534" s="6">
        <f t="shared" si="1361"/>
        <v>0</v>
      </c>
      <c r="DM534" s="6">
        <f t="shared" si="1361"/>
        <v>0</v>
      </c>
      <c r="DN534" s="6">
        <f t="shared" si="1361"/>
        <v>0</v>
      </c>
      <c r="DO534" s="6">
        <f t="shared" si="1361"/>
        <v>0</v>
      </c>
      <c r="DP534" s="6">
        <f t="shared" si="1361"/>
        <v>0</v>
      </c>
      <c r="DQ534" s="6">
        <f t="shared" si="1361"/>
        <v>0</v>
      </c>
      <c r="DR534" s="6">
        <f t="shared" si="1361"/>
        <v>0</v>
      </c>
      <c r="DS534" s="6">
        <f t="shared" si="1361"/>
        <v>0</v>
      </c>
      <c r="DT534" s="6">
        <f t="shared" si="1361"/>
        <v>0</v>
      </c>
      <c r="DU534" s="6">
        <f t="shared" si="1361"/>
        <v>0</v>
      </c>
      <c r="DV534" s="178"/>
      <c r="DW534" s="6">
        <f t="shared" si="1362"/>
        <v>0</v>
      </c>
      <c r="DX534" s="6">
        <f t="shared" si="1362"/>
        <v>0</v>
      </c>
      <c r="DY534" s="6">
        <f t="shared" si="1362"/>
        <v>0</v>
      </c>
      <c r="DZ534" s="6">
        <f t="shared" si="1362"/>
        <v>0</v>
      </c>
      <c r="EA534" s="6">
        <f t="shared" si="1362"/>
        <v>0</v>
      </c>
      <c r="EB534" s="6">
        <f t="shared" si="1362"/>
        <v>0</v>
      </c>
      <c r="EC534" s="6">
        <f t="shared" si="1362"/>
        <v>0</v>
      </c>
      <c r="ED534" s="6">
        <f t="shared" si="1362"/>
        <v>0</v>
      </c>
      <c r="EE534" s="6">
        <f t="shared" si="1362"/>
        <v>0</v>
      </c>
      <c r="EF534" s="6">
        <f t="shared" si="1362"/>
        <v>0</v>
      </c>
      <c r="EG534" s="6">
        <f t="shared" si="1362"/>
        <v>0</v>
      </c>
      <c r="EH534" s="6">
        <f t="shared" si="1362"/>
        <v>0</v>
      </c>
    </row>
    <row r="535" spans="2:138" x14ac:dyDescent="0.25">
      <c r="B535" s="51">
        <v>63009</v>
      </c>
      <c r="C535" s="51"/>
      <c r="D535" t="str" cm="1">
        <f t="array" ref="D535">_xll.OneStreamExcelAddIn.XFFunctions.XFGetMemberInfo("Description","Account",B535)</f>
        <v>Maintenance Supplies</v>
      </c>
      <c r="E535" s="6">
        <f t="shared" si="1363"/>
        <v>0.27074755381604698</v>
      </c>
      <c r="F535" s="6">
        <f t="shared" si="1363"/>
        <v>0.34838760504201682</v>
      </c>
      <c r="G535" s="6">
        <f t="shared" si="1313"/>
        <v>7.7640051225969842E-2</v>
      </c>
      <c r="H535" s="55">
        <f t="shared" si="1314"/>
        <v>0.22285537746558512</v>
      </c>
      <c r="I535" s="41"/>
      <c r="J535" s="6">
        <f t="shared" si="1315"/>
        <v>6.6630706992872282E-2</v>
      </c>
      <c r="K535" s="6">
        <f t="shared" si="1315"/>
        <v>0.35813731665616844</v>
      </c>
      <c r="L535" s="6">
        <f t="shared" si="1316"/>
        <v>0.29150660966329617</v>
      </c>
      <c r="M535" s="40">
        <f t="shared" si="1317"/>
        <v>0.8139520683993916</v>
      </c>
      <c r="N535" s="41"/>
      <c r="O535" s="6">
        <f t="shared" si="1318"/>
        <v>0.14316372526549009</v>
      </c>
      <c r="P535" s="6">
        <f t="shared" si="1319"/>
        <v>7.6533018272617812E-2</v>
      </c>
      <c r="Q535" s="40">
        <f t="shared" si="1320"/>
        <v>0.53458386983637851</v>
      </c>
      <c r="R535" s="41"/>
      <c r="S535" s="6">
        <f t="shared" si="1364"/>
        <v>0</v>
      </c>
      <c r="T535" s="6">
        <f t="shared" si="1321"/>
        <v>-0.27074755381604698</v>
      </c>
      <c r="U535" s="40">
        <f t="shared" si="1322"/>
        <v>0</v>
      </c>
      <c r="V535" s="41"/>
      <c r="W535" s="42"/>
      <c r="X535" s="43"/>
      <c r="Y535" s="42"/>
      <c r="Z535" s="44"/>
      <c r="AB535" s="6">
        <f t="shared" si="1323"/>
        <v>9.0164592533119228E-3</v>
      </c>
      <c r="AC535" s="6">
        <f t="shared" si="1323"/>
        <v>0.36037486417964504</v>
      </c>
      <c r="AD535" s="6">
        <f t="shared" si="1324"/>
        <v>0.35135840492633313</v>
      </c>
      <c r="AE535" s="40">
        <f t="shared" si="1325"/>
        <v>0.97498033256609917</v>
      </c>
      <c r="AG535" s="6">
        <f t="shared" si="1326"/>
        <v>0.85641726049089473</v>
      </c>
      <c r="AH535" s="6">
        <f t="shared" si="1326"/>
        <v>0.37919016768292685</v>
      </c>
      <c r="AI535" s="6">
        <f t="shared" si="1327"/>
        <v>-0.47722709280796788</v>
      </c>
      <c r="AJ535" s="40">
        <f t="shared" si="1328"/>
        <v>-1.2585428987362828</v>
      </c>
      <c r="AL535" s="6">
        <f t="shared" si="1329"/>
        <v>-0.77785409252669035</v>
      </c>
      <c r="AM535" s="6">
        <f t="shared" si="1329"/>
        <v>0.34644672701949863</v>
      </c>
      <c r="AN535" s="6">
        <f t="shared" si="1330"/>
        <v>1.124300819546189</v>
      </c>
      <c r="AO535" s="40">
        <f t="shared" si="1331"/>
        <v>3.2452343516667468</v>
      </c>
      <c r="AQ535" s="6">
        <f t="shared" si="1332"/>
        <v>0.27074755381604698</v>
      </c>
      <c r="AR535" s="6">
        <f t="shared" si="1332"/>
        <v>0.34838760504201682</v>
      </c>
      <c r="AS535" s="6">
        <f t="shared" si="1333"/>
        <v>7.7640051225969842E-2</v>
      </c>
      <c r="AT535" s="40">
        <f t="shared" si="1334"/>
        <v>0.22285537746558512</v>
      </c>
      <c r="AV535" s="6">
        <f t="shared" si="1335"/>
        <v>6.6630706992872282E-2</v>
      </c>
      <c r="AW535" s="6">
        <f t="shared" si="1335"/>
        <v>0.34322007588823733</v>
      </c>
      <c r="AX535" s="6">
        <f t="shared" si="1336"/>
        <v>0.27658936889536506</v>
      </c>
      <c r="AY535" s="40">
        <f t="shared" si="1337"/>
        <v>0.8058659394546337</v>
      </c>
      <c r="BA535" s="6">
        <f t="shared" si="1338"/>
        <v>0</v>
      </c>
      <c r="BB535" s="6">
        <f t="shared" si="1338"/>
        <v>0.34899859698351454</v>
      </c>
      <c r="BC535" s="6">
        <f t="shared" si="1339"/>
        <v>0.34899859698351454</v>
      </c>
      <c r="BD535" s="40">
        <f t="shared" si="1340"/>
        <v>1</v>
      </c>
      <c r="BF535" s="6">
        <f t="shared" si="1341"/>
        <v>0</v>
      </c>
      <c r="BG535" s="6">
        <f t="shared" si="1341"/>
        <v>0.3445273545706371</v>
      </c>
      <c r="BH535" s="6">
        <f t="shared" si="1342"/>
        <v>0.3445273545706371</v>
      </c>
      <c r="BI535" s="40">
        <f t="shared" si="1343"/>
        <v>1</v>
      </c>
      <c r="BK535" s="6">
        <f t="shared" si="1344"/>
        <v>0</v>
      </c>
      <c r="BL535" s="6">
        <f t="shared" si="1344"/>
        <v>0.35714106245513283</v>
      </c>
      <c r="BM535" s="6">
        <f t="shared" si="1345"/>
        <v>0.35714106245513283</v>
      </c>
      <c r="BN535" s="40">
        <f t="shared" si="1346"/>
        <v>1</v>
      </c>
      <c r="BP535" s="6">
        <f t="shared" si="1347"/>
        <v>0</v>
      </c>
      <c r="BQ535" s="6">
        <f t="shared" si="1347"/>
        <v>0.35296026959914861</v>
      </c>
      <c r="BR535" s="6">
        <f t="shared" si="1348"/>
        <v>0.35296026959914861</v>
      </c>
      <c r="BS535" s="40">
        <f t="shared" si="1349"/>
        <v>1</v>
      </c>
      <c r="BU535" s="6">
        <f t="shared" si="1350"/>
        <v>0</v>
      </c>
      <c r="BV535" s="6">
        <f t="shared" si="1350"/>
        <v>0.3378590831918506</v>
      </c>
      <c r="BW535" s="6">
        <f t="shared" si="1351"/>
        <v>0.3378590831918506</v>
      </c>
      <c r="BX535" s="40">
        <f t="shared" si="1352"/>
        <v>1</v>
      </c>
      <c r="BZ535" s="6">
        <f t="shared" si="1353"/>
        <v>0</v>
      </c>
      <c r="CA535" s="6">
        <f t="shared" si="1353"/>
        <v>0.3588153624233682</v>
      </c>
      <c r="CB535" s="6">
        <f t="shared" si="1354"/>
        <v>0.3588153624233682</v>
      </c>
      <c r="CC535" s="40">
        <f t="shared" si="1355"/>
        <v>1</v>
      </c>
      <c r="CE535" s="6">
        <f t="shared" si="1356"/>
        <v>0</v>
      </c>
      <c r="CF535" s="6">
        <f t="shared" si="1356"/>
        <v>0.34973462214411249</v>
      </c>
      <c r="CG535" s="6">
        <f t="shared" si="1357"/>
        <v>0.34973462214411249</v>
      </c>
      <c r="CH535" s="40">
        <f t="shared" si="1358"/>
        <v>1</v>
      </c>
      <c r="CI535" s="212"/>
      <c r="CJ535" s="6">
        <f t="shared" si="1359"/>
        <v>9.0164592533119228E-3</v>
      </c>
      <c r="CK535" s="6">
        <f t="shared" si="1359"/>
        <v>0.85641726049089473</v>
      </c>
      <c r="CL535" s="6">
        <f t="shared" si="1359"/>
        <v>-0.77785409252669035</v>
      </c>
      <c r="CM535" s="6">
        <f t="shared" si="1359"/>
        <v>0.27074755381604698</v>
      </c>
      <c r="CN535" s="6">
        <f t="shared" si="1359"/>
        <v>6.6630706992872282E-2</v>
      </c>
      <c r="CO535" s="6">
        <f t="shared" si="1359"/>
        <v>0</v>
      </c>
      <c r="CP535" s="6">
        <f t="shared" si="1359"/>
        <v>0</v>
      </c>
      <c r="CQ535" s="6">
        <f t="shared" si="1359"/>
        <v>0</v>
      </c>
      <c r="CR535" s="6">
        <f t="shared" si="1359"/>
        <v>0</v>
      </c>
      <c r="CS535" s="6">
        <f t="shared" si="1359"/>
        <v>0</v>
      </c>
      <c r="CT535" s="6">
        <f t="shared" si="1359"/>
        <v>0</v>
      </c>
      <c r="CU535" s="6">
        <f t="shared" si="1359"/>
        <v>0</v>
      </c>
      <c r="CV535" s="212"/>
      <c r="CW535" s="6">
        <f t="shared" si="1360"/>
        <v>0</v>
      </c>
      <c r="CX535" s="6">
        <f t="shared" si="1360"/>
        <v>0</v>
      </c>
      <c r="CY535" s="6">
        <f t="shared" si="1360"/>
        <v>0</v>
      </c>
      <c r="CZ535" s="6">
        <f t="shared" si="1360"/>
        <v>0.55292711714370013</v>
      </c>
      <c r="DA535" s="6">
        <f t="shared" si="1360"/>
        <v>-0.10333819667347534</v>
      </c>
      <c r="DB535" s="6">
        <f t="shared" si="1360"/>
        <v>3.6992672825740681E-2</v>
      </c>
      <c r="DC535" s="6">
        <f t="shared" si="1360"/>
        <v>-3.8386776859504132E-2</v>
      </c>
      <c r="DD535" s="6">
        <f t="shared" si="1360"/>
        <v>0</v>
      </c>
      <c r="DE535" s="6">
        <f t="shared" si="1360"/>
        <v>0</v>
      </c>
      <c r="DF535" s="6">
        <f t="shared" si="1360"/>
        <v>-1.2098935073857781E-2</v>
      </c>
      <c r="DG535" s="6">
        <f t="shared" si="1360"/>
        <v>1.2011342155009451E-2</v>
      </c>
      <c r="DH535" s="6">
        <f t="shared" si="1360"/>
        <v>-9.5157091561938953E-2</v>
      </c>
      <c r="DI535" s="178"/>
      <c r="DJ535" s="6">
        <f t="shared" si="1361"/>
        <v>0.36037486417964504</v>
      </c>
      <c r="DK535" s="6">
        <f t="shared" si="1361"/>
        <v>0.37919016768292685</v>
      </c>
      <c r="DL535" s="6">
        <f t="shared" si="1361"/>
        <v>0.34644672701949863</v>
      </c>
      <c r="DM535" s="6">
        <f t="shared" si="1361"/>
        <v>0.34838760504201682</v>
      </c>
      <c r="DN535" s="6">
        <f t="shared" si="1361"/>
        <v>0.34322007588823733</v>
      </c>
      <c r="DO535" s="6">
        <f t="shared" si="1361"/>
        <v>0.34899859698351454</v>
      </c>
      <c r="DP535" s="6">
        <f t="shared" si="1361"/>
        <v>0.3445273545706371</v>
      </c>
      <c r="DQ535" s="6">
        <f t="shared" si="1361"/>
        <v>0.35714106245513283</v>
      </c>
      <c r="DR535" s="6">
        <f t="shared" si="1361"/>
        <v>0.35296026959914861</v>
      </c>
      <c r="DS535" s="6">
        <f t="shared" si="1361"/>
        <v>0.3378590831918506</v>
      </c>
      <c r="DT535" s="6">
        <f t="shared" si="1361"/>
        <v>0.3588153624233682</v>
      </c>
      <c r="DU535" s="6">
        <f t="shared" si="1361"/>
        <v>0.34973462214411249</v>
      </c>
      <c r="DV535" s="178"/>
      <c r="DW535" s="6">
        <f t="shared" si="1362"/>
        <v>1.2049946408341115E-2</v>
      </c>
      <c r="DX535" s="6">
        <f t="shared" si="1362"/>
        <v>1.2101545992775043E-2</v>
      </c>
      <c r="DY535" s="6">
        <f t="shared" si="1362"/>
        <v>1.2112834000585994E-2</v>
      </c>
      <c r="DZ535" s="6">
        <f t="shared" si="1362"/>
        <v>1.2132839855962219E-2</v>
      </c>
      <c r="EA535" s="6">
        <f t="shared" si="1362"/>
        <v>1.212941002293578E-2</v>
      </c>
      <c r="EB535" s="6">
        <f t="shared" si="1362"/>
        <v>1.2110469985489722E-2</v>
      </c>
      <c r="EC535" s="6">
        <f t="shared" si="1362"/>
        <v>1.2134780217241381E-2</v>
      </c>
      <c r="ED535" s="6">
        <f t="shared" si="1362"/>
        <v>1.2117909613994837E-2</v>
      </c>
      <c r="EE535" s="6">
        <f t="shared" si="1362"/>
        <v>1.2155997982733814E-2</v>
      </c>
      <c r="EF535" s="6">
        <f t="shared" si="1362"/>
        <v>1.212647823967658E-2</v>
      </c>
      <c r="EG535" s="6">
        <f t="shared" si="1362"/>
        <v>1.2098171538130382E-2</v>
      </c>
      <c r="EH535" s="6">
        <f t="shared" si="1362"/>
        <v>1.2084603765238382E-2</v>
      </c>
    </row>
    <row r="536" spans="2:138" x14ac:dyDescent="0.25">
      <c r="B536" s="51">
        <v>63010</v>
      </c>
      <c r="C536" s="51"/>
      <c r="D536" t="str" cm="1">
        <f t="array" ref="D536">_xll.OneStreamExcelAddIn.XFFunctions.XFGetMemberInfo("Description","Account",B536)</f>
        <v>Auto Supplies</v>
      </c>
      <c r="E536" s="6">
        <f t="shared" si="1363"/>
        <v>0</v>
      </c>
      <c r="F536" s="6">
        <f t="shared" si="1363"/>
        <v>2.5763305322128852E-2</v>
      </c>
      <c r="G536" s="6">
        <f t="shared" si="1313"/>
        <v>2.5763305322128852E-2</v>
      </c>
      <c r="H536" s="55">
        <f t="shared" si="1314"/>
        <v>1</v>
      </c>
      <c r="I536" s="41"/>
      <c r="J536" s="6">
        <f t="shared" si="1315"/>
        <v>0</v>
      </c>
      <c r="K536" s="6">
        <f t="shared" si="1315"/>
        <v>2.6484297669396202E-2</v>
      </c>
      <c r="L536" s="6">
        <f t="shared" si="1316"/>
        <v>2.6484297669396202E-2</v>
      </c>
      <c r="M536" s="40">
        <f t="shared" si="1317"/>
        <v>1</v>
      </c>
      <c r="N536" s="41"/>
      <c r="O536" s="6">
        <f t="shared" si="1318"/>
        <v>5.6215142486056996E-3</v>
      </c>
      <c r="P536" s="6">
        <f t="shared" si="1319"/>
        <v>5.6215142486056996E-3</v>
      </c>
      <c r="Q536" s="40">
        <f t="shared" si="1320"/>
        <v>1</v>
      </c>
      <c r="R536" s="41"/>
      <c r="S536" s="6">
        <f t="shared" si="1364"/>
        <v>0</v>
      </c>
      <c r="T536" s="6">
        <f t="shared" si="1321"/>
        <v>0</v>
      </c>
      <c r="U536" s="40">
        <f t="shared" si="1322"/>
        <v>0</v>
      </c>
      <c r="V536" s="41"/>
      <c r="W536" s="42"/>
      <c r="X536" s="43"/>
      <c r="Y536" s="42"/>
      <c r="Z536" s="44"/>
      <c r="AB536" s="6">
        <f t="shared" si="1323"/>
        <v>0</v>
      </c>
      <c r="AC536" s="6">
        <f t="shared" si="1323"/>
        <v>2.6649764578051429E-2</v>
      </c>
      <c r="AD536" s="6">
        <f t="shared" si="1324"/>
        <v>2.6649764578051429E-2</v>
      </c>
      <c r="AE536" s="40">
        <f t="shared" si="1325"/>
        <v>1</v>
      </c>
      <c r="AG536" s="6">
        <f t="shared" si="1326"/>
        <v>0</v>
      </c>
      <c r="AH536" s="6">
        <f t="shared" si="1326"/>
        <v>2.8041158536585366E-2</v>
      </c>
      <c r="AI536" s="6">
        <f t="shared" si="1327"/>
        <v>2.8041158536585366E-2</v>
      </c>
      <c r="AJ536" s="40">
        <f t="shared" si="1328"/>
        <v>1</v>
      </c>
      <c r="AL536" s="6">
        <f t="shared" si="1329"/>
        <v>0</v>
      </c>
      <c r="AM536" s="6">
        <f t="shared" si="1329"/>
        <v>2.5619777158774372E-2</v>
      </c>
      <c r="AN536" s="6">
        <f t="shared" si="1330"/>
        <v>2.5619777158774372E-2</v>
      </c>
      <c r="AO536" s="40">
        <f t="shared" si="1331"/>
        <v>1</v>
      </c>
      <c r="AQ536" s="6">
        <f t="shared" si="1332"/>
        <v>0</v>
      </c>
      <c r="AR536" s="6">
        <f t="shared" si="1332"/>
        <v>2.5763305322128852E-2</v>
      </c>
      <c r="AS536" s="6">
        <f t="shared" si="1333"/>
        <v>2.5763305322128852E-2</v>
      </c>
      <c r="AT536" s="40">
        <f t="shared" si="1334"/>
        <v>1</v>
      </c>
      <c r="AV536" s="6">
        <f t="shared" si="1335"/>
        <v>0</v>
      </c>
      <c r="AW536" s="6">
        <f t="shared" si="1335"/>
        <v>2.5381165919282512E-2</v>
      </c>
      <c r="AX536" s="6">
        <f t="shared" si="1336"/>
        <v>2.5381165919282512E-2</v>
      </c>
      <c r="AY536" s="40">
        <f t="shared" si="1337"/>
        <v>1</v>
      </c>
      <c r="BA536" s="6">
        <f t="shared" si="1338"/>
        <v>0</v>
      </c>
      <c r="BB536" s="6">
        <f t="shared" si="1338"/>
        <v>2.5808488249736933E-2</v>
      </c>
      <c r="BC536" s="6">
        <f t="shared" si="1339"/>
        <v>2.5808488249736933E-2</v>
      </c>
      <c r="BD536" s="40">
        <f t="shared" si="1340"/>
        <v>1</v>
      </c>
      <c r="BF536" s="6">
        <f t="shared" si="1341"/>
        <v>0</v>
      </c>
      <c r="BG536" s="6">
        <f t="shared" si="1341"/>
        <v>2.5477839335180056E-2</v>
      </c>
      <c r="BH536" s="6">
        <f t="shared" si="1342"/>
        <v>2.5477839335180056E-2</v>
      </c>
      <c r="BI536" s="40">
        <f t="shared" si="1343"/>
        <v>1</v>
      </c>
      <c r="BK536" s="6">
        <f t="shared" si="1344"/>
        <v>0</v>
      </c>
      <c r="BL536" s="6">
        <f t="shared" si="1344"/>
        <v>2.6410624551328067E-2</v>
      </c>
      <c r="BM536" s="6">
        <f t="shared" si="1345"/>
        <v>2.6410624551328067E-2</v>
      </c>
      <c r="BN536" s="40">
        <f t="shared" si="1346"/>
        <v>1</v>
      </c>
      <c r="BP536" s="6">
        <f t="shared" si="1347"/>
        <v>0</v>
      </c>
      <c r="BQ536" s="6">
        <f t="shared" si="1347"/>
        <v>2.6101454416459738E-2</v>
      </c>
      <c r="BR536" s="6">
        <f t="shared" si="1348"/>
        <v>2.6101454416459738E-2</v>
      </c>
      <c r="BS536" s="40">
        <f t="shared" si="1349"/>
        <v>1</v>
      </c>
      <c r="BU536" s="6">
        <f t="shared" si="1350"/>
        <v>0</v>
      </c>
      <c r="BV536" s="6">
        <f t="shared" si="1350"/>
        <v>2.498471986417657E-2</v>
      </c>
      <c r="BW536" s="6">
        <f t="shared" si="1351"/>
        <v>2.498471986417657E-2</v>
      </c>
      <c r="BX536" s="40">
        <f t="shared" si="1352"/>
        <v>1</v>
      </c>
      <c r="BZ536" s="6">
        <f t="shared" si="1353"/>
        <v>0</v>
      </c>
      <c r="CA536" s="6">
        <f t="shared" si="1353"/>
        <v>2.6534439235485034E-2</v>
      </c>
      <c r="CB536" s="6">
        <f t="shared" si="1354"/>
        <v>2.6534439235485034E-2</v>
      </c>
      <c r="CC536" s="40">
        <f t="shared" si="1355"/>
        <v>1</v>
      </c>
      <c r="CE536" s="6">
        <f t="shared" si="1356"/>
        <v>0</v>
      </c>
      <c r="CF536" s="6">
        <f t="shared" si="1356"/>
        <v>2.5862917398945518E-2</v>
      </c>
      <c r="CG536" s="6">
        <f t="shared" si="1357"/>
        <v>2.5862917398945518E-2</v>
      </c>
      <c r="CH536" s="40">
        <f t="shared" si="1358"/>
        <v>1</v>
      </c>
      <c r="CI536" s="212"/>
      <c r="CJ536" s="6">
        <f t="shared" si="1359"/>
        <v>0</v>
      </c>
      <c r="CK536" s="6">
        <f t="shared" si="1359"/>
        <v>0</v>
      </c>
      <c r="CL536" s="6">
        <f t="shared" si="1359"/>
        <v>0</v>
      </c>
      <c r="CM536" s="6">
        <f t="shared" si="1359"/>
        <v>0</v>
      </c>
      <c r="CN536" s="6">
        <f t="shared" si="1359"/>
        <v>0</v>
      </c>
      <c r="CO536" s="6">
        <f t="shared" si="1359"/>
        <v>0</v>
      </c>
      <c r="CP536" s="6">
        <f t="shared" si="1359"/>
        <v>0</v>
      </c>
      <c r="CQ536" s="6">
        <f t="shared" si="1359"/>
        <v>0</v>
      </c>
      <c r="CR536" s="6">
        <f t="shared" si="1359"/>
        <v>0</v>
      </c>
      <c r="CS536" s="6">
        <f t="shared" si="1359"/>
        <v>0</v>
      </c>
      <c r="CT536" s="6">
        <f t="shared" si="1359"/>
        <v>0</v>
      </c>
      <c r="CU536" s="6">
        <f t="shared" si="1359"/>
        <v>0</v>
      </c>
      <c r="CV536" s="212"/>
      <c r="CW536" s="6">
        <f t="shared" si="1360"/>
        <v>0</v>
      </c>
      <c r="CX536" s="6">
        <f t="shared" si="1360"/>
        <v>0</v>
      </c>
      <c r="CY536" s="6">
        <f t="shared" si="1360"/>
        <v>0</v>
      </c>
      <c r="CZ536" s="6">
        <f t="shared" si="1360"/>
        <v>2.1711419297727942E-2</v>
      </c>
      <c r="DA536" s="6">
        <f t="shared" si="1360"/>
        <v>-2.1470674058943682E-2</v>
      </c>
      <c r="DB536" s="6">
        <f t="shared" si="1360"/>
        <v>0</v>
      </c>
      <c r="DC536" s="6">
        <f t="shared" si="1360"/>
        <v>0</v>
      </c>
      <c r="DD536" s="6">
        <f t="shared" si="1360"/>
        <v>0</v>
      </c>
      <c r="DE536" s="6">
        <f t="shared" si="1360"/>
        <v>0</v>
      </c>
      <c r="DF536" s="6">
        <f t="shared" si="1360"/>
        <v>2.4239093095156303E-2</v>
      </c>
      <c r="DG536" s="6">
        <f t="shared" si="1360"/>
        <v>0</v>
      </c>
      <c r="DH536" s="6">
        <f t="shared" si="1360"/>
        <v>0</v>
      </c>
      <c r="DI536" s="178"/>
      <c r="DJ536" s="6">
        <f t="shared" si="1361"/>
        <v>2.6649764578051429E-2</v>
      </c>
      <c r="DK536" s="6">
        <f t="shared" si="1361"/>
        <v>2.8041158536585366E-2</v>
      </c>
      <c r="DL536" s="6">
        <f t="shared" si="1361"/>
        <v>2.5619777158774372E-2</v>
      </c>
      <c r="DM536" s="6">
        <f t="shared" si="1361"/>
        <v>2.5763305322128852E-2</v>
      </c>
      <c r="DN536" s="6">
        <f t="shared" si="1361"/>
        <v>2.5381165919282512E-2</v>
      </c>
      <c r="DO536" s="6">
        <f t="shared" si="1361"/>
        <v>2.5808488249736933E-2</v>
      </c>
      <c r="DP536" s="6">
        <f t="shared" si="1361"/>
        <v>2.5477839335180056E-2</v>
      </c>
      <c r="DQ536" s="6">
        <f t="shared" si="1361"/>
        <v>2.6410624551328067E-2</v>
      </c>
      <c r="DR536" s="6">
        <f t="shared" si="1361"/>
        <v>2.6101454416459738E-2</v>
      </c>
      <c r="DS536" s="6">
        <f t="shared" si="1361"/>
        <v>2.498471986417657E-2</v>
      </c>
      <c r="DT536" s="6">
        <f t="shared" si="1361"/>
        <v>2.6534439235485034E-2</v>
      </c>
      <c r="DU536" s="6">
        <f t="shared" si="1361"/>
        <v>2.5862917398945518E-2</v>
      </c>
      <c r="DV536" s="178"/>
      <c r="DW536" s="6">
        <f t="shared" si="1362"/>
        <v>0</v>
      </c>
      <c r="DX536" s="6">
        <f t="shared" si="1362"/>
        <v>0</v>
      </c>
      <c r="DY536" s="6">
        <f t="shared" si="1362"/>
        <v>0</v>
      </c>
      <c r="DZ536" s="6">
        <f t="shared" si="1362"/>
        <v>0</v>
      </c>
      <c r="EA536" s="6">
        <f t="shared" si="1362"/>
        <v>0</v>
      </c>
      <c r="EB536" s="6">
        <f t="shared" si="1362"/>
        <v>0</v>
      </c>
      <c r="EC536" s="6">
        <f t="shared" si="1362"/>
        <v>0</v>
      </c>
      <c r="ED536" s="6">
        <f t="shared" si="1362"/>
        <v>0</v>
      </c>
      <c r="EE536" s="6">
        <f t="shared" si="1362"/>
        <v>0</v>
      </c>
      <c r="EF536" s="6">
        <f t="shared" si="1362"/>
        <v>0</v>
      </c>
      <c r="EG536" s="6">
        <f t="shared" si="1362"/>
        <v>0</v>
      </c>
      <c r="EH536" s="6">
        <f t="shared" si="1362"/>
        <v>0</v>
      </c>
    </row>
    <row r="537" spans="2:138" x14ac:dyDescent="0.25">
      <c r="B537" s="51">
        <v>63011</v>
      </c>
      <c r="C537" s="51"/>
      <c r="D537" t="str" cm="1">
        <f t="array" ref="D537">_xll.OneStreamExcelAddIn.XFFunctions.XFGetMemberInfo("Description","Account",B537)</f>
        <v>Vehicle Gasoline</v>
      </c>
      <c r="E537" s="6">
        <f t="shared" si="1363"/>
        <v>4.187866927592955E-2</v>
      </c>
      <c r="F537" s="6">
        <f t="shared" si="1363"/>
        <v>7.876984126995798E-2</v>
      </c>
      <c r="G537" s="6">
        <f>F537-E537</f>
        <v>3.6891171994028429E-2</v>
      </c>
      <c r="H537" s="55">
        <f t="shared" si="1314"/>
        <v>0.4683413270771481</v>
      </c>
      <c r="I537" s="41"/>
      <c r="J537" s="6">
        <f t="shared" si="1315"/>
        <v>3.7759583895203237E-2</v>
      </c>
      <c r="K537" s="6">
        <f t="shared" si="1315"/>
        <v>8.0974234380275359E-2</v>
      </c>
      <c r="L537" s="6">
        <f t="shared" si="1316"/>
        <v>4.3214650485072122E-2</v>
      </c>
      <c r="M537" s="40">
        <f t="shared" si="1317"/>
        <v>0.5336839652243609</v>
      </c>
      <c r="N537" s="41"/>
      <c r="O537" s="6">
        <f t="shared" si="1318"/>
        <v>9.3343265337306136E-2</v>
      </c>
      <c r="P537" s="6">
        <f>O537-J537</f>
        <v>5.5583681442102899E-2</v>
      </c>
      <c r="Q537" s="40">
        <f t="shared" si="1320"/>
        <v>0.59547607683580772</v>
      </c>
      <c r="R537" s="41"/>
      <c r="S537" s="6">
        <f t="shared" si="1364"/>
        <v>0</v>
      </c>
      <c r="T537" s="6">
        <f t="shared" si="1321"/>
        <v>-4.187866927592955E-2</v>
      </c>
      <c r="U537" s="40">
        <f t="shared" si="1322"/>
        <v>0</v>
      </c>
      <c r="V537" s="41"/>
      <c r="W537" s="42"/>
      <c r="X537" s="43"/>
      <c r="Y537" s="42"/>
      <c r="Z537" s="44"/>
      <c r="AB537" s="6">
        <f t="shared" si="1323"/>
        <v>4.0353271778402248E-2</v>
      </c>
      <c r="AC537" s="6">
        <f t="shared" si="1323"/>
        <v>8.1480140045997823E-2</v>
      </c>
      <c r="AD537" s="6">
        <f t="shared" si="1324"/>
        <v>4.1126868267595575E-2</v>
      </c>
      <c r="AE537" s="40">
        <f t="shared" si="1325"/>
        <v>0.5047471475181351</v>
      </c>
      <c r="AG537" s="6">
        <f t="shared" si="1326"/>
        <v>1.8341250989707045E-2</v>
      </c>
      <c r="AH537" s="6">
        <f t="shared" si="1326"/>
        <v>8.5734247967606703E-2</v>
      </c>
      <c r="AI537" s="6">
        <f t="shared" si="1327"/>
        <v>6.7392996977899661E-2</v>
      </c>
      <c r="AJ537" s="40">
        <f t="shared" si="1328"/>
        <v>0.78606856157836735</v>
      </c>
      <c r="AL537" s="6">
        <f t="shared" si="1329"/>
        <v>4.9170818505338075E-2</v>
      </c>
      <c r="AM537" s="6">
        <f t="shared" si="1329"/>
        <v>7.8331012070682451E-2</v>
      </c>
      <c r="AN537" s="6">
        <f t="shared" si="1330"/>
        <v>2.9160193565344376E-2</v>
      </c>
      <c r="AO537" s="40">
        <f t="shared" si="1331"/>
        <v>0.37226882169007985</v>
      </c>
      <c r="AQ537" s="6">
        <f t="shared" si="1332"/>
        <v>4.187866927592955E-2</v>
      </c>
      <c r="AR537" s="6">
        <f t="shared" si="1332"/>
        <v>7.876984126995798E-2</v>
      </c>
      <c r="AS537" s="6">
        <f t="shared" si="1333"/>
        <v>3.6891171994028429E-2</v>
      </c>
      <c r="AT537" s="40">
        <f t="shared" si="1334"/>
        <v>0.4683413270771481</v>
      </c>
      <c r="AV537" s="6">
        <f t="shared" si="1335"/>
        <v>3.7759583895203237E-2</v>
      </c>
      <c r="AW537" s="6">
        <f t="shared" si="1335"/>
        <v>7.7601471771990338E-2</v>
      </c>
      <c r="AX537" s="6">
        <f t="shared" si="1336"/>
        <v>3.9841887876787101E-2</v>
      </c>
      <c r="AY537" s="40">
        <f t="shared" si="1337"/>
        <v>0.51341665263580383</v>
      </c>
      <c r="BA537" s="6">
        <f t="shared" si="1338"/>
        <v>0</v>
      </c>
      <c r="BB537" s="6">
        <f t="shared" si="1338"/>
        <v>7.8907985502279898E-2</v>
      </c>
      <c r="BC537" s="6">
        <f t="shared" si="1339"/>
        <v>7.8907985502279898E-2</v>
      </c>
      <c r="BD537" s="40">
        <f t="shared" si="1340"/>
        <v>1</v>
      </c>
      <c r="BF537" s="6">
        <f t="shared" si="1341"/>
        <v>0</v>
      </c>
      <c r="BG537" s="6">
        <f t="shared" si="1341"/>
        <v>7.789704524480609E-2</v>
      </c>
      <c r="BH537" s="6">
        <f t="shared" si="1342"/>
        <v>7.789704524480609E-2</v>
      </c>
      <c r="BI537" s="40">
        <f t="shared" si="1343"/>
        <v>1</v>
      </c>
      <c r="BK537" s="6">
        <f t="shared" si="1344"/>
        <v>0</v>
      </c>
      <c r="BL537" s="6">
        <f t="shared" si="1344"/>
        <v>8.0748983010409184E-2</v>
      </c>
      <c r="BM537" s="6">
        <f t="shared" si="1345"/>
        <v>8.0748983010409184E-2</v>
      </c>
      <c r="BN537" s="40">
        <f t="shared" si="1346"/>
        <v>1</v>
      </c>
      <c r="BP537" s="6">
        <f t="shared" si="1347"/>
        <v>0</v>
      </c>
      <c r="BQ537" s="6">
        <f t="shared" si="1347"/>
        <v>7.9803712900673993E-2</v>
      </c>
      <c r="BR537" s="6">
        <f t="shared" si="1348"/>
        <v>7.9803712900673993E-2</v>
      </c>
      <c r="BS537" s="40">
        <f t="shared" si="1349"/>
        <v>1</v>
      </c>
      <c r="BU537" s="6">
        <f t="shared" si="1350"/>
        <v>0</v>
      </c>
      <c r="BV537" s="6">
        <f t="shared" si="1350"/>
        <v>7.6389360498132428E-2</v>
      </c>
      <c r="BW537" s="6">
        <f t="shared" si="1351"/>
        <v>7.6389360498132428E-2</v>
      </c>
      <c r="BX537" s="40">
        <f t="shared" si="1352"/>
        <v>1</v>
      </c>
      <c r="BZ537" s="6">
        <f t="shared" si="1353"/>
        <v>0</v>
      </c>
      <c r="CA537" s="6">
        <f t="shared" si="1353"/>
        <v>8.1127539367832666E-2</v>
      </c>
      <c r="CB537" s="6">
        <f t="shared" si="1354"/>
        <v>8.1127539367832666E-2</v>
      </c>
      <c r="CC537" s="40">
        <f t="shared" si="1355"/>
        <v>1</v>
      </c>
      <c r="CE537" s="6">
        <f t="shared" si="1356"/>
        <v>0</v>
      </c>
      <c r="CF537" s="6">
        <f t="shared" si="1356"/>
        <v>7.90743995314587E-2</v>
      </c>
      <c r="CG537" s="6">
        <f t="shared" si="1357"/>
        <v>7.90743995314587E-2</v>
      </c>
      <c r="CH537" s="40">
        <f t="shared" si="1358"/>
        <v>1</v>
      </c>
      <c r="CI537" s="212"/>
      <c r="CJ537" s="6">
        <f t="shared" si="1359"/>
        <v>4.0353271778402248E-2</v>
      </c>
      <c r="CK537" s="6">
        <f t="shared" si="1359"/>
        <v>1.8341250989707045E-2</v>
      </c>
      <c r="CL537" s="6">
        <f t="shared" si="1359"/>
        <v>4.9170818505338075E-2</v>
      </c>
      <c r="CM537" s="6">
        <f t="shared" si="1359"/>
        <v>4.187866927592955E-2</v>
      </c>
      <c r="CN537" s="6">
        <f t="shared" si="1359"/>
        <v>3.7759583895203237E-2</v>
      </c>
      <c r="CO537" s="6">
        <f t="shared" si="1359"/>
        <v>0</v>
      </c>
      <c r="CP537" s="6">
        <f t="shared" si="1359"/>
        <v>0</v>
      </c>
      <c r="CQ537" s="6">
        <f t="shared" si="1359"/>
        <v>0</v>
      </c>
      <c r="CR537" s="6">
        <f t="shared" si="1359"/>
        <v>0</v>
      </c>
      <c r="CS537" s="6">
        <f t="shared" si="1359"/>
        <v>0</v>
      </c>
      <c r="CT537" s="6">
        <f t="shared" si="1359"/>
        <v>0</v>
      </c>
      <c r="CU537" s="6">
        <f t="shared" si="1359"/>
        <v>0</v>
      </c>
      <c r="CV537" s="212"/>
      <c r="CW537" s="6">
        <f t="shared" si="1360"/>
        <v>0.10378802433557477</v>
      </c>
      <c r="CX537" s="6">
        <f t="shared" si="1360"/>
        <v>0.13048788474132286</v>
      </c>
      <c r="CY537" s="6">
        <f t="shared" si="1360"/>
        <v>2.8066988362191313E-2</v>
      </c>
      <c r="CZ537" s="6">
        <f t="shared" si="1360"/>
        <v>0.11810268515786368</v>
      </c>
      <c r="DA537" s="6">
        <f t="shared" si="1360"/>
        <v>8.7948643128100371E-2</v>
      </c>
      <c r="DB537" s="6">
        <f t="shared" si="1360"/>
        <v>0.11345014335775724</v>
      </c>
      <c r="DC537" s="6">
        <f t="shared" si="1360"/>
        <v>1.8525619834710745E-2</v>
      </c>
      <c r="DD537" s="6">
        <f t="shared" si="1360"/>
        <v>5.0650166235685266E-2</v>
      </c>
      <c r="DE537" s="6">
        <f t="shared" si="1360"/>
        <v>1.4967153284671532E-2</v>
      </c>
      <c r="DF537" s="6">
        <f t="shared" si="1360"/>
        <v>1.941600824458949E-2</v>
      </c>
      <c r="DG537" s="6">
        <f t="shared" si="1360"/>
        <v>1.7769376181474481E-2</v>
      </c>
      <c r="DH537" s="6">
        <f t="shared" si="1360"/>
        <v>6.9250448833034106E-2</v>
      </c>
      <c r="DI537" s="178"/>
      <c r="DJ537" s="6">
        <f t="shared" si="1361"/>
        <v>8.1480140045997823E-2</v>
      </c>
      <c r="DK537" s="6">
        <f t="shared" si="1361"/>
        <v>8.5734247967606703E-2</v>
      </c>
      <c r="DL537" s="6">
        <f t="shared" si="1361"/>
        <v>7.8331012070682451E-2</v>
      </c>
      <c r="DM537" s="6">
        <f t="shared" si="1361"/>
        <v>7.876984126995798E-2</v>
      </c>
      <c r="DN537" s="6">
        <f t="shared" si="1361"/>
        <v>7.7601471771990338E-2</v>
      </c>
      <c r="DO537" s="6">
        <f t="shared" si="1361"/>
        <v>7.8907985502279898E-2</v>
      </c>
      <c r="DP537" s="6">
        <f t="shared" si="1361"/>
        <v>7.789704524480609E-2</v>
      </c>
      <c r="DQ537" s="6">
        <f t="shared" si="1361"/>
        <v>8.0748983010409184E-2</v>
      </c>
      <c r="DR537" s="6">
        <f t="shared" si="1361"/>
        <v>7.9803712900673993E-2</v>
      </c>
      <c r="DS537" s="6">
        <f t="shared" si="1361"/>
        <v>7.6389360498132428E-2</v>
      </c>
      <c r="DT537" s="6">
        <f t="shared" si="1361"/>
        <v>8.1127539367832666E-2</v>
      </c>
      <c r="DU537" s="6">
        <f t="shared" si="1361"/>
        <v>7.90743995314587E-2</v>
      </c>
      <c r="DV537" s="178"/>
      <c r="DW537" s="6">
        <f t="shared" si="1362"/>
        <v>1.8524387035480858E-2</v>
      </c>
      <c r="DX537" s="6">
        <f t="shared" si="1362"/>
        <v>1.8603711095566505E-2</v>
      </c>
      <c r="DY537" s="6">
        <f t="shared" si="1362"/>
        <v>1.8621064154116615E-2</v>
      </c>
      <c r="DZ537" s="6">
        <f t="shared" si="1362"/>
        <v>1.865181916292798E-2</v>
      </c>
      <c r="EA537" s="6">
        <f t="shared" si="1362"/>
        <v>1.86465464793578E-2</v>
      </c>
      <c r="EB537" s="6">
        <f t="shared" si="1362"/>
        <v>1.8617429952841599E-2</v>
      </c>
      <c r="EC537" s="6">
        <f t="shared" si="1362"/>
        <v>1.8654802081034483E-2</v>
      </c>
      <c r="ED537" s="6">
        <f t="shared" si="1362"/>
        <v>1.8628866896472609E-2</v>
      </c>
      <c r="EE537" s="6">
        <f t="shared" si="1362"/>
        <v>1.8687420159712229E-2</v>
      </c>
      <c r="EF537" s="6">
        <f t="shared" si="1362"/>
        <v>1.8642039447877561E-2</v>
      </c>
      <c r="EG537" s="6">
        <f t="shared" si="1362"/>
        <v>1.8598523545202951E-2</v>
      </c>
      <c r="EH537" s="6">
        <f t="shared" si="1362"/>
        <v>1.8577665802957152E-2</v>
      </c>
    </row>
    <row r="538" spans="2:138" x14ac:dyDescent="0.25">
      <c r="B538" s="51">
        <v>63012</v>
      </c>
      <c r="C538" s="51"/>
      <c r="D538" t="str" cm="1">
        <f t="array" ref="D538">_xll.OneStreamExcelAddIn.XFFunctions.XFGetMemberInfo("Description","Account",B538)</f>
        <v>IT Supplies</v>
      </c>
      <c r="E538" s="6">
        <f t="shared" si="1363"/>
        <v>0</v>
      </c>
      <c r="F538" s="6">
        <f t="shared" si="1363"/>
        <v>0.17233193277310924</v>
      </c>
      <c r="G538" s="6">
        <f>F538-E538</f>
        <v>0.17233193277310924</v>
      </c>
      <c r="H538" s="55">
        <f t="shared" si="1314"/>
        <v>1</v>
      </c>
      <c r="I538" s="41"/>
      <c r="J538" s="6">
        <f t="shared" si="1315"/>
        <v>0</v>
      </c>
      <c r="K538" s="6">
        <f t="shared" si="1315"/>
        <v>0.17715468370377035</v>
      </c>
      <c r="L538" s="6">
        <f t="shared" si="1316"/>
        <v>0.17715468370377035</v>
      </c>
      <c r="M538" s="40">
        <f t="shared" si="1317"/>
        <v>1</v>
      </c>
      <c r="N538" s="41"/>
      <c r="O538" s="6">
        <f t="shared" si="1318"/>
        <v>0</v>
      </c>
      <c r="P538" s="6">
        <f>O538-J538</f>
        <v>0</v>
      </c>
      <c r="Q538" s="40">
        <f t="shared" si="1320"/>
        <v>0</v>
      </c>
      <c r="R538" s="41"/>
      <c r="S538" s="6">
        <f t="shared" si="1364"/>
        <v>0</v>
      </c>
      <c r="T538" s="6">
        <f t="shared" si="1321"/>
        <v>0</v>
      </c>
      <c r="U538" s="40">
        <f t="shared" si="1322"/>
        <v>0</v>
      </c>
      <c r="V538" s="41"/>
      <c r="W538" s="42"/>
      <c r="X538" s="43"/>
      <c r="Y538" s="42"/>
      <c r="Z538" s="44"/>
      <c r="AB538" s="6">
        <f t="shared" si="1323"/>
        <v>0</v>
      </c>
      <c r="AC538" s="6">
        <f t="shared" si="1323"/>
        <v>0.17826149945671857</v>
      </c>
      <c r="AD538" s="6">
        <f t="shared" si="1324"/>
        <v>0.17826149945671857</v>
      </c>
      <c r="AE538" s="40">
        <f t="shared" si="1325"/>
        <v>1</v>
      </c>
      <c r="AG538" s="6">
        <f t="shared" si="1326"/>
        <v>0</v>
      </c>
      <c r="AH538" s="6">
        <f t="shared" si="1326"/>
        <v>0.1875685975609756</v>
      </c>
      <c r="AI538" s="6">
        <f t="shared" si="1327"/>
        <v>0.1875685975609756</v>
      </c>
      <c r="AJ538" s="40">
        <f t="shared" si="1328"/>
        <v>1</v>
      </c>
      <c r="AL538" s="6">
        <f t="shared" si="1329"/>
        <v>0</v>
      </c>
      <c r="AM538" s="6">
        <f t="shared" si="1329"/>
        <v>0.17137186629526463</v>
      </c>
      <c r="AN538" s="6">
        <f t="shared" si="1330"/>
        <v>0.17137186629526463</v>
      </c>
      <c r="AO538" s="40">
        <f t="shared" si="1331"/>
        <v>1</v>
      </c>
      <c r="AQ538" s="6">
        <f t="shared" si="1332"/>
        <v>0</v>
      </c>
      <c r="AR538" s="6">
        <f t="shared" si="1332"/>
        <v>0.17233193277310924</v>
      </c>
      <c r="AS538" s="6">
        <f t="shared" si="1333"/>
        <v>0.17233193277310924</v>
      </c>
      <c r="AT538" s="40">
        <f t="shared" si="1334"/>
        <v>1</v>
      </c>
      <c r="AV538" s="6">
        <f t="shared" si="1335"/>
        <v>0</v>
      </c>
      <c r="AW538" s="6">
        <f t="shared" si="1335"/>
        <v>0.16977578475336322</v>
      </c>
      <c r="AX538" s="6">
        <f t="shared" si="1336"/>
        <v>0.16977578475336322</v>
      </c>
      <c r="AY538" s="40">
        <f t="shared" si="1337"/>
        <v>1</v>
      </c>
      <c r="BA538" s="6">
        <f t="shared" si="1338"/>
        <v>0</v>
      </c>
      <c r="BB538" s="6">
        <f t="shared" si="1338"/>
        <v>0.17263416345142055</v>
      </c>
      <c r="BC538" s="6">
        <f t="shared" si="1339"/>
        <v>0.17263416345142055</v>
      </c>
      <c r="BD538" s="40">
        <f t="shared" si="1340"/>
        <v>1</v>
      </c>
      <c r="BF538" s="6">
        <f t="shared" si="1341"/>
        <v>0</v>
      </c>
      <c r="BG538" s="6">
        <f t="shared" si="1341"/>
        <v>0.1704224376731302</v>
      </c>
      <c r="BH538" s="6">
        <f t="shared" si="1342"/>
        <v>0.1704224376731302</v>
      </c>
      <c r="BI538" s="40">
        <f t="shared" si="1343"/>
        <v>1</v>
      </c>
      <c r="BK538" s="6">
        <f t="shared" si="1344"/>
        <v>0</v>
      </c>
      <c r="BL538" s="6">
        <f t="shared" si="1344"/>
        <v>0.1766618808327351</v>
      </c>
      <c r="BM538" s="6">
        <f t="shared" si="1345"/>
        <v>0.1766618808327351</v>
      </c>
      <c r="BN538" s="40">
        <f t="shared" si="1346"/>
        <v>1</v>
      </c>
      <c r="BP538" s="6">
        <f t="shared" si="1347"/>
        <v>0</v>
      </c>
      <c r="BQ538" s="6">
        <f t="shared" si="1347"/>
        <v>0.17459382759843917</v>
      </c>
      <c r="BR538" s="6">
        <f t="shared" si="1348"/>
        <v>0.17459382759843917</v>
      </c>
      <c r="BS538" s="40">
        <f t="shared" si="1349"/>
        <v>1</v>
      </c>
      <c r="BU538" s="6">
        <f t="shared" si="1350"/>
        <v>0</v>
      </c>
      <c r="BV538" s="6">
        <f t="shared" si="1350"/>
        <v>0.1671239388794567</v>
      </c>
      <c r="BW538" s="6">
        <f t="shared" si="1351"/>
        <v>0.1671239388794567</v>
      </c>
      <c r="BX538" s="40">
        <f t="shared" si="1352"/>
        <v>1</v>
      </c>
      <c r="BZ538" s="6">
        <f t="shared" si="1353"/>
        <v>0</v>
      </c>
      <c r="CA538" s="6">
        <f t="shared" si="1353"/>
        <v>0.17749008294266139</v>
      </c>
      <c r="CB538" s="6">
        <f t="shared" si="1354"/>
        <v>0.17749008294266139</v>
      </c>
      <c r="CC538" s="40">
        <f t="shared" si="1355"/>
        <v>1</v>
      </c>
      <c r="CE538" s="6">
        <f t="shared" si="1356"/>
        <v>0</v>
      </c>
      <c r="CF538" s="6">
        <f t="shared" si="1356"/>
        <v>0.17299824253075571</v>
      </c>
      <c r="CG538" s="6">
        <f t="shared" si="1357"/>
        <v>0.17299824253075571</v>
      </c>
      <c r="CH538" s="40">
        <f t="shared" si="1358"/>
        <v>1</v>
      </c>
      <c r="CI538" s="212"/>
      <c r="CJ538" s="6">
        <f t="shared" si="1359"/>
        <v>0</v>
      </c>
      <c r="CK538" s="6">
        <f t="shared" si="1359"/>
        <v>0</v>
      </c>
      <c r="CL538" s="6">
        <f t="shared" si="1359"/>
        <v>0</v>
      </c>
      <c r="CM538" s="6">
        <f t="shared" si="1359"/>
        <v>0</v>
      </c>
      <c r="CN538" s="6">
        <f t="shared" si="1359"/>
        <v>0</v>
      </c>
      <c r="CO538" s="6">
        <f t="shared" si="1359"/>
        <v>0</v>
      </c>
      <c r="CP538" s="6">
        <f t="shared" si="1359"/>
        <v>0</v>
      </c>
      <c r="CQ538" s="6">
        <f t="shared" si="1359"/>
        <v>0</v>
      </c>
      <c r="CR538" s="6">
        <f t="shared" si="1359"/>
        <v>0</v>
      </c>
      <c r="CS538" s="6">
        <f t="shared" si="1359"/>
        <v>0</v>
      </c>
      <c r="CT538" s="6">
        <f t="shared" si="1359"/>
        <v>0</v>
      </c>
      <c r="CU538" s="6">
        <f t="shared" si="1359"/>
        <v>0</v>
      </c>
      <c r="CV538" s="212"/>
      <c r="CW538" s="6">
        <f t="shared" si="1360"/>
        <v>0</v>
      </c>
      <c r="CX538" s="6">
        <f t="shared" si="1360"/>
        <v>0</v>
      </c>
      <c r="CY538" s="6">
        <f t="shared" si="1360"/>
        <v>0</v>
      </c>
      <c r="CZ538" s="6">
        <f t="shared" si="1360"/>
        <v>0</v>
      </c>
      <c r="DA538" s="6">
        <f t="shared" si="1360"/>
        <v>0</v>
      </c>
      <c r="DB538" s="6">
        <f t="shared" si="1360"/>
        <v>0</v>
      </c>
      <c r="DC538" s="6">
        <f t="shared" si="1360"/>
        <v>0.16270413223140495</v>
      </c>
      <c r="DD538" s="6">
        <f t="shared" si="1360"/>
        <v>0</v>
      </c>
      <c r="DE538" s="6">
        <f t="shared" si="1360"/>
        <v>0</v>
      </c>
      <c r="DF538" s="6">
        <f t="shared" si="1360"/>
        <v>0</v>
      </c>
      <c r="DG538" s="6">
        <f t="shared" si="1360"/>
        <v>0</v>
      </c>
      <c r="DH538" s="6">
        <f t="shared" si="1360"/>
        <v>0</v>
      </c>
      <c r="DI538" s="178"/>
      <c r="DJ538" s="6">
        <f t="shared" si="1361"/>
        <v>0.17826149945671857</v>
      </c>
      <c r="DK538" s="6">
        <f t="shared" si="1361"/>
        <v>0.1875685975609756</v>
      </c>
      <c r="DL538" s="6">
        <f t="shared" si="1361"/>
        <v>0.17137186629526463</v>
      </c>
      <c r="DM538" s="6">
        <f t="shared" si="1361"/>
        <v>0.17233193277310924</v>
      </c>
      <c r="DN538" s="6">
        <f t="shared" si="1361"/>
        <v>0.16977578475336322</v>
      </c>
      <c r="DO538" s="6">
        <f t="shared" si="1361"/>
        <v>0.17263416345142055</v>
      </c>
      <c r="DP538" s="6">
        <f t="shared" si="1361"/>
        <v>0.1704224376731302</v>
      </c>
      <c r="DQ538" s="6">
        <f t="shared" si="1361"/>
        <v>0.1766618808327351</v>
      </c>
      <c r="DR538" s="6">
        <f t="shared" si="1361"/>
        <v>0.17459382759843917</v>
      </c>
      <c r="DS538" s="6">
        <f t="shared" si="1361"/>
        <v>0.1671239388794567</v>
      </c>
      <c r="DT538" s="6">
        <f t="shared" si="1361"/>
        <v>0.17749008294266139</v>
      </c>
      <c r="DU538" s="6">
        <f t="shared" si="1361"/>
        <v>0.17299824253075571</v>
      </c>
      <c r="DV538" s="178"/>
      <c r="DW538" s="6">
        <f t="shared" si="1362"/>
        <v>0</v>
      </c>
      <c r="DX538" s="6">
        <f t="shared" si="1362"/>
        <v>0</v>
      </c>
      <c r="DY538" s="6">
        <f t="shared" si="1362"/>
        <v>0</v>
      </c>
      <c r="DZ538" s="6">
        <f t="shared" si="1362"/>
        <v>0</v>
      </c>
      <c r="EA538" s="6">
        <f t="shared" si="1362"/>
        <v>0</v>
      </c>
      <c r="EB538" s="6">
        <f t="shared" si="1362"/>
        <v>0</v>
      </c>
      <c r="EC538" s="6">
        <f t="shared" si="1362"/>
        <v>0</v>
      </c>
      <c r="ED538" s="6">
        <f t="shared" si="1362"/>
        <v>0</v>
      </c>
      <c r="EE538" s="6">
        <f t="shared" si="1362"/>
        <v>0</v>
      </c>
      <c r="EF538" s="6">
        <f t="shared" si="1362"/>
        <v>0</v>
      </c>
      <c r="EG538" s="6">
        <f t="shared" si="1362"/>
        <v>0</v>
      </c>
      <c r="EH538" s="6">
        <f t="shared" si="1362"/>
        <v>0</v>
      </c>
    </row>
    <row r="539" spans="2:138" x14ac:dyDescent="0.25">
      <c r="B539" s="51">
        <v>63013</v>
      </c>
      <c r="C539" s="51"/>
      <c r="D539" t="str" cm="1">
        <f t="array" ref="D539">_xll.OneStreamExcelAddIn.XFFunctions.XFGetMemberInfo("Description","Account",B539)</f>
        <v>Other Supplies</v>
      </c>
      <c r="E539" s="6">
        <f t="shared" si="1363"/>
        <v>0</v>
      </c>
      <c r="F539" s="6">
        <f t="shared" si="1363"/>
        <v>2.7924970644257704E-3</v>
      </c>
      <c r="G539" s="6">
        <f>F539-E539</f>
        <v>2.7924970644257704E-3</v>
      </c>
      <c r="H539" s="55">
        <f t="shared" si="1314"/>
        <v>1</v>
      </c>
      <c r="I539" s="41"/>
      <c r="J539" s="6">
        <f t="shared" si="1315"/>
        <v>-4.3768060104026193E-3</v>
      </c>
      <c r="K539" s="6">
        <f t="shared" si="1315"/>
        <v>2.8031416524790785E-3</v>
      </c>
      <c r="L539" s="6">
        <f t="shared" si="1316"/>
        <v>7.1799476628816982E-3</v>
      </c>
      <c r="M539" s="40">
        <f t="shared" si="1317"/>
        <v>2.5613930914022145</v>
      </c>
      <c r="N539" s="41"/>
      <c r="O539" s="6">
        <f t="shared" si="1318"/>
        <v>0</v>
      </c>
      <c r="P539" s="6">
        <f>O539-J539</f>
        <v>4.3768060104026193E-3</v>
      </c>
      <c r="Q539" s="40">
        <f t="shared" si="1320"/>
        <v>0</v>
      </c>
      <c r="R539" s="41"/>
      <c r="S539" s="6">
        <f t="shared" si="1364"/>
        <v>0</v>
      </c>
      <c r="T539" s="6">
        <f t="shared" si="1321"/>
        <v>0</v>
      </c>
      <c r="U539" s="40">
        <f t="shared" si="1322"/>
        <v>0</v>
      </c>
      <c r="V539" s="41"/>
      <c r="W539" s="42"/>
      <c r="X539" s="43"/>
      <c r="Y539" s="42"/>
      <c r="Z539" s="44"/>
      <c r="AB539" s="6">
        <f t="shared" si="1323"/>
        <v>-1.8241670012043354E-2</v>
      </c>
      <c r="AC539" s="6">
        <f t="shared" si="1323"/>
        <v>2.8725982528069538E-3</v>
      </c>
      <c r="AD539" s="6">
        <f t="shared" si="1324"/>
        <v>2.1114268264850307E-2</v>
      </c>
      <c r="AE539" s="40">
        <f t="shared" si="1325"/>
        <v>7.3502336235909569</v>
      </c>
      <c r="AG539" s="6">
        <f t="shared" si="1326"/>
        <v>0</v>
      </c>
      <c r="AH539" s="6">
        <f t="shared" si="1326"/>
        <v>2.7972296951219514E-3</v>
      </c>
      <c r="AI539" s="6">
        <f t="shared" si="1327"/>
        <v>2.7972296951219514E-3</v>
      </c>
      <c r="AJ539" s="40">
        <f t="shared" si="1328"/>
        <v>1</v>
      </c>
      <c r="AL539" s="6">
        <f t="shared" si="1329"/>
        <v>0</v>
      </c>
      <c r="AM539" s="6">
        <f t="shared" si="1329"/>
        <v>2.7523562228412256E-3</v>
      </c>
      <c r="AN539" s="6">
        <f t="shared" si="1330"/>
        <v>2.7523562228412256E-3</v>
      </c>
      <c r="AO539" s="40">
        <f t="shared" si="1331"/>
        <v>1</v>
      </c>
      <c r="AQ539" s="6">
        <f t="shared" si="1332"/>
        <v>0</v>
      </c>
      <c r="AR539" s="6">
        <f t="shared" si="1332"/>
        <v>2.7924970644257704E-3</v>
      </c>
      <c r="AS539" s="6">
        <f t="shared" si="1333"/>
        <v>2.7924970644257704E-3</v>
      </c>
      <c r="AT539" s="40">
        <f t="shared" si="1334"/>
        <v>1</v>
      </c>
      <c r="AV539" s="6">
        <f t="shared" si="1335"/>
        <v>-4.3768060104026193E-3</v>
      </c>
      <c r="AW539" s="6">
        <f t="shared" si="1335"/>
        <v>2.7591950548464987E-3</v>
      </c>
      <c r="AX539" s="6">
        <f t="shared" si="1336"/>
        <v>7.1360010652491181E-3</v>
      </c>
      <c r="AY539" s="40">
        <f t="shared" si="1337"/>
        <v>2.5862619073322861</v>
      </c>
      <c r="BA539" s="6">
        <f t="shared" si="1338"/>
        <v>0</v>
      </c>
      <c r="BB539" s="6">
        <f t="shared" si="1338"/>
        <v>2.7282592998947738E-3</v>
      </c>
      <c r="BC539" s="6">
        <f t="shared" si="1339"/>
        <v>2.7282592998947738E-3</v>
      </c>
      <c r="BD539" s="40">
        <f t="shared" si="1340"/>
        <v>1</v>
      </c>
      <c r="BF539" s="6">
        <f t="shared" si="1341"/>
        <v>0</v>
      </c>
      <c r="BG539" s="6">
        <f t="shared" si="1341"/>
        <v>2.7065482659279776E-3</v>
      </c>
      <c r="BH539" s="6">
        <f t="shared" si="1342"/>
        <v>2.7065482659279776E-3</v>
      </c>
      <c r="BI539" s="40">
        <f t="shared" si="1343"/>
        <v>1</v>
      </c>
      <c r="BK539" s="6">
        <f t="shared" si="1344"/>
        <v>0</v>
      </c>
      <c r="BL539" s="6">
        <f t="shared" si="1344"/>
        <v>2.7602338779612345E-3</v>
      </c>
      <c r="BM539" s="6">
        <f t="shared" si="1345"/>
        <v>2.7602338779612345E-3</v>
      </c>
      <c r="BN539" s="40">
        <f t="shared" si="1346"/>
        <v>1</v>
      </c>
      <c r="BP539" s="6">
        <f t="shared" si="1347"/>
        <v>0</v>
      </c>
      <c r="BQ539" s="6">
        <f t="shared" si="1347"/>
        <v>2.7373140432777579E-3</v>
      </c>
      <c r="BR539" s="6">
        <f t="shared" si="1348"/>
        <v>2.7373140432777579E-3</v>
      </c>
      <c r="BS539" s="40">
        <f t="shared" si="1349"/>
        <v>1</v>
      </c>
      <c r="BU539" s="6">
        <f t="shared" si="1350"/>
        <v>0</v>
      </c>
      <c r="BV539" s="6">
        <f t="shared" si="1350"/>
        <v>2.7510599062818336E-3</v>
      </c>
      <c r="BW539" s="6">
        <f t="shared" si="1351"/>
        <v>2.7510599062818336E-3</v>
      </c>
      <c r="BX539" s="40">
        <f t="shared" si="1352"/>
        <v>1</v>
      </c>
      <c r="BZ539" s="6">
        <f t="shared" si="1353"/>
        <v>0</v>
      </c>
      <c r="CA539" s="6">
        <f t="shared" si="1353"/>
        <v>2.8081834951316264E-3</v>
      </c>
      <c r="CB539" s="6">
        <f t="shared" si="1354"/>
        <v>2.8081834951316264E-3</v>
      </c>
      <c r="CC539" s="40">
        <f t="shared" si="1355"/>
        <v>1</v>
      </c>
      <c r="CE539" s="6">
        <f t="shared" si="1356"/>
        <v>0</v>
      </c>
      <c r="CF539" s="6">
        <f t="shared" si="1356"/>
        <v>2.8177706854130053E-3</v>
      </c>
      <c r="CG539" s="6">
        <f t="shared" si="1357"/>
        <v>2.8177706854130053E-3</v>
      </c>
      <c r="CH539" s="40">
        <f t="shared" si="1358"/>
        <v>1</v>
      </c>
      <c r="CI539" s="212"/>
      <c r="CJ539" s="6">
        <f t="shared" si="1359"/>
        <v>-1.8241670012043354E-2</v>
      </c>
      <c r="CK539" s="6">
        <f t="shared" si="1359"/>
        <v>0</v>
      </c>
      <c r="CL539" s="6">
        <f t="shared" si="1359"/>
        <v>0</v>
      </c>
      <c r="CM539" s="6">
        <f t="shared" si="1359"/>
        <v>0</v>
      </c>
      <c r="CN539" s="6">
        <f t="shared" si="1359"/>
        <v>-4.3768060104026193E-3</v>
      </c>
      <c r="CO539" s="6">
        <f t="shared" si="1359"/>
        <v>0</v>
      </c>
      <c r="CP539" s="6">
        <f t="shared" si="1359"/>
        <v>0</v>
      </c>
      <c r="CQ539" s="6">
        <f t="shared" si="1359"/>
        <v>0</v>
      </c>
      <c r="CR539" s="6">
        <f t="shared" si="1359"/>
        <v>0</v>
      </c>
      <c r="CS539" s="6">
        <f t="shared" si="1359"/>
        <v>0</v>
      </c>
      <c r="CT539" s="6">
        <f t="shared" si="1359"/>
        <v>0</v>
      </c>
      <c r="CU539" s="6">
        <f t="shared" si="1359"/>
        <v>0</v>
      </c>
      <c r="CV539" s="212"/>
      <c r="CW539" s="6">
        <f t="shared" si="1360"/>
        <v>0</v>
      </c>
      <c r="CX539" s="6">
        <f t="shared" si="1360"/>
        <v>0</v>
      </c>
      <c r="CY539" s="6">
        <f t="shared" si="1360"/>
        <v>0</v>
      </c>
      <c r="CZ539" s="6">
        <f t="shared" si="1360"/>
        <v>0</v>
      </c>
      <c r="DA539" s="6">
        <f t="shared" si="1360"/>
        <v>0</v>
      </c>
      <c r="DB539" s="6">
        <f t="shared" si="1360"/>
        <v>0</v>
      </c>
      <c r="DC539" s="6">
        <f t="shared" si="1360"/>
        <v>8.8396694214876032E-3</v>
      </c>
      <c r="DD539" s="6">
        <f t="shared" si="1360"/>
        <v>0</v>
      </c>
      <c r="DE539" s="6">
        <f t="shared" si="1360"/>
        <v>0</v>
      </c>
      <c r="DF539" s="6">
        <f t="shared" si="1360"/>
        <v>-1.202335967021642E-2</v>
      </c>
      <c r="DG539" s="6">
        <f t="shared" si="1360"/>
        <v>0</v>
      </c>
      <c r="DH539" s="6">
        <f t="shared" si="1360"/>
        <v>0</v>
      </c>
      <c r="DI539" s="178"/>
      <c r="DJ539" s="6">
        <f t="shared" si="1361"/>
        <v>2.8725982528069538E-3</v>
      </c>
      <c r="DK539" s="6">
        <f t="shared" si="1361"/>
        <v>2.7972296951219514E-3</v>
      </c>
      <c r="DL539" s="6">
        <f t="shared" si="1361"/>
        <v>2.7523562228412256E-3</v>
      </c>
      <c r="DM539" s="6">
        <f t="shared" si="1361"/>
        <v>2.7924970644257704E-3</v>
      </c>
      <c r="DN539" s="6">
        <f t="shared" si="1361"/>
        <v>2.7591950548464987E-3</v>
      </c>
      <c r="DO539" s="6">
        <f t="shared" si="1361"/>
        <v>2.7282592998947738E-3</v>
      </c>
      <c r="DP539" s="6">
        <f t="shared" si="1361"/>
        <v>2.7065482659279776E-3</v>
      </c>
      <c r="DQ539" s="6">
        <f t="shared" si="1361"/>
        <v>2.7602338779612345E-3</v>
      </c>
      <c r="DR539" s="6">
        <f t="shared" si="1361"/>
        <v>2.7373140432777579E-3</v>
      </c>
      <c r="DS539" s="6">
        <f t="shared" si="1361"/>
        <v>2.7510599062818336E-3</v>
      </c>
      <c r="DT539" s="6">
        <f t="shared" si="1361"/>
        <v>2.8081834951316264E-3</v>
      </c>
      <c r="DU539" s="6">
        <f t="shared" si="1361"/>
        <v>2.8177706854130053E-3</v>
      </c>
      <c r="DV539" s="178"/>
      <c r="DW539" s="6">
        <f t="shared" si="1362"/>
        <v>3.2834532549330844E-2</v>
      </c>
      <c r="DX539" s="6">
        <f t="shared" si="1362"/>
        <v>3.3013498052216747E-2</v>
      </c>
      <c r="DY539" s="6">
        <f t="shared" si="1362"/>
        <v>3.2975104118370929E-2</v>
      </c>
      <c r="DZ539" s="6">
        <f t="shared" si="1362"/>
        <v>3.323014486393152E-2</v>
      </c>
      <c r="EA539" s="6">
        <f t="shared" si="1362"/>
        <v>3.3217053809633024E-2</v>
      </c>
      <c r="EB539" s="6">
        <f t="shared" si="1362"/>
        <v>3.3117409647218862E-2</v>
      </c>
      <c r="EC539" s="6">
        <f t="shared" si="1362"/>
        <v>3.3133250473275859E-2</v>
      </c>
      <c r="ED539" s="6">
        <f t="shared" si="1362"/>
        <v>3.3138710598508744E-2</v>
      </c>
      <c r="EE539" s="6">
        <f t="shared" si="1362"/>
        <v>3.3270539681726621E-2</v>
      </c>
      <c r="EF539" s="6">
        <f t="shared" si="1362"/>
        <v>3.3298110193473868E-2</v>
      </c>
      <c r="EG539" s="6">
        <f t="shared" si="1362"/>
        <v>3.3282563313653132E-2</v>
      </c>
      <c r="EH539" s="6">
        <f t="shared" si="1362"/>
        <v>3.3159844331019914E-2</v>
      </c>
    </row>
    <row r="540" spans="2:138" s="47" customFormat="1" x14ac:dyDescent="0.25">
      <c r="B540" s="51" t="s">
        <v>361</v>
      </c>
      <c r="C540" s="51"/>
      <c r="D540" s="47" t="s">
        <v>362</v>
      </c>
      <c r="E540" s="205">
        <f t="shared" si="1363"/>
        <v>34.058062622309201</v>
      </c>
      <c r="F540" s="205">
        <f t="shared" si="1363"/>
        <v>36.973837148469542</v>
      </c>
      <c r="G540" s="205">
        <f>F540-E540</f>
        <v>2.9157745261603409</v>
      </c>
      <c r="H540" s="206">
        <f t="shared" si="1314"/>
        <v>7.8860479491267343E-2</v>
      </c>
      <c r="I540" s="41"/>
      <c r="J540" s="208">
        <f t="shared" si="1315"/>
        <v>29.600430552879985</v>
      </c>
      <c r="K540" s="208">
        <f t="shared" si="1315"/>
        <v>37.043722514597498</v>
      </c>
      <c r="L540" s="208">
        <f t="shared" si="1316"/>
        <v>7.4432919617175131</v>
      </c>
      <c r="M540" s="209">
        <f t="shared" si="1317"/>
        <v>0.20093261304352983</v>
      </c>
      <c r="N540" s="41"/>
      <c r="O540" s="208">
        <f t="shared" si="1318"/>
        <v>23.750927496370998</v>
      </c>
      <c r="P540" s="208">
        <f>O540-J540</f>
        <v>-5.8495030565089863</v>
      </c>
      <c r="Q540" s="209">
        <f t="shared" si="1320"/>
        <v>-0.24628524748781941</v>
      </c>
      <c r="R540" s="41"/>
      <c r="S540" s="208">
        <f t="shared" si="1364"/>
        <v>0</v>
      </c>
      <c r="T540" s="208">
        <f>S540-E540</f>
        <v>-34.058062622309201</v>
      </c>
      <c r="U540" s="209">
        <f t="shared" si="1322"/>
        <v>0</v>
      </c>
      <c r="V540" s="41"/>
      <c r="W540" s="42"/>
      <c r="X540" s="43"/>
      <c r="Y540" s="42"/>
      <c r="Z540" s="44"/>
      <c r="AB540" s="208">
        <f t="shared" si="1323"/>
        <v>27.34132476916901</v>
      </c>
      <c r="AC540" s="208">
        <f t="shared" si="1323"/>
        <v>37.357772018513216</v>
      </c>
      <c r="AD540" s="208">
        <f t="shared" si="1324"/>
        <v>10.016447249344207</v>
      </c>
      <c r="AE540" s="209">
        <f t="shared" si="1325"/>
        <v>0.26812217935214133</v>
      </c>
      <c r="AG540" s="208">
        <f t="shared" si="1326"/>
        <v>31.028277909738716</v>
      </c>
      <c r="AH540" s="208">
        <f t="shared" si="1326"/>
        <v>37.049490421443977</v>
      </c>
      <c r="AI540" s="208">
        <f t="shared" si="1327"/>
        <v>6.0212125117052615</v>
      </c>
      <c r="AJ540" s="209">
        <f t="shared" si="1328"/>
        <v>0.1625180925085066</v>
      </c>
      <c r="AL540" s="208">
        <f t="shared" si="1329"/>
        <v>26.266423487544483</v>
      </c>
      <c r="AM540" s="208">
        <f t="shared" si="1329"/>
        <v>36.806036907976669</v>
      </c>
      <c r="AN540" s="208">
        <f t="shared" si="1330"/>
        <v>10.539613420432186</v>
      </c>
      <c r="AO540" s="209">
        <f t="shared" si="1331"/>
        <v>0.28635556299591775</v>
      </c>
      <c r="AQ540" s="208">
        <f t="shared" si="1332"/>
        <v>34.058062622309201</v>
      </c>
      <c r="AR540" s="208">
        <f t="shared" si="1332"/>
        <v>36.973837148469542</v>
      </c>
      <c r="AS540" s="208">
        <f t="shared" si="1333"/>
        <v>2.9157745261603409</v>
      </c>
      <c r="AT540" s="209">
        <f t="shared" si="1334"/>
        <v>7.8860479491267343E-2</v>
      </c>
      <c r="AV540" s="208">
        <f t="shared" si="1335"/>
        <v>29.600430552879985</v>
      </c>
      <c r="AW540" s="208">
        <f t="shared" si="1335"/>
        <v>36.821213218063122</v>
      </c>
      <c r="AX540" s="208">
        <f t="shared" si="1336"/>
        <v>7.2207826651831368</v>
      </c>
      <c r="AY540" s="209">
        <f t="shared" si="1337"/>
        <v>0.19610387692605655</v>
      </c>
      <c r="BA540" s="208">
        <f t="shared" si="1338"/>
        <v>0</v>
      </c>
      <c r="BB540" s="208">
        <f t="shared" si="1338"/>
        <v>36.706953049210455</v>
      </c>
      <c r="BC540" s="208">
        <f t="shared" si="1339"/>
        <v>36.706953049210455</v>
      </c>
      <c r="BD540" s="209">
        <f t="shared" si="1340"/>
        <v>1</v>
      </c>
      <c r="BF540" s="208">
        <f t="shared" si="1341"/>
        <v>0</v>
      </c>
      <c r="BG540" s="208">
        <f t="shared" si="1341"/>
        <v>36.61378709455159</v>
      </c>
      <c r="BH540" s="208">
        <f t="shared" si="1342"/>
        <v>36.61378709455159</v>
      </c>
      <c r="BI540" s="209">
        <f t="shared" si="1343"/>
        <v>1</v>
      </c>
      <c r="BK540" s="208">
        <f t="shared" si="1344"/>
        <v>0</v>
      </c>
      <c r="BL540" s="208">
        <f t="shared" si="1344"/>
        <v>36.859401219439697</v>
      </c>
      <c r="BM540" s="208">
        <f t="shared" si="1345"/>
        <v>36.859401219439697</v>
      </c>
      <c r="BN540" s="209">
        <f t="shared" si="1346"/>
        <v>1</v>
      </c>
      <c r="BP540" s="208">
        <f t="shared" si="1347"/>
        <v>0</v>
      </c>
      <c r="BQ540" s="208">
        <f t="shared" si="1347"/>
        <v>36.74450635251543</v>
      </c>
      <c r="BR540" s="208">
        <f t="shared" si="1348"/>
        <v>36.74450635251543</v>
      </c>
      <c r="BS540" s="209">
        <f t="shared" si="1349"/>
        <v>1</v>
      </c>
      <c r="BU540" s="208">
        <f t="shared" si="1350"/>
        <v>0</v>
      </c>
      <c r="BV540" s="208">
        <f t="shared" si="1350"/>
        <v>36.776573771253993</v>
      </c>
      <c r="BW540" s="208">
        <f t="shared" si="1351"/>
        <v>36.776573771253993</v>
      </c>
      <c r="BX540" s="209">
        <f t="shared" si="1352"/>
        <v>1</v>
      </c>
      <c r="BZ540" s="208">
        <f t="shared" si="1353"/>
        <v>0</v>
      </c>
      <c r="CA540" s="208">
        <f t="shared" si="1353"/>
        <v>37.068847948531193</v>
      </c>
      <c r="CB540" s="208">
        <f t="shared" si="1354"/>
        <v>37.068847948531193</v>
      </c>
      <c r="CC540" s="209">
        <f t="shared" si="1355"/>
        <v>1</v>
      </c>
      <c r="CE540" s="208">
        <f t="shared" si="1356"/>
        <v>0</v>
      </c>
      <c r="CF540" s="208">
        <f t="shared" si="1356"/>
        <v>37.085045891380318</v>
      </c>
      <c r="CG540" s="208">
        <f t="shared" si="1357"/>
        <v>37.085045891380318</v>
      </c>
      <c r="CH540" s="209">
        <f t="shared" si="1358"/>
        <v>1</v>
      </c>
      <c r="CI540" s="214"/>
      <c r="CJ540" s="208">
        <f t="shared" si="1359"/>
        <v>27.34132476916901</v>
      </c>
      <c r="CK540" s="208">
        <f t="shared" si="1359"/>
        <v>31.028277909738716</v>
      </c>
      <c r="CL540" s="208">
        <f t="shared" si="1359"/>
        <v>26.266423487544483</v>
      </c>
      <c r="CM540" s="208">
        <f t="shared" si="1359"/>
        <v>34.058062622309201</v>
      </c>
      <c r="CN540" s="208">
        <f t="shared" si="1359"/>
        <v>29.600430552879985</v>
      </c>
      <c r="CO540" s="208">
        <f t="shared" si="1359"/>
        <v>0</v>
      </c>
      <c r="CP540" s="208">
        <f t="shared" si="1359"/>
        <v>0</v>
      </c>
      <c r="CQ540" s="208">
        <f t="shared" si="1359"/>
        <v>0</v>
      </c>
      <c r="CR540" s="208">
        <f t="shared" si="1359"/>
        <v>0</v>
      </c>
      <c r="CS540" s="208">
        <f t="shared" si="1359"/>
        <v>0</v>
      </c>
      <c r="CT540" s="208">
        <f t="shared" si="1359"/>
        <v>0</v>
      </c>
      <c r="CU540" s="208">
        <f t="shared" si="1359"/>
        <v>0</v>
      </c>
      <c r="CV540" s="214"/>
      <c r="CW540" s="208">
        <f t="shared" si="1360"/>
        <v>21.53094460454691</v>
      </c>
      <c r="CX540" s="208">
        <f t="shared" si="1360"/>
        <v>27.114109364767518</v>
      </c>
      <c r="CY540" s="208">
        <f t="shared" si="1360"/>
        <v>19.13245813227363</v>
      </c>
      <c r="CZ540" s="208">
        <f t="shared" si="1360"/>
        <v>27.567013868397758</v>
      </c>
      <c r="DA540" s="208">
        <f t="shared" si="1360"/>
        <v>28.407715202801285</v>
      </c>
      <c r="DB540" s="208">
        <f t="shared" si="1360"/>
        <v>28.060136986301369</v>
      </c>
      <c r="DC540" s="208">
        <f t="shared" si="1360"/>
        <v>28.606314049586778</v>
      </c>
      <c r="DD540" s="208">
        <f t="shared" si="1360"/>
        <v>33.361414850387888</v>
      </c>
      <c r="DE540" s="208">
        <f t="shared" si="1360"/>
        <v>33.4808102189781</v>
      </c>
      <c r="DF540" s="208">
        <f t="shared" si="1360"/>
        <v>19.632737890759191</v>
      </c>
      <c r="DG540" s="208">
        <f t="shared" si="1360"/>
        <v>25.141689981096409</v>
      </c>
      <c r="DH540" s="208">
        <f t="shared" si="1360"/>
        <v>24.105327648114901</v>
      </c>
      <c r="DI540" s="215"/>
      <c r="DJ540" s="208">
        <f t="shared" si="1361"/>
        <v>37.357772018513216</v>
      </c>
      <c r="DK540" s="208">
        <f t="shared" si="1361"/>
        <v>37.049490421443977</v>
      </c>
      <c r="DL540" s="208">
        <f t="shared" si="1361"/>
        <v>36.806036907976669</v>
      </c>
      <c r="DM540" s="208">
        <f t="shared" si="1361"/>
        <v>36.973837148469542</v>
      </c>
      <c r="DN540" s="208">
        <f t="shared" si="1361"/>
        <v>36.821213218063122</v>
      </c>
      <c r="DO540" s="208">
        <f t="shared" si="1361"/>
        <v>36.706953049210455</v>
      </c>
      <c r="DP540" s="208">
        <f t="shared" si="1361"/>
        <v>36.61378709455159</v>
      </c>
      <c r="DQ540" s="208">
        <f t="shared" si="1361"/>
        <v>36.859401219439697</v>
      </c>
      <c r="DR540" s="208">
        <f t="shared" si="1361"/>
        <v>36.74450635251543</v>
      </c>
      <c r="DS540" s="208">
        <f t="shared" si="1361"/>
        <v>36.776573771253993</v>
      </c>
      <c r="DT540" s="208">
        <f t="shared" si="1361"/>
        <v>37.068847948531193</v>
      </c>
      <c r="DU540" s="208">
        <f t="shared" si="1361"/>
        <v>37.085045891380318</v>
      </c>
      <c r="DV540" s="215"/>
      <c r="DW540" s="208">
        <f t="shared" si="1362"/>
        <v>28.180529620027389</v>
      </c>
      <c r="DX540" s="208">
        <f t="shared" si="1362"/>
        <v>28.976492372450576</v>
      </c>
      <c r="DY540" s="208">
        <f t="shared" si="1362"/>
        <v>27.505517018672133</v>
      </c>
      <c r="DZ540" s="208">
        <f t="shared" si="1362"/>
        <v>28.525823144213696</v>
      </c>
      <c r="EA540" s="208">
        <f t="shared" si="1362"/>
        <v>28.052825714192661</v>
      </c>
      <c r="EB540" s="208">
        <f t="shared" si="1362"/>
        <v>27.890809092244258</v>
      </c>
      <c r="EC540" s="208">
        <f t="shared" si="1362"/>
        <v>27.298771876349427</v>
      </c>
      <c r="ED540" s="208">
        <f t="shared" si="1362"/>
        <v>27.249322672250074</v>
      </c>
      <c r="EE540" s="208">
        <f t="shared" si="1362"/>
        <v>27.935234911656689</v>
      </c>
      <c r="EF540" s="208">
        <f t="shared" si="1362"/>
        <v>27.343280324250649</v>
      </c>
      <c r="EG540" s="208">
        <f t="shared" si="1362"/>
        <v>28.088871786564578</v>
      </c>
      <c r="EH540" s="208">
        <f t="shared" si="1362"/>
        <v>27.828665763356668</v>
      </c>
    </row>
    <row r="541" spans="2:138" ht="15.75" x14ac:dyDescent="0.25">
      <c r="B541" s="51"/>
      <c r="C541" s="51"/>
      <c r="D541" s="95"/>
      <c r="E541" s="177"/>
      <c r="F541" s="177"/>
      <c r="G541" s="177"/>
      <c r="H541" s="82"/>
      <c r="I541" s="41"/>
      <c r="J541" s="8"/>
      <c r="K541" s="8"/>
      <c r="L541" s="8"/>
      <c r="M541" s="78"/>
      <c r="N541" s="41"/>
      <c r="O541" s="8"/>
      <c r="P541" s="8"/>
      <c r="Q541" s="78"/>
      <c r="R541" s="41"/>
      <c r="S541" s="8"/>
      <c r="T541" s="8"/>
      <c r="U541" s="78"/>
      <c r="V541" s="41"/>
      <c r="AA541" s="95"/>
      <c r="AB541" s="8"/>
      <c r="AC541" s="8"/>
      <c r="AD541" s="8"/>
      <c r="AE541" s="78"/>
      <c r="AG541" s="8"/>
      <c r="AH541" s="8"/>
      <c r="AI541" s="8"/>
      <c r="AJ541" s="78"/>
      <c r="AL541" s="8"/>
      <c r="AM541" s="8"/>
      <c r="AN541" s="8"/>
      <c r="AO541" s="78"/>
      <c r="AQ541" s="8"/>
      <c r="AR541" s="8"/>
      <c r="AS541" s="8"/>
      <c r="AT541" s="78"/>
      <c r="AV541" s="8"/>
      <c r="AW541" s="8"/>
      <c r="AX541" s="8"/>
      <c r="AY541" s="78"/>
      <c r="BA541" s="8"/>
      <c r="BB541" s="8"/>
      <c r="BC541" s="8"/>
      <c r="BD541" s="78"/>
      <c r="BF541" s="8"/>
      <c r="BG541" s="8"/>
      <c r="BH541" s="8"/>
      <c r="BI541" s="78"/>
      <c r="BK541" s="8"/>
      <c r="BL541" s="8"/>
      <c r="BM541" s="8"/>
      <c r="BN541" s="78"/>
      <c r="BP541" s="8"/>
      <c r="BQ541" s="8"/>
      <c r="BR541" s="8"/>
      <c r="BS541" s="78"/>
      <c r="BU541" s="8"/>
      <c r="BV541" s="8"/>
      <c r="BW541" s="8"/>
      <c r="BX541" s="78"/>
      <c r="BZ541" s="8"/>
      <c r="CA541" s="8"/>
      <c r="CB541" s="8"/>
      <c r="CC541" s="78"/>
      <c r="CE541" s="8"/>
      <c r="CF541" s="8"/>
      <c r="CG541" s="8"/>
      <c r="CH541" s="7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</row>
    <row r="542" spans="2:138" x14ac:dyDescent="0.25">
      <c r="B542" s="51"/>
      <c r="C542" s="51"/>
      <c r="D542" s="137" t="s">
        <v>100</v>
      </c>
      <c r="H542" s="138"/>
      <c r="I542" s="41"/>
      <c r="N542" s="41"/>
      <c r="R542" s="41"/>
      <c r="U542" s="7"/>
      <c r="V542" s="41"/>
      <c r="W542" s="74"/>
      <c r="X542" s="75"/>
      <c r="Y542" s="74"/>
      <c r="Z542" s="76"/>
      <c r="AA542" s="137"/>
      <c r="AE542" s="7"/>
      <c r="AJ542" s="7"/>
      <c r="AO542" s="7"/>
      <c r="AT542" s="7"/>
      <c r="AY542" s="7"/>
      <c r="BD542" s="7"/>
      <c r="BI542" s="7"/>
      <c r="BN542" s="7"/>
      <c r="BS542" s="7"/>
      <c r="BX542" s="7"/>
      <c r="CC542" s="7"/>
      <c r="CH542" s="7"/>
    </row>
    <row r="543" spans="2:138" x14ac:dyDescent="0.25">
      <c r="B543" s="51">
        <v>64001</v>
      </c>
      <c r="C543" s="51"/>
      <c r="D543" t="str" cm="1">
        <f t="array" ref="D543">_xll.OneStreamExcelAddIn.XFFunctions.XFGetMemberInfo("Description","Account",B543)</f>
        <v>Telephone</v>
      </c>
      <c r="E543" s="53">
        <f>_xll.OneStreamExcelAddIn.XFFunctions.XFGetCell("TRUE", "CONSOL", $D$3,"TOT_Entity","USD","Actual",$E$3,"PERIODIC",$B543,"TOPFLOW","TOP","TOP","top1",$C543,"top3","Open_Acute_DIV1","TOP5","TOP6","REPORTED","TOP8")</f>
        <v>4577.8999999999996</v>
      </c>
      <c r="F543" s="53">
        <f>_xll.OneStreamExcelAddIn.XFFunctions.XFGetCell("TRUE", "CONSOL", $D$3,"TOT_Entity","Aggregated","Budget_Working",$E$3,"PERIODIC",$B543,"TOPFLOW","TOP","TOP","top1",$C543,"top3","Open_Acute_DIV1","TOP5","TOP6","REPORTED","TOP8")</f>
        <v>4727.34</v>
      </c>
      <c r="G543" s="53">
        <f t="shared" ref="G543:G554" si="1365">F543-E543</f>
        <v>149.44000000000051</v>
      </c>
      <c r="H543" s="55">
        <f t="shared" ref="H543:H554" si="1366">IFERROR(G543/F543,0)</f>
        <v>3.1611857831254045E-2</v>
      </c>
      <c r="I543" s="41"/>
      <c r="J543" s="53">
        <f>_xll.OneStreamExcelAddIn.XFFunctions.XFGetCell("TRUE", "CONSOL", $D$3,"TOT_Entity","USD","Actual",$E$3,"YTD",$B543,"TOPFLOW","TOP","TOP","top1",$C543,"TOP3","Open_Acute_DIV1","TOP5","TOP6","REPORTED","TOP8")</f>
        <v>29127.29</v>
      </c>
      <c r="K543" s="53">
        <f>_xll.OneStreamExcelAddIn.XFFunctions.XFGetCell("TRUE", "CONSOL", $D$3,"TOT_Entity","Aggregated","Budget_Working",$E$3,"YTD",$B543,"TOPFLOW","TOP","TOP","top1",$C543,"TOP3","Open_Acute_DIV1","TOP5","TOP6","REPORTED","TOP8")</f>
        <v>35179.54</v>
      </c>
      <c r="L543" s="53">
        <f t="shared" ref="L543:L554" si="1367">K543-J543</f>
        <v>6052.25</v>
      </c>
      <c r="M543" s="40">
        <f t="shared" ref="M543:M554" si="1368">IFERROR(L543/K543,0)</f>
        <v>0.17203891807567695</v>
      </c>
      <c r="N543" s="41"/>
      <c r="O543" s="53">
        <f>_xll.OneStreamExcelAddIn.XFFunctions.XFGetCell("TRUE", "CONSOL", $D$3,"TOT_Entity","USD","Actual",$F$3,"YTD",$B543,"TOPFLOW","TOP","TOP","top1",$C543,"TOP3","Open_Acute_DIV1","TOP5","TOP6","REPORTED","TOP8")</f>
        <v>35179.54</v>
      </c>
      <c r="P543" s="53">
        <f>_xll.OneStreamExcelAddIn.XFFunctions.XFGetCell("TRUE", "CONSOL", $D$3,"TOT_Entity","USD","Actual",$E$3,"YTD",$B543,"TOPFLOW","TOP","TOP","top1",$C543,"top3","Open_Acute_DIV1","TOP5","TOP6","REPORTED","VAR_BW_PY_Actual")</f>
        <v>6052.25</v>
      </c>
      <c r="Q543" s="40">
        <f t="shared" ref="Q543:Q554" si="1369">IFERROR(P543/O543,0)</f>
        <v>0.17203891807567695</v>
      </c>
      <c r="R543" s="41"/>
      <c r="S543" s="53">
        <f>_xll.OneStreamExcelAddIn.XFFunctions.XFGetCell("TRUE", "CONSOL", $D$3,"TOT_Entity","USD","MIDFCST",$E$3,"MTD",$B543,"TOPFLOW","TOP","TOP","top1",$C543,"TOP3","Open_Acute_DIV1","TOP5","TOP6","REPORTED","TOP8")</f>
        <v>0</v>
      </c>
      <c r="T543" s="53">
        <f t="shared" ref="T543:T554" si="1370">S543-E543</f>
        <v>-4577.8999999999996</v>
      </c>
      <c r="U543" s="40">
        <f t="shared" ref="U543:U554" si="1371">IFERROR(T543/S543,0)</f>
        <v>0</v>
      </c>
      <c r="V543" s="41"/>
      <c r="W543" s="42"/>
      <c r="X543" s="43"/>
      <c r="Y543" s="42"/>
      <c r="Z543" s="44"/>
      <c r="AB543" s="53">
        <f>_xll.OneStreamExcelAddIn.XFFunctions.XFGetCell("TRUE", "CONSOL", $D$3,"TOT_Entity","USD","Actual",[1]Setup!C4,"PERIODIC",$B543,"TOPFLOW","TOP","TOP","top1",$C543,"top3","Open_Acute_DIV1","TOP5","TOP6","REPORTED","TOP8")</f>
        <v>4419.1899999999996</v>
      </c>
      <c r="AC543" s="53">
        <f>_xll.OneStreamExcelAddIn.XFFunctions.XFGetCell("TRUE", "CONSOL", $D$3,"TOT_Entity","Aggregated","Budget_Working",[1]Setup!C4,"PERIODIC",$B543,"TOPFLOW","TOP","TOP","top1",$C543,"top3","Open_Acute_DIV1","TOP5","TOP6","REPORTED","TOP8")</f>
        <v>9134.64</v>
      </c>
      <c r="AD543" s="53">
        <f t="shared" ref="AD543:AD554" si="1372">AC543-AB543</f>
        <v>4715.45</v>
      </c>
      <c r="AE543" s="40">
        <f t="shared" ref="AE543:AE553" si="1373">IFERROR(AD543/AC543,0)</f>
        <v>0.51621629314346273</v>
      </c>
      <c r="AG543" s="53">
        <f>_xll.OneStreamExcelAddIn.XFFunctions.XFGetCell("TRUE", "CONSOL", $D$3,"TOT_Entity","USD","Actual",[1]Setup!C5,"PERIODIC",$B543,"TOPFLOW","TOP","TOP","top1",$C543,"top3","Open_Acute_DIV1","TOP5","TOP6","REPORTED","TOP8")</f>
        <v>15154.46</v>
      </c>
      <c r="AH543" s="53">
        <f>_xll.OneStreamExcelAddIn.XFFunctions.XFGetCell("TRUE", "CONSOL", $D$3,"TOT_Entity","Aggregated","Budget_Working",[1]Setup!C5,"PERIODIC",$B543,"TOPFLOW","TOP","TOP","top1",$C543,"top3","Open_Acute_DIV1","TOP5","TOP6","REPORTED","TOP8")</f>
        <v>10622.46</v>
      </c>
      <c r="AI543" s="53">
        <f t="shared" ref="AI543:AI554" si="1374">AH543-AG543</f>
        <v>-4532</v>
      </c>
      <c r="AJ543" s="40">
        <f t="shared" ref="AJ543:AJ553" si="1375">IFERROR(AI543/AH543,0)</f>
        <v>-0.4266431692847043</v>
      </c>
      <c r="AL543" s="53">
        <f>_xll.OneStreamExcelAddIn.XFFunctions.XFGetCell("TRUE", "CONSOL", $D$3,"TOT_Entity","USD","Actual",[1]Setup!C6,"PERIODIC",$B543,"TOPFLOW","TOP","TOP","top1",$C543,"top3","Open_Acute_DIV1","TOP5","TOP6","REPORTED","TOP8")</f>
        <v>4975.74</v>
      </c>
      <c r="AM543" s="53">
        <f>_xll.OneStreamExcelAddIn.XFFunctions.XFGetCell("TRUE", "CONSOL", $D$3,"TOT_Entity","Aggregated","Budget_Working",[1]Setup!C6,"PERIODIC",$B543,"TOPFLOW","TOP","TOP","top1",$C543,"top3","Open_Acute_DIV1","TOP5","TOP6","REPORTED","TOP8")</f>
        <v>10695.1</v>
      </c>
      <c r="AN543" s="53">
        <f t="shared" ref="AN543:AN554" si="1376">AM543-AL543</f>
        <v>5719.3600000000006</v>
      </c>
      <c r="AO543" s="40">
        <f t="shared" ref="AO543:AO553" si="1377">IFERROR(AN543/AM543,0)</f>
        <v>0.53476451833082439</v>
      </c>
      <c r="AQ543" s="53">
        <f>_xll.OneStreamExcelAddIn.XFFunctions.XFGetCell("TRUE", "CONSOL", $D$3,"TOT_Entity","USD","Actual",[1]Setup!C7,"PERIODIC",$B543,"TOPFLOW","TOP","TOP","top1",$C543,"top3","Open_Acute_DIV1","TOP5","TOP6","REPORTED","TOP8")</f>
        <v>4577.8999999999996</v>
      </c>
      <c r="AR543" s="53">
        <f>_xll.OneStreamExcelAddIn.XFFunctions.XFGetCell("TRUE", "CONSOL", $D$3,"TOT_Entity","Aggregated","Budget_Working",[1]Setup!C7,"PERIODIC",$B543,"TOPFLOW","TOP","TOP","top1",$C543,"top3","Open_Acute_DIV1","TOP5","TOP6","REPORTED","TOP8")</f>
        <v>4727.34</v>
      </c>
      <c r="AS543" s="53">
        <f t="shared" ref="AS543:AS554" si="1378">AR543-AQ543</f>
        <v>149.44000000000051</v>
      </c>
      <c r="AT543" s="40">
        <f t="shared" ref="AT543:AT553" si="1379">IFERROR(AS543/AR543,0)</f>
        <v>3.1611857831254045E-2</v>
      </c>
      <c r="AV543" s="53">
        <f>_xll.OneStreamExcelAddIn.XFFunctions.XFGetCell("TRUE", "CONSOL", $D$3,"TOT_Entity","USD","Actual",[1]Setup!C8,"PERIODIC",$B543,"TOPFLOW","TOP","TOP","top1",$C543,"top3","Open_Acute_DIV1","TOP5","TOP6","REPORTED","TOP8")</f>
        <v>-29127.29</v>
      </c>
      <c r="AW543" s="53">
        <f>_xll.OneStreamExcelAddIn.XFFunctions.XFGetCell("TRUE", "CONSOL", $D$3,"TOT_Entity","Aggregated","Budget_Working",[1]Setup!C8,"PERIODIC",$B543,"TOPFLOW","TOP","TOP","top1",$C543,"top3","Open_Acute_DIV1","TOP5","TOP6","REPORTED","TOP8")</f>
        <v>11670.01</v>
      </c>
      <c r="AX543" s="53">
        <f t="shared" ref="AX543:AX554" si="1380">AW543-AV543</f>
        <v>40797.300000000003</v>
      </c>
      <c r="AY543" s="40">
        <f t="shared" ref="AY543:AY553" si="1381">IFERROR(AX543/AW543,0)</f>
        <v>3.4959096007629817</v>
      </c>
      <c r="BA543" s="53">
        <f>_xll.OneStreamExcelAddIn.XFFunctions.XFGetCell("TRUE", "CONSOL", $D$3,"TOT_Entity","USD","Actual",[1]Setup!C9,"PERIODIC",$B543,"TOPFLOW","TOP","TOP","top1",$C543,"top3","Open_Acute_DIV1","TOP5","TOP6","REPORTED","TOP8")</f>
        <v>0</v>
      </c>
      <c r="BB543" s="53">
        <f>_xll.OneStreamExcelAddIn.XFFunctions.XFGetCell("TRUE", "CONSOL", $D$3,"TOT_Entity","Aggregated","Budget_Working",[1]Setup!C9,"PERIODIC",$B543,"TOPFLOW","TOP","TOP","top1",$C543,"top3","Open_Acute_DIV1","TOP5","TOP6","REPORTED","TOP8")</f>
        <v>11621.08</v>
      </c>
      <c r="BC543" s="53">
        <f t="shared" ref="BC543:BC554" si="1382">BB543-BA543</f>
        <v>11621.08</v>
      </c>
      <c r="BD543" s="40">
        <f t="shared" ref="BD543:BD553" si="1383">IFERROR(BC543/BB543,0)</f>
        <v>1</v>
      </c>
      <c r="BF543" s="53">
        <f>_xll.OneStreamExcelAddIn.XFFunctions.XFGetCell("TRUE", "CONSOL", $D$3,"TOT_Entity","USD","Actual",[1]Setup!C10,"PERIODIC",$B543,"TOPFLOW","TOP","TOP","top1",$C543,"top3","Open_Acute_DIV1","TOP5","TOP6","REPORTED","TOP8")</f>
        <v>0</v>
      </c>
      <c r="BG543" s="53">
        <f>_xll.OneStreamExcelAddIn.XFFunctions.XFGetCell("TRUE", "CONSOL", $D$3,"TOT_Entity","Aggregated","Budget_Working",[1]Setup!C10,"PERIODIC",$B543,"TOPFLOW","TOP","TOP","top1",$C543,"top3","Open_Acute_DIV1","TOP5","TOP6","REPORTED","TOP8")</f>
        <v>11424.78</v>
      </c>
      <c r="BH543" s="53">
        <f t="shared" ref="BH543:BH554" si="1384">BG543-BF543</f>
        <v>11424.78</v>
      </c>
      <c r="BI543" s="40">
        <f t="shared" ref="BI543:BI553" si="1385">IFERROR(BH543/BG543,0)</f>
        <v>1</v>
      </c>
      <c r="BK543" s="53">
        <f>_xll.OneStreamExcelAddIn.XFFunctions.XFGetCell("TRUE", "CONSOL", $D$3,"TOT_Entity","USD","Actual",[1]Setup!C11,"PERIODIC",$B543,"TOPFLOW","TOP","TOP","top1",$C543,"top3","Open_Acute_DIV1","TOP5","TOP6","REPORTED","TOP8")</f>
        <v>0</v>
      </c>
      <c r="BL543" s="53">
        <f>_xll.OneStreamExcelAddIn.XFFunctions.XFGetCell("TRUE", "CONSOL", $D$3,"TOT_Entity","Aggregated","Budget_Working",[1]Setup!C11,"PERIODIC",$B543,"TOPFLOW","TOP","TOP","top1",$C543,"top3","Open_Acute_DIV1","TOP5","TOP6","REPORTED","TOP8")</f>
        <v>11436.28</v>
      </c>
      <c r="BM543" s="53">
        <f t="shared" ref="BM543:BM554" si="1386">BL543-BK543</f>
        <v>11436.28</v>
      </c>
      <c r="BN543" s="40">
        <f t="shared" ref="BN543:BN553" si="1387">IFERROR(BM543/BL543,0)</f>
        <v>1</v>
      </c>
      <c r="BP543" s="53">
        <f>_xll.OneStreamExcelAddIn.XFFunctions.XFGetCell("TRUE", "CONSOL", $D$3,"TOT_Entity","USD","Actual",[1]Setup!C12,"PERIODIC",$B543,"TOPFLOW","TOP","TOP","top1",$C543,"top3","Open_Acute_DIV1","TOP5","TOP6","REPORTED","TOP8")</f>
        <v>0</v>
      </c>
      <c r="BQ543" s="53">
        <f>_xll.OneStreamExcelAddIn.XFFunctions.XFGetCell("TRUE", "CONSOL", $D$3,"TOT_Entity","Aggregated","Budget_Working",[1]Setup!C12,"PERIODIC",$B543,"TOPFLOW","TOP","TOP","top1",$C543,"top3","Open_Acute_DIV1","TOP5","TOP6","REPORTED","TOP8")</f>
        <v>3454.49</v>
      </c>
      <c r="BR543" s="53">
        <f t="shared" ref="BR543:BR554" si="1388">BQ543-BP543</f>
        <v>3454.49</v>
      </c>
      <c r="BS543" s="40">
        <f t="shared" ref="BS543:BS553" si="1389">IFERROR(BR543/BQ543,0)</f>
        <v>1</v>
      </c>
      <c r="BU543" s="53">
        <f>_xll.OneStreamExcelAddIn.XFFunctions.XFGetCell("TRUE", "CONSOL", $D$3,"TOT_Entity","USD","Actual",[1]Setup!C13,"PERIODIC",$B543,"TOPFLOW","TOP","TOP","top1",$C543,"top3","Open_Acute_DIV1","TOP5","TOP6","REPORTED","TOP8")</f>
        <v>0</v>
      </c>
      <c r="BV543" s="53">
        <f>_xll.OneStreamExcelAddIn.XFFunctions.XFGetCell("TRUE", "CONSOL", $D$3,"TOT_Entity","Aggregated","Budget_Working",[1]Setup!C13,"PERIODIC",$B543,"TOPFLOW","TOP","TOP","top1",$C543,"top3","Open_Acute_DIV1","TOP5","TOP6","REPORTED","TOP8")</f>
        <v>9283.49</v>
      </c>
      <c r="BW543" s="53">
        <f t="shared" ref="BW543:BW554" si="1390">BV543-BU543</f>
        <v>9283.49</v>
      </c>
      <c r="BX543" s="40">
        <f t="shared" ref="BX543:BX553" si="1391">IFERROR(BW543/BV543,0)</f>
        <v>1</v>
      </c>
      <c r="BZ543" s="53">
        <f>_xll.OneStreamExcelAddIn.XFFunctions.XFGetCell("TRUE", "CONSOL", $D$3,"TOT_Entity","USD","Actual",[1]Setup!C14,"PERIODIC",$B543,"TOPFLOW","TOP","TOP","top1",$C543,"top3","Open_Acute_DIV1","TOP5","TOP6","REPORTED","TOP8")</f>
        <v>0</v>
      </c>
      <c r="CA543" s="53">
        <f>_xll.OneStreamExcelAddIn.XFFunctions.XFGetCell("TRUE", "CONSOL", $D$3,"TOT_Entity","Aggregated","Budget_Working",[1]Setup!C14,"PERIODIC",$B543,"TOPFLOW","TOP","TOP","top1",$C543,"top3","Open_Acute_DIV1","TOP5","TOP6","REPORTED","TOP8")</f>
        <v>8768.3700000000008</v>
      </c>
      <c r="CB543" s="53">
        <f t="shared" ref="CB543:CB554" si="1392">CA543-BZ543</f>
        <v>8768.3700000000008</v>
      </c>
      <c r="CC543" s="40">
        <f t="shared" ref="CC543:CC553" si="1393">IFERROR(CB543/CA543,0)</f>
        <v>1</v>
      </c>
      <c r="CE543" s="53">
        <f>_xll.OneStreamExcelAddIn.XFFunctions.XFGetCell("TRUE", "CONSOL", $D$3,"TOT_Entity","USD","Actual",[1]Setup!C15,"PERIODIC",$B543,"TOPFLOW","TOP","TOP","top1",$C543,"top3","Open_Acute_DIV1","TOP5","TOP6","REPORTED","TOP8")</f>
        <v>0</v>
      </c>
      <c r="CF543" s="53">
        <f>_xll.OneStreamExcelAddIn.XFFunctions.XFGetCell("TRUE", "CONSOL", $D$3,"TOT_Entity","Aggregated","Budget_Working",[1]Setup!C15,"PERIODIC",$B543,"TOPFLOW","TOP","TOP","top1",$C543,"top3","Open_Acute_DIV1","TOP5","TOP6","REPORTED","TOP8")</f>
        <v>8720.17</v>
      </c>
      <c r="CG543" s="53">
        <f t="shared" ref="CG543:CG554" si="1394">CF543-CE543</f>
        <v>8720.17</v>
      </c>
      <c r="CH543" s="40">
        <f t="shared" ref="CH543:CH553" si="1395">IFERROR(CG543/CF543,0)</f>
        <v>1</v>
      </c>
      <c r="CI543" s="212"/>
      <c r="CJ543" s="53">
        <f>_xll.OneStreamExcelAddIn.XFFunctions.XFGetCell("TRUE", "CONSOL", $D$3,"TOT_Entity","USD","Actual",[1]Setup!C4,"PERIODIC",$B543,"TOPFLOW","TOP","TOP","top1",$C543,"top3","Open_Acute_DIV1","TOP5","TOP6","REPORTED","TOP8")</f>
        <v>4419.1899999999996</v>
      </c>
      <c r="CK543" s="53">
        <f>_xll.OneStreamExcelAddIn.XFFunctions.XFGetCell("TRUE", "CONSOL", $D$3,"TOT_Entity","USD","Actual",[1]Setup!C5,"PERIODIC",$B543,"TOPFLOW","TOP","TOP","top1",$C543,"top3","Open_Acute_DIV1","TOP5","TOP6","REPORTED","TOP8")</f>
        <v>15154.46</v>
      </c>
      <c r="CL543" s="53">
        <f>_xll.OneStreamExcelAddIn.XFFunctions.XFGetCell("TRUE", "CONSOL", $D$3,"TOT_Entity","USD","Actual",[1]Setup!C6,"PERIODIC",$B543,"TOPFLOW","TOP","TOP","top1",$C543,"top3","Open_Acute_DIV1","TOP5","TOP6","REPORTED","TOP8")</f>
        <v>4975.74</v>
      </c>
      <c r="CM543" s="53">
        <f>_xll.OneStreamExcelAddIn.XFFunctions.XFGetCell("TRUE", "CONSOL", $D$3,"TOT_Entity","USD","Actual",[1]Setup!C7,"PERIODIC",$B543,"TOPFLOW","TOP","TOP","top1",$C543,"top3","Open_Acute_DIV1","TOP5","TOP6","REPORTED","TOP8")</f>
        <v>4577.8999999999996</v>
      </c>
      <c r="CN543" s="53">
        <f>_xll.OneStreamExcelAddIn.XFFunctions.XFGetCell("TRUE", "CONSOL", $D$3,"TOT_Entity","USD","Actual",[1]Setup!C8,"PERIODIC",$B543,"TOPFLOW","TOP","TOP","top1",$C543,"top3","Open_Acute_DIV1","TOP5","TOP6","REPORTED","TOP8")</f>
        <v>-29127.29</v>
      </c>
      <c r="CO543" s="53">
        <f>_xll.OneStreamExcelAddIn.XFFunctions.XFGetCell("TRUE", "CONSOL", $D$3,"TOT_Entity","USD","Actual",[1]Setup!C9,"PERIODIC",$B543,"TOPFLOW","TOP","TOP","top1",$C543,"top3","Open_Acute_DIV1","TOP5","TOP6","REPORTED","TOP8")</f>
        <v>0</v>
      </c>
      <c r="CP543" s="53">
        <f>_xll.OneStreamExcelAddIn.XFFunctions.XFGetCell("TRUE", "CONSOL", $D$3,"TOT_Entity","USD","Actual",[1]Setup!C10,"PERIODIC",$B543,"TOPFLOW","TOP","TOP","top1",$C543,"top3","Open_Acute_DIV1","TOP5","TOP6","REPORTED","TOP8")</f>
        <v>0</v>
      </c>
      <c r="CQ543" s="53">
        <f>_xll.OneStreamExcelAddIn.XFFunctions.XFGetCell("TRUE", "CONSOL", $D$3,"TOT_Entity","USD","Actual",[1]Setup!C11,"PERIODIC",$B543,"TOPFLOW","TOP","TOP","top1",$C543,"top3","Open_Acute_DIV1","TOP5","TOP6","REPORTED","TOP8")</f>
        <v>0</v>
      </c>
      <c r="CR543" s="53">
        <f>_xll.OneStreamExcelAddIn.XFFunctions.XFGetCell("TRUE", "CONSOL", $D$3,"TOT_Entity","USD","Actual",[1]Setup!C12,"PERIODIC",$B543,"TOPFLOW","TOP","TOP","top1",$C543,"top3","Open_Acute_DIV1","TOP5","TOP6","REPORTED","TOP8")</f>
        <v>0</v>
      </c>
      <c r="CS543" s="53">
        <f>_xll.OneStreamExcelAddIn.XFFunctions.XFGetCell("TRUE", "CONSOL", $D$3,"TOT_Entity","USD","Actual",[1]Setup!C13,"PERIODIC",$B543,"TOPFLOW","TOP","TOP","top1",$C543,"top3","Open_Acute_DIV1","TOP5","TOP6","REPORTED","TOP8")</f>
        <v>0</v>
      </c>
      <c r="CT543" s="53">
        <f>_xll.OneStreamExcelAddIn.XFFunctions.XFGetCell("TRUE", "CONSOL", $D$3,"TOT_Entity","USD","Actual",[1]Setup!C14,"PERIODIC",$B543,"TOPFLOW","TOP","TOP","top1",$C543,"top3","Open_Acute_DIV1","TOP5","TOP6","REPORTED","TOP8")</f>
        <v>0</v>
      </c>
      <c r="CU543" s="53">
        <f>_xll.OneStreamExcelAddIn.XFFunctions.XFGetCell("TRUE", "CONSOL", $D$3,"TOT_Entity","USD","Actual",[1]Setup!C15,"PERIODIC",$B543,"TOPFLOW","TOP","TOP","top1",$C543,"top3","Open_Acute_DIV1","TOP5","TOP6","REPORTED","TOP8")</f>
        <v>0</v>
      </c>
      <c r="CV543" s="212"/>
      <c r="CW543" s="53">
        <f>_xll.OneStreamExcelAddIn.XFFunctions.XFGetCell("TRUE", "CONSOL", $D$3,"TOT_Entity","USD","Actual",[1]Setup!C17,"PERIODIC",$B543,"TOPFLOW","TOP","TOP","top1",$C543,"top3","Open_Acute_DIV1","TOP5","TOP6","REPORTED","TOP8")</f>
        <v>9134.64</v>
      </c>
      <c r="CX543" s="53">
        <f>_xll.OneStreamExcelAddIn.XFFunctions.XFGetCell("TRUE", "CONSOL", $D$3,"TOT_Entity","USD","Actual",[1]Setup!C18,"PERIODIC",$B543,"TOPFLOW","TOP","TOP","top1",$C543,"top3","Open_Acute_DIV1","TOP5","TOP6","REPORTED","TOP8")</f>
        <v>10622.46</v>
      </c>
      <c r="CY543" s="53">
        <f>_xll.OneStreamExcelAddIn.XFFunctions.XFGetCell("TRUE", "CONSOL", $D$3,"TOT_Entity","USD","Actual",[1]Setup!C19,"PERIODIC",$B543,"TOPFLOW","TOP","TOP","top1",$C543,"top3","Open_Acute_DIV1","TOP5","TOP6","REPORTED","TOP8")</f>
        <v>10695.1</v>
      </c>
      <c r="CZ543" s="53">
        <f>_xll.OneStreamExcelAddIn.XFFunctions.XFGetCell("TRUE", "CONSOL", $D$3,"TOT_Entity","USD","Actual",[1]Setup!C20,"PERIODIC",$B543,"TOPFLOW","TOP","TOP","top1",$C543,"top3","Open_Acute_DIV1","TOP5","TOP6","REPORTED","TOP8")</f>
        <v>4727.34</v>
      </c>
      <c r="DA543" s="53">
        <f>_xll.OneStreamExcelAddIn.XFFunctions.XFGetCell("TRUE", "CONSOL", $D$3,"TOT_Entity","USD","Actual",[1]Setup!C21,"PERIODIC",$B543,"TOPFLOW","TOP","TOP","top1",$C543,"top3","Open_Acute_DIV1","TOP5","TOP6","REPORTED","TOP8")</f>
        <v>11670.01</v>
      </c>
      <c r="DB543" s="53">
        <f>_xll.OneStreamExcelAddIn.XFFunctions.XFGetCell("TRUE", "CONSOL", $D$3,"TOT_Entity","USD","Actual",[1]Setup!C22,"PERIODIC",$B543,"TOPFLOW","TOP","TOP","top1",$C543,"top3","Open_Acute_DIV1","TOP5","TOP6","REPORTED","TOP8")</f>
        <v>11621.08</v>
      </c>
      <c r="DC543" s="53">
        <f>_xll.OneStreamExcelAddIn.XFFunctions.XFGetCell("TRUE", "CONSOL", $D$3,"TOT_Entity","USD","Actual",[1]Setup!C23,"PERIODIC",$B543,"TOPFLOW","TOP","TOP","top1",$C543,"top3","Open_Acute_DIV1","TOP5","TOP6","REPORTED","TOP8")</f>
        <v>11424.78</v>
      </c>
      <c r="DD543" s="53">
        <f>_xll.OneStreamExcelAddIn.XFFunctions.XFGetCell("TRUE", "CONSOL", $D$3,"TOT_Entity","USD","Actual",[1]Setup!C24,"PERIODIC",$B543,"TOPFLOW","TOP","TOP","top1",$C543,"top3","Open_Acute_DIV1","TOP5","TOP6","REPORTED","TOP8")</f>
        <v>11436.28</v>
      </c>
      <c r="DE543" s="53">
        <f>_xll.OneStreamExcelAddIn.XFFunctions.XFGetCell("TRUE", "CONSOL", $D$3,"TOT_Entity","USD","Actual",[1]Setup!C25,"PERIODIC",$B543,"TOPFLOW","TOP","TOP","top1",$C543,"top3","Open_Acute_DIV1","TOP5","TOP6","REPORTED","TOP8")</f>
        <v>11899.29</v>
      </c>
      <c r="DF543" s="53">
        <f>_xll.OneStreamExcelAddIn.XFFunctions.XFGetCell("TRUE", "CONSOL", $D$3,"TOT_Entity","USD","Actual",[1]Setup!C26,"PERIODIC",$B543,"TOPFLOW","TOP","TOP","top1",$C543,"top3","Open_Acute_DIV1","TOP5","TOP6","REPORTED","TOP8")</f>
        <v>11742.26</v>
      </c>
      <c r="DG543" s="53">
        <f>_xll.OneStreamExcelAddIn.XFFunctions.XFGetCell("TRUE", "CONSOL", $D$3,"TOT_Entity","USD","Actual",[1]Setup!C27,"PERIODIC",$B543,"TOPFLOW","TOP","TOP","top1",$C543,"top3","Open_Acute_DIV1","TOP5","TOP6","REPORTED","TOP8")</f>
        <v>5410.44</v>
      </c>
      <c r="DH543" s="53">
        <f>_xll.OneStreamExcelAddIn.XFFunctions.XFGetCell("TRUE", "CONSOL", $D$3,"TOT_Entity","USD","Actual",[1]Setup!C28,"PERIODIC",$B543,"TOPFLOW","TOP","TOP","top1",$C543,"top3","Open_Acute_DIV1","TOP5","TOP6","REPORTED","TOP8")</f>
        <v>6015.43</v>
      </c>
      <c r="DI543" s="178"/>
      <c r="DJ543" s="53">
        <f>_xll.OneStreamExcelAddIn.XFFunctions.XFGetCell("TRUE", "CONSOL", $D$3,"TOT_Entity","Aggregated","Budget_Working",[1]Setup!C4,"PERIODIC",$B543,"TOPFLOW","TOP","TOP","top1",$C543,"top3","Open_Acute_DIV1","TOP5","TOP6","REPORTED","TOP8")</f>
        <v>9134.64</v>
      </c>
      <c r="DK543" s="53">
        <f>_xll.OneStreamExcelAddIn.XFFunctions.XFGetCell("TRUE", "CONSOL", $D$3,"TOT_Entity","Aggregated","Budget_Working",[1]Setup!C5,"PERIODIC",$B543,"TOPFLOW","TOP","TOP","top1",$C543,"top3","Open_Acute_DIV1","TOP5","TOP6","REPORTED","TOP8")</f>
        <v>10622.46</v>
      </c>
      <c r="DL543" s="53">
        <f>_xll.OneStreamExcelAddIn.XFFunctions.XFGetCell("TRUE", "CONSOL", $D$3,"TOT_Entity","Aggregated","Budget_Working",[1]Setup!C6,"PERIODIC",$B543,"TOPFLOW","TOP","TOP","top1",$C543,"top3","Open_Acute_DIV1","TOP5","TOP6","REPORTED","TOP8")</f>
        <v>10695.1</v>
      </c>
      <c r="DM543" s="53">
        <f>_xll.OneStreamExcelAddIn.XFFunctions.XFGetCell("TRUE", "CONSOL", $D$3,"TOT_Entity","Aggregated","Budget_Working",[1]Setup!C7,"PERIODIC",$B543,"TOPFLOW","TOP","TOP","top1",$C543,"top3","Open_Acute_DIV1","TOP5","TOP6","REPORTED","TOP8")</f>
        <v>4727.34</v>
      </c>
      <c r="DN543" s="53">
        <f>_xll.OneStreamExcelAddIn.XFFunctions.XFGetCell("TRUE", "CONSOL", $D$3,"TOT_Entity","Aggregated","Budget_Working",[1]Setup!C8,"PERIODIC",$B543,"TOPFLOW","TOP","TOP","top1",$C543,"top3","Open_Acute_DIV1","TOP5","TOP6","REPORTED","TOP8")</f>
        <v>11670.01</v>
      </c>
      <c r="DO543" s="53">
        <f>_xll.OneStreamExcelAddIn.XFFunctions.XFGetCell("TRUE", "CONSOL", $D$3,"TOT_Entity","Aggregated","Budget_Working",[1]Setup!C9,"PERIODIC",$B543,"TOPFLOW","TOP","TOP","top1",$C543,"top3","Open_Acute_DIV1","TOP5","TOP6","REPORTED","TOP8")</f>
        <v>11621.08</v>
      </c>
      <c r="DP543" s="53">
        <f>_xll.OneStreamExcelAddIn.XFFunctions.XFGetCell("TRUE", "CONSOL", $D$3,"TOT_Entity","Aggregated","Budget_Working",[1]Setup!C10,"PERIODIC",$B543,"TOPFLOW","TOP","TOP","top1",$C543,"top3","Open_Acute_DIV1","TOP5","TOP6","REPORTED","TOP8")</f>
        <v>11424.78</v>
      </c>
      <c r="DQ543" s="53">
        <f>_xll.OneStreamExcelAddIn.XFFunctions.XFGetCell("TRUE", "CONSOL", $D$3,"TOT_Entity","Aggregated","Budget_Working",[1]Setup!C11,"PERIODIC",$B543,"TOPFLOW","TOP","TOP","top1",$C543,"top3","Open_Acute_DIV1","TOP5","TOP6","REPORTED","TOP8")</f>
        <v>11436.28</v>
      </c>
      <c r="DR543" s="53">
        <f>_xll.OneStreamExcelAddIn.XFFunctions.XFGetCell("TRUE", "CONSOL", $D$3,"TOT_Entity","Aggregated","Budget_Working",[1]Setup!C12,"PERIODIC",$B543,"TOPFLOW","TOP","TOP","top1",$C543,"top3","Open_Acute_DIV1","TOP5","TOP6","REPORTED","TOP8")</f>
        <v>3454.49</v>
      </c>
      <c r="DS543" s="53">
        <f>_xll.OneStreamExcelAddIn.XFFunctions.XFGetCell("TRUE", "CONSOL", $D$3,"TOT_Entity","Aggregated","Budget_Working",[1]Setup!C13,"PERIODIC",$B543,"TOPFLOW","TOP","TOP","top1",$C543,"top3","Open_Acute_DIV1","TOP5","TOP6","REPORTED","TOP8")</f>
        <v>9283.49</v>
      </c>
      <c r="DT543" s="53">
        <f>_xll.OneStreamExcelAddIn.XFFunctions.XFGetCell("TRUE", "CONSOL", $D$3,"TOT_Entity","Aggregated","Budget_Working",[1]Setup!C14,"PERIODIC",$B543,"TOPFLOW","TOP","TOP","top1",$C543,"top3","Open_Acute_DIV1","TOP5","TOP6","REPORTED","TOP8")</f>
        <v>8768.3700000000008</v>
      </c>
      <c r="DU543" s="53">
        <f>_xll.OneStreamExcelAddIn.XFFunctions.XFGetCell("TRUE", "CONSOL", $D$3,"TOT_Entity","Aggregated","Budget_Working",[1]Setup!C15,"PERIODIC",$B543,"TOPFLOW","TOP","TOP","top1",$C543,"top3","Open_Acute_DIV1","TOP5","TOP6","REPORTED","TOP8")</f>
        <v>8720.17</v>
      </c>
      <c r="DV543" s="178"/>
      <c r="DW543" s="53">
        <f>_xll.OneStreamExcelAddIn.XFFunctions.XFGetCell("TRUE", "CONSOL", $D$3,"TOT_Entity","USD","Budget_Final",[1]Setup!C17,"PERIODIC",$B543,"TOPFLOW","TOP","TOP","top1",$C543,"top3","Open_Acute_DIV1","TOP5","TOP6","REPORTED","TOP8")</f>
        <v>3810.9313115290001</v>
      </c>
      <c r="DX543" s="53">
        <f>_xll.OneStreamExcelAddIn.XFFunctions.XFGetCell("TRUE", "CONSOL", $D$3,"TOT_Entity","USD","Budget_Final",[1]Setup!C18,"PERIODIC",$B543,"TOPFLOW","TOP","TOP","top1",$C543,"top3","Open_Acute_DIV1","TOP5","TOP6","REPORTED","TOP8")</f>
        <v>3797.8011324670001</v>
      </c>
      <c r="DY543" s="53">
        <f>_xll.OneStreamExcelAddIn.XFFunctions.XFGetCell("TRUE", "CONSOL", $D$3,"TOT_Entity","USD","Budget_Final",[1]Setup!C19,"PERIODIC",$B543,"TOPFLOW","TOP","TOP","top1",$C543,"top3","Open_Acute_DIV1","TOP5","TOP6","REPORTED","TOP8")</f>
        <v>3829.3870177630001</v>
      </c>
      <c r="DZ543" s="53">
        <f>_xll.OneStreamExcelAddIn.XFFunctions.XFGetCell("TRUE", "CONSOL", $D$3,"TOT_Entity","USD","Budget_Final",[1]Setup!C20,"PERIODIC",$B543,"TOPFLOW","TOP","TOP","top1",$C543,"top3","Open_Acute_DIV1","TOP5","TOP6","REPORTED","TOP8")</f>
        <v>3827.7342679510002</v>
      </c>
      <c r="EA543" s="53">
        <f>_xll.OneStreamExcelAddIn.XFFunctions.XFGetCell("TRUE", "CONSOL", $D$3,"TOT_Entity","USD","Budget_Final",[1]Setup!C21,"PERIODIC",$B543,"TOPFLOW","TOP","TOP","top1",$C543,"top3","Open_Acute_DIV1","TOP5","TOP6","REPORTED","TOP8")</f>
        <v>3836.1816558790001</v>
      </c>
      <c r="EB543" s="53">
        <f>_xll.OneStreamExcelAddIn.XFFunctions.XFGetCell("TRUE", "CONSOL", $D$3,"TOT_Entity","USD","Budget_Final",[1]Setup!C22,"PERIODIC",$B543,"TOPFLOW","TOP","TOP","top1",$C543,"top3","Open_Acute_DIV1","TOP5","TOP6","REPORTED","TOP8")</f>
        <v>3820.3887132310001</v>
      </c>
      <c r="EC543" s="53">
        <f>_xll.OneStreamExcelAddIn.XFFunctions.XFGetCell("TRUE", "CONSOL", $D$3,"TOT_Entity","USD","Budget_Final",[1]Setup!C23,"PERIODIC",$B543,"TOPFLOW","TOP","TOP","top1",$C543,"top3","Open_Acute_DIV1","TOP5","TOP6","REPORTED","TOP8")</f>
        <v>3835.630739275</v>
      </c>
      <c r="ED543" s="53">
        <f>_xll.OneStreamExcelAddIn.XFFunctions.XFGetCell("TRUE", "CONSOL", $D$3,"TOT_Entity","USD","Budget_Final",[1]Setup!C24,"PERIODIC",$B543,"TOPFLOW","TOP","TOP","top1",$C543,"top3","Open_Acute_DIV1","TOP5","TOP6","REPORTED","TOP8")</f>
        <v>3835.8143781429999</v>
      </c>
      <c r="EE543" s="53">
        <f>_xll.OneStreamExcelAddIn.XFFunctions.XFGetCell("TRUE", "CONSOL", $D$3,"TOT_Entity","USD","Budget_Final",[1]Setup!C25,"PERIODIC",$B543,"TOPFLOW","TOP","TOP","top1",$C543,"top3","Open_Acute_DIV1","TOP5","TOP6","REPORTED","TOP8")</f>
        <v>3835.7225587090002</v>
      </c>
      <c r="EF543" s="53">
        <f>_xll.OneStreamExcelAddIn.XFFunctions.XFGetCell("TRUE", "CONSOL", $D$3,"TOT_Entity","USD","Budget_Final",[1]Setup!C26,"PERIODIC",$B543,"TOPFLOW","TOP","TOP","top1",$C543,"top3","Open_Acute_DIV1","TOP5","TOP6","REPORTED","TOP8")</f>
        <v>3833.9779894630001</v>
      </c>
      <c r="EG543" s="53">
        <f>_xll.OneStreamExcelAddIn.XFFunctions.XFGetCell("TRUE", "CONSOL", $D$3,"TOT_Entity","USD","Budget_Final",[1]Setup!C27,"PERIODIC",$B543,"TOPFLOW","TOP","TOP","top1",$C543,"top3","Open_Acute_DIV1","TOP5","TOP6","REPORTED","TOP8")</f>
        <v>3815.3386443610002</v>
      </c>
      <c r="EH543" s="53">
        <f>_xll.OneStreamExcelAddIn.XFFunctions.XFGetCell("TRUE", "CONSOL", $D$3,"TOT_Entity","USD","Budget_Final",[1]Setup!C28,"PERIODIC",$B543,"TOPFLOW","TOP","TOP","top1",$C543,"top3","Open_Acute_DIV1","TOP5","TOP6","REPORTED","TOP8")</f>
        <v>3820.2968937969999</v>
      </c>
    </row>
    <row r="544" spans="2:138" x14ac:dyDescent="0.25">
      <c r="B544" s="51">
        <v>64002</v>
      </c>
      <c r="C544" s="51"/>
      <c r="D544" t="str" cm="1">
        <f t="array" ref="D544">_xll.OneStreamExcelAddIn.XFFunctions.XFGetMemberInfo("Description","Account",B544)</f>
        <v>Electricity</v>
      </c>
      <c r="E544" s="53">
        <f>_xll.OneStreamExcelAddIn.XFFunctions.XFGetCell("TRUE", "CONSOL", $D$3,"TOT_Entity","USD","Actual",$E$3,"PERIODIC",$B544,"TOPFLOW","TOP","TOP","top1",$C544,"top3","Open_Acute_DIV1","TOP5","TOP6","REPORTED","TOP8")</f>
        <v>13150.15</v>
      </c>
      <c r="F544" s="53">
        <f>_xll.OneStreamExcelAddIn.XFFunctions.XFGetCell("TRUE", "CONSOL", $D$3,"TOT_Entity","Aggregated","Budget_Working",$E$3,"PERIODIC",$B544,"TOPFLOW","TOP","TOP","top1",$C544,"top3","Open_Acute_DIV1","TOP5","TOP6","REPORTED","TOP8")</f>
        <v>22750</v>
      </c>
      <c r="G544" s="53">
        <f t="shared" si="1365"/>
        <v>9599.85</v>
      </c>
      <c r="H544" s="55">
        <f t="shared" si="1366"/>
        <v>0.42197142857142861</v>
      </c>
      <c r="I544" s="41"/>
      <c r="J544" s="53">
        <f>_xll.OneStreamExcelAddIn.XFFunctions.XFGetCell("TRUE", "CONSOL", $D$3,"TOT_Entity","USD","Actual",$E$3,"YTD",$B544,"TOPFLOW","TOP","TOP","top1",$C544,"TOP3","Open_Acute_DIV1","TOP5","TOP6","REPORTED","TOP8")</f>
        <v>83207.429999999993</v>
      </c>
      <c r="K544" s="53">
        <f>_xll.OneStreamExcelAddIn.XFFunctions.XFGetCell("TRUE", "CONSOL", $D$3,"TOT_Entity","Aggregated","Budget_Working",$E$3,"YTD",$B544,"TOPFLOW","TOP","TOP","top1",$C544,"TOP3","Open_Acute_DIV1","TOP5","TOP6","REPORTED","TOP8")</f>
        <v>95184.72</v>
      </c>
      <c r="L544" s="53">
        <f t="shared" si="1367"/>
        <v>11977.290000000008</v>
      </c>
      <c r="M544" s="40">
        <f t="shared" si="1368"/>
        <v>0.12583206632325028</v>
      </c>
      <c r="N544" s="41"/>
      <c r="O544" s="53">
        <f>_xll.OneStreamExcelAddIn.XFFunctions.XFGetCell("TRUE", "CONSOL", $D$3,"TOT_Entity","USD","Actual",$F$3,"YTD",$B544,"TOPFLOW","TOP","TOP","top1",$C544,"TOP3","Open_Acute_DIV1","TOP5","TOP6","REPORTED","TOP8")</f>
        <v>95184.72</v>
      </c>
      <c r="P544" s="53">
        <f>_xll.OneStreamExcelAddIn.XFFunctions.XFGetCell("TRUE", "CONSOL", $D$3,"TOT_Entity","USD","Actual",$E$3,"YTD",$B544,"TOPFLOW","TOP","TOP","top1",$C544,"top3","Open_Acute_DIV1","TOP5","TOP6","REPORTED","VAR_BW_PY_Actual")</f>
        <v>11977.29</v>
      </c>
      <c r="Q544" s="40">
        <f t="shared" si="1369"/>
        <v>0.1258320663232502</v>
      </c>
      <c r="R544" s="41"/>
      <c r="S544" s="53">
        <f>_xll.OneStreamExcelAddIn.XFFunctions.XFGetCell("TRUE", "CONSOL", $D$3,"TOT_Entity","USD","MIDFCST",$E$3,"MTD",$B544,"TOPFLOW","TOP","TOP","top1",$C544,"TOP3","Open_Acute_DIV1","TOP5","TOP6","REPORTED","TOP8")</f>
        <v>0</v>
      </c>
      <c r="T544" s="53">
        <f t="shared" si="1370"/>
        <v>-13150.15</v>
      </c>
      <c r="U544" s="40">
        <f t="shared" si="1371"/>
        <v>0</v>
      </c>
      <c r="V544" s="41"/>
      <c r="W544" s="42"/>
      <c r="X544" s="43"/>
      <c r="Y544" s="42"/>
      <c r="Z544" s="44"/>
      <c r="AB544" s="53">
        <f>_xll.OneStreamExcelAddIn.XFFunctions.XFGetCell("TRUE", "CONSOL", $D$3,"TOT_Entity","USD","Actual",[1]Setup!C4,"PERIODIC",$B544,"TOPFLOW","TOP","TOP","top1",$C544,"top3","Open_Acute_DIV1","TOP5","TOP6","REPORTED","TOP8")</f>
        <v>26622.03</v>
      </c>
      <c r="AC544" s="53">
        <f>_xll.OneStreamExcelAddIn.XFFunctions.XFGetCell("TRUE", "CONSOL", $D$3,"TOT_Entity","Aggregated","Budget_Working",[1]Setup!C4,"PERIODIC",$B544,"TOPFLOW","TOP","TOP","top1",$C544,"top3","Open_Acute_DIV1","TOP5","TOP6","REPORTED","TOP8")</f>
        <v>27397.09</v>
      </c>
      <c r="AD544" s="53">
        <f t="shared" si="1372"/>
        <v>775.06000000000131</v>
      </c>
      <c r="AE544" s="40">
        <f t="shared" si="1373"/>
        <v>2.8289865821516127E-2</v>
      </c>
      <c r="AG544" s="53">
        <f>_xll.OneStreamExcelAddIn.XFFunctions.XFGetCell("TRUE", "CONSOL", $D$3,"TOT_Entity","USD","Actual",[1]Setup!C5,"PERIODIC",$B544,"TOPFLOW","TOP","TOP","top1",$C544,"top3","Open_Acute_DIV1","TOP5","TOP6","REPORTED","TOP8")</f>
        <v>30102.37</v>
      </c>
      <c r="AH544" s="53">
        <f>_xll.OneStreamExcelAddIn.XFFunctions.XFGetCell("TRUE", "CONSOL", $D$3,"TOT_Entity","Aggregated","Budget_Working",[1]Setup!C5,"PERIODIC",$B544,"TOPFLOW","TOP","TOP","top1",$C544,"top3","Open_Acute_DIV1","TOP5","TOP6","REPORTED","TOP8")</f>
        <v>24874.84</v>
      </c>
      <c r="AI544" s="53">
        <f t="shared" si="1374"/>
        <v>-5227.5299999999988</v>
      </c>
      <c r="AJ544" s="40">
        <f t="shared" si="1375"/>
        <v>-0.21015331153888825</v>
      </c>
      <c r="AL544" s="53">
        <f>_xll.OneStreamExcelAddIn.XFFunctions.XFGetCell("TRUE", "CONSOL", $D$3,"TOT_Entity","USD","Actual",[1]Setup!C6,"PERIODIC",$B544,"TOPFLOW","TOP","TOP","top1",$C544,"top3","Open_Acute_DIV1","TOP5","TOP6","REPORTED","TOP8")</f>
        <v>13332.88</v>
      </c>
      <c r="AM544" s="53">
        <f>_xll.OneStreamExcelAddIn.XFFunctions.XFGetCell("TRUE", "CONSOL", $D$3,"TOT_Entity","Aggregated","Budget_Working",[1]Setup!C6,"PERIODIC",$B544,"TOPFLOW","TOP","TOP","top1",$C544,"top3","Open_Acute_DIV1","TOP5","TOP6","REPORTED","TOP8")</f>
        <v>20162.79</v>
      </c>
      <c r="AN544" s="53">
        <f t="shared" si="1376"/>
        <v>6829.9100000000017</v>
      </c>
      <c r="AO544" s="40">
        <f t="shared" si="1377"/>
        <v>0.33873833928737052</v>
      </c>
      <c r="AQ544" s="53">
        <f>_xll.OneStreamExcelAddIn.XFFunctions.XFGetCell("TRUE", "CONSOL", $D$3,"TOT_Entity","USD","Actual",[1]Setup!C7,"PERIODIC",$B544,"TOPFLOW","TOP","TOP","top1",$C544,"top3","Open_Acute_DIV1","TOP5","TOP6","REPORTED","TOP8")</f>
        <v>13150.15</v>
      </c>
      <c r="AR544" s="53">
        <f>_xll.OneStreamExcelAddIn.XFFunctions.XFGetCell("TRUE", "CONSOL", $D$3,"TOT_Entity","Aggregated","Budget_Working",[1]Setup!C7,"PERIODIC",$B544,"TOPFLOW","TOP","TOP","top1",$C544,"top3","Open_Acute_DIV1","TOP5","TOP6","REPORTED","TOP8")</f>
        <v>22750</v>
      </c>
      <c r="AS544" s="53">
        <f t="shared" si="1378"/>
        <v>9599.85</v>
      </c>
      <c r="AT544" s="40">
        <f t="shared" si="1379"/>
        <v>0.42197142857142861</v>
      </c>
      <c r="AV544" s="53">
        <f>_xll.OneStreamExcelAddIn.XFFunctions.XFGetCell("TRUE", "CONSOL", $D$3,"TOT_Entity","USD","Actual",[1]Setup!C8,"PERIODIC",$B544,"TOPFLOW","TOP","TOP","top1",$C544,"top3","Open_Acute_DIV1","TOP5","TOP6","REPORTED","TOP8")</f>
        <v>-83207.429999999993</v>
      </c>
      <c r="AW544" s="53">
        <f>_xll.OneStreamExcelAddIn.XFFunctions.XFGetCell("TRUE", "CONSOL", $D$3,"TOT_Entity","Aggregated","Budget_Working",[1]Setup!C8,"PERIODIC",$B544,"TOPFLOW","TOP","TOP","top1",$C544,"top3","Open_Acute_DIV1","TOP5","TOP6","REPORTED","TOP8")</f>
        <v>20674.599999999999</v>
      </c>
      <c r="AX544" s="53">
        <f t="shared" si="1380"/>
        <v>103882.03</v>
      </c>
      <c r="AY544" s="40">
        <f t="shared" si="1381"/>
        <v>5.0246210325713685</v>
      </c>
      <c r="BA544" s="53">
        <f>_xll.OneStreamExcelAddIn.XFFunctions.XFGetCell("TRUE", "CONSOL", $D$3,"TOT_Entity","USD","Actual",[1]Setup!C9,"PERIODIC",$B544,"TOPFLOW","TOP","TOP","top1",$C544,"top3","Open_Acute_DIV1","TOP5","TOP6","REPORTED","TOP8")</f>
        <v>0</v>
      </c>
      <c r="BB544" s="53">
        <f>_xll.OneStreamExcelAddIn.XFFunctions.XFGetCell("TRUE", "CONSOL", $D$3,"TOT_Entity","Aggregated","Budget_Working",[1]Setup!C9,"PERIODIC",$B544,"TOPFLOW","TOP","TOP","top1",$C544,"top3","Open_Acute_DIV1","TOP5","TOP6","REPORTED","TOP8")</f>
        <v>25446.26</v>
      </c>
      <c r="BC544" s="53">
        <f t="shared" si="1382"/>
        <v>25446.26</v>
      </c>
      <c r="BD544" s="40">
        <f t="shared" si="1383"/>
        <v>1</v>
      </c>
      <c r="BF544" s="53">
        <f>_xll.OneStreamExcelAddIn.XFFunctions.XFGetCell("TRUE", "CONSOL", $D$3,"TOT_Entity","USD","Actual",[1]Setup!C10,"PERIODIC",$B544,"TOPFLOW","TOP","TOP","top1",$C544,"top3","Open_Acute_DIV1","TOP5","TOP6","REPORTED","TOP8")</f>
        <v>0</v>
      </c>
      <c r="BG544" s="53">
        <f>_xll.OneStreamExcelAddIn.XFFunctions.XFGetCell("TRUE", "CONSOL", $D$3,"TOT_Entity","Aggregated","Budget_Working",[1]Setup!C10,"PERIODIC",$B544,"TOPFLOW","TOP","TOP","top1",$C544,"top3","Open_Acute_DIV1","TOP5","TOP6","REPORTED","TOP8")</f>
        <v>31775.29</v>
      </c>
      <c r="BH544" s="53">
        <f t="shared" si="1384"/>
        <v>31775.29</v>
      </c>
      <c r="BI544" s="40">
        <f t="shared" si="1385"/>
        <v>1</v>
      </c>
      <c r="BK544" s="53">
        <f>_xll.OneStreamExcelAddIn.XFFunctions.XFGetCell("TRUE", "CONSOL", $D$3,"TOT_Entity","USD","Actual",[1]Setup!C11,"PERIODIC",$B544,"TOPFLOW","TOP","TOP","top1",$C544,"top3","Open_Acute_DIV1","TOP5","TOP6","REPORTED","TOP8")</f>
        <v>0</v>
      </c>
      <c r="BL544" s="53">
        <f>_xll.OneStreamExcelAddIn.XFFunctions.XFGetCell("TRUE", "CONSOL", $D$3,"TOT_Entity","Aggregated","Budget_Working",[1]Setup!C11,"PERIODIC",$B544,"TOPFLOW","TOP","TOP","top1",$C544,"top3","Open_Acute_DIV1","TOP5","TOP6","REPORTED","TOP8")</f>
        <v>30052.7</v>
      </c>
      <c r="BM544" s="53">
        <f t="shared" si="1386"/>
        <v>30052.7</v>
      </c>
      <c r="BN544" s="40">
        <f t="shared" si="1387"/>
        <v>1</v>
      </c>
      <c r="BP544" s="53">
        <f>_xll.OneStreamExcelAddIn.XFFunctions.XFGetCell("TRUE", "CONSOL", $D$3,"TOT_Entity","USD","Actual",[1]Setup!C12,"PERIODIC",$B544,"TOPFLOW","TOP","TOP","top1",$C544,"top3","Open_Acute_DIV1","TOP5","TOP6","REPORTED","TOP8")</f>
        <v>0</v>
      </c>
      <c r="BQ544" s="53">
        <f>_xll.OneStreamExcelAddIn.XFFunctions.XFGetCell("TRUE", "CONSOL", $D$3,"TOT_Entity","Aggregated","Budget_Working",[1]Setup!C12,"PERIODIC",$B544,"TOPFLOW","TOP","TOP","top1",$C544,"top3","Open_Acute_DIV1","TOP5","TOP6","REPORTED","TOP8")</f>
        <v>24991.96</v>
      </c>
      <c r="BR544" s="53">
        <f t="shared" si="1388"/>
        <v>24991.96</v>
      </c>
      <c r="BS544" s="40">
        <f t="shared" si="1389"/>
        <v>1</v>
      </c>
      <c r="BU544" s="53">
        <f>_xll.OneStreamExcelAddIn.XFFunctions.XFGetCell("TRUE", "CONSOL", $D$3,"TOT_Entity","USD","Actual",[1]Setup!C13,"PERIODIC",$B544,"TOPFLOW","TOP","TOP","top1",$C544,"top3","Open_Acute_DIV1","TOP5","TOP6","REPORTED","TOP8")</f>
        <v>0</v>
      </c>
      <c r="BV544" s="53">
        <f>_xll.OneStreamExcelAddIn.XFFunctions.XFGetCell("TRUE", "CONSOL", $D$3,"TOT_Entity","Aggregated","Budget_Working",[1]Setup!C13,"PERIODIC",$B544,"TOPFLOW","TOP","TOP","top1",$C544,"top3","Open_Acute_DIV1","TOP5","TOP6","REPORTED","TOP8")</f>
        <v>21726.02</v>
      </c>
      <c r="BW544" s="53">
        <f t="shared" si="1390"/>
        <v>21726.02</v>
      </c>
      <c r="BX544" s="40">
        <f t="shared" si="1391"/>
        <v>1</v>
      </c>
      <c r="BZ544" s="53">
        <f>_xll.OneStreamExcelAddIn.XFFunctions.XFGetCell("TRUE", "CONSOL", $D$3,"TOT_Entity","USD","Actual",[1]Setup!C14,"PERIODIC",$B544,"TOPFLOW","TOP","TOP","top1",$C544,"top3","Open_Acute_DIV1","TOP5","TOP6","REPORTED","TOP8")</f>
        <v>0</v>
      </c>
      <c r="CA544" s="53">
        <f>_xll.OneStreamExcelAddIn.XFFunctions.XFGetCell("TRUE", "CONSOL", $D$3,"TOT_Entity","Aggregated","Budget_Working",[1]Setup!C14,"PERIODIC",$B544,"TOPFLOW","TOP","TOP","top1",$C544,"top3","Open_Acute_DIV1","TOP5","TOP6","REPORTED","TOP8")</f>
        <v>21022.5</v>
      </c>
      <c r="CB544" s="53">
        <f t="shared" si="1392"/>
        <v>21022.5</v>
      </c>
      <c r="CC544" s="40">
        <f t="shared" si="1393"/>
        <v>1</v>
      </c>
      <c r="CE544" s="53">
        <f>_xll.OneStreamExcelAddIn.XFFunctions.XFGetCell("TRUE", "CONSOL", $D$3,"TOT_Entity","USD","Actual",[1]Setup!C15,"PERIODIC",$B544,"TOPFLOW","TOP","TOP","top1",$C544,"top3","Open_Acute_DIV1","TOP5","TOP6","REPORTED","TOP8")</f>
        <v>0</v>
      </c>
      <c r="CF544" s="53">
        <f>_xll.OneStreamExcelAddIn.XFFunctions.XFGetCell("TRUE", "CONSOL", $D$3,"TOT_Entity","Aggregated","Budget_Working",[1]Setup!C15,"PERIODIC",$B544,"TOPFLOW","TOP","TOP","top1",$C544,"top3","Open_Acute_DIV1","TOP5","TOP6","REPORTED","TOP8")</f>
        <v>26388.09</v>
      </c>
      <c r="CG544" s="53">
        <f t="shared" si="1394"/>
        <v>26388.09</v>
      </c>
      <c r="CH544" s="40">
        <f t="shared" si="1395"/>
        <v>1</v>
      </c>
      <c r="CI544" s="212"/>
      <c r="CJ544" s="53">
        <f>_xll.OneStreamExcelAddIn.XFFunctions.XFGetCell("TRUE", "CONSOL", $D$3,"TOT_Entity","USD","Actual",[1]Setup!C4,"PERIODIC",$B544,"TOPFLOW","TOP","TOP","top1",$C544,"top3","Open_Acute_DIV1","TOP5","TOP6","REPORTED","TOP8")</f>
        <v>26622.03</v>
      </c>
      <c r="CK544" s="53">
        <f>_xll.OneStreamExcelAddIn.XFFunctions.XFGetCell("TRUE", "CONSOL", $D$3,"TOT_Entity","USD","Actual",[1]Setup!C5,"PERIODIC",$B544,"TOPFLOW","TOP","TOP","top1",$C544,"top3","Open_Acute_DIV1","TOP5","TOP6","REPORTED","TOP8")</f>
        <v>30102.37</v>
      </c>
      <c r="CL544" s="53">
        <f>_xll.OneStreamExcelAddIn.XFFunctions.XFGetCell("TRUE", "CONSOL", $D$3,"TOT_Entity","USD","Actual",[1]Setup!C6,"PERIODIC",$B544,"TOPFLOW","TOP","TOP","top1",$C544,"top3","Open_Acute_DIV1","TOP5","TOP6","REPORTED","TOP8")</f>
        <v>13332.88</v>
      </c>
      <c r="CM544" s="53">
        <f>_xll.OneStreamExcelAddIn.XFFunctions.XFGetCell("TRUE", "CONSOL", $D$3,"TOT_Entity","USD","Actual",[1]Setup!C7,"PERIODIC",$B544,"TOPFLOW","TOP","TOP","top1",$C544,"top3","Open_Acute_DIV1","TOP5","TOP6","REPORTED","TOP8")</f>
        <v>13150.15</v>
      </c>
      <c r="CN544" s="53">
        <f>_xll.OneStreamExcelAddIn.XFFunctions.XFGetCell("TRUE", "CONSOL", $D$3,"TOT_Entity","USD","Actual",[1]Setup!C8,"PERIODIC",$B544,"TOPFLOW","TOP","TOP","top1",$C544,"top3","Open_Acute_DIV1","TOP5","TOP6","REPORTED","TOP8")</f>
        <v>-83207.429999999993</v>
      </c>
      <c r="CO544" s="53">
        <f>_xll.OneStreamExcelAddIn.XFFunctions.XFGetCell("TRUE", "CONSOL", $D$3,"TOT_Entity","USD","Actual",[1]Setup!C9,"PERIODIC",$B544,"TOPFLOW","TOP","TOP","top1",$C544,"top3","Open_Acute_DIV1","TOP5","TOP6","REPORTED","TOP8")</f>
        <v>0</v>
      </c>
      <c r="CP544" s="53">
        <f>_xll.OneStreamExcelAddIn.XFFunctions.XFGetCell("TRUE", "CONSOL", $D$3,"TOT_Entity","USD","Actual",[1]Setup!C10,"PERIODIC",$B544,"TOPFLOW","TOP","TOP","top1",$C544,"top3","Open_Acute_DIV1","TOP5","TOP6","REPORTED","TOP8")</f>
        <v>0</v>
      </c>
      <c r="CQ544" s="53">
        <f>_xll.OneStreamExcelAddIn.XFFunctions.XFGetCell("TRUE", "CONSOL", $D$3,"TOT_Entity","USD","Actual",[1]Setup!C11,"PERIODIC",$B544,"TOPFLOW","TOP","TOP","top1",$C544,"top3","Open_Acute_DIV1","TOP5","TOP6","REPORTED","TOP8")</f>
        <v>0</v>
      </c>
      <c r="CR544" s="53">
        <f>_xll.OneStreamExcelAddIn.XFFunctions.XFGetCell("TRUE", "CONSOL", $D$3,"TOT_Entity","USD","Actual",[1]Setup!C12,"PERIODIC",$B544,"TOPFLOW","TOP","TOP","top1",$C544,"top3","Open_Acute_DIV1","TOP5","TOP6","REPORTED","TOP8")</f>
        <v>0</v>
      </c>
      <c r="CS544" s="53">
        <f>_xll.OneStreamExcelAddIn.XFFunctions.XFGetCell("TRUE", "CONSOL", $D$3,"TOT_Entity","USD","Actual",[1]Setup!C13,"PERIODIC",$B544,"TOPFLOW","TOP","TOP","top1",$C544,"top3","Open_Acute_DIV1","TOP5","TOP6","REPORTED","TOP8")</f>
        <v>0</v>
      </c>
      <c r="CT544" s="53">
        <f>_xll.OneStreamExcelAddIn.XFFunctions.XFGetCell("TRUE", "CONSOL", $D$3,"TOT_Entity","USD","Actual",[1]Setup!C14,"PERIODIC",$B544,"TOPFLOW","TOP","TOP","top1",$C544,"top3","Open_Acute_DIV1","TOP5","TOP6","REPORTED","TOP8")</f>
        <v>0</v>
      </c>
      <c r="CU544" s="53">
        <f>_xll.OneStreamExcelAddIn.XFFunctions.XFGetCell("TRUE", "CONSOL", $D$3,"TOT_Entity","USD","Actual",[1]Setup!C15,"PERIODIC",$B544,"TOPFLOW","TOP","TOP","top1",$C544,"top3","Open_Acute_DIV1","TOP5","TOP6","REPORTED","TOP8")</f>
        <v>0</v>
      </c>
      <c r="CV544" s="212"/>
      <c r="CW544" s="53">
        <f>_xll.OneStreamExcelAddIn.XFFunctions.XFGetCell("TRUE", "CONSOL", $D$3,"TOT_Entity","USD","Actual",[1]Setup!C17,"PERIODIC",$B544,"TOPFLOW","TOP","TOP","top1",$C544,"top3","Open_Acute_DIV1","TOP5","TOP6","REPORTED","TOP8")</f>
        <v>27397.09</v>
      </c>
      <c r="CX544" s="53">
        <f>_xll.OneStreamExcelAddIn.XFFunctions.XFGetCell("TRUE", "CONSOL", $D$3,"TOT_Entity","USD","Actual",[1]Setup!C18,"PERIODIC",$B544,"TOPFLOW","TOP","TOP","top1",$C544,"top3","Open_Acute_DIV1","TOP5","TOP6","REPORTED","TOP8")</f>
        <v>24874.84</v>
      </c>
      <c r="CY544" s="53">
        <f>_xll.OneStreamExcelAddIn.XFFunctions.XFGetCell("TRUE", "CONSOL", $D$3,"TOT_Entity","USD","Actual",[1]Setup!C19,"PERIODIC",$B544,"TOPFLOW","TOP","TOP","top1",$C544,"top3","Open_Acute_DIV1","TOP5","TOP6","REPORTED","TOP8")</f>
        <v>20162.79</v>
      </c>
      <c r="CZ544" s="53">
        <f>_xll.OneStreamExcelAddIn.XFFunctions.XFGetCell("TRUE", "CONSOL", $D$3,"TOT_Entity","USD","Actual",[1]Setup!C20,"PERIODIC",$B544,"TOPFLOW","TOP","TOP","top1",$C544,"top3","Open_Acute_DIV1","TOP5","TOP6","REPORTED","TOP8")</f>
        <v>22750</v>
      </c>
      <c r="DA544" s="53">
        <f>_xll.OneStreamExcelAddIn.XFFunctions.XFGetCell("TRUE", "CONSOL", $D$3,"TOT_Entity","USD","Actual",[1]Setup!C21,"PERIODIC",$B544,"TOPFLOW","TOP","TOP","top1",$C544,"top3","Open_Acute_DIV1","TOP5","TOP6","REPORTED","TOP8")</f>
        <v>20674.599999999999</v>
      </c>
      <c r="DB544" s="53">
        <f>_xll.OneStreamExcelAddIn.XFFunctions.XFGetCell("TRUE", "CONSOL", $D$3,"TOT_Entity","USD","Actual",[1]Setup!C22,"PERIODIC",$B544,"TOPFLOW","TOP","TOP","top1",$C544,"top3","Open_Acute_DIV1","TOP5","TOP6","REPORTED","TOP8")</f>
        <v>25446.26</v>
      </c>
      <c r="DC544" s="53">
        <f>_xll.OneStreamExcelAddIn.XFFunctions.XFGetCell("TRUE", "CONSOL", $D$3,"TOT_Entity","USD","Actual",[1]Setup!C23,"PERIODIC",$B544,"TOPFLOW","TOP","TOP","top1",$C544,"top3","Open_Acute_DIV1","TOP5","TOP6","REPORTED","TOP8")</f>
        <v>31775.29</v>
      </c>
      <c r="DD544" s="53">
        <f>_xll.OneStreamExcelAddIn.XFFunctions.XFGetCell("TRUE", "CONSOL", $D$3,"TOT_Entity","USD","Actual",[1]Setup!C24,"PERIODIC",$B544,"TOPFLOW","TOP","TOP","top1",$C544,"top3","Open_Acute_DIV1","TOP5","TOP6","REPORTED","TOP8")</f>
        <v>30052.7</v>
      </c>
      <c r="DE544" s="53">
        <f>_xll.OneStreamExcelAddIn.XFFunctions.XFGetCell("TRUE", "CONSOL", $D$3,"TOT_Entity","USD","Actual",[1]Setup!C25,"PERIODIC",$B544,"TOPFLOW","TOP","TOP","top1",$C544,"top3","Open_Acute_DIV1","TOP5","TOP6","REPORTED","TOP8")</f>
        <v>30769.74</v>
      </c>
      <c r="DF544" s="53">
        <f>_xll.OneStreamExcelAddIn.XFFunctions.XFGetCell("TRUE", "CONSOL", $D$3,"TOT_Entity","USD","Actual",[1]Setup!C26,"PERIODIC",$B544,"TOPFLOW","TOP","TOP","top1",$C544,"top3","Open_Acute_DIV1","TOP5","TOP6","REPORTED","TOP8")</f>
        <v>17042.41</v>
      </c>
      <c r="DG544" s="53">
        <f>_xll.OneStreamExcelAddIn.XFFunctions.XFGetCell("TRUE", "CONSOL", $D$3,"TOT_Entity","USD","Actual",[1]Setup!C27,"PERIODIC",$B544,"TOPFLOW","TOP","TOP","top1",$C544,"top3","Open_Acute_DIV1","TOP5","TOP6","REPORTED","TOP8")</f>
        <v>21656.880000000001</v>
      </c>
      <c r="DH544" s="53">
        <f>_xll.OneStreamExcelAddIn.XFFunctions.XFGetCell("TRUE", "CONSOL", $D$3,"TOT_Entity","USD","Actual",[1]Setup!C28,"PERIODIC",$B544,"TOPFLOW","TOP","TOP","top1",$C544,"top3","Open_Acute_DIV1","TOP5","TOP6","REPORTED","TOP8")</f>
        <v>21184.19</v>
      </c>
      <c r="DI544" s="178"/>
      <c r="DJ544" s="53">
        <f>_xll.OneStreamExcelAddIn.XFFunctions.XFGetCell("TRUE", "CONSOL", $D$3,"TOT_Entity","Aggregated","Budget_Working",[1]Setup!C4,"PERIODIC",$B544,"TOPFLOW","TOP","TOP","top1",$C544,"top3","Open_Acute_DIV1","TOP5","TOP6","REPORTED","TOP8")</f>
        <v>27397.09</v>
      </c>
      <c r="DK544" s="53">
        <f>_xll.OneStreamExcelAddIn.XFFunctions.XFGetCell("TRUE", "CONSOL", $D$3,"TOT_Entity","Aggregated","Budget_Working",[1]Setup!C5,"PERIODIC",$B544,"TOPFLOW","TOP","TOP","top1",$C544,"top3","Open_Acute_DIV1","TOP5","TOP6","REPORTED","TOP8")</f>
        <v>24874.84</v>
      </c>
      <c r="DL544" s="53">
        <f>_xll.OneStreamExcelAddIn.XFFunctions.XFGetCell("TRUE", "CONSOL", $D$3,"TOT_Entity","Aggregated","Budget_Working",[1]Setup!C6,"PERIODIC",$B544,"TOPFLOW","TOP","TOP","top1",$C544,"top3","Open_Acute_DIV1","TOP5","TOP6","REPORTED","TOP8")</f>
        <v>20162.79</v>
      </c>
      <c r="DM544" s="53">
        <f>_xll.OneStreamExcelAddIn.XFFunctions.XFGetCell("TRUE", "CONSOL", $D$3,"TOT_Entity","Aggregated","Budget_Working",[1]Setup!C7,"PERIODIC",$B544,"TOPFLOW","TOP","TOP","top1",$C544,"top3","Open_Acute_DIV1","TOP5","TOP6","REPORTED","TOP8")</f>
        <v>22750</v>
      </c>
      <c r="DN544" s="53">
        <f>_xll.OneStreamExcelAddIn.XFFunctions.XFGetCell("TRUE", "CONSOL", $D$3,"TOT_Entity","Aggregated","Budget_Working",[1]Setup!C8,"PERIODIC",$B544,"TOPFLOW","TOP","TOP","top1",$C544,"top3","Open_Acute_DIV1","TOP5","TOP6","REPORTED","TOP8")</f>
        <v>20674.599999999999</v>
      </c>
      <c r="DO544" s="53">
        <f>_xll.OneStreamExcelAddIn.XFFunctions.XFGetCell("TRUE", "CONSOL", $D$3,"TOT_Entity","Aggregated","Budget_Working",[1]Setup!C9,"PERIODIC",$B544,"TOPFLOW","TOP","TOP","top1",$C544,"top3","Open_Acute_DIV1","TOP5","TOP6","REPORTED","TOP8")</f>
        <v>25446.26</v>
      </c>
      <c r="DP544" s="53">
        <f>_xll.OneStreamExcelAddIn.XFFunctions.XFGetCell("TRUE", "CONSOL", $D$3,"TOT_Entity","Aggregated","Budget_Working",[1]Setup!C10,"PERIODIC",$B544,"TOPFLOW","TOP","TOP","top1",$C544,"top3","Open_Acute_DIV1","TOP5","TOP6","REPORTED","TOP8")</f>
        <v>31775.29</v>
      </c>
      <c r="DQ544" s="53">
        <f>_xll.OneStreamExcelAddIn.XFFunctions.XFGetCell("TRUE", "CONSOL", $D$3,"TOT_Entity","Aggregated","Budget_Working",[1]Setup!C11,"PERIODIC",$B544,"TOPFLOW","TOP","TOP","top1",$C544,"top3","Open_Acute_DIV1","TOP5","TOP6","REPORTED","TOP8")</f>
        <v>30052.7</v>
      </c>
      <c r="DR544" s="53">
        <f>_xll.OneStreamExcelAddIn.XFFunctions.XFGetCell("TRUE", "CONSOL", $D$3,"TOT_Entity","Aggregated","Budget_Working",[1]Setup!C12,"PERIODIC",$B544,"TOPFLOW","TOP","TOP","top1",$C544,"top3","Open_Acute_DIV1","TOP5","TOP6","REPORTED","TOP8")</f>
        <v>24991.96</v>
      </c>
      <c r="DS544" s="53">
        <f>_xll.OneStreamExcelAddIn.XFFunctions.XFGetCell("TRUE", "CONSOL", $D$3,"TOT_Entity","Aggregated","Budget_Working",[1]Setup!C13,"PERIODIC",$B544,"TOPFLOW","TOP","TOP","top1",$C544,"top3","Open_Acute_DIV1","TOP5","TOP6","REPORTED","TOP8")</f>
        <v>21726.02</v>
      </c>
      <c r="DT544" s="53">
        <f>_xll.OneStreamExcelAddIn.XFFunctions.XFGetCell("TRUE", "CONSOL", $D$3,"TOT_Entity","Aggregated","Budget_Working",[1]Setup!C14,"PERIODIC",$B544,"TOPFLOW","TOP","TOP","top1",$C544,"top3","Open_Acute_DIV1","TOP5","TOP6","REPORTED","TOP8")</f>
        <v>21022.5</v>
      </c>
      <c r="DU544" s="53">
        <f>_xll.OneStreamExcelAddIn.XFFunctions.XFGetCell("TRUE", "CONSOL", $D$3,"TOT_Entity","Aggregated","Budget_Working",[1]Setup!C15,"PERIODIC",$B544,"TOPFLOW","TOP","TOP","top1",$C544,"top3","Open_Acute_DIV1","TOP5","TOP6","REPORTED","TOP8")</f>
        <v>26388.09</v>
      </c>
      <c r="DV544" s="178"/>
      <c r="DW544" s="53">
        <f>_xll.OneStreamExcelAddIn.XFFunctions.XFGetCell("TRUE", "CONSOL", $D$3,"TOT_Entity","USD","Budget_Final",[1]Setup!C17,"PERIODIC",$B544,"TOPFLOW","TOP","TOP","top1",$C544,"top3","Open_Acute_DIV1","TOP5","TOP6","REPORTED","TOP8")</f>
        <v>28150.38218257</v>
      </c>
      <c r="DX544" s="53">
        <f>_xll.OneStreamExcelAddIn.XFFunctions.XFGetCell("TRUE", "CONSOL", $D$3,"TOT_Entity","USD","Budget_Final",[1]Setup!C18,"PERIODIC",$B544,"TOPFLOW","TOP","TOP","top1",$C544,"top3","Open_Acute_DIV1","TOP5","TOP6","REPORTED","TOP8")</f>
        <v>25000.363750156001</v>
      </c>
      <c r="DY544" s="53">
        <f>_xll.OneStreamExcelAddIn.XFFunctions.XFGetCell("TRUE", "CONSOL", $D$3,"TOT_Entity","USD","Budget_Final",[1]Setup!C19,"PERIODIC",$B544,"TOPFLOW","TOP","TOP","top1",$C544,"top3","Open_Acute_DIV1","TOP5","TOP6","REPORTED","TOP8")</f>
        <v>25000.408091067999</v>
      </c>
      <c r="DZ544" s="53">
        <f>_xll.OneStreamExcelAddIn.XFFunctions.XFGetCell("TRUE", "CONSOL", $D$3,"TOT_Entity","USD","Budget_Final",[1]Setup!C20,"PERIODIC",$B544,"TOPFLOW","TOP","TOP","top1",$C544,"top3","Open_Acute_DIV1","TOP5","TOP6","REPORTED","TOP8")</f>
        <v>18000.405770903999</v>
      </c>
      <c r="EA544" s="53">
        <f>_xll.OneStreamExcelAddIn.XFFunctions.XFGetCell("TRUE", "CONSOL", $D$3,"TOT_Entity","USD","Budget_Final",[1]Setup!C21,"PERIODIC",$B544,"TOPFLOW","TOP","TOP","top1",$C544,"top3","Open_Acute_DIV1","TOP5","TOP6","REPORTED","TOP8")</f>
        <v>22500.417629520001</v>
      </c>
      <c r="EB544" s="53">
        <f>_xll.OneStreamExcelAddIn.XFFunctions.XFGetCell("TRUE", "CONSOL", $D$3,"TOT_Entity","USD","Budget_Final",[1]Setup!C22,"PERIODIC",$B544,"TOPFLOW","TOP","TOP","top1",$C544,"top3","Open_Acute_DIV1","TOP5","TOP6","REPORTED","TOP8")</f>
        <v>24000.395459063999</v>
      </c>
      <c r="EC544" s="53">
        <f>_xll.OneStreamExcelAddIn.XFFunctions.XFGetCell("TRUE", "CONSOL", $D$3,"TOT_Entity","USD","Budget_Final",[1]Setup!C23,"PERIODIC",$B544,"TOPFLOW","TOP","TOP","top1",$C544,"top3","Open_Acute_DIV1","TOP5","TOP6","REPORTED","TOP8")</f>
        <v>27000.416856132</v>
      </c>
      <c r="ED544" s="53">
        <f>_xll.OneStreamExcelAddIn.XFFunctions.XFGetCell("TRUE", "CONSOL", $D$3,"TOT_Entity","USD","Budget_Final",[1]Setup!C24,"PERIODIC",$B544,"TOPFLOW","TOP","TOP","top1",$C544,"top3","Open_Acute_DIV1","TOP5","TOP6","REPORTED","TOP8")</f>
        <v>24000.417113928001</v>
      </c>
      <c r="EE544" s="53">
        <f>_xll.OneStreamExcelAddIn.XFFunctions.XFGetCell("TRUE", "CONSOL", $D$3,"TOT_Entity","USD","Budget_Final",[1]Setup!C25,"PERIODIC",$B544,"TOPFLOW","TOP","TOP","top1",$C544,"top3","Open_Acute_DIV1","TOP5","TOP6","REPORTED","TOP8")</f>
        <v>25000.416985029999</v>
      </c>
      <c r="EF544" s="53">
        <f>_xll.OneStreamExcelAddIn.XFFunctions.XFGetCell("TRUE", "CONSOL", $D$3,"TOT_Entity","USD","Budget_Final",[1]Setup!C26,"PERIODIC",$B544,"TOPFLOW","TOP","TOP","top1",$C544,"top3","Open_Acute_DIV1","TOP5","TOP6","REPORTED","TOP8")</f>
        <v>25000.414535968001</v>
      </c>
      <c r="EG544" s="53">
        <f>_xll.OneStreamExcelAddIn.XFFunctions.XFGetCell("TRUE", "CONSOL", $D$3,"TOT_Entity","USD","Budget_Final",[1]Setup!C27,"PERIODIC",$B544,"TOPFLOW","TOP","TOP","top1",$C544,"top3","Open_Acute_DIV1","TOP5","TOP6","REPORTED","TOP8")</f>
        <v>25000.388369674001</v>
      </c>
      <c r="EH544" s="53">
        <f>_xll.OneStreamExcelAddIn.XFFunctions.XFGetCell("TRUE", "CONSOL", $D$3,"TOT_Entity","USD","Budget_Final",[1]Setup!C28,"PERIODIC",$B544,"TOPFLOW","TOP","TOP","top1",$C544,"top3","Open_Acute_DIV1","TOP5","TOP6","REPORTED","TOP8")</f>
        <v>25000.395330166</v>
      </c>
    </row>
    <row r="545" spans="2:138" x14ac:dyDescent="0.25">
      <c r="B545" s="51">
        <v>64003</v>
      </c>
      <c r="C545" s="51"/>
      <c r="D545" t="str" cm="1">
        <f t="array" ref="D545">_xll.OneStreamExcelAddIn.XFFunctions.XFGetMemberInfo("Description","Account",B545)</f>
        <v>Natural Gas</v>
      </c>
      <c r="E545" s="53">
        <f>_xll.OneStreamExcelAddIn.XFFunctions.XFGetCell("TRUE", "CONSOL", $D$3,"TOT_Entity","USD","Actual",$E$3,"PERIODIC",$B545,"TOPFLOW","TOP","TOP","top1",$C545,"top3","Open_Acute_DIV1","TOP5","TOP6","REPORTED","TOP8")</f>
        <v>1107.33</v>
      </c>
      <c r="F545" s="53">
        <f>_xll.OneStreamExcelAddIn.XFFunctions.XFGetCell("TRUE", "CONSOL", $D$3,"TOT_Entity","Aggregated","Budget_Working",$E$3,"PERIODIC",$B545,"TOPFLOW","TOP","TOP","top1",$C545,"top3","Open_Acute_DIV1","TOP5","TOP6","REPORTED","TOP8")</f>
        <v>2000</v>
      </c>
      <c r="G545" s="53">
        <f t="shared" si="1365"/>
        <v>892.67000000000007</v>
      </c>
      <c r="H545" s="55">
        <f t="shared" si="1366"/>
        <v>0.44633500000000004</v>
      </c>
      <c r="I545" s="41"/>
      <c r="J545" s="53">
        <f>_xll.OneStreamExcelAddIn.XFFunctions.XFGetCell("TRUE", "CONSOL", $D$3,"TOT_Entity","USD","Actual",$E$3,"YTD",$B545,"TOPFLOW","TOP","TOP","top1",$C545,"TOP3","Open_Acute_DIV1","TOP5","TOP6","REPORTED","TOP8")</f>
        <v>20403.509999999998</v>
      </c>
      <c r="K545" s="53">
        <f>_xll.OneStreamExcelAddIn.XFFunctions.XFGetCell("TRUE", "CONSOL", $D$3,"TOT_Entity","Aggregated","Budget_Working",$E$3,"YTD",$B545,"TOPFLOW","TOP","TOP","top1",$C545,"TOP3","Open_Acute_DIV1","TOP5","TOP6","REPORTED","TOP8")</f>
        <v>17000</v>
      </c>
      <c r="L545" s="53">
        <f t="shared" si="1367"/>
        <v>-3403.5099999999984</v>
      </c>
      <c r="M545" s="40">
        <f t="shared" si="1368"/>
        <v>-0.20020647058823521</v>
      </c>
      <c r="N545" s="41"/>
      <c r="O545" s="53">
        <f>_xll.OneStreamExcelAddIn.XFFunctions.XFGetCell("TRUE", "CONSOL", $D$3,"TOT_Entity","USD","Actual",$F$3,"YTD",$B545,"TOPFLOW","TOP","TOP","top1",$C545,"TOP3","Open_Acute_DIV1","TOP5","TOP6","REPORTED","TOP8")</f>
        <v>24299.24</v>
      </c>
      <c r="P545" s="53">
        <f>_xll.OneStreamExcelAddIn.XFFunctions.XFGetCell("TRUE", "CONSOL", $D$3,"TOT_Entity","USD","Actual",$E$3,"YTD",$B545,"TOPFLOW","TOP","TOP","top1",$C545,"top3","Open_Acute_DIV1","TOP5","TOP6","REPORTED","VAR_BW_PY_Actual")</f>
        <v>3895.73</v>
      </c>
      <c r="Q545" s="40">
        <f t="shared" si="1369"/>
        <v>0.16032312121695985</v>
      </c>
      <c r="R545" s="41"/>
      <c r="S545" s="53">
        <f>_xll.OneStreamExcelAddIn.XFFunctions.XFGetCell("TRUE", "CONSOL", $D$3,"TOT_Entity","USD","MIDFCST",$E$3,"MTD",$B545,"TOPFLOW","TOP","TOP","top1",$C545,"TOP3","Open_Acute_DIV1","TOP5","TOP6","REPORTED","TOP8")</f>
        <v>0</v>
      </c>
      <c r="T545" s="53">
        <f t="shared" si="1370"/>
        <v>-1107.33</v>
      </c>
      <c r="U545" s="40">
        <f t="shared" si="1371"/>
        <v>0</v>
      </c>
      <c r="V545" s="41"/>
      <c r="W545" s="42"/>
      <c r="X545" s="43"/>
      <c r="Y545" s="42"/>
      <c r="Z545" s="44"/>
      <c r="AB545" s="53">
        <f>_xll.OneStreamExcelAddIn.XFFunctions.XFGetCell("TRUE", "CONSOL", $D$3,"TOT_Entity","USD","Actual",[1]Setup!C4,"PERIODIC",$B545,"TOPFLOW","TOP","TOP","top1",$C545,"top3","Open_Acute_DIV1","TOP5","TOP6","REPORTED","TOP8")</f>
        <v>4236.47</v>
      </c>
      <c r="AC545" s="53">
        <f>_xll.OneStreamExcelAddIn.XFFunctions.XFGetCell("TRUE", "CONSOL", $D$3,"TOT_Entity","Aggregated","Budget_Working",[1]Setup!C4,"PERIODIC",$B545,"TOPFLOW","TOP","TOP","top1",$C545,"top3","Open_Acute_DIV1","TOP5","TOP6","REPORTED","TOP8")</f>
        <v>5000</v>
      </c>
      <c r="AD545" s="53">
        <f t="shared" si="1372"/>
        <v>763.52999999999975</v>
      </c>
      <c r="AE545" s="40">
        <f t="shared" si="1373"/>
        <v>0.15270599999999995</v>
      </c>
      <c r="AG545" s="53">
        <f>_xll.OneStreamExcelAddIn.XFFunctions.XFGetCell("TRUE", "CONSOL", $D$3,"TOT_Entity","USD","Actual",[1]Setup!C5,"PERIODIC",$B545,"TOPFLOW","TOP","TOP","top1",$C545,"top3","Open_Acute_DIV1","TOP5","TOP6","REPORTED","TOP8")</f>
        <v>3233.48</v>
      </c>
      <c r="AH545" s="53">
        <f>_xll.OneStreamExcelAddIn.XFFunctions.XFGetCell("TRUE", "CONSOL", $D$3,"TOT_Entity","Aggregated","Budget_Working",[1]Setup!C5,"PERIODIC",$B545,"TOPFLOW","TOP","TOP","top1",$C545,"top3","Open_Acute_DIV1","TOP5","TOP6","REPORTED","TOP8")</f>
        <v>5000</v>
      </c>
      <c r="AI545" s="53">
        <f t="shared" si="1374"/>
        <v>1766.52</v>
      </c>
      <c r="AJ545" s="40">
        <f t="shared" si="1375"/>
        <v>0.35330400000000001</v>
      </c>
      <c r="AL545" s="53">
        <f>_xll.OneStreamExcelAddIn.XFFunctions.XFGetCell("TRUE", "CONSOL", $D$3,"TOT_Entity","USD","Actual",[1]Setup!C6,"PERIODIC",$B545,"TOPFLOW","TOP","TOP","top1",$C545,"top3","Open_Acute_DIV1","TOP5","TOP6","REPORTED","TOP8")</f>
        <v>11826.23</v>
      </c>
      <c r="AM545" s="53">
        <f>_xll.OneStreamExcelAddIn.XFFunctions.XFGetCell("TRUE", "CONSOL", $D$3,"TOT_Entity","Aggregated","Budget_Working",[1]Setup!C6,"PERIODIC",$B545,"TOPFLOW","TOP","TOP","top1",$C545,"top3","Open_Acute_DIV1","TOP5","TOP6","REPORTED","TOP8")</f>
        <v>5000</v>
      </c>
      <c r="AN545" s="53">
        <f t="shared" si="1376"/>
        <v>-6826.23</v>
      </c>
      <c r="AO545" s="40">
        <f t="shared" si="1377"/>
        <v>-1.365246</v>
      </c>
      <c r="AQ545" s="53">
        <f>_xll.OneStreamExcelAddIn.XFFunctions.XFGetCell("TRUE", "CONSOL", $D$3,"TOT_Entity","USD","Actual",[1]Setup!C7,"PERIODIC",$B545,"TOPFLOW","TOP","TOP","top1",$C545,"top3","Open_Acute_DIV1","TOP5","TOP6","REPORTED","TOP8")</f>
        <v>1107.33</v>
      </c>
      <c r="AR545" s="53">
        <f>_xll.OneStreamExcelAddIn.XFFunctions.XFGetCell("TRUE", "CONSOL", $D$3,"TOT_Entity","Aggregated","Budget_Working",[1]Setup!C7,"PERIODIC",$B545,"TOPFLOW","TOP","TOP","top1",$C545,"top3","Open_Acute_DIV1","TOP5","TOP6","REPORTED","TOP8")</f>
        <v>2000</v>
      </c>
      <c r="AS545" s="53">
        <f t="shared" si="1378"/>
        <v>892.67000000000007</v>
      </c>
      <c r="AT545" s="40">
        <f t="shared" si="1379"/>
        <v>0.44633500000000004</v>
      </c>
      <c r="AV545" s="53">
        <f>_xll.OneStreamExcelAddIn.XFFunctions.XFGetCell("TRUE", "CONSOL", $D$3,"TOT_Entity","USD","Actual",[1]Setup!C8,"PERIODIC",$B545,"TOPFLOW","TOP","TOP","top1",$C545,"top3","Open_Acute_DIV1","TOP5","TOP6","REPORTED","TOP8")</f>
        <v>-20403.509999999998</v>
      </c>
      <c r="AW545" s="53">
        <f>_xll.OneStreamExcelAddIn.XFFunctions.XFGetCell("TRUE", "CONSOL", $D$3,"TOT_Entity","Aggregated","Budget_Working",[1]Setup!C8,"PERIODIC",$B545,"TOPFLOW","TOP","TOP","top1",$C545,"top3","Open_Acute_DIV1","TOP5","TOP6","REPORTED","TOP8")</f>
        <v>2000</v>
      </c>
      <c r="AX545" s="53">
        <f t="shared" si="1380"/>
        <v>22403.51</v>
      </c>
      <c r="AY545" s="40">
        <f t="shared" si="1381"/>
        <v>11.201754999999999</v>
      </c>
      <c r="BA545" s="53">
        <f>_xll.OneStreamExcelAddIn.XFFunctions.XFGetCell("TRUE", "CONSOL", $D$3,"TOT_Entity","USD","Actual",[1]Setup!C9,"PERIODIC",$B545,"TOPFLOW","TOP","TOP","top1",$C545,"top3","Open_Acute_DIV1","TOP5","TOP6","REPORTED","TOP8")</f>
        <v>0</v>
      </c>
      <c r="BB545" s="53">
        <f>_xll.OneStreamExcelAddIn.XFFunctions.XFGetCell("TRUE", "CONSOL", $D$3,"TOT_Entity","Aggregated","Budget_Working",[1]Setup!C9,"PERIODIC",$B545,"TOPFLOW","TOP","TOP","top1",$C545,"top3","Open_Acute_DIV1","TOP5","TOP6","REPORTED","TOP8")</f>
        <v>1205.6099999999999</v>
      </c>
      <c r="BC545" s="53">
        <f t="shared" si="1382"/>
        <v>1205.6099999999999</v>
      </c>
      <c r="BD545" s="40">
        <f t="shared" si="1383"/>
        <v>1</v>
      </c>
      <c r="BF545" s="53">
        <f>_xll.OneStreamExcelAddIn.XFFunctions.XFGetCell("TRUE", "CONSOL", $D$3,"TOT_Entity","USD","Actual",[1]Setup!C10,"PERIODIC",$B545,"TOPFLOW","TOP","TOP","top1",$C545,"top3","Open_Acute_DIV1","TOP5","TOP6","REPORTED","TOP8")</f>
        <v>0</v>
      </c>
      <c r="BG545" s="53">
        <f>_xll.OneStreamExcelAddIn.XFFunctions.XFGetCell("TRUE", "CONSOL", $D$3,"TOT_Entity","Aggregated","Budget_Working",[1]Setup!C10,"PERIODIC",$B545,"TOPFLOW","TOP","TOP","top1",$C545,"top3","Open_Acute_DIV1","TOP5","TOP6","REPORTED","TOP8")</f>
        <v>1814.13</v>
      </c>
      <c r="BH545" s="53">
        <f t="shared" si="1384"/>
        <v>1814.13</v>
      </c>
      <c r="BI545" s="40">
        <f t="shared" si="1385"/>
        <v>1</v>
      </c>
      <c r="BK545" s="53">
        <f>_xll.OneStreamExcelAddIn.XFFunctions.XFGetCell("TRUE", "CONSOL", $D$3,"TOT_Entity","USD","Actual",[1]Setup!C11,"PERIODIC",$B545,"TOPFLOW","TOP","TOP","top1",$C545,"top3","Open_Acute_DIV1","TOP5","TOP6","REPORTED","TOP8")</f>
        <v>0</v>
      </c>
      <c r="BL545" s="53">
        <f>_xll.OneStreamExcelAddIn.XFFunctions.XFGetCell("TRUE", "CONSOL", $D$3,"TOT_Entity","Aggregated","Budget_Working",[1]Setup!C11,"PERIODIC",$B545,"TOPFLOW","TOP","TOP","top1",$C545,"top3","Open_Acute_DIV1","TOP5","TOP6","REPORTED","TOP8")</f>
        <v>1050.22</v>
      </c>
      <c r="BM545" s="53">
        <f t="shared" si="1386"/>
        <v>1050.22</v>
      </c>
      <c r="BN545" s="40">
        <f t="shared" si="1387"/>
        <v>1</v>
      </c>
      <c r="BP545" s="53">
        <f>_xll.OneStreamExcelAddIn.XFFunctions.XFGetCell("TRUE", "CONSOL", $D$3,"TOT_Entity","USD","Actual",[1]Setup!C12,"PERIODIC",$B545,"TOPFLOW","TOP","TOP","top1",$C545,"top3","Open_Acute_DIV1","TOP5","TOP6","REPORTED","TOP8")</f>
        <v>0</v>
      </c>
      <c r="BQ545" s="53">
        <f>_xll.OneStreamExcelAddIn.XFFunctions.XFGetCell("TRUE", "CONSOL", $D$3,"TOT_Entity","Aggregated","Budget_Working",[1]Setup!C12,"PERIODIC",$B545,"TOPFLOW","TOP","TOP","top1",$C545,"top3","Open_Acute_DIV1","TOP5","TOP6","REPORTED","TOP8")</f>
        <v>2500</v>
      </c>
      <c r="BR545" s="53">
        <f t="shared" si="1388"/>
        <v>2500</v>
      </c>
      <c r="BS545" s="40">
        <f t="shared" si="1389"/>
        <v>1</v>
      </c>
      <c r="BU545" s="53">
        <f>_xll.OneStreamExcelAddIn.XFFunctions.XFGetCell("TRUE", "CONSOL", $D$3,"TOT_Entity","USD","Actual",[1]Setup!C13,"PERIODIC",$B545,"TOPFLOW","TOP","TOP","top1",$C545,"top3","Open_Acute_DIV1","TOP5","TOP6","REPORTED","TOP8")</f>
        <v>0</v>
      </c>
      <c r="BV545" s="53">
        <f>_xll.OneStreamExcelAddIn.XFFunctions.XFGetCell("TRUE", "CONSOL", $D$3,"TOT_Entity","Aggregated","Budget_Working",[1]Setup!C13,"PERIODIC",$B545,"TOPFLOW","TOP","TOP","top1",$C545,"top3","Open_Acute_DIV1","TOP5","TOP6","REPORTED","TOP8")</f>
        <v>2500</v>
      </c>
      <c r="BW545" s="53">
        <f t="shared" si="1390"/>
        <v>2500</v>
      </c>
      <c r="BX545" s="40">
        <f t="shared" si="1391"/>
        <v>1</v>
      </c>
      <c r="BZ545" s="53">
        <f>_xll.OneStreamExcelAddIn.XFFunctions.XFGetCell("TRUE", "CONSOL", $D$3,"TOT_Entity","USD","Actual",[1]Setup!C14,"PERIODIC",$B545,"TOPFLOW","TOP","TOP","top1",$C545,"top3","Open_Acute_DIV1","TOP5","TOP6","REPORTED","TOP8")</f>
        <v>0</v>
      </c>
      <c r="CA545" s="53">
        <f>_xll.OneStreamExcelAddIn.XFFunctions.XFGetCell("TRUE", "CONSOL", $D$3,"TOT_Entity","Aggregated","Budget_Working",[1]Setup!C14,"PERIODIC",$B545,"TOPFLOW","TOP","TOP","top1",$C545,"top3","Open_Acute_DIV1","TOP5","TOP6","REPORTED","TOP8")</f>
        <v>4257.07</v>
      </c>
      <c r="CB545" s="53">
        <f t="shared" si="1392"/>
        <v>4257.07</v>
      </c>
      <c r="CC545" s="40">
        <f t="shared" si="1393"/>
        <v>1</v>
      </c>
      <c r="CE545" s="53">
        <f>_xll.OneStreamExcelAddIn.XFFunctions.XFGetCell("TRUE", "CONSOL", $D$3,"TOT_Entity","USD","Actual",[1]Setup!C15,"PERIODIC",$B545,"TOPFLOW","TOP","TOP","top1",$C545,"top3","Open_Acute_DIV1","TOP5","TOP6","REPORTED","TOP8")</f>
        <v>0</v>
      </c>
      <c r="CF545" s="53">
        <f>_xll.OneStreamExcelAddIn.XFFunctions.XFGetCell("TRUE", "CONSOL", $D$3,"TOT_Entity","Aggregated","Budget_Working",[1]Setup!C15,"PERIODIC",$B545,"TOPFLOW","TOP","TOP","top1",$C545,"top3","Open_Acute_DIV1","TOP5","TOP6","REPORTED","TOP8")</f>
        <v>5656.05</v>
      </c>
      <c r="CG545" s="53">
        <f t="shared" si="1394"/>
        <v>5656.05</v>
      </c>
      <c r="CH545" s="40">
        <f t="shared" si="1395"/>
        <v>1</v>
      </c>
      <c r="CI545" s="212"/>
      <c r="CJ545" s="53">
        <f>_xll.OneStreamExcelAddIn.XFFunctions.XFGetCell("TRUE", "CONSOL", $D$3,"TOT_Entity","USD","Actual",[1]Setup!C4,"PERIODIC",$B545,"TOPFLOW","TOP","TOP","top1",$C545,"top3","Open_Acute_DIV1","TOP5","TOP6","REPORTED","TOP8")</f>
        <v>4236.47</v>
      </c>
      <c r="CK545" s="53">
        <f>_xll.OneStreamExcelAddIn.XFFunctions.XFGetCell("TRUE", "CONSOL", $D$3,"TOT_Entity","USD","Actual",[1]Setup!C5,"PERIODIC",$B545,"TOPFLOW","TOP","TOP","top1",$C545,"top3","Open_Acute_DIV1","TOP5","TOP6","REPORTED","TOP8")</f>
        <v>3233.48</v>
      </c>
      <c r="CL545" s="53">
        <f>_xll.OneStreamExcelAddIn.XFFunctions.XFGetCell("TRUE", "CONSOL", $D$3,"TOT_Entity","USD","Actual",[1]Setup!C6,"PERIODIC",$B545,"TOPFLOW","TOP","TOP","top1",$C545,"top3","Open_Acute_DIV1","TOP5","TOP6","REPORTED","TOP8")</f>
        <v>11826.23</v>
      </c>
      <c r="CM545" s="53">
        <f>_xll.OneStreamExcelAddIn.XFFunctions.XFGetCell("TRUE", "CONSOL", $D$3,"TOT_Entity","USD","Actual",[1]Setup!C7,"PERIODIC",$B545,"TOPFLOW","TOP","TOP","top1",$C545,"top3","Open_Acute_DIV1","TOP5","TOP6","REPORTED","TOP8")</f>
        <v>1107.33</v>
      </c>
      <c r="CN545" s="53">
        <f>_xll.OneStreamExcelAddIn.XFFunctions.XFGetCell("TRUE", "CONSOL", $D$3,"TOT_Entity","USD","Actual",[1]Setup!C8,"PERIODIC",$B545,"TOPFLOW","TOP","TOP","top1",$C545,"top3","Open_Acute_DIV1","TOP5","TOP6","REPORTED","TOP8")</f>
        <v>-20403.509999999998</v>
      </c>
      <c r="CO545" s="53">
        <f>_xll.OneStreamExcelAddIn.XFFunctions.XFGetCell("TRUE", "CONSOL", $D$3,"TOT_Entity","USD","Actual",[1]Setup!C9,"PERIODIC",$B545,"TOPFLOW","TOP","TOP","top1",$C545,"top3","Open_Acute_DIV1","TOP5","TOP6","REPORTED","TOP8")</f>
        <v>0</v>
      </c>
      <c r="CP545" s="53">
        <f>_xll.OneStreamExcelAddIn.XFFunctions.XFGetCell("TRUE", "CONSOL", $D$3,"TOT_Entity","USD","Actual",[1]Setup!C10,"PERIODIC",$B545,"TOPFLOW","TOP","TOP","top1",$C545,"top3","Open_Acute_DIV1","TOP5","TOP6","REPORTED","TOP8")</f>
        <v>0</v>
      </c>
      <c r="CQ545" s="53">
        <f>_xll.OneStreamExcelAddIn.XFFunctions.XFGetCell("TRUE", "CONSOL", $D$3,"TOT_Entity","USD","Actual",[1]Setup!C11,"PERIODIC",$B545,"TOPFLOW","TOP","TOP","top1",$C545,"top3","Open_Acute_DIV1","TOP5","TOP6","REPORTED","TOP8")</f>
        <v>0</v>
      </c>
      <c r="CR545" s="53">
        <f>_xll.OneStreamExcelAddIn.XFFunctions.XFGetCell("TRUE", "CONSOL", $D$3,"TOT_Entity","USD","Actual",[1]Setup!C12,"PERIODIC",$B545,"TOPFLOW","TOP","TOP","top1",$C545,"top3","Open_Acute_DIV1","TOP5","TOP6","REPORTED","TOP8")</f>
        <v>0</v>
      </c>
      <c r="CS545" s="53">
        <f>_xll.OneStreamExcelAddIn.XFFunctions.XFGetCell("TRUE", "CONSOL", $D$3,"TOT_Entity","USD","Actual",[1]Setup!C13,"PERIODIC",$B545,"TOPFLOW","TOP","TOP","top1",$C545,"top3","Open_Acute_DIV1","TOP5","TOP6","REPORTED","TOP8")</f>
        <v>0</v>
      </c>
      <c r="CT545" s="53">
        <f>_xll.OneStreamExcelAddIn.XFFunctions.XFGetCell("TRUE", "CONSOL", $D$3,"TOT_Entity","USD","Actual",[1]Setup!C14,"PERIODIC",$B545,"TOPFLOW","TOP","TOP","top1",$C545,"top3","Open_Acute_DIV1","TOP5","TOP6","REPORTED","TOP8")</f>
        <v>0</v>
      </c>
      <c r="CU545" s="53">
        <f>_xll.OneStreamExcelAddIn.XFFunctions.XFGetCell("TRUE", "CONSOL", $D$3,"TOT_Entity","USD","Actual",[1]Setup!C15,"PERIODIC",$B545,"TOPFLOW","TOP","TOP","top1",$C545,"top3","Open_Acute_DIV1","TOP5","TOP6","REPORTED","TOP8")</f>
        <v>0</v>
      </c>
      <c r="CV545" s="212"/>
      <c r="CW545" s="53">
        <f>_xll.OneStreamExcelAddIn.XFFunctions.XFGetCell("TRUE", "CONSOL", $D$3,"TOT_Entity","USD","Actual",[1]Setup!C17,"PERIODIC",$B545,"TOPFLOW","TOP","TOP","top1",$C545,"top3","Open_Acute_DIV1","TOP5","TOP6","REPORTED","TOP8")</f>
        <v>10601.74</v>
      </c>
      <c r="CX545" s="53">
        <f>_xll.OneStreamExcelAddIn.XFFunctions.XFGetCell("TRUE", "CONSOL", $D$3,"TOT_Entity","USD","Actual",[1]Setup!C18,"PERIODIC",$B545,"TOPFLOW","TOP","TOP","top1",$C545,"top3","Open_Acute_DIV1","TOP5","TOP6","REPORTED","TOP8")</f>
        <v>5225.9399999999996</v>
      </c>
      <c r="CY545" s="53">
        <f>_xll.OneStreamExcelAddIn.XFFunctions.XFGetCell("TRUE", "CONSOL", $D$3,"TOT_Entity","USD","Actual",[1]Setup!C19,"PERIODIC",$B545,"TOPFLOW","TOP","TOP","top1",$C545,"top3","Open_Acute_DIV1","TOP5","TOP6","REPORTED","TOP8")</f>
        <v>5841.24</v>
      </c>
      <c r="CZ545" s="53">
        <f>_xll.OneStreamExcelAddIn.XFFunctions.XFGetCell("TRUE", "CONSOL", $D$3,"TOT_Entity","USD","Actual",[1]Setup!C20,"PERIODIC",$B545,"TOPFLOW","TOP","TOP","top1",$C545,"top3","Open_Acute_DIV1","TOP5","TOP6","REPORTED","TOP8")</f>
        <v>2630.32</v>
      </c>
      <c r="DA545" s="53">
        <f>_xll.OneStreamExcelAddIn.XFFunctions.XFGetCell("TRUE", "CONSOL", $D$3,"TOT_Entity","USD","Actual",[1]Setup!C21,"PERIODIC",$B545,"TOPFLOW","TOP","TOP","top1",$C545,"top3","Open_Acute_DIV1","TOP5","TOP6","REPORTED","TOP8")</f>
        <v>-287.06</v>
      </c>
      <c r="DB545" s="53">
        <f>_xll.OneStreamExcelAddIn.XFFunctions.XFGetCell("TRUE", "CONSOL", $D$3,"TOT_Entity","USD","Actual",[1]Setup!C22,"PERIODIC",$B545,"TOPFLOW","TOP","TOP","top1",$C545,"top3","Open_Acute_DIV1","TOP5","TOP6","REPORTED","TOP8")</f>
        <v>1205.6099999999999</v>
      </c>
      <c r="DC545" s="53">
        <f>_xll.OneStreamExcelAddIn.XFFunctions.XFGetCell("TRUE", "CONSOL", $D$3,"TOT_Entity","USD","Actual",[1]Setup!C23,"PERIODIC",$B545,"TOPFLOW","TOP","TOP","top1",$C545,"top3","Open_Acute_DIV1","TOP5","TOP6","REPORTED","TOP8")</f>
        <v>1814.13</v>
      </c>
      <c r="DD545" s="53">
        <f>_xll.OneStreamExcelAddIn.XFFunctions.XFGetCell("TRUE", "CONSOL", $D$3,"TOT_Entity","USD","Actual",[1]Setup!C24,"PERIODIC",$B545,"TOPFLOW","TOP","TOP","top1",$C545,"top3","Open_Acute_DIV1","TOP5","TOP6","REPORTED","TOP8")</f>
        <v>1050.22</v>
      </c>
      <c r="DE545" s="53">
        <f>_xll.OneStreamExcelAddIn.XFFunctions.XFGetCell("TRUE", "CONSOL", $D$3,"TOT_Entity","USD","Actual",[1]Setup!C25,"PERIODIC",$B545,"TOPFLOW","TOP","TOP","top1",$C545,"top3","Open_Acute_DIV1","TOP5","TOP6","REPORTED","TOP8")</f>
        <v>51.6</v>
      </c>
      <c r="DF545" s="53">
        <f>_xll.OneStreamExcelAddIn.XFFunctions.XFGetCell("TRUE", "CONSOL", $D$3,"TOT_Entity","USD","Actual",[1]Setup!C26,"PERIODIC",$B545,"TOPFLOW","TOP","TOP","top1",$C545,"top3","Open_Acute_DIV1","TOP5","TOP6","REPORTED","TOP8")</f>
        <v>915.93</v>
      </c>
      <c r="DG545" s="53">
        <f>_xll.OneStreamExcelAddIn.XFFunctions.XFGetCell("TRUE", "CONSOL", $D$3,"TOT_Entity","USD","Actual",[1]Setup!C27,"PERIODIC",$B545,"TOPFLOW","TOP","TOP","top1",$C545,"top3","Open_Acute_DIV1","TOP5","TOP6","REPORTED","TOP8")</f>
        <v>2682.56</v>
      </c>
      <c r="DH545" s="53">
        <f>_xll.OneStreamExcelAddIn.XFFunctions.XFGetCell("TRUE", "CONSOL", $D$3,"TOT_Entity","USD","Actual",[1]Setup!C28,"PERIODIC",$B545,"TOPFLOW","TOP","TOP","top1",$C545,"top3","Open_Acute_DIV1","TOP5","TOP6","REPORTED","TOP8")</f>
        <v>5526.88</v>
      </c>
      <c r="DI545" s="178"/>
      <c r="DJ545" s="53">
        <f>_xll.OneStreamExcelAddIn.XFFunctions.XFGetCell("TRUE", "CONSOL", $D$3,"TOT_Entity","Aggregated","Budget_Working",[1]Setup!C4,"PERIODIC",$B545,"TOPFLOW","TOP","TOP","top1",$C545,"top3","Open_Acute_DIV1","TOP5","TOP6","REPORTED","TOP8")</f>
        <v>5000</v>
      </c>
      <c r="DK545" s="53">
        <f>_xll.OneStreamExcelAddIn.XFFunctions.XFGetCell("TRUE", "CONSOL", $D$3,"TOT_Entity","Aggregated","Budget_Working",[1]Setup!C5,"PERIODIC",$B545,"TOPFLOW","TOP","TOP","top1",$C545,"top3","Open_Acute_DIV1","TOP5","TOP6","REPORTED","TOP8")</f>
        <v>5000</v>
      </c>
      <c r="DL545" s="53">
        <f>_xll.OneStreamExcelAddIn.XFFunctions.XFGetCell("TRUE", "CONSOL", $D$3,"TOT_Entity","Aggregated","Budget_Working",[1]Setup!C6,"PERIODIC",$B545,"TOPFLOW","TOP","TOP","top1",$C545,"top3","Open_Acute_DIV1","TOP5","TOP6","REPORTED","TOP8")</f>
        <v>5000</v>
      </c>
      <c r="DM545" s="53">
        <f>_xll.OneStreamExcelAddIn.XFFunctions.XFGetCell("TRUE", "CONSOL", $D$3,"TOT_Entity","Aggregated","Budget_Working",[1]Setup!C7,"PERIODIC",$B545,"TOPFLOW","TOP","TOP","top1",$C545,"top3","Open_Acute_DIV1","TOP5","TOP6","REPORTED","TOP8")</f>
        <v>2000</v>
      </c>
      <c r="DN545" s="53">
        <f>_xll.OneStreamExcelAddIn.XFFunctions.XFGetCell("TRUE", "CONSOL", $D$3,"TOT_Entity","Aggregated","Budget_Working",[1]Setup!C8,"PERIODIC",$B545,"TOPFLOW","TOP","TOP","top1",$C545,"top3","Open_Acute_DIV1","TOP5","TOP6","REPORTED","TOP8")</f>
        <v>2000</v>
      </c>
      <c r="DO545" s="53">
        <f>_xll.OneStreamExcelAddIn.XFFunctions.XFGetCell("TRUE", "CONSOL", $D$3,"TOT_Entity","Aggregated","Budget_Working",[1]Setup!C9,"PERIODIC",$B545,"TOPFLOW","TOP","TOP","top1",$C545,"top3","Open_Acute_DIV1","TOP5","TOP6","REPORTED","TOP8")</f>
        <v>1205.6099999999999</v>
      </c>
      <c r="DP545" s="53">
        <f>_xll.OneStreamExcelAddIn.XFFunctions.XFGetCell("TRUE", "CONSOL", $D$3,"TOT_Entity","Aggregated","Budget_Working",[1]Setup!C10,"PERIODIC",$B545,"TOPFLOW","TOP","TOP","top1",$C545,"top3","Open_Acute_DIV1","TOP5","TOP6","REPORTED","TOP8")</f>
        <v>1814.13</v>
      </c>
      <c r="DQ545" s="53">
        <f>_xll.OneStreamExcelAddIn.XFFunctions.XFGetCell("TRUE", "CONSOL", $D$3,"TOT_Entity","Aggregated","Budget_Working",[1]Setup!C11,"PERIODIC",$B545,"TOPFLOW","TOP","TOP","top1",$C545,"top3","Open_Acute_DIV1","TOP5","TOP6","REPORTED","TOP8")</f>
        <v>1050.22</v>
      </c>
      <c r="DR545" s="53">
        <f>_xll.OneStreamExcelAddIn.XFFunctions.XFGetCell("TRUE", "CONSOL", $D$3,"TOT_Entity","Aggregated","Budget_Working",[1]Setup!C12,"PERIODIC",$B545,"TOPFLOW","TOP","TOP","top1",$C545,"top3","Open_Acute_DIV1","TOP5","TOP6","REPORTED","TOP8")</f>
        <v>2500</v>
      </c>
      <c r="DS545" s="53">
        <f>_xll.OneStreamExcelAddIn.XFFunctions.XFGetCell("TRUE", "CONSOL", $D$3,"TOT_Entity","Aggregated","Budget_Working",[1]Setup!C13,"PERIODIC",$B545,"TOPFLOW","TOP","TOP","top1",$C545,"top3","Open_Acute_DIV1","TOP5","TOP6","REPORTED","TOP8")</f>
        <v>2500</v>
      </c>
      <c r="DT545" s="53">
        <f>_xll.OneStreamExcelAddIn.XFFunctions.XFGetCell("TRUE", "CONSOL", $D$3,"TOT_Entity","Aggregated","Budget_Working",[1]Setup!C14,"PERIODIC",$B545,"TOPFLOW","TOP","TOP","top1",$C545,"top3","Open_Acute_DIV1","TOP5","TOP6","REPORTED","TOP8")</f>
        <v>4257.07</v>
      </c>
      <c r="DU545" s="53">
        <f>_xll.OneStreamExcelAddIn.XFFunctions.XFGetCell("TRUE", "CONSOL", $D$3,"TOT_Entity","Aggregated","Budget_Working",[1]Setup!C15,"PERIODIC",$B545,"TOPFLOW","TOP","TOP","top1",$C545,"top3","Open_Acute_DIV1","TOP5","TOP6","REPORTED","TOP8")</f>
        <v>5656.05</v>
      </c>
      <c r="DV545" s="178"/>
      <c r="DW545" s="53">
        <f>_xll.OneStreamExcelAddIn.XFFunctions.XFGetCell("TRUE", "CONSOL", $D$3,"TOT_Entity","USD","Budget_Final",[1]Setup!C17,"PERIODIC",$B545,"TOPFLOW","TOP","TOP","top1",$C545,"top3","Open_Acute_DIV1","TOP5","TOP6","REPORTED","TOP8")</f>
        <v>6077.8098756810004</v>
      </c>
      <c r="DX545" s="53">
        <f>_xll.OneStreamExcelAddIn.XFFunctions.XFGetCell("TRUE", "CONSOL", $D$3,"TOT_Entity","USD","Budget_Final",[1]Setup!C18,"PERIODIC",$B545,"TOPFLOW","TOP","TOP","top1",$C545,"top3","Open_Acute_DIV1","TOP5","TOP6","REPORTED","TOP8")</f>
        <v>6077.8098756810004</v>
      </c>
      <c r="DY545" s="53">
        <f>_xll.OneStreamExcelAddIn.XFFunctions.XFGetCell("TRUE", "CONSOL", $D$3,"TOT_Entity","USD","Budget_Final",[1]Setup!C19,"PERIODIC",$B545,"TOPFLOW","TOP","TOP","top1",$C545,"top3","Open_Acute_DIV1","TOP5","TOP6","REPORTED","TOP8")</f>
        <v>6077.8098756810004</v>
      </c>
      <c r="DZ545" s="53">
        <f>_xll.OneStreamExcelAddIn.XFFunctions.XFGetCell("TRUE", "CONSOL", $D$3,"TOT_Entity","USD","Budget_Final",[1]Setup!C20,"PERIODIC",$B545,"TOPFLOW","TOP","TOP","top1",$C545,"top3","Open_Acute_DIV1","TOP5","TOP6","REPORTED","TOP8")</f>
        <v>6077.8098756810004</v>
      </c>
      <c r="EA545" s="53">
        <f>_xll.OneStreamExcelAddIn.XFFunctions.XFGetCell("TRUE", "CONSOL", $D$3,"TOT_Entity","USD","Budget_Final",[1]Setup!C21,"PERIODIC",$B545,"TOPFLOW","TOP","TOP","top1",$C545,"top3","Open_Acute_DIV1","TOP5","TOP6","REPORTED","TOP8")</f>
        <v>6077.8098756810004</v>
      </c>
      <c r="EB545" s="53">
        <f>_xll.OneStreamExcelAddIn.XFFunctions.XFGetCell("TRUE", "CONSOL", $D$3,"TOT_Entity","USD","Budget_Final",[1]Setup!C22,"PERIODIC",$B545,"TOPFLOW","TOP","TOP","top1",$C545,"top3","Open_Acute_DIV1","TOP5","TOP6","REPORTED","TOP8")</f>
        <v>6077.8098756810004</v>
      </c>
      <c r="EC545" s="53">
        <f>_xll.OneStreamExcelAddIn.XFFunctions.XFGetCell("TRUE", "CONSOL", $D$3,"TOT_Entity","USD","Budget_Final",[1]Setup!C23,"PERIODIC",$B545,"TOPFLOW","TOP","TOP","top1",$C545,"top3","Open_Acute_DIV1","TOP5","TOP6","REPORTED","TOP8")</f>
        <v>6077.8098756810004</v>
      </c>
      <c r="ED545" s="53">
        <f>_xll.OneStreamExcelAddIn.XFFunctions.XFGetCell("TRUE", "CONSOL", $D$3,"TOT_Entity","USD","Budget_Final",[1]Setup!C24,"PERIODIC",$B545,"TOPFLOW","TOP","TOP","top1",$C545,"top3","Open_Acute_DIV1","TOP5","TOP6","REPORTED","TOP8")</f>
        <v>6077.8098756810004</v>
      </c>
      <c r="EE545" s="53">
        <f>_xll.OneStreamExcelAddIn.XFFunctions.XFGetCell("TRUE", "CONSOL", $D$3,"TOT_Entity","USD","Budget_Final",[1]Setup!C25,"PERIODIC",$B545,"TOPFLOW","TOP","TOP","top1",$C545,"top3","Open_Acute_DIV1","TOP5","TOP6","REPORTED","TOP8")</f>
        <v>6077.8098756810004</v>
      </c>
      <c r="EF545" s="53">
        <f>_xll.OneStreamExcelAddIn.XFFunctions.XFGetCell("TRUE", "CONSOL", $D$3,"TOT_Entity","USD","Budget_Final",[1]Setup!C26,"PERIODIC",$B545,"TOPFLOW","TOP","TOP","top1",$C545,"top3","Open_Acute_DIV1","TOP5","TOP6","REPORTED","TOP8")</f>
        <v>6077.8098756810004</v>
      </c>
      <c r="EG545" s="53">
        <f>_xll.OneStreamExcelAddIn.XFFunctions.XFGetCell("TRUE", "CONSOL", $D$3,"TOT_Entity","USD","Budget_Final",[1]Setup!C27,"PERIODIC",$B545,"TOPFLOW","TOP","TOP","top1",$C545,"top3","Open_Acute_DIV1","TOP5","TOP6","REPORTED","TOP8")</f>
        <v>6077.8098756810004</v>
      </c>
      <c r="EH545" s="53">
        <f>_xll.OneStreamExcelAddIn.XFFunctions.XFGetCell("TRUE", "CONSOL", $D$3,"TOT_Entity","USD","Budget_Final",[1]Setup!C28,"PERIODIC",$B545,"TOPFLOW","TOP","TOP","top1",$C545,"top3","Open_Acute_DIV1","TOP5","TOP6","REPORTED","TOP8")</f>
        <v>6077.8098756810004</v>
      </c>
    </row>
    <row r="546" spans="2:138" x14ac:dyDescent="0.25">
      <c r="B546" s="51">
        <v>64004</v>
      </c>
      <c r="C546" s="51"/>
      <c r="D546" t="str" cm="1">
        <f t="array" ref="D546">_xll.OneStreamExcelAddIn.XFFunctions.XFGetMemberInfo("Description","Account",B546)</f>
        <v>Water &amp; Sewer</v>
      </c>
      <c r="E546" s="53">
        <f>_xll.OneStreamExcelAddIn.XFFunctions.XFGetCell("TRUE", "CONSOL", $D$3,"TOT_Entity","USD","Actual",$E$3,"PERIODIC",$B546,"TOPFLOW","TOP","TOP","top1",$C546,"top3","Open_Acute_DIV1","TOP5","TOP6","REPORTED","TOP8")</f>
        <v>10392.98</v>
      </c>
      <c r="F546" s="53">
        <f>_xll.OneStreamExcelAddIn.XFFunctions.XFGetCell("TRUE", "CONSOL", $D$3,"TOT_Entity","Aggregated","Budget_Working",$E$3,"PERIODIC",$B546,"TOPFLOW","TOP","TOP","top1",$C546,"top3","Open_Acute_DIV1","TOP5","TOP6","REPORTED","TOP8")</f>
        <v>10534.91</v>
      </c>
      <c r="G546" s="53">
        <f t="shared" si="1365"/>
        <v>141.93000000000029</v>
      </c>
      <c r="H546" s="55">
        <f t="shared" si="1366"/>
        <v>1.3472350499434764E-2</v>
      </c>
      <c r="I546" s="41"/>
      <c r="J546" s="53">
        <f>_xll.OneStreamExcelAddIn.XFFunctions.XFGetCell("TRUE", "CONSOL", $D$3,"TOT_Entity","USD","Actual",$E$3,"YTD",$B546,"TOPFLOW","TOP","TOP","top1",$C546,"TOP3","Open_Acute_DIV1","TOP5","TOP6","REPORTED","TOP8")</f>
        <v>38153.71</v>
      </c>
      <c r="K546" s="53">
        <f>_xll.OneStreamExcelAddIn.XFFunctions.XFGetCell("TRUE", "CONSOL", $D$3,"TOT_Entity","Aggregated","Budget_Working",$E$3,"YTD",$B546,"TOPFLOW","TOP","TOP","top1",$C546,"TOP3","Open_Acute_DIV1","TOP5","TOP6","REPORTED","TOP8")</f>
        <v>33703.22</v>
      </c>
      <c r="L546" s="53">
        <f t="shared" si="1367"/>
        <v>-4450.489999999998</v>
      </c>
      <c r="M546" s="40">
        <f t="shared" si="1368"/>
        <v>-0.13204940062106818</v>
      </c>
      <c r="N546" s="41"/>
      <c r="O546" s="53">
        <f>_xll.OneStreamExcelAddIn.XFFunctions.XFGetCell("TRUE", "CONSOL", $D$3,"TOT_Entity","USD","Actual",$F$3,"YTD",$B546,"TOPFLOW","TOP","TOP","top1",$C546,"TOP3","Open_Acute_DIV1","TOP5","TOP6","REPORTED","TOP8")</f>
        <v>33703.22</v>
      </c>
      <c r="P546" s="53">
        <f>_xll.OneStreamExcelAddIn.XFFunctions.XFGetCell("TRUE", "CONSOL", $D$3,"TOT_Entity","USD","Actual",$E$3,"YTD",$B546,"TOPFLOW","TOP","TOP","top1",$C546,"top3","Open_Acute_DIV1","TOP5","TOP6","REPORTED","VAR_BW_PY_Actual")</f>
        <v>-4450.49</v>
      </c>
      <c r="Q546" s="40">
        <f t="shared" si="1369"/>
        <v>-0.13204940062106824</v>
      </c>
      <c r="R546" s="41"/>
      <c r="S546" s="53">
        <f>_xll.OneStreamExcelAddIn.XFFunctions.XFGetCell("TRUE", "CONSOL", $D$3,"TOT_Entity","USD","MIDFCST",$E$3,"MTD",$B546,"TOPFLOW","TOP","TOP","top1",$C546,"TOP3","Open_Acute_DIV1","TOP5","TOP6","REPORTED","TOP8")</f>
        <v>0</v>
      </c>
      <c r="T546" s="53">
        <f t="shared" si="1370"/>
        <v>-10392.98</v>
      </c>
      <c r="U546" s="40">
        <f t="shared" si="1371"/>
        <v>0</v>
      </c>
      <c r="V546" s="41"/>
      <c r="W546" s="42"/>
      <c r="X546" s="43"/>
      <c r="Y546" s="42"/>
      <c r="Z546" s="44"/>
      <c r="AB546" s="53">
        <f>_xll.OneStreamExcelAddIn.XFFunctions.XFGetCell("TRUE", "CONSOL", $D$3,"TOT_Entity","USD","Actual",[1]Setup!C4,"PERIODIC",$B546,"TOPFLOW","TOP","TOP","top1",$C546,"top3","Open_Acute_DIV1","TOP5","TOP6","REPORTED","TOP8")</f>
        <v>6354.76</v>
      </c>
      <c r="AC546" s="53">
        <f>_xll.OneStreamExcelAddIn.XFFunctions.XFGetCell("TRUE", "CONSOL", $D$3,"TOT_Entity","Aggregated","Budget_Working",[1]Setup!C4,"PERIODIC",$B546,"TOPFLOW","TOP","TOP","top1",$C546,"top3","Open_Acute_DIV1","TOP5","TOP6","REPORTED","TOP8")</f>
        <v>6646.05</v>
      </c>
      <c r="AD546" s="53">
        <f t="shared" si="1372"/>
        <v>291.28999999999996</v>
      </c>
      <c r="AE546" s="40">
        <f t="shared" si="1373"/>
        <v>4.3829041310251948E-2</v>
      </c>
      <c r="AG546" s="53">
        <f>_xll.OneStreamExcelAddIn.XFFunctions.XFGetCell("TRUE", "CONSOL", $D$3,"TOT_Entity","USD","Actual",[1]Setup!C5,"PERIODIC",$B546,"TOPFLOW","TOP","TOP","top1",$C546,"top3","Open_Acute_DIV1","TOP5","TOP6","REPORTED","TOP8")</f>
        <v>11577.85</v>
      </c>
      <c r="AH546" s="53">
        <f>_xll.OneStreamExcelAddIn.XFFunctions.XFGetCell("TRUE", "CONSOL", $D$3,"TOT_Entity","Aggregated","Budget_Working",[1]Setup!C5,"PERIODIC",$B546,"TOPFLOW","TOP","TOP","top1",$C546,"top3","Open_Acute_DIV1","TOP5","TOP6","REPORTED","TOP8")</f>
        <v>9269.5</v>
      </c>
      <c r="AI546" s="53">
        <f t="shared" si="1374"/>
        <v>-2308.3500000000004</v>
      </c>
      <c r="AJ546" s="40">
        <f t="shared" si="1375"/>
        <v>-0.24902637682722911</v>
      </c>
      <c r="AL546" s="53">
        <f>_xll.OneStreamExcelAddIn.XFFunctions.XFGetCell("TRUE", "CONSOL", $D$3,"TOT_Entity","USD","Actual",[1]Setup!C6,"PERIODIC",$B546,"TOPFLOW","TOP","TOP","top1",$C546,"top3","Open_Acute_DIV1","TOP5","TOP6","REPORTED","TOP8")</f>
        <v>9828.1200000000008</v>
      </c>
      <c r="AM546" s="53">
        <f>_xll.OneStreamExcelAddIn.XFFunctions.XFGetCell("TRUE", "CONSOL", $D$3,"TOT_Entity","Aggregated","Budget_Working",[1]Setup!C6,"PERIODIC",$B546,"TOPFLOW","TOP","TOP","top1",$C546,"top3","Open_Acute_DIV1","TOP5","TOP6","REPORTED","TOP8")</f>
        <v>7252.76</v>
      </c>
      <c r="AN546" s="53">
        <f t="shared" si="1376"/>
        <v>-2575.3600000000006</v>
      </c>
      <c r="AO546" s="40">
        <f t="shared" si="1377"/>
        <v>-0.35508689105940366</v>
      </c>
      <c r="AQ546" s="53">
        <f>_xll.OneStreamExcelAddIn.XFFunctions.XFGetCell("TRUE", "CONSOL", $D$3,"TOT_Entity","USD","Actual",[1]Setup!C7,"PERIODIC",$B546,"TOPFLOW","TOP","TOP","top1",$C546,"top3","Open_Acute_DIV1","TOP5","TOP6","REPORTED","TOP8")</f>
        <v>10392.98</v>
      </c>
      <c r="AR546" s="53">
        <f>_xll.OneStreamExcelAddIn.XFFunctions.XFGetCell("TRUE", "CONSOL", $D$3,"TOT_Entity","Aggregated","Budget_Working",[1]Setup!C7,"PERIODIC",$B546,"TOPFLOW","TOP","TOP","top1",$C546,"top3","Open_Acute_DIV1","TOP5","TOP6","REPORTED","TOP8")</f>
        <v>10534.91</v>
      </c>
      <c r="AS546" s="53">
        <f t="shared" si="1378"/>
        <v>141.93000000000029</v>
      </c>
      <c r="AT546" s="40">
        <f t="shared" si="1379"/>
        <v>1.3472350499434764E-2</v>
      </c>
      <c r="AV546" s="53">
        <f>_xll.OneStreamExcelAddIn.XFFunctions.XFGetCell("TRUE", "CONSOL", $D$3,"TOT_Entity","USD","Actual",[1]Setup!C8,"PERIODIC",$B546,"TOPFLOW","TOP","TOP","top1",$C546,"top3","Open_Acute_DIV1","TOP5","TOP6","REPORTED","TOP8")</f>
        <v>-38153.71</v>
      </c>
      <c r="AW546" s="53">
        <f>_xll.OneStreamExcelAddIn.XFFunctions.XFGetCell("TRUE", "CONSOL", $D$3,"TOT_Entity","Aggregated","Budget_Working",[1]Setup!C8,"PERIODIC",$B546,"TOPFLOW","TOP","TOP","top1",$C546,"top3","Open_Acute_DIV1","TOP5","TOP6","REPORTED","TOP8")</f>
        <v>10788.3</v>
      </c>
      <c r="AX546" s="53">
        <f t="shared" si="1380"/>
        <v>48942.009999999995</v>
      </c>
      <c r="AY546" s="40">
        <f t="shared" si="1381"/>
        <v>4.5365822233345385</v>
      </c>
      <c r="BA546" s="53">
        <f>_xll.OneStreamExcelAddIn.XFFunctions.XFGetCell("TRUE", "CONSOL", $D$3,"TOT_Entity","USD","Actual",[1]Setup!C9,"PERIODIC",$B546,"TOPFLOW","TOP","TOP","top1",$C546,"top3","Open_Acute_DIV1","TOP5","TOP6","REPORTED","TOP8")</f>
        <v>0</v>
      </c>
      <c r="BB546" s="53">
        <f>_xll.OneStreamExcelAddIn.XFFunctions.XFGetCell("TRUE", "CONSOL", $D$3,"TOT_Entity","Aggregated","Budget_Working",[1]Setup!C9,"PERIODIC",$B546,"TOPFLOW","TOP","TOP","top1",$C546,"top3","Open_Acute_DIV1","TOP5","TOP6","REPORTED","TOP8")</f>
        <v>10990.23</v>
      </c>
      <c r="BC546" s="53">
        <f t="shared" si="1382"/>
        <v>10990.23</v>
      </c>
      <c r="BD546" s="40">
        <f t="shared" si="1383"/>
        <v>1</v>
      </c>
      <c r="BF546" s="53">
        <f>_xll.OneStreamExcelAddIn.XFFunctions.XFGetCell("TRUE", "CONSOL", $D$3,"TOT_Entity","USD","Actual",[1]Setup!C10,"PERIODIC",$B546,"TOPFLOW","TOP","TOP","top1",$C546,"top3","Open_Acute_DIV1","TOP5","TOP6","REPORTED","TOP8")</f>
        <v>0</v>
      </c>
      <c r="BG546" s="53">
        <f>_xll.OneStreamExcelAddIn.XFFunctions.XFGetCell("TRUE", "CONSOL", $D$3,"TOT_Entity","Aggregated","Budget_Working",[1]Setup!C10,"PERIODIC",$B546,"TOPFLOW","TOP","TOP","top1",$C546,"top3","Open_Acute_DIV1","TOP5","TOP6","REPORTED","TOP8")</f>
        <v>10748.55</v>
      </c>
      <c r="BH546" s="53">
        <f t="shared" si="1384"/>
        <v>10748.55</v>
      </c>
      <c r="BI546" s="40">
        <f t="shared" si="1385"/>
        <v>1</v>
      </c>
      <c r="BK546" s="53">
        <f>_xll.OneStreamExcelAddIn.XFFunctions.XFGetCell("TRUE", "CONSOL", $D$3,"TOT_Entity","USD","Actual",[1]Setup!C11,"PERIODIC",$B546,"TOPFLOW","TOP","TOP","top1",$C546,"top3","Open_Acute_DIV1","TOP5","TOP6","REPORTED","TOP8")</f>
        <v>0</v>
      </c>
      <c r="BL546" s="53">
        <f>_xll.OneStreamExcelAddIn.XFFunctions.XFGetCell("TRUE", "CONSOL", $D$3,"TOT_Entity","Aggregated","Budget_Working",[1]Setup!C11,"PERIODIC",$B546,"TOPFLOW","TOP","TOP","top1",$C546,"top3","Open_Acute_DIV1","TOP5","TOP6","REPORTED","TOP8")</f>
        <v>9492.69</v>
      </c>
      <c r="BM546" s="53">
        <f t="shared" si="1386"/>
        <v>9492.69</v>
      </c>
      <c r="BN546" s="40">
        <f t="shared" si="1387"/>
        <v>1</v>
      </c>
      <c r="BP546" s="53">
        <f>_xll.OneStreamExcelAddIn.XFFunctions.XFGetCell("TRUE", "CONSOL", $D$3,"TOT_Entity","USD","Actual",[1]Setup!C12,"PERIODIC",$B546,"TOPFLOW","TOP","TOP","top1",$C546,"top3","Open_Acute_DIV1","TOP5","TOP6","REPORTED","TOP8")</f>
        <v>0</v>
      </c>
      <c r="BQ546" s="53">
        <f>_xll.OneStreamExcelAddIn.XFFunctions.XFGetCell("TRUE", "CONSOL", $D$3,"TOT_Entity","Aggregated","Budget_Working",[1]Setup!C12,"PERIODIC",$B546,"TOPFLOW","TOP","TOP","top1",$C546,"top3","Open_Acute_DIV1","TOP5","TOP6","REPORTED","TOP8")</f>
        <v>9759.0499999999993</v>
      </c>
      <c r="BR546" s="53">
        <f t="shared" si="1388"/>
        <v>9759.0499999999993</v>
      </c>
      <c r="BS546" s="40">
        <f t="shared" si="1389"/>
        <v>1</v>
      </c>
      <c r="BU546" s="53">
        <f>_xll.OneStreamExcelAddIn.XFFunctions.XFGetCell("TRUE", "CONSOL", $D$3,"TOT_Entity","USD","Actual",[1]Setup!C13,"PERIODIC",$B546,"TOPFLOW","TOP","TOP","top1",$C546,"top3","Open_Acute_DIV1","TOP5","TOP6","REPORTED","TOP8")</f>
        <v>0</v>
      </c>
      <c r="BV546" s="53">
        <f>_xll.OneStreamExcelAddIn.XFFunctions.XFGetCell("TRUE", "CONSOL", $D$3,"TOT_Entity","Aggregated","Budget_Working",[1]Setup!C13,"PERIODIC",$B546,"TOPFLOW","TOP","TOP","top1",$C546,"top3","Open_Acute_DIV1","TOP5","TOP6","REPORTED","TOP8")</f>
        <v>6226.69</v>
      </c>
      <c r="BW546" s="53">
        <f t="shared" si="1390"/>
        <v>6226.69</v>
      </c>
      <c r="BX546" s="40">
        <f t="shared" si="1391"/>
        <v>1</v>
      </c>
      <c r="BZ546" s="53">
        <f>_xll.OneStreamExcelAddIn.XFFunctions.XFGetCell("TRUE", "CONSOL", $D$3,"TOT_Entity","USD","Actual",[1]Setup!C14,"PERIODIC",$B546,"TOPFLOW","TOP","TOP","top1",$C546,"top3","Open_Acute_DIV1","TOP5","TOP6","REPORTED","TOP8")</f>
        <v>0</v>
      </c>
      <c r="CA546" s="53">
        <f>_xll.OneStreamExcelAddIn.XFFunctions.XFGetCell("TRUE", "CONSOL", $D$3,"TOT_Entity","Aggregated","Budget_Working",[1]Setup!C14,"PERIODIC",$B546,"TOPFLOW","TOP","TOP","top1",$C546,"top3","Open_Acute_DIV1","TOP5","TOP6","REPORTED","TOP8")</f>
        <v>6376.74</v>
      </c>
      <c r="CB546" s="53">
        <f t="shared" si="1392"/>
        <v>6376.74</v>
      </c>
      <c r="CC546" s="40">
        <f t="shared" si="1393"/>
        <v>1</v>
      </c>
      <c r="CE546" s="53">
        <f>_xll.OneStreamExcelAddIn.XFFunctions.XFGetCell("TRUE", "CONSOL", $D$3,"TOT_Entity","USD","Actual",[1]Setup!C15,"PERIODIC",$B546,"TOPFLOW","TOP","TOP","top1",$C546,"top3","Open_Acute_DIV1","TOP5","TOP6","REPORTED","TOP8")</f>
        <v>0</v>
      </c>
      <c r="CF546" s="53">
        <f>_xll.OneStreamExcelAddIn.XFFunctions.XFGetCell("TRUE", "CONSOL", $D$3,"TOT_Entity","Aggregated","Budget_Working",[1]Setup!C15,"PERIODIC",$B546,"TOPFLOW","TOP","TOP","top1",$C546,"top3","Open_Acute_DIV1","TOP5","TOP6","REPORTED","TOP8")</f>
        <v>7662.76</v>
      </c>
      <c r="CG546" s="53">
        <f t="shared" si="1394"/>
        <v>7662.76</v>
      </c>
      <c r="CH546" s="40">
        <f t="shared" si="1395"/>
        <v>1</v>
      </c>
      <c r="CI546" s="212"/>
      <c r="CJ546" s="53">
        <f>_xll.OneStreamExcelAddIn.XFFunctions.XFGetCell("TRUE", "CONSOL", $D$3,"TOT_Entity","USD","Actual",[1]Setup!C4,"PERIODIC",$B546,"TOPFLOW","TOP","TOP","top1",$C546,"top3","Open_Acute_DIV1","TOP5","TOP6","REPORTED","TOP8")</f>
        <v>6354.76</v>
      </c>
      <c r="CK546" s="53">
        <f>_xll.OneStreamExcelAddIn.XFFunctions.XFGetCell("TRUE", "CONSOL", $D$3,"TOT_Entity","USD","Actual",[1]Setup!C5,"PERIODIC",$B546,"TOPFLOW","TOP","TOP","top1",$C546,"top3","Open_Acute_DIV1","TOP5","TOP6","REPORTED","TOP8")</f>
        <v>11577.85</v>
      </c>
      <c r="CL546" s="53">
        <f>_xll.OneStreamExcelAddIn.XFFunctions.XFGetCell("TRUE", "CONSOL", $D$3,"TOT_Entity","USD","Actual",[1]Setup!C6,"PERIODIC",$B546,"TOPFLOW","TOP","TOP","top1",$C546,"top3","Open_Acute_DIV1","TOP5","TOP6","REPORTED","TOP8")</f>
        <v>9828.1200000000008</v>
      </c>
      <c r="CM546" s="53">
        <f>_xll.OneStreamExcelAddIn.XFFunctions.XFGetCell("TRUE", "CONSOL", $D$3,"TOT_Entity","USD","Actual",[1]Setup!C7,"PERIODIC",$B546,"TOPFLOW","TOP","TOP","top1",$C546,"top3","Open_Acute_DIV1","TOP5","TOP6","REPORTED","TOP8")</f>
        <v>10392.98</v>
      </c>
      <c r="CN546" s="53">
        <f>_xll.OneStreamExcelAddIn.XFFunctions.XFGetCell("TRUE", "CONSOL", $D$3,"TOT_Entity","USD","Actual",[1]Setup!C8,"PERIODIC",$B546,"TOPFLOW","TOP","TOP","top1",$C546,"top3","Open_Acute_DIV1","TOP5","TOP6","REPORTED","TOP8")</f>
        <v>-38153.71</v>
      </c>
      <c r="CO546" s="53">
        <f>_xll.OneStreamExcelAddIn.XFFunctions.XFGetCell("TRUE", "CONSOL", $D$3,"TOT_Entity","USD","Actual",[1]Setup!C9,"PERIODIC",$B546,"TOPFLOW","TOP","TOP","top1",$C546,"top3","Open_Acute_DIV1","TOP5","TOP6","REPORTED","TOP8")</f>
        <v>0</v>
      </c>
      <c r="CP546" s="53">
        <f>_xll.OneStreamExcelAddIn.XFFunctions.XFGetCell("TRUE", "CONSOL", $D$3,"TOT_Entity","USD","Actual",[1]Setup!C10,"PERIODIC",$B546,"TOPFLOW","TOP","TOP","top1",$C546,"top3","Open_Acute_DIV1","TOP5","TOP6","REPORTED","TOP8")</f>
        <v>0</v>
      </c>
      <c r="CQ546" s="53">
        <f>_xll.OneStreamExcelAddIn.XFFunctions.XFGetCell("TRUE", "CONSOL", $D$3,"TOT_Entity","USD","Actual",[1]Setup!C11,"PERIODIC",$B546,"TOPFLOW","TOP","TOP","top1",$C546,"top3","Open_Acute_DIV1","TOP5","TOP6","REPORTED","TOP8")</f>
        <v>0</v>
      </c>
      <c r="CR546" s="53">
        <f>_xll.OneStreamExcelAddIn.XFFunctions.XFGetCell("TRUE", "CONSOL", $D$3,"TOT_Entity","USD","Actual",[1]Setup!C12,"PERIODIC",$B546,"TOPFLOW","TOP","TOP","top1",$C546,"top3","Open_Acute_DIV1","TOP5","TOP6","REPORTED","TOP8")</f>
        <v>0</v>
      </c>
      <c r="CS546" s="53">
        <f>_xll.OneStreamExcelAddIn.XFFunctions.XFGetCell("TRUE", "CONSOL", $D$3,"TOT_Entity","USD","Actual",[1]Setup!C13,"PERIODIC",$B546,"TOPFLOW","TOP","TOP","top1",$C546,"top3","Open_Acute_DIV1","TOP5","TOP6","REPORTED","TOP8")</f>
        <v>0</v>
      </c>
      <c r="CT546" s="53">
        <f>_xll.OneStreamExcelAddIn.XFFunctions.XFGetCell("TRUE", "CONSOL", $D$3,"TOT_Entity","USD","Actual",[1]Setup!C14,"PERIODIC",$B546,"TOPFLOW","TOP","TOP","top1",$C546,"top3","Open_Acute_DIV1","TOP5","TOP6","REPORTED","TOP8")</f>
        <v>0</v>
      </c>
      <c r="CU546" s="53">
        <f>_xll.OneStreamExcelAddIn.XFFunctions.XFGetCell("TRUE", "CONSOL", $D$3,"TOT_Entity","USD","Actual",[1]Setup!C15,"PERIODIC",$B546,"TOPFLOW","TOP","TOP","top1",$C546,"top3","Open_Acute_DIV1","TOP5","TOP6","REPORTED","TOP8")</f>
        <v>0</v>
      </c>
      <c r="CV546" s="212"/>
      <c r="CW546" s="53">
        <f>_xll.OneStreamExcelAddIn.XFFunctions.XFGetCell("TRUE", "CONSOL", $D$3,"TOT_Entity","USD","Actual",[1]Setup!C17,"PERIODIC",$B546,"TOPFLOW","TOP","TOP","top1",$C546,"top3","Open_Acute_DIV1","TOP5","TOP6","REPORTED","TOP8")</f>
        <v>6646.05</v>
      </c>
      <c r="CX546" s="53">
        <f>_xll.OneStreamExcelAddIn.XFFunctions.XFGetCell("TRUE", "CONSOL", $D$3,"TOT_Entity","USD","Actual",[1]Setup!C18,"PERIODIC",$B546,"TOPFLOW","TOP","TOP","top1",$C546,"top3","Open_Acute_DIV1","TOP5","TOP6","REPORTED","TOP8")</f>
        <v>9269.5</v>
      </c>
      <c r="CY546" s="53">
        <f>_xll.OneStreamExcelAddIn.XFFunctions.XFGetCell("TRUE", "CONSOL", $D$3,"TOT_Entity","USD","Actual",[1]Setup!C19,"PERIODIC",$B546,"TOPFLOW","TOP","TOP","top1",$C546,"top3","Open_Acute_DIV1","TOP5","TOP6","REPORTED","TOP8")</f>
        <v>7252.76</v>
      </c>
      <c r="CZ546" s="53">
        <f>_xll.OneStreamExcelAddIn.XFFunctions.XFGetCell("TRUE", "CONSOL", $D$3,"TOT_Entity","USD","Actual",[1]Setup!C20,"PERIODIC",$B546,"TOPFLOW","TOP","TOP","top1",$C546,"top3","Open_Acute_DIV1","TOP5","TOP6","REPORTED","TOP8")</f>
        <v>10534.91</v>
      </c>
      <c r="DA546" s="53">
        <f>_xll.OneStreamExcelAddIn.XFFunctions.XFGetCell("TRUE", "CONSOL", $D$3,"TOT_Entity","USD","Actual",[1]Setup!C21,"PERIODIC",$B546,"TOPFLOW","TOP","TOP","top1",$C546,"top3","Open_Acute_DIV1","TOP5","TOP6","REPORTED","TOP8")</f>
        <v>10788.3</v>
      </c>
      <c r="DB546" s="53">
        <f>_xll.OneStreamExcelAddIn.XFFunctions.XFGetCell("TRUE", "CONSOL", $D$3,"TOT_Entity","USD","Actual",[1]Setup!C22,"PERIODIC",$B546,"TOPFLOW","TOP","TOP","top1",$C546,"top3","Open_Acute_DIV1","TOP5","TOP6","REPORTED","TOP8")</f>
        <v>10990.23</v>
      </c>
      <c r="DC546" s="53">
        <f>_xll.OneStreamExcelAddIn.XFFunctions.XFGetCell("TRUE", "CONSOL", $D$3,"TOT_Entity","USD","Actual",[1]Setup!C23,"PERIODIC",$B546,"TOPFLOW","TOP","TOP","top1",$C546,"top3","Open_Acute_DIV1","TOP5","TOP6","REPORTED","TOP8")</f>
        <v>10748.55</v>
      </c>
      <c r="DD546" s="53">
        <f>_xll.OneStreamExcelAddIn.XFFunctions.XFGetCell("TRUE", "CONSOL", $D$3,"TOT_Entity","USD","Actual",[1]Setup!C24,"PERIODIC",$B546,"TOPFLOW","TOP","TOP","top1",$C546,"top3","Open_Acute_DIV1","TOP5","TOP6","REPORTED","TOP8")</f>
        <v>9492.69</v>
      </c>
      <c r="DE546" s="53">
        <f>_xll.OneStreamExcelAddIn.XFFunctions.XFGetCell("TRUE", "CONSOL", $D$3,"TOT_Entity","USD","Actual",[1]Setup!C25,"PERIODIC",$B546,"TOPFLOW","TOP","TOP","top1",$C546,"top3","Open_Acute_DIV1","TOP5","TOP6","REPORTED","TOP8")</f>
        <v>9444.85</v>
      </c>
      <c r="DF546" s="53">
        <f>_xll.OneStreamExcelAddIn.XFFunctions.XFGetCell("TRUE", "CONSOL", $D$3,"TOT_Entity","USD","Actual",[1]Setup!C26,"PERIODIC",$B546,"TOPFLOW","TOP","TOP","top1",$C546,"top3","Open_Acute_DIV1","TOP5","TOP6","REPORTED","TOP8")</f>
        <v>9752.41</v>
      </c>
      <c r="DG546" s="53">
        <f>_xll.OneStreamExcelAddIn.XFFunctions.XFGetCell("TRUE", "CONSOL", $D$3,"TOT_Entity","USD","Actual",[1]Setup!C27,"PERIODIC",$B546,"TOPFLOW","TOP","TOP","top1",$C546,"top3","Open_Acute_DIV1","TOP5","TOP6","REPORTED","TOP8")</f>
        <v>8981.3700000000008</v>
      </c>
      <c r="DH546" s="53">
        <f>_xll.OneStreamExcelAddIn.XFFunctions.XFGetCell("TRUE", "CONSOL", $D$3,"TOT_Entity","USD","Actual",[1]Setup!C28,"PERIODIC",$B546,"TOPFLOW","TOP","TOP","top1",$C546,"top3","Open_Acute_DIV1","TOP5","TOP6","REPORTED","TOP8")</f>
        <v>9012.17</v>
      </c>
      <c r="DI546" s="178"/>
      <c r="DJ546" s="53">
        <f>_xll.OneStreamExcelAddIn.XFFunctions.XFGetCell("TRUE", "CONSOL", $D$3,"TOT_Entity","Aggregated","Budget_Working",[1]Setup!C4,"PERIODIC",$B546,"TOPFLOW","TOP","TOP","top1",$C546,"top3","Open_Acute_DIV1","TOP5","TOP6","REPORTED","TOP8")</f>
        <v>6646.05</v>
      </c>
      <c r="DK546" s="53">
        <f>_xll.OneStreamExcelAddIn.XFFunctions.XFGetCell("TRUE", "CONSOL", $D$3,"TOT_Entity","Aggregated","Budget_Working",[1]Setup!C5,"PERIODIC",$B546,"TOPFLOW","TOP","TOP","top1",$C546,"top3","Open_Acute_DIV1","TOP5","TOP6","REPORTED","TOP8")</f>
        <v>9269.5</v>
      </c>
      <c r="DL546" s="53">
        <f>_xll.OneStreamExcelAddIn.XFFunctions.XFGetCell("TRUE", "CONSOL", $D$3,"TOT_Entity","Aggregated","Budget_Working",[1]Setup!C6,"PERIODIC",$B546,"TOPFLOW","TOP","TOP","top1",$C546,"top3","Open_Acute_DIV1","TOP5","TOP6","REPORTED","TOP8")</f>
        <v>7252.76</v>
      </c>
      <c r="DM546" s="53">
        <f>_xll.OneStreamExcelAddIn.XFFunctions.XFGetCell("TRUE", "CONSOL", $D$3,"TOT_Entity","Aggregated","Budget_Working",[1]Setup!C7,"PERIODIC",$B546,"TOPFLOW","TOP","TOP","top1",$C546,"top3","Open_Acute_DIV1","TOP5","TOP6","REPORTED","TOP8")</f>
        <v>10534.91</v>
      </c>
      <c r="DN546" s="53">
        <f>_xll.OneStreamExcelAddIn.XFFunctions.XFGetCell("TRUE", "CONSOL", $D$3,"TOT_Entity","Aggregated","Budget_Working",[1]Setup!C8,"PERIODIC",$B546,"TOPFLOW","TOP","TOP","top1",$C546,"top3","Open_Acute_DIV1","TOP5","TOP6","REPORTED","TOP8")</f>
        <v>10788.3</v>
      </c>
      <c r="DO546" s="53">
        <f>_xll.OneStreamExcelAddIn.XFFunctions.XFGetCell("TRUE", "CONSOL", $D$3,"TOT_Entity","Aggregated","Budget_Working",[1]Setup!C9,"PERIODIC",$B546,"TOPFLOW","TOP","TOP","top1",$C546,"top3","Open_Acute_DIV1","TOP5","TOP6","REPORTED","TOP8")</f>
        <v>10990.23</v>
      </c>
      <c r="DP546" s="53">
        <f>_xll.OneStreamExcelAddIn.XFFunctions.XFGetCell("TRUE", "CONSOL", $D$3,"TOT_Entity","Aggregated","Budget_Working",[1]Setup!C10,"PERIODIC",$B546,"TOPFLOW","TOP","TOP","top1",$C546,"top3","Open_Acute_DIV1","TOP5","TOP6","REPORTED","TOP8")</f>
        <v>10748.55</v>
      </c>
      <c r="DQ546" s="53">
        <f>_xll.OneStreamExcelAddIn.XFFunctions.XFGetCell("TRUE", "CONSOL", $D$3,"TOT_Entity","Aggregated","Budget_Working",[1]Setup!C11,"PERIODIC",$B546,"TOPFLOW","TOP","TOP","top1",$C546,"top3","Open_Acute_DIV1","TOP5","TOP6","REPORTED","TOP8")</f>
        <v>9492.69</v>
      </c>
      <c r="DR546" s="53">
        <f>_xll.OneStreamExcelAddIn.XFFunctions.XFGetCell("TRUE", "CONSOL", $D$3,"TOT_Entity","Aggregated","Budget_Working",[1]Setup!C12,"PERIODIC",$B546,"TOPFLOW","TOP","TOP","top1",$C546,"top3","Open_Acute_DIV1","TOP5","TOP6","REPORTED","TOP8")</f>
        <v>9759.0499999999993</v>
      </c>
      <c r="DS546" s="53">
        <f>_xll.OneStreamExcelAddIn.XFFunctions.XFGetCell("TRUE", "CONSOL", $D$3,"TOT_Entity","Aggregated","Budget_Working",[1]Setup!C13,"PERIODIC",$B546,"TOPFLOW","TOP","TOP","top1",$C546,"top3","Open_Acute_DIV1","TOP5","TOP6","REPORTED","TOP8")</f>
        <v>6226.69</v>
      </c>
      <c r="DT546" s="53">
        <f>_xll.OneStreamExcelAddIn.XFFunctions.XFGetCell("TRUE", "CONSOL", $D$3,"TOT_Entity","Aggregated","Budget_Working",[1]Setup!C14,"PERIODIC",$B546,"TOPFLOW","TOP","TOP","top1",$C546,"top3","Open_Acute_DIV1","TOP5","TOP6","REPORTED","TOP8")</f>
        <v>6376.74</v>
      </c>
      <c r="DU546" s="53">
        <f>_xll.OneStreamExcelAddIn.XFFunctions.XFGetCell("TRUE", "CONSOL", $D$3,"TOT_Entity","Aggregated","Budget_Working",[1]Setup!C15,"PERIODIC",$B546,"TOPFLOW","TOP","TOP","top1",$C546,"top3","Open_Acute_DIV1","TOP5","TOP6","REPORTED","TOP8")</f>
        <v>7662.76</v>
      </c>
      <c r="DV546" s="178"/>
      <c r="DW546" s="53">
        <f>_xll.OneStreamExcelAddIn.XFFunctions.XFGetCell("TRUE", "CONSOL", $D$3,"TOT_Entity","USD","Budget_Final",[1]Setup!C17,"PERIODIC",$B546,"TOPFLOW","TOP","TOP","top1",$C546,"top3","Open_Acute_DIV1","TOP5","TOP6","REPORTED","TOP8")</f>
        <v>7988.4064496950004</v>
      </c>
      <c r="DX546" s="53">
        <f>_xll.OneStreamExcelAddIn.XFFunctions.XFGetCell("TRUE", "CONSOL", $D$3,"TOT_Entity","USD","Budget_Final",[1]Setup!C18,"PERIODIC",$B546,"TOPFLOW","TOP","TOP","top1",$C546,"top3","Open_Acute_DIV1","TOP5","TOP6","REPORTED","TOP8")</f>
        <v>7971.6353337620003</v>
      </c>
      <c r="DY546" s="53">
        <f>_xll.OneStreamExcelAddIn.XFFunctions.XFGetCell("TRUE", "CONSOL", $D$3,"TOT_Entity","USD","Budget_Final",[1]Setup!C19,"PERIODIC",$B546,"TOPFLOW","TOP","TOP","top1",$C546,"top3","Open_Acute_DIV1","TOP5","TOP6","REPORTED","TOP8")</f>
        <v>8011.9798364259996</v>
      </c>
      <c r="DZ546" s="53">
        <f>_xll.OneStreamExcelAddIn.XFFunctions.XFGetCell("TRUE", "CONSOL", $D$3,"TOT_Entity","USD","Budget_Final",[1]Setup!C20,"PERIODIC",$B546,"TOPFLOW","TOP","TOP","top1",$C546,"top3","Open_Acute_DIV1","TOP5","TOP6","REPORTED","TOP8")</f>
        <v>8009.8687868679999</v>
      </c>
      <c r="EA546" s="53">
        <f>_xll.OneStreamExcelAddIn.XFFunctions.XFGetCell("TRUE", "CONSOL", $D$3,"TOT_Entity","USD","Budget_Final",[1]Setup!C21,"PERIODIC",$B546,"TOPFLOW","TOP","TOP","top1",$C546,"top3","Open_Acute_DIV1","TOP5","TOP6","REPORTED","TOP8")</f>
        <v>8020.6585957200004</v>
      </c>
      <c r="EB546" s="53">
        <f>_xll.OneStreamExcelAddIn.XFFunctions.XFGetCell("TRUE", "CONSOL", $D$3,"TOT_Entity","USD","Budget_Final",[1]Setup!C22,"PERIODIC",$B546,"TOPFLOW","TOP","TOP","top1",$C546,"top3","Open_Acute_DIV1","TOP5","TOP6","REPORTED","TOP8")</f>
        <v>8000.4863443880004</v>
      </c>
      <c r="EC546" s="53">
        <f>_xll.OneStreamExcelAddIn.XFFunctions.XFGetCell("TRUE", "CONSOL", $D$3,"TOT_Entity","USD","Budget_Final",[1]Setup!C23,"PERIODIC",$B546,"TOPFLOW","TOP","TOP","top1",$C546,"top3","Open_Acute_DIV1","TOP5","TOP6","REPORTED","TOP8")</f>
        <v>8019.954912534</v>
      </c>
      <c r="ED546" s="53">
        <f>_xll.OneStreamExcelAddIn.XFFunctions.XFGetCell("TRUE", "CONSOL", $D$3,"TOT_Entity","USD","Budget_Final",[1]Setup!C24,"PERIODIC",$B546,"TOPFLOW","TOP","TOP","top1",$C546,"top3","Open_Acute_DIV1","TOP5","TOP6","REPORTED","TOP8")</f>
        <v>8020.1894735960004</v>
      </c>
      <c r="EE546" s="53">
        <f>_xll.OneStreamExcelAddIn.XFFunctions.XFGetCell("TRUE", "CONSOL", $D$3,"TOT_Entity","USD","Budget_Final",[1]Setup!C25,"PERIODIC",$B546,"TOPFLOW","TOP","TOP","top1",$C546,"top3","Open_Acute_DIV1","TOP5","TOP6","REPORTED","TOP8")</f>
        <v>8020.0721930649997</v>
      </c>
      <c r="EF546" s="53">
        <f>_xll.OneStreamExcelAddIn.XFFunctions.XFGetCell("TRUE", "CONSOL", $D$3,"TOT_Entity","USD","Budget_Final",[1]Setup!C26,"PERIODIC",$B546,"TOPFLOW","TOP","TOP","top1",$C546,"top3","Open_Acute_DIV1","TOP5","TOP6","REPORTED","TOP8")</f>
        <v>8017.8438629760003</v>
      </c>
      <c r="EG546" s="53">
        <f>_xll.OneStreamExcelAddIn.XFFunctions.XFGetCell("TRUE", "CONSOL", $D$3,"TOT_Entity","USD","Budget_Final",[1]Setup!C27,"PERIODIC",$B546,"TOPFLOW","TOP","TOP","top1",$C546,"top3","Open_Acute_DIV1","TOP5","TOP6","REPORTED","TOP8")</f>
        <v>7994.0359151829998</v>
      </c>
      <c r="EH546" s="53">
        <f>_xll.OneStreamExcelAddIn.XFFunctions.XFGetCell("TRUE", "CONSOL", $D$3,"TOT_Entity","USD","Budget_Final",[1]Setup!C28,"PERIODIC",$B546,"TOPFLOW","TOP","TOP","top1",$C546,"top3","Open_Acute_DIV1","TOP5","TOP6","REPORTED","TOP8")</f>
        <v>8000.3690638569997</v>
      </c>
    </row>
    <row r="547" spans="2:138" x14ac:dyDescent="0.25">
      <c r="B547" s="51">
        <v>64005</v>
      </c>
      <c r="C547" s="51"/>
      <c r="D547" t="str" cm="1">
        <f t="array" ref="D547">_xll.OneStreamExcelAddIn.XFFunctions.XFGetMemberInfo("Description","Account",B547)</f>
        <v>Fuel / Oil (Non-Auto)</v>
      </c>
      <c r="E547" s="53">
        <f>_xll.OneStreamExcelAddIn.XFFunctions.XFGetCell("TRUE", "CONSOL", $D$3,"TOT_Entity","USD","Actual",$E$3,"PERIODIC",$B547,"TOPFLOW","TOP","TOP","top1",$C547,"top3","Open_Acute_DIV1","TOP5","TOP6","REPORTED","TOP8")</f>
        <v>0</v>
      </c>
      <c r="F547" s="53">
        <f>_xll.OneStreamExcelAddIn.XFFunctions.XFGetCell("TRUE", "CONSOL", $D$3,"TOT_Entity","Aggregated","Budget_Working",$E$3,"PERIODIC",$B547,"TOPFLOW","TOP","TOP","top1",$C547,"top3","Open_Acute_DIV1","TOP5","TOP6","REPORTED","TOP8")</f>
        <v>0</v>
      </c>
      <c r="G547" s="53">
        <f t="shared" si="1365"/>
        <v>0</v>
      </c>
      <c r="H547" s="55">
        <f t="shared" si="1366"/>
        <v>0</v>
      </c>
      <c r="I547" s="41"/>
      <c r="J547" s="53">
        <f>_xll.OneStreamExcelAddIn.XFFunctions.XFGetCell("TRUE", "CONSOL", $D$3,"TOT_Entity","USD","Actual",$E$3,"YTD",$B547,"TOPFLOW","TOP","TOP","top1",$C547,"TOP3","Open_Acute_DIV1","TOP5","TOP6","REPORTED","TOP8")</f>
        <v>0</v>
      </c>
      <c r="K547" s="53">
        <f>_xll.OneStreamExcelAddIn.XFFunctions.XFGetCell("TRUE", "CONSOL", $D$3,"TOT_Entity","Aggregated","Budget_Working",$E$3,"YTD",$B547,"TOPFLOW","TOP","TOP","top1",$C547,"TOP3","Open_Acute_DIV1","TOP5","TOP6","REPORTED","TOP8")</f>
        <v>3000</v>
      </c>
      <c r="L547" s="53">
        <f t="shared" si="1367"/>
        <v>3000</v>
      </c>
      <c r="M547" s="40">
        <f t="shared" si="1368"/>
        <v>1</v>
      </c>
      <c r="N547" s="41"/>
      <c r="O547" s="53">
        <f>_xll.OneStreamExcelAddIn.XFFunctions.XFGetCell("TRUE", "CONSOL", $D$3,"TOT_Entity","USD","Actual",$F$3,"YTD",$B547,"TOPFLOW","TOP","TOP","top1",$C547,"TOP3","Open_Acute_DIV1","TOP5","TOP6","REPORTED","TOP8")</f>
        <v>0</v>
      </c>
      <c r="P547" s="53">
        <f>_xll.OneStreamExcelAddIn.XFFunctions.XFGetCell("TRUE", "CONSOL", $D$3,"TOT_Entity","USD","Actual",$E$3,"YTD",$B547,"TOPFLOW","TOP","TOP","top1",$C547,"top3","Open_Acute_DIV1","TOP5","TOP6","REPORTED","VAR_BW_PY_Actual")</f>
        <v>0</v>
      </c>
      <c r="Q547" s="40">
        <f t="shared" si="1369"/>
        <v>0</v>
      </c>
      <c r="R547" s="41"/>
      <c r="S547" s="53">
        <f>_xll.OneStreamExcelAddIn.XFFunctions.XFGetCell("TRUE", "CONSOL", $D$3,"TOT_Entity","USD","MIDFCST",$E$3,"MTD",$B547,"TOPFLOW","TOP","TOP","top1",$C547,"TOP3","Open_Acute_DIV1","TOP5","TOP6","REPORTED","TOP8")</f>
        <v>0</v>
      </c>
      <c r="T547" s="53">
        <f t="shared" si="1370"/>
        <v>0</v>
      </c>
      <c r="U547" s="40">
        <f t="shared" si="1371"/>
        <v>0</v>
      </c>
      <c r="V547" s="41"/>
      <c r="W547" s="42"/>
      <c r="X547" s="43"/>
      <c r="Y547" s="42"/>
      <c r="Z547" s="44"/>
      <c r="AB547" s="53">
        <f>_xll.OneStreamExcelAddIn.XFFunctions.XFGetCell("TRUE", "CONSOL", $D$3,"TOT_Entity","USD","Actual",[1]Setup!C4,"PERIODIC",$B547,"TOPFLOW","TOP","TOP","top1",$C547,"top3","Open_Acute_DIV1","TOP5","TOP6","REPORTED","TOP8")</f>
        <v>0</v>
      </c>
      <c r="AC547" s="53">
        <f>_xll.OneStreamExcelAddIn.XFFunctions.XFGetCell("TRUE", "CONSOL", $D$3,"TOT_Entity","Aggregated","Budget_Working",[1]Setup!C4,"PERIODIC",$B547,"TOPFLOW","TOP","TOP","top1",$C547,"top3","Open_Acute_DIV1","TOP5","TOP6","REPORTED","TOP8")</f>
        <v>0</v>
      </c>
      <c r="AD547" s="53">
        <f t="shared" si="1372"/>
        <v>0</v>
      </c>
      <c r="AE547" s="40">
        <f t="shared" si="1373"/>
        <v>0</v>
      </c>
      <c r="AG547" s="53">
        <f>_xll.OneStreamExcelAddIn.XFFunctions.XFGetCell("TRUE", "CONSOL", $D$3,"TOT_Entity","USD","Actual",[1]Setup!C5,"PERIODIC",$B547,"TOPFLOW","TOP","TOP","top1",$C547,"top3","Open_Acute_DIV1","TOP5","TOP6","REPORTED","TOP8")</f>
        <v>0</v>
      </c>
      <c r="AH547" s="53">
        <f>_xll.OneStreamExcelAddIn.XFFunctions.XFGetCell("TRUE", "CONSOL", $D$3,"TOT_Entity","Aggregated","Budget_Working",[1]Setup!C5,"PERIODIC",$B547,"TOPFLOW","TOP","TOP","top1",$C547,"top3","Open_Acute_DIV1","TOP5","TOP6","REPORTED","TOP8")</f>
        <v>0</v>
      </c>
      <c r="AI547" s="53">
        <f t="shared" si="1374"/>
        <v>0</v>
      </c>
      <c r="AJ547" s="40">
        <f t="shared" si="1375"/>
        <v>0</v>
      </c>
      <c r="AL547" s="53">
        <f>_xll.OneStreamExcelAddIn.XFFunctions.XFGetCell("TRUE", "CONSOL", $D$3,"TOT_Entity","USD","Actual",[1]Setup!C6,"PERIODIC",$B547,"TOPFLOW","TOP","TOP","top1",$C547,"top3","Open_Acute_DIV1","TOP5","TOP6","REPORTED","TOP8")</f>
        <v>0</v>
      </c>
      <c r="AM547" s="53">
        <f>_xll.OneStreamExcelAddIn.XFFunctions.XFGetCell("TRUE", "CONSOL", $D$3,"TOT_Entity","Aggregated","Budget_Working",[1]Setup!C6,"PERIODIC",$B547,"TOPFLOW","TOP","TOP","top1",$C547,"top3","Open_Acute_DIV1","TOP5","TOP6","REPORTED","TOP8")</f>
        <v>3000</v>
      </c>
      <c r="AN547" s="53">
        <f t="shared" si="1376"/>
        <v>3000</v>
      </c>
      <c r="AO547" s="40">
        <f t="shared" si="1377"/>
        <v>1</v>
      </c>
      <c r="AQ547" s="53">
        <f>_xll.OneStreamExcelAddIn.XFFunctions.XFGetCell("TRUE", "CONSOL", $D$3,"TOT_Entity","USD","Actual",[1]Setup!C7,"PERIODIC",$B547,"TOPFLOW","TOP","TOP","top1",$C547,"top3","Open_Acute_DIV1","TOP5","TOP6","REPORTED","TOP8")</f>
        <v>0</v>
      </c>
      <c r="AR547" s="53">
        <f>_xll.OneStreamExcelAddIn.XFFunctions.XFGetCell("TRUE", "CONSOL", $D$3,"TOT_Entity","Aggregated","Budget_Working",[1]Setup!C7,"PERIODIC",$B547,"TOPFLOW","TOP","TOP","top1",$C547,"top3","Open_Acute_DIV1","TOP5","TOP6","REPORTED","TOP8")</f>
        <v>0</v>
      </c>
      <c r="AS547" s="53">
        <f t="shared" si="1378"/>
        <v>0</v>
      </c>
      <c r="AT547" s="40">
        <f t="shared" si="1379"/>
        <v>0</v>
      </c>
      <c r="AV547" s="53">
        <f>_xll.OneStreamExcelAddIn.XFFunctions.XFGetCell("TRUE", "CONSOL", $D$3,"TOT_Entity","USD","Actual",[1]Setup!C8,"PERIODIC",$B547,"TOPFLOW","TOP","TOP","top1",$C547,"top3","Open_Acute_DIV1","TOP5","TOP6","REPORTED","TOP8")</f>
        <v>0</v>
      </c>
      <c r="AW547" s="53">
        <f>_xll.OneStreamExcelAddIn.XFFunctions.XFGetCell("TRUE", "CONSOL", $D$3,"TOT_Entity","Aggregated","Budget_Working",[1]Setup!C8,"PERIODIC",$B547,"TOPFLOW","TOP","TOP","top1",$C547,"top3","Open_Acute_DIV1","TOP5","TOP6","REPORTED","TOP8")</f>
        <v>0</v>
      </c>
      <c r="AX547" s="53">
        <f t="shared" si="1380"/>
        <v>0</v>
      </c>
      <c r="AY547" s="40">
        <f t="shared" si="1381"/>
        <v>0</v>
      </c>
      <c r="BA547" s="53">
        <f>_xll.OneStreamExcelAddIn.XFFunctions.XFGetCell("TRUE", "CONSOL", $D$3,"TOT_Entity","USD","Actual",[1]Setup!C9,"PERIODIC",$B547,"TOPFLOW","TOP","TOP","top1",$C547,"top3","Open_Acute_DIV1","TOP5","TOP6","REPORTED","TOP8")</f>
        <v>0</v>
      </c>
      <c r="BB547" s="53">
        <f>_xll.OneStreamExcelAddIn.XFFunctions.XFGetCell("TRUE", "CONSOL", $D$3,"TOT_Entity","Aggregated","Budget_Working",[1]Setup!C9,"PERIODIC",$B547,"TOPFLOW","TOP","TOP","top1",$C547,"top3","Open_Acute_DIV1","TOP5","TOP6","REPORTED","TOP8")</f>
        <v>3000</v>
      </c>
      <c r="BC547" s="53">
        <f t="shared" si="1382"/>
        <v>3000</v>
      </c>
      <c r="BD547" s="40">
        <f t="shared" si="1383"/>
        <v>1</v>
      </c>
      <c r="BF547" s="53">
        <f>_xll.OneStreamExcelAddIn.XFFunctions.XFGetCell("TRUE", "CONSOL", $D$3,"TOT_Entity","USD","Actual",[1]Setup!C10,"PERIODIC",$B547,"TOPFLOW","TOP","TOP","top1",$C547,"top3","Open_Acute_DIV1","TOP5","TOP6","REPORTED","TOP8")</f>
        <v>0</v>
      </c>
      <c r="BG547" s="53">
        <f>_xll.OneStreamExcelAddIn.XFFunctions.XFGetCell("TRUE", "CONSOL", $D$3,"TOT_Entity","Aggregated","Budget_Working",[1]Setup!C10,"PERIODIC",$B547,"TOPFLOW","TOP","TOP","top1",$C547,"top3","Open_Acute_DIV1","TOP5","TOP6","REPORTED","TOP8")</f>
        <v>0</v>
      </c>
      <c r="BH547" s="53">
        <f t="shared" si="1384"/>
        <v>0</v>
      </c>
      <c r="BI547" s="40">
        <f t="shared" si="1385"/>
        <v>0</v>
      </c>
      <c r="BK547" s="53">
        <f>_xll.OneStreamExcelAddIn.XFFunctions.XFGetCell("TRUE", "CONSOL", $D$3,"TOT_Entity","USD","Actual",[1]Setup!C11,"PERIODIC",$B547,"TOPFLOW","TOP","TOP","top1",$C547,"top3","Open_Acute_DIV1","TOP5","TOP6","REPORTED","TOP8")</f>
        <v>0</v>
      </c>
      <c r="BL547" s="53">
        <f>_xll.OneStreamExcelAddIn.XFFunctions.XFGetCell("TRUE", "CONSOL", $D$3,"TOT_Entity","Aggregated","Budget_Working",[1]Setup!C11,"PERIODIC",$B547,"TOPFLOW","TOP","TOP","top1",$C547,"top3","Open_Acute_DIV1","TOP5","TOP6","REPORTED","TOP8")</f>
        <v>0</v>
      </c>
      <c r="BM547" s="53">
        <f t="shared" si="1386"/>
        <v>0</v>
      </c>
      <c r="BN547" s="40">
        <f t="shared" si="1387"/>
        <v>0</v>
      </c>
      <c r="BP547" s="53">
        <f>_xll.OneStreamExcelAddIn.XFFunctions.XFGetCell("TRUE", "CONSOL", $D$3,"TOT_Entity","USD","Actual",[1]Setup!C12,"PERIODIC",$B547,"TOPFLOW","TOP","TOP","top1",$C547,"top3","Open_Acute_DIV1","TOP5","TOP6","REPORTED","TOP8")</f>
        <v>0</v>
      </c>
      <c r="BQ547" s="53">
        <f>_xll.OneStreamExcelAddIn.XFFunctions.XFGetCell("TRUE", "CONSOL", $D$3,"TOT_Entity","Aggregated","Budget_Working",[1]Setup!C12,"PERIODIC",$B547,"TOPFLOW","TOP","TOP","top1",$C547,"top3","Open_Acute_DIV1","TOP5","TOP6","REPORTED","TOP8")</f>
        <v>3000</v>
      </c>
      <c r="BR547" s="53">
        <f t="shared" si="1388"/>
        <v>3000</v>
      </c>
      <c r="BS547" s="40">
        <f t="shared" si="1389"/>
        <v>1</v>
      </c>
      <c r="BU547" s="53">
        <f>_xll.OneStreamExcelAddIn.XFFunctions.XFGetCell("TRUE", "CONSOL", $D$3,"TOT_Entity","USD","Actual",[1]Setup!C13,"PERIODIC",$B547,"TOPFLOW","TOP","TOP","top1",$C547,"top3","Open_Acute_DIV1","TOP5","TOP6","REPORTED","TOP8")</f>
        <v>0</v>
      </c>
      <c r="BV547" s="53">
        <f>_xll.OneStreamExcelAddIn.XFFunctions.XFGetCell("TRUE", "CONSOL", $D$3,"TOT_Entity","Aggregated","Budget_Working",[1]Setup!C13,"PERIODIC",$B547,"TOPFLOW","TOP","TOP","top1",$C547,"top3","Open_Acute_DIV1","TOP5","TOP6","REPORTED","TOP8")</f>
        <v>0</v>
      </c>
      <c r="BW547" s="53">
        <f t="shared" si="1390"/>
        <v>0</v>
      </c>
      <c r="BX547" s="40">
        <f t="shared" si="1391"/>
        <v>0</v>
      </c>
      <c r="BZ547" s="53">
        <f>_xll.OneStreamExcelAddIn.XFFunctions.XFGetCell("TRUE", "CONSOL", $D$3,"TOT_Entity","USD","Actual",[1]Setup!C14,"PERIODIC",$B547,"TOPFLOW","TOP","TOP","top1",$C547,"top3","Open_Acute_DIV1","TOP5","TOP6","REPORTED","TOP8")</f>
        <v>0</v>
      </c>
      <c r="CA547" s="53">
        <f>_xll.OneStreamExcelAddIn.XFFunctions.XFGetCell("TRUE", "CONSOL", $D$3,"TOT_Entity","Aggregated","Budget_Working",[1]Setup!C14,"PERIODIC",$B547,"TOPFLOW","TOP","TOP","top1",$C547,"top3","Open_Acute_DIV1","TOP5","TOP6","REPORTED","TOP8")</f>
        <v>0</v>
      </c>
      <c r="CB547" s="53">
        <f t="shared" si="1392"/>
        <v>0</v>
      </c>
      <c r="CC547" s="40">
        <f t="shared" si="1393"/>
        <v>0</v>
      </c>
      <c r="CE547" s="53">
        <f>_xll.OneStreamExcelAddIn.XFFunctions.XFGetCell("TRUE", "CONSOL", $D$3,"TOT_Entity","USD","Actual",[1]Setup!C15,"PERIODIC",$B547,"TOPFLOW","TOP","TOP","top1",$C547,"top3","Open_Acute_DIV1","TOP5","TOP6","REPORTED","TOP8")</f>
        <v>0</v>
      </c>
      <c r="CF547" s="53">
        <f>_xll.OneStreamExcelAddIn.XFFunctions.XFGetCell("TRUE", "CONSOL", $D$3,"TOT_Entity","Aggregated","Budget_Working",[1]Setup!C15,"PERIODIC",$B547,"TOPFLOW","TOP","TOP","top1",$C547,"top3","Open_Acute_DIV1","TOP5","TOP6","REPORTED","TOP8")</f>
        <v>3000</v>
      </c>
      <c r="CG547" s="53">
        <f t="shared" si="1394"/>
        <v>3000</v>
      </c>
      <c r="CH547" s="40">
        <f t="shared" si="1395"/>
        <v>1</v>
      </c>
      <c r="CI547" s="212"/>
      <c r="CJ547" s="53">
        <f>_xll.OneStreamExcelAddIn.XFFunctions.XFGetCell("TRUE", "CONSOL", $D$3,"TOT_Entity","USD","Actual",[1]Setup!C4,"PERIODIC",$B547,"TOPFLOW","TOP","TOP","top1",$C547,"top3","Open_Acute_DIV1","TOP5","TOP6","REPORTED","TOP8")</f>
        <v>0</v>
      </c>
      <c r="CK547" s="53">
        <f>_xll.OneStreamExcelAddIn.XFFunctions.XFGetCell("TRUE", "CONSOL", $D$3,"TOT_Entity","USD","Actual",[1]Setup!C5,"PERIODIC",$B547,"TOPFLOW","TOP","TOP","top1",$C547,"top3","Open_Acute_DIV1","TOP5","TOP6","REPORTED","TOP8")</f>
        <v>0</v>
      </c>
      <c r="CL547" s="53">
        <f>_xll.OneStreamExcelAddIn.XFFunctions.XFGetCell("TRUE", "CONSOL", $D$3,"TOT_Entity","USD","Actual",[1]Setup!C6,"PERIODIC",$B547,"TOPFLOW","TOP","TOP","top1",$C547,"top3","Open_Acute_DIV1","TOP5","TOP6","REPORTED","TOP8")</f>
        <v>0</v>
      </c>
      <c r="CM547" s="53">
        <f>_xll.OneStreamExcelAddIn.XFFunctions.XFGetCell("TRUE", "CONSOL", $D$3,"TOT_Entity","USD","Actual",[1]Setup!C7,"PERIODIC",$B547,"TOPFLOW","TOP","TOP","top1",$C547,"top3","Open_Acute_DIV1","TOP5","TOP6","REPORTED","TOP8")</f>
        <v>0</v>
      </c>
      <c r="CN547" s="53">
        <f>_xll.OneStreamExcelAddIn.XFFunctions.XFGetCell("TRUE", "CONSOL", $D$3,"TOT_Entity","USD","Actual",[1]Setup!C8,"PERIODIC",$B547,"TOPFLOW","TOP","TOP","top1",$C547,"top3","Open_Acute_DIV1","TOP5","TOP6","REPORTED","TOP8")</f>
        <v>0</v>
      </c>
      <c r="CO547" s="53">
        <f>_xll.OneStreamExcelAddIn.XFFunctions.XFGetCell("TRUE", "CONSOL", $D$3,"TOT_Entity","USD","Actual",[1]Setup!C9,"PERIODIC",$B547,"TOPFLOW","TOP","TOP","top1",$C547,"top3","Open_Acute_DIV1","TOP5","TOP6","REPORTED","TOP8")</f>
        <v>0</v>
      </c>
      <c r="CP547" s="53">
        <f>_xll.OneStreamExcelAddIn.XFFunctions.XFGetCell("TRUE", "CONSOL", $D$3,"TOT_Entity","USD","Actual",[1]Setup!C10,"PERIODIC",$B547,"TOPFLOW","TOP","TOP","top1",$C547,"top3","Open_Acute_DIV1","TOP5","TOP6","REPORTED","TOP8")</f>
        <v>0</v>
      </c>
      <c r="CQ547" s="53">
        <f>_xll.OneStreamExcelAddIn.XFFunctions.XFGetCell("TRUE", "CONSOL", $D$3,"TOT_Entity","USD","Actual",[1]Setup!C11,"PERIODIC",$B547,"TOPFLOW","TOP","TOP","top1",$C547,"top3","Open_Acute_DIV1","TOP5","TOP6","REPORTED","TOP8")</f>
        <v>0</v>
      </c>
      <c r="CR547" s="53">
        <f>_xll.OneStreamExcelAddIn.XFFunctions.XFGetCell("TRUE", "CONSOL", $D$3,"TOT_Entity","USD","Actual",[1]Setup!C12,"PERIODIC",$B547,"TOPFLOW","TOP","TOP","top1",$C547,"top3","Open_Acute_DIV1","TOP5","TOP6","REPORTED","TOP8")</f>
        <v>0</v>
      </c>
      <c r="CS547" s="53">
        <f>_xll.OneStreamExcelAddIn.XFFunctions.XFGetCell("TRUE", "CONSOL", $D$3,"TOT_Entity","USD","Actual",[1]Setup!C13,"PERIODIC",$B547,"TOPFLOW","TOP","TOP","top1",$C547,"top3","Open_Acute_DIV1","TOP5","TOP6","REPORTED","TOP8")</f>
        <v>0</v>
      </c>
      <c r="CT547" s="53">
        <f>_xll.OneStreamExcelAddIn.XFFunctions.XFGetCell("TRUE", "CONSOL", $D$3,"TOT_Entity","USD","Actual",[1]Setup!C14,"PERIODIC",$B547,"TOPFLOW","TOP","TOP","top1",$C547,"top3","Open_Acute_DIV1","TOP5","TOP6","REPORTED","TOP8")</f>
        <v>0</v>
      </c>
      <c r="CU547" s="53">
        <f>_xll.OneStreamExcelAddIn.XFFunctions.XFGetCell("TRUE", "CONSOL", $D$3,"TOT_Entity","USD","Actual",[1]Setup!C15,"PERIODIC",$B547,"TOPFLOW","TOP","TOP","top1",$C547,"top3","Open_Acute_DIV1","TOP5","TOP6","REPORTED","TOP8")</f>
        <v>0</v>
      </c>
      <c r="CV547" s="212"/>
      <c r="CW547" s="53">
        <f>_xll.OneStreamExcelAddIn.XFFunctions.XFGetCell("TRUE", "CONSOL", $D$3,"TOT_Entity","USD","Actual",[1]Setup!C17,"PERIODIC",$B547,"TOPFLOW","TOP","TOP","top1",$C547,"top3","Open_Acute_DIV1","TOP5","TOP6","REPORTED","TOP8")</f>
        <v>0</v>
      </c>
      <c r="CX547" s="53">
        <f>_xll.OneStreamExcelAddIn.XFFunctions.XFGetCell("TRUE", "CONSOL", $D$3,"TOT_Entity","USD","Actual",[1]Setup!C18,"PERIODIC",$B547,"TOPFLOW","TOP","TOP","top1",$C547,"top3","Open_Acute_DIV1","TOP5","TOP6","REPORTED","TOP8")</f>
        <v>0</v>
      </c>
      <c r="CY547" s="53">
        <f>_xll.OneStreamExcelAddIn.XFFunctions.XFGetCell("TRUE", "CONSOL", $D$3,"TOT_Entity","USD","Actual",[1]Setup!C19,"PERIODIC",$B547,"TOPFLOW","TOP","TOP","top1",$C547,"top3","Open_Acute_DIV1","TOP5","TOP6","REPORTED","TOP8")</f>
        <v>0</v>
      </c>
      <c r="CZ547" s="53">
        <f>_xll.OneStreamExcelAddIn.XFFunctions.XFGetCell("TRUE", "CONSOL", $D$3,"TOT_Entity","USD","Actual",[1]Setup!C20,"PERIODIC",$B547,"TOPFLOW","TOP","TOP","top1",$C547,"top3","Open_Acute_DIV1","TOP5","TOP6","REPORTED","TOP8")</f>
        <v>0</v>
      </c>
      <c r="DA547" s="53">
        <f>_xll.OneStreamExcelAddIn.XFFunctions.XFGetCell("TRUE", "CONSOL", $D$3,"TOT_Entity","USD","Actual",[1]Setup!C21,"PERIODIC",$B547,"TOPFLOW","TOP","TOP","top1",$C547,"top3","Open_Acute_DIV1","TOP5","TOP6","REPORTED","TOP8")</f>
        <v>0</v>
      </c>
      <c r="DB547" s="53">
        <f>_xll.OneStreamExcelAddIn.XFFunctions.XFGetCell("TRUE", "CONSOL", $D$3,"TOT_Entity","USD","Actual",[1]Setup!C22,"PERIODIC",$B547,"TOPFLOW","TOP","TOP","top1",$C547,"top3","Open_Acute_DIV1","TOP5","TOP6","REPORTED","TOP8")</f>
        <v>0</v>
      </c>
      <c r="DC547" s="53">
        <f>_xll.OneStreamExcelAddIn.XFFunctions.XFGetCell("TRUE", "CONSOL", $D$3,"TOT_Entity","USD","Actual",[1]Setup!C23,"PERIODIC",$B547,"TOPFLOW","TOP","TOP","top1",$C547,"top3","Open_Acute_DIV1","TOP5","TOP6","REPORTED","TOP8")</f>
        <v>2078.85</v>
      </c>
      <c r="DD547" s="53">
        <f>_xll.OneStreamExcelAddIn.XFFunctions.XFGetCell("TRUE", "CONSOL", $D$3,"TOT_Entity","USD","Actual",[1]Setup!C24,"PERIODIC",$B547,"TOPFLOW","TOP","TOP","top1",$C547,"top3","Open_Acute_DIV1","TOP5","TOP6","REPORTED","TOP8")</f>
        <v>0</v>
      </c>
      <c r="DE547" s="53">
        <f>_xll.OneStreamExcelAddIn.XFFunctions.XFGetCell("TRUE", "CONSOL", $D$3,"TOT_Entity","USD","Actual",[1]Setup!C25,"PERIODIC",$B547,"TOPFLOW","TOP","TOP","top1",$C547,"top3","Open_Acute_DIV1","TOP5","TOP6","REPORTED","TOP8")</f>
        <v>1003.86</v>
      </c>
      <c r="DF547" s="53">
        <f>_xll.OneStreamExcelAddIn.XFFunctions.XFGetCell("TRUE", "CONSOL", $D$3,"TOT_Entity","USD","Actual",[1]Setup!C26,"PERIODIC",$B547,"TOPFLOW","TOP","TOP","top1",$C547,"top3","Open_Acute_DIV1","TOP5","TOP6","REPORTED","TOP8")</f>
        <v>0</v>
      </c>
      <c r="DG547" s="53">
        <f>_xll.OneStreamExcelAddIn.XFFunctions.XFGetCell("TRUE", "CONSOL", $D$3,"TOT_Entity","USD","Actual",[1]Setup!C27,"PERIODIC",$B547,"TOPFLOW","TOP","TOP","top1",$C547,"top3","Open_Acute_DIV1","TOP5","TOP6","REPORTED","TOP8")</f>
        <v>0</v>
      </c>
      <c r="DH547" s="53">
        <f>_xll.OneStreamExcelAddIn.XFFunctions.XFGetCell("TRUE", "CONSOL", $D$3,"TOT_Entity","USD","Actual",[1]Setup!C28,"PERIODIC",$B547,"TOPFLOW","TOP","TOP","top1",$C547,"top3","Open_Acute_DIV1","TOP5","TOP6","REPORTED","TOP8")</f>
        <v>0</v>
      </c>
      <c r="DI547" s="178"/>
      <c r="DJ547" s="53">
        <f>_xll.OneStreamExcelAddIn.XFFunctions.XFGetCell("TRUE", "CONSOL", $D$3,"TOT_Entity","Aggregated","Budget_Working",[1]Setup!C4,"PERIODIC",$B547,"TOPFLOW","TOP","TOP","top1",$C547,"top3","Open_Acute_DIV1","TOP5","TOP6","REPORTED","TOP8")</f>
        <v>0</v>
      </c>
      <c r="DK547" s="53">
        <f>_xll.OneStreamExcelAddIn.XFFunctions.XFGetCell("TRUE", "CONSOL", $D$3,"TOT_Entity","Aggregated","Budget_Working",[1]Setup!C5,"PERIODIC",$B547,"TOPFLOW","TOP","TOP","top1",$C547,"top3","Open_Acute_DIV1","TOP5","TOP6","REPORTED","TOP8")</f>
        <v>0</v>
      </c>
      <c r="DL547" s="53">
        <f>_xll.OneStreamExcelAddIn.XFFunctions.XFGetCell("TRUE", "CONSOL", $D$3,"TOT_Entity","Aggregated","Budget_Working",[1]Setup!C6,"PERIODIC",$B547,"TOPFLOW","TOP","TOP","top1",$C547,"top3","Open_Acute_DIV1","TOP5","TOP6","REPORTED","TOP8")</f>
        <v>3000</v>
      </c>
      <c r="DM547" s="53">
        <f>_xll.OneStreamExcelAddIn.XFFunctions.XFGetCell("TRUE", "CONSOL", $D$3,"TOT_Entity","Aggregated","Budget_Working",[1]Setup!C7,"PERIODIC",$B547,"TOPFLOW","TOP","TOP","top1",$C547,"top3","Open_Acute_DIV1","TOP5","TOP6","REPORTED","TOP8")</f>
        <v>0</v>
      </c>
      <c r="DN547" s="53">
        <f>_xll.OneStreamExcelAddIn.XFFunctions.XFGetCell("TRUE", "CONSOL", $D$3,"TOT_Entity","Aggregated","Budget_Working",[1]Setup!C8,"PERIODIC",$B547,"TOPFLOW","TOP","TOP","top1",$C547,"top3","Open_Acute_DIV1","TOP5","TOP6","REPORTED","TOP8")</f>
        <v>0</v>
      </c>
      <c r="DO547" s="53">
        <f>_xll.OneStreamExcelAddIn.XFFunctions.XFGetCell("TRUE", "CONSOL", $D$3,"TOT_Entity","Aggregated","Budget_Working",[1]Setup!C9,"PERIODIC",$B547,"TOPFLOW","TOP","TOP","top1",$C547,"top3","Open_Acute_DIV1","TOP5","TOP6","REPORTED","TOP8")</f>
        <v>3000</v>
      </c>
      <c r="DP547" s="53">
        <f>_xll.OneStreamExcelAddIn.XFFunctions.XFGetCell("TRUE", "CONSOL", $D$3,"TOT_Entity","Aggregated","Budget_Working",[1]Setup!C10,"PERIODIC",$B547,"TOPFLOW","TOP","TOP","top1",$C547,"top3","Open_Acute_DIV1","TOP5","TOP6","REPORTED","TOP8")</f>
        <v>0</v>
      </c>
      <c r="DQ547" s="53">
        <f>_xll.OneStreamExcelAddIn.XFFunctions.XFGetCell("TRUE", "CONSOL", $D$3,"TOT_Entity","Aggregated","Budget_Working",[1]Setup!C11,"PERIODIC",$B547,"TOPFLOW","TOP","TOP","top1",$C547,"top3","Open_Acute_DIV1","TOP5","TOP6","REPORTED","TOP8")</f>
        <v>0</v>
      </c>
      <c r="DR547" s="53">
        <f>_xll.OneStreamExcelAddIn.XFFunctions.XFGetCell("TRUE", "CONSOL", $D$3,"TOT_Entity","Aggregated","Budget_Working",[1]Setup!C12,"PERIODIC",$B547,"TOPFLOW","TOP","TOP","top1",$C547,"top3","Open_Acute_DIV1","TOP5","TOP6","REPORTED","TOP8")</f>
        <v>3000</v>
      </c>
      <c r="DS547" s="53">
        <f>_xll.OneStreamExcelAddIn.XFFunctions.XFGetCell("TRUE", "CONSOL", $D$3,"TOT_Entity","Aggregated","Budget_Working",[1]Setup!C13,"PERIODIC",$B547,"TOPFLOW","TOP","TOP","top1",$C547,"top3","Open_Acute_DIV1","TOP5","TOP6","REPORTED","TOP8")</f>
        <v>0</v>
      </c>
      <c r="DT547" s="53">
        <f>_xll.OneStreamExcelAddIn.XFFunctions.XFGetCell("TRUE", "CONSOL", $D$3,"TOT_Entity","Aggregated","Budget_Working",[1]Setup!C14,"PERIODIC",$B547,"TOPFLOW","TOP","TOP","top1",$C547,"top3","Open_Acute_DIV1","TOP5","TOP6","REPORTED","TOP8")</f>
        <v>0</v>
      </c>
      <c r="DU547" s="53">
        <f>_xll.OneStreamExcelAddIn.XFFunctions.XFGetCell("TRUE", "CONSOL", $D$3,"TOT_Entity","Aggregated","Budget_Working",[1]Setup!C15,"PERIODIC",$B547,"TOPFLOW","TOP","TOP","top1",$C547,"top3","Open_Acute_DIV1","TOP5","TOP6","REPORTED","TOP8")</f>
        <v>3000</v>
      </c>
      <c r="DV547" s="178"/>
      <c r="DW547" s="53">
        <f>_xll.OneStreamExcelAddIn.XFFunctions.XFGetCell("TRUE", "CONSOL", $D$3,"TOT_Entity","USD","Budget_Final",[1]Setup!C17,"PERIODIC",$B547,"TOPFLOW","TOP","TOP","top1",$C547,"top3","Open_Acute_DIV1","TOP5","TOP6","REPORTED","TOP8")</f>
        <v>112.921138465</v>
      </c>
      <c r="DX547" s="53">
        <f>_xll.OneStreamExcelAddIn.XFFunctions.XFGetCell("TRUE", "CONSOL", $D$3,"TOT_Entity","USD","Budget_Final",[1]Setup!C18,"PERIODIC",$B547,"TOPFLOW","TOP","TOP","top1",$C547,"top3","Open_Acute_DIV1","TOP5","TOP6","REPORTED","TOP8")</f>
        <v>107.475026222</v>
      </c>
      <c r="DY547" s="53">
        <f>_xll.OneStreamExcelAddIn.XFFunctions.XFGetCell("TRUE", "CONSOL", $D$3,"TOT_Entity","USD","Budget_Final",[1]Setup!C19,"PERIODIC",$B547,"TOPFLOW","TOP","TOP","top1",$C547,"top3","Open_Acute_DIV1","TOP5","TOP6","REPORTED","TOP8")</f>
        <v>120.576163366</v>
      </c>
      <c r="DZ547" s="53">
        <f>_xll.OneStreamExcelAddIn.XFFunctions.XFGetCell("TRUE", "CONSOL", $D$3,"TOT_Entity","USD","Budget_Final",[1]Setup!C20,"PERIODIC",$B547,"TOPFLOW","TOP","TOP","top1",$C547,"top3","Open_Acute_DIV1","TOP5","TOP6","REPORTED","TOP8")</f>
        <v>119.890638748</v>
      </c>
      <c r="EA547" s="53">
        <f>_xll.OneStreamExcelAddIn.XFFunctions.XFGetCell("TRUE", "CONSOL", $D$3,"TOT_Entity","USD","Budget_Final",[1]Setup!C21,"PERIODIC",$B547,"TOPFLOW","TOP","TOP","top1",$C547,"top3","Open_Acute_DIV1","TOP5","TOP6","REPORTED","TOP8")</f>
        <v>123.39443124</v>
      </c>
      <c r="EB547" s="53">
        <f>_xll.OneStreamExcelAddIn.XFFunctions.XFGetCell("TRUE", "CONSOL", $D$3,"TOT_Entity","USD","Budget_Final",[1]Setup!C22,"PERIODIC",$B547,"TOPFLOW","TOP","TOP","top1",$C547,"top3","Open_Acute_DIV1","TOP5","TOP6","REPORTED","TOP8")</f>
        <v>116.843862668</v>
      </c>
      <c r="EC547" s="53">
        <f>_xll.OneStreamExcelAddIn.XFFunctions.XFGetCell("TRUE", "CONSOL", $D$3,"TOT_Entity","USD","Budget_Final",[1]Setup!C23,"PERIODIC",$B547,"TOPFLOW","TOP","TOP","top1",$C547,"top3","Open_Acute_DIV1","TOP5","TOP6","REPORTED","TOP8")</f>
        <v>123.165923034</v>
      </c>
      <c r="ED547" s="53">
        <f>_xll.OneStreamExcelAddIn.XFFunctions.XFGetCell("TRUE", "CONSOL", $D$3,"TOT_Entity","USD","Budget_Final",[1]Setup!C24,"PERIODIC",$B547,"TOPFLOW","TOP","TOP","top1",$C547,"top3","Open_Acute_DIV1","TOP5","TOP6","REPORTED","TOP8")</f>
        <v>123.24209243599999</v>
      </c>
      <c r="EE547" s="53">
        <f>_xll.OneStreamExcelAddIn.XFFunctions.XFGetCell("TRUE", "CONSOL", $D$3,"TOT_Entity","USD","Budget_Final",[1]Setup!C25,"PERIODIC",$B547,"TOPFLOW","TOP","TOP","top1",$C547,"top3","Open_Acute_DIV1","TOP5","TOP6","REPORTED","TOP8")</f>
        <v>123.204007735</v>
      </c>
      <c r="EF547" s="53">
        <f>_xll.OneStreamExcelAddIn.XFFunctions.XFGetCell("TRUE", "CONSOL", $D$3,"TOT_Entity","USD","Budget_Final",[1]Setup!C26,"PERIODIC",$B547,"TOPFLOW","TOP","TOP","top1",$C547,"top3","Open_Acute_DIV1","TOP5","TOP6","REPORTED","TOP8")</f>
        <v>122.480398416</v>
      </c>
      <c r="EG547" s="53">
        <f>_xll.OneStreamExcelAddIn.XFFunctions.XFGetCell("TRUE", "CONSOL", $D$3,"TOT_Entity","USD","Budget_Final",[1]Setup!C27,"PERIODIC",$B547,"TOPFLOW","TOP","TOP","top1",$C547,"top3","Open_Acute_DIV1","TOP5","TOP6","REPORTED","TOP8")</f>
        <v>114.749204113</v>
      </c>
      <c r="EH547" s="53">
        <f>_xll.OneStreamExcelAddIn.XFFunctions.XFGetCell("TRUE", "CONSOL", $D$3,"TOT_Entity","USD","Budget_Final",[1]Setup!C28,"PERIODIC",$B547,"TOPFLOW","TOP","TOP","top1",$C547,"top3","Open_Acute_DIV1","TOP5","TOP6","REPORTED","TOP8")</f>
        <v>116.805777967</v>
      </c>
    </row>
    <row r="548" spans="2:138" x14ac:dyDescent="0.25">
      <c r="B548" s="51">
        <v>64006</v>
      </c>
      <c r="C548" s="51"/>
      <c r="D548" t="str" cm="1">
        <f t="array" ref="D548">_xll.OneStreamExcelAddIn.XFFunctions.XFGetMemberInfo("Description","Account",B548)</f>
        <v>Waste Disposal</v>
      </c>
      <c r="E548" s="53">
        <f>_xll.OneStreamExcelAddIn.XFFunctions.XFGetCell("TRUE", "CONSOL", $D$3,"TOT_Entity","USD","Actual",$E$3,"PERIODIC",$B548,"TOPFLOW","TOP","TOP","top1",$C548,"top3","Open_Acute_DIV1","TOP5","TOP6","REPORTED","TOP8")</f>
        <v>3930.62</v>
      </c>
      <c r="F548" s="53">
        <f>_xll.OneStreamExcelAddIn.XFFunctions.XFGetCell("TRUE", "CONSOL", $D$3,"TOT_Entity","Aggregated","Budget_Working",$E$3,"PERIODIC",$B548,"TOPFLOW","TOP","TOP","top1",$C548,"top3","Open_Acute_DIV1","TOP5","TOP6","REPORTED","TOP8")</f>
        <v>4632.9620000000004</v>
      </c>
      <c r="G548" s="53">
        <f t="shared" si="1365"/>
        <v>702.34200000000055</v>
      </c>
      <c r="H548" s="55">
        <f t="shared" si="1366"/>
        <v>0.15159675386933899</v>
      </c>
      <c r="I548" s="41"/>
      <c r="J548" s="53">
        <f>_xll.OneStreamExcelAddIn.XFFunctions.XFGetCell("TRUE", "CONSOL", $D$3,"TOT_Entity","USD","Actual",$E$3,"YTD",$B548,"TOPFLOW","TOP","TOP","top1",$C548,"TOP3","Open_Acute_DIV1","TOP5","TOP6","REPORTED","TOP8")</f>
        <v>15437.84</v>
      </c>
      <c r="K548" s="53">
        <f>_xll.OneStreamExcelAddIn.XFFunctions.XFGetCell("TRUE", "CONSOL", $D$3,"TOT_Entity","Aggregated","Budget_Working",$E$3,"YTD",$B548,"TOPFLOW","TOP","TOP","top1",$C548,"TOP3","Open_Acute_DIV1","TOP5","TOP6","REPORTED","TOP8")</f>
        <v>18531.848000000002</v>
      </c>
      <c r="L548" s="53">
        <f t="shared" si="1367"/>
        <v>3094.0080000000016</v>
      </c>
      <c r="M548" s="40">
        <f t="shared" si="1368"/>
        <v>0.16695625822098267</v>
      </c>
      <c r="N548" s="41"/>
      <c r="O548" s="53">
        <f>_xll.OneStreamExcelAddIn.XFFunctions.XFGetCell("TRUE", "CONSOL", $D$3,"TOT_Entity","USD","Actual",$F$3,"YTD",$B548,"TOPFLOW","TOP","TOP","top1",$C548,"TOP3","Open_Acute_DIV1","TOP5","TOP6","REPORTED","TOP8")</f>
        <v>11942</v>
      </c>
      <c r="P548" s="53">
        <f>_xll.OneStreamExcelAddIn.XFFunctions.XFGetCell("TRUE", "CONSOL", $D$3,"TOT_Entity","USD","Actual",$E$3,"YTD",$B548,"TOPFLOW","TOP","TOP","top1",$C548,"top3","Open_Acute_DIV1","TOP5","TOP6","REPORTED","VAR_BW_PY_Actual")</f>
        <v>-3495.84</v>
      </c>
      <c r="Q548" s="40">
        <f t="shared" si="1369"/>
        <v>-0.29273488527884778</v>
      </c>
      <c r="R548" s="41"/>
      <c r="S548" s="53">
        <f>_xll.OneStreamExcelAddIn.XFFunctions.XFGetCell("TRUE", "CONSOL", $D$3,"TOT_Entity","USD","MIDFCST",$E$3,"MTD",$B548,"TOPFLOW","TOP","TOP","top1",$C548,"TOP3","Open_Acute_DIV1","TOP5","TOP6","REPORTED","TOP8")</f>
        <v>0</v>
      </c>
      <c r="T548" s="53">
        <f t="shared" si="1370"/>
        <v>-3930.62</v>
      </c>
      <c r="U548" s="40">
        <f t="shared" si="1371"/>
        <v>0</v>
      </c>
      <c r="V548" s="41"/>
      <c r="W548" s="42"/>
      <c r="X548" s="43"/>
      <c r="Y548" s="42"/>
      <c r="Z548" s="44"/>
      <c r="AB548" s="53">
        <f>_xll.OneStreamExcelAddIn.XFFunctions.XFGetCell("TRUE", "CONSOL", $D$3,"TOT_Entity","USD","Actual",[1]Setup!C4,"PERIODIC",$B548,"TOPFLOW","TOP","TOP","top1",$C548,"top3","Open_Acute_DIV1","TOP5","TOP6","REPORTED","TOP8")</f>
        <v>3544.47</v>
      </c>
      <c r="AC548" s="53">
        <f>_xll.OneStreamExcelAddIn.XFFunctions.XFGetCell("TRUE", "CONSOL", $D$3,"TOT_Entity","Aggregated","Budget_Working",[1]Setup!C4,"PERIODIC",$B548,"TOPFLOW","TOP","TOP","top1",$C548,"top3","Open_Acute_DIV1","TOP5","TOP6","REPORTED","TOP8")</f>
        <v>4632.9620000000004</v>
      </c>
      <c r="AD548" s="53">
        <f t="shared" si="1372"/>
        <v>1088.4920000000006</v>
      </c>
      <c r="AE548" s="40">
        <f t="shared" si="1373"/>
        <v>0.2349451603531392</v>
      </c>
      <c r="AG548" s="53">
        <f>_xll.OneStreamExcelAddIn.XFFunctions.XFGetCell("TRUE", "CONSOL", $D$3,"TOT_Entity","USD","Actual",[1]Setup!C5,"PERIODIC",$B548,"TOPFLOW","TOP","TOP","top1",$C548,"top3","Open_Acute_DIV1","TOP5","TOP6","REPORTED","TOP8")</f>
        <v>0</v>
      </c>
      <c r="AH548" s="53">
        <f>_xll.OneStreamExcelAddIn.XFFunctions.XFGetCell("TRUE", "CONSOL", $D$3,"TOT_Entity","Aggregated","Budget_Working",[1]Setup!C5,"PERIODIC",$B548,"TOPFLOW","TOP","TOP","top1",$C548,"top3","Open_Acute_DIV1","TOP5","TOP6","REPORTED","TOP8")</f>
        <v>4632.9620000000004</v>
      </c>
      <c r="AI548" s="53">
        <f t="shared" si="1374"/>
        <v>4632.9620000000004</v>
      </c>
      <c r="AJ548" s="40">
        <f t="shared" si="1375"/>
        <v>1</v>
      </c>
      <c r="AL548" s="53">
        <f>_xll.OneStreamExcelAddIn.XFFunctions.XFGetCell("TRUE", "CONSOL", $D$3,"TOT_Entity","USD","Actual",[1]Setup!C6,"PERIODIC",$B548,"TOPFLOW","TOP","TOP","top1",$C548,"top3","Open_Acute_DIV1","TOP5","TOP6","REPORTED","TOP8")</f>
        <v>7962.75</v>
      </c>
      <c r="AM548" s="53">
        <f>_xll.OneStreamExcelAddIn.XFFunctions.XFGetCell("TRUE", "CONSOL", $D$3,"TOT_Entity","Aggregated","Budget_Working",[1]Setup!C6,"PERIODIC",$B548,"TOPFLOW","TOP","TOP","top1",$C548,"top3","Open_Acute_DIV1","TOP5","TOP6","REPORTED","TOP8")</f>
        <v>4632.9620000000004</v>
      </c>
      <c r="AN548" s="53">
        <f t="shared" si="1376"/>
        <v>-3329.7879999999996</v>
      </c>
      <c r="AO548" s="40">
        <f t="shared" si="1377"/>
        <v>-0.71871688133854739</v>
      </c>
      <c r="AQ548" s="53">
        <f>_xll.OneStreamExcelAddIn.XFFunctions.XFGetCell("TRUE", "CONSOL", $D$3,"TOT_Entity","USD","Actual",[1]Setup!C7,"PERIODIC",$B548,"TOPFLOW","TOP","TOP","top1",$C548,"top3","Open_Acute_DIV1","TOP5","TOP6","REPORTED","TOP8")</f>
        <v>3930.62</v>
      </c>
      <c r="AR548" s="53">
        <f>_xll.OneStreamExcelAddIn.XFFunctions.XFGetCell("TRUE", "CONSOL", $D$3,"TOT_Entity","Aggregated","Budget_Working",[1]Setup!C7,"PERIODIC",$B548,"TOPFLOW","TOP","TOP","top1",$C548,"top3","Open_Acute_DIV1","TOP5","TOP6","REPORTED","TOP8")</f>
        <v>4632.9620000000004</v>
      </c>
      <c r="AS548" s="53">
        <f t="shared" si="1378"/>
        <v>702.34200000000055</v>
      </c>
      <c r="AT548" s="40">
        <f t="shared" si="1379"/>
        <v>0.15159675386933899</v>
      </c>
      <c r="AV548" s="53">
        <f>_xll.OneStreamExcelAddIn.XFFunctions.XFGetCell("TRUE", "CONSOL", $D$3,"TOT_Entity","USD","Actual",[1]Setup!C8,"PERIODIC",$B548,"TOPFLOW","TOP","TOP","top1",$C548,"top3","Open_Acute_DIV1","TOP5","TOP6","REPORTED","TOP8")</f>
        <v>-15437.84</v>
      </c>
      <c r="AW548" s="53">
        <f>_xll.OneStreamExcelAddIn.XFFunctions.XFGetCell("TRUE", "CONSOL", $D$3,"TOT_Entity","Aggregated","Budget_Working",[1]Setup!C8,"PERIODIC",$B548,"TOPFLOW","TOP","TOP","top1",$C548,"top3","Open_Acute_DIV1","TOP5","TOP6","REPORTED","TOP8")</f>
        <v>4632.9620000000004</v>
      </c>
      <c r="AX548" s="53">
        <f t="shared" si="1380"/>
        <v>20070.802</v>
      </c>
      <c r="AY548" s="40">
        <f t="shared" si="1381"/>
        <v>4.3321749671160692</v>
      </c>
      <c r="BA548" s="53">
        <f>_xll.OneStreamExcelAddIn.XFFunctions.XFGetCell("TRUE", "CONSOL", $D$3,"TOT_Entity","USD","Actual",[1]Setup!C9,"PERIODIC",$B548,"TOPFLOW","TOP","TOP","top1",$C548,"top3","Open_Acute_DIV1","TOP5","TOP6","REPORTED","TOP8")</f>
        <v>0</v>
      </c>
      <c r="BB548" s="53">
        <f>_xll.OneStreamExcelAddIn.XFFunctions.XFGetCell("TRUE", "CONSOL", $D$3,"TOT_Entity","Aggregated","Budget_Working",[1]Setup!C9,"PERIODIC",$B548,"TOPFLOW","TOP","TOP","top1",$C548,"top3","Open_Acute_DIV1","TOP5","TOP6","REPORTED","TOP8")</f>
        <v>4632.9620000000004</v>
      </c>
      <c r="BC548" s="53">
        <f t="shared" si="1382"/>
        <v>4632.9620000000004</v>
      </c>
      <c r="BD548" s="40">
        <f t="shared" si="1383"/>
        <v>1</v>
      </c>
      <c r="BF548" s="53">
        <f>_xll.OneStreamExcelAddIn.XFFunctions.XFGetCell("TRUE", "CONSOL", $D$3,"TOT_Entity","USD","Actual",[1]Setup!C10,"PERIODIC",$B548,"TOPFLOW","TOP","TOP","top1",$C548,"top3","Open_Acute_DIV1","TOP5","TOP6","REPORTED","TOP8")</f>
        <v>0</v>
      </c>
      <c r="BG548" s="53">
        <f>_xll.OneStreamExcelAddIn.XFFunctions.XFGetCell("TRUE", "CONSOL", $D$3,"TOT_Entity","Aggregated","Budget_Working",[1]Setup!C10,"PERIODIC",$B548,"TOPFLOW","TOP","TOP","top1",$C548,"top3","Open_Acute_DIV1","TOP5","TOP6","REPORTED","TOP8")</f>
        <v>4632.9620000000004</v>
      </c>
      <c r="BH548" s="53">
        <f t="shared" si="1384"/>
        <v>4632.9620000000004</v>
      </c>
      <c r="BI548" s="40">
        <f t="shared" si="1385"/>
        <v>1</v>
      </c>
      <c r="BK548" s="53">
        <f>_xll.OneStreamExcelAddIn.XFFunctions.XFGetCell("TRUE", "CONSOL", $D$3,"TOT_Entity","USD","Actual",[1]Setup!C11,"PERIODIC",$B548,"TOPFLOW","TOP","TOP","top1",$C548,"top3","Open_Acute_DIV1","TOP5","TOP6","REPORTED","TOP8")</f>
        <v>0</v>
      </c>
      <c r="BL548" s="53">
        <f>_xll.OneStreamExcelAddIn.XFFunctions.XFGetCell("TRUE", "CONSOL", $D$3,"TOT_Entity","Aggregated","Budget_Working",[1]Setup!C11,"PERIODIC",$B548,"TOPFLOW","TOP","TOP","top1",$C548,"top3","Open_Acute_DIV1","TOP5","TOP6","REPORTED","TOP8")</f>
        <v>4632.9620000000004</v>
      </c>
      <c r="BM548" s="53">
        <f t="shared" si="1386"/>
        <v>4632.9620000000004</v>
      </c>
      <c r="BN548" s="40">
        <f t="shared" si="1387"/>
        <v>1</v>
      </c>
      <c r="BP548" s="53">
        <f>_xll.OneStreamExcelAddIn.XFFunctions.XFGetCell("TRUE", "CONSOL", $D$3,"TOT_Entity","USD","Actual",[1]Setup!C12,"PERIODIC",$B548,"TOPFLOW","TOP","TOP","top1",$C548,"top3","Open_Acute_DIV1","TOP5","TOP6","REPORTED","TOP8")</f>
        <v>0</v>
      </c>
      <c r="BQ548" s="53">
        <f>_xll.OneStreamExcelAddIn.XFFunctions.XFGetCell("TRUE", "CONSOL", $D$3,"TOT_Entity","Aggregated","Budget_Working",[1]Setup!C12,"PERIODIC",$B548,"TOPFLOW","TOP","TOP","top1",$C548,"top3","Open_Acute_DIV1","TOP5","TOP6","REPORTED","TOP8")</f>
        <v>4632.9620000000004</v>
      </c>
      <c r="BR548" s="53">
        <f t="shared" si="1388"/>
        <v>4632.9620000000004</v>
      </c>
      <c r="BS548" s="40">
        <f t="shared" si="1389"/>
        <v>1</v>
      </c>
      <c r="BU548" s="53">
        <f>_xll.OneStreamExcelAddIn.XFFunctions.XFGetCell("TRUE", "CONSOL", $D$3,"TOT_Entity","USD","Actual",[1]Setup!C13,"PERIODIC",$B548,"TOPFLOW","TOP","TOP","top1",$C548,"top3","Open_Acute_DIV1","TOP5","TOP6","REPORTED","TOP8")</f>
        <v>0</v>
      </c>
      <c r="BV548" s="53">
        <f>_xll.OneStreamExcelAddIn.XFFunctions.XFGetCell("TRUE", "CONSOL", $D$3,"TOT_Entity","Aggregated","Budget_Working",[1]Setup!C13,"PERIODIC",$B548,"TOPFLOW","TOP","TOP","top1",$C548,"top3","Open_Acute_DIV1","TOP5","TOP6","REPORTED","TOP8")</f>
        <v>4632.9620000000004</v>
      </c>
      <c r="BW548" s="53">
        <f t="shared" si="1390"/>
        <v>4632.9620000000004</v>
      </c>
      <c r="BX548" s="40">
        <f t="shared" si="1391"/>
        <v>1</v>
      </c>
      <c r="BZ548" s="53">
        <f>_xll.OneStreamExcelAddIn.XFFunctions.XFGetCell("TRUE", "CONSOL", $D$3,"TOT_Entity","USD","Actual",[1]Setup!C14,"PERIODIC",$B548,"TOPFLOW","TOP","TOP","top1",$C548,"top3","Open_Acute_DIV1","TOP5","TOP6","REPORTED","TOP8")</f>
        <v>0</v>
      </c>
      <c r="CA548" s="53">
        <f>_xll.OneStreamExcelAddIn.XFFunctions.XFGetCell("TRUE", "CONSOL", $D$3,"TOT_Entity","Aggregated","Budget_Working",[1]Setup!C14,"PERIODIC",$B548,"TOPFLOW","TOP","TOP","top1",$C548,"top3","Open_Acute_DIV1","TOP5","TOP6","REPORTED","TOP8")</f>
        <v>4632.9620000000004</v>
      </c>
      <c r="CB548" s="53">
        <f t="shared" si="1392"/>
        <v>4632.9620000000004</v>
      </c>
      <c r="CC548" s="40">
        <f t="shared" si="1393"/>
        <v>1</v>
      </c>
      <c r="CE548" s="53">
        <f>_xll.OneStreamExcelAddIn.XFFunctions.XFGetCell("TRUE", "CONSOL", $D$3,"TOT_Entity","USD","Actual",[1]Setup!C15,"PERIODIC",$B548,"TOPFLOW","TOP","TOP","top1",$C548,"top3","Open_Acute_DIV1","TOP5","TOP6","REPORTED","TOP8")</f>
        <v>0</v>
      </c>
      <c r="CF548" s="53">
        <f>_xll.OneStreamExcelAddIn.XFFunctions.XFGetCell("TRUE", "CONSOL", $D$3,"TOT_Entity","Aggregated","Budget_Working",[1]Setup!C15,"PERIODIC",$B548,"TOPFLOW","TOP","TOP","top1",$C548,"top3","Open_Acute_DIV1","TOP5","TOP6","REPORTED","TOP8")</f>
        <v>4632.9620000000004</v>
      </c>
      <c r="CG548" s="53">
        <f t="shared" si="1394"/>
        <v>4632.9620000000004</v>
      </c>
      <c r="CH548" s="40">
        <f t="shared" si="1395"/>
        <v>1</v>
      </c>
      <c r="CI548" s="212"/>
      <c r="CJ548" s="53">
        <f>_xll.OneStreamExcelAddIn.XFFunctions.XFGetCell("TRUE", "CONSOL", $D$3,"TOT_Entity","USD","Actual",[1]Setup!C4,"PERIODIC",$B548,"TOPFLOW","TOP","TOP","top1",$C548,"top3","Open_Acute_DIV1","TOP5","TOP6","REPORTED","TOP8")</f>
        <v>3544.47</v>
      </c>
      <c r="CK548" s="53">
        <f>_xll.OneStreamExcelAddIn.XFFunctions.XFGetCell("TRUE", "CONSOL", $D$3,"TOT_Entity","USD","Actual",[1]Setup!C5,"PERIODIC",$B548,"TOPFLOW","TOP","TOP","top1",$C548,"top3","Open_Acute_DIV1","TOP5","TOP6","REPORTED","TOP8")</f>
        <v>0</v>
      </c>
      <c r="CL548" s="53">
        <f>_xll.OneStreamExcelAddIn.XFFunctions.XFGetCell("TRUE", "CONSOL", $D$3,"TOT_Entity","USD","Actual",[1]Setup!C6,"PERIODIC",$B548,"TOPFLOW","TOP","TOP","top1",$C548,"top3","Open_Acute_DIV1","TOP5","TOP6","REPORTED","TOP8")</f>
        <v>7962.75</v>
      </c>
      <c r="CM548" s="53">
        <f>_xll.OneStreamExcelAddIn.XFFunctions.XFGetCell("TRUE", "CONSOL", $D$3,"TOT_Entity","USD","Actual",[1]Setup!C7,"PERIODIC",$B548,"TOPFLOW","TOP","TOP","top1",$C548,"top3","Open_Acute_DIV1","TOP5","TOP6","REPORTED","TOP8")</f>
        <v>3930.62</v>
      </c>
      <c r="CN548" s="53">
        <f>_xll.OneStreamExcelAddIn.XFFunctions.XFGetCell("TRUE", "CONSOL", $D$3,"TOT_Entity","USD","Actual",[1]Setup!C8,"PERIODIC",$B548,"TOPFLOW","TOP","TOP","top1",$C548,"top3","Open_Acute_DIV1","TOP5","TOP6","REPORTED","TOP8")</f>
        <v>-15437.84</v>
      </c>
      <c r="CO548" s="53">
        <f>_xll.OneStreamExcelAddIn.XFFunctions.XFGetCell("TRUE", "CONSOL", $D$3,"TOT_Entity","USD","Actual",[1]Setup!C9,"PERIODIC",$B548,"TOPFLOW","TOP","TOP","top1",$C548,"top3","Open_Acute_DIV1","TOP5","TOP6","REPORTED","TOP8")</f>
        <v>0</v>
      </c>
      <c r="CP548" s="53">
        <f>_xll.OneStreamExcelAddIn.XFFunctions.XFGetCell("TRUE", "CONSOL", $D$3,"TOT_Entity","USD","Actual",[1]Setup!C10,"PERIODIC",$B548,"TOPFLOW","TOP","TOP","top1",$C548,"top3","Open_Acute_DIV1","TOP5","TOP6","REPORTED","TOP8")</f>
        <v>0</v>
      </c>
      <c r="CQ548" s="53">
        <f>_xll.OneStreamExcelAddIn.XFFunctions.XFGetCell("TRUE", "CONSOL", $D$3,"TOT_Entity","USD","Actual",[1]Setup!C11,"PERIODIC",$B548,"TOPFLOW","TOP","TOP","top1",$C548,"top3","Open_Acute_DIV1","TOP5","TOP6","REPORTED","TOP8")</f>
        <v>0</v>
      </c>
      <c r="CR548" s="53">
        <f>_xll.OneStreamExcelAddIn.XFFunctions.XFGetCell("TRUE", "CONSOL", $D$3,"TOT_Entity","USD","Actual",[1]Setup!C12,"PERIODIC",$B548,"TOPFLOW","TOP","TOP","top1",$C548,"top3","Open_Acute_DIV1","TOP5","TOP6","REPORTED","TOP8")</f>
        <v>0</v>
      </c>
      <c r="CS548" s="53">
        <f>_xll.OneStreamExcelAddIn.XFFunctions.XFGetCell("TRUE", "CONSOL", $D$3,"TOT_Entity","USD","Actual",[1]Setup!C13,"PERIODIC",$B548,"TOPFLOW","TOP","TOP","top1",$C548,"top3","Open_Acute_DIV1","TOP5","TOP6","REPORTED","TOP8")</f>
        <v>0</v>
      </c>
      <c r="CT548" s="53">
        <f>_xll.OneStreamExcelAddIn.XFFunctions.XFGetCell("TRUE", "CONSOL", $D$3,"TOT_Entity","USD","Actual",[1]Setup!C14,"PERIODIC",$B548,"TOPFLOW","TOP","TOP","top1",$C548,"top3","Open_Acute_DIV1","TOP5","TOP6","REPORTED","TOP8")</f>
        <v>0</v>
      </c>
      <c r="CU548" s="53">
        <f>_xll.OneStreamExcelAddIn.XFFunctions.XFGetCell("TRUE", "CONSOL", $D$3,"TOT_Entity","USD","Actual",[1]Setup!C15,"PERIODIC",$B548,"TOPFLOW","TOP","TOP","top1",$C548,"top3","Open_Acute_DIV1","TOP5","TOP6","REPORTED","TOP8")</f>
        <v>0</v>
      </c>
      <c r="CV548" s="212"/>
      <c r="CW548" s="53">
        <f>_xll.OneStreamExcelAddIn.XFFunctions.XFGetCell("TRUE", "CONSOL", $D$3,"TOT_Entity","USD","Actual",[1]Setup!C17,"PERIODIC",$B548,"TOPFLOW","TOP","TOP","top1",$C548,"top3","Open_Acute_DIV1","TOP5","TOP6","REPORTED","TOP8")</f>
        <v>2953.9</v>
      </c>
      <c r="CX548" s="53">
        <f>_xll.OneStreamExcelAddIn.XFFunctions.XFGetCell("TRUE", "CONSOL", $D$3,"TOT_Entity","USD","Actual",[1]Setup!C18,"PERIODIC",$B548,"TOPFLOW","TOP","TOP","top1",$C548,"top3","Open_Acute_DIV1","TOP5","TOP6","REPORTED","TOP8")</f>
        <v>5973.48</v>
      </c>
      <c r="CY548" s="53">
        <f>_xll.OneStreamExcelAddIn.XFFunctions.XFGetCell("TRUE", "CONSOL", $D$3,"TOT_Entity","USD","Actual",[1]Setup!C19,"PERIODIC",$B548,"TOPFLOW","TOP","TOP","top1",$C548,"top3","Open_Acute_DIV1","TOP5","TOP6","REPORTED","TOP8")</f>
        <v>0</v>
      </c>
      <c r="CZ548" s="53">
        <f>_xll.OneStreamExcelAddIn.XFFunctions.XFGetCell("TRUE", "CONSOL", $D$3,"TOT_Entity","USD","Actual",[1]Setup!C20,"PERIODIC",$B548,"TOPFLOW","TOP","TOP","top1",$C548,"top3","Open_Acute_DIV1","TOP5","TOP6","REPORTED","TOP8")</f>
        <v>3014.62</v>
      </c>
      <c r="DA548" s="53">
        <f>_xll.OneStreamExcelAddIn.XFFunctions.XFGetCell("TRUE", "CONSOL", $D$3,"TOT_Entity","USD","Actual",[1]Setup!C21,"PERIODIC",$B548,"TOPFLOW","TOP","TOP","top1",$C548,"top3","Open_Acute_DIV1","TOP5","TOP6","REPORTED","TOP8")</f>
        <v>5973.28</v>
      </c>
      <c r="DB548" s="53">
        <f>_xll.OneStreamExcelAddIn.XFFunctions.XFGetCell("TRUE", "CONSOL", $D$3,"TOT_Entity","USD","Actual",[1]Setup!C22,"PERIODIC",$B548,"TOPFLOW","TOP","TOP","top1",$C548,"top3","Open_Acute_DIV1","TOP5","TOP6","REPORTED","TOP8")</f>
        <v>2986.64</v>
      </c>
      <c r="DC548" s="53">
        <f>_xll.OneStreamExcelAddIn.XFFunctions.XFGetCell("TRUE", "CONSOL", $D$3,"TOT_Entity","USD","Actual",[1]Setup!C23,"PERIODIC",$B548,"TOPFLOW","TOP","TOP","top1",$C548,"top3","Open_Acute_DIV1","TOP5","TOP6","REPORTED","TOP8")</f>
        <v>7528.59</v>
      </c>
      <c r="DD548" s="53">
        <f>_xll.OneStreamExcelAddIn.XFFunctions.XFGetCell("TRUE", "CONSOL", $D$3,"TOT_Entity","USD","Actual",[1]Setup!C24,"PERIODIC",$B548,"TOPFLOW","TOP","TOP","top1",$C548,"top3","Open_Acute_DIV1","TOP5","TOP6","REPORTED","TOP8")</f>
        <v>3661.68</v>
      </c>
      <c r="DE548" s="53">
        <f>_xll.OneStreamExcelAddIn.XFFunctions.XFGetCell("TRUE", "CONSOL", $D$3,"TOT_Entity","USD","Actual",[1]Setup!C25,"PERIODIC",$B548,"TOPFLOW","TOP","TOP","top1",$C548,"top3","Open_Acute_DIV1","TOP5","TOP6","REPORTED","TOP8")</f>
        <v>8902.35</v>
      </c>
      <c r="DF548" s="53">
        <f>_xll.OneStreamExcelAddIn.XFFunctions.XFGetCell("TRUE", "CONSOL", $D$3,"TOT_Entity","USD","Actual",[1]Setup!C26,"PERIODIC",$B548,"TOPFLOW","TOP","TOP","top1",$C548,"top3","Open_Acute_DIV1","TOP5","TOP6","REPORTED","TOP8")</f>
        <v>2736.77</v>
      </c>
      <c r="DG548" s="53">
        <f>_xll.OneStreamExcelAddIn.XFFunctions.XFGetCell("TRUE", "CONSOL", $D$3,"TOT_Entity","USD","Actual",[1]Setup!C27,"PERIODIC",$B548,"TOPFLOW","TOP","TOP","top1",$C548,"top3","Open_Acute_DIV1","TOP5","TOP6","REPORTED","TOP8")</f>
        <v>4226.59</v>
      </c>
      <c r="DH548" s="53">
        <f>_xll.OneStreamExcelAddIn.XFFunctions.XFGetCell("TRUE", "CONSOL", $D$3,"TOT_Entity","USD","Actual",[1]Setup!C28,"PERIODIC",$B548,"TOPFLOW","TOP","TOP","top1",$C548,"top3","Open_Acute_DIV1","TOP5","TOP6","REPORTED","TOP8")</f>
        <v>3583.46</v>
      </c>
      <c r="DI548" s="178"/>
      <c r="DJ548" s="53">
        <f>_xll.OneStreamExcelAddIn.XFFunctions.XFGetCell("TRUE", "CONSOL", $D$3,"TOT_Entity","Aggregated","Budget_Working",[1]Setup!C4,"PERIODIC",$B548,"TOPFLOW","TOP","TOP","top1",$C548,"top3","Open_Acute_DIV1","TOP5","TOP6","REPORTED","TOP8")</f>
        <v>4632.9620000000004</v>
      </c>
      <c r="DK548" s="53">
        <f>_xll.OneStreamExcelAddIn.XFFunctions.XFGetCell("TRUE", "CONSOL", $D$3,"TOT_Entity","Aggregated","Budget_Working",[1]Setup!C5,"PERIODIC",$B548,"TOPFLOW","TOP","TOP","top1",$C548,"top3","Open_Acute_DIV1","TOP5","TOP6","REPORTED","TOP8")</f>
        <v>4632.9620000000004</v>
      </c>
      <c r="DL548" s="53">
        <f>_xll.OneStreamExcelAddIn.XFFunctions.XFGetCell("TRUE", "CONSOL", $D$3,"TOT_Entity","Aggregated","Budget_Working",[1]Setup!C6,"PERIODIC",$B548,"TOPFLOW","TOP","TOP","top1",$C548,"top3","Open_Acute_DIV1","TOP5","TOP6","REPORTED","TOP8")</f>
        <v>4632.9620000000004</v>
      </c>
      <c r="DM548" s="53">
        <f>_xll.OneStreamExcelAddIn.XFFunctions.XFGetCell("TRUE", "CONSOL", $D$3,"TOT_Entity","Aggregated","Budget_Working",[1]Setup!C7,"PERIODIC",$B548,"TOPFLOW","TOP","TOP","top1",$C548,"top3","Open_Acute_DIV1","TOP5","TOP6","REPORTED","TOP8")</f>
        <v>4632.9620000000004</v>
      </c>
      <c r="DN548" s="53">
        <f>_xll.OneStreamExcelAddIn.XFFunctions.XFGetCell("TRUE", "CONSOL", $D$3,"TOT_Entity","Aggregated","Budget_Working",[1]Setup!C8,"PERIODIC",$B548,"TOPFLOW","TOP","TOP","top1",$C548,"top3","Open_Acute_DIV1","TOP5","TOP6","REPORTED","TOP8")</f>
        <v>4632.9620000000004</v>
      </c>
      <c r="DO548" s="53">
        <f>_xll.OneStreamExcelAddIn.XFFunctions.XFGetCell("TRUE", "CONSOL", $D$3,"TOT_Entity","Aggregated","Budget_Working",[1]Setup!C9,"PERIODIC",$B548,"TOPFLOW","TOP","TOP","top1",$C548,"top3","Open_Acute_DIV1","TOP5","TOP6","REPORTED","TOP8")</f>
        <v>4632.9620000000004</v>
      </c>
      <c r="DP548" s="53">
        <f>_xll.OneStreamExcelAddIn.XFFunctions.XFGetCell("TRUE", "CONSOL", $D$3,"TOT_Entity","Aggregated","Budget_Working",[1]Setup!C10,"PERIODIC",$B548,"TOPFLOW","TOP","TOP","top1",$C548,"top3","Open_Acute_DIV1","TOP5","TOP6","REPORTED","TOP8")</f>
        <v>4632.9620000000004</v>
      </c>
      <c r="DQ548" s="53">
        <f>_xll.OneStreamExcelAddIn.XFFunctions.XFGetCell("TRUE", "CONSOL", $D$3,"TOT_Entity","Aggregated","Budget_Working",[1]Setup!C11,"PERIODIC",$B548,"TOPFLOW","TOP","TOP","top1",$C548,"top3","Open_Acute_DIV1","TOP5","TOP6","REPORTED","TOP8")</f>
        <v>4632.9620000000004</v>
      </c>
      <c r="DR548" s="53">
        <f>_xll.OneStreamExcelAddIn.XFFunctions.XFGetCell("TRUE", "CONSOL", $D$3,"TOT_Entity","Aggregated","Budget_Working",[1]Setup!C12,"PERIODIC",$B548,"TOPFLOW","TOP","TOP","top1",$C548,"top3","Open_Acute_DIV1","TOP5","TOP6","REPORTED","TOP8")</f>
        <v>4632.9620000000004</v>
      </c>
      <c r="DS548" s="53">
        <f>_xll.OneStreamExcelAddIn.XFFunctions.XFGetCell("TRUE", "CONSOL", $D$3,"TOT_Entity","Aggregated","Budget_Working",[1]Setup!C13,"PERIODIC",$B548,"TOPFLOW","TOP","TOP","top1",$C548,"top3","Open_Acute_DIV1","TOP5","TOP6","REPORTED","TOP8")</f>
        <v>4632.9620000000004</v>
      </c>
      <c r="DT548" s="53">
        <f>_xll.OneStreamExcelAddIn.XFFunctions.XFGetCell("TRUE", "CONSOL", $D$3,"TOT_Entity","Aggregated","Budget_Working",[1]Setup!C14,"PERIODIC",$B548,"TOPFLOW","TOP","TOP","top1",$C548,"top3","Open_Acute_DIV1","TOP5","TOP6","REPORTED","TOP8")</f>
        <v>4632.9620000000004</v>
      </c>
      <c r="DU548" s="53">
        <f>_xll.OneStreamExcelAddIn.XFFunctions.XFGetCell("TRUE", "CONSOL", $D$3,"TOT_Entity","Aggregated","Budget_Working",[1]Setup!C15,"PERIODIC",$B548,"TOPFLOW","TOP","TOP","top1",$C548,"top3","Open_Acute_DIV1","TOP5","TOP6","REPORTED","TOP8")</f>
        <v>4632.9620000000004</v>
      </c>
      <c r="DV548" s="178"/>
      <c r="DW548" s="53">
        <f>_xll.OneStreamExcelAddIn.XFFunctions.XFGetCell("TRUE", "CONSOL", $D$3,"TOT_Entity","USD","Budget_Final",[1]Setup!C17,"PERIODIC",$B548,"TOPFLOW","TOP","TOP","top1",$C548,"top3","Open_Acute_DIV1","TOP5","TOP6","REPORTED","TOP8")</f>
        <v>3975.78</v>
      </c>
      <c r="DX548" s="53">
        <f>_xll.OneStreamExcelAddIn.XFFunctions.XFGetCell("TRUE", "CONSOL", $D$3,"TOT_Entity","USD","Budget_Final",[1]Setup!C18,"PERIODIC",$B548,"TOPFLOW","TOP","TOP","top1",$C548,"top3","Open_Acute_DIV1","TOP5","TOP6","REPORTED","TOP8")</f>
        <v>3975.78</v>
      </c>
      <c r="DY548" s="53">
        <f>_xll.OneStreamExcelAddIn.XFFunctions.XFGetCell("TRUE", "CONSOL", $D$3,"TOT_Entity","USD","Budget_Final",[1]Setup!C19,"PERIODIC",$B548,"TOPFLOW","TOP","TOP","top1",$C548,"top3","Open_Acute_DIV1","TOP5","TOP6","REPORTED","TOP8")</f>
        <v>3975.78</v>
      </c>
      <c r="DZ548" s="53">
        <f>_xll.OneStreamExcelAddIn.XFFunctions.XFGetCell("TRUE", "CONSOL", $D$3,"TOT_Entity","USD","Budget_Final",[1]Setup!C20,"PERIODIC",$B548,"TOPFLOW","TOP","TOP","top1",$C548,"top3","Open_Acute_DIV1","TOP5","TOP6","REPORTED","TOP8")</f>
        <v>3975.78</v>
      </c>
      <c r="EA548" s="53">
        <f>_xll.OneStreamExcelAddIn.XFFunctions.XFGetCell("TRUE", "CONSOL", $D$3,"TOT_Entity","USD","Budget_Final",[1]Setup!C21,"PERIODIC",$B548,"TOPFLOW","TOP","TOP","top1",$C548,"top3","Open_Acute_DIV1","TOP5","TOP6","REPORTED","TOP8")</f>
        <v>3975.78</v>
      </c>
      <c r="EB548" s="53">
        <f>_xll.OneStreamExcelAddIn.XFFunctions.XFGetCell("TRUE", "CONSOL", $D$3,"TOT_Entity","USD","Budget_Final",[1]Setup!C22,"PERIODIC",$B548,"TOPFLOW","TOP","TOP","top1",$C548,"top3","Open_Acute_DIV1","TOP5","TOP6","REPORTED","TOP8")</f>
        <v>3975.78</v>
      </c>
      <c r="EC548" s="53">
        <f>_xll.OneStreamExcelAddIn.XFFunctions.XFGetCell("TRUE", "CONSOL", $D$3,"TOT_Entity","USD","Budget_Final",[1]Setup!C23,"PERIODIC",$B548,"TOPFLOW","TOP","TOP","top1",$C548,"top3","Open_Acute_DIV1","TOP5","TOP6","REPORTED","TOP8")</f>
        <v>3975.78</v>
      </c>
      <c r="ED548" s="53">
        <f>_xll.OneStreamExcelAddIn.XFFunctions.XFGetCell("TRUE", "CONSOL", $D$3,"TOT_Entity","USD","Budget_Final",[1]Setup!C24,"PERIODIC",$B548,"TOPFLOW","TOP","TOP","top1",$C548,"top3","Open_Acute_DIV1","TOP5","TOP6","REPORTED","TOP8")</f>
        <v>3975.78</v>
      </c>
      <c r="EE548" s="53">
        <f>_xll.OneStreamExcelAddIn.XFFunctions.XFGetCell("TRUE", "CONSOL", $D$3,"TOT_Entity","USD","Budget_Final",[1]Setup!C25,"PERIODIC",$B548,"TOPFLOW","TOP","TOP","top1",$C548,"top3","Open_Acute_DIV1","TOP5","TOP6","REPORTED","TOP8")</f>
        <v>3975.78</v>
      </c>
      <c r="EF548" s="53">
        <f>_xll.OneStreamExcelAddIn.XFFunctions.XFGetCell("TRUE", "CONSOL", $D$3,"TOT_Entity","USD","Budget_Final",[1]Setup!C26,"PERIODIC",$B548,"TOPFLOW","TOP","TOP","top1",$C548,"top3","Open_Acute_DIV1","TOP5","TOP6","REPORTED","TOP8")</f>
        <v>3975.78</v>
      </c>
      <c r="EG548" s="53">
        <f>_xll.OneStreamExcelAddIn.XFFunctions.XFGetCell("TRUE", "CONSOL", $D$3,"TOT_Entity","USD","Budget_Final",[1]Setup!C27,"PERIODIC",$B548,"TOPFLOW","TOP","TOP","top1",$C548,"top3","Open_Acute_DIV1","TOP5","TOP6","REPORTED","TOP8")</f>
        <v>3975.78</v>
      </c>
      <c r="EH548" s="53">
        <f>_xll.OneStreamExcelAddIn.XFFunctions.XFGetCell("TRUE", "CONSOL", $D$3,"TOT_Entity","USD","Budget_Final",[1]Setup!C28,"PERIODIC",$B548,"TOPFLOW","TOP","TOP","top1",$C548,"top3","Open_Acute_DIV1","TOP5","TOP6","REPORTED","TOP8")</f>
        <v>3975.78</v>
      </c>
    </row>
    <row r="549" spans="2:138" x14ac:dyDescent="0.25">
      <c r="B549" s="51">
        <v>64007</v>
      </c>
      <c r="C549" s="51"/>
      <c r="D549" t="str" cm="1">
        <f t="array" ref="D549">_xll.OneStreamExcelAddIn.XFFunctions.XFGetMemberInfo("Description","Account",B549)</f>
        <v>Hazardous Waste Disposal</v>
      </c>
      <c r="E549" s="53">
        <f>_xll.OneStreamExcelAddIn.XFFunctions.XFGetCell("TRUE", "CONSOL", $D$3,"TOT_Entity","USD","Actual",$E$3,"PERIODIC",$B549,"TOPFLOW","TOP","TOP","top1",$C549,"top3","Open_Acute_DIV1","TOP5","TOP6","REPORTED","TOP8")</f>
        <v>0</v>
      </c>
      <c r="F549" s="53">
        <f>_xll.OneStreamExcelAddIn.XFFunctions.XFGetCell("TRUE", "CONSOL", $D$3,"TOT_Entity","Aggregated","Budget_Working",$E$3,"PERIODIC",$B549,"TOPFLOW","TOP","TOP","top1",$C549,"top3","Open_Acute_DIV1","TOP5","TOP6","REPORTED","TOP8")</f>
        <v>0</v>
      </c>
      <c r="G549" s="53">
        <f t="shared" si="1365"/>
        <v>0</v>
      </c>
      <c r="H549" s="55">
        <f t="shared" si="1366"/>
        <v>0</v>
      </c>
      <c r="I549" s="41"/>
      <c r="J549" s="53">
        <f>_xll.OneStreamExcelAddIn.XFFunctions.XFGetCell("TRUE", "CONSOL", $D$3,"TOT_Entity","USD","Actual",$E$3,"YTD",$B549,"TOPFLOW","TOP","TOP","top1",$C549,"TOP3","Open_Acute_DIV1","TOP5","TOP6","REPORTED","TOP8")</f>
        <v>0</v>
      </c>
      <c r="K549" s="53">
        <f>_xll.OneStreamExcelAddIn.XFFunctions.XFGetCell("TRUE", "CONSOL", $D$3,"TOT_Entity","Aggregated","Budget_Working",$E$3,"YTD",$B549,"TOPFLOW","TOP","TOP","top1",$C549,"TOP3","Open_Acute_DIV1","TOP5","TOP6","REPORTED","TOP8")</f>
        <v>0</v>
      </c>
      <c r="L549" s="53">
        <f t="shared" si="1367"/>
        <v>0</v>
      </c>
      <c r="M549" s="40">
        <f t="shared" si="1368"/>
        <v>0</v>
      </c>
      <c r="N549" s="41"/>
      <c r="O549" s="53">
        <f>_xll.OneStreamExcelAddIn.XFFunctions.XFGetCell("TRUE", "CONSOL", $D$3,"TOT_Entity","USD","Actual",$F$3,"YTD",$B549,"TOPFLOW","TOP","TOP","top1",$C549,"TOP3","Open_Acute_DIV1","TOP5","TOP6","REPORTED","TOP8")</f>
        <v>0</v>
      </c>
      <c r="P549" s="53">
        <f>_xll.OneStreamExcelAddIn.XFFunctions.XFGetCell("TRUE", "CONSOL", $D$3,"TOT_Entity","USD","Actual",$E$3,"YTD",$B549,"TOPFLOW","TOP","TOP","top1",$C549,"top3","Open_Acute_DIV1","TOP5","TOP6","REPORTED","VAR_BW_PY_Actual")</f>
        <v>0</v>
      </c>
      <c r="Q549" s="40">
        <f t="shared" si="1369"/>
        <v>0</v>
      </c>
      <c r="R549" s="41"/>
      <c r="S549" s="53">
        <f>_xll.OneStreamExcelAddIn.XFFunctions.XFGetCell("TRUE", "CONSOL", $D$3,"TOT_Entity","USD","MIDFCST",$E$3,"MTD",$B549,"TOPFLOW","TOP","TOP","top1",$C549,"TOP3","Open_Acute_DIV1","TOP5","TOP6","REPORTED","TOP8")</f>
        <v>0</v>
      </c>
      <c r="T549" s="53">
        <f t="shared" si="1370"/>
        <v>0</v>
      </c>
      <c r="U549" s="40">
        <f t="shared" si="1371"/>
        <v>0</v>
      </c>
      <c r="V549" s="41"/>
      <c r="W549" s="42"/>
      <c r="X549" s="43"/>
      <c r="Y549" s="42"/>
      <c r="Z549" s="44"/>
      <c r="AB549" s="53">
        <f>_xll.OneStreamExcelAddIn.XFFunctions.XFGetCell("TRUE", "CONSOL", $D$3,"TOT_Entity","USD","Actual",[1]Setup!C4,"PERIODIC",$B549,"TOPFLOW","TOP","TOP","top1",$C549,"top3","Open_Acute_DIV1","TOP5","TOP6","REPORTED","TOP8")</f>
        <v>0</v>
      </c>
      <c r="AC549" s="53">
        <f>_xll.OneStreamExcelAddIn.XFFunctions.XFGetCell("TRUE", "CONSOL", $D$3,"TOT_Entity","Aggregated","Budget_Working",[1]Setup!C4,"PERIODIC",$B549,"TOPFLOW","TOP","TOP","top1",$C549,"top3","Open_Acute_DIV1","TOP5","TOP6","REPORTED","TOP8")</f>
        <v>0</v>
      </c>
      <c r="AD549" s="53">
        <f t="shared" si="1372"/>
        <v>0</v>
      </c>
      <c r="AE549" s="40">
        <f t="shared" si="1373"/>
        <v>0</v>
      </c>
      <c r="AG549" s="53">
        <f>_xll.OneStreamExcelAddIn.XFFunctions.XFGetCell("TRUE", "CONSOL", $D$3,"TOT_Entity","USD","Actual",[1]Setup!C5,"PERIODIC",$B549,"TOPFLOW","TOP","TOP","top1",$C549,"top3","Open_Acute_DIV1","TOP5","TOP6","REPORTED","TOP8")</f>
        <v>0</v>
      </c>
      <c r="AH549" s="53">
        <f>_xll.OneStreamExcelAddIn.XFFunctions.XFGetCell("TRUE", "CONSOL", $D$3,"TOT_Entity","Aggregated","Budget_Working",[1]Setup!C5,"PERIODIC",$B549,"TOPFLOW","TOP","TOP","top1",$C549,"top3","Open_Acute_DIV1","TOP5","TOP6","REPORTED","TOP8")</f>
        <v>0</v>
      </c>
      <c r="AI549" s="53">
        <f t="shared" si="1374"/>
        <v>0</v>
      </c>
      <c r="AJ549" s="40">
        <f t="shared" si="1375"/>
        <v>0</v>
      </c>
      <c r="AL549" s="53">
        <f>_xll.OneStreamExcelAddIn.XFFunctions.XFGetCell("TRUE", "CONSOL", $D$3,"TOT_Entity","USD","Actual",[1]Setup!C6,"PERIODIC",$B549,"TOPFLOW","TOP","TOP","top1",$C549,"top3","Open_Acute_DIV1","TOP5","TOP6","REPORTED","TOP8")</f>
        <v>0</v>
      </c>
      <c r="AM549" s="53">
        <f>_xll.OneStreamExcelAddIn.XFFunctions.XFGetCell("TRUE", "CONSOL", $D$3,"TOT_Entity","Aggregated","Budget_Working",[1]Setup!C6,"PERIODIC",$B549,"TOPFLOW","TOP","TOP","top1",$C549,"top3","Open_Acute_DIV1","TOP5","TOP6","REPORTED","TOP8")</f>
        <v>0</v>
      </c>
      <c r="AN549" s="53">
        <f t="shared" si="1376"/>
        <v>0</v>
      </c>
      <c r="AO549" s="40">
        <f t="shared" si="1377"/>
        <v>0</v>
      </c>
      <c r="AQ549" s="53">
        <f>_xll.OneStreamExcelAddIn.XFFunctions.XFGetCell("TRUE", "CONSOL", $D$3,"TOT_Entity","USD","Actual",[1]Setup!C7,"PERIODIC",$B549,"TOPFLOW","TOP","TOP","top1",$C549,"top3","Open_Acute_DIV1","TOP5","TOP6","REPORTED","TOP8")</f>
        <v>0</v>
      </c>
      <c r="AR549" s="53">
        <f>_xll.OneStreamExcelAddIn.XFFunctions.XFGetCell("TRUE", "CONSOL", $D$3,"TOT_Entity","Aggregated","Budget_Working",[1]Setup!C7,"PERIODIC",$B549,"TOPFLOW","TOP","TOP","top1",$C549,"top3","Open_Acute_DIV1","TOP5","TOP6","REPORTED","TOP8")</f>
        <v>0</v>
      </c>
      <c r="AS549" s="53">
        <f t="shared" si="1378"/>
        <v>0</v>
      </c>
      <c r="AT549" s="40">
        <f t="shared" si="1379"/>
        <v>0</v>
      </c>
      <c r="AV549" s="53">
        <f>_xll.OneStreamExcelAddIn.XFFunctions.XFGetCell("TRUE", "CONSOL", $D$3,"TOT_Entity","USD","Actual",[1]Setup!C8,"PERIODIC",$B549,"TOPFLOW","TOP","TOP","top1",$C549,"top3","Open_Acute_DIV1","TOP5","TOP6","REPORTED","TOP8")</f>
        <v>0</v>
      </c>
      <c r="AW549" s="53">
        <f>_xll.OneStreamExcelAddIn.XFFunctions.XFGetCell("TRUE", "CONSOL", $D$3,"TOT_Entity","Aggregated","Budget_Working",[1]Setup!C8,"PERIODIC",$B549,"TOPFLOW","TOP","TOP","top1",$C549,"top3","Open_Acute_DIV1","TOP5","TOP6","REPORTED","TOP8")</f>
        <v>0</v>
      </c>
      <c r="AX549" s="53">
        <f t="shared" si="1380"/>
        <v>0</v>
      </c>
      <c r="AY549" s="40">
        <f t="shared" si="1381"/>
        <v>0</v>
      </c>
      <c r="BA549" s="53">
        <f>_xll.OneStreamExcelAddIn.XFFunctions.XFGetCell("TRUE", "CONSOL", $D$3,"TOT_Entity","USD","Actual",[1]Setup!C9,"PERIODIC",$B549,"TOPFLOW","TOP","TOP","top1",$C549,"top3","Open_Acute_DIV1","TOP5","TOP6","REPORTED","TOP8")</f>
        <v>0</v>
      </c>
      <c r="BB549" s="53">
        <f>_xll.OneStreamExcelAddIn.XFFunctions.XFGetCell("TRUE", "CONSOL", $D$3,"TOT_Entity","Aggregated","Budget_Working",[1]Setup!C9,"PERIODIC",$B549,"TOPFLOW","TOP","TOP","top1",$C549,"top3","Open_Acute_DIV1","TOP5","TOP6","REPORTED","TOP8")</f>
        <v>0</v>
      </c>
      <c r="BC549" s="53">
        <f t="shared" si="1382"/>
        <v>0</v>
      </c>
      <c r="BD549" s="40">
        <f t="shared" si="1383"/>
        <v>0</v>
      </c>
      <c r="BF549" s="53">
        <f>_xll.OneStreamExcelAddIn.XFFunctions.XFGetCell("TRUE", "CONSOL", $D$3,"TOT_Entity","USD","Actual",[1]Setup!C10,"PERIODIC",$B549,"TOPFLOW","TOP","TOP","top1",$C549,"top3","Open_Acute_DIV1","TOP5","TOP6","REPORTED","TOP8")</f>
        <v>0</v>
      </c>
      <c r="BG549" s="53">
        <f>_xll.OneStreamExcelAddIn.XFFunctions.XFGetCell("TRUE", "CONSOL", $D$3,"TOT_Entity","Aggregated","Budget_Working",[1]Setup!C10,"PERIODIC",$B549,"TOPFLOW","TOP","TOP","top1",$C549,"top3","Open_Acute_DIV1","TOP5","TOP6","REPORTED","TOP8")</f>
        <v>0</v>
      </c>
      <c r="BH549" s="53">
        <f t="shared" si="1384"/>
        <v>0</v>
      </c>
      <c r="BI549" s="40">
        <f t="shared" si="1385"/>
        <v>0</v>
      </c>
      <c r="BK549" s="53">
        <f>_xll.OneStreamExcelAddIn.XFFunctions.XFGetCell("TRUE", "CONSOL", $D$3,"TOT_Entity","USD","Actual",[1]Setup!C11,"PERIODIC",$B549,"TOPFLOW","TOP","TOP","top1",$C549,"top3","Open_Acute_DIV1","TOP5","TOP6","REPORTED","TOP8")</f>
        <v>0</v>
      </c>
      <c r="BL549" s="53">
        <f>_xll.OneStreamExcelAddIn.XFFunctions.XFGetCell("TRUE", "CONSOL", $D$3,"TOT_Entity","Aggregated","Budget_Working",[1]Setup!C11,"PERIODIC",$B549,"TOPFLOW","TOP","TOP","top1",$C549,"top3","Open_Acute_DIV1","TOP5","TOP6","REPORTED","TOP8")</f>
        <v>0</v>
      </c>
      <c r="BM549" s="53">
        <f t="shared" si="1386"/>
        <v>0</v>
      </c>
      <c r="BN549" s="40">
        <f t="shared" si="1387"/>
        <v>0</v>
      </c>
      <c r="BP549" s="53">
        <f>_xll.OneStreamExcelAddIn.XFFunctions.XFGetCell("TRUE", "CONSOL", $D$3,"TOT_Entity","USD","Actual",[1]Setup!C12,"PERIODIC",$B549,"TOPFLOW","TOP","TOP","top1",$C549,"top3","Open_Acute_DIV1","TOP5","TOP6","REPORTED","TOP8")</f>
        <v>0</v>
      </c>
      <c r="BQ549" s="53">
        <f>_xll.OneStreamExcelAddIn.XFFunctions.XFGetCell("TRUE", "CONSOL", $D$3,"TOT_Entity","Aggregated","Budget_Working",[1]Setup!C12,"PERIODIC",$B549,"TOPFLOW","TOP","TOP","top1",$C549,"top3","Open_Acute_DIV1","TOP5","TOP6","REPORTED","TOP8")</f>
        <v>0</v>
      </c>
      <c r="BR549" s="53">
        <f t="shared" si="1388"/>
        <v>0</v>
      </c>
      <c r="BS549" s="40">
        <f t="shared" si="1389"/>
        <v>0</v>
      </c>
      <c r="BU549" s="53">
        <f>_xll.OneStreamExcelAddIn.XFFunctions.XFGetCell("TRUE", "CONSOL", $D$3,"TOT_Entity","USD","Actual",[1]Setup!C13,"PERIODIC",$B549,"TOPFLOW","TOP","TOP","top1",$C549,"top3","Open_Acute_DIV1","TOP5","TOP6","REPORTED","TOP8")</f>
        <v>0</v>
      </c>
      <c r="BV549" s="53">
        <f>_xll.OneStreamExcelAddIn.XFFunctions.XFGetCell("TRUE", "CONSOL", $D$3,"TOT_Entity","Aggregated","Budget_Working",[1]Setup!C13,"PERIODIC",$B549,"TOPFLOW","TOP","TOP","top1",$C549,"top3","Open_Acute_DIV1","TOP5","TOP6","REPORTED","TOP8")</f>
        <v>0</v>
      </c>
      <c r="BW549" s="53">
        <f t="shared" si="1390"/>
        <v>0</v>
      </c>
      <c r="BX549" s="40">
        <f t="shared" si="1391"/>
        <v>0</v>
      </c>
      <c r="BZ549" s="53">
        <f>_xll.OneStreamExcelAddIn.XFFunctions.XFGetCell("TRUE", "CONSOL", $D$3,"TOT_Entity","USD","Actual",[1]Setup!C14,"PERIODIC",$B549,"TOPFLOW","TOP","TOP","top1",$C549,"top3","Open_Acute_DIV1","TOP5","TOP6","REPORTED","TOP8")</f>
        <v>0</v>
      </c>
      <c r="CA549" s="53">
        <f>_xll.OneStreamExcelAddIn.XFFunctions.XFGetCell("TRUE", "CONSOL", $D$3,"TOT_Entity","Aggregated","Budget_Working",[1]Setup!C14,"PERIODIC",$B549,"TOPFLOW","TOP","TOP","top1",$C549,"top3","Open_Acute_DIV1","TOP5","TOP6","REPORTED","TOP8")</f>
        <v>0</v>
      </c>
      <c r="CB549" s="53">
        <f t="shared" si="1392"/>
        <v>0</v>
      </c>
      <c r="CC549" s="40">
        <f t="shared" si="1393"/>
        <v>0</v>
      </c>
      <c r="CE549" s="53">
        <f>_xll.OneStreamExcelAddIn.XFFunctions.XFGetCell("TRUE", "CONSOL", $D$3,"TOT_Entity","USD","Actual",[1]Setup!C15,"PERIODIC",$B549,"TOPFLOW","TOP","TOP","top1",$C549,"top3","Open_Acute_DIV1","TOP5","TOP6","REPORTED","TOP8")</f>
        <v>0</v>
      </c>
      <c r="CF549" s="53">
        <f>_xll.OneStreamExcelAddIn.XFFunctions.XFGetCell("TRUE", "CONSOL", $D$3,"TOT_Entity","Aggregated","Budget_Working",[1]Setup!C15,"PERIODIC",$B549,"TOPFLOW","TOP","TOP","top1",$C549,"top3","Open_Acute_DIV1","TOP5","TOP6","REPORTED","TOP8")</f>
        <v>0</v>
      </c>
      <c r="CG549" s="53">
        <f t="shared" si="1394"/>
        <v>0</v>
      </c>
      <c r="CH549" s="40">
        <f t="shared" si="1395"/>
        <v>0</v>
      </c>
      <c r="CI549" s="212"/>
      <c r="CJ549" s="53">
        <f>_xll.OneStreamExcelAddIn.XFFunctions.XFGetCell("TRUE", "CONSOL", $D$3,"TOT_Entity","USD","Actual",[1]Setup!C4,"PERIODIC",$B549,"TOPFLOW","TOP","TOP","top1",$C549,"top3","Open_Acute_DIV1","TOP5","TOP6","REPORTED","TOP8")</f>
        <v>0</v>
      </c>
      <c r="CK549" s="53">
        <f>_xll.OneStreamExcelAddIn.XFFunctions.XFGetCell("TRUE", "CONSOL", $D$3,"TOT_Entity","USD","Actual",[1]Setup!C5,"PERIODIC",$B549,"TOPFLOW","TOP","TOP","top1",$C549,"top3","Open_Acute_DIV1","TOP5","TOP6","REPORTED","TOP8")</f>
        <v>0</v>
      </c>
      <c r="CL549" s="53">
        <f>_xll.OneStreamExcelAddIn.XFFunctions.XFGetCell("TRUE", "CONSOL", $D$3,"TOT_Entity","USD","Actual",[1]Setup!C6,"PERIODIC",$B549,"TOPFLOW","TOP","TOP","top1",$C549,"top3","Open_Acute_DIV1","TOP5","TOP6","REPORTED","TOP8")</f>
        <v>0</v>
      </c>
      <c r="CM549" s="53">
        <f>_xll.OneStreamExcelAddIn.XFFunctions.XFGetCell("TRUE", "CONSOL", $D$3,"TOT_Entity","USD","Actual",[1]Setup!C7,"PERIODIC",$B549,"TOPFLOW","TOP","TOP","top1",$C549,"top3","Open_Acute_DIV1","TOP5","TOP6","REPORTED","TOP8")</f>
        <v>0</v>
      </c>
      <c r="CN549" s="53">
        <f>_xll.OneStreamExcelAddIn.XFFunctions.XFGetCell("TRUE", "CONSOL", $D$3,"TOT_Entity","USD","Actual",[1]Setup!C8,"PERIODIC",$B549,"TOPFLOW","TOP","TOP","top1",$C549,"top3","Open_Acute_DIV1","TOP5","TOP6","REPORTED","TOP8")</f>
        <v>0</v>
      </c>
      <c r="CO549" s="53">
        <f>_xll.OneStreamExcelAddIn.XFFunctions.XFGetCell("TRUE", "CONSOL", $D$3,"TOT_Entity","USD","Actual",[1]Setup!C9,"PERIODIC",$B549,"TOPFLOW","TOP","TOP","top1",$C549,"top3","Open_Acute_DIV1","TOP5","TOP6","REPORTED","TOP8")</f>
        <v>0</v>
      </c>
      <c r="CP549" s="53">
        <f>_xll.OneStreamExcelAddIn.XFFunctions.XFGetCell("TRUE", "CONSOL", $D$3,"TOT_Entity","USD","Actual",[1]Setup!C10,"PERIODIC",$B549,"TOPFLOW","TOP","TOP","top1",$C549,"top3","Open_Acute_DIV1","TOP5","TOP6","REPORTED","TOP8")</f>
        <v>0</v>
      </c>
      <c r="CQ549" s="53">
        <f>_xll.OneStreamExcelAddIn.XFFunctions.XFGetCell("TRUE", "CONSOL", $D$3,"TOT_Entity","USD","Actual",[1]Setup!C11,"PERIODIC",$B549,"TOPFLOW","TOP","TOP","top1",$C549,"top3","Open_Acute_DIV1","TOP5","TOP6","REPORTED","TOP8")</f>
        <v>0</v>
      </c>
      <c r="CR549" s="53">
        <f>_xll.OneStreamExcelAddIn.XFFunctions.XFGetCell("TRUE", "CONSOL", $D$3,"TOT_Entity","USD","Actual",[1]Setup!C12,"PERIODIC",$B549,"TOPFLOW","TOP","TOP","top1",$C549,"top3","Open_Acute_DIV1","TOP5","TOP6","REPORTED","TOP8")</f>
        <v>0</v>
      </c>
      <c r="CS549" s="53">
        <f>_xll.OneStreamExcelAddIn.XFFunctions.XFGetCell("TRUE", "CONSOL", $D$3,"TOT_Entity","USD","Actual",[1]Setup!C13,"PERIODIC",$B549,"TOPFLOW","TOP","TOP","top1",$C549,"top3","Open_Acute_DIV1","TOP5","TOP6","REPORTED","TOP8")</f>
        <v>0</v>
      </c>
      <c r="CT549" s="53">
        <f>_xll.OneStreamExcelAddIn.XFFunctions.XFGetCell("TRUE", "CONSOL", $D$3,"TOT_Entity","USD","Actual",[1]Setup!C14,"PERIODIC",$B549,"TOPFLOW","TOP","TOP","top1",$C549,"top3","Open_Acute_DIV1","TOP5","TOP6","REPORTED","TOP8")</f>
        <v>0</v>
      </c>
      <c r="CU549" s="53">
        <f>_xll.OneStreamExcelAddIn.XFFunctions.XFGetCell("TRUE", "CONSOL", $D$3,"TOT_Entity","USD","Actual",[1]Setup!C15,"PERIODIC",$B549,"TOPFLOW","TOP","TOP","top1",$C549,"top3","Open_Acute_DIV1","TOP5","TOP6","REPORTED","TOP8")</f>
        <v>0</v>
      </c>
      <c r="CV549" s="212"/>
      <c r="CW549" s="53">
        <f>_xll.OneStreamExcelAddIn.XFFunctions.XFGetCell("TRUE", "CONSOL", $D$3,"TOT_Entity","USD","Actual",[1]Setup!C17,"PERIODIC",$B549,"TOPFLOW","TOP","TOP","top1",$C549,"top3","Open_Acute_DIV1","TOP5","TOP6","REPORTED","TOP8")</f>
        <v>0</v>
      </c>
      <c r="CX549" s="53">
        <f>_xll.OneStreamExcelAddIn.XFFunctions.XFGetCell("TRUE", "CONSOL", $D$3,"TOT_Entity","USD","Actual",[1]Setup!C18,"PERIODIC",$B549,"TOPFLOW","TOP","TOP","top1",$C549,"top3","Open_Acute_DIV1","TOP5","TOP6","REPORTED","TOP8")</f>
        <v>0</v>
      </c>
      <c r="CY549" s="53">
        <f>_xll.OneStreamExcelAddIn.XFFunctions.XFGetCell("TRUE", "CONSOL", $D$3,"TOT_Entity","USD","Actual",[1]Setup!C19,"PERIODIC",$B549,"TOPFLOW","TOP","TOP","top1",$C549,"top3","Open_Acute_DIV1","TOP5","TOP6","REPORTED","TOP8")</f>
        <v>0</v>
      </c>
      <c r="CZ549" s="53">
        <f>_xll.OneStreamExcelAddIn.XFFunctions.XFGetCell("TRUE", "CONSOL", $D$3,"TOT_Entity","USD","Actual",[1]Setup!C20,"PERIODIC",$B549,"TOPFLOW","TOP","TOP","top1",$C549,"top3","Open_Acute_DIV1","TOP5","TOP6","REPORTED","TOP8")</f>
        <v>0</v>
      </c>
      <c r="DA549" s="53">
        <f>_xll.OneStreamExcelAddIn.XFFunctions.XFGetCell("TRUE", "CONSOL", $D$3,"TOT_Entity","USD","Actual",[1]Setup!C21,"PERIODIC",$B549,"TOPFLOW","TOP","TOP","top1",$C549,"top3","Open_Acute_DIV1","TOP5","TOP6","REPORTED","TOP8")</f>
        <v>0</v>
      </c>
      <c r="DB549" s="53">
        <f>_xll.OneStreamExcelAddIn.XFFunctions.XFGetCell("TRUE", "CONSOL", $D$3,"TOT_Entity","USD","Actual",[1]Setup!C22,"PERIODIC",$B549,"TOPFLOW","TOP","TOP","top1",$C549,"top3","Open_Acute_DIV1","TOP5","TOP6","REPORTED","TOP8")</f>
        <v>0</v>
      </c>
      <c r="DC549" s="53">
        <f>_xll.OneStreamExcelAddIn.XFFunctions.XFGetCell("TRUE", "CONSOL", $D$3,"TOT_Entity","USD","Actual",[1]Setup!C23,"PERIODIC",$B549,"TOPFLOW","TOP","TOP","top1",$C549,"top3","Open_Acute_DIV1","TOP5","TOP6","REPORTED","TOP8")</f>
        <v>0</v>
      </c>
      <c r="DD549" s="53">
        <f>_xll.OneStreamExcelAddIn.XFFunctions.XFGetCell("TRUE", "CONSOL", $D$3,"TOT_Entity","USD","Actual",[1]Setup!C24,"PERIODIC",$B549,"TOPFLOW","TOP","TOP","top1",$C549,"top3","Open_Acute_DIV1","TOP5","TOP6","REPORTED","TOP8")</f>
        <v>0</v>
      </c>
      <c r="DE549" s="53">
        <f>_xll.OneStreamExcelAddIn.XFFunctions.XFGetCell("TRUE", "CONSOL", $D$3,"TOT_Entity","USD","Actual",[1]Setup!C25,"PERIODIC",$B549,"TOPFLOW","TOP","TOP","top1",$C549,"top3","Open_Acute_DIV1","TOP5","TOP6","REPORTED","TOP8")</f>
        <v>0</v>
      </c>
      <c r="DF549" s="53">
        <f>_xll.OneStreamExcelAddIn.XFFunctions.XFGetCell("TRUE", "CONSOL", $D$3,"TOT_Entity","USD","Actual",[1]Setup!C26,"PERIODIC",$B549,"TOPFLOW","TOP","TOP","top1",$C549,"top3","Open_Acute_DIV1","TOP5","TOP6","REPORTED","TOP8")</f>
        <v>0</v>
      </c>
      <c r="DG549" s="53">
        <f>_xll.OneStreamExcelAddIn.XFFunctions.XFGetCell("TRUE", "CONSOL", $D$3,"TOT_Entity","USD","Actual",[1]Setup!C27,"PERIODIC",$B549,"TOPFLOW","TOP","TOP","top1",$C549,"top3","Open_Acute_DIV1","TOP5","TOP6","REPORTED","TOP8")</f>
        <v>0</v>
      </c>
      <c r="DH549" s="53">
        <f>_xll.OneStreamExcelAddIn.XFFunctions.XFGetCell("TRUE", "CONSOL", $D$3,"TOT_Entity","USD","Actual",[1]Setup!C28,"PERIODIC",$B549,"TOPFLOW","TOP","TOP","top1",$C549,"top3","Open_Acute_DIV1","TOP5","TOP6","REPORTED","TOP8")</f>
        <v>0</v>
      </c>
      <c r="DI549" s="178"/>
      <c r="DJ549" s="53">
        <f>_xll.OneStreamExcelAddIn.XFFunctions.XFGetCell("TRUE", "CONSOL", $D$3,"TOT_Entity","Aggregated","Budget_Working",[1]Setup!C4,"PERIODIC",$B549,"TOPFLOW","TOP","TOP","top1",$C549,"top3","Open_Acute_DIV1","TOP5","TOP6","REPORTED","TOP8")</f>
        <v>0</v>
      </c>
      <c r="DK549" s="53">
        <f>_xll.OneStreamExcelAddIn.XFFunctions.XFGetCell("TRUE", "CONSOL", $D$3,"TOT_Entity","Aggregated","Budget_Working",[1]Setup!C5,"PERIODIC",$B549,"TOPFLOW","TOP","TOP","top1",$C549,"top3","Open_Acute_DIV1","TOP5","TOP6","REPORTED","TOP8")</f>
        <v>0</v>
      </c>
      <c r="DL549" s="53">
        <f>_xll.OneStreamExcelAddIn.XFFunctions.XFGetCell("TRUE", "CONSOL", $D$3,"TOT_Entity","Aggregated","Budget_Working",[1]Setup!C6,"PERIODIC",$B549,"TOPFLOW","TOP","TOP","top1",$C549,"top3","Open_Acute_DIV1","TOP5","TOP6","REPORTED","TOP8")</f>
        <v>0</v>
      </c>
      <c r="DM549" s="53">
        <f>_xll.OneStreamExcelAddIn.XFFunctions.XFGetCell("TRUE", "CONSOL", $D$3,"TOT_Entity","Aggregated","Budget_Working",[1]Setup!C7,"PERIODIC",$B549,"TOPFLOW","TOP","TOP","top1",$C549,"top3","Open_Acute_DIV1","TOP5","TOP6","REPORTED","TOP8")</f>
        <v>0</v>
      </c>
      <c r="DN549" s="53">
        <f>_xll.OneStreamExcelAddIn.XFFunctions.XFGetCell("TRUE", "CONSOL", $D$3,"TOT_Entity","Aggregated","Budget_Working",[1]Setup!C8,"PERIODIC",$B549,"TOPFLOW","TOP","TOP","top1",$C549,"top3","Open_Acute_DIV1","TOP5","TOP6","REPORTED","TOP8")</f>
        <v>0</v>
      </c>
      <c r="DO549" s="53">
        <f>_xll.OneStreamExcelAddIn.XFFunctions.XFGetCell("TRUE", "CONSOL", $D$3,"TOT_Entity","Aggregated","Budget_Working",[1]Setup!C9,"PERIODIC",$B549,"TOPFLOW","TOP","TOP","top1",$C549,"top3","Open_Acute_DIV1","TOP5","TOP6","REPORTED","TOP8")</f>
        <v>0</v>
      </c>
      <c r="DP549" s="53">
        <f>_xll.OneStreamExcelAddIn.XFFunctions.XFGetCell("TRUE", "CONSOL", $D$3,"TOT_Entity","Aggregated","Budget_Working",[1]Setup!C10,"PERIODIC",$B549,"TOPFLOW","TOP","TOP","top1",$C549,"top3","Open_Acute_DIV1","TOP5","TOP6","REPORTED","TOP8")</f>
        <v>0</v>
      </c>
      <c r="DQ549" s="53">
        <f>_xll.OneStreamExcelAddIn.XFFunctions.XFGetCell("TRUE", "CONSOL", $D$3,"TOT_Entity","Aggregated","Budget_Working",[1]Setup!C11,"PERIODIC",$B549,"TOPFLOW","TOP","TOP","top1",$C549,"top3","Open_Acute_DIV1","TOP5","TOP6","REPORTED","TOP8")</f>
        <v>0</v>
      </c>
      <c r="DR549" s="53">
        <f>_xll.OneStreamExcelAddIn.XFFunctions.XFGetCell("TRUE", "CONSOL", $D$3,"TOT_Entity","Aggregated","Budget_Working",[1]Setup!C12,"PERIODIC",$B549,"TOPFLOW","TOP","TOP","top1",$C549,"top3","Open_Acute_DIV1","TOP5","TOP6","REPORTED","TOP8")</f>
        <v>0</v>
      </c>
      <c r="DS549" s="53">
        <f>_xll.OneStreamExcelAddIn.XFFunctions.XFGetCell("TRUE", "CONSOL", $D$3,"TOT_Entity","Aggregated","Budget_Working",[1]Setup!C13,"PERIODIC",$B549,"TOPFLOW","TOP","TOP","top1",$C549,"top3","Open_Acute_DIV1","TOP5","TOP6","REPORTED","TOP8")</f>
        <v>0</v>
      </c>
      <c r="DT549" s="53">
        <f>_xll.OneStreamExcelAddIn.XFFunctions.XFGetCell("TRUE", "CONSOL", $D$3,"TOT_Entity","Aggregated","Budget_Working",[1]Setup!C14,"PERIODIC",$B549,"TOPFLOW","TOP","TOP","top1",$C549,"top3","Open_Acute_DIV1","TOP5","TOP6","REPORTED","TOP8")</f>
        <v>0</v>
      </c>
      <c r="DU549" s="53">
        <f>_xll.OneStreamExcelAddIn.XFFunctions.XFGetCell("TRUE", "CONSOL", $D$3,"TOT_Entity","Aggregated","Budget_Working",[1]Setup!C15,"PERIODIC",$B549,"TOPFLOW","TOP","TOP","top1",$C549,"top3","Open_Acute_DIV1","TOP5","TOP6","REPORTED","TOP8")</f>
        <v>0</v>
      </c>
      <c r="DV549" s="178"/>
      <c r="DW549" s="53">
        <f>_xll.OneStreamExcelAddIn.XFFunctions.XFGetCell("TRUE", "CONSOL", $D$3,"TOT_Entity","USD","Budget_Final",[1]Setup!C17,"PERIODIC",$B549,"TOPFLOW","TOP","TOP","top1",$C549,"top3","Open_Acute_DIV1","TOP5","TOP6","REPORTED","TOP8")</f>
        <v>0</v>
      </c>
      <c r="DX549" s="53">
        <f>_xll.OneStreamExcelAddIn.XFFunctions.XFGetCell("TRUE", "CONSOL", $D$3,"TOT_Entity","USD","Budget_Final",[1]Setup!C18,"PERIODIC",$B549,"TOPFLOW","TOP","TOP","top1",$C549,"top3","Open_Acute_DIV1","TOP5","TOP6","REPORTED","TOP8")</f>
        <v>0</v>
      </c>
      <c r="DY549" s="53">
        <f>_xll.OneStreamExcelAddIn.XFFunctions.XFGetCell("TRUE", "CONSOL", $D$3,"TOT_Entity","USD","Budget_Final",[1]Setup!C19,"PERIODIC",$B549,"TOPFLOW","TOP","TOP","top1",$C549,"top3","Open_Acute_DIV1","TOP5","TOP6","REPORTED","TOP8")</f>
        <v>0</v>
      </c>
      <c r="DZ549" s="53">
        <f>_xll.OneStreamExcelAddIn.XFFunctions.XFGetCell("TRUE", "CONSOL", $D$3,"TOT_Entity","USD","Budget_Final",[1]Setup!C20,"PERIODIC",$B549,"TOPFLOW","TOP","TOP","top1",$C549,"top3","Open_Acute_DIV1","TOP5","TOP6","REPORTED","TOP8")</f>
        <v>0</v>
      </c>
      <c r="EA549" s="53">
        <f>_xll.OneStreamExcelAddIn.XFFunctions.XFGetCell("TRUE", "CONSOL", $D$3,"TOT_Entity","USD","Budget_Final",[1]Setup!C21,"PERIODIC",$B549,"TOPFLOW","TOP","TOP","top1",$C549,"top3","Open_Acute_DIV1","TOP5","TOP6","REPORTED","TOP8")</f>
        <v>0</v>
      </c>
      <c r="EB549" s="53">
        <f>_xll.OneStreamExcelAddIn.XFFunctions.XFGetCell("TRUE", "CONSOL", $D$3,"TOT_Entity","USD","Budget_Final",[1]Setup!C22,"PERIODIC",$B549,"TOPFLOW","TOP","TOP","top1",$C549,"top3","Open_Acute_DIV1","TOP5","TOP6","REPORTED","TOP8")</f>
        <v>0</v>
      </c>
      <c r="EC549" s="53">
        <f>_xll.OneStreamExcelAddIn.XFFunctions.XFGetCell("TRUE", "CONSOL", $D$3,"TOT_Entity","USD","Budget_Final",[1]Setup!C23,"PERIODIC",$B549,"TOPFLOW","TOP","TOP","top1",$C549,"top3","Open_Acute_DIV1","TOP5","TOP6","REPORTED","TOP8")</f>
        <v>0</v>
      </c>
      <c r="ED549" s="53">
        <f>_xll.OneStreamExcelAddIn.XFFunctions.XFGetCell("TRUE", "CONSOL", $D$3,"TOT_Entity","USD","Budget_Final",[1]Setup!C24,"PERIODIC",$B549,"TOPFLOW","TOP","TOP","top1",$C549,"top3","Open_Acute_DIV1","TOP5","TOP6","REPORTED","TOP8")</f>
        <v>0</v>
      </c>
      <c r="EE549" s="53">
        <f>_xll.OneStreamExcelAddIn.XFFunctions.XFGetCell("TRUE", "CONSOL", $D$3,"TOT_Entity","USD","Budget_Final",[1]Setup!C25,"PERIODIC",$B549,"TOPFLOW","TOP","TOP","top1",$C549,"top3","Open_Acute_DIV1","TOP5","TOP6","REPORTED","TOP8")</f>
        <v>0</v>
      </c>
      <c r="EF549" s="53">
        <f>_xll.OneStreamExcelAddIn.XFFunctions.XFGetCell("TRUE", "CONSOL", $D$3,"TOT_Entity","USD","Budget_Final",[1]Setup!C26,"PERIODIC",$B549,"TOPFLOW","TOP","TOP","top1",$C549,"top3","Open_Acute_DIV1","TOP5","TOP6","REPORTED","TOP8")</f>
        <v>0</v>
      </c>
      <c r="EG549" s="53">
        <f>_xll.OneStreamExcelAddIn.XFFunctions.XFGetCell("TRUE", "CONSOL", $D$3,"TOT_Entity","USD","Budget_Final",[1]Setup!C27,"PERIODIC",$B549,"TOPFLOW","TOP","TOP","top1",$C549,"top3","Open_Acute_DIV1","TOP5","TOP6","REPORTED","TOP8")</f>
        <v>0</v>
      </c>
      <c r="EH549" s="53">
        <f>_xll.OneStreamExcelAddIn.XFFunctions.XFGetCell("TRUE", "CONSOL", $D$3,"TOT_Entity","USD","Budget_Final",[1]Setup!C28,"PERIODIC",$B549,"TOPFLOW","TOP","TOP","top1",$C549,"top3","Open_Acute_DIV1","TOP5","TOP6","REPORTED","TOP8")</f>
        <v>0</v>
      </c>
    </row>
    <row r="550" spans="2:138" x14ac:dyDescent="0.25">
      <c r="B550" s="51">
        <v>64008</v>
      </c>
      <c r="C550" s="51"/>
      <c r="D550" t="str" cm="1">
        <f t="array" ref="D550">_xll.OneStreamExcelAddIn.XFFunctions.XFGetMemberInfo("Description","Account",B550)</f>
        <v>Cell Phone</v>
      </c>
      <c r="E550" s="53">
        <f>_xll.OneStreamExcelAddIn.XFFunctions.XFGetCell("TRUE", "CONSOL", $D$3,"TOT_Entity","USD","Actual",$E$3,"PERIODIC",$B550,"TOPFLOW","TOP","TOP","top1",$C550,"top3","Open_Acute_DIV1","TOP5","TOP6","REPORTED","TOP8")</f>
        <v>2219.48</v>
      </c>
      <c r="F550" s="53">
        <f>_xll.OneStreamExcelAddIn.XFFunctions.XFGetCell("TRUE", "CONSOL", $D$3,"TOT_Entity","Aggregated","Budget_Working",$E$3,"PERIODIC",$B550,"TOPFLOW","TOP","TOP","top1",$C550,"top3","Open_Acute_DIV1","TOP5","TOP6","REPORTED","TOP8")</f>
        <v>2015.348333333</v>
      </c>
      <c r="G550" s="53">
        <f t="shared" si="1365"/>
        <v>-204.13166666699999</v>
      </c>
      <c r="H550" s="55">
        <f t="shared" si="1366"/>
        <v>-0.10128852828602851</v>
      </c>
      <c r="I550" s="41"/>
      <c r="J550" s="53">
        <f>_xll.OneStreamExcelAddIn.XFFunctions.XFGetCell("TRUE", "CONSOL", $D$3,"TOT_Entity","USD","Actual",$E$3,"YTD",$B550,"TOPFLOW","TOP","TOP","top1",$C550,"TOP3","Open_Acute_DIV1","TOP5","TOP6","REPORTED","TOP8")</f>
        <v>8573.36</v>
      </c>
      <c r="K550" s="53">
        <f>_xll.OneStreamExcelAddIn.XFFunctions.XFGetCell("TRUE", "CONSOL", $D$3,"TOT_Entity","Aggregated","Budget_Working",$E$3,"YTD",$B550,"TOPFLOW","TOP","TOP","top1",$C550,"TOP3","Open_Acute_DIV1","TOP5","TOP6","REPORTED","TOP8")</f>
        <v>8061.3933333320001</v>
      </c>
      <c r="L550" s="53">
        <f t="shared" si="1367"/>
        <v>-511.96666666800047</v>
      </c>
      <c r="M550" s="40">
        <f t="shared" si="1368"/>
        <v>-6.3508458835662626E-2</v>
      </c>
      <c r="N550" s="41"/>
      <c r="O550" s="53">
        <f>_xll.OneStreamExcelAddIn.XFFunctions.XFGetCell("TRUE", "CONSOL", $D$3,"TOT_Entity","USD","Actual",$F$3,"YTD",$B550,"TOPFLOW","TOP","TOP","top1",$C550,"TOP3","Open_Acute_DIV1","TOP5","TOP6","REPORTED","TOP8")</f>
        <v>4098.9399999999996</v>
      </c>
      <c r="P550" s="53">
        <f>_xll.OneStreamExcelAddIn.XFFunctions.XFGetCell("TRUE", "CONSOL", $D$3,"TOT_Entity","USD","Actual",$E$3,"YTD",$B550,"TOPFLOW","TOP","TOP","top1",$C550,"top3","Open_Acute_DIV1","TOP5","TOP6","REPORTED","VAR_BW_PY_Actual")</f>
        <v>-4474.42</v>
      </c>
      <c r="Q550" s="40">
        <f t="shared" si="1369"/>
        <v>-1.0916041708344111</v>
      </c>
      <c r="R550" s="41"/>
      <c r="S550" s="53">
        <f>_xll.OneStreamExcelAddIn.XFFunctions.XFGetCell("TRUE", "CONSOL", $D$3,"TOT_Entity","USD","MIDFCST",$E$3,"MTD",$B550,"TOPFLOW","TOP","TOP","top1",$C550,"TOP3","Open_Acute_DIV1","TOP5","TOP6","REPORTED","TOP8")</f>
        <v>0</v>
      </c>
      <c r="T550" s="53">
        <f t="shared" si="1370"/>
        <v>-2219.48</v>
      </c>
      <c r="U550" s="40">
        <f t="shared" si="1371"/>
        <v>0</v>
      </c>
      <c r="V550" s="41"/>
      <c r="W550" s="42"/>
      <c r="X550" s="43"/>
      <c r="Y550" s="42"/>
      <c r="Z550" s="44"/>
      <c r="AB550" s="53">
        <f>_xll.OneStreamExcelAddIn.XFFunctions.XFGetCell("TRUE", "CONSOL", $D$3,"TOT_Entity","USD","Actual",[1]Setup!C4,"PERIODIC",$B550,"TOPFLOW","TOP","TOP","top1",$C550,"top3","Open_Acute_DIV1","TOP5","TOP6","REPORTED","TOP8")</f>
        <v>2755.05</v>
      </c>
      <c r="AC550" s="53">
        <f>_xll.OneStreamExcelAddIn.XFFunctions.XFGetCell("TRUE", "CONSOL", $D$3,"TOT_Entity","Aggregated","Budget_Working",[1]Setup!C4,"PERIODIC",$B550,"TOPFLOW","TOP","TOP","top1",$C550,"top3","Open_Acute_DIV1","TOP5","TOP6","REPORTED","TOP8")</f>
        <v>2015.348333333</v>
      </c>
      <c r="AD550" s="53">
        <f t="shared" si="1372"/>
        <v>-739.70166666700015</v>
      </c>
      <c r="AE550" s="40">
        <f t="shared" si="1373"/>
        <v>-0.36703415207815482</v>
      </c>
      <c r="AG550" s="53">
        <f>_xll.OneStreamExcelAddIn.XFFunctions.XFGetCell("TRUE", "CONSOL", $D$3,"TOT_Entity","USD","Actual",[1]Setup!C5,"PERIODIC",$B550,"TOPFLOW","TOP","TOP","top1",$C550,"top3","Open_Acute_DIV1","TOP5","TOP6","REPORTED","TOP8")</f>
        <v>1448.52</v>
      </c>
      <c r="AH550" s="53">
        <f>_xll.OneStreamExcelAddIn.XFFunctions.XFGetCell("TRUE", "CONSOL", $D$3,"TOT_Entity","Aggregated","Budget_Working",[1]Setup!C5,"PERIODIC",$B550,"TOPFLOW","TOP","TOP","top1",$C550,"top3","Open_Acute_DIV1","TOP5","TOP6","REPORTED","TOP8")</f>
        <v>2015.348333333</v>
      </c>
      <c r="AI550" s="53">
        <f t="shared" si="1374"/>
        <v>566.82833333300005</v>
      </c>
      <c r="AJ550" s="40">
        <f t="shared" si="1375"/>
        <v>0.28125576306482691</v>
      </c>
      <c r="AL550" s="53">
        <f>_xll.OneStreamExcelAddIn.XFFunctions.XFGetCell("TRUE", "CONSOL", $D$3,"TOT_Entity","USD","Actual",[1]Setup!C6,"PERIODIC",$B550,"TOPFLOW","TOP","TOP","top1",$C550,"top3","Open_Acute_DIV1","TOP5","TOP6","REPORTED","TOP8")</f>
        <v>2150.31</v>
      </c>
      <c r="AM550" s="53">
        <f>_xll.OneStreamExcelAddIn.XFFunctions.XFGetCell("TRUE", "CONSOL", $D$3,"TOT_Entity","Aggregated","Budget_Working",[1]Setup!C6,"PERIODIC",$B550,"TOPFLOW","TOP","TOP","top1",$C550,"top3","Open_Acute_DIV1","TOP5","TOP6","REPORTED","TOP8")</f>
        <v>2015.348333333</v>
      </c>
      <c r="AN550" s="53">
        <f t="shared" si="1376"/>
        <v>-134.96166666699992</v>
      </c>
      <c r="AO550" s="40">
        <f t="shared" si="1377"/>
        <v>-6.6966918043293869E-2</v>
      </c>
      <c r="AQ550" s="53">
        <f>_xll.OneStreamExcelAddIn.XFFunctions.XFGetCell("TRUE", "CONSOL", $D$3,"TOT_Entity","USD","Actual",[1]Setup!C7,"PERIODIC",$B550,"TOPFLOW","TOP","TOP","top1",$C550,"top3","Open_Acute_DIV1","TOP5","TOP6","REPORTED","TOP8")</f>
        <v>2219.48</v>
      </c>
      <c r="AR550" s="53">
        <f>_xll.OneStreamExcelAddIn.XFFunctions.XFGetCell("TRUE", "CONSOL", $D$3,"TOT_Entity","Aggregated","Budget_Working",[1]Setup!C7,"PERIODIC",$B550,"TOPFLOW","TOP","TOP","top1",$C550,"top3","Open_Acute_DIV1","TOP5","TOP6","REPORTED","TOP8")</f>
        <v>2015.348333333</v>
      </c>
      <c r="AS550" s="53">
        <f t="shared" si="1378"/>
        <v>-204.13166666699999</v>
      </c>
      <c r="AT550" s="40">
        <f t="shared" si="1379"/>
        <v>-0.10128852828602851</v>
      </c>
      <c r="AV550" s="53">
        <f>_xll.OneStreamExcelAddIn.XFFunctions.XFGetCell("TRUE", "CONSOL", $D$3,"TOT_Entity","USD","Actual",[1]Setup!C8,"PERIODIC",$B550,"TOPFLOW","TOP","TOP","top1",$C550,"top3","Open_Acute_DIV1","TOP5","TOP6","REPORTED","TOP8")</f>
        <v>-8573.36</v>
      </c>
      <c r="AW550" s="53">
        <f>_xll.OneStreamExcelAddIn.XFFunctions.XFGetCell("TRUE", "CONSOL", $D$3,"TOT_Entity","Aggregated","Budget_Working",[1]Setup!C8,"PERIODIC",$B550,"TOPFLOW","TOP","TOP","top1",$C550,"top3","Open_Acute_DIV1","TOP5","TOP6","REPORTED","TOP8")</f>
        <v>2015.348333333</v>
      </c>
      <c r="AX550" s="53">
        <f t="shared" si="1380"/>
        <v>10588.708333333001</v>
      </c>
      <c r="AY550" s="40">
        <f t="shared" si="1381"/>
        <v>5.2540338353426508</v>
      </c>
      <c r="BA550" s="53">
        <f>_xll.OneStreamExcelAddIn.XFFunctions.XFGetCell("TRUE", "CONSOL", $D$3,"TOT_Entity","USD","Actual",[1]Setup!C9,"PERIODIC",$B550,"TOPFLOW","TOP","TOP","top1",$C550,"top3","Open_Acute_DIV1","TOP5","TOP6","REPORTED","TOP8")</f>
        <v>0</v>
      </c>
      <c r="BB550" s="53">
        <f>_xll.OneStreamExcelAddIn.XFFunctions.XFGetCell("TRUE", "CONSOL", $D$3,"TOT_Entity","Aggregated","Budget_Working",[1]Setup!C9,"PERIODIC",$B550,"TOPFLOW","TOP","TOP","top1",$C550,"top3","Open_Acute_DIV1","TOP5","TOP6","REPORTED","TOP8")</f>
        <v>2015.348333333</v>
      </c>
      <c r="BC550" s="53">
        <f t="shared" si="1382"/>
        <v>2015.348333333</v>
      </c>
      <c r="BD550" s="40">
        <f t="shared" si="1383"/>
        <v>1</v>
      </c>
      <c r="BF550" s="53">
        <f>_xll.OneStreamExcelAddIn.XFFunctions.XFGetCell("TRUE", "CONSOL", $D$3,"TOT_Entity","USD","Actual",[1]Setup!C10,"PERIODIC",$B550,"TOPFLOW","TOP","TOP","top1",$C550,"top3","Open_Acute_DIV1","TOP5","TOP6","REPORTED","TOP8")</f>
        <v>0</v>
      </c>
      <c r="BG550" s="53">
        <f>_xll.OneStreamExcelAddIn.XFFunctions.XFGetCell("TRUE", "CONSOL", $D$3,"TOT_Entity","Aggregated","Budget_Working",[1]Setup!C10,"PERIODIC",$B550,"TOPFLOW","TOP","TOP","top1",$C550,"top3","Open_Acute_DIV1","TOP5","TOP6","REPORTED","TOP8")</f>
        <v>2015.348333333</v>
      </c>
      <c r="BH550" s="53">
        <f t="shared" si="1384"/>
        <v>2015.348333333</v>
      </c>
      <c r="BI550" s="40">
        <f t="shared" si="1385"/>
        <v>1</v>
      </c>
      <c r="BK550" s="53">
        <f>_xll.OneStreamExcelAddIn.XFFunctions.XFGetCell("TRUE", "CONSOL", $D$3,"TOT_Entity","USD","Actual",[1]Setup!C11,"PERIODIC",$B550,"TOPFLOW","TOP","TOP","top1",$C550,"top3","Open_Acute_DIV1","TOP5","TOP6","REPORTED","TOP8")</f>
        <v>0</v>
      </c>
      <c r="BL550" s="53">
        <f>_xll.OneStreamExcelAddIn.XFFunctions.XFGetCell("TRUE", "CONSOL", $D$3,"TOT_Entity","Aggregated","Budget_Working",[1]Setup!C11,"PERIODIC",$B550,"TOPFLOW","TOP","TOP","top1",$C550,"top3","Open_Acute_DIV1","TOP5","TOP6","REPORTED","TOP8")</f>
        <v>2015.348333333</v>
      </c>
      <c r="BM550" s="53">
        <f t="shared" si="1386"/>
        <v>2015.348333333</v>
      </c>
      <c r="BN550" s="40">
        <f t="shared" si="1387"/>
        <v>1</v>
      </c>
      <c r="BP550" s="53">
        <f>_xll.OneStreamExcelAddIn.XFFunctions.XFGetCell("TRUE", "CONSOL", $D$3,"TOT_Entity","USD","Actual",[1]Setup!C12,"PERIODIC",$B550,"TOPFLOW","TOP","TOP","top1",$C550,"top3","Open_Acute_DIV1","TOP5","TOP6","REPORTED","TOP8")</f>
        <v>0</v>
      </c>
      <c r="BQ550" s="53">
        <f>_xll.OneStreamExcelAddIn.XFFunctions.XFGetCell("TRUE", "CONSOL", $D$3,"TOT_Entity","Aggregated","Budget_Working",[1]Setup!C12,"PERIODIC",$B550,"TOPFLOW","TOP","TOP","top1",$C550,"top3","Open_Acute_DIV1","TOP5","TOP6","REPORTED","TOP8")</f>
        <v>2015.348333333</v>
      </c>
      <c r="BR550" s="53">
        <f t="shared" si="1388"/>
        <v>2015.348333333</v>
      </c>
      <c r="BS550" s="40">
        <f t="shared" si="1389"/>
        <v>1</v>
      </c>
      <c r="BU550" s="53">
        <f>_xll.OneStreamExcelAddIn.XFFunctions.XFGetCell("TRUE", "CONSOL", $D$3,"TOT_Entity","USD","Actual",[1]Setup!C13,"PERIODIC",$B550,"TOPFLOW","TOP","TOP","top1",$C550,"top3","Open_Acute_DIV1","TOP5","TOP6","REPORTED","TOP8")</f>
        <v>0</v>
      </c>
      <c r="BV550" s="53">
        <f>_xll.OneStreamExcelAddIn.XFFunctions.XFGetCell("TRUE", "CONSOL", $D$3,"TOT_Entity","Aggregated","Budget_Working",[1]Setup!C13,"PERIODIC",$B550,"TOPFLOW","TOP","TOP","top1",$C550,"top3","Open_Acute_DIV1","TOP5","TOP6","REPORTED","TOP8")</f>
        <v>2015.348333333</v>
      </c>
      <c r="BW550" s="53">
        <f t="shared" si="1390"/>
        <v>2015.348333333</v>
      </c>
      <c r="BX550" s="40">
        <f t="shared" si="1391"/>
        <v>1</v>
      </c>
      <c r="BZ550" s="53">
        <f>_xll.OneStreamExcelAddIn.XFFunctions.XFGetCell("TRUE", "CONSOL", $D$3,"TOT_Entity","USD","Actual",[1]Setup!C14,"PERIODIC",$B550,"TOPFLOW","TOP","TOP","top1",$C550,"top3","Open_Acute_DIV1","TOP5","TOP6","REPORTED","TOP8")</f>
        <v>0</v>
      </c>
      <c r="CA550" s="53">
        <f>_xll.OneStreamExcelAddIn.XFFunctions.XFGetCell("TRUE", "CONSOL", $D$3,"TOT_Entity","Aggregated","Budget_Working",[1]Setup!C14,"PERIODIC",$B550,"TOPFLOW","TOP","TOP","top1",$C550,"top3","Open_Acute_DIV1","TOP5","TOP6","REPORTED","TOP8")</f>
        <v>2015.348333333</v>
      </c>
      <c r="CB550" s="53">
        <f t="shared" si="1392"/>
        <v>2015.348333333</v>
      </c>
      <c r="CC550" s="40">
        <f t="shared" si="1393"/>
        <v>1</v>
      </c>
      <c r="CE550" s="53">
        <f>_xll.OneStreamExcelAddIn.XFFunctions.XFGetCell("TRUE", "CONSOL", $D$3,"TOT_Entity","USD","Actual",[1]Setup!C15,"PERIODIC",$B550,"TOPFLOW","TOP","TOP","top1",$C550,"top3","Open_Acute_DIV1","TOP5","TOP6","REPORTED","TOP8")</f>
        <v>0</v>
      </c>
      <c r="CF550" s="53">
        <f>_xll.OneStreamExcelAddIn.XFFunctions.XFGetCell("TRUE", "CONSOL", $D$3,"TOT_Entity","Aggregated","Budget_Working",[1]Setup!C15,"PERIODIC",$B550,"TOPFLOW","TOP","TOP","top1",$C550,"top3","Open_Acute_DIV1","TOP5","TOP6","REPORTED","TOP8")</f>
        <v>2015.348333333</v>
      </c>
      <c r="CG550" s="53">
        <f t="shared" si="1394"/>
        <v>2015.348333333</v>
      </c>
      <c r="CH550" s="40">
        <f t="shared" si="1395"/>
        <v>1</v>
      </c>
      <c r="CI550" s="212"/>
      <c r="CJ550" s="53">
        <f>_xll.OneStreamExcelAddIn.XFFunctions.XFGetCell("TRUE", "CONSOL", $D$3,"TOT_Entity","USD","Actual",[1]Setup!C4,"PERIODIC",$B550,"TOPFLOW","TOP","TOP","top1",$C550,"top3","Open_Acute_DIV1","TOP5","TOP6","REPORTED","TOP8")</f>
        <v>2755.05</v>
      </c>
      <c r="CK550" s="53">
        <f>_xll.OneStreamExcelAddIn.XFFunctions.XFGetCell("TRUE", "CONSOL", $D$3,"TOT_Entity","USD","Actual",[1]Setup!C5,"PERIODIC",$B550,"TOPFLOW","TOP","TOP","top1",$C550,"top3","Open_Acute_DIV1","TOP5","TOP6","REPORTED","TOP8")</f>
        <v>1448.52</v>
      </c>
      <c r="CL550" s="53">
        <f>_xll.OneStreamExcelAddIn.XFFunctions.XFGetCell("TRUE", "CONSOL", $D$3,"TOT_Entity","USD","Actual",[1]Setup!C6,"PERIODIC",$B550,"TOPFLOW","TOP","TOP","top1",$C550,"top3","Open_Acute_DIV1","TOP5","TOP6","REPORTED","TOP8")</f>
        <v>2150.31</v>
      </c>
      <c r="CM550" s="53">
        <f>_xll.OneStreamExcelAddIn.XFFunctions.XFGetCell("TRUE", "CONSOL", $D$3,"TOT_Entity","USD","Actual",[1]Setup!C7,"PERIODIC",$B550,"TOPFLOW","TOP","TOP","top1",$C550,"top3","Open_Acute_DIV1","TOP5","TOP6","REPORTED","TOP8")</f>
        <v>2219.48</v>
      </c>
      <c r="CN550" s="53">
        <f>_xll.OneStreamExcelAddIn.XFFunctions.XFGetCell("TRUE", "CONSOL", $D$3,"TOT_Entity","USD","Actual",[1]Setup!C8,"PERIODIC",$B550,"TOPFLOW","TOP","TOP","top1",$C550,"top3","Open_Acute_DIV1","TOP5","TOP6","REPORTED","TOP8")</f>
        <v>-8573.36</v>
      </c>
      <c r="CO550" s="53">
        <f>_xll.OneStreamExcelAddIn.XFFunctions.XFGetCell("TRUE", "CONSOL", $D$3,"TOT_Entity","USD","Actual",[1]Setup!C9,"PERIODIC",$B550,"TOPFLOW","TOP","TOP","top1",$C550,"top3","Open_Acute_DIV1","TOP5","TOP6","REPORTED","TOP8")</f>
        <v>0</v>
      </c>
      <c r="CP550" s="53">
        <f>_xll.OneStreamExcelAddIn.XFFunctions.XFGetCell("TRUE", "CONSOL", $D$3,"TOT_Entity","USD","Actual",[1]Setup!C10,"PERIODIC",$B550,"TOPFLOW","TOP","TOP","top1",$C550,"top3","Open_Acute_DIV1","TOP5","TOP6","REPORTED","TOP8")</f>
        <v>0</v>
      </c>
      <c r="CQ550" s="53">
        <f>_xll.OneStreamExcelAddIn.XFFunctions.XFGetCell("TRUE", "CONSOL", $D$3,"TOT_Entity","USD","Actual",[1]Setup!C11,"PERIODIC",$B550,"TOPFLOW","TOP","TOP","top1",$C550,"top3","Open_Acute_DIV1","TOP5","TOP6","REPORTED","TOP8")</f>
        <v>0</v>
      </c>
      <c r="CR550" s="53">
        <f>_xll.OneStreamExcelAddIn.XFFunctions.XFGetCell("TRUE", "CONSOL", $D$3,"TOT_Entity","USD","Actual",[1]Setup!C12,"PERIODIC",$B550,"TOPFLOW","TOP","TOP","top1",$C550,"top3","Open_Acute_DIV1","TOP5","TOP6","REPORTED","TOP8")</f>
        <v>0</v>
      </c>
      <c r="CS550" s="53">
        <f>_xll.OneStreamExcelAddIn.XFFunctions.XFGetCell("TRUE", "CONSOL", $D$3,"TOT_Entity","USD","Actual",[1]Setup!C13,"PERIODIC",$B550,"TOPFLOW","TOP","TOP","top1",$C550,"top3","Open_Acute_DIV1","TOP5","TOP6","REPORTED","TOP8")</f>
        <v>0</v>
      </c>
      <c r="CT550" s="53">
        <f>_xll.OneStreamExcelAddIn.XFFunctions.XFGetCell("TRUE", "CONSOL", $D$3,"TOT_Entity","USD","Actual",[1]Setup!C14,"PERIODIC",$B550,"TOPFLOW","TOP","TOP","top1",$C550,"top3","Open_Acute_DIV1","TOP5","TOP6","REPORTED","TOP8")</f>
        <v>0</v>
      </c>
      <c r="CU550" s="53">
        <f>_xll.OneStreamExcelAddIn.XFFunctions.XFGetCell("TRUE", "CONSOL", $D$3,"TOT_Entity","USD","Actual",[1]Setup!C15,"PERIODIC",$B550,"TOPFLOW","TOP","TOP","top1",$C550,"top3","Open_Acute_DIV1","TOP5","TOP6","REPORTED","TOP8")</f>
        <v>0</v>
      </c>
      <c r="CV550" s="212"/>
      <c r="CW550" s="53">
        <f>_xll.OneStreamExcelAddIn.XFFunctions.XFGetCell("TRUE", "CONSOL", $D$3,"TOT_Entity","USD","Actual",[1]Setup!C17,"PERIODIC",$B550,"TOPFLOW","TOP","TOP","top1",$C550,"top3","Open_Acute_DIV1","TOP5","TOP6","REPORTED","TOP8")</f>
        <v>772.81</v>
      </c>
      <c r="CX550" s="53">
        <f>_xll.OneStreamExcelAddIn.XFFunctions.XFGetCell("TRUE", "CONSOL", $D$3,"TOT_Entity","USD","Actual",[1]Setup!C18,"PERIODIC",$B550,"TOPFLOW","TOP","TOP","top1",$C550,"top3","Open_Acute_DIV1","TOP5","TOP6","REPORTED","TOP8")</f>
        <v>731.92</v>
      </c>
      <c r="CY550" s="53">
        <f>_xll.OneStreamExcelAddIn.XFFunctions.XFGetCell("TRUE", "CONSOL", $D$3,"TOT_Entity","USD","Actual",[1]Setup!C19,"PERIODIC",$B550,"TOPFLOW","TOP","TOP","top1",$C550,"top3","Open_Acute_DIV1","TOP5","TOP6","REPORTED","TOP8")</f>
        <v>1260.3699999999999</v>
      </c>
      <c r="CZ550" s="53">
        <f>_xll.OneStreamExcelAddIn.XFFunctions.XFGetCell("TRUE", "CONSOL", $D$3,"TOT_Entity","USD","Actual",[1]Setup!C20,"PERIODIC",$B550,"TOPFLOW","TOP","TOP","top1",$C550,"top3","Open_Acute_DIV1","TOP5","TOP6","REPORTED","TOP8")</f>
        <v>1333.84</v>
      </c>
      <c r="DA550" s="53">
        <f>_xll.OneStreamExcelAddIn.XFFunctions.XFGetCell("TRUE", "CONSOL", $D$3,"TOT_Entity","USD","Actual",[1]Setup!C21,"PERIODIC",$B550,"TOPFLOW","TOP","TOP","top1",$C550,"top3","Open_Acute_DIV1","TOP5","TOP6","REPORTED","TOP8")</f>
        <v>1459.72</v>
      </c>
      <c r="DB550" s="53">
        <f>_xll.OneStreamExcelAddIn.XFFunctions.XFGetCell("TRUE", "CONSOL", $D$3,"TOT_Entity","USD","Actual",[1]Setup!C22,"PERIODIC",$B550,"TOPFLOW","TOP","TOP","top1",$C550,"top3","Open_Acute_DIV1","TOP5","TOP6","REPORTED","TOP8")</f>
        <v>1039.1199999999999</v>
      </c>
      <c r="DC550" s="53">
        <f>_xll.OneStreamExcelAddIn.XFFunctions.XFGetCell("TRUE", "CONSOL", $D$3,"TOT_Entity","USD","Actual",[1]Setup!C23,"PERIODIC",$B550,"TOPFLOW","TOP","TOP","top1",$C550,"top3","Open_Acute_DIV1","TOP5","TOP6","REPORTED","TOP8")</f>
        <v>1427.23</v>
      </c>
      <c r="DD550" s="53">
        <f>_xll.OneStreamExcelAddIn.XFFunctions.XFGetCell("TRUE", "CONSOL", $D$3,"TOT_Entity","USD","Actual",[1]Setup!C24,"PERIODIC",$B550,"TOPFLOW","TOP","TOP","top1",$C550,"top3","Open_Acute_DIV1","TOP5","TOP6","REPORTED","TOP8")</f>
        <v>1505.48</v>
      </c>
      <c r="DE550" s="53">
        <f>_xll.OneStreamExcelAddIn.XFFunctions.XFGetCell("TRUE", "CONSOL", $D$3,"TOT_Entity","USD","Actual",[1]Setup!C25,"PERIODIC",$B550,"TOPFLOW","TOP","TOP","top1",$C550,"top3","Open_Acute_DIV1","TOP5","TOP6","REPORTED","TOP8")</f>
        <v>1980.25</v>
      </c>
      <c r="DF550" s="53">
        <f>_xll.OneStreamExcelAddIn.XFFunctions.XFGetCell("TRUE", "CONSOL", $D$3,"TOT_Entity","USD","Actual",[1]Setup!C26,"PERIODIC",$B550,"TOPFLOW","TOP","TOP","top1",$C550,"top3","Open_Acute_DIV1","TOP5","TOP6","REPORTED","TOP8")</f>
        <v>1971.92</v>
      </c>
      <c r="DG550" s="53">
        <f>_xll.OneStreamExcelAddIn.XFFunctions.XFGetCell("TRUE", "CONSOL", $D$3,"TOT_Entity","USD","Actual",[1]Setup!C27,"PERIODIC",$B550,"TOPFLOW","TOP","TOP","top1",$C550,"top3","Open_Acute_DIV1","TOP5","TOP6","REPORTED","TOP8")</f>
        <v>2105.77</v>
      </c>
      <c r="DH550" s="53">
        <f>_xll.OneStreamExcelAddIn.XFFunctions.XFGetCell("TRUE", "CONSOL", $D$3,"TOT_Entity","USD","Actual",[1]Setup!C28,"PERIODIC",$B550,"TOPFLOW","TOP","TOP","top1",$C550,"top3","Open_Acute_DIV1","TOP5","TOP6","REPORTED","TOP8")</f>
        <v>1771.09</v>
      </c>
      <c r="DI550" s="178"/>
      <c r="DJ550" s="53">
        <f>_xll.OneStreamExcelAddIn.XFFunctions.XFGetCell("TRUE", "CONSOL", $D$3,"TOT_Entity","Aggregated","Budget_Working",[1]Setup!C4,"PERIODIC",$B550,"TOPFLOW","TOP","TOP","top1",$C550,"top3","Open_Acute_DIV1","TOP5","TOP6","REPORTED","TOP8")</f>
        <v>2015.348333333</v>
      </c>
      <c r="DK550" s="53">
        <f>_xll.OneStreamExcelAddIn.XFFunctions.XFGetCell("TRUE", "CONSOL", $D$3,"TOT_Entity","Aggregated","Budget_Working",[1]Setup!C5,"PERIODIC",$B550,"TOPFLOW","TOP","TOP","top1",$C550,"top3","Open_Acute_DIV1","TOP5","TOP6","REPORTED","TOP8")</f>
        <v>2015.348333333</v>
      </c>
      <c r="DL550" s="53">
        <f>_xll.OneStreamExcelAddIn.XFFunctions.XFGetCell("TRUE", "CONSOL", $D$3,"TOT_Entity","Aggregated","Budget_Working",[1]Setup!C6,"PERIODIC",$B550,"TOPFLOW","TOP","TOP","top1",$C550,"top3","Open_Acute_DIV1","TOP5","TOP6","REPORTED","TOP8")</f>
        <v>2015.348333333</v>
      </c>
      <c r="DM550" s="53">
        <f>_xll.OneStreamExcelAddIn.XFFunctions.XFGetCell("TRUE", "CONSOL", $D$3,"TOT_Entity","Aggregated","Budget_Working",[1]Setup!C7,"PERIODIC",$B550,"TOPFLOW","TOP","TOP","top1",$C550,"top3","Open_Acute_DIV1","TOP5","TOP6","REPORTED","TOP8")</f>
        <v>2015.348333333</v>
      </c>
      <c r="DN550" s="53">
        <f>_xll.OneStreamExcelAddIn.XFFunctions.XFGetCell("TRUE", "CONSOL", $D$3,"TOT_Entity","Aggregated","Budget_Working",[1]Setup!C8,"PERIODIC",$B550,"TOPFLOW","TOP","TOP","top1",$C550,"top3","Open_Acute_DIV1","TOP5","TOP6","REPORTED","TOP8")</f>
        <v>2015.348333333</v>
      </c>
      <c r="DO550" s="53">
        <f>_xll.OneStreamExcelAddIn.XFFunctions.XFGetCell("TRUE", "CONSOL", $D$3,"TOT_Entity","Aggregated","Budget_Working",[1]Setup!C9,"PERIODIC",$B550,"TOPFLOW","TOP","TOP","top1",$C550,"top3","Open_Acute_DIV1","TOP5","TOP6","REPORTED","TOP8")</f>
        <v>2015.348333333</v>
      </c>
      <c r="DP550" s="53">
        <f>_xll.OneStreamExcelAddIn.XFFunctions.XFGetCell("TRUE", "CONSOL", $D$3,"TOT_Entity","Aggregated","Budget_Working",[1]Setup!C10,"PERIODIC",$B550,"TOPFLOW","TOP","TOP","top1",$C550,"top3","Open_Acute_DIV1","TOP5","TOP6","REPORTED","TOP8")</f>
        <v>2015.348333333</v>
      </c>
      <c r="DQ550" s="53">
        <f>_xll.OneStreamExcelAddIn.XFFunctions.XFGetCell("TRUE", "CONSOL", $D$3,"TOT_Entity","Aggregated","Budget_Working",[1]Setup!C11,"PERIODIC",$B550,"TOPFLOW","TOP","TOP","top1",$C550,"top3","Open_Acute_DIV1","TOP5","TOP6","REPORTED","TOP8")</f>
        <v>2015.348333333</v>
      </c>
      <c r="DR550" s="53">
        <f>_xll.OneStreamExcelAddIn.XFFunctions.XFGetCell("TRUE", "CONSOL", $D$3,"TOT_Entity","Aggregated","Budget_Working",[1]Setup!C12,"PERIODIC",$B550,"TOPFLOW","TOP","TOP","top1",$C550,"top3","Open_Acute_DIV1","TOP5","TOP6","REPORTED","TOP8")</f>
        <v>2015.348333333</v>
      </c>
      <c r="DS550" s="53">
        <f>_xll.OneStreamExcelAddIn.XFFunctions.XFGetCell("TRUE", "CONSOL", $D$3,"TOT_Entity","Aggregated","Budget_Working",[1]Setup!C13,"PERIODIC",$B550,"TOPFLOW","TOP","TOP","top1",$C550,"top3","Open_Acute_DIV1","TOP5","TOP6","REPORTED","TOP8")</f>
        <v>2015.348333333</v>
      </c>
      <c r="DT550" s="53">
        <f>_xll.OneStreamExcelAddIn.XFFunctions.XFGetCell("TRUE", "CONSOL", $D$3,"TOT_Entity","Aggregated","Budget_Working",[1]Setup!C14,"PERIODIC",$B550,"TOPFLOW","TOP","TOP","top1",$C550,"top3","Open_Acute_DIV1","TOP5","TOP6","REPORTED","TOP8")</f>
        <v>2015.348333333</v>
      </c>
      <c r="DU550" s="53">
        <f>_xll.OneStreamExcelAddIn.XFFunctions.XFGetCell("TRUE", "CONSOL", $D$3,"TOT_Entity","Aggregated","Budget_Working",[1]Setup!C15,"PERIODIC",$B550,"TOPFLOW","TOP","TOP","top1",$C550,"top3","Open_Acute_DIV1","TOP5","TOP6","REPORTED","TOP8")</f>
        <v>2015.348333333</v>
      </c>
      <c r="DV550" s="178"/>
      <c r="DW550" s="53">
        <f>_xll.OneStreamExcelAddIn.XFFunctions.XFGetCell("TRUE", "CONSOL", $D$3,"TOT_Entity","USD","Budget_Final",[1]Setup!C17,"PERIODIC",$B550,"TOPFLOW","TOP","TOP","top1",$C550,"top3","Open_Acute_DIV1","TOP5","TOP6","REPORTED","TOP8")</f>
        <v>1013.73573561</v>
      </c>
      <c r="DX550" s="53">
        <f>_xll.OneStreamExcelAddIn.XFFunctions.XFGetCell("TRUE", "CONSOL", $D$3,"TOT_Entity","USD","Budget_Final",[1]Setup!C18,"PERIODIC",$B550,"TOPFLOW","TOP","TOP","top1",$C550,"top3","Open_Acute_DIV1","TOP5","TOP6","REPORTED","TOP8")</f>
        <v>964.84392778799997</v>
      </c>
      <c r="DY550" s="53">
        <f>_xll.OneStreamExcelAddIn.XFFunctions.XFGetCell("TRUE", "CONSOL", $D$3,"TOT_Entity","USD","Budget_Final",[1]Setup!C19,"PERIODIC",$B550,"TOPFLOW","TOP","TOP","top1",$C550,"top3","Open_Acute_DIV1","TOP5","TOP6","REPORTED","TOP8")</f>
        <v>1082.4577871639999</v>
      </c>
      <c r="DZ550" s="53">
        <f>_xll.OneStreamExcelAddIn.XFFunctions.XFGetCell("TRUE", "CONSOL", $D$3,"TOT_Entity","USD","Budget_Final",[1]Setup!C20,"PERIODIC",$B550,"TOPFLOW","TOP","TOP","top1",$C550,"top3","Open_Acute_DIV1","TOP5","TOP6","REPORTED","TOP8")</f>
        <v>1076.303573592</v>
      </c>
      <c r="EA550" s="53">
        <f>_xll.OneStreamExcelAddIn.XFFunctions.XFGetCell("TRUE", "CONSOL", $D$3,"TOT_Entity","USD","Budget_Final",[1]Setup!C21,"PERIODIC",$B550,"TOPFLOW","TOP","TOP","top1",$C550,"top3","Open_Acute_DIV1","TOP5","TOP6","REPORTED","TOP8")</f>
        <v>1107.7584429599999</v>
      </c>
      <c r="EB550" s="53">
        <f>_xll.OneStreamExcelAddIn.XFFunctions.XFGetCell("TRUE", "CONSOL", $D$3,"TOT_Entity","USD","Budget_Final",[1]Setup!C22,"PERIODIC",$B550,"TOPFLOW","TOP","TOP","top1",$C550,"top3","Open_Acute_DIV1","TOP5","TOP6","REPORTED","TOP8")</f>
        <v>1048.9515132720001</v>
      </c>
      <c r="EC550" s="53">
        <f>_xll.OneStreamExcelAddIn.XFFunctions.XFGetCell("TRUE", "CONSOL", $D$3,"TOT_Entity","USD","Budget_Final",[1]Setup!C23,"PERIODIC",$B550,"TOPFLOW","TOP","TOP","top1",$C550,"top3","Open_Acute_DIV1","TOP5","TOP6","REPORTED","TOP8")</f>
        <v>1105.7070384359999</v>
      </c>
      <c r="ED550" s="53">
        <f>_xll.OneStreamExcelAddIn.XFFunctions.XFGetCell("TRUE", "CONSOL", $D$3,"TOT_Entity","USD","Budget_Final",[1]Setup!C24,"PERIODIC",$B550,"TOPFLOW","TOP","TOP","top1",$C550,"top3","Open_Acute_DIV1","TOP5","TOP6","REPORTED","TOP8")</f>
        <v>1106.3908399439999</v>
      </c>
      <c r="EE550" s="53">
        <f>_xll.OneStreamExcelAddIn.XFFunctions.XFGetCell("TRUE", "CONSOL", $D$3,"TOT_Entity","USD","Budget_Final",[1]Setup!C25,"PERIODIC",$B550,"TOPFLOW","TOP","TOP","top1",$C550,"top3","Open_Acute_DIV1","TOP5","TOP6","REPORTED","TOP8")</f>
        <v>1106.0489391900001</v>
      </c>
      <c r="EF550" s="53">
        <f>_xll.OneStreamExcelAddIn.XFFunctions.XFGetCell("TRUE", "CONSOL", $D$3,"TOT_Entity","USD","Budget_Final",[1]Setup!C26,"PERIODIC",$B550,"TOPFLOW","TOP","TOP","top1",$C550,"top3","Open_Acute_DIV1","TOP5","TOP6","REPORTED","TOP8")</f>
        <v>1099.5528248640001</v>
      </c>
      <c r="EG550" s="53">
        <f>_xll.OneStreamExcelAddIn.XFFunctions.XFGetCell("TRUE", "CONSOL", $D$3,"TOT_Entity","USD","Budget_Final",[1]Setup!C27,"PERIODIC",$B550,"TOPFLOW","TOP","TOP","top1",$C550,"top3","Open_Acute_DIV1","TOP5","TOP6","REPORTED","TOP8")</f>
        <v>1030.1469718020001</v>
      </c>
      <c r="EH550" s="53">
        <f>_xll.OneStreamExcelAddIn.XFFunctions.XFGetCell("TRUE", "CONSOL", $D$3,"TOT_Entity","USD","Budget_Final",[1]Setup!C28,"PERIODIC",$B550,"TOPFLOW","TOP","TOP","top1",$C550,"top3","Open_Acute_DIV1","TOP5","TOP6","REPORTED","TOP8")</f>
        <v>1048.6096125179999</v>
      </c>
    </row>
    <row r="551" spans="2:138" x14ac:dyDescent="0.25">
      <c r="B551" s="51">
        <v>64009</v>
      </c>
      <c r="C551" s="51"/>
      <c r="D551" t="str" cm="1">
        <f t="array" ref="D551">_xll.OneStreamExcelAddIn.XFFunctions.XFGetMemberInfo("Description","Account",B551)</f>
        <v>Cable Television</v>
      </c>
      <c r="E551" s="53">
        <f>_xll.OneStreamExcelAddIn.XFFunctions.XFGetCell("TRUE", "CONSOL", $D$3,"TOT_Entity","USD","Actual",$E$3,"PERIODIC",$B551,"TOPFLOW","TOP","TOP","top1",$C551,"top3","Open_Acute_DIV1","TOP5","TOP6","REPORTED","TOP8")</f>
        <v>0</v>
      </c>
      <c r="F551" s="53">
        <f>_xll.OneStreamExcelAddIn.XFFunctions.XFGetCell("TRUE", "CONSOL", $D$3,"TOT_Entity","Aggregated","Budget_Working",$E$3,"PERIODIC",$B551,"TOPFLOW","TOP","TOP","top1",$C551,"top3","Open_Acute_DIV1","TOP5","TOP6","REPORTED","TOP8")</f>
        <v>1001.605</v>
      </c>
      <c r="G551" s="53">
        <f t="shared" si="1365"/>
        <v>1001.605</v>
      </c>
      <c r="H551" s="55">
        <f t="shared" si="1366"/>
        <v>1</v>
      </c>
      <c r="I551" s="41"/>
      <c r="J551" s="53">
        <f>_xll.OneStreamExcelAddIn.XFFunctions.XFGetCell("TRUE", "CONSOL", $D$3,"TOT_Entity","USD","Actual",$E$3,"YTD",$B551,"TOPFLOW","TOP","TOP","top1",$C551,"TOP3","Open_Acute_DIV1","TOP5","TOP6","REPORTED","TOP8")</f>
        <v>0</v>
      </c>
      <c r="K551" s="53">
        <f>_xll.OneStreamExcelAddIn.XFFunctions.XFGetCell("TRUE", "CONSOL", $D$3,"TOT_Entity","Aggregated","Budget_Working",$E$3,"YTD",$B551,"TOPFLOW","TOP","TOP","top1",$C551,"TOP3","Open_Acute_DIV1","TOP5","TOP6","REPORTED","TOP8")</f>
        <v>4006.42</v>
      </c>
      <c r="L551" s="53">
        <f t="shared" si="1367"/>
        <v>4006.42</v>
      </c>
      <c r="M551" s="40">
        <f t="shared" si="1368"/>
        <v>1</v>
      </c>
      <c r="N551" s="41"/>
      <c r="O551" s="53">
        <f>_xll.OneStreamExcelAddIn.XFFunctions.XFGetCell("TRUE", "CONSOL", $D$3,"TOT_Entity","USD","Actual",$F$3,"YTD",$B551,"TOPFLOW","TOP","TOP","top1",$C551,"TOP3","Open_Acute_DIV1","TOP5","TOP6","REPORTED","TOP8")</f>
        <v>2907.96</v>
      </c>
      <c r="P551" s="53">
        <f>_xll.OneStreamExcelAddIn.XFFunctions.XFGetCell("TRUE", "CONSOL", $D$3,"TOT_Entity","USD","Actual",$E$3,"YTD",$B551,"TOPFLOW","TOP","TOP","top1",$C551,"top3","Open_Acute_DIV1","TOP5","TOP6","REPORTED","VAR_BW_PY_Actual")</f>
        <v>2907.96</v>
      </c>
      <c r="Q551" s="40">
        <f t="shared" si="1369"/>
        <v>1</v>
      </c>
      <c r="R551" s="41"/>
      <c r="S551" s="53">
        <f>_xll.OneStreamExcelAddIn.XFFunctions.XFGetCell("TRUE", "CONSOL", $D$3,"TOT_Entity","USD","MIDFCST",$E$3,"MTD",$B551,"TOPFLOW","TOP","TOP","top1",$C551,"TOP3","Open_Acute_DIV1","TOP5","TOP6","REPORTED","TOP8")</f>
        <v>0</v>
      </c>
      <c r="T551" s="53">
        <f t="shared" si="1370"/>
        <v>0</v>
      </c>
      <c r="U551" s="40">
        <f t="shared" si="1371"/>
        <v>0</v>
      </c>
      <c r="V551" s="41"/>
      <c r="W551" s="42"/>
      <c r="X551" s="43"/>
      <c r="Y551" s="42"/>
      <c r="Z551" s="44"/>
      <c r="AB551" s="53">
        <f>_xll.OneStreamExcelAddIn.XFFunctions.XFGetCell("TRUE", "CONSOL", $D$3,"TOT_Entity","USD","Actual",[1]Setup!C4,"PERIODIC",$B551,"TOPFLOW","TOP","TOP","top1",$C551,"top3","Open_Acute_DIV1","TOP5","TOP6","REPORTED","TOP8")</f>
        <v>0</v>
      </c>
      <c r="AC551" s="53">
        <f>_xll.OneStreamExcelAddIn.XFFunctions.XFGetCell("TRUE", "CONSOL", $D$3,"TOT_Entity","Aggregated","Budget_Working",[1]Setup!C4,"PERIODIC",$B551,"TOPFLOW","TOP","TOP","top1",$C551,"top3","Open_Acute_DIV1","TOP5","TOP6","REPORTED","TOP8")</f>
        <v>1001.605</v>
      </c>
      <c r="AD551" s="53">
        <f t="shared" si="1372"/>
        <v>1001.605</v>
      </c>
      <c r="AE551" s="40">
        <f t="shared" si="1373"/>
        <v>1</v>
      </c>
      <c r="AG551" s="53">
        <f>_xll.OneStreamExcelAddIn.XFFunctions.XFGetCell("TRUE", "CONSOL", $D$3,"TOT_Entity","USD","Actual",[1]Setup!C5,"PERIODIC",$B551,"TOPFLOW","TOP","TOP","top1",$C551,"top3","Open_Acute_DIV1","TOP5","TOP6","REPORTED","TOP8")</f>
        <v>0</v>
      </c>
      <c r="AH551" s="53">
        <f>_xll.OneStreamExcelAddIn.XFFunctions.XFGetCell("TRUE", "CONSOL", $D$3,"TOT_Entity","Aggregated","Budget_Working",[1]Setup!C5,"PERIODIC",$B551,"TOPFLOW","TOP","TOP","top1",$C551,"top3","Open_Acute_DIV1","TOP5","TOP6","REPORTED","TOP8")</f>
        <v>1001.605</v>
      </c>
      <c r="AI551" s="53">
        <f t="shared" si="1374"/>
        <v>1001.605</v>
      </c>
      <c r="AJ551" s="40">
        <f t="shared" si="1375"/>
        <v>1</v>
      </c>
      <c r="AL551" s="53">
        <f>_xll.OneStreamExcelAddIn.XFFunctions.XFGetCell("TRUE", "CONSOL", $D$3,"TOT_Entity","USD","Actual",[1]Setup!C6,"PERIODIC",$B551,"TOPFLOW","TOP","TOP","top1",$C551,"top3","Open_Acute_DIV1","TOP5","TOP6","REPORTED","TOP8")</f>
        <v>0</v>
      </c>
      <c r="AM551" s="53">
        <f>_xll.OneStreamExcelAddIn.XFFunctions.XFGetCell("TRUE", "CONSOL", $D$3,"TOT_Entity","Aggregated","Budget_Working",[1]Setup!C6,"PERIODIC",$B551,"TOPFLOW","TOP","TOP","top1",$C551,"top3","Open_Acute_DIV1","TOP5","TOP6","REPORTED","TOP8")</f>
        <v>1001.605</v>
      </c>
      <c r="AN551" s="53">
        <f t="shared" si="1376"/>
        <v>1001.605</v>
      </c>
      <c r="AO551" s="40">
        <f t="shared" si="1377"/>
        <v>1</v>
      </c>
      <c r="AQ551" s="53">
        <f>_xll.OneStreamExcelAddIn.XFFunctions.XFGetCell("TRUE", "CONSOL", $D$3,"TOT_Entity","USD","Actual",[1]Setup!C7,"PERIODIC",$B551,"TOPFLOW","TOP","TOP","top1",$C551,"top3","Open_Acute_DIV1","TOP5","TOP6","REPORTED","TOP8")</f>
        <v>0</v>
      </c>
      <c r="AR551" s="53">
        <f>_xll.OneStreamExcelAddIn.XFFunctions.XFGetCell("TRUE", "CONSOL", $D$3,"TOT_Entity","Aggregated","Budget_Working",[1]Setup!C7,"PERIODIC",$B551,"TOPFLOW","TOP","TOP","top1",$C551,"top3","Open_Acute_DIV1","TOP5","TOP6","REPORTED","TOP8")</f>
        <v>1001.605</v>
      </c>
      <c r="AS551" s="53">
        <f t="shared" si="1378"/>
        <v>1001.605</v>
      </c>
      <c r="AT551" s="40">
        <f t="shared" si="1379"/>
        <v>1</v>
      </c>
      <c r="AV551" s="53">
        <f>_xll.OneStreamExcelAddIn.XFFunctions.XFGetCell("TRUE", "CONSOL", $D$3,"TOT_Entity","USD","Actual",[1]Setup!C8,"PERIODIC",$B551,"TOPFLOW","TOP","TOP","top1",$C551,"top3","Open_Acute_DIV1","TOP5","TOP6","REPORTED","TOP8")</f>
        <v>0</v>
      </c>
      <c r="AW551" s="53">
        <f>_xll.OneStreamExcelAddIn.XFFunctions.XFGetCell("TRUE", "CONSOL", $D$3,"TOT_Entity","Aggregated","Budget_Working",[1]Setup!C8,"PERIODIC",$B551,"TOPFLOW","TOP","TOP","top1",$C551,"top3","Open_Acute_DIV1","TOP5","TOP6","REPORTED","TOP8")</f>
        <v>1001.605</v>
      </c>
      <c r="AX551" s="53">
        <f t="shared" si="1380"/>
        <v>1001.605</v>
      </c>
      <c r="AY551" s="40">
        <f t="shared" si="1381"/>
        <v>1</v>
      </c>
      <c r="BA551" s="53">
        <f>_xll.OneStreamExcelAddIn.XFFunctions.XFGetCell("TRUE", "CONSOL", $D$3,"TOT_Entity","USD","Actual",[1]Setup!C9,"PERIODIC",$B551,"TOPFLOW","TOP","TOP","top1",$C551,"top3","Open_Acute_DIV1","TOP5","TOP6","REPORTED","TOP8")</f>
        <v>0</v>
      </c>
      <c r="BB551" s="53">
        <f>_xll.OneStreamExcelAddIn.XFFunctions.XFGetCell("TRUE", "CONSOL", $D$3,"TOT_Entity","Aggregated","Budget_Working",[1]Setup!C9,"PERIODIC",$B551,"TOPFLOW","TOP","TOP","top1",$C551,"top3","Open_Acute_DIV1","TOP5","TOP6","REPORTED","TOP8")</f>
        <v>1001.605</v>
      </c>
      <c r="BC551" s="53">
        <f t="shared" si="1382"/>
        <v>1001.605</v>
      </c>
      <c r="BD551" s="40">
        <f t="shared" si="1383"/>
        <v>1</v>
      </c>
      <c r="BF551" s="53">
        <f>_xll.OneStreamExcelAddIn.XFFunctions.XFGetCell("TRUE", "CONSOL", $D$3,"TOT_Entity","USD","Actual",[1]Setup!C10,"PERIODIC",$B551,"TOPFLOW","TOP","TOP","top1",$C551,"top3","Open_Acute_DIV1","TOP5","TOP6","REPORTED","TOP8")</f>
        <v>0</v>
      </c>
      <c r="BG551" s="53">
        <f>_xll.OneStreamExcelAddIn.XFFunctions.XFGetCell("TRUE", "CONSOL", $D$3,"TOT_Entity","Aggregated","Budget_Working",[1]Setup!C10,"PERIODIC",$B551,"TOPFLOW","TOP","TOP","top1",$C551,"top3","Open_Acute_DIV1","TOP5","TOP6","REPORTED","TOP8")</f>
        <v>1001.605</v>
      </c>
      <c r="BH551" s="53">
        <f t="shared" si="1384"/>
        <v>1001.605</v>
      </c>
      <c r="BI551" s="40">
        <f t="shared" si="1385"/>
        <v>1</v>
      </c>
      <c r="BK551" s="53">
        <f>_xll.OneStreamExcelAddIn.XFFunctions.XFGetCell("TRUE", "CONSOL", $D$3,"TOT_Entity","USD","Actual",[1]Setup!C11,"PERIODIC",$B551,"TOPFLOW","TOP","TOP","top1",$C551,"top3","Open_Acute_DIV1","TOP5","TOP6","REPORTED","TOP8")</f>
        <v>0</v>
      </c>
      <c r="BL551" s="53">
        <f>_xll.OneStreamExcelAddIn.XFFunctions.XFGetCell("TRUE", "CONSOL", $D$3,"TOT_Entity","Aggregated","Budget_Working",[1]Setup!C11,"PERIODIC",$B551,"TOPFLOW","TOP","TOP","top1",$C551,"top3","Open_Acute_DIV1","TOP5","TOP6","REPORTED","TOP8")</f>
        <v>1001.605</v>
      </c>
      <c r="BM551" s="53">
        <f t="shared" si="1386"/>
        <v>1001.605</v>
      </c>
      <c r="BN551" s="40">
        <f t="shared" si="1387"/>
        <v>1</v>
      </c>
      <c r="BP551" s="53">
        <f>_xll.OneStreamExcelAddIn.XFFunctions.XFGetCell("TRUE", "CONSOL", $D$3,"TOT_Entity","USD","Actual",[1]Setup!C12,"PERIODIC",$B551,"TOPFLOW","TOP","TOP","top1",$C551,"top3","Open_Acute_DIV1","TOP5","TOP6","REPORTED","TOP8")</f>
        <v>0</v>
      </c>
      <c r="BQ551" s="53">
        <f>_xll.OneStreamExcelAddIn.XFFunctions.XFGetCell("TRUE", "CONSOL", $D$3,"TOT_Entity","Aggregated","Budget_Working",[1]Setup!C12,"PERIODIC",$B551,"TOPFLOW","TOP","TOP","top1",$C551,"top3","Open_Acute_DIV1","TOP5","TOP6","REPORTED","TOP8")</f>
        <v>1001.605</v>
      </c>
      <c r="BR551" s="53">
        <f t="shared" si="1388"/>
        <v>1001.605</v>
      </c>
      <c r="BS551" s="40">
        <f t="shared" si="1389"/>
        <v>1</v>
      </c>
      <c r="BU551" s="53">
        <f>_xll.OneStreamExcelAddIn.XFFunctions.XFGetCell("TRUE", "CONSOL", $D$3,"TOT_Entity","USD","Actual",[1]Setup!C13,"PERIODIC",$B551,"TOPFLOW","TOP","TOP","top1",$C551,"top3","Open_Acute_DIV1","TOP5","TOP6","REPORTED","TOP8")</f>
        <v>0</v>
      </c>
      <c r="BV551" s="53">
        <f>_xll.OneStreamExcelAddIn.XFFunctions.XFGetCell("TRUE", "CONSOL", $D$3,"TOT_Entity","Aggregated","Budget_Working",[1]Setup!C13,"PERIODIC",$B551,"TOPFLOW","TOP","TOP","top1",$C551,"top3","Open_Acute_DIV1","TOP5","TOP6","REPORTED","TOP8")</f>
        <v>1001.605</v>
      </c>
      <c r="BW551" s="53">
        <f t="shared" si="1390"/>
        <v>1001.605</v>
      </c>
      <c r="BX551" s="40">
        <f t="shared" si="1391"/>
        <v>1</v>
      </c>
      <c r="BZ551" s="53">
        <f>_xll.OneStreamExcelAddIn.XFFunctions.XFGetCell("TRUE", "CONSOL", $D$3,"TOT_Entity","USD","Actual",[1]Setup!C14,"PERIODIC",$B551,"TOPFLOW","TOP","TOP","top1",$C551,"top3","Open_Acute_DIV1","TOP5","TOP6","REPORTED","TOP8")</f>
        <v>0</v>
      </c>
      <c r="CA551" s="53">
        <f>_xll.OneStreamExcelAddIn.XFFunctions.XFGetCell("TRUE", "CONSOL", $D$3,"TOT_Entity","Aggregated","Budget_Working",[1]Setup!C14,"PERIODIC",$B551,"TOPFLOW","TOP","TOP","top1",$C551,"top3","Open_Acute_DIV1","TOP5","TOP6","REPORTED","TOP8")</f>
        <v>1001.605</v>
      </c>
      <c r="CB551" s="53">
        <f t="shared" si="1392"/>
        <v>1001.605</v>
      </c>
      <c r="CC551" s="40">
        <f t="shared" si="1393"/>
        <v>1</v>
      </c>
      <c r="CE551" s="53">
        <f>_xll.OneStreamExcelAddIn.XFFunctions.XFGetCell("TRUE", "CONSOL", $D$3,"TOT_Entity","USD","Actual",[1]Setup!C15,"PERIODIC",$B551,"TOPFLOW","TOP","TOP","top1",$C551,"top3","Open_Acute_DIV1","TOP5","TOP6","REPORTED","TOP8")</f>
        <v>0</v>
      </c>
      <c r="CF551" s="53">
        <f>_xll.OneStreamExcelAddIn.XFFunctions.XFGetCell("TRUE", "CONSOL", $D$3,"TOT_Entity","Aggregated","Budget_Working",[1]Setup!C15,"PERIODIC",$B551,"TOPFLOW","TOP","TOP","top1",$C551,"top3","Open_Acute_DIV1","TOP5","TOP6","REPORTED","TOP8")</f>
        <v>1001.605</v>
      </c>
      <c r="CG551" s="53">
        <f t="shared" si="1394"/>
        <v>1001.605</v>
      </c>
      <c r="CH551" s="40">
        <f t="shared" si="1395"/>
        <v>1</v>
      </c>
      <c r="CI551" s="212"/>
      <c r="CJ551" s="53">
        <f>_xll.OneStreamExcelAddIn.XFFunctions.XFGetCell("TRUE", "CONSOL", $D$3,"TOT_Entity","USD","Actual",[1]Setup!C4,"PERIODIC",$B551,"TOPFLOW","TOP","TOP","top1",$C551,"top3","Open_Acute_DIV1","TOP5","TOP6","REPORTED","TOP8")</f>
        <v>0</v>
      </c>
      <c r="CK551" s="53">
        <f>_xll.OneStreamExcelAddIn.XFFunctions.XFGetCell("TRUE", "CONSOL", $D$3,"TOT_Entity","USD","Actual",[1]Setup!C5,"PERIODIC",$B551,"TOPFLOW","TOP","TOP","top1",$C551,"top3","Open_Acute_DIV1","TOP5","TOP6","REPORTED","TOP8")</f>
        <v>0</v>
      </c>
      <c r="CL551" s="53">
        <f>_xll.OneStreamExcelAddIn.XFFunctions.XFGetCell("TRUE", "CONSOL", $D$3,"TOT_Entity","USD","Actual",[1]Setup!C6,"PERIODIC",$B551,"TOPFLOW","TOP","TOP","top1",$C551,"top3","Open_Acute_DIV1","TOP5","TOP6","REPORTED","TOP8")</f>
        <v>0</v>
      </c>
      <c r="CM551" s="53">
        <f>_xll.OneStreamExcelAddIn.XFFunctions.XFGetCell("TRUE", "CONSOL", $D$3,"TOT_Entity","USD","Actual",[1]Setup!C7,"PERIODIC",$B551,"TOPFLOW","TOP","TOP","top1",$C551,"top3","Open_Acute_DIV1","TOP5","TOP6","REPORTED","TOP8")</f>
        <v>0</v>
      </c>
      <c r="CN551" s="53">
        <f>_xll.OneStreamExcelAddIn.XFFunctions.XFGetCell("TRUE", "CONSOL", $D$3,"TOT_Entity","USD","Actual",[1]Setup!C8,"PERIODIC",$B551,"TOPFLOW","TOP","TOP","top1",$C551,"top3","Open_Acute_DIV1","TOP5","TOP6","REPORTED","TOP8")</f>
        <v>0</v>
      </c>
      <c r="CO551" s="53">
        <f>_xll.OneStreamExcelAddIn.XFFunctions.XFGetCell("TRUE", "CONSOL", $D$3,"TOT_Entity","USD","Actual",[1]Setup!C9,"PERIODIC",$B551,"TOPFLOW","TOP","TOP","top1",$C551,"top3","Open_Acute_DIV1","TOP5","TOP6","REPORTED","TOP8")</f>
        <v>0</v>
      </c>
      <c r="CP551" s="53">
        <f>_xll.OneStreamExcelAddIn.XFFunctions.XFGetCell("TRUE", "CONSOL", $D$3,"TOT_Entity","USD","Actual",[1]Setup!C10,"PERIODIC",$B551,"TOPFLOW","TOP","TOP","top1",$C551,"top3","Open_Acute_DIV1","TOP5","TOP6","REPORTED","TOP8")</f>
        <v>0</v>
      </c>
      <c r="CQ551" s="53">
        <f>_xll.OneStreamExcelAddIn.XFFunctions.XFGetCell("TRUE", "CONSOL", $D$3,"TOT_Entity","USD","Actual",[1]Setup!C11,"PERIODIC",$B551,"TOPFLOW","TOP","TOP","top1",$C551,"top3","Open_Acute_DIV1","TOP5","TOP6","REPORTED","TOP8")</f>
        <v>0</v>
      </c>
      <c r="CR551" s="53">
        <f>_xll.OneStreamExcelAddIn.XFFunctions.XFGetCell("TRUE", "CONSOL", $D$3,"TOT_Entity","USD","Actual",[1]Setup!C12,"PERIODIC",$B551,"TOPFLOW","TOP","TOP","top1",$C551,"top3","Open_Acute_DIV1","TOP5","TOP6","REPORTED","TOP8")</f>
        <v>0</v>
      </c>
      <c r="CS551" s="53">
        <f>_xll.OneStreamExcelAddIn.XFFunctions.XFGetCell("TRUE", "CONSOL", $D$3,"TOT_Entity","USD","Actual",[1]Setup!C13,"PERIODIC",$B551,"TOPFLOW","TOP","TOP","top1",$C551,"top3","Open_Acute_DIV1","TOP5","TOP6","REPORTED","TOP8")</f>
        <v>0</v>
      </c>
      <c r="CT551" s="53">
        <f>_xll.OneStreamExcelAddIn.XFFunctions.XFGetCell("TRUE", "CONSOL", $D$3,"TOT_Entity","USD","Actual",[1]Setup!C14,"PERIODIC",$B551,"TOPFLOW","TOP","TOP","top1",$C551,"top3","Open_Acute_DIV1","TOP5","TOP6","REPORTED","TOP8")</f>
        <v>0</v>
      </c>
      <c r="CU551" s="53">
        <f>_xll.OneStreamExcelAddIn.XFFunctions.XFGetCell("TRUE", "CONSOL", $D$3,"TOT_Entity","USD","Actual",[1]Setup!C15,"PERIODIC",$B551,"TOPFLOW","TOP","TOP","top1",$C551,"top3","Open_Acute_DIV1","TOP5","TOP6","REPORTED","TOP8")</f>
        <v>0</v>
      </c>
      <c r="CV551" s="212"/>
      <c r="CW551" s="53">
        <f>_xll.OneStreamExcelAddIn.XFFunctions.XFGetCell("TRUE", "CONSOL", $D$3,"TOT_Entity","USD","Actual",[1]Setup!C17,"PERIODIC",$B551,"TOPFLOW","TOP","TOP","top1",$C551,"top3","Open_Acute_DIV1","TOP5","TOP6","REPORTED","TOP8")</f>
        <v>0</v>
      </c>
      <c r="CX551" s="53">
        <f>_xll.OneStreamExcelAddIn.XFFunctions.XFGetCell("TRUE", "CONSOL", $D$3,"TOT_Entity","USD","Actual",[1]Setup!C18,"PERIODIC",$B551,"TOPFLOW","TOP","TOP","top1",$C551,"top3","Open_Acute_DIV1","TOP5","TOP6","REPORTED","TOP8")</f>
        <v>969.32</v>
      </c>
      <c r="CY551" s="53">
        <f>_xll.OneStreamExcelAddIn.XFFunctions.XFGetCell("TRUE", "CONSOL", $D$3,"TOT_Entity","USD","Actual",[1]Setup!C19,"PERIODIC",$B551,"TOPFLOW","TOP","TOP","top1",$C551,"top3","Open_Acute_DIV1","TOP5","TOP6","REPORTED","TOP8")</f>
        <v>969.32</v>
      </c>
      <c r="CZ551" s="53">
        <f>_xll.OneStreamExcelAddIn.XFFunctions.XFGetCell("TRUE", "CONSOL", $D$3,"TOT_Entity","USD","Actual",[1]Setup!C20,"PERIODIC",$B551,"TOPFLOW","TOP","TOP","top1",$C551,"top3","Open_Acute_DIV1","TOP5","TOP6","REPORTED","TOP8")</f>
        <v>969.32</v>
      </c>
      <c r="DA551" s="53">
        <f>_xll.OneStreamExcelAddIn.XFFunctions.XFGetCell("TRUE", "CONSOL", $D$3,"TOT_Entity","USD","Actual",[1]Setup!C21,"PERIODIC",$B551,"TOPFLOW","TOP","TOP","top1",$C551,"top3","Open_Acute_DIV1","TOP5","TOP6","REPORTED","TOP8")</f>
        <v>969.32</v>
      </c>
      <c r="DB551" s="53">
        <f>_xll.OneStreamExcelAddIn.XFFunctions.XFGetCell("TRUE", "CONSOL", $D$3,"TOT_Entity","USD","Actual",[1]Setup!C22,"PERIODIC",$B551,"TOPFLOW","TOP","TOP","top1",$C551,"top3","Open_Acute_DIV1","TOP5","TOP6","REPORTED","TOP8")</f>
        <v>969.32</v>
      </c>
      <c r="DC551" s="53">
        <f>_xll.OneStreamExcelAddIn.XFFunctions.XFGetCell("TRUE", "CONSOL", $D$3,"TOT_Entity","USD","Actual",[1]Setup!C23,"PERIODIC",$B551,"TOPFLOW","TOP","TOP","top1",$C551,"top3","Open_Acute_DIV1","TOP5","TOP6","REPORTED","TOP8")</f>
        <v>1066.18</v>
      </c>
      <c r="DD551" s="53">
        <f>_xll.OneStreamExcelAddIn.XFFunctions.XFGetCell("TRUE", "CONSOL", $D$3,"TOT_Entity","USD","Actual",[1]Setup!C24,"PERIODIC",$B551,"TOPFLOW","TOP","TOP","top1",$C551,"top3","Open_Acute_DIV1","TOP5","TOP6","REPORTED","TOP8")</f>
        <v>1066.17</v>
      </c>
      <c r="DE551" s="53">
        <f>_xll.OneStreamExcelAddIn.XFFunctions.XFGetCell("TRUE", "CONSOL", $D$3,"TOT_Entity","USD","Actual",[1]Setup!C25,"PERIODIC",$B551,"TOPFLOW","TOP","TOP","top1",$C551,"top3","Open_Acute_DIV1","TOP5","TOP6","REPORTED","TOP8")</f>
        <v>1066.17</v>
      </c>
      <c r="DF551" s="53">
        <f>_xll.OneStreamExcelAddIn.XFFunctions.XFGetCell("TRUE", "CONSOL", $D$3,"TOT_Entity","USD","Actual",[1]Setup!C26,"PERIODIC",$B551,"TOPFLOW","TOP","TOP","top1",$C551,"top3","Open_Acute_DIV1","TOP5","TOP6","REPORTED","TOP8")</f>
        <v>-1306.8800000000001</v>
      </c>
      <c r="DG551" s="53">
        <f>_xll.OneStreamExcelAddIn.XFFunctions.XFGetCell("TRUE", "CONSOL", $D$3,"TOT_Entity","USD","Actual",[1]Setup!C27,"PERIODIC",$B551,"TOPFLOW","TOP","TOP","top1",$C551,"top3","Open_Acute_DIV1","TOP5","TOP6","REPORTED","TOP8")</f>
        <v>0</v>
      </c>
      <c r="DH551" s="53">
        <f>_xll.OneStreamExcelAddIn.XFFunctions.XFGetCell("TRUE", "CONSOL", $D$3,"TOT_Entity","USD","Actual",[1]Setup!C28,"PERIODIC",$B551,"TOPFLOW","TOP","TOP","top1",$C551,"top3","Open_Acute_DIV1","TOP5","TOP6","REPORTED","TOP8")</f>
        <v>0</v>
      </c>
      <c r="DI551" s="178"/>
      <c r="DJ551" s="53">
        <f>_xll.OneStreamExcelAddIn.XFFunctions.XFGetCell("TRUE", "CONSOL", $D$3,"TOT_Entity","Aggregated","Budget_Working",[1]Setup!C4,"PERIODIC",$B551,"TOPFLOW","TOP","TOP","top1",$C551,"top3","Open_Acute_DIV1","TOP5","TOP6","REPORTED","TOP8")</f>
        <v>1001.605</v>
      </c>
      <c r="DK551" s="53">
        <f>_xll.OneStreamExcelAddIn.XFFunctions.XFGetCell("TRUE", "CONSOL", $D$3,"TOT_Entity","Aggregated","Budget_Working",[1]Setup!C5,"PERIODIC",$B551,"TOPFLOW","TOP","TOP","top1",$C551,"top3","Open_Acute_DIV1","TOP5","TOP6","REPORTED","TOP8")</f>
        <v>1001.605</v>
      </c>
      <c r="DL551" s="53">
        <f>_xll.OneStreamExcelAddIn.XFFunctions.XFGetCell("TRUE", "CONSOL", $D$3,"TOT_Entity","Aggregated","Budget_Working",[1]Setup!C6,"PERIODIC",$B551,"TOPFLOW","TOP","TOP","top1",$C551,"top3","Open_Acute_DIV1","TOP5","TOP6","REPORTED","TOP8")</f>
        <v>1001.605</v>
      </c>
      <c r="DM551" s="53">
        <f>_xll.OneStreamExcelAddIn.XFFunctions.XFGetCell("TRUE", "CONSOL", $D$3,"TOT_Entity","Aggregated","Budget_Working",[1]Setup!C7,"PERIODIC",$B551,"TOPFLOW","TOP","TOP","top1",$C551,"top3","Open_Acute_DIV1","TOP5","TOP6","REPORTED","TOP8")</f>
        <v>1001.605</v>
      </c>
      <c r="DN551" s="53">
        <f>_xll.OneStreamExcelAddIn.XFFunctions.XFGetCell("TRUE", "CONSOL", $D$3,"TOT_Entity","Aggregated","Budget_Working",[1]Setup!C8,"PERIODIC",$B551,"TOPFLOW","TOP","TOP","top1",$C551,"top3","Open_Acute_DIV1","TOP5","TOP6","REPORTED","TOP8")</f>
        <v>1001.605</v>
      </c>
      <c r="DO551" s="53">
        <f>_xll.OneStreamExcelAddIn.XFFunctions.XFGetCell("TRUE", "CONSOL", $D$3,"TOT_Entity","Aggregated","Budget_Working",[1]Setup!C9,"PERIODIC",$B551,"TOPFLOW","TOP","TOP","top1",$C551,"top3","Open_Acute_DIV1","TOP5","TOP6","REPORTED","TOP8")</f>
        <v>1001.605</v>
      </c>
      <c r="DP551" s="53">
        <f>_xll.OneStreamExcelAddIn.XFFunctions.XFGetCell("TRUE", "CONSOL", $D$3,"TOT_Entity","Aggregated","Budget_Working",[1]Setup!C10,"PERIODIC",$B551,"TOPFLOW","TOP","TOP","top1",$C551,"top3","Open_Acute_DIV1","TOP5","TOP6","REPORTED","TOP8")</f>
        <v>1001.605</v>
      </c>
      <c r="DQ551" s="53">
        <f>_xll.OneStreamExcelAddIn.XFFunctions.XFGetCell("TRUE", "CONSOL", $D$3,"TOT_Entity","Aggregated","Budget_Working",[1]Setup!C11,"PERIODIC",$B551,"TOPFLOW","TOP","TOP","top1",$C551,"top3","Open_Acute_DIV1","TOP5","TOP6","REPORTED","TOP8")</f>
        <v>1001.605</v>
      </c>
      <c r="DR551" s="53">
        <f>_xll.OneStreamExcelAddIn.XFFunctions.XFGetCell("TRUE", "CONSOL", $D$3,"TOT_Entity","Aggregated","Budget_Working",[1]Setup!C12,"PERIODIC",$B551,"TOPFLOW","TOP","TOP","top1",$C551,"top3","Open_Acute_DIV1","TOP5","TOP6","REPORTED","TOP8")</f>
        <v>1001.605</v>
      </c>
      <c r="DS551" s="53">
        <f>_xll.OneStreamExcelAddIn.XFFunctions.XFGetCell("TRUE", "CONSOL", $D$3,"TOT_Entity","Aggregated","Budget_Working",[1]Setup!C13,"PERIODIC",$B551,"TOPFLOW","TOP","TOP","top1",$C551,"top3","Open_Acute_DIV1","TOP5","TOP6","REPORTED","TOP8")</f>
        <v>1001.605</v>
      </c>
      <c r="DT551" s="53">
        <f>_xll.OneStreamExcelAddIn.XFFunctions.XFGetCell("TRUE", "CONSOL", $D$3,"TOT_Entity","Aggregated","Budget_Working",[1]Setup!C14,"PERIODIC",$B551,"TOPFLOW","TOP","TOP","top1",$C551,"top3","Open_Acute_DIV1","TOP5","TOP6","REPORTED","TOP8")</f>
        <v>1001.605</v>
      </c>
      <c r="DU551" s="53">
        <f>_xll.OneStreamExcelAddIn.XFFunctions.XFGetCell("TRUE", "CONSOL", $D$3,"TOT_Entity","Aggregated","Budget_Working",[1]Setup!C15,"PERIODIC",$B551,"TOPFLOW","TOP","TOP","top1",$C551,"top3","Open_Acute_DIV1","TOP5","TOP6","REPORTED","TOP8")</f>
        <v>1001.605</v>
      </c>
      <c r="DV551" s="178"/>
      <c r="DW551" s="53">
        <f>_xll.OneStreamExcelAddIn.XFFunctions.XFGetCell("TRUE", "CONSOL", $D$3,"TOT_Entity","USD","Budget_Final",[1]Setup!C17,"PERIODIC",$B551,"TOPFLOW","TOP","TOP","top1",$C551,"top3","Open_Acute_DIV1","TOP5","TOP6","REPORTED","TOP8")</f>
        <v>305.46915761499997</v>
      </c>
      <c r="DX551" s="53">
        <f>_xll.OneStreamExcelAddIn.XFFunctions.XFGetCell("TRUE", "CONSOL", $D$3,"TOT_Entity","USD","Budget_Final",[1]Setup!C18,"PERIODIC",$B551,"TOPFLOW","TOP","TOP","top1",$C551,"top3","Open_Acute_DIV1","TOP5","TOP6","REPORTED","TOP8")</f>
        <v>290.73658104200001</v>
      </c>
      <c r="DY551" s="53">
        <f>_xll.OneStreamExcelAddIn.XFFunctions.XFGetCell("TRUE", "CONSOL", $D$3,"TOT_Entity","USD","Budget_Final",[1]Setup!C19,"PERIODIC",$B551,"TOPFLOW","TOP","TOP","top1",$C551,"top3","Open_Acute_DIV1","TOP5","TOP6","REPORTED","TOP8")</f>
        <v>326.17718482599997</v>
      </c>
      <c r="DZ551" s="53">
        <f>_xll.OneStreamExcelAddIn.XFFunctions.XFGetCell("TRUE", "CONSOL", $D$3,"TOT_Entity","USD","Budget_Final",[1]Setup!C20,"PERIODIC",$B551,"TOPFLOW","TOP","TOP","top1",$C551,"top3","Open_Acute_DIV1","TOP5","TOP6","REPORTED","TOP8")</f>
        <v>324.32273462799998</v>
      </c>
      <c r="EA551" s="53">
        <f>_xll.OneStreamExcelAddIn.XFFunctions.XFGetCell("TRUE", "CONSOL", $D$3,"TOT_Entity","USD","Budget_Final",[1]Setup!C21,"PERIODIC",$B551,"TOPFLOW","TOP","TOP","top1",$C551,"top3","Open_Acute_DIV1","TOP5","TOP6","REPORTED","TOP8")</f>
        <v>333.80103564000001</v>
      </c>
      <c r="EB551" s="53">
        <f>_xll.OneStreamExcelAddIn.XFFunctions.XFGetCell("TRUE", "CONSOL", $D$3,"TOT_Entity","USD","Budget_Final",[1]Setup!C22,"PERIODIC",$B551,"TOPFLOW","TOP","TOP","top1",$C551,"top3","Open_Acute_DIV1","TOP5","TOP6","REPORTED","TOP8")</f>
        <v>316.080733748</v>
      </c>
      <c r="EC551" s="53">
        <f>_xll.OneStreamExcelAddIn.XFFunctions.XFGetCell("TRUE", "CONSOL", $D$3,"TOT_Entity","USD","Budget_Final",[1]Setup!C23,"PERIODIC",$B551,"TOPFLOW","TOP","TOP","top1",$C551,"top3","Open_Acute_DIV1","TOP5","TOP6","REPORTED","TOP8")</f>
        <v>333.18288557400001</v>
      </c>
      <c r="ED551" s="53">
        <f>_xll.OneStreamExcelAddIn.XFFunctions.XFGetCell("TRUE", "CONSOL", $D$3,"TOT_Entity","USD","Budget_Final",[1]Setup!C24,"PERIODIC",$B551,"TOPFLOW","TOP","TOP","top1",$C551,"top3","Open_Acute_DIV1","TOP5","TOP6","REPORTED","TOP8")</f>
        <v>333.38893559600001</v>
      </c>
      <c r="EE551" s="53">
        <f>_xll.OneStreamExcelAddIn.XFFunctions.XFGetCell("TRUE", "CONSOL", $D$3,"TOT_Entity","USD","Budget_Final",[1]Setup!C25,"PERIODIC",$B551,"TOPFLOW","TOP","TOP","top1",$C551,"top3","Open_Acute_DIV1","TOP5","TOP6","REPORTED","TOP8")</f>
        <v>333.28591058500001</v>
      </c>
      <c r="EF551" s="53">
        <f>_xll.OneStreamExcelAddIn.XFFunctions.XFGetCell("TRUE", "CONSOL", $D$3,"TOT_Entity","USD","Budget_Final",[1]Setup!C26,"PERIODIC",$B551,"TOPFLOW","TOP","TOP","top1",$C551,"top3","Open_Acute_DIV1","TOP5","TOP6","REPORTED","TOP8")</f>
        <v>331.32843537600002</v>
      </c>
      <c r="EG551" s="53">
        <f>_xll.OneStreamExcelAddIn.XFFunctions.XFGetCell("TRUE", "CONSOL", $D$3,"TOT_Entity","USD","Budget_Final",[1]Setup!C27,"PERIODIC",$B551,"TOPFLOW","TOP","TOP","top1",$C551,"top3","Open_Acute_DIV1","TOP5","TOP6","REPORTED","TOP8")</f>
        <v>310.41435814300002</v>
      </c>
      <c r="EH551" s="53">
        <f>_xll.OneStreamExcelAddIn.XFFunctions.XFGetCell("TRUE", "CONSOL", $D$3,"TOT_Entity","USD","Budget_Final",[1]Setup!C28,"PERIODIC",$B551,"TOPFLOW","TOP","TOP","top1",$C551,"top3","Open_Acute_DIV1","TOP5","TOP6","REPORTED","TOP8")</f>
        <v>315.977708737</v>
      </c>
    </row>
    <row r="552" spans="2:138" x14ac:dyDescent="0.25">
      <c r="B552" s="51">
        <v>64010</v>
      </c>
      <c r="C552" s="51"/>
      <c r="D552" t="str" cm="1">
        <f t="array" ref="D552">_xll.OneStreamExcelAddIn.XFFunctions.XFGetMemberInfo("Description","Account",B552)</f>
        <v>Internet</v>
      </c>
      <c r="E552" s="53">
        <f>_xll.OneStreamExcelAddIn.XFFunctions.XFGetCell("TRUE", "CONSOL", $D$3,"TOT_Entity","USD","Actual",$E$3,"PERIODIC",$B552,"TOPFLOW","TOP","TOP","top1",$C552,"top3","Open_Acute_DIV1","TOP5","TOP6","REPORTED","TOP8")</f>
        <v>3956.97</v>
      </c>
      <c r="F552" s="53">
        <f>_xll.OneStreamExcelAddIn.XFFunctions.XFGetCell("TRUE", "CONSOL", $D$3,"TOT_Entity","Aggregated","Budget_Working",$E$3,"PERIODIC",$B552,"TOPFLOW","TOP","TOP","top1",$C552,"top3","Open_Acute_DIV1","TOP5","TOP6","REPORTED","TOP8")</f>
        <v>3668.8183333329998</v>
      </c>
      <c r="G552" s="53">
        <f t="shared" si="1365"/>
        <v>-288.15166666699997</v>
      </c>
      <c r="H552" s="55">
        <f t="shared" si="1366"/>
        <v>-7.8540729054094024E-2</v>
      </c>
      <c r="I552" s="41"/>
      <c r="J552" s="53">
        <f>_xll.OneStreamExcelAddIn.XFFunctions.XFGetCell("TRUE", "CONSOL", $D$3,"TOT_Entity","USD","Actual",$E$3,"YTD",$B552,"TOPFLOW","TOP","TOP","top1",$C552,"TOP3","Open_Acute_DIV1","TOP5","TOP6","REPORTED","TOP8")</f>
        <v>15647.93</v>
      </c>
      <c r="K552" s="53">
        <f>_xll.OneStreamExcelAddIn.XFFunctions.XFGetCell("TRUE", "CONSOL", $D$3,"TOT_Entity","Aggregated","Budget_Working",$E$3,"YTD",$B552,"TOPFLOW","TOP","TOP","top1",$C552,"TOP3","Open_Acute_DIV1","TOP5","TOP6","REPORTED","TOP8")</f>
        <v>14675.273333331999</v>
      </c>
      <c r="L552" s="53">
        <f t="shared" si="1367"/>
        <v>-972.65666666800098</v>
      </c>
      <c r="M552" s="40">
        <f t="shared" si="1368"/>
        <v>-6.6278606508732102E-2</v>
      </c>
      <c r="N552" s="41"/>
      <c r="O552" s="53">
        <f>_xll.OneStreamExcelAddIn.XFFunctions.XFGetCell("TRUE", "CONSOL", $D$3,"TOT_Entity","USD","Actual",$F$3,"YTD",$B552,"TOPFLOW","TOP","TOP","top1",$C552,"TOP3","Open_Acute_DIV1","TOP5","TOP6","REPORTED","TOP8")</f>
        <v>14094.87</v>
      </c>
      <c r="P552" s="53">
        <f>_xll.OneStreamExcelAddIn.XFFunctions.XFGetCell("TRUE", "CONSOL", $D$3,"TOT_Entity","USD","Actual",$E$3,"YTD",$B552,"TOPFLOW","TOP","TOP","top1",$C552,"top3","Open_Acute_DIV1","TOP5","TOP6","REPORTED","VAR_BW_PY_Actual")</f>
        <v>-1553.06</v>
      </c>
      <c r="Q552" s="40">
        <f t="shared" si="1369"/>
        <v>-0.11018618830822845</v>
      </c>
      <c r="R552" s="41"/>
      <c r="S552" s="53">
        <f>_xll.OneStreamExcelAddIn.XFFunctions.XFGetCell("TRUE", "CONSOL", $D$3,"TOT_Entity","USD","MIDFCST",$E$3,"MTD",$B552,"TOPFLOW","TOP","TOP","top1",$C552,"TOP3","Open_Acute_DIV1","TOP5","TOP6","REPORTED","TOP8")</f>
        <v>0</v>
      </c>
      <c r="T552" s="53">
        <f t="shared" si="1370"/>
        <v>-3956.97</v>
      </c>
      <c r="U552" s="40">
        <f t="shared" si="1371"/>
        <v>0</v>
      </c>
      <c r="V552" s="41"/>
      <c r="W552" s="42"/>
      <c r="X552" s="43"/>
      <c r="Y552" s="42"/>
      <c r="Z552" s="44"/>
      <c r="AB552" s="53">
        <f>_xll.OneStreamExcelAddIn.XFFunctions.XFGetCell("TRUE", "CONSOL", $D$3,"TOT_Entity","USD","Actual",[1]Setup!C4,"PERIODIC",$B552,"TOPFLOW","TOP","TOP","top1",$C552,"top3","Open_Acute_DIV1","TOP5","TOP6","REPORTED","TOP8")</f>
        <v>3711.95</v>
      </c>
      <c r="AC552" s="53">
        <f>_xll.OneStreamExcelAddIn.XFFunctions.XFGetCell("TRUE", "CONSOL", $D$3,"TOT_Entity","Aggregated","Budget_Working",[1]Setup!C4,"PERIODIC",$B552,"TOPFLOW","TOP","TOP","top1",$C552,"top3","Open_Acute_DIV1","TOP5","TOP6","REPORTED","TOP8")</f>
        <v>3668.8183333329998</v>
      </c>
      <c r="AD552" s="53">
        <f t="shared" si="1372"/>
        <v>-43.13166666699999</v>
      </c>
      <c r="AE552" s="40">
        <f t="shared" si="1373"/>
        <v>-1.1756283017648438E-2</v>
      </c>
      <c r="AG552" s="53">
        <f>_xll.OneStreamExcelAddIn.XFFunctions.XFGetCell("TRUE", "CONSOL", $D$3,"TOT_Entity","USD","Actual",[1]Setup!C5,"PERIODIC",$B552,"TOPFLOW","TOP","TOP","top1",$C552,"top3","Open_Acute_DIV1","TOP5","TOP6","REPORTED","TOP8")</f>
        <v>3790.67</v>
      </c>
      <c r="AH552" s="53">
        <f>_xll.OneStreamExcelAddIn.XFFunctions.XFGetCell("TRUE", "CONSOL", $D$3,"TOT_Entity","Aggregated","Budget_Working",[1]Setup!C5,"PERIODIC",$B552,"TOPFLOW","TOP","TOP","top1",$C552,"top3","Open_Acute_DIV1","TOP5","TOP6","REPORTED","TOP8")</f>
        <v>3668.8183333329998</v>
      </c>
      <c r="AI552" s="53">
        <f t="shared" si="1374"/>
        <v>-121.85166666700025</v>
      </c>
      <c r="AJ552" s="40">
        <f t="shared" si="1375"/>
        <v>-3.3212782862514223E-2</v>
      </c>
      <c r="AL552" s="53">
        <f>_xll.OneStreamExcelAddIn.XFFunctions.XFGetCell("TRUE", "CONSOL", $D$3,"TOT_Entity","USD","Actual",[1]Setup!C6,"PERIODIC",$B552,"TOPFLOW","TOP","TOP","top1",$C552,"top3","Open_Acute_DIV1","TOP5","TOP6","REPORTED","TOP8")</f>
        <v>4188.34</v>
      </c>
      <c r="AM552" s="53">
        <f>_xll.OneStreamExcelAddIn.XFFunctions.XFGetCell("TRUE", "CONSOL", $D$3,"TOT_Entity","Aggregated","Budget_Working",[1]Setup!C6,"PERIODIC",$B552,"TOPFLOW","TOP","TOP","top1",$C552,"top3","Open_Acute_DIV1","TOP5","TOP6","REPORTED","TOP8")</f>
        <v>3668.8183333329998</v>
      </c>
      <c r="AN552" s="53">
        <f t="shared" si="1376"/>
        <v>-519.52166666700032</v>
      </c>
      <c r="AO552" s="40">
        <f t="shared" si="1377"/>
        <v>-0.14160463110067162</v>
      </c>
      <c r="AQ552" s="53">
        <f>_xll.OneStreamExcelAddIn.XFFunctions.XFGetCell("TRUE", "CONSOL", $D$3,"TOT_Entity","USD","Actual",[1]Setup!C7,"PERIODIC",$B552,"TOPFLOW","TOP","TOP","top1",$C552,"top3","Open_Acute_DIV1","TOP5","TOP6","REPORTED","TOP8")</f>
        <v>3956.97</v>
      </c>
      <c r="AR552" s="53">
        <f>_xll.OneStreamExcelAddIn.XFFunctions.XFGetCell("TRUE", "CONSOL", $D$3,"TOT_Entity","Aggregated","Budget_Working",[1]Setup!C7,"PERIODIC",$B552,"TOPFLOW","TOP","TOP","top1",$C552,"top3","Open_Acute_DIV1","TOP5","TOP6","REPORTED","TOP8")</f>
        <v>3668.8183333329998</v>
      </c>
      <c r="AS552" s="53">
        <f t="shared" si="1378"/>
        <v>-288.15166666699997</v>
      </c>
      <c r="AT552" s="40">
        <f t="shared" si="1379"/>
        <v>-7.8540729054094024E-2</v>
      </c>
      <c r="AV552" s="53">
        <f>_xll.OneStreamExcelAddIn.XFFunctions.XFGetCell("TRUE", "CONSOL", $D$3,"TOT_Entity","USD","Actual",[1]Setup!C8,"PERIODIC",$B552,"TOPFLOW","TOP","TOP","top1",$C552,"top3","Open_Acute_DIV1","TOP5","TOP6","REPORTED","TOP8")</f>
        <v>-15647.93</v>
      </c>
      <c r="AW552" s="53">
        <f>_xll.OneStreamExcelAddIn.XFFunctions.XFGetCell("TRUE", "CONSOL", $D$3,"TOT_Entity","Aggregated","Budget_Working",[1]Setup!C8,"PERIODIC",$B552,"TOPFLOW","TOP","TOP","top1",$C552,"top3","Open_Acute_DIV1","TOP5","TOP6","REPORTED","TOP8")</f>
        <v>3668.8183333329998</v>
      </c>
      <c r="AX552" s="53">
        <f t="shared" si="1380"/>
        <v>19316.748333333002</v>
      </c>
      <c r="AY552" s="40">
        <f t="shared" si="1381"/>
        <v>5.2651144260349287</v>
      </c>
      <c r="BA552" s="53">
        <f>_xll.OneStreamExcelAddIn.XFFunctions.XFGetCell("TRUE", "CONSOL", $D$3,"TOT_Entity","USD","Actual",[1]Setup!C9,"PERIODIC",$B552,"TOPFLOW","TOP","TOP","top1",$C552,"top3","Open_Acute_DIV1","TOP5","TOP6","REPORTED","TOP8")</f>
        <v>0</v>
      </c>
      <c r="BB552" s="53">
        <f>_xll.OneStreamExcelAddIn.XFFunctions.XFGetCell("TRUE", "CONSOL", $D$3,"TOT_Entity","Aggregated","Budget_Working",[1]Setup!C9,"PERIODIC",$B552,"TOPFLOW","TOP","TOP","top1",$C552,"top3","Open_Acute_DIV1","TOP5","TOP6","REPORTED","TOP8")</f>
        <v>3668.8183333329998</v>
      </c>
      <c r="BC552" s="53">
        <f t="shared" si="1382"/>
        <v>3668.8183333329998</v>
      </c>
      <c r="BD552" s="40">
        <f t="shared" si="1383"/>
        <v>1</v>
      </c>
      <c r="BF552" s="53">
        <f>_xll.OneStreamExcelAddIn.XFFunctions.XFGetCell("TRUE", "CONSOL", $D$3,"TOT_Entity","USD","Actual",[1]Setup!C10,"PERIODIC",$B552,"TOPFLOW","TOP","TOP","top1",$C552,"top3","Open_Acute_DIV1","TOP5","TOP6","REPORTED","TOP8")</f>
        <v>0</v>
      </c>
      <c r="BG552" s="53">
        <f>_xll.OneStreamExcelAddIn.XFFunctions.XFGetCell("TRUE", "CONSOL", $D$3,"TOT_Entity","Aggregated","Budget_Working",[1]Setup!C10,"PERIODIC",$B552,"TOPFLOW","TOP","TOP","top1",$C552,"top3","Open_Acute_DIV1","TOP5","TOP6","REPORTED","TOP8")</f>
        <v>3668.8183333329998</v>
      </c>
      <c r="BH552" s="53">
        <f t="shared" si="1384"/>
        <v>3668.8183333329998</v>
      </c>
      <c r="BI552" s="40">
        <f t="shared" si="1385"/>
        <v>1</v>
      </c>
      <c r="BK552" s="53">
        <f>_xll.OneStreamExcelAddIn.XFFunctions.XFGetCell("TRUE", "CONSOL", $D$3,"TOT_Entity","USD","Actual",[1]Setup!C11,"PERIODIC",$B552,"TOPFLOW","TOP","TOP","top1",$C552,"top3","Open_Acute_DIV1","TOP5","TOP6","REPORTED","TOP8")</f>
        <v>0</v>
      </c>
      <c r="BL552" s="53">
        <f>_xll.OneStreamExcelAddIn.XFFunctions.XFGetCell("TRUE", "CONSOL", $D$3,"TOT_Entity","Aggregated","Budget_Working",[1]Setup!C11,"PERIODIC",$B552,"TOPFLOW","TOP","TOP","top1",$C552,"top3","Open_Acute_DIV1","TOP5","TOP6","REPORTED","TOP8")</f>
        <v>3668.8183333329998</v>
      </c>
      <c r="BM552" s="53">
        <f t="shared" si="1386"/>
        <v>3668.8183333329998</v>
      </c>
      <c r="BN552" s="40">
        <f t="shared" si="1387"/>
        <v>1</v>
      </c>
      <c r="BP552" s="53">
        <f>_xll.OneStreamExcelAddIn.XFFunctions.XFGetCell("TRUE", "CONSOL", $D$3,"TOT_Entity","USD","Actual",[1]Setup!C12,"PERIODIC",$B552,"TOPFLOW","TOP","TOP","top1",$C552,"top3","Open_Acute_DIV1","TOP5","TOP6","REPORTED","TOP8")</f>
        <v>0</v>
      </c>
      <c r="BQ552" s="53">
        <f>_xll.OneStreamExcelAddIn.XFFunctions.XFGetCell("TRUE", "CONSOL", $D$3,"TOT_Entity","Aggregated","Budget_Working",[1]Setup!C12,"PERIODIC",$B552,"TOPFLOW","TOP","TOP","top1",$C552,"top3","Open_Acute_DIV1","TOP5","TOP6","REPORTED","TOP8")</f>
        <v>3668.8183333329998</v>
      </c>
      <c r="BR552" s="53">
        <f t="shared" si="1388"/>
        <v>3668.8183333329998</v>
      </c>
      <c r="BS552" s="40">
        <f t="shared" si="1389"/>
        <v>1</v>
      </c>
      <c r="BU552" s="53">
        <f>_xll.OneStreamExcelAddIn.XFFunctions.XFGetCell("TRUE", "CONSOL", $D$3,"TOT_Entity","USD","Actual",[1]Setup!C13,"PERIODIC",$B552,"TOPFLOW","TOP","TOP","top1",$C552,"top3","Open_Acute_DIV1","TOP5","TOP6","REPORTED","TOP8")</f>
        <v>0</v>
      </c>
      <c r="BV552" s="53">
        <f>_xll.OneStreamExcelAddIn.XFFunctions.XFGetCell("TRUE", "CONSOL", $D$3,"TOT_Entity","Aggregated","Budget_Working",[1]Setup!C13,"PERIODIC",$B552,"TOPFLOW","TOP","TOP","top1",$C552,"top3","Open_Acute_DIV1","TOP5","TOP6","REPORTED","TOP8")</f>
        <v>3668.8183333329998</v>
      </c>
      <c r="BW552" s="53">
        <f t="shared" si="1390"/>
        <v>3668.8183333329998</v>
      </c>
      <c r="BX552" s="40">
        <f t="shared" si="1391"/>
        <v>1</v>
      </c>
      <c r="BZ552" s="53">
        <f>_xll.OneStreamExcelAddIn.XFFunctions.XFGetCell("TRUE", "CONSOL", $D$3,"TOT_Entity","USD","Actual",[1]Setup!C14,"PERIODIC",$B552,"TOPFLOW","TOP","TOP","top1",$C552,"top3","Open_Acute_DIV1","TOP5","TOP6","REPORTED","TOP8")</f>
        <v>0</v>
      </c>
      <c r="CA552" s="53">
        <f>_xll.OneStreamExcelAddIn.XFFunctions.XFGetCell("TRUE", "CONSOL", $D$3,"TOT_Entity","Aggregated","Budget_Working",[1]Setup!C14,"PERIODIC",$B552,"TOPFLOW","TOP","TOP","top1",$C552,"top3","Open_Acute_DIV1","TOP5","TOP6","REPORTED","TOP8")</f>
        <v>3668.8183333329998</v>
      </c>
      <c r="CB552" s="53">
        <f t="shared" si="1392"/>
        <v>3668.8183333329998</v>
      </c>
      <c r="CC552" s="40">
        <f t="shared" si="1393"/>
        <v>1</v>
      </c>
      <c r="CE552" s="53">
        <f>_xll.OneStreamExcelAddIn.XFFunctions.XFGetCell("TRUE", "CONSOL", $D$3,"TOT_Entity","USD","Actual",[1]Setup!C15,"PERIODIC",$B552,"TOPFLOW","TOP","TOP","top1",$C552,"top3","Open_Acute_DIV1","TOP5","TOP6","REPORTED","TOP8")</f>
        <v>0</v>
      </c>
      <c r="CF552" s="53">
        <f>_xll.OneStreamExcelAddIn.XFFunctions.XFGetCell("TRUE", "CONSOL", $D$3,"TOT_Entity","Aggregated","Budget_Working",[1]Setup!C15,"PERIODIC",$B552,"TOPFLOW","TOP","TOP","top1",$C552,"top3","Open_Acute_DIV1","TOP5","TOP6","REPORTED","TOP8")</f>
        <v>3668.8183333329998</v>
      </c>
      <c r="CG552" s="53">
        <f t="shared" si="1394"/>
        <v>3668.8183333329998</v>
      </c>
      <c r="CH552" s="40">
        <f t="shared" si="1395"/>
        <v>1</v>
      </c>
      <c r="CI552" s="212"/>
      <c r="CJ552" s="53">
        <f>_xll.OneStreamExcelAddIn.XFFunctions.XFGetCell("TRUE", "CONSOL", $D$3,"TOT_Entity","USD","Actual",[1]Setup!C4,"PERIODIC",$B552,"TOPFLOW","TOP","TOP","top1",$C552,"top3","Open_Acute_DIV1","TOP5","TOP6","REPORTED","TOP8")</f>
        <v>3711.95</v>
      </c>
      <c r="CK552" s="53">
        <f>_xll.OneStreamExcelAddIn.XFFunctions.XFGetCell("TRUE", "CONSOL", $D$3,"TOT_Entity","USD","Actual",[1]Setup!C5,"PERIODIC",$B552,"TOPFLOW","TOP","TOP","top1",$C552,"top3","Open_Acute_DIV1","TOP5","TOP6","REPORTED","TOP8")</f>
        <v>3790.67</v>
      </c>
      <c r="CL552" s="53">
        <f>_xll.OneStreamExcelAddIn.XFFunctions.XFGetCell("TRUE", "CONSOL", $D$3,"TOT_Entity","USD","Actual",[1]Setup!C6,"PERIODIC",$B552,"TOPFLOW","TOP","TOP","top1",$C552,"top3","Open_Acute_DIV1","TOP5","TOP6","REPORTED","TOP8")</f>
        <v>4188.34</v>
      </c>
      <c r="CM552" s="53">
        <f>_xll.OneStreamExcelAddIn.XFFunctions.XFGetCell("TRUE", "CONSOL", $D$3,"TOT_Entity","USD","Actual",[1]Setup!C7,"PERIODIC",$B552,"TOPFLOW","TOP","TOP","top1",$C552,"top3","Open_Acute_DIV1","TOP5","TOP6","REPORTED","TOP8")</f>
        <v>3956.97</v>
      </c>
      <c r="CN552" s="53">
        <f>_xll.OneStreamExcelAddIn.XFFunctions.XFGetCell("TRUE", "CONSOL", $D$3,"TOT_Entity","USD","Actual",[1]Setup!C8,"PERIODIC",$B552,"TOPFLOW","TOP","TOP","top1",$C552,"top3","Open_Acute_DIV1","TOP5","TOP6","REPORTED","TOP8")</f>
        <v>-15647.93</v>
      </c>
      <c r="CO552" s="53">
        <f>_xll.OneStreamExcelAddIn.XFFunctions.XFGetCell("TRUE", "CONSOL", $D$3,"TOT_Entity","USD","Actual",[1]Setup!C9,"PERIODIC",$B552,"TOPFLOW","TOP","TOP","top1",$C552,"top3","Open_Acute_DIV1","TOP5","TOP6","REPORTED","TOP8")</f>
        <v>0</v>
      </c>
      <c r="CP552" s="53">
        <f>_xll.OneStreamExcelAddIn.XFFunctions.XFGetCell("TRUE", "CONSOL", $D$3,"TOT_Entity","USD","Actual",[1]Setup!C10,"PERIODIC",$B552,"TOPFLOW","TOP","TOP","top1",$C552,"top3","Open_Acute_DIV1","TOP5","TOP6","REPORTED","TOP8")</f>
        <v>0</v>
      </c>
      <c r="CQ552" s="53">
        <f>_xll.OneStreamExcelAddIn.XFFunctions.XFGetCell("TRUE", "CONSOL", $D$3,"TOT_Entity","USD","Actual",[1]Setup!C11,"PERIODIC",$B552,"TOPFLOW","TOP","TOP","top1",$C552,"top3","Open_Acute_DIV1","TOP5","TOP6","REPORTED","TOP8")</f>
        <v>0</v>
      </c>
      <c r="CR552" s="53">
        <f>_xll.OneStreamExcelAddIn.XFFunctions.XFGetCell("TRUE", "CONSOL", $D$3,"TOT_Entity","USD","Actual",[1]Setup!C12,"PERIODIC",$B552,"TOPFLOW","TOP","TOP","top1",$C552,"top3","Open_Acute_DIV1","TOP5","TOP6","REPORTED","TOP8")</f>
        <v>0</v>
      </c>
      <c r="CS552" s="53">
        <f>_xll.OneStreamExcelAddIn.XFFunctions.XFGetCell("TRUE", "CONSOL", $D$3,"TOT_Entity","USD","Actual",[1]Setup!C13,"PERIODIC",$B552,"TOPFLOW","TOP","TOP","top1",$C552,"top3","Open_Acute_DIV1","TOP5","TOP6","REPORTED","TOP8")</f>
        <v>0</v>
      </c>
      <c r="CT552" s="53">
        <f>_xll.OneStreamExcelAddIn.XFFunctions.XFGetCell("TRUE", "CONSOL", $D$3,"TOT_Entity","USD","Actual",[1]Setup!C14,"PERIODIC",$B552,"TOPFLOW","TOP","TOP","top1",$C552,"top3","Open_Acute_DIV1","TOP5","TOP6","REPORTED","TOP8")</f>
        <v>0</v>
      </c>
      <c r="CU552" s="53">
        <f>_xll.OneStreamExcelAddIn.XFFunctions.XFGetCell("TRUE", "CONSOL", $D$3,"TOT_Entity","USD","Actual",[1]Setup!C15,"PERIODIC",$B552,"TOPFLOW","TOP","TOP","top1",$C552,"top3","Open_Acute_DIV1","TOP5","TOP6","REPORTED","TOP8")</f>
        <v>0</v>
      </c>
      <c r="CV552" s="212"/>
      <c r="CW552" s="53">
        <f>_xll.OneStreamExcelAddIn.XFFunctions.XFGetCell("TRUE", "CONSOL", $D$3,"TOT_Entity","USD","Actual",[1]Setup!C17,"PERIODIC",$B552,"TOPFLOW","TOP","TOP","top1",$C552,"top3","Open_Acute_DIV1","TOP5","TOP6","REPORTED","TOP8")</f>
        <v>3724.98</v>
      </c>
      <c r="CX552" s="53">
        <f>_xll.OneStreamExcelAddIn.XFFunctions.XFGetCell("TRUE", "CONSOL", $D$3,"TOT_Entity","USD","Actual",[1]Setup!C18,"PERIODIC",$B552,"TOPFLOW","TOP","TOP","top1",$C552,"top3","Open_Acute_DIV1","TOP5","TOP6","REPORTED","TOP8")</f>
        <v>2188.04</v>
      </c>
      <c r="CY552" s="53">
        <f>_xll.OneStreamExcelAddIn.XFFunctions.XFGetCell("TRUE", "CONSOL", $D$3,"TOT_Entity","USD","Actual",[1]Setup!C19,"PERIODIC",$B552,"TOPFLOW","TOP","TOP","top1",$C552,"top3","Open_Acute_DIV1","TOP5","TOP6","REPORTED","TOP8")</f>
        <v>3969.78</v>
      </c>
      <c r="CZ552" s="53">
        <f>_xll.OneStreamExcelAddIn.XFFunctions.XFGetCell("TRUE", "CONSOL", $D$3,"TOT_Entity","USD","Actual",[1]Setup!C20,"PERIODIC",$B552,"TOPFLOW","TOP","TOP","top1",$C552,"top3","Open_Acute_DIV1","TOP5","TOP6","REPORTED","TOP8")</f>
        <v>4212.07</v>
      </c>
      <c r="DA552" s="53">
        <f>_xll.OneStreamExcelAddIn.XFFunctions.XFGetCell("TRUE", "CONSOL", $D$3,"TOT_Entity","USD","Actual",[1]Setup!C21,"PERIODIC",$B552,"TOPFLOW","TOP","TOP","top1",$C552,"top3","Open_Acute_DIV1","TOP5","TOP6","REPORTED","TOP8")</f>
        <v>3722.07</v>
      </c>
      <c r="DB552" s="53">
        <f>_xll.OneStreamExcelAddIn.XFFunctions.XFGetCell("TRUE", "CONSOL", $D$3,"TOT_Entity","USD","Actual",[1]Setup!C22,"PERIODIC",$B552,"TOPFLOW","TOP","TOP","top1",$C552,"top3","Open_Acute_DIV1","TOP5","TOP6","REPORTED","TOP8")</f>
        <v>3967.07</v>
      </c>
      <c r="DC552" s="53">
        <f>_xll.OneStreamExcelAddIn.XFFunctions.XFGetCell("TRUE", "CONSOL", $D$3,"TOT_Entity","USD","Actual",[1]Setup!C23,"PERIODIC",$B552,"TOPFLOW","TOP","TOP","top1",$C552,"top3","Open_Acute_DIV1","TOP5","TOP6","REPORTED","TOP8")</f>
        <v>2430.1999999999998</v>
      </c>
      <c r="DD552" s="53">
        <f>_xll.OneStreamExcelAddIn.XFFunctions.XFGetCell("TRUE", "CONSOL", $D$3,"TOT_Entity","USD","Actual",[1]Setup!C24,"PERIODIC",$B552,"TOPFLOW","TOP","TOP","top1",$C552,"top3","Open_Acute_DIV1","TOP5","TOP6","REPORTED","TOP8")</f>
        <v>3711.72</v>
      </c>
      <c r="DE552" s="53">
        <f>_xll.OneStreamExcelAddIn.XFFunctions.XFGetCell("TRUE", "CONSOL", $D$3,"TOT_Entity","USD","Actual",[1]Setup!C25,"PERIODIC",$B552,"TOPFLOW","TOP","TOP","top1",$C552,"top3","Open_Acute_DIV1","TOP5","TOP6","REPORTED","TOP8")</f>
        <v>4201.72</v>
      </c>
      <c r="DF552" s="53">
        <f>_xll.OneStreamExcelAddIn.XFFunctions.XFGetCell("TRUE", "CONSOL", $D$3,"TOT_Entity","USD","Actual",[1]Setup!C26,"PERIODIC",$B552,"TOPFLOW","TOP","TOP","top1",$C552,"top3","Open_Acute_DIV1","TOP5","TOP6","REPORTED","TOP8")</f>
        <v>3711.67</v>
      </c>
      <c r="DG552" s="53">
        <f>_xll.OneStreamExcelAddIn.XFFunctions.XFGetCell("TRUE", "CONSOL", $D$3,"TOT_Entity","USD","Actual",[1]Setup!C27,"PERIODIC",$B552,"TOPFLOW","TOP","TOP","top1",$C552,"top3","Open_Acute_DIV1","TOP5","TOP6","REPORTED","TOP8")</f>
        <v>3956.94</v>
      </c>
      <c r="DH552" s="53">
        <f>_xll.OneStreamExcelAddIn.XFFunctions.XFGetCell("TRUE", "CONSOL", $D$3,"TOT_Entity","USD","Actual",[1]Setup!C28,"PERIODIC",$B552,"TOPFLOW","TOP","TOP","top1",$C552,"top3","Open_Acute_DIV1","TOP5","TOP6","REPORTED","TOP8")</f>
        <v>4930.97</v>
      </c>
      <c r="DI552" s="178"/>
      <c r="DJ552" s="53">
        <f>_xll.OneStreamExcelAddIn.XFFunctions.XFGetCell("TRUE", "CONSOL", $D$3,"TOT_Entity","Aggregated","Budget_Working",[1]Setup!C4,"PERIODIC",$B552,"TOPFLOW","TOP","TOP","top1",$C552,"top3","Open_Acute_DIV1","TOP5","TOP6","REPORTED","TOP8")</f>
        <v>3668.8183333329998</v>
      </c>
      <c r="DK552" s="53">
        <f>_xll.OneStreamExcelAddIn.XFFunctions.XFGetCell("TRUE", "CONSOL", $D$3,"TOT_Entity","Aggregated","Budget_Working",[1]Setup!C5,"PERIODIC",$B552,"TOPFLOW","TOP","TOP","top1",$C552,"top3","Open_Acute_DIV1","TOP5","TOP6","REPORTED","TOP8")</f>
        <v>3668.8183333329998</v>
      </c>
      <c r="DL552" s="53">
        <f>_xll.OneStreamExcelAddIn.XFFunctions.XFGetCell("TRUE", "CONSOL", $D$3,"TOT_Entity","Aggregated","Budget_Working",[1]Setup!C6,"PERIODIC",$B552,"TOPFLOW","TOP","TOP","top1",$C552,"top3","Open_Acute_DIV1","TOP5","TOP6","REPORTED","TOP8")</f>
        <v>3668.8183333329998</v>
      </c>
      <c r="DM552" s="53">
        <f>_xll.OneStreamExcelAddIn.XFFunctions.XFGetCell("TRUE", "CONSOL", $D$3,"TOT_Entity","Aggregated","Budget_Working",[1]Setup!C7,"PERIODIC",$B552,"TOPFLOW","TOP","TOP","top1",$C552,"top3","Open_Acute_DIV1","TOP5","TOP6","REPORTED","TOP8")</f>
        <v>3668.8183333329998</v>
      </c>
      <c r="DN552" s="53">
        <f>_xll.OneStreamExcelAddIn.XFFunctions.XFGetCell("TRUE", "CONSOL", $D$3,"TOT_Entity","Aggregated","Budget_Working",[1]Setup!C8,"PERIODIC",$B552,"TOPFLOW","TOP","TOP","top1",$C552,"top3","Open_Acute_DIV1","TOP5","TOP6","REPORTED","TOP8")</f>
        <v>3668.8183333329998</v>
      </c>
      <c r="DO552" s="53">
        <f>_xll.OneStreamExcelAddIn.XFFunctions.XFGetCell("TRUE", "CONSOL", $D$3,"TOT_Entity","Aggregated","Budget_Working",[1]Setup!C9,"PERIODIC",$B552,"TOPFLOW","TOP","TOP","top1",$C552,"top3","Open_Acute_DIV1","TOP5","TOP6","REPORTED","TOP8")</f>
        <v>3668.8183333329998</v>
      </c>
      <c r="DP552" s="53">
        <f>_xll.OneStreamExcelAddIn.XFFunctions.XFGetCell("TRUE", "CONSOL", $D$3,"TOT_Entity","Aggregated","Budget_Working",[1]Setup!C10,"PERIODIC",$B552,"TOPFLOW","TOP","TOP","top1",$C552,"top3","Open_Acute_DIV1","TOP5","TOP6","REPORTED","TOP8")</f>
        <v>3668.8183333329998</v>
      </c>
      <c r="DQ552" s="53">
        <f>_xll.OneStreamExcelAddIn.XFFunctions.XFGetCell("TRUE", "CONSOL", $D$3,"TOT_Entity","Aggregated","Budget_Working",[1]Setup!C11,"PERIODIC",$B552,"TOPFLOW","TOP","TOP","top1",$C552,"top3","Open_Acute_DIV1","TOP5","TOP6","REPORTED","TOP8")</f>
        <v>3668.8183333329998</v>
      </c>
      <c r="DR552" s="53">
        <f>_xll.OneStreamExcelAddIn.XFFunctions.XFGetCell("TRUE", "CONSOL", $D$3,"TOT_Entity","Aggregated","Budget_Working",[1]Setup!C12,"PERIODIC",$B552,"TOPFLOW","TOP","TOP","top1",$C552,"top3","Open_Acute_DIV1","TOP5","TOP6","REPORTED","TOP8")</f>
        <v>3668.8183333329998</v>
      </c>
      <c r="DS552" s="53">
        <f>_xll.OneStreamExcelAddIn.XFFunctions.XFGetCell("TRUE", "CONSOL", $D$3,"TOT_Entity","Aggregated","Budget_Working",[1]Setup!C13,"PERIODIC",$B552,"TOPFLOW","TOP","TOP","top1",$C552,"top3","Open_Acute_DIV1","TOP5","TOP6","REPORTED","TOP8")</f>
        <v>3668.8183333329998</v>
      </c>
      <c r="DT552" s="53">
        <f>_xll.OneStreamExcelAddIn.XFFunctions.XFGetCell("TRUE", "CONSOL", $D$3,"TOT_Entity","Aggregated","Budget_Working",[1]Setup!C14,"PERIODIC",$B552,"TOPFLOW","TOP","TOP","top1",$C552,"top3","Open_Acute_DIV1","TOP5","TOP6","REPORTED","TOP8")</f>
        <v>3668.8183333329998</v>
      </c>
      <c r="DU552" s="53">
        <f>_xll.OneStreamExcelAddIn.XFFunctions.XFGetCell("TRUE", "CONSOL", $D$3,"TOT_Entity","Aggregated","Budget_Working",[1]Setup!C15,"PERIODIC",$B552,"TOPFLOW","TOP","TOP","top1",$C552,"top3","Open_Acute_DIV1","TOP5","TOP6","REPORTED","TOP8")</f>
        <v>3668.8183333329998</v>
      </c>
      <c r="DV552" s="178"/>
      <c r="DW552" s="53">
        <f>_xll.OneStreamExcelAddIn.XFFunctions.XFGetCell("TRUE", "CONSOL", $D$3,"TOT_Entity","USD","Budget_Final",[1]Setup!C17,"PERIODIC",$B552,"TOPFLOW","TOP","TOP","top1",$C552,"top3","Open_Acute_DIV1","TOP5","TOP6","REPORTED","TOP8")</f>
        <v>2965.6228390770002</v>
      </c>
      <c r="DX552" s="53">
        <f>_xll.OneStreamExcelAddIn.XFFunctions.XFGetCell("TRUE", "CONSOL", $D$3,"TOT_Entity","USD","Budget_Final",[1]Setup!C18,"PERIODIC",$B552,"TOPFLOW","TOP","TOP","top1",$C552,"top3","Open_Acute_DIV1","TOP5","TOP6","REPORTED","TOP8")</f>
        <v>1307.8085098619999</v>
      </c>
      <c r="DY552" s="53">
        <f>_xll.OneStreamExcelAddIn.XFFunctions.XFGetCell("TRUE", "CONSOL", $D$3,"TOT_Entity","USD","Budget_Final",[1]Setup!C19,"PERIODIC",$B552,"TOPFLOW","TOP","TOP","top1",$C552,"top3","Open_Acute_DIV1","TOP5","TOP6","REPORTED","TOP8")</f>
        <v>1228.576462582</v>
      </c>
      <c r="DZ552" s="53">
        <f>_xll.OneStreamExcelAddIn.XFFunctions.XFGetCell("TRUE", "CONSOL", $D$3,"TOT_Entity","USD","Budget_Final",[1]Setup!C20,"PERIODIC",$B552,"TOPFLOW","TOP","TOP","top1",$C552,"top3","Open_Acute_DIV1","TOP5","TOP6","REPORTED","TOP8")</f>
        <v>1246.6523914920001</v>
      </c>
      <c r="EA552" s="53">
        <f>_xll.OneStreamExcelAddIn.XFFunctions.XFGetCell("TRUE", "CONSOL", $D$3,"TOT_Entity","USD","Budget_Final",[1]Setup!C21,"PERIODIC",$B552,"TOPFLOW","TOP","TOP","top1",$C552,"top3","Open_Acute_DIV1","TOP5","TOP6","REPORTED","TOP8")</f>
        <v>1218.1003549520001</v>
      </c>
      <c r="EB552" s="53">
        <f>_xll.OneStreamExcelAddIn.XFFunctions.XFGetCell("TRUE", "CONSOL", $D$3,"TOT_Entity","USD","Budget_Final",[1]Setup!C22,"PERIODIC",$B552,"TOPFLOW","TOP","TOP","top1",$C552,"top3","Open_Acute_DIV1","TOP5","TOP6","REPORTED","TOP8")</f>
        <v>1302.782537092</v>
      </c>
      <c r="EC552" s="53">
        <f>_xll.OneStreamExcelAddIn.XFFunctions.XFGetCell("TRUE", "CONSOL", $D$3,"TOT_Entity","USD","Budget_Final",[1]Setup!C23,"PERIODIC",$B552,"TOPFLOW","TOP","TOP","top1",$C552,"top3","Open_Acute_DIV1","TOP5","TOP6","REPORTED","TOP8")</f>
        <v>1279.2372449219999</v>
      </c>
      <c r="ED552" s="53">
        <f>_xll.OneStreamExcelAddIn.XFFunctions.XFGetCell("TRUE", "CONSOL", $D$3,"TOT_Entity","USD","Budget_Final",[1]Setup!C24,"PERIODIC",$B552,"TOPFLOW","TOP","TOP","top1",$C552,"top3","Open_Acute_DIV1","TOP5","TOP6","REPORTED","TOP8")</f>
        <v>1247.6147819319999</v>
      </c>
      <c r="EE552" s="53">
        <f>_xll.OneStreamExcelAddIn.XFFunctions.XFGetCell("TRUE", "CONSOL", $D$3,"TOT_Entity","USD","Budget_Final",[1]Setup!C25,"PERIODIC",$B552,"TOPFLOW","TOP","TOP","top1",$C552,"top3","Open_Acute_DIV1","TOP5","TOP6","REPORTED","TOP8")</f>
        <v>1231.3543914270001</v>
      </c>
      <c r="EF552" s="53">
        <f>_xll.OneStreamExcelAddIn.XFFunctions.XFGetCell("TRUE", "CONSOL", $D$3,"TOT_Entity","USD","Budget_Final",[1]Setup!C26,"PERIODIC",$B552,"TOPFLOW","TOP","TOP","top1",$C552,"top3","Open_Acute_DIV1","TOP5","TOP6","REPORTED","TOP8")</f>
        <v>1172.8973988319999</v>
      </c>
      <c r="EG552" s="53">
        <f>_xll.OneStreamExcelAddIn.XFFunctions.XFGetCell("TRUE", "CONSOL", $D$3,"TOT_Entity","USD","Budget_Final",[1]Setup!C27,"PERIODIC",$B552,"TOPFLOW","TOP","TOP","top1",$C552,"top3","Open_Acute_DIV1","TOP5","TOP6","REPORTED","TOP8")</f>
        <v>1209.145691317</v>
      </c>
      <c r="EH552" s="53">
        <f>_xll.OneStreamExcelAddIn.XFFunctions.XFGetCell("TRUE", "CONSOL", $D$3,"TOT_Entity","USD","Budget_Final",[1]Setup!C28,"PERIODIC",$B552,"TOPFLOW","TOP","TOP","top1",$C552,"top3","Open_Acute_DIV1","TOP5","TOP6","REPORTED","TOP8")</f>
        <v>2384.7105948349999</v>
      </c>
    </row>
    <row r="553" spans="2:138" x14ac:dyDescent="0.25">
      <c r="B553" s="51">
        <v>64011</v>
      </c>
      <c r="C553" s="51"/>
      <c r="D553" t="str" cm="1">
        <f t="array" ref="D553">_xll.OneStreamExcelAddIn.XFFunctions.XFGetMemberInfo("Description","Account",B553)</f>
        <v>Other Utility</v>
      </c>
      <c r="E553" s="53">
        <f>_xll.OneStreamExcelAddIn.XFFunctions.XFGetCell("TRUE", "CONSOL", $D$3,"TOT_Entity","USD","Actual",$E$3,"PERIODIC",$B553,"TOPFLOW","TOP","TOP","top1",$C553,"top3","Open_Acute_DIV1","TOP5","TOP6","REPORTED","TOP8")</f>
        <v>0</v>
      </c>
      <c r="F553" s="53">
        <f>_xll.OneStreamExcelAddIn.XFFunctions.XFGetCell("TRUE", "CONSOL", $D$3,"TOT_Entity","Aggregated","Budget_Working",$E$3,"PERIODIC",$B553,"TOPFLOW","TOP","TOP","top1",$C553,"top3","Open_Acute_DIV1","TOP5","TOP6","REPORTED","TOP8")</f>
        <v>0</v>
      </c>
      <c r="G553" s="53">
        <f t="shared" si="1365"/>
        <v>0</v>
      </c>
      <c r="H553" s="55">
        <f t="shared" si="1366"/>
        <v>0</v>
      </c>
      <c r="I553" s="41"/>
      <c r="J553" s="53">
        <f>_xll.OneStreamExcelAddIn.XFFunctions.XFGetCell("TRUE", "CONSOL", $D$3,"TOT_Entity","USD","Actual",$E$3,"YTD",$B553,"TOPFLOW","TOP","TOP","top1",$C553,"TOP3","Open_Acute_DIV1","TOP5","TOP6","REPORTED","TOP8")</f>
        <v>0</v>
      </c>
      <c r="K553" s="53">
        <f>_xll.OneStreamExcelAddIn.XFFunctions.XFGetCell("TRUE", "CONSOL", $D$3,"TOT_Entity","Aggregated","Budget_Working",$E$3,"YTD",$B553,"TOPFLOW","TOP","TOP","top1",$C553,"TOP3","Open_Acute_DIV1","TOP5","TOP6","REPORTED","TOP8")</f>
        <v>0</v>
      </c>
      <c r="L553" s="53">
        <f t="shared" si="1367"/>
        <v>0</v>
      </c>
      <c r="M553" s="40">
        <f t="shared" si="1368"/>
        <v>0</v>
      </c>
      <c r="N553" s="41"/>
      <c r="O553" s="53">
        <f>_xll.OneStreamExcelAddIn.XFFunctions.XFGetCell("TRUE", "CONSOL", $D$3,"TOT_Entity","USD","Actual",$F$3,"YTD",$B553,"TOPFLOW","TOP","TOP","top1",$C553,"TOP3","Open_Acute_DIV1","TOP5","TOP6","REPORTED","TOP8")</f>
        <v>0</v>
      </c>
      <c r="P553" s="53">
        <f>_xll.OneStreamExcelAddIn.XFFunctions.XFGetCell("TRUE", "CONSOL", $D$3,"TOT_Entity","USD","Actual",$E$3,"YTD",$B553,"TOPFLOW","TOP","TOP","top1",$C553,"top3","Open_Acute_DIV1","TOP5","TOP6","REPORTED","VAR_BW_PY_Actual")</f>
        <v>0</v>
      </c>
      <c r="Q553" s="40">
        <f t="shared" si="1369"/>
        <v>0</v>
      </c>
      <c r="R553" s="41"/>
      <c r="S553" s="53">
        <f>_xll.OneStreamExcelAddIn.XFFunctions.XFGetCell("TRUE", "CONSOL", $D$3,"TOT_Entity","USD","MIDFCST",$E$3,"MTD",$B553,"TOPFLOW","TOP","TOP","top1",$C553,"TOP3","Open_Acute_DIV1","TOP5","TOP6","REPORTED","TOP8")</f>
        <v>0</v>
      </c>
      <c r="T553" s="53">
        <f t="shared" si="1370"/>
        <v>0</v>
      </c>
      <c r="U553" s="40">
        <f t="shared" si="1371"/>
        <v>0</v>
      </c>
      <c r="V553" s="41"/>
      <c r="W553" s="42"/>
      <c r="X553" s="43"/>
      <c r="Y553" s="42"/>
      <c r="Z553" s="44"/>
      <c r="AB553" s="53">
        <f>_xll.OneStreamExcelAddIn.XFFunctions.XFGetCell("TRUE", "CONSOL", $D$3,"TOT_Entity","USD","Actual",[1]Setup!C4,"PERIODIC",$B553,"TOPFLOW","TOP","TOP","top1",$C553,"top3","Open_Acute_DIV1","TOP5","TOP6","REPORTED","TOP8")</f>
        <v>0</v>
      </c>
      <c r="AC553" s="53">
        <f>_xll.OneStreamExcelAddIn.XFFunctions.XFGetCell("TRUE", "CONSOL", $D$3,"TOT_Entity","Aggregated","Budget_Working",[1]Setup!C4,"PERIODIC",$B553,"TOPFLOW","TOP","TOP","top1",$C553,"top3","Open_Acute_DIV1","TOP5","TOP6","REPORTED","TOP8")</f>
        <v>0</v>
      </c>
      <c r="AD553" s="53">
        <f t="shared" si="1372"/>
        <v>0</v>
      </c>
      <c r="AE553" s="40">
        <f t="shared" si="1373"/>
        <v>0</v>
      </c>
      <c r="AG553" s="53">
        <f>_xll.OneStreamExcelAddIn.XFFunctions.XFGetCell("TRUE", "CONSOL", $D$3,"TOT_Entity","USD","Actual",[1]Setup!C5,"PERIODIC",$B553,"TOPFLOW","TOP","TOP","top1",$C553,"top3","Open_Acute_DIV1","TOP5","TOP6","REPORTED","TOP8")</f>
        <v>0</v>
      </c>
      <c r="AH553" s="53">
        <f>_xll.OneStreamExcelAddIn.XFFunctions.XFGetCell("TRUE", "CONSOL", $D$3,"TOT_Entity","Aggregated","Budget_Working",[1]Setup!C5,"PERIODIC",$B553,"TOPFLOW","TOP","TOP","top1",$C553,"top3","Open_Acute_DIV1","TOP5","TOP6","REPORTED","TOP8")</f>
        <v>0</v>
      </c>
      <c r="AI553" s="53">
        <f t="shared" si="1374"/>
        <v>0</v>
      </c>
      <c r="AJ553" s="40">
        <f t="shared" si="1375"/>
        <v>0</v>
      </c>
      <c r="AL553" s="53">
        <f>_xll.OneStreamExcelAddIn.XFFunctions.XFGetCell("TRUE", "CONSOL", $D$3,"TOT_Entity","USD","Actual",[1]Setup!C6,"PERIODIC",$B553,"TOPFLOW","TOP","TOP","top1",$C553,"top3","Open_Acute_DIV1","TOP5","TOP6","REPORTED","TOP8")</f>
        <v>0</v>
      </c>
      <c r="AM553" s="53">
        <f>_xll.OneStreamExcelAddIn.XFFunctions.XFGetCell("TRUE", "CONSOL", $D$3,"TOT_Entity","Aggregated","Budget_Working",[1]Setup!C6,"PERIODIC",$B553,"TOPFLOW","TOP","TOP","top1",$C553,"top3","Open_Acute_DIV1","TOP5","TOP6","REPORTED","TOP8")</f>
        <v>0</v>
      </c>
      <c r="AN553" s="53">
        <f t="shared" si="1376"/>
        <v>0</v>
      </c>
      <c r="AO553" s="40">
        <f t="shared" si="1377"/>
        <v>0</v>
      </c>
      <c r="AQ553" s="53">
        <f>_xll.OneStreamExcelAddIn.XFFunctions.XFGetCell("TRUE", "CONSOL", $D$3,"TOT_Entity","USD","Actual",[1]Setup!C7,"PERIODIC",$B553,"TOPFLOW","TOP","TOP","top1",$C553,"top3","Open_Acute_DIV1","TOP5","TOP6","REPORTED","TOP8")</f>
        <v>0</v>
      </c>
      <c r="AR553" s="53">
        <f>_xll.OneStreamExcelAddIn.XFFunctions.XFGetCell("TRUE", "CONSOL", $D$3,"TOT_Entity","Aggregated","Budget_Working",[1]Setup!C7,"PERIODIC",$B553,"TOPFLOW","TOP","TOP","top1",$C553,"top3","Open_Acute_DIV1","TOP5","TOP6","REPORTED","TOP8")</f>
        <v>0</v>
      </c>
      <c r="AS553" s="53">
        <f t="shared" si="1378"/>
        <v>0</v>
      </c>
      <c r="AT553" s="40">
        <f t="shared" si="1379"/>
        <v>0</v>
      </c>
      <c r="AV553" s="53">
        <f>_xll.OneStreamExcelAddIn.XFFunctions.XFGetCell("TRUE", "CONSOL", $D$3,"TOT_Entity","USD","Actual",[1]Setup!C8,"PERIODIC",$B553,"TOPFLOW","TOP","TOP","top1",$C553,"top3","Open_Acute_DIV1","TOP5","TOP6","REPORTED","TOP8")</f>
        <v>0</v>
      </c>
      <c r="AW553" s="53">
        <f>_xll.OneStreamExcelAddIn.XFFunctions.XFGetCell("TRUE", "CONSOL", $D$3,"TOT_Entity","Aggregated","Budget_Working",[1]Setup!C8,"PERIODIC",$B553,"TOPFLOW","TOP","TOP","top1",$C553,"top3","Open_Acute_DIV1","TOP5","TOP6","REPORTED","TOP8")</f>
        <v>0</v>
      </c>
      <c r="AX553" s="53">
        <f t="shared" si="1380"/>
        <v>0</v>
      </c>
      <c r="AY553" s="40">
        <f t="shared" si="1381"/>
        <v>0</v>
      </c>
      <c r="BA553" s="53">
        <f>_xll.OneStreamExcelAddIn.XFFunctions.XFGetCell("TRUE", "CONSOL", $D$3,"TOT_Entity","USD","Actual",[1]Setup!C9,"PERIODIC",$B553,"TOPFLOW","TOP","TOP","top1",$C553,"top3","Open_Acute_DIV1","TOP5","TOP6","REPORTED","TOP8")</f>
        <v>0</v>
      </c>
      <c r="BB553" s="53">
        <f>_xll.OneStreamExcelAddIn.XFFunctions.XFGetCell("TRUE", "CONSOL", $D$3,"TOT_Entity","Aggregated","Budget_Working",[1]Setup!C9,"PERIODIC",$B553,"TOPFLOW","TOP","TOP","top1",$C553,"top3","Open_Acute_DIV1","TOP5","TOP6","REPORTED","TOP8")</f>
        <v>0</v>
      </c>
      <c r="BC553" s="53">
        <f t="shared" si="1382"/>
        <v>0</v>
      </c>
      <c r="BD553" s="40">
        <f t="shared" si="1383"/>
        <v>0</v>
      </c>
      <c r="BF553" s="53">
        <f>_xll.OneStreamExcelAddIn.XFFunctions.XFGetCell("TRUE", "CONSOL", $D$3,"TOT_Entity","USD","Actual",[1]Setup!C10,"PERIODIC",$B553,"TOPFLOW","TOP","TOP","top1",$C553,"top3","Open_Acute_DIV1","TOP5","TOP6","REPORTED","TOP8")</f>
        <v>0</v>
      </c>
      <c r="BG553" s="53">
        <f>_xll.OneStreamExcelAddIn.XFFunctions.XFGetCell("TRUE", "CONSOL", $D$3,"TOT_Entity","Aggregated","Budget_Working",[1]Setup!C10,"PERIODIC",$B553,"TOPFLOW","TOP","TOP","top1",$C553,"top3","Open_Acute_DIV1","TOP5","TOP6","REPORTED","TOP8")</f>
        <v>0</v>
      </c>
      <c r="BH553" s="53">
        <f t="shared" si="1384"/>
        <v>0</v>
      </c>
      <c r="BI553" s="40">
        <f t="shared" si="1385"/>
        <v>0</v>
      </c>
      <c r="BK553" s="53">
        <f>_xll.OneStreamExcelAddIn.XFFunctions.XFGetCell("TRUE", "CONSOL", $D$3,"TOT_Entity","USD","Actual",[1]Setup!C11,"PERIODIC",$B553,"TOPFLOW","TOP","TOP","top1",$C553,"top3","Open_Acute_DIV1","TOP5","TOP6","REPORTED","TOP8")</f>
        <v>0</v>
      </c>
      <c r="BL553" s="53">
        <f>_xll.OneStreamExcelAddIn.XFFunctions.XFGetCell("TRUE", "CONSOL", $D$3,"TOT_Entity","Aggregated","Budget_Working",[1]Setup!C11,"PERIODIC",$B553,"TOPFLOW","TOP","TOP","top1",$C553,"top3","Open_Acute_DIV1","TOP5","TOP6","REPORTED","TOP8")</f>
        <v>0</v>
      </c>
      <c r="BM553" s="53">
        <f t="shared" si="1386"/>
        <v>0</v>
      </c>
      <c r="BN553" s="40">
        <f t="shared" si="1387"/>
        <v>0</v>
      </c>
      <c r="BP553" s="53">
        <f>_xll.OneStreamExcelAddIn.XFFunctions.XFGetCell("TRUE", "CONSOL", $D$3,"TOT_Entity","USD","Actual",[1]Setup!C12,"PERIODIC",$B553,"TOPFLOW","TOP","TOP","top1",$C553,"top3","Open_Acute_DIV1","TOP5","TOP6","REPORTED","TOP8")</f>
        <v>0</v>
      </c>
      <c r="BQ553" s="53">
        <f>_xll.OneStreamExcelAddIn.XFFunctions.XFGetCell("TRUE", "CONSOL", $D$3,"TOT_Entity","Aggregated","Budget_Working",[1]Setup!C12,"PERIODIC",$B553,"TOPFLOW","TOP","TOP","top1",$C553,"top3","Open_Acute_DIV1","TOP5","TOP6","REPORTED","TOP8")</f>
        <v>0</v>
      </c>
      <c r="BR553" s="53">
        <f t="shared" si="1388"/>
        <v>0</v>
      </c>
      <c r="BS553" s="40">
        <f t="shared" si="1389"/>
        <v>0</v>
      </c>
      <c r="BU553" s="53">
        <f>_xll.OneStreamExcelAddIn.XFFunctions.XFGetCell("TRUE", "CONSOL", $D$3,"TOT_Entity","USD","Actual",[1]Setup!C13,"PERIODIC",$B553,"TOPFLOW","TOP","TOP","top1",$C553,"top3","Open_Acute_DIV1","TOP5","TOP6","REPORTED","TOP8")</f>
        <v>0</v>
      </c>
      <c r="BV553" s="53">
        <f>_xll.OneStreamExcelAddIn.XFFunctions.XFGetCell("TRUE", "CONSOL", $D$3,"TOT_Entity","Aggregated","Budget_Working",[1]Setup!C13,"PERIODIC",$B553,"TOPFLOW","TOP","TOP","top1",$C553,"top3","Open_Acute_DIV1","TOP5","TOP6","REPORTED","TOP8")</f>
        <v>0</v>
      </c>
      <c r="BW553" s="53">
        <f t="shared" si="1390"/>
        <v>0</v>
      </c>
      <c r="BX553" s="40">
        <f t="shared" si="1391"/>
        <v>0</v>
      </c>
      <c r="BZ553" s="53">
        <f>_xll.OneStreamExcelAddIn.XFFunctions.XFGetCell("TRUE", "CONSOL", $D$3,"TOT_Entity","USD","Actual",[1]Setup!C14,"PERIODIC",$B553,"TOPFLOW","TOP","TOP","top1",$C553,"top3","Open_Acute_DIV1","TOP5","TOP6","REPORTED","TOP8")</f>
        <v>0</v>
      </c>
      <c r="CA553" s="53">
        <f>_xll.OneStreamExcelAddIn.XFFunctions.XFGetCell("TRUE", "CONSOL", $D$3,"TOT_Entity","Aggregated","Budget_Working",[1]Setup!C14,"PERIODIC",$B553,"TOPFLOW","TOP","TOP","top1",$C553,"top3","Open_Acute_DIV1","TOP5","TOP6","REPORTED","TOP8")</f>
        <v>0</v>
      </c>
      <c r="CB553" s="53">
        <f t="shared" si="1392"/>
        <v>0</v>
      </c>
      <c r="CC553" s="40">
        <f t="shared" si="1393"/>
        <v>0</v>
      </c>
      <c r="CE553" s="53">
        <f>_xll.OneStreamExcelAddIn.XFFunctions.XFGetCell("TRUE", "CONSOL", $D$3,"TOT_Entity","USD","Actual",[1]Setup!C15,"PERIODIC",$B553,"TOPFLOW","TOP","TOP","top1",$C553,"top3","Open_Acute_DIV1","TOP5","TOP6","REPORTED","TOP8")</f>
        <v>0</v>
      </c>
      <c r="CF553" s="53">
        <f>_xll.OneStreamExcelAddIn.XFFunctions.XFGetCell("TRUE", "CONSOL", $D$3,"TOT_Entity","Aggregated","Budget_Working",[1]Setup!C15,"PERIODIC",$B553,"TOPFLOW","TOP","TOP","top1",$C553,"top3","Open_Acute_DIV1","TOP5","TOP6","REPORTED","TOP8")</f>
        <v>0</v>
      </c>
      <c r="CG553" s="53">
        <f t="shared" si="1394"/>
        <v>0</v>
      </c>
      <c r="CH553" s="40">
        <f t="shared" si="1395"/>
        <v>0</v>
      </c>
      <c r="CI553" s="212"/>
      <c r="CJ553" s="53">
        <f>_xll.OneStreamExcelAddIn.XFFunctions.XFGetCell("TRUE", "CONSOL", $D$3,"TOT_Entity","USD","Actual",[1]Setup!C4,"PERIODIC",$B553,"TOPFLOW","TOP","TOP","top1",$C553,"top3","Open_Acute_DIV1","TOP5","TOP6","REPORTED","TOP8")</f>
        <v>0</v>
      </c>
      <c r="CK553" s="53">
        <f>_xll.OneStreamExcelAddIn.XFFunctions.XFGetCell("TRUE", "CONSOL", $D$3,"TOT_Entity","USD","Actual",[1]Setup!C5,"PERIODIC",$B553,"TOPFLOW","TOP","TOP","top1",$C553,"top3","Open_Acute_DIV1","TOP5","TOP6","REPORTED","TOP8")</f>
        <v>0</v>
      </c>
      <c r="CL553" s="53">
        <f>_xll.OneStreamExcelAddIn.XFFunctions.XFGetCell("TRUE", "CONSOL", $D$3,"TOT_Entity","USD","Actual",[1]Setup!C6,"PERIODIC",$B553,"TOPFLOW","TOP","TOP","top1",$C553,"top3","Open_Acute_DIV1","TOP5","TOP6","REPORTED","TOP8")</f>
        <v>0</v>
      </c>
      <c r="CM553" s="53">
        <f>_xll.OneStreamExcelAddIn.XFFunctions.XFGetCell("TRUE", "CONSOL", $D$3,"TOT_Entity","USD","Actual",[1]Setup!C7,"PERIODIC",$B553,"TOPFLOW","TOP","TOP","top1",$C553,"top3","Open_Acute_DIV1","TOP5","TOP6","REPORTED","TOP8")</f>
        <v>0</v>
      </c>
      <c r="CN553" s="53">
        <f>_xll.OneStreamExcelAddIn.XFFunctions.XFGetCell("TRUE", "CONSOL", $D$3,"TOT_Entity","USD","Actual",[1]Setup!C8,"PERIODIC",$B553,"TOPFLOW","TOP","TOP","top1",$C553,"top3","Open_Acute_DIV1","TOP5","TOP6","REPORTED","TOP8")</f>
        <v>0</v>
      </c>
      <c r="CO553" s="53">
        <f>_xll.OneStreamExcelAddIn.XFFunctions.XFGetCell("TRUE", "CONSOL", $D$3,"TOT_Entity","USD","Actual",[1]Setup!C9,"PERIODIC",$B553,"TOPFLOW","TOP","TOP","top1",$C553,"top3","Open_Acute_DIV1","TOP5","TOP6","REPORTED","TOP8")</f>
        <v>0</v>
      </c>
      <c r="CP553" s="53">
        <f>_xll.OneStreamExcelAddIn.XFFunctions.XFGetCell("TRUE", "CONSOL", $D$3,"TOT_Entity","USD","Actual",[1]Setup!C10,"PERIODIC",$B553,"TOPFLOW","TOP","TOP","top1",$C553,"top3","Open_Acute_DIV1","TOP5","TOP6","REPORTED","TOP8")</f>
        <v>0</v>
      </c>
      <c r="CQ553" s="53">
        <f>_xll.OneStreamExcelAddIn.XFFunctions.XFGetCell("TRUE", "CONSOL", $D$3,"TOT_Entity","USD","Actual",[1]Setup!C11,"PERIODIC",$B553,"TOPFLOW","TOP","TOP","top1",$C553,"top3","Open_Acute_DIV1","TOP5","TOP6","REPORTED","TOP8")</f>
        <v>0</v>
      </c>
      <c r="CR553" s="53">
        <f>_xll.OneStreamExcelAddIn.XFFunctions.XFGetCell("TRUE", "CONSOL", $D$3,"TOT_Entity","USD","Actual",[1]Setup!C12,"PERIODIC",$B553,"TOPFLOW","TOP","TOP","top1",$C553,"top3","Open_Acute_DIV1","TOP5","TOP6","REPORTED","TOP8")</f>
        <v>0</v>
      </c>
      <c r="CS553" s="53">
        <f>_xll.OneStreamExcelAddIn.XFFunctions.XFGetCell("TRUE", "CONSOL", $D$3,"TOT_Entity","USD","Actual",[1]Setup!C13,"PERIODIC",$B553,"TOPFLOW","TOP","TOP","top1",$C553,"top3","Open_Acute_DIV1","TOP5","TOP6","REPORTED","TOP8")</f>
        <v>0</v>
      </c>
      <c r="CT553" s="53">
        <f>_xll.OneStreamExcelAddIn.XFFunctions.XFGetCell("TRUE", "CONSOL", $D$3,"TOT_Entity","USD","Actual",[1]Setup!C14,"PERIODIC",$B553,"TOPFLOW","TOP","TOP","top1",$C553,"top3","Open_Acute_DIV1","TOP5","TOP6","REPORTED","TOP8")</f>
        <v>0</v>
      </c>
      <c r="CU553" s="53">
        <f>_xll.OneStreamExcelAddIn.XFFunctions.XFGetCell("TRUE", "CONSOL", $D$3,"TOT_Entity","USD","Actual",[1]Setup!C15,"PERIODIC",$B553,"TOPFLOW","TOP","TOP","top1",$C553,"top3","Open_Acute_DIV1","TOP5","TOP6","REPORTED","TOP8")</f>
        <v>0</v>
      </c>
      <c r="CV553" s="212"/>
      <c r="CW553" s="53">
        <f>_xll.OneStreamExcelAddIn.XFFunctions.XFGetCell("TRUE", "CONSOL", $D$3,"TOT_Entity","USD","Actual",[1]Setup!C17,"PERIODIC",$B553,"TOPFLOW","TOP","TOP","top1",$C553,"top3","Open_Acute_DIV1","TOP5","TOP6","REPORTED","TOP8")</f>
        <v>0</v>
      </c>
      <c r="CX553" s="53">
        <f>_xll.OneStreamExcelAddIn.XFFunctions.XFGetCell("TRUE", "CONSOL", $D$3,"TOT_Entity","USD","Actual",[1]Setup!C18,"PERIODIC",$B553,"TOPFLOW","TOP","TOP","top1",$C553,"top3","Open_Acute_DIV1","TOP5","TOP6","REPORTED","TOP8")</f>
        <v>0</v>
      </c>
      <c r="CY553" s="53">
        <f>_xll.OneStreamExcelAddIn.XFFunctions.XFGetCell("TRUE", "CONSOL", $D$3,"TOT_Entity","USD","Actual",[1]Setup!C19,"PERIODIC",$B553,"TOPFLOW","TOP","TOP","top1",$C553,"top3","Open_Acute_DIV1","TOP5","TOP6","REPORTED","TOP8")</f>
        <v>0</v>
      </c>
      <c r="CZ553" s="53">
        <f>_xll.OneStreamExcelAddIn.XFFunctions.XFGetCell("TRUE", "CONSOL", $D$3,"TOT_Entity","USD","Actual",[1]Setup!C20,"PERIODIC",$B553,"TOPFLOW","TOP","TOP","top1",$C553,"top3","Open_Acute_DIV1","TOP5","TOP6","REPORTED","TOP8")</f>
        <v>0</v>
      </c>
      <c r="DA553" s="53">
        <f>_xll.OneStreamExcelAddIn.XFFunctions.XFGetCell("TRUE", "CONSOL", $D$3,"TOT_Entity","USD","Actual",[1]Setup!C21,"PERIODIC",$B553,"TOPFLOW","TOP","TOP","top1",$C553,"top3","Open_Acute_DIV1","TOP5","TOP6","REPORTED","TOP8")</f>
        <v>0</v>
      </c>
      <c r="DB553" s="53">
        <f>_xll.OneStreamExcelAddIn.XFFunctions.XFGetCell("TRUE", "CONSOL", $D$3,"TOT_Entity","USD","Actual",[1]Setup!C22,"PERIODIC",$B553,"TOPFLOW","TOP","TOP","top1",$C553,"top3","Open_Acute_DIV1","TOP5","TOP6","REPORTED","TOP8")</f>
        <v>0</v>
      </c>
      <c r="DC553" s="53">
        <f>_xll.OneStreamExcelAddIn.XFFunctions.XFGetCell("TRUE", "CONSOL", $D$3,"TOT_Entity","USD","Actual",[1]Setup!C23,"PERIODIC",$B553,"TOPFLOW","TOP","TOP","top1",$C553,"top3","Open_Acute_DIV1","TOP5","TOP6","REPORTED","TOP8")</f>
        <v>0</v>
      </c>
      <c r="DD553" s="53">
        <f>_xll.OneStreamExcelAddIn.XFFunctions.XFGetCell("TRUE", "CONSOL", $D$3,"TOT_Entity","USD","Actual",[1]Setup!C24,"PERIODIC",$B553,"TOPFLOW","TOP","TOP","top1",$C553,"top3","Open_Acute_DIV1","TOP5","TOP6","REPORTED","TOP8")</f>
        <v>0</v>
      </c>
      <c r="DE553" s="53">
        <f>_xll.OneStreamExcelAddIn.XFFunctions.XFGetCell("TRUE", "CONSOL", $D$3,"TOT_Entity","USD","Actual",[1]Setup!C25,"PERIODIC",$B553,"TOPFLOW","TOP","TOP","top1",$C553,"top3","Open_Acute_DIV1","TOP5","TOP6","REPORTED","TOP8")</f>
        <v>0</v>
      </c>
      <c r="DF553" s="53">
        <f>_xll.OneStreamExcelAddIn.XFFunctions.XFGetCell("TRUE", "CONSOL", $D$3,"TOT_Entity","USD","Actual",[1]Setup!C26,"PERIODIC",$B553,"TOPFLOW","TOP","TOP","top1",$C553,"top3","Open_Acute_DIV1","TOP5","TOP6","REPORTED","TOP8")</f>
        <v>0</v>
      </c>
      <c r="DG553" s="53">
        <f>_xll.OneStreamExcelAddIn.XFFunctions.XFGetCell("TRUE", "CONSOL", $D$3,"TOT_Entity","USD","Actual",[1]Setup!C27,"PERIODIC",$B553,"TOPFLOW","TOP","TOP","top1",$C553,"top3","Open_Acute_DIV1","TOP5","TOP6","REPORTED","TOP8")</f>
        <v>0</v>
      </c>
      <c r="DH553" s="53">
        <f>_xll.OneStreamExcelAddIn.XFFunctions.XFGetCell("TRUE", "CONSOL", $D$3,"TOT_Entity","USD","Actual",[1]Setup!C28,"PERIODIC",$B553,"TOPFLOW","TOP","TOP","top1",$C553,"top3","Open_Acute_DIV1","TOP5","TOP6","REPORTED","TOP8")</f>
        <v>0</v>
      </c>
      <c r="DI553" s="178"/>
      <c r="DJ553" s="53">
        <f>_xll.OneStreamExcelAddIn.XFFunctions.XFGetCell("TRUE", "CONSOL", $D$3,"TOT_Entity","Aggregated","Budget_Working",[1]Setup!C4,"PERIODIC",$B553,"TOPFLOW","TOP","TOP","top1",$C553,"top3","Open_Acute_DIV1","TOP5","TOP6","REPORTED","TOP8")</f>
        <v>0</v>
      </c>
      <c r="DK553" s="53">
        <f>_xll.OneStreamExcelAddIn.XFFunctions.XFGetCell("TRUE", "CONSOL", $D$3,"TOT_Entity","Aggregated","Budget_Working",[1]Setup!C5,"PERIODIC",$B553,"TOPFLOW","TOP","TOP","top1",$C553,"top3","Open_Acute_DIV1","TOP5","TOP6","REPORTED","TOP8")</f>
        <v>0</v>
      </c>
      <c r="DL553" s="53">
        <f>_xll.OneStreamExcelAddIn.XFFunctions.XFGetCell("TRUE", "CONSOL", $D$3,"TOT_Entity","Aggregated","Budget_Working",[1]Setup!C6,"PERIODIC",$B553,"TOPFLOW","TOP","TOP","top1",$C553,"top3","Open_Acute_DIV1","TOP5","TOP6","REPORTED","TOP8")</f>
        <v>0</v>
      </c>
      <c r="DM553" s="53">
        <f>_xll.OneStreamExcelAddIn.XFFunctions.XFGetCell("TRUE", "CONSOL", $D$3,"TOT_Entity","Aggregated","Budget_Working",[1]Setup!C7,"PERIODIC",$B553,"TOPFLOW","TOP","TOP","top1",$C553,"top3","Open_Acute_DIV1","TOP5","TOP6","REPORTED","TOP8")</f>
        <v>0</v>
      </c>
      <c r="DN553" s="53">
        <f>_xll.OneStreamExcelAddIn.XFFunctions.XFGetCell("TRUE", "CONSOL", $D$3,"TOT_Entity","Aggregated","Budget_Working",[1]Setup!C8,"PERIODIC",$B553,"TOPFLOW","TOP","TOP","top1",$C553,"top3","Open_Acute_DIV1","TOP5","TOP6","REPORTED","TOP8")</f>
        <v>0</v>
      </c>
      <c r="DO553" s="53">
        <f>_xll.OneStreamExcelAddIn.XFFunctions.XFGetCell("TRUE", "CONSOL", $D$3,"TOT_Entity","Aggregated","Budget_Working",[1]Setup!C9,"PERIODIC",$B553,"TOPFLOW","TOP","TOP","top1",$C553,"top3","Open_Acute_DIV1","TOP5","TOP6","REPORTED","TOP8")</f>
        <v>0</v>
      </c>
      <c r="DP553" s="53">
        <f>_xll.OneStreamExcelAddIn.XFFunctions.XFGetCell("TRUE", "CONSOL", $D$3,"TOT_Entity","Aggregated","Budget_Working",[1]Setup!C10,"PERIODIC",$B553,"TOPFLOW","TOP","TOP","top1",$C553,"top3","Open_Acute_DIV1","TOP5","TOP6","REPORTED","TOP8")</f>
        <v>0</v>
      </c>
      <c r="DQ553" s="53">
        <f>_xll.OneStreamExcelAddIn.XFFunctions.XFGetCell("TRUE", "CONSOL", $D$3,"TOT_Entity","Aggregated","Budget_Working",[1]Setup!C11,"PERIODIC",$B553,"TOPFLOW","TOP","TOP","top1",$C553,"top3","Open_Acute_DIV1","TOP5","TOP6","REPORTED","TOP8")</f>
        <v>0</v>
      </c>
      <c r="DR553" s="53">
        <f>_xll.OneStreamExcelAddIn.XFFunctions.XFGetCell("TRUE", "CONSOL", $D$3,"TOT_Entity","Aggregated","Budget_Working",[1]Setup!C12,"PERIODIC",$B553,"TOPFLOW","TOP","TOP","top1",$C553,"top3","Open_Acute_DIV1","TOP5","TOP6","REPORTED","TOP8")</f>
        <v>0</v>
      </c>
      <c r="DS553" s="53">
        <f>_xll.OneStreamExcelAddIn.XFFunctions.XFGetCell("TRUE", "CONSOL", $D$3,"TOT_Entity","Aggregated","Budget_Working",[1]Setup!C13,"PERIODIC",$B553,"TOPFLOW","TOP","TOP","top1",$C553,"top3","Open_Acute_DIV1","TOP5","TOP6","REPORTED","TOP8")</f>
        <v>0</v>
      </c>
      <c r="DT553" s="53">
        <f>_xll.OneStreamExcelAddIn.XFFunctions.XFGetCell("TRUE", "CONSOL", $D$3,"TOT_Entity","Aggregated","Budget_Working",[1]Setup!C14,"PERIODIC",$B553,"TOPFLOW","TOP","TOP","top1",$C553,"top3","Open_Acute_DIV1","TOP5","TOP6","REPORTED","TOP8")</f>
        <v>0</v>
      </c>
      <c r="DU553" s="53">
        <f>_xll.OneStreamExcelAddIn.XFFunctions.XFGetCell("TRUE", "CONSOL", $D$3,"TOT_Entity","Aggregated","Budget_Working",[1]Setup!C15,"PERIODIC",$B553,"TOPFLOW","TOP","TOP","top1",$C553,"top3","Open_Acute_DIV1","TOP5","TOP6","REPORTED","TOP8")</f>
        <v>0</v>
      </c>
      <c r="DV553" s="178"/>
      <c r="DW553" s="53">
        <f>_xll.OneStreamExcelAddIn.XFFunctions.XFGetCell("TRUE", "CONSOL", $D$3,"TOT_Entity","USD","Budget_Final",[1]Setup!C17,"PERIODIC",$B553,"TOPFLOW","TOP","TOP","top1",$C553,"top3","Open_Acute_DIV1","TOP5","TOP6","REPORTED","TOP8")</f>
        <v>501.94315105499999</v>
      </c>
      <c r="DX553" s="53">
        <f>_xll.OneStreamExcelAddIn.XFFunctions.XFGetCell("TRUE", "CONSOL", $D$3,"TOT_Entity","USD","Budget_Final",[1]Setup!C18,"PERIODIC",$B553,"TOPFLOW","TOP","TOP","top1",$C553,"top3","Open_Acute_DIV1","TOP5","TOP6","REPORTED","TOP8")</f>
        <v>477.73476299399999</v>
      </c>
      <c r="DY553" s="53">
        <f>_xll.OneStreamExcelAddIn.XFFunctions.XFGetCell("TRUE", "CONSOL", $D$3,"TOT_Entity","USD","Budget_Final",[1]Setup!C19,"PERIODIC",$B553,"TOPFLOW","TOP","TOP","top1",$C553,"top3","Open_Acute_DIV1","TOP5","TOP6","REPORTED","TOP8")</f>
        <v>535.970325882</v>
      </c>
      <c r="DZ553" s="53">
        <f>_xll.OneStreamExcelAddIn.XFFunctions.XFGetCell("TRUE", "CONSOL", $D$3,"TOT_Entity","USD","Budget_Final",[1]Setup!C20,"PERIODIC",$B553,"TOPFLOW","TOP","TOP","top1",$C553,"top3","Open_Acute_DIV1","TOP5","TOP6","REPORTED","TOP8")</f>
        <v>532.92311619600002</v>
      </c>
      <c r="EA553" s="53">
        <f>_xll.OneStreamExcelAddIn.XFFunctions.XFGetCell("TRUE", "CONSOL", $D$3,"TOT_Entity","USD","Budget_Final",[1]Setup!C21,"PERIODIC",$B553,"TOPFLOW","TOP","TOP","top1",$C553,"top3","Open_Acute_DIV1","TOP5","TOP6","REPORTED","TOP8")</f>
        <v>548.49774348000005</v>
      </c>
      <c r="EB553" s="53">
        <f>_xll.OneStreamExcelAddIn.XFFunctions.XFGetCell("TRUE", "CONSOL", $D$3,"TOT_Entity","USD","Budget_Final",[1]Setup!C22,"PERIODIC",$B553,"TOPFLOW","TOP","TOP","top1",$C553,"top3","Open_Acute_DIV1","TOP5","TOP6","REPORTED","TOP8")</f>
        <v>519.37996203600005</v>
      </c>
      <c r="EC553" s="53">
        <f>_xll.OneStreamExcelAddIn.XFFunctions.XFGetCell("TRUE", "CONSOL", $D$3,"TOT_Entity","USD","Budget_Final",[1]Setup!C23,"PERIODIC",$B553,"TOPFLOW","TOP","TOP","top1",$C553,"top3","Open_Acute_DIV1","TOP5","TOP6","REPORTED","TOP8")</f>
        <v>547.48200691800002</v>
      </c>
      <c r="ED553" s="53">
        <f>_xll.OneStreamExcelAddIn.XFFunctions.XFGetCell("TRUE", "CONSOL", $D$3,"TOT_Entity","USD","Budget_Final",[1]Setup!C24,"PERIODIC",$B553,"TOPFLOW","TOP","TOP","top1",$C553,"top3","Open_Acute_DIV1","TOP5","TOP6","REPORTED","TOP8")</f>
        <v>547.82058577199996</v>
      </c>
      <c r="EE553" s="53">
        <f>_xll.OneStreamExcelAddIn.XFFunctions.XFGetCell("TRUE", "CONSOL", $D$3,"TOT_Entity","USD","Budget_Final",[1]Setup!C25,"PERIODIC",$B553,"TOPFLOW","TOP","TOP","top1",$C553,"top3","Open_Acute_DIV1","TOP5","TOP6","REPORTED","TOP8")</f>
        <v>547.65129634499999</v>
      </c>
      <c r="EF553" s="53">
        <f>_xll.OneStreamExcelAddIn.XFFunctions.XFGetCell("TRUE", "CONSOL", $D$3,"TOT_Entity","USD","Budget_Final",[1]Setup!C26,"PERIODIC",$B553,"TOPFLOW","TOP","TOP","top1",$C553,"top3","Open_Acute_DIV1","TOP5","TOP6","REPORTED","TOP8")</f>
        <v>544.43479723200005</v>
      </c>
      <c r="EG553" s="53">
        <f>_xll.OneStreamExcelAddIn.XFFunctions.XFGetCell("TRUE", "CONSOL", $D$3,"TOT_Entity","USD","Budget_Final",[1]Setup!C27,"PERIODIC",$B553,"TOPFLOW","TOP","TOP","top1",$C553,"top3","Open_Acute_DIV1","TOP5","TOP6","REPORTED","TOP8")</f>
        <v>510.06904355099999</v>
      </c>
      <c r="EH553" s="53">
        <f>_xll.OneStreamExcelAddIn.XFFunctions.XFGetCell("TRUE", "CONSOL", $D$3,"TOT_Entity","USD","Budget_Final",[1]Setup!C28,"PERIODIC",$B553,"TOPFLOW","TOP","TOP","top1",$C553,"top3","Open_Acute_DIV1","TOP5","TOP6","REPORTED","TOP8")</f>
        <v>519.21067260899997</v>
      </c>
    </row>
    <row r="554" spans="2:138" s="47" customFormat="1" x14ac:dyDescent="0.25">
      <c r="B554" s="51" t="s">
        <v>364</v>
      </c>
      <c r="C554" s="51"/>
      <c r="D554" s="47" t="s">
        <v>365</v>
      </c>
      <c r="E554" s="53">
        <f>_xll.OneStreamExcelAddIn.XFFunctions.XFGetCell("TRUE", "CONSOL", $D$3,"TOT_Entity","USD","Actual",$E$3,"PERIODIC",$B554,"TOPFLOW","TOP","TOP","top1",$C554,"top3","Open_Acute_DIV1","TOP5","TOP6","REPORTED","TOP8")</f>
        <v>39335.43</v>
      </c>
      <c r="F554" s="53">
        <f>_xll.OneStreamExcelAddIn.XFFunctions.XFGetCell("TRUE", "CONSOL", $D$3,"TOT_Entity","Aggregated","Budget_Working",$E$3,"PERIODIC",$B554,"TOPFLOW","TOP","TOP","top1",$C554,"top3","Open_Acute_DIV1","TOP5","TOP6","REPORTED","TOP8")</f>
        <v>51330.983666665998</v>
      </c>
      <c r="G554" s="53">
        <f t="shared" si="1365"/>
        <v>11995.553666665997</v>
      </c>
      <c r="H554" s="55">
        <f t="shared" si="1366"/>
        <v>0.23369031352609421</v>
      </c>
      <c r="I554" s="41"/>
      <c r="J554" s="53">
        <f>_xll.OneStreamExcelAddIn.XFFunctions.XFGetCell("TRUE", "CONSOL", $D$3,"TOT_Entity","USD","Actual",$E$3,"YTD",$B554,"TOPFLOW","TOP","TOP","top1",$C554,"TOP3","Open_Acute_DIV1","TOP5","TOP6","REPORTED","TOP8")</f>
        <v>210551.07</v>
      </c>
      <c r="K554" s="53">
        <f>_xll.OneStreamExcelAddIn.XFFunctions.XFGetCell("TRUE", "CONSOL", $D$3,"TOT_Entity","Aggregated","Budget_Working",$E$3,"YTD",$B554,"TOPFLOW","TOP","TOP","top1",$C554,"TOP3","Open_Acute_DIV1","TOP5","TOP6","REPORTED","TOP8")</f>
        <v>229342.414666664</v>
      </c>
      <c r="L554" s="53">
        <f t="shared" si="1367"/>
        <v>18791.344666663994</v>
      </c>
      <c r="M554" s="40">
        <f t="shared" si="1368"/>
        <v>8.1935758346209669E-2</v>
      </c>
      <c r="N554" s="41"/>
      <c r="O554" s="53">
        <f>_xll.OneStreamExcelAddIn.XFFunctions.XFGetCell("TRUE", "CONSOL", $D$3,"TOT_Entity","USD","Actual",$F$3,"YTD",$B554,"TOPFLOW","TOP","TOP","top1",$C554,"TOP3","Open_Acute_DIV1","TOP5","TOP6","REPORTED","TOP8")</f>
        <v>221410.49</v>
      </c>
      <c r="P554" s="53">
        <f>_xll.OneStreamExcelAddIn.XFFunctions.XFGetCell("TRUE", "CONSOL", $D$3,"TOT_Entity","USD","Actual",$E$3,"YTD",$B554,"TOPFLOW","TOP","TOP","top1",$C554,"top3","Open_Acute_DIV1","TOP5","TOP6","REPORTED","VAR_BW_PY_Actual")</f>
        <v>10859.42</v>
      </c>
      <c r="Q554" s="40">
        <f t="shared" si="1369"/>
        <v>4.904654698158159E-2</v>
      </c>
      <c r="R554" s="41"/>
      <c r="S554" s="53">
        <f>_xll.OneStreamExcelAddIn.XFFunctions.XFGetCell("TRUE", "CONSOL", $D$3,"TOT_Entity","USD","MIDFCST",$E$3,"MTD",$B554,"TOPFLOW","TOP","TOP","top1",$C554,"TOP3","Open_Acute_DIV1","TOP5","TOP6","REPORTED","TOP8")</f>
        <v>0</v>
      </c>
      <c r="T554" s="53">
        <f t="shared" si="1370"/>
        <v>-39335.43</v>
      </c>
      <c r="U554" s="40">
        <f t="shared" si="1371"/>
        <v>0</v>
      </c>
      <c r="V554" s="41"/>
      <c r="W554" s="42"/>
      <c r="X554" s="43"/>
      <c r="Y554" s="42"/>
      <c r="Z554" s="44"/>
      <c r="AB554" s="213">
        <f>_xll.OneStreamExcelAddIn.XFFunctions.XFGetCell("TRUE", "CONSOL", $D$3,"TOT_Entity","USD","Actual",[1]Setup!C4,"PERIODIC",$B554,"TOPFLOW","TOP","TOP","top1",$C554,"top3","Open_Acute_DIV1","TOP5","TOP6","REPORTED","TOP8")</f>
        <v>51643.92</v>
      </c>
      <c r="AC554" s="213">
        <f>_xll.OneStreamExcelAddIn.XFFunctions.XFGetCell("TRUE", "CONSOL", $D$3,"TOT_Entity","Aggregated","Budget_Working",[1]Setup!C4,"PERIODIC",$B554,"TOPFLOW","TOP","TOP","top1",$C554,"top3","Open_Acute_DIV1","TOP5","TOP6","REPORTED","TOP8")</f>
        <v>59496.513666665996</v>
      </c>
      <c r="AD554" s="213">
        <f t="shared" si="1372"/>
        <v>7852.5936666659982</v>
      </c>
      <c r="AE554" s="209">
        <f>IFERROR(AD554/AC554,0)</f>
        <v>0.13198409760042051</v>
      </c>
      <c r="AG554" s="213">
        <f>_xll.OneStreamExcelAddIn.XFFunctions.XFGetCell("TRUE", "CONSOL", $D$3,"TOT_Entity","USD","Actual",[1]Setup!C5,"PERIODIC",$B554,"TOPFLOW","TOP","TOP","top1",$C554,"top3","Open_Acute_DIV1","TOP5","TOP6","REPORTED","TOP8")</f>
        <v>65307.35</v>
      </c>
      <c r="AH554" s="213">
        <f>_xll.OneStreamExcelAddIn.XFFunctions.XFGetCell("TRUE", "CONSOL", $D$3,"TOT_Entity","Aggregated","Budget_Working",[1]Setup!C5,"PERIODIC",$B554,"TOPFLOW","TOP","TOP","top1",$C554,"top3","Open_Acute_DIV1","TOP5","TOP6","REPORTED","TOP8")</f>
        <v>61085.533666666</v>
      </c>
      <c r="AI554" s="213">
        <f t="shared" si="1374"/>
        <v>-4221.816333333998</v>
      </c>
      <c r="AJ554" s="209">
        <f>IFERROR(AI554/AH554,0)</f>
        <v>-6.9113193908917542E-2</v>
      </c>
      <c r="AL554" s="213">
        <f>_xll.OneStreamExcelAddIn.XFFunctions.XFGetCell("TRUE", "CONSOL", $D$3,"TOT_Entity","USD","Actual",[1]Setup!C6,"PERIODIC",$B554,"TOPFLOW","TOP","TOP","top1",$C554,"top3","Open_Acute_DIV1","TOP5","TOP6","REPORTED","TOP8")</f>
        <v>54264.37</v>
      </c>
      <c r="AM554" s="213">
        <f>_xll.OneStreamExcelAddIn.XFFunctions.XFGetCell("TRUE", "CONSOL", $D$3,"TOT_Entity","Aggregated","Budget_Working",[1]Setup!C6,"PERIODIC",$B554,"TOPFLOW","TOP","TOP","top1",$C554,"top3","Open_Acute_DIV1","TOP5","TOP6","REPORTED","TOP8")</f>
        <v>57429.383666665999</v>
      </c>
      <c r="AN554" s="213">
        <f t="shared" si="1376"/>
        <v>3165.0136666659964</v>
      </c>
      <c r="AO554" s="209">
        <f>IFERROR(AN554/AM554,0)</f>
        <v>5.5111398809997672E-2</v>
      </c>
      <c r="AQ554" s="213">
        <f>_xll.OneStreamExcelAddIn.XFFunctions.XFGetCell("TRUE", "CONSOL", $D$3,"TOT_Entity","USD","Actual",[1]Setup!C7,"PERIODIC",$B554,"TOPFLOW","TOP","TOP","top1",$C554,"top3","Open_Acute_DIV1","TOP5","TOP6","REPORTED","TOP8")</f>
        <v>39335.43</v>
      </c>
      <c r="AR554" s="213">
        <f>_xll.OneStreamExcelAddIn.XFFunctions.XFGetCell("TRUE", "CONSOL", $D$3,"TOT_Entity","Aggregated","Budget_Working",[1]Setup!C7,"PERIODIC",$B554,"TOPFLOW","TOP","TOP","top1",$C554,"top3","Open_Acute_DIV1","TOP5","TOP6","REPORTED","TOP8")</f>
        <v>51330.983666665998</v>
      </c>
      <c r="AS554" s="213">
        <f t="shared" si="1378"/>
        <v>11995.553666665997</v>
      </c>
      <c r="AT554" s="209">
        <f>IFERROR(AS554/AR554,0)</f>
        <v>0.23369031352609421</v>
      </c>
      <c r="AV554" s="213">
        <f>_xll.OneStreamExcelAddIn.XFFunctions.XFGetCell("TRUE", "CONSOL", $D$3,"TOT_Entity","USD","Actual",[1]Setup!C8,"PERIODIC",$B554,"TOPFLOW","TOP","TOP","top1",$C554,"top3","Open_Acute_DIV1","TOP5","TOP6","REPORTED","TOP8")</f>
        <v>-210551.07</v>
      </c>
      <c r="AW554" s="213">
        <f>_xll.OneStreamExcelAddIn.XFFunctions.XFGetCell("TRUE", "CONSOL", $D$3,"TOT_Entity","Aggregated","Budget_Working",[1]Setup!C8,"PERIODIC",$B554,"TOPFLOW","TOP","TOP","top1",$C554,"top3","Open_Acute_DIV1","TOP5","TOP6","REPORTED","TOP8")</f>
        <v>56451.643666666001</v>
      </c>
      <c r="AX554" s="213">
        <f t="shared" si="1380"/>
        <v>267002.71366666601</v>
      </c>
      <c r="AY554" s="209">
        <f>IFERROR(AX554/AW554,0)</f>
        <v>4.7297597788871437</v>
      </c>
      <c r="BA554" s="213">
        <f>_xll.OneStreamExcelAddIn.XFFunctions.XFGetCell("TRUE", "CONSOL", $D$3,"TOT_Entity","USD","Actual",[1]Setup!C9,"PERIODIC",$B554,"TOPFLOW","TOP","TOP","top1",$C554,"top3","Open_Acute_DIV1","TOP5","TOP6","REPORTED","TOP8")</f>
        <v>0</v>
      </c>
      <c r="BB554" s="213">
        <f>_xll.OneStreamExcelAddIn.XFFunctions.XFGetCell("TRUE", "CONSOL", $D$3,"TOT_Entity","Aggregated","Budget_Working",[1]Setup!C9,"PERIODIC",$B554,"TOPFLOW","TOP","TOP","top1",$C554,"top3","Open_Acute_DIV1","TOP5","TOP6","REPORTED","TOP8")</f>
        <v>63581.913666665998</v>
      </c>
      <c r="BC554" s="213">
        <f t="shared" si="1382"/>
        <v>63581.913666665998</v>
      </c>
      <c r="BD554" s="209">
        <f>IFERROR(BC554/BB554,0)</f>
        <v>1</v>
      </c>
      <c r="BF554" s="213">
        <f>_xll.OneStreamExcelAddIn.XFFunctions.XFGetCell("TRUE", "CONSOL", $D$3,"TOT_Entity","USD","Actual",[1]Setup!C10,"PERIODIC",$B554,"TOPFLOW","TOP","TOP","top1",$C554,"top3","Open_Acute_DIV1","TOP5","TOP6","REPORTED","TOP8")</f>
        <v>0</v>
      </c>
      <c r="BG554" s="213">
        <f>_xll.OneStreamExcelAddIn.XFFunctions.XFGetCell("TRUE", "CONSOL", $D$3,"TOT_Entity","Aggregated","Budget_Working",[1]Setup!C10,"PERIODIC",$B554,"TOPFLOW","TOP","TOP","top1",$C554,"top3","Open_Acute_DIV1","TOP5","TOP6","REPORTED","TOP8")</f>
        <v>67081.483666665998</v>
      </c>
      <c r="BH554" s="213">
        <f t="shared" si="1384"/>
        <v>67081.483666665998</v>
      </c>
      <c r="BI554" s="209">
        <f>IFERROR(BH554/BG554,0)</f>
        <v>1</v>
      </c>
      <c r="BK554" s="213">
        <f>_xll.OneStreamExcelAddIn.XFFunctions.XFGetCell("TRUE", "CONSOL", $D$3,"TOT_Entity","USD","Actual",[1]Setup!C11,"PERIODIC",$B554,"TOPFLOW","TOP","TOP","top1",$C554,"top3","Open_Acute_DIV1","TOP5","TOP6","REPORTED","TOP8")</f>
        <v>0</v>
      </c>
      <c r="BL554" s="213">
        <f>_xll.OneStreamExcelAddIn.XFFunctions.XFGetCell("TRUE", "CONSOL", $D$3,"TOT_Entity","Aggregated","Budget_Working",[1]Setup!C11,"PERIODIC",$B554,"TOPFLOW","TOP","TOP","top1",$C554,"top3","Open_Acute_DIV1","TOP5","TOP6","REPORTED","TOP8")</f>
        <v>63350.623666665997</v>
      </c>
      <c r="BM554" s="213">
        <f t="shared" si="1386"/>
        <v>63350.623666665997</v>
      </c>
      <c r="BN554" s="209">
        <f>IFERROR(BM554/BL554,0)</f>
        <v>1</v>
      </c>
      <c r="BP554" s="213">
        <f>_xll.OneStreamExcelAddIn.XFFunctions.XFGetCell("TRUE", "CONSOL", $D$3,"TOT_Entity","USD","Actual",[1]Setup!C12,"PERIODIC",$B554,"TOPFLOW","TOP","TOP","top1",$C554,"top3","Open_Acute_DIV1","TOP5","TOP6","REPORTED","TOP8")</f>
        <v>0</v>
      </c>
      <c r="BQ554" s="213">
        <f>_xll.OneStreamExcelAddIn.XFFunctions.XFGetCell("TRUE", "CONSOL", $D$3,"TOT_Entity","Aggregated","Budget_Working",[1]Setup!C12,"PERIODIC",$B554,"TOPFLOW","TOP","TOP","top1",$C554,"top3","Open_Acute_DIV1","TOP5","TOP6","REPORTED","TOP8")</f>
        <v>55024.233666665998</v>
      </c>
      <c r="BR554" s="213">
        <f t="shared" si="1388"/>
        <v>55024.233666665998</v>
      </c>
      <c r="BS554" s="209">
        <f>IFERROR(BR554/BQ554,0)</f>
        <v>1</v>
      </c>
      <c r="BU554" s="213">
        <f>_xll.OneStreamExcelAddIn.XFFunctions.XFGetCell("TRUE", "CONSOL", $D$3,"TOT_Entity","USD","Actual",[1]Setup!C13,"PERIODIC",$B554,"TOPFLOW","TOP","TOP","top1",$C554,"top3","Open_Acute_DIV1","TOP5","TOP6","REPORTED","TOP8")</f>
        <v>0</v>
      </c>
      <c r="BV554" s="213">
        <f>_xll.OneStreamExcelAddIn.XFFunctions.XFGetCell("TRUE", "CONSOL", $D$3,"TOT_Entity","Aggregated","Budget_Working",[1]Setup!C13,"PERIODIC",$B554,"TOPFLOW","TOP","TOP","top1",$C554,"top3","Open_Acute_DIV1","TOP5","TOP6","REPORTED","TOP8")</f>
        <v>51054.933666666002</v>
      </c>
      <c r="BW554" s="213">
        <f t="shared" si="1390"/>
        <v>51054.933666666002</v>
      </c>
      <c r="BX554" s="209">
        <f>IFERROR(BW554/BV554,0)</f>
        <v>1</v>
      </c>
      <c r="BZ554" s="213">
        <f>_xll.OneStreamExcelAddIn.XFFunctions.XFGetCell("TRUE", "CONSOL", $D$3,"TOT_Entity","USD","Actual",[1]Setup!C14,"PERIODIC",$B554,"TOPFLOW","TOP","TOP","top1",$C554,"top3","Open_Acute_DIV1","TOP5","TOP6","REPORTED","TOP8")</f>
        <v>0</v>
      </c>
      <c r="CA554" s="213">
        <f>_xll.OneStreamExcelAddIn.XFFunctions.XFGetCell("TRUE", "CONSOL", $D$3,"TOT_Entity","Aggregated","Budget_Working",[1]Setup!C14,"PERIODIC",$B554,"TOPFLOW","TOP","TOP","top1",$C554,"top3","Open_Acute_DIV1","TOP5","TOP6","REPORTED","TOP8")</f>
        <v>51743.413666665998</v>
      </c>
      <c r="CB554" s="213">
        <f t="shared" si="1392"/>
        <v>51743.413666665998</v>
      </c>
      <c r="CC554" s="209">
        <f>IFERROR(CB554/CA554,0)</f>
        <v>1</v>
      </c>
      <c r="CE554" s="213">
        <f>_xll.OneStreamExcelAddIn.XFFunctions.XFGetCell("TRUE", "CONSOL", $D$3,"TOT_Entity","USD","Actual",[1]Setup!C15,"PERIODIC",$B554,"TOPFLOW","TOP","TOP","top1",$C554,"top3","Open_Acute_DIV1","TOP5","TOP6","REPORTED","TOP8")</f>
        <v>0</v>
      </c>
      <c r="CF554" s="213">
        <f>_xll.OneStreamExcelAddIn.XFFunctions.XFGetCell("TRUE", "CONSOL", $D$3,"TOT_Entity","Aggregated","Budget_Working",[1]Setup!C15,"PERIODIC",$B554,"TOPFLOW","TOP","TOP","top1",$C554,"top3","Open_Acute_DIV1","TOP5","TOP6","REPORTED","TOP8")</f>
        <v>62745.803666665997</v>
      </c>
      <c r="CG554" s="213">
        <f t="shared" si="1394"/>
        <v>62745.803666665997</v>
      </c>
      <c r="CH554" s="209">
        <f>IFERROR(CG554/CF554,0)</f>
        <v>1</v>
      </c>
      <c r="CI554" s="214"/>
      <c r="CJ554" s="213">
        <f>_xll.OneStreamExcelAddIn.XFFunctions.XFGetCell("TRUE", "CONSOL", $D$3,"TOT_Entity","USD","Actual",[1]Setup!C4,"PERIODIC",$B554,"TOPFLOW","TOP","TOP","top1",$C554,"top3","Open_Acute_DIV1","TOP5","TOP6","REPORTED","TOP8")</f>
        <v>51643.92</v>
      </c>
      <c r="CK554" s="213">
        <f>_xll.OneStreamExcelAddIn.XFFunctions.XFGetCell("TRUE", "CONSOL", $D$3,"TOT_Entity","USD","Actual",[1]Setup!C5,"PERIODIC",$B554,"TOPFLOW","TOP","TOP","top1",$C554,"top3","Open_Acute_DIV1","TOP5","TOP6","REPORTED","TOP8")</f>
        <v>65307.35</v>
      </c>
      <c r="CL554" s="213">
        <f>_xll.OneStreamExcelAddIn.XFFunctions.XFGetCell("TRUE", "CONSOL", $D$3,"TOT_Entity","USD","Actual",[1]Setup!C6,"PERIODIC",$B554,"TOPFLOW","TOP","TOP","top1",$C554,"top3","Open_Acute_DIV1","TOP5","TOP6","REPORTED","TOP8")</f>
        <v>54264.37</v>
      </c>
      <c r="CM554" s="213">
        <f>_xll.OneStreamExcelAddIn.XFFunctions.XFGetCell("TRUE", "CONSOL", $D$3,"TOT_Entity","USD","Actual",[1]Setup!C7,"PERIODIC",$B554,"TOPFLOW","TOP","TOP","top1",$C554,"top3","Open_Acute_DIV1","TOP5","TOP6","REPORTED","TOP8")</f>
        <v>39335.43</v>
      </c>
      <c r="CN554" s="213">
        <f>_xll.OneStreamExcelAddIn.XFFunctions.XFGetCell("TRUE", "CONSOL", $D$3,"TOT_Entity","USD","Actual",[1]Setup!C8,"PERIODIC",$B554,"TOPFLOW","TOP","TOP","top1",$C554,"top3","Open_Acute_DIV1","TOP5","TOP6","REPORTED","TOP8")</f>
        <v>-210551.07</v>
      </c>
      <c r="CO554" s="213">
        <f>_xll.OneStreamExcelAddIn.XFFunctions.XFGetCell("TRUE", "CONSOL", $D$3,"TOT_Entity","USD","Actual",[1]Setup!C9,"PERIODIC",$B554,"TOPFLOW","TOP","TOP","top1",$C554,"top3","Open_Acute_DIV1","TOP5","TOP6","REPORTED","TOP8")</f>
        <v>0</v>
      </c>
      <c r="CP554" s="213">
        <f>_xll.OneStreamExcelAddIn.XFFunctions.XFGetCell("TRUE", "CONSOL", $D$3,"TOT_Entity","USD","Actual",[1]Setup!C10,"PERIODIC",$B554,"TOPFLOW","TOP","TOP","top1",$C554,"top3","Open_Acute_DIV1","TOP5","TOP6","REPORTED","TOP8")</f>
        <v>0</v>
      </c>
      <c r="CQ554" s="213">
        <f>_xll.OneStreamExcelAddIn.XFFunctions.XFGetCell("TRUE", "CONSOL", $D$3,"TOT_Entity","USD","Actual",[1]Setup!C11,"PERIODIC",$B554,"TOPFLOW","TOP","TOP","top1",$C554,"top3","Open_Acute_DIV1","TOP5","TOP6","REPORTED","TOP8")</f>
        <v>0</v>
      </c>
      <c r="CR554" s="213">
        <f>_xll.OneStreamExcelAddIn.XFFunctions.XFGetCell("TRUE", "CONSOL", $D$3,"TOT_Entity","USD","Actual",[1]Setup!C12,"PERIODIC",$B554,"TOPFLOW","TOP","TOP","top1",$C554,"top3","Open_Acute_DIV1","TOP5","TOP6","REPORTED","TOP8")</f>
        <v>0</v>
      </c>
      <c r="CS554" s="213">
        <f>_xll.OneStreamExcelAddIn.XFFunctions.XFGetCell("TRUE", "CONSOL", $D$3,"TOT_Entity","USD","Actual",[1]Setup!C13,"PERIODIC",$B554,"TOPFLOW","TOP","TOP","top1",$C554,"top3","Open_Acute_DIV1","TOP5","TOP6","REPORTED","TOP8")</f>
        <v>0</v>
      </c>
      <c r="CT554" s="213">
        <f>_xll.OneStreamExcelAddIn.XFFunctions.XFGetCell("TRUE", "CONSOL", $D$3,"TOT_Entity","USD","Actual",[1]Setup!C14,"PERIODIC",$B554,"TOPFLOW","TOP","TOP","top1",$C554,"top3","Open_Acute_DIV1","TOP5","TOP6","REPORTED","TOP8")</f>
        <v>0</v>
      </c>
      <c r="CU554" s="213">
        <f>_xll.OneStreamExcelAddIn.XFFunctions.XFGetCell("TRUE", "CONSOL", $D$3,"TOT_Entity","USD","Actual",[1]Setup!C15,"PERIODIC",$B554,"TOPFLOW","TOP","TOP","top1",$C554,"top3","Open_Acute_DIV1","TOP5","TOP6","REPORTED","TOP8")</f>
        <v>0</v>
      </c>
      <c r="CV554" s="214"/>
      <c r="CW554" s="213">
        <f>_xll.OneStreamExcelAddIn.XFFunctions.XFGetCell("TRUE", "CONSOL", $D$3,"TOT_Entity","USD","Actual",[1]Setup!C17,"PERIODIC",$B554,"TOPFLOW","TOP","TOP","top1",$C554,"top3","Open_Acute_DIV1","TOP5","TOP6","REPORTED","TOP8")</f>
        <v>61231.21</v>
      </c>
      <c r="CX554" s="213">
        <f>_xll.OneStreamExcelAddIn.XFFunctions.XFGetCell("TRUE", "CONSOL", $D$3,"TOT_Entity","USD","Actual",[1]Setup!C18,"PERIODIC",$B554,"TOPFLOW","TOP","TOP","top1",$C554,"top3","Open_Acute_DIV1","TOP5","TOP6","REPORTED","TOP8")</f>
        <v>59855.5</v>
      </c>
      <c r="CY554" s="213">
        <f>_xll.OneStreamExcelAddIn.XFFunctions.XFGetCell("TRUE", "CONSOL", $D$3,"TOT_Entity","USD","Actual",[1]Setup!C19,"PERIODIC",$B554,"TOPFLOW","TOP","TOP","top1",$C554,"top3","Open_Acute_DIV1","TOP5","TOP6","REPORTED","TOP8")</f>
        <v>50151.360000000001</v>
      </c>
      <c r="CZ554" s="213">
        <f>_xll.OneStreamExcelAddIn.XFFunctions.XFGetCell("TRUE", "CONSOL", $D$3,"TOT_Entity","USD","Actual",[1]Setup!C20,"PERIODIC",$B554,"TOPFLOW","TOP","TOP","top1",$C554,"top3","Open_Acute_DIV1","TOP5","TOP6","REPORTED","TOP8")</f>
        <v>50172.42</v>
      </c>
      <c r="DA554" s="213">
        <f>_xll.OneStreamExcelAddIn.XFFunctions.XFGetCell("TRUE", "CONSOL", $D$3,"TOT_Entity","USD","Actual",[1]Setup!C21,"PERIODIC",$B554,"TOPFLOW","TOP","TOP","top1",$C554,"top3","Open_Acute_DIV1","TOP5","TOP6","REPORTED","TOP8")</f>
        <v>54970.239999999998</v>
      </c>
      <c r="DB554" s="213">
        <f>_xll.OneStreamExcelAddIn.XFFunctions.XFGetCell("TRUE", "CONSOL", $D$3,"TOT_Entity","USD","Actual",[1]Setup!C22,"PERIODIC",$B554,"TOPFLOW","TOP","TOP","top1",$C554,"top3","Open_Acute_DIV1","TOP5","TOP6","REPORTED","TOP8")</f>
        <v>58225.33</v>
      </c>
      <c r="DC554" s="213">
        <f>_xll.OneStreamExcelAddIn.XFFunctions.XFGetCell("TRUE", "CONSOL", $D$3,"TOT_Entity","USD","Actual",[1]Setup!C23,"PERIODIC",$B554,"TOPFLOW","TOP","TOP","top1",$C554,"top3","Open_Acute_DIV1","TOP5","TOP6","REPORTED","TOP8")</f>
        <v>70293.8</v>
      </c>
      <c r="DD554" s="213">
        <f>_xll.OneStreamExcelAddIn.XFFunctions.XFGetCell("TRUE", "CONSOL", $D$3,"TOT_Entity","USD","Actual",[1]Setup!C24,"PERIODIC",$B554,"TOPFLOW","TOP","TOP","top1",$C554,"top3","Open_Acute_DIV1","TOP5","TOP6","REPORTED","TOP8")</f>
        <v>61976.94</v>
      </c>
      <c r="DE554" s="213">
        <f>_xll.OneStreamExcelAddIn.XFFunctions.XFGetCell("TRUE", "CONSOL", $D$3,"TOT_Entity","USD","Actual",[1]Setup!C25,"PERIODIC",$B554,"TOPFLOW","TOP","TOP","top1",$C554,"top3","Open_Acute_DIV1","TOP5","TOP6","REPORTED","TOP8")</f>
        <v>69319.83</v>
      </c>
      <c r="DF554" s="213">
        <f>_xll.OneStreamExcelAddIn.XFFunctions.XFGetCell("TRUE", "CONSOL", $D$3,"TOT_Entity","USD","Actual",[1]Setup!C26,"PERIODIC",$B554,"TOPFLOW","TOP","TOP","top1",$C554,"top3","Open_Acute_DIV1","TOP5","TOP6","REPORTED","TOP8")</f>
        <v>46566.49</v>
      </c>
      <c r="DG554" s="213">
        <f>_xll.OneStreamExcelAddIn.XFFunctions.XFGetCell("TRUE", "CONSOL", $D$3,"TOT_Entity","USD","Actual",[1]Setup!C27,"PERIODIC",$B554,"TOPFLOW","TOP","TOP","top1",$C554,"top3","Open_Acute_DIV1","TOP5","TOP6","REPORTED","TOP8")</f>
        <v>49020.55</v>
      </c>
      <c r="DH554" s="213">
        <f>_xll.OneStreamExcelAddIn.XFFunctions.XFGetCell("TRUE", "CONSOL", $D$3,"TOT_Entity","USD","Actual",[1]Setup!C28,"PERIODIC",$B554,"TOPFLOW","TOP","TOP","top1",$C554,"top3","Open_Acute_DIV1","TOP5","TOP6","REPORTED","TOP8")</f>
        <v>52024.19</v>
      </c>
      <c r="DI554" s="215"/>
      <c r="DJ554" s="213">
        <f>_xll.OneStreamExcelAddIn.XFFunctions.XFGetCell("TRUE", "CONSOL", $D$3,"TOT_Entity","Aggregated","Budget_Working",[1]Setup!C4,"PERIODIC",$B554,"TOPFLOW","TOP","TOP","top1",$C554,"top3","Open_Acute_DIV1","TOP5","TOP6","REPORTED","TOP8")</f>
        <v>59496.513666665996</v>
      </c>
      <c r="DK554" s="213">
        <f>_xll.OneStreamExcelAddIn.XFFunctions.XFGetCell("TRUE", "CONSOL", $D$3,"TOT_Entity","Aggregated","Budget_Working",[1]Setup!C5,"PERIODIC",$B554,"TOPFLOW","TOP","TOP","top1",$C554,"top3","Open_Acute_DIV1","TOP5","TOP6","REPORTED","TOP8")</f>
        <v>61085.533666666</v>
      </c>
      <c r="DL554" s="213">
        <f>_xll.OneStreamExcelAddIn.XFFunctions.XFGetCell("TRUE", "CONSOL", $D$3,"TOT_Entity","Aggregated","Budget_Working",[1]Setup!C6,"PERIODIC",$B554,"TOPFLOW","TOP","TOP","top1",$C554,"top3","Open_Acute_DIV1","TOP5","TOP6","REPORTED","TOP8")</f>
        <v>57429.383666665999</v>
      </c>
      <c r="DM554" s="213">
        <f>_xll.OneStreamExcelAddIn.XFFunctions.XFGetCell("TRUE", "CONSOL", $D$3,"TOT_Entity","Aggregated","Budget_Working",[1]Setup!C7,"PERIODIC",$B554,"TOPFLOW","TOP","TOP","top1",$C554,"top3","Open_Acute_DIV1","TOP5","TOP6","REPORTED","TOP8")</f>
        <v>51330.983666665998</v>
      </c>
      <c r="DN554" s="213">
        <f>_xll.OneStreamExcelAddIn.XFFunctions.XFGetCell("TRUE", "CONSOL", $D$3,"TOT_Entity","Aggregated","Budget_Working",[1]Setup!C8,"PERIODIC",$B554,"TOPFLOW","TOP","TOP","top1",$C554,"top3","Open_Acute_DIV1","TOP5","TOP6","REPORTED","TOP8")</f>
        <v>56451.643666666001</v>
      </c>
      <c r="DO554" s="213">
        <f>_xll.OneStreamExcelAddIn.XFFunctions.XFGetCell("TRUE", "CONSOL", $D$3,"TOT_Entity","Aggregated","Budget_Working",[1]Setup!C9,"PERIODIC",$B554,"TOPFLOW","TOP","TOP","top1",$C554,"top3","Open_Acute_DIV1","TOP5","TOP6","REPORTED","TOP8")</f>
        <v>63581.913666665998</v>
      </c>
      <c r="DP554" s="213">
        <f>_xll.OneStreamExcelAddIn.XFFunctions.XFGetCell("TRUE", "CONSOL", $D$3,"TOT_Entity","Aggregated","Budget_Working",[1]Setup!C10,"PERIODIC",$B554,"TOPFLOW","TOP","TOP","top1",$C554,"top3","Open_Acute_DIV1","TOP5","TOP6","REPORTED","TOP8")</f>
        <v>67081.483666665998</v>
      </c>
      <c r="DQ554" s="213">
        <f>_xll.OneStreamExcelAddIn.XFFunctions.XFGetCell("TRUE", "CONSOL", $D$3,"TOT_Entity","Aggregated","Budget_Working",[1]Setup!C11,"PERIODIC",$B554,"TOPFLOW","TOP","TOP","top1",$C554,"top3","Open_Acute_DIV1","TOP5","TOP6","REPORTED","TOP8")</f>
        <v>63350.623666665997</v>
      </c>
      <c r="DR554" s="213">
        <f>_xll.OneStreamExcelAddIn.XFFunctions.XFGetCell("TRUE", "CONSOL", $D$3,"TOT_Entity","Aggregated","Budget_Working",[1]Setup!C12,"PERIODIC",$B554,"TOPFLOW","TOP","TOP","top1",$C554,"top3","Open_Acute_DIV1","TOP5","TOP6","REPORTED","TOP8")</f>
        <v>55024.233666665998</v>
      </c>
      <c r="DS554" s="213">
        <f>_xll.OneStreamExcelAddIn.XFFunctions.XFGetCell("TRUE", "CONSOL", $D$3,"TOT_Entity","Aggregated","Budget_Working",[1]Setup!C13,"PERIODIC",$B554,"TOPFLOW","TOP","TOP","top1",$C554,"top3","Open_Acute_DIV1","TOP5","TOP6","REPORTED","TOP8")</f>
        <v>51054.933666666002</v>
      </c>
      <c r="DT554" s="213">
        <f>_xll.OneStreamExcelAddIn.XFFunctions.XFGetCell("TRUE", "CONSOL", $D$3,"TOT_Entity","Aggregated","Budget_Working",[1]Setup!C14,"PERIODIC",$B554,"TOPFLOW","TOP","TOP","top1",$C554,"top3","Open_Acute_DIV1","TOP5","TOP6","REPORTED","TOP8")</f>
        <v>51743.413666665998</v>
      </c>
      <c r="DU554" s="213">
        <f>_xll.OneStreamExcelAddIn.XFFunctions.XFGetCell("TRUE", "CONSOL", $D$3,"TOT_Entity","Aggregated","Budget_Working",[1]Setup!C15,"PERIODIC",$B554,"TOPFLOW","TOP","TOP","top1",$C554,"top3","Open_Acute_DIV1","TOP5","TOP6","REPORTED","TOP8")</f>
        <v>62745.803666665997</v>
      </c>
      <c r="DV554" s="215"/>
      <c r="DW554" s="213">
        <f>_xll.OneStreamExcelAddIn.XFFunctions.XFGetCell("TRUE", "CONSOL", $D$3,"TOT_Entity","USD","Budget_Final",[1]Setup!C17,"PERIODIC",$B554,"TOPFLOW","TOP","TOP","top1",$C554,"top3","Open_Acute_DIV1","TOP5","TOP6","REPORTED","TOP8")</f>
        <v>54903.001841297002</v>
      </c>
      <c r="DX554" s="213">
        <f>_xll.OneStreamExcelAddIn.XFFunctions.XFGetCell("TRUE", "CONSOL", $D$3,"TOT_Entity","USD","Budget_Final",[1]Setup!C18,"PERIODIC",$B554,"TOPFLOW","TOP","TOP","top1",$C554,"top3","Open_Acute_DIV1","TOP5","TOP6","REPORTED","TOP8")</f>
        <v>49971.988899974</v>
      </c>
      <c r="DY554" s="213">
        <f>_xll.OneStreamExcelAddIn.XFFunctions.XFGetCell("TRUE", "CONSOL", $D$3,"TOT_Entity","USD","Budget_Final",[1]Setup!C19,"PERIODIC",$B554,"TOPFLOW","TOP","TOP","top1",$C554,"top3","Open_Acute_DIV1","TOP5","TOP6","REPORTED","TOP8")</f>
        <v>50189.122744758002</v>
      </c>
      <c r="DZ554" s="213">
        <f>_xll.OneStreamExcelAddIn.XFFunctions.XFGetCell("TRUE", "CONSOL", $D$3,"TOT_Entity","USD","Budget_Final",[1]Setup!C20,"PERIODIC",$B554,"TOPFLOW","TOP","TOP","top1",$C554,"top3","Open_Acute_DIV1","TOP5","TOP6","REPORTED","TOP8")</f>
        <v>43191.691156059998</v>
      </c>
      <c r="EA554" s="213">
        <f>_xll.OneStreamExcelAddIn.XFFunctions.XFGetCell("TRUE", "CONSOL", $D$3,"TOT_Entity","USD","Budget_Final",[1]Setup!C21,"PERIODIC",$B554,"TOPFLOW","TOP","TOP","top1",$C554,"top3","Open_Acute_DIV1","TOP5","TOP6","REPORTED","TOP8")</f>
        <v>47742.399765071998</v>
      </c>
      <c r="EB554" s="213">
        <f>_xll.OneStreamExcelAddIn.XFFunctions.XFGetCell("TRUE", "CONSOL", $D$3,"TOT_Entity","USD","Budget_Final",[1]Setup!C22,"PERIODIC",$B554,"TOPFLOW","TOP","TOP","top1",$C554,"top3","Open_Acute_DIV1","TOP5","TOP6","REPORTED","TOP8")</f>
        <v>49178.899001179998</v>
      </c>
      <c r="EC554" s="213">
        <f>_xll.OneStreamExcelAddIn.XFFunctions.XFGetCell("TRUE", "CONSOL", $D$3,"TOT_Entity","USD","Budget_Final",[1]Setup!C23,"PERIODIC",$B554,"TOPFLOW","TOP","TOP","top1",$C554,"top3","Open_Acute_DIV1","TOP5","TOP6","REPORTED","TOP8")</f>
        <v>52298.367482506001</v>
      </c>
      <c r="ED554" s="213">
        <f>_xll.OneStreamExcelAddIn.XFFunctions.XFGetCell("TRUE", "CONSOL", $D$3,"TOT_Entity","USD","Budget_Final",[1]Setup!C24,"PERIODIC",$B554,"TOPFLOW","TOP","TOP","top1",$C554,"top3","Open_Acute_DIV1","TOP5","TOP6","REPORTED","TOP8")</f>
        <v>49268.468077028003</v>
      </c>
      <c r="EE554" s="213">
        <f>_xll.OneStreamExcelAddIn.XFFunctions.XFGetCell("TRUE", "CONSOL", $D$3,"TOT_Entity","USD","Budget_Final",[1]Setup!C25,"PERIODIC",$B554,"TOPFLOW","TOP","TOP","top1",$C554,"top3","Open_Acute_DIV1","TOP5","TOP6","REPORTED","TOP8")</f>
        <v>50251.346157767002</v>
      </c>
      <c r="EF554" s="213">
        <f>_xll.OneStreamExcelAddIn.XFFunctions.XFGetCell("TRUE", "CONSOL", $D$3,"TOT_Entity","USD","Budget_Final",[1]Setup!C26,"PERIODIC",$B554,"TOPFLOW","TOP","TOP","top1",$C554,"top3","Open_Acute_DIV1","TOP5","TOP6","REPORTED","TOP8")</f>
        <v>50176.520118808003</v>
      </c>
      <c r="EG554" s="213">
        <f>_xll.OneStreamExcelAddIn.XFFunctions.XFGetCell("TRUE", "CONSOL", $D$3,"TOT_Entity","USD","Budget_Final",[1]Setup!C27,"PERIODIC",$B554,"TOPFLOW","TOP","TOP","top1",$C554,"top3","Open_Acute_DIV1","TOP5","TOP6","REPORTED","TOP8")</f>
        <v>50037.878073824999</v>
      </c>
      <c r="EH554" s="213">
        <f>_xll.OneStreamExcelAddIn.XFFunctions.XFGetCell("TRUE", "CONSOL", $D$3,"TOT_Entity","USD","Budget_Final",[1]Setup!C28,"PERIODIC",$B554,"TOPFLOW","TOP","TOP","top1",$C554,"top3","Open_Acute_DIV1","TOP5","TOP6","REPORTED","TOP8")</f>
        <v>51259.965530166999</v>
      </c>
    </row>
    <row r="555" spans="2:138" ht="15.75" x14ac:dyDescent="0.25">
      <c r="B555" s="51"/>
      <c r="C555" s="51"/>
      <c r="D555" s="95"/>
      <c r="H555" s="111"/>
      <c r="I555" s="41"/>
      <c r="M555" s="88"/>
      <c r="N555" s="41"/>
      <c r="Q555" s="88"/>
      <c r="R555" s="41"/>
      <c r="U555" s="88"/>
      <c r="V555" s="41"/>
      <c r="AA555" s="95"/>
      <c r="AE555" s="88"/>
      <c r="AJ555" s="88"/>
      <c r="AO555" s="88"/>
      <c r="AT555" s="88"/>
      <c r="AY555" s="88"/>
      <c r="BD555" s="88"/>
      <c r="BI555" s="88"/>
      <c r="BN555" s="88"/>
      <c r="BS555" s="88"/>
      <c r="BX555" s="88"/>
      <c r="CC555" s="88"/>
      <c r="CH555" s="88"/>
    </row>
    <row r="556" spans="2:138" x14ac:dyDescent="0.25">
      <c r="B556" s="51"/>
      <c r="C556" s="51"/>
      <c r="D556" s="137" t="s">
        <v>308</v>
      </c>
      <c r="E556" s="177"/>
      <c r="F556" s="177"/>
      <c r="G556" s="177"/>
      <c r="H556" s="55"/>
      <c r="I556" s="41"/>
      <c r="J556" s="8"/>
      <c r="K556" s="8"/>
      <c r="L556" s="8"/>
      <c r="M556" s="40"/>
      <c r="N556" s="41"/>
      <c r="O556" s="8"/>
      <c r="P556" s="8"/>
      <c r="Q556" s="40"/>
      <c r="R556" s="41"/>
      <c r="S556" s="8"/>
      <c r="T556" s="8"/>
      <c r="U556" s="40"/>
      <c r="V556" s="41"/>
      <c r="W556" s="74"/>
      <c r="X556" s="75"/>
      <c r="Y556" s="74"/>
      <c r="Z556" s="76"/>
      <c r="AA556" s="137"/>
      <c r="AB556" s="8"/>
      <c r="AC556" s="8"/>
      <c r="AD556" s="8"/>
      <c r="AE556" s="40"/>
      <c r="AG556" s="8"/>
      <c r="AH556" s="8"/>
      <c r="AI556" s="8"/>
      <c r="AJ556" s="40"/>
      <c r="AL556" s="8"/>
      <c r="AM556" s="8"/>
      <c r="AN556" s="8"/>
      <c r="AO556" s="40"/>
      <c r="AQ556" s="8"/>
      <c r="AR556" s="8"/>
      <c r="AS556" s="8"/>
      <c r="AT556" s="40"/>
      <c r="AV556" s="8"/>
      <c r="AW556" s="8"/>
      <c r="AX556" s="8"/>
      <c r="AY556" s="40"/>
      <c r="BA556" s="8"/>
      <c r="BB556" s="8"/>
      <c r="BC556" s="8"/>
      <c r="BD556" s="40"/>
      <c r="BF556" s="8"/>
      <c r="BG556" s="8"/>
      <c r="BH556" s="8"/>
      <c r="BI556" s="40"/>
      <c r="BK556" s="8"/>
      <c r="BL556" s="8"/>
      <c r="BM556" s="8"/>
      <c r="BN556" s="40"/>
      <c r="BP556" s="8"/>
      <c r="BQ556" s="8"/>
      <c r="BR556" s="8"/>
      <c r="BS556" s="40"/>
      <c r="BU556" s="8"/>
      <c r="BV556" s="8"/>
      <c r="BW556" s="8"/>
      <c r="BX556" s="40"/>
      <c r="BZ556" s="8"/>
      <c r="CA556" s="8"/>
      <c r="CB556" s="8"/>
      <c r="CC556" s="40"/>
      <c r="CE556" s="8"/>
      <c r="CF556" s="8"/>
      <c r="CG556" s="8"/>
      <c r="CH556" s="40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</row>
    <row r="557" spans="2:138" x14ac:dyDescent="0.25">
      <c r="B557" s="51">
        <v>64001</v>
      </c>
      <c r="C557" s="51"/>
      <c r="D557" t="str" cm="1">
        <f t="array" ref="D557">_xll.OneStreamExcelAddIn.XFFunctions.XFGetMemberInfo("Description","Account",B557)</f>
        <v>Telephone</v>
      </c>
      <c r="E557" s="6">
        <f t="shared" ref="E557:F568" si="1396">E543/E$6</f>
        <v>1.7917416829745596</v>
      </c>
      <c r="F557" s="6">
        <f t="shared" si="1396"/>
        <v>1.6552310924369749</v>
      </c>
      <c r="G557" s="6">
        <f t="shared" ref="G557:G568" si="1397">F557-E557</f>
        <v>-0.13651059053758474</v>
      </c>
      <c r="H557" s="55">
        <f t="shared" ref="H557:H568" si="1398">IFERROR(G557/F557,0)</f>
        <v>-8.2472224670817412E-2</v>
      </c>
      <c r="I557" s="41"/>
      <c r="J557" s="6">
        <f t="shared" ref="J557:K568" si="1399">J543/J$6</f>
        <v>2.8055567328067812</v>
      </c>
      <c r="K557" s="6">
        <f t="shared" si="1399"/>
        <v>3.1656204445244311</v>
      </c>
      <c r="L557" s="6">
        <f t="shared" ref="L557:L568" si="1400">K557-J557</f>
        <v>0.36006371171764995</v>
      </c>
      <c r="M557" s="40">
        <f t="shared" ref="M557:M568" si="1401">IFERROR(L557/K557,0)</f>
        <v>0.11374190874349817</v>
      </c>
      <c r="N557" s="41"/>
      <c r="O557" s="6">
        <f t="shared" ref="O557:O568" si="1402">O543/O$6</f>
        <v>2.6877179310871724</v>
      </c>
      <c r="P557" s="6">
        <f t="shared" ref="P557:P568" si="1403">O557-J557</f>
        <v>-0.11783880171960881</v>
      </c>
      <c r="Q557" s="40">
        <f t="shared" ref="Q557:Q568" si="1404">IFERROR(P557/O557,0)</f>
        <v>-4.3843440696153493E-2</v>
      </c>
      <c r="R557" s="41"/>
      <c r="S557" s="6">
        <f>IFERROR(S543/S$6,0)</f>
        <v>0</v>
      </c>
      <c r="T557" s="6">
        <f t="shared" ref="T557:T567" si="1405">S557-E557</f>
        <v>-1.7917416829745596</v>
      </c>
      <c r="U557" s="40">
        <f t="shared" ref="U557:U568" si="1406">IFERROR(T557/S557,0)</f>
        <v>0</v>
      </c>
      <c r="V557" s="41"/>
      <c r="W557" s="42"/>
      <c r="X557" s="43"/>
      <c r="Y557" s="42"/>
      <c r="Z557" s="44"/>
      <c r="AB557" s="6">
        <f t="shared" ref="AB557:AC568" si="1407">IFERROR(AB543/AB$6,0)</f>
        <v>1.7740626254516256</v>
      </c>
      <c r="AC557" s="6">
        <f t="shared" si="1407"/>
        <v>3.3084534588917056</v>
      </c>
      <c r="AD557" s="6">
        <f t="shared" ref="AD557:AD568" si="1408">AC557-AB557</f>
        <v>1.53439083344008</v>
      </c>
      <c r="AE557" s="40">
        <f t="shared" ref="AE557:AE568" si="1409">IFERROR(AD557/AC557,0)</f>
        <v>0.463778878108832</v>
      </c>
      <c r="AG557" s="6">
        <f t="shared" ref="AG557:AH568" si="1410">IFERROR(AG543/AG$6,0)</f>
        <v>5.9993903404592235</v>
      </c>
      <c r="AH557" s="6">
        <f t="shared" si="1410"/>
        <v>4.0481935975609753</v>
      </c>
      <c r="AI557" s="6">
        <f t="shared" ref="AI557:AI568" si="1411">AH557-AG557</f>
        <v>-1.9511967428982482</v>
      </c>
      <c r="AJ557" s="40">
        <f t="shared" ref="AJ557:AJ568" si="1412">IFERROR(AI557/AH557,0)</f>
        <v>-0.48199195415798257</v>
      </c>
      <c r="AL557" s="6">
        <f t="shared" ref="AL557:AM568" si="1413">IFERROR(AL543/AL$6,0)</f>
        <v>1.7707259786476868</v>
      </c>
      <c r="AM557" s="6">
        <f t="shared" si="1413"/>
        <v>3.7239206128133704</v>
      </c>
      <c r="AN557" s="6">
        <f t="shared" ref="AN557:AN568" si="1414">AM557-AL557</f>
        <v>1.9531946341656836</v>
      </c>
      <c r="AO557" s="40">
        <f t="shared" ref="AO557:AO568" si="1415">IFERROR(AN557/AM557,0)</f>
        <v>0.52449953617299916</v>
      </c>
      <c r="AQ557" s="6">
        <f t="shared" ref="AQ557:AR568" si="1416">IFERROR(AQ543/AQ$6,0)</f>
        <v>1.7917416829745596</v>
      </c>
      <c r="AR557" s="6">
        <f t="shared" si="1416"/>
        <v>1.6552310924369749</v>
      </c>
      <c r="AS557" s="6">
        <f t="shared" ref="AS557:AS568" si="1417">AR557-AQ557</f>
        <v>-0.13651059053758474</v>
      </c>
      <c r="AT557" s="40">
        <f t="shared" ref="AT557:AT568" si="1418">IFERROR(AS557/AR557,0)</f>
        <v>-8.2472224670817412E-2</v>
      </c>
      <c r="AV557" s="6">
        <f t="shared" ref="AV557:AW568" si="1419">IFERROR(AV543/AV$6,0)</f>
        <v>2.8055567328067812</v>
      </c>
      <c r="AW557" s="6">
        <f t="shared" si="1419"/>
        <v>4.0255294929285963</v>
      </c>
      <c r="AX557" s="6">
        <f t="shared" ref="AX557:AX568" si="1420">AW557-AV557</f>
        <v>1.2199727601218151</v>
      </c>
      <c r="AY557" s="40">
        <f t="shared" ref="AY557:AY568" si="1421">IFERROR(AX557/AW557,0)</f>
        <v>0.30305895467040234</v>
      </c>
      <c r="BA557" s="6">
        <f t="shared" ref="BA557:BB568" si="1422">IFERROR(BA543/BA$6,0)</f>
        <v>0</v>
      </c>
      <c r="BB557" s="6">
        <f t="shared" si="1422"/>
        <v>4.0761417046650301</v>
      </c>
      <c r="BC557" s="6">
        <f t="shared" ref="BC557:BC568" si="1423">BB557-BA557</f>
        <v>4.0761417046650301</v>
      </c>
      <c r="BD557" s="40">
        <f t="shared" ref="BD557:BD568" si="1424">IFERROR(BC557/BB557,0)</f>
        <v>1</v>
      </c>
      <c r="BF557" s="6">
        <f t="shared" ref="BF557:BG568" si="1425">IFERROR(BF543/BF$6,0)</f>
        <v>0</v>
      </c>
      <c r="BG557" s="6">
        <f t="shared" si="1425"/>
        <v>3.9559487534626041</v>
      </c>
      <c r="BH557" s="6">
        <f t="shared" ref="BH557:BH568" si="1426">BG557-BF557</f>
        <v>3.9559487534626041</v>
      </c>
      <c r="BI557" s="40">
        <f t="shared" ref="BI557:BI568" si="1427">IFERROR(BH557/BG557,0)</f>
        <v>1</v>
      </c>
      <c r="BK557" s="6">
        <f t="shared" ref="BK557:BL568" si="1428">IFERROR(BK543/BK$6,0)</f>
        <v>0</v>
      </c>
      <c r="BL557" s="6">
        <f t="shared" si="1428"/>
        <v>4.1049102656137837</v>
      </c>
      <c r="BM557" s="6">
        <f t="shared" ref="BM557:BM568" si="1429">BL557-BK557</f>
        <v>4.1049102656137837</v>
      </c>
      <c r="BN557" s="40">
        <f t="shared" ref="BN557:BN568" si="1430">IFERROR(BM557/BL557,0)</f>
        <v>1</v>
      </c>
      <c r="BP557" s="6">
        <f t="shared" ref="BP557:BQ568" si="1431">IFERROR(BP543/BP$6,0)</f>
        <v>0</v>
      </c>
      <c r="BQ557" s="6">
        <f t="shared" si="1431"/>
        <v>1.2254310039020928</v>
      </c>
      <c r="BR557" s="6">
        <f t="shared" ref="BR557:BR568" si="1432">BQ557-BP557</f>
        <v>1.2254310039020928</v>
      </c>
      <c r="BS557" s="40">
        <f t="shared" ref="BS557:BS568" si="1433">IFERROR(BR557/BQ557,0)</f>
        <v>1</v>
      </c>
      <c r="BU557" s="6">
        <f t="shared" ref="BU557:BV568" si="1434">IFERROR(BU543/BU$6,0)</f>
        <v>0</v>
      </c>
      <c r="BV557" s="6">
        <f t="shared" si="1434"/>
        <v>3.1522886247877757</v>
      </c>
      <c r="BW557" s="6">
        <f t="shared" ref="BW557:BW568" si="1435">BV557-BU557</f>
        <v>3.1522886247877757</v>
      </c>
      <c r="BX557" s="40">
        <f t="shared" ref="BX557:BX568" si="1436">IFERROR(BW557/BV557,0)</f>
        <v>1</v>
      </c>
      <c r="BZ557" s="6">
        <f t="shared" ref="BZ557:CA568" si="1437">IFERROR(BZ543/BZ$6,0)</f>
        <v>0</v>
      </c>
      <c r="CA557" s="6">
        <f t="shared" si="1437"/>
        <v>3.1620519293184279</v>
      </c>
      <c r="CB557" s="6">
        <f t="shared" ref="CB557:CB568" si="1438">CA557-BZ557</f>
        <v>3.1620519293184279</v>
      </c>
      <c r="CC557" s="40">
        <f t="shared" ref="CC557:CC568" si="1439">IFERROR(CB557/CA557,0)</f>
        <v>1</v>
      </c>
      <c r="CE557" s="6">
        <f t="shared" ref="CE557:CF568" si="1440">IFERROR(CE543/CE$6,0)</f>
        <v>0</v>
      </c>
      <c r="CF557" s="6">
        <f t="shared" si="1440"/>
        <v>3.0650861159929703</v>
      </c>
      <c r="CG557" s="6">
        <f t="shared" ref="CG557:CG568" si="1441">CF557-CE557</f>
        <v>3.0650861159929703</v>
      </c>
      <c r="CH557" s="40">
        <f t="shared" ref="CH557:CH568" si="1442">IFERROR(CG557/CF557,0)</f>
        <v>1</v>
      </c>
      <c r="CI557" s="212"/>
      <c r="CJ557" s="6">
        <f t="shared" ref="CJ557:CU568" si="1443">IFERROR(CJ543/CJ$6,0)</f>
        <v>1.7740626254516256</v>
      </c>
      <c r="CK557" s="6">
        <f t="shared" si="1443"/>
        <v>5.9993903404592235</v>
      </c>
      <c r="CL557" s="6">
        <f t="shared" si="1443"/>
        <v>1.7707259786476868</v>
      </c>
      <c r="CM557" s="6">
        <f t="shared" si="1443"/>
        <v>1.7917416829745596</v>
      </c>
      <c r="CN557" s="6">
        <f t="shared" si="1443"/>
        <v>2.8055567328067812</v>
      </c>
      <c r="CO557" s="6">
        <f t="shared" si="1443"/>
        <v>0</v>
      </c>
      <c r="CP557" s="6">
        <f t="shared" si="1443"/>
        <v>0</v>
      </c>
      <c r="CQ557" s="6">
        <f t="shared" si="1443"/>
        <v>0</v>
      </c>
      <c r="CR557" s="6">
        <f t="shared" si="1443"/>
        <v>0</v>
      </c>
      <c r="CS557" s="6">
        <f t="shared" si="1443"/>
        <v>0</v>
      </c>
      <c r="CT557" s="6">
        <f t="shared" si="1443"/>
        <v>0</v>
      </c>
      <c r="CU557" s="6">
        <f t="shared" si="1443"/>
        <v>0</v>
      </c>
      <c r="CV557" s="212"/>
      <c r="CW557" s="6">
        <f t="shared" ref="CW557:DH568" si="1444">IFERROR(CW543/CW$6,0)</f>
        <v>2.9249567723342937</v>
      </c>
      <c r="CX557" s="6">
        <f t="shared" si="1444"/>
        <v>3.4782121807465618</v>
      </c>
      <c r="CY557" s="6">
        <f t="shared" si="1444"/>
        <v>3.0357933579335796</v>
      </c>
      <c r="CZ557" s="6">
        <f t="shared" si="1444"/>
        <v>1.3949070522277958</v>
      </c>
      <c r="DA557" s="6">
        <f t="shared" si="1444"/>
        <v>3.4053136854391597</v>
      </c>
      <c r="DB557" s="6">
        <f t="shared" si="1444"/>
        <v>3.7021599235425295</v>
      </c>
      <c r="DC557" s="6">
        <f t="shared" si="1444"/>
        <v>3.7767867768595043</v>
      </c>
      <c r="DD557" s="6">
        <f t="shared" si="1444"/>
        <v>4.2247063169560404</v>
      </c>
      <c r="DE557" s="6">
        <f t="shared" si="1444"/>
        <v>4.3428065693430664</v>
      </c>
      <c r="DF557" s="6">
        <f t="shared" si="1444"/>
        <v>4.033754723462728</v>
      </c>
      <c r="DG557" s="6">
        <f t="shared" si="1444"/>
        <v>2.0455349716446123</v>
      </c>
      <c r="DH557" s="6">
        <f t="shared" si="1444"/>
        <v>2.6999236983842012</v>
      </c>
      <c r="DI557" s="178"/>
      <c r="DJ557" s="6">
        <f t="shared" ref="DJ557:DU568" si="1445">IFERROR(DJ543/DJ$6,0)</f>
        <v>3.3084534588917056</v>
      </c>
      <c r="DK557" s="6">
        <f t="shared" si="1445"/>
        <v>4.0481935975609753</v>
      </c>
      <c r="DL557" s="6">
        <f t="shared" si="1445"/>
        <v>3.7239206128133704</v>
      </c>
      <c r="DM557" s="6">
        <f t="shared" si="1445"/>
        <v>1.6552310924369749</v>
      </c>
      <c r="DN557" s="6">
        <f t="shared" si="1445"/>
        <v>4.0255294929285963</v>
      </c>
      <c r="DO557" s="6">
        <f t="shared" si="1445"/>
        <v>4.0761417046650301</v>
      </c>
      <c r="DP557" s="6">
        <f t="shared" si="1445"/>
        <v>3.9559487534626041</v>
      </c>
      <c r="DQ557" s="6">
        <f t="shared" si="1445"/>
        <v>4.1049102656137837</v>
      </c>
      <c r="DR557" s="6">
        <f t="shared" si="1445"/>
        <v>1.2254310039020928</v>
      </c>
      <c r="DS557" s="6">
        <f t="shared" si="1445"/>
        <v>3.1522886247877757</v>
      </c>
      <c r="DT557" s="6">
        <f t="shared" si="1445"/>
        <v>3.1620519293184279</v>
      </c>
      <c r="DU557" s="6">
        <f t="shared" si="1445"/>
        <v>3.0650861159929703</v>
      </c>
      <c r="DV557" s="178"/>
      <c r="DW557" s="6">
        <f t="shared" ref="DW557:EH568" si="1446">IFERROR(DW543/DW$6,0)</f>
        <v>1.1860975137033924</v>
      </c>
      <c r="DX557" s="6">
        <f t="shared" si="1446"/>
        <v>1.2472253308594416</v>
      </c>
      <c r="DY557" s="6">
        <f t="shared" si="1446"/>
        <v>1.1220002982018753</v>
      </c>
      <c r="DZ557" s="6">
        <f t="shared" si="1446"/>
        <v>1.1297916965616883</v>
      </c>
      <c r="EA557" s="6">
        <f t="shared" si="1446"/>
        <v>1.0998227224423738</v>
      </c>
      <c r="EB557" s="6">
        <f t="shared" si="1446"/>
        <v>1.1548938069017534</v>
      </c>
      <c r="EC557" s="6">
        <f t="shared" si="1446"/>
        <v>1.1021927411709771</v>
      </c>
      <c r="ED557" s="6">
        <f t="shared" si="1446"/>
        <v>1.1000328013028391</v>
      </c>
      <c r="EE557" s="6">
        <f t="shared" si="1446"/>
        <v>1.1038050528658994</v>
      </c>
      <c r="EF557" s="6">
        <f t="shared" si="1446"/>
        <v>1.1071261881209933</v>
      </c>
      <c r="EG557" s="6">
        <f t="shared" si="1446"/>
        <v>1.1732283654246618</v>
      </c>
      <c r="EH557" s="6">
        <f t="shared" si="1446"/>
        <v>1.1527751640908268</v>
      </c>
    </row>
    <row r="558" spans="2:138" x14ac:dyDescent="0.25">
      <c r="B558" s="51">
        <v>64002</v>
      </c>
      <c r="C558" s="51"/>
      <c r="D558" t="str" cm="1">
        <f t="array" ref="D558">_xll.OneStreamExcelAddIn.XFFunctions.XFGetMemberInfo("Description","Account",B558)</f>
        <v>Electricity</v>
      </c>
      <c r="E558" s="6">
        <f t="shared" si="1396"/>
        <v>5.146829745596869</v>
      </c>
      <c r="F558" s="6">
        <f t="shared" si="1396"/>
        <v>7.965686274509804</v>
      </c>
      <c r="G558" s="6">
        <f t="shared" si="1397"/>
        <v>2.818856528912935</v>
      </c>
      <c r="H558" s="55">
        <f t="shared" si="1398"/>
        <v>0.35387491193737769</v>
      </c>
      <c r="I558" s="41"/>
      <c r="J558" s="6">
        <f t="shared" si="1399"/>
        <v>8.0145858216143324</v>
      </c>
      <c r="K558" s="6">
        <f t="shared" si="1399"/>
        <v>8.5651687213173755</v>
      </c>
      <c r="L558" s="6">
        <f t="shared" si="1400"/>
        <v>0.55058289970304308</v>
      </c>
      <c r="M558" s="40">
        <f t="shared" si="1401"/>
        <v>6.4281617515919764E-2</v>
      </c>
      <c r="N558" s="41"/>
      <c r="O558" s="6">
        <f t="shared" si="1402"/>
        <v>7.2721155168462071</v>
      </c>
      <c r="P558" s="6">
        <f t="shared" si="1403"/>
        <v>-0.74247030476812537</v>
      </c>
      <c r="Q558" s="40">
        <f t="shared" si="1404"/>
        <v>-0.1020982550467133</v>
      </c>
      <c r="R558" s="41"/>
      <c r="S558" s="6">
        <f t="shared" ref="S558:S568" si="1447">IFERROR(S544/S$6,0)</f>
        <v>0</v>
      </c>
      <c r="T558" s="6">
        <f t="shared" si="1405"/>
        <v>-5.146829745596869</v>
      </c>
      <c r="U558" s="40">
        <f t="shared" si="1406"/>
        <v>0</v>
      </c>
      <c r="V558" s="41"/>
      <c r="W558" s="42"/>
      <c r="X558" s="43"/>
      <c r="Y558" s="42"/>
      <c r="Z558" s="44"/>
      <c r="AB558" s="6">
        <f t="shared" si="1407"/>
        <v>10.687286230429546</v>
      </c>
      <c r="AC558" s="6">
        <f t="shared" si="1407"/>
        <v>9.9228866352770737</v>
      </c>
      <c r="AD558" s="6">
        <f t="shared" si="1408"/>
        <v>-0.76439959515247224</v>
      </c>
      <c r="AE558" s="40">
        <f t="shared" si="1409"/>
        <v>-7.7033994567159356E-2</v>
      </c>
      <c r="AG558" s="6">
        <f t="shared" si="1410"/>
        <v>11.917011084718922</v>
      </c>
      <c r="AH558" s="6">
        <f t="shared" si="1410"/>
        <v>9.4797408536585372</v>
      </c>
      <c r="AI558" s="6">
        <f t="shared" si="1411"/>
        <v>-2.4372702310603849</v>
      </c>
      <c r="AJ558" s="40">
        <f t="shared" si="1412"/>
        <v>-0.25710304413224161</v>
      </c>
      <c r="AL558" s="6">
        <f t="shared" si="1413"/>
        <v>4.7447971530249111</v>
      </c>
      <c r="AM558" s="6">
        <f t="shared" si="1413"/>
        <v>7.020470055710307</v>
      </c>
      <c r="AN558" s="6">
        <f t="shared" si="1414"/>
        <v>2.2756729026853959</v>
      </c>
      <c r="AO558" s="40">
        <f t="shared" si="1415"/>
        <v>0.32414822435349755</v>
      </c>
      <c r="AQ558" s="6">
        <f t="shared" si="1416"/>
        <v>5.146829745596869</v>
      </c>
      <c r="AR558" s="6">
        <f t="shared" si="1416"/>
        <v>7.965686274509804</v>
      </c>
      <c r="AS558" s="6">
        <f t="shared" si="1417"/>
        <v>2.818856528912935</v>
      </c>
      <c r="AT558" s="40">
        <f t="shared" si="1418"/>
        <v>0.35387491193737769</v>
      </c>
      <c r="AV558" s="6">
        <f t="shared" si="1419"/>
        <v>8.0145858216143324</v>
      </c>
      <c r="AW558" s="6">
        <f t="shared" si="1419"/>
        <v>7.1316315971024489</v>
      </c>
      <c r="AX558" s="6">
        <f t="shared" si="1420"/>
        <v>-0.88295422451188355</v>
      </c>
      <c r="AY558" s="40">
        <f t="shared" si="1421"/>
        <v>-0.12380816542327061</v>
      </c>
      <c r="BA558" s="6">
        <f t="shared" si="1422"/>
        <v>0</v>
      </c>
      <c r="BB558" s="6">
        <f t="shared" si="1422"/>
        <v>8.9253805682216765</v>
      </c>
      <c r="BC558" s="6">
        <f t="shared" si="1423"/>
        <v>8.9253805682216765</v>
      </c>
      <c r="BD558" s="40">
        <f t="shared" si="1424"/>
        <v>1</v>
      </c>
      <c r="BF558" s="6">
        <f t="shared" si="1425"/>
        <v>0</v>
      </c>
      <c r="BG558" s="6">
        <f t="shared" si="1425"/>
        <v>11.002524238227148</v>
      </c>
      <c r="BH558" s="6">
        <f t="shared" si="1426"/>
        <v>11.002524238227148</v>
      </c>
      <c r="BI558" s="40">
        <f t="shared" si="1427"/>
        <v>1</v>
      </c>
      <c r="BK558" s="6">
        <f t="shared" si="1428"/>
        <v>0</v>
      </c>
      <c r="BL558" s="6">
        <f t="shared" si="1428"/>
        <v>10.787042354630294</v>
      </c>
      <c r="BM558" s="6">
        <f t="shared" si="1429"/>
        <v>10.787042354630294</v>
      </c>
      <c r="BN558" s="40">
        <f t="shared" si="1430"/>
        <v>1</v>
      </c>
      <c r="BP558" s="6">
        <f t="shared" si="1431"/>
        <v>0</v>
      </c>
      <c r="BQ558" s="6">
        <f t="shared" si="1431"/>
        <v>8.8655409719758769</v>
      </c>
      <c r="BR558" s="6">
        <f t="shared" si="1432"/>
        <v>8.8655409719758769</v>
      </c>
      <c r="BS558" s="40">
        <f t="shared" si="1433"/>
        <v>1</v>
      </c>
      <c r="BU558" s="6">
        <f t="shared" si="1434"/>
        <v>0</v>
      </c>
      <c r="BV558" s="6">
        <f t="shared" si="1434"/>
        <v>7.3772563667232598</v>
      </c>
      <c r="BW558" s="6">
        <f t="shared" si="1435"/>
        <v>7.3772563667232598</v>
      </c>
      <c r="BX558" s="40">
        <f t="shared" si="1436"/>
        <v>1</v>
      </c>
      <c r="BZ558" s="6">
        <f t="shared" si="1437"/>
        <v>0</v>
      </c>
      <c r="CA558" s="6">
        <f t="shared" si="1437"/>
        <v>7.5811395600432743</v>
      </c>
      <c r="CB558" s="6">
        <f t="shared" si="1438"/>
        <v>7.5811395600432743</v>
      </c>
      <c r="CC558" s="40">
        <f t="shared" si="1439"/>
        <v>1</v>
      </c>
      <c r="CE558" s="6">
        <f t="shared" si="1440"/>
        <v>0</v>
      </c>
      <c r="CF558" s="6">
        <f t="shared" si="1440"/>
        <v>9.2752513181019332</v>
      </c>
      <c r="CG558" s="6">
        <f t="shared" si="1441"/>
        <v>9.2752513181019332</v>
      </c>
      <c r="CH558" s="40">
        <f t="shared" si="1442"/>
        <v>1</v>
      </c>
      <c r="CI558" s="212"/>
      <c r="CJ558" s="6">
        <f t="shared" si="1443"/>
        <v>10.687286230429546</v>
      </c>
      <c r="CK558" s="6">
        <f t="shared" si="1443"/>
        <v>11.917011084718922</v>
      </c>
      <c r="CL558" s="6">
        <f t="shared" si="1443"/>
        <v>4.7447971530249111</v>
      </c>
      <c r="CM558" s="6">
        <f t="shared" si="1443"/>
        <v>5.146829745596869</v>
      </c>
      <c r="CN558" s="6">
        <f t="shared" si="1443"/>
        <v>8.0145858216143324</v>
      </c>
      <c r="CO558" s="6">
        <f t="shared" si="1443"/>
        <v>0</v>
      </c>
      <c r="CP558" s="6">
        <f t="shared" si="1443"/>
        <v>0</v>
      </c>
      <c r="CQ558" s="6">
        <f t="shared" si="1443"/>
        <v>0</v>
      </c>
      <c r="CR558" s="6">
        <f t="shared" si="1443"/>
        <v>0</v>
      </c>
      <c r="CS558" s="6">
        <f t="shared" si="1443"/>
        <v>0</v>
      </c>
      <c r="CT558" s="6">
        <f t="shared" si="1443"/>
        <v>0</v>
      </c>
      <c r="CU558" s="6">
        <f t="shared" si="1443"/>
        <v>0</v>
      </c>
      <c r="CV558" s="212"/>
      <c r="CW558" s="6">
        <f t="shared" si="1444"/>
        <v>8.7726833173230876</v>
      </c>
      <c r="CX558" s="6">
        <f t="shared" si="1444"/>
        <v>8.145003274394238</v>
      </c>
      <c r="CY558" s="6">
        <f t="shared" si="1444"/>
        <v>5.7231876241839341</v>
      </c>
      <c r="CZ558" s="6">
        <f t="shared" si="1444"/>
        <v>6.7128946591915017</v>
      </c>
      <c r="DA558" s="6">
        <f t="shared" si="1444"/>
        <v>6.0328567259994159</v>
      </c>
      <c r="DB558" s="6">
        <f t="shared" si="1444"/>
        <v>8.1064861420834653</v>
      </c>
      <c r="DC558" s="6">
        <f t="shared" si="1444"/>
        <v>10.504228099173554</v>
      </c>
      <c r="DD558" s="6">
        <f t="shared" si="1444"/>
        <v>11.101847063169561</v>
      </c>
      <c r="DE558" s="6">
        <f t="shared" si="1444"/>
        <v>11.229832116788321</v>
      </c>
      <c r="DF558" s="6">
        <f t="shared" si="1444"/>
        <v>5.8544864307798008</v>
      </c>
      <c r="DG558" s="6">
        <f t="shared" si="1444"/>
        <v>8.1878563327032143</v>
      </c>
      <c r="DH558" s="6">
        <f t="shared" si="1444"/>
        <v>9.5081642728904843</v>
      </c>
      <c r="DI558" s="178"/>
      <c r="DJ558" s="6">
        <f t="shared" si="1445"/>
        <v>9.9228866352770737</v>
      </c>
      <c r="DK558" s="6">
        <f t="shared" si="1445"/>
        <v>9.4797408536585372</v>
      </c>
      <c r="DL558" s="6">
        <f t="shared" si="1445"/>
        <v>7.020470055710307</v>
      </c>
      <c r="DM558" s="6">
        <f t="shared" si="1445"/>
        <v>7.965686274509804</v>
      </c>
      <c r="DN558" s="6">
        <f t="shared" si="1445"/>
        <v>7.1316315971024489</v>
      </c>
      <c r="DO558" s="6">
        <f t="shared" si="1445"/>
        <v>8.9253805682216765</v>
      </c>
      <c r="DP558" s="6">
        <f t="shared" si="1445"/>
        <v>11.002524238227148</v>
      </c>
      <c r="DQ558" s="6">
        <f t="shared" si="1445"/>
        <v>10.787042354630294</v>
      </c>
      <c r="DR558" s="6">
        <f t="shared" si="1445"/>
        <v>8.8655409719758769</v>
      </c>
      <c r="DS558" s="6">
        <f t="shared" si="1445"/>
        <v>7.3772563667232598</v>
      </c>
      <c r="DT558" s="6">
        <f t="shared" si="1445"/>
        <v>7.5811395600432743</v>
      </c>
      <c r="DU558" s="6">
        <f t="shared" si="1445"/>
        <v>9.2752513181019332</v>
      </c>
      <c r="DV558" s="178"/>
      <c r="DW558" s="6">
        <f t="shared" si="1446"/>
        <v>8.7614012395175855</v>
      </c>
      <c r="DX558" s="6">
        <f t="shared" si="1446"/>
        <v>8.2103000821530383</v>
      </c>
      <c r="DY558" s="6">
        <f t="shared" si="1446"/>
        <v>7.3250536452001169</v>
      </c>
      <c r="DZ558" s="6">
        <f t="shared" si="1446"/>
        <v>5.3129887163234946</v>
      </c>
      <c r="EA558" s="6">
        <f t="shared" si="1446"/>
        <v>6.4508078066284407</v>
      </c>
      <c r="EB558" s="6">
        <f t="shared" si="1446"/>
        <v>7.2552586031027806</v>
      </c>
      <c r="EC558" s="6">
        <f t="shared" si="1446"/>
        <v>7.7587404758999998</v>
      </c>
      <c r="ED558" s="6">
        <f t="shared" si="1446"/>
        <v>6.882826817874391</v>
      </c>
      <c r="EE558" s="6">
        <f t="shared" si="1446"/>
        <v>7.1943646000086323</v>
      </c>
      <c r="EF558" s="6">
        <f t="shared" si="1446"/>
        <v>7.2192938307733181</v>
      </c>
      <c r="EG558" s="6">
        <f t="shared" si="1446"/>
        <v>7.6876963006377617</v>
      </c>
      <c r="EH558" s="6">
        <f t="shared" si="1446"/>
        <v>7.5438730628141224</v>
      </c>
    </row>
    <row r="559" spans="2:138" x14ac:dyDescent="0.25">
      <c r="B559" s="51">
        <v>64003</v>
      </c>
      <c r="C559" s="51"/>
      <c r="D559" t="str" cm="1">
        <f t="array" ref="D559">_xll.OneStreamExcelAddIn.XFFunctions.XFGetMemberInfo("Description","Account",B559)</f>
        <v>Natural Gas</v>
      </c>
      <c r="E559" s="6">
        <f t="shared" si="1396"/>
        <v>0.43339726027397257</v>
      </c>
      <c r="F559" s="6">
        <f t="shared" si="1396"/>
        <v>0.70028011204481788</v>
      </c>
      <c r="G559" s="6">
        <f t="shared" si="1397"/>
        <v>0.26688285177084531</v>
      </c>
      <c r="H559" s="55">
        <f t="shared" si="1398"/>
        <v>0.38110871232876714</v>
      </c>
      <c r="I559" s="41"/>
      <c r="J559" s="6">
        <f t="shared" si="1399"/>
        <v>1.9652774031978422</v>
      </c>
      <c r="K559" s="6">
        <f t="shared" si="1399"/>
        <v>1.5297399442094843</v>
      </c>
      <c r="L559" s="6">
        <f t="shared" si="1400"/>
        <v>-0.43553745898835783</v>
      </c>
      <c r="M559" s="40">
        <f t="shared" si="1401"/>
        <v>-0.28471339892574238</v>
      </c>
      <c r="N559" s="41"/>
      <c r="O559" s="6">
        <f t="shared" si="1402"/>
        <v>1.8564626785850715</v>
      </c>
      <c r="P559" s="6">
        <f t="shared" si="1403"/>
        <v>-0.10881472461277064</v>
      </c>
      <c r="Q559" s="40">
        <f t="shared" si="1404"/>
        <v>-5.8614011403507062E-2</v>
      </c>
      <c r="R559" s="41"/>
      <c r="S559" s="6">
        <f t="shared" si="1447"/>
        <v>0</v>
      </c>
      <c r="T559" s="6">
        <f t="shared" si="1405"/>
        <v>-0.43339726027397257</v>
      </c>
      <c r="U559" s="40">
        <f t="shared" si="1406"/>
        <v>0</v>
      </c>
      <c r="V559" s="41"/>
      <c r="W559" s="42"/>
      <c r="X559" s="43"/>
      <c r="Y559" s="42"/>
      <c r="Z559" s="44"/>
      <c r="AB559" s="6">
        <f t="shared" si="1407"/>
        <v>1.700710558008832</v>
      </c>
      <c r="AC559" s="6">
        <f t="shared" si="1407"/>
        <v>1.8109380659181455</v>
      </c>
      <c r="AD559" s="6">
        <f t="shared" si="1408"/>
        <v>0.11022750790931357</v>
      </c>
      <c r="AE559" s="40">
        <f t="shared" si="1409"/>
        <v>6.0867629867522956E-2</v>
      </c>
      <c r="AG559" s="6">
        <f t="shared" si="1410"/>
        <v>1.2800791765637372</v>
      </c>
      <c r="AH559" s="6">
        <f t="shared" si="1410"/>
        <v>1.9054878048780488</v>
      </c>
      <c r="AI559" s="6">
        <f t="shared" si="1411"/>
        <v>0.62540862831431165</v>
      </c>
      <c r="AJ559" s="40">
        <f t="shared" si="1412"/>
        <v>0.32821444813935075</v>
      </c>
      <c r="AL559" s="6">
        <f t="shared" si="1413"/>
        <v>4.2086227758007118</v>
      </c>
      <c r="AM559" s="6">
        <f t="shared" si="1413"/>
        <v>1.7409470752089136</v>
      </c>
      <c r="AN559" s="6">
        <f t="shared" si="1414"/>
        <v>-2.4676757005917982</v>
      </c>
      <c r="AO559" s="40">
        <f t="shared" si="1415"/>
        <v>-1.4174329224199289</v>
      </c>
      <c r="AQ559" s="6">
        <f t="shared" si="1416"/>
        <v>0.43339726027397257</v>
      </c>
      <c r="AR559" s="6">
        <f t="shared" si="1416"/>
        <v>0.70028011204481788</v>
      </c>
      <c r="AS559" s="6">
        <f t="shared" si="1417"/>
        <v>0.26688285177084531</v>
      </c>
      <c r="AT559" s="40">
        <f t="shared" si="1418"/>
        <v>0.38110871232876714</v>
      </c>
      <c r="AV559" s="6">
        <f t="shared" si="1419"/>
        <v>1.9652774031978422</v>
      </c>
      <c r="AW559" s="6">
        <f t="shared" si="1419"/>
        <v>0.68989306657468097</v>
      </c>
      <c r="AX559" s="6">
        <f t="shared" si="1420"/>
        <v>-1.2753843366231612</v>
      </c>
      <c r="AY559" s="40">
        <f t="shared" si="1421"/>
        <v>-1.8486695959352721</v>
      </c>
      <c r="BA559" s="6">
        <f t="shared" si="1422"/>
        <v>0</v>
      </c>
      <c r="BB559" s="6">
        <f t="shared" si="1422"/>
        <v>0.42287267625394592</v>
      </c>
      <c r="BC559" s="6">
        <f t="shared" si="1423"/>
        <v>0.42287267625394592</v>
      </c>
      <c r="BD559" s="40">
        <f t="shared" si="1424"/>
        <v>1</v>
      </c>
      <c r="BF559" s="6">
        <f t="shared" si="1425"/>
        <v>0</v>
      </c>
      <c r="BG559" s="6">
        <f t="shared" si="1425"/>
        <v>0.62816135734072021</v>
      </c>
      <c r="BH559" s="6">
        <f t="shared" si="1426"/>
        <v>0.62816135734072021</v>
      </c>
      <c r="BI559" s="40">
        <f t="shared" si="1427"/>
        <v>1</v>
      </c>
      <c r="BK559" s="6">
        <f t="shared" si="1428"/>
        <v>0</v>
      </c>
      <c r="BL559" s="6">
        <f t="shared" si="1428"/>
        <v>0.37696338837042354</v>
      </c>
      <c r="BM559" s="6">
        <f t="shared" si="1429"/>
        <v>0.37696338837042354</v>
      </c>
      <c r="BN559" s="40">
        <f t="shared" si="1430"/>
        <v>1</v>
      </c>
      <c r="BP559" s="6">
        <f t="shared" si="1431"/>
        <v>0</v>
      </c>
      <c r="BQ559" s="6">
        <f t="shared" si="1431"/>
        <v>0.88683930471798511</v>
      </c>
      <c r="BR559" s="6">
        <f t="shared" si="1432"/>
        <v>0.88683930471798511</v>
      </c>
      <c r="BS559" s="40">
        <f t="shared" si="1433"/>
        <v>1</v>
      </c>
      <c r="BU559" s="6">
        <f t="shared" si="1434"/>
        <v>0</v>
      </c>
      <c r="BV559" s="6">
        <f t="shared" si="1434"/>
        <v>0.84889643463497455</v>
      </c>
      <c r="BW559" s="6">
        <f t="shared" si="1435"/>
        <v>0.84889643463497455</v>
      </c>
      <c r="BX559" s="40">
        <f t="shared" si="1436"/>
        <v>1</v>
      </c>
      <c r="BZ559" s="6">
        <f t="shared" si="1437"/>
        <v>0</v>
      </c>
      <c r="CA559" s="6">
        <f t="shared" si="1437"/>
        <v>1.5351857194374323</v>
      </c>
      <c r="CB559" s="6">
        <f t="shared" si="1438"/>
        <v>1.5351857194374323</v>
      </c>
      <c r="CC559" s="40">
        <f t="shared" si="1439"/>
        <v>1</v>
      </c>
      <c r="CE559" s="6">
        <f t="shared" si="1440"/>
        <v>0</v>
      </c>
      <c r="CF559" s="6">
        <f t="shared" si="1440"/>
        <v>1.9880667838312831</v>
      </c>
      <c r="CG559" s="6">
        <f t="shared" si="1441"/>
        <v>1.9880667838312831</v>
      </c>
      <c r="CH559" s="40">
        <f t="shared" si="1442"/>
        <v>1</v>
      </c>
      <c r="CI559" s="212"/>
      <c r="CJ559" s="6">
        <f t="shared" si="1443"/>
        <v>1.700710558008832</v>
      </c>
      <c r="CK559" s="6">
        <f t="shared" si="1443"/>
        <v>1.2800791765637372</v>
      </c>
      <c r="CL559" s="6">
        <f t="shared" si="1443"/>
        <v>4.2086227758007118</v>
      </c>
      <c r="CM559" s="6">
        <f t="shared" si="1443"/>
        <v>0.43339726027397257</v>
      </c>
      <c r="CN559" s="6">
        <f t="shared" si="1443"/>
        <v>1.9652774031978422</v>
      </c>
      <c r="CO559" s="6">
        <f t="shared" si="1443"/>
        <v>0</v>
      </c>
      <c r="CP559" s="6">
        <f t="shared" si="1443"/>
        <v>0</v>
      </c>
      <c r="CQ559" s="6">
        <f t="shared" si="1443"/>
        <v>0</v>
      </c>
      <c r="CR559" s="6">
        <f t="shared" si="1443"/>
        <v>0</v>
      </c>
      <c r="CS559" s="6">
        <f t="shared" si="1443"/>
        <v>0</v>
      </c>
      <c r="CT559" s="6">
        <f t="shared" si="1443"/>
        <v>0</v>
      </c>
      <c r="CU559" s="6">
        <f t="shared" si="1443"/>
        <v>0</v>
      </c>
      <c r="CV559" s="212"/>
      <c r="CW559" s="6">
        <f t="shared" si="1444"/>
        <v>3.3947294268331731</v>
      </c>
      <c r="CX559" s="6">
        <f t="shared" si="1444"/>
        <v>1.7111787819253437</v>
      </c>
      <c r="CY559" s="6">
        <f t="shared" si="1444"/>
        <v>1.6580300879931875</v>
      </c>
      <c r="CZ559" s="6">
        <f t="shared" si="1444"/>
        <v>0.77613455296547662</v>
      </c>
      <c r="DA559" s="6">
        <f t="shared" si="1444"/>
        <v>-8.3764225269915379E-2</v>
      </c>
      <c r="DB559" s="6">
        <f t="shared" si="1444"/>
        <v>0.38407454603376867</v>
      </c>
      <c r="DC559" s="6">
        <f t="shared" si="1444"/>
        <v>0.59971239669421494</v>
      </c>
      <c r="DD559" s="6">
        <f t="shared" si="1444"/>
        <v>0.38796453638714445</v>
      </c>
      <c r="DE559" s="6">
        <f t="shared" si="1444"/>
        <v>1.8832116788321168E-2</v>
      </c>
      <c r="DF559" s="6">
        <f t="shared" si="1444"/>
        <v>0.31464445207832359</v>
      </c>
      <c r="DG559" s="6">
        <f t="shared" si="1444"/>
        <v>1.0142003780718336</v>
      </c>
      <c r="DH559" s="6">
        <f t="shared" si="1444"/>
        <v>2.4806463195691202</v>
      </c>
      <c r="DI559" s="178"/>
      <c r="DJ559" s="6">
        <f t="shared" si="1445"/>
        <v>1.8109380659181455</v>
      </c>
      <c r="DK559" s="6">
        <f t="shared" si="1445"/>
        <v>1.9054878048780488</v>
      </c>
      <c r="DL559" s="6">
        <f t="shared" si="1445"/>
        <v>1.7409470752089136</v>
      </c>
      <c r="DM559" s="6">
        <f t="shared" si="1445"/>
        <v>0.70028011204481788</v>
      </c>
      <c r="DN559" s="6">
        <f t="shared" si="1445"/>
        <v>0.68989306657468097</v>
      </c>
      <c r="DO559" s="6">
        <f t="shared" si="1445"/>
        <v>0.42287267625394592</v>
      </c>
      <c r="DP559" s="6">
        <f t="shared" si="1445"/>
        <v>0.62816135734072021</v>
      </c>
      <c r="DQ559" s="6">
        <f t="shared" si="1445"/>
        <v>0.37696338837042354</v>
      </c>
      <c r="DR559" s="6">
        <f t="shared" si="1445"/>
        <v>0.88683930471798511</v>
      </c>
      <c r="DS559" s="6">
        <f t="shared" si="1445"/>
        <v>0.84889643463497455</v>
      </c>
      <c r="DT559" s="6">
        <f t="shared" si="1445"/>
        <v>1.5351857194374323</v>
      </c>
      <c r="DU559" s="6">
        <f t="shared" si="1445"/>
        <v>1.9880667838312831</v>
      </c>
      <c r="DV559" s="178"/>
      <c r="DW559" s="6">
        <f t="shared" si="1446"/>
        <v>1.8916308358795519</v>
      </c>
      <c r="DX559" s="6">
        <f t="shared" si="1446"/>
        <v>1.9959966751004927</v>
      </c>
      <c r="DY559" s="6">
        <f t="shared" si="1446"/>
        <v>1.7807822665341344</v>
      </c>
      <c r="DZ559" s="6">
        <f t="shared" si="1446"/>
        <v>1.7939226315469305</v>
      </c>
      <c r="EA559" s="6">
        <f t="shared" si="1446"/>
        <v>1.7424913634406538</v>
      </c>
      <c r="EB559" s="6">
        <f t="shared" si="1446"/>
        <v>1.8373064920438333</v>
      </c>
      <c r="EC559" s="6">
        <f t="shared" si="1446"/>
        <v>1.7464970907129311</v>
      </c>
      <c r="ED559" s="6">
        <f t="shared" si="1446"/>
        <v>1.7429910741843992</v>
      </c>
      <c r="EE559" s="6">
        <f t="shared" si="1446"/>
        <v>1.7490100361671943</v>
      </c>
      <c r="EF559" s="6">
        <f t="shared" si="1446"/>
        <v>1.7550707120072193</v>
      </c>
      <c r="EG559" s="6">
        <f t="shared" si="1446"/>
        <v>1.8689452262241699</v>
      </c>
      <c r="EH559" s="6">
        <f t="shared" si="1446"/>
        <v>1.8339800469767653</v>
      </c>
    </row>
    <row r="560" spans="2:138" x14ac:dyDescent="0.25">
      <c r="B560" s="51">
        <v>64004</v>
      </c>
      <c r="C560" s="51"/>
      <c r="D560" t="str" cm="1">
        <f t="array" ref="D560">_xll.OneStreamExcelAddIn.XFFunctions.XFGetMemberInfo("Description","Account",B560)</f>
        <v>Water &amp; Sewer</v>
      </c>
      <c r="E560" s="6">
        <f t="shared" si="1396"/>
        <v>4.0677025440313113</v>
      </c>
      <c r="F560" s="6">
        <f t="shared" si="1396"/>
        <v>3.6886939775910363</v>
      </c>
      <c r="G560" s="6">
        <f t="shared" si="1397"/>
        <v>-0.37900856644027492</v>
      </c>
      <c r="H560" s="55">
        <f t="shared" si="1398"/>
        <v>-0.10274871505816616</v>
      </c>
      <c r="I560" s="41"/>
      <c r="J560" s="6">
        <f t="shared" si="1399"/>
        <v>3.6749865151223271</v>
      </c>
      <c r="K560" s="6">
        <f t="shared" si="1399"/>
        <v>3.0327742283811752</v>
      </c>
      <c r="L560" s="6">
        <f t="shared" si="1400"/>
        <v>-0.64221228674115194</v>
      </c>
      <c r="M560" s="40">
        <f t="shared" si="1401"/>
        <v>-0.21175736747273469</v>
      </c>
      <c r="N560" s="41"/>
      <c r="O560" s="6">
        <f t="shared" si="1402"/>
        <v>2.5749270379708151</v>
      </c>
      <c r="P560" s="6">
        <f t="shared" si="1403"/>
        <v>-1.100059477151512</v>
      </c>
      <c r="Q560" s="40">
        <f t="shared" si="1404"/>
        <v>-0.42721966911280707</v>
      </c>
      <c r="R560" s="41"/>
      <c r="S560" s="6">
        <f t="shared" si="1447"/>
        <v>0</v>
      </c>
      <c r="T560" s="6">
        <f t="shared" si="1405"/>
        <v>-4.0677025440313113</v>
      </c>
      <c r="U560" s="40">
        <f t="shared" si="1406"/>
        <v>0</v>
      </c>
      <c r="V560" s="41"/>
      <c r="W560" s="42"/>
      <c r="X560" s="43"/>
      <c r="Y560" s="42"/>
      <c r="Z560" s="44"/>
      <c r="AB560" s="6">
        <f t="shared" si="1407"/>
        <v>2.551087916499398</v>
      </c>
      <c r="AC560" s="6">
        <f t="shared" si="1407"/>
        <v>2.4071169865990583</v>
      </c>
      <c r="AD560" s="6">
        <f t="shared" si="1408"/>
        <v>-0.14397092990033977</v>
      </c>
      <c r="AE560" s="40">
        <f t="shared" si="1409"/>
        <v>-5.9810524665754566E-2</v>
      </c>
      <c r="AG560" s="6">
        <f t="shared" si="1410"/>
        <v>4.5834718923198734</v>
      </c>
      <c r="AH560" s="6">
        <f t="shared" si="1410"/>
        <v>3.5325838414634148</v>
      </c>
      <c r="AI560" s="6">
        <f t="shared" si="1411"/>
        <v>-1.0508880508564586</v>
      </c>
      <c r="AJ560" s="40">
        <f t="shared" si="1412"/>
        <v>-0.29748424892899805</v>
      </c>
      <c r="AL560" s="6">
        <f t="shared" si="1413"/>
        <v>3.497551601423488</v>
      </c>
      <c r="AM560" s="6">
        <f t="shared" si="1413"/>
        <v>2.5253342618384402</v>
      </c>
      <c r="AN560" s="6">
        <f t="shared" si="1414"/>
        <v>-0.97221733958504775</v>
      </c>
      <c r="AO560" s="40">
        <f t="shared" si="1415"/>
        <v>-0.38498560538171084</v>
      </c>
      <c r="AQ560" s="6">
        <f t="shared" si="1416"/>
        <v>4.0677025440313113</v>
      </c>
      <c r="AR560" s="6">
        <f t="shared" si="1416"/>
        <v>3.6886939775910363</v>
      </c>
      <c r="AS560" s="6">
        <f t="shared" si="1417"/>
        <v>-0.37900856644027492</v>
      </c>
      <c r="AT560" s="40">
        <f t="shared" si="1418"/>
        <v>-0.10274871505816616</v>
      </c>
      <c r="AV560" s="6">
        <f t="shared" si="1419"/>
        <v>3.6749865151223271</v>
      </c>
      <c r="AW560" s="6">
        <f t="shared" si="1419"/>
        <v>3.7213866850638149</v>
      </c>
      <c r="AX560" s="6">
        <f t="shared" si="1420"/>
        <v>4.6400169941487768E-2</v>
      </c>
      <c r="AY560" s="40">
        <f t="shared" si="1421"/>
        <v>1.2468516138814554E-2</v>
      </c>
      <c r="BA560" s="6">
        <f t="shared" si="1422"/>
        <v>0</v>
      </c>
      <c r="BB560" s="6">
        <f t="shared" si="1422"/>
        <v>3.8548684672044895</v>
      </c>
      <c r="BC560" s="6">
        <f t="shared" si="1423"/>
        <v>3.8548684672044895</v>
      </c>
      <c r="BD560" s="40">
        <f t="shared" si="1424"/>
        <v>1</v>
      </c>
      <c r="BF560" s="6">
        <f t="shared" si="1425"/>
        <v>0</v>
      </c>
      <c r="BG560" s="6">
        <f t="shared" si="1425"/>
        <v>3.7217970914127423</v>
      </c>
      <c r="BH560" s="6">
        <f t="shared" si="1426"/>
        <v>3.7217970914127423</v>
      </c>
      <c r="BI560" s="40">
        <f t="shared" si="1427"/>
        <v>1</v>
      </c>
      <c r="BK560" s="6">
        <f t="shared" si="1428"/>
        <v>0</v>
      </c>
      <c r="BL560" s="6">
        <f t="shared" si="1428"/>
        <v>3.4072828427853556</v>
      </c>
      <c r="BM560" s="6">
        <f t="shared" si="1429"/>
        <v>3.4072828427853556</v>
      </c>
      <c r="BN560" s="40">
        <f t="shared" si="1430"/>
        <v>1</v>
      </c>
      <c r="BP560" s="6">
        <f t="shared" si="1431"/>
        <v>0</v>
      </c>
      <c r="BQ560" s="6">
        <f t="shared" si="1431"/>
        <v>3.4618836466832206</v>
      </c>
      <c r="BR560" s="6">
        <f t="shared" si="1432"/>
        <v>3.4618836466832206</v>
      </c>
      <c r="BS560" s="40">
        <f t="shared" si="1433"/>
        <v>1</v>
      </c>
      <c r="BU560" s="6">
        <f t="shared" si="1434"/>
        <v>0</v>
      </c>
      <c r="BV560" s="6">
        <f t="shared" si="1434"/>
        <v>2.1143259762308997</v>
      </c>
      <c r="BW560" s="6">
        <f t="shared" si="1435"/>
        <v>2.1143259762308997</v>
      </c>
      <c r="BX560" s="40">
        <f t="shared" si="1436"/>
        <v>1</v>
      </c>
      <c r="BZ560" s="6">
        <f t="shared" si="1437"/>
        <v>0</v>
      </c>
      <c r="CA560" s="6">
        <f t="shared" si="1437"/>
        <v>2.2995816804904434</v>
      </c>
      <c r="CB560" s="6">
        <f t="shared" si="1438"/>
        <v>2.2995816804904434</v>
      </c>
      <c r="CC560" s="40">
        <f t="shared" si="1439"/>
        <v>1</v>
      </c>
      <c r="CE560" s="6">
        <f t="shared" si="1440"/>
        <v>0</v>
      </c>
      <c r="CF560" s="6">
        <f t="shared" si="1440"/>
        <v>2.6934130052724079</v>
      </c>
      <c r="CG560" s="6">
        <f t="shared" si="1441"/>
        <v>2.6934130052724079</v>
      </c>
      <c r="CH560" s="40">
        <f t="shared" si="1442"/>
        <v>1</v>
      </c>
      <c r="CI560" s="212"/>
      <c r="CJ560" s="6">
        <f t="shared" si="1443"/>
        <v>2.551087916499398</v>
      </c>
      <c r="CK560" s="6">
        <f t="shared" si="1443"/>
        <v>4.5834718923198734</v>
      </c>
      <c r="CL560" s="6">
        <f t="shared" si="1443"/>
        <v>3.497551601423488</v>
      </c>
      <c r="CM560" s="6">
        <f t="shared" si="1443"/>
        <v>4.0677025440313113</v>
      </c>
      <c r="CN560" s="6">
        <f t="shared" si="1443"/>
        <v>3.6749865151223271</v>
      </c>
      <c r="CO560" s="6">
        <f t="shared" si="1443"/>
        <v>0</v>
      </c>
      <c r="CP560" s="6">
        <f t="shared" si="1443"/>
        <v>0</v>
      </c>
      <c r="CQ560" s="6">
        <f t="shared" si="1443"/>
        <v>0</v>
      </c>
      <c r="CR560" s="6">
        <f t="shared" si="1443"/>
        <v>0</v>
      </c>
      <c r="CS560" s="6">
        <f t="shared" si="1443"/>
        <v>0</v>
      </c>
      <c r="CT560" s="6">
        <f t="shared" si="1443"/>
        <v>0</v>
      </c>
      <c r="CU560" s="6">
        <f t="shared" si="1443"/>
        <v>0</v>
      </c>
      <c r="CV560" s="212"/>
      <c r="CW560" s="6">
        <f t="shared" si="1444"/>
        <v>2.1280979827089337</v>
      </c>
      <c r="CX560" s="6">
        <f t="shared" si="1444"/>
        <v>3.035199738048461</v>
      </c>
      <c r="CY560" s="6">
        <f t="shared" si="1444"/>
        <v>2.0586886176554073</v>
      </c>
      <c r="CZ560" s="6">
        <f t="shared" si="1444"/>
        <v>3.1085600472115669</v>
      </c>
      <c r="DA560" s="6">
        <f t="shared" si="1444"/>
        <v>3.1480303472424858</v>
      </c>
      <c r="DB560" s="6">
        <f t="shared" si="1444"/>
        <v>3.501188276521185</v>
      </c>
      <c r="DC560" s="6">
        <f t="shared" si="1444"/>
        <v>3.5532396694214872</v>
      </c>
      <c r="DD560" s="6">
        <f t="shared" si="1444"/>
        <v>3.5067196158108609</v>
      </c>
      <c r="DE560" s="6">
        <f t="shared" si="1444"/>
        <v>3.4470255474452558</v>
      </c>
      <c r="DF560" s="6">
        <f t="shared" si="1444"/>
        <v>3.3501923737547235</v>
      </c>
      <c r="DG560" s="6">
        <f t="shared" si="1444"/>
        <v>3.3956030245746693</v>
      </c>
      <c r="DH560" s="6">
        <f t="shared" si="1444"/>
        <v>4.0449596050269303</v>
      </c>
      <c r="DI560" s="178"/>
      <c r="DJ560" s="6">
        <f t="shared" si="1445"/>
        <v>2.4071169865990583</v>
      </c>
      <c r="DK560" s="6">
        <f t="shared" si="1445"/>
        <v>3.5325838414634148</v>
      </c>
      <c r="DL560" s="6">
        <f t="shared" si="1445"/>
        <v>2.5253342618384402</v>
      </c>
      <c r="DM560" s="6">
        <f t="shared" si="1445"/>
        <v>3.6886939775910363</v>
      </c>
      <c r="DN560" s="6">
        <f t="shared" si="1445"/>
        <v>3.7213866850638149</v>
      </c>
      <c r="DO560" s="6">
        <f t="shared" si="1445"/>
        <v>3.8548684672044895</v>
      </c>
      <c r="DP560" s="6">
        <f t="shared" si="1445"/>
        <v>3.7217970914127423</v>
      </c>
      <c r="DQ560" s="6">
        <f t="shared" si="1445"/>
        <v>3.4072828427853556</v>
      </c>
      <c r="DR560" s="6">
        <f t="shared" si="1445"/>
        <v>3.4618836466832206</v>
      </c>
      <c r="DS560" s="6">
        <f t="shared" si="1445"/>
        <v>2.1143259762308997</v>
      </c>
      <c r="DT560" s="6">
        <f t="shared" si="1445"/>
        <v>2.2995816804904434</v>
      </c>
      <c r="DU560" s="6">
        <f t="shared" si="1445"/>
        <v>2.6934130052724079</v>
      </c>
      <c r="DV560" s="178"/>
      <c r="DW560" s="6">
        <f t="shared" si="1446"/>
        <v>2.4862765171786494</v>
      </c>
      <c r="DX560" s="6">
        <f t="shared" si="1446"/>
        <v>2.6179426383454847</v>
      </c>
      <c r="DY560" s="6">
        <f t="shared" si="1446"/>
        <v>2.3474889646721357</v>
      </c>
      <c r="DZ560" s="6">
        <f t="shared" si="1446"/>
        <v>2.3641879536210153</v>
      </c>
      <c r="EA560" s="6">
        <f t="shared" si="1446"/>
        <v>2.2995007441857798</v>
      </c>
      <c r="EB560" s="6">
        <f t="shared" si="1446"/>
        <v>2.4185267062841596</v>
      </c>
      <c r="EC560" s="6">
        <f t="shared" si="1446"/>
        <v>2.3045847449810344</v>
      </c>
      <c r="ED560" s="6">
        <f t="shared" si="1446"/>
        <v>2.3000256591901351</v>
      </c>
      <c r="EE560" s="6">
        <f t="shared" si="1446"/>
        <v>2.3079344440474818</v>
      </c>
      <c r="EF560" s="6">
        <f t="shared" si="1446"/>
        <v>2.3152884386300898</v>
      </c>
      <c r="EG560" s="6">
        <f t="shared" si="1446"/>
        <v>2.4581906258250306</v>
      </c>
      <c r="EH560" s="6">
        <f t="shared" si="1446"/>
        <v>2.4141125720751355</v>
      </c>
    </row>
    <row r="561" spans="2:138" x14ac:dyDescent="0.25">
      <c r="B561" s="51">
        <v>64005</v>
      </c>
      <c r="C561" s="51"/>
      <c r="D561" t="str" cm="1">
        <f t="array" ref="D561">_xll.OneStreamExcelAddIn.XFFunctions.XFGetMemberInfo("Description","Account",B561)</f>
        <v>Fuel / Oil (Non-Auto)</v>
      </c>
      <c r="E561" s="6">
        <f t="shared" si="1396"/>
        <v>0</v>
      </c>
      <c r="F561" s="6">
        <f t="shared" si="1396"/>
        <v>0</v>
      </c>
      <c r="G561" s="6">
        <f t="shared" si="1397"/>
        <v>0</v>
      </c>
      <c r="H561" s="55">
        <f t="shared" si="1398"/>
        <v>0</v>
      </c>
      <c r="I561" s="41"/>
      <c r="J561" s="6">
        <f t="shared" si="1399"/>
        <v>0</v>
      </c>
      <c r="K561" s="6">
        <f t="shared" si="1399"/>
        <v>0.26995410780167373</v>
      </c>
      <c r="L561" s="6">
        <f t="shared" si="1400"/>
        <v>0.26995410780167373</v>
      </c>
      <c r="M561" s="40">
        <f t="shared" si="1401"/>
        <v>1</v>
      </c>
      <c r="N561" s="41"/>
      <c r="O561" s="6">
        <f t="shared" si="1402"/>
        <v>0</v>
      </c>
      <c r="P561" s="6">
        <f t="shared" si="1403"/>
        <v>0</v>
      </c>
      <c r="Q561" s="40">
        <f t="shared" si="1404"/>
        <v>0</v>
      </c>
      <c r="R561" s="41"/>
      <c r="S561" s="6">
        <f t="shared" si="1447"/>
        <v>0</v>
      </c>
      <c r="T561" s="6">
        <f t="shared" si="1405"/>
        <v>0</v>
      </c>
      <c r="U561" s="40">
        <f t="shared" si="1406"/>
        <v>0</v>
      </c>
      <c r="V561" s="41"/>
      <c r="W561" s="42"/>
      <c r="X561" s="43"/>
      <c r="Y561" s="42"/>
      <c r="Z561" s="44"/>
      <c r="AB561" s="6">
        <f t="shared" si="1407"/>
        <v>0</v>
      </c>
      <c r="AC561" s="6">
        <f t="shared" si="1407"/>
        <v>0</v>
      </c>
      <c r="AD561" s="6">
        <f t="shared" si="1408"/>
        <v>0</v>
      </c>
      <c r="AE561" s="40">
        <f t="shared" si="1409"/>
        <v>0</v>
      </c>
      <c r="AG561" s="6">
        <f t="shared" si="1410"/>
        <v>0</v>
      </c>
      <c r="AH561" s="6">
        <f t="shared" si="1410"/>
        <v>0</v>
      </c>
      <c r="AI561" s="6">
        <f t="shared" si="1411"/>
        <v>0</v>
      </c>
      <c r="AJ561" s="40">
        <f t="shared" si="1412"/>
        <v>0</v>
      </c>
      <c r="AL561" s="6">
        <f t="shared" si="1413"/>
        <v>0</v>
      </c>
      <c r="AM561" s="6">
        <f t="shared" si="1413"/>
        <v>1.0445682451253482</v>
      </c>
      <c r="AN561" s="6">
        <f t="shared" si="1414"/>
        <v>1.0445682451253482</v>
      </c>
      <c r="AO561" s="40">
        <f t="shared" si="1415"/>
        <v>1</v>
      </c>
      <c r="AQ561" s="6">
        <f t="shared" si="1416"/>
        <v>0</v>
      </c>
      <c r="AR561" s="6">
        <f t="shared" si="1416"/>
        <v>0</v>
      </c>
      <c r="AS561" s="6">
        <f t="shared" si="1417"/>
        <v>0</v>
      </c>
      <c r="AT561" s="40">
        <f t="shared" si="1418"/>
        <v>0</v>
      </c>
      <c r="AV561" s="6">
        <f t="shared" si="1419"/>
        <v>0</v>
      </c>
      <c r="AW561" s="6">
        <f t="shared" si="1419"/>
        <v>0</v>
      </c>
      <c r="AX561" s="6">
        <f t="shared" si="1420"/>
        <v>0</v>
      </c>
      <c r="AY561" s="40">
        <f t="shared" si="1421"/>
        <v>0</v>
      </c>
      <c r="BA561" s="6">
        <f t="shared" si="1422"/>
        <v>0</v>
      </c>
      <c r="BB561" s="6">
        <f t="shared" si="1422"/>
        <v>1.052262364082778</v>
      </c>
      <c r="BC561" s="6">
        <f t="shared" si="1423"/>
        <v>1.052262364082778</v>
      </c>
      <c r="BD561" s="40">
        <f t="shared" si="1424"/>
        <v>1</v>
      </c>
      <c r="BF561" s="6">
        <f t="shared" si="1425"/>
        <v>0</v>
      </c>
      <c r="BG561" s="6">
        <f t="shared" si="1425"/>
        <v>0</v>
      </c>
      <c r="BH561" s="6">
        <f t="shared" si="1426"/>
        <v>0</v>
      </c>
      <c r="BI561" s="40">
        <f t="shared" si="1427"/>
        <v>0</v>
      </c>
      <c r="BK561" s="6">
        <f t="shared" si="1428"/>
        <v>0</v>
      </c>
      <c r="BL561" s="6">
        <f t="shared" si="1428"/>
        <v>0</v>
      </c>
      <c r="BM561" s="6">
        <f t="shared" si="1429"/>
        <v>0</v>
      </c>
      <c r="BN561" s="40">
        <f t="shared" si="1430"/>
        <v>0</v>
      </c>
      <c r="BP561" s="6">
        <f t="shared" si="1431"/>
        <v>0</v>
      </c>
      <c r="BQ561" s="6">
        <f t="shared" si="1431"/>
        <v>1.0642071656615821</v>
      </c>
      <c r="BR561" s="6">
        <f t="shared" si="1432"/>
        <v>1.0642071656615821</v>
      </c>
      <c r="BS561" s="40">
        <f t="shared" si="1433"/>
        <v>1</v>
      </c>
      <c r="BU561" s="6">
        <f t="shared" si="1434"/>
        <v>0</v>
      </c>
      <c r="BV561" s="6">
        <f t="shared" si="1434"/>
        <v>0</v>
      </c>
      <c r="BW561" s="6">
        <f t="shared" si="1435"/>
        <v>0</v>
      </c>
      <c r="BX561" s="40">
        <f t="shared" si="1436"/>
        <v>0</v>
      </c>
      <c r="BZ561" s="6">
        <f t="shared" si="1437"/>
        <v>0</v>
      </c>
      <c r="CA561" s="6">
        <f t="shared" si="1437"/>
        <v>0</v>
      </c>
      <c r="CB561" s="6">
        <f t="shared" si="1438"/>
        <v>0</v>
      </c>
      <c r="CC561" s="40">
        <f t="shared" si="1439"/>
        <v>0</v>
      </c>
      <c r="CE561" s="6">
        <f t="shared" si="1440"/>
        <v>0</v>
      </c>
      <c r="CF561" s="6">
        <f t="shared" si="1440"/>
        <v>1.0544815465729349</v>
      </c>
      <c r="CG561" s="6">
        <f t="shared" si="1441"/>
        <v>1.0544815465729349</v>
      </c>
      <c r="CH561" s="40">
        <f t="shared" si="1442"/>
        <v>1</v>
      </c>
      <c r="CI561" s="212"/>
      <c r="CJ561" s="6">
        <f t="shared" si="1443"/>
        <v>0</v>
      </c>
      <c r="CK561" s="6">
        <f t="shared" si="1443"/>
        <v>0</v>
      </c>
      <c r="CL561" s="6">
        <f t="shared" si="1443"/>
        <v>0</v>
      </c>
      <c r="CM561" s="6">
        <f t="shared" si="1443"/>
        <v>0</v>
      </c>
      <c r="CN561" s="6">
        <f t="shared" si="1443"/>
        <v>0</v>
      </c>
      <c r="CO561" s="6">
        <f t="shared" si="1443"/>
        <v>0</v>
      </c>
      <c r="CP561" s="6">
        <f t="shared" si="1443"/>
        <v>0</v>
      </c>
      <c r="CQ561" s="6">
        <f t="shared" si="1443"/>
        <v>0</v>
      </c>
      <c r="CR561" s="6">
        <f t="shared" si="1443"/>
        <v>0</v>
      </c>
      <c r="CS561" s="6">
        <f t="shared" si="1443"/>
        <v>0</v>
      </c>
      <c r="CT561" s="6">
        <f t="shared" si="1443"/>
        <v>0</v>
      </c>
      <c r="CU561" s="6">
        <f t="shared" si="1443"/>
        <v>0</v>
      </c>
      <c r="CV561" s="212"/>
      <c r="CW561" s="6">
        <f t="shared" si="1444"/>
        <v>0</v>
      </c>
      <c r="CX561" s="6">
        <f t="shared" si="1444"/>
        <v>0</v>
      </c>
      <c r="CY561" s="6">
        <f t="shared" si="1444"/>
        <v>0</v>
      </c>
      <c r="CZ561" s="6">
        <f t="shared" si="1444"/>
        <v>0</v>
      </c>
      <c r="DA561" s="6">
        <f t="shared" si="1444"/>
        <v>0</v>
      </c>
      <c r="DB561" s="6">
        <f t="shared" si="1444"/>
        <v>0</v>
      </c>
      <c r="DC561" s="6">
        <f t="shared" si="1444"/>
        <v>0.68722314049586775</v>
      </c>
      <c r="DD561" s="6">
        <f t="shared" si="1444"/>
        <v>0</v>
      </c>
      <c r="DE561" s="6">
        <f t="shared" si="1444"/>
        <v>0.36637226277372265</v>
      </c>
      <c r="DF561" s="6">
        <f t="shared" si="1444"/>
        <v>0</v>
      </c>
      <c r="DG561" s="6">
        <f t="shared" si="1444"/>
        <v>0</v>
      </c>
      <c r="DH561" s="6">
        <f t="shared" si="1444"/>
        <v>0</v>
      </c>
      <c r="DI561" s="178"/>
      <c r="DJ561" s="6">
        <f t="shared" si="1445"/>
        <v>0</v>
      </c>
      <c r="DK561" s="6">
        <f t="shared" si="1445"/>
        <v>0</v>
      </c>
      <c r="DL561" s="6">
        <f t="shared" si="1445"/>
        <v>1.0445682451253482</v>
      </c>
      <c r="DM561" s="6">
        <f t="shared" si="1445"/>
        <v>0</v>
      </c>
      <c r="DN561" s="6">
        <f t="shared" si="1445"/>
        <v>0</v>
      </c>
      <c r="DO561" s="6">
        <f t="shared" si="1445"/>
        <v>1.052262364082778</v>
      </c>
      <c r="DP561" s="6">
        <f t="shared" si="1445"/>
        <v>0</v>
      </c>
      <c r="DQ561" s="6">
        <f t="shared" si="1445"/>
        <v>0</v>
      </c>
      <c r="DR561" s="6">
        <f t="shared" si="1445"/>
        <v>1.0642071656615821</v>
      </c>
      <c r="DS561" s="6">
        <f t="shared" si="1445"/>
        <v>0</v>
      </c>
      <c r="DT561" s="6">
        <f t="shared" si="1445"/>
        <v>0</v>
      </c>
      <c r="DU561" s="6">
        <f t="shared" si="1445"/>
        <v>1.0544815465729349</v>
      </c>
      <c r="DV561" s="178"/>
      <c r="DW561" s="6">
        <f t="shared" si="1446"/>
        <v>3.5145078887332711E-2</v>
      </c>
      <c r="DX561" s="6">
        <f t="shared" si="1446"/>
        <v>3.5295575113957305E-2</v>
      </c>
      <c r="DY561" s="6">
        <f t="shared" si="1446"/>
        <v>3.5328497909756812E-2</v>
      </c>
      <c r="DZ561" s="6">
        <f t="shared" si="1446"/>
        <v>3.5386847328217237E-2</v>
      </c>
      <c r="EA561" s="6">
        <f t="shared" si="1446"/>
        <v>3.5376843818807339E-2</v>
      </c>
      <c r="EB561" s="6">
        <f t="shared" si="1446"/>
        <v>3.532160298307134E-2</v>
      </c>
      <c r="EC561" s="6">
        <f t="shared" si="1446"/>
        <v>3.5392506618965515E-2</v>
      </c>
      <c r="ED561" s="6">
        <f t="shared" si="1446"/>
        <v>3.5343301530255229E-2</v>
      </c>
      <c r="EE561" s="6">
        <f t="shared" si="1446"/>
        <v>3.5454390715107913E-2</v>
      </c>
      <c r="EF561" s="6">
        <f t="shared" si="1446"/>
        <v>3.5368292929829626E-2</v>
      </c>
      <c r="EG561" s="6">
        <f t="shared" si="1446"/>
        <v>3.5285733122078722E-2</v>
      </c>
      <c r="EH561" s="6">
        <f t="shared" si="1446"/>
        <v>3.524616112462281E-2</v>
      </c>
    </row>
    <row r="562" spans="2:138" x14ac:dyDescent="0.25">
      <c r="B562" s="51">
        <v>64006</v>
      </c>
      <c r="C562" s="51"/>
      <c r="D562" t="str" cm="1">
        <f t="array" ref="D562">_xll.OneStreamExcelAddIn.XFFunctions.XFGetMemberInfo("Description","Account",B562)</f>
        <v>Waste Disposal</v>
      </c>
      <c r="E562" s="6">
        <f t="shared" si="1396"/>
        <v>1.5384031311154598</v>
      </c>
      <c r="F562" s="6">
        <f t="shared" si="1396"/>
        <v>1.622185574229692</v>
      </c>
      <c r="G562" s="6">
        <f t="shared" si="1397"/>
        <v>8.3782443114232219E-2</v>
      </c>
      <c r="H562" s="55">
        <f t="shared" si="1398"/>
        <v>5.1647878297781676E-2</v>
      </c>
      <c r="I562" s="41"/>
      <c r="J562" s="6">
        <f t="shared" si="1399"/>
        <v>1.4869813138123675</v>
      </c>
      <c r="K562" s="6">
        <f t="shared" si="1399"/>
        <v>1.6675828309187439</v>
      </c>
      <c r="L562" s="6">
        <f t="shared" si="1400"/>
        <v>0.1806015171063764</v>
      </c>
      <c r="M562" s="40">
        <f t="shared" si="1401"/>
        <v>0.10830137715370645</v>
      </c>
      <c r="N562" s="41"/>
      <c r="O562" s="6">
        <f t="shared" si="1402"/>
        <v>0.91236916494766596</v>
      </c>
      <c r="P562" s="6">
        <f t="shared" si="1403"/>
        <v>-0.57461214886470158</v>
      </c>
      <c r="Q562" s="40">
        <f t="shared" si="1404"/>
        <v>-0.62980224556105169</v>
      </c>
      <c r="R562" s="41"/>
      <c r="S562" s="6">
        <f t="shared" si="1447"/>
        <v>0</v>
      </c>
      <c r="T562" s="6">
        <f t="shared" si="1405"/>
        <v>-1.5384031311154598</v>
      </c>
      <c r="U562" s="40">
        <f t="shared" si="1406"/>
        <v>0</v>
      </c>
      <c r="V562" s="41"/>
      <c r="W562" s="42"/>
      <c r="X562" s="43"/>
      <c r="Y562" s="42"/>
      <c r="Z562" s="44"/>
      <c r="AB562" s="6">
        <f t="shared" si="1407"/>
        <v>1.4229104777197912</v>
      </c>
      <c r="AC562" s="6">
        <f t="shared" si="1407"/>
        <v>1.6780014487504529</v>
      </c>
      <c r="AD562" s="6">
        <f t="shared" si="1408"/>
        <v>0.2550909710306617</v>
      </c>
      <c r="AE562" s="40">
        <f t="shared" si="1409"/>
        <v>0.1520207096487424</v>
      </c>
      <c r="AG562" s="6">
        <f t="shared" si="1410"/>
        <v>0</v>
      </c>
      <c r="AH562" s="6">
        <f t="shared" si="1410"/>
        <v>1.7656105182926831</v>
      </c>
      <c r="AI562" s="6">
        <f t="shared" si="1411"/>
        <v>1.7656105182926831</v>
      </c>
      <c r="AJ562" s="40">
        <f t="shared" si="1412"/>
        <v>1</v>
      </c>
      <c r="AL562" s="6">
        <f t="shared" si="1413"/>
        <v>2.8337188612099644</v>
      </c>
      <c r="AM562" s="6">
        <f t="shared" si="1413"/>
        <v>1.6131483286908079</v>
      </c>
      <c r="AN562" s="6">
        <f t="shared" si="1414"/>
        <v>-1.2205705325191565</v>
      </c>
      <c r="AO562" s="40">
        <f t="shared" si="1415"/>
        <v>-0.75663874847128409</v>
      </c>
      <c r="AQ562" s="6">
        <f t="shared" si="1416"/>
        <v>1.5384031311154598</v>
      </c>
      <c r="AR562" s="6">
        <f t="shared" si="1416"/>
        <v>1.622185574229692</v>
      </c>
      <c r="AS562" s="6">
        <f t="shared" si="1417"/>
        <v>8.3782443114232219E-2</v>
      </c>
      <c r="AT562" s="40">
        <f t="shared" si="1418"/>
        <v>5.1647878297781676E-2</v>
      </c>
      <c r="AV562" s="6">
        <f t="shared" si="1419"/>
        <v>1.4869813138123675</v>
      </c>
      <c r="AW562" s="6">
        <f t="shared" si="1419"/>
        <v>1.5981241807519837</v>
      </c>
      <c r="AX562" s="6">
        <f t="shared" si="1420"/>
        <v>0.11114286693961617</v>
      </c>
      <c r="AY562" s="40">
        <f t="shared" si="1421"/>
        <v>6.9545826462195717E-2</v>
      </c>
      <c r="BA562" s="6">
        <f t="shared" si="1422"/>
        <v>0</v>
      </c>
      <c r="BB562" s="6">
        <f t="shared" si="1422"/>
        <v>1.6250305156085585</v>
      </c>
      <c r="BC562" s="6">
        <f t="shared" si="1423"/>
        <v>1.6250305156085585</v>
      </c>
      <c r="BD562" s="40">
        <f t="shared" si="1424"/>
        <v>1</v>
      </c>
      <c r="BF562" s="6">
        <f t="shared" si="1425"/>
        <v>0</v>
      </c>
      <c r="BG562" s="6">
        <f t="shared" si="1425"/>
        <v>1.6042112188365651</v>
      </c>
      <c r="BH562" s="6">
        <f t="shared" si="1426"/>
        <v>1.6042112188365651</v>
      </c>
      <c r="BI562" s="40">
        <f t="shared" si="1427"/>
        <v>1</v>
      </c>
      <c r="BK562" s="6">
        <f t="shared" si="1428"/>
        <v>0</v>
      </c>
      <c r="BL562" s="6">
        <f t="shared" si="1428"/>
        <v>1.6629440057430009</v>
      </c>
      <c r="BM562" s="6">
        <f t="shared" si="1429"/>
        <v>1.6629440057430009</v>
      </c>
      <c r="BN562" s="40">
        <f t="shared" si="1430"/>
        <v>1</v>
      </c>
      <c r="BP562" s="6">
        <f t="shared" si="1431"/>
        <v>0</v>
      </c>
      <c r="BQ562" s="6">
        <f t="shared" si="1431"/>
        <v>1.6434771195459383</v>
      </c>
      <c r="BR562" s="6">
        <f t="shared" si="1432"/>
        <v>1.6434771195459383</v>
      </c>
      <c r="BS562" s="40">
        <f t="shared" si="1433"/>
        <v>1</v>
      </c>
      <c r="BU562" s="6">
        <f t="shared" si="1434"/>
        <v>0</v>
      </c>
      <c r="BV562" s="6">
        <f t="shared" si="1434"/>
        <v>1.5731619694397285</v>
      </c>
      <c r="BW562" s="6">
        <f t="shared" si="1435"/>
        <v>1.5731619694397285</v>
      </c>
      <c r="BX562" s="40">
        <f t="shared" si="1436"/>
        <v>1</v>
      </c>
      <c r="BZ562" s="6">
        <f t="shared" si="1437"/>
        <v>0</v>
      </c>
      <c r="CA562" s="6">
        <f t="shared" si="1437"/>
        <v>1.6707399927875948</v>
      </c>
      <c r="CB562" s="6">
        <f t="shared" si="1438"/>
        <v>1.6707399927875948</v>
      </c>
      <c r="CC562" s="40">
        <f t="shared" si="1439"/>
        <v>1</v>
      </c>
      <c r="CE562" s="6">
        <f t="shared" si="1440"/>
        <v>0</v>
      </c>
      <c r="CF562" s="6">
        <f t="shared" si="1440"/>
        <v>1.6284576449912127</v>
      </c>
      <c r="CG562" s="6">
        <f t="shared" si="1441"/>
        <v>1.6284576449912127</v>
      </c>
      <c r="CH562" s="40">
        <f t="shared" si="1442"/>
        <v>1</v>
      </c>
      <c r="CI562" s="212"/>
      <c r="CJ562" s="6">
        <f t="shared" si="1443"/>
        <v>1.4229104777197912</v>
      </c>
      <c r="CK562" s="6">
        <f t="shared" si="1443"/>
        <v>0</v>
      </c>
      <c r="CL562" s="6">
        <f t="shared" si="1443"/>
        <v>2.8337188612099644</v>
      </c>
      <c r="CM562" s="6">
        <f t="shared" si="1443"/>
        <v>1.5384031311154598</v>
      </c>
      <c r="CN562" s="6">
        <f t="shared" si="1443"/>
        <v>1.4869813138123675</v>
      </c>
      <c r="CO562" s="6">
        <f t="shared" si="1443"/>
        <v>0</v>
      </c>
      <c r="CP562" s="6">
        <f t="shared" si="1443"/>
        <v>0</v>
      </c>
      <c r="CQ562" s="6">
        <f t="shared" si="1443"/>
        <v>0</v>
      </c>
      <c r="CR562" s="6">
        <f t="shared" si="1443"/>
        <v>0</v>
      </c>
      <c r="CS562" s="6">
        <f t="shared" si="1443"/>
        <v>0</v>
      </c>
      <c r="CT562" s="6">
        <f t="shared" si="1443"/>
        <v>0</v>
      </c>
      <c r="CU562" s="6">
        <f t="shared" si="1443"/>
        <v>0</v>
      </c>
      <c r="CV562" s="212"/>
      <c r="CW562" s="6">
        <f t="shared" si="1444"/>
        <v>0.9458533461415306</v>
      </c>
      <c r="CX562" s="6">
        <f t="shared" si="1444"/>
        <v>1.955952848722986</v>
      </c>
      <c r="CY562" s="6">
        <f t="shared" si="1444"/>
        <v>0</v>
      </c>
      <c r="CZ562" s="6">
        <f t="shared" si="1444"/>
        <v>0.8895308350545883</v>
      </c>
      <c r="DA562" s="6">
        <f t="shared" si="1444"/>
        <v>1.7430055442077619</v>
      </c>
      <c r="DB562" s="6">
        <f t="shared" si="1444"/>
        <v>0.95146224912392474</v>
      </c>
      <c r="DC562" s="6">
        <f t="shared" si="1444"/>
        <v>2.4887900826446283</v>
      </c>
      <c r="DD562" s="6">
        <f t="shared" si="1444"/>
        <v>1.3526708533431844</v>
      </c>
      <c r="DE562" s="6">
        <f t="shared" si="1444"/>
        <v>3.2490328467153287</v>
      </c>
      <c r="DF562" s="6">
        <f t="shared" si="1444"/>
        <v>0.94014771556166266</v>
      </c>
      <c r="DG562" s="6">
        <f t="shared" si="1444"/>
        <v>1.5979546313799622</v>
      </c>
      <c r="DH562" s="6">
        <f t="shared" si="1444"/>
        <v>1.608375224416517</v>
      </c>
      <c r="DI562" s="178"/>
      <c r="DJ562" s="6">
        <f t="shared" si="1445"/>
        <v>1.6780014487504529</v>
      </c>
      <c r="DK562" s="6">
        <f t="shared" si="1445"/>
        <v>1.7656105182926831</v>
      </c>
      <c r="DL562" s="6">
        <f t="shared" si="1445"/>
        <v>1.6131483286908079</v>
      </c>
      <c r="DM562" s="6">
        <f t="shared" si="1445"/>
        <v>1.622185574229692</v>
      </c>
      <c r="DN562" s="6">
        <f t="shared" si="1445"/>
        <v>1.5981241807519837</v>
      </c>
      <c r="DO562" s="6">
        <f t="shared" si="1445"/>
        <v>1.6250305156085585</v>
      </c>
      <c r="DP562" s="6">
        <f t="shared" si="1445"/>
        <v>1.6042112188365651</v>
      </c>
      <c r="DQ562" s="6">
        <f t="shared" si="1445"/>
        <v>1.6629440057430009</v>
      </c>
      <c r="DR562" s="6">
        <f t="shared" si="1445"/>
        <v>1.6434771195459383</v>
      </c>
      <c r="DS562" s="6">
        <f t="shared" si="1445"/>
        <v>1.5731619694397285</v>
      </c>
      <c r="DT562" s="6">
        <f t="shared" si="1445"/>
        <v>1.6707399927875948</v>
      </c>
      <c r="DU562" s="6">
        <f t="shared" si="1445"/>
        <v>1.6284576449912127</v>
      </c>
      <c r="DV562" s="178"/>
      <c r="DW562" s="6">
        <f t="shared" si="1446"/>
        <v>1.237404295051354</v>
      </c>
      <c r="DX562" s="6">
        <f t="shared" si="1446"/>
        <v>1.3056748768472908</v>
      </c>
      <c r="DY562" s="6">
        <f t="shared" si="1446"/>
        <v>1.1648930559624964</v>
      </c>
      <c r="DZ562" s="6">
        <f t="shared" si="1446"/>
        <v>1.1734887839433294</v>
      </c>
      <c r="EA562" s="6">
        <f t="shared" si="1446"/>
        <v>1.1398451834862386</v>
      </c>
      <c r="EB562" s="6">
        <f t="shared" si="1446"/>
        <v>1.2018681983071342</v>
      </c>
      <c r="EC562" s="6">
        <f t="shared" si="1446"/>
        <v>1.1424655172413793</v>
      </c>
      <c r="ED562" s="6">
        <f t="shared" si="1446"/>
        <v>1.1401720676799543</v>
      </c>
      <c r="EE562" s="6">
        <f t="shared" si="1446"/>
        <v>1.1441093525179857</v>
      </c>
      <c r="EF562" s="6">
        <f t="shared" si="1446"/>
        <v>1.1480739243430551</v>
      </c>
      <c r="EG562" s="6">
        <f t="shared" si="1446"/>
        <v>1.2225645756457566</v>
      </c>
      <c r="EH562" s="6">
        <f t="shared" si="1446"/>
        <v>1.1996922148461076</v>
      </c>
    </row>
    <row r="563" spans="2:138" x14ac:dyDescent="0.25">
      <c r="B563" s="51">
        <v>64007</v>
      </c>
      <c r="C563" s="51"/>
      <c r="D563" t="str" cm="1">
        <f t="array" ref="D563">_xll.OneStreamExcelAddIn.XFFunctions.XFGetMemberInfo("Description","Account",B563)</f>
        <v>Hazardous Waste Disposal</v>
      </c>
      <c r="E563" s="6">
        <f t="shared" si="1396"/>
        <v>0</v>
      </c>
      <c r="F563" s="6">
        <f t="shared" si="1396"/>
        <v>0</v>
      </c>
      <c r="G563" s="6">
        <f t="shared" si="1397"/>
        <v>0</v>
      </c>
      <c r="H563" s="55">
        <f t="shared" si="1398"/>
        <v>0</v>
      </c>
      <c r="I563" s="41"/>
      <c r="J563" s="6">
        <f t="shared" si="1399"/>
        <v>0</v>
      </c>
      <c r="K563" s="6">
        <f t="shared" si="1399"/>
        <v>0</v>
      </c>
      <c r="L563" s="6">
        <f t="shared" si="1400"/>
        <v>0</v>
      </c>
      <c r="M563" s="40">
        <f t="shared" si="1401"/>
        <v>0</v>
      </c>
      <c r="N563" s="41"/>
      <c r="O563" s="6">
        <f t="shared" si="1402"/>
        <v>0</v>
      </c>
      <c r="P563" s="6">
        <f t="shared" si="1403"/>
        <v>0</v>
      </c>
      <c r="Q563" s="40">
        <f t="shared" si="1404"/>
        <v>0</v>
      </c>
      <c r="R563" s="41"/>
      <c r="S563" s="6">
        <f t="shared" si="1447"/>
        <v>0</v>
      </c>
      <c r="T563" s="6">
        <f t="shared" si="1405"/>
        <v>0</v>
      </c>
      <c r="U563" s="40">
        <f t="shared" si="1406"/>
        <v>0</v>
      </c>
      <c r="V563" s="41"/>
      <c r="W563" s="42"/>
      <c r="X563" s="43"/>
      <c r="Y563" s="42"/>
      <c r="Z563" s="44"/>
      <c r="AB563" s="6">
        <f t="shared" si="1407"/>
        <v>0</v>
      </c>
      <c r="AC563" s="6">
        <f t="shared" si="1407"/>
        <v>0</v>
      </c>
      <c r="AD563" s="6">
        <f t="shared" si="1408"/>
        <v>0</v>
      </c>
      <c r="AE563" s="40">
        <f t="shared" si="1409"/>
        <v>0</v>
      </c>
      <c r="AG563" s="6">
        <f t="shared" si="1410"/>
        <v>0</v>
      </c>
      <c r="AH563" s="6">
        <f t="shared" si="1410"/>
        <v>0</v>
      </c>
      <c r="AI563" s="6">
        <f t="shared" si="1411"/>
        <v>0</v>
      </c>
      <c r="AJ563" s="40">
        <f t="shared" si="1412"/>
        <v>0</v>
      </c>
      <c r="AL563" s="6">
        <f t="shared" si="1413"/>
        <v>0</v>
      </c>
      <c r="AM563" s="6">
        <f t="shared" si="1413"/>
        <v>0</v>
      </c>
      <c r="AN563" s="6">
        <f t="shared" si="1414"/>
        <v>0</v>
      </c>
      <c r="AO563" s="40">
        <f t="shared" si="1415"/>
        <v>0</v>
      </c>
      <c r="AQ563" s="6">
        <f t="shared" si="1416"/>
        <v>0</v>
      </c>
      <c r="AR563" s="6">
        <f t="shared" si="1416"/>
        <v>0</v>
      </c>
      <c r="AS563" s="6">
        <f t="shared" si="1417"/>
        <v>0</v>
      </c>
      <c r="AT563" s="40">
        <f t="shared" si="1418"/>
        <v>0</v>
      </c>
      <c r="AV563" s="6">
        <f t="shared" si="1419"/>
        <v>0</v>
      </c>
      <c r="AW563" s="6">
        <f t="shared" si="1419"/>
        <v>0</v>
      </c>
      <c r="AX563" s="6">
        <f t="shared" si="1420"/>
        <v>0</v>
      </c>
      <c r="AY563" s="40">
        <f t="shared" si="1421"/>
        <v>0</v>
      </c>
      <c r="BA563" s="6">
        <f t="shared" si="1422"/>
        <v>0</v>
      </c>
      <c r="BB563" s="6">
        <f t="shared" si="1422"/>
        <v>0</v>
      </c>
      <c r="BC563" s="6">
        <f t="shared" si="1423"/>
        <v>0</v>
      </c>
      <c r="BD563" s="40">
        <f t="shared" si="1424"/>
        <v>0</v>
      </c>
      <c r="BF563" s="6">
        <f t="shared" si="1425"/>
        <v>0</v>
      </c>
      <c r="BG563" s="6">
        <f t="shared" si="1425"/>
        <v>0</v>
      </c>
      <c r="BH563" s="6">
        <f t="shared" si="1426"/>
        <v>0</v>
      </c>
      <c r="BI563" s="40">
        <f t="shared" si="1427"/>
        <v>0</v>
      </c>
      <c r="BK563" s="6">
        <f t="shared" si="1428"/>
        <v>0</v>
      </c>
      <c r="BL563" s="6">
        <f t="shared" si="1428"/>
        <v>0</v>
      </c>
      <c r="BM563" s="6">
        <f t="shared" si="1429"/>
        <v>0</v>
      </c>
      <c r="BN563" s="40">
        <f t="shared" si="1430"/>
        <v>0</v>
      </c>
      <c r="BP563" s="6">
        <f t="shared" si="1431"/>
        <v>0</v>
      </c>
      <c r="BQ563" s="6">
        <f t="shared" si="1431"/>
        <v>0</v>
      </c>
      <c r="BR563" s="6">
        <f t="shared" si="1432"/>
        <v>0</v>
      </c>
      <c r="BS563" s="40">
        <f t="shared" si="1433"/>
        <v>0</v>
      </c>
      <c r="BU563" s="6">
        <f t="shared" si="1434"/>
        <v>0</v>
      </c>
      <c r="BV563" s="6">
        <f t="shared" si="1434"/>
        <v>0</v>
      </c>
      <c r="BW563" s="6">
        <f t="shared" si="1435"/>
        <v>0</v>
      </c>
      <c r="BX563" s="40">
        <f t="shared" si="1436"/>
        <v>0</v>
      </c>
      <c r="BZ563" s="6">
        <f t="shared" si="1437"/>
        <v>0</v>
      </c>
      <c r="CA563" s="6">
        <f t="shared" si="1437"/>
        <v>0</v>
      </c>
      <c r="CB563" s="6">
        <f t="shared" si="1438"/>
        <v>0</v>
      </c>
      <c r="CC563" s="40">
        <f t="shared" si="1439"/>
        <v>0</v>
      </c>
      <c r="CE563" s="6">
        <f t="shared" si="1440"/>
        <v>0</v>
      </c>
      <c r="CF563" s="6">
        <f t="shared" si="1440"/>
        <v>0</v>
      </c>
      <c r="CG563" s="6">
        <f t="shared" si="1441"/>
        <v>0</v>
      </c>
      <c r="CH563" s="40">
        <f t="shared" si="1442"/>
        <v>0</v>
      </c>
      <c r="CI563" s="212"/>
      <c r="CJ563" s="6">
        <f t="shared" si="1443"/>
        <v>0</v>
      </c>
      <c r="CK563" s="6">
        <f t="shared" si="1443"/>
        <v>0</v>
      </c>
      <c r="CL563" s="6">
        <f t="shared" si="1443"/>
        <v>0</v>
      </c>
      <c r="CM563" s="6">
        <f t="shared" si="1443"/>
        <v>0</v>
      </c>
      <c r="CN563" s="6">
        <f t="shared" si="1443"/>
        <v>0</v>
      </c>
      <c r="CO563" s="6">
        <f t="shared" si="1443"/>
        <v>0</v>
      </c>
      <c r="CP563" s="6">
        <f t="shared" si="1443"/>
        <v>0</v>
      </c>
      <c r="CQ563" s="6">
        <f t="shared" si="1443"/>
        <v>0</v>
      </c>
      <c r="CR563" s="6">
        <f t="shared" si="1443"/>
        <v>0</v>
      </c>
      <c r="CS563" s="6">
        <f t="shared" si="1443"/>
        <v>0</v>
      </c>
      <c r="CT563" s="6">
        <f t="shared" si="1443"/>
        <v>0</v>
      </c>
      <c r="CU563" s="6">
        <f t="shared" si="1443"/>
        <v>0</v>
      </c>
      <c r="CV563" s="212"/>
      <c r="CW563" s="6">
        <f t="shared" si="1444"/>
        <v>0</v>
      </c>
      <c r="CX563" s="6">
        <f t="shared" si="1444"/>
        <v>0</v>
      </c>
      <c r="CY563" s="6">
        <f t="shared" si="1444"/>
        <v>0</v>
      </c>
      <c r="CZ563" s="6">
        <f t="shared" si="1444"/>
        <v>0</v>
      </c>
      <c r="DA563" s="6">
        <f t="shared" si="1444"/>
        <v>0</v>
      </c>
      <c r="DB563" s="6">
        <f t="shared" si="1444"/>
        <v>0</v>
      </c>
      <c r="DC563" s="6">
        <f t="shared" si="1444"/>
        <v>0</v>
      </c>
      <c r="DD563" s="6">
        <f t="shared" si="1444"/>
        <v>0</v>
      </c>
      <c r="DE563" s="6">
        <f t="shared" si="1444"/>
        <v>0</v>
      </c>
      <c r="DF563" s="6">
        <f t="shared" si="1444"/>
        <v>0</v>
      </c>
      <c r="DG563" s="6">
        <f t="shared" si="1444"/>
        <v>0</v>
      </c>
      <c r="DH563" s="6">
        <f t="shared" si="1444"/>
        <v>0</v>
      </c>
      <c r="DI563" s="178"/>
      <c r="DJ563" s="6">
        <f t="shared" si="1445"/>
        <v>0</v>
      </c>
      <c r="DK563" s="6">
        <f t="shared" si="1445"/>
        <v>0</v>
      </c>
      <c r="DL563" s="6">
        <f t="shared" si="1445"/>
        <v>0</v>
      </c>
      <c r="DM563" s="6">
        <f t="shared" si="1445"/>
        <v>0</v>
      </c>
      <c r="DN563" s="6">
        <f t="shared" si="1445"/>
        <v>0</v>
      </c>
      <c r="DO563" s="6">
        <f t="shared" si="1445"/>
        <v>0</v>
      </c>
      <c r="DP563" s="6">
        <f t="shared" si="1445"/>
        <v>0</v>
      </c>
      <c r="DQ563" s="6">
        <f t="shared" si="1445"/>
        <v>0</v>
      </c>
      <c r="DR563" s="6">
        <f t="shared" si="1445"/>
        <v>0</v>
      </c>
      <c r="DS563" s="6">
        <f t="shared" si="1445"/>
        <v>0</v>
      </c>
      <c r="DT563" s="6">
        <f t="shared" si="1445"/>
        <v>0</v>
      </c>
      <c r="DU563" s="6">
        <f t="shared" si="1445"/>
        <v>0</v>
      </c>
      <c r="DV563" s="178"/>
      <c r="DW563" s="6">
        <f t="shared" si="1446"/>
        <v>0</v>
      </c>
      <c r="DX563" s="6">
        <f t="shared" si="1446"/>
        <v>0</v>
      </c>
      <c r="DY563" s="6">
        <f t="shared" si="1446"/>
        <v>0</v>
      </c>
      <c r="DZ563" s="6">
        <f t="shared" si="1446"/>
        <v>0</v>
      </c>
      <c r="EA563" s="6">
        <f t="shared" si="1446"/>
        <v>0</v>
      </c>
      <c r="EB563" s="6">
        <f t="shared" si="1446"/>
        <v>0</v>
      </c>
      <c r="EC563" s="6">
        <f t="shared" si="1446"/>
        <v>0</v>
      </c>
      <c r="ED563" s="6">
        <f t="shared" si="1446"/>
        <v>0</v>
      </c>
      <c r="EE563" s="6">
        <f t="shared" si="1446"/>
        <v>0</v>
      </c>
      <c r="EF563" s="6">
        <f t="shared" si="1446"/>
        <v>0</v>
      </c>
      <c r="EG563" s="6">
        <f t="shared" si="1446"/>
        <v>0</v>
      </c>
      <c r="EH563" s="6">
        <f t="shared" si="1446"/>
        <v>0</v>
      </c>
    </row>
    <row r="564" spans="2:138" x14ac:dyDescent="0.25">
      <c r="B564" s="51">
        <v>64008</v>
      </c>
      <c r="C564" s="51"/>
      <c r="D564" t="str" cm="1">
        <f t="array" ref="D564">_xll.OneStreamExcelAddIn.XFFunctions.XFGetMemberInfo("Description","Account",B564)</f>
        <v>Cell Phone</v>
      </c>
      <c r="E564" s="6">
        <f t="shared" si="1396"/>
        <v>0.86868101761252448</v>
      </c>
      <c r="F564" s="6">
        <f t="shared" si="1396"/>
        <v>0.70565417833788513</v>
      </c>
      <c r="G564" s="6">
        <f t="shared" si="1397"/>
        <v>-0.16302683927463935</v>
      </c>
      <c r="H564" s="55">
        <f t="shared" si="1398"/>
        <v>-0.23102936860465659</v>
      </c>
      <c r="I564" s="41"/>
      <c r="J564" s="6">
        <f t="shared" si="1399"/>
        <v>0.82579079175496062</v>
      </c>
      <c r="K564" s="6">
        <f t="shared" si="1399"/>
        <v>0.72540208164600017</v>
      </c>
      <c r="L564" s="6">
        <f t="shared" si="1400"/>
        <v>-0.10038871010896044</v>
      </c>
      <c r="M564" s="40">
        <f t="shared" si="1401"/>
        <v>-0.13839043566179154</v>
      </c>
      <c r="N564" s="41"/>
      <c r="O564" s="6">
        <f t="shared" si="1402"/>
        <v>0.31315914126365646</v>
      </c>
      <c r="P564" s="6">
        <f t="shared" si="1403"/>
        <v>-0.51263165049130421</v>
      </c>
      <c r="Q564" s="40">
        <f t="shared" si="1404"/>
        <v>-1.6369685024129852</v>
      </c>
      <c r="R564" s="41"/>
      <c r="S564" s="6">
        <f t="shared" si="1447"/>
        <v>0</v>
      </c>
      <c r="T564" s="6">
        <f t="shared" si="1405"/>
        <v>-0.86868101761252448</v>
      </c>
      <c r="U564" s="40">
        <f t="shared" si="1406"/>
        <v>0</v>
      </c>
      <c r="V564" s="41"/>
      <c r="W564" s="42"/>
      <c r="X564" s="43"/>
      <c r="Y564" s="42"/>
      <c r="Z564" s="44"/>
      <c r="AB564" s="6">
        <f t="shared" si="1407"/>
        <v>1.1060016057808111</v>
      </c>
      <c r="AC564" s="6">
        <f t="shared" si="1407"/>
        <v>0.72993420258348429</v>
      </c>
      <c r="AD564" s="6">
        <f t="shared" si="1408"/>
        <v>-0.37606740319732679</v>
      </c>
      <c r="AE564" s="40">
        <f t="shared" si="1409"/>
        <v>-0.51520726370445025</v>
      </c>
      <c r="AG564" s="6">
        <f t="shared" si="1410"/>
        <v>0.57344418052256529</v>
      </c>
      <c r="AH564" s="6">
        <f t="shared" si="1410"/>
        <v>0.76804433434946651</v>
      </c>
      <c r="AI564" s="6">
        <f t="shared" si="1411"/>
        <v>0.19460015382690121</v>
      </c>
      <c r="AJ564" s="40">
        <f t="shared" si="1412"/>
        <v>0.25337099061049323</v>
      </c>
      <c r="AL564" s="6">
        <f t="shared" si="1413"/>
        <v>0.76523487544483981</v>
      </c>
      <c r="AM564" s="6">
        <f t="shared" si="1413"/>
        <v>0.70172295728864909</v>
      </c>
      <c r="AN564" s="6">
        <f t="shared" si="1414"/>
        <v>-6.3511918156190728E-2</v>
      </c>
      <c r="AO564" s="40">
        <f t="shared" si="1415"/>
        <v>-9.0508536875565718E-2</v>
      </c>
      <c r="AQ564" s="6">
        <f t="shared" si="1416"/>
        <v>0.86868101761252448</v>
      </c>
      <c r="AR564" s="6">
        <f t="shared" si="1416"/>
        <v>0.70565417833788513</v>
      </c>
      <c r="AS564" s="6">
        <f t="shared" si="1417"/>
        <v>-0.16302683927463935</v>
      </c>
      <c r="AT564" s="40">
        <f t="shared" si="1418"/>
        <v>-0.23102936860465659</v>
      </c>
      <c r="AV564" s="6">
        <f t="shared" si="1419"/>
        <v>0.82579079175496062</v>
      </c>
      <c r="AW564" s="6">
        <f t="shared" si="1419"/>
        <v>0.69518742094963781</v>
      </c>
      <c r="AX564" s="6">
        <f t="shared" si="1420"/>
        <v>-0.1306033708053228</v>
      </c>
      <c r="AY564" s="40">
        <f t="shared" si="1421"/>
        <v>-0.18786785673842657</v>
      </c>
      <c r="BA564" s="6">
        <f t="shared" si="1422"/>
        <v>0</v>
      </c>
      <c r="BB564" s="6">
        <f t="shared" si="1422"/>
        <v>0.70689173389442306</v>
      </c>
      <c r="BC564" s="6">
        <f t="shared" si="1423"/>
        <v>0.70689173389442306</v>
      </c>
      <c r="BD564" s="40">
        <f t="shared" si="1424"/>
        <v>1</v>
      </c>
      <c r="BF564" s="6">
        <f t="shared" si="1425"/>
        <v>0</v>
      </c>
      <c r="BG564" s="6">
        <f t="shared" si="1425"/>
        <v>0.69783529547541556</v>
      </c>
      <c r="BH564" s="6">
        <f t="shared" si="1426"/>
        <v>0.69783529547541556</v>
      </c>
      <c r="BI564" s="40">
        <f t="shared" si="1427"/>
        <v>1</v>
      </c>
      <c r="BK564" s="6">
        <f t="shared" si="1428"/>
        <v>0</v>
      </c>
      <c r="BL564" s="6">
        <f t="shared" si="1428"/>
        <v>0.72338418281873651</v>
      </c>
      <c r="BM564" s="6">
        <f t="shared" si="1429"/>
        <v>0.72338418281873651</v>
      </c>
      <c r="BN564" s="40">
        <f t="shared" si="1430"/>
        <v>1</v>
      </c>
      <c r="BP564" s="6">
        <f t="shared" si="1431"/>
        <v>0</v>
      </c>
      <c r="BQ564" s="6">
        <f t="shared" si="1431"/>
        <v>0.71491604587903512</v>
      </c>
      <c r="BR564" s="6">
        <f t="shared" si="1432"/>
        <v>0.71491604587903512</v>
      </c>
      <c r="BS564" s="40">
        <f t="shared" si="1433"/>
        <v>1</v>
      </c>
      <c r="BU564" s="6">
        <f t="shared" si="1434"/>
        <v>0</v>
      </c>
      <c r="BV564" s="6">
        <f t="shared" si="1434"/>
        <v>0.68432880588556877</v>
      </c>
      <c r="BW564" s="6">
        <f t="shared" si="1435"/>
        <v>0.68432880588556877</v>
      </c>
      <c r="BX564" s="40">
        <f t="shared" si="1436"/>
        <v>1</v>
      </c>
      <c r="BZ564" s="6">
        <f t="shared" si="1437"/>
        <v>0</v>
      </c>
      <c r="CA564" s="6">
        <f t="shared" si="1437"/>
        <v>0.72677545378038222</v>
      </c>
      <c r="CB564" s="6">
        <f t="shared" si="1438"/>
        <v>0.72677545378038222</v>
      </c>
      <c r="CC564" s="40">
        <f t="shared" si="1439"/>
        <v>1</v>
      </c>
      <c r="CE564" s="6">
        <f t="shared" si="1440"/>
        <v>0</v>
      </c>
      <c r="CF564" s="6">
        <f t="shared" si="1440"/>
        <v>0.70838254247205623</v>
      </c>
      <c r="CG564" s="6">
        <f t="shared" si="1441"/>
        <v>0.70838254247205623</v>
      </c>
      <c r="CH564" s="40">
        <f t="shared" si="1442"/>
        <v>1</v>
      </c>
      <c r="CI564" s="212"/>
      <c r="CJ564" s="6">
        <f t="shared" si="1443"/>
        <v>1.1060016057808111</v>
      </c>
      <c r="CK564" s="6">
        <f t="shared" si="1443"/>
        <v>0.57344418052256529</v>
      </c>
      <c r="CL564" s="6">
        <f t="shared" si="1443"/>
        <v>0.76523487544483981</v>
      </c>
      <c r="CM564" s="6">
        <f t="shared" si="1443"/>
        <v>0.86868101761252448</v>
      </c>
      <c r="CN564" s="6">
        <f t="shared" si="1443"/>
        <v>0.82579079175496062</v>
      </c>
      <c r="CO564" s="6">
        <f t="shared" si="1443"/>
        <v>0</v>
      </c>
      <c r="CP564" s="6">
        <f t="shared" si="1443"/>
        <v>0</v>
      </c>
      <c r="CQ564" s="6">
        <f t="shared" si="1443"/>
        <v>0</v>
      </c>
      <c r="CR564" s="6">
        <f t="shared" si="1443"/>
        <v>0</v>
      </c>
      <c r="CS564" s="6">
        <f t="shared" si="1443"/>
        <v>0</v>
      </c>
      <c r="CT564" s="6">
        <f t="shared" si="1443"/>
        <v>0</v>
      </c>
      <c r="CU564" s="6">
        <f t="shared" si="1443"/>
        <v>0</v>
      </c>
      <c r="CV564" s="212"/>
      <c r="CW564" s="6">
        <f t="shared" si="1444"/>
        <v>0.24745757284662181</v>
      </c>
      <c r="CX564" s="6">
        <f t="shared" si="1444"/>
        <v>0.2396594629993451</v>
      </c>
      <c r="CY564" s="6">
        <f t="shared" si="1444"/>
        <v>0.35775475447062161</v>
      </c>
      <c r="CZ564" s="6">
        <f t="shared" si="1444"/>
        <v>0.39357922691059305</v>
      </c>
      <c r="DA564" s="6">
        <f t="shared" si="1444"/>
        <v>0.42594689232564925</v>
      </c>
      <c r="DB564" s="6">
        <f t="shared" si="1444"/>
        <v>0.33103536158012103</v>
      </c>
      <c r="DC564" s="6">
        <f t="shared" si="1444"/>
        <v>0.47181157024793391</v>
      </c>
      <c r="DD564" s="6">
        <f t="shared" si="1444"/>
        <v>0.55614333210195788</v>
      </c>
      <c r="DE564" s="6">
        <f t="shared" si="1444"/>
        <v>0.72271897810218977</v>
      </c>
      <c r="DF564" s="6">
        <f t="shared" si="1444"/>
        <v>0.67740295431123332</v>
      </c>
      <c r="DG564" s="6">
        <f t="shared" si="1444"/>
        <v>0.7961323251417769</v>
      </c>
      <c r="DH564" s="6">
        <f t="shared" si="1444"/>
        <v>0.79492369838420107</v>
      </c>
      <c r="DI564" s="178"/>
      <c r="DJ564" s="6">
        <f t="shared" si="1445"/>
        <v>0.72993420258348429</v>
      </c>
      <c r="DK564" s="6">
        <f t="shared" si="1445"/>
        <v>0.76804433434946651</v>
      </c>
      <c r="DL564" s="6">
        <f t="shared" si="1445"/>
        <v>0.70172295728864909</v>
      </c>
      <c r="DM564" s="6">
        <f t="shared" si="1445"/>
        <v>0.70565417833788513</v>
      </c>
      <c r="DN564" s="6">
        <f t="shared" si="1445"/>
        <v>0.69518742094963781</v>
      </c>
      <c r="DO564" s="6">
        <f t="shared" si="1445"/>
        <v>0.70689173389442306</v>
      </c>
      <c r="DP564" s="6">
        <f t="shared" si="1445"/>
        <v>0.69783529547541556</v>
      </c>
      <c r="DQ564" s="6">
        <f t="shared" si="1445"/>
        <v>0.72338418281873651</v>
      </c>
      <c r="DR564" s="6">
        <f t="shared" si="1445"/>
        <v>0.71491604587903512</v>
      </c>
      <c r="DS564" s="6">
        <f t="shared" si="1445"/>
        <v>0.68432880588556877</v>
      </c>
      <c r="DT564" s="6">
        <f t="shared" si="1445"/>
        <v>0.72677545378038222</v>
      </c>
      <c r="DU564" s="6">
        <f t="shared" si="1445"/>
        <v>0.70838254247205623</v>
      </c>
      <c r="DV564" s="178"/>
      <c r="DW564" s="6">
        <f t="shared" si="1446"/>
        <v>0.31551065534080297</v>
      </c>
      <c r="DX564" s="6">
        <f t="shared" si="1446"/>
        <v>0.31686171684334974</v>
      </c>
      <c r="DY564" s="6">
        <f t="shared" si="1446"/>
        <v>0.31715727722355697</v>
      </c>
      <c r="DZ564" s="6">
        <f t="shared" si="1446"/>
        <v>0.31768110200472255</v>
      </c>
      <c r="EA564" s="6">
        <f t="shared" si="1446"/>
        <v>0.31759129672018344</v>
      </c>
      <c r="EB564" s="6">
        <f t="shared" si="1446"/>
        <v>0.31709537886094319</v>
      </c>
      <c r="EC564" s="6">
        <f t="shared" si="1446"/>
        <v>0.31773190759655173</v>
      </c>
      <c r="ED564" s="6">
        <f t="shared" si="1446"/>
        <v>0.31729017491941497</v>
      </c>
      <c r="EE564" s="6">
        <f t="shared" si="1446"/>
        <v>0.31828746451510792</v>
      </c>
      <c r="EF564" s="6">
        <f t="shared" si="1446"/>
        <v>0.31751453215824432</v>
      </c>
      <c r="EG564" s="6">
        <f t="shared" si="1446"/>
        <v>0.31677336156273067</v>
      </c>
      <c r="EH564" s="6">
        <f t="shared" si="1446"/>
        <v>0.3164181087863609</v>
      </c>
    </row>
    <row r="565" spans="2:138" x14ac:dyDescent="0.25">
      <c r="B565" s="51">
        <v>64009</v>
      </c>
      <c r="C565" s="51"/>
      <c r="D565" t="str" cm="1">
        <f t="array" ref="D565">_xll.OneStreamExcelAddIn.XFFunctions.XFGetMemberInfo("Description","Account",B565)</f>
        <v>Cable Television</v>
      </c>
      <c r="E565" s="6">
        <f t="shared" si="1396"/>
        <v>0</v>
      </c>
      <c r="F565" s="6">
        <f t="shared" si="1396"/>
        <v>0.35070203081232493</v>
      </c>
      <c r="G565" s="6">
        <f t="shared" si="1397"/>
        <v>0.35070203081232493</v>
      </c>
      <c r="H565" s="55">
        <f t="shared" si="1398"/>
        <v>1</v>
      </c>
      <c r="I565" s="41"/>
      <c r="J565" s="6">
        <f t="shared" si="1399"/>
        <v>0</v>
      </c>
      <c r="K565" s="6">
        <f t="shared" si="1399"/>
        <v>0.36051651219292719</v>
      </c>
      <c r="L565" s="6">
        <f t="shared" si="1400"/>
        <v>0.36051651219292719</v>
      </c>
      <c r="M565" s="40">
        <f t="shared" si="1401"/>
        <v>1</v>
      </c>
      <c r="N565" s="41"/>
      <c r="O565" s="6">
        <f t="shared" si="1402"/>
        <v>0.22216823286729315</v>
      </c>
      <c r="P565" s="6">
        <f t="shared" si="1403"/>
        <v>0.22216823286729315</v>
      </c>
      <c r="Q565" s="40">
        <f t="shared" si="1404"/>
        <v>1</v>
      </c>
      <c r="R565" s="41"/>
      <c r="S565" s="6">
        <f t="shared" si="1447"/>
        <v>0</v>
      </c>
      <c r="T565" s="6">
        <f t="shared" si="1405"/>
        <v>0</v>
      </c>
      <c r="U565" s="40">
        <f t="shared" si="1406"/>
        <v>0</v>
      </c>
      <c r="V565" s="41"/>
      <c r="W565" s="42"/>
      <c r="X565" s="43"/>
      <c r="Y565" s="42"/>
      <c r="Z565" s="44"/>
      <c r="AB565" s="6">
        <f t="shared" si="1407"/>
        <v>0</v>
      </c>
      <c r="AC565" s="6">
        <f t="shared" si="1407"/>
        <v>0.36276892430278884</v>
      </c>
      <c r="AD565" s="6">
        <f t="shared" si="1408"/>
        <v>0.36276892430278884</v>
      </c>
      <c r="AE565" s="40">
        <f t="shared" si="1409"/>
        <v>1</v>
      </c>
      <c r="AG565" s="6">
        <f t="shared" si="1410"/>
        <v>0</v>
      </c>
      <c r="AH565" s="6">
        <f t="shared" si="1410"/>
        <v>0.38170922256097561</v>
      </c>
      <c r="AI565" s="6">
        <f t="shared" si="1411"/>
        <v>0.38170922256097561</v>
      </c>
      <c r="AJ565" s="40">
        <f t="shared" si="1412"/>
        <v>1</v>
      </c>
      <c r="AL565" s="6">
        <f t="shared" si="1413"/>
        <v>0</v>
      </c>
      <c r="AM565" s="6">
        <f t="shared" si="1413"/>
        <v>0.34874825905292478</v>
      </c>
      <c r="AN565" s="6">
        <f t="shared" si="1414"/>
        <v>0.34874825905292478</v>
      </c>
      <c r="AO565" s="40">
        <f t="shared" si="1415"/>
        <v>1</v>
      </c>
      <c r="AQ565" s="6">
        <f t="shared" si="1416"/>
        <v>0</v>
      </c>
      <c r="AR565" s="6">
        <f t="shared" si="1416"/>
        <v>0.35070203081232493</v>
      </c>
      <c r="AS565" s="6">
        <f t="shared" si="1417"/>
        <v>0.35070203081232493</v>
      </c>
      <c r="AT565" s="40">
        <f t="shared" si="1418"/>
        <v>1</v>
      </c>
      <c r="AV565" s="6">
        <f t="shared" si="1419"/>
        <v>0</v>
      </c>
      <c r="AW565" s="6">
        <f t="shared" si="1419"/>
        <v>0.34550017247326664</v>
      </c>
      <c r="AX565" s="6">
        <f t="shared" si="1420"/>
        <v>0.34550017247326664</v>
      </c>
      <c r="AY565" s="40">
        <f t="shared" si="1421"/>
        <v>1</v>
      </c>
      <c r="BA565" s="6">
        <f t="shared" si="1422"/>
        <v>0</v>
      </c>
      <c r="BB565" s="6">
        <f t="shared" si="1422"/>
        <v>0.3513170817257103</v>
      </c>
      <c r="BC565" s="6">
        <f t="shared" si="1423"/>
        <v>0.3513170817257103</v>
      </c>
      <c r="BD565" s="40">
        <f t="shared" si="1424"/>
        <v>1</v>
      </c>
      <c r="BF565" s="6">
        <f t="shared" si="1425"/>
        <v>0</v>
      </c>
      <c r="BG565" s="6">
        <f t="shared" si="1425"/>
        <v>0.34681613573407205</v>
      </c>
      <c r="BH565" s="6">
        <f t="shared" si="1426"/>
        <v>0.34681613573407205</v>
      </c>
      <c r="BI565" s="40">
        <f t="shared" si="1427"/>
        <v>1</v>
      </c>
      <c r="BK565" s="6">
        <f t="shared" si="1428"/>
        <v>0</v>
      </c>
      <c r="BL565" s="6">
        <f t="shared" si="1428"/>
        <v>0.35951363962670496</v>
      </c>
      <c r="BM565" s="6">
        <f t="shared" si="1429"/>
        <v>0.35951363962670496</v>
      </c>
      <c r="BN565" s="40">
        <f t="shared" si="1430"/>
        <v>1</v>
      </c>
      <c r="BP565" s="6">
        <f t="shared" si="1431"/>
        <v>0</v>
      </c>
      <c r="BQ565" s="6">
        <f t="shared" si="1431"/>
        <v>0.35530507272082301</v>
      </c>
      <c r="BR565" s="6">
        <f t="shared" si="1432"/>
        <v>0.35530507272082301</v>
      </c>
      <c r="BS565" s="40">
        <f t="shared" si="1433"/>
        <v>1</v>
      </c>
      <c r="BU565" s="6">
        <f t="shared" si="1434"/>
        <v>0</v>
      </c>
      <c r="BV565" s="6">
        <f t="shared" si="1434"/>
        <v>0.34010356536502545</v>
      </c>
      <c r="BW565" s="6">
        <f t="shared" si="1435"/>
        <v>0.34010356536502545</v>
      </c>
      <c r="BX565" s="40">
        <f t="shared" si="1436"/>
        <v>1</v>
      </c>
      <c r="BZ565" s="6">
        <f t="shared" si="1437"/>
        <v>0</v>
      </c>
      <c r="CA565" s="6">
        <f t="shared" si="1437"/>
        <v>0.36119906238730615</v>
      </c>
      <c r="CB565" s="6">
        <f t="shared" si="1438"/>
        <v>0.36119906238730615</v>
      </c>
      <c r="CC565" s="40">
        <f t="shared" si="1439"/>
        <v>1</v>
      </c>
      <c r="CE565" s="6">
        <f t="shared" si="1440"/>
        <v>0</v>
      </c>
      <c r="CF565" s="6">
        <f t="shared" si="1440"/>
        <v>0.35205799648506153</v>
      </c>
      <c r="CG565" s="6">
        <f t="shared" si="1441"/>
        <v>0.35205799648506153</v>
      </c>
      <c r="CH565" s="40">
        <f t="shared" si="1442"/>
        <v>1</v>
      </c>
      <c r="CI565" s="212"/>
      <c r="CJ565" s="6">
        <f t="shared" si="1443"/>
        <v>0</v>
      </c>
      <c r="CK565" s="6">
        <f t="shared" si="1443"/>
        <v>0</v>
      </c>
      <c r="CL565" s="6">
        <f t="shared" si="1443"/>
        <v>0</v>
      </c>
      <c r="CM565" s="6">
        <f t="shared" si="1443"/>
        <v>0</v>
      </c>
      <c r="CN565" s="6">
        <f t="shared" si="1443"/>
        <v>0</v>
      </c>
      <c r="CO565" s="6">
        <f t="shared" si="1443"/>
        <v>0</v>
      </c>
      <c r="CP565" s="6">
        <f t="shared" si="1443"/>
        <v>0</v>
      </c>
      <c r="CQ565" s="6">
        <f t="shared" si="1443"/>
        <v>0</v>
      </c>
      <c r="CR565" s="6">
        <f t="shared" si="1443"/>
        <v>0</v>
      </c>
      <c r="CS565" s="6">
        <f t="shared" si="1443"/>
        <v>0</v>
      </c>
      <c r="CT565" s="6">
        <f t="shared" si="1443"/>
        <v>0</v>
      </c>
      <c r="CU565" s="6">
        <f t="shared" si="1443"/>
        <v>0</v>
      </c>
      <c r="CV565" s="212"/>
      <c r="CW565" s="6">
        <f t="shared" si="1444"/>
        <v>0</v>
      </c>
      <c r="CX565" s="6">
        <f t="shared" si="1444"/>
        <v>0.31739358218729535</v>
      </c>
      <c r="CY565" s="6">
        <f t="shared" si="1444"/>
        <v>0.27514050525120637</v>
      </c>
      <c r="CZ565" s="6">
        <f t="shared" si="1444"/>
        <v>0.286019474771319</v>
      </c>
      <c r="DA565" s="6">
        <f t="shared" si="1444"/>
        <v>0.28284797198716077</v>
      </c>
      <c r="DB565" s="6">
        <f t="shared" si="1444"/>
        <v>0.30879898056705957</v>
      </c>
      <c r="DC565" s="6">
        <f t="shared" si="1444"/>
        <v>0.35245619834710745</v>
      </c>
      <c r="DD565" s="6">
        <f t="shared" si="1444"/>
        <v>0.39385666789804213</v>
      </c>
      <c r="DE565" s="6">
        <f t="shared" si="1444"/>
        <v>0.3891131386861314</v>
      </c>
      <c r="DF565" s="6">
        <f t="shared" si="1444"/>
        <v>-0.44894537959464104</v>
      </c>
      <c r="DG565" s="6">
        <f t="shared" si="1444"/>
        <v>0</v>
      </c>
      <c r="DH565" s="6">
        <f t="shared" si="1444"/>
        <v>0</v>
      </c>
      <c r="DI565" s="178"/>
      <c r="DJ565" s="6">
        <f t="shared" si="1445"/>
        <v>0.36276892430278884</v>
      </c>
      <c r="DK565" s="6">
        <f t="shared" si="1445"/>
        <v>0.38170922256097561</v>
      </c>
      <c r="DL565" s="6">
        <f t="shared" si="1445"/>
        <v>0.34874825905292478</v>
      </c>
      <c r="DM565" s="6">
        <f t="shared" si="1445"/>
        <v>0.35070203081232493</v>
      </c>
      <c r="DN565" s="6">
        <f t="shared" si="1445"/>
        <v>0.34550017247326664</v>
      </c>
      <c r="DO565" s="6">
        <f t="shared" si="1445"/>
        <v>0.3513170817257103</v>
      </c>
      <c r="DP565" s="6">
        <f t="shared" si="1445"/>
        <v>0.34681613573407205</v>
      </c>
      <c r="DQ565" s="6">
        <f t="shared" si="1445"/>
        <v>0.35951363962670496</v>
      </c>
      <c r="DR565" s="6">
        <f t="shared" si="1445"/>
        <v>0.35530507272082301</v>
      </c>
      <c r="DS565" s="6">
        <f t="shared" si="1445"/>
        <v>0.34010356536502545</v>
      </c>
      <c r="DT565" s="6">
        <f t="shared" si="1445"/>
        <v>0.36119906238730615</v>
      </c>
      <c r="DU565" s="6">
        <f t="shared" si="1445"/>
        <v>0.35205799648506153</v>
      </c>
      <c r="DV565" s="178"/>
      <c r="DW565" s="6">
        <f t="shared" si="1446"/>
        <v>9.5072878187052595E-2</v>
      </c>
      <c r="DX565" s="6">
        <f t="shared" si="1446"/>
        <v>9.5479993774055832E-2</v>
      </c>
      <c r="DY565" s="6">
        <f t="shared" si="1446"/>
        <v>9.5569055032522693E-2</v>
      </c>
      <c r="DZ565" s="6">
        <f t="shared" si="1446"/>
        <v>9.5726899240850052E-2</v>
      </c>
      <c r="EA565" s="6">
        <f t="shared" si="1446"/>
        <v>9.5699838199541282E-2</v>
      </c>
      <c r="EB565" s="6">
        <f t="shared" si="1446"/>
        <v>9.5550403188633615E-2</v>
      </c>
      <c r="EC565" s="6">
        <f t="shared" si="1446"/>
        <v>9.574220849827586E-2</v>
      </c>
      <c r="ED565" s="6">
        <f t="shared" si="1446"/>
        <v>9.5609101117292802E-2</v>
      </c>
      <c r="EE565" s="6">
        <f t="shared" si="1446"/>
        <v>9.5909614556834541E-2</v>
      </c>
      <c r="EF565" s="6">
        <f t="shared" si="1446"/>
        <v>9.5676706721339877E-2</v>
      </c>
      <c r="EG565" s="6">
        <f t="shared" si="1446"/>
        <v>9.5453369662669138E-2</v>
      </c>
      <c r="EH565" s="6">
        <f t="shared" si="1446"/>
        <v>9.5346321284550395E-2</v>
      </c>
    </row>
    <row r="566" spans="2:138" x14ac:dyDescent="0.25">
      <c r="B566" s="51">
        <v>64010</v>
      </c>
      <c r="C566" s="51"/>
      <c r="D566" t="str" cm="1">
        <f t="array" ref="D566">_xll.OneStreamExcelAddIn.XFFunctions.XFGetMemberInfo("Description","Account",B566)</f>
        <v>Internet</v>
      </c>
      <c r="E566" s="6">
        <f t="shared" si="1396"/>
        <v>1.548716242661448</v>
      </c>
      <c r="F566" s="6">
        <f t="shared" si="1396"/>
        <v>1.2846002567692576</v>
      </c>
      <c r="G566" s="6">
        <f t="shared" si="1397"/>
        <v>-0.26411598589219043</v>
      </c>
      <c r="H566" s="55">
        <f t="shared" si="1398"/>
        <v>-0.20560169165498732</v>
      </c>
      <c r="I566" s="41"/>
      <c r="J566" s="6">
        <f t="shared" si="1399"/>
        <v>1.5072172991716433</v>
      </c>
      <c r="K566" s="6">
        <f t="shared" si="1399"/>
        <v>1.320550106481778</v>
      </c>
      <c r="L566" s="6">
        <f t="shared" si="1400"/>
        <v>-0.18666719268986531</v>
      </c>
      <c r="M566" s="40">
        <f t="shared" si="1401"/>
        <v>-0.14135563033438073</v>
      </c>
      <c r="N566" s="41"/>
      <c r="O566" s="6">
        <f t="shared" si="1402"/>
        <v>1.0768484987393996</v>
      </c>
      <c r="P566" s="6">
        <f t="shared" si="1403"/>
        <v>-0.43036880043224368</v>
      </c>
      <c r="Q566" s="40">
        <f t="shared" si="1404"/>
        <v>-0.39965584846526692</v>
      </c>
      <c r="R566" s="41"/>
      <c r="S566" s="6">
        <f t="shared" si="1447"/>
        <v>0</v>
      </c>
      <c r="T566" s="6">
        <f t="shared" si="1405"/>
        <v>-1.548716242661448</v>
      </c>
      <c r="U566" s="40">
        <f t="shared" si="1406"/>
        <v>0</v>
      </c>
      <c r="V566" s="41"/>
      <c r="W566" s="42"/>
      <c r="X566" s="43"/>
      <c r="Y566" s="42"/>
      <c r="Z566" s="44"/>
      <c r="AB566" s="6">
        <f t="shared" si="1407"/>
        <v>1.4901445202729826</v>
      </c>
      <c r="AC566" s="6">
        <f t="shared" si="1407"/>
        <v>1.3288005553542195</v>
      </c>
      <c r="AD566" s="6">
        <f t="shared" si="1408"/>
        <v>-0.16134396491876313</v>
      </c>
      <c r="AE566" s="40">
        <f t="shared" si="1409"/>
        <v>-0.1214207536779314</v>
      </c>
      <c r="AG566" s="6">
        <f t="shared" si="1410"/>
        <v>1.500661124307205</v>
      </c>
      <c r="AH566" s="6">
        <f t="shared" si="1410"/>
        <v>1.398177718495808</v>
      </c>
      <c r="AI566" s="6">
        <f t="shared" si="1411"/>
        <v>-0.10248340581139703</v>
      </c>
      <c r="AJ566" s="40">
        <f t="shared" si="1412"/>
        <v>-7.3297839363118344E-2</v>
      </c>
      <c r="AL566" s="6">
        <f t="shared" si="1413"/>
        <v>1.4905124555160143</v>
      </c>
      <c r="AM566" s="6">
        <f t="shared" si="1413"/>
        <v>1.2774437093777855</v>
      </c>
      <c r="AN566" s="6">
        <f t="shared" si="1414"/>
        <v>-0.21306874613822879</v>
      </c>
      <c r="AO566" s="40">
        <f t="shared" si="1415"/>
        <v>-0.16679306068367572</v>
      </c>
      <c r="AQ566" s="6">
        <f t="shared" si="1416"/>
        <v>1.548716242661448</v>
      </c>
      <c r="AR566" s="6">
        <f t="shared" si="1416"/>
        <v>1.2846002567692576</v>
      </c>
      <c r="AS566" s="6">
        <f t="shared" si="1417"/>
        <v>-0.26411598589219043</v>
      </c>
      <c r="AT566" s="40">
        <f t="shared" si="1418"/>
        <v>-0.20560169165498732</v>
      </c>
      <c r="AV566" s="6">
        <f t="shared" si="1419"/>
        <v>1.5072172991716433</v>
      </c>
      <c r="AW566" s="6">
        <f t="shared" si="1419"/>
        <v>1.2655461653442566</v>
      </c>
      <c r="AX566" s="6">
        <f t="shared" si="1420"/>
        <v>-0.2416711338273867</v>
      </c>
      <c r="AY566" s="40">
        <f t="shared" si="1421"/>
        <v>-0.19096192651466554</v>
      </c>
      <c r="BA566" s="6">
        <f t="shared" si="1422"/>
        <v>0</v>
      </c>
      <c r="BB566" s="6">
        <f t="shared" si="1422"/>
        <v>1.2868531509410732</v>
      </c>
      <c r="BC566" s="6">
        <f t="shared" si="1423"/>
        <v>1.2868531509410732</v>
      </c>
      <c r="BD566" s="40">
        <f t="shared" si="1424"/>
        <v>1</v>
      </c>
      <c r="BF566" s="6">
        <f t="shared" si="1425"/>
        <v>0</v>
      </c>
      <c r="BG566" s="6">
        <f t="shared" si="1425"/>
        <v>1.2703664589103185</v>
      </c>
      <c r="BH566" s="6">
        <f t="shared" si="1426"/>
        <v>1.2703664589103185</v>
      </c>
      <c r="BI566" s="40">
        <f t="shared" si="1427"/>
        <v>1</v>
      </c>
      <c r="BK566" s="6">
        <f t="shared" si="1428"/>
        <v>0</v>
      </c>
      <c r="BL566" s="6">
        <f t="shared" si="1428"/>
        <v>1.3168766451302942</v>
      </c>
      <c r="BM566" s="6">
        <f t="shared" si="1429"/>
        <v>1.3168766451302942</v>
      </c>
      <c r="BN566" s="40">
        <f t="shared" si="1430"/>
        <v>1</v>
      </c>
      <c r="BP566" s="6">
        <f t="shared" si="1431"/>
        <v>0</v>
      </c>
      <c r="BQ566" s="6">
        <f t="shared" si="1431"/>
        <v>1.3014609199478537</v>
      </c>
      <c r="BR566" s="6">
        <f t="shared" si="1432"/>
        <v>1.3014609199478537</v>
      </c>
      <c r="BS566" s="40">
        <f t="shared" si="1433"/>
        <v>1</v>
      </c>
      <c r="BU566" s="6">
        <f t="shared" si="1434"/>
        <v>0</v>
      </c>
      <c r="BV566" s="6">
        <f t="shared" si="1434"/>
        <v>1.2457787209959252</v>
      </c>
      <c r="BW566" s="6">
        <f t="shared" si="1435"/>
        <v>1.2457787209959252</v>
      </c>
      <c r="BX566" s="40">
        <f t="shared" si="1436"/>
        <v>1</v>
      </c>
      <c r="BZ566" s="6">
        <f t="shared" si="1437"/>
        <v>0</v>
      </c>
      <c r="CA566" s="6">
        <f t="shared" si="1437"/>
        <v>1.3230502464237288</v>
      </c>
      <c r="CB566" s="6">
        <f t="shared" si="1438"/>
        <v>1.3230502464237288</v>
      </c>
      <c r="CC566" s="40">
        <f t="shared" si="1439"/>
        <v>1</v>
      </c>
      <c r="CE566" s="6">
        <f t="shared" si="1440"/>
        <v>0</v>
      </c>
      <c r="CF566" s="6">
        <f t="shared" si="1440"/>
        <v>1.2895670767427065</v>
      </c>
      <c r="CG566" s="6">
        <f t="shared" si="1441"/>
        <v>1.2895670767427065</v>
      </c>
      <c r="CH566" s="40">
        <f t="shared" si="1442"/>
        <v>1</v>
      </c>
      <c r="CI566" s="212"/>
      <c r="CJ566" s="6">
        <f t="shared" si="1443"/>
        <v>1.4901445202729826</v>
      </c>
      <c r="CK566" s="6">
        <f t="shared" si="1443"/>
        <v>1.500661124307205</v>
      </c>
      <c r="CL566" s="6">
        <f t="shared" si="1443"/>
        <v>1.4905124555160143</v>
      </c>
      <c r="CM566" s="6">
        <f t="shared" si="1443"/>
        <v>1.548716242661448</v>
      </c>
      <c r="CN566" s="6">
        <f t="shared" si="1443"/>
        <v>1.5072172991716433</v>
      </c>
      <c r="CO566" s="6">
        <f t="shared" si="1443"/>
        <v>0</v>
      </c>
      <c r="CP566" s="6">
        <f t="shared" si="1443"/>
        <v>0</v>
      </c>
      <c r="CQ566" s="6">
        <f t="shared" si="1443"/>
        <v>0</v>
      </c>
      <c r="CR566" s="6">
        <f t="shared" si="1443"/>
        <v>0</v>
      </c>
      <c r="CS566" s="6">
        <f t="shared" si="1443"/>
        <v>0</v>
      </c>
      <c r="CT566" s="6">
        <f t="shared" si="1443"/>
        <v>0</v>
      </c>
      <c r="CU566" s="6">
        <f t="shared" si="1443"/>
        <v>0</v>
      </c>
      <c r="CV566" s="212"/>
      <c r="CW566" s="6">
        <f t="shared" si="1444"/>
        <v>1.1927569644572527</v>
      </c>
      <c r="CX566" s="6">
        <f t="shared" si="1444"/>
        <v>0.71645055664702029</v>
      </c>
      <c r="CY566" s="6">
        <f t="shared" si="1444"/>
        <v>1.1268180527959126</v>
      </c>
      <c r="CZ566" s="6">
        <f t="shared" si="1444"/>
        <v>1.2428651519622307</v>
      </c>
      <c r="DA566" s="6">
        <f t="shared" si="1444"/>
        <v>1.0861015465421653</v>
      </c>
      <c r="DB566" s="6">
        <f t="shared" si="1444"/>
        <v>1.2638005734310291</v>
      </c>
      <c r="DC566" s="6">
        <f t="shared" si="1444"/>
        <v>0.80337190082644627</v>
      </c>
      <c r="DD566" s="6">
        <f t="shared" si="1444"/>
        <v>1.3711562615441448</v>
      </c>
      <c r="DE566" s="6">
        <f t="shared" si="1444"/>
        <v>1.5334744525547446</v>
      </c>
      <c r="DF566" s="6">
        <f t="shared" si="1444"/>
        <v>1.275049811061491</v>
      </c>
      <c r="DG566" s="6">
        <f t="shared" si="1444"/>
        <v>1.496007561436673</v>
      </c>
      <c r="DH566" s="6">
        <f t="shared" si="1444"/>
        <v>2.2131822262118495</v>
      </c>
      <c r="DI566" s="178"/>
      <c r="DJ566" s="6">
        <f t="shared" si="1445"/>
        <v>1.3288005553542195</v>
      </c>
      <c r="DK566" s="6">
        <f t="shared" si="1445"/>
        <v>1.398177718495808</v>
      </c>
      <c r="DL566" s="6">
        <f t="shared" si="1445"/>
        <v>1.2774437093777855</v>
      </c>
      <c r="DM566" s="6">
        <f t="shared" si="1445"/>
        <v>1.2846002567692576</v>
      </c>
      <c r="DN566" s="6">
        <f t="shared" si="1445"/>
        <v>1.2655461653442566</v>
      </c>
      <c r="DO566" s="6">
        <f t="shared" si="1445"/>
        <v>1.2868531509410732</v>
      </c>
      <c r="DP566" s="6">
        <f t="shared" si="1445"/>
        <v>1.2703664589103185</v>
      </c>
      <c r="DQ566" s="6">
        <f t="shared" si="1445"/>
        <v>1.3168766451302942</v>
      </c>
      <c r="DR566" s="6">
        <f t="shared" si="1445"/>
        <v>1.3014609199478537</v>
      </c>
      <c r="DS566" s="6">
        <f t="shared" si="1445"/>
        <v>1.2457787209959252</v>
      </c>
      <c r="DT566" s="6">
        <f t="shared" si="1445"/>
        <v>1.3230502464237288</v>
      </c>
      <c r="DU566" s="6">
        <f t="shared" si="1445"/>
        <v>1.2895670767427065</v>
      </c>
      <c r="DV566" s="178"/>
      <c r="DW566" s="6">
        <f t="shared" si="1446"/>
        <v>0.92300741956956123</v>
      </c>
      <c r="DX566" s="6">
        <f t="shared" si="1446"/>
        <v>0.42949376350147783</v>
      </c>
      <c r="DY566" s="6">
        <f t="shared" si="1446"/>
        <v>0.3599696638095517</v>
      </c>
      <c r="DZ566" s="6">
        <f t="shared" si="1446"/>
        <v>0.36796115451357736</v>
      </c>
      <c r="EA566" s="6">
        <f t="shared" si="1446"/>
        <v>0.34922601919495416</v>
      </c>
      <c r="EB566" s="6">
        <f t="shared" si="1446"/>
        <v>0.393827852808948</v>
      </c>
      <c r="EC566" s="6">
        <f t="shared" si="1446"/>
        <v>0.36759690946034479</v>
      </c>
      <c r="ED566" s="6">
        <f t="shared" si="1446"/>
        <v>0.35779030167249781</v>
      </c>
      <c r="EE566" s="6">
        <f t="shared" si="1446"/>
        <v>0.35434658746100722</v>
      </c>
      <c r="EF566" s="6">
        <f t="shared" si="1446"/>
        <v>0.33869402218654343</v>
      </c>
      <c r="EG566" s="6">
        <f t="shared" si="1446"/>
        <v>0.37181601824015992</v>
      </c>
      <c r="EH566" s="6">
        <f t="shared" si="1446"/>
        <v>0.71958678178485214</v>
      </c>
    </row>
    <row r="567" spans="2:138" x14ac:dyDescent="0.25">
      <c r="B567" s="51">
        <v>64011</v>
      </c>
      <c r="C567" s="51"/>
      <c r="D567" t="str" cm="1">
        <f t="array" ref="D567">_xll.OneStreamExcelAddIn.XFFunctions.XFGetMemberInfo("Description","Account",B567)</f>
        <v>Other Utility</v>
      </c>
      <c r="E567" s="6">
        <f t="shared" si="1396"/>
        <v>0</v>
      </c>
      <c r="F567" s="6">
        <f t="shared" si="1396"/>
        <v>0</v>
      </c>
      <c r="G567" s="6">
        <f t="shared" si="1397"/>
        <v>0</v>
      </c>
      <c r="H567" s="55">
        <f t="shared" si="1398"/>
        <v>0</v>
      </c>
      <c r="I567" s="41"/>
      <c r="J567" s="6">
        <f t="shared" si="1399"/>
        <v>0</v>
      </c>
      <c r="K567" s="6">
        <f t="shared" si="1399"/>
        <v>0</v>
      </c>
      <c r="L567" s="6">
        <f t="shared" si="1400"/>
        <v>0</v>
      </c>
      <c r="M567" s="40">
        <f t="shared" si="1401"/>
        <v>0</v>
      </c>
      <c r="N567" s="41"/>
      <c r="O567" s="6">
        <f t="shared" si="1402"/>
        <v>0</v>
      </c>
      <c r="P567" s="6">
        <f t="shared" si="1403"/>
        <v>0</v>
      </c>
      <c r="Q567" s="40">
        <f t="shared" si="1404"/>
        <v>0</v>
      </c>
      <c r="R567" s="41"/>
      <c r="S567" s="6">
        <f t="shared" si="1447"/>
        <v>0</v>
      </c>
      <c r="T567" s="6">
        <f t="shared" si="1405"/>
        <v>0</v>
      </c>
      <c r="U567" s="40">
        <f t="shared" si="1406"/>
        <v>0</v>
      </c>
      <c r="V567" s="41"/>
      <c r="W567" s="42"/>
      <c r="X567" s="43"/>
      <c r="Y567" s="42"/>
      <c r="Z567" s="44"/>
      <c r="AB567" s="6">
        <f t="shared" si="1407"/>
        <v>0</v>
      </c>
      <c r="AC567" s="6">
        <f t="shared" si="1407"/>
        <v>0</v>
      </c>
      <c r="AD567" s="6">
        <f t="shared" si="1408"/>
        <v>0</v>
      </c>
      <c r="AE567" s="40">
        <f t="shared" si="1409"/>
        <v>0</v>
      </c>
      <c r="AG567" s="6">
        <f t="shared" si="1410"/>
        <v>0</v>
      </c>
      <c r="AH567" s="6">
        <f t="shared" si="1410"/>
        <v>0</v>
      </c>
      <c r="AI567" s="6">
        <f t="shared" si="1411"/>
        <v>0</v>
      </c>
      <c r="AJ567" s="40">
        <f t="shared" si="1412"/>
        <v>0</v>
      </c>
      <c r="AL567" s="6">
        <f t="shared" si="1413"/>
        <v>0</v>
      </c>
      <c r="AM567" s="6">
        <f t="shared" si="1413"/>
        <v>0</v>
      </c>
      <c r="AN567" s="6">
        <f t="shared" si="1414"/>
        <v>0</v>
      </c>
      <c r="AO567" s="40">
        <f t="shared" si="1415"/>
        <v>0</v>
      </c>
      <c r="AQ567" s="6">
        <f t="shared" si="1416"/>
        <v>0</v>
      </c>
      <c r="AR567" s="6">
        <f t="shared" si="1416"/>
        <v>0</v>
      </c>
      <c r="AS567" s="6">
        <f t="shared" si="1417"/>
        <v>0</v>
      </c>
      <c r="AT567" s="40">
        <f t="shared" si="1418"/>
        <v>0</v>
      </c>
      <c r="AV567" s="6">
        <f t="shared" si="1419"/>
        <v>0</v>
      </c>
      <c r="AW567" s="6">
        <f t="shared" si="1419"/>
        <v>0</v>
      </c>
      <c r="AX567" s="6">
        <f t="shared" si="1420"/>
        <v>0</v>
      </c>
      <c r="AY567" s="40">
        <f t="shared" si="1421"/>
        <v>0</v>
      </c>
      <c r="BA567" s="6">
        <f t="shared" si="1422"/>
        <v>0</v>
      </c>
      <c r="BB567" s="6">
        <f t="shared" si="1422"/>
        <v>0</v>
      </c>
      <c r="BC567" s="6">
        <f t="shared" si="1423"/>
        <v>0</v>
      </c>
      <c r="BD567" s="40">
        <f t="shared" si="1424"/>
        <v>0</v>
      </c>
      <c r="BF567" s="6">
        <f t="shared" si="1425"/>
        <v>0</v>
      </c>
      <c r="BG567" s="6">
        <f t="shared" si="1425"/>
        <v>0</v>
      </c>
      <c r="BH567" s="6">
        <f t="shared" si="1426"/>
        <v>0</v>
      </c>
      <c r="BI567" s="40">
        <f t="shared" si="1427"/>
        <v>0</v>
      </c>
      <c r="BK567" s="6">
        <f t="shared" si="1428"/>
        <v>0</v>
      </c>
      <c r="BL567" s="6">
        <f t="shared" si="1428"/>
        <v>0</v>
      </c>
      <c r="BM567" s="6">
        <f t="shared" si="1429"/>
        <v>0</v>
      </c>
      <c r="BN567" s="40">
        <f t="shared" si="1430"/>
        <v>0</v>
      </c>
      <c r="BP567" s="6">
        <f t="shared" si="1431"/>
        <v>0</v>
      </c>
      <c r="BQ567" s="6">
        <f t="shared" si="1431"/>
        <v>0</v>
      </c>
      <c r="BR567" s="6">
        <f t="shared" si="1432"/>
        <v>0</v>
      </c>
      <c r="BS567" s="40">
        <f t="shared" si="1433"/>
        <v>0</v>
      </c>
      <c r="BU567" s="6">
        <f t="shared" si="1434"/>
        <v>0</v>
      </c>
      <c r="BV567" s="6">
        <f t="shared" si="1434"/>
        <v>0</v>
      </c>
      <c r="BW567" s="6">
        <f t="shared" si="1435"/>
        <v>0</v>
      </c>
      <c r="BX567" s="40">
        <f t="shared" si="1436"/>
        <v>0</v>
      </c>
      <c r="BZ567" s="6">
        <f t="shared" si="1437"/>
        <v>0</v>
      </c>
      <c r="CA567" s="6">
        <f t="shared" si="1437"/>
        <v>0</v>
      </c>
      <c r="CB567" s="6">
        <f t="shared" si="1438"/>
        <v>0</v>
      </c>
      <c r="CC567" s="40">
        <f t="shared" si="1439"/>
        <v>0</v>
      </c>
      <c r="CE567" s="6">
        <f t="shared" si="1440"/>
        <v>0</v>
      </c>
      <c r="CF567" s="6">
        <f t="shared" si="1440"/>
        <v>0</v>
      </c>
      <c r="CG567" s="6">
        <f t="shared" si="1441"/>
        <v>0</v>
      </c>
      <c r="CH567" s="40">
        <f t="shared" si="1442"/>
        <v>0</v>
      </c>
      <c r="CI567" s="212"/>
      <c r="CJ567" s="6">
        <f t="shared" si="1443"/>
        <v>0</v>
      </c>
      <c r="CK567" s="6">
        <f t="shared" si="1443"/>
        <v>0</v>
      </c>
      <c r="CL567" s="6">
        <f t="shared" si="1443"/>
        <v>0</v>
      </c>
      <c r="CM567" s="6">
        <f t="shared" si="1443"/>
        <v>0</v>
      </c>
      <c r="CN567" s="6">
        <f t="shared" si="1443"/>
        <v>0</v>
      </c>
      <c r="CO567" s="6">
        <f t="shared" si="1443"/>
        <v>0</v>
      </c>
      <c r="CP567" s="6">
        <f t="shared" si="1443"/>
        <v>0</v>
      </c>
      <c r="CQ567" s="6">
        <f t="shared" si="1443"/>
        <v>0</v>
      </c>
      <c r="CR567" s="6">
        <f t="shared" si="1443"/>
        <v>0</v>
      </c>
      <c r="CS567" s="6">
        <f t="shared" si="1443"/>
        <v>0</v>
      </c>
      <c r="CT567" s="6">
        <f t="shared" si="1443"/>
        <v>0</v>
      </c>
      <c r="CU567" s="6">
        <f t="shared" si="1443"/>
        <v>0</v>
      </c>
      <c r="CV567" s="212"/>
      <c r="CW567" s="6">
        <f t="shared" si="1444"/>
        <v>0</v>
      </c>
      <c r="CX567" s="6">
        <f t="shared" si="1444"/>
        <v>0</v>
      </c>
      <c r="CY567" s="6">
        <f t="shared" si="1444"/>
        <v>0</v>
      </c>
      <c r="CZ567" s="6">
        <f t="shared" si="1444"/>
        <v>0</v>
      </c>
      <c r="DA567" s="6">
        <f t="shared" si="1444"/>
        <v>0</v>
      </c>
      <c r="DB567" s="6">
        <f t="shared" si="1444"/>
        <v>0</v>
      </c>
      <c r="DC567" s="6">
        <f t="shared" si="1444"/>
        <v>0</v>
      </c>
      <c r="DD567" s="6">
        <f t="shared" si="1444"/>
        <v>0</v>
      </c>
      <c r="DE567" s="6">
        <f t="shared" si="1444"/>
        <v>0</v>
      </c>
      <c r="DF567" s="6">
        <f t="shared" si="1444"/>
        <v>0</v>
      </c>
      <c r="DG567" s="6">
        <f t="shared" si="1444"/>
        <v>0</v>
      </c>
      <c r="DH567" s="6">
        <f t="shared" si="1444"/>
        <v>0</v>
      </c>
      <c r="DI567" s="178"/>
      <c r="DJ567" s="6">
        <f t="shared" si="1445"/>
        <v>0</v>
      </c>
      <c r="DK567" s="6">
        <f t="shared" si="1445"/>
        <v>0</v>
      </c>
      <c r="DL567" s="6">
        <f t="shared" si="1445"/>
        <v>0</v>
      </c>
      <c r="DM567" s="6">
        <f t="shared" si="1445"/>
        <v>0</v>
      </c>
      <c r="DN567" s="6">
        <f t="shared" si="1445"/>
        <v>0</v>
      </c>
      <c r="DO567" s="6">
        <f t="shared" si="1445"/>
        <v>0</v>
      </c>
      <c r="DP567" s="6">
        <f t="shared" si="1445"/>
        <v>0</v>
      </c>
      <c r="DQ567" s="6">
        <f t="shared" si="1445"/>
        <v>0</v>
      </c>
      <c r="DR567" s="6">
        <f t="shared" si="1445"/>
        <v>0</v>
      </c>
      <c r="DS567" s="6">
        <f t="shared" si="1445"/>
        <v>0</v>
      </c>
      <c r="DT567" s="6">
        <f t="shared" si="1445"/>
        <v>0</v>
      </c>
      <c r="DU567" s="6">
        <f t="shared" si="1445"/>
        <v>0</v>
      </c>
      <c r="DV567" s="178"/>
      <c r="DW567" s="6">
        <f t="shared" si="1446"/>
        <v>0.15622258047152193</v>
      </c>
      <c r="DX567" s="6">
        <f t="shared" si="1446"/>
        <v>0.15689154778128078</v>
      </c>
      <c r="DY567" s="6">
        <f t="shared" si="1446"/>
        <v>0.15703789214239672</v>
      </c>
      <c r="DZ567" s="6">
        <f t="shared" si="1446"/>
        <v>0.15729725979811099</v>
      </c>
      <c r="EA567" s="6">
        <f t="shared" si="1446"/>
        <v>0.15725279342889908</v>
      </c>
      <c r="EB567" s="6">
        <f t="shared" si="1446"/>
        <v>0.15700724366263605</v>
      </c>
      <c r="EC567" s="6">
        <f t="shared" si="1446"/>
        <v>0.15732241578103448</v>
      </c>
      <c r="ED567" s="6">
        <f t="shared" si="1446"/>
        <v>0.15710369537482075</v>
      </c>
      <c r="EE567" s="6">
        <f t="shared" si="1446"/>
        <v>0.15759749535107914</v>
      </c>
      <c r="EF567" s="6">
        <f t="shared" si="1446"/>
        <v>0.15721478406930409</v>
      </c>
      <c r="EG567" s="6">
        <f t="shared" si="1446"/>
        <v>0.15684779936992621</v>
      </c>
      <c r="EH567" s="6">
        <f t="shared" si="1446"/>
        <v>0.15667189879571514</v>
      </c>
    </row>
    <row r="568" spans="2:138" s="47" customFormat="1" x14ac:dyDescent="0.25">
      <c r="B568" s="51" t="s">
        <v>364</v>
      </c>
      <c r="C568" s="51"/>
      <c r="D568" s="47" t="s">
        <v>365</v>
      </c>
      <c r="E568" s="205">
        <f t="shared" si="1396"/>
        <v>15.395471624266145</v>
      </c>
      <c r="F568" s="205">
        <f t="shared" si="1396"/>
        <v>17.973033496731791</v>
      </c>
      <c r="G568" s="205">
        <f t="shared" si="1397"/>
        <v>2.5775618724656457</v>
      </c>
      <c r="H568" s="206">
        <f t="shared" si="1398"/>
        <v>0.14341273402368879</v>
      </c>
      <c r="I568" s="41"/>
      <c r="J568" s="208">
        <f t="shared" si="1399"/>
        <v>20.280395877480256</v>
      </c>
      <c r="K568" s="208">
        <f t="shared" si="1399"/>
        <v>20.637308977473591</v>
      </c>
      <c r="L568" s="208">
        <f t="shared" si="1400"/>
        <v>0.35691309999333498</v>
      </c>
      <c r="M568" s="209">
        <f t="shared" si="1401"/>
        <v>1.7294556203181297E-2</v>
      </c>
      <c r="N568" s="41"/>
      <c r="O568" s="208">
        <f t="shared" si="1402"/>
        <v>16.91576820230728</v>
      </c>
      <c r="P568" s="208">
        <f t="shared" si="1403"/>
        <v>-3.3646276751729758</v>
      </c>
      <c r="Q568" s="209">
        <f t="shared" si="1404"/>
        <v>-0.19890481088018497</v>
      </c>
      <c r="R568" s="41"/>
      <c r="S568" s="208">
        <f t="shared" si="1447"/>
        <v>0</v>
      </c>
      <c r="T568" s="208">
        <f>S568-E568</f>
        <v>-15.395471624266145</v>
      </c>
      <c r="U568" s="209">
        <f t="shared" si="1406"/>
        <v>0</v>
      </c>
      <c r="V568" s="41"/>
      <c r="W568" s="42"/>
      <c r="X568" s="43"/>
      <c r="Y568" s="42"/>
      <c r="Z568" s="44"/>
      <c r="AB568" s="208">
        <f t="shared" si="1407"/>
        <v>20.732203934162985</v>
      </c>
      <c r="AC568" s="208">
        <f t="shared" si="1407"/>
        <v>21.548900277676928</v>
      </c>
      <c r="AD568" s="208">
        <f t="shared" si="1408"/>
        <v>0.81669634351394294</v>
      </c>
      <c r="AE568" s="209">
        <f t="shared" si="1409"/>
        <v>3.7899676224312021E-2</v>
      </c>
      <c r="AG568" s="208">
        <f t="shared" si="1410"/>
        <v>25.854057798891528</v>
      </c>
      <c r="AH568" s="208">
        <f t="shared" si="1410"/>
        <v>23.279547891259909</v>
      </c>
      <c r="AI568" s="208">
        <f t="shared" si="1411"/>
        <v>-2.5745099076316187</v>
      </c>
      <c r="AJ568" s="209">
        <f t="shared" si="1412"/>
        <v>-0.11059106128939018</v>
      </c>
      <c r="AL568" s="208">
        <f t="shared" si="1413"/>
        <v>19.311163701067617</v>
      </c>
      <c r="AM568" s="208">
        <f t="shared" si="1413"/>
        <v>19.996303505106546</v>
      </c>
      <c r="AN568" s="208">
        <f t="shared" si="1414"/>
        <v>0.68513980403892916</v>
      </c>
      <c r="AO568" s="209">
        <f t="shared" si="1415"/>
        <v>3.4263322911855278E-2</v>
      </c>
      <c r="AQ568" s="208">
        <f t="shared" si="1416"/>
        <v>15.395471624266145</v>
      </c>
      <c r="AR568" s="208">
        <f t="shared" si="1416"/>
        <v>17.973033496731791</v>
      </c>
      <c r="AS568" s="208">
        <f t="shared" si="1417"/>
        <v>2.5775618724656457</v>
      </c>
      <c r="AT568" s="209">
        <f t="shared" si="1418"/>
        <v>0.14341273402368879</v>
      </c>
      <c r="AV568" s="208">
        <f t="shared" si="1419"/>
        <v>20.280395877480256</v>
      </c>
      <c r="AW568" s="208">
        <f t="shared" si="1419"/>
        <v>19.472798781188686</v>
      </c>
      <c r="AX568" s="208">
        <f t="shared" si="1420"/>
        <v>-0.80759709629156973</v>
      </c>
      <c r="AY568" s="209">
        <f t="shared" si="1421"/>
        <v>-4.1473087940072227E-2</v>
      </c>
      <c r="BA568" s="208">
        <f t="shared" si="1422"/>
        <v>0</v>
      </c>
      <c r="BB568" s="208">
        <f t="shared" si="1422"/>
        <v>22.301618262597685</v>
      </c>
      <c r="BC568" s="208">
        <f t="shared" si="1423"/>
        <v>22.301618262597685</v>
      </c>
      <c r="BD568" s="209">
        <f t="shared" si="1424"/>
        <v>1</v>
      </c>
      <c r="BF568" s="208">
        <f t="shared" si="1425"/>
        <v>0</v>
      </c>
      <c r="BG568" s="208">
        <f t="shared" si="1425"/>
        <v>23.227660549399584</v>
      </c>
      <c r="BH568" s="208">
        <f t="shared" si="1426"/>
        <v>23.227660549399584</v>
      </c>
      <c r="BI568" s="209">
        <f t="shared" si="1427"/>
        <v>1</v>
      </c>
      <c r="BK568" s="208">
        <f t="shared" si="1428"/>
        <v>0</v>
      </c>
      <c r="BL568" s="208">
        <f t="shared" si="1428"/>
        <v>22.738917324718592</v>
      </c>
      <c r="BM568" s="208">
        <f t="shared" si="1429"/>
        <v>22.738917324718592</v>
      </c>
      <c r="BN568" s="209">
        <f t="shared" si="1430"/>
        <v>1</v>
      </c>
      <c r="BP568" s="208">
        <f t="shared" si="1431"/>
        <v>0</v>
      </c>
      <c r="BQ568" s="208">
        <f t="shared" si="1431"/>
        <v>19.519061251034408</v>
      </c>
      <c r="BR568" s="208">
        <f t="shared" si="1432"/>
        <v>19.519061251034408</v>
      </c>
      <c r="BS568" s="209">
        <f t="shared" si="1433"/>
        <v>1</v>
      </c>
      <c r="BU568" s="208">
        <f t="shared" si="1434"/>
        <v>0</v>
      </c>
      <c r="BV568" s="208">
        <f t="shared" si="1434"/>
        <v>17.33614046406316</v>
      </c>
      <c r="BW568" s="208">
        <f t="shared" si="1435"/>
        <v>17.33614046406316</v>
      </c>
      <c r="BX568" s="209">
        <f t="shared" si="1436"/>
        <v>1</v>
      </c>
      <c r="BZ568" s="208">
        <f t="shared" si="1437"/>
        <v>0</v>
      </c>
      <c r="CA568" s="208">
        <f t="shared" si="1437"/>
        <v>18.659723644668588</v>
      </c>
      <c r="CB568" s="208">
        <f t="shared" si="1438"/>
        <v>18.659723644668588</v>
      </c>
      <c r="CC568" s="209">
        <f t="shared" si="1439"/>
        <v>1</v>
      </c>
      <c r="CE568" s="208">
        <f t="shared" si="1440"/>
        <v>0</v>
      </c>
      <c r="CF568" s="208">
        <f t="shared" si="1440"/>
        <v>22.054764030462565</v>
      </c>
      <c r="CG568" s="208">
        <f t="shared" si="1441"/>
        <v>22.054764030462565</v>
      </c>
      <c r="CH568" s="209">
        <f t="shared" si="1442"/>
        <v>1</v>
      </c>
      <c r="CI568" s="214"/>
      <c r="CJ568" s="208">
        <f t="shared" si="1443"/>
        <v>20.732203934162985</v>
      </c>
      <c r="CK568" s="208">
        <f t="shared" si="1443"/>
        <v>25.854057798891528</v>
      </c>
      <c r="CL568" s="208">
        <f t="shared" si="1443"/>
        <v>19.311163701067617</v>
      </c>
      <c r="CM568" s="208">
        <f t="shared" si="1443"/>
        <v>15.395471624266145</v>
      </c>
      <c r="CN568" s="208">
        <f t="shared" si="1443"/>
        <v>20.280395877480256</v>
      </c>
      <c r="CO568" s="208">
        <f t="shared" si="1443"/>
        <v>0</v>
      </c>
      <c r="CP568" s="208">
        <f t="shared" si="1443"/>
        <v>0</v>
      </c>
      <c r="CQ568" s="208">
        <f t="shared" si="1443"/>
        <v>0</v>
      </c>
      <c r="CR568" s="208">
        <f t="shared" si="1443"/>
        <v>0</v>
      </c>
      <c r="CS568" s="208">
        <f t="shared" si="1443"/>
        <v>0</v>
      </c>
      <c r="CT568" s="208">
        <f t="shared" si="1443"/>
        <v>0</v>
      </c>
      <c r="CU568" s="208">
        <f t="shared" si="1443"/>
        <v>0</v>
      </c>
      <c r="CV568" s="214"/>
      <c r="CW568" s="208">
        <f t="shared" si="1444"/>
        <v>19.606535382644893</v>
      </c>
      <c r="CX568" s="208">
        <f t="shared" si="1444"/>
        <v>19.599050425671251</v>
      </c>
      <c r="CY568" s="208">
        <f t="shared" si="1444"/>
        <v>14.235413000283849</v>
      </c>
      <c r="CZ568" s="208">
        <f t="shared" si="1444"/>
        <v>14.804491000295071</v>
      </c>
      <c r="DA568" s="208">
        <f t="shared" si="1444"/>
        <v>16.040338488473882</v>
      </c>
      <c r="DB568" s="208">
        <f t="shared" si="1444"/>
        <v>18.549006052883083</v>
      </c>
      <c r="DC568" s="208">
        <f t="shared" si="1444"/>
        <v>23.237619834710745</v>
      </c>
      <c r="DD568" s="208">
        <f t="shared" si="1444"/>
        <v>22.895064647210937</v>
      </c>
      <c r="DE568" s="208">
        <f t="shared" si="1444"/>
        <v>25.299208029197082</v>
      </c>
      <c r="DF568" s="208">
        <f t="shared" si="1444"/>
        <v>15.99673308141532</v>
      </c>
      <c r="DG568" s="208">
        <f t="shared" si="1444"/>
        <v>18.533289224952743</v>
      </c>
      <c r="DH568" s="208">
        <f t="shared" si="1444"/>
        <v>23.350175044883304</v>
      </c>
      <c r="DI568" s="215"/>
      <c r="DJ568" s="208">
        <f t="shared" si="1445"/>
        <v>21.548900277676928</v>
      </c>
      <c r="DK568" s="208">
        <f t="shared" si="1445"/>
        <v>23.279547891259909</v>
      </c>
      <c r="DL568" s="208">
        <f t="shared" si="1445"/>
        <v>19.996303505106546</v>
      </c>
      <c r="DM568" s="208">
        <f t="shared" si="1445"/>
        <v>17.973033496731791</v>
      </c>
      <c r="DN568" s="208">
        <f t="shared" si="1445"/>
        <v>19.472798781188686</v>
      </c>
      <c r="DO568" s="208">
        <f t="shared" si="1445"/>
        <v>22.301618262597685</v>
      </c>
      <c r="DP568" s="208">
        <f t="shared" si="1445"/>
        <v>23.227660549399584</v>
      </c>
      <c r="DQ568" s="208">
        <f t="shared" si="1445"/>
        <v>22.738917324718592</v>
      </c>
      <c r="DR568" s="208">
        <f t="shared" si="1445"/>
        <v>19.519061251034408</v>
      </c>
      <c r="DS568" s="208">
        <f t="shared" si="1445"/>
        <v>17.33614046406316</v>
      </c>
      <c r="DT568" s="208">
        <f t="shared" si="1445"/>
        <v>18.659723644668588</v>
      </c>
      <c r="DU568" s="208">
        <f t="shared" si="1445"/>
        <v>22.054764030462565</v>
      </c>
      <c r="DV568" s="215"/>
      <c r="DW568" s="208">
        <f t="shared" si="1446"/>
        <v>17.087769013786804</v>
      </c>
      <c r="DX568" s="208">
        <f t="shared" si="1446"/>
        <v>16.411162200319868</v>
      </c>
      <c r="DY568" s="208">
        <f t="shared" si="1446"/>
        <v>14.705280616688544</v>
      </c>
      <c r="DZ568" s="208">
        <f t="shared" si="1446"/>
        <v>12.748433044881935</v>
      </c>
      <c r="EA568" s="208">
        <f t="shared" si="1446"/>
        <v>13.687614611545872</v>
      </c>
      <c r="EB568" s="208">
        <f t="shared" si="1446"/>
        <v>14.866656288143894</v>
      </c>
      <c r="EC568" s="208">
        <f t="shared" si="1446"/>
        <v>15.028266517961494</v>
      </c>
      <c r="ED568" s="208">
        <f t="shared" si="1446"/>
        <v>14.129184994846</v>
      </c>
      <c r="EE568" s="208">
        <f t="shared" si="1446"/>
        <v>14.460819038206331</v>
      </c>
      <c r="EF568" s="208">
        <f t="shared" si="1446"/>
        <v>14.489321431939937</v>
      </c>
      <c r="EG568" s="208">
        <f t="shared" si="1446"/>
        <v>15.386801375714944</v>
      </c>
      <c r="EH568" s="208">
        <f t="shared" si="1446"/>
        <v>15.467702332579059</v>
      </c>
    </row>
    <row r="569" spans="2:138" ht="15.75" x14ac:dyDescent="0.25">
      <c r="B569" s="51"/>
      <c r="C569" s="51"/>
      <c r="D569" s="95"/>
      <c r="E569" s="177"/>
      <c r="F569" s="177"/>
      <c r="G569" s="177"/>
      <c r="H569" s="82"/>
      <c r="I569" s="41"/>
      <c r="J569" s="8"/>
      <c r="K569" s="8"/>
      <c r="L569" s="8"/>
      <c r="M569" s="78"/>
      <c r="N569" s="41"/>
      <c r="O569" s="8"/>
      <c r="P569" s="8"/>
      <c r="Q569" s="78"/>
      <c r="R569" s="41"/>
      <c r="S569" s="8"/>
      <c r="T569" s="8"/>
      <c r="U569" s="78"/>
      <c r="V569" s="41"/>
      <c r="AA569" s="95"/>
      <c r="AB569" s="8"/>
      <c r="AC569" s="8"/>
      <c r="AD569" s="8"/>
      <c r="AE569" s="78"/>
      <c r="AG569" s="8"/>
      <c r="AH569" s="8"/>
      <c r="AI569" s="8"/>
      <c r="AJ569" s="78"/>
      <c r="AL569" s="8"/>
      <c r="AM569" s="8"/>
      <c r="AN569" s="8"/>
      <c r="AO569" s="78"/>
      <c r="AQ569" s="8"/>
      <c r="AR569" s="8"/>
      <c r="AS569" s="8"/>
      <c r="AT569" s="78"/>
      <c r="AV569" s="8"/>
      <c r="AW569" s="8"/>
      <c r="AX569" s="8"/>
      <c r="AY569" s="78"/>
      <c r="BA569" s="8"/>
      <c r="BB569" s="8"/>
      <c r="BC569" s="8"/>
      <c r="BD569" s="78"/>
      <c r="BF569" s="8"/>
      <c r="BG569" s="8"/>
      <c r="BH569" s="8"/>
      <c r="BI569" s="78"/>
      <c r="BK569" s="8"/>
      <c r="BL569" s="8"/>
      <c r="BM569" s="8"/>
      <c r="BN569" s="78"/>
      <c r="BP569" s="8"/>
      <c r="BQ569" s="8"/>
      <c r="BR569" s="8"/>
      <c r="BS569" s="78"/>
      <c r="BU569" s="8"/>
      <c r="BV569" s="8"/>
      <c r="BW569" s="8"/>
      <c r="BX569" s="78"/>
      <c r="BZ569" s="8"/>
      <c r="CA569" s="8"/>
      <c r="CB569" s="8"/>
      <c r="CC569" s="78"/>
      <c r="CE569" s="8"/>
      <c r="CF569" s="8"/>
      <c r="CG569" s="8"/>
      <c r="CH569" s="7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</row>
    <row r="570" spans="2:138" x14ac:dyDescent="0.25">
      <c r="B570" s="51"/>
      <c r="C570" s="51"/>
      <c r="D570" s="137" t="s">
        <v>366</v>
      </c>
      <c r="H570" s="138"/>
      <c r="I570" s="41"/>
      <c r="N570" s="41"/>
      <c r="R570" s="41"/>
      <c r="U570" s="7"/>
      <c r="V570" s="41"/>
      <c r="W570" s="74"/>
      <c r="X570" s="75"/>
      <c r="Y570" s="74"/>
      <c r="Z570" s="76"/>
      <c r="AA570" s="137"/>
      <c r="AE570" s="7"/>
      <c r="AJ570" s="7"/>
      <c r="AO570" s="7"/>
      <c r="AT570" s="7"/>
      <c r="AY570" s="7"/>
      <c r="BD570" s="7"/>
      <c r="BI570" s="7"/>
      <c r="BN570" s="7"/>
      <c r="BS570" s="7"/>
      <c r="BX570" s="7"/>
      <c r="CC570" s="7"/>
      <c r="CH570" s="7"/>
    </row>
    <row r="571" spans="2:138" x14ac:dyDescent="0.25">
      <c r="B571" s="51">
        <v>65001</v>
      </c>
      <c r="C571" s="51"/>
      <c r="D571" t="str" cm="1">
        <f t="array" ref="D571">_xll.OneStreamExcelAddIn.XFFunctions.XFGetMemberInfo("Description","Account",B571)</f>
        <v>R &amp; M - Buildings</v>
      </c>
      <c r="E571" s="53">
        <f>_xll.OneStreamExcelAddIn.XFFunctions.XFGetCell("TRUE", "CONSOL", $D$3,"TOT_Entity","USD","Actual",$E$3,"PERIODIC",$B571,"TOPFLOW","TOP","TOP","top1",$C571,"top3","Open_Acute_DIV1","TOP5","TOP6","REPORTED","TOP8")</f>
        <v>21747.91</v>
      </c>
      <c r="F571" s="53">
        <f>_xll.OneStreamExcelAddIn.XFFunctions.XFGetCell("TRUE", "CONSOL", $D$3,"TOT_Entity","Aggregated","Budget_Working",$E$3,"PERIODIC",$B571,"TOPFLOW","TOP","TOP","top1",$C571,"top3","Open_Acute_DIV1","TOP5","TOP6","REPORTED","TOP8")</f>
        <v>27416</v>
      </c>
      <c r="G571" s="53">
        <f t="shared" ref="G571:G579" si="1448">F571-E571</f>
        <v>5668.09</v>
      </c>
      <c r="H571" s="55">
        <f t="shared" ref="H571:H579" si="1449">IFERROR(G571/F571,0)</f>
        <v>0.20674387219142107</v>
      </c>
      <c r="I571" s="41"/>
      <c r="J571" s="53">
        <f>_xll.OneStreamExcelAddIn.XFFunctions.XFGetCell("TRUE", "CONSOL", $D$3,"TOT_Entity","USD","Actual",$E$3,"YTD",$B571,"TOPFLOW","TOP","TOP","top1",$C571,"TOP3","Open_Acute_DIV1","TOP5","TOP6","REPORTED","TOP8")</f>
        <v>100016.86</v>
      </c>
      <c r="K571" s="53">
        <f>_xll.OneStreamExcelAddIn.XFFunctions.XFGetCell("TRUE", "CONSOL", $D$3,"TOT_Entity","Aggregated","Budget_Working",$E$3,"YTD",$B571,"TOPFLOW","TOP","TOP","top1",$C571,"TOP3","Open_Acute_DIV1","TOP5","TOP6","REPORTED","TOP8")</f>
        <v>109664</v>
      </c>
      <c r="L571" s="53">
        <f t="shared" ref="L571:L579" si="1450">K571-J571</f>
        <v>9647.14</v>
      </c>
      <c r="M571" s="40">
        <f t="shared" ref="M571:M579" si="1451">IFERROR(L571/K571,0)</f>
        <v>8.7969981032973446E-2</v>
      </c>
      <c r="N571" s="41"/>
      <c r="O571" s="53">
        <f>_xll.OneStreamExcelAddIn.XFFunctions.XFGetCell("TRUE", "CONSOL", $D$3,"TOT_Entity","USD","Actual",$F$3,"YTD",$B571,"TOPFLOW","TOP","TOP","top1",$C571,"TOP3","Open_Acute_DIV1","TOP5","TOP6","REPORTED","TOP8")</f>
        <v>138937.07</v>
      </c>
      <c r="P571" s="53">
        <f>_xll.OneStreamExcelAddIn.XFFunctions.XFGetCell("TRUE", "CONSOL", $D$3,"TOT_Entity","USD","Actual",$E$3,"YTD",$B571,"TOPFLOW","TOP","TOP","top1",$C571,"top3","Open_Acute_DIV1","TOP5","TOP6","REPORTED","VAR_BW_PY_Actual")</f>
        <v>38920.21</v>
      </c>
      <c r="Q571" s="40">
        <f t="shared" ref="Q571:Q579" si="1452">IFERROR(P571/O571,0)</f>
        <v>0.28012833436029705</v>
      </c>
      <c r="R571" s="41"/>
      <c r="S571" s="53">
        <f>_xll.OneStreamExcelAddIn.XFFunctions.XFGetCell("TRUE", "CONSOL", $D$3,"TOT_Entity","USD","MIDFCST",$E$3,"MTD",$B571,"TOPFLOW","TOP","TOP","top1",$C571,"TOP3","Open_Acute_DIV1","TOP5","TOP6","REPORTED","TOP8")</f>
        <v>0</v>
      </c>
      <c r="T571" s="53">
        <f t="shared" ref="T571:T579" si="1453">S571-E571</f>
        <v>-21747.91</v>
      </c>
      <c r="U571" s="40">
        <f t="shared" ref="U571:U579" si="1454">IFERROR(T571/S571,0)</f>
        <v>0</v>
      </c>
      <c r="V571" s="41"/>
      <c r="W571" s="42"/>
      <c r="X571" s="43"/>
      <c r="Y571" s="42"/>
      <c r="Z571" s="44"/>
      <c r="AB571" s="53">
        <f>_xll.OneStreamExcelAddIn.XFFunctions.XFGetCell("TRUE", "CONSOL", $D$3,"TOT_Entity","USD","Actual",[1]Setup!C4,"PERIODIC",$B571,"TOPFLOW","TOP","TOP","top1",$C571,"top3","Open_Acute_DIV1","TOP5","TOP6","REPORTED","TOP8")</f>
        <v>22892.97</v>
      </c>
      <c r="AC571" s="53">
        <f>_xll.OneStreamExcelAddIn.XFFunctions.XFGetCell("TRUE", "CONSOL", $D$3,"TOT_Entity","Aggregated","Budget_Working",[1]Setup!C4,"PERIODIC",$B571,"TOPFLOW","TOP","TOP","top1",$C571,"top3","Open_Acute_DIV1","TOP5","TOP6","REPORTED","TOP8")</f>
        <v>27416</v>
      </c>
      <c r="AD571" s="53">
        <f t="shared" ref="AD571:AD579" si="1455">AC571-AB571</f>
        <v>4523.0299999999988</v>
      </c>
      <c r="AE571" s="40">
        <f t="shared" ref="AE571:AE578" si="1456">IFERROR(AD571/AC571,0)</f>
        <v>0.16497775021885028</v>
      </c>
      <c r="AG571" s="53">
        <f>_xll.OneStreamExcelAddIn.XFFunctions.XFGetCell("TRUE", "CONSOL", $D$3,"TOT_Entity","USD","Actual",[1]Setup!C5,"PERIODIC",$B571,"TOPFLOW","TOP","TOP","top1",$C571,"top3","Open_Acute_DIV1","TOP5","TOP6","REPORTED","TOP8")</f>
        <v>35439.86</v>
      </c>
      <c r="AH571" s="53">
        <f>_xll.OneStreamExcelAddIn.XFFunctions.XFGetCell("TRUE", "CONSOL", $D$3,"TOT_Entity","Aggregated","Budget_Working",[1]Setup!C5,"PERIODIC",$B571,"TOPFLOW","TOP","TOP","top1",$C571,"top3","Open_Acute_DIV1","TOP5","TOP6","REPORTED","TOP8")</f>
        <v>27416</v>
      </c>
      <c r="AI571" s="53">
        <f t="shared" ref="AI571:AI579" si="1457">AH571-AG571</f>
        <v>-8023.8600000000006</v>
      </c>
      <c r="AJ571" s="40">
        <f t="shared" ref="AJ571:AJ578" si="1458">IFERROR(AI571/AH571,0)</f>
        <v>-0.29267070323898453</v>
      </c>
      <c r="AL571" s="53">
        <f>_xll.OneStreamExcelAddIn.XFFunctions.XFGetCell("TRUE", "CONSOL", $D$3,"TOT_Entity","USD","Actual",[1]Setup!C6,"PERIODIC",$B571,"TOPFLOW","TOP","TOP","top1",$C571,"top3","Open_Acute_DIV1","TOP5","TOP6","REPORTED","TOP8")</f>
        <v>19936.12</v>
      </c>
      <c r="AM571" s="53">
        <f>_xll.OneStreamExcelAddIn.XFFunctions.XFGetCell("TRUE", "CONSOL", $D$3,"TOT_Entity","Aggregated","Budget_Working",[1]Setup!C6,"PERIODIC",$B571,"TOPFLOW","TOP","TOP","top1",$C571,"top3","Open_Acute_DIV1","TOP5","TOP6","REPORTED","TOP8")</f>
        <v>27416</v>
      </c>
      <c r="AN571" s="53">
        <f t="shared" ref="AN571:AN579" si="1459">AM571-AL571</f>
        <v>7479.880000000001</v>
      </c>
      <c r="AO571" s="40">
        <f t="shared" ref="AO571:AO578" si="1460">IFERROR(AN571/AM571,0)</f>
        <v>0.27282900496060697</v>
      </c>
      <c r="AQ571" s="53">
        <f>_xll.OneStreamExcelAddIn.XFFunctions.XFGetCell("TRUE", "CONSOL", $D$3,"TOT_Entity","USD","Actual",[1]Setup!C7,"PERIODIC",$B571,"TOPFLOW","TOP","TOP","top1",$C571,"top3","Open_Acute_DIV1","TOP5","TOP6","REPORTED","TOP8")</f>
        <v>21747.91</v>
      </c>
      <c r="AR571" s="53">
        <f>_xll.OneStreamExcelAddIn.XFFunctions.XFGetCell("TRUE", "CONSOL", $D$3,"TOT_Entity","Aggregated","Budget_Working",[1]Setup!C7,"PERIODIC",$B571,"TOPFLOW","TOP","TOP","top1",$C571,"top3","Open_Acute_DIV1","TOP5","TOP6","REPORTED","TOP8")</f>
        <v>27416</v>
      </c>
      <c r="AS571" s="53">
        <f t="shared" ref="AS571:AS579" si="1461">AR571-AQ571</f>
        <v>5668.09</v>
      </c>
      <c r="AT571" s="40">
        <f t="shared" ref="AT571:AT578" si="1462">IFERROR(AS571/AR571,0)</f>
        <v>0.20674387219142107</v>
      </c>
      <c r="AV571" s="53">
        <f>_xll.OneStreamExcelAddIn.XFFunctions.XFGetCell("TRUE", "CONSOL", $D$3,"TOT_Entity","USD","Actual",[1]Setup!C8,"PERIODIC",$B571,"TOPFLOW","TOP","TOP","top1",$C571,"top3","Open_Acute_DIV1","TOP5","TOP6","REPORTED","TOP8")</f>
        <v>-100016.86</v>
      </c>
      <c r="AW571" s="53">
        <f>_xll.OneStreamExcelAddIn.XFFunctions.XFGetCell("TRUE", "CONSOL", $D$3,"TOT_Entity","Aggregated","Budget_Working",[1]Setup!C8,"PERIODIC",$B571,"TOPFLOW","TOP","TOP","top1",$C571,"top3","Open_Acute_DIV1","TOP5","TOP6","REPORTED","TOP8")</f>
        <v>27416</v>
      </c>
      <c r="AX571" s="53">
        <f t="shared" ref="AX571:AX579" si="1463">AW571-AV571</f>
        <v>127432.86</v>
      </c>
      <c r="AY571" s="40">
        <f t="shared" ref="AY571:AY578" si="1464">IFERROR(AX571/AW571,0)</f>
        <v>4.648120075868106</v>
      </c>
      <c r="BA571" s="53">
        <f>_xll.OneStreamExcelAddIn.XFFunctions.XFGetCell("TRUE", "CONSOL", $D$3,"TOT_Entity","USD","Actual",[1]Setup!C9,"PERIODIC",$B571,"TOPFLOW","TOP","TOP","top1",$C571,"top3","Open_Acute_DIV1","TOP5","TOP6","REPORTED","TOP8")</f>
        <v>0</v>
      </c>
      <c r="BB571" s="53">
        <f>_xll.OneStreamExcelAddIn.XFFunctions.XFGetCell("TRUE", "CONSOL", $D$3,"TOT_Entity","Aggregated","Budget_Working",[1]Setup!C9,"PERIODIC",$B571,"TOPFLOW","TOP","TOP","top1",$C571,"top3","Open_Acute_DIV1","TOP5","TOP6","REPORTED","TOP8")</f>
        <v>27416</v>
      </c>
      <c r="BC571" s="53">
        <f t="shared" ref="BC571:BC579" si="1465">BB571-BA571</f>
        <v>27416</v>
      </c>
      <c r="BD571" s="40">
        <f t="shared" ref="BD571:BD578" si="1466">IFERROR(BC571/BB571,0)</f>
        <v>1</v>
      </c>
      <c r="BF571" s="53">
        <f>_xll.OneStreamExcelAddIn.XFFunctions.XFGetCell("TRUE", "CONSOL", $D$3,"TOT_Entity","USD","Actual",[1]Setup!C10,"PERIODIC",$B571,"TOPFLOW","TOP","TOP","top1",$C571,"top3","Open_Acute_DIV1","TOP5","TOP6","REPORTED","TOP8")</f>
        <v>0</v>
      </c>
      <c r="BG571" s="53">
        <f>_xll.OneStreamExcelAddIn.XFFunctions.XFGetCell("TRUE", "CONSOL", $D$3,"TOT_Entity","Aggregated","Budget_Working",[1]Setup!C10,"PERIODIC",$B571,"TOPFLOW","TOP","TOP","top1",$C571,"top3","Open_Acute_DIV1","TOP5","TOP6","REPORTED","TOP8")</f>
        <v>27416</v>
      </c>
      <c r="BH571" s="53">
        <f t="shared" ref="BH571:BH579" si="1467">BG571-BF571</f>
        <v>27416</v>
      </c>
      <c r="BI571" s="40">
        <f t="shared" ref="BI571:BI578" si="1468">IFERROR(BH571/BG571,0)</f>
        <v>1</v>
      </c>
      <c r="BK571" s="53">
        <f>_xll.OneStreamExcelAddIn.XFFunctions.XFGetCell("TRUE", "CONSOL", $D$3,"TOT_Entity","USD","Actual",[1]Setup!C11,"PERIODIC",$B571,"TOPFLOW","TOP","TOP","top1",$C571,"top3","Open_Acute_DIV1","TOP5","TOP6","REPORTED","TOP8")</f>
        <v>0</v>
      </c>
      <c r="BL571" s="53">
        <f>_xll.OneStreamExcelAddIn.XFFunctions.XFGetCell("TRUE", "CONSOL", $D$3,"TOT_Entity","Aggregated","Budget_Working",[1]Setup!C11,"PERIODIC",$B571,"TOPFLOW","TOP","TOP","top1",$C571,"top3","Open_Acute_DIV1","TOP5","TOP6","REPORTED","TOP8")</f>
        <v>27416</v>
      </c>
      <c r="BM571" s="53">
        <f t="shared" ref="BM571:BM579" si="1469">BL571-BK571</f>
        <v>27416</v>
      </c>
      <c r="BN571" s="40">
        <f t="shared" ref="BN571:BN578" si="1470">IFERROR(BM571/BL571,0)</f>
        <v>1</v>
      </c>
      <c r="BP571" s="53">
        <f>_xll.OneStreamExcelAddIn.XFFunctions.XFGetCell("TRUE", "CONSOL", $D$3,"TOT_Entity","USD","Actual",[1]Setup!C12,"PERIODIC",$B571,"TOPFLOW","TOP","TOP","top1",$C571,"top3","Open_Acute_DIV1","TOP5","TOP6","REPORTED","TOP8")</f>
        <v>0</v>
      </c>
      <c r="BQ571" s="53">
        <f>_xll.OneStreamExcelAddIn.XFFunctions.XFGetCell("TRUE", "CONSOL", $D$3,"TOT_Entity","Aggregated","Budget_Working",[1]Setup!C12,"PERIODIC",$B571,"TOPFLOW","TOP","TOP","top1",$C571,"top3","Open_Acute_DIV1","TOP5","TOP6","REPORTED","TOP8")</f>
        <v>27416</v>
      </c>
      <c r="BR571" s="53">
        <f t="shared" ref="BR571:BR579" si="1471">BQ571-BP571</f>
        <v>27416</v>
      </c>
      <c r="BS571" s="40">
        <f t="shared" ref="BS571:BS578" si="1472">IFERROR(BR571/BQ571,0)</f>
        <v>1</v>
      </c>
      <c r="BU571" s="53">
        <f>_xll.OneStreamExcelAddIn.XFFunctions.XFGetCell("TRUE", "CONSOL", $D$3,"TOT_Entity","USD","Actual",[1]Setup!C13,"PERIODIC",$B571,"TOPFLOW","TOP","TOP","top1",$C571,"top3","Open_Acute_DIV1","TOP5","TOP6","REPORTED","TOP8")</f>
        <v>0</v>
      </c>
      <c r="BV571" s="53">
        <f>_xll.OneStreamExcelAddIn.XFFunctions.XFGetCell("TRUE", "CONSOL", $D$3,"TOT_Entity","Aggregated","Budget_Working",[1]Setup!C13,"PERIODIC",$B571,"TOPFLOW","TOP","TOP","top1",$C571,"top3","Open_Acute_DIV1","TOP5","TOP6","REPORTED","TOP8")</f>
        <v>27416</v>
      </c>
      <c r="BW571" s="53">
        <f t="shared" ref="BW571:BW579" si="1473">BV571-BU571</f>
        <v>27416</v>
      </c>
      <c r="BX571" s="40">
        <f t="shared" ref="BX571:BX578" si="1474">IFERROR(BW571/BV571,0)</f>
        <v>1</v>
      </c>
      <c r="BZ571" s="53">
        <f>_xll.OneStreamExcelAddIn.XFFunctions.XFGetCell("TRUE", "CONSOL", $D$3,"TOT_Entity","USD","Actual",[1]Setup!C14,"PERIODIC",$B571,"TOPFLOW","TOP","TOP","top1",$C571,"top3","Open_Acute_DIV1","TOP5","TOP6","REPORTED","TOP8")</f>
        <v>0</v>
      </c>
      <c r="CA571" s="53">
        <f>_xll.OneStreamExcelAddIn.XFFunctions.XFGetCell("TRUE", "CONSOL", $D$3,"TOT_Entity","Aggregated","Budget_Working",[1]Setup!C14,"PERIODIC",$B571,"TOPFLOW","TOP","TOP","top1",$C571,"top3","Open_Acute_DIV1","TOP5","TOP6","REPORTED","TOP8")</f>
        <v>27416</v>
      </c>
      <c r="CB571" s="53">
        <f t="shared" ref="CB571:CB579" si="1475">CA571-BZ571</f>
        <v>27416</v>
      </c>
      <c r="CC571" s="40">
        <f t="shared" ref="CC571:CC578" si="1476">IFERROR(CB571/CA571,0)</f>
        <v>1</v>
      </c>
      <c r="CE571" s="53">
        <f>_xll.OneStreamExcelAddIn.XFFunctions.XFGetCell("TRUE", "CONSOL", $D$3,"TOT_Entity","USD","Actual",[1]Setup!C15,"PERIODIC",$B571,"TOPFLOW","TOP","TOP","top1",$C571,"top3","Open_Acute_DIV1","TOP5","TOP6","REPORTED","TOP8")</f>
        <v>0</v>
      </c>
      <c r="CF571" s="53">
        <f>_xll.OneStreamExcelAddIn.XFFunctions.XFGetCell("TRUE", "CONSOL", $D$3,"TOT_Entity","Aggregated","Budget_Working",[1]Setup!C15,"PERIODIC",$B571,"TOPFLOW","TOP","TOP","top1",$C571,"top3","Open_Acute_DIV1","TOP5","TOP6","REPORTED","TOP8")</f>
        <v>27416</v>
      </c>
      <c r="CG571" s="53">
        <f t="shared" ref="CG571:CG579" si="1477">CF571-CE571</f>
        <v>27416</v>
      </c>
      <c r="CH571" s="40">
        <f t="shared" ref="CH571:CH578" si="1478">IFERROR(CG571/CF571,0)</f>
        <v>1</v>
      </c>
      <c r="CI571" s="212"/>
      <c r="CJ571" s="53">
        <f>_xll.OneStreamExcelAddIn.XFFunctions.XFGetCell("TRUE", "CONSOL", $D$3,"TOT_Entity","USD","Actual",[1]Setup!C4,"PERIODIC",$B571,"TOPFLOW","TOP","TOP","top1",$C571,"top3","Open_Acute_DIV1","TOP5","TOP6","REPORTED","TOP8")</f>
        <v>22892.97</v>
      </c>
      <c r="CK571" s="53">
        <f>_xll.OneStreamExcelAddIn.XFFunctions.XFGetCell("TRUE", "CONSOL", $D$3,"TOT_Entity","USD","Actual",[1]Setup!C5,"PERIODIC",$B571,"TOPFLOW","TOP","TOP","top1",$C571,"top3","Open_Acute_DIV1","TOP5","TOP6","REPORTED","TOP8")</f>
        <v>35439.86</v>
      </c>
      <c r="CL571" s="53">
        <f>_xll.OneStreamExcelAddIn.XFFunctions.XFGetCell("TRUE", "CONSOL", $D$3,"TOT_Entity","USD","Actual",[1]Setup!C6,"PERIODIC",$B571,"TOPFLOW","TOP","TOP","top1",$C571,"top3","Open_Acute_DIV1","TOP5","TOP6","REPORTED","TOP8")</f>
        <v>19936.12</v>
      </c>
      <c r="CM571" s="53">
        <f>_xll.OneStreamExcelAddIn.XFFunctions.XFGetCell("TRUE", "CONSOL", $D$3,"TOT_Entity","USD","Actual",[1]Setup!C7,"PERIODIC",$B571,"TOPFLOW","TOP","TOP","top1",$C571,"top3","Open_Acute_DIV1","TOP5","TOP6","REPORTED","TOP8")</f>
        <v>21747.91</v>
      </c>
      <c r="CN571" s="53">
        <f>_xll.OneStreamExcelAddIn.XFFunctions.XFGetCell("TRUE", "CONSOL", $D$3,"TOT_Entity","USD","Actual",[1]Setup!C8,"PERIODIC",$B571,"TOPFLOW","TOP","TOP","top1",$C571,"top3","Open_Acute_DIV1","TOP5","TOP6","REPORTED","TOP8")</f>
        <v>-100016.86</v>
      </c>
      <c r="CO571" s="53">
        <f>_xll.OneStreamExcelAddIn.XFFunctions.XFGetCell("TRUE", "CONSOL", $D$3,"TOT_Entity","USD","Actual",[1]Setup!C9,"PERIODIC",$B571,"TOPFLOW","TOP","TOP","top1",$C571,"top3","Open_Acute_DIV1","TOP5","TOP6","REPORTED","TOP8")</f>
        <v>0</v>
      </c>
      <c r="CP571" s="53">
        <f>_xll.OneStreamExcelAddIn.XFFunctions.XFGetCell("TRUE", "CONSOL", $D$3,"TOT_Entity","USD","Actual",[1]Setup!C10,"PERIODIC",$B571,"TOPFLOW","TOP","TOP","top1",$C571,"top3","Open_Acute_DIV1","TOP5","TOP6","REPORTED","TOP8")</f>
        <v>0</v>
      </c>
      <c r="CQ571" s="53">
        <f>_xll.OneStreamExcelAddIn.XFFunctions.XFGetCell("TRUE", "CONSOL", $D$3,"TOT_Entity","USD","Actual",[1]Setup!C11,"PERIODIC",$B571,"TOPFLOW","TOP","TOP","top1",$C571,"top3","Open_Acute_DIV1","TOP5","TOP6","REPORTED","TOP8")</f>
        <v>0</v>
      </c>
      <c r="CR571" s="53">
        <f>_xll.OneStreamExcelAddIn.XFFunctions.XFGetCell("TRUE", "CONSOL", $D$3,"TOT_Entity","USD","Actual",[1]Setup!C12,"PERIODIC",$B571,"TOPFLOW","TOP","TOP","top1",$C571,"top3","Open_Acute_DIV1","TOP5","TOP6","REPORTED","TOP8")</f>
        <v>0</v>
      </c>
      <c r="CS571" s="53">
        <f>_xll.OneStreamExcelAddIn.XFFunctions.XFGetCell("TRUE", "CONSOL", $D$3,"TOT_Entity","USD","Actual",[1]Setup!C13,"PERIODIC",$B571,"TOPFLOW","TOP","TOP","top1",$C571,"top3","Open_Acute_DIV1","TOP5","TOP6","REPORTED","TOP8")</f>
        <v>0</v>
      </c>
      <c r="CT571" s="53">
        <f>_xll.OneStreamExcelAddIn.XFFunctions.XFGetCell("TRUE", "CONSOL", $D$3,"TOT_Entity","USD","Actual",[1]Setup!C14,"PERIODIC",$B571,"TOPFLOW","TOP","TOP","top1",$C571,"top3","Open_Acute_DIV1","TOP5","TOP6","REPORTED","TOP8")</f>
        <v>0</v>
      </c>
      <c r="CU571" s="53">
        <f>_xll.OneStreamExcelAddIn.XFFunctions.XFGetCell("TRUE", "CONSOL", $D$3,"TOT_Entity","USD","Actual",[1]Setup!C15,"PERIODIC",$B571,"TOPFLOW","TOP","TOP","top1",$C571,"top3","Open_Acute_DIV1","TOP5","TOP6","REPORTED","TOP8")</f>
        <v>0</v>
      </c>
      <c r="CV571" s="212"/>
      <c r="CW571" s="53">
        <f>_xll.OneStreamExcelAddIn.XFFunctions.XFGetCell("TRUE", "CONSOL", $D$3,"TOT_Entity","USD","Actual",[1]Setup!C17,"PERIODIC",$B571,"TOPFLOW","TOP","TOP","top1",$C571,"top3","Open_Acute_DIV1","TOP5","TOP6","REPORTED","TOP8")</f>
        <v>34624.78</v>
      </c>
      <c r="CX571" s="53">
        <f>_xll.OneStreamExcelAddIn.XFFunctions.XFGetCell("TRUE", "CONSOL", $D$3,"TOT_Entity","USD","Actual",[1]Setup!C18,"PERIODIC",$B571,"TOPFLOW","TOP","TOP","top1",$C571,"top3","Open_Acute_DIV1","TOP5","TOP6","REPORTED","TOP8")</f>
        <v>26655.72</v>
      </c>
      <c r="CY571" s="53">
        <f>_xll.OneStreamExcelAddIn.XFFunctions.XFGetCell("TRUE", "CONSOL", $D$3,"TOT_Entity","USD","Actual",[1]Setup!C19,"PERIODIC",$B571,"TOPFLOW","TOP","TOP","top1",$C571,"top3","Open_Acute_DIV1","TOP5","TOP6","REPORTED","TOP8")</f>
        <v>22815.05</v>
      </c>
      <c r="CZ571" s="53">
        <f>_xll.OneStreamExcelAddIn.XFFunctions.XFGetCell("TRUE", "CONSOL", $D$3,"TOT_Entity","USD","Actual",[1]Setup!C20,"PERIODIC",$B571,"TOPFLOW","TOP","TOP","top1",$C571,"top3","Open_Acute_DIV1","TOP5","TOP6","REPORTED","TOP8")</f>
        <v>54841.52</v>
      </c>
      <c r="DA571" s="53">
        <f>_xll.OneStreamExcelAddIn.XFFunctions.XFGetCell("TRUE", "CONSOL", $D$3,"TOT_Entity","USD","Actual",[1]Setup!C21,"PERIODIC",$B571,"TOPFLOW","TOP","TOP","top1",$C571,"top3","Open_Acute_DIV1","TOP5","TOP6","REPORTED","TOP8")</f>
        <v>58660.65</v>
      </c>
      <c r="DB571" s="53">
        <f>_xll.OneStreamExcelAddIn.XFFunctions.XFGetCell("TRUE", "CONSOL", $D$3,"TOT_Entity","USD","Actual",[1]Setup!C22,"PERIODIC",$B571,"TOPFLOW","TOP","TOP","top1",$C571,"top3","Open_Acute_DIV1","TOP5","TOP6","REPORTED","TOP8")</f>
        <v>39523.86</v>
      </c>
      <c r="DC571" s="53">
        <f>_xll.OneStreamExcelAddIn.XFFunctions.XFGetCell("TRUE", "CONSOL", $D$3,"TOT_Entity","USD","Actual",[1]Setup!C23,"PERIODIC",$B571,"TOPFLOW","TOP","TOP","top1",$C571,"top3","Open_Acute_DIV1","TOP5","TOP6","REPORTED","TOP8")</f>
        <v>73194.399999999994</v>
      </c>
      <c r="DD571" s="53">
        <f>_xll.OneStreamExcelAddIn.XFFunctions.XFGetCell("TRUE", "CONSOL", $D$3,"TOT_Entity","USD","Actual",[1]Setup!C24,"PERIODIC",$B571,"TOPFLOW","TOP","TOP","top1",$C571,"top3","Open_Acute_DIV1","TOP5","TOP6","REPORTED","TOP8")</f>
        <v>65209.85</v>
      </c>
      <c r="DE571" s="53">
        <f>_xll.OneStreamExcelAddIn.XFFunctions.XFGetCell("TRUE", "CONSOL", $D$3,"TOT_Entity","USD","Actual",[1]Setup!C25,"PERIODIC",$B571,"TOPFLOW","TOP","TOP","top1",$C571,"top3","Open_Acute_DIV1","TOP5","TOP6","REPORTED","TOP8")</f>
        <v>33604.089999999997</v>
      </c>
      <c r="DF571" s="53">
        <f>_xll.OneStreamExcelAddIn.XFFunctions.XFGetCell("TRUE", "CONSOL", $D$3,"TOT_Entity","USD","Actual",[1]Setup!C26,"PERIODIC",$B571,"TOPFLOW","TOP","TOP","top1",$C571,"top3","Open_Acute_DIV1","TOP5","TOP6","REPORTED","TOP8")</f>
        <v>41971.67</v>
      </c>
      <c r="DG571" s="53">
        <f>_xll.OneStreamExcelAddIn.XFFunctions.XFGetCell("TRUE", "CONSOL", $D$3,"TOT_Entity","USD","Actual",[1]Setup!C27,"PERIODIC",$B571,"TOPFLOW","TOP","TOP","top1",$C571,"top3","Open_Acute_DIV1","TOP5","TOP6","REPORTED","TOP8")</f>
        <v>22850.41</v>
      </c>
      <c r="DH571" s="53">
        <f>_xll.OneStreamExcelAddIn.XFFunctions.XFGetCell("TRUE", "CONSOL", $D$3,"TOT_Entity","USD","Actual",[1]Setup!C28,"PERIODIC",$B571,"TOPFLOW","TOP","TOP","top1",$C571,"top3","Open_Acute_DIV1","TOP5","TOP6","REPORTED","TOP8")</f>
        <v>33441.47</v>
      </c>
      <c r="DI571" s="178"/>
      <c r="DJ571" s="53">
        <f>_xll.OneStreamExcelAddIn.XFFunctions.XFGetCell("TRUE", "CONSOL", $D$3,"TOT_Entity","Aggregated","Budget_Working",[1]Setup!C4,"PERIODIC",$B571,"TOPFLOW","TOP","TOP","top1",$C571,"top3","Open_Acute_DIV1","TOP5","TOP6","REPORTED","TOP8")</f>
        <v>27416</v>
      </c>
      <c r="DK571" s="53">
        <f>_xll.OneStreamExcelAddIn.XFFunctions.XFGetCell("TRUE", "CONSOL", $D$3,"TOT_Entity","Aggregated","Budget_Working",[1]Setup!C5,"PERIODIC",$B571,"TOPFLOW","TOP","TOP","top1",$C571,"top3","Open_Acute_DIV1","TOP5","TOP6","REPORTED","TOP8")</f>
        <v>27416</v>
      </c>
      <c r="DL571" s="53">
        <f>_xll.OneStreamExcelAddIn.XFFunctions.XFGetCell("TRUE", "CONSOL", $D$3,"TOT_Entity","Aggregated","Budget_Working",[1]Setup!C6,"PERIODIC",$B571,"TOPFLOW","TOP","TOP","top1",$C571,"top3","Open_Acute_DIV1","TOP5","TOP6","REPORTED","TOP8")</f>
        <v>27416</v>
      </c>
      <c r="DM571" s="53">
        <f>_xll.OneStreamExcelAddIn.XFFunctions.XFGetCell("TRUE", "CONSOL", $D$3,"TOT_Entity","Aggregated","Budget_Working",[1]Setup!C7,"PERIODIC",$B571,"TOPFLOW","TOP","TOP","top1",$C571,"top3","Open_Acute_DIV1","TOP5","TOP6","REPORTED","TOP8")</f>
        <v>27416</v>
      </c>
      <c r="DN571" s="53">
        <f>_xll.OneStreamExcelAddIn.XFFunctions.XFGetCell("TRUE", "CONSOL", $D$3,"TOT_Entity","Aggregated","Budget_Working",[1]Setup!C8,"PERIODIC",$B571,"TOPFLOW","TOP","TOP","top1",$C571,"top3","Open_Acute_DIV1","TOP5","TOP6","REPORTED","TOP8")</f>
        <v>27416</v>
      </c>
      <c r="DO571" s="53">
        <f>_xll.OneStreamExcelAddIn.XFFunctions.XFGetCell("TRUE", "CONSOL", $D$3,"TOT_Entity","Aggregated","Budget_Working",[1]Setup!C9,"PERIODIC",$B571,"TOPFLOW","TOP","TOP","top1",$C571,"top3","Open_Acute_DIV1","TOP5","TOP6","REPORTED","TOP8")</f>
        <v>27416</v>
      </c>
      <c r="DP571" s="53">
        <f>_xll.OneStreamExcelAddIn.XFFunctions.XFGetCell("TRUE", "CONSOL", $D$3,"TOT_Entity","Aggregated","Budget_Working",[1]Setup!C10,"PERIODIC",$B571,"TOPFLOW","TOP","TOP","top1",$C571,"top3","Open_Acute_DIV1","TOP5","TOP6","REPORTED","TOP8")</f>
        <v>27416</v>
      </c>
      <c r="DQ571" s="53">
        <f>_xll.OneStreamExcelAddIn.XFFunctions.XFGetCell("TRUE", "CONSOL", $D$3,"TOT_Entity","Aggregated","Budget_Working",[1]Setup!C11,"PERIODIC",$B571,"TOPFLOW","TOP","TOP","top1",$C571,"top3","Open_Acute_DIV1","TOP5","TOP6","REPORTED","TOP8")</f>
        <v>27416</v>
      </c>
      <c r="DR571" s="53">
        <f>_xll.OneStreamExcelAddIn.XFFunctions.XFGetCell("TRUE", "CONSOL", $D$3,"TOT_Entity","Aggregated","Budget_Working",[1]Setup!C12,"PERIODIC",$B571,"TOPFLOW","TOP","TOP","top1",$C571,"top3","Open_Acute_DIV1","TOP5","TOP6","REPORTED","TOP8")</f>
        <v>27416</v>
      </c>
      <c r="DS571" s="53">
        <f>_xll.OneStreamExcelAddIn.XFFunctions.XFGetCell("TRUE", "CONSOL", $D$3,"TOT_Entity","Aggregated","Budget_Working",[1]Setup!C13,"PERIODIC",$B571,"TOPFLOW","TOP","TOP","top1",$C571,"top3","Open_Acute_DIV1","TOP5","TOP6","REPORTED","TOP8")</f>
        <v>27416</v>
      </c>
      <c r="DT571" s="53">
        <f>_xll.OneStreamExcelAddIn.XFFunctions.XFGetCell("TRUE", "CONSOL", $D$3,"TOT_Entity","Aggregated","Budget_Working",[1]Setup!C14,"PERIODIC",$B571,"TOPFLOW","TOP","TOP","top1",$C571,"top3","Open_Acute_DIV1","TOP5","TOP6","REPORTED","TOP8")</f>
        <v>27416</v>
      </c>
      <c r="DU571" s="53">
        <f>_xll.OneStreamExcelAddIn.XFFunctions.XFGetCell("TRUE", "CONSOL", $D$3,"TOT_Entity","Aggregated","Budget_Working",[1]Setup!C15,"PERIODIC",$B571,"TOPFLOW","TOP","TOP","top1",$C571,"top3","Open_Acute_DIV1","TOP5","TOP6","REPORTED","TOP8")</f>
        <v>27416</v>
      </c>
      <c r="DV571" s="178"/>
      <c r="DW571" s="53">
        <f>_xll.OneStreamExcelAddIn.XFFunctions.XFGetCell("TRUE", "CONSOL", $D$3,"TOT_Entity","USD","Budget_Final",[1]Setup!C17,"PERIODIC",$B571,"TOPFLOW","TOP","TOP","top1",$C571,"top3","Open_Acute_DIV1","TOP5","TOP6","REPORTED","TOP8")</f>
        <v>25910.611193240002</v>
      </c>
      <c r="DX571" s="53">
        <f>_xll.OneStreamExcelAddIn.XFFunctions.XFGetCell("TRUE", "CONSOL", $D$3,"TOT_Entity","USD","Budget_Final",[1]Setup!C18,"PERIODIC",$B571,"TOPFLOW","TOP","TOP","top1",$C571,"top3","Open_Acute_DIV1","TOP5","TOP6","REPORTED","TOP8")</f>
        <v>25910.581715791999</v>
      </c>
      <c r="DY571" s="53">
        <f>_xll.OneStreamExcelAddIn.XFFunctions.XFGetCell("TRUE", "CONSOL", $D$3,"TOT_Entity","USD","Budget_Final",[1]Setup!C19,"PERIODIC",$B571,"TOPFLOW","TOP","TOP","top1",$C571,"top3","Open_Acute_DIV1","TOP5","TOP6","REPORTED","TOP8")</f>
        <v>25910.652626576</v>
      </c>
      <c r="DZ571" s="53">
        <f>_xll.OneStreamExcelAddIn.XFFunctions.XFGetCell("TRUE", "CONSOL", $D$3,"TOT_Entity","USD","Budget_Final",[1]Setup!C20,"PERIODIC",$B571,"TOPFLOW","TOP","TOP","top1",$C571,"top3","Open_Acute_DIV1","TOP5","TOP6","REPORTED","TOP8")</f>
        <v>25910.648916128001</v>
      </c>
      <c r="EA571" s="53">
        <f>_xll.OneStreamExcelAddIn.XFFunctions.XFGetCell("TRUE", "CONSOL", $D$3,"TOT_Entity","USD","Budget_Final",[1]Setup!C21,"PERIODIC",$B571,"TOPFLOW","TOP","TOP","top1",$C571,"top3","Open_Acute_DIV1","TOP5","TOP6","REPORTED","TOP8")</f>
        <v>25910.667880640001</v>
      </c>
      <c r="EB571" s="53">
        <f>_xll.OneStreamExcelAddIn.XFFunctions.XFGetCell("TRUE", "CONSOL", $D$3,"TOT_Entity","USD","Budget_Final",[1]Setup!C22,"PERIODIC",$B571,"TOPFLOW","TOP","TOP","top1",$C571,"top3","Open_Acute_DIV1","TOP5","TOP6","REPORTED","TOP8")</f>
        <v>25910.632425248001</v>
      </c>
      <c r="EC571" s="53">
        <f>_xll.OneStreamExcelAddIn.XFFunctions.XFGetCell("TRUE", "CONSOL", $D$3,"TOT_Entity","USD","Budget_Final",[1]Setup!C23,"PERIODIC",$B571,"TOPFLOW","TOP","TOP","top1",$C571,"top3","Open_Acute_DIV1","TOP5","TOP6","REPORTED","TOP8")</f>
        <v>25910.666643823999</v>
      </c>
      <c r="ED571" s="53">
        <f>_xll.OneStreamExcelAddIn.XFFunctions.XFGetCell("TRUE", "CONSOL", $D$3,"TOT_Entity","USD","Budget_Final",[1]Setup!C24,"PERIODIC",$B571,"TOPFLOW","TOP","TOP","top1",$C571,"top3","Open_Acute_DIV1","TOP5","TOP6","REPORTED","TOP8")</f>
        <v>25910.667056096001</v>
      </c>
      <c r="EE571" s="53">
        <f>_xll.OneStreamExcelAddIn.XFFunctions.XFGetCell("TRUE", "CONSOL", $D$3,"TOT_Entity","USD","Budget_Final",[1]Setup!C25,"PERIODIC",$B571,"TOPFLOW","TOP","TOP","top1",$C571,"top3","Open_Acute_DIV1","TOP5","TOP6","REPORTED","TOP8")</f>
        <v>25910.666849959998</v>
      </c>
      <c r="EF571" s="53">
        <f>_xll.OneStreamExcelAddIn.XFFunctions.XFGetCell("TRUE", "CONSOL", $D$3,"TOT_Entity","USD","Budget_Final",[1]Setup!C26,"PERIODIC",$B571,"TOPFLOW","TOP","TOP","top1",$C571,"top3","Open_Acute_DIV1","TOP5","TOP6","REPORTED","TOP8")</f>
        <v>25910.662933375999</v>
      </c>
      <c r="EG571" s="53">
        <f>_xll.OneStreamExcelAddIn.XFFunctions.XFGetCell("TRUE", "CONSOL", $D$3,"TOT_Entity","USD","Budget_Final",[1]Setup!C27,"PERIODIC",$B571,"TOPFLOW","TOP","TOP","top1",$C571,"top3","Open_Acute_DIV1","TOP5","TOP6","REPORTED","TOP8")</f>
        <v>25910.621087767999</v>
      </c>
      <c r="EH571" s="53">
        <f>_xll.OneStreamExcelAddIn.XFFunctions.XFGetCell("TRUE", "CONSOL", $D$3,"TOT_Entity","USD","Budget_Final",[1]Setup!C28,"PERIODIC",$B571,"TOPFLOW","TOP","TOP","top1",$C571,"top3","Open_Acute_DIV1","TOP5","TOP6","REPORTED","TOP8")</f>
        <v>25910.632219112002</v>
      </c>
    </row>
    <row r="572" spans="2:138" x14ac:dyDescent="0.25">
      <c r="B572" s="51">
        <v>65002</v>
      </c>
      <c r="C572" s="51"/>
      <c r="D572" t="str" cm="1">
        <f t="array" ref="D572">_xll.OneStreamExcelAddIn.XFFunctions.XFGetMemberInfo("Description","Account",B572)</f>
        <v>R &amp; M - Vehicles</v>
      </c>
      <c r="E572" s="53">
        <f>_xll.OneStreamExcelAddIn.XFFunctions.XFGetCell("TRUE", "CONSOL", $D$3,"TOT_Entity","USD","Actual",$E$3,"PERIODIC",$B572,"TOPFLOW","TOP","TOP","top1",$C572,"top3","Open_Acute_DIV1","TOP5","TOP6","REPORTED","TOP8")</f>
        <v>0</v>
      </c>
      <c r="F572" s="53">
        <f>_xll.OneStreamExcelAddIn.XFFunctions.XFGetCell("TRUE", "CONSOL", $D$3,"TOT_Entity","Aggregated","Budget_Working",$E$3,"PERIODIC",$B572,"TOPFLOW","TOP","TOP","top1",$C572,"top3","Open_Acute_DIV1","TOP5","TOP6","REPORTED","TOP8")</f>
        <v>512.6</v>
      </c>
      <c r="G572" s="53">
        <f t="shared" si="1448"/>
        <v>512.6</v>
      </c>
      <c r="H572" s="55">
        <f t="shared" si="1449"/>
        <v>1</v>
      </c>
      <c r="I572" s="41"/>
      <c r="J572" s="53">
        <f>_xll.OneStreamExcelAddIn.XFFunctions.XFGetCell("TRUE", "CONSOL", $D$3,"TOT_Entity","USD","Actual",$E$3,"YTD",$B572,"TOPFLOW","TOP","TOP","top1",$C572,"TOP3","Open_Acute_DIV1","TOP5","TOP6","REPORTED","TOP8")</f>
        <v>657.95</v>
      </c>
      <c r="K572" s="53">
        <f>_xll.OneStreamExcelAddIn.XFFunctions.XFGetCell("TRUE", "CONSOL", $D$3,"TOT_Entity","Aggregated","Budget_Working",$E$3,"YTD",$B572,"TOPFLOW","TOP","TOP","top1",$C572,"TOP3","Open_Acute_DIV1","TOP5","TOP6","REPORTED","TOP8")</f>
        <v>2050.4</v>
      </c>
      <c r="L572" s="53">
        <f t="shared" si="1450"/>
        <v>1392.45</v>
      </c>
      <c r="M572" s="40">
        <f t="shared" si="1451"/>
        <v>0.67911139289894651</v>
      </c>
      <c r="N572" s="41"/>
      <c r="O572" s="53">
        <f>_xll.OneStreamExcelAddIn.XFFunctions.XFGetCell("TRUE", "CONSOL", $D$3,"TOT_Entity","USD","Actual",$F$3,"YTD",$B572,"TOPFLOW","TOP","TOP","top1",$C572,"TOP3","Open_Acute_DIV1","TOP5","TOP6","REPORTED","TOP8")</f>
        <v>480.96</v>
      </c>
      <c r="P572" s="53">
        <f>_xll.OneStreamExcelAddIn.XFFunctions.XFGetCell("TRUE", "CONSOL", $D$3,"TOT_Entity","USD","Actual",$E$3,"YTD",$B572,"TOPFLOW","TOP","TOP","top1",$C572,"top3","Open_Acute_DIV1","TOP5","TOP6","REPORTED","VAR_BW_PY_Actual")</f>
        <v>-176.99</v>
      </c>
      <c r="Q572" s="40">
        <f t="shared" si="1452"/>
        <v>-0.3679931803060546</v>
      </c>
      <c r="R572" s="41"/>
      <c r="S572" s="53">
        <f>_xll.OneStreamExcelAddIn.XFFunctions.XFGetCell("TRUE", "CONSOL", $D$3,"TOT_Entity","USD","MIDFCST",$E$3,"MTD",$B572,"TOPFLOW","TOP","TOP","top1",$C572,"TOP3","Open_Acute_DIV1","TOP5","TOP6","REPORTED","TOP8")</f>
        <v>0</v>
      </c>
      <c r="T572" s="53">
        <f t="shared" si="1453"/>
        <v>0</v>
      </c>
      <c r="U572" s="40">
        <f t="shared" si="1454"/>
        <v>0</v>
      </c>
      <c r="V572" s="41"/>
      <c r="W572" s="42"/>
      <c r="X572" s="43"/>
      <c r="Y572" s="42"/>
      <c r="Z572" s="44"/>
      <c r="AB572" s="53">
        <f>_xll.OneStreamExcelAddIn.XFFunctions.XFGetCell("TRUE", "CONSOL", $D$3,"TOT_Entity","USD","Actual",[1]Setup!C4,"PERIODIC",$B572,"TOPFLOW","TOP","TOP","top1",$C572,"top3","Open_Acute_DIV1","TOP5","TOP6","REPORTED","TOP8")</f>
        <v>0</v>
      </c>
      <c r="AC572" s="53">
        <f>_xll.OneStreamExcelAddIn.XFFunctions.XFGetCell("TRUE", "CONSOL", $D$3,"TOT_Entity","Aggregated","Budget_Working",[1]Setup!C4,"PERIODIC",$B572,"TOPFLOW","TOP","TOP","top1",$C572,"top3","Open_Acute_DIV1","TOP5","TOP6","REPORTED","TOP8")</f>
        <v>512.6</v>
      </c>
      <c r="AD572" s="53">
        <f t="shared" si="1455"/>
        <v>512.6</v>
      </c>
      <c r="AE572" s="40">
        <f t="shared" si="1456"/>
        <v>1</v>
      </c>
      <c r="AG572" s="53">
        <f>_xll.OneStreamExcelAddIn.XFFunctions.XFGetCell("TRUE", "CONSOL", $D$3,"TOT_Entity","USD","Actual",[1]Setup!C5,"PERIODIC",$B572,"TOPFLOW","TOP","TOP","top1",$C572,"top3","Open_Acute_DIV1","TOP5","TOP6","REPORTED","TOP8")</f>
        <v>0</v>
      </c>
      <c r="AH572" s="53">
        <f>_xll.OneStreamExcelAddIn.XFFunctions.XFGetCell("TRUE", "CONSOL", $D$3,"TOT_Entity","Aggregated","Budget_Working",[1]Setup!C5,"PERIODIC",$B572,"TOPFLOW","TOP","TOP","top1",$C572,"top3","Open_Acute_DIV1","TOP5","TOP6","REPORTED","TOP8")</f>
        <v>512.6</v>
      </c>
      <c r="AI572" s="53">
        <f t="shared" si="1457"/>
        <v>512.6</v>
      </c>
      <c r="AJ572" s="40">
        <f t="shared" si="1458"/>
        <v>1</v>
      </c>
      <c r="AL572" s="53">
        <f>_xll.OneStreamExcelAddIn.XFFunctions.XFGetCell("TRUE", "CONSOL", $D$3,"TOT_Entity","USD","Actual",[1]Setup!C6,"PERIODIC",$B572,"TOPFLOW","TOP","TOP","top1",$C572,"top3","Open_Acute_DIV1","TOP5","TOP6","REPORTED","TOP8")</f>
        <v>657.95</v>
      </c>
      <c r="AM572" s="53">
        <f>_xll.OneStreamExcelAddIn.XFFunctions.XFGetCell("TRUE", "CONSOL", $D$3,"TOT_Entity","Aggregated","Budget_Working",[1]Setup!C6,"PERIODIC",$B572,"TOPFLOW","TOP","TOP","top1",$C572,"top3","Open_Acute_DIV1","TOP5","TOP6","REPORTED","TOP8")</f>
        <v>512.6</v>
      </c>
      <c r="AN572" s="53">
        <f t="shared" si="1459"/>
        <v>-145.35000000000002</v>
      </c>
      <c r="AO572" s="40">
        <f t="shared" si="1460"/>
        <v>-0.28355442840421385</v>
      </c>
      <c r="AQ572" s="53">
        <f>_xll.OneStreamExcelAddIn.XFFunctions.XFGetCell("TRUE", "CONSOL", $D$3,"TOT_Entity","USD","Actual",[1]Setup!C7,"PERIODIC",$B572,"TOPFLOW","TOP","TOP","top1",$C572,"top3","Open_Acute_DIV1","TOP5","TOP6","REPORTED","TOP8")</f>
        <v>0</v>
      </c>
      <c r="AR572" s="53">
        <f>_xll.OneStreamExcelAddIn.XFFunctions.XFGetCell("TRUE", "CONSOL", $D$3,"TOT_Entity","Aggregated","Budget_Working",[1]Setup!C7,"PERIODIC",$B572,"TOPFLOW","TOP","TOP","top1",$C572,"top3","Open_Acute_DIV1","TOP5","TOP6","REPORTED","TOP8")</f>
        <v>512.6</v>
      </c>
      <c r="AS572" s="53">
        <f t="shared" si="1461"/>
        <v>512.6</v>
      </c>
      <c r="AT572" s="40">
        <f t="shared" si="1462"/>
        <v>1</v>
      </c>
      <c r="AV572" s="53">
        <f>_xll.OneStreamExcelAddIn.XFFunctions.XFGetCell("TRUE", "CONSOL", $D$3,"TOT_Entity","USD","Actual",[1]Setup!C8,"PERIODIC",$B572,"TOPFLOW","TOP","TOP","top1",$C572,"top3","Open_Acute_DIV1","TOP5","TOP6","REPORTED","TOP8")</f>
        <v>-657.95</v>
      </c>
      <c r="AW572" s="53">
        <f>_xll.OneStreamExcelAddIn.XFFunctions.XFGetCell("TRUE", "CONSOL", $D$3,"TOT_Entity","Aggregated","Budget_Working",[1]Setup!C8,"PERIODIC",$B572,"TOPFLOW","TOP","TOP","top1",$C572,"top3","Open_Acute_DIV1","TOP5","TOP6","REPORTED","TOP8")</f>
        <v>512.6</v>
      </c>
      <c r="AX572" s="53">
        <f t="shared" si="1463"/>
        <v>1170.5500000000002</v>
      </c>
      <c r="AY572" s="40">
        <f t="shared" si="1464"/>
        <v>2.283554428404214</v>
      </c>
      <c r="BA572" s="53">
        <f>_xll.OneStreamExcelAddIn.XFFunctions.XFGetCell("TRUE", "CONSOL", $D$3,"TOT_Entity","USD","Actual",[1]Setup!C9,"PERIODIC",$B572,"TOPFLOW","TOP","TOP","top1",$C572,"top3","Open_Acute_DIV1","TOP5","TOP6","REPORTED","TOP8")</f>
        <v>0</v>
      </c>
      <c r="BB572" s="53">
        <f>_xll.OneStreamExcelAddIn.XFFunctions.XFGetCell("TRUE", "CONSOL", $D$3,"TOT_Entity","Aggregated","Budget_Working",[1]Setup!C9,"PERIODIC",$B572,"TOPFLOW","TOP","TOP","top1",$C572,"top3","Open_Acute_DIV1","TOP5","TOP6","REPORTED","TOP8")</f>
        <v>512.6</v>
      </c>
      <c r="BC572" s="53">
        <f t="shared" si="1465"/>
        <v>512.6</v>
      </c>
      <c r="BD572" s="40">
        <f t="shared" si="1466"/>
        <v>1</v>
      </c>
      <c r="BF572" s="53">
        <f>_xll.OneStreamExcelAddIn.XFFunctions.XFGetCell("TRUE", "CONSOL", $D$3,"TOT_Entity","USD","Actual",[1]Setup!C10,"PERIODIC",$B572,"TOPFLOW","TOP","TOP","top1",$C572,"top3","Open_Acute_DIV1","TOP5","TOP6","REPORTED","TOP8")</f>
        <v>0</v>
      </c>
      <c r="BG572" s="53">
        <f>_xll.OneStreamExcelAddIn.XFFunctions.XFGetCell("TRUE", "CONSOL", $D$3,"TOT_Entity","Aggregated","Budget_Working",[1]Setup!C10,"PERIODIC",$B572,"TOPFLOW","TOP","TOP","top1",$C572,"top3","Open_Acute_DIV1","TOP5","TOP6","REPORTED","TOP8")</f>
        <v>512.6</v>
      </c>
      <c r="BH572" s="53">
        <f t="shared" si="1467"/>
        <v>512.6</v>
      </c>
      <c r="BI572" s="40">
        <f t="shared" si="1468"/>
        <v>1</v>
      </c>
      <c r="BK572" s="53">
        <f>_xll.OneStreamExcelAddIn.XFFunctions.XFGetCell("TRUE", "CONSOL", $D$3,"TOT_Entity","USD","Actual",[1]Setup!C11,"PERIODIC",$B572,"TOPFLOW","TOP","TOP","top1",$C572,"top3","Open_Acute_DIV1","TOP5","TOP6","REPORTED","TOP8")</f>
        <v>0</v>
      </c>
      <c r="BL572" s="53">
        <f>_xll.OneStreamExcelAddIn.XFFunctions.XFGetCell("TRUE", "CONSOL", $D$3,"TOT_Entity","Aggregated","Budget_Working",[1]Setup!C11,"PERIODIC",$B572,"TOPFLOW","TOP","TOP","top1",$C572,"top3","Open_Acute_DIV1","TOP5","TOP6","REPORTED","TOP8")</f>
        <v>512.6</v>
      </c>
      <c r="BM572" s="53">
        <f t="shared" si="1469"/>
        <v>512.6</v>
      </c>
      <c r="BN572" s="40">
        <f t="shared" si="1470"/>
        <v>1</v>
      </c>
      <c r="BP572" s="53">
        <f>_xll.OneStreamExcelAddIn.XFFunctions.XFGetCell("TRUE", "CONSOL", $D$3,"TOT_Entity","USD","Actual",[1]Setup!C12,"PERIODIC",$B572,"TOPFLOW","TOP","TOP","top1",$C572,"top3","Open_Acute_DIV1","TOP5","TOP6","REPORTED","TOP8")</f>
        <v>0</v>
      </c>
      <c r="BQ572" s="53">
        <f>_xll.OneStreamExcelAddIn.XFFunctions.XFGetCell("TRUE", "CONSOL", $D$3,"TOT_Entity","Aggregated","Budget_Working",[1]Setup!C12,"PERIODIC",$B572,"TOPFLOW","TOP","TOP","top1",$C572,"top3","Open_Acute_DIV1","TOP5","TOP6","REPORTED","TOP8")</f>
        <v>512.6</v>
      </c>
      <c r="BR572" s="53">
        <f t="shared" si="1471"/>
        <v>512.6</v>
      </c>
      <c r="BS572" s="40">
        <f t="shared" si="1472"/>
        <v>1</v>
      </c>
      <c r="BU572" s="53">
        <f>_xll.OneStreamExcelAddIn.XFFunctions.XFGetCell("TRUE", "CONSOL", $D$3,"TOT_Entity","USD","Actual",[1]Setup!C13,"PERIODIC",$B572,"TOPFLOW","TOP","TOP","top1",$C572,"top3","Open_Acute_DIV1","TOP5","TOP6","REPORTED","TOP8")</f>
        <v>0</v>
      </c>
      <c r="BV572" s="53">
        <f>_xll.OneStreamExcelAddIn.XFFunctions.XFGetCell("TRUE", "CONSOL", $D$3,"TOT_Entity","Aggregated","Budget_Working",[1]Setup!C13,"PERIODIC",$B572,"TOPFLOW","TOP","TOP","top1",$C572,"top3","Open_Acute_DIV1","TOP5","TOP6","REPORTED","TOP8")</f>
        <v>512.6</v>
      </c>
      <c r="BW572" s="53">
        <f t="shared" si="1473"/>
        <v>512.6</v>
      </c>
      <c r="BX572" s="40">
        <f t="shared" si="1474"/>
        <v>1</v>
      </c>
      <c r="BZ572" s="53">
        <f>_xll.OneStreamExcelAddIn.XFFunctions.XFGetCell("TRUE", "CONSOL", $D$3,"TOT_Entity","USD","Actual",[1]Setup!C14,"PERIODIC",$B572,"TOPFLOW","TOP","TOP","top1",$C572,"top3","Open_Acute_DIV1","TOP5","TOP6","REPORTED","TOP8")</f>
        <v>0</v>
      </c>
      <c r="CA572" s="53">
        <f>_xll.OneStreamExcelAddIn.XFFunctions.XFGetCell("TRUE", "CONSOL", $D$3,"TOT_Entity","Aggregated","Budget_Working",[1]Setup!C14,"PERIODIC",$B572,"TOPFLOW","TOP","TOP","top1",$C572,"top3","Open_Acute_DIV1","TOP5","TOP6","REPORTED","TOP8")</f>
        <v>512.6</v>
      </c>
      <c r="CB572" s="53">
        <f t="shared" si="1475"/>
        <v>512.6</v>
      </c>
      <c r="CC572" s="40">
        <f t="shared" si="1476"/>
        <v>1</v>
      </c>
      <c r="CE572" s="53">
        <f>_xll.OneStreamExcelAddIn.XFFunctions.XFGetCell("TRUE", "CONSOL", $D$3,"TOT_Entity","USD","Actual",[1]Setup!C15,"PERIODIC",$B572,"TOPFLOW","TOP","TOP","top1",$C572,"top3","Open_Acute_DIV1","TOP5","TOP6","REPORTED","TOP8")</f>
        <v>0</v>
      </c>
      <c r="CF572" s="53">
        <f>_xll.OneStreamExcelAddIn.XFFunctions.XFGetCell("TRUE", "CONSOL", $D$3,"TOT_Entity","Aggregated","Budget_Working",[1]Setup!C15,"PERIODIC",$B572,"TOPFLOW","TOP","TOP","top1",$C572,"top3","Open_Acute_DIV1","TOP5","TOP6","REPORTED","TOP8")</f>
        <v>512.6</v>
      </c>
      <c r="CG572" s="53">
        <f t="shared" si="1477"/>
        <v>512.6</v>
      </c>
      <c r="CH572" s="40">
        <f t="shared" si="1478"/>
        <v>1</v>
      </c>
      <c r="CI572" s="212"/>
      <c r="CJ572" s="53">
        <f>_xll.OneStreamExcelAddIn.XFFunctions.XFGetCell("TRUE", "CONSOL", $D$3,"TOT_Entity","USD","Actual",[1]Setup!C4,"PERIODIC",$B572,"TOPFLOW","TOP","TOP","top1",$C572,"top3","Open_Acute_DIV1","TOP5","TOP6","REPORTED","TOP8")</f>
        <v>0</v>
      </c>
      <c r="CK572" s="53">
        <f>_xll.OneStreamExcelAddIn.XFFunctions.XFGetCell("TRUE", "CONSOL", $D$3,"TOT_Entity","USD","Actual",[1]Setup!C5,"PERIODIC",$B572,"TOPFLOW","TOP","TOP","top1",$C572,"top3","Open_Acute_DIV1","TOP5","TOP6","REPORTED","TOP8")</f>
        <v>0</v>
      </c>
      <c r="CL572" s="53">
        <f>_xll.OneStreamExcelAddIn.XFFunctions.XFGetCell("TRUE", "CONSOL", $D$3,"TOT_Entity","USD","Actual",[1]Setup!C6,"PERIODIC",$B572,"TOPFLOW","TOP","TOP","top1",$C572,"top3","Open_Acute_DIV1","TOP5","TOP6","REPORTED","TOP8")</f>
        <v>657.95</v>
      </c>
      <c r="CM572" s="53">
        <f>_xll.OneStreamExcelAddIn.XFFunctions.XFGetCell("TRUE", "CONSOL", $D$3,"TOT_Entity","USD","Actual",[1]Setup!C7,"PERIODIC",$B572,"TOPFLOW","TOP","TOP","top1",$C572,"top3","Open_Acute_DIV1","TOP5","TOP6","REPORTED","TOP8")</f>
        <v>0</v>
      </c>
      <c r="CN572" s="53">
        <f>_xll.OneStreamExcelAddIn.XFFunctions.XFGetCell("TRUE", "CONSOL", $D$3,"TOT_Entity","USD","Actual",[1]Setup!C8,"PERIODIC",$B572,"TOPFLOW","TOP","TOP","top1",$C572,"top3","Open_Acute_DIV1","TOP5","TOP6","REPORTED","TOP8")</f>
        <v>-657.95</v>
      </c>
      <c r="CO572" s="53">
        <f>_xll.OneStreamExcelAddIn.XFFunctions.XFGetCell("TRUE", "CONSOL", $D$3,"TOT_Entity","USD","Actual",[1]Setup!C9,"PERIODIC",$B572,"TOPFLOW","TOP","TOP","top1",$C572,"top3","Open_Acute_DIV1","TOP5","TOP6","REPORTED","TOP8")</f>
        <v>0</v>
      </c>
      <c r="CP572" s="53">
        <f>_xll.OneStreamExcelAddIn.XFFunctions.XFGetCell("TRUE", "CONSOL", $D$3,"TOT_Entity","USD","Actual",[1]Setup!C10,"PERIODIC",$B572,"TOPFLOW","TOP","TOP","top1",$C572,"top3","Open_Acute_DIV1","TOP5","TOP6","REPORTED","TOP8")</f>
        <v>0</v>
      </c>
      <c r="CQ572" s="53">
        <f>_xll.OneStreamExcelAddIn.XFFunctions.XFGetCell("TRUE", "CONSOL", $D$3,"TOT_Entity","USD","Actual",[1]Setup!C11,"PERIODIC",$B572,"TOPFLOW","TOP","TOP","top1",$C572,"top3","Open_Acute_DIV1","TOP5","TOP6","REPORTED","TOP8")</f>
        <v>0</v>
      </c>
      <c r="CR572" s="53">
        <f>_xll.OneStreamExcelAddIn.XFFunctions.XFGetCell("TRUE", "CONSOL", $D$3,"TOT_Entity","USD","Actual",[1]Setup!C12,"PERIODIC",$B572,"TOPFLOW","TOP","TOP","top1",$C572,"top3","Open_Acute_DIV1","TOP5","TOP6","REPORTED","TOP8")</f>
        <v>0</v>
      </c>
      <c r="CS572" s="53">
        <f>_xll.OneStreamExcelAddIn.XFFunctions.XFGetCell("TRUE", "CONSOL", $D$3,"TOT_Entity","USD","Actual",[1]Setup!C13,"PERIODIC",$B572,"TOPFLOW","TOP","TOP","top1",$C572,"top3","Open_Acute_DIV1","TOP5","TOP6","REPORTED","TOP8")</f>
        <v>0</v>
      </c>
      <c r="CT572" s="53">
        <f>_xll.OneStreamExcelAddIn.XFFunctions.XFGetCell("TRUE", "CONSOL", $D$3,"TOT_Entity","USD","Actual",[1]Setup!C14,"PERIODIC",$B572,"TOPFLOW","TOP","TOP","top1",$C572,"top3","Open_Acute_DIV1","TOP5","TOP6","REPORTED","TOP8")</f>
        <v>0</v>
      </c>
      <c r="CU572" s="53">
        <f>_xll.OneStreamExcelAddIn.XFFunctions.XFGetCell("TRUE", "CONSOL", $D$3,"TOT_Entity","USD","Actual",[1]Setup!C15,"PERIODIC",$B572,"TOPFLOW","TOP","TOP","top1",$C572,"top3","Open_Acute_DIV1","TOP5","TOP6","REPORTED","TOP8")</f>
        <v>0</v>
      </c>
      <c r="CV572" s="212"/>
      <c r="CW572" s="53">
        <f>_xll.OneStreamExcelAddIn.XFFunctions.XFGetCell("TRUE", "CONSOL", $D$3,"TOT_Entity","USD","Actual",[1]Setup!C17,"PERIODIC",$B572,"TOPFLOW","TOP","TOP","top1",$C572,"top3","Open_Acute_DIV1","TOP5","TOP6","REPORTED","TOP8")</f>
        <v>416.78</v>
      </c>
      <c r="CX572" s="53">
        <f>_xll.OneStreamExcelAddIn.XFFunctions.XFGetCell("TRUE", "CONSOL", $D$3,"TOT_Entity","USD","Actual",[1]Setup!C18,"PERIODIC",$B572,"TOPFLOW","TOP","TOP","top1",$C572,"top3","Open_Acute_DIV1","TOP5","TOP6","REPORTED","TOP8")</f>
        <v>0</v>
      </c>
      <c r="CY572" s="53">
        <f>_xll.OneStreamExcelAddIn.XFFunctions.XFGetCell("TRUE", "CONSOL", $D$3,"TOT_Entity","USD","Actual",[1]Setup!C19,"PERIODIC",$B572,"TOPFLOW","TOP","TOP","top1",$C572,"top3","Open_Acute_DIV1","TOP5","TOP6","REPORTED","TOP8")</f>
        <v>0</v>
      </c>
      <c r="CZ572" s="53">
        <f>_xll.OneStreamExcelAddIn.XFFunctions.XFGetCell("TRUE", "CONSOL", $D$3,"TOT_Entity","USD","Actual",[1]Setup!C20,"PERIODIC",$B572,"TOPFLOW","TOP","TOP","top1",$C572,"top3","Open_Acute_DIV1","TOP5","TOP6","REPORTED","TOP8")</f>
        <v>64.180000000000007</v>
      </c>
      <c r="DA572" s="53">
        <f>_xll.OneStreamExcelAddIn.XFFunctions.XFGetCell("TRUE", "CONSOL", $D$3,"TOT_Entity","USD","Actual",[1]Setup!C21,"PERIODIC",$B572,"TOPFLOW","TOP","TOP","top1",$C572,"top3","Open_Acute_DIV1","TOP5","TOP6","REPORTED","TOP8")</f>
        <v>0</v>
      </c>
      <c r="DB572" s="53">
        <f>_xll.OneStreamExcelAddIn.XFFunctions.XFGetCell("TRUE", "CONSOL", $D$3,"TOT_Entity","USD","Actual",[1]Setup!C22,"PERIODIC",$B572,"TOPFLOW","TOP","TOP","top1",$C572,"top3","Open_Acute_DIV1","TOP5","TOP6","REPORTED","TOP8")</f>
        <v>0</v>
      </c>
      <c r="DC572" s="53">
        <f>_xll.OneStreamExcelAddIn.XFFunctions.XFGetCell("TRUE", "CONSOL", $D$3,"TOT_Entity","USD","Actual",[1]Setup!C23,"PERIODIC",$B572,"TOPFLOW","TOP","TOP","top1",$C572,"top3","Open_Acute_DIV1","TOP5","TOP6","REPORTED","TOP8")</f>
        <v>524.72</v>
      </c>
      <c r="DD572" s="53">
        <f>_xll.OneStreamExcelAddIn.XFFunctions.XFGetCell("TRUE", "CONSOL", $D$3,"TOT_Entity","USD","Actual",[1]Setup!C24,"PERIODIC",$B572,"TOPFLOW","TOP","TOP","top1",$C572,"top3","Open_Acute_DIV1","TOP5","TOP6","REPORTED","TOP8")</f>
        <v>948.9</v>
      </c>
      <c r="DE572" s="53">
        <f>_xll.OneStreamExcelAddIn.XFFunctions.XFGetCell("TRUE", "CONSOL", $D$3,"TOT_Entity","USD","Actual",[1]Setup!C25,"PERIODIC",$B572,"TOPFLOW","TOP","TOP","top1",$C572,"top3","Open_Acute_DIV1","TOP5","TOP6","REPORTED","TOP8")</f>
        <v>0</v>
      </c>
      <c r="DF572" s="53">
        <f>_xll.OneStreamExcelAddIn.XFFunctions.XFGetCell("TRUE", "CONSOL", $D$3,"TOT_Entity","USD","Actual",[1]Setup!C26,"PERIODIC",$B572,"TOPFLOW","TOP","TOP","top1",$C572,"top3","Open_Acute_DIV1","TOP5","TOP6","REPORTED","TOP8")</f>
        <v>300.72000000000003</v>
      </c>
      <c r="DG572" s="53">
        <f>_xll.OneStreamExcelAddIn.XFFunctions.XFGetCell("TRUE", "CONSOL", $D$3,"TOT_Entity","USD","Actual",[1]Setup!C27,"PERIODIC",$B572,"TOPFLOW","TOP","TOP","top1",$C572,"top3","Open_Acute_DIV1","TOP5","TOP6","REPORTED","TOP8")</f>
        <v>0</v>
      </c>
      <c r="DH572" s="53">
        <f>_xll.OneStreamExcelAddIn.XFFunctions.XFGetCell("TRUE", "CONSOL", $D$3,"TOT_Entity","USD","Actual",[1]Setup!C28,"PERIODIC",$B572,"TOPFLOW","TOP","TOP","top1",$C572,"top3","Open_Acute_DIV1","TOP5","TOP6","REPORTED","TOP8")</f>
        <v>280.70999999999998</v>
      </c>
      <c r="DI572" s="178"/>
      <c r="DJ572" s="53">
        <f>_xll.OneStreamExcelAddIn.XFFunctions.XFGetCell("TRUE", "CONSOL", $D$3,"TOT_Entity","Aggregated","Budget_Working",[1]Setup!C4,"PERIODIC",$B572,"TOPFLOW","TOP","TOP","top1",$C572,"top3","Open_Acute_DIV1","TOP5","TOP6","REPORTED","TOP8")</f>
        <v>512.6</v>
      </c>
      <c r="DK572" s="53">
        <f>_xll.OneStreamExcelAddIn.XFFunctions.XFGetCell("TRUE", "CONSOL", $D$3,"TOT_Entity","Aggregated","Budget_Working",[1]Setup!C5,"PERIODIC",$B572,"TOPFLOW","TOP","TOP","top1",$C572,"top3","Open_Acute_DIV1","TOP5","TOP6","REPORTED","TOP8")</f>
        <v>512.6</v>
      </c>
      <c r="DL572" s="53">
        <f>_xll.OneStreamExcelAddIn.XFFunctions.XFGetCell("TRUE", "CONSOL", $D$3,"TOT_Entity","Aggregated","Budget_Working",[1]Setup!C6,"PERIODIC",$B572,"TOPFLOW","TOP","TOP","top1",$C572,"top3","Open_Acute_DIV1","TOP5","TOP6","REPORTED","TOP8")</f>
        <v>512.6</v>
      </c>
      <c r="DM572" s="53">
        <f>_xll.OneStreamExcelAddIn.XFFunctions.XFGetCell("TRUE", "CONSOL", $D$3,"TOT_Entity","Aggregated","Budget_Working",[1]Setup!C7,"PERIODIC",$B572,"TOPFLOW","TOP","TOP","top1",$C572,"top3","Open_Acute_DIV1","TOP5","TOP6","REPORTED","TOP8")</f>
        <v>512.6</v>
      </c>
      <c r="DN572" s="53">
        <f>_xll.OneStreamExcelAddIn.XFFunctions.XFGetCell("TRUE", "CONSOL", $D$3,"TOT_Entity","Aggregated","Budget_Working",[1]Setup!C8,"PERIODIC",$B572,"TOPFLOW","TOP","TOP","top1",$C572,"top3","Open_Acute_DIV1","TOP5","TOP6","REPORTED","TOP8")</f>
        <v>512.6</v>
      </c>
      <c r="DO572" s="53">
        <f>_xll.OneStreamExcelAddIn.XFFunctions.XFGetCell("TRUE", "CONSOL", $D$3,"TOT_Entity","Aggregated","Budget_Working",[1]Setup!C9,"PERIODIC",$B572,"TOPFLOW","TOP","TOP","top1",$C572,"top3","Open_Acute_DIV1","TOP5","TOP6","REPORTED","TOP8")</f>
        <v>512.6</v>
      </c>
      <c r="DP572" s="53">
        <f>_xll.OneStreamExcelAddIn.XFFunctions.XFGetCell("TRUE", "CONSOL", $D$3,"TOT_Entity","Aggregated","Budget_Working",[1]Setup!C10,"PERIODIC",$B572,"TOPFLOW","TOP","TOP","top1",$C572,"top3","Open_Acute_DIV1","TOP5","TOP6","REPORTED","TOP8")</f>
        <v>512.6</v>
      </c>
      <c r="DQ572" s="53">
        <f>_xll.OneStreamExcelAddIn.XFFunctions.XFGetCell("TRUE", "CONSOL", $D$3,"TOT_Entity","Aggregated","Budget_Working",[1]Setup!C11,"PERIODIC",$B572,"TOPFLOW","TOP","TOP","top1",$C572,"top3","Open_Acute_DIV1","TOP5","TOP6","REPORTED","TOP8")</f>
        <v>512.6</v>
      </c>
      <c r="DR572" s="53">
        <f>_xll.OneStreamExcelAddIn.XFFunctions.XFGetCell("TRUE", "CONSOL", $D$3,"TOT_Entity","Aggregated","Budget_Working",[1]Setup!C12,"PERIODIC",$B572,"TOPFLOW","TOP","TOP","top1",$C572,"top3","Open_Acute_DIV1","TOP5","TOP6","REPORTED","TOP8")</f>
        <v>512.6</v>
      </c>
      <c r="DS572" s="53">
        <f>_xll.OneStreamExcelAddIn.XFFunctions.XFGetCell("TRUE", "CONSOL", $D$3,"TOT_Entity","Aggregated","Budget_Working",[1]Setup!C13,"PERIODIC",$B572,"TOPFLOW","TOP","TOP","top1",$C572,"top3","Open_Acute_DIV1","TOP5","TOP6","REPORTED","TOP8")</f>
        <v>512.6</v>
      </c>
      <c r="DT572" s="53">
        <f>_xll.OneStreamExcelAddIn.XFFunctions.XFGetCell("TRUE", "CONSOL", $D$3,"TOT_Entity","Aggregated","Budget_Working",[1]Setup!C14,"PERIODIC",$B572,"TOPFLOW","TOP","TOP","top1",$C572,"top3","Open_Acute_DIV1","TOP5","TOP6","REPORTED","TOP8")</f>
        <v>512.6</v>
      </c>
      <c r="DU572" s="53">
        <f>_xll.OneStreamExcelAddIn.XFFunctions.XFGetCell("TRUE", "CONSOL", $D$3,"TOT_Entity","Aggregated","Budget_Working",[1]Setup!C15,"PERIODIC",$B572,"TOPFLOW","TOP","TOP","top1",$C572,"top3","Open_Acute_DIV1","TOP5","TOP6","REPORTED","TOP8")</f>
        <v>512.6</v>
      </c>
      <c r="DV572" s="178"/>
      <c r="DW572" s="53">
        <f>_xll.OneStreamExcelAddIn.XFFunctions.XFGetCell("TRUE", "CONSOL", $D$3,"TOT_Entity","USD","Budget_Final",[1]Setup!C17,"PERIODIC",$B572,"TOPFLOW","TOP","TOP","top1",$C572,"top3","Open_Acute_DIV1","TOP5","TOP6","REPORTED","TOP8")</f>
        <v>10.549650865</v>
      </c>
      <c r="DX572" s="53">
        <f>_xll.OneStreamExcelAddIn.XFFunctions.XFGetCell("TRUE", "CONSOL", $D$3,"TOT_Entity","USD","Budget_Final",[1]Setup!C18,"PERIODIC",$B572,"TOPFLOW","TOP","TOP","top1",$C572,"top3","Open_Acute_DIV1","TOP5","TOP6","REPORTED","TOP8")</f>
        <v>10.040848142</v>
      </c>
      <c r="DY572" s="53">
        <f>_xll.OneStreamExcelAddIn.XFFunctions.XFGetCell("TRUE", "CONSOL", $D$3,"TOT_Entity","USD","Budget_Final",[1]Setup!C19,"PERIODIC",$B572,"TOPFLOW","TOP","TOP","top1",$C572,"top3","Open_Acute_DIV1","TOP5","TOP6","REPORTED","TOP8")</f>
        <v>11.264821125999999</v>
      </c>
      <c r="DZ572" s="53">
        <f>_xll.OneStreamExcelAddIn.XFFunctions.XFGetCell("TRUE", "CONSOL", $D$3,"TOT_Entity","USD","Budget_Final",[1]Setup!C20,"PERIODIC",$B572,"TOPFLOW","TOP","TOP","top1",$C572,"top3","Open_Acute_DIV1","TOP5","TOP6","REPORTED","TOP8")</f>
        <v>11.200776028</v>
      </c>
      <c r="EA572" s="53">
        <f>_xll.OneStreamExcelAddIn.XFFunctions.XFGetCell("TRUE", "CONSOL", $D$3,"TOT_Entity","USD","Budget_Final",[1]Setup!C21,"PERIODIC",$B572,"TOPFLOW","TOP","TOP","top1",$C572,"top3","Open_Acute_DIV1","TOP5","TOP6","REPORTED","TOP8")</f>
        <v>11.52811764</v>
      </c>
      <c r="EB572" s="53">
        <f>_xll.OneStreamExcelAddIn.XFFunctions.XFGetCell("TRUE", "CONSOL", $D$3,"TOT_Entity","USD","Budget_Final",[1]Setup!C22,"PERIODIC",$B572,"TOPFLOW","TOP","TOP","top1",$C572,"top3","Open_Acute_DIV1","TOP5","TOP6","REPORTED","TOP8")</f>
        <v>10.916131148</v>
      </c>
      <c r="EC572" s="53">
        <f>_xll.OneStreamExcelAddIn.XFFunctions.XFGetCell("TRUE", "CONSOL", $D$3,"TOT_Entity","USD","Budget_Final",[1]Setup!C23,"PERIODIC",$B572,"TOPFLOW","TOP","TOP","top1",$C572,"top3","Open_Acute_DIV1","TOP5","TOP6","REPORTED","TOP8")</f>
        <v>11.506769274</v>
      </c>
      <c r="ED572" s="53">
        <f>_xll.OneStreamExcelAddIn.XFFunctions.XFGetCell("TRUE", "CONSOL", $D$3,"TOT_Entity","USD","Budget_Final",[1]Setup!C24,"PERIODIC",$B572,"TOPFLOW","TOP","TOP","top1",$C572,"top3","Open_Acute_DIV1","TOP5","TOP6","REPORTED","TOP8")</f>
        <v>11.513885395999999</v>
      </c>
      <c r="EE572" s="53">
        <f>_xll.OneStreamExcelAddIn.XFFunctions.XFGetCell("TRUE", "CONSOL", $D$3,"TOT_Entity","USD","Budget_Final",[1]Setup!C25,"PERIODIC",$B572,"TOPFLOW","TOP","TOP","top1",$C572,"top3","Open_Acute_DIV1","TOP5","TOP6","REPORTED","TOP8")</f>
        <v>11.510327334999999</v>
      </c>
      <c r="EF572" s="53">
        <f>_xll.OneStreamExcelAddIn.XFFunctions.XFGetCell("TRUE", "CONSOL", $D$3,"TOT_Entity","USD","Budget_Final",[1]Setup!C26,"PERIODIC",$B572,"TOPFLOW","TOP","TOP","top1",$C572,"top3","Open_Acute_DIV1","TOP5","TOP6","REPORTED","TOP8")</f>
        <v>11.442724176</v>
      </c>
      <c r="EG572" s="53">
        <f>_xll.OneStreamExcelAddIn.XFFunctions.XFGetCell("TRUE", "CONSOL", $D$3,"TOT_Entity","USD","Budget_Final",[1]Setup!C27,"PERIODIC",$B572,"TOPFLOW","TOP","TOP","top1",$C572,"top3","Open_Acute_DIV1","TOP5","TOP6","REPORTED","TOP8")</f>
        <v>10.720437793</v>
      </c>
      <c r="EH572" s="53">
        <f>_xll.OneStreamExcelAddIn.XFFunctions.XFGetCell("TRUE", "CONSOL", $D$3,"TOT_Entity","USD","Budget_Final",[1]Setup!C28,"PERIODIC",$B572,"TOPFLOW","TOP","TOP","top1",$C572,"top3","Open_Acute_DIV1","TOP5","TOP6","REPORTED","TOP8")</f>
        <v>10.912573087</v>
      </c>
    </row>
    <row r="573" spans="2:138" x14ac:dyDescent="0.25">
      <c r="B573" s="51">
        <v>65003</v>
      </c>
      <c r="C573" s="51"/>
      <c r="D573" t="str" cm="1">
        <f t="array" ref="D573">_xll.OneStreamExcelAddIn.XFFunctions.XFGetMemberInfo("Description","Account",B573)</f>
        <v>R &amp; M - Electrical</v>
      </c>
      <c r="E573" s="53">
        <f>_xll.OneStreamExcelAddIn.XFFunctions.XFGetCell("TRUE", "CONSOL", $D$3,"TOT_Entity","USD","Actual",$E$3,"PERIODIC",$B573,"TOPFLOW","TOP","TOP","top1",$C573,"top3","Open_Acute_DIV1","TOP5","TOP6","REPORTED","TOP8")</f>
        <v>0</v>
      </c>
      <c r="F573" s="53">
        <f>_xll.OneStreamExcelAddIn.XFFunctions.XFGetCell("TRUE", "CONSOL", $D$3,"TOT_Entity","Aggregated","Budget_Working",$E$3,"PERIODIC",$B573,"TOPFLOW","TOP","TOP","top1",$C573,"top3","Open_Acute_DIV1","TOP5","TOP6","REPORTED","TOP8")</f>
        <v>1330.25</v>
      </c>
      <c r="G573" s="53">
        <f t="shared" si="1448"/>
        <v>1330.25</v>
      </c>
      <c r="H573" s="55">
        <f t="shared" si="1449"/>
        <v>1</v>
      </c>
      <c r="I573" s="41"/>
      <c r="J573" s="53">
        <f>_xll.OneStreamExcelAddIn.XFFunctions.XFGetCell("TRUE", "CONSOL", $D$3,"TOT_Entity","USD","Actual",$E$3,"YTD",$B573,"TOPFLOW","TOP","TOP","top1",$C573,"TOP3","Open_Acute_DIV1","TOP5","TOP6","REPORTED","TOP8")</f>
        <v>0</v>
      </c>
      <c r="K573" s="53">
        <f>_xll.OneStreamExcelAddIn.XFFunctions.XFGetCell("TRUE", "CONSOL", $D$3,"TOT_Entity","Aggregated","Budget_Working",$E$3,"YTD",$B573,"TOPFLOW","TOP","TOP","top1",$C573,"TOP3","Open_Acute_DIV1","TOP5","TOP6","REPORTED","TOP8")</f>
        <v>5321</v>
      </c>
      <c r="L573" s="53">
        <f t="shared" si="1450"/>
        <v>5321</v>
      </c>
      <c r="M573" s="40">
        <f t="shared" si="1451"/>
        <v>1</v>
      </c>
      <c r="N573" s="41"/>
      <c r="O573" s="53">
        <f>_xll.OneStreamExcelAddIn.XFFunctions.XFGetCell("TRUE", "CONSOL", $D$3,"TOT_Entity","USD","Actual",$F$3,"YTD",$B573,"TOPFLOW","TOP","TOP","top1",$C573,"TOP3","Open_Acute_DIV1","TOP5","TOP6","REPORTED","TOP8")</f>
        <v>1160.5</v>
      </c>
      <c r="P573" s="53">
        <f>_xll.OneStreamExcelAddIn.XFFunctions.XFGetCell("TRUE", "CONSOL", $D$3,"TOT_Entity","USD","Actual",$E$3,"YTD",$B573,"TOPFLOW","TOP","TOP","top1",$C573,"top3","Open_Acute_DIV1","TOP5","TOP6","REPORTED","VAR_BW_PY_Actual")</f>
        <v>1160.5</v>
      </c>
      <c r="Q573" s="40">
        <f t="shared" si="1452"/>
        <v>1</v>
      </c>
      <c r="R573" s="41"/>
      <c r="S573" s="53">
        <f>_xll.OneStreamExcelAddIn.XFFunctions.XFGetCell("TRUE", "CONSOL", $D$3,"TOT_Entity","USD","MIDFCST",$E$3,"MTD",$B573,"TOPFLOW","TOP","TOP","top1",$C573,"TOP3","Open_Acute_DIV1","TOP5","TOP6","REPORTED","TOP8")</f>
        <v>0</v>
      </c>
      <c r="T573" s="53">
        <f t="shared" si="1453"/>
        <v>0</v>
      </c>
      <c r="U573" s="40">
        <f t="shared" si="1454"/>
        <v>0</v>
      </c>
      <c r="V573" s="41"/>
      <c r="W573" s="42"/>
      <c r="X573" s="43"/>
      <c r="Y573" s="42"/>
      <c r="Z573" s="44"/>
      <c r="AB573" s="53">
        <f>_xll.OneStreamExcelAddIn.XFFunctions.XFGetCell("TRUE", "CONSOL", $D$3,"TOT_Entity","USD","Actual",[1]Setup!C4,"PERIODIC",$B573,"TOPFLOW","TOP","TOP","top1",$C573,"top3","Open_Acute_DIV1","TOP5","TOP6","REPORTED","TOP8")</f>
        <v>0</v>
      </c>
      <c r="AC573" s="53">
        <f>_xll.OneStreamExcelAddIn.XFFunctions.XFGetCell("TRUE", "CONSOL", $D$3,"TOT_Entity","Aggregated","Budget_Working",[1]Setup!C4,"PERIODIC",$B573,"TOPFLOW","TOP","TOP","top1",$C573,"top3","Open_Acute_DIV1","TOP5","TOP6","REPORTED","TOP8")</f>
        <v>1330.25</v>
      </c>
      <c r="AD573" s="53">
        <f t="shared" si="1455"/>
        <v>1330.25</v>
      </c>
      <c r="AE573" s="40">
        <f t="shared" si="1456"/>
        <v>1</v>
      </c>
      <c r="AG573" s="53">
        <f>_xll.OneStreamExcelAddIn.XFFunctions.XFGetCell("TRUE", "CONSOL", $D$3,"TOT_Entity","USD","Actual",[1]Setup!C5,"PERIODIC",$B573,"TOPFLOW","TOP","TOP","top1",$C573,"top3","Open_Acute_DIV1","TOP5","TOP6","REPORTED","TOP8")</f>
        <v>0</v>
      </c>
      <c r="AH573" s="53">
        <f>_xll.OneStreamExcelAddIn.XFFunctions.XFGetCell("TRUE", "CONSOL", $D$3,"TOT_Entity","Aggregated","Budget_Working",[1]Setup!C5,"PERIODIC",$B573,"TOPFLOW","TOP","TOP","top1",$C573,"top3","Open_Acute_DIV1","TOP5","TOP6","REPORTED","TOP8")</f>
        <v>1330.25</v>
      </c>
      <c r="AI573" s="53">
        <f t="shared" si="1457"/>
        <v>1330.25</v>
      </c>
      <c r="AJ573" s="40">
        <f t="shared" si="1458"/>
        <v>1</v>
      </c>
      <c r="AL573" s="53">
        <f>_xll.OneStreamExcelAddIn.XFFunctions.XFGetCell("TRUE", "CONSOL", $D$3,"TOT_Entity","USD","Actual",[1]Setup!C6,"PERIODIC",$B573,"TOPFLOW","TOP","TOP","top1",$C573,"top3","Open_Acute_DIV1","TOP5","TOP6","REPORTED","TOP8")</f>
        <v>0</v>
      </c>
      <c r="AM573" s="53">
        <f>_xll.OneStreamExcelAddIn.XFFunctions.XFGetCell("TRUE", "CONSOL", $D$3,"TOT_Entity","Aggregated","Budget_Working",[1]Setup!C6,"PERIODIC",$B573,"TOPFLOW","TOP","TOP","top1",$C573,"top3","Open_Acute_DIV1","TOP5","TOP6","REPORTED","TOP8")</f>
        <v>1330.25</v>
      </c>
      <c r="AN573" s="53">
        <f t="shared" si="1459"/>
        <v>1330.25</v>
      </c>
      <c r="AO573" s="40">
        <f t="shared" si="1460"/>
        <v>1</v>
      </c>
      <c r="AQ573" s="53">
        <f>_xll.OneStreamExcelAddIn.XFFunctions.XFGetCell("TRUE", "CONSOL", $D$3,"TOT_Entity","USD","Actual",[1]Setup!C7,"PERIODIC",$B573,"TOPFLOW","TOP","TOP","top1",$C573,"top3","Open_Acute_DIV1","TOP5","TOP6","REPORTED","TOP8")</f>
        <v>0</v>
      </c>
      <c r="AR573" s="53">
        <f>_xll.OneStreamExcelAddIn.XFFunctions.XFGetCell("TRUE", "CONSOL", $D$3,"TOT_Entity","Aggregated","Budget_Working",[1]Setup!C7,"PERIODIC",$B573,"TOPFLOW","TOP","TOP","top1",$C573,"top3","Open_Acute_DIV1","TOP5","TOP6","REPORTED","TOP8")</f>
        <v>1330.25</v>
      </c>
      <c r="AS573" s="53">
        <f t="shared" si="1461"/>
        <v>1330.25</v>
      </c>
      <c r="AT573" s="40">
        <f t="shared" si="1462"/>
        <v>1</v>
      </c>
      <c r="AV573" s="53">
        <f>_xll.OneStreamExcelAddIn.XFFunctions.XFGetCell("TRUE", "CONSOL", $D$3,"TOT_Entity","USD","Actual",[1]Setup!C8,"PERIODIC",$B573,"TOPFLOW","TOP","TOP","top1",$C573,"top3","Open_Acute_DIV1","TOP5","TOP6","REPORTED","TOP8")</f>
        <v>0</v>
      </c>
      <c r="AW573" s="53">
        <f>_xll.OneStreamExcelAddIn.XFFunctions.XFGetCell("TRUE", "CONSOL", $D$3,"TOT_Entity","Aggregated","Budget_Working",[1]Setup!C8,"PERIODIC",$B573,"TOPFLOW","TOP","TOP","top1",$C573,"top3","Open_Acute_DIV1","TOP5","TOP6","REPORTED","TOP8")</f>
        <v>1330.25</v>
      </c>
      <c r="AX573" s="53">
        <f t="shared" si="1463"/>
        <v>1330.25</v>
      </c>
      <c r="AY573" s="40">
        <f t="shared" si="1464"/>
        <v>1</v>
      </c>
      <c r="BA573" s="53">
        <f>_xll.OneStreamExcelAddIn.XFFunctions.XFGetCell("TRUE", "CONSOL", $D$3,"TOT_Entity","USD","Actual",[1]Setup!C9,"PERIODIC",$B573,"TOPFLOW","TOP","TOP","top1",$C573,"top3","Open_Acute_DIV1","TOP5","TOP6","REPORTED","TOP8")</f>
        <v>0</v>
      </c>
      <c r="BB573" s="53">
        <f>_xll.OneStreamExcelAddIn.XFFunctions.XFGetCell("TRUE", "CONSOL", $D$3,"TOT_Entity","Aggregated","Budget_Working",[1]Setup!C9,"PERIODIC",$B573,"TOPFLOW","TOP","TOP","top1",$C573,"top3","Open_Acute_DIV1","TOP5","TOP6","REPORTED","TOP8")</f>
        <v>1330.25</v>
      </c>
      <c r="BC573" s="53">
        <f t="shared" si="1465"/>
        <v>1330.25</v>
      </c>
      <c r="BD573" s="40">
        <f t="shared" si="1466"/>
        <v>1</v>
      </c>
      <c r="BF573" s="53">
        <f>_xll.OneStreamExcelAddIn.XFFunctions.XFGetCell("TRUE", "CONSOL", $D$3,"TOT_Entity","USD","Actual",[1]Setup!C10,"PERIODIC",$B573,"TOPFLOW","TOP","TOP","top1",$C573,"top3","Open_Acute_DIV1","TOP5","TOP6","REPORTED","TOP8")</f>
        <v>0</v>
      </c>
      <c r="BG573" s="53">
        <f>_xll.OneStreamExcelAddIn.XFFunctions.XFGetCell("TRUE", "CONSOL", $D$3,"TOT_Entity","Aggregated","Budget_Working",[1]Setup!C10,"PERIODIC",$B573,"TOPFLOW","TOP","TOP","top1",$C573,"top3","Open_Acute_DIV1","TOP5","TOP6","REPORTED","TOP8")</f>
        <v>1330.25</v>
      </c>
      <c r="BH573" s="53">
        <f t="shared" si="1467"/>
        <v>1330.25</v>
      </c>
      <c r="BI573" s="40">
        <f t="shared" si="1468"/>
        <v>1</v>
      </c>
      <c r="BK573" s="53">
        <f>_xll.OneStreamExcelAddIn.XFFunctions.XFGetCell("TRUE", "CONSOL", $D$3,"TOT_Entity","USD","Actual",[1]Setup!C11,"PERIODIC",$B573,"TOPFLOW","TOP","TOP","top1",$C573,"top3","Open_Acute_DIV1","TOP5","TOP6","REPORTED","TOP8")</f>
        <v>0</v>
      </c>
      <c r="BL573" s="53">
        <f>_xll.OneStreamExcelAddIn.XFFunctions.XFGetCell("TRUE", "CONSOL", $D$3,"TOT_Entity","Aggregated","Budget_Working",[1]Setup!C11,"PERIODIC",$B573,"TOPFLOW","TOP","TOP","top1",$C573,"top3","Open_Acute_DIV1","TOP5","TOP6","REPORTED","TOP8")</f>
        <v>1330.25</v>
      </c>
      <c r="BM573" s="53">
        <f t="shared" si="1469"/>
        <v>1330.25</v>
      </c>
      <c r="BN573" s="40">
        <f t="shared" si="1470"/>
        <v>1</v>
      </c>
      <c r="BP573" s="53">
        <f>_xll.OneStreamExcelAddIn.XFFunctions.XFGetCell("TRUE", "CONSOL", $D$3,"TOT_Entity","USD","Actual",[1]Setup!C12,"PERIODIC",$B573,"TOPFLOW","TOP","TOP","top1",$C573,"top3","Open_Acute_DIV1","TOP5","TOP6","REPORTED","TOP8")</f>
        <v>0</v>
      </c>
      <c r="BQ573" s="53">
        <f>_xll.OneStreamExcelAddIn.XFFunctions.XFGetCell("TRUE", "CONSOL", $D$3,"TOT_Entity","Aggregated","Budget_Working",[1]Setup!C12,"PERIODIC",$B573,"TOPFLOW","TOP","TOP","top1",$C573,"top3","Open_Acute_DIV1","TOP5","TOP6","REPORTED","TOP8")</f>
        <v>1330.25</v>
      </c>
      <c r="BR573" s="53">
        <f t="shared" si="1471"/>
        <v>1330.25</v>
      </c>
      <c r="BS573" s="40">
        <f t="shared" si="1472"/>
        <v>1</v>
      </c>
      <c r="BU573" s="53">
        <f>_xll.OneStreamExcelAddIn.XFFunctions.XFGetCell("TRUE", "CONSOL", $D$3,"TOT_Entity","USD","Actual",[1]Setup!C13,"PERIODIC",$B573,"TOPFLOW","TOP","TOP","top1",$C573,"top3","Open_Acute_DIV1","TOP5","TOP6","REPORTED","TOP8")</f>
        <v>0</v>
      </c>
      <c r="BV573" s="53">
        <f>_xll.OneStreamExcelAddIn.XFFunctions.XFGetCell("TRUE", "CONSOL", $D$3,"TOT_Entity","Aggregated","Budget_Working",[1]Setup!C13,"PERIODIC",$B573,"TOPFLOW","TOP","TOP","top1",$C573,"top3","Open_Acute_DIV1","TOP5","TOP6","REPORTED","TOP8")</f>
        <v>1330.25</v>
      </c>
      <c r="BW573" s="53">
        <f t="shared" si="1473"/>
        <v>1330.25</v>
      </c>
      <c r="BX573" s="40">
        <f t="shared" si="1474"/>
        <v>1</v>
      </c>
      <c r="BZ573" s="53">
        <f>_xll.OneStreamExcelAddIn.XFFunctions.XFGetCell("TRUE", "CONSOL", $D$3,"TOT_Entity","USD","Actual",[1]Setup!C14,"PERIODIC",$B573,"TOPFLOW","TOP","TOP","top1",$C573,"top3","Open_Acute_DIV1","TOP5","TOP6","REPORTED","TOP8")</f>
        <v>0</v>
      </c>
      <c r="CA573" s="53">
        <f>_xll.OneStreamExcelAddIn.XFFunctions.XFGetCell("TRUE", "CONSOL", $D$3,"TOT_Entity","Aggregated","Budget_Working",[1]Setup!C14,"PERIODIC",$B573,"TOPFLOW","TOP","TOP","top1",$C573,"top3","Open_Acute_DIV1","TOP5","TOP6","REPORTED","TOP8")</f>
        <v>1330.25</v>
      </c>
      <c r="CB573" s="53">
        <f t="shared" si="1475"/>
        <v>1330.25</v>
      </c>
      <c r="CC573" s="40">
        <f t="shared" si="1476"/>
        <v>1</v>
      </c>
      <c r="CE573" s="53">
        <f>_xll.OneStreamExcelAddIn.XFFunctions.XFGetCell("TRUE", "CONSOL", $D$3,"TOT_Entity","USD","Actual",[1]Setup!C15,"PERIODIC",$B573,"TOPFLOW","TOP","TOP","top1",$C573,"top3","Open_Acute_DIV1","TOP5","TOP6","REPORTED","TOP8")</f>
        <v>0</v>
      </c>
      <c r="CF573" s="53">
        <f>_xll.OneStreamExcelAddIn.XFFunctions.XFGetCell("TRUE", "CONSOL", $D$3,"TOT_Entity","Aggregated","Budget_Working",[1]Setup!C15,"PERIODIC",$B573,"TOPFLOW","TOP","TOP","top1",$C573,"top3","Open_Acute_DIV1","TOP5","TOP6","REPORTED","TOP8")</f>
        <v>1330.25</v>
      </c>
      <c r="CG573" s="53">
        <f t="shared" si="1477"/>
        <v>1330.25</v>
      </c>
      <c r="CH573" s="40">
        <f t="shared" si="1478"/>
        <v>1</v>
      </c>
      <c r="CI573" s="212"/>
      <c r="CJ573" s="53">
        <f>_xll.OneStreamExcelAddIn.XFFunctions.XFGetCell("TRUE", "CONSOL", $D$3,"TOT_Entity","USD","Actual",[1]Setup!C4,"PERIODIC",$B573,"TOPFLOW","TOP","TOP","top1",$C573,"top3","Open_Acute_DIV1","TOP5","TOP6","REPORTED","TOP8")</f>
        <v>0</v>
      </c>
      <c r="CK573" s="53">
        <f>_xll.OneStreamExcelAddIn.XFFunctions.XFGetCell("TRUE", "CONSOL", $D$3,"TOT_Entity","USD","Actual",[1]Setup!C5,"PERIODIC",$B573,"TOPFLOW","TOP","TOP","top1",$C573,"top3","Open_Acute_DIV1","TOP5","TOP6","REPORTED","TOP8")</f>
        <v>0</v>
      </c>
      <c r="CL573" s="53">
        <f>_xll.OneStreamExcelAddIn.XFFunctions.XFGetCell("TRUE", "CONSOL", $D$3,"TOT_Entity","USD","Actual",[1]Setup!C6,"PERIODIC",$B573,"TOPFLOW","TOP","TOP","top1",$C573,"top3","Open_Acute_DIV1","TOP5","TOP6","REPORTED","TOP8")</f>
        <v>0</v>
      </c>
      <c r="CM573" s="53">
        <f>_xll.OneStreamExcelAddIn.XFFunctions.XFGetCell("TRUE", "CONSOL", $D$3,"TOT_Entity","USD","Actual",[1]Setup!C7,"PERIODIC",$B573,"TOPFLOW","TOP","TOP","top1",$C573,"top3","Open_Acute_DIV1","TOP5","TOP6","REPORTED","TOP8")</f>
        <v>0</v>
      </c>
      <c r="CN573" s="53">
        <f>_xll.OneStreamExcelAddIn.XFFunctions.XFGetCell("TRUE", "CONSOL", $D$3,"TOT_Entity","USD","Actual",[1]Setup!C8,"PERIODIC",$B573,"TOPFLOW","TOP","TOP","top1",$C573,"top3","Open_Acute_DIV1","TOP5","TOP6","REPORTED","TOP8")</f>
        <v>0</v>
      </c>
      <c r="CO573" s="53">
        <f>_xll.OneStreamExcelAddIn.XFFunctions.XFGetCell("TRUE", "CONSOL", $D$3,"TOT_Entity","USD","Actual",[1]Setup!C9,"PERIODIC",$B573,"TOPFLOW","TOP","TOP","top1",$C573,"top3","Open_Acute_DIV1","TOP5","TOP6","REPORTED","TOP8")</f>
        <v>0</v>
      </c>
      <c r="CP573" s="53">
        <f>_xll.OneStreamExcelAddIn.XFFunctions.XFGetCell("TRUE", "CONSOL", $D$3,"TOT_Entity","USD","Actual",[1]Setup!C10,"PERIODIC",$B573,"TOPFLOW","TOP","TOP","top1",$C573,"top3","Open_Acute_DIV1","TOP5","TOP6","REPORTED","TOP8")</f>
        <v>0</v>
      </c>
      <c r="CQ573" s="53">
        <f>_xll.OneStreamExcelAddIn.XFFunctions.XFGetCell("TRUE", "CONSOL", $D$3,"TOT_Entity","USD","Actual",[1]Setup!C11,"PERIODIC",$B573,"TOPFLOW","TOP","TOP","top1",$C573,"top3","Open_Acute_DIV1","TOP5","TOP6","REPORTED","TOP8")</f>
        <v>0</v>
      </c>
      <c r="CR573" s="53">
        <f>_xll.OneStreamExcelAddIn.XFFunctions.XFGetCell("TRUE", "CONSOL", $D$3,"TOT_Entity","USD","Actual",[1]Setup!C12,"PERIODIC",$B573,"TOPFLOW","TOP","TOP","top1",$C573,"top3","Open_Acute_DIV1","TOP5","TOP6","REPORTED","TOP8")</f>
        <v>0</v>
      </c>
      <c r="CS573" s="53">
        <f>_xll.OneStreamExcelAddIn.XFFunctions.XFGetCell("TRUE", "CONSOL", $D$3,"TOT_Entity","USD","Actual",[1]Setup!C13,"PERIODIC",$B573,"TOPFLOW","TOP","TOP","top1",$C573,"top3","Open_Acute_DIV1","TOP5","TOP6","REPORTED","TOP8")</f>
        <v>0</v>
      </c>
      <c r="CT573" s="53">
        <f>_xll.OneStreamExcelAddIn.XFFunctions.XFGetCell("TRUE", "CONSOL", $D$3,"TOT_Entity","USD","Actual",[1]Setup!C14,"PERIODIC",$B573,"TOPFLOW","TOP","TOP","top1",$C573,"top3","Open_Acute_DIV1","TOP5","TOP6","REPORTED","TOP8")</f>
        <v>0</v>
      </c>
      <c r="CU573" s="53">
        <f>_xll.OneStreamExcelAddIn.XFFunctions.XFGetCell("TRUE", "CONSOL", $D$3,"TOT_Entity","USD","Actual",[1]Setup!C15,"PERIODIC",$B573,"TOPFLOW","TOP","TOP","top1",$C573,"top3","Open_Acute_DIV1","TOP5","TOP6","REPORTED","TOP8")</f>
        <v>0</v>
      </c>
      <c r="CV573" s="212"/>
      <c r="CW573" s="53">
        <f>_xll.OneStreamExcelAddIn.XFFunctions.XFGetCell("TRUE", "CONSOL", $D$3,"TOT_Entity","USD","Actual",[1]Setup!C17,"PERIODIC",$B573,"TOPFLOW","TOP","TOP","top1",$C573,"top3","Open_Acute_DIV1","TOP5","TOP6","REPORTED","TOP8")</f>
        <v>0</v>
      </c>
      <c r="CX573" s="53">
        <f>_xll.OneStreamExcelAddIn.XFFunctions.XFGetCell("TRUE", "CONSOL", $D$3,"TOT_Entity","USD","Actual",[1]Setup!C18,"PERIODIC",$B573,"TOPFLOW","TOP","TOP","top1",$C573,"top3","Open_Acute_DIV1","TOP5","TOP6","REPORTED","TOP8")</f>
        <v>0</v>
      </c>
      <c r="CY573" s="53">
        <f>_xll.OneStreamExcelAddIn.XFFunctions.XFGetCell("TRUE", "CONSOL", $D$3,"TOT_Entity","USD","Actual",[1]Setup!C19,"PERIODIC",$B573,"TOPFLOW","TOP","TOP","top1",$C573,"top3","Open_Acute_DIV1","TOP5","TOP6","REPORTED","TOP8")</f>
        <v>0</v>
      </c>
      <c r="CZ573" s="53">
        <f>_xll.OneStreamExcelAddIn.XFFunctions.XFGetCell("TRUE", "CONSOL", $D$3,"TOT_Entity","USD","Actual",[1]Setup!C20,"PERIODIC",$B573,"TOPFLOW","TOP","TOP","top1",$C573,"top3","Open_Acute_DIV1","TOP5","TOP6","REPORTED","TOP8")</f>
        <v>1160.5</v>
      </c>
      <c r="DA573" s="53">
        <f>_xll.OneStreamExcelAddIn.XFFunctions.XFGetCell("TRUE", "CONSOL", $D$3,"TOT_Entity","USD","Actual",[1]Setup!C21,"PERIODIC",$B573,"TOPFLOW","TOP","TOP","top1",$C573,"top3","Open_Acute_DIV1","TOP5","TOP6","REPORTED","TOP8")</f>
        <v>0</v>
      </c>
      <c r="DB573" s="53">
        <f>_xll.OneStreamExcelAddIn.XFFunctions.XFGetCell("TRUE", "CONSOL", $D$3,"TOT_Entity","USD","Actual",[1]Setup!C22,"PERIODIC",$B573,"TOPFLOW","TOP","TOP","top1",$C573,"top3","Open_Acute_DIV1","TOP5","TOP6","REPORTED","TOP8")</f>
        <v>1500</v>
      </c>
      <c r="DC573" s="53">
        <f>_xll.OneStreamExcelAddIn.XFFunctions.XFGetCell("TRUE", "CONSOL", $D$3,"TOT_Entity","USD","Actual",[1]Setup!C23,"PERIODIC",$B573,"TOPFLOW","TOP","TOP","top1",$C573,"top3","Open_Acute_DIV1","TOP5","TOP6","REPORTED","TOP8")</f>
        <v>-1500</v>
      </c>
      <c r="DD573" s="53">
        <f>_xll.OneStreamExcelAddIn.XFFunctions.XFGetCell("TRUE", "CONSOL", $D$3,"TOT_Entity","USD","Actual",[1]Setup!C24,"PERIODIC",$B573,"TOPFLOW","TOP","TOP","top1",$C573,"top3","Open_Acute_DIV1","TOP5","TOP6","REPORTED","TOP8")</f>
        <v>0</v>
      </c>
      <c r="DE573" s="53">
        <f>_xll.OneStreamExcelAddIn.XFFunctions.XFGetCell("TRUE", "CONSOL", $D$3,"TOT_Entity","USD","Actual",[1]Setup!C25,"PERIODIC",$B573,"TOPFLOW","TOP","TOP","top1",$C573,"top3","Open_Acute_DIV1","TOP5","TOP6","REPORTED","TOP8")</f>
        <v>0</v>
      </c>
      <c r="DF573" s="53">
        <f>_xll.OneStreamExcelAddIn.XFFunctions.XFGetCell("TRUE", "CONSOL", $D$3,"TOT_Entity","USD","Actual",[1]Setup!C26,"PERIODIC",$B573,"TOPFLOW","TOP","TOP","top1",$C573,"top3","Open_Acute_DIV1","TOP5","TOP6","REPORTED","TOP8")</f>
        <v>0</v>
      </c>
      <c r="DG573" s="53">
        <f>_xll.OneStreamExcelAddIn.XFFunctions.XFGetCell("TRUE", "CONSOL", $D$3,"TOT_Entity","USD","Actual",[1]Setup!C27,"PERIODIC",$B573,"TOPFLOW","TOP","TOP","top1",$C573,"top3","Open_Acute_DIV1","TOP5","TOP6","REPORTED","TOP8")</f>
        <v>0</v>
      </c>
      <c r="DH573" s="53">
        <f>_xll.OneStreamExcelAddIn.XFFunctions.XFGetCell("TRUE", "CONSOL", $D$3,"TOT_Entity","USD","Actual",[1]Setup!C28,"PERIODIC",$B573,"TOPFLOW","TOP","TOP","top1",$C573,"top3","Open_Acute_DIV1","TOP5","TOP6","REPORTED","TOP8")</f>
        <v>0</v>
      </c>
      <c r="DI573" s="178"/>
      <c r="DJ573" s="53">
        <f>_xll.OneStreamExcelAddIn.XFFunctions.XFGetCell("TRUE", "CONSOL", $D$3,"TOT_Entity","Aggregated","Budget_Working",[1]Setup!C4,"PERIODIC",$B573,"TOPFLOW","TOP","TOP","top1",$C573,"top3","Open_Acute_DIV1","TOP5","TOP6","REPORTED","TOP8")</f>
        <v>1330.25</v>
      </c>
      <c r="DK573" s="53">
        <f>_xll.OneStreamExcelAddIn.XFFunctions.XFGetCell("TRUE", "CONSOL", $D$3,"TOT_Entity","Aggregated","Budget_Working",[1]Setup!C5,"PERIODIC",$B573,"TOPFLOW","TOP","TOP","top1",$C573,"top3","Open_Acute_DIV1","TOP5","TOP6","REPORTED","TOP8")</f>
        <v>1330.25</v>
      </c>
      <c r="DL573" s="53">
        <f>_xll.OneStreamExcelAddIn.XFFunctions.XFGetCell("TRUE", "CONSOL", $D$3,"TOT_Entity","Aggregated","Budget_Working",[1]Setup!C6,"PERIODIC",$B573,"TOPFLOW","TOP","TOP","top1",$C573,"top3","Open_Acute_DIV1","TOP5","TOP6","REPORTED","TOP8")</f>
        <v>1330.25</v>
      </c>
      <c r="DM573" s="53">
        <f>_xll.OneStreamExcelAddIn.XFFunctions.XFGetCell("TRUE", "CONSOL", $D$3,"TOT_Entity","Aggregated","Budget_Working",[1]Setup!C7,"PERIODIC",$B573,"TOPFLOW","TOP","TOP","top1",$C573,"top3","Open_Acute_DIV1","TOP5","TOP6","REPORTED","TOP8")</f>
        <v>1330.25</v>
      </c>
      <c r="DN573" s="53">
        <f>_xll.OneStreamExcelAddIn.XFFunctions.XFGetCell("TRUE", "CONSOL", $D$3,"TOT_Entity","Aggregated","Budget_Working",[1]Setup!C8,"PERIODIC",$B573,"TOPFLOW","TOP","TOP","top1",$C573,"top3","Open_Acute_DIV1","TOP5","TOP6","REPORTED","TOP8")</f>
        <v>1330.25</v>
      </c>
      <c r="DO573" s="53">
        <f>_xll.OneStreamExcelAddIn.XFFunctions.XFGetCell("TRUE", "CONSOL", $D$3,"TOT_Entity","Aggregated","Budget_Working",[1]Setup!C9,"PERIODIC",$B573,"TOPFLOW","TOP","TOP","top1",$C573,"top3","Open_Acute_DIV1","TOP5","TOP6","REPORTED","TOP8")</f>
        <v>1330.25</v>
      </c>
      <c r="DP573" s="53">
        <f>_xll.OneStreamExcelAddIn.XFFunctions.XFGetCell("TRUE", "CONSOL", $D$3,"TOT_Entity","Aggregated","Budget_Working",[1]Setup!C10,"PERIODIC",$B573,"TOPFLOW","TOP","TOP","top1",$C573,"top3","Open_Acute_DIV1","TOP5","TOP6","REPORTED","TOP8")</f>
        <v>1330.25</v>
      </c>
      <c r="DQ573" s="53">
        <f>_xll.OneStreamExcelAddIn.XFFunctions.XFGetCell("TRUE", "CONSOL", $D$3,"TOT_Entity","Aggregated","Budget_Working",[1]Setup!C11,"PERIODIC",$B573,"TOPFLOW","TOP","TOP","top1",$C573,"top3","Open_Acute_DIV1","TOP5","TOP6","REPORTED","TOP8")</f>
        <v>1330.25</v>
      </c>
      <c r="DR573" s="53">
        <f>_xll.OneStreamExcelAddIn.XFFunctions.XFGetCell("TRUE", "CONSOL", $D$3,"TOT_Entity","Aggregated","Budget_Working",[1]Setup!C12,"PERIODIC",$B573,"TOPFLOW","TOP","TOP","top1",$C573,"top3","Open_Acute_DIV1","TOP5","TOP6","REPORTED","TOP8")</f>
        <v>1330.25</v>
      </c>
      <c r="DS573" s="53">
        <f>_xll.OneStreamExcelAddIn.XFFunctions.XFGetCell("TRUE", "CONSOL", $D$3,"TOT_Entity","Aggregated","Budget_Working",[1]Setup!C13,"PERIODIC",$B573,"TOPFLOW","TOP","TOP","top1",$C573,"top3","Open_Acute_DIV1","TOP5","TOP6","REPORTED","TOP8")</f>
        <v>1330.25</v>
      </c>
      <c r="DT573" s="53">
        <f>_xll.OneStreamExcelAddIn.XFFunctions.XFGetCell("TRUE", "CONSOL", $D$3,"TOT_Entity","Aggregated","Budget_Working",[1]Setup!C14,"PERIODIC",$B573,"TOPFLOW","TOP","TOP","top1",$C573,"top3","Open_Acute_DIV1","TOP5","TOP6","REPORTED","TOP8")</f>
        <v>1330.25</v>
      </c>
      <c r="DU573" s="53">
        <f>_xll.OneStreamExcelAddIn.XFFunctions.XFGetCell("TRUE", "CONSOL", $D$3,"TOT_Entity","Aggregated","Budget_Working",[1]Setup!C15,"PERIODIC",$B573,"TOPFLOW","TOP","TOP","top1",$C573,"top3","Open_Acute_DIV1","TOP5","TOP6","REPORTED","TOP8")</f>
        <v>1330.25</v>
      </c>
      <c r="DV573" s="178"/>
      <c r="DW573" s="53">
        <f>_xll.OneStreamExcelAddIn.XFFunctions.XFGetCell("TRUE", "CONSOL", $D$3,"TOT_Entity","USD","Budget_Final",[1]Setup!C17,"PERIODIC",$B573,"TOPFLOW","TOP","TOP","top1",$C573,"top3","Open_Acute_DIV1","TOP5","TOP6","REPORTED","TOP8")</f>
        <v>0</v>
      </c>
      <c r="DX573" s="53">
        <f>_xll.OneStreamExcelAddIn.XFFunctions.XFGetCell("TRUE", "CONSOL", $D$3,"TOT_Entity","USD","Budget_Final",[1]Setup!C18,"PERIODIC",$B573,"TOPFLOW","TOP","TOP","top1",$C573,"top3","Open_Acute_DIV1","TOP5","TOP6","REPORTED","TOP8")</f>
        <v>0</v>
      </c>
      <c r="DY573" s="53">
        <f>_xll.OneStreamExcelAddIn.XFFunctions.XFGetCell("TRUE", "CONSOL", $D$3,"TOT_Entity","USD","Budget_Final",[1]Setup!C19,"PERIODIC",$B573,"TOPFLOW","TOP","TOP","top1",$C573,"top3","Open_Acute_DIV1","TOP5","TOP6","REPORTED","TOP8")</f>
        <v>0</v>
      </c>
      <c r="DZ573" s="53">
        <f>_xll.OneStreamExcelAddIn.XFFunctions.XFGetCell("TRUE", "CONSOL", $D$3,"TOT_Entity","USD","Budget_Final",[1]Setup!C20,"PERIODIC",$B573,"TOPFLOW","TOP","TOP","top1",$C573,"top3","Open_Acute_DIV1","TOP5","TOP6","REPORTED","TOP8")</f>
        <v>0</v>
      </c>
      <c r="EA573" s="53">
        <f>_xll.OneStreamExcelAddIn.XFFunctions.XFGetCell("TRUE", "CONSOL", $D$3,"TOT_Entity","USD","Budget_Final",[1]Setup!C21,"PERIODIC",$B573,"TOPFLOW","TOP","TOP","top1",$C573,"top3","Open_Acute_DIV1","TOP5","TOP6","REPORTED","TOP8")</f>
        <v>0</v>
      </c>
      <c r="EB573" s="53">
        <f>_xll.OneStreamExcelAddIn.XFFunctions.XFGetCell("TRUE", "CONSOL", $D$3,"TOT_Entity","USD","Budget_Final",[1]Setup!C22,"PERIODIC",$B573,"TOPFLOW","TOP","TOP","top1",$C573,"top3","Open_Acute_DIV1","TOP5","TOP6","REPORTED","TOP8")</f>
        <v>0</v>
      </c>
      <c r="EC573" s="53">
        <f>_xll.OneStreamExcelAddIn.XFFunctions.XFGetCell("TRUE", "CONSOL", $D$3,"TOT_Entity","USD","Budget_Final",[1]Setup!C23,"PERIODIC",$B573,"TOPFLOW","TOP","TOP","top1",$C573,"top3","Open_Acute_DIV1","TOP5","TOP6","REPORTED","TOP8")</f>
        <v>0</v>
      </c>
      <c r="ED573" s="53">
        <f>_xll.OneStreamExcelAddIn.XFFunctions.XFGetCell("TRUE", "CONSOL", $D$3,"TOT_Entity","USD","Budget_Final",[1]Setup!C24,"PERIODIC",$B573,"TOPFLOW","TOP","TOP","top1",$C573,"top3","Open_Acute_DIV1","TOP5","TOP6","REPORTED","TOP8")</f>
        <v>0</v>
      </c>
      <c r="EE573" s="53">
        <f>_xll.OneStreamExcelAddIn.XFFunctions.XFGetCell("TRUE", "CONSOL", $D$3,"TOT_Entity","USD","Budget_Final",[1]Setup!C25,"PERIODIC",$B573,"TOPFLOW","TOP","TOP","top1",$C573,"top3","Open_Acute_DIV1","TOP5","TOP6","REPORTED","TOP8")</f>
        <v>0</v>
      </c>
      <c r="EF573" s="53">
        <f>_xll.OneStreamExcelAddIn.XFFunctions.XFGetCell("TRUE", "CONSOL", $D$3,"TOT_Entity","USD","Budget_Final",[1]Setup!C26,"PERIODIC",$B573,"TOPFLOW","TOP","TOP","top1",$C573,"top3","Open_Acute_DIV1","TOP5","TOP6","REPORTED","TOP8")</f>
        <v>0</v>
      </c>
      <c r="EG573" s="53">
        <f>_xll.OneStreamExcelAddIn.XFFunctions.XFGetCell("TRUE", "CONSOL", $D$3,"TOT_Entity","USD","Budget_Final",[1]Setup!C27,"PERIODIC",$B573,"TOPFLOW","TOP","TOP","top1",$C573,"top3","Open_Acute_DIV1","TOP5","TOP6","REPORTED","TOP8")</f>
        <v>0</v>
      </c>
      <c r="EH573" s="53">
        <f>_xll.OneStreamExcelAddIn.XFFunctions.XFGetCell("TRUE", "CONSOL", $D$3,"TOT_Entity","USD","Budget_Final",[1]Setup!C28,"PERIODIC",$B573,"TOPFLOW","TOP","TOP","top1",$C573,"top3","Open_Acute_DIV1","TOP5","TOP6","REPORTED","TOP8")</f>
        <v>0</v>
      </c>
    </row>
    <row r="574" spans="2:138" x14ac:dyDescent="0.25">
      <c r="B574" s="51">
        <v>65004</v>
      </c>
      <c r="C574" s="51"/>
      <c r="D574" t="str" cm="1">
        <f t="array" ref="D574">_xll.OneStreamExcelAddIn.XFFunctions.XFGetMemberInfo("Description","Account",B574)</f>
        <v>R &amp; M - Plumbing</v>
      </c>
      <c r="E574" s="53">
        <f>_xll.OneStreamExcelAddIn.XFFunctions.XFGetCell("TRUE", "CONSOL", $D$3,"TOT_Entity","USD","Actual",$E$3,"PERIODIC",$B574,"TOPFLOW","TOP","TOP","top1",$C574,"top3","Open_Acute_DIV1","TOP5","TOP6","REPORTED","TOP8")</f>
        <v>0</v>
      </c>
      <c r="F574" s="53">
        <f>_xll.OneStreamExcelAddIn.XFFunctions.XFGetCell("TRUE", "CONSOL", $D$3,"TOT_Entity","Aggregated","Budget_Working",$E$3,"PERIODIC",$B574,"TOPFLOW","TOP","TOP","top1",$C574,"top3","Open_Acute_DIV1","TOP5","TOP6","REPORTED","TOP8")</f>
        <v>730.73</v>
      </c>
      <c r="G574" s="53">
        <f t="shared" si="1448"/>
        <v>730.73</v>
      </c>
      <c r="H574" s="55">
        <f t="shared" si="1449"/>
        <v>1</v>
      </c>
      <c r="I574" s="41"/>
      <c r="J574" s="53">
        <f>_xll.OneStreamExcelAddIn.XFFunctions.XFGetCell("TRUE", "CONSOL", $D$3,"TOT_Entity","USD","Actual",$E$3,"YTD",$B574,"TOPFLOW","TOP","TOP","top1",$C574,"TOP3","Open_Acute_DIV1","TOP5","TOP6","REPORTED","TOP8")</f>
        <v>0</v>
      </c>
      <c r="K574" s="53">
        <f>_xll.OneStreamExcelAddIn.XFFunctions.XFGetCell("TRUE", "CONSOL", $D$3,"TOT_Entity","Aggregated","Budget_Working",$E$3,"YTD",$B574,"TOPFLOW","TOP","TOP","top1",$C574,"TOP3","Open_Acute_DIV1","TOP5","TOP6","REPORTED","TOP8")</f>
        <v>2922.92</v>
      </c>
      <c r="L574" s="53">
        <f t="shared" si="1450"/>
        <v>2922.92</v>
      </c>
      <c r="M574" s="40">
        <f t="shared" si="1451"/>
        <v>1</v>
      </c>
      <c r="N574" s="41"/>
      <c r="O574" s="53">
        <f>_xll.OneStreamExcelAddIn.XFFunctions.XFGetCell("TRUE", "CONSOL", $D$3,"TOT_Entity","USD","Actual",$F$3,"YTD",$B574,"TOPFLOW","TOP","TOP","top1",$C574,"TOP3","Open_Acute_DIV1","TOP5","TOP6","REPORTED","TOP8")</f>
        <v>730.73</v>
      </c>
      <c r="P574" s="53">
        <f>_xll.OneStreamExcelAddIn.XFFunctions.XFGetCell("TRUE", "CONSOL", $D$3,"TOT_Entity","USD","Actual",$E$3,"YTD",$B574,"TOPFLOW","TOP","TOP","top1",$C574,"top3","Open_Acute_DIV1","TOP5","TOP6","REPORTED","VAR_BW_PY_Actual")</f>
        <v>730.73</v>
      </c>
      <c r="Q574" s="40">
        <f t="shared" si="1452"/>
        <v>1</v>
      </c>
      <c r="R574" s="41"/>
      <c r="S574" s="53">
        <f>_xll.OneStreamExcelAddIn.XFFunctions.XFGetCell("TRUE", "CONSOL", $D$3,"TOT_Entity","USD","MIDFCST",$E$3,"MTD",$B574,"TOPFLOW","TOP","TOP","top1",$C574,"TOP3","Open_Acute_DIV1","TOP5","TOP6","REPORTED","TOP8")</f>
        <v>0</v>
      </c>
      <c r="T574" s="53">
        <f t="shared" si="1453"/>
        <v>0</v>
      </c>
      <c r="U574" s="40">
        <f t="shared" si="1454"/>
        <v>0</v>
      </c>
      <c r="V574" s="41"/>
      <c r="W574" s="42"/>
      <c r="X574" s="43"/>
      <c r="Y574" s="42"/>
      <c r="Z574" s="44"/>
      <c r="AB574" s="53">
        <f>_xll.OneStreamExcelAddIn.XFFunctions.XFGetCell("TRUE", "CONSOL", $D$3,"TOT_Entity","USD","Actual",[1]Setup!C4,"PERIODIC",$B574,"TOPFLOW","TOP","TOP","top1",$C574,"top3","Open_Acute_DIV1","TOP5","TOP6","REPORTED","TOP8")</f>
        <v>0</v>
      </c>
      <c r="AC574" s="53">
        <f>_xll.OneStreamExcelAddIn.XFFunctions.XFGetCell("TRUE", "CONSOL", $D$3,"TOT_Entity","Aggregated","Budget_Working",[1]Setup!C4,"PERIODIC",$B574,"TOPFLOW","TOP","TOP","top1",$C574,"top3","Open_Acute_DIV1","TOP5","TOP6","REPORTED","TOP8")</f>
        <v>730.73</v>
      </c>
      <c r="AD574" s="53">
        <f t="shared" si="1455"/>
        <v>730.73</v>
      </c>
      <c r="AE574" s="40">
        <f t="shared" si="1456"/>
        <v>1</v>
      </c>
      <c r="AG574" s="53">
        <f>_xll.OneStreamExcelAddIn.XFFunctions.XFGetCell("TRUE", "CONSOL", $D$3,"TOT_Entity","USD","Actual",[1]Setup!C5,"PERIODIC",$B574,"TOPFLOW","TOP","TOP","top1",$C574,"top3","Open_Acute_DIV1","TOP5","TOP6","REPORTED","TOP8")</f>
        <v>0</v>
      </c>
      <c r="AH574" s="53">
        <f>_xll.OneStreamExcelAddIn.XFFunctions.XFGetCell("TRUE", "CONSOL", $D$3,"TOT_Entity","Aggregated","Budget_Working",[1]Setup!C5,"PERIODIC",$B574,"TOPFLOW","TOP","TOP","top1",$C574,"top3","Open_Acute_DIV1","TOP5","TOP6","REPORTED","TOP8")</f>
        <v>730.73</v>
      </c>
      <c r="AI574" s="53">
        <f t="shared" si="1457"/>
        <v>730.73</v>
      </c>
      <c r="AJ574" s="40">
        <f t="shared" si="1458"/>
        <v>1</v>
      </c>
      <c r="AL574" s="53">
        <f>_xll.OneStreamExcelAddIn.XFFunctions.XFGetCell("TRUE", "CONSOL", $D$3,"TOT_Entity","USD","Actual",[1]Setup!C6,"PERIODIC",$B574,"TOPFLOW","TOP","TOP","top1",$C574,"top3","Open_Acute_DIV1","TOP5","TOP6","REPORTED","TOP8")</f>
        <v>0</v>
      </c>
      <c r="AM574" s="53">
        <f>_xll.OneStreamExcelAddIn.XFFunctions.XFGetCell("TRUE", "CONSOL", $D$3,"TOT_Entity","Aggregated","Budget_Working",[1]Setup!C6,"PERIODIC",$B574,"TOPFLOW","TOP","TOP","top1",$C574,"top3","Open_Acute_DIV1","TOP5","TOP6","REPORTED","TOP8")</f>
        <v>730.73</v>
      </c>
      <c r="AN574" s="53">
        <f t="shared" si="1459"/>
        <v>730.73</v>
      </c>
      <c r="AO574" s="40">
        <f t="shared" si="1460"/>
        <v>1</v>
      </c>
      <c r="AQ574" s="53">
        <f>_xll.OneStreamExcelAddIn.XFFunctions.XFGetCell("TRUE", "CONSOL", $D$3,"TOT_Entity","USD","Actual",[1]Setup!C7,"PERIODIC",$B574,"TOPFLOW","TOP","TOP","top1",$C574,"top3","Open_Acute_DIV1","TOP5","TOP6","REPORTED","TOP8")</f>
        <v>0</v>
      </c>
      <c r="AR574" s="53">
        <f>_xll.OneStreamExcelAddIn.XFFunctions.XFGetCell("TRUE", "CONSOL", $D$3,"TOT_Entity","Aggregated","Budget_Working",[1]Setup!C7,"PERIODIC",$B574,"TOPFLOW","TOP","TOP","top1",$C574,"top3","Open_Acute_DIV1","TOP5","TOP6","REPORTED","TOP8")</f>
        <v>730.73</v>
      </c>
      <c r="AS574" s="53">
        <f t="shared" si="1461"/>
        <v>730.73</v>
      </c>
      <c r="AT574" s="40">
        <f t="shared" si="1462"/>
        <v>1</v>
      </c>
      <c r="AV574" s="53">
        <f>_xll.OneStreamExcelAddIn.XFFunctions.XFGetCell("TRUE", "CONSOL", $D$3,"TOT_Entity","USD","Actual",[1]Setup!C8,"PERIODIC",$B574,"TOPFLOW","TOP","TOP","top1",$C574,"top3","Open_Acute_DIV1","TOP5","TOP6","REPORTED","TOP8")</f>
        <v>0</v>
      </c>
      <c r="AW574" s="53">
        <f>_xll.OneStreamExcelAddIn.XFFunctions.XFGetCell("TRUE", "CONSOL", $D$3,"TOT_Entity","Aggregated","Budget_Working",[1]Setup!C8,"PERIODIC",$B574,"TOPFLOW","TOP","TOP","top1",$C574,"top3","Open_Acute_DIV1","TOP5","TOP6","REPORTED","TOP8")</f>
        <v>730.73</v>
      </c>
      <c r="AX574" s="53">
        <f t="shared" si="1463"/>
        <v>730.73</v>
      </c>
      <c r="AY574" s="40">
        <f t="shared" si="1464"/>
        <v>1</v>
      </c>
      <c r="BA574" s="53">
        <f>_xll.OneStreamExcelAddIn.XFFunctions.XFGetCell("TRUE", "CONSOL", $D$3,"TOT_Entity","USD","Actual",[1]Setup!C9,"PERIODIC",$B574,"TOPFLOW","TOP","TOP","top1",$C574,"top3","Open_Acute_DIV1","TOP5","TOP6","REPORTED","TOP8")</f>
        <v>0</v>
      </c>
      <c r="BB574" s="53">
        <f>_xll.OneStreamExcelAddIn.XFFunctions.XFGetCell("TRUE", "CONSOL", $D$3,"TOT_Entity","Aggregated","Budget_Working",[1]Setup!C9,"PERIODIC",$B574,"TOPFLOW","TOP","TOP","top1",$C574,"top3","Open_Acute_DIV1","TOP5","TOP6","REPORTED","TOP8")</f>
        <v>730.73</v>
      </c>
      <c r="BC574" s="53">
        <f t="shared" si="1465"/>
        <v>730.73</v>
      </c>
      <c r="BD574" s="40">
        <f t="shared" si="1466"/>
        <v>1</v>
      </c>
      <c r="BF574" s="53">
        <f>_xll.OneStreamExcelAddIn.XFFunctions.XFGetCell("TRUE", "CONSOL", $D$3,"TOT_Entity","USD","Actual",[1]Setup!C10,"PERIODIC",$B574,"TOPFLOW","TOP","TOP","top1",$C574,"top3","Open_Acute_DIV1","TOP5","TOP6","REPORTED","TOP8")</f>
        <v>0</v>
      </c>
      <c r="BG574" s="53">
        <f>_xll.OneStreamExcelAddIn.XFFunctions.XFGetCell("TRUE", "CONSOL", $D$3,"TOT_Entity","Aggregated","Budget_Working",[1]Setup!C10,"PERIODIC",$B574,"TOPFLOW","TOP","TOP","top1",$C574,"top3","Open_Acute_DIV1","TOP5","TOP6","REPORTED","TOP8")</f>
        <v>730.73</v>
      </c>
      <c r="BH574" s="53">
        <f t="shared" si="1467"/>
        <v>730.73</v>
      </c>
      <c r="BI574" s="40">
        <f t="shared" si="1468"/>
        <v>1</v>
      </c>
      <c r="BK574" s="53">
        <f>_xll.OneStreamExcelAddIn.XFFunctions.XFGetCell("TRUE", "CONSOL", $D$3,"TOT_Entity","USD","Actual",[1]Setup!C11,"PERIODIC",$B574,"TOPFLOW","TOP","TOP","top1",$C574,"top3","Open_Acute_DIV1","TOP5","TOP6","REPORTED","TOP8")</f>
        <v>0</v>
      </c>
      <c r="BL574" s="53">
        <f>_xll.OneStreamExcelAddIn.XFFunctions.XFGetCell("TRUE", "CONSOL", $D$3,"TOT_Entity","Aggregated","Budget_Working",[1]Setup!C11,"PERIODIC",$B574,"TOPFLOW","TOP","TOP","top1",$C574,"top3","Open_Acute_DIV1","TOP5","TOP6","REPORTED","TOP8")</f>
        <v>730.73</v>
      </c>
      <c r="BM574" s="53">
        <f t="shared" si="1469"/>
        <v>730.73</v>
      </c>
      <c r="BN574" s="40">
        <f t="shared" si="1470"/>
        <v>1</v>
      </c>
      <c r="BP574" s="53">
        <f>_xll.OneStreamExcelAddIn.XFFunctions.XFGetCell("TRUE", "CONSOL", $D$3,"TOT_Entity","USD","Actual",[1]Setup!C12,"PERIODIC",$B574,"TOPFLOW","TOP","TOP","top1",$C574,"top3","Open_Acute_DIV1","TOP5","TOP6","REPORTED","TOP8")</f>
        <v>0</v>
      </c>
      <c r="BQ574" s="53">
        <f>_xll.OneStreamExcelAddIn.XFFunctions.XFGetCell("TRUE", "CONSOL", $D$3,"TOT_Entity","Aggregated","Budget_Working",[1]Setup!C12,"PERIODIC",$B574,"TOPFLOW","TOP","TOP","top1",$C574,"top3","Open_Acute_DIV1","TOP5","TOP6","REPORTED","TOP8")</f>
        <v>730.73</v>
      </c>
      <c r="BR574" s="53">
        <f t="shared" si="1471"/>
        <v>730.73</v>
      </c>
      <c r="BS574" s="40">
        <f t="shared" si="1472"/>
        <v>1</v>
      </c>
      <c r="BU574" s="53">
        <f>_xll.OneStreamExcelAddIn.XFFunctions.XFGetCell("TRUE", "CONSOL", $D$3,"TOT_Entity","USD","Actual",[1]Setup!C13,"PERIODIC",$B574,"TOPFLOW","TOP","TOP","top1",$C574,"top3","Open_Acute_DIV1","TOP5","TOP6","REPORTED","TOP8")</f>
        <v>0</v>
      </c>
      <c r="BV574" s="53">
        <f>_xll.OneStreamExcelAddIn.XFFunctions.XFGetCell("TRUE", "CONSOL", $D$3,"TOT_Entity","Aggregated","Budget_Working",[1]Setup!C13,"PERIODIC",$B574,"TOPFLOW","TOP","TOP","top1",$C574,"top3","Open_Acute_DIV1","TOP5","TOP6","REPORTED","TOP8")</f>
        <v>730.73</v>
      </c>
      <c r="BW574" s="53">
        <f t="shared" si="1473"/>
        <v>730.73</v>
      </c>
      <c r="BX574" s="40">
        <f t="shared" si="1474"/>
        <v>1</v>
      </c>
      <c r="BZ574" s="53">
        <f>_xll.OneStreamExcelAddIn.XFFunctions.XFGetCell("TRUE", "CONSOL", $D$3,"TOT_Entity","USD","Actual",[1]Setup!C14,"PERIODIC",$B574,"TOPFLOW","TOP","TOP","top1",$C574,"top3","Open_Acute_DIV1","TOP5","TOP6","REPORTED","TOP8")</f>
        <v>0</v>
      </c>
      <c r="CA574" s="53">
        <f>_xll.OneStreamExcelAddIn.XFFunctions.XFGetCell("TRUE", "CONSOL", $D$3,"TOT_Entity","Aggregated","Budget_Working",[1]Setup!C14,"PERIODIC",$B574,"TOPFLOW","TOP","TOP","top1",$C574,"top3","Open_Acute_DIV1","TOP5","TOP6","REPORTED","TOP8")</f>
        <v>730.73</v>
      </c>
      <c r="CB574" s="53">
        <f t="shared" si="1475"/>
        <v>730.73</v>
      </c>
      <c r="CC574" s="40">
        <f t="shared" si="1476"/>
        <v>1</v>
      </c>
      <c r="CE574" s="53">
        <f>_xll.OneStreamExcelAddIn.XFFunctions.XFGetCell("TRUE", "CONSOL", $D$3,"TOT_Entity","USD","Actual",[1]Setup!C15,"PERIODIC",$B574,"TOPFLOW","TOP","TOP","top1",$C574,"top3","Open_Acute_DIV1","TOP5","TOP6","REPORTED","TOP8")</f>
        <v>0</v>
      </c>
      <c r="CF574" s="53">
        <f>_xll.OneStreamExcelAddIn.XFFunctions.XFGetCell("TRUE", "CONSOL", $D$3,"TOT_Entity","Aggregated","Budget_Working",[1]Setup!C15,"PERIODIC",$B574,"TOPFLOW","TOP","TOP","top1",$C574,"top3","Open_Acute_DIV1","TOP5","TOP6","REPORTED","TOP8")</f>
        <v>730.73</v>
      </c>
      <c r="CG574" s="53">
        <f t="shared" si="1477"/>
        <v>730.73</v>
      </c>
      <c r="CH574" s="40">
        <f t="shared" si="1478"/>
        <v>1</v>
      </c>
      <c r="CI574" s="212"/>
      <c r="CJ574" s="53">
        <f>_xll.OneStreamExcelAddIn.XFFunctions.XFGetCell("TRUE", "CONSOL", $D$3,"TOT_Entity","USD","Actual",[1]Setup!C4,"PERIODIC",$B574,"TOPFLOW","TOP","TOP","top1",$C574,"top3","Open_Acute_DIV1","TOP5","TOP6","REPORTED","TOP8")</f>
        <v>0</v>
      </c>
      <c r="CK574" s="53">
        <f>_xll.OneStreamExcelAddIn.XFFunctions.XFGetCell("TRUE", "CONSOL", $D$3,"TOT_Entity","USD","Actual",[1]Setup!C5,"PERIODIC",$B574,"TOPFLOW","TOP","TOP","top1",$C574,"top3","Open_Acute_DIV1","TOP5","TOP6","REPORTED","TOP8")</f>
        <v>0</v>
      </c>
      <c r="CL574" s="53">
        <f>_xll.OneStreamExcelAddIn.XFFunctions.XFGetCell("TRUE", "CONSOL", $D$3,"TOT_Entity","USD","Actual",[1]Setup!C6,"PERIODIC",$B574,"TOPFLOW","TOP","TOP","top1",$C574,"top3","Open_Acute_DIV1","TOP5","TOP6","REPORTED","TOP8")</f>
        <v>0</v>
      </c>
      <c r="CM574" s="53">
        <f>_xll.OneStreamExcelAddIn.XFFunctions.XFGetCell("TRUE", "CONSOL", $D$3,"TOT_Entity","USD","Actual",[1]Setup!C7,"PERIODIC",$B574,"TOPFLOW","TOP","TOP","top1",$C574,"top3","Open_Acute_DIV1","TOP5","TOP6","REPORTED","TOP8")</f>
        <v>0</v>
      </c>
      <c r="CN574" s="53">
        <f>_xll.OneStreamExcelAddIn.XFFunctions.XFGetCell("TRUE", "CONSOL", $D$3,"TOT_Entity","USD","Actual",[1]Setup!C8,"PERIODIC",$B574,"TOPFLOW","TOP","TOP","top1",$C574,"top3","Open_Acute_DIV1","TOP5","TOP6","REPORTED","TOP8")</f>
        <v>0</v>
      </c>
      <c r="CO574" s="53">
        <f>_xll.OneStreamExcelAddIn.XFFunctions.XFGetCell("TRUE", "CONSOL", $D$3,"TOT_Entity","USD","Actual",[1]Setup!C9,"PERIODIC",$B574,"TOPFLOW","TOP","TOP","top1",$C574,"top3","Open_Acute_DIV1","TOP5","TOP6","REPORTED","TOP8")</f>
        <v>0</v>
      </c>
      <c r="CP574" s="53">
        <f>_xll.OneStreamExcelAddIn.XFFunctions.XFGetCell("TRUE", "CONSOL", $D$3,"TOT_Entity","USD","Actual",[1]Setup!C10,"PERIODIC",$B574,"TOPFLOW","TOP","TOP","top1",$C574,"top3","Open_Acute_DIV1","TOP5","TOP6","REPORTED","TOP8")</f>
        <v>0</v>
      </c>
      <c r="CQ574" s="53">
        <f>_xll.OneStreamExcelAddIn.XFFunctions.XFGetCell("TRUE", "CONSOL", $D$3,"TOT_Entity","USD","Actual",[1]Setup!C11,"PERIODIC",$B574,"TOPFLOW","TOP","TOP","top1",$C574,"top3","Open_Acute_DIV1","TOP5","TOP6","REPORTED","TOP8")</f>
        <v>0</v>
      </c>
      <c r="CR574" s="53">
        <f>_xll.OneStreamExcelAddIn.XFFunctions.XFGetCell("TRUE", "CONSOL", $D$3,"TOT_Entity","USD","Actual",[1]Setup!C12,"PERIODIC",$B574,"TOPFLOW","TOP","TOP","top1",$C574,"top3","Open_Acute_DIV1","TOP5","TOP6","REPORTED","TOP8")</f>
        <v>0</v>
      </c>
      <c r="CS574" s="53">
        <f>_xll.OneStreamExcelAddIn.XFFunctions.XFGetCell("TRUE", "CONSOL", $D$3,"TOT_Entity","USD","Actual",[1]Setup!C13,"PERIODIC",$B574,"TOPFLOW","TOP","TOP","top1",$C574,"top3","Open_Acute_DIV1","TOP5","TOP6","REPORTED","TOP8")</f>
        <v>0</v>
      </c>
      <c r="CT574" s="53">
        <f>_xll.OneStreamExcelAddIn.XFFunctions.XFGetCell("TRUE", "CONSOL", $D$3,"TOT_Entity","USD","Actual",[1]Setup!C14,"PERIODIC",$B574,"TOPFLOW","TOP","TOP","top1",$C574,"top3","Open_Acute_DIV1","TOP5","TOP6","REPORTED","TOP8")</f>
        <v>0</v>
      </c>
      <c r="CU574" s="53">
        <f>_xll.OneStreamExcelAddIn.XFFunctions.XFGetCell("TRUE", "CONSOL", $D$3,"TOT_Entity","USD","Actual",[1]Setup!C15,"PERIODIC",$B574,"TOPFLOW","TOP","TOP","top1",$C574,"top3","Open_Acute_DIV1","TOP5","TOP6","REPORTED","TOP8")</f>
        <v>0</v>
      </c>
      <c r="CV574" s="212"/>
      <c r="CW574" s="53">
        <f>_xll.OneStreamExcelAddIn.XFFunctions.XFGetCell("TRUE", "CONSOL", $D$3,"TOT_Entity","USD","Actual",[1]Setup!C17,"PERIODIC",$B574,"TOPFLOW","TOP","TOP","top1",$C574,"top3","Open_Acute_DIV1","TOP5","TOP6","REPORTED","TOP8")</f>
        <v>0</v>
      </c>
      <c r="CX574" s="53">
        <f>_xll.OneStreamExcelAddIn.XFFunctions.XFGetCell("TRUE", "CONSOL", $D$3,"TOT_Entity","USD","Actual",[1]Setup!C18,"PERIODIC",$B574,"TOPFLOW","TOP","TOP","top1",$C574,"top3","Open_Acute_DIV1","TOP5","TOP6","REPORTED","TOP8")</f>
        <v>0</v>
      </c>
      <c r="CY574" s="53">
        <f>_xll.OneStreamExcelAddIn.XFFunctions.XFGetCell("TRUE", "CONSOL", $D$3,"TOT_Entity","USD","Actual",[1]Setup!C19,"PERIODIC",$B574,"TOPFLOW","TOP","TOP","top1",$C574,"top3","Open_Acute_DIV1","TOP5","TOP6","REPORTED","TOP8")</f>
        <v>0</v>
      </c>
      <c r="CZ574" s="53">
        <f>_xll.OneStreamExcelAddIn.XFFunctions.XFGetCell("TRUE", "CONSOL", $D$3,"TOT_Entity","USD","Actual",[1]Setup!C20,"PERIODIC",$B574,"TOPFLOW","TOP","TOP","top1",$C574,"top3","Open_Acute_DIV1","TOP5","TOP6","REPORTED","TOP8")</f>
        <v>730.73</v>
      </c>
      <c r="DA574" s="53">
        <f>_xll.OneStreamExcelAddIn.XFFunctions.XFGetCell("TRUE", "CONSOL", $D$3,"TOT_Entity","USD","Actual",[1]Setup!C21,"PERIODIC",$B574,"TOPFLOW","TOP","TOP","top1",$C574,"top3","Open_Acute_DIV1","TOP5","TOP6","REPORTED","TOP8")</f>
        <v>0</v>
      </c>
      <c r="DB574" s="53">
        <f>_xll.OneStreamExcelAddIn.XFFunctions.XFGetCell("TRUE", "CONSOL", $D$3,"TOT_Entity","USD","Actual",[1]Setup!C22,"PERIODIC",$B574,"TOPFLOW","TOP","TOP","top1",$C574,"top3","Open_Acute_DIV1","TOP5","TOP6","REPORTED","TOP8")</f>
        <v>0</v>
      </c>
      <c r="DC574" s="53">
        <f>_xll.OneStreamExcelAddIn.XFFunctions.XFGetCell("TRUE", "CONSOL", $D$3,"TOT_Entity","USD","Actual",[1]Setup!C23,"PERIODIC",$B574,"TOPFLOW","TOP","TOP","top1",$C574,"top3","Open_Acute_DIV1","TOP5","TOP6","REPORTED","TOP8")</f>
        <v>0</v>
      </c>
      <c r="DD574" s="53">
        <f>_xll.OneStreamExcelAddIn.XFFunctions.XFGetCell("TRUE", "CONSOL", $D$3,"TOT_Entity","USD","Actual",[1]Setup!C24,"PERIODIC",$B574,"TOPFLOW","TOP","TOP","top1",$C574,"top3","Open_Acute_DIV1","TOP5","TOP6","REPORTED","TOP8")</f>
        <v>0</v>
      </c>
      <c r="DE574" s="53">
        <f>_xll.OneStreamExcelAddIn.XFFunctions.XFGetCell("TRUE", "CONSOL", $D$3,"TOT_Entity","USD","Actual",[1]Setup!C25,"PERIODIC",$B574,"TOPFLOW","TOP","TOP","top1",$C574,"top3","Open_Acute_DIV1","TOP5","TOP6","REPORTED","TOP8")</f>
        <v>0</v>
      </c>
      <c r="DF574" s="53">
        <f>_xll.OneStreamExcelAddIn.XFFunctions.XFGetCell("TRUE", "CONSOL", $D$3,"TOT_Entity","USD","Actual",[1]Setup!C26,"PERIODIC",$B574,"TOPFLOW","TOP","TOP","top1",$C574,"top3","Open_Acute_DIV1","TOP5","TOP6","REPORTED","TOP8")</f>
        <v>0</v>
      </c>
      <c r="DG574" s="53">
        <f>_xll.OneStreamExcelAddIn.XFFunctions.XFGetCell("TRUE", "CONSOL", $D$3,"TOT_Entity","USD","Actual",[1]Setup!C27,"PERIODIC",$B574,"TOPFLOW","TOP","TOP","top1",$C574,"top3","Open_Acute_DIV1","TOP5","TOP6","REPORTED","TOP8")</f>
        <v>0</v>
      </c>
      <c r="DH574" s="53">
        <f>_xll.OneStreamExcelAddIn.XFFunctions.XFGetCell("TRUE", "CONSOL", $D$3,"TOT_Entity","USD","Actual",[1]Setup!C28,"PERIODIC",$B574,"TOPFLOW","TOP","TOP","top1",$C574,"top3","Open_Acute_DIV1","TOP5","TOP6","REPORTED","TOP8")</f>
        <v>0</v>
      </c>
      <c r="DI574" s="178"/>
      <c r="DJ574" s="53">
        <f>_xll.OneStreamExcelAddIn.XFFunctions.XFGetCell("TRUE", "CONSOL", $D$3,"TOT_Entity","Aggregated","Budget_Working",[1]Setup!C4,"PERIODIC",$B574,"TOPFLOW","TOP","TOP","top1",$C574,"top3","Open_Acute_DIV1","TOP5","TOP6","REPORTED","TOP8")</f>
        <v>730.73</v>
      </c>
      <c r="DK574" s="53">
        <f>_xll.OneStreamExcelAddIn.XFFunctions.XFGetCell("TRUE", "CONSOL", $D$3,"TOT_Entity","Aggregated","Budget_Working",[1]Setup!C5,"PERIODIC",$B574,"TOPFLOW","TOP","TOP","top1",$C574,"top3","Open_Acute_DIV1","TOP5","TOP6","REPORTED","TOP8")</f>
        <v>730.73</v>
      </c>
      <c r="DL574" s="53">
        <f>_xll.OneStreamExcelAddIn.XFFunctions.XFGetCell("TRUE", "CONSOL", $D$3,"TOT_Entity","Aggregated","Budget_Working",[1]Setup!C6,"PERIODIC",$B574,"TOPFLOW","TOP","TOP","top1",$C574,"top3","Open_Acute_DIV1","TOP5","TOP6","REPORTED","TOP8")</f>
        <v>730.73</v>
      </c>
      <c r="DM574" s="53">
        <f>_xll.OneStreamExcelAddIn.XFFunctions.XFGetCell("TRUE", "CONSOL", $D$3,"TOT_Entity","Aggregated","Budget_Working",[1]Setup!C7,"PERIODIC",$B574,"TOPFLOW","TOP","TOP","top1",$C574,"top3","Open_Acute_DIV1","TOP5","TOP6","REPORTED","TOP8")</f>
        <v>730.73</v>
      </c>
      <c r="DN574" s="53">
        <f>_xll.OneStreamExcelAddIn.XFFunctions.XFGetCell("TRUE", "CONSOL", $D$3,"TOT_Entity","Aggregated","Budget_Working",[1]Setup!C8,"PERIODIC",$B574,"TOPFLOW","TOP","TOP","top1",$C574,"top3","Open_Acute_DIV1","TOP5","TOP6","REPORTED","TOP8")</f>
        <v>730.73</v>
      </c>
      <c r="DO574" s="53">
        <f>_xll.OneStreamExcelAddIn.XFFunctions.XFGetCell("TRUE", "CONSOL", $D$3,"TOT_Entity","Aggregated","Budget_Working",[1]Setup!C9,"PERIODIC",$B574,"TOPFLOW","TOP","TOP","top1",$C574,"top3","Open_Acute_DIV1","TOP5","TOP6","REPORTED","TOP8")</f>
        <v>730.73</v>
      </c>
      <c r="DP574" s="53">
        <f>_xll.OneStreamExcelAddIn.XFFunctions.XFGetCell("TRUE", "CONSOL", $D$3,"TOT_Entity","Aggregated","Budget_Working",[1]Setup!C10,"PERIODIC",$B574,"TOPFLOW","TOP","TOP","top1",$C574,"top3","Open_Acute_DIV1","TOP5","TOP6","REPORTED","TOP8")</f>
        <v>730.73</v>
      </c>
      <c r="DQ574" s="53">
        <f>_xll.OneStreamExcelAddIn.XFFunctions.XFGetCell("TRUE", "CONSOL", $D$3,"TOT_Entity","Aggregated","Budget_Working",[1]Setup!C11,"PERIODIC",$B574,"TOPFLOW","TOP","TOP","top1",$C574,"top3","Open_Acute_DIV1","TOP5","TOP6","REPORTED","TOP8")</f>
        <v>730.73</v>
      </c>
      <c r="DR574" s="53">
        <f>_xll.OneStreamExcelAddIn.XFFunctions.XFGetCell("TRUE", "CONSOL", $D$3,"TOT_Entity","Aggregated","Budget_Working",[1]Setup!C12,"PERIODIC",$B574,"TOPFLOW","TOP","TOP","top1",$C574,"top3","Open_Acute_DIV1","TOP5","TOP6","REPORTED","TOP8")</f>
        <v>730.73</v>
      </c>
      <c r="DS574" s="53">
        <f>_xll.OneStreamExcelAddIn.XFFunctions.XFGetCell("TRUE", "CONSOL", $D$3,"TOT_Entity","Aggregated","Budget_Working",[1]Setup!C13,"PERIODIC",$B574,"TOPFLOW","TOP","TOP","top1",$C574,"top3","Open_Acute_DIV1","TOP5","TOP6","REPORTED","TOP8")</f>
        <v>730.73</v>
      </c>
      <c r="DT574" s="53">
        <f>_xll.OneStreamExcelAddIn.XFFunctions.XFGetCell("TRUE", "CONSOL", $D$3,"TOT_Entity","Aggregated","Budget_Working",[1]Setup!C14,"PERIODIC",$B574,"TOPFLOW","TOP","TOP","top1",$C574,"top3","Open_Acute_DIV1","TOP5","TOP6","REPORTED","TOP8")</f>
        <v>730.73</v>
      </c>
      <c r="DU574" s="53">
        <f>_xll.OneStreamExcelAddIn.XFFunctions.XFGetCell("TRUE", "CONSOL", $D$3,"TOT_Entity","Aggregated","Budget_Working",[1]Setup!C15,"PERIODIC",$B574,"TOPFLOW","TOP","TOP","top1",$C574,"top3","Open_Acute_DIV1","TOP5","TOP6","REPORTED","TOP8")</f>
        <v>730.73</v>
      </c>
      <c r="DV574" s="178"/>
      <c r="DW574" s="53">
        <f>_xll.OneStreamExcelAddIn.XFFunctions.XFGetCell("TRUE", "CONSOL", $D$3,"TOT_Entity","USD","Budget_Final",[1]Setup!C17,"PERIODIC",$B574,"TOPFLOW","TOP","TOP","top1",$C574,"top3","Open_Acute_DIV1","TOP5","TOP6","REPORTED","TOP8")</f>
        <v>0</v>
      </c>
      <c r="DX574" s="53">
        <f>_xll.OneStreamExcelAddIn.XFFunctions.XFGetCell("TRUE", "CONSOL", $D$3,"TOT_Entity","USD","Budget_Final",[1]Setup!C18,"PERIODIC",$B574,"TOPFLOW","TOP","TOP","top1",$C574,"top3","Open_Acute_DIV1","TOP5","TOP6","REPORTED","TOP8")</f>
        <v>0</v>
      </c>
      <c r="DY574" s="53">
        <f>_xll.OneStreamExcelAddIn.XFFunctions.XFGetCell("TRUE", "CONSOL", $D$3,"TOT_Entity","USD","Budget_Final",[1]Setup!C19,"PERIODIC",$B574,"TOPFLOW","TOP","TOP","top1",$C574,"top3","Open_Acute_DIV1","TOP5","TOP6","REPORTED","TOP8")</f>
        <v>0</v>
      </c>
      <c r="DZ574" s="53">
        <f>_xll.OneStreamExcelAddIn.XFFunctions.XFGetCell("TRUE", "CONSOL", $D$3,"TOT_Entity","USD","Budget_Final",[1]Setup!C20,"PERIODIC",$B574,"TOPFLOW","TOP","TOP","top1",$C574,"top3","Open_Acute_DIV1","TOP5","TOP6","REPORTED","TOP8")</f>
        <v>0</v>
      </c>
      <c r="EA574" s="53">
        <f>_xll.OneStreamExcelAddIn.XFFunctions.XFGetCell("TRUE", "CONSOL", $D$3,"TOT_Entity","USD","Budget_Final",[1]Setup!C21,"PERIODIC",$B574,"TOPFLOW","TOP","TOP","top1",$C574,"top3","Open_Acute_DIV1","TOP5","TOP6","REPORTED","TOP8")</f>
        <v>0</v>
      </c>
      <c r="EB574" s="53">
        <f>_xll.OneStreamExcelAddIn.XFFunctions.XFGetCell("TRUE", "CONSOL", $D$3,"TOT_Entity","USD","Budget_Final",[1]Setup!C22,"PERIODIC",$B574,"TOPFLOW","TOP","TOP","top1",$C574,"top3","Open_Acute_DIV1","TOP5","TOP6","REPORTED","TOP8")</f>
        <v>0</v>
      </c>
      <c r="EC574" s="53">
        <f>_xll.OneStreamExcelAddIn.XFFunctions.XFGetCell("TRUE", "CONSOL", $D$3,"TOT_Entity","USD","Budget_Final",[1]Setup!C23,"PERIODIC",$B574,"TOPFLOW","TOP","TOP","top1",$C574,"top3","Open_Acute_DIV1","TOP5","TOP6","REPORTED","TOP8")</f>
        <v>0</v>
      </c>
      <c r="ED574" s="53">
        <f>_xll.OneStreamExcelAddIn.XFFunctions.XFGetCell("TRUE", "CONSOL", $D$3,"TOT_Entity","USD","Budget_Final",[1]Setup!C24,"PERIODIC",$B574,"TOPFLOW","TOP","TOP","top1",$C574,"top3","Open_Acute_DIV1","TOP5","TOP6","REPORTED","TOP8")</f>
        <v>0</v>
      </c>
      <c r="EE574" s="53">
        <f>_xll.OneStreamExcelAddIn.XFFunctions.XFGetCell("TRUE", "CONSOL", $D$3,"TOT_Entity","USD","Budget_Final",[1]Setup!C25,"PERIODIC",$B574,"TOPFLOW","TOP","TOP","top1",$C574,"top3","Open_Acute_DIV1","TOP5","TOP6","REPORTED","TOP8")</f>
        <v>0</v>
      </c>
      <c r="EF574" s="53">
        <f>_xll.OneStreamExcelAddIn.XFFunctions.XFGetCell("TRUE", "CONSOL", $D$3,"TOT_Entity","USD","Budget_Final",[1]Setup!C26,"PERIODIC",$B574,"TOPFLOW","TOP","TOP","top1",$C574,"top3","Open_Acute_DIV1","TOP5","TOP6","REPORTED","TOP8")</f>
        <v>0</v>
      </c>
      <c r="EG574" s="53">
        <f>_xll.OneStreamExcelAddIn.XFFunctions.XFGetCell("TRUE", "CONSOL", $D$3,"TOT_Entity","USD","Budget_Final",[1]Setup!C27,"PERIODIC",$B574,"TOPFLOW","TOP","TOP","top1",$C574,"top3","Open_Acute_DIV1","TOP5","TOP6","REPORTED","TOP8")</f>
        <v>0</v>
      </c>
      <c r="EH574" s="53">
        <f>_xll.OneStreamExcelAddIn.XFFunctions.XFGetCell("TRUE", "CONSOL", $D$3,"TOT_Entity","USD","Budget_Final",[1]Setup!C28,"PERIODIC",$B574,"TOPFLOW","TOP","TOP","top1",$C574,"top3","Open_Acute_DIV1","TOP5","TOP6","REPORTED","TOP8")</f>
        <v>0</v>
      </c>
    </row>
    <row r="575" spans="2:138" x14ac:dyDescent="0.25">
      <c r="B575" s="51">
        <v>65005</v>
      </c>
      <c r="C575" s="51"/>
      <c r="D575" t="str" cm="1">
        <f t="array" ref="D575">_xll.OneStreamExcelAddIn.XFFunctions.XFGetMemberInfo("Description","Account",B575)</f>
        <v>R &amp; M - Elevators</v>
      </c>
      <c r="E575" s="53">
        <f>_xll.OneStreamExcelAddIn.XFFunctions.XFGetCell("TRUE", "CONSOL", $D$3,"TOT_Entity","USD","Actual",$E$3,"PERIODIC",$B575,"TOPFLOW","TOP","TOP","top1",$C575,"top3","Open_Acute_DIV1","TOP5","TOP6","REPORTED","TOP8")</f>
        <v>0</v>
      </c>
      <c r="F575" s="53">
        <f>_xll.OneStreamExcelAddIn.XFFunctions.XFGetCell("TRUE", "CONSOL", $D$3,"TOT_Entity","Aggregated","Budget_Working",$E$3,"PERIODIC",$B575,"TOPFLOW","TOP","TOP","top1",$C575,"top3","Open_Acute_DIV1","TOP5","TOP6","REPORTED","TOP8")</f>
        <v>0</v>
      </c>
      <c r="G575" s="53">
        <f t="shared" si="1448"/>
        <v>0</v>
      </c>
      <c r="H575" s="55">
        <f t="shared" si="1449"/>
        <v>0</v>
      </c>
      <c r="I575" s="41"/>
      <c r="J575" s="53">
        <f>_xll.OneStreamExcelAddIn.XFFunctions.XFGetCell("TRUE", "CONSOL", $D$3,"TOT_Entity","USD","Actual",$E$3,"YTD",$B575,"TOPFLOW","TOP","TOP","top1",$C575,"TOP3","Open_Acute_DIV1","TOP5","TOP6","REPORTED","TOP8")</f>
        <v>0</v>
      </c>
      <c r="K575" s="53">
        <f>_xll.OneStreamExcelAddIn.XFFunctions.XFGetCell("TRUE", "CONSOL", $D$3,"TOT_Entity","Aggregated","Budget_Working",$E$3,"YTD",$B575,"TOPFLOW","TOP","TOP","top1",$C575,"TOP3","Open_Acute_DIV1","TOP5","TOP6","REPORTED","TOP8")</f>
        <v>0</v>
      </c>
      <c r="L575" s="53">
        <f t="shared" si="1450"/>
        <v>0</v>
      </c>
      <c r="M575" s="40">
        <f t="shared" si="1451"/>
        <v>0</v>
      </c>
      <c r="N575" s="41"/>
      <c r="O575" s="53">
        <f>_xll.OneStreamExcelAddIn.XFFunctions.XFGetCell("TRUE", "CONSOL", $D$3,"TOT_Entity","USD","Actual",$F$3,"YTD",$B575,"TOPFLOW","TOP","TOP","top1",$C575,"TOP3","Open_Acute_DIV1","TOP5","TOP6","REPORTED","TOP8")</f>
        <v>0</v>
      </c>
      <c r="P575" s="53">
        <f>_xll.OneStreamExcelAddIn.XFFunctions.XFGetCell("TRUE", "CONSOL", $D$3,"TOT_Entity","USD","Actual",$E$3,"YTD",$B575,"TOPFLOW","TOP","TOP","top1",$C575,"top3","Open_Acute_DIV1","TOP5","TOP6","REPORTED","VAR_BW_PY_Actual")</f>
        <v>0</v>
      </c>
      <c r="Q575" s="40">
        <f t="shared" si="1452"/>
        <v>0</v>
      </c>
      <c r="R575" s="41"/>
      <c r="S575" s="53">
        <f>_xll.OneStreamExcelAddIn.XFFunctions.XFGetCell("TRUE", "CONSOL", $D$3,"TOT_Entity","USD","MIDFCST",$E$3,"MTD",$B575,"TOPFLOW","TOP","TOP","top1",$C575,"TOP3","Open_Acute_DIV1","TOP5","TOP6","REPORTED","TOP8")</f>
        <v>0</v>
      </c>
      <c r="T575" s="53">
        <f t="shared" si="1453"/>
        <v>0</v>
      </c>
      <c r="U575" s="40">
        <f t="shared" si="1454"/>
        <v>0</v>
      </c>
      <c r="V575" s="41"/>
      <c r="W575" s="42"/>
      <c r="X575" s="43"/>
      <c r="Y575" s="42"/>
      <c r="Z575" s="44"/>
      <c r="AB575" s="53">
        <f>_xll.OneStreamExcelAddIn.XFFunctions.XFGetCell("TRUE", "CONSOL", $D$3,"TOT_Entity","USD","Actual",[1]Setup!C4,"PERIODIC",$B575,"TOPFLOW","TOP","TOP","top1",$C575,"top3","Open_Acute_DIV1","TOP5","TOP6","REPORTED","TOP8")</f>
        <v>0</v>
      </c>
      <c r="AC575" s="53">
        <f>_xll.OneStreamExcelAddIn.XFFunctions.XFGetCell("TRUE", "CONSOL", $D$3,"TOT_Entity","Aggregated","Budget_Working",[1]Setup!C4,"PERIODIC",$B575,"TOPFLOW","TOP","TOP","top1",$C575,"top3","Open_Acute_DIV1","TOP5","TOP6","REPORTED","TOP8")</f>
        <v>0</v>
      </c>
      <c r="AD575" s="53">
        <f t="shared" si="1455"/>
        <v>0</v>
      </c>
      <c r="AE575" s="40">
        <f t="shared" si="1456"/>
        <v>0</v>
      </c>
      <c r="AG575" s="53">
        <f>_xll.OneStreamExcelAddIn.XFFunctions.XFGetCell("TRUE", "CONSOL", $D$3,"TOT_Entity","USD","Actual",[1]Setup!C5,"PERIODIC",$B575,"TOPFLOW","TOP","TOP","top1",$C575,"top3","Open_Acute_DIV1","TOP5","TOP6","REPORTED","TOP8")</f>
        <v>0</v>
      </c>
      <c r="AH575" s="53">
        <f>_xll.OneStreamExcelAddIn.XFFunctions.XFGetCell("TRUE", "CONSOL", $D$3,"TOT_Entity","Aggregated","Budget_Working",[1]Setup!C5,"PERIODIC",$B575,"TOPFLOW","TOP","TOP","top1",$C575,"top3","Open_Acute_DIV1","TOP5","TOP6","REPORTED","TOP8")</f>
        <v>0</v>
      </c>
      <c r="AI575" s="53">
        <f t="shared" si="1457"/>
        <v>0</v>
      </c>
      <c r="AJ575" s="40">
        <f t="shared" si="1458"/>
        <v>0</v>
      </c>
      <c r="AL575" s="53">
        <f>_xll.OneStreamExcelAddIn.XFFunctions.XFGetCell("TRUE", "CONSOL", $D$3,"TOT_Entity","USD","Actual",[1]Setup!C6,"PERIODIC",$B575,"TOPFLOW","TOP","TOP","top1",$C575,"top3","Open_Acute_DIV1","TOP5","TOP6","REPORTED","TOP8")</f>
        <v>0</v>
      </c>
      <c r="AM575" s="53">
        <f>_xll.OneStreamExcelAddIn.XFFunctions.XFGetCell("TRUE", "CONSOL", $D$3,"TOT_Entity","Aggregated","Budget_Working",[1]Setup!C6,"PERIODIC",$B575,"TOPFLOW","TOP","TOP","top1",$C575,"top3","Open_Acute_DIV1","TOP5","TOP6","REPORTED","TOP8")</f>
        <v>0</v>
      </c>
      <c r="AN575" s="53">
        <f t="shared" si="1459"/>
        <v>0</v>
      </c>
      <c r="AO575" s="40">
        <f t="shared" si="1460"/>
        <v>0</v>
      </c>
      <c r="AQ575" s="53">
        <f>_xll.OneStreamExcelAddIn.XFFunctions.XFGetCell("TRUE", "CONSOL", $D$3,"TOT_Entity","USD","Actual",[1]Setup!C7,"PERIODIC",$B575,"TOPFLOW","TOP","TOP","top1",$C575,"top3","Open_Acute_DIV1","TOP5","TOP6","REPORTED","TOP8")</f>
        <v>0</v>
      </c>
      <c r="AR575" s="53">
        <f>_xll.OneStreamExcelAddIn.XFFunctions.XFGetCell("TRUE", "CONSOL", $D$3,"TOT_Entity","Aggregated","Budget_Working",[1]Setup!C7,"PERIODIC",$B575,"TOPFLOW","TOP","TOP","top1",$C575,"top3","Open_Acute_DIV1","TOP5","TOP6","REPORTED","TOP8")</f>
        <v>0</v>
      </c>
      <c r="AS575" s="53">
        <f t="shared" si="1461"/>
        <v>0</v>
      </c>
      <c r="AT575" s="40">
        <f t="shared" si="1462"/>
        <v>0</v>
      </c>
      <c r="AV575" s="53">
        <f>_xll.OneStreamExcelAddIn.XFFunctions.XFGetCell("TRUE", "CONSOL", $D$3,"TOT_Entity","USD","Actual",[1]Setup!C8,"PERIODIC",$B575,"TOPFLOW","TOP","TOP","top1",$C575,"top3","Open_Acute_DIV1","TOP5","TOP6","REPORTED","TOP8")</f>
        <v>0</v>
      </c>
      <c r="AW575" s="53">
        <f>_xll.OneStreamExcelAddIn.XFFunctions.XFGetCell("TRUE", "CONSOL", $D$3,"TOT_Entity","Aggregated","Budget_Working",[1]Setup!C8,"PERIODIC",$B575,"TOPFLOW","TOP","TOP","top1",$C575,"top3","Open_Acute_DIV1","TOP5","TOP6","REPORTED","TOP8")</f>
        <v>0</v>
      </c>
      <c r="AX575" s="53">
        <f t="shared" si="1463"/>
        <v>0</v>
      </c>
      <c r="AY575" s="40">
        <f t="shared" si="1464"/>
        <v>0</v>
      </c>
      <c r="BA575" s="53">
        <f>_xll.OneStreamExcelAddIn.XFFunctions.XFGetCell("TRUE", "CONSOL", $D$3,"TOT_Entity","USD","Actual",[1]Setup!C9,"PERIODIC",$B575,"TOPFLOW","TOP","TOP","top1",$C575,"top3","Open_Acute_DIV1","TOP5","TOP6","REPORTED","TOP8")</f>
        <v>0</v>
      </c>
      <c r="BB575" s="53">
        <f>_xll.OneStreamExcelAddIn.XFFunctions.XFGetCell("TRUE", "CONSOL", $D$3,"TOT_Entity","Aggregated","Budget_Working",[1]Setup!C9,"PERIODIC",$B575,"TOPFLOW","TOP","TOP","top1",$C575,"top3","Open_Acute_DIV1","TOP5","TOP6","REPORTED","TOP8")</f>
        <v>0</v>
      </c>
      <c r="BC575" s="53">
        <f t="shared" si="1465"/>
        <v>0</v>
      </c>
      <c r="BD575" s="40">
        <f t="shared" si="1466"/>
        <v>0</v>
      </c>
      <c r="BF575" s="53">
        <f>_xll.OneStreamExcelAddIn.XFFunctions.XFGetCell("TRUE", "CONSOL", $D$3,"TOT_Entity","USD","Actual",[1]Setup!C10,"PERIODIC",$B575,"TOPFLOW","TOP","TOP","top1",$C575,"top3","Open_Acute_DIV1","TOP5","TOP6","REPORTED","TOP8")</f>
        <v>0</v>
      </c>
      <c r="BG575" s="53">
        <f>_xll.OneStreamExcelAddIn.XFFunctions.XFGetCell("TRUE", "CONSOL", $D$3,"TOT_Entity","Aggregated","Budget_Working",[1]Setup!C10,"PERIODIC",$B575,"TOPFLOW","TOP","TOP","top1",$C575,"top3","Open_Acute_DIV1","TOP5","TOP6","REPORTED","TOP8")</f>
        <v>0</v>
      </c>
      <c r="BH575" s="53">
        <f t="shared" si="1467"/>
        <v>0</v>
      </c>
      <c r="BI575" s="40">
        <f t="shared" si="1468"/>
        <v>0</v>
      </c>
      <c r="BK575" s="53">
        <f>_xll.OneStreamExcelAddIn.XFFunctions.XFGetCell("TRUE", "CONSOL", $D$3,"TOT_Entity","USD","Actual",[1]Setup!C11,"PERIODIC",$B575,"TOPFLOW","TOP","TOP","top1",$C575,"top3","Open_Acute_DIV1","TOP5","TOP6","REPORTED","TOP8")</f>
        <v>0</v>
      </c>
      <c r="BL575" s="53">
        <f>_xll.OneStreamExcelAddIn.XFFunctions.XFGetCell("TRUE", "CONSOL", $D$3,"TOT_Entity","Aggregated","Budget_Working",[1]Setup!C11,"PERIODIC",$B575,"TOPFLOW","TOP","TOP","top1",$C575,"top3","Open_Acute_DIV1","TOP5","TOP6","REPORTED","TOP8")</f>
        <v>0</v>
      </c>
      <c r="BM575" s="53">
        <f t="shared" si="1469"/>
        <v>0</v>
      </c>
      <c r="BN575" s="40">
        <f t="shared" si="1470"/>
        <v>0</v>
      </c>
      <c r="BP575" s="53">
        <f>_xll.OneStreamExcelAddIn.XFFunctions.XFGetCell("TRUE", "CONSOL", $D$3,"TOT_Entity","USD","Actual",[1]Setup!C12,"PERIODIC",$B575,"TOPFLOW","TOP","TOP","top1",$C575,"top3","Open_Acute_DIV1","TOP5","TOP6","REPORTED","TOP8")</f>
        <v>0</v>
      </c>
      <c r="BQ575" s="53">
        <f>_xll.OneStreamExcelAddIn.XFFunctions.XFGetCell("TRUE", "CONSOL", $D$3,"TOT_Entity","Aggregated","Budget_Working",[1]Setup!C12,"PERIODIC",$B575,"TOPFLOW","TOP","TOP","top1",$C575,"top3","Open_Acute_DIV1","TOP5","TOP6","REPORTED","TOP8")</f>
        <v>0</v>
      </c>
      <c r="BR575" s="53">
        <f t="shared" si="1471"/>
        <v>0</v>
      </c>
      <c r="BS575" s="40">
        <f t="shared" si="1472"/>
        <v>0</v>
      </c>
      <c r="BU575" s="53">
        <f>_xll.OneStreamExcelAddIn.XFFunctions.XFGetCell("TRUE", "CONSOL", $D$3,"TOT_Entity","USD","Actual",[1]Setup!C13,"PERIODIC",$B575,"TOPFLOW","TOP","TOP","top1",$C575,"top3","Open_Acute_DIV1","TOP5","TOP6","REPORTED","TOP8")</f>
        <v>0</v>
      </c>
      <c r="BV575" s="53">
        <f>_xll.OneStreamExcelAddIn.XFFunctions.XFGetCell("TRUE", "CONSOL", $D$3,"TOT_Entity","Aggregated","Budget_Working",[1]Setup!C13,"PERIODIC",$B575,"TOPFLOW","TOP","TOP","top1",$C575,"top3","Open_Acute_DIV1","TOP5","TOP6","REPORTED","TOP8")</f>
        <v>0</v>
      </c>
      <c r="BW575" s="53">
        <f t="shared" si="1473"/>
        <v>0</v>
      </c>
      <c r="BX575" s="40">
        <f t="shared" si="1474"/>
        <v>0</v>
      </c>
      <c r="BZ575" s="53">
        <f>_xll.OneStreamExcelAddIn.XFFunctions.XFGetCell("TRUE", "CONSOL", $D$3,"TOT_Entity","USD","Actual",[1]Setup!C14,"PERIODIC",$B575,"TOPFLOW","TOP","TOP","top1",$C575,"top3","Open_Acute_DIV1","TOP5","TOP6","REPORTED","TOP8")</f>
        <v>0</v>
      </c>
      <c r="CA575" s="53">
        <f>_xll.OneStreamExcelAddIn.XFFunctions.XFGetCell("TRUE", "CONSOL", $D$3,"TOT_Entity","Aggregated","Budget_Working",[1]Setup!C14,"PERIODIC",$B575,"TOPFLOW","TOP","TOP","top1",$C575,"top3","Open_Acute_DIV1","TOP5","TOP6","REPORTED","TOP8")</f>
        <v>0</v>
      </c>
      <c r="CB575" s="53">
        <f t="shared" si="1475"/>
        <v>0</v>
      </c>
      <c r="CC575" s="40">
        <f t="shared" si="1476"/>
        <v>0</v>
      </c>
      <c r="CE575" s="53">
        <f>_xll.OneStreamExcelAddIn.XFFunctions.XFGetCell("TRUE", "CONSOL", $D$3,"TOT_Entity","USD","Actual",[1]Setup!C15,"PERIODIC",$B575,"TOPFLOW","TOP","TOP","top1",$C575,"top3","Open_Acute_DIV1","TOP5","TOP6","REPORTED","TOP8")</f>
        <v>0</v>
      </c>
      <c r="CF575" s="53">
        <f>_xll.OneStreamExcelAddIn.XFFunctions.XFGetCell("TRUE", "CONSOL", $D$3,"TOT_Entity","Aggregated","Budget_Working",[1]Setup!C15,"PERIODIC",$B575,"TOPFLOW","TOP","TOP","top1",$C575,"top3","Open_Acute_DIV1","TOP5","TOP6","REPORTED","TOP8")</f>
        <v>0</v>
      </c>
      <c r="CG575" s="53">
        <f t="shared" si="1477"/>
        <v>0</v>
      </c>
      <c r="CH575" s="40">
        <f t="shared" si="1478"/>
        <v>0</v>
      </c>
      <c r="CI575" s="212"/>
      <c r="CJ575" s="53">
        <f>_xll.OneStreamExcelAddIn.XFFunctions.XFGetCell("TRUE", "CONSOL", $D$3,"TOT_Entity","USD","Actual",[1]Setup!C4,"PERIODIC",$B575,"TOPFLOW","TOP","TOP","top1",$C575,"top3","Open_Acute_DIV1","TOP5","TOP6","REPORTED","TOP8")</f>
        <v>0</v>
      </c>
      <c r="CK575" s="53">
        <f>_xll.OneStreamExcelAddIn.XFFunctions.XFGetCell("TRUE", "CONSOL", $D$3,"TOT_Entity","USD","Actual",[1]Setup!C5,"PERIODIC",$B575,"TOPFLOW","TOP","TOP","top1",$C575,"top3","Open_Acute_DIV1","TOP5","TOP6","REPORTED","TOP8")</f>
        <v>0</v>
      </c>
      <c r="CL575" s="53">
        <f>_xll.OneStreamExcelAddIn.XFFunctions.XFGetCell("TRUE", "CONSOL", $D$3,"TOT_Entity","USD","Actual",[1]Setup!C6,"PERIODIC",$B575,"TOPFLOW","TOP","TOP","top1",$C575,"top3","Open_Acute_DIV1","TOP5","TOP6","REPORTED","TOP8")</f>
        <v>0</v>
      </c>
      <c r="CM575" s="53">
        <f>_xll.OneStreamExcelAddIn.XFFunctions.XFGetCell("TRUE", "CONSOL", $D$3,"TOT_Entity","USD","Actual",[1]Setup!C7,"PERIODIC",$B575,"TOPFLOW","TOP","TOP","top1",$C575,"top3","Open_Acute_DIV1","TOP5","TOP6","REPORTED","TOP8")</f>
        <v>0</v>
      </c>
      <c r="CN575" s="53">
        <f>_xll.OneStreamExcelAddIn.XFFunctions.XFGetCell("TRUE", "CONSOL", $D$3,"TOT_Entity","USD","Actual",[1]Setup!C8,"PERIODIC",$B575,"TOPFLOW","TOP","TOP","top1",$C575,"top3","Open_Acute_DIV1","TOP5","TOP6","REPORTED","TOP8")</f>
        <v>0</v>
      </c>
      <c r="CO575" s="53">
        <f>_xll.OneStreamExcelAddIn.XFFunctions.XFGetCell("TRUE", "CONSOL", $D$3,"TOT_Entity","USD","Actual",[1]Setup!C9,"PERIODIC",$B575,"TOPFLOW","TOP","TOP","top1",$C575,"top3","Open_Acute_DIV1","TOP5","TOP6","REPORTED","TOP8")</f>
        <v>0</v>
      </c>
      <c r="CP575" s="53">
        <f>_xll.OneStreamExcelAddIn.XFFunctions.XFGetCell("TRUE", "CONSOL", $D$3,"TOT_Entity","USD","Actual",[1]Setup!C10,"PERIODIC",$B575,"TOPFLOW","TOP","TOP","top1",$C575,"top3","Open_Acute_DIV1","TOP5","TOP6","REPORTED","TOP8")</f>
        <v>0</v>
      </c>
      <c r="CQ575" s="53">
        <f>_xll.OneStreamExcelAddIn.XFFunctions.XFGetCell("TRUE", "CONSOL", $D$3,"TOT_Entity","USD","Actual",[1]Setup!C11,"PERIODIC",$B575,"TOPFLOW","TOP","TOP","top1",$C575,"top3","Open_Acute_DIV1","TOP5","TOP6","REPORTED","TOP8")</f>
        <v>0</v>
      </c>
      <c r="CR575" s="53">
        <f>_xll.OneStreamExcelAddIn.XFFunctions.XFGetCell("TRUE", "CONSOL", $D$3,"TOT_Entity","USD","Actual",[1]Setup!C12,"PERIODIC",$B575,"TOPFLOW","TOP","TOP","top1",$C575,"top3","Open_Acute_DIV1","TOP5","TOP6","REPORTED","TOP8")</f>
        <v>0</v>
      </c>
      <c r="CS575" s="53">
        <f>_xll.OneStreamExcelAddIn.XFFunctions.XFGetCell("TRUE", "CONSOL", $D$3,"TOT_Entity","USD","Actual",[1]Setup!C13,"PERIODIC",$B575,"TOPFLOW","TOP","TOP","top1",$C575,"top3","Open_Acute_DIV1","TOP5","TOP6","REPORTED","TOP8")</f>
        <v>0</v>
      </c>
      <c r="CT575" s="53">
        <f>_xll.OneStreamExcelAddIn.XFFunctions.XFGetCell("TRUE", "CONSOL", $D$3,"TOT_Entity","USD","Actual",[1]Setup!C14,"PERIODIC",$B575,"TOPFLOW","TOP","TOP","top1",$C575,"top3","Open_Acute_DIV1","TOP5","TOP6","REPORTED","TOP8")</f>
        <v>0</v>
      </c>
      <c r="CU575" s="53">
        <f>_xll.OneStreamExcelAddIn.XFFunctions.XFGetCell("TRUE", "CONSOL", $D$3,"TOT_Entity","USD","Actual",[1]Setup!C15,"PERIODIC",$B575,"TOPFLOW","TOP","TOP","top1",$C575,"top3","Open_Acute_DIV1","TOP5","TOP6","REPORTED","TOP8")</f>
        <v>0</v>
      </c>
      <c r="CV575" s="212"/>
      <c r="CW575" s="53">
        <f>_xll.OneStreamExcelAddIn.XFFunctions.XFGetCell("TRUE", "CONSOL", $D$3,"TOT_Entity","USD","Actual",[1]Setup!C17,"PERIODIC",$B575,"TOPFLOW","TOP","TOP","top1",$C575,"top3","Open_Acute_DIV1","TOP5","TOP6","REPORTED","TOP8")</f>
        <v>0</v>
      </c>
      <c r="CX575" s="53">
        <f>_xll.OneStreamExcelAddIn.XFFunctions.XFGetCell("TRUE", "CONSOL", $D$3,"TOT_Entity","USD","Actual",[1]Setup!C18,"PERIODIC",$B575,"TOPFLOW","TOP","TOP","top1",$C575,"top3","Open_Acute_DIV1","TOP5","TOP6","REPORTED","TOP8")</f>
        <v>0</v>
      </c>
      <c r="CY575" s="53">
        <f>_xll.OneStreamExcelAddIn.XFFunctions.XFGetCell("TRUE", "CONSOL", $D$3,"TOT_Entity","USD","Actual",[1]Setup!C19,"PERIODIC",$B575,"TOPFLOW","TOP","TOP","top1",$C575,"top3","Open_Acute_DIV1","TOP5","TOP6","REPORTED","TOP8")</f>
        <v>0</v>
      </c>
      <c r="CZ575" s="53">
        <f>_xll.OneStreamExcelAddIn.XFFunctions.XFGetCell("TRUE", "CONSOL", $D$3,"TOT_Entity","USD","Actual",[1]Setup!C20,"PERIODIC",$B575,"TOPFLOW","TOP","TOP","top1",$C575,"top3","Open_Acute_DIV1","TOP5","TOP6","REPORTED","TOP8")</f>
        <v>0</v>
      </c>
      <c r="DA575" s="53">
        <f>_xll.OneStreamExcelAddIn.XFFunctions.XFGetCell("TRUE", "CONSOL", $D$3,"TOT_Entity","USD","Actual",[1]Setup!C21,"PERIODIC",$B575,"TOPFLOW","TOP","TOP","top1",$C575,"top3","Open_Acute_DIV1","TOP5","TOP6","REPORTED","TOP8")</f>
        <v>0</v>
      </c>
      <c r="DB575" s="53">
        <f>_xll.OneStreamExcelAddIn.XFFunctions.XFGetCell("TRUE", "CONSOL", $D$3,"TOT_Entity","USD","Actual",[1]Setup!C22,"PERIODIC",$B575,"TOPFLOW","TOP","TOP","top1",$C575,"top3","Open_Acute_DIV1","TOP5","TOP6","REPORTED","TOP8")</f>
        <v>0</v>
      </c>
      <c r="DC575" s="53">
        <f>_xll.OneStreamExcelAddIn.XFFunctions.XFGetCell("TRUE", "CONSOL", $D$3,"TOT_Entity","USD","Actual",[1]Setup!C23,"PERIODIC",$B575,"TOPFLOW","TOP","TOP","top1",$C575,"top3","Open_Acute_DIV1","TOP5","TOP6","REPORTED","TOP8")</f>
        <v>0</v>
      </c>
      <c r="DD575" s="53">
        <f>_xll.OneStreamExcelAddIn.XFFunctions.XFGetCell("TRUE", "CONSOL", $D$3,"TOT_Entity","USD","Actual",[1]Setup!C24,"PERIODIC",$B575,"TOPFLOW","TOP","TOP","top1",$C575,"top3","Open_Acute_DIV1","TOP5","TOP6","REPORTED","TOP8")</f>
        <v>0</v>
      </c>
      <c r="DE575" s="53">
        <f>_xll.OneStreamExcelAddIn.XFFunctions.XFGetCell("TRUE", "CONSOL", $D$3,"TOT_Entity","USD","Actual",[1]Setup!C25,"PERIODIC",$B575,"TOPFLOW","TOP","TOP","top1",$C575,"top3","Open_Acute_DIV1","TOP5","TOP6","REPORTED","TOP8")</f>
        <v>0</v>
      </c>
      <c r="DF575" s="53">
        <f>_xll.OneStreamExcelAddIn.XFFunctions.XFGetCell("TRUE", "CONSOL", $D$3,"TOT_Entity","USD","Actual",[1]Setup!C26,"PERIODIC",$B575,"TOPFLOW","TOP","TOP","top1",$C575,"top3","Open_Acute_DIV1","TOP5","TOP6","REPORTED","TOP8")</f>
        <v>0</v>
      </c>
      <c r="DG575" s="53">
        <f>_xll.OneStreamExcelAddIn.XFFunctions.XFGetCell("TRUE", "CONSOL", $D$3,"TOT_Entity","USD","Actual",[1]Setup!C27,"PERIODIC",$B575,"TOPFLOW","TOP","TOP","top1",$C575,"top3","Open_Acute_DIV1","TOP5","TOP6","REPORTED","TOP8")</f>
        <v>0</v>
      </c>
      <c r="DH575" s="53">
        <f>_xll.OneStreamExcelAddIn.XFFunctions.XFGetCell("TRUE", "CONSOL", $D$3,"TOT_Entity","USD","Actual",[1]Setup!C28,"PERIODIC",$B575,"TOPFLOW","TOP","TOP","top1",$C575,"top3","Open_Acute_DIV1","TOP5","TOP6","REPORTED","TOP8")</f>
        <v>0</v>
      </c>
      <c r="DI575" s="178"/>
      <c r="DJ575" s="53">
        <f>_xll.OneStreamExcelAddIn.XFFunctions.XFGetCell("TRUE", "CONSOL", $D$3,"TOT_Entity","Aggregated","Budget_Working",[1]Setup!C4,"PERIODIC",$B575,"TOPFLOW","TOP","TOP","top1",$C575,"top3","Open_Acute_DIV1","TOP5","TOP6","REPORTED","TOP8")</f>
        <v>0</v>
      </c>
      <c r="DK575" s="53">
        <f>_xll.OneStreamExcelAddIn.XFFunctions.XFGetCell("TRUE", "CONSOL", $D$3,"TOT_Entity","Aggregated","Budget_Working",[1]Setup!C5,"PERIODIC",$B575,"TOPFLOW","TOP","TOP","top1",$C575,"top3","Open_Acute_DIV1","TOP5","TOP6","REPORTED","TOP8")</f>
        <v>0</v>
      </c>
      <c r="DL575" s="53">
        <f>_xll.OneStreamExcelAddIn.XFFunctions.XFGetCell("TRUE", "CONSOL", $D$3,"TOT_Entity","Aggregated","Budget_Working",[1]Setup!C6,"PERIODIC",$B575,"TOPFLOW","TOP","TOP","top1",$C575,"top3","Open_Acute_DIV1","TOP5","TOP6","REPORTED","TOP8")</f>
        <v>0</v>
      </c>
      <c r="DM575" s="53">
        <f>_xll.OneStreamExcelAddIn.XFFunctions.XFGetCell("TRUE", "CONSOL", $D$3,"TOT_Entity","Aggregated","Budget_Working",[1]Setup!C7,"PERIODIC",$B575,"TOPFLOW","TOP","TOP","top1",$C575,"top3","Open_Acute_DIV1","TOP5","TOP6","REPORTED","TOP8")</f>
        <v>0</v>
      </c>
      <c r="DN575" s="53">
        <f>_xll.OneStreamExcelAddIn.XFFunctions.XFGetCell("TRUE", "CONSOL", $D$3,"TOT_Entity","Aggregated","Budget_Working",[1]Setup!C8,"PERIODIC",$B575,"TOPFLOW","TOP","TOP","top1",$C575,"top3","Open_Acute_DIV1","TOP5","TOP6","REPORTED","TOP8")</f>
        <v>0</v>
      </c>
      <c r="DO575" s="53">
        <f>_xll.OneStreamExcelAddIn.XFFunctions.XFGetCell("TRUE", "CONSOL", $D$3,"TOT_Entity","Aggregated","Budget_Working",[1]Setup!C9,"PERIODIC",$B575,"TOPFLOW","TOP","TOP","top1",$C575,"top3","Open_Acute_DIV1","TOP5","TOP6","REPORTED","TOP8")</f>
        <v>0</v>
      </c>
      <c r="DP575" s="53">
        <f>_xll.OneStreamExcelAddIn.XFFunctions.XFGetCell("TRUE", "CONSOL", $D$3,"TOT_Entity","Aggregated","Budget_Working",[1]Setup!C10,"PERIODIC",$B575,"TOPFLOW","TOP","TOP","top1",$C575,"top3","Open_Acute_DIV1","TOP5","TOP6","REPORTED","TOP8")</f>
        <v>0</v>
      </c>
      <c r="DQ575" s="53">
        <f>_xll.OneStreamExcelAddIn.XFFunctions.XFGetCell("TRUE", "CONSOL", $D$3,"TOT_Entity","Aggregated","Budget_Working",[1]Setup!C11,"PERIODIC",$B575,"TOPFLOW","TOP","TOP","top1",$C575,"top3","Open_Acute_DIV1","TOP5","TOP6","REPORTED","TOP8")</f>
        <v>0</v>
      </c>
      <c r="DR575" s="53">
        <f>_xll.OneStreamExcelAddIn.XFFunctions.XFGetCell("TRUE", "CONSOL", $D$3,"TOT_Entity","Aggregated","Budget_Working",[1]Setup!C12,"PERIODIC",$B575,"TOPFLOW","TOP","TOP","top1",$C575,"top3","Open_Acute_DIV1","TOP5","TOP6","REPORTED","TOP8")</f>
        <v>0</v>
      </c>
      <c r="DS575" s="53">
        <f>_xll.OneStreamExcelAddIn.XFFunctions.XFGetCell("TRUE", "CONSOL", $D$3,"TOT_Entity","Aggregated","Budget_Working",[1]Setup!C13,"PERIODIC",$B575,"TOPFLOW","TOP","TOP","top1",$C575,"top3","Open_Acute_DIV1","TOP5","TOP6","REPORTED","TOP8")</f>
        <v>0</v>
      </c>
      <c r="DT575" s="53">
        <f>_xll.OneStreamExcelAddIn.XFFunctions.XFGetCell("TRUE", "CONSOL", $D$3,"TOT_Entity","Aggregated","Budget_Working",[1]Setup!C14,"PERIODIC",$B575,"TOPFLOW","TOP","TOP","top1",$C575,"top3","Open_Acute_DIV1","TOP5","TOP6","REPORTED","TOP8")</f>
        <v>0</v>
      </c>
      <c r="DU575" s="53">
        <f>_xll.OneStreamExcelAddIn.XFFunctions.XFGetCell("TRUE", "CONSOL", $D$3,"TOT_Entity","Aggregated","Budget_Working",[1]Setup!C15,"PERIODIC",$B575,"TOPFLOW","TOP","TOP","top1",$C575,"top3","Open_Acute_DIV1","TOP5","TOP6","REPORTED","TOP8")</f>
        <v>0</v>
      </c>
      <c r="DV575" s="178"/>
      <c r="DW575" s="53">
        <f>_xll.OneStreamExcelAddIn.XFFunctions.XFGetCell("TRUE", "CONSOL", $D$3,"TOT_Entity","USD","Budget_Final",[1]Setup!C17,"PERIODIC",$B575,"TOPFLOW","TOP","TOP","top1",$C575,"top3","Open_Acute_DIV1","TOP5","TOP6","REPORTED","TOP8")</f>
        <v>0</v>
      </c>
      <c r="DX575" s="53">
        <f>_xll.OneStreamExcelAddIn.XFFunctions.XFGetCell("TRUE", "CONSOL", $D$3,"TOT_Entity","USD","Budget_Final",[1]Setup!C18,"PERIODIC",$B575,"TOPFLOW","TOP","TOP","top1",$C575,"top3","Open_Acute_DIV1","TOP5","TOP6","REPORTED","TOP8")</f>
        <v>0</v>
      </c>
      <c r="DY575" s="53">
        <f>_xll.OneStreamExcelAddIn.XFFunctions.XFGetCell("TRUE", "CONSOL", $D$3,"TOT_Entity","USD","Budget_Final",[1]Setup!C19,"PERIODIC",$B575,"TOPFLOW","TOP","TOP","top1",$C575,"top3","Open_Acute_DIV1","TOP5","TOP6","REPORTED","TOP8")</f>
        <v>0</v>
      </c>
      <c r="DZ575" s="53">
        <f>_xll.OneStreamExcelAddIn.XFFunctions.XFGetCell("TRUE", "CONSOL", $D$3,"TOT_Entity","USD","Budget_Final",[1]Setup!C20,"PERIODIC",$B575,"TOPFLOW","TOP","TOP","top1",$C575,"top3","Open_Acute_DIV1","TOP5","TOP6","REPORTED","TOP8")</f>
        <v>0</v>
      </c>
      <c r="EA575" s="53">
        <f>_xll.OneStreamExcelAddIn.XFFunctions.XFGetCell("TRUE", "CONSOL", $D$3,"TOT_Entity","USD","Budget_Final",[1]Setup!C21,"PERIODIC",$B575,"TOPFLOW","TOP","TOP","top1",$C575,"top3","Open_Acute_DIV1","TOP5","TOP6","REPORTED","TOP8")</f>
        <v>0</v>
      </c>
      <c r="EB575" s="53">
        <f>_xll.OneStreamExcelAddIn.XFFunctions.XFGetCell("TRUE", "CONSOL", $D$3,"TOT_Entity","USD","Budget_Final",[1]Setup!C22,"PERIODIC",$B575,"TOPFLOW","TOP","TOP","top1",$C575,"top3","Open_Acute_DIV1","TOP5","TOP6","REPORTED","TOP8")</f>
        <v>0</v>
      </c>
      <c r="EC575" s="53">
        <f>_xll.OneStreamExcelAddIn.XFFunctions.XFGetCell("TRUE", "CONSOL", $D$3,"TOT_Entity","USD","Budget_Final",[1]Setup!C23,"PERIODIC",$B575,"TOPFLOW","TOP","TOP","top1",$C575,"top3","Open_Acute_DIV1","TOP5","TOP6","REPORTED","TOP8")</f>
        <v>0</v>
      </c>
      <c r="ED575" s="53">
        <f>_xll.OneStreamExcelAddIn.XFFunctions.XFGetCell("TRUE", "CONSOL", $D$3,"TOT_Entity","USD","Budget_Final",[1]Setup!C24,"PERIODIC",$B575,"TOPFLOW","TOP","TOP","top1",$C575,"top3","Open_Acute_DIV1","TOP5","TOP6","REPORTED","TOP8")</f>
        <v>0</v>
      </c>
      <c r="EE575" s="53">
        <f>_xll.OneStreamExcelAddIn.XFFunctions.XFGetCell("TRUE", "CONSOL", $D$3,"TOT_Entity","USD","Budget_Final",[1]Setup!C25,"PERIODIC",$B575,"TOPFLOW","TOP","TOP","top1",$C575,"top3","Open_Acute_DIV1","TOP5","TOP6","REPORTED","TOP8")</f>
        <v>0</v>
      </c>
      <c r="EF575" s="53">
        <f>_xll.OneStreamExcelAddIn.XFFunctions.XFGetCell("TRUE", "CONSOL", $D$3,"TOT_Entity","USD","Budget_Final",[1]Setup!C26,"PERIODIC",$B575,"TOPFLOW","TOP","TOP","top1",$C575,"top3","Open_Acute_DIV1","TOP5","TOP6","REPORTED","TOP8")</f>
        <v>0</v>
      </c>
      <c r="EG575" s="53">
        <f>_xll.OneStreamExcelAddIn.XFFunctions.XFGetCell("TRUE", "CONSOL", $D$3,"TOT_Entity","USD","Budget_Final",[1]Setup!C27,"PERIODIC",$B575,"TOPFLOW","TOP","TOP","top1",$C575,"top3","Open_Acute_DIV1","TOP5","TOP6","REPORTED","TOP8")</f>
        <v>0</v>
      </c>
      <c r="EH575" s="53">
        <f>_xll.OneStreamExcelAddIn.XFFunctions.XFGetCell("TRUE", "CONSOL", $D$3,"TOT_Entity","USD","Budget_Final",[1]Setup!C28,"PERIODIC",$B575,"TOPFLOW","TOP","TOP","top1",$C575,"top3","Open_Acute_DIV1","TOP5","TOP6","REPORTED","TOP8")</f>
        <v>0</v>
      </c>
    </row>
    <row r="576" spans="2:138" x14ac:dyDescent="0.25">
      <c r="B576" s="51">
        <v>65006</v>
      </c>
      <c r="C576" s="51"/>
      <c r="D576" t="str" cm="1">
        <f t="array" ref="D576">_xll.OneStreamExcelAddIn.XFFunctions.XFGetMemberInfo("Description","Account",B576)</f>
        <v>R &amp; M - HVAC Systems</v>
      </c>
      <c r="E576" s="53">
        <f>_xll.OneStreamExcelAddIn.XFFunctions.XFGetCell("TRUE", "CONSOL", $D$3,"TOT_Entity","USD","Actual",$E$3,"PERIODIC",$B576,"TOPFLOW","TOP","TOP","top1",$C576,"top3","Open_Acute_DIV1","TOP5","TOP6","REPORTED","TOP8")</f>
        <v>0</v>
      </c>
      <c r="F576" s="53">
        <f>_xll.OneStreamExcelAddIn.XFFunctions.XFGetCell("TRUE", "CONSOL", $D$3,"TOT_Entity","Aggregated","Budget_Working",$E$3,"PERIODIC",$B576,"TOPFLOW","TOP","TOP","top1",$C576,"top3","Open_Acute_DIV1","TOP5","TOP6","REPORTED","TOP8")</f>
        <v>0</v>
      </c>
      <c r="G576" s="53">
        <f t="shared" si="1448"/>
        <v>0</v>
      </c>
      <c r="H576" s="55">
        <f t="shared" si="1449"/>
        <v>0</v>
      </c>
      <c r="I576" s="41"/>
      <c r="J576" s="53">
        <f>_xll.OneStreamExcelAddIn.XFFunctions.XFGetCell("TRUE", "CONSOL", $D$3,"TOT_Entity","USD","Actual",$E$3,"YTD",$B576,"TOPFLOW","TOP","TOP","top1",$C576,"TOP3","Open_Acute_DIV1","TOP5","TOP6","REPORTED","TOP8")</f>
        <v>0</v>
      </c>
      <c r="K576" s="53">
        <f>_xll.OneStreamExcelAddIn.XFFunctions.XFGetCell("TRUE", "CONSOL", $D$3,"TOT_Entity","Aggregated","Budget_Working",$E$3,"YTD",$B576,"TOPFLOW","TOP","TOP","top1",$C576,"TOP3","Open_Acute_DIV1","TOP5","TOP6","REPORTED","TOP8")</f>
        <v>0</v>
      </c>
      <c r="L576" s="53">
        <f t="shared" si="1450"/>
        <v>0</v>
      </c>
      <c r="M576" s="40">
        <f t="shared" si="1451"/>
        <v>0</v>
      </c>
      <c r="N576" s="41"/>
      <c r="O576" s="53">
        <f>_xll.OneStreamExcelAddIn.XFFunctions.XFGetCell("TRUE", "CONSOL", $D$3,"TOT_Entity","USD","Actual",$F$3,"YTD",$B576,"TOPFLOW","TOP","TOP","top1",$C576,"TOP3","Open_Acute_DIV1","TOP5","TOP6","REPORTED","TOP8")</f>
        <v>0</v>
      </c>
      <c r="P576" s="53">
        <f>_xll.OneStreamExcelAddIn.XFFunctions.XFGetCell("TRUE", "CONSOL", $D$3,"TOT_Entity","USD","Actual",$E$3,"YTD",$B576,"TOPFLOW","TOP","TOP","top1",$C576,"top3","Open_Acute_DIV1","TOP5","TOP6","REPORTED","VAR_BW_PY_Actual")</f>
        <v>0</v>
      </c>
      <c r="Q576" s="40">
        <f t="shared" si="1452"/>
        <v>0</v>
      </c>
      <c r="R576" s="41"/>
      <c r="S576" s="53">
        <f>_xll.OneStreamExcelAddIn.XFFunctions.XFGetCell("TRUE", "CONSOL", $D$3,"TOT_Entity","USD","MIDFCST",$E$3,"MTD",$B576,"TOPFLOW","TOP","TOP","top1",$C576,"TOP3","Open_Acute_DIV1","TOP5","TOP6","REPORTED","TOP8")</f>
        <v>0</v>
      </c>
      <c r="T576" s="53">
        <f t="shared" si="1453"/>
        <v>0</v>
      </c>
      <c r="U576" s="40">
        <f t="shared" si="1454"/>
        <v>0</v>
      </c>
      <c r="V576" s="41"/>
      <c r="W576" s="42"/>
      <c r="X576" s="43"/>
      <c r="Y576" s="42"/>
      <c r="Z576" s="44"/>
      <c r="AB576" s="53">
        <f>_xll.OneStreamExcelAddIn.XFFunctions.XFGetCell("TRUE", "CONSOL", $D$3,"TOT_Entity","USD","Actual",[1]Setup!C4,"PERIODIC",$B576,"TOPFLOW","TOP","TOP","top1",$C576,"top3","Open_Acute_DIV1","TOP5","TOP6","REPORTED","TOP8")</f>
        <v>0</v>
      </c>
      <c r="AC576" s="53">
        <f>_xll.OneStreamExcelAddIn.XFFunctions.XFGetCell("TRUE", "CONSOL", $D$3,"TOT_Entity","Aggregated","Budget_Working",[1]Setup!C4,"PERIODIC",$B576,"TOPFLOW","TOP","TOP","top1",$C576,"top3","Open_Acute_DIV1","TOP5","TOP6","REPORTED","TOP8")</f>
        <v>0</v>
      </c>
      <c r="AD576" s="53">
        <f t="shared" si="1455"/>
        <v>0</v>
      </c>
      <c r="AE576" s="40">
        <f t="shared" si="1456"/>
        <v>0</v>
      </c>
      <c r="AG576" s="53">
        <f>_xll.OneStreamExcelAddIn.XFFunctions.XFGetCell("TRUE", "CONSOL", $D$3,"TOT_Entity","USD","Actual",[1]Setup!C5,"PERIODIC",$B576,"TOPFLOW","TOP","TOP","top1",$C576,"top3","Open_Acute_DIV1","TOP5","TOP6","REPORTED","TOP8")</f>
        <v>0</v>
      </c>
      <c r="AH576" s="53">
        <f>_xll.OneStreamExcelAddIn.XFFunctions.XFGetCell("TRUE", "CONSOL", $D$3,"TOT_Entity","Aggregated","Budget_Working",[1]Setup!C5,"PERIODIC",$B576,"TOPFLOW","TOP","TOP","top1",$C576,"top3","Open_Acute_DIV1","TOP5","TOP6","REPORTED","TOP8")</f>
        <v>0</v>
      </c>
      <c r="AI576" s="53">
        <f t="shared" si="1457"/>
        <v>0</v>
      </c>
      <c r="AJ576" s="40">
        <f t="shared" si="1458"/>
        <v>0</v>
      </c>
      <c r="AL576" s="53">
        <f>_xll.OneStreamExcelAddIn.XFFunctions.XFGetCell("TRUE", "CONSOL", $D$3,"TOT_Entity","USD","Actual",[1]Setup!C6,"PERIODIC",$B576,"TOPFLOW","TOP","TOP","top1",$C576,"top3","Open_Acute_DIV1","TOP5","TOP6","REPORTED","TOP8")</f>
        <v>0</v>
      </c>
      <c r="AM576" s="53">
        <f>_xll.OneStreamExcelAddIn.XFFunctions.XFGetCell("TRUE", "CONSOL", $D$3,"TOT_Entity","Aggregated","Budget_Working",[1]Setup!C6,"PERIODIC",$B576,"TOPFLOW","TOP","TOP","top1",$C576,"top3","Open_Acute_DIV1","TOP5","TOP6","REPORTED","TOP8")</f>
        <v>0</v>
      </c>
      <c r="AN576" s="53">
        <f t="shared" si="1459"/>
        <v>0</v>
      </c>
      <c r="AO576" s="40">
        <f t="shared" si="1460"/>
        <v>0</v>
      </c>
      <c r="AQ576" s="53">
        <f>_xll.OneStreamExcelAddIn.XFFunctions.XFGetCell("TRUE", "CONSOL", $D$3,"TOT_Entity","USD","Actual",[1]Setup!C7,"PERIODIC",$B576,"TOPFLOW","TOP","TOP","top1",$C576,"top3","Open_Acute_DIV1","TOP5","TOP6","REPORTED","TOP8")</f>
        <v>0</v>
      </c>
      <c r="AR576" s="53">
        <f>_xll.OneStreamExcelAddIn.XFFunctions.XFGetCell("TRUE", "CONSOL", $D$3,"TOT_Entity","Aggregated","Budget_Working",[1]Setup!C7,"PERIODIC",$B576,"TOPFLOW","TOP","TOP","top1",$C576,"top3","Open_Acute_DIV1","TOP5","TOP6","REPORTED","TOP8")</f>
        <v>0</v>
      </c>
      <c r="AS576" s="53">
        <f t="shared" si="1461"/>
        <v>0</v>
      </c>
      <c r="AT576" s="40">
        <f t="shared" si="1462"/>
        <v>0</v>
      </c>
      <c r="AV576" s="53">
        <f>_xll.OneStreamExcelAddIn.XFFunctions.XFGetCell("TRUE", "CONSOL", $D$3,"TOT_Entity","USD","Actual",[1]Setup!C8,"PERIODIC",$B576,"TOPFLOW","TOP","TOP","top1",$C576,"top3","Open_Acute_DIV1","TOP5","TOP6","REPORTED","TOP8")</f>
        <v>0</v>
      </c>
      <c r="AW576" s="53">
        <f>_xll.OneStreamExcelAddIn.XFFunctions.XFGetCell("TRUE", "CONSOL", $D$3,"TOT_Entity","Aggregated","Budget_Working",[1]Setup!C8,"PERIODIC",$B576,"TOPFLOW","TOP","TOP","top1",$C576,"top3","Open_Acute_DIV1","TOP5","TOP6","REPORTED","TOP8")</f>
        <v>0</v>
      </c>
      <c r="AX576" s="53">
        <f t="shared" si="1463"/>
        <v>0</v>
      </c>
      <c r="AY576" s="40">
        <f t="shared" si="1464"/>
        <v>0</v>
      </c>
      <c r="BA576" s="53">
        <f>_xll.OneStreamExcelAddIn.XFFunctions.XFGetCell("TRUE", "CONSOL", $D$3,"TOT_Entity","USD","Actual",[1]Setup!C9,"PERIODIC",$B576,"TOPFLOW","TOP","TOP","top1",$C576,"top3","Open_Acute_DIV1","TOP5","TOP6","REPORTED","TOP8")</f>
        <v>0</v>
      </c>
      <c r="BB576" s="53">
        <f>_xll.OneStreamExcelAddIn.XFFunctions.XFGetCell("TRUE", "CONSOL", $D$3,"TOT_Entity","Aggregated","Budget_Working",[1]Setup!C9,"PERIODIC",$B576,"TOPFLOW","TOP","TOP","top1",$C576,"top3","Open_Acute_DIV1","TOP5","TOP6","REPORTED","TOP8")</f>
        <v>0</v>
      </c>
      <c r="BC576" s="53">
        <f t="shared" si="1465"/>
        <v>0</v>
      </c>
      <c r="BD576" s="40">
        <f t="shared" si="1466"/>
        <v>0</v>
      </c>
      <c r="BF576" s="53">
        <f>_xll.OneStreamExcelAddIn.XFFunctions.XFGetCell("TRUE", "CONSOL", $D$3,"TOT_Entity","USD","Actual",[1]Setup!C10,"PERIODIC",$B576,"TOPFLOW","TOP","TOP","top1",$C576,"top3","Open_Acute_DIV1","TOP5","TOP6","REPORTED","TOP8")</f>
        <v>0</v>
      </c>
      <c r="BG576" s="53">
        <f>_xll.OneStreamExcelAddIn.XFFunctions.XFGetCell("TRUE", "CONSOL", $D$3,"TOT_Entity","Aggregated","Budget_Working",[1]Setup!C10,"PERIODIC",$B576,"TOPFLOW","TOP","TOP","top1",$C576,"top3","Open_Acute_DIV1","TOP5","TOP6","REPORTED","TOP8")</f>
        <v>0</v>
      </c>
      <c r="BH576" s="53">
        <f t="shared" si="1467"/>
        <v>0</v>
      </c>
      <c r="BI576" s="40">
        <f t="shared" si="1468"/>
        <v>0</v>
      </c>
      <c r="BK576" s="53">
        <f>_xll.OneStreamExcelAddIn.XFFunctions.XFGetCell("TRUE", "CONSOL", $D$3,"TOT_Entity","USD","Actual",[1]Setup!C11,"PERIODIC",$B576,"TOPFLOW","TOP","TOP","top1",$C576,"top3","Open_Acute_DIV1","TOP5","TOP6","REPORTED","TOP8")</f>
        <v>0</v>
      </c>
      <c r="BL576" s="53">
        <f>_xll.OneStreamExcelAddIn.XFFunctions.XFGetCell("TRUE", "CONSOL", $D$3,"TOT_Entity","Aggregated","Budget_Working",[1]Setup!C11,"PERIODIC",$B576,"TOPFLOW","TOP","TOP","top1",$C576,"top3","Open_Acute_DIV1","TOP5","TOP6","REPORTED","TOP8")</f>
        <v>0</v>
      </c>
      <c r="BM576" s="53">
        <f t="shared" si="1469"/>
        <v>0</v>
      </c>
      <c r="BN576" s="40">
        <f t="shared" si="1470"/>
        <v>0</v>
      </c>
      <c r="BP576" s="53">
        <f>_xll.OneStreamExcelAddIn.XFFunctions.XFGetCell("TRUE", "CONSOL", $D$3,"TOT_Entity","USD","Actual",[1]Setup!C12,"PERIODIC",$B576,"TOPFLOW","TOP","TOP","top1",$C576,"top3","Open_Acute_DIV1","TOP5","TOP6","REPORTED","TOP8")</f>
        <v>0</v>
      </c>
      <c r="BQ576" s="53">
        <f>_xll.OneStreamExcelAddIn.XFFunctions.XFGetCell("TRUE", "CONSOL", $D$3,"TOT_Entity","Aggregated","Budget_Working",[1]Setup!C12,"PERIODIC",$B576,"TOPFLOW","TOP","TOP","top1",$C576,"top3","Open_Acute_DIV1","TOP5","TOP6","REPORTED","TOP8")</f>
        <v>0</v>
      </c>
      <c r="BR576" s="53">
        <f t="shared" si="1471"/>
        <v>0</v>
      </c>
      <c r="BS576" s="40">
        <f t="shared" si="1472"/>
        <v>0</v>
      </c>
      <c r="BU576" s="53">
        <f>_xll.OneStreamExcelAddIn.XFFunctions.XFGetCell("TRUE", "CONSOL", $D$3,"TOT_Entity","USD","Actual",[1]Setup!C13,"PERIODIC",$B576,"TOPFLOW","TOP","TOP","top1",$C576,"top3","Open_Acute_DIV1","TOP5","TOP6","REPORTED","TOP8")</f>
        <v>0</v>
      </c>
      <c r="BV576" s="53">
        <f>_xll.OneStreamExcelAddIn.XFFunctions.XFGetCell("TRUE", "CONSOL", $D$3,"TOT_Entity","Aggregated","Budget_Working",[1]Setup!C13,"PERIODIC",$B576,"TOPFLOW","TOP","TOP","top1",$C576,"top3","Open_Acute_DIV1","TOP5","TOP6","REPORTED","TOP8")</f>
        <v>0</v>
      </c>
      <c r="BW576" s="53">
        <f t="shared" si="1473"/>
        <v>0</v>
      </c>
      <c r="BX576" s="40">
        <f t="shared" si="1474"/>
        <v>0</v>
      </c>
      <c r="BZ576" s="53">
        <f>_xll.OneStreamExcelAddIn.XFFunctions.XFGetCell("TRUE", "CONSOL", $D$3,"TOT_Entity","USD","Actual",[1]Setup!C14,"PERIODIC",$B576,"TOPFLOW","TOP","TOP","top1",$C576,"top3","Open_Acute_DIV1","TOP5","TOP6","REPORTED","TOP8")</f>
        <v>0</v>
      </c>
      <c r="CA576" s="53">
        <f>_xll.OneStreamExcelAddIn.XFFunctions.XFGetCell("TRUE", "CONSOL", $D$3,"TOT_Entity","Aggregated","Budget_Working",[1]Setup!C14,"PERIODIC",$B576,"TOPFLOW","TOP","TOP","top1",$C576,"top3","Open_Acute_DIV1","TOP5","TOP6","REPORTED","TOP8")</f>
        <v>0</v>
      </c>
      <c r="CB576" s="53">
        <f t="shared" si="1475"/>
        <v>0</v>
      </c>
      <c r="CC576" s="40">
        <f t="shared" si="1476"/>
        <v>0</v>
      </c>
      <c r="CE576" s="53">
        <f>_xll.OneStreamExcelAddIn.XFFunctions.XFGetCell("TRUE", "CONSOL", $D$3,"TOT_Entity","USD","Actual",[1]Setup!C15,"PERIODIC",$B576,"TOPFLOW","TOP","TOP","top1",$C576,"top3","Open_Acute_DIV1","TOP5","TOP6","REPORTED","TOP8")</f>
        <v>0</v>
      </c>
      <c r="CF576" s="53">
        <f>_xll.OneStreamExcelAddIn.XFFunctions.XFGetCell("TRUE", "CONSOL", $D$3,"TOT_Entity","Aggregated","Budget_Working",[1]Setup!C15,"PERIODIC",$B576,"TOPFLOW","TOP","TOP","top1",$C576,"top3","Open_Acute_DIV1","TOP5","TOP6","REPORTED","TOP8")</f>
        <v>0</v>
      </c>
      <c r="CG576" s="53">
        <f t="shared" si="1477"/>
        <v>0</v>
      </c>
      <c r="CH576" s="40">
        <f t="shared" si="1478"/>
        <v>0</v>
      </c>
      <c r="CI576" s="212"/>
      <c r="CJ576" s="53">
        <f>_xll.OneStreamExcelAddIn.XFFunctions.XFGetCell("TRUE", "CONSOL", $D$3,"TOT_Entity","USD","Actual",[1]Setup!C4,"PERIODIC",$B576,"TOPFLOW","TOP","TOP","top1",$C576,"top3","Open_Acute_DIV1","TOP5","TOP6","REPORTED","TOP8")</f>
        <v>0</v>
      </c>
      <c r="CK576" s="53">
        <f>_xll.OneStreamExcelAddIn.XFFunctions.XFGetCell("TRUE", "CONSOL", $D$3,"TOT_Entity","USD","Actual",[1]Setup!C5,"PERIODIC",$B576,"TOPFLOW","TOP","TOP","top1",$C576,"top3","Open_Acute_DIV1","TOP5","TOP6","REPORTED","TOP8")</f>
        <v>0</v>
      </c>
      <c r="CL576" s="53">
        <f>_xll.OneStreamExcelAddIn.XFFunctions.XFGetCell("TRUE", "CONSOL", $D$3,"TOT_Entity","USD","Actual",[1]Setup!C6,"PERIODIC",$B576,"TOPFLOW","TOP","TOP","top1",$C576,"top3","Open_Acute_DIV1","TOP5","TOP6","REPORTED","TOP8")</f>
        <v>0</v>
      </c>
      <c r="CM576" s="53">
        <f>_xll.OneStreamExcelAddIn.XFFunctions.XFGetCell("TRUE", "CONSOL", $D$3,"TOT_Entity","USD","Actual",[1]Setup!C7,"PERIODIC",$B576,"TOPFLOW","TOP","TOP","top1",$C576,"top3","Open_Acute_DIV1","TOP5","TOP6","REPORTED","TOP8")</f>
        <v>0</v>
      </c>
      <c r="CN576" s="53">
        <f>_xll.OneStreamExcelAddIn.XFFunctions.XFGetCell("TRUE", "CONSOL", $D$3,"TOT_Entity","USD","Actual",[1]Setup!C8,"PERIODIC",$B576,"TOPFLOW","TOP","TOP","top1",$C576,"top3","Open_Acute_DIV1","TOP5","TOP6","REPORTED","TOP8")</f>
        <v>0</v>
      </c>
      <c r="CO576" s="53">
        <f>_xll.OneStreamExcelAddIn.XFFunctions.XFGetCell("TRUE", "CONSOL", $D$3,"TOT_Entity","USD","Actual",[1]Setup!C9,"PERIODIC",$B576,"TOPFLOW","TOP","TOP","top1",$C576,"top3","Open_Acute_DIV1","TOP5","TOP6","REPORTED","TOP8")</f>
        <v>0</v>
      </c>
      <c r="CP576" s="53">
        <f>_xll.OneStreamExcelAddIn.XFFunctions.XFGetCell("TRUE", "CONSOL", $D$3,"TOT_Entity","USD","Actual",[1]Setup!C10,"PERIODIC",$B576,"TOPFLOW","TOP","TOP","top1",$C576,"top3","Open_Acute_DIV1","TOP5","TOP6","REPORTED","TOP8")</f>
        <v>0</v>
      </c>
      <c r="CQ576" s="53">
        <f>_xll.OneStreamExcelAddIn.XFFunctions.XFGetCell("TRUE", "CONSOL", $D$3,"TOT_Entity","USD","Actual",[1]Setup!C11,"PERIODIC",$B576,"TOPFLOW","TOP","TOP","top1",$C576,"top3","Open_Acute_DIV1","TOP5","TOP6","REPORTED","TOP8")</f>
        <v>0</v>
      </c>
      <c r="CR576" s="53">
        <f>_xll.OneStreamExcelAddIn.XFFunctions.XFGetCell("TRUE", "CONSOL", $D$3,"TOT_Entity","USD","Actual",[1]Setup!C12,"PERIODIC",$B576,"TOPFLOW","TOP","TOP","top1",$C576,"top3","Open_Acute_DIV1","TOP5","TOP6","REPORTED","TOP8")</f>
        <v>0</v>
      </c>
      <c r="CS576" s="53">
        <f>_xll.OneStreamExcelAddIn.XFFunctions.XFGetCell("TRUE", "CONSOL", $D$3,"TOT_Entity","USD","Actual",[1]Setup!C13,"PERIODIC",$B576,"TOPFLOW","TOP","TOP","top1",$C576,"top3","Open_Acute_DIV1","TOP5","TOP6","REPORTED","TOP8")</f>
        <v>0</v>
      </c>
      <c r="CT576" s="53">
        <f>_xll.OneStreamExcelAddIn.XFFunctions.XFGetCell("TRUE", "CONSOL", $D$3,"TOT_Entity","USD","Actual",[1]Setup!C14,"PERIODIC",$B576,"TOPFLOW","TOP","TOP","top1",$C576,"top3","Open_Acute_DIV1","TOP5","TOP6","REPORTED","TOP8")</f>
        <v>0</v>
      </c>
      <c r="CU576" s="53">
        <f>_xll.OneStreamExcelAddIn.XFFunctions.XFGetCell("TRUE", "CONSOL", $D$3,"TOT_Entity","USD","Actual",[1]Setup!C15,"PERIODIC",$B576,"TOPFLOW","TOP","TOP","top1",$C576,"top3","Open_Acute_DIV1","TOP5","TOP6","REPORTED","TOP8")</f>
        <v>0</v>
      </c>
      <c r="CV576" s="212"/>
      <c r="CW576" s="53">
        <f>_xll.OneStreamExcelAddIn.XFFunctions.XFGetCell("TRUE", "CONSOL", $D$3,"TOT_Entity","USD","Actual",[1]Setup!C17,"PERIODIC",$B576,"TOPFLOW","TOP","TOP","top1",$C576,"top3","Open_Acute_DIV1","TOP5","TOP6","REPORTED","TOP8")</f>
        <v>0</v>
      </c>
      <c r="CX576" s="53">
        <f>_xll.OneStreamExcelAddIn.XFFunctions.XFGetCell("TRUE", "CONSOL", $D$3,"TOT_Entity","USD","Actual",[1]Setup!C18,"PERIODIC",$B576,"TOPFLOW","TOP","TOP","top1",$C576,"top3","Open_Acute_DIV1","TOP5","TOP6","REPORTED","TOP8")</f>
        <v>0</v>
      </c>
      <c r="CY576" s="53">
        <f>_xll.OneStreamExcelAddIn.XFFunctions.XFGetCell("TRUE", "CONSOL", $D$3,"TOT_Entity","USD","Actual",[1]Setup!C19,"PERIODIC",$B576,"TOPFLOW","TOP","TOP","top1",$C576,"top3","Open_Acute_DIV1","TOP5","TOP6","REPORTED","TOP8")</f>
        <v>0</v>
      </c>
      <c r="CZ576" s="53">
        <f>_xll.OneStreamExcelAddIn.XFFunctions.XFGetCell("TRUE", "CONSOL", $D$3,"TOT_Entity","USD","Actual",[1]Setup!C20,"PERIODIC",$B576,"TOPFLOW","TOP","TOP","top1",$C576,"top3","Open_Acute_DIV1","TOP5","TOP6","REPORTED","TOP8")</f>
        <v>0</v>
      </c>
      <c r="DA576" s="53">
        <f>_xll.OneStreamExcelAddIn.XFFunctions.XFGetCell("TRUE", "CONSOL", $D$3,"TOT_Entity","USD","Actual",[1]Setup!C21,"PERIODIC",$B576,"TOPFLOW","TOP","TOP","top1",$C576,"top3","Open_Acute_DIV1","TOP5","TOP6","REPORTED","TOP8")</f>
        <v>0</v>
      </c>
      <c r="DB576" s="53">
        <f>_xll.OneStreamExcelAddIn.XFFunctions.XFGetCell("TRUE", "CONSOL", $D$3,"TOT_Entity","USD","Actual",[1]Setup!C22,"PERIODIC",$B576,"TOPFLOW","TOP","TOP","top1",$C576,"top3","Open_Acute_DIV1","TOP5","TOP6","REPORTED","TOP8")</f>
        <v>0</v>
      </c>
      <c r="DC576" s="53">
        <f>_xll.OneStreamExcelAddIn.XFFunctions.XFGetCell("TRUE", "CONSOL", $D$3,"TOT_Entity","USD","Actual",[1]Setup!C23,"PERIODIC",$B576,"TOPFLOW","TOP","TOP","top1",$C576,"top3","Open_Acute_DIV1","TOP5","TOP6","REPORTED","TOP8")</f>
        <v>0</v>
      </c>
      <c r="DD576" s="53">
        <f>_xll.OneStreamExcelAddIn.XFFunctions.XFGetCell("TRUE", "CONSOL", $D$3,"TOT_Entity","USD","Actual",[1]Setup!C24,"PERIODIC",$B576,"TOPFLOW","TOP","TOP","top1",$C576,"top3","Open_Acute_DIV1","TOP5","TOP6","REPORTED","TOP8")</f>
        <v>0</v>
      </c>
      <c r="DE576" s="53">
        <f>_xll.OneStreamExcelAddIn.XFFunctions.XFGetCell("TRUE", "CONSOL", $D$3,"TOT_Entity","USD","Actual",[1]Setup!C25,"PERIODIC",$B576,"TOPFLOW","TOP","TOP","top1",$C576,"top3","Open_Acute_DIV1","TOP5","TOP6","REPORTED","TOP8")</f>
        <v>0</v>
      </c>
      <c r="DF576" s="53">
        <f>_xll.OneStreamExcelAddIn.XFFunctions.XFGetCell("TRUE", "CONSOL", $D$3,"TOT_Entity","USD","Actual",[1]Setup!C26,"PERIODIC",$B576,"TOPFLOW","TOP","TOP","top1",$C576,"top3","Open_Acute_DIV1","TOP5","TOP6","REPORTED","TOP8")</f>
        <v>0</v>
      </c>
      <c r="DG576" s="53">
        <f>_xll.OneStreamExcelAddIn.XFFunctions.XFGetCell("TRUE", "CONSOL", $D$3,"TOT_Entity","USD","Actual",[1]Setup!C27,"PERIODIC",$B576,"TOPFLOW","TOP","TOP","top1",$C576,"top3","Open_Acute_DIV1","TOP5","TOP6","REPORTED","TOP8")</f>
        <v>0</v>
      </c>
      <c r="DH576" s="53">
        <f>_xll.OneStreamExcelAddIn.XFFunctions.XFGetCell("TRUE", "CONSOL", $D$3,"TOT_Entity","USD","Actual",[1]Setup!C28,"PERIODIC",$B576,"TOPFLOW","TOP","TOP","top1",$C576,"top3","Open_Acute_DIV1","TOP5","TOP6","REPORTED","TOP8")</f>
        <v>0</v>
      </c>
      <c r="DI576" s="178"/>
      <c r="DJ576" s="53">
        <f>_xll.OneStreamExcelAddIn.XFFunctions.XFGetCell("TRUE", "CONSOL", $D$3,"TOT_Entity","Aggregated","Budget_Working",[1]Setup!C4,"PERIODIC",$B576,"TOPFLOW","TOP","TOP","top1",$C576,"top3","Open_Acute_DIV1","TOP5","TOP6","REPORTED","TOP8")</f>
        <v>0</v>
      </c>
      <c r="DK576" s="53">
        <f>_xll.OneStreamExcelAddIn.XFFunctions.XFGetCell("TRUE", "CONSOL", $D$3,"TOT_Entity","Aggregated","Budget_Working",[1]Setup!C5,"PERIODIC",$B576,"TOPFLOW","TOP","TOP","top1",$C576,"top3","Open_Acute_DIV1","TOP5","TOP6","REPORTED","TOP8")</f>
        <v>0</v>
      </c>
      <c r="DL576" s="53">
        <f>_xll.OneStreamExcelAddIn.XFFunctions.XFGetCell("TRUE", "CONSOL", $D$3,"TOT_Entity","Aggregated","Budget_Working",[1]Setup!C6,"PERIODIC",$B576,"TOPFLOW","TOP","TOP","top1",$C576,"top3","Open_Acute_DIV1","TOP5","TOP6","REPORTED","TOP8")</f>
        <v>0</v>
      </c>
      <c r="DM576" s="53">
        <f>_xll.OneStreamExcelAddIn.XFFunctions.XFGetCell("TRUE", "CONSOL", $D$3,"TOT_Entity","Aggregated","Budget_Working",[1]Setup!C7,"PERIODIC",$B576,"TOPFLOW","TOP","TOP","top1",$C576,"top3","Open_Acute_DIV1","TOP5","TOP6","REPORTED","TOP8")</f>
        <v>0</v>
      </c>
      <c r="DN576" s="53">
        <f>_xll.OneStreamExcelAddIn.XFFunctions.XFGetCell("TRUE", "CONSOL", $D$3,"TOT_Entity","Aggregated","Budget_Working",[1]Setup!C8,"PERIODIC",$B576,"TOPFLOW","TOP","TOP","top1",$C576,"top3","Open_Acute_DIV1","TOP5","TOP6","REPORTED","TOP8")</f>
        <v>0</v>
      </c>
      <c r="DO576" s="53">
        <f>_xll.OneStreamExcelAddIn.XFFunctions.XFGetCell("TRUE", "CONSOL", $D$3,"TOT_Entity","Aggregated","Budget_Working",[1]Setup!C9,"PERIODIC",$B576,"TOPFLOW","TOP","TOP","top1",$C576,"top3","Open_Acute_DIV1","TOP5","TOP6","REPORTED","TOP8")</f>
        <v>0</v>
      </c>
      <c r="DP576" s="53">
        <f>_xll.OneStreamExcelAddIn.XFFunctions.XFGetCell("TRUE", "CONSOL", $D$3,"TOT_Entity","Aggregated","Budget_Working",[1]Setup!C10,"PERIODIC",$B576,"TOPFLOW","TOP","TOP","top1",$C576,"top3","Open_Acute_DIV1","TOP5","TOP6","REPORTED","TOP8")</f>
        <v>0</v>
      </c>
      <c r="DQ576" s="53">
        <f>_xll.OneStreamExcelAddIn.XFFunctions.XFGetCell("TRUE", "CONSOL", $D$3,"TOT_Entity","Aggregated","Budget_Working",[1]Setup!C11,"PERIODIC",$B576,"TOPFLOW","TOP","TOP","top1",$C576,"top3","Open_Acute_DIV1","TOP5","TOP6","REPORTED","TOP8")</f>
        <v>0</v>
      </c>
      <c r="DR576" s="53">
        <f>_xll.OneStreamExcelAddIn.XFFunctions.XFGetCell("TRUE", "CONSOL", $D$3,"TOT_Entity","Aggregated","Budget_Working",[1]Setup!C12,"PERIODIC",$B576,"TOPFLOW","TOP","TOP","top1",$C576,"top3","Open_Acute_DIV1","TOP5","TOP6","REPORTED","TOP8")</f>
        <v>0</v>
      </c>
      <c r="DS576" s="53">
        <f>_xll.OneStreamExcelAddIn.XFFunctions.XFGetCell("TRUE", "CONSOL", $D$3,"TOT_Entity","Aggregated","Budget_Working",[1]Setup!C13,"PERIODIC",$B576,"TOPFLOW","TOP","TOP","top1",$C576,"top3","Open_Acute_DIV1","TOP5","TOP6","REPORTED","TOP8")</f>
        <v>0</v>
      </c>
      <c r="DT576" s="53">
        <f>_xll.OneStreamExcelAddIn.XFFunctions.XFGetCell("TRUE", "CONSOL", $D$3,"TOT_Entity","Aggregated","Budget_Working",[1]Setup!C14,"PERIODIC",$B576,"TOPFLOW","TOP","TOP","top1",$C576,"top3","Open_Acute_DIV1","TOP5","TOP6","REPORTED","TOP8")</f>
        <v>0</v>
      </c>
      <c r="DU576" s="53">
        <f>_xll.OneStreamExcelAddIn.XFFunctions.XFGetCell("TRUE", "CONSOL", $D$3,"TOT_Entity","Aggregated","Budget_Working",[1]Setup!C15,"PERIODIC",$B576,"TOPFLOW","TOP","TOP","top1",$C576,"top3","Open_Acute_DIV1","TOP5","TOP6","REPORTED","TOP8")</f>
        <v>0</v>
      </c>
      <c r="DV576" s="178"/>
      <c r="DW576" s="53">
        <f>_xll.OneStreamExcelAddIn.XFFunctions.XFGetCell("TRUE", "CONSOL", $D$3,"TOT_Entity","USD","Budget_Final",[1]Setup!C17,"PERIODIC",$B576,"TOPFLOW","TOP","TOP","top1",$C576,"top3","Open_Acute_DIV1","TOP5","TOP6","REPORTED","TOP8")</f>
        <v>0</v>
      </c>
      <c r="DX576" s="53">
        <f>_xll.OneStreamExcelAddIn.XFFunctions.XFGetCell("TRUE", "CONSOL", $D$3,"TOT_Entity","USD","Budget_Final",[1]Setup!C18,"PERIODIC",$B576,"TOPFLOW","TOP","TOP","top1",$C576,"top3","Open_Acute_DIV1","TOP5","TOP6","REPORTED","TOP8")</f>
        <v>0</v>
      </c>
      <c r="DY576" s="53">
        <f>_xll.OneStreamExcelAddIn.XFFunctions.XFGetCell("TRUE", "CONSOL", $D$3,"TOT_Entity","USD","Budget_Final",[1]Setup!C19,"PERIODIC",$B576,"TOPFLOW","TOP","TOP","top1",$C576,"top3","Open_Acute_DIV1","TOP5","TOP6","REPORTED","TOP8")</f>
        <v>0</v>
      </c>
      <c r="DZ576" s="53">
        <f>_xll.OneStreamExcelAddIn.XFFunctions.XFGetCell("TRUE", "CONSOL", $D$3,"TOT_Entity","USD","Budget_Final",[1]Setup!C20,"PERIODIC",$B576,"TOPFLOW","TOP","TOP","top1",$C576,"top3","Open_Acute_DIV1","TOP5","TOP6","REPORTED","TOP8")</f>
        <v>0</v>
      </c>
      <c r="EA576" s="53">
        <f>_xll.OneStreamExcelAddIn.XFFunctions.XFGetCell("TRUE", "CONSOL", $D$3,"TOT_Entity","USD","Budget_Final",[1]Setup!C21,"PERIODIC",$B576,"TOPFLOW","TOP","TOP","top1",$C576,"top3","Open_Acute_DIV1","TOP5","TOP6","REPORTED","TOP8")</f>
        <v>0</v>
      </c>
      <c r="EB576" s="53">
        <f>_xll.OneStreamExcelAddIn.XFFunctions.XFGetCell("TRUE", "CONSOL", $D$3,"TOT_Entity","USD","Budget_Final",[1]Setup!C22,"PERIODIC",$B576,"TOPFLOW","TOP","TOP","top1",$C576,"top3","Open_Acute_DIV1","TOP5","TOP6","REPORTED","TOP8")</f>
        <v>0</v>
      </c>
      <c r="EC576" s="53">
        <f>_xll.OneStreamExcelAddIn.XFFunctions.XFGetCell("TRUE", "CONSOL", $D$3,"TOT_Entity","USD","Budget_Final",[1]Setup!C23,"PERIODIC",$B576,"TOPFLOW","TOP","TOP","top1",$C576,"top3","Open_Acute_DIV1","TOP5","TOP6","REPORTED","TOP8")</f>
        <v>0</v>
      </c>
      <c r="ED576" s="53">
        <f>_xll.OneStreamExcelAddIn.XFFunctions.XFGetCell("TRUE", "CONSOL", $D$3,"TOT_Entity","USD","Budget_Final",[1]Setup!C24,"PERIODIC",$B576,"TOPFLOW","TOP","TOP","top1",$C576,"top3","Open_Acute_DIV1","TOP5","TOP6","REPORTED","TOP8")</f>
        <v>0</v>
      </c>
      <c r="EE576" s="53">
        <f>_xll.OneStreamExcelAddIn.XFFunctions.XFGetCell("TRUE", "CONSOL", $D$3,"TOT_Entity","USD","Budget_Final",[1]Setup!C25,"PERIODIC",$B576,"TOPFLOW","TOP","TOP","top1",$C576,"top3","Open_Acute_DIV1","TOP5","TOP6","REPORTED","TOP8")</f>
        <v>0</v>
      </c>
      <c r="EF576" s="53">
        <f>_xll.OneStreamExcelAddIn.XFFunctions.XFGetCell("TRUE", "CONSOL", $D$3,"TOT_Entity","USD","Budget_Final",[1]Setup!C26,"PERIODIC",$B576,"TOPFLOW","TOP","TOP","top1",$C576,"top3","Open_Acute_DIV1","TOP5","TOP6","REPORTED","TOP8")</f>
        <v>0</v>
      </c>
      <c r="EG576" s="53">
        <f>_xll.OneStreamExcelAddIn.XFFunctions.XFGetCell("TRUE", "CONSOL", $D$3,"TOT_Entity","USD","Budget_Final",[1]Setup!C27,"PERIODIC",$B576,"TOPFLOW","TOP","TOP","top1",$C576,"top3","Open_Acute_DIV1","TOP5","TOP6","REPORTED","TOP8")</f>
        <v>0</v>
      </c>
      <c r="EH576" s="53">
        <f>_xll.OneStreamExcelAddIn.XFFunctions.XFGetCell("TRUE", "CONSOL", $D$3,"TOT_Entity","USD","Budget_Final",[1]Setup!C28,"PERIODIC",$B576,"TOPFLOW","TOP","TOP","top1",$C576,"top3","Open_Acute_DIV1","TOP5","TOP6","REPORTED","TOP8")</f>
        <v>0</v>
      </c>
    </row>
    <row r="577" spans="2:138" x14ac:dyDescent="0.25">
      <c r="B577" s="51">
        <v>65007</v>
      </c>
      <c r="C577" s="51"/>
      <c r="D577" t="str" cm="1">
        <f t="array" ref="D577">_xll.OneStreamExcelAddIn.XFFunctions.XFGetMemberInfo("Description","Account",B577)</f>
        <v>R &amp; M - Minor Equipment</v>
      </c>
      <c r="E577" s="53">
        <f>_xll.OneStreamExcelAddIn.XFFunctions.XFGetCell("TRUE", "CONSOL", $D$3,"TOT_Entity","USD","Actual",$E$3,"PERIODIC",$B577,"TOPFLOW","TOP","TOP","top1",$C577,"top3","Open_Acute_DIV1","TOP5","TOP6","REPORTED","TOP8")</f>
        <v>0</v>
      </c>
      <c r="F577" s="53">
        <f>_xll.OneStreamExcelAddIn.XFFunctions.XFGetCell("TRUE", "CONSOL", $D$3,"TOT_Entity","Aggregated","Budget_Working",$E$3,"PERIODIC",$B577,"TOPFLOW","TOP","TOP","top1",$C577,"top3","Open_Acute_DIV1","TOP5","TOP6","REPORTED","TOP8")</f>
        <v>0</v>
      </c>
      <c r="G577" s="53">
        <f t="shared" si="1448"/>
        <v>0</v>
      </c>
      <c r="H577" s="55">
        <f t="shared" si="1449"/>
        <v>0</v>
      </c>
      <c r="I577" s="41"/>
      <c r="J577" s="53">
        <f>_xll.OneStreamExcelAddIn.XFFunctions.XFGetCell("TRUE", "CONSOL", $D$3,"TOT_Entity","USD","Actual",$E$3,"YTD",$B577,"TOPFLOW","TOP","TOP","top1",$C577,"TOP3","Open_Acute_DIV1","TOP5","TOP6","REPORTED","TOP8")</f>
        <v>0</v>
      </c>
      <c r="K577" s="53">
        <f>_xll.OneStreamExcelAddIn.XFFunctions.XFGetCell("TRUE", "CONSOL", $D$3,"TOT_Entity","Aggregated","Budget_Working",$E$3,"YTD",$B577,"TOPFLOW","TOP","TOP","top1",$C577,"TOP3","Open_Acute_DIV1","TOP5","TOP6","REPORTED","TOP8")</f>
        <v>0</v>
      </c>
      <c r="L577" s="53">
        <f t="shared" si="1450"/>
        <v>0</v>
      </c>
      <c r="M577" s="40">
        <f t="shared" si="1451"/>
        <v>0</v>
      </c>
      <c r="N577" s="41"/>
      <c r="O577" s="53">
        <f>_xll.OneStreamExcelAddIn.XFFunctions.XFGetCell("TRUE", "CONSOL", $D$3,"TOT_Entity","USD","Actual",$F$3,"YTD",$B577,"TOPFLOW","TOP","TOP","top1",$C577,"TOP3","Open_Acute_DIV1","TOP5","TOP6","REPORTED","TOP8")</f>
        <v>0</v>
      </c>
      <c r="P577" s="53">
        <f>_xll.OneStreamExcelAddIn.XFFunctions.XFGetCell("TRUE", "CONSOL", $D$3,"TOT_Entity","USD","Actual",$E$3,"YTD",$B577,"TOPFLOW","TOP","TOP","top1",$C577,"top3","Open_Acute_DIV1","TOP5","TOP6","REPORTED","VAR_BW_PY_Actual")</f>
        <v>0</v>
      </c>
      <c r="Q577" s="40">
        <f t="shared" si="1452"/>
        <v>0</v>
      </c>
      <c r="R577" s="41"/>
      <c r="S577" s="53">
        <f>_xll.OneStreamExcelAddIn.XFFunctions.XFGetCell("TRUE", "CONSOL", $D$3,"TOT_Entity","USD","MIDFCST",$E$3,"MTD",$B577,"TOPFLOW","TOP","TOP","top1",$C577,"TOP3","Open_Acute_DIV1","TOP5","TOP6","REPORTED","TOP8")</f>
        <v>0</v>
      </c>
      <c r="T577" s="53">
        <f t="shared" si="1453"/>
        <v>0</v>
      </c>
      <c r="U577" s="40">
        <f t="shared" si="1454"/>
        <v>0</v>
      </c>
      <c r="V577" s="41"/>
      <c r="W577" s="42"/>
      <c r="X577" s="43"/>
      <c r="Y577" s="42"/>
      <c r="Z577" s="44"/>
      <c r="AB577" s="53">
        <f>_xll.OneStreamExcelAddIn.XFFunctions.XFGetCell("TRUE", "CONSOL", $D$3,"TOT_Entity","USD","Actual",[1]Setup!C4,"PERIODIC",$B577,"TOPFLOW","TOP","TOP","top1",$C577,"top3","Open_Acute_DIV1","TOP5","TOP6","REPORTED","TOP8")</f>
        <v>0</v>
      </c>
      <c r="AC577" s="53">
        <f>_xll.OneStreamExcelAddIn.XFFunctions.XFGetCell("TRUE", "CONSOL", $D$3,"TOT_Entity","Aggregated","Budget_Working",[1]Setup!C4,"PERIODIC",$B577,"TOPFLOW","TOP","TOP","top1",$C577,"top3","Open_Acute_DIV1","TOP5","TOP6","REPORTED","TOP8")</f>
        <v>0</v>
      </c>
      <c r="AD577" s="53">
        <f t="shared" si="1455"/>
        <v>0</v>
      </c>
      <c r="AE577" s="40">
        <f t="shared" si="1456"/>
        <v>0</v>
      </c>
      <c r="AG577" s="53">
        <f>_xll.OneStreamExcelAddIn.XFFunctions.XFGetCell("TRUE", "CONSOL", $D$3,"TOT_Entity","USD","Actual",[1]Setup!C5,"PERIODIC",$B577,"TOPFLOW","TOP","TOP","top1",$C577,"top3","Open_Acute_DIV1","TOP5","TOP6","REPORTED","TOP8")</f>
        <v>0</v>
      </c>
      <c r="AH577" s="53">
        <f>_xll.OneStreamExcelAddIn.XFFunctions.XFGetCell("TRUE", "CONSOL", $D$3,"TOT_Entity","Aggregated","Budget_Working",[1]Setup!C5,"PERIODIC",$B577,"TOPFLOW","TOP","TOP","top1",$C577,"top3","Open_Acute_DIV1","TOP5","TOP6","REPORTED","TOP8")</f>
        <v>0</v>
      </c>
      <c r="AI577" s="53">
        <f t="shared" si="1457"/>
        <v>0</v>
      </c>
      <c r="AJ577" s="40">
        <f t="shared" si="1458"/>
        <v>0</v>
      </c>
      <c r="AL577" s="53">
        <f>_xll.OneStreamExcelAddIn.XFFunctions.XFGetCell("TRUE", "CONSOL", $D$3,"TOT_Entity","USD","Actual",[1]Setup!C6,"PERIODIC",$B577,"TOPFLOW","TOP","TOP","top1",$C577,"top3","Open_Acute_DIV1","TOP5","TOP6","REPORTED","TOP8")</f>
        <v>0</v>
      </c>
      <c r="AM577" s="53">
        <f>_xll.OneStreamExcelAddIn.XFFunctions.XFGetCell("TRUE", "CONSOL", $D$3,"TOT_Entity","Aggregated","Budget_Working",[1]Setup!C6,"PERIODIC",$B577,"TOPFLOW","TOP","TOP","top1",$C577,"top3","Open_Acute_DIV1","TOP5","TOP6","REPORTED","TOP8")</f>
        <v>0</v>
      </c>
      <c r="AN577" s="53">
        <f t="shared" si="1459"/>
        <v>0</v>
      </c>
      <c r="AO577" s="40">
        <f t="shared" si="1460"/>
        <v>0</v>
      </c>
      <c r="AQ577" s="53">
        <f>_xll.OneStreamExcelAddIn.XFFunctions.XFGetCell("TRUE", "CONSOL", $D$3,"TOT_Entity","USD","Actual",[1]Setup!C7,"PERIODIC",$B577,"TOPFLOW","TOP","TOP","top1",$C577,"top3","Open_Acute_DIV1","TOP5","TOP6","REPORTED","TOP8")</f>
        <v>0</v>
      </c>
      <c r="AR577" s="53">
        <f>_xll.OneStreamExcelAddIn.XFFunctions.XFGetCell("TRUE", "CONSOL", $D$3,"TOT_Entity","Aggregated","Budget_Working",[1]Setup!C7,"PERIODIC",$B577,"TOPFLOW","TOP","TOP","top1",$C577,"top3","Open_Acute_DIV1","TOP5","TOP6","REPORTED","TOP8")</f>
        <v>0</v>
      </c>
      <c r="AS577" s="53">
        <f t="shared" si="1461"/>
        <v>0</v>
      </c>
      <c r="AT577" s="40">
        <f t="shared" si="1462"/>
        <v>0</v>
      </c>
      <c r="AV577" s="53">
        <f>_xll.OneStreamExcelAddIn.XFFunctions.XFGetCell("TRUE", "CONSOL", $D$3,"TOT_Entity","USD","Actual",[1]Setup!C8,"PERIODIC",$B577,"TOPFLOW","TOP","TOP","top1",$C577,"top3","Open_Acute_DIV1","TOP5","TOP6","REPORTED","TOP8")</f>
        <v>0</v>
      </c>
      <c r="AW577" s="53">
        <f>_xll.OneStreamExcelAddIn.XFFunctions.XFGetCell("TRUE", "CONSOL", $D$3,"TOT_Entity","Aggregated","Budget_Working",[1]Setup!C8,"PERIODIC",$B577,"TOPFLOW","TOP","TOP","top1",$C577,"top3","Open_Acute_DIV1","TOP5","TOP6","REPORTED","TOP8")</f>
        <v>0</v>
      </c>
      <c r="AX577" s="53">
        <f t="shared" si="1463"/>
        <v>0</v>
      </c>
      <c r="AY577" s="40">
        <f t="shared" si="1464"/>
        <v>0</v>
      </c>
      <c r="BA577" s="53">
        <f>_xll.OneStreamExcelAddIn.XFFunctions.XFGetCell("TRUE", "CONSOL", $D$3,"TOT_Entity","USD","Actual",[1]Setup!C9,"PERIODIC",$B577,"TOPFLOW","TOP","TOP","top1",$C577,"top3","Open_Acute_DIV1","TOP5","TOP6","REPORTED","TOP8")</f>
        <v>0</v>
      </c>
      <c r="BB577" s="53">
        <f>_xll.OneStreamExcelAddIn.XFFunctions.XFGetCell("TRUE", "CONSOL", $D$3,"TOT_Entity","Aggregated","Budget_Working",[1]Setup!C9,"PERIODIC",$B577,"TOPFLOW","TOP","TOP","top1",$C577,"top3","Open_Acute_DIV1","TOP5","TOP6","REPORTED","TOP8")</f>
        <v>0</v>
      </c>
      <c r="BC577" s="53">
        <f t="shared" si="1465"/>
        <v>0</v>
      </c>
      <c r="BD577" s="40">
        <f t="shared" si="1466"/>
        <v>0</v>
      </c>
      <c r="BF577" s="53">
        <f>_xll.OneStreamExcelAddIn.XFFunctions.XFGetCell("TRUE", "CONSOL", $D$3,"TOT_Entity","USD","Actual",[1]Setup!C10,"PERIODIC",$B577,"TOPFLOW","TOP","TOP","top1",$C577,"top3","Open_Acute_DIV1","TOP5","TOP6","REPORTED","TOP8")</f>
        <v>0</v>
      </c>
      <c r="BG577" s="53">
        <f>_xll.OneStreamExcelAddIn.XFFunctions.XFGetCell("TRUE", "CONSOL", $D$3,"TOT_Entity","Aggregated","Budget_Working",[1]Setup!C10,"PERIODIC",$B577,"TOPFLOW","TOP","TOP","top1",$C577,"top3","Open_Acute_DIV1","TOP5","TOP6","REPORTED","TOP8")</f>
        <v>0</v>
      </c>
      <c r="BH577" s="53">
        <f t="shared" si="1467"/>
        <v>0</v>
      </c>
      <c r="BI577" s="40">
        <f t="shared" si="1468"/>
        <v>0</v>
      </c>
      <c r="BK577" s="53">
        <f>_xll.OneStreamExcelAddIn.XFFunctions.XFGetCell("TRUE", "CONSOL", $D$3,"TOT_Entity","USD","Actual",[1]Setup!C11,"PERIODIC",$B577,"TOPFLOW","TOP","TOP","top1",$C577,"top3","Open_Acute_DIV1","TOP5","TOP6","REPORTED","TOP8")</f>
        <v>0</v>
      </c>
      <c r="BL577" s="53">
        <f>_xll.OneStreamExcelAddIn.XFFunctions.XFGetCell("TRUE", "CONSOL", $D$3,"TOT_Entity","Aggregated","Budget_Working",[1]Setup!C11,"PERIODIC",$B577,"TOPFLOW","TOP","TOP","top1",$C577,"top3","Open_Acute_DIV1","TOP5","TOP6","REPORTED","TOP8")</f>
        <v>0</v>
      </c>
      <c r="BM577" s="53">
        <f t="shared" si="1469"/>
        <v>0</v>
      </c>
      <c r="BN577" s="40">
        <f t="shared" si="1470"/>
        <v>0</v>
      </c>
      <c r="BP577" s="53">
        <f>_xll.OneStreamExcelAddIn.XFFunctions.XFGetCell("TRUE", "CONSOL", $D$3,"TOT_Entity","USD","Actual",[1]Setup!C12,"PERIODIC",$B577,"TOPFLOW","TOP","TOP","top1",$C577,"top3","Open_Acute_DIV1","TOP5","TOP6","REPORTED","TOP8")</f>
        <v>0</v>
      </c>
      <c r="BQ577" s="53">
        <f>_xll.OneStreamExcelAddIn.XFFunctions.XFGetCell("TRUE", "CONSOL", $D$3,"TOT_Entity","Aggregated","Budget_Working",[1]Setup!C12,"PERIODIC",$B577,"TOPFLOW","TOP","TOP","top1",$C577,"top3","Open_Acute_DIV1","TOP5","TOP6","REPORTED","TOP8")</f>
        <v>0</v>
      </c>
      <c r="BR577" s="53">
        <f t="shared" si="1471"/>
        <v>0</v>
      </c>
      <c r="BS577" s="40">
        <f t="shared" si="1472"/>
        <v>0</v>
      </c>
      <c r="BU577" s="53">
        <f>_xll.OneStreamExcelAddIn.XFFunctions.XFGetCell("TRUE", "CONSOL", $D$3,"TOT_Entity","USD","Actual",[1]Setup!C13,"PERIODIC",$B577,"TOPFLOW","TOP","TOP","top1",$C577,"top3","Open_Acute_DIV1","TOP5","TOP6","REPORTED","TOP8")</f>
        <v>0</v>
      </c>
      <c r="BV577" s="53">
        <f>_xll.OneStreamExcelAddIn.XFFunctions.XFGetCell("TRUE", "CONSOL", $D$3,"TOT_Entity","Aggregated","Budget_Working",[1]Setup!C13,"PERIODIC",$B577,"TOPFLOW","TOP","TOP","top1",$C577,"top3","Open_Acute_DIV1","TOP5","TOP6","REPORTED","TOP8")</f>
        <v>0</v>
      </c>
      <c r="BW577" s="53">
        <f t="shared" si="1473"/>
        <v>0</v>
      </c>
      <c r="BX577" s="40">
        <f t="shared" si="1474"/>
        <v>0</v>
      </c>
      <c r="BZ577" s="53">
        <f>_xll.OneStreamExcelAddIn.XFFunctions.XFGetCell("TRUE", "CONSOL", $D$3,"TOT_Entity","USD","Actual",[1]Setup!C14,"PERIODIC",$B577,"TOPFLOW","TOP","TOP","top1",$C577,"top3","Open_Acute_DIV1","TOP5","TOP6","REPORTED","TOP8")</f>
        <v>0</v>
      </c>
      <c r="CA577" s="53">
        <f>_xll.OneStreamExcelAddIn.XFFunctions.XFGetCell("TRUE", "CONSOL", $D$3,"TOT_Entity","Aggregated","Budget_Working",[1]Setup!C14,"PERIODIC",$B577,"TOPFLOW","TOP","TOP","top1",$C577,"top3","Open_Acute_DIV1","TOP5","TOP6","REPORTED","TOP8")</f>
        <v>0</v>
      </c>
      <c r="CB577" s="53">
        <f t="shared" si="1475"/>
        <v>0</v>
      </c>
      <c r="CC577" s="40">
        <f t="shared" si="1476"/>
        <v>0</v>
      </c>
      <c r="CE577" s="53">
        <f>_xll.OneStreamExcelAddIn.XFFunctions.XFGetCell("TRUE", "CONSOL", $D$3,"TOT_Entity","USD","Actual",[1]Setup!C15,"PERIODIC",$B577,"TOPFLOW","TOP","TOP","top1",$C577,"top3","Open_Acute_DIV1","TOP5","TOP6","REPORTED","TOP8")</f>
        <v>0</v>
      </c>
      <c r="CF577" s="53">
        <f>_xll.OneStreamExcelAddIn.XFFunctions.XFGetCell("TRUE", "CONSOL", $D$3,"TOT_Entity","Aggregated","Budget_Working",[1]Setup!C15,"PERIODIC",$B577,"TOPFLOW","TOP","TOP","top1",$C577,"top3","Open_Acute_DIV1","TOP5","TOP6","REPORTED","TOP8")</f>
        <v>0</v>
      </c>
      <c r="CG577" s="53">
        <f t="shared" si="1477"/>
        <v>0</v>
      </c>
      <c r="CH577" s="40">
        <f t="shared" si="1478"/>
        <v>0</v>
      </c>
      <c r="CI577" s="212"/>
      <c r="CJ577" s="53">
        <f>_xll.OneStreamExcelAddIn.XFFunctions.XFGetCell("TRUE", "CONSOL", $D$3,"TOT_Entity","USD","Actual",[1]Setup!C4,"PERIODIC",$B577,"TOPFLOW","TOP","TOP","top1",$C577,"top3","Open_Acute_DIV1","TOP5","TOP6","REPORTED","TOP8")</f>
        <v>0</v>
      </c>
      <c r="CK577" s="53">
        <f>_xll.OneStreamExcelAddIn.XFFunctions.XFGetCell("TRUE", "CONSOL", $D$3,"TOT_Entity","USD","Actual",[1]Setup!C5,"PERIODIC",$B577,"TOPFLOW","TOP","TOP","top1",$C577,"top3","Open_Acute_DIV1","TOP5","TOP6","REPORTED","TOP8")</f>
        <v>0</v>
      </c>
      <c r="CL577" s="53">
        <f>_xll.OneStreamExcelAddIn.XFFunctions.XFGetCell("TRUE", "CONSOL", $D$3,"TOT_Entity","USD","Actual",[1]Setup!C6,"PERIODIC",$B577,"TOPFLOW","TOP","TOP","top1",$C577,"top3","Open_Acute_DIV1","TOP5","TOP6","REPORTED","TOP8")</f>
        <v>0</v>
      </c>
      <c r="CM577" s="53">
        <f>_xll.OneStreamExcelAddIn.XFFunctions.XFGetCell("TRUE", "CONSOL", $D$3,"TOT_Entity","USD","Actual",[1]Setup!C7,"PERIODIC",$B577,"TOPFLOW","TOP","TOP","top1",$C577,"top3","Open_Acute_DIV1","TOP5","TOP6","REPORTED","TOP8")</f>
        <v>0</v>
      </c>
      <c r="CN577" s="53">
        <f>_xll.OneStreamExcelAddIn.XFFunctions.XFGetCell("TRUE", "CONSOL", $D$3,"TOT_Entity","USD","Actual",[1]Setup!C8,"PERIODIC",$B577,"TOPFLOW","TOP","TOP","top1",$C577,"top3","Open_Acute_DIV1","TOP5","TOP6","REPORTED","TOP8")</f>
        <v>0</v>
      </c>
      <c r="CO577" s="53">
        <f>_xll.OneStreamExcelAddIn.XFFunctions.XFGetCell("TRUE", "CONSOL", $D$3,"TOT_Entity","USD","Actual",[1]Setup!C9,"PERIODIC",$B577,"TOPFLOW","TOP","TOP","top1",$C577,"top3","Open_Acute_DIV1","TOP5","TOP6","REPORTED","TOP8")</f>
        <v>0</v>
      </c>
      <c r="CP577" s="53">
        <f>_xll.OneStreamExcelAddIn.XFFunctions.XFGetCell("TRUE", "CONSOL", $D$3,"TOT_Entity","USD","Actual",[1]Setup!C10,"PERIODIC",$B577,"TOPFLOW","TOP","TOP","top1",$C577,"top3","Open_Acute_DIV1","TOP5","TOP6","REPORTED","TOP8")</f>
        <v>0</v>
      </c>
      <c r="CQ577" s="53">
        <f>_xll.OneStreamExcelAddIn.XFFunctions.XFGetCell("TRUE", "CONSOL", $D$3,"TOT_Entity","USD","Actual",[1]Setup!C11,"PERIODIC",$B577,"TOPFLOW","TOP","TOP","top1",$C577,"top3","Open_Acute_DIV1","TOP5","TOP6","REPORTED","TOP8")</f>
        <v>0</v>
      </c>
      <c r="CR577" s="53">
        <f>_xll.OneStreamExcelAddIn.XFFunctions.XFGetCell("TRUE", "CONSOL", $D$3,"TOT_Entity","USD","Actual",[1]Setup!C12,"PERIODIC",$B577,"TOPFLOW","TOP","TOP","top1",$C577,"top3","Open_Acute_DIV1","TOP5","TOP6","REPORTED","TOP8")</f>
        <v>0</v>
      </c>
      <c r="CS577" s="53">
        <f>_xll.OneStreamExcelAddIn.XFFunctions.XFGetCell("TRUE", "CONSOL", $D$3,"TOT_Entity","USD","Actual",[1]Setup!C13,"PERIODIC",$B577,"TOPFLOW","TOP","TOP","top1",$C577,"top3","Open_Acute_DIV1","TOP5","TOP6","REPORTED","TOP8")</f>
        <v>0</v>
      </c>
      <c r="CT577" s="53">
        <f>_xll.OneStreamExcelAddIn.XFFunctions.XFGetCell("TRUE", "CONSOL", $D$3,"TOT_Entity","USD","Actual",[1]Setup!C14,"PERIODIC",$B577,"TOPFLOW","TOP","TOP","top1",$C577,"top3","Open_Acute_DIV1","TOP5","TOP6","REPORTED","TOP8")</f>
        <v>0</v>
      </c>
      <c r="CU577" s="53">
        <f>_xll.OneStreamExcelAddIn.XFFunctions.XFGetCell("TRUE", "CONSOL", $D$3,"TOT_Entity","USD","Actual",[1]Setup!C15,"PERIODIC",$B577,"TOPFLOW","TOP","TOP","top1",$C577,"top3","Open_Acute_DIV1","TOP5","TOP6","REPORTED","TOP8")</f>
        <v>0</v>
      </c>
      <c r="CV577" s="212"/>
      <c r="CW577" s="53">
        <f>_xll.OneStreamExcelAddIn.XFFunctions.XFGetCell("TRUE", "CONSOL", $D$3,"TOT_Entity","USD","Actual",[1]Setup!C17,"PERIODIC",$B577,"TOPFLOW","TOP","TOP","top1",$C577,"top3","Open_Acute_DIV1","TOP5","TOP6","REPORTED","TOP8")</f>
        <v>0</v>
      </c>
      <c r="CX577" s="53">
        <f>_xll.OneStreamExcelAddIn.XFFunctions.XFGetCell("TRUE", "CONSOL", $D$3,"TOT_Entity","USD","Actual",[1]Setup!C18,"PERIODIC",$B577,"TOPFLOW","TOP","TOP","top1",$C577,"top3","Open_Acute_DIV1","TOP5","TOP6","REPORTED","TOP8")</f>
        <v>0</v>
      </c>
      <c r="CY577" s="53">
        <f>_xll.OneStreamExcelAddIn.XFFunctions.XFGetCell("TRUE", "CONSOL", $D$3,"TOT_Entity","USD","Actual",[1]Setup!C19,"PERIODIC",$B577,"TOPFLOW","TOP","TOP","top1",$C577,"top3","Open_Acute_DIV1","TOP5","TOP6","REPORTED","TOP8")</f>
        <v>0</v>
      </c>
      <c r="CZ577" s="53">
        <f>_xll.OneStreamExcelAddIn.XFFunctions.XFGetCell("TRUE", "CONSOL", $D$3,"TOT_Entity","USD","Actual",[1]Setup!C20,"PERIODIC",$B577,"TOPFLOW","TOP","TOP","top1",$C577,"top3","Open_Acute_DIV1","TOP5","TOP6","REPORTED","TOP8")</f>
        <v>0</v>
      </c>
      <c r="DA577" s="53">
        <f>_xll.OneStreamExcelAddIn.XFFunctions.XFGetCell("TRUE", "CONSOL", $D$3,"TOT_Entity","USD","Actual",[1]Setup!C21,"PERIODIC",$B577,"TOPFLOW","TOP","TOP","top1",$C577,"top3","Open_Acute_DIV1","TOP5","TOP6","REPORTED","TOP8")</f>
        <v>0</v>
      </c>
      <c r="DB577" s="53">
        <f>_xll.OneStreamExcelAddIn.XFFunctions.XFGetCell("TRUE", "CONSOL", $D$3,"TOT_Entity","USD","Actual",[1]Setup!C22,"PERIODIC",$B577,"TOPFLOW","TOP","TOP","top1",$C577,"top3","Open_Acute_DIV1","TOP5","TOP6","REPORTED","TOP8")</f>
        <v>0</v>
      </c>
      <c r="DC577" s="53">
        <f>_xll.OneStreamExcelAddIn.XFFunctions.XFGetCell("TRUE", "CONSOL", $D$3,"TOT_Entity","USD","Actual",[1]Setup!C23,"PERIODIC",$B577,"TOPFLOW","TOP","TOP","top1",$C577,"top3","Open_Acute_DIV1","TOP5","TOP6","REPORTED","TOP8")</f>
        <v>0</v>
      </c>
      <c r="DD577" s="53">
        <f>_xll.OneStreamExcelAddIn.XFFunctions.XFGetCell("TRUE", "CONSOL", $D$3,"TOT_Entity","USD","Actual",[1]Setup!C24,"PERIODIC",$B577,"TOPFLOW","TOP","TOP","top1",$C577,"top3","Open_Acute_DIV1","TOP5","TOP6","REPORTED","TOP8")</f>
        <v>0</v>
      </c>
      <c r="DE577" s="53">
        <f>_xll.OneStreamExcelAddIn.XFFunctions.XFGetCell("TRUE", "CONSOL", $D$3,"TOT_Entity","USD","Actual",[1]Setup!C25,"PERIODIC",$B577,"TOPFLOW","TOP","TOP","top1",$C577,"top3","Open_Acute_DIV1","TOP5","TOP6","REPORTED","TOP8")</f>
        <v>0</v>
      </c>
      <c r="DF577" s="53">
        <f>_xll.OneStreamExcelAddIn.XFFunctions.XFGetCell("TRUE", "CONSOL", $D$3,"TOT_Entity","USD","Actual",[1]Setup!C26,"PERIODIC",$B577,"TOPFLOW","TOP","TOP","top1",$C577,"top3","Open_Acute_DIV1","TOP5","TOP6","REPORTED","TOP8")</f>
        <v>0</v>
      </c>
      <c r="DG577" s="53">
        <f>_xll.OneStreamExcelAddIn.XFFunctions.XFGetCell("TRUE", "CONSOL", $D$3,"TOT_Entity","USD","Actual",[1]Setup!C27,"PERIODIC",$B577,"TOPFLOW","TOP","TOP","top1",$C577,"top3","Open_Acute_DIV1","TOP5","TOP6","REPORTED","TOP8")</f>
        <v>0</v>
      </c>
      <c r="DH577" s="53">
        <f>_xll.OneStreamExcelAddIn.XFFunctions.XFGetCell("TRUE", "CONSOL", $D$3,"TOT_Entity","USD","Actual",[1]Setup!C28,"PERIODIC",$B577,"TOPFLOW","TOP","TOP","top1",$C577,"top3","Open_Acute_DIV1","TOP5","TOP6","REPORTED","TOP8")</f>
        <v>0</v>
      </c>
      <c r="DI577" s="178"/>
      <c r="DJ577" s="53">
        <f>_xll.OneStreamExcelAddIn.XFFunctions.XFGetCell("TRUE", "CONSOL", $D$3,"TOT_Entity","Aggregated","Budget_Working",[1]Setup!C4,"PERIODIC",$B577,"TOPFLOW","TOP","TOP","top1",$C577,"top3","Open_Acute_DIV1","TOP5","TOP6","REPORTED","TOP8")</f>
        <v>0</v>
      </c>
      <c r="DK577" s="53">
        <f>_xll.OneStreamExcelAddIn.XFFunctions.XFGetCell("TRUE", "CONSOL", $D$3,"TOT_Entity","Aggregated","Budget_Working",[1]Setup!C5,"PERIODIC",$B577,"TOPFLOW","TOP","TOP","top1",$C577,"top3","Open_Acute_DIV1","TOP5","TOP6","REPORTED","TOP8")</f>
        <v>0</v>
      </c>
      <c r="DL577" s="53">
        <f>_xll.OneStreamExcelAddIn.XFFunctions.XFGetCell("TRUE", "CONSOL", $D$3,"TOT_Entity","Aggregated","Budget_Working",[1]Setup!C6,"PERIODIC",$B577,"TOPFLOW","TOP","TOP","top1",$C577,"top3","Open_Acute_DIV1","TOP5","TOP6","REPORTED","TOP8")</f>
        <v>0</v>
      </c>
      <c r="DM577" s="53">
        <f>_xll.OneStreamExcelAddIn.XFFunctions.XFGetCell("TRUE", "CONSOL", $D$3,"TOT_Entity","Aggregated","Budget_Working",[1]Setup!C7,"PERIODIC",$B577,"TOPFLOW","TOP","TOP","top1",$C577,"top3","Open_Acute_DIV1","TOP5","TOP6","REPORTED","TOP8")</f>
        <v>0</v>
      </c>
      <c r="DN577" s="53">
        <f>_xll.OneStreamExcelAddIn.XFFunctions.XFGetCell("TRUE", "CONSOL", $D$3,"TOT_Entity","Aggregated","Budget_Working",[1]Setup!C8,"PERIODIC",$B577,"TOPFLOW","TOP","TOP","top1",$C577,"top3","Open_Acute_DIV1","TOP5","TOP6","REPORTED","TOP8")</f>
        <v>0</v>
      </c>
      <c r="DO577" s="53">
        <f>_xll.OneStreamExcelAddIn.XFFunctions.XFGetCell("TRUE", "CONSOL", $D$3,"TOT_Entity","Aggregated","Budget_Working",[1]Setup!C9,"PERIODIC",$B577,"TOPFLOW","TOP","TOP","top1",$C577,"top3","Open_Acute_DIV1","TOP5","TOP6","REPORTED","TOP8")</f>
        <v>0</v>
      </c>
      <c r="DP577" s="53">
        <f>_xll.OneStreamExcelAddIn.XFFunctions.XFGetCell("TRUE", "CONSOL", $D$3,"TOT_Entity","Aggregated","Budget_Working",[1]Setup!C10,"PERIODIC",$B577,"TOPFLOW","TOP","TOP","top1",$C577,"top3","Open_Acute_DIV1","TOP5","TOP6","REPORTED","TOP8")</f>
        <v>0</v>
      </c>
      <c r="DQ577" s="53">
        <f>_xll.OneStreamExcelAddIn.XFFunctions.XFGetCell("TRUE", "CONSOL", $D$3,"TOT_Entity","Aggregated","Budget_Working",[1]Setup!C11,"PERIODIC",$B577,"TOPFLOW","TOP","TOP","top1",$C577,"top3","Open_Acute_DIV1","TOP5","TOP6","REPORTED","TOP8")</f>
        <v>0</v>
      </c>
      <c r="DR577" s="53">
        <f>_xll.OneStreamExcelAddIn.XFFunctions.XFGetCell("TRUE", "CONSOL", $D$3,"TOT_Entity","Aggregated","Budget_Working",[1]Setup!C12,"PERIODIC",$B577,"TOPFLOW","TOP","TOP","top1",$C577,"top3","Open_Acute_DIV1","TOP5","TOP6","REPORTED","TOP8")</f>
        <v>0</v>
      </c>
      <c r="DS577" s="53">
        <f>_xll.OneStreamExcelAddIn.XFFunctions.XFGetCell("TRUE", "CONSOL", $D$3,"TOT_Entity","Aggregated","Budget_Working",[1]Setup!C13,"PERIODIC",$B577,"TOPFLOW","TOP","TOP","top1",$C577,"top3","Open_Acute_DIV1","TOP5","TOP6","REPORTED","TOP8")</f>
        <v>0</v>
      </c>
      <c r="DT577" s="53">
        <f>_xll.OneStreamExcelAddIn.XFFunctions.XFGetCell("TRUE", "CONSOL", $D$3,"TOT_Entity","Aggregated","Budget_Working",[1]Setup!C14,"PERIODIC",$B577,"TOPFLOW","TOP","TOP","top1",$C577,"top3","Open_Acute_DIV1","TOP5","TOP6","REPORTED","TOP8")</f>
        <v>0</v>
      </c>
      <c r="DU577" s="53">
        <f>_xll.OneStreamExcelAddIn.XFFunctions.XFGetCell("TRUE", "CONSOL", $D$3,"TOT_Entity","Aggregated","Budget_Working",[1]Setup!C15,"PERIODIC",$B577,"TOPFLOW","TOP","TOP","top1",$C577,"top3","Open_Acute_DIV1","TOP5","TOP6","REPORTED","TOP8")</f>
        <v>0</v>
      </c>
      <c r="DV577" s="178"/>
      <c r="DW577" s="53">
        <f>_xll.OneStreamExcelAddIn.XFFunctions.XFGetCell("TRUE", "CONSOL", $D$3,"TOT_Entity","USD","Budget_Final",[1]Setup!C17,"PERIODIC",$B577,"TOPFLOW","TOP","TOP","top1",$C577,"top3","Open_Acute_DIV1","TOP5","TOP6","REPORTED","TOP8")</f>
        <v>0</v>
      </c>
      <c r="DX577" s="53">
        <f>_xll.OneStreamExcelAddIn.XFFunctions.XFGetCell("TRUE", "CONSOL", $D$3,"TOT_Entity","USD","Budget_Final",[1]Setup!C18,"PERIODIC",$B577,"TOPFLOW","TOP","TOP","top1",$C577,"top3","Open_Acute_DIV1","TOP5","TOP6","REPORTED","TOP8")</f>
        <v>0</v>
      </c>
      <c r="DY577" s="53">
        <f>_xll.OneStreamExcelAddIn.XFFunctions.XFGetCell("TRUE", "CONSOL", $D$3,"TOT_Entity","USD","Budget_Final",[1]Setup!C19,"PERIODIC",$B577,"TOPFLOW","TOP","TOP","top1",$C577,"top3","Open_Acute_DIV1","TOP5","TOP6","REPORTED","TOP8")</f>
        <v>0</v>
      </c>
      <c r="DZ577" s="53">
        <f>_xll.OneStreamExcelAddIn.XFFunctions.XFGetCell("TRUE", "CONSOL", $D$3,"TOT_Entity","USD","Budget_Final",[1]Setup!C20,"PERIODIC",$B577,"TOPFLOW","TOP","TOP","top1",$C577,"top3","Open_Acute_DIV1","TOP5","TOP6","REPORTED","TOP8")</f>
        <v>0</v>
      </c>
      <c r="EA577" s="53">
        <f>_xll.OneStreamExcelAddIn.XFFunctions.XFGetCell("TRUE", "CONSOL", $D$3,"TOT_Entity","USD","Budget_Final",[1]Setup!C21,"PERIODIC",$B577,"TOPFLOW","TOP","TOP","top1",$C577,"top3","Open_Acute_DIV1","TOP5","TOP6","REPORTED","TOP8")</f>
        <v>0</v>
      </c>
      <c r="EB577" s="53">
        <f>_xll.OneStreamExcelAddIn.XFFunctions.XFGetCell("TRUE", "CONSOL", $D$3,"TOT_Entity","USD","Budget_Final",[1]Setup!C22,"PERIODIC",$B577,"TOPFLOW","TOP","TOP","top1",$C577,"top3","Open_Acute_DIV1","TOP5","TOP6","REPORTED","TOP8")</f>
        <v>0</v>
      </c>
      <c r="EC577" s="53">
        <f>_xll.OneStreamExcelAddIn.XFFunctions.XFGetCell("TRUE", "CONSOL", $D$3,"TOT_Entity","USD","Budget_Final",[1]Setup!C23,"PERIODIC",$B577,"TOPFLOW","TOP","TOP","top1",$C577,"top3","Open_Acute_DIV1","TOP5","TOP6","REPORTED","TOP8")</f>
        <v>0</v>
      </c>
      <c r="ED577" s="53">
        <f>_xll.OneStreamExcelAddIn.XFFunctions.XFGetCell("TRUE", "CONSOL", $D$3,"TOT_Entity","USD","Budget_Final",[1]Setup!C24,"PERIODIC",$B577,"TOPFLOW","TOP","TOP","top1",$C577,"top3","Open_Acute_DIV1","TOP5","TOP6","REPORTED","TOP8")</f>
        <v>0</v>
      </c>
      <c r="EE577" s="53">
        <f>_xll.OneStreamExcelAddIn.XFFunctions.XFGetCell("TRUE", "CONSOL", $D$3,"TOT_Entity","USD","Budget_Final",[1]Setup!C25,"PERIODIC",$B577,"TOPFLOW","TOP","TOP","top1",$C577,"top3","Open_Acute_DIV1","TOP5","TOP6","REPORTED","TOP8")</f>
        <v>0</v>
      </c>
      <c r="EF577" s="53">
        <f>_xll.OneStreamExcelAddIn.XFFunctions.XFGetCell("TRUE", "CONSOL", $D$3,"TOT_Entity","USD","Budget_Final",[1]Setup!C26,"PERIODIC",$B577,"TOPFLOW","TOP","TOP","top1",$C577,"top3","Open_Acute_DIV1","TOP5","TOP6","REPORTED","TOP8")</f>
        <v>0</v>
      </c>
      <c r="EG577" s="53">
        <f>_xll.OneStreamExcelAddIn.XFFunctions.XFGetCell("TRUE", "CONSOL", $D$3,"TOT_Entity","USD","Budget_Final",[1]Setup!C27,"PERIODIC",$B577,"TOPFLOW","TOP","TOP","top1",$C577,"top3","Open_Acute_DIV1","TOP5","TOP6","REPORTED","TOP8")</f>
        <v>0</v>
      </c>
      <c r="EH577" s="53">
        <f>_xll.OneStreamExcelAddIn.XFFunctions.XFGetCell("TRUE", "CONSOL", $D$3,"TOT_Entity","USD","Budget_Final",[1]Setup!C28,"PERIODIC",$B577,"TOPFLOW","TOP","TOP","top1",$C577,"top3","Open_Acute_DIV1","TOP5","TOP6","REPORTED","TOP8")</f>
        <v>0</v>
      </c>
    </row>
    <row r="578" spans="2:138" x14ac:dyDescent="0.25">
      <c r="B578" s="51">
        <v>65008</v>
      </c>
      <c r="C578" s="51"/>
      <c r="D578" t="str" cm="1">
        <f t="array" ref="D578">_xll.OneStreamExcelAddIn.XFFunctions.XFGetMemberInfo("Description","Account",B578)</f>
        <v>R &amp; M - Other</v>
      </c>
      <c r="E578" s="53">
        <f>_xll.OneStreamExcelAddIn.XFFunctions.XFGetCell("TRUE", "CONSOL", $D$3,"TOT_Entity","USD","Actual",$E$3,"PERIODIC",$B578,"TOPFLOW","TOP","TOP","top1",$C578,"top3","Open_Acute_DIV1","TOP5","TOP6","REPORTED","TOP8")</f>
        <v>1230.24</v>
      </c>
      <c r="F578" s="53">
        <f>_xll.OneStreamExcelAddIn.XFFunctions.XFGetCell("TRUE", "CONSOL", $D$3,"TOT_Entity","Aggregated","Budget_Working",$E$3,"PERIODIC",$B578,"TOPFLOW","TOP","TOP","top1",$C578,"top3","Open_Acute_DIV1","TOP5","TOP6","REPORTED","TOP8")</f>
        <v>4757.3874999999998</v>
      </c>
      <c r="G578" s="53">
        <f t="shared" si="1448"/>
        <v>3527.1475</v>
      </c>
      <c r="H578" s="55">
        <f t="shared" si="1449"/>
        <v>0.74140428964426386</v>
      </c>
      <c r="I578" s="41"/>
      <c r="J578" s="53">
        <f>_xll.OneStreamExcelAddIn.XFFunctions.XFGetCell("TRUE", "CONSOL", $D$3,"TOT_Entity","USD","Actual",$E$3,"YTD",$B578,"TOPFLOW","TOP","TOP","top1",$C578,"TOP3","Open_Acute_DIV1","TOP5","TOP6","REPORTED","TOP8")</f>
        <v>1230.24</v>
      </c>
      <c r="K578" s="53">
        <f>_xll.OneStreamExcelAddIn.XFFunctions.XFGetCell("TRUE", "CONSOL", $D$3,"TOT_Entity","Aggregated","Budget_Working",$E$3,"YTD",$B578,"TOPFLOW","TOP","TOP","top1",$C578,"TOP3","Open_Acute_DIV1","TOP5","TOP6","REPORTED","TOP8")</f>
        <v>19029.55</v>
      </c>
      <c r="L578" s="53">
        <f t="shared" si="1450"/>
        <v>17799.309999999998</v>
      </c>
      <c r="M578" s="40">
        <f t="shared" si="1451"/>
        <v>0.93535107241106585</v>
      </c>
      <c r="N578" s="41"/>
      <c r="O578" s="53">
        <f>_xll.OneStreamExcelAddIn.XFFunctions.XFGetCell("TRUE", "CONSOL", $D$3,"TOT_Entity","USD","Actual",$F$3,"YTD",$B578,"TOPFLOW","TOP","TOP","top1",$C578,"TOP3","Open_Acute_DIV1","TOP5","TOP6","REPORTED","TOP8")</f>
        <v>594.41999999999996</v>
      </c>
      <c r="P578" s="53">
        <f>_xll.OneStreamExcelAddIn.XFFunctions.XFGetCell("TRUE", "CONSOL", $D$3,"TOT_Entity","USD","Actual",$E$3,"YTD",$B578,"TOPFLOW","TOP","TOP","top1",$C578,"top3","Open_Acute_DIV1","TOP5","TOP6","REPORTED","VAR_BW_PY_Actual")</f>
        <v>-635.82000000000005</v>
      </c>
      <c r="Q578" s="40">
        <f t="shared" si="1452"/>
        <v>-1.0696477238316344</v>
      </c>
      <c r="R578" s="41"/>
      <c r="S578" s="53">
        <f>_xll.OneStreamExcelAddIn.XFFunctions.XFGetCell("TRUE", "CONSOL", $D$3,"TOT_Entity","USD","MIDFCST",$E$3,"MTD",$B578,"TOPFLOW","TOP","TOP","top1",$C578,"TOP3","Open_Acute_DIV1","TOP5","TOP6","REPORTED","TOP8")</f>
        <v>0</v>
      </c>
      <c r="T578" s="53">
        <f t="shared" si="1453"/>
        <v>-1230.24</v>
      </c>
      <c r="U578" s="40">
        <f t="shared" si="1454"/>
        <v>0</v>
      </c>
      <c r="V578" s="41"/>
      <c r="W578" s="42"/>
      <c r="X578" s="43"/>
      <c r="Y578" s="42"/>
      <c r="Z578" s="44"/>
      <c r="AB578" s="53">
        <f>_xll.OneStreamExcelAddIn.XFFunctions.XFGetCell("TRUE", "CONSOL", $D$3,"TOT_Entity","USD","Actual",[1]Setup!C4,"PERIODIC",$B578,"TOPFLOW","TOP","TOP","top1",$C578,"top3","Open_Acute_DIV1","TOP5","TOP6","REPORTED","TOP8")</f>
        <v>0</v>
      </c>
      <c r="AC578" s="53">
        <f>_xll.OneStreamExcelAddIn.XFFunctions.XFGetCell("TRUE", "CONSOL", $D$3,"TOT_Entity","Aggregated","Budget_Working",[1]Setup!C4,"PERIODIC",$B578,"TOPFLOW","TOP","TOP","top1",$C578,"top3","Open_Acute_DIV1","TOP5","TOP6","REPORTED","TOP8")</f>
        <v>4757.3874999999998</v>
      </c>
      <c r="AD578" s="53">
        <f t="shared" si="1455"/>
        <v>4757.3874999999998</v>
      </c>
      <c r="AE578" s="40">
        <f t="shared" si="1456"/>
        <v>1</v>
      </c>
      <c r="AG578" s="53">
        <f>_xll.OneStreamExcelAddIn.XFFunctions.XFGetCell("TRUE", "CONSOL", $D$3,"TOT_Entity","USD","Actual",[1]Setup!C5,"PERIODIC",$B578,"TOPFLOW","TOP","TOP","top1",$C578,"top3","Open_Acute_DIV1","TOP5","TOP6","REPORTED","TOP8")</f>
        <v>0</v>
      </c>
      <c r="AH578" s="53">
        <f>_xll.OneStreamExcelAddIn.XFFunctions.XFGetCell("TRUE", "CONSOL", $D$3,"TOT_Entity","Aggregated","Budget_Working",[1]Setup!C5,"PERIODIC",$B578,"TOPFLOW","TOP","TOP","top1",$C578,"top3","Open_Acute_DIV1","TOP5","TOP6","REPORTED","TOP8")</f>
        <v>4757.3874999999998</v>
      </c>
      <c r="AI578" s="53">
        <f t="shared" si="1457"/>
        <v>4757.3874999999998</v>
      </c>
      <c r="AJ578" s="40">
        <f t="shared" si="1458"/>
        <v>1</v>
      </c>
      <c r="AL578" s="53">
        <f>_xll.OneStreamExcelAddIn.XFFunctions.XFGetCell("TRUE", "CONSOL", $D$3,"TOT_Entity","USD","Actual",[1]Setup!C6,"PERIODIC",$B578,"TOPFLOW","TOP","TOP","top1",$C578,"top3","Open_Acute_DIV1","TOP5","TOP6","REPORTED","TOP8")</f>
        <v>0</v>
      </c>
      <c r="AM578" s="53">
        <f>_xll.OneStreamExcelAddIn.XFFunctions.XFGetCell("TRUE", "CONSOL", $D$3,"TOT_Entity","Aggregated","Budget_Working",[1]Setup!C6,"PERIODIC",$B578,"TOPFLOW","TOP","TOP","top1",$C578,"top3","Open_Acute_DIV1","TOP5","TOP6","REPORTED","TOP8")</f>
        <v>4757.3874999999998</v>
      </c>
      <c r="AN578" s="53">
        <f t="shared" si="1459"/>
        <v>4757.3874999999998</v>
      </c>
      <c r="AO578" s="40">
        <f t="shared" si="1460"/>
        <v>1</v>
      </c>
      <c r="AQ578" s="53">
        <f>_xll.OneStreamExcelAddIn.XFFunctions.XFGetCell("TRUE", "CONSOL", $D$3,"TOT_Entity","USD","Actual",[1]Setup!C7,"PERIODIC",$B578,"TOPFLOW","TOP","TOP","top1",$C578,"top3","Open_Acute_DIV1","TOP5","TOP6","REPORTED","TOP8")</f>
        <v>1230.24</v>
      </c>
      <c r="AR578" s="53">
        <f>_xll.OneStreamExcelAddIn.XFFunctions.XFGetCell("TRUE", "CONSOL", $D$3,"TOT_Entity","Aggregated","Budget_Working",[1]Setup!C7,"PERIODIC",$B578,"TOPFLOW","TOP","TOP","top1",$C578,"top3","Open_Acute_DIV1","TOP5","TOP6","REPORTED","TOP8")</f>
        <v>4757.3874999999998</v>
      </c>
      <c r="AS578" s="53">
        <f t="shared" si="1461"/>
        <v>3527.1475</v>
      </c>
      <c r="AT578" s="40">
        <f t="shared" si="1462"/>
        <v>0.74140428964426386</v>
      </c>
      <c r="AV578" s="53">
        <f>_xll.OneStreamExcelAddIn.XFFunctions.XFGetCell("TRUE", "CONSOL", $D$3,"TOT_Entity","USD","Actual",[1]Setup!C8,"PERIODIC",$B578,"TOPFLOW","TOP","TOP","top1",$C578,"top3","Open_Acute_DIV1","TOP5","TOP6","REPORTED","TOP8")</f>
        <v>-1230.24</v>
      </c>
      <c r="AW578" s="53">
        <f>_xll.OneStreamExcelAddIn.XFFunctions.XFGetCell("TRUE", "CONSOL", $D$3,"TOT_Entity","Aggregated","Budget_Working",[1]Setup!C8,"PERIODIC",$B578,"TOPFLOW","TOP","TOP","top1",$C578,"top3","Open_Acute_DIV1","TOP5","TOP6","REPORTED","TOP8")</f>
        <v>4757.3874999999998</v>
      </c>
      <c r="AX578" s="53">
        <f t="shared" si="1463"/>
        <v>5987.6274999999996</v>
      </c>
      <c r="AY578" s="40">
        <f t="shared" si="1464"/>
        <v>1.2585957103557361</v>
      </c>
      <c r="BA578" s="53">
        <f>_xll.OneStreamExcelAddIn.XFFunctions.XFGetCell("TRUE", "CONSOL", $D$3,"TOT_Entity","USD","Actual",[1]Setup!C9,"PERIODIC",$B578,"TOPFLOW","TOP","TOP","top1",$C578,"top3","Open_Acute_DIV1","TOP5","TOP6","REPORTED","TOP8")</f>
        <v>0</v>
      </c>
      <c r="BB578" s="53">
        <f>_xll.OneStreamExcelAddIn.XFFunctions.XFGetCell("TRUE", "CONSOL", $D$3,"TOT_Entity","Aggregated","Budget_Working",[1]Setup!C9,"PERIODIC",$B578,"TOPFLOW","TOP","TOP","top1",$C578,"top3","Open_Acute_DIV1","TOP5","TOP6","REPORTED","TOP8")</f>
        <v>4757.3874999999998</v>
      </c>
      <c r="BC578" s="53">
        <f t="shared" si="1465"/>
        <v>4757.3874999999998</v>
      </c>
      <c r="BD578" s="40">
        <f t="shared" si="1466"/>
        <v>1</v>
      </c>
      <c r="BF578" s="53">
        <f>_xll.OneStreamExcelAddIn.XFFunctions.XFGetCell("TRUE", "CONSOL", $D$3,"TOT_Entity","USD","Actual",[1]Setup!C10,"PERIODIC",$B578,"TOPFLOW","TOP","TOP","top1",$C578,"top3","Open_Acute_DIV1","TOP5","TOP6","REPORTED","TOP8")</f>
        <v>0</v>
      </c>
      <c r="BG578" s="53">
        <f>_xll.OneStreamExcelAddIn.XFFunctions.XFGetCell("TRUE", "CONSOL", $D$3,"TOT_Entity","Aggregated","Budget_Working",[1]Setup!C10,"PERIODIC",$B578,"TOPFLOW","TOP","TOP","top1",$C578,"top3","Open_Acute_DIV1","TOP5","TOP6","REPORTED","TOP8")</f>
        <v>4757.3874999999998</v>
      </c>
      <c r="BH578" s="53">
        <f t="shared" si="1467"/>
        <v>4757.3874999999998</v>
      </c>
      <c r="BI578" s="40">
        <f t="shared" si="1468"/>
        <v>1</v>
      </c>
      <c r="BK578" s="53">
        <f>_xll.OneStreamExcelAddIn.XFFunctions.XFGetCell("TRUE", "CONSOL", $D$3,"TOT_Entity","USD","Actual",[1]Setup!C11,"PERIODIC",$B578,"TOPFLOW","TOP","TOP","top1",$C578,"top3","Open_Acute_DIV1","TOP5","TOP6","REPORTED","TOP8")</f>
        <v>0</v>
      </c>
      <c r="BL578" s="53">
        <f>_xll.OneStreamExcelAddIn.XFFunctions.XFGetCell("TRUE", "CONSOL", $D$3,"TOT_Entity","Aggregated","Budget_Working",[1]Setup!C11,"PERIODIC",$B578,"TOPFLOW","TOP","TOP","top1",$C578,"top3","Open_Acute_DIV1","TOP5","TOP6","REPORTED","TOP8")</f>
        <v>4757.3874999999998</v>
      </c>
      <c r="BM578" s="53">
        <f t="shared" si="1469"/>
        <v>4757.3874999999998</v>
      </c>
      <c r="BN578" s="40">
        <f t="shared" si="1470"/>
        <v>1</v>
      </c>
      <c r="BP578" s="53">
        <f>_xll.OneStreamExcelAddIn.XFFunctions.XFGetCell("TRUE", "CONSOL", $D$3,"TOT_Entity","USD","Actual",[1]Setup!C12,"PERIODIC",$B578,"TOPFLOW","TOP","TOP","top1",$C578,"top3","Open_Acute_DIV1","TOP5","TOP6","REPORTED","TOP8")</f>
        <v>0</v>
      </c>
      <c r="BQ578" s="53">
        <f>_xll.OneStreamExcelAddIn.XFFunctions.XFGetCell("TRUE", "CONSOL", $D$3,"TOT_Entity","Aggregated","Budget_Working",[1]Setup!C12,"PERIODIC",$B578,"TOPFLOW","TOP","TOP","top1",$C578,"top3","Open_Acute_DIV1","TOP5","TOP6","REPORTED","TOP8")</f>
        <v>4757.3874999999998</v>
      </c>
      <c r="BR578" s="53">
        <f t="shared" si="1471"/>
        <v>4757.3874999999998</v>
      </c>
      <c r="BS578" s="40">
        <f t="shared" si="1472"/>
        <v>1</v>
      </c>
      <c r="BU578" s="53">
        <f>_xll.OneStreamExcelAddIn.XFFunctions.XFGetCell("TRUE", "CONSOL", $D$3,"TOT_Entity","USD","Actual",[1]Setup!C13,"PERIODIC",$B578,"TOPFLOW","TOP","TOP","top1",$C578,"top3","Open_Acute_DIV1","TOP5","TOP6","REPORTED","TOP8")</f>
        <v>0</v>
      </c>
      <c r="BV578" s="53">
        <f>_xll.OneStreamExcelAddIn.XFFunctions.XFGetCell("TRUE", "CONSOL", $D$3,"TOT_Entity","Aggregated","Budget_Working",[1]Setup!C13,"PERIODIC",$B578,"TOPFLOW","TOP","TOP","top1",$C578,"top3","Open_Acute_DIV1","TOP5","TOP6","REPORTED","TOP8")</f>
        <v>4757.3874999999998</v>
      </c>
      <c r="BW578" s="53">
        <f t="shared" si="1473"/>
        <v>4757.3874999999998</v>
      </c>
      <c r="BX578" s="40">
        <f t="shared" si="1474"/>
        <v>1</v>
      </c>
      <c r="BZ578" s="53">
        <f>_xll.OneStreamExcelAddIn.XFFunctions.XFGetCell("TRUE", "CONSOL", $D$3,"TOT_Entity","USD","Actual",[1]Setup!C14,"PERIODIC",$B578,"TOPFLOW","TOP","TOP","top1",$C578,"top3","Open_Acute_DIV1","TOP5","TOP6","REPORTED","TOP8")</f>
        <v>0</v>
      </c>
      <c r="CA578" s="53">
        <f>_xll.OneStreamExcelAddIn.XFFunctions.XFGetCell("TRUE", "CONSOL", $D$3,"TOT_Entity","Aggregated","Budget_Working",[1]Setup!C14,"PERIODIC",$B578,"TOPFLOW","TOP","TOP","top1",$C578,"top3","Open_Acute_DIV1","TOP5","TOP6","REPORTED","TOP8")</f>
        <v>4757.3874999999998</v>
      </c>
      <c r="CB578" s="53">
        <f t="shared" si="1475"/>
        <v>4757.3874999999998</v>
      </c>
      <c r="CC578" s="40">
        <f t="shared" si="1476"/>
        <v>1</v>
      </c>
      <c r="CE578" s="53">
        <f>_xll.OneStreamExcelAddIn.XFFunctions.XFGetCell("TRUE", "CONSOL", $D$3,"TOT_Entity","USD","Actual",[1]Setup!C15,"PERIODIC",$B578,"TOPFLOW","TOP","TOP","top1",$C578,"top3","Open_Acute_DIV1","TOP5","TOP6","REPORTED","TOP8")</f>
        <v>0</v>
      </c>
      <c r="CF578" s="53">
        <f>_xll.OneStreamExcelAddIn.XFFunctions.XFGetCell("TRUE", "CONSOL", $D$3,"TOT_Entity","Aggregated","Budget_Working",[1]Setup!C15,"PERIODIC",$B578,"TOPFLOW","TOP","TOP","top1",$C578,"top3","Open_Acute_DIV1","TOP5","TOP6","REPORTED","TOP8")</f>
        <v>4757.3874999999998</v>
      </c>
      <c r="CG578" s="53">
        <f t="shared" si="1477"/>
        <v>4757.3874999999998</v>
      </c>
      <c r="CH578" s="40">
        <f t="shared" si="1478"/>
        <v>1</v>
      </c>
      <c r="CI578" s="212"/>
      <c r="CJ578" s="53">
        <f>_xll.OneStreamExcelAddIn.XFFunctions.XFGetCell("TRUE", "CONSOL", $D$3,"TOT_Entity","USD","Actual",[1]Setup!C4,"PERIODIC",$B578,"TOPFLOW","TOP","TOP","top1",$C578,"top3","Open_Acute_DIV1","TOP5","TOP6","REPORTED","TOP8")</f>
        <v>0</v>
      </c>
      <c r="CK578" s="53">
        <f>_xll.OneStreamExcelAddIn.XFFunctions.XFGetCell("TRUE", "CONSOL", $D$3,"TOT_Entity","USD","Actual",[1]Setup!C5,"PERIODIC",$B578,"TOPFLOW","TOP","TOP","top1",$C578,"top3","Open_Acute_DIV1","TOP5","TOP6","REPORTED","TOP8")</f>
        <v>0</v>
      </c>
      <c r="CL578" s="53">
        <f>_xll.OneStreamExcelAddIn.XFFunctions.XFGetCell("TRUE", "CONSOL", $D$3,"TOT_Entity","USD","Actual",[1]Setup!C6,"PERIODIC",$B578,"TOPFLOW","TOP","TOP","top1",$C578,"top3","Open_Acute_DIV1","TOP5","TOP6","REPORTED","TOP8")</f>
        <v>0</v>
      </c>
      <c r="CM578" s="53">
        <f>_xll.OneStreamExcelAddIn.XFFunctions.XFGetCell("TRUE", "CONSOL", $D$3,"TOT_Entity","USD","Actual",[1]Setup!C7,"PERIODIC",$B578,"TOPFLOW","TOP","TOP","top1",$C578,"top3","Open_Acute_DIV1","TOP5","TOP6","REPORTED","TOP8")</f>
        <v>1230.24</v>
      </c>
      <c r="CN578" s="53">
        <f>_xll.OneStreamExcelAddIn.XFFunctions.XFGetCell("TRUE", "CONSOL", $D$3,"TOT_Entity","USD","Actual",[1]Setup!C8,"PERIODIC",$B578,"TOPFLOW","TOP","TOP","top1",$C578,"top3","Open_Acute_DIV1","TOP5","TOP6","REPORTED","TOP8")</f>
        <v>-1230.24</v>
      </c>
      <c r="CO578" s="53">
        <f>_xll.OneStreamExcelAddIn.XFFunctions.XFGetCell("TRUE", "CONSOL", $D$3,"TOT_Entity","USD","Actual",[1]Setup!C9,"PERIODIC",$B578,"TOPFLOW","TOP","TOP","top1",$C578,"top3","Open_Acute_DIV1","TOP5","TOP6","REPORTED","TOP8")</f>
        <v>0</v>
      </c>
      <c r="CP578" s="53">
        <f>_xll.OneStreamExcelAddIn.XFFunctions.XFGetCell("TRUE", "CONSOL", $D$3,"TOT_Entity","USD","Actual",[1]Setup!C10,"PERIODIC",$B578,"TOPFLOW","TOP","TOP","top1",$C578,"top3","Open_Acute_DIV1","TOP5","TOP6","REPORTED","TOP8")</f>
        <v>0</v>
      </c>
      <c r="CQ578" s="53">
        <f>_xll.OneStreamExcelAddIn.XFFunctions.XFGetCell("TRUE", "CONSOL", $D$3,"TOT_Entity","USD","Actual",[1]Setup!C11,"PERIODIC",$B578,"TOPFLOW","TOP","TOP","top1",$C578,"top3","Open_Acute_DIV1","TOP5","TOP6","REPORTED","TOP8")</f>
        <v>0</v>
      </c>
      <c r="CR578" s="53">
        <f>_xll.OneStreamExcelAddIn.XFFunctions.XFGetCell("TRUE", "CONSOL", $D$3,"TOT_Entity","USD","Actual",[1]Setup!C12,"PERIODIC",$B578,"TOPFLOW","TOP","TOP","top1",$C578,"top3","Open_Acute_DIV1","TOP5","TOP6","REPORTED","TOP8")</f>
        <v>0</v>
      </c>
      <c r="CS578" s="53">
        <f>_xll.OneStreamExcelAddIn.XFFunctions.XFGetCell("TRUE", "CONSOL", $D$3,"TOT_Entity","USD","Actual",[1]Setup!C13,"PERIODIC",$B578,"TOPFLOW","TOP","TOP","top1",$C578,"top3","Open_Acute_DIV1","TOP5","TOP6","REPORTED","TOP8")</f>
        <v>0</v>
      </c>
      <c r="CT578" s="53">
        <f>_xll.OneStreamExcelAddIn.XFFunctions.XFGetCell("TRUE", "CONSOL", $D$3,"TOT_Entity","USD","Actual",[1]Setup!C14,"PERIODIC",$B578,"TOPFLOW","TOP","TOP","top1",$C578,"top3","Open_Acute_DIV1","TOP5","TOP6","REPORTED","TOP8")</f>
        <v>0</v>
      </c>
      <c r="CU578" s="53">
        <f>_xll.OneStreamExcelAddIn.XFFunctions.XFGetCell("TRUE", "CONSOL", $D$3,"TOT_Entity","USD","Actual",[1]Setup!C15,"PERIODIC",$B578,"TOPFLOW","TOP","TOP","top1",$C578,"top3","Open_Acute_DIV1","TOP5","TOP6","REPORTED","TOP8")</f>
        <v>0</v>
      </c>
      <c r="CV578" s="212"/>
      <c r="CW578" s="53">
        <f>_xll.OneStreamExcelAddIn.XFFunctions.XFGetCell("TRUE", "CONSOL", $D$3,"TOT_Entity","USD","Actual",[1]Setup!C17,"PERIODIC",$B578,"TOPFLOW","TOP","TOP","top1",$C578,"top3","Open_Acute_DIV1","TOP5","TOP6","REPORTED","TOP8")</f>
        <v>594.41999999999996</v>
      </c>
      <c r="CX578" s="53">
        <f>_xll.OneStreamExcelAddIn.XFFunctions.XFGetCell("TRUE", "CONSOL", $D$3,"TOT_Entity","USD","Actual",[1]Setup!C18,"PERIODIC",$B578,"TOPFLOW","TOP","TOP","top1",$C578,"top3","Open_Acute_DIV1","TOP5","TOP6","REPORTED","TOP8")</f>
        <v>0</v>
      </c>
      <c r="CY578" s="53">
        <f>_xll.OneStreamExcelAddIn.XFFunctions.XFGetCell("TRUE", "CONSOL", $D$3,"TOT_Entity","USD","Actual",[1]Setup!C19,"PERIODIC",$B578,"TOPFLOW","TOP","TOP","top1",$C578,"top3","Open_Acute_DIV1","TOP5","TOP6","REPORTED","TOP8")</f>
        <v>0</v>
      </c>
      <c r="CZ578" s="53">
        <f>_xll.OneStreamExcelAddIn.XFFunctions.XFGetCell("TRUE", "CONSOL", $D$3,"TOT_Entity","USD","Actual",[1]Setup!C20,"PERIODIC",$B578,"TOPFLOW","TOP","TOP","top1",$C578,"top3","Open_Acute_DIV1","TOP5","TOP6","REPORTED","TOP8")</f>
        <v>0</v>
      </c>
      <c r="DA578" s="53">
        <f>_xll.OneStreamExcelAddIn.XFFunctions.XFGetCell("TRUE", "CONSOL", $D$3,"TOT_Entity","USD","Actual",[1]Setup!C21,"PERIODIC",$B578,"TOPFLOW","TOP","TOP","top1",$C578,"top3","Open_Acute_DIV1","TOP5","TOP6","REPORTED","TOP8")</f>
        <v>6415.23</v>
      </c>
      <c r="DB578" s="53">
        <f>_xll.OneStreamExcelAddIn.XFFunctions.XFGetCell("TRUE", "CONSOL", $D$3,"TOT_Entity","USD","Actual",[1]Setup!C22,"PERIODIC",$B578,"TOPFLOW","TOP","TOP","top1",$C578,"top3","Open_Acute_DIV1","TOP5","TOP6","REPORTED","TOP8")</f>
        <v>2877.96</v>
      </c>
      <c r="DC578" s="53">
        <f>_xll.OneStreamExcelAddIn.XFFunctions.XFGetCell("TRUE", "CONSOL", $D$3,"TOT_Entity","USD","Actual",[1]Setup!C23,"PERIODIC",$B578,"TOPFLOW","TOP","TOP","top1",$C578,"top3","Open_Acute_DIV1","TOP5","TOP6","REPORTED","TOP8")</f>
        <v>4414.05</v>
      </c>
      <c r="DD578" s="53">
        <f>_xll.OneStreamExcelAddIn.XFFunctions.XFGetCell("TRUE", "CONSOL", $D$3,"TOT_Entity","USD","Actual",[1]Setup!C24,"PERIODIC",$B578,"TOPFLOW","TOP","TOP","top1",$C578,"top3","Open_Acute_DIV1","TOP5","TOP6","REPORTED","TOP8")</f>
        <v>5322.31</v>
      </c>
      <c r="DE578" s="53">
        <f>_xll.OneStreamExcelAddIn.XFFunctions.XFGetCell("TRUE", "CONSOL", $D$3,"TOT_Entity","USD","Actual",[1]Setup!C25,"PERIODIC",$B578,"TOPFLOW","TOP","TOP","top1",$C578,"top3","Open_Acute_DIV1","TOP5","TOP6","REPORTED","TOP8")</f>
        <v>1500.95</v>
      </c>
      <c r="DF578" s="53">
        <f>_xll.OneStreamExcelAddIn.XFFunctions.XFGetCell("TRUE", "CONSOL", $D$3,"TOT_Entity","USD","Actual",[1]Setup!C26,"PERIODIC",$B578,"TOPFLOW","TOP","TOP","top1",$C578,"top3","Open_Acute_DIV1","TOP5","TOP6","REPORTED","TOP8")</f>
        <v>517.05999999999995</v>
      </c>
      <c r="DG578" s="53">
        <f>_xll.OneStreamExcelAddIn.XFFunctions.XFGetCell("TRUE", "CONSOL", $D$3,"TOT_Entity","USD","Actual",[1]Setup!C27,"PERIODIC",$B578,"TOPFLOW","TOP","TOP","top1",$C578,"top3","Open_Acute_DIV1","TOP5","TOP6","REPORTED","TOP8")</f>
        <v>0</v>
      </c>
      <c r="DH578" s="53">
        <f>_xll.OneStreamExcelAddIn.XFFunctions.XFGetCell("TRUE", "CONSOL", $D$3,"TOT_Entity","USD","Actual",[1]Setup!C28,"PERIODIC",$B578,"TOPFLOW","TOP","TOP","top1",$C578,"top3","Open_Acute_DIV1","TOP5","TOP6","REPORTED","TOP8")</f>
        <v>481.5</v>
      </c>
      <c r="DI578" s="178"/>
      <c r="DJ578" s="53">
        <f>_xll.OneStreamExcelAddIn.XFFunctions.XFGetCell("TRUE", "CONSOL", $D$3,"TOT_Entity","Aggregated","Budget_Working",[1]Setup!C4,"PERIODIC",$B578,"TOPFLOW","TOP","TOP","top1",$C578,"top3","Open_Acute_DIV1","TOP5","TOP6","REPORTED","TOP8")</f>
        <v>4757.3874999999998</v>
      </c>
      <c r="DK578" s="53">
        <f>_xll.OneStreamExcelAddIn.XFFunctions.XFGetCell("TRUE", "CONSOL", $D$3,"TOT_Entity","Aggregated","Budget_Working",[1]Setup!C5,"PERIODIC",$B578,"TOPFLOW","TOP","TOP","top1",$C578,"top3","Open_Acute_DIV1","TOP5","TOP6","REPORTED","TOP8")</f>
        <v>4757.3874999999998</v>
      </c>
      <c r="DL578" s="53">
        <f>_xll.OneStreamExcelAddIn.XFFunctions.XFGetCell("TRUE", "CONSOL", $D$3,"TOT_Entity","Aggregated","Budget_Working",[1]Setup!C6,"PERIODIC",$B578,"TOPFLOW","TOP","TOP","top1",$C578,"top3","Open_Acute_DIV1","TOP5","TOP6","REPORTED","TOP8")</f>
        <v>4757.3874999999998</v>
      </c>
      <c r="DM578" s="53">
        <f>_xll.OneStreamExcelAddIn.XFFunctions.XFGetCell("TRUE", "CONSOL", $D$3,"TOT_Entity","Aggregated","Budget_Working",[1]Setup!C7,"PERIODIC",$B578,"TOPFLOW","TOP","TOP","top1",$C578,"top3","Open_Acute_DIV1","TOP5","TOP6","REPORTED","TOP8")</f>
        <v>4757.3874999999998</v>
      </c>
      <c r="DN578" s="53">
        <f>_xll.OneStreamExcelAddIn.XFFunctions.XFGetCell("TRUE", "CONSOL", $D$3,"TOT_Entity","Aggregated","Budget_Working",[1]Setup!C8,"PERIODIC",$B578,"TOPFLOW","TOP","TOP","top1",$C578,"top3","Open_Acute_DIV1","TOP5","TOP6","REPORTED","TOP8")</f>
        <v>4757.3874999999998</v>
      </c>
      <c r="DO578" s="53">
        <f>_xll.OneStreamExcelAddIn.XFFunctions.XFGetCell("TRUE", "CONSOL", $D$3,"TOT_Entity","Aggregated","Budget_Working",[1]Setup!C9,"PERIODIC",$B578,"TOPFLOW","TOP","TOP","top1",$C578,"top3","Open_Acute_DIV1","TOP5","TOP6","REPORTED","TOP8")</f>
        <v>4757.3874999999998</v>
      </c>
      <c r="DP578" s="53">
        <f>_xll.OneStreamExcelAddIn.XFFunctions.XFGetCell("TRUE", "CONSOL", $D$3,"TOT_Entity","Aggregated","Budget_Working",[1]Setup!C10,"PERIODIC",$B578,"TOPFLOW","TOP","TOP","top1",$C578,"top3","Open_Acute_DIV1","TOP5","TOP6","REPORTED","TOP8")</f>
        <v>4757.3874999999998</v>
      </c>
      <c r="DQ578" s="53">
        <f>_xll.OneStreamExcelAddIn.XFFunctions.XFGetCell("TRUE", "CONSOL", $D$3,"TOT_Entity","Aggregated","Budget_Working",[1]Setup!C11,"PERIODIC",$B578,"TOPFLOW","TOP","TOP","top1",$C578,"top3","Open_Acute_DIV1","TOP5","TOP6","REPORTED","TOP8")</f>
        <v>4757.3874999999998</v>
      </c>
      <c r="DR578" s="53">
        <f>_xll.OneStreamExcelAddIn.XFFunctions.XFGetCell("TRUE", "CONSOL", $D$3,"TOT_Entity","Aggregated","Budget_Working",[1]Setup!C12,"PERIODIC",$B578,"TOPFLOW","TOP","TOP","top1",$C578,"top3","Open_Acute_DIV1","TOP5","TOP6","REPORTED","TOP8")</f>
        <v>4757.3874999999998</v>
      </c>
      <c r="DS578" s="53">
        <f>_xll.OneStreamExcelAddIn.XFFunctions.XFGetCell("TRUE", "CONSOL", $D$3,"TOT_Entity","Aggregated","Budget_Working",[1]Setup!C13,"PERIODIC",$B578,"TOPFLOW","TOP","TOP","top1",$C578,"top3","Open_Acute_DIV1","TOP5","TOP6","REPORTED","TOP8")</f>
        <v>4757.3874999999998</v>
      </c>
      <c r="DT578" s="53">
        <f>_xll.OneStreamExcelAddIn.XFFunctions.XFGetCell("TRUE", "CONSOL", $D$3,"TOT_Entity","Aggregated","Budget_Working",[1]Setup!C14,"PERIODIC",$B578,"TOPFLOW","TOP","TOP","top1",$C578,"top3","Open_Acute_DIV1","TOP5","TOP6","REPORTED","TOP8")</f>
        <v>4757.3874999999998</v>
      </c>
      <c r="DU578" s="53">
        <f>_xll.OneStreamExcelAddIn.XFFunctions.XFGetCell("TRUE", "CONSOL", $D$3,"TOT_Entity","Aggregated","Budget_Working",[1]Setup!C15,"PERIODIC",$B578,"TOPFLOW","TOP","TOP","top1",$C578,"top3","Open_Acute_DIV1","TOP5","TOP6","REPORTED","TOP8")</f>
        <v>4757.3874999999998</v>
      </c>
      <c r="DV578" s="178"/>
      <c r="DW578" s="53">
        <f>_xll.OneStreamExcelAddIn.XFFunctions.XFGetCell("TRUE", "CONSOL", $D$3,"TOT_Entity","USD","Budget_Final",[1]Setup!C17,"PERIODIC",$B578,"TOPFLOW","TOP","TOP","top1",$C578,"top3","Open_Acute_DIV1","TOP5","TOP6","REPORTED","TOP8")</f>
        <v>3072</v>
      </c>
      <c r="DX578" s="53">
        <f>_xll.OneStreamExcelAddIn.XFFunctions.XFGetCell("TRUE", "CONSOL", $D$3,"TOT_Entity","USD","Budget_Final",[1]Setup!C18,"PERIODIC",$B578,"TOPFLOW","TOP","TOP","top1",$C578,"top3","Open_Acute_DIV1","TOP5","TOP6","REPORTED","TOP8")</f>
        <v>3072</v>
      </c>
      <c r="DY578" s="53">
        <f>_xll.OneStreamExcelAddIn.XFFunctions.XFGetCell("TRUE", "CONSOL", $D$3,"TOT_Entity","USD","Budget_Final",[1]Setup!C19,"PERIODIC",$B578,"TOPFLOW","TOP","TOP","top1",$C578,"top3","Open_Acute_DIV1","TOP5","TOP6","REPORTED","TOP8")</f>
        <v>3072</v>
      </c>
      <c r="DZ578" s="53">
        <f>_xll.OneStreamExcelAddIn.XFFunctions.XFGetCell("TRUE", "CONSOL", $D$3,"TOT_Entity","USD","Budget_Final",[1]Setup!C20,"PERIODIC",$B578,"TOPFLOW","TOP","TOP","top1",$C578,"top3","Open_Acute_DIV1","TOP5","TOP6","REPORTED","TOP8")</f>
        <v>3072</v>
      </c>
      <c r="EA578" s="53">
        <f>_xll.OneStreamExcelAddIn.XFFunctions.XFGetCell("TRUE", "CONSOL", $D$3,"TOT_Entity","USD","Budget_Final",[1]Setup!C21,"PERIODIC",$B578,"TOPFLOW","TOP","TOP","top1",$C578,"top3","Open_Acute_DIV1","TOP5","TOP6","REPORTED","TOP8")</f>
        <v>3072</v>
      </c>
      <c r="EB578" s="53">
        <f>_xll.OneStreamExcelAddIn.XFFunctions.XFGetCell("TRUE", "CONSOL", $D$3,"TOT_Entity","USD","Budget_Final",[1]Setup!C22,"PERIODIC",$B578,"TOPFLOW","TOP","TOP","top1",$C578,"top3","Open_Acute_DIV1","TOP5","TOP6","REPORTED","TOP8")</f>
        <v>3072</v>
      </c>
      <c r="EC578" s="53">
        <f>_xll.OneStreamExcelAddIn.XFFunctions.XFGetCell("TRUE", "CONSOL", $D$3,"TOT_Entity","USD","Budget_Final",[1]Setup!C23,"PERIODIC",$B578,"TOPFLOW","TOP","TOP","top1",$C578,"top3","Open_Acute_DIV1","TOP5","TOP6","REPORTED","TOP8")</f>
        <v>3072</v>
      </c>
      <c r="ED578" s="53">
        <f>_xll.OneStreamExcelAddIn.XFFunctions.XFGetCell("TRUE", "CONSOL", $D$3,"TOT_Entity","USD","Budget_Final",[1]Setup!C24,"PERIODIC",$B578,"TOPFLOW","TOP","TOP","top1",$C578,"top3","Open_Acute_DIV1","TOP5","TOP6","REPORTED","TOP8")</f>
        <v>3072</v>
      </c>
      <c r="EE578" s="53">
        <f>_xll.OneStreamExcelAddIn.XFFunctions.XFGetCell("TRUE", "CONSOL", $D$3,"TOT_Entity","USD","Budget_Final",[1]Setup!C25,"PERIODIC",$B578,"TOPFLOW","TOP","TOP","top1",$C578,"top3","Open_Acute_DIV1","TOP5","TOP6","REPORTED","TOP8")</f>
        <v>3072</v>
      </c>
      <c r="EF578" s="53">
        <f>_xll.OneStreamExcelAddIn.XFFunctions.XFGetCell("TRUE", "CONSOL", $D$3,"TOT_Entity","USD","Budget_Final",[1]Setup!C26,"PERIODIC",$B578,"TOPFLOW","TOP","TOP","top1",$C578,"top3","Open_Acute_DIV1","TOP5","TOP6","REPORTED","TOP8")</f>
        <v>3072</v>
      </c>
      <c r="EG578" s="53">
        <f>_xll.OneStreamExcelAddIn.XFFunctions.XFGetCell("TRUE", "CONSOL", $D$3,"TOT_Entity","USD","Budget_Final",[1]Setup!C27,"PERIODIC",$B578,"TOPFLOW","TOP","TOP","top1",$C578,"top3","Open_Acute_DIV1","TOP5","TOP6","REPORTED","TOP8")</f>
        <v>3072</v>
      </c>
      <c r="EH578" s="53">
        <f>_xll.OneStreamExcelAddIn.XFFunctions.XFGetCell("TRUE", "CONSOL", $D$3,"TOT_Entity","USD","Budget_Final",[1]Setup!C28,"PERIODIC",$B578,"TOPFLOW","TOP","TOP","top1",$C578,"top3","Open_Acute_DIV1","TOP5","TOP6","REPORTED","TOP8")</f>
        <v>3072</v>
      </c>
    </row>
    <row r="579" spans="2:138" s="47" customFormat="1" x14ac:dyDescent="0.25">
      <c r="B579" s="51" t="s">
        <v>367</v>
      </c>
      <c r="C579" s="51"/>
      <c r="D579" s="47" t="s">
        <v>368</v>
      </c>
      <c r="E579" s="53">
        <f>_xll.OneStreamExcelAddIn.XFFunctions.XFGetCell("TRUE", "CONSOL", $D$3,"TOT_Entity","USD","Actual",$E$3,"PERIODIC",$B579,"TOPFLOW","TOP","TOP","top1",$C579,"top3","Open_Acute_DIV1","TOP5","TOP6","REPORTED","TOP8")</f>
        <v>22978.15</v>
      </c>
      <c r="F579" s="53">
        <f>_xll.OneStreamExcelAddIn.XFFunctions.XFGetCell("TRUE", "CONSOL", $D$3,"TOT_Entity","Aggregated","Budget_Working",$E$3,"PERIODIC",$B579,"TOPFLOW","TOP","TOP","top1",$C579,"top3","Open_Acute_DIV1","TOP5","TOP6","REPORTED","TOP8")</f>
        <v>34746.967499999999</v>
      </c>
      <c r="G579" s="53">
        <f t="shared" si="1448"/>
        <v>11768.817499999997</v>
      </c>
      <c r="H579" s="55">
        <f t="shared" si="1449"/>
        <v>0.33870056430104289</v>
      </c>
      <c r="I579" s="41"/>
      <c r="J579" s="53">
        <f>_xll.OneStreamExcelAddIn.XFFunctions.XFGetCell("TRUE", "CONSOL", $D$3,"TOT_Entity","USD","Actual",$E$3,"YTD",$B579,"TOPFLOW","TOP","TOP","top1",$C579,"TOP3","Open_Acute_DIV1","TOP5","TOP6","REPORTED","TOP8")</f>
        <v>101905.05</v>
      </c>
      <c r="K579" s="53">
        <f>_xll.OneStreamExcelAddIn.XFFunctions.XFGetCell("TRUE", "CONSOL", $D$3,"TOT_Entity","Aggregated","Budget_Working",$E$3,"YTD",$B579,"TOPFLOW","TOP","TOP","top1",$C579,"TOP3","Open_Acute_DIV1","TOP5","TOP6","REPORTED","TOP8")</f>
        <v>138987.87</v>
      </c>
      <c r="L579" s="53">
        <f t="shared" si="1450"/>
        <v>37082.819999999992</v>
      </c>
      <c r="M579" s="40">
        <f t="shared" si="1451"/>
        <v>0.26680616085418096</v>
      </c>
      <c r="N579" s="41"/>
      <c r="O579" s="53">
        <f>_xll.OneStreamExcelAddIn.XFFunctions.XFGetCell("TRUE", "CONSOL", $D$3,"TOT_Entity","USD","Actual",$F$3,"YTD",$B579,"TOPFLOW","TOP","TOP","top1",$C579,"TOP3","Open_Acute_DIV1","TOP5","TOP6","REPORTED","TOP8")</f>
        <v>141903.67999999999</v>
      </c>
      <c r="P579" s="53">
        <f>_xll.OneStreamExcelAddIn.XFFunctions.XFGetCell("TRUE", "CONSOL", $D$3,"TOT_Entity","USD","Actual",$E$3,"YTD",$B579,"TOPFLOW","TOP","TOP","top1",$C579,"top3","Open_Acute_DIV1","TOP5","TOP6","REPORTED","VAR_BW_PY_Actual")</f>
        <v>39998.629999999997</v>
      </c>
      <c r="Q579" s="40">
        <f t="shared" si="1452"/>
        <v>0.28187168930361778</v>
      </c>
      <c r="R579" s="41"/>
      <c r="S579" s="53">
        <f>_xll.OneStreamExcelAddIn.XFFunctions.XFGetCell("TRUE", "CONSOL", $D$3,"TOT_Entity","USD","MIDFCST",$E$3,"MTD",$B579,"TOPFLOW","TOP","TOP","top1",$C579,"TOP3","Open_Acute_DIV1","TOP5","TOP6","REPORTED","TOP8")</f>
        <v>0</v>
      </c>
      <c r="T579" s="53">
        <f t="shared" si="1453"/>
        <v>-22978.15</v>
      </c>
      <c r="U579" s="40">
        <f t="shared" si="1454"/>
        <v>0</v>
      </c>
      <c r="V579" s="41"/>
      <c r="W579" s="42"/>
      <c r="X579" s="43"/>
      <c r="Y579" s="42"/>
      <c r="Z579" s="44"/>
      <c r="AB579" s="213">
        <f>_xll.OneStreamExcelAddIn.XFFunctions.XFGetCell("TRUE", "CONSOL", $D$3,"TOT_Entity","USD","Actual",[1]Setup!C4,"PERIODIC",$B579,"TOPFLOW","TOP","TOP","top1",$C579,"top3","Open_Acute_DIV1","TOP5","TOP6","REPORTED","TOP8")</f>
        <v>22892.97</v>
      </c>
      <c r="AC579" s="213">
        <f>_xll.OneStreamExcelAddIn.XFFunctions.XFGetCell("TRUE", "CONSOL", $D$3,"TOT_Entity","Aggregated","Budget_Working",[1]Setup!C4,"PERIODIC",$B579,"TOPFLOW","TOP","TOP","top1",$C579,"top3","Open_Acute_DIV1","TOP5","TOP6","REPORTED","TOP8")</f>
        <v>34746.967499999999</v>
      </c>
      <c r="AD579" s="213">
        <f t="shared" si="1455"/>
        <v>11853.997499999998</v>
      </c>
      <c r="AE579" s="209">
        <f>IFERROR(AD579/AC579,0)</f>
        <v>0.34115200125018097</v>
      </c>
      <c r="AG579" s="213">
        <f>_xll.OneStreamExcelAddIn.XFFunctions.XFGetCell("TRUE", "CONSOL", $D$3,"TOT_Entity","USD","Actual",[1]Setup!C5,"PERIODIC",$B579,"TOPFLOW","TOP","TOP","top1",$C579,"top3","Open_Acute_DIV1","TOP5","TOP6","REPORTED","TOP8")</f>
        <v>35439.86</v>
      </c>
      <c r="AH579" s="213">
        <f>_xll.OneStreamExcelAddIn.XFFunctions.XFGetCell("TRUE", "CONSOL", $D$3,"TOT_Entity","Aggregated","Budget_Working",[1]Setup!C5,"PERIODIC",$B579,"TOPFLOW","TOP","TOP","top1",$C579,"top3","Open_Acute_DIV1","TOP5","TOP6","REPORTED","TOP8")</f>
        <v>34746.967499999999</v>
      </c>
      <c r="AI579" s="213">
        <f t="shared" si="1457"/>
        <v>-692.89250000000175</v>
      </c>
      <c r="AJ579" s="209">
        <f>IFERROR(AI579/AH579,0)</f>
        <v>-1.9941092701111305E-2</v>
      </c>
      <c r="AL579" s="213">
        <f>_xll.OneStreamExcelAddIn.XFFunctions.XFGetCell("TRUE", "CONSOL", $D$3,"TOT_Entity","USD","Actual",[1]Setup!C6,"PERIODIC",$B579,"TOPFLOW","TOP","TOP","top1",$C579,"top3","Open_Acute_DIV1","TOP5","TOP6","REPORTED","TOP8")</f>
        <v>20594.07</v>
      </c>
      <c r="AM579" s="213">
        <f>_xll.OneStreamExcelAddIn.XFFunctions.XFGetCell("TRUE", "CONSOL", $D$3,"TOT_Entity","Aggregated","Budget_Working",[1]Setup!C6,"PERIODIC",$B579,"TOPFLOW","TOP","TOP","top1",$C579,"top3","Open_Acute_DIV1","TOP5","TOP6","REPORTED","TOP8")</f>
        <v>34746.967499999999</v>
      </c>
      <c r="AN579" s="213">
        <f t="shared" si="1459"/>
        <v>14152.897499999999</v>
      </c>
      <c r="AO579" s="209">
        <f>IFERROR(AN579/AM579,0)</f>
        <v>0.40731317056661132</v>
      </c>
      <c r="AQ579" s="213">
        <f>_xll.OneStreamExcelAddIn.XFFunctions.XFGetCell("TRUE", "CONSOL", $D$3,"TOT_Entity","USD","Actual",[1]Setup!C7,"PERIODIC",$B579,"TOPFLOW","TOP","TOP","top1",$C579,"top3","Open_Acute_DIV1","TOP5","TOP6","REPORTED","TOP8")</f>
        <v>22978.15</v>
      </c>
      <c r="AR579" s="213">
        <f>_xll.OneStreamExcelAddIn.XFFunctions.XFGetCell("TRUE", "CONSOL", $D$3,"TOT_Entity","Aggregated","Budget_Working",[1]Setup!C7,"PERIODIC",$B579,"TOPFLOW","TOP","TOP","top1",$C579,"top3","Open_Acute_DIV1","TOP5","TOP6","REPORTED","TOP8")</f>
        <v>34746.967499999999</v>
      </c>
      <c r="AS579" s="213">
        <f t="shared" si="1461"/>
        <v>11768.817499999997</v>
      </c>
      <c r="AT579" s="209">
        <f>IFERROR(AS579/AR579,0)</f>
        <v>0.33870056430104289</v>
      </c>
      <c r="AV579" s="213">
        <f>_xll.OneStreamExcelAddIn.XFFunctions.XFGetCell("TRUE", "CONSOL", $D$3,"TOT_Entity","USD","Actual",[1]Setup!C8,"PERIODIC",$B579,"TOPFLOW","TOP","TOP","top1",$C579,"top3","Open_Acute_DIV1","TOP5","TOP6","REPORTED","TOP8")</f>
        <v>-101905.05</v>
      </c>
      <c r="AW579" s="213">
        <f>_xll.OneStreamExcelAddIn.XFFunctions.XFGetCell("TRUE", "CONSOL", $D$3,"TOT_Entity","Aggregated","Budget_Working",[1]Setup!C8,"PERIODIC",$B579,"TOPFLOW","TOP","TOP","top1",$C579,"top3","Open_Acute_DIV1","TOP5","TOP6","REPORTED","TOP8")</f>
        <v>34746.967499999999</v>
      </c>
      <c r="AX579" s="213">
        <f t="shared" si="1463"/>
        <v>136652.01750000002</v>
      </c>
      <c r="AY579" s="209">
        <f>IFERROR(AX579/AW579,0)</f>
        <v>3.9327753565832766</v>
      </c>
      <c r="BA579" s="213">
        <f>_xll.OneStreamExcelAddIn.XFFunctions.XFGetCell("TRUE", "CONSOL", $D$3,"TOT_Entity","USD","Actual",[1]Setup!C9,"PERIODIC",$B579,"TOPFLOW","TOP","TOP","top1",$C579,"top3","Open_Acute_DIV1","TOP5","TOP6","REPORTED","TOP8")</f>
        <v>0</v>
      </c>
      <c r="BB579" s="213">
        <f>_xll.OneStreamExcelAddIn.XFFunctions.XFGetCell("TRUE", "CONSOL", $D$3,"TOT_Entity","Aggregated","Budget_Working",[1]Setup!C9,"PERIODIC",$B579,"TOPFLOW","TOP","TOP","top1",$C579,"top3","Open_Acute_DIV1","TOP5","TOP6","REPORTED","TOP8")</f>
        <v>34746.967499999999</v>
      </c>
      <c r="BC579" s="213">
        <f t="shared" si="1465"/>
        <v>34746.967499999999</v>
      </c>
      <c r="BD579" s="209">
        <f>IFERROR(BC579/BB579,0)</f>
        <v>1</v>
      </c>
      <c r="BF579" s="213">
        <f>_xll.OneStreamExcelAddIn.XFFunctions.XFGetCell("TRUE", "CONSOL", $D$3,"TOT_Entity","USD","Actual",[1]Setup!C10,"PERIODIC",$B579,"TOPFLOW","TOP","TOP","top1",$C579,"top3","Open_Acute_DIV1","TOP5","TOP6","REPORTED","TOP8")</f>
        <v>0</v>
      </c>
      <c r="BG579" s="213">
        <f>_xll.OneStreamExcelAddIn.XFFunctions.XFGetCell("TRUE", "CONSOL", $D$3,"TOT_Entity","Aggregated","Budget_Working",[1]Setup!C10,"PERIODIC",$B579,"TOPFLOW","TOP","TOP","top1",$C579,"top3","Open_Acute_DIV1","TOP5","TOP6","REPORTED","TOP8")</f>
        <v>34746.967499999999</v>
      </c>
      <c r="BH579" s="213">
        <f t="shared" si="1467"/>
        <v>34746.967499999999</v>
      </c>
      <c r="BI579" s="209">
        <f>IFERROR(BH579/BG579,0)</f>
        <v>1</v>
      </c>
      <c r="BK579" s="213">
        <f>_xll.OneStreamExcelAddIn.XFFunctions.XFGetCell("TRUE", "CONSOL", $D$3,"TOT_Entity","USD","Actual",[1]Setup!C11,"PERIODIC",$B579,"TOPFLOW","TOP","TOP","top1",$C579,"top3","Open_Acute_DIV1","TOP5","TOP6","REPORTED","TOP8")</f>
        <v>0</v>
      </c>
      <c r="BL579" s="213">
        <f>_xll.OneStreamExcelAddIn.XFFunctions.XFGetCell("TRUE", "CONSOL", $D$3,"TOT_Entity","Aggregated","Budget_Working",[1]Setup!C11,"PERIODIC",$B579,"TOPFLOW","TOP","TOP","top1",$C579,"top3","Open_Acute_DIV1","TOP5","TOP6","REPORTED","TOP8")</f>
        <v>34746.967499999999</v>
      </c>
      <c r="BM579" s="213">
        <f t="shared" si="1469"/>
        <v>34746.967499999999</v>
      </c>
      <c r="BN579" s="209">
        <f>IFERROR(BM579/BL579,0)</f>
        <v>1</v>
      </c>
      <c r="BP579" s="213">
        <f>_xll.OneStreamExcelAddIn.XFFunctions.XFGetCell("TRUE", "CONSOL", $D$3,"TOT_Entity","USD","Actual",[1]Setup!C12,"PERIODIC",$B579,"TOPFLOW","TOP","TOP","top1",$C579,"top3","Open_Acute_DIV1","TOP5","TOP6","REPORTED","TOP8")</f>
        <v>0</v>
      </c>
      <c r="BQ579" s="213">
        <f>_xll.OneStreamExcelAddIn.XFFunctions.XFGetCell("TRUE", "CONSOL", $D$3,"TOT_Entity","Aggregated","Budget_Working",[1]Setup!C12,"PERIODIC",$B579,"TOPFLOW","TOP","TOP","top1",$C579,"top3","Open_Acute_DIV1","TOP5","TOP6","REPORTED","TOP8")</f>
        <v>34746.967499999999</v>
      </c>
      <c r="BR579" s="213">
        <f t="shared" si="1471"/>
        <v>34746.967499999999</v>
      </c>
      <c r="BS579" s="209">
        <f>IFERROR(BR579/BQ579,0)</f>
        <v>1</v>
      </c>
      <c r="BU579" s="213">
        <f>_xll.OneStreamExcelAddIn.XFFunctions.XFGetCell("TRUE", "CONSOL", $D$3,"TOT_Entity","USD","Actual",[1]Setup!C13,"PERIODIC",$B579,"TOPFLOW","TOP","TOP","top1",$C579,"top3","Open_Acute_DIV1","TOP5","TOP6","REPORTED","TOP8")</f>
        <v>0</v>
      </c>
      <c r="BV579" s="213">
        <f>_xll.OneStreamExcelAddIn.XFFunctions.XFGetCell("TRUE", "CONSOL", $D$3,"TOT_Entity","Aggregated","Budget_Working",[1]Setup!C13,"PERIODIC",$B579,"TOPFLOW","TOP","TOP","top1",$C579,"top3","Open_Acute_DIV1","TOP5","TOP6","REPORTED","TOP8")</f>
        <v>34746.967499999999</v>
      </c>
      <c r="BW579" s="213">
        <f t="shared" si="1473"/>
        <v>34746.967499999999</v>
      </c>
      <c r="BX579" s="209">
        <f>IFERROR(BW579/BV579,0)</f>
        <v>1</v>
      </c>
      <c r="BZ579" s="213">
        <f>_xll.OneStreamExcelAddIn.XFFunctions.XFGetCell("TRUE", "CONSOL", $D$3,"TOT_Entity","USD","Actual",[1]Setup!C14,"PERIODIC",$B579,"TOPFLOW","TOP","TOP","top1",$C579,"top3","Open_Acute_DIV1","TOP5","TOP6","REPORTED","TOP8")</f>
        <v>0</v>
      </c>
      <c r="CA579" s="213">
        <f>_xll.OneStreamExcelAddIn.XFFunctions.XFGetCell("TRUE", "CONSOL", $D$3,"TOT_Entity","Aggregated","Budget_Working",[1]Setup!C14,"PERIODIC",$B579,"TOPFLOW","TOP","TOP","top1",$C579,"top3","Open_Acute_DIV1","TOP5","TOP6","REPORTED","TOP8")</f>
        <v>34746.967499999999</v>
      </c>
      <c r="CB579" s="213">
        <f t="shared" si="1475"/>
        <v>34746.967499999999</v>
      </c>
      <c r="CC579" s="209">
        <f>IFERROR(CB579/CA579,0)</f>
        <v>1</v>
      </c>
      <c r="CE579" s="213">
        <f>_xll.OneStreamExcelAddIn.XFFunctions.XFGetCell("TRUE", "CONSOL", $D$3,"TOT_Entity","USD","Actual",[1]Setup!C15,"PERIODIC",$B579,"TOPFLOW","TOP","TOP","top1",$C579,"top3","Open_Acute_DIV1","TOP5","TOP6","REPORTED","TOP8")</f>
        <v>0</v>
      </c>
      <c r="CF579" s="213">
        <f>_xll.OneStreamExcelAddIn.XFFunctions.XFGetCell("TRUE", "CONSOL", $D$3,"TOT_Entity","Aggregated","Budget_Working",[1]Setup!C15,"PERIODIC",$B579,"TOPFLOW","TOP","TOP","top1",$C579,"top3","Open_Acute_DIV1","TOP5","TOP6","REPORTED","TOP8")</f>
        <v>34746.967499999999</v>
      </c>
      <c r="CG579" s="213">
        <f t="shared" si="1477"/>
        <v>34746.967499999999</v>
      </c>
      <c r="CH579" s="209">
        <f>IFERROR(CG579/CF579,0)</f>
        <v>1</v>
      </c>
      <c r="CI579" s="214"/>
      <c r="CJ579" s="213">
        <f>_xll.OneStreamExcelAddIn.XFFunctions.XFGetCell("TRUE", "CONSOL", $D$3,"TOT_Entity","USD","Actual",[1]Setup!C4,"PERIODIC",$B579,"TOPFLOW","TOP","TOP","top1",$C579,"top3","Open_Acute_DIV1","TOP5","TOP6","REPORTED","TOP8")</f>
        <v>22892.97</v>
      </c>
      <c r="CK579" s="213">
        <f>_xll.OneStreamExcelAddIn.XFFunctions.XFGetCell("TRUE", "CONSOL", $D$3,"TOT_Entity","USD","Actual",[1]Setup!C5,"PERIODIC",$B579,"TOPFLOW","TOP","TOP","top1",$C579,"top3","Open_Acute_DIV1","TOP5","TOP6","REPORTED","TOP8")</f>
        <v>35439.86</v>
      </c>
      <c r="CL579" s="213">
        <f>_xll.OneStreamExcelAddIn.XFFunctions.XFGetCell("TRUE", "CONSOL", $D$3,"TOT_Entity","USD","Actual",[1]Setup!C6,"PERIODIC",$B579,"TOPFLOW","TOP","TOP","top1",$C579,"top3","Open_Acute_DIV1","TOP5","TOP6","REPORTED","TOP8")</f>
        <v>20594.07</v>
      </c>
      <c r="CM579" s="213">
        <f>_xll.OneStreamExcelAddIn.XFFunctions.XFGetCell("TRUE", "CONSOL", $D$3,"TOT_Entity","USD","Actual",[1]Setup!C7,"PERIODIC",$B579,"TOPFLOW","TOP","TOP","top1",$C579,"top3","Open_Acute_DIV1","TOP5","TOP6","REPORTED","TOP8")</f>
        <v>22978.15</v>
      </c>
      <c r="CN579" s="213">
        <f>_xll.OneStreamExcelAddIn.XFFunctions.XFGetCell("TRUE", "CONSOL", $D$3,"TOT_Entity","USD","Actual",[1]Setup!C8,"PERIODIC",$B579,"TOPFLOW","TOP","TOP","top1",$C579,"top3","Open_Acute_DIV1","TOP5","TOP6","REPORTED","TOP8")</f>
        <v>-101905.05</v>
      </c>
      <c r="CO579" s="213">
        <f>_xll.OneStreamExcelAddIn.XFFunctions.XFGetCell("TRUE", "CONSOL", $D$3,"TOT_Entity","USD","Actual",[1]Setup!C9,"PERIODIC",$B579,"TOPFLOW","TOP","TOP","top1",$C579,"top3","Open_Acute_DIV1","TOP5","TOP6","REPORTED","TOP8")</f>
        <v>0</v>
      </c>
      <c r="CP579" s="213">
        <f>_xll.OneStreamExcelAddIn.XFFunctions.XFGetCell("TRUE", "CONSOL", $D$3,"TOT_Entity","USD","Actual",[1]Setup!C10,"PERIODIC",$B579,"TOPFLOW","TOP","TOP","top1",$C579,"top3","Open_Acute_DIV1","TOP5","TOP6","REPORTED","TOP8")</f>
        <v>0</v>
      </c>
      <c r="CQ579" s="213">
        <f>_xll.OneStreamExcelAddIn.XFFunctions.XFGetCell("TRUE", "CONSOL", $D$3,"TOT_Entity","USD","Actual",[1]Setup!C11,"PERIODIC",$B579,"TOPFLOW","TOP","TOP","top1",$C579,"top3","Open_Acute_DIV1","TOP5","TOP6","REPORTED","TOP8")</f>
        <v>0</v>
      </c>
      <c r="CR579" s="213">
        <f>_xll.OneStreamExcelAddIn.XFFunctions.XFGetCell("TRUE", "CONSOL", $D$3,"TOT_Entity","USD","Actual",[1]Setup!C12,"PERIODIC",$B579,"TOPFLOW","TOP","TOP","top1",$C579,"top3","Open_Acute_DIV1","TOP5","TOP6","REPORTED","TOP8")</f>
        <v>0</v>
      </c>
      <c r="CS579" s="213">
        <f>_xll.OneStreamExcelAddIn.XFFunctions.XFGetCell("TRUE", "CONSOL", $D$3,"TOT_Entity","USD","Actual",[1]Setup!C13,"PERIODIC",$B579,"TOPFLOW","TOP","TOP","top1",$C579,"top3","Open_Acute_DIV1","TOP5","TOP6","REPORTED","TOP8")</f>
        <v>0</v>
      </c>
      <c r="CT579" s="213">
        <f>_xll.OneStreamExcelAddIn.XFFunctions.XFGetCell("TRUE", "CONSOL", $D$3,"TOT_Entity","USD","Actual",[1]Setup!C14,"PERIODIC",$B579,"TOPFLOW","TOP","TOP","top1",$C579,"top3","Open_Acute_DIV1","TOP5","TOP6","REPORTED","TOP8")</f>
        <v>0</v>
      </c>
      <c r="CU579" s="213">
        <f>_xll.OneStreamExcelAddIn.XFFunctions.XFGetCell("TRUE", "CONSOL", $D$3,"TOT_Entity","USD","Actual",[1]Setup!C15,"PERIODIC",$B579,"TOPFLOW","TOP","TOP","top1",$C579,"top3","Open_Acute_DIV1","TOP5","TOP6","REPORTED","TOP8")</f>
        <v>0</v>
      </c>
      <c r="CV579" s="214"/>
      <c r="CW579" s="213">
        <f>_xll.OneStreamExcelAddIn.XFFunctions.XFGetCell("TRUE", "CONSOL", $D$3,"TOT_Entity","USD","Actual",[1]Setup!C17,"PERIODIC",$B579,"TOPFLOW","TOP","TOP","top1",$C579,"top3","Open_Acute_DIV1","TOP5","TOP6","REPORTED","TOP8")</f>
        <v>35635.980000000003</v>
      </c>
      <c r="CX579" s="213">
        <f>_xll.OneStreamExcelAddIn.XFFunctions.XFGetCell("TRUE", "CONSOL", $D$3,"TOT_Entity","USD","Actual",[1]Setup!C18,"PERIODIC",$B579,"TOPFLOW","TOP","TOP","top1",$C579,"top3","Open_Acute_DIV1","TOP5","TOP6","REPORTED","TOP8")</f>
        <v>26655.72</v>
      </c>
      <c r="CY579" s="213">
        <f>_xll.OneStreamExcelAddIn.XFFunctions.XFGetCell("TRUE", "CONSOL", $D$3,"TOT_Entity","USD","Actual",[1]Setup!C19,"PERIODIC",$B579,"TOPFLOW","TOP","TOP","top1",$C579,"top3","Open_Acute_DIV1","TOP5","TOP6","REPORTED","TOP8")</f>
        <v>22815.05</v>
      </c>
      <c r="CZ579" s="213">
        <f>_xll.OneStreamExcelAddIn.XFFunctions.XFGetCell("TRUE", "CONSOL", $D$3,"TOT_Entity","USD","Actual",[1]Setup!C20,"PERIODIC",$B579,"TOPFLOW","TOP","TOP","top1",$C579,"top3","Open_Acute_DIV1","TOP5","TOP6","REPORTED","TOP8")</f>
        <v>56796.93</v>
      </c>
      <c r="DA579" s="213">
        <f>_xll.OneStreamExcelAddIn.XFFunctions.XFGetCell("TRUE", "CONSOL", $D$3,"TOT_Entity","USD","Actual",[1]Setup!C21,"PERIODIC",$B579,"TOPFLOW","TOP","TOP","top1",$C579,"top3","Open_Acute_DIV1","TOP5","TOP6","REPORTED","TOP8")</f>
        <v>65075.88</v>
      </c>
      <c r="DB579" s="213">
        <f>_xll.OneStreamExcelAddIn.XFFunctions.XFGetCell("TRUE", "CONSOL", $D$3,"TOT_Entity","USD","Actual",[1]Setup!C22,"PERIODIC",$B579,"TOPFLOW","TOP","TOP","top1",$C579,"top3","Open_Acute_DIV1","TOP5","TOP6","REPORTED","TOP8")</f>
        <v>43901.82</v>
      </c>
      <c r="DC579" s="213">
        <f>_xll.OneStreamExcelAddIn.XFFunctions.XFGetCell("TRUE", "CONSOL", $D$3,"TOT_Entity","USD","Actual",[1]Setup!C23,"PERIODIC",$B579,"TOPFLOW","TOP","TOP","top1",$C579,"top3","Open_Acute_DIV1","TOP5","TOP6","REPORTED","TOP8")</f>
        <v>76633.17</v>
      </c>
      <c r="DD579" s="213">
        <f>_xll.OneStreamExcelAddIn.XFFunctions.XFGetCell("TRUE", "CONSOL", $D$3,"TOT_Entity","USD","Actual",[1]Setup!C24,"PERIODIC",$B579,"TOPFLOW","TOP","TOP","top1",$C579,"top3","Open_Acute_DIV1","TOP5","TOP6","REPORTED","TOP8")</f>
        <v>71481.06</v>
      </c>
      <c r="DE579" s="213">
        <f>_xll.OneStreamExcelAddIn.XFFunctions.XFGetCell("TRUE", "CONSOL", $D$3,"TOT_Entity","USD","Actual",[1]Setup!C25,"PERIODIC",$B579,"TOPFLOW","TOP","TOP","top1",$C579,"top3","Open_Acute_DIV1","TOP5","TOP6","REPORTED","TOP8")</f>
        <v>35105.040000000001</v>
      </c>
      <c r="DF579" s="213">
        <f>_xll.OneStreamExcelAddIn.XFFunctions.XFGetCell("TRUE", "CONSOL", $D$3,"TOT_Entity","USD","Actual",[1]Setup!C26,"PERIODIC",$B579,"TOPFLOW","TOP","TOP","top1",$C579,"top3","Open_Acute_DIV1","TOP5","TOP6","REPORTED","TOP8")</f>
        <v>42789.45</v>
      </c>
      <c r="DG579" s="213">
        <f>_xll.OneStreamExcelAddIn.XFFunctions.XFGetCell("TRUE", "CONSOL", $D$3,"TOT_Entity","USD","Actual",[1]Setup!C27,"PERIODIC",$B579,"TOPFLOW","TOP","TOP","top1",$C579,"top3","Open_Acute_DIV1","TOP5","TOP6","REPORTED","TOP8")</f>
        <v>22850.41</v>
      </c>
      <c r="DH579" s="213">
        <f>_xll.OneStreamExcelAddIn.XFFunctions.XFGetCell("TRUE", "CONSOL", $D$3,"TOT_Entity","USD","Actual",[1]Setup!C28,"PERIODIC",$B579,"TOPFLOW","TOP","TOP","top1",$C579,"top3","Open_Acute_DIV1","TOP5","TOP6","REPORTED","TOP8")</f>
        <v>34203.68</v>
      </c>
      <c r="DI579" s="215"/>
      <c r="DJ579" s="213">
        <f>_xll.OneStreamExcelAddIn.XFFunctions.XFGetCell("TRUE", "CONSOL", $D$3,"TOT_Entity","Aggregated","Budget_Working",[1]Setup!C4,"PERIODIC",$B579,"TOPFLOW","TOP","TOP","top1",$C579,"top3","Open_Acute_DIV1","TOP5","TOP6","REPORTED","TOP8")</f>
        <v>34746.967499999999</v>
      </c>
      <c r="DK579" s="213">
        <f>_xll.OneStreamExcelAddIn.XFFunctions.XFGetCell("TRUE", "CONSOL", $D$3,"TOT_Entity","Aggregated","Budget_Working",[1]Setup!C5,"PERIODIC",$B579,"TOPFLOW","TOP","TOP","top1",$C579,"top3","Open_Acute_DIV1","TOP5","TOP6","REPORTED","TOP8")</f>
        <v>34746.967499999999</v>
      </c>
      <c r="DL579" s="213">
        <f>_xll.OneStreamExcelAddIn.XFFunctions.XFGetCell("TRUE", "CONSOL", $D$3,"TOT_Entity","Aggregated","Budget_Working",[1]Setup!C6,"PERIODIC",$B579,"TOPFLOW","TOP","TOP","top1",$C579,"top3","Open_Acute_DIV1","TOP5","TOP6","REPORTED","TOP8")</f>
        <v>34746.967499999999</v>
      </c>
      <c r="DM579" s="213">
        <f>_xll.OneStreamExcelAddIn.XFFunctions.XFGetCell("TRUE", "CONSOL", $D$3,"TOT_Entity","Aggregated","Budget_Working",[1]Setup!C7,"PERIODIC",$B579,"TOPFLOW","TOP","TOP","top1",$C579,"top3","Open_Acute_DIV1","TOP5","TOP6","REPORTED","TOP8")</f>
        <v>34746.967499999999</v>
      </c>
      <c r="DN579" s="213">
        <f>_xll.OneStreamExcelAddIn.XFFunctions.XFGetCell("TRUE", "CONSOL", $D$3,"TOT_Entity","Aggregated","Budget_Working",[1]Setup!C8,"PERIODIC",$B579,"TOPFLOW","TOP","TOP","top1",$C579,"top3","Open_Acute_DIV1","TOP5","TOP6","REPORTED","TOP8")</f>
        <v>34746.967499999999</v>
      </c>
      <c r="DO579" s="213">
        <f>_xll.OneStreamExcelAddIn.XFFunctions.XFGetCell("TRUE", "CONSOL", $D$3,"TOT_Entity","Aggregated","Budget_Working",[1]Setup!C9,"PERIODIC",$B579,"TOPFLOW","TOP","TOP","top1",$C579,"top3","Open_Acute_DIV1","TOP5","TOP6","REPORTED","TOP8")</f>
        <v>34746.967499999999</v>
      </c>
      <c r="DP579" s="213">
        <f>_xll.OneStreamExcelAddIn.XFFunctions.XFGetCell("TRUE", "CONSOL", $D$3,"TOT_Entity","Aggregated","Budget_Working",[1]Setup!C10,"PERIODIC",$B579,"TOPFLOW","TOP","TOP","top1",$C579,"top3","Open_Acute_DIV1","TOP5","TOP6","REPORTED","TOP8")</f>
        <v>34746.967499999999</v>
      </c>
      <c r="DQ579" s="213">
        <f>_xll.OneStreamExcelAddIn.XFFunctions.XFGetCell("TRUE", "CONSOL", $D$3,"TOT_Entity","Aggregated","Budget_Working",[1]Setup!C11,"PERIODIC",$B579,"TOPFLOW","TOP","TOP","top1",$C579,"top3","Open_Acute_DIV1","TOP5","TOP6","REPORTED","TOP8")</f>
        <v>34746.967499999999</v>
      </c>
      <c r="DR579" s="213">
        <f>_xll.OneStreamExcelAddIn.XFFunctions.XFGetCell("TRUE", "CONSOL", $D$3,"TOT_Entity","Aggregated","Budget_Working",[1]Setup!C12,"PERIODIC",$B579,"TOPFLOW","TOP","TOP","top1",$C579,"top3","Open_Acute_DIV1","TOP5","TOP6","REPORTED","TOP8")</f>
        <v>34746.967499999999</v>
      </c>
      <c r="DS579" s="213">
        <f>_xll.OneStreamExcelAddIn.XFFunctions.XFGetCell("TRUE", "CONSOL", $D$3,"TOT_Entity","Aggregated","Budget_Working",[1]Setup!C13,"PERIODIC",$B579,"TOPFLOW","TOP","TOP","top1",$C579,"top3","Open_Acute_DIV1","TOP5","TOP6","REPORTED","TOP8")</f>
        <v>34746.967499999999</v>
      </c>
      <c r="DT579" s="213">
        <f>_xll.OneStreamExcelAddIn.XFFunctions.XFGetCell("TRUE", "CONSOL", $D$3,"TOT_Entity","Aggregated","Budget_Working",[1]Setup!C14,"PERIODIC",$B579,"TOPFLOW","TOP","TOP","top1",$C579,"top3","Open_Acute_DIV1","TOP5","TOP6","REPORTED","TOP8")</f>
        <v>34746.967499999999</v>
      </c>
      <c r="DU579" s="213">
        <f>_xll.OneStreamExcelAddIn.XFFunctions.XFGetCell("TRUE", "CONSOL", $D$3,"TOT_Entity","Aggregated","Budget_Working",[1]Setup!C15,"PERIODIC",$B579,"TOPFLOW","TOP","TOP","top1",$C579,"top3","Open_Acute_DIV1","TOP5","TOP6","REPORTED","TOP8")</f>
        <v>34746.967499999999</v>
      </c>
      <c r="DV579" s="215"/>
      <c r="DW579" s="213">
        <f>_xll.OneStreamExcelAddIn.XFFunctions.XFGetCell("TRUE", "CONSOL", $D$3,"TOT_Entity","USD","Budget_Final",[1]Setup!C17,"PERIODIC",$B579,"TOPFLOW","TOP","TOP","top1",$C579,"top3","Open_Acute_DIV1","TOP5","TOP6","REPORTED","TOP8")</f>
        <v>28993.160844105001</v>
      </c>
      <c r="DX579" s="213">
        <f>_xll.OneStreamExcelAddIn.XFFunctions.XFGetCell("TRUE", "CONSOL", $D$3,"TOT_Entity","USD","Budget_Final",[1]Setup!C18,"PERIODIC",$B579,"TOPFLOW","TOP","TOP","top1",$C579,"top3","Open_Acute_DIV1","TOP5","TOP6","REPORTED","TOP8")</f>
        <v>28992.622563934001</v>
      </c>
      <c r="DY579" s="213">
        <f>_xll.OneStreamExcelAddIn.XFFunctions.XFGetCell("TRUE", "CONSOL", $D$3,"TOT_Entity","USD","Budget_Final",[1]Setup!C19,"PERIODIC",$B579,"TOPFLOW","TOP","TOP","top1",$C579,"top3","Open_Acute_DIV1","TOP5","TOP6","REPORTED","TOP8")</f>
        <v>28993.917447701999</v>
      </c>
      <c r="DZ579" s="213">
        <f>_xll.OneStreamExcelAddIn.XFFunctions.XFGetCell("TRUE", "CONSOL", $D$3,"TOT_Entity","USD","Budget_Final",[1]Setup!C20,"PERIODIC",$B579,"TOPFLOW","TOP","TOP","top1",$C579,"top3","Open_Acute_DIV1","TOP5","TOP6","REPORTED","TOP8")</f>
        <v>28993.849692156</v>
      </c>
      <c r="EA579" s="213">
        <f>_xll.OneStreamExcelAddIn.XFFunctions.XFGetCell("TRUE", "CONSOL", $D$3,"TOT_Entity","USD","Budget_Final",[1]Setup!C21,"PERIODIC",$B579,"TOPFLOW","TOP","TOP","top1",$C579,"top3","Open_Acute_DIV1","TOP5","TOP6","REPORTED","TOP8")</f>
        <v>28994.19599828</v>
      </c>
      <c r="EB579" s="213">
        <f>_xll.OneStreamExcelAddIn.XFFunctions.XFGetCell("TRUE", "CONSOL", $D$3,"TOT_Entity","USD","Budget_Final",[1]Setup!C22,"PERIODIC",$B579,"TOPFLOW","TOP","TOP","top1",$C579,"top3","Open_Acute_DIV1","TOP5","TOP6","REPORTED","TOP8")</f>
        <v>28993.548556395999</v>
      </c>
      <c r="EC579" s="213">
        <f>_xll.OneStreamExcelAddIn.XFFunctions.XFGetCell("TRUE", "CONSOL", $D$3,"TOT_Entity","USD","Budget_Final",[1]Setup!C23,"PERIODIC",$B579,"TOPFLOW","TOP","TOP","top1",$C579,"top3","Open_Acute_DIV1","TOP5","TOP6","REPORTED","TOP8")</f>
        <v>28994.173413098</v>
      </c>
      <c r="ED579" s="213">
        <f>_xll.OneStreamExcelAddIn.XFFunctions.XFGetCell("TRUE", "CONSOL", $D$3,"TOT_Entity","USD","Budget_Final",[1]Setup!C24,"PERIODIC",$B579,"TOPFLOW","TOP","TOP","top1",$C579,"top3","Open_Acute_DIV1","TOP5","TOP6","REPORTED","TOP8")</f>
        <v>28994.180941491999</v>
      </c>
      <c r="EE579" s="213">
        <f>_xll.OneStreamExcelAddIn.XFFunctions.XFGetCell("TRUE", "CONSOL", $D$3,"TOT_Entity","USD","Budget_Final",[1]Setup!C25,"PERIODIC",$B579,"TOPFLOW","TOP","TOP","top1",$C579,"top3","Open_Acute_DIV1","TOP5","TOP6","REPORTED","TOP8")</f>
        <v>28994.177177295001</v>
      </c>
      <c r="EF579" s="213">
        <f>_xll.OneStreamExcelAddIn.XFFunctions.XFGetCell("TRUE", "CONSOL", $D$3,"TOT_Entity","USD","Budget_Final",[1]Setup!C26,"PERIODIC",$B579,"TOPFLOW","TOP","TOP","top1",$C579,"top3","Open_Acute_DIV1","TOP5","TOP6","REPORTED","TOP8")</f>
        <v>28994.105657552002</v>
      </c>
      <c r="EG579" s="213">
        <f>_xll.OneStreamExcelAddIn.XFFunctions.XFGetCell("TRUE", "CONSOL", $D$3,"TOT_Entity","USD","Budget_Final",[1]Setup!C27,"PERIODIC",$B579,"TOPFLOW","TOP","TOP","top1",$C579,"top3","Open_Acute_DIV1","TOP5","TOP6","REPORTED","TOP8")</f>
        <v>28993.341525561002</v>
      </c>
      <c r="EH579" s="213">
        <f>_xll.OneStreamExcelAddIn.XFFunctions.XFGetCell("TRUE", "CONSOL", $D$3,"TOT_Entity","USD","Budget_Final",[1]Setup!C28,"PERIODIC",$B579,"TOPFLOW","TOP","TOP","top1",$C579,"top3","Open_Acute_DIV1","TOP5","TOP6","REPORTED","TOP8")</f>
        <v>28993.544792199002</v>
      </c>
    </row>
    <row r="580" spans="2:138" ht="15.75" x14ac:dyDescent="0.25">
      <c r="B580" s="51"/>
      <c r="C580" s="51"/>
      <c r="D580" s="95"/>
      <c r="H580" s="111"/>
      <c r="I580" s="41"/>
      <c r="M580" s="88"/>
      <c r="N580" s="41"/>
      <c r="Q580" s="88"/>
      <c r="R580" s="41"/>
      <c r="U580" s="88"/>
      <c r="V580" s="41"/>
      <c r="AA580" s="95"/>
      <c r="AE580" s="88"/>
      <c r="AJ580" s="88"/>
      <c r="AO580" s="88"/>
      <c r="AT580" s="88"/>
      <c r="AY580" s="88"/>
      <c r="BD580" s="88"/>
      <c r="BI580" s="88"/>
      <c r="BN580" s="88"/>
      <c r="BS580" s="88"/>
      <c r="BX580" s="88"/>
      <c r="CC580" s="88"/>
      <c r="CH580" s="88"/>
    </row>
    <row r="581" spans="2:138" x14ac:dyDescent="0.25">
      <c r="B581" s="51"/>
      <c r="C581" s="51"/>
      <c r="D581" s="137" t="s">
        <v>369</v>
      </c>
      <c r="E581" s="177"/>
      <c r="F581" s="177"/>
      <c r="G581" s="177"/>
      <c r="H581" s="55"/>
      <c r="I581" s="41"/>
      <c r="J581" s="8"/>
      <c r="K581" s="8"/>
      <c r="L581" s="8"/>
      <c r="M581" s="40"/>
      <c r="N581" s="41"/>
      <c r="O581" s="8"/>
      <c r="P581" s="8"/>
      <c r="Q581" s="40"/>
      <c r="R581" s="41"/>
      <c r="S581" s="8"/>
      <c r="T581" s="8"/>
      <c r="U581" s="40"/>
      <c r="V581" s="41"/>
      <c r="W581" s="74"/>
      <c r="X581" s="75"/>
      <c r="Y581" s="74"/>
      <c r="Z581" s="76"/>
      <c r="AA581" s="137"/>
      <c r="AB581" s="8"/>
      <c r="AC581" s="8"/>
      <c r="AD581" s="8"/>
      <c r="AE581" s="40"/>
      <c r="AG581" s="8"/>
      <c r="AH581" s="8"/>
      <c r="AI581" s="8"/>
      <c r="AJ581" s="40"/>
      <c r="AL581" s="8"/>
      <c r="AM581" s="8"/>
      <c r="AN581" s="8"/>
      <c r="AO581" s="40"/>
      <c r="AQ581" s="8"/>
      <c r="AR581" s="8"/>
      <c r="AS581" s="8"/>
      <c r="AT581" s="40"/>
      <c r="AV581" s="8"/>
      <c r="AW581" s="8"/>
      <c r="AX581" s="8"/>
      <c r="AY581" s="40"/>
      <c r="BA581" s="8"/>
      <c r="BB581" s="8"/>
      <c r="BC581" s="8"/>
      <c r="BD581" s="40"/>
      <c r="BF581" s="8"/>
      <c r="BG581" s="8"/>
      <c r="BH581" s="8"/>
      <c r="BI581" s="40"/>
      <c r="BK581" s="8"/>
      <c r="BL581" s="8"/>
      <c r="BM581" s="8"/>
      <c r="BN581" s="40"/>
      <c r="BP581" s="8"/>
      <c r="BQ581" s="8"/>
      <c r="BR581" s="8"/>
      <c r="BS581" s="40"/>
      <c r="BU581" s="8"/>
      <c r="BV581" s="8"/>
      <c r="BW581" s="8"/>
      <c r="BX581" s="40"/>
      <c r="BZ581" s="8"/>
      <c r="CA581" s="8"/>
      <c r="CB581" s="8"/>
      <c r="CC581" s="40"/>
      <c r="CE581" s="8"/>
      <c r="CF581" s="8"/>
      <c r="CG581" s="8"/>
      <c r="CH581" s="40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</row>
    <row r="582" spans="2:138" x14ac:dyDescent="0.25">
      <c r="B582" s="51">
        <v>65001</v>
      </c>
      <c r="C582" s="51"/>
      <c r="D582" t="str" cm="1">
        <f t="array" ref="D582">_xll.OneStreamExcelAddIn.XFFunctions.XFGetMemberInfo("Description","Account",B582)</f>
        <v>R &amp; M - Buildings</v>
      </c>
      <c r="E582" s="6">
        <f t="shared" ref="E582:F590" si="1479">E571/E$6</f>
        <v>8.5119021526418788</v>
      </c>
      <c r="F582" s="6">
        <f t="shared" si="1479"/>
        <v>9.5994397759103638</v>
      </c>
      <c r="G582" s="6">
        <f t="shared" ref="G582:G590" si="1480">F582-E582</f>
        <v>1.087537623268485</v>
      </c>
      <c r="H582" s="55">
        <f t="shared" ref="H582:H590" si="1481">IFERROR(G582/F582,0)</f>
        <v>0.11329178042219118</v>
      </c>
      <c r="I582" s="41"/>
      <c r="J582" s="6">
        <f t="shared" ref="J582:K590" si="1482">J571/J$6</f>
        <v>9.6336794451936036</v>
      </c>
      <c r="K582" s="6">
        <f t="shared" si="1482"/>
        <v>9.8680824259875823</v>
      </c>
      <c r="L582" s="6">
        <f t="shared" ref="L582:L590" si="1483">K582-J582</f>
        <v>0.2344029807939787</v>
      </c>
      <c r="M582" s="40">
        <f t="shared" ref="M582:M590" si="1484">IFERROR(L582/K582,0)</f>
        <v>2.3753650473842695E-2</v>
      </c>
      <c r="N582" s="41"/>
      <c r="O582" s="6">
        <f t="shared" ref="O582:O590" si="1485">O571/O$6</f>
        <v>10.614796393918558</v>
      </c>
      <c r="P582" s="6">
        <f t="shared" ref="P582:P590" si="1486">O582-J582</f>
        <v>0.9811169487249547</v>
      </c>
      <c r="Q582" s="40">
        <f t="shared" ref="Q582:Q590" si="1487">IFERROR(P582/O582,0)</f>
        <v>9.242918208841551E-2</v>
      </c>
      <c r="R582" s="41"/>
      <c r="S582" s="6">
        <f>IFERROR(S571/S$6,0)</f>
        <v>0</v>
      </c>
      <c r="T582" s="6">
        <f>S582-E582</f>
        <v>-8.5119021526418788</v>
      </c>
      <c r="U582" s="40">
        <f t="shared" ref="U582:U590" si="1488">IFERROR(T582/S582,0)</f>
        <v>0</v>
      </c>
      <c r="V582" s="41"/>
      <c r="W582" s="42"/>
      <c r="X582" s="43"/>
      <c r="Y582" s="42"/>
      <c r="Z582" s="44"/>
      <c r="AB582" s="6">
        <f t="shared" ref="AB582:AC590" si="1489">IFERROR(AB571/AB$6,0)</f>
        <v>9.1902729827378575</v>
      </c>
      <c r="AC582" s="6">
        <f t="shared" si="1489"/>
        <v>9.929735603042376</v>
      </c>
      <c r="AD582" s="6">
        <f t="shared" ref="AD582:AD590" si="1490">AC582-AB582</f>
        <v>0.73946262030451848</v>
      </c>
      <c r="AE582" s="40">
        <f t="shared" ref="AE582:AE590" si="1491">IFERROR(AD582/AC582,0)</f>
        <v>7.4469517605076432E-2</v>
      </c>
      <c r="AG582" s="6">
        <f t="shared" ref="AG582:AH590" si="1492">IFERROR(AG571/AG$6,0)</f>
        <v>14.030031670625496</v>
      </c>
      <c r="AH582" s="6">
        <f t="shared" si="1492"/>
        <v>10.448170731707316</v>
      </c>
      <c r="AI582" s="6">
        <f t="shared" ref="AI582:AI590" si="1493">AH582-AG582</f>
        <v>-3.5818609389181795</v>
      </c>
      <c r="AJ582" s="40">
        <f t="shared" ref="AJ582:AJ590" si="1494">IFERROR(AI582/AH582,0)</f>
        <v>-0.34282182315878695</v>
      </c>
      <c r="AL582" s="6">
        <f t="shared" ref="AL582:AM590" si="1495">IFERROR(AL571/AL$6,0)</f>
        <v>7.0947046263345195</v>
      </c>
      <c r="AM582" s="6">
        <f t="shared" si="1495"/>
        <v>9.545961002785516</v>
      </c>
      <c r="AN582" s="6">
        <f t="shared" ref="AN582:AN590" si="1496">AM582-AL582</f>
        <v>2.4512563764509965</v>
      </c>
      <c r="AO582" s="40">
        <f t="shared" ref="AO582:AO590" si="1497">IFERROR(AN582/AM582,0)</f>
        <v>0.25678466272130368</v>
      </c>
      <c r="AQ582" s="6">
        <f t="shared" ref="AQ582:AR590" si="1498">IFERROR(AQ571/AQ$6,0)</f>
        <v>8.5119021526418788</v>
      </c>
      <c r="AR582" s="6">
        <f t="shared" si="1498"/>
        <v>9.5994397759103638</v>
      </c>
      <c r="AS582" s="6">
        <f t="shared" ref="AS582:AS590" si="1499">AR582-AQ582</f>
        <v>1.087537623268485</v>
      </c>
      <c r="AT582" s="40">
        <f t="shared" ref="AT582:AT590" si="1500">IFERROR(AS582/AR582,0)</f>
        <v>0.11329178042219118</v>
      </c>
      <c r="AV582" s="6">
        <f t="shared" ref="AV582:AW590" si="1501">IFERROR(AV571/AV$6,0)</f>
        <v>9.6336794451936036</v>
      </c>
      <c r="AW582" s="6">
        <f t="shared" si="1501"/>
        <v>9.4570541566057269</v>
      </c>
      <c r="AX582" s="6">
        <f t="shared" ref="AX582:AX590" si="1502">AW582-AV582</f>
        <v>-0.17662528858787674</v>
      </c>
      <c r="AY582" s="40">
        <f t="shared" ref="AY582:AY590" si="1503">IFERROR(AX582/AW582,0)</f>
        <v>-1.8676565203394172E-2</v>
      </c>
      <c r="BA582" s="6">
        <f t="shared" ref="BA582:BB590" si="1504">IFERROR(BA571/BA$6,0)</f>
        <v>0</v>
      </c>
      <c r="BB582" s="6">
        <f t="shared" si="1504"/>
        <v>9.6162749912311476</v>
      </c>
      <c r="BC582" s="6">
        <f t="shared" ref="BC582:BC590" si="1505">BB582-BA582</f>
        <v>9.6162749912311476</v>
      </c>
      <c r="BD582" s="40">
        <f t="shared" ref="BD582:BD590" si="1506">IFERROR(BC582/BB582,0)</f>
        <v>1</v>
      </c>
      <c r="BF582" s="6">
        <f t="shared" ref="BF582:BG590" si="1507">IFERROR(BF571/BF$6,0)</f>
        <v>0</v>
      </c>
      <c r="BG582" s="6">
        <f t="shared" si="1507"/>
        <v>9.4930747922437675</v>
      </c>
      <c r="BH582" s="6">
        <f t="shared" ref="BH582:BH590" si="1508">BG582-BF582</f>
        <v>9.4930747922437675</v>
      </c>
      <c r="BI582" s="40">
        <f t="shared" ref="BI582:BI590" si="1509">IFERROR(BH582/BG582,0)</f>
        <v>1</v>
      </c>
      <c r="BK582" s="6">
        <f t="shared" ref="BK582:BL590" si="1510">IFERROR(BK571/BK$6,0)</f>
        <v>0</v>
      </c>
      <c r="BL582" s="6">
        <f t="shared" si="1510"/>
        <v>9.8406317300789663</v>
      </c>
      <c r="BM582" s="6">
        <f t="shared" ref="BM582:BM590" si="1511">BL582-BK582</f>
        <v>9.8406317300789663</v>
      </c>
      <c r="BN582" s="40">
        <f t="shared" ref="BN582:BN590" si="1512">IFERROR(BM582/BL582,0)</f>
        <v>1</v>
      </c>
      <c r="BP582" s="6">
        <f t="shared" ref="BP582:BQ590" si="1513">IFERROR(BP571/BP$6,0)</f>
        <v>0</v>
      </c>
      <c r="BQ582" s="6">
        <f t="shared" si="1513"/>
        <v>9.7254345512593119</v>
      </c>
      <c r="BR582" s="6">
        <f t="shared" ref="BR582:BR590" si="1514">BQ582-BP582</f>
        <v>9.7254345512593119</v>
      </c>
      <c r="BS582" s="40">
        <f t="shared" ref="BS582:BS590" si="1515">IFERROR(BR582/BQ582,0)</f>
        <v>1</v>
      </c>
      <c r="BU582" s="6">
        <f t="shared" ref="BU582:BV590" si="1516">IFERROR(BU571/BU$6,0)</f>
        <v>0</v>
      </c>
      <c r="BV582" s="6">
        <f t="shared" si="1516"/>
        <v>9.3093378607809854</v>
      </c>
      <c r="BW582" s="6">
        <f t="shared" ref="BW582:BW590" si="1517">BV582-BU582</f>
        <v>9.3093378607809854</v>
      </c>
      <c r="BX582" s="40">
        <f t="shared" ref="BX582:BX590" si="1518">IFERROR(BW582/BV582,0)</f>
        <v>1</v>
      </c>
      <c r="BZ582" s="6">
        <f t="shared" ref="BZ582:CA590" si="1519">IFERROR(BZ571/BZ$6,0)</f>
        <v>0</v>
      </c>
      <c r="CA582" s="6">
        <f t="shared" si="1519"/>
        <v>9.8867652362062746</v>
      </c>
      <c r="CB582" s="6">
        <f t="shared" ref="CB582:CB590" si="1520">CA582-BZ582</f>
        <v>9.8867652362062746</v>
      </c>
      <c r="CC582" s="40">
        <f t="shared" ref="CC582:CC590" si="1521">IFERROR(CB582/CA582,0)</f>
        <v>1</v>
      </c>
      <c r="CE582" s="6">
        <f t="shared" ref="CE582:CF590" si="1522">IFERROR(CE571/CE$6,0)</f>
        <v>0</v>
      </c>
      <c r="CF582" s="6">
        <f t="shared" si="1522"/>
        <v>9.6365553602811946</v>
      </c>
      <c r="CG582" s="6">
        <f t="shared" ref="CG582:CG590" si="1523">CF582-CE582</f>
        <v>9.6365553602811946</v>
      </c>
      <c r="CH582" s="40">
        <f t="shared" ref="CH582:CH590" si="1524">IFERROR(CG582/CF582,0)</f>
        <v>1</v>
      </c>
      <c r="CI582" s="212"/>
      <c r="CJ582" s="6">
        <f t="shared" ref="CJ582:CU590" si="1525">IFERROR(CJ571/CJ$6,0)</f>
        <v>9.1902729827378575</v>
      </c>
      <c r="CK582" s="6">
        <f t="shared" si="1525"/>
        <v>14.030031670625496</v>
      </c>
      <c r="CL582" s="6">
        <f t="shared" si="1525"/>
        <v>7.0947046263345195</v>
      </c>
      <c r="CM582" s="6">
        <f t="shared" si="1525"/>
        <v>8.5119021526418788</v>
      </c>
      <c r="CN582" s="6">
        <f t="shared" si="1525"/>
        <v>9.6336794451936036</v>
      </c>
      <c r="CO582" s="6">
        <f t="shared" si="1525"/>
        <v>0</v>
      </c>
      <c r="CP582" s="6">
        <f t="shared" si="1525"/>
        <v>0</v>
      </c>
      <c r="CQ582" s="6">
        <f t="shared" si="1525"/>
        <v>0</v>
      </c>
      <c r="CR582" s="6">
        <f t="shared" si="1525"/>
        <v>0</v>
      </c>
      <c r="CS582" s="6">
        <f t="shared" si="1525"/>
        <v>0</v>
      </c>
      <c r="CT582" s="6">
        <f t="shared" si="1525"/>
        <v>0</v>
      </c>
      <c r="CU582" s="6">
        <f t="shared" si="1525"/>
        <v>0</v>
      </c>
      <c r="CV582" s="212"/>
      <c r="CW582" s="6">
        <f t="shared" ref="CW582:DH590" si="1526">IFERROR(CW571/CW$6,0)</f>
        <v>11.087025296189561</v>
      </c>
      <c r="CX582" s="6">
        <f t="shared" si="1526"/>
        <v>8.7281335952848735</v>
      </c>
      <c r="CY582" s="6">
        <f t="shared" si="1526"/>
        <v>6.4760289525972183</v>
      </c>
      <c r="CZ582" s="6">
        <f t="shared" si="1526"/>
        <v>16.182213042195336</v>
      </c>
      <c r="DA582" s="6">
        <f t="shared" si="1526"/>
        <v>17.117201634082289</v>
      </c>
      <c r="DB582" s="6">
        <f t="shared" si="1526"/>
        <v>12.591226505256451</v>
      </c>
      <c r="DC582" s="6">
        <f t="shared" si="1526"/>
        <v>24.196495867768594</v>
      </c>
      <c r="DD582" s="6">
        <f t="shared" si="1526"/>
        <v>24.089342445511637</v>
      </c>
      <c r="DE582" s="6">
        <f t="shared" si="1526"/>
        <v>12.264266423357663</v>
      </c>
      <c r="DF582" s="6">
        <f t="shared" si="1526"/>
        <v>14.418299553418068</v>
      </c>
      <c r="DG582" s="6">
        <f t="shared" si="1526"/>
        <v>8.639096408317581</v>
      </c>
      <c r="DH582" s="6">
        <f t="shared" si="1526"/>
        <v>15.00963644524237</v>
      </c>
      <c r="DI582" s="178"/>
      <c r="DJ582" s="6">
        <f t="shared" ref="DJ582:DU590" si="1527">IFERROR(DJ571/DJ$6,0)</f>
        <v>9.929735603042376</v>
      </c>
      <c r="DK582" s="6">
        <f t="shared" si="1527"/>
        <v>10.448170731707316</v>
      </c>
      <c r="DL582" s="6">
        <f t="shared" si="1527"/>
        <v>9.545961002785516</v>
      </c>
      <c r="DM582" s="6">
        <f t="shared" si="1527"/>
        <v>9.5994397759103638</v>
      </c>
      <c r="DN582" s="6">
        <f t="shared" si="1527"/>
        <v>9.4570541566057269</v>
      </c>
      <c r="DO582" s="6">
        <f t="shared" si="1527"/>
        <v>9.6162749912311476</v>
      </c>
      <c r="DP582" s="6">
        <f t="shared" si="1527"/>
        <v>9.4930747922437675</v>
      </c>
      <c r="DQ582" s="6">
        <f t="shared" si="1527"/>
        <v>9.8406317300789663</v>
      </c>
      <c r="DR582" s="6">
        <f t="shared" si="1527"/>
        <v>9.7254345512593119</v>
      </c>
      <c r="DS582" s="6">
        <f t="shared" si="1527"/>
        <v>9.3093378607809854</v>
      </c>
      <c r="DT582" s="6">
        <f t="shared" si="1527"/>
        <v>9.8867652362062746</v>
      </c>
      <c r="DU582" s="6">
        <f t="shared" si="1527"/>
        <v>9.6365553602811946</v>
      </c>
      <c r="DV582" s="178"/>
      <c r="DW582" s="6">
        <f t="shared" ref="DW582:EH590" si="1528">IFERROR(DW571/DW$6,0)</f>
        <v>8.0643047598008106</v>
      </c>
      <c r="DX582" s="6">
        <f t="shared" si="1528"/>
        <v>8.5092222383553366</v>
      </c>
      <c r="DY582" s="6">
        <f t="shared" si="1528"/>
        <v>7.5917528938107237</v>
      </c>
      <c r="DZ582" s="6">
        <f t="shared" si="1528"/>
        <v>7.6477712267201889</v>
      </c>
      <c r="EA582" s="6">
        <f t="shared" si="1528"/>
        <v>7.4285171676146797</v>
      </c>
      <c r="EB582" s="6">
        <f t="shared" si="1528"/>
        <v>7.8327183873180175</v>
      </c>
      <c r="EC582" s="6">
        <f t="shared" si="1528"/>
        <v>7.445593863167816</v>
      </c>
      <c r="ED582" s="6">
        <f t="shared" si="1528"/>
        <v>7.430647277343275</v>
      </c>
      <c r="EE582" s="6">
        <f t="shared" si="1528"/>
        <v>7.4563070071827333</v>
      </c>
      <c r="EF582" s="6">
        <f t="shared" si="1528"/>
        <v>7.4821434979428236</v>
      </c>
      <c r="EG582" s="6">
        <f t="shared" si="1528"/>
        <v>7.967595660445264</v>
      </c>
      <c r="EH582" s="6">
        <f t="shared" si="1528"/>
        <v>7.8185371813856372</v>
      </c>
    </row>
    <row r="583" spans="2:138" x14ac:dyDescent="0.25">
      <c r="B583" s="51">
        <v>65002</v>
      </c>
      <c r="C583" s="51"/>
      <c r="D583" t="str" cm="1">
        <f t="array" ref="D583">_xll.OneStreamExcelAddIn.XFFunctions.XFGetMemberInfo("Description","Account",B583)</f>
        <v>R &amp; M - Vehicles</v>
      </c>
      <c r="E583" s="6">
        <f t="shared" si="1479"/>
        <v>0</v>
      </c>
      <c r="F583" s="6">
        <f t="shared" si="1479"/>
        <v>0.17948179271708684</v>
      </c>
      <c r="G583" s="6">
        <f t="shared" si="1480"/>
        <v>0.17948179271708684</v>
      </c>
      <c r="H583" s="55">
        <f t="shared" si="1481"/>
        <v>1</v>
      </c>
      <c r="I583" s="41"/>
      <c r="J583" s="6">
        <f t="shared" si="1482"/>
        <v>6.3374109034868051E-2</v>
      </c>
      <c r="K583" s="6">
        <f t="shared" si="1482"/>
        <v>0.18450463421218394</v>
      </c>
      <c r="L583" s="6">
        <f t="shared" si="1483"/>
        <v>0.12113052517731589</v>
      </c>
      <c r="M583" s="40">
        <f t="shared" si="1484"/>
        <v>0.6565175216033512</v>
      </c>
      <c r="N583" s="41"/>
      <c r="O583" s="6">
        <f t="shared" si="1485"/>
        <v>3.6745358698143479E-2</v>
      </c>
      <c r="P583" s="6">
        <f t="shared" si="1486"/>
        <v>-2.6628750336724571E-2</v>
      </c>
      <c r="Q583" s="40">
        <f t="shared" si="1487"/>
        <v>-0.72468336900654506</v>
      </c>
      <c r="R583" s="41"/>
      <c r="S583" s="6">
        <f t="shared" ref="S583:S590" si="1529">IFERROR(S572/S$6,0)</f>
        <v>0</v>
      </c>
      <c r="T583" s="6">
        <f t="shared" ref="T583:T589" si="1530">S583-E583</f>
        <v>0</v>
      </c>
      <c r="U583" s="40">
        <f t="shared" si="1488"/>
        <v>0</v>
      </c>
      <c r="V583" s="41"/>
      <c r="W583" s="42"/>
      <c r="X583" s="43"/>
      <c r="Y583" s="42"/>
      <c r="Z583" s="44"/>
      <c r="AB583" s="6">
        <f t="shared" si="1489"/>
        <v>0</v>
      </c>
      <c r="AC583" s="6">
        <f t="shared" si="1489"/>
        <v>0.1856573705179283</v>
      </c>
      <c r="AD583" s="6">
        <f t="shared" si="1490"/>
        <v>0.1856573705179283</v>
      </c>
      <c r="AE583" s="40">
        <f t="shared" si="1491"/>
        <v>1</v>
      </c>
      <c r="AG583" s="6">
        <f t="shared" si="1492"/>
        <v>0</v>
      </c>
      <c r="AH583" s="6">
        <f t="shared" si="1492"/>
        <v>0.19535060975609758</v>
      </c>
      <c r="AI583" s="6">
        <f t="shared" si="1493"/>
        <v>0.19535060975609758</v>
      </c>
      <c r="AJ583" s="40">
        <f t="shared" si="1494"/>
        <v>1</v>
      </c>
      <c r="AL583" s="6">
        <f t="shared" si="1495"/>
        <v>0.23414590747330963</v>
      </c>
      <c r="AM583" s="6">
        <f t="shared" si="1495"/>
        <v>0.17848189415041785</v>
      </c>
      <c r="AN583" s="6">
        <f t="shared" si="1496"/>
        <v>-5.5664013322891781E-2</v>
      </c>
      <c r="AO583" s="40">
        <f t="shared" si="1497"/>
        <v>-0.31187484639747404</v>
      </c>
      <c r="AQ583" s="6">
        <f t="shared" si="1498"/>
        <v>0</v>
      </c>
      <c r="AR583" s="6">
        <f t="shared" si="1498"/>
        <v>0.17948179271708684</v>
      </c>
      <c r="AS583" s="6">
        <f t="shared" si="1499"/>
        <v>0.17948179271708684</v>
      </c>
      <c r="AT583" s="40">
        <f t="shared" si="1500"/>
        <v>1</v>
      </c>
      <c r="AV583" s="6">
        <f t="shared" si="1501"/>
        <v>6.3374109034868051E-2</v>
      </c>
      <c r="AW583" s="6">
        <f t="shared" si="1501"/>
        <v>0.17681959296309072</v>
      </c>
      <c r="AX583" s="6">
        <f t="shared" si="1502"/>
        <v>0.11344548392822267</v>
      </c>
      <c r="AY583" s="40">
        <f t="shared" si="1503"/>
        <v>0.64158887613717819</v>
      </c>
      <c r="BA583" s="6">
        <f t="shared" si="1504"/>
        <v>0</v>
      </c>
      <c r="BB583" s="6">
        <f t="shared" si="1504"/>
        <v>0.17979656260961066</v>
      </c>
      <c r="BC583" s="6">
        <f t="shared" si="1505"/>
        <v>0.17979656260961066</v>
      </c>
      <c r="BD583" s="40">
        <f t="shared" si="1506"/>
        <v>1</v>
      </c>
      <c r="BF583" s="6">
        <f t="shared" si="1507"/>
        <v>0</v>
      </c>
      <c r="BG583" s="6">
        <f t="shared" si="1507"/>
        <v>0.17749307479224377</v>
      </c>
      <c r="BH583" s="6">
        <f t="shared" si="1508"/>
        <v>0.17749307479224377</v>
      </c>
      <c r="BI583" s="40">
        <f t="shared" si="1509"/>
        <v>1</v>
      </c>
      <c r="BK583" s="6">
        <f t="shared" si="1510"/>
        <v>0</v>
      </c>
      <c r="BL583" s="6">
        <f t="shared" si="1510"/>
        <v>0.18399138549892319</v>
      </c>
      <c r="BM583" s="6">
        <f t="shared" si="1511"/>
        <v>0.18399138549892319</v>
      </c>
      <c r="BN583" s="40">
        <f t="shared" si="1512"/>
        <v>1</v>
      </c>
      <c r="BP583" s="6">
        <f t="shared" si="1513"/>
        <v>0</v>
      </c>
      <c r="BQ583" s="6">
        <f t="shared" si="1513"/>
        <v>0.18183753103937567</v>
      </c>
      <c r="BR583" s="6">
        <f t="shared" si="1514"/>
        <v>0.18183753103937567</v>
      </c>
      <c r="BS583" s="40">
        <f t="shared" si="1515"/>
        <v>1</v>
      </c>
      <c r="BU583" s="6">
        <f t="shared" si="1516"/>
        <v>0</v>
      </c>
      <c r="BV583" s="6">
        <f t="shared" si="1516"/>
        <v>0.1740577249575552</v>
      </c>
      <c r="BW583" s="6">
        <f t="shared" si="1517"/>
        <v>0.1740577249575552</v>
      </c>
      <c r="BX583" s="40">
        <f t="shared" si="1518"/>
        <v>1</v>
      </c>
      <c r="BZ583" s="6">
        <f t="shared" si="1519"/>
        <v>0</v>
      </c>
      <c r="CA583" s="6">
        <f t="shared" si="1519"/>
        <v>0.1848539487919221</v>
      </c>
      <c r="CB583" s="6">
        <f t="shared" si="1520"/>
        <v>0.1848539487919221</v>
      </c>
      <c r="CC583" s="40">
        <f t="shared" si="1521"/>
        <v>1</v>
      </c>
      <c r="CE583" s="6">
        <f t="shared" si="1522"/>
        <v>0</v>
      </c>
      <c r="CF583" s="6">
        <f t="shared" si="1522"/>
        <v>0.18017574692442884</v>
      </c>
      <c r="CG583" s="6">
        <f t="shared" si="1523"/>
        <v>0.18017574692442884</v>
      </c>
      <c r="CH583" s="40">
        <f t="shared" si="1524"/>
        <v>1</v>
      </c>
      <c r="CI583" s="212"/>
      <c r="CJ583" s="6">
        <f t="shared" si="1525"/>
        <v>0</v>
      </c>
      <c r="CK583" s="6">
        <f t="shared" si="1525"/>
        <v>0</v>
      </c>
      <c r="CL583" s="6">
        <f t="shared" si="1525"/>
        <v>0.23414590747330963</v>
      </c>
      <c r="CM583" s="6">
        <f t="shared" si="1525"/>
        <v>0</v>
      </c>
      <c r="CN583" s="6">
        <f t="shared" si="1525"/>
        <v>6.3374109034868051E-2</v>
      </c>
      <c r="CO583" s="6">
        <f t="shared" si="1525"/>
        <v>0</v>
      </c>
      <c r="CP583" s="6">
        <f t="shared" si="1525"/>
        <v>0</v>
      </c>
      <c r="CQ583" s="6">
        <f t="shared" si="1525"/>
        <v>0</v>
      </c>
      <c r="CR583" s="6">
        <f t="shared" si="1525"/>
        <v>0</v>
      </c>
      <c r="CS583" s="6">
        <f t="shared" si="1525"/>
        <v>0</v>
      </c>
      <c r="CT583" s="6">
        <f t="shared" si="1525"/>
        <v>0</v>
      </c>
      <c r="CU583" s="6">
        <f t="shared" si="1525"/>
        <v>0</v>
      </c>
      <c r="CV583" s="212"/>
      <c r="CW583" s="6">
        <f t="shared" si="1526"/>
        <v>0.13345501120717257</v>
      </c>
      <c r="CX583" s="6">
        <f t="shared" si="1526"/>
        <v>0</v>
      </c>
      <c r="CY583" s="6">
        <f t="shared" si="1526"/>
        <v>0</v>
      </c>
      <c r="CZ583" s="6">
        <f t="shared" si="1526"/>
        <v>1.8937739746237831E-2</v>
      </c>
      <c r="DA583" s="6">
        <f t="shared" si="1526"/>
        <v>0</v>
      </c>
      <c r="DB583" s="6">
        <f t="shared" si="1526"/>
        <v>0</v>
      </c>
      <c r="DC583" s="6">
        <f t="shared" si="1526"/>
        <v>0.17346115702479339</v>
      </c>
      <c r="DD583" s="6">
        <f t="shared" si="1526"/>
        <v>0.3505356483191725</v>
      </c>
      <c r="DE583" s="6">
        <f t="shared" si="1526"/>
        <v>0</v>
      </c>
      <c r="DF583" s="6">
        <f t="shared" si="1526"/>
        <v>0.1033047062864995</v>
      </c>
      <c r="DG583" s="6">
        <f t="shared" si="1526"/>
        <v>0</v>
      </c>
      <c r="DH583" s="6">
        <f t="shared" si="1526"/>
        <v>0.12599192100538598</v>
      </c>
      <c r="DI583" s="178"/>
      <c r="DJ583" s="6">
        <f t="shared" si="1527"/>
        <v>0.1856573705179283</v>
      </c>
      <c r="DK583" s="6">
        <f t="shared" si="1527"/>
        <v>0.19535060975609758</v>
      </c>
      <c r="DL583" s="6">
        <f t="shared" si="1527"/>
        <v>0.17848189415041785</v>
      </c>
      <c r="DM583" s="6">
        <f t="shared" si="1527"/>
        <v>0.17948179271708684</v>
      </c>
      <c r="DN583" s="6">
        <f t="shared" si="1527"/>
        <v>0.17681959296309072</v>
      </c>
      <c r="DO583" s="6">
        <f t="shared" si="1527"/>
        <v>0.17979656260961066</v>
      </c>
      <c r="DP583" s="6">
        <f t="shared" si="1527"/>
        <v>0.17749307479224377</v>
      </c>
      <c r="DQ583" s="6">
        <f t="shared" si="1527"/>
        <v>0.18399138549892319</v>
      </c>
      <c r="DR583" s="6">
        <f t="shared" si="1527"/>
        <v>0.18183753103937567</v>
      </c>
      <c r="DS583" s="6">
        <f t="shared" si="1527"/>
        <v>0.1740577249575552</v>
      </c>
      <c r="DT583" s="6">
        <f t="shared" si="1527"/>
        <v>0.1848539487919221</v>
      </c>
      <c r="DU583" s="6">
        <f t="shared" si="1527"/>
        <v>0.18017574692442884</v>
      </c>
      <c r="DV583" s="178"/>
      <c r="DW583" s="6">
        <f t="shared" si="1528"/>
        <v>3.2834269732337378E-3</v>
      </c>
      <c r="DX583" s="6">
        <f t="shared" si="1528"/>
        <v>3.2974870745484399E-3</v>
      </c>
      <c r="DY583" s="6">
        <f t="shared" si="1528"/>
        <v>3.3005628848520362E-3</v>
      </c>
      <c r="DZ583" s="6">
        <f t="shared" si="1528"/>
        <v>3.3060141759149943E-3</v>
      </c>
      <c r="EA583" s="6">
        <f t="shared" si="1528"/>
        <v>3.305079598623853E-3</v>
      </c>
      <c r="EB583" s="6">
        <f t="shared" si="1528"/>
        <v>3.2999187267230955E-3</v>
      </c>
      <c r="EC583" s="6">
        <f t="shared" si="1528"/>
        <v>3.3065428948275861E-3</v>
      </c>
      <c r="ED583" s="6">
        <f t="shared" si="1528"/>
        <v>3.3019459122454829E-3</v>
      </c>
      <c r="EE583" s="6">
        <f t="shared" si="1528"/>
        <v>3.3123244129496399E-3</v>
      </c>
      <c r="EF583" s="6">
        <f t="shared" si="1528"/>
        <v>3.3042807323130237E-3</v>
      </c>
      <c r="EG583" s="6">
        <f t="shared" si="1528"/>
        <v>3.2965675870233703E-3</v>
      </c>
      <c r="EH583" s="6">
        <f t="shared" si="1528"/>
        <v>3.2928705754375377E-3</v>
      </c>
    </row>
    <row r="584" spans="2:138" x14ac:dyDescent="0.25">
      <c r="B584" s="51">
        <v>65003</v>
      </c>
      <c r="C584" s="51"/>
      <c r="D584" t="str" cm="1">
        <f t="array" ref="D584">_xll.OneStreamExcelAddIn.XFFunctions.XFGetMemberInfo("Description","Account",B584)</f>
        <v>R &amp; M - Electrical</v>
      </c>
      <c r="E584" s="6">
        <f t="shared" si="1479"/>
        <v>0</v>
      </c>
      <c r="F584" s="6">
        <f t="shared" si="1479"/>
        <v>0.46577380952380953</v>
      </c>
      <c r="G584" s="6">
        <f t="shared" si="1480"/>
        <v>0.46577380952380953</v>
      </c>
      <c r="H584" s="55">
        <f t="shared" si="1481"/>
        <v>1</v>
      </c>
      <c r="I584" s="41"/>
      <c r="J584" s="6">
        <f t="shared" si="1482"/>
        <v>0</v>
      </c>
      <c r="K584" s="6">
        <f t="shared" si="1482"/>
        <v>0.47880860253756863</v>
      </c>
      <c r="L584" s="6">
        <f t="shared" si="1483"/>
        <v>0.47880860253756863</v>
      </c>
      <c r="M584" s="40">
        <f t="shared" si="1484"/>
        <v>1</v>
      </c>
      <c r="N584" s="41"/>
      <c r="O584" s="6">
        <f t="shared" si="1485"/>
        <v>8.8662235464894185E-2</v>
      </c>
      <c r="P584" s="6">
        <f t="shared" si="1486"/>
        <v>8.8662235464894185E-2</v>
      </c>
      <c r="Q584" s="40">
        <f t="shared" si="1487"/>
        <v>1</v>
      </c>
      <c r="R584" s="41"/>
      <c r="S584" s="6">
        <f t="shared" si="1529"/>
        <v>0</v>
      </c>
      <c r="T584" s="6">
        <f t="shared" si="1530"/>
        <v>0</v>
      </c>
      <c r="U584" s="40">
        <f t="shared" si="1488"/>
        <v>0</v>
      </c>
      <c r="V584" s="41"/>
      <c r="W584" s="42"/>
      <c r="X584" s="43"/>
      <c r="Y584" s="42"/>
      <c r="Z584" s="44"/>
      <c r="AB584" s="6">
        <f t="shared" si="1489"/>
        <v>0</v>
      </c>
      <c r="AC584" s="6">
        <f t="shared" si="1489"/>
        <v>0.48180007243752265</v>
      </c>
      <c r="AD584" s="6">
        <f t="shared" si="1490"/>
        <v>0.48180007243752265</v>
      </c>
      <c r="AE584" s="40">
        <f t="shared" si="1491"/>
        <v>1</v>
      </c>
      <c r="AG584" s="6">
        <f t="shared" si="1492"/>
        <v>0</v>
      </c>
      <c r="AH584" s="6">
        <f t="shared" si="1492"/>
        <v>0.50695503048780488</v>
      </c>
      <c r="AI584" s="6">
        <f t="shared" si="1493"/>
        <v>0.50695503048780488</v>
      </c>
      <c r="AJ584" s="40">
        <f t="shared" si="1494"/>
        <v>1</v>
      </c>
      <c r="AL584" s="6">
        <f t="shared" si="1495"/>
        <v>0</v>
      </c>
      <c r="AM584" s="6">
        <f t="shared" si="1495"/>
        <v>0.46317896935933145</v>
      </c>
      <c r="AN584" s="6">
        <f t="shared" si="1496"/>
        <v>0.46317896935933145</v>
      </c>
      <c r="AO584" s="40">
        <f t="shared" si="1497"/>
        <v>1</v>
      </c>
      <c r="AQ584" s="6">
        <f t="shared" si="1498"/>
        <v>0</v>
      </c>
      <c r="AR584" s="6">
        <f t="shared" si="1498"/>
        <v>0.46577380952380953</v>
      </c>
      <c r="AS584" s="6">
        <f t="shared" si="1499"/>
        <v>0.46577380952380953</v>
      </c>
      <c r="AT584" s="40">
        <f t="shared" si="1500"/>
        <v>1</v>
      </c>
      <c r="AV584" s="6">
        <f t="shared" si="1501"/>
        <v>0</v>
      </c>
      <c r="AW584" s="6">
        <f t="shared" si="1501"/>
        <v>0.45886512590548467</v>
      </c>
      <c r="AX584" s="6">
        <f t="shared" si="1502"/>
        <v>0.45886512590548467</v>
      </c>
      <c r="AY584" s="40">
        <f t="shared" si="1503"/>
        <v>1</v>
      </c>
      <c r="BA584" s="6">
        <f t="shared" si="1504"/>
        <v>0</v>
      </c>
      <c r="BB584" s="6">
        <f t="shared" si="1504"/>
        <v>0.46659066994037179</v>
      </c>
      <c r="BC584" s="6">
        <f t="shared" si="1505"/>
        <v>0.46659066994037179</v>
      </c>
      <c r="BD584" s="40">
        <f t="shared" si="1506"/>
        <v>1</v>
      </c>
      <c r="BF584" s="6">
        <f t="shared" si="1507"/>
        <v>0</v>
      </c>
      <c r="BG584" s="6">
        <f t="shared" si="1507"/>
        <v>0.4606128808864266</v>
      </c>
      <c r="BH584" s="6">
        <f t="shared" si="1508"/>
        <v>0.4606128808864266</v>
      </c>
      <c r="BI584" s="40">
        <f t="shared" si="1509"/>
        <v>1</v>
      </c>
      <c r="BK584" s="6">
        <f t="shared" si="1510"/>
        <v>0</v>
      </c>
      <c r="BL584" s="6">
        <f t="shared" si="1510"/>
        <v>0.47747666905958364</v>
      </c>
      <c r="BM584" s="6">
        <f t="shared" si="1511"/>
        <v>0.47747666905958364</v>
      </c>
      <c r="BN584" s="40">
        <f t="shared" si="1512"/>
        <v>1</v>
      </c>
      <c r="BP584" s="6">
        <f t="shared" si="1513"/>
        <v>0</v>
      </c>
      <c r="BQ584" s="6">
        <f t="shared" si="1513"/>
        <v>0.47188719404043988</v>
      </c>
      <c r="BR584" s="6">
        <f t="shared" si="1514"/>
        <v>0.47188719404043988</v>
      </c>
      <c r="BS584" s="40">
        <f t="shared" si="1515"/>
        <v>1</v>
      </c>
      <c r="BU584" s="6">
        <f t="shared" si="1516"/>
        <v>0</v>
      </c>
      <c r="BV584" s="6">
        <f t="shared" si="1516"/>
        <v>0.45169779286926998</v>
      </c>
      <c r="BW584" s="6">
        <f t="shared" si="1517"/>
        <v>0.45169779286926998</v>
      </c>
      <c r="BX584" s="40">
        <f t="shared" si="1518"/>
        <v>1</v>
      </c>
      <c r="BZ584" s="6">
        <f t="shared" si="1519"/>
        <v>0</v>
      </c>
      <c r="CA584" s="6">
        <f t="shared" si="1519"/>
        <v>0.47971510998918138</v>
      </c>
      <c r="CB584" s="6">
        <f t="shared" si="1520"/>
        <v>0.47971510998918138</v>
      </c>
      <c r="CC584" s="40">
        <f t="shared" si="1521"/>
        <v>1</v>
      </c>
      <c r="CE584" s="6">
        <f t="shared" si="1522"/>
        <v>0</v>
      </c>
      <c r="CF584" s="6">
        <f t="shared" si="1522"/>
        <v>0.46757469244288224</v>
      </c>
      <c r="CG584" s="6">
        <f t="shared" si="1523"/>
        <v>0.46757469244288224</v>
      </c>
      <c r="CH584" s="40">
        <f t="shared" si="1524"/>
        <v>1</v>
      </c>
      <c r="CI584" s="212"/>
      <c r="CJ584" s="6">
        <f t="shared" si="1525"/>
        <v>0</v>
      </c>
      <c r="CK584" s="6">
        <f t="shared" si="1525"/>
        <v>0</v>
      </c>
      <c r="CL584" s="6">
        <f t="shared" si="1525"/>
        <v>0</v>
      </c>
      <c r="CM584" s="6">
        <f t="shared" si="1525"/>
        <v>0</v>
      </c>
      <c r="CN584" s="6">
        <f t="shared" si="1525"/>
        <v>0</v>
      </c>
      <c r="CO584" s="6">
        <f t="shared" si="1525"/>
        <v>0</v>
      </c>
      <c r="CP584" s="6">
        <f t="shared" si="1525"/>
        <v>0</v>
      </c>
      <c r="CQ584" s="6">
        <f t="shared" si="1525"/>
        <v>0</v>
      </c>
      <c r="CR584" s="6">
        <f t="shared" si="1525"/>
        <v>0</v>
      </c>
      <c r="CS584" s="6">
        <f t="shared" si="1525"/>
        <v>0</v>
      </c>
      <c r="CT584" s="6">
        <f t="shared" si="1525"/>
        <v>0</v>
      </c>
      <c r="CU584" s="6">
        <f t="shared" si="1525"/>
        <v>0</v>
      </c>
      <c r="CV584" s="212"/>
      <c r="CW584" s="6">
        <f t="shared" si="1526"/>
        <v>0</v>
      </c>
      <c r="CX584" s="6">
        <f t="shared" si="1526"/>
        <v>0</v>
      </c>
      <c r="CY584" s="6">
        <f t="shared" si="1526"/>
        <v>0</v>
      </c>
      <c r="CZ584" s="6">
        <f t="shared" si="1526"/>
        <v>0.34243139569194453</v>
      </c>
      <c r="DA584" s="6">
        <f t="shared" si="1526"/>
        <v>0</v>
      </c>
      <c r="DB584" s="6">
        <f t="shared" si="1526"/>
        <v>0.47785919082510353</v>
      </c>
      <c r="DC584" s="6">
        <f t="shared" si="1526"/>
        <v>-0.49586776859504134</v>
      </c>
      <c r="DD584" s="6">
        <f t="shared" si="1526"/>
        <v>0</v>
      </c>
      <c r="DE584" s="6">
        <f t="shared" si="1526"/>
        <v>0</v>
      </c>
      <c r="DF584" s="6">
        <f t="shared" si="1526"/>
        <v>0</v>
      </c>
      <c r="DG584" s="6">
        <f t="shared" si="1526"/>
        <v>0</v>
      </c>
      <c r="DH584" s="6">
        <f t="shared" si="1526"/>
        <v>0</v>
      </c>
      <c r="DI584" s="178"/>
      <c r="DJ584" s="6">
        <f t="shared" si="1527"/>
        <v>0.48180007243752265</v>
      </c>
      <c r="DK584" s="6">
        <f t="shared" si="1527"/>
        <v>0.50695503048780488</v>
      </c>
      <c r="DL584" s="6">
        <f t="shared" si="1527"/>
        <v>0.46317896935933145</v>
      </c>
      <c r="DM584" s="6">
        <f t="shared" si="1527"/>
        <v>0.46577380952380953</v>
      </c>
      <c r="DN584" s="6">
        <f t="shared" si="1527"/>
        <v>0.45886512590548467</v>
      </c>
      <c r="DO584" s="6">
        <f t="shared" si="1527"/>
        <v>0.46659066994037179</v>
      </c>
      <c r="DP584" s="6">
        <f t="shared" si="1527"/>
        <v>0.4606128808864266</v>
      </c>
      <c r="DQ584" s="6">
        <f t="shared" si="1527"/>
        <v>0.47747666905958364</v>
      </c>
      <c r="DR584" s="6">
        <f t="shared" si="1527"/>
        <v>0.47188719404043988</v>
      </c>
      <c r="DS584" s="6">
        <f t="shared" si="1527"/>
        <v>0.45169779286926998</v>
      </c>
      <c r="DT584" s="6">
        <f t="shared" si="1527"/>
        <v>0.47971510998918138</v>
      </c>
      <c r="DU584" s="6">
        <f t="shared" si="1527"/>
        <v>0.46757469244288224</v>
      </c>
      <c r="DV584" s="178"/>
      <c r="DW584" s="6">
        <f t="shared" si="1528"/>
        <v>0</v>
      </c>
      <c r="DX584" s="6">
        <f t="shared" si="1528"/>
        <v>0</v>
      </c>
      <c r="DY584" s="6">
        <f t="shared" si="1528"/>
        <v>0</v>
      </c>
      <c r="DZ584" s="6">
        <f t="shared" si="1528"/>
        <v>0</v>
      </c>
      <c r="EA584" s="6">
        <f t="shared" si="1528"/>
        <v>0</v>
      </c>
      <c r="EB584" s="6">
        <f t="shared" si="1528"/>
        <v>0</v>
      </c>
      <c r="EC584" s="6">
        <f t="shared" si="1528"/>
        <v>0</v>
      </c>
      <c r="ED584" s="6">
        <f t="shared" si="1528"/>
        <v>0</v>
      </c>
      <c r="EE584" s="6">
        <f t="shared" si="1528"/>
        <v>0</v>
      </c>
      <c r="EF584" s="6">
        <f t="shared" si="1528"/>
        <v>0</v>
      </c>
      <c r="EG584" s="6">
        <f t="shared" si="1528"/>
        <v>0</v>
      </c>
      <c r="EH584" s="6">
        <f t="shared" si="1528"/>
        <v>0</v>
      </c>
    </row>
    <row r="585" spans="2:138" x14ac:dyDescent="0.25">
      <c r="B585" s="51">
        <v>65004</v>
      </c>
      <c r="C585" s="51"/>
      <c r="D585" t="str" cm="1">
        <f t="array" ref="D585">_xll.OneStreamExcelAddIn.XFFunctions.XFGetMemberInfo("Description","Account",B585)</f>
        <v>R &amp; M - Plumbing</v>
      </c>
      <c r="E585" s="6">
        <f t="shared" si="1479"/>
        <v>0</v>
      </c>
      <c r="F585" s="6">
        <f t="shared" si="1479"/>
        <v>0.2558578431372549</v>
      </c>
      <c r="G585" s="6">
        <f t="shared" si="1480"/>
        <v>0.2558578431372549</v>
      </c>
      <c r="H585" s="55">
        <f t="shared" si="1481"/>
        <v>1</v>
      </c>
      <c r="I585" s="41"/>
      <c r="J585" s="6">
        <f t="shared" si="1482"/>
        <v>0</v>
      </c>
      <c r="K585" s="6">
        <f t="shared" si="1482"/>
        <v>0.26301808692522272</v>
      </c>
      <c r="L585" s="6">
        <f t="shared" si="1483"/>
        <v>0.26301808692522272</v>
      </c>
      <c r="M585" s="40">
        <f t="shared" si="1484"/>
        <v>1</v>
      </c>
      <c r="N585" s="41"/>
      <c r="O585" s="6">
        <f t="shared" si="1485"/>
        <v>5.582779433111773E-2</v>
      </c>
      <c r="P585" s="6">
        <f t="shared" si="1486"/>
        <v>5.582779433111773E-2</v>
      </c>
      <c r="Q585" s="40">
        <f t="shared" si="1487"/>
        <v>1</v>
      </c>
      <c r="R585" s="41"/>
      <c r="S585" s="6">
        <f t="shared" si="1529"/>
        <v>0</v>
      </c>
      <c r="T585" s="6">
        <f t="shared" si="1530"/>
        <v>0</v>
      </c>
      <c r="U585" s="40">
        <f t="shared" si="1488"/>
        <v>0</v>
      </c>
      <c r="V585" s="41"/>
      <c r="W585" s="42"/>
      <c r="X585" s="43"/>
      <c r="Y585" s="42"/>
      <c r="Z585" s="44"/>
      <c r="AB585" s="6">
        <f t="shared" si="1489"/>
        <v>0</v>
      </c>
      <c r="AC585" s="6">
        <f t="shared" si="1489"/>
        <v>0.26466135458167334</v>
      </c>
      <c r="AD585" s="6">
        <f t="shared" si="1490"/>
        <v>0.26466135458167334</v>
      </c>
      <c r="AE585" s="40">
        <f t="shared" si="1491"/>
        <v>1</v>
      </c>
      <c r="AG585" s="6">
        <f t="shared" si="1492"/>
        <v>0</v>
      </c>
      <c r="AH585" s="6">
        <f t="shared" si="1492"/>
        <v>0.27847942073170734</v>
      </c>
      <c r="AI585" s="6">
        <f t="shared" si="1493"/>
        <v>0.27847942073170734</v>
      </c>
      <c r="AJ585" s="40">
        <f t="shared" si="1494"/>
        <v>1</v>
      </c>
      <c r="AL585" s="6">
        <f t="shared" si="1495"/>
        <v>0</v>
      </c>
      <c r="AM585" s="6">
        <f t="shared" si="1495"/>
        <v>0.25443245125348191</v>
      </c>
      <c r="AN585" s="6">
        <f t="shared" si="1496"/>
        <v>0.25443245125348191</v>
      </c>
      <c r="AO585" s="40">
        <f t="shared" si="1497"/>
        <v>1</v>
      </c>
      <c r="AQ585" s="6">
        <f t="shared" si="1498"/>
        <v>0</v>
      </c>
      <c r="AR585" s="6">
        <f t="shared" si="1498"/>
        <v>0.2558578431372549</v>
      </c>
      <c r="AS585" s="6">
        <f t="shared" si="1499"/>
        <v>0.2558578431372549</v>
      </c>
      <c r="AT585" s="40">
        <f t="shared" si="1500"/>
        <v>1</v>
      </c>
      <c r="AV585" s="6">
        <f t="shared" si="1501"/>
        <v>0</v>
      </c>
      <c r="AW585" s="6">
        <f t="shared" si="1501"/>
        <v>0.25206278026905832</v>
      </c>
      <c r="AX585" s="6">
        <f t="shared" si="1502"/>
        <v>0.25206278026905832</v>
      </c>
      <c r="AY585" s="40">
        <f t="shared" si="1503"/>
        <v>1</v>
      </c>
      <c r="BA585" s="6">
        <f t="shared" si="1504"/>
        <v>0</v>
      </c>
      <c r="BB585" s="6">
        <f t="shared" si="1504"/>
        <v>0.25630655910206945</v>
      </c>
      <c r="BC585" s="6">
        <f t="shared" si="1505"/>
        <v>0.25630655910206945</v>
      </c>
      <c r="BD585" s="40">
        <f t="shared" si="1506"/>
        <v>1</v>
      </c>
      <c r="BF585" s="6">
        <f t="shared" si="1507"/>
        <v>0</v>
      </c>
      <c r="BG585" s="6">
        <f t="shared" si="1507"/>
        <v>0.25302285318559559</v>
      </c>
      <c r="BH585" s="6">
        <f t="shared" si="1508"/>
        <v>0.25302285318559559</v>
      </c>
      <c r="BI585" s="40">
        <f t="shared" si="1509"/>
        <v>1</v>
      </c>
      <c r="BK585" s="6">
        <f t="shared" si="1510"/>
        <v>0</v>
      </c>
      <c r="BL585" s="6">
        <f t="shared" si="1510"/>
        <v>0.26228643216080405</v>
      </c>
      <c r="BM585" s="6">
        <f t="shared" si="1511"/>
        <v>0.26228643216080405</v>
      </c>
      <c r="BN585" s="40">
        <f t="shared" si="1512"/>
        <v>1</v>
      </c>
      <c r="BP585" s="6">
        <f t="shared" si="1513"/>
        <v>0</v>
      </c>
      <c r="BQ585" s="6">
        <f t="shared" si="1513"/>
        <v>0.25921603405462929</v>
      </c>
      <c r="BR585" s="6">
        <f t="shared" si="1514"/>
        <v>0.25921603405462929</v>
      </c>
      <c r="BS585" s="40">
        <f t="shared" si="1515"/>
        <v>1</v>
      </c>
      <c r="BU585" s="6">
        <f t="shared" si="1516"/>
        <v>0</v>
      </c>
      <c r="BV585" s="6">
        <f t="shared" si="1516"/>
        <v>0.24812563667232598</v>
      </c>
      <c r="BW585" s="6">
        <f t="shared" si="1517"/>
        <v>0.24812563667232598</v>
      </c>
      <c r="BX585" s="40">
        <f t="shared" si="1518"/>
        <v>1</v>
      </c>
      <c r="BZ585" s="6">
        <f t="shared" si="1519"/>
        <v>0</v>
      </c>
      <c r="CA585" s="6">
        <f t="shared" si="1519"/>
        <v>0.26351604760187525</v>
      </c>
      <c r="CB585" s="6">
        <f t="shared" si="1520"/>
        <v>0.26351604760187525</v>
      </c>
      <c r="CC585" s="40">
        <f t="shared" si="1521"/>
        <v>1</v>
      </c>
      <c r="CE585" s="6">
        <f t="shared" si="1522"/>
        <v>0</v>
      </c>
      <c r="CF585" s="6">
        <f t="shared" si="1522"/>
        <v>0.25684710017574691</v>
      </c>
      <c r="CG585" s="6">
        <f t="shared" si="1523"/>
        <v>0.25684710017574691</v>
      </c>
      <c r="CH585" s="40">
        <f t="shared" si="1524"/>
        <v>1</v>
      </c>
      <c r="CI585" s="212"/>
      <c r="CJ585" s="6">
        <f t="shared" si="1525"/>
        <v>0</v>
      </c>
      <c r="CK585" s="6">
        <f t="shared" si="1525"/>
        <v>0</v>
      </c>
      <c r="CL585" s="6">
        <f t="shared" si="1525"/>
        <v>0</v>
      </c>
      <c r="CM585" s="6">
        <f t="shared" si="1525"/>
        <v>0</v>
      </c>
      <c r="CN585" s="6">
        <f t="shared" si="1525"/>
        <v>0</v>
      </c>
      <c r="CO585" s="6">
        <f t="shared" si="1525"/>
        <v>0</v>
      </c>
      <c r="CP585" s="6">
        <f t="shared" si="1525"/>
        <v>0</v>
      </c>
      <c r="CQ585" s="6">
        <f t="shared" si="1525"/>
        <v>0</v>
      </c>
      <c r="CR585" s="6">
        <f t="shared" si="1525"/>
        <v>0</v>
      </c>
      <c r="CS585" s="6">
        <f t="shared" si="1525"/>
        <v>0</v>
      </c>
      <c r="CT585" s="6">
        <f t="shared" si="1525"/>
        <v>0</v>
      </c>
      <c r="CU585" s="6">
        <f t="shared" si="1525"/>
        <v>0</v>
      </c>
      <c r="CV585" s="212"/>
      <c r="CW585" s="6">
        <f t="shared" si="1526"/>
        <v>0</v>
      </c>
      <c r="CX585" s="6">
        <f t="shared" si="1526"/>
        <v>0</v>
      </c>
      <c r="CY585" s="6">
        <f t="shared" si="1526"/>
        <v>0</v>
      </c>
      <c r="CZ585" s="6">
        <f t="shared" si="1526"/>
        <v>0.21561817645323106</v>
      </c>
      <c r="DA585" s="6">
        <f t="shared" si="1526"/>
        <v>0</v>
      </c>
      <c r="DB585" s="6">
        <f t="shared" si="1526"/>
        <v>0</v>
      </c>
      <c r="DC585" s="6">
        <f t="shared" si="1526"/>
        <v>0</v>
      </c>
      <c r="DD585" s="6">
        <f t="shared" si="1526"/>
        <v>0</v>
      </c>
      <c r="DE585" s="6">
        <f t="shared" si="1526"/>
        <v>0</v>
      </c>
      <c r="DF585" s="6">
        <f t="shared" si="1526"/>
        <v>0</v>
      </c>
      <c r="DG585" s="6">
        <f t="shared" si="1526"/>
        <v>0</v>
      </c>
      <c r="DH585" s="6">
        <f t="shared" si="1526"/>
        <v>0</v>
      </c>
      <c r="DI585" s="178"/>
      <c r="DJ585" s="6">
        <f t="shared" si="1527"/>
        <v>0.26466135458167334</v>
      </c>
      <c r="DK585" s="6">
        <f t="shared" si="1527"/>
        <v>0.27847942073170734</v>
      </c>
      <c r="DL585" s="6">
        <f t="shared" si="1527"/>
        <v>0.25443245125348191</v>
      </c>
      <c r="DM585" s="6">
        <f t="shared" si="1527"/>
        <v>0.2558578431372549</v>
      </c>
      <c r="DN585" s="6">
        <f t="shared" si="1527"/>
        <v>0.25206278026905832</v>
      </c>
      <c r="DO585" s="6">
        <f t="shared" si="1527"/>
        <v>0.25630655910206945</v>
      </c>
      <c r="DP585" s="6">
        <f t="shared" si="1527"/>
        <v>0.25302285318559559</v>
      </c>
      <c r="DQ585" s="6">
        <f t="shared" si="1527"/>
        <v>0.26228643216080405</v>
      </c>
      <c r="DR585" s="6">
        <f t="shared" si="1527"/>
        <v>0.25921603405462929</v>
      </c>
      <c r="DS585" s="6">
        <f t="shared" si="1527"/>
        <v>0.24812563667232598</v>
      </c>
      <c r="DT585" s="6">
        <f t="shared" si="1527"/>
        <v>0.26351604760187525</v>
      </c>
      <c r="DU585" s="6">
        <f t="shared" si="1527"/>
        <v>0.25684710017574691</v>
      </c>
      <c r="DV585" s="178"/>
      <c r="DW585" s="6">
        <f t="shared" si="1528"/>
        <v>0</v>
      </c>
      <c r="DX585" s="6">
        <f t="shared" si="1528"/>
        <v>0</v>
      </c>
      <c r="DY585" s="6">
        <f t="shared" si="1528"/>
        <v>0</v>
      </c>
      <c r="DZ585" s="6">
        <f t="shared" si="1528"/>
        <v>0</v>
      </c>
      <c r="EA585" s="6">
        <f t="shared" si="1528"/>
        <v>0</v>
      </c>
      <c r="EB585" s="6">
        <f t="shared" si="1528"/>
        <v>0</v>
      </c>
      <c r="EC585" s="6">
        <f t="shared" si="1528"/>
        <v>0</v>
      </c>
      <c r="ED585" s="6">
        <f t="shared" si="1528"/>
        <v>0</v>
      </c>
      <c r="EE585" s="6">
        <f t="shared" si="1528"/>
        <v>0</v>
      </c>
      <c r="EF585" s="6">
        <f t="shared" si="1528"/>
        <v>0</v>
      </c>
      <c r="EG585" s="6">
        <f t="shared" si="1528"/>
        <v>0</v>
      </c>
      <c r="EH585" s="6">
        <f t="shared" si="1528"/>
        <v>0</v>
      </c>
    </row>
    <row r="586" spans="2:138" x14ac:dyDescent="0.25">
      <c r="B586" s="51">
        <v>65005</v>
      </c>
      <c r="C586" s="51"/>
      <c r="D586" t="str" cm="1">
        <f t="array" ref="D586">_xll.OneStreamExcelAddIn.XFFunctions.XFGetMemberInfo("Description","Account",B586)</f>
        <v>R &amp; M - Elevators</v>
      </c>
      <c r="E586" s="6">
        <f t="shared" si="1479"/>
        <v>0</v>
      </c>
      <c r="F586" s="6">
        <f t="shared" si="1479"/>
        <v>0</v>
      </c>
      <c r="G586" s="6">
        <f t="shared" si="1480"/>
        <v>0</v>
      </c>
      <c r="H586" s="55">
        <f t="shared" si="1481"/>
        <v>0</v>
      </c>
      <c r="I586" s="41"/>
      <c r="J586" s="6">
        <f t="shared" si="1482"/>
        <v>0</v>
      </c>
      <c r="K586" s="6">
        <f t="shared" si="1482"/>
        <v>0</v>
      </c>
      <c r="L586" s="6">
        <f t="shared" si="1483"/>
        <v>0</v>
      </c>
      <c r="M586" s="40">
        <f t="shared" si="1484"/>
        <v>0</v>
      </c>
      <c r="N586" s="41"/>
      <c r="O586" s="6">
        <f t="shared" si="1485"/>
        <v>0</v>
      </c>
      <c r="P586" s="6">
        <f t="shared" si="1486"/>
        <v>0</v>
      </c>
      <c r="Q586" s="40">
        <f t="shared" si="1487"/>
        <v>0</v>
      </c>
      <c r="R586" s="41"/>
      <c r="S586" s="6">
        <f t="shared" si="1529"/>
        <v>0</v>
      </c>
      <c r="T586" s="6">
        <f t="shared" si="1530"/>
        <v>0</v>
      </c>
      <c r="U586" s="40">
        <f t="shared" si="1488"/>
        <v>0</v>
      </c>
      <c r="V586" s="41"/>
      <c r="W586" s="42"/>
      <c r="X586" s="43"/>
      <c r="Y586" s="42"/>
      <c r="Z586" s="44"/>
      <c r="AB586" s="6">
        <f t="shared" si="1489"/>
        <v>0</v>
      </c>
      <c r="AC586" s="6">
        <f t="shared" si="1489"/>
        <v>0</v>
      </c>
      <c r="AD586" s="6">
        <f t="shared" si="1490"/>
        <v>0</v>
      </c>
      <c r="AE586" s="40">
        <f t="shared" si="1491"/>
        <v>0</v>
      </c>
      <c r="AG586" s="6">
        <f t="shared" si="1492"/>
        <v>0</v>
      </c>
      <c r="AH586" s="6">
        <f t="shared" si="1492"/>
        <v>0</v>
      </c>
      <c r="AI586" s="6">
        <f t="shared" si="1493"/>
        <v>0</v>
      </c>
      <c r="AJ586" s="40">
        <f t="shared" si="1494"/>
        <v>0</v>
      </c>
      <c r="AL586" s="6">
        <f t="shared" si="1495"/>
        <v>0</v>
      </c>
      <c r="AM586" s="6">
        <f t="shared" si="1495"/>
        <v>0</v>
      </c>
      <c r="AN586" s="6">
        <f t="shared" si="1496"/>
        <v>0</v>
      </c>
      <c r="AO586" s="40">
        <f t="shared" si="1497"/>
        <v>0</v>
      </c>
      <c r="AQ586" s="6">
        <f t="shared" si="1498"/>
        <v>0</v>
      </c>
      <c r="AR586" s="6">
        <f t="shared" si="1498"/>
        <v>0</v>
      </c>
      <c r="AS586" s="6">
        <f t="shared" si="1499"/>
        <v>0</v>
      </c>
      <c r="AT586" s="40">
        <f t="shared" si="1500"/>
        <v>0</v>
      </c>
      <c r="AV586" s="6">
        <f t="shared" si="1501"/>
        <v>0</v>
      </c>
      <c r="AW586" s="6">
        <f t="shared" si="1501"/>
        <v>0</v>
      </c>
      <c r="AX586" s="6">
        <f t="shared" si="1502"/>
        <v>0</v>
      </c>
      <c r="AY586" s="40">
        <f t="shared" si="1503"/>
        <v>0</v>
      </c>
      <c r="BA586" s="6">
        <f t="shared" si="1504"/>
        <v>0</v>
      </c>
      <c r="BB586" s="6">
        <f t="shared" si="1504"/>
        <v>0</v>
      </c>
      <c r="BC586" s="6">
        <f t="shared" si="1505"/>
        <v>0</v>
      </c>
      <c r="BD586" s="40">
        <f t="shared" si="1506"/>
        <v>0</v>
      </c>
      <c r="BF586" s="6">
        <f t="shared" si="1507"/>
        <v>0</v>
      </c>
      <c r="BG586" s="6">
        <f t="shared" si="1507"/>
        <v>0</v>
      </c>
      <c r="BH586" s="6">
        <f t="shared" si="1508"/>
        <v>0</v>
      </c>
      <c r="BI586" s="40">
        <f t="shared" si="1509"/>
        <v>0</v>
      </c>
      <c r="BK586" s="6">
        <f t="shared" si="1510"/>
        <v>0</v>
      </c>
      <c r="BL586" s="6">
        <f t="shared" si="1510"/>
        <v>0</v>
      </c>
      <c r="BM586" s="6">
        <f t="shared" si="1511"/>
        <v>0</v>
      </c>
      <c r="BN586" s="40">
        <f t="shared" si="1512"/>
        <v>0</v>
      </c>
      <c r="BP586" s="6">
        <f t="shared" si="1513"/>
        <v>0</v>
      </c>
      <c r="BQ586" s="6">
        <f t="shared" si="1513"/>
        <v>0</v>
      </c>
      <c r="BR586" s="6">
        <f t="shared" si="1514"/>
        <v>0</v>
      </c>
      <c r="BS586" s="40">
        <f t="shared" si="1515"/>
        <v>0</v>
      </c>
      <c r="BU586" s="6">
        <f t="shared" si="1516"/>
        <v>0</v>
      </c>
      <c r="BV586" s="6">
        <f t="shared" si="1516"/>
        <v>0</v>
      </c>
      <c r="BW586" s="6">
        <f t="shared" si="1517"/>
        <v>0</v>
      </c>
      <c r="BX586" s="40">
        <f t="shared" si="1518"/>
        <v>0</v>
      </c>
      <c r="BZ586" s="6">
        <f t="shared" si="1519"/>
        <v>0</v>
      </c>
      <c r="CA586" s="6">
        <f t="shared" si="1519"/>
        <v>0</v>
      </c>
      <c r="CB586" s="6">
        <f t="shared" si="1520"/>
        <v>0</v>
      </c>
      <c r="CC586" s="40">
        <f t="shared" si="1521"/>
        <v>0</v>
      </c>
      <c r="CE586" s="6">
        <f t="shared" si="1522"/>
        <v>0</v>
      </c>
      <c r="CF586" s="6">
        <f t="shared" si="1522"/>
        <v>0</v>
      </c>
      <c r="CG586" s="6">
        <f t="shared" si="1523"/>
        <v>0</v>
      </c>
      <c r="CH586" s="40">
        <f t="shared" si="1524"/>
        <v>0</v>
      </c>
      <c r="CI586" s="212"/>
      <c r="CJ586" s="6">
        <f t="shared" si="1525"/>
        <v>0</v>
      </c>
      <c r="CK586" s="6">
        <f t="shared" si="1525"/>
        <v>0</v>
      </c>
      <c r="CL586" s="6">
        <f t="shared" si="1525"/>
        <v>0</v>
      </c>
      <c r="CM586" s="6">
        <f t="shared" si="1525"/>
        <v>0</v>
      </c>
      <c r="CN586" s="6">
        <f t="shared" si="1525"/>
        <v>0</v>
      </c>
      <c r="CO586" s="6">
        <f t="shared" si="1525"/>
        <v>0</v>
      </c>
      <c r="CP586" s="6">
        <f t="shared" si="1525"/>
        <v>0</v>
      </c>
      <c r="CQ586" s="6">
        <f t="shared" si="1525"/>
        <v>0</v>
      </c>
      <c r="CR586" s="6">
        <f t="shared" si="1525"/>
        <v>0</v>
      </c>
      <c r="CS586" s="6">
        <f t="shared" si="1525"/>
        <v>0</v>
      </c>
      <c r="CT586" s="6">
        <f t="shared" si="1525"/>
        <v>0</v>
      </c>
      <c r="CU586" s="6">
        <f t="shared" si="1525"/>
        <v>0</v>
      </c>
      <c r="CV586" s="212"/>
      <c r="CW586" s="6">
        <f t="shared" si="1526"/>
        <v>0</v>
      </c>
      <c r="CX586" s="6">
        <f t="shared" si="1526"/>
        <v>0</v>
      </c>
      <c r="CY586" s="6">
        <f t="shared" si="1526"/>
        <v>0</v>
      </c>
      <c r="CZ586" s="6">
        <f t="shared" si="1526"/>
        <v>0</v>
      </c>
      <c r="DA586" s="6">
        <f t="shared" si="1526"/>
        <v>0</v>
      </c>
      <c r="DB586" s="6">
        <f t="shared" si="1526"/>
        <v>0</v>
      </c>
      <c r="DC586" s="6">
        <f t="shared" si="1526"/>
        <v>0</v>
      </c>
      <c r="DD586" s="6">
        <f t="shared" si="1526"/>
        <v>0</v>
      </c>
      <c r="DE586" s="6">
        <f t="shared" si="1526"/>
        <v>0</v>
      </c>
      <c r="DF586" s="6">
        <f t="shared" si="1526"/>
        <v>0</v>
      </c>
      <c r="DG586" s="6">
        <f t="shared" si="1526"/>
        <v>0</v>
      </c>
      <c r="DH586" s="6">
        <f t="shared" si="1526"/>
        <v>0</v>
      </c>
      <c r="DI586" s="178"/>
      <c r="DJ586" s="6">
        <f t="shared" si="1527"/>
        <v>0</v>
      </c>
      <c r="DK586" s="6">
        <f t="shared" si="1527"/>
        <v>0</v>
      </c>
      <c r="DL586" s="6">
        <f t="shared" si="1527"/>
        <v>0</v>
      </c>
      <c r="DM586" s="6">
        <f t="shared" si="1527"/>
        <v>0</v>
      </c>
      <c r="DN586" s="6">
        <f t="shared" si="1527"/>
        <v>0</v>
      </c>
      <c r="DO586" s="6">
        <f t="shared" si="1527"/>
        <v>0</v>
      </c>
      <c r="DP586" s="6">
        <f t="shared" si="1527"/>
        <v>0</v>
      </c>
      <c r="DQ586" s="6">
        <f t="shared" si="1527"/>
        <v>0</v>
      </c>
      <c r="DR586" s="6">
        <f t="shared" si="1527"/>
        <v>0</v>
      </c>
      <c r="DS586" s="6">
        <f t="shared" si="1527"/>
        <v>0</v>
      </c>
      <c r="DT586" s="6">
        <f t="shared" si="1527"/>
        <v>0</v>
      </c>
      <c r="DU586" s="6">
        <f t="shared" si="1527"/>
        <v>0</v>
      </c>
      <c r="DV586" s="178"/>
      <c r="DW586" s="6">
        <f t="shared" si="1528"/>
        <v>0</v>
      </c>
      <c r="DX586" s="6">
        <f t="shared" si="1528"/>
        <v>0</v>
      </c>
      <c r="DY586" s="6">
        <f t="shared" si="1528"/>
        <v>0</v>
      </c>
      <c r="DZ586" s="6">
        <f t="shared" si="1528"/>
        <v>0</v>
      </c>
      <c r="EA586" s="6">
        <f t="shared" si="1528"/>
        <v>0</v>
      </c>
      <c r="EB586" s="6">
        <f t="shared" si="1528"/>
        <v>0</v>
      </c>
      <c r="EC586" s="6">
        <f t="shared" si="1528"/>
        <v>0</v>
      </c>
      <c r="ED586" s="6">
        <f t="shared" si="1528"/>
        <v>0</v>
      </c>
      <c r="EE586" s="6">
        <f t="shared" si="1528"/>
        <v>0</v>
      </c>
      <c r="EF586" s="6">
        <f t="shared" si="1528"/>
        <v>0</v>
      </c>
      <c r="EG586" s="6">
        <f t="shared" si="1528"/>
        <v>0</v>
      </c>
      <c r="EH586" s="6">
        <f t="shared" si="1528"/>
        <v>0</v>
      </c>
    </row>
    <row r="587" spans="2:138" x14ac:dyDescent="0.25">
      <c r="B587" s="51">
        <v>65006</v>
      </c>
      <c r="C587" s="51"/>
      <c r="D587" t="str" cm="1">
        <f t="array" ref="D587">_xll.OneStreamExcelAddIn.XFFunctions.XFGetMemberInfo("Description","Account",B587)</f>
        <v>R &amp; M - HVAC Systems</v>
      </c>
      <c r="E587" s="6">
        <f t="shared" si="1479"/>
        <v>0</v>
      </c>
      <c r="F587" s="6">
        <f t="shared" si="1479"/>
        <v>0</v>
      </c>
      <c r="G587" s="6">
        <f t="shared" si="1480"/>
        <v>0</v>
      </c>
      <c r="H587" s="55">
        <f t="shared" si="1481"/>
        <v>0</v>
      </c>
      <c r="I587" s="41"/>
      <c r="J587" s="6">
        <f t="shared" si="1482"/>
        <v>0</v>
      </c>
      <c r="K587" s="6">
        <f t="shared" si="1482"/>
        <v>0</v>
      </c>
      <c r="L587" s="6">
        <f t="shared" si="1483"/>
        <v>0</v>
      </c>
      <c r="M587" s="40">
        <f t="shared" si="1484"/>
        <v>0</v>
      </c>
      <c r="N587" s="41"/>
      <c r="O587" s="6">
        <f t="shared" si="1485"/>
        <v>0</v>
      </c>
      <c r="P587" s="6">
        <f t="shared" si="1486"/>
        <v>0</v>
      </c>
      <c r="Q587" s="40">
        <f t="shared" si="1487"/>
        <v>0</v>
      </c>
      <c r="R587" s="41"/>
      <c r="S587" s="6">
        <f t="shared" si="1529"/>
        <v>0</v>
      </c>
      <c r="T587" s="6">
        <f t="shared" si="1530"/>
        <v>0</v>
      </c>
      <c r="U587" s="40">
        <f t="shared" si="1488"/>
        <v>0</v>
      </c>
      <c r="V587" s="41"/>
      <c r="W587" s="42"/>
      <c r="X587" s="43"/>
      <c r="Y587" s="42"/>
      <c r="Z587" s="44"/>
      <c r="AB587" s="6">
        <f t="shared" si="1489"/>
        <v>0</v>
      </c>
      <c r="AC587" s="6">
        <f t="shared" si="1489"/>
        <v>0</v>
      </c>
      <c r="AD587" s="6">
        <f t="shared" si="1490"/>
        <v>0</v>
      </c>
      <c r="AE587" s="40">
        <f t="shared" si="1491"/>
        <v>0</v>
      </c>
      <c r="AG587" s="6">
        <f t="shared" si="1492"/>
        <v>0</v>
      </c>
      <c r="AH587" s="6">
        <f t="shared" si="1492"/>
        <v>0</v>
      </c>
      <c r="AI587" s="6">
        <f t="shared" si="1493"/>
        <v>0</v>
      </c>
      <c r="AJ587" s="40">
        <f t="shared" si="1494"/>
        <v>0</v>
      </c>
      <c r="AL587" s="6">
        <f t="shared" si="1495"/>
        <v>0</v>
      </c>
      <c r="AM587" s="6">
        <f t="shared" si="1495"/>
        <v>0</v>
      </c>
      <c r="AN587" s="6">
        <f t="shared" si="1496"/>
        <v>0</v>
      </c>
      <c r="AO587" s="40">
        <f t="shared" si="1497"/>
        <v>0</v>
      </c>
      <c r="AQ587" s="6">
        <f t="shared" si="1498"/>
        <v>0</v>
      </c>
      <c r="AR587" s="6">
        <f t="shared" si="1498"/>
        <v>0</v>
      </c>
      <c r="AS587" s="6">
        <f t="shared" si="1499"/>
        <v>0</v>
      </c>
      <c r="AT587" s="40">
        <f t="shared" si="1500"/>
        <v>0</v>
      </c>
      <c r="AV587" s="6">
        <f t="shared" si="1501"/>
        <v>0</v>
      </c>
      <c r="AW587" s="6">
        <f t="shared" si="1501"/>
        <v>0</v>
      </c>
      <c r="AX587" s="6">
        <f t="shared" si="1502"/>
        <v>0</v>
      </c>
      <c r="AY587" s="40">
        <f t="shared" si="1503"/>
        <v>0</v>
      </c>
      <c r="BA587" s="6">
        <f t="shared" si="1504"/>
        <v>0</v>
      </c>
      <c r="BB587" s="6">
        <f t="shared" si="1504"/>
        <v>0</v>
      </c>
      <c r="BC587" s="6">
        <f t="shared" si="1505"/>
        <v>0</v>
      </c>
      <c r="BD587" s="40">
        <f t="shared" si="1506"/>
        <v>0</v>
      </c>
      <c r="BF587" s="6">
        <f t="shared" si="1507"/>
        <v>0</v>
      </c>
      <c r="BG587" s="6">
        <f t="shared" si="1507"/>
        <v>0</v>
      </c>
      <c r="BH587" s="6">
        <f t="shared" si="1508"/>
        <v>0</v>
      </c>
      <c r="BI587" s="40">
        <f t="shared" si="1509"/>
        <v>0</v>
      </c>
      <c r="BK587" s="6">
        <f t="shared" si="1510"/>
        <v>0</v>
      </c>
      <c r="BL587" s="6">
        <f t="shared" si="1510"/>
        <v>0</v>
      </c>
      <c r="BM587" s="6">
        <f t="shared" si="1511"/>
        <v>0</v>
      </c>
      <c r="BN587" s="40">
        <f t="shared" si="1512"/>
        <v>0</v>
      </c>
      <c r="BP587" s="6">
        <f t="shared" si="1513"/>
        <v>0</v>
      </c>
      <c r="BQ587" s="6">
        <f t="shared" si="1513"/>
        <v>0</v>
      </c>
      <c r="BR587" s="6">
        <f t="shared" si="1514"/>
        <v>0</v>
      </c>
      <c r="BS587" s="40">
        <f t="shared" si="1515"/>
        <v>0</v>
      </c>
      <c r="BU587" s="6">
        <f t="shared" si="1516"/>
        <v>0</v>
      </c>
      <c r="BV587" s="6">
        <f t="shared" si="1516"/>
        <v>0</v>
      </c>
      <c r="BW587" s="6">
        <f t="shared" si="1517"/>
        <v>0</v>
      </c>
      <c r="BX587" s="40">
        <f t="shared" si="1518"/>
        <v>0</v>
      </c>
      <c r="BZ587" s="6">
        <f t="shared" si="1519"/>
        <v>0</v>
      </c>
      <c r="CA587" s="6">
        <f t="shared" si="1519"/>
        <v>0</v>
      </c>
      <c r="CB587" s="6">
        <f t="shared" si="1520"/>
        <v>0</v>
      </c>
      <c r="CC587" s="40">
        <f t="shared" si="1521"/>
        <v>0</v>
      </c>
      <c r="CE587" s="6">
        <f t="shared" si="1522"/>
        <v>0</v>
      </c>
      <c r="CF587" s="6">
        <f t="shared" si="1522"/>
        <v>0</v>
      </c>
      <c r="CG587" s="6">
        <f t="shared" si="1523"/>
        <v>0</v>
      </c>
      <c r="CH587" s="40">
        <f t="shared" si="1524"/>
        <v>0</v>
      </c>
      <c r="CI587" s="212"/>
      <c r="CJ587" s="6">
        <f t="shared" si="1525"/>
        <v>0</v>
      </c>
      <c r="CK587" s="6">
        <f t="shared" si="1525"/>
        <v>0</v>
      </c>
      <c r="CL587" s="6">
        <f t="shared" si="1525"/>
        <v>0</v>
      </c>
      <c r="CM587" s="6">
        <f t="shared" si="1525"/>
        <v>0</v>
      </c>
      <c r="CN587" s="6">
        <f t="shared" si="1525"/>
        <v>0</v>
      </c>
      <c r="CO587" s="6">
        <f t="shared" si="1525"/>
        <v>0</v>
      </c>
      <c r="CP587" s="6">
        <f t="shared" si="1525"/>
        <v>0</v>
      </c>
      <c r="CQ587" s="6">
        <f t="shared" si="1525"/>
        <v>0</v>
      </c>
      <c r="CR587" s="6">
        <f t="shared" si="1525"/>
        <v>0</v>
      </c>
      <c r="CS587" s="6">
        <f t="shared" si="1525"/>
        <v>0</v>
      </c>
      <c r="CT587" s="6">
        <f t="shared" si="1525"/>
        <v>0</v>
      </c>
      <c r="CU587" s="6">
        <f t="shared" si="1525"/>
        <v>0</v>
      </c>
      <c r="CV587" s="212"/>
      <c r="CW587" s="6">
        <f t="shared" si="1526"/>
        <v>0</v>
      </c>
      <c r="CX587" s="6">
        <f t="shared" si="1526"/>
        <v>0</v>
      </c>
      <c r="CY587" s="6">
        <f t="shared" si="1526"/>
        <v>0</v>
      </c>
      <c r="CZ587" s="6">
        <f t="shared" si="1526"/>
        <v>0</v>
      </c>
      <c r="DA587" s="6">
        <f t="shared" si="1526"/>
        <v>0</v>
      </c>
      <c r="DB587" s="6">
        <f t="shared" si="1526"/>
        <v>0</v>
      </c>
      <c r="DC587" s="6">
        <f t="shared" si="1526"/>
        <v>0</v>
      </c>
      <c r="DD587" s="6">
        <f t="shared" si="1526"/>
        <v>0</v>
      </c>
      <c r="DE587" s="6">
        <f t="shared" si="1526"/>
        <v>0</v>
      </c>
      <c r="DF587" s="6">
        <f t="shared" si="1526"/>
        <v>0</v>
      </c>
      <c r="DG587" s="6">
        <f t="shared" si="1526"/>
        <v>0</v>
      </c>
      <c r="DH587" s="6">
        <f t="shared" si="1526"/>
        <v>0</v>
      </c>
      <c r="DI587" s="178"/>
      <c r="DJ587" s="6">
        <f t="shared" si="1527"/>
        <v>0</v>
      </c>
      <c r="DK587" s="6">
        <f t="shared" si="1527"/>
        <v>0</v>
      </c>
      <c r="DL587" s="6">
        <f t="shared" si="1527"/>
        <v>0</v>
      </c>
      <c r="DM587" s="6">
        <f t="shared" si="1527"/>
        <v>0</v>
      </c>
      <c r="DN587" s="6">
        <f t="shared" si="1527"/>
        <v>0</v>
      </c>
      <c r="DO587" s="6">
        <f t="shared" si="1527"/>
        <v>0</v>
      </c>
      <c r="DP587" s="6">
        <f t="shared" si="1527"/>
        <v>0</v>
      </c>
      <c r="DQ587" s="6">
        <f t="shared" si="1527"/>
        <v>0</v>
      </c>
      <c r="DR587" s="6">
        <f t="shared" si="1527"/>
        <v>0</v>
      </c>
      <c r="DS587" s="6">
        <f t="shared" si="1527"/>
        <v>0</v>
      </c>
      <c r="DT587" s="6">
        <f t="shared" si="1527"/>
        <v>0</v>
      </c>
      <c r="DU587" s="6">
        <f t="shared" si="1527"/>
        <v>0</v>
      </c>
      <c r="DV587" s="178"/>
      <c r="DW587" s="6">
        <f t="shared" si="1528"/>
        <v>0</v>
      </c>
      <c r="DX587" s="6">
        <f t="shared" si="1528"/>
        <v>0</v>
      </c>
      <c r="DY587" s="6">
        <f t="shared" si="1528"/>
        <v>0</v>
      </c>
      <c r="DZ587" s="6">
        <f t="shared" si="1528"/>
        <v>0</v>
      </c>
      <c r="EA587" s="6">
        <f t="shared" si="1528"/>
        <v>0</v>
      </c>
      <c r="EB587" s="6">
        <f t="shared" si="1528"/>
        <v>0</v>
      </c>
      <c r="EC587" s="6">
        <f t="shared" si="1528"/>
        <v>0</v>
      </c>
      <c r="ED587" s="6">
        <f t="shared" si="1528"/>
        <v>0</v>
      </c>
      <c r="EE587" s="6">
        <f t="shared" si="1528"/>
        <v>0</v>
      </c>
      <c r="EF587" s="6">
        <f t="shared" si="1528"/>
        <v>0</v>
      </c>
      <c r="EG587" s="6">
        <f t="shared" si="1528"/>
        <v>0</v>
      </c>
      <c r="EH587" s="6">
        <f t="shared" si="1528"/>
        <v>0</v>
      </c>
    </row>
    <row r="588" spans="2:138" x14ac:dyDescent="0.25">
      <c r="B588" s="51">
        <v>65007</v>
      </c>
      <c r="C588" s="51"/>
      <c r="D588" t="str" cm="1">
        <f t="array" ref="D588">_xll.OneStreamExcelAddIn.XFFunctions.XFGetMemberInfo("Description","Account",B588)</f>
        <v>R &amp; M - Minor Equipment</v>
      </c>
      <c r="E588" s="6">
        <f t="shared" si="1479"/>
        <v>0</v>
      </c>
      <c r="F588" s="6">
        <f t="shared" si="1479"/>
        <v>0</v>
      </c>
      <c r="G588" s="6">
        <f t="shared" si="1480"/>
        <v>0</v>
      </c>
      <c r="H588" s="55">
        <f t="shared" si="1481"/>
        <v>0</v>
      </c>
      <c r="I588" s="41"/>
      <c r="J588" s="6">
        <f t="shared" si="1482"/>
        <v>0</v>
      </c>
      <c r="K588" s="6">
        <f t="shared" si="1482"/>
        <v>0</v>
      </c>
      <c r="L588" s="6">
        <f t="shared" si="1483"/>
        <v>0</v>
      </c>
      <c r="M588" s="40">
        <f t="shared" si="1484"/>
        <v>0</v>
      </c>
      <c r="N588" s="41"/>
      <c r="O588" s="6">
        <f t="shared" si="1485"/>
        <v>0</v>
      </c>
      <c r="P588" s="6">
        <f t="shared" si="1486"/>
        <v>0</v>
      </c>
      <c r="Q588" s="40">
        <f t="shared" si="1487"/>
        <v>0</v>
      </c>
      <c r="R588" s="41"/>
      <c r="S588" s="6">
        <f t="shared" si="1529"/>
        <v>0</v>
      </c>
      <c r="T588" s="6">
        <f t="shared" si="1530"/>
        <v>0</v>
      </c>
      <c r="U588" s="40">
        <f t="shared" si="1488"/>
        <v>0</v>
      </c>
      <c r="V588" s="41"/>
      <c r="W588" s="42"/>
      <c r="X588" s="43"/>
      <c r="Y588" s="42"/>
      <c r="Z588" s="44"/>
      <c r="AB588" s="6">
        <f t="shared" si="1489"/>
        <v>0</v>
      </c>
      <c r="AC588" s="6">
        <f t="shared" si="1489"/>
        <v>0</v>
      </c>
      <c r="AD588" s="6">
        <f t="shared" si="1490"/>
        <v>0</v>
      </c>
      <c r="AE588" s="40">
        <f t="shared" si="1491"/>
        <v>0</v>
      </c>
      <c r="AG588" s="6">
        <f t="shared" si="1492"/>
        <v>0</v>
      </c>
      <c r="AH588" s="6">
        <f t="shared" si="1492"/>
        <v>0</v>
      </c>
      <c r="AI588" s="6">
        <f t="shared" si="1493"/>
        <v>0</v>
      </c>
      <c r="AJ588" s="40">
        <f t="shared" si="1494"/>
        <v>0</v>
      </c>
      <c r="AL588" s="6">
        <f t="shared" si="1495"/>
        <v>0</v>
      </c>
      <c r="AM588" s="6">
        <f t="shared" si="1495"/>
        <v>0</v>
      </c>
      <c r="AN588" s="6">
        <f t="shared" si="1496"/>
        <v>0</v>
      </c>
      <c r="AO588" s="40">
        <f t="shared" si="1497"/>
        <v>0</v>
      </c>
      <c r="AQ588" s="6">
        <f t="shared" si="1498"/>
        <v>0</v>
      </c>
      <c r="AR588" s="6">
        <f t="shared" si="1498"/>
        <v>0</v>
      </c>
      <c r="AS588" s="6">
        <f t="shared" si="1499"/>
        <v>0</v>
      </c>
      <c r="AT588" s="40">
        <f t="shared" si="1500"/>
        <v>0</v>
      </c>
      <c r="AV588" s="6">
        <f t="shared" si="1501"/>
        <v>0</v>
      </c>
      <c r="AW588" s="6">
        <f t="shared" si="1501"/>
        <v>0</v>
      </c>
      <c r="AX588" s="6">
        <f t="shared" si="1502"/>
        <v>0</v>
      </c>
      <c r="AY588" s="40">
        <f t="shared" si="1503"/>
        <v>0</v>
      </c>
      <c r="BA588" s="6">
        <f t="shared" si="1504"/>
        <v>0</v>
      </c>
      <c r="BB588" s="6">
        <f t="shared" si="1504"/>
        <v>0</v>
      </c>
      <c r="BC588" s="6">
        <f t="shared" si="1505"/>
        <v>0</v>
      </c>
      <c r="BD588" s="40">
        <f t="shared" si="1506"/>
        <v>0</v>
      </c>
      <c r="BF588" s="6">
        <f t="shared" si="1507"/>
        <v>0</v>
      </c>
      <c r="BG588" s="6">
        <f t="shared" si="1507"/>
        <v>0</v>
      </c>
      <c r="BH588" s="6">
        <f t="shared" si="1508"/>
        <v>0</v>
      </c>
      <c r="BI588" s="40">
        <f t="shared" si="1509"/>
        <v>0</v>
      </c>
      <c r="BK588" s="6">
        <f t="shared" si="1510"/>
        <v>0</v>
      </c>
      <c r="BL588" s="6">
        <f t="shared" si="1510"/>
        <v>0</v>
      </c>
      <c r="BM588" s="6">
        <f t="shared" si="1511"/>
        <v>0</v>
      </c>
      <c r="BN588" s="40">
        <f t="shared" si="1512"/>
        <v>0</v>
      </c>
      <c r="BP588" s="6">
        <f t="shared" si="1513"/>
        <v>0</v>
      </c>
      <c r="BQ588" s="6">
        <f t="shared" si="1513"/>
        <v>0</v>
      </c>
      <c r="BR588" s="6">
        <f t="shared" si="1514"/>
        <v>0</v>
      </c>
      <c r="BS588" s="40">
        <f t="shared" si="1515"/>
        <v>0</v>
      </c>
      <c r="BU588" s="6">
        <f t="shared" si="1516"/>
        <v>0</v>
      </c>
      <c r="BV588" s="6">
        <f t="shared" si="1516"/>
        <v>0</v>
      </c>
      <c r="BW588" s="6">
        <f t="shared" si="1517"/>
        <v>0</v>
      </c>
      <c r="BX588" s="40">
        <f t="shared" si="1518"/>
        <v>0</v>
      </c>
      <c r="BZ588" s="6">
        <f t="shared" si="1519"/>
        <v>0</v>
      </c>
      <c r="CA588" s="6">
        <f t="shared" si="1519"/>
        <v>0</v>
      </c>
      <c r="CB588" s="6">
        <f t="shared" si="1520"/>
        <v>0</v>
      </c>
      <c r="CC588" s="40">
        <f t="shared" si="1521"/>
        <v>0</v>
      </c>
      <c r="CE588" s="6">
        <f t="shared" si="1522"/>
        <v>0</v>
      </c>
      <c r="CF588" s="6">
        <f t="shared" si="1522"/>
        <v>0</v>
      </c>
      <c r="CG588" s="6">
        <f t="shared" si="1523"/>
        <v>0</v>
      </c>
      <c r="CH588" s="40">
        <f t="shared" si="1524"/>
        <v>0</v>
      </c>
      <c r="CI588" s="212"/>
      <c r="CJ588" s="6">
        <f t="shared" si="1525"/>
        <v>0</v>
      </c>
      <c r="CK588" s="6">
        <f t="shared" si="1525"/>
        <v>0</v>
      </c>
      <c r="CL588" s="6">
        <f t="shared" si="1525"/>
        <v>0</v>
      </c>
      <c r="CM588" s="6">
        <f t="shared" si="1525"/>
        <v>0</v>
      </c>
      <c r="CN588" s="6">
        <f t="shared" si="1525"/>
        <v>0</v>
      </c>
      <c r="CO588" s="6">
        <f t="shared" si="1525"/>
        <v>0</v>
      </c>
      <c r="CP588" s="6">
        <f t="shared" si="1525"/>
        <v>0</v>
      </c>
      <c r="CQ588" s="6">
        <f t="shared" si="1525"/>
        <v>0</v>
      </c>
      <c r="CR588" s="6">
        <f t="shared" si="1525"/>
        <v>0</v>
      </c>
      <c r="CS588" s="6">
        <f t="shared" si="1525"/>
        <v>0</v>
      </c>
      <c r="CT588" s="6">
        <f t="shared" si="1525"/>
        <v>0</v>
      </c>
      <c r="CU588" s="6">
        <f t="shared" si="1525"/>
        <v>0</v>
      </c>
      <c r="CV588" s="212"/>
      <c r="CW588" s="6">
        <f t="shared" si="1526"/>
        <v>0</v>
      </c>
      <c r="CX588" s="6">
        <f t="shared" si="1526"/>
        <v>0</v>
      </c>
      <c r="CY588" s="6">
        <f t="shared" si="1526"/>
        <v>0</v>
      </c>
      <c r="CZ588" s="6">
        <f t="shared" si="1526"/>
        <v>0</v>
      </c>
      <c r="DA588" s="6">
        <f t="shared" si="1526"/>
        <v>0</v>
      </c>
      <c r="DB588" s="6">
        <f t="shared" si="1526"/>
        <v>0</v>
      </c>
      <c r="DC588" s="6">
        <f t="shared" si="1526"/>
        <v>0</v>
      </c>
      <c r="DD588" s="6">
        <f t="shared" si="1526"/>
        <v>0</v>
      </c>
      <c r="DE588" s="6">
        <f t="shared" si="1526"/>
        <v>0</v>
      </c>
      <c r="DF588" s="6">
        <f t="shared" si="1526"/>
        <v>0</v>
      </c>
      <c r="DG588" s="6">
        <f t="shared" si="1526"/>
        <v>0</v>
      </c>
      <c r="DH588" s="6">
        <f t="shared" si="1526"/>
        <v>0</v>
      </c>
      <c r="DI588" s="178"/>
      <c r="DJ588" s="6">
        <f t="shared" si="1527"/>
        <v>0</v>
      </c>
      <c r="DK588" s="6">
        <f t="shared" si="1527"/>
        <v>0</v>
      </c>
      <c r="DL588" s="6">
        <f t="shared" si="1527"/>
        <v>0</v>
      </c>
      <c r="DM588" s="6">
        <f t="shared" si="1527"/>
        <v>0</v>
      </c>
      <c r="DN588" s="6">
        <f t="shared" si="1527"/>
        <v>0</v>
      </c>
      <c r="DO588" s="6">
        <f t="shared" si="1527"/>
        <v>0</v>
      </c>
      <c r="DP588" s="6">
        <f t="shared" si="1527"/>
        <v>0</v>
      </c>
      <c r="DQ588" s="6">
        <f t="shared" si="1527"/>
        <v>0</v>
      </c>
      <c r="DR588" s="6">
        <f t="shared" si="1527"/>
        <v>0</v>
      </c>
      <c r="DS588" s="6">
        <f t="shared" si="1527"/>
        <v>0</v>
      </c>
      <c r="DT588" s="6">
        <f t="shared" si="1527"/>
        <v>0</v>
      </c>
      <c r="DU588" s="6">
        <f t="shared" si="1527"/>
        <v>0</v>
      </c>
      <c r="DV588" s="178"/>
      <c r="DW588" s="6">
        <f t="shared" si="1528"/>
        <v>0</v>
      </c>
      <c r="DX588" s="6">
        <f t="shared" si="1528"/>
        <v>0</v>
      </c>
      <c r="DY588" s="6">
        <f t="shared" si="1528"/>
        <v>0</v>
      </c>
      <c r="DZ588" s="6">
        <f t="shared" si="1528"/>
        <v>0</v>
      </c>
      <c r="EA588" s="6">
        <f t="shared" si="1528"/>
        <v>0</v>
      </c>
      <c r="EB588" s="6">
        <f t="shared" si="1528"/>
        <v>0</v>
      </c>
      <c r="EC588" s="6">
        <f t="shared" si="1528"/>
        <v>0</v>
      </c>
      <c r="ED588" s="6">
        <f t="shared" si="1528"/>
        <v>0</v>
      </c>
      <c r="EE588" s="6">
        <f t="shared" si="1528"/>
        <v>0</v>
      </c>
      <c r="EF588" s="6">
        <f t="shared" si="1528"/>
        <v>0</v>
      </c>
      <c r="EG588" s="6">
        <f t="shared" si="1528"/>
        <v>0</v>
      </c>
      <c r="EH588" s="6">
        <f t="shared" si="1528"/>
        <v>0</v>
      </c>
    </row>
    <row r="589" spans="2:138" x14ac:dyDescent="0.25">
      <c r="B589" s="51">
        <v>65008</v>
      </c>
      <c r="C589" s="51"/>
      <c r="D589" t="str" cm="1">
        <f t="array" ref="D589">_xll.OneStreamExcelAddIn.XFFunctions.XFGetMemberInfo("Description","Account",B589)</f>
        <v>R &amp; M - Other</v>
      </c>
      <c r="E589" s="6">
        <f t="shared" si="1479"/>
        <v>0.48150293542074363</v>
      </c>
      <c r="F589" s="6">
        <f t="shared" si="1479"/>
        <v>1.665751925770308</v>
      </c>
      <c r="G589" s="6">
        <f t="shared" si="1480"/>
        <v>1.1842489903495643</v>
      </c>
      <c r="H589" s="55">
        <f t="shared" si="1481"/>
        <v>0.71093958952016334</v>
      </c>
      <c r="I589" s="41"/>
      <c r="J589" s="6">
        <f t="shared" si="1482"/>
        <v>0.11849739934502022</v>
      </c>
      <c r="K589" s="6">
        <f t="shared" si="1482"/>
        <v>1.7123683973724466</v>
      </c>
      <c r="L589" s="6">
        <f t="shared" si="1483"/>
        <v>1.5938709980274264</v>
      </c>
      <c r="M589" s="40">
        <f t="shared" si="1484"/>
        <v>0.93079912037219958</v>
      </c>
      <c r="N589" s="41"/>
      <c r="O589" s="6">
        <f t="shared" si="1485"/>
        <v>4.5413706165482466E-2</v>
      </c>
      <c r="P589" s="6">
        <f t="shared" si="1486"/>
        <v>-7.3083693179537751E-2</v>
      </c>
      <c r="Q589" s="40">
        <f t="shared" si="1487"/>
        <v>-1.6092871370865207</v>
      </c>
      <c r="R589" s="41"/>
      <c r="S589" s="6">
        <f t="shared" si="1529"/>
        <v>0</v>
      </c>
      <c r="T589" s="6">
        <f t="shared" si="1530"/>
        <v>-0.48150293542074363</v>
      </c>
      <c r="U589" s="40">
        <f t="shared" si="1488"/>
        <v>0</v>
      </c>
      <c r="V589" s="41"/>
      <c r="W589" s="42"/>
      <c r="X589" s="43"/>
      <c r="Y589" s="42"/>
      <c r="Z589" s="44"/>
      <c r="AB589" s="6">
        <f t="shared" si="1489"/>
        <v>0</v>
      </c>
      <c r="AC589" s="6">
        <f t="shared" si="1489"/>
        <v>1.7230668236146323</v>
      </c>
      <c r="AD589" s="6">
        <f t="shared" si="1490"/>
        <v>1.7230668236146323</v>
      </c>
      <c r="AE589" s="40">
        <f t="shared" si="1491"/>
        <v>1</v>
      </c>
      <c r="AG589" s="6">
        <f t="shared" si="1492"/>
        <v>0</v>
      </c>
      <c r="AH589" s="6">
        <f t="shared" si="1492"/>
        <v>1.8130287728658536</v>
      </c>
      <c r="AI589" s="6">
        <f t="shared" si="1493"/>
        <v>1.8130287728658536</v>
      </c>
      <c r="AJ589" s="40">
        <f t="shared" si="1494"/>
        <v>1</v>
      </c>
      <c r="AL589" s="6">
        <f t="shared" si="1495"/>
        <v>0</v>
      </c>
      <c r="AM589" s="6">
        <f t="shared" si="1495"/>
        <v>1.656471970752089</v>
      </c>
      <c r="AN589" s="6">
        <f t="shared" si="1496"/>
        <v>1.656471970752089</v>
      </c>
      <c r="AO589" s="40">
        <f t="shared" si="1497"/>
        <v>1</v>
      </c>
      <c r="AQ589" s="6">
        <f t="shared" si="1498"/>
        <v>0.48150293542074363</v>
      </c>
      <c r="AR589" s="6">
        <f t="shared" si="1498"/>
        <v>1.665751925770308</v>
      </c>
      <c r="AS589" s="6">
        <f t="shared" si="1499"/>
        <v>1.1842489903495643</v>
      </c>
      <c r="AT589" s="40">
        <f t="shared" si="1500"/>
        <v>0.71093958952016334</v>
      </c>
      <c r="AV589" s="6">
        <f t="shared" si="1501"/>
        <v>0.11849739934502022</v>
      </c>
      <c r="AW589" s="6">
        <f t="shared" si="1501"/>
        <v>1.6410443256295273</v>
      </c>
      <c r="AX589" s="6">
        <f t="shared" si="1502"/>
        <v>1.5225469262845071</v>
      </c>
      <c r="AY589" s="40">
        <f t="shared" si="1503"/>
        <v>0.92779146943543833</v>
      </c>
      <c r="BA589" s="6">
        <f t="shared" si="1504"/>
        <v>0</v>
      </c>
      <c r="BB589" s="6">
        <f t="shared" si="1504"/>
        <v>1.6686732725359523</v>
      </c>
      <c r="BC589" s="6">
        <f t="shared" si="1505"/>
        <v>1.6686732725359523</v>
      </c>
      <c r="BD589" s="40">
        <f t="shared" si="1506"/>
        <v>1</v>
      </c>
      <c r="BF589" s="6">
        <f t="shared" si="1507"/>
        <v>0</v>
      </c>
      <c r="BG589" s="6">
        <f t="shared" si="1507"/>
        <v>1.6472948407202215</v>
      </c>
      <c r="BH589" s="6">
        <f t="shared" si="1508"/>
        <v>1.6472948407202215</v>
      </c>
      <c r="BI589" s="40">
        <f t="shared" si="1509"/>
        <v>1</v>
      </c>
      <c r="BK589" s="6">
        <f t="shared" si="1510"/>
        <v>0</v>
      </c>
      <c r="BL589" s="6">
        <f t="shared" si="1510"/>
        <v>1.7076049892318736</v>
      </c>
      <c r="BM589" s="6">
        <f t="shared" si="1511"/>
        <v>1.7076049892318736</v>
      </c>
      <c r="BN589" s="40">
        <f t="shared" si="1512"/>
        <v>1</v>
      </c>
      <c r="BP589" s="6">
        <f t="shared" si="1513"/>
        <v>0</v>
      </c>
      <c r="BQ589" s="6">
        <f t="shared" si="1513"/>
        <v>1.6876152891096132</v>
      </c>
      <c r="BR589" s="6">
        <f t="shared" si="1514"/>
        <v>1.6876152891096132</v>
      </c>
      <c r="BS589" s="40">
        <f t="shared" si="1515"/>
        <v>1</v>
      </c>
      <c r="BU589" s="6">
        <f t="shared" si="1516"/>
        <v>0</v>
      </c>
      <c r="BV589" s="6">
        <f t="shared" si="1516"/>
        <v>1.6154117147707978</v>
      </c>
      <c r="BW589" s="6">
        <f t="shared" si="1517"/>
        <v>1.6154117147707978</v>
      </c>
      <c r="BX589" s="40">
        <f t="shared" si="1518"/>
        <v>1</v>
      </c>
      <c r="BZ589" s="6">
        <f t="shared" si="1519"/>
        <v>0</v>
      </c>
      <c r="CA589" s="6">
        <f t="shared" si="1519"/>
        <v>1.7156103498016588</v>
      </c>
      <c r="CB589" s="6">
        <f t="shared" si="1520"/>
        <v>1.7156103498016588</v>
      </c>
      <c r="CC589" s="40">
        <f t="shared" si="1521"/>
        <v>1</v>
      </c>
      <c r="CE589" s="6">
        <f t="shared" si="1522"/>
        <v>0</v>
      </c>
      <c r="CF589" s="6">
        <f t="shared" si="1522"/>
        <v>1.6721924428822494</v>
      </c>
      <c r="CG589" s="6">
        <f t="shared" si="1523"/>
        <v>1.6721924428822494</v>
      </c>
      <c r="CH589" s="40">
        <f t="shared" si="1524"/>
        <v>1</v>
      </c>
      <c r="CI589" s="212"/>
      <c r="CJ589" s="6">
        <f t="shared" si="1525"/>
        <v>0</v>
      </c>
      <c r="CK589" s="6">
        <f t="shared" si="1525"/>
        <v>0</v>
      </c>
      <c r="CL589" s="6">
        <f t="shared" si="1525"/>
        <v>0</v>
      </c>
      <c r="CM589" s="6">
        <f t="shared" si="1525"/>
        <v>0.48150293542074363</v>
      </c>
      <c r="CN589" s="6">
        <f t="shared" si="1525"/>
        <v>0.11849739934502022</v>
      </c>
      <c r="CO589" s="6">
        <f t="shared" si="1525"/>
        <v>0</v>
      </c>
      <c r="CP589" s="6">
        <f t="shared" si="1525"/>
        <v>0</v>
      </c>
      <c r="CQ589" s="6">
        <f t="shared" si="1525"/>
        <v>0</v>
      </c>
      <c r="CR589" s="6">
        <f t="shared" si="1525"/>
        <v>0</v>
      </c>
      <c r="CS589" s="6">
        <f t="shared" si="1525"/>
        <v>0</v>
      </c>
      <c r="CT589" s="6">
        <f t="shared" si="1525"/>
        <v>0</v>
      </c>
      <c r="CU589" s="6">
        <f t="shared" si="1525"/>
        <v>0</v>
      </c>
      <c r="CV589" s="212"/>
      <c r="CW589" s="6">
        <f t="shared" si="1526"/>
        <v>0.19033621517771374</v>
      </c>
      <c r="CX589" s="6">
        <f t="shared" si="1526"/>
        <v>0</v>
      </c>
      <c r="CY589" s="6">
        <f t="shared" si="1526"/>
        <v>0</v>
      </c>
      <c r="CZ589" s="6">
        <f t="shared" si="1526"/>
        <v>0</v>
      </c>
      <c r="DA589" s="6">
        <f t="shared" si="1526"/>
        <v>1.8719667347534286</v>
      </c>
      <c r="DB589" s="6">
        <f t="shared" si="1526"/>
        <v>0.91683975788467664</v>
      </c>
      <c r="DC589" s="6">
        <f t="shared" si="1526"/>
        <v>1.4591900826446282</v>
      </c>
      <c r="DD589" s="6">
        <f t="shared" si="1526"/>
        <v>1.9661285555966015</v>
      </c>
      <c r="DE589" s="6">
        <f t="shared" si="1526"/>
        <v>0.54779197080291975</v>
      </c>
      <c r="DF589" s="6">
        <f t="shared" si="1526"/>
        <v>0.17762281003091721</v>
      </c>
      <c r="DG589" s="6">
        <f t="shared" si="1526"/>
        <v>0</v>
      </c>
      <c r="DH589" s="6">
        <f t="shared" si="1526"/>
        <v>0.21611310592459604</v>
      </c>
      <c r="DI589" s="178"/>
      <c r="DJ589" s="6">
        <f t="shared" si="1527"/>
        <v>1.7230668236146323</v>
      </c>
      <c r="DK589" s="6">
        <f t="shared" si="1527"/>
        <v>1.8130287728658536</v>
      </c>
      <c r="DL589" s="6">
        <f t="shared" si="1527"/>
        <v>1.656471970752089</v>
      </c>
      <c r="DM589" s="6">
        <f t="shared" si="1527"/>
        <v>1.665751925770308</v>
      </c>
      <c r="DN589" s="6">
        <f t="shared" si="1527"/>
        <v>1.6410443256295273</v>
      </c>
      <c r="DO589" s="6">
        <f t="shared" si="1527"/>
        <v>1.6686732725359523</v>
      </c>
      <c r="DP589" s="6">
        <f t="shared" si="1527"/>
        <v>1.6472948407202215</v>
      </c>
      <c r="DQ589" s="6">
        <f t="shared" si="1527"/>
        <v>1.7076049892318736</v>
      </c>
      <c r="DR589" s="6">
        <f t="shared" si="1527"/>
        <v>1.6876152891096132</v>
      </c>
      <c r="DS589" s="6">
        <f t="shared" si="1527"/>
        <v>1.6154117147707978</v>
      </c>
      <c r="DT589" s="6">
        <f t="shared" si="1527"/>
        <v>1.7156103498016588</v>
      </c>
      <c r="DU589" s="6">
        <f t="shared" si="1527"/>
        <v>1.6721924428822494</v>
      </c>
      <c r="DV589" s="178"/>
      <c r="DW589" s="6">
        <f t="shared" si="1528"/>
        <v>0.95611577964519145</v>
      </c>
      <c r="DX589" s="6">
        <f t="shared" si="1528"/>
        <v>1.0088669950738915</v>
      </c>
      <c r="DY589" s="6">
        <f t="shared" si="1528"/>
        <v>0.90008789920890708</v>
      </c>
      <c r="DZ589" s="6">
        <f t="shared" si="1528"/>
        <v>0.90672963400236128</v>
      </c>
      <c r="EA589" s="6">
        <f t="shared" si="1528"/>
        <v>0.88073394495412849</v>
      </c>
      <c r="EB589" s="6">
        <f t="shared" si="1528"/>
        <v>0.92865779927448611</v>
      </c>
      <c r="EC589" s="6">
        <f t="shared" si="1528"/>
        <v>0.88275862068965516</v>
      </c>
      <c r="ED589" s="6">
        <f t="shared" si="1528"/>
        <v>0.88098652136507027</v>
      </c>
      <c r="EE589" s="6">
        <f t="shared" si="1528"/>
        <v>0.88402877697841731</v>
      </c>
      <c r="EF589" s="6">
        <f t="shared" si="1528"/>
        <v>0.88709211666185384</v>
      </c>
      <c r="EG589" s="6">
        <f t="shared" si="1528"/>
        <v>0.94464944649446492</v>
      </c>
      <c r="EH589" s="6">
        <f t="shared" si="1528"/>
        <v>0.92697646348823171</v>
      </c>
    </row>
    <row r="590" spans="2:138" s="47" customFormat="1" x14ac:dyDescent="0.25">
      <c r="B590" s="51" t="s">
        <v>367</v>
      </c>
      <c r="C590" s="51"/>
      <c r="D590" s="47" t="s">
        <v>368</v>
      </c>
      <c r="E590" s="205">
        <f t="shared" si="1479"/>
        <v>8.9934050880626231</v>
      </c>
      <c r="F590" s="205">
        <f t="shared" si="1479"/>
        <v>12.166305147058823</v>
      </c>
      <c r="G590" s="205">
        <f t="shared" si="1480"/>
        <v>3.1729000589962002</v>
      </c>
      <c r="H590" s="206">
        <f t="shared" si="1481"/>
        <v>0.26079405543787809</v>
      </c>
      <c r="I590" s="41"/>
      <c r="J590" s="208">
        <f t="shared" si="1482"/>
        <v>9.8155509535734922</v>
      </c>
      <c r="K590" s="208">
        <f t="shared" si="1482"/>
        <v>12.506782147035004</v>
      </c>
      <c r="L590" s="208">
        <f t="shared" si="1483"/>
        <v>2.6912311934615119</v>
      </c>
      <c r="M590" s="209">
        <f t="shared" si="1484"/>
        <v>0.21518174393878964</v>
      </c>
      <c r="N590" s="41"/>
      <c r="O590" s="208">
        <f t="shared" si="1485"/>
        <v>10.841445488578195</v>
      </c>
      <c r="P590" s="208">
        <f t="shared" si="1486"/>
        <v>1.0258945350047028</v>
      </c>
      <c r="Q590" s="209">
        <f t="shared" si="1487"/>
        <v>9.4627098949629465E-2</v>
      </c>
      <c r="R590" s="41"/>
      <c r="S590" s="208">
        <f t="shared" si="1529"/>
        <v>0</v>
      </c>
      <c r="T590" s="208">
        <f>S590-E590</f>
        <v>-8.9934050880626231</v>
      </c>
      <c r="U590" s="209">
        <f t="shared" si="1488"/>
        <v>0</v>
      </c>
      <c r="V590" s="41"/>
      <c r="W590" s="42"/>
      <c r="X590" s="43"/>
      <c r="Y590" s="42"/>
      <c r="Z590" s="44"/>
      <c r="AB590" s="208">
        <f t="shared" si="1489"/>
        <v>9.1902729827378575</v>
      </c>
      <c r="AC590" s="208">
        <f t="shared" si="1489"/>
        <v>12.584921224194131</v>
      </c>
      <c r="AD590" s="208">
        <f t="shared" si="1490"/>
        <v>3.3946482414562738</v>
      </c>
      <c r="AE590" s="209">
        <f t="shared" si="1491"/>
        <v>0.26973933177509007</v>
      </c>
      <c r="AG590" s="208">
        <f t="shared" si="1492"/>
        <v>14.030031670625496</v>
      </c>
      <c r="AH590" s="208">
        <f t="shared" si="1492"/>
        <v>13.24198456554878</v>
      </c>
      <c r="AI590" s="208">
        <f t="shared" si="1493"/>
        <v>-0.78804710507671594</v>
      </c>
      <c r="AJ590" s="209">
        <f t="shared" si="1494"/>
        <v>-5.9511253858953381E-2</v>
      </c>
      <c r="AL590" s="208">
        <f t="shared" si="1495"/>
        <v>7.3288505338078291</v>
      </c>
      <c r="AM590" s="208">
        <f t="shared" si="1495"/>
        <v>12.098526288300835</v>
      </c>
      <c r="AN590" s="208">
        <f t="shared" si="1496"/>
        <v>4.7696757544930062</v>
      </c>
      <c r="AO590" s="209">
        <f t="shared" si="1497"/>
        <v>0.39423609461470022</v>
      </c>
      <c r="AQ590" s="208">
        <f t="shared" si="1498"/>
        <v>8.9934050880626231</v>
      </c>
      <c r="AR590" s="208">
        <f t="shared" si="1498"/>
        <v>12.166305147058823</v>
      </c>
      <c r="AS590" s="208">
        <f t="shared" si="1499"/>
        <v>3.1729000589962002</v>
      </c>
      <c r="AT590" s="209">
        <f t="shared" si="1500"/>
        <v>0.26079405543787809</v>
      </c>
      <c r="AV590" s="208">
        <f t="shared" si="1501"/>
        <v>9.8155509535734922</v>
      </c>
      <c r="AW590" s="208">
        <f t="shared" si="1501"/>
        <v>11.985845981372886</v>
      </c>
      <c r="AX590" s="208">
        <f t="shared" si="1502"/>
        <v>2.1702950277993942</v>
      </c>
      <c r="AY590" s="209">
        <f t="shared" si="1503"/>
        <v>0.18107149309045298</v>
      </c>
      <c r="BA590" s="208">
        <f t="shared" si="1504"/>
        <v>0</v>
      </c>
      <c r="BB590" s="208">
        <f t="shared" si="1504"/>
        <v>12.18764205541915</v>
      </c>
      <c r="BC590" s="208">
        <f t="shared" si="1505"/>
        <v>12.18764205541915</v>
      </c>
      <c r="BD590" s="209">
        <f t="shared" si="1506"/>
        <v>1</v>
      </c>
      <c r="BF590" s="208">
        <f t="shared" si="1507"/>
        <v>0</v>
      </c>
      <c r="BG590" s="208">
        <f t="shared" si="1507"/>
        <v>12.031498441828255</v>
      </c>
      <c r="BH590" s="208">
        <f t="shared" si="1508"/>
        <v>12.031498441828255</v>
      </c>
      <c r="BI590" s="209">
        <f t="shared" si="1509"/>
        <v>1</v>
      </c>
      <c r="BK590" s="208">
        <f t="shared" si="1510"/>
        <v>0</v>
      </c>
      <c r="BL590" s="208">
        <f t="shared" si="1510"/>
        <v>12.47199120603015</v>
      </c>
      <c r="BM590" s="208">
        <f t="shared" si="1511"/>
        <v>12.47199120603015</v>
      </c>
      <c r="BN590" s="209">
        <f t="shared" si="1512"/>
        <v>1</v>
      </c>
      <c r="BP590" s="208">
        <f t="shared" si="1513"/>
        <v>0</v>
      </c>
      <c r="BQ590" s="208">
        <f t="shared" si="1513"/>
        <v>12.325990599503369</v>
      </c>
      <c r="BR590" s="208">
        <f t="shared" si="1514"/>
        <v>12.325990599503369</v>
      </c>
      <c r="BS590" s="209">
        <f t="shared" si="1515"/>
        <v>1</v>
      </c>
      <c r="BU590" s="208">
        <f t="shared" si="1516"/>
        <v>0</v>
      </c>
      <c r="BV590" s="208">
        <f t="shared" si="1516"/>
        <v>11.798630730050933</v>
      </c>
      <c r="BW590" s="208">
        <f t="shared" si="1517"/>
        <v>11.798630730050933</v>
      </c>
      <c r="BX590" s="209">
        <f t="shared" si="1518"/>
        <v>1</v>
      </c>
      <c r="BZ590" s="208">
        <f t="shared" si="1519"/>
        <v>0</v>
      </c>
      <c r="CA590" s="208">
        <f t="shared" si="1519"/>
        <v>12.530460692390912</v>
      </c>
      <c r="CB590" s="208">
        <f t="shared" si="1520"/>
        <v>12.530460692390912</v>
      </c>
      <c r="CC590" s="209">
        <f t="shared" si="1521"/>
        <v>1</v>
      </c>
      <c r="CE590" s="208">
        <f t="shared" si="1522"/>
        <v>0</v>
      </c>
      <c r="CF590" s="208">
        <f t="shared" si="1522"/>
        <v>12.213345342706502</v>
      </c>
      <c r="CG590" s="208">
        <f t="shared" si="1523"/>
        <v>12.213345342706502</v>
      </c>
      <c r="CH590" s="209">
        <f t="shared" si="1524"/>
        <v>1</v>
      </c>
      <c r="CI590" s="214"/>
      <c r="CJ590" s="208">
        <f t="shared" si="1525"/>
        <v>9.1902729827378575</v>
      </c>
      <c r="CK590" s="208">
        <f t="shared" si="1525"/>
        <v>14.030031670625496</v>
      </c>
      <c r="CL590" s="208">
        <f t="shared" si="1525"/>
        <v>7.3288505338078291</v>
      </c>
      <c r="CM590" s="208">
        <f t="shared" si="1525"/>
        <v>8.9934050880626231</v>
      </c>
      <c r="CN590" s="208">
        <f t="shared" si="1525"/>
        <v>9.8155509535734922</v>
      </c>
      <c r="CO590" s="208">
        <f t="shared" si="1525"/>
        <v>0</v>
      </c>
      <c r="CP590" s="208">
        <f t="shared" si="1525"/>
        <v>0</v>
      </c>
      <c r="CQ590" s="208">
        <f t="shared" si="1525"/>
        <v>0</v>
      </c>
      <c r="CR590" s="208">
        <f t="shared" si="1525"/>
        <v>0</v>
      </c>
      <c r="CS590" s="208">
        <f t="shared" si="1525"/>
        <v>0</v>
      </c>
      <c r="CT590" s="208">
        <f t="shared" si="1525"/>
        <v>0</v>
      </c>
      <c r="CU590" s="208">
        <f t="shared" si="1525"/>
        <v>0</v>
      </c>
      <c r="CV590" s="214"/>
      <c r="CW590" s="208">
        <f t="shared" si="1526"/>
        <v>11.410816522574448</v>
      </c>
      <c r="CX590" s="208">
        <f t="shared" si="1526"/>
        <v>8.7281335952848735</v>
      </c>
      <c r="CY590" s="208">
        <f t="shared" si="1526"/>
        <v>6.4760289525972183</v>
      </c>
      <c r="CZ590" s="208">
        <f t="shared" si="1526"/>
        <v>16.759200354086751</v>
      </c>
      <c r="DA590" s="208">
        <f t="shared" si="1526"/>
        <v>18.989168368835717</v>
      </c>
      <c r="DB590" s="208">
        <f t="shared" si="1526"/>
        <v>13.985925453966232</v>
      </c>
      <c r="DC590" s="208">
        <f t="shared" si="1526"/>
        <v>25.333279338842974</v>
      </c>
      <c r="DD590" s="208">
        <f t="shared" si="1526"/>
        <v>26.406006649427411</v>
      </c>
      <c r="DE590" s="208">
        <f t="shared" si="1526"/>
        <v>12.812058394160584</v>
      </c>
      <c r="DF590" s="208">
        <f t="shared" si="1526"/>
        <v>14.699227069735485</v>
      </c>
      <c r="DG590" s="208">
        <f t="shared" si="1526"/>
        <v>8.639096408317581</v>
      </c>
      <c r="DH590" s="208">
        <f t="shared" si="1526"/>
        <v>15.351741472172352</v>
      </c>
      <c r="DI590" s="215"/>
      <c r="DJ590" s="208">
        <f t="shared" si="1527"/>
        <v>12.584921224194131</v>
      </c>
      <c r="DK590" s="208">
        <f t="shared" si="1527"/>
        <v>13.24198456554878</v>
      </c>
      <c r="DL590" s="208">
        <f t="shared" si="1527"/>
        <v>12.098526288300835</v>
      </c>
      <c r="DM590" s="208">
        <f t="shared" si="1527"/>
        <v>12.166305147058823</v>
      </c>
      <c r="DN590" s="208">
        <f t="shared" si="1527"/>
        <v>11.985845981372886</v>
      </c>
      <c r="DO590" s="208">
        <f t="shared" si="1527"/>
        <v>12.18764205541915</v>
      </c>
      <c r="DP590" s="208">
        <f t="shared" si="1527"/>
        <v>12.031498441828255</v>
      </c>
      <c r="DQ590" s="208">
        <f t="shared" si="1527"/>
        <v>12.47199120603015</v>
      </c>
      <c r="DR590" s="208">
        <f t="shared" si="1527"/>
        <v>12.325990599503369</v>
      </c>
      <c r="DS590" s="208">
        <f t="shared" si="1527"/>
        <v>11.798630730050933</v>
      </c>
      <c r="DT590" s="208">
        <f t="shared" si="1527"/>
        <v>12.530460692390912</v>
      </c>
      <c r="DU590" s="208">
        <f t="shared" si="1527"/>
        <v>12.213345342706502</v>
      </c>
      <c r="DV590" s="215"/>
      <c r="DW590" s="208">
        <f t="shared" si="1528"/>
        <v>9.0237039664192356</v>
      </c>
      <c r="DX590" s="208">
        <f t="shared" si="1528"/>
        <v>9.5213867205037772</v>
      </c>
      <c r="DY590" s="208">
        <f t="shared" si="1528"/>
        <v>8.495141355904483</v>
      </c>
      <c r="DZ590" s="208">
        <f t="shared" si="1528"/>
        <v>8.5578068748984659</v>
      </c>
      <c r="EA590" s="208">
        <f t="shared" si="1528"/>
        <v>8.3125561921674311</v>
      </c>
      <c r="EB590" s="208">
        <f t="shared" si="1528"/>
        <v>8.764676105319225</v>
      </c>
      <c r="EC590" s="208">
        <f t="shared" si="1528"/>
        <v>8.3316590267522983</v>
      </c>
      <c r="ED590" s="208">
        <f t="shared" si="1528"/>
        <v>8.3149357446205912</v>
      </c>
      <c r="EE590" s="208">
        <f t="shared" si="1528"/>
        <v>8.3436481085741008</v>
      </c>
      <c r="EF590" s="208">
        <f t="shared" si="1528"/>
        <v>8.3725398953369918</v>
      </c>
      <c r="EG590" s="208">
        <f t="shared" si="1528"/>
        <v>8.9155416745267537</v>
      </c>
      <c r="EH590" s="208">
        <f t="shared" si="1528"/>
        <v>8.7488065154493064</v>
      </c>
    </row>
    <row r="591" spans="2:138" ht="15.75" x14ac:dyDescent="0.25">
      <c r="B591" s="51"/>
      <c r="C591" s="51"/>
      <c r="D591" s="95"/>
      <c r="E591" s="177"/>
      <c r="F591" s="177"/>
      <c r="G591" s="177"/>
      <c r="H591" s="82"/>
      <c r="I591" s="41"/>
      <c r="J591" s="8"/>
      <c r="K591" s="8"/>
      <c r="L591" s="8"/>
      <c r="M591" s="78"/>
      <c r="N591" s="41"/>
      <c r="O591" s="8"/>
      <c r="P591" s="8"/>
      <c r="Q591" s="78"/>
      <c r="R591" s="41"/>
      <c r="S591" s="8"/>
      <c r="T591" s="8"/>
      <c r="U591" s="78"/>
      <c r="V591" s="41"/>
      <c r="AA591" s="95"/>
      <c r="AB591" s="8"/>
      <c r="AC591" s="8"/>
      <c r="AD591" s="8"/>
      <c r="AE591" s="78"/>
      <c r="AG591" s="8"/>
      <c r="AH591" s="8"/>
      <c r="AI591" s="8"/>
      <c r="AJ591" s="78"/>
      <c r="AL591" s="8"/>
      <c r="AM591" s="8"/>
      <c r="AN591" s="8"/>
      <c r="AO591" s="78"/>
      <c r="AQ591" s="8"/>
      <c r="AR591" s="8"/>
      <c r="AS591" s="8"/>
      <c r="AT591" s="78"/>
      <c r="AV591" s="8"/>
      <c r="AW591" s="8"/>
      <c r="AX591" s="8"/>
      <c r="AY591" s="78"/>
      <c r="BA591" s="8"/>
      <c r="BB591" s="8"/>
      <c r="BC591" s="8"/>
      <c r="BD591" s="78"/>
      <c r="BF591" s="8"/>
      <c r="BG591" s="8"/>
      <c r="BH591" s="8"/>
      <c r="BI591" s="78"/>
      <c r="BK591" s="8"/>
      <c r="BL591" s="8"/>
      <c r="BM591" s="8"/>
      <c r="BN591" s="78"/>
      <c r="BP591" s="8"/>
      <c r="BQ591" s="8"/>
      <c r="BR591" s="8"/>
      <c r="BS591" s="78"/>
      <c r="BU591" s="8"/>
      <c r="BV591" s="8"/>
      <c r="BW591" s="8"/>
      <c r="BX591" s="78"/>
      <c r="BZ591" s="8"/>
      <c r="CA591" s="8"/>
      <c r="CB591" s="8"/>
      <c r="CC591" s="78"/>
      <c r="CE591" s="8"/>
      <c r="CF591" s="8"/>
      <c r="CG591" s="8"/>
      <c r="CH591" s="7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</row>
    <row r="592" spans="2:138" x14ac:dyDescent="0.25">
      <c r="B592" s="51"/>
      <c r="C592" s="51"/>
      <c r="D592" s="137" t="s">
        <v>370</v>
      </c>
      <c r="H592" s="138"/>
      <c r="I592" s="41"/>
      <c r="N592" s="41"/>
      <c r="R592" s="41"/>
      <c r="U592" s="7"/>
      <c r="V592" s="41"/>
      <c r="W592" s="74"/>
      <c r="X592" s="75"/>
      <c r="Y592" s="74"/>
      <c r="Z592" s="76"/>
      <c r="AA592" s="137"/>
      <c r="AE592" s="7"/>
      <c r="AJ592" s="7"/>
      <c r="AO592" s="7"/>
      <c r="AT592" s="7"/>
      <c r="AY592" s="7"/>
      <c r="BD592" s="7"/>
      <c r="BI592" s="7"/>
      <c r="BN592" s="7"/>
      <c r="BS592" s="7"/>
      <c r="BX592" s="7"/>
      <c r="CC592" s="7"/>
      <c r="CH592" s="7"/>
    </row>
    <row r="593" spans="2:138" x14ac:dyDescent="0.25">
      <c r="B593" s="51">
        <v>66001</v>
      </c>
      <c r="C593" s="51"/>
      <c r="D593" t="str" cm="1">
        <f t="array" ref="D593">_xll.OneStreamExcelAddIn.XFFunctions.XFGetMemberInfo("Description","Account",B593)</f>
        <v>Rent - Building</v>
      </c>
      <c r="E593" s="53">
        <f>_xll.OneStreamExcelAddIn.XFFunctions.XFGetCell("TRUE", "CONSOL", $D$3,"TOT_Entity","USD","Actual",$E$3,"PERIODIC",$B593,"TOPFLOW","TOP","TOP","top1",$C593,"top3","Open_Acute_DIV1","TOP5","TOP6","REPORTED","TOP8")</f>
        <v>298643.65999999997</v>
      </c>
      <c r="F593" s="53">
        <f>_xll.OneStreamExcelAddIn.XFFunctions.XFGetCell("TRUE", "CONSOL", $D$3,"TOT_Entity","Aggregated","Budget_Working",$E$3,"PERIODIC",$B593,"TOPFLOW","TOP","TOP","top1",$C593,"top3","Open_Acute_DIV1","TOP5","TOP6","REPORTED","TOP8")</f>
        <v>290315.83</v>
      </c>
      <c r="G593" s="53">
        <f t="shared" ref="G593:G603" si="1531">F593-E593</f>
        <v>-8327.8299999999581</v>
      </c>
      <c r="H593" s="55">
        <f t="shared" ref="H593:H603" si="1532">IFERROR(G593/F593,0)</f>
        <v>-2.8685414777416571E-2</v>
      </c>
      <c r="I593" s="41"/>
      <c r="J593" s="53">
        <f>_xll.OneStreamExcelAddIn.XFFunctions.XFGetCell("TRUE", "CONSOL", $D$3,"TOT_Entity","USD","Actual",$E$3,"YTD",$B593,"TOPFLOW","TOP","TOP","top1",$C593,"TOP3","Open_Acute_DIV1","TOP5","TOP6","REPORTED","TOP8")</f>
        <v>1171116.7200000002</v>
      </c>
      <c r="K593" s="53">
        <f>_xll.OneStreamExcelAddIn.XFFunctions.XFGetCell("TRUE", "CONSOL", $D$3,"TOT_Entity","Aggregated","Budget_Working",$E$3,"YTD",$B593,"TOPFLOW","TOP","TOP","top1",$C593,"TOP3","Open_Acute_DIV1","TOP5","TOP6","REPORTED","TOP8")</f>
        <v>1161263.32</v>
      </c>
      <c r="L593" s="53">
        <f t="shared" ref="L593:L603" si="1533">K593-J593</f>
        <v>-9853.4000000001397</v>
      </c>
      <c r="M593" s="40">
        <f t="shared" ref="M593:M603" si="1534">IFERROR(L593/K593,0)</f>
        <v>-8.485069518944368E-3</v>
      </c>
      <c r="N593" s="41"/>
      <c r="O593" s="53">
        <f>_xll.OneStreamExcelAddIn.XFFunctions.XFGetCell("TRUE", "CONSOL", $D$3,"TOT_Entity","USD","Actual",$F$3,"YTD",$B593,"TOPFLOW","TOP","TOP","top1",$C593,"TOP3","Open_Acute_DIV1","TOP5","TOP6","REPORTED","TOP8")</f>
        <v>1180463.32</v>
      </c>
      <c r="P593" s="53">
        <f>_xll.OneStreamExcelAddIn.XFFunctions.XFGetCell("TRUE", "CONSOL", $D$3,"TOT_Entity","USD","Actual",$E$3,"YTD",$B593,"TOPFLOW","TOP","TOP","top1",$C593,"top3","Open_Acute_DIV1","TOP5","TOP6","REPORTED","VAR_BW_PY_Actual")</f>
        <v>9346.6</v>
      </c>
      <c r="Q593" s="40">
        <f t="shared" ref="Q593:Q603" si="1535">IFERROR(P593/O593,0)</f>
        <v>7.9177386045336841E-3</v>
      </c>
      <c r="R593" s="41"/>
      <c r="S593" s="53">
        <f>_xll.OneStreamExcelAddIn.XFFunctions.XFGetCell("TRUE", "CONSOL", $D$3,"TOT_Entity","USD","MIDFCST",$E$3,"MTD",$B593,"TOPFLOW","TOP","TOP","top1",$C593,"TOP3","Open_Acute_DIV1","TOP5","TOP6","REPORTED","TOP8")</f>
        <v>0</v>
      </c>
      <c r="T593" s="53">
        <f t="shared" ref="T593:T603" si="1536">S593-E593</f>
        <v>-298643.65999999997</v>
      </c>
      <c r="U593" s="40">
        <f t="shared" ref="U593:U603" si="1537">IFERROR(T593/S593,0)</f>
        <v>0</v>
      </c>
      <c r="V593" s="41"/>
      <c r="W593" s="42"/>
      <c r="X593" s="43"/>
      <c r="Y593" s="42"/>
      <c r="Z593" s="44"/>
      <c r="AB593" s="53">
        <f>_xll.OneStreamExcelAddIn.XFFunctions.XFGetCell("TRUE", "CONSOL", $D$3,"TOT_Entity","USD","Actual",[1]Setup!C4,"PERIODIC",$B593,"TOPFLOW","TOP","TOP","top1",$C593,"top3","Open_Acute_DIV1","TOP5","TOP6","REPORTED","TOP8")</f>
        <v>290479.83</v>
      </c>
      <c r="AC593" s="53">
        <f>_xll.OneStreamExcelAddIn.XFFunctions.XFGetCell("TRUE", "CONSOL", $D$3,"TOT_Entity","Aggregated","Budget_Working",[1]Setup!C4,"PERIODIC",$B593,"TOPFLOW","TOP","TOP","top1",$C593,"top3","Open_Acute_DIV1","TOP5","TOP6","REPORTED","TOP8")</f>
        <v>290315.83</v>
      </c>
      <c r="AD593" s="53">
        <f t="shared" ref="AD593:AD603" si="1538">AC593-AB593</f>
        <v>-164</v>
      </c>
      <c r="AE593" s="40">
        <f t="shared" ref="AE593:AE602" si="1539">IFERROR(AD593/AC593,0)</f>
        <v>-5.6490202411628736E-4</v>
      </c>
      <c r="AG593" s="53">
        <f>_xll.OneStreamExcelAddIn.XFFunctions.XFGetCell("TRUE", "CONSOL", $D$3,"TOT_Entity","USD","Actual",[1]Setup!C5,"PERIODIC",$B593,"TOPFLOW","TOP","TOP","top1",$C593,"top3","Open_Acute_DIV1","TOP5","TOP6","REPORTED","TOP8")</f>
        <v>291508.40000000002</v>
      </c>
      <c r="AH593" s="53">
        <f>_xll.OneStreamExcelAddIn.XFFunctions.XFGetCell("TRUE", "CONSOL", $D$3,"TOT_Entity","Aggregated","Budget_Working",[1]Setup!C5,"PERIODIC",$B593,"TOPFLOW","TOP","TOP","top1",$C593,"top3","Open_Acute_DIV1","TOP5","TOP6","REPORTED","TOP8")</f>
        <v>290315.83</v>
      </c>
      <c r="AI593" s="53">
        <f t="shared" ref="AI593:AI603" si="1540">AH593-AG593</f>
        <v>-1192.570000000007</v>
      </c>
      <c r="AJ593" s="40">
        <f t="shared" ref="AJ593:AJ602" si="1541">IFERROR(AI593/AH593,0)</f>
        <v>-4.1078366274412484E-3</v>
      </c>
      <c r="AL593" s="53">
        <f>_xll.OneStreamExcelAddIn.XFFunctions.XFGetCell("TRUE", "CONSOL", $D$3,"TOT_Entity","USD","Actual",[1]Setup!C6,"PERIODIC",$B593,"TOPFLOW","TOP","TOP","top1",$C593,"top3","Open_Acute_DIV1","TOP5","TOP6","REPORTED","TOP8")</f>
        <v>290484.83</v>
      </c>
      <c r="AM593" s="53">
        <f>_xll.OneStreamExcelAddIn.XFFunctions.XFGetCell("TRUE", "CONSOL", $D$3,"TOT_Entity","Aggregated","Budget_Working",[1]Setup!C6,"PERIODIC",$B593,"TOPFLOW","TOP","TOP","top1",$C593,"top3","Open_Acute_DIV1","TOP5","TOP6","REPORTED","TOP8")</f>
        <v>290315.83</v>
      </c>
      <c r="AN593" s="53">
        <f t="shared" ref="AN593:AN603" si="1542">AM593-AL593</f>
        <v>-169</v>
      </c>
      <c r="AO593" s="40">
        <f t="shared" ref="AO593:AO602" si="1543">IFERROR(AN593/AM593,0)</f>
        <v>-5.8212464680275952E-4</v>
      </c>
      <c r="AQ593" s="53">
        <f>_xll.OneStreamExcelAddIn.XFFunctions.XFGetCell("TRUE", "CONSOL", $D$3,"TOT_Entity","USD","Actual",[1]Setup!C7,"PERIODIC",$B593,"TOPFLOW","TOP","TOP","top1",$C593,"top3","Open_Acute_DIV1","TOP5","TOP6","REPORTED","TOP8")</f>
        <v>298643.65999999997</v>
      </c>
      <c r="AR593" s="53">
        <f>_xll.OneStreamExcelAddIn.XFFunctions.XFGetCell("TRUE", "CONSOL", $D$3,"TOT_Entity","Aggregated","Budget_Working",[1]Setup!C7,"PERIODIC",$B593,"TOPFLOW","TOP","TOP","top1",$C593,"top3","Open_Acute_DIV1","TOP5","TOP6","REPORTED","TOP8")</f>
        <v>290315.83</v>
      </c>
      <c r="AS593" s="53">
        <f t="shared" ref="AS593:AS603" si="1544">AR593-AQ593</f>
        <v>-8327.8299999999581</v>
      </c>
      <c r="AT593" s="40">
        <f t="shared" ref="AT593:AT602" si="1545">IFERROR(AS593/AR593,0)</f>
        <v>-2.8685414777416571E-2</v>
      </c>
      <c r="AV593" s="53">
        <f>_xll.OneStreamExcelAddIn.XFFunctions.XFGetCell("TRUE", "CONSOL", $D$3,"TOT_Entity","USD","Actual",[1]Setup!C8,"PERIODIC",$B593,"TOPFLOW","TOP","TOP","top1",$C593,"top3","Open_Acute_DIV1","TOP5","TOP6","REPORTED","TOP8")</f>
        <v>-1171116.7200000002</v>
      </c>
      <c r="AW593" s="53">
        <f>_xll.OneStreamExcelAddIn.XFFunctions.XFGetCell("TRUE", "CONSOL", $D$3,"TOT_Entity","Aggregated","Budget_Working",[1]Setup!C8,"PERIODIC",$B593,"TOPFLOW","TOP","TOP","top1",$C593,"top3","Open_Acute_DIV1","TOP5","TOP6","REPORTED","TOP8")</f>
        <v>290315.83</v>
      </c>
      <c r="AX593" s="53">
        <f t="shared" ref="AX593:AX603" si="1546">AW593-AV593</f>
        <v>1461432.5500000003</v>
      </c>
      <c r="AY593" s="40">
        <f t="shared" ref="AY593:AY602" si="1547">IFERROR(AX593/AW593,0)</f>
        <v>5.0339402780757778</v>
      </c>
      <c r="BA593" s="53">
        <f>_xll.OneStreamExcelAddIn.XFFunctions.XFGetCell("TRUE", "CONSOL", $D$3,"TOT_Entity","USD","Actual",[1]Setup!C9,"PERIODIC",$B593,"TOPFLOW","TOP","TOP","top1",$C593,"top3","Open_Acute_DIV1","TOP5","TOP6","REPORTED","TOP8")</f>
        <v>0</v>
      </c>
      <c r="BB593" s="53">
        <f>_xll.OneStreamExcelAddIn.XFFunctions.XFGetCell("TRUE", "CONSOL", $D$3,"TOT_Entity","Aggregated","Budget_Working",[1]Setup!C9,"PERIODIC",$B593,"TOPFLOW","TOP","TOP","top1",$C593,"top3","Open_Acute_DIV1","TOP5","TOP6","REPORTED","TOP8")</f>
        <v>290315.83</v>
      </c>
      <c r="BC593" s="53">
        <f t="shared" ref="BC593:BC603" si="1548">BB593-BA593</f>
        <v>290315.83</v>
      </c>
      <c r="BD593" s="40">
        <f t="shared" ref="BD593:BD602" si="1549">IFERROR(BC593/BB593,0)</f>
        <v>1</v>
      </c>
      <c r="BF593" s="53">
        <f>_xll.OneStreamExcelAddIn.XFFunctions.XFGetCell("TRUE", "CONSOL", $D$3,"TOT_Entity","USD","Actual",[1]Setup!C10,"PERIODIC",$B593,"TOPFLOW","TOP","TOP","top1",$C593,"top3","Open_Acute_DIV1","TOP5","TOP6","REPORTED","TOP8")</f>
        <v>0</v>
      </c>
      <c r="BG593" s="53">
        <f>_xll.OneStreamExcelAddIn.XFFunctions.XFGetCell("TRUE", "CONSOL", $D$3,"TOT_Entity","Aggregated","Budget_Working",[1]Setup!C10,"PERIODIC",$B593,"TOPFLOW","TOP","TOP","top1",$C593,"top3","Open_Acute_DIV1","TOP5","TOP6","REPORTED","TOP8")</f>
        <v>290315.83</v>
      </c>
      <c r="BH593" s="53">
        <f t="shared" ref="BH593:BH603" si="1550">BG593-BF593</f>
        <v>290315.83</v>
      </c>
      <c r="BI593" s="40">
        <f t="shared" ref="BI593:BI602" si="1551">IFERROR(BH593/BG593,0)</f>
        <v>1</v>
      </c>
      <c r="BK593" s="53">
        <f>_xll.OneStreamExcelAddIn.XFFunctions.XFGetCell("TRUE", "CONSOL", $D$3,"TOT_Entity","USD","Actual",[1]Setup!C11,"PERIODIC",$B593,"TOPFLOW","TOP","TOP","top1",$C593,"top3","Open_Acute_DIV1","TOP5","TOP6","REPORTED","TOP8")</f>
        <v>0</v>
      </c>
      <c r="BL593" s="53">
        <f>_xll.OneStreamExcelAddIn.XFFunctions.XFGetCell("TRUE", "CONSOL", $D$3,"TOT_Entity","Aggregated","Budget_Working",[1]Setup!C11,"PERIODIC",$B593,"TOPFLOW","TOP","TOP","top1",$C593,"top3","Open_Acute_DIV1","TOP5","TOP6","REPORTED","TOP8")</f>
        <v>290315.83</v>
      </c>
      <c r="BM593" s="53">
        <f t="shared" ref="BM593:BM603" si="1552">BL593-BK593</f>
        <v>290315.83</v>
      </c>
      <c r="BN593" s="40">
        <f t="shared" ref="BN593:BN602" si="1553">IFERROR(BM593/BL593,0)</f>
        <v>1</v>
      </c>
      <c r="BP593" s="53">
        <f>_xll.OneStreamExcelAddIn.XFFunctions.XFGetCell("TRUE", "CONSOL", $D$3,"TOT_Entity","USD","Actual",[1]Setup!C12,"PERIODIC",$B593,"TOPFLOW","TOP","TOP","top1",$C593,"top3","Open_Acute_DIV1","TOP5","TOP6","REPORTED","TOP8")</f>
        <v>0</v>
      </c>
      <c r="BQ593" s="53">
        <f>_xll.OneStreamExcelAddIn.XFFunctions.XFGetCell("TRUE", "CONSOL", $D$3,"TOT_Entity","Aggregated","Budget_Working",[1]Setup!C12,"PERIODIC",$B593,"TOPFLOW","TOP","TOP","top1",$C593,"top3","Open_Acute_DIV1","TOP5","TOP6","REPORTED","TOP8")</f>
        <v>290315.83</v>
      </c>
      <c r="BR593" s="53">
        <f t="shared" ref="BR593:BR603" si="1554">BQ593-BP593</f>
        <v>290315.83</v>
      </c>
      <c r="BS593" s="40">
        <f t="shared" ref="BS593:BS602" si="1555">IFERROR(BR593/BQ593,0)</f>
        <v>1</v>
      </c>
      <c r="BU593" s="53">
        <f>_xll.OneStreamExcelAddIn.XFFunctions.XFGetCell("TRUE", "CONSOL", $D$3,"TOT_Entity","USD","Actual",[1]Setup!C13,"PERIODIC",$B593,"TOPFLOW","TOP","TOP","top1",$C593,"top3","Open_Acute_DIV1","TOP5","TOP6","REPORTED","TOP8")</f>
        <v>0</v>
      </c>
      <c r="BV593" s="53">
        <f>_xll.OneStreamExcelAddIn.XFFunctions.XFGetCell("TRUE", "CONSOL", $D$3,"TOT_Entity","Aggregated","Budget_Working",[1]Setup!C13,"PERIODIC",$B593,"TOPFLOW","TOP","TOP","top1",$C593,"top3","Open_Acute_DIV1","TOP5","TOP6","REPORTED","TOP8")</f>
        <v>290315.83</v>
      </c>
      <c r="BW593" s="53">
        <f t="shared" ref="BW593:BW603" si="1556">BV593-BU593</f>
        <v>290315.83</v>
      </c>
      <c r="BX593" s="40">
        <f t="shared" ref="BX593:BX602" si="1557">IFERROR(BW593/BV593,0)</f>
        <v>1</v>
      </c>
      <c r="BZ593" s="53">
        <f>_xll.OneStreamExcelAddIn.XFFunctions.XFGetCell("TRUE", "CONSOL", $D$3,"TOT_Entity","USD","Actual",[1]Setup!C14,"PERIODIC",$B593,"TOPFLOW","TOP","TOP","top1",$C593,"top3","Open_Acute_DIV1","TOP5","TOP6","REPORTED","TOP8")</f>
        <v>0</v>
      </c>
      <c r="CA593" s="53">
        <f>_xll.OneStreamExcelAddIn.XFFunctions.XFGetCell("TRUE", "CONSOL", $D$3,"TOT_Entity","Aggregated","Budget_Working",[1]Setup!C14,"PERIODIC",$B593,"TOPFLOW","TOP","TOP","top1",$C593,"top3","Open_Acute_DIV1","TOP5","TOP6","REPORTED","TOP8")</f>
        <v>290315.83</v>
      </c>
      <c r="CB593" s="53">
        <f t="shared" ref="CB593:CB603" si="1558">CA593-BZ593</f>
        <v>290315.83</v>
      </c>
      <c r="CC593" s="40">
        <f t="shared" ref="CC593:CC602" si="1559">IFERROR(CB593/CA593,0)</f>
        <v>1</v>
      </c>
      <c r="CE593" s="53">
        <f>_xll.OneStreamExcelAddIn.XFFunctions.XFGetCell("TRUE", "CONSOL", $D$3,"TOT_Entity","USD","Actual",[1]Setup!C15,"PERIODIC",$B593,"TOPFLOW","TOP","TOP","top1",$C593,"top3","Open_Acute_DIV1","TOP5","TOP6","REPORTED","TOP8")</f>
        <v>0</v>
      </c>
      <c r="CF593" s="53">
        <f>_xll.OneStreamExcelAddIn.XFFunctions.XFGetCell("TRUE", "CONSOL", $D$3,"TOT_Entity","Aggregated","Budget_Working",[1]Setup!C15,"PERIODIC",$B593,"TOPFLOW","TOP","TOP","top1",$C593,"top3","Open_Acute_DIV1","TOP5","TOP6","REPORTED","TOP8")</f>
        <v>290315.83</v>
      </c>
      <c r="CG593" s="53">
        <f t="shared" ref="CG593:CG603" si="1560">CF593-CE593</f>
        <v>290315.83</v>
      </c>
      <c r="CH593" s="40">
        <f t="shared" ref="CH593:CH602" si="1561">IFERROR(CG593/CF593,0)</f>
        <v>1</v>
      </c>
      <c r="CI593" s="212"/>
      <c r="CJ593" s="53">
        <f>_xll.OneStreamExcelAddIn.XFFunctions.XFGetCell("TRUE", "CONSOL", $D$3,"TOT_Entity","USD","Actual",[1]Setup!C4,"PERIODIC",$B593,"TOPFLOW","TOP","TOP","top1",$C593,"top3","Open_Acute_DIV1","TOP5","TOP6","REPORTED","TOP8")</f>
        <v>290479.83</v>
      </c>
      <c r="CK593" s="53">
        <f>_xll.OneStreamExcelAddIn.XFFunctions.XFGetCell("TRUE", "CONSOL", $D$3,"TOT_Entity","USD","Actual",[1]Setup!C5,"PERIODIC",$B593,"TOPFLOW","TOP","TOP","top1",$C593,"top3","Open_Acute_DIV1","TOP5","TOP6","REPORTED","TOP8")</f>
        <v>291508.40000000002</v>
      </c>
      <c r="CL593" s="53">
        <f>_xll.OneStreamExcelAddIn.XFFunctions.XFGetCell("TRUE", "CONSOL", $D$3,"TOT_Entity","USD","Actual",[1]Setup!C6,"PERIODIC",$B593,"TOPFLOW","TOP","TOP","top1",$C593,"top3","Open_Acute_DIV1","TOP5","TOP6","REPORTED","TOP8")</f>
        <v>290484.83</v>
      </c>
      <c r="CM593" s="53">
        <f>_xll.OneStreamExcelAddIn.XFFunctions.XFGetCell("TRUE", "CONSOL", $D$3,"TOT_Entity","USD","Actual",[1]Setup!C7,"PERIODIC",$B593,"TOPFLOW","TOP","TOP","top1",$C593,"top3","Open_Acute_DIV1","TOP5","TOP6","REPORTED","TOP8")</f>
        <v>298643.65999999997</v>
      </c>
      <c r="CN593" s="53">
        <f>_xll.OneStreamExcelAddIn.XFFunctions.XFGetCell("TRUE", "CONSOL", $D$3,"TOT_Entity","USD","Actual",[1]Setup!C8,"PERIODIC",$B593,"TOPFLOW","TOP","TOP","top1",$C593,"top3","Open_Acute_DIV1","TOP5","TOP6","REPORTED","TOP8")</f>
        <v>-1171116.7200000002</v>
      </c>
      <c r="CO593" s="53">
        <f>_xll.OneStreamExcelAddIn.XFFunctions.XFGetCell("TRUE", "CONSOL", $D$3,"TOT_Entity","USD","Actual",[1]Setup!C9,"PERIODIC",$B593,"TOPFLOW","TOP","TOP","top1",$C593,"top3","Open_Acute_DIV1","TOP5","TOP6","REPORTED","TOP8")</f>
        <v>0</v>
      </c>
      <c r="CP593" s="53">
        <f>_xll.OneStreamExcelAddIn.XFFunctions.XFGetCell("TRUE", "CONSOL", $D$3,"TOT_Entity","USD","Actual",[1]Setup!C10,"PERIODIC",$B593,"TOPFLOW","TOP","TOP","top1",$C593,"top3","Open_Acute_DIV1","TOP5","TOP6","REPORTED","TOP8")</f>
        <v>0</v>
      </c>
      <c r="CQ593" s="53">
        <f>_xll.OneStreamExcelAddIn.XFFunctions.XFGetCell("TRUE", "CONSOL", $D$3,"TOT_Entity","USD","Actual",[1]Setup!C11,"PERIODIC",$B593,"TOPFLOW","TOP","TOP","top1",$C593,"top3","Open_Acute_DIV1","TOP5","TOP6","REPORTED","TOP8")</f>
        <v>0</v>
      </c>
      <c r="CR593" s="53">
        <f>_xll.OneStreamExcelAddIn.XFFunctions.XFGetCell("TRUE", "CONSOL", $D$3,"TOT_Entity","USD","Actual",[1]Setup!C12,"PERIODIC",$B593,"TOPFLOW","TOP","TOP","top1",$C593,"top3","Open_Acute_DIV1","TOP5","TOP6","REPORTED","TOP8")</f>
        <v>0</v>
      </c>
      <c r="CS593" s="53">
        <f>_xll.OneStreamExcelAddIn.XFFunctions.XFGetCell("TRUE", "CONSOL", $D$3,"TOT_Entity","USD","Actual",[1]Setup!C13,"PERIODIC",$B593,"TOPFLOW","TOP","TOP","top1",$C593,"top3","Open_Acute_DIV1","TOP5","TOP6","REPORTED","TOP8")</f>
        <v>0</v>
      </c>
      <c r="CT593" s="53">
        <f>_xll.OneStreamExcelAddIn.XFFunctions.XFGetCell("TRUE", "CONSOL", $D$3,"TOT_Entity","USD","Actual",[1]Setup!C14,"PERIODIC",$B593,"TOPFLOW","TOP","TOP","top1",$C593,"top3","Open_Acute_DIV1","TOP5","TOP6","REPORTED","TOP8")</f>
        <v>0</v>
      </c>
      <c r="CU593" s="53">
        <f>_xll.OneStreamExcelAddIn.XFFunctions.XFGetCell("TRUE", "CONSOL", $D$3,"TOT_Entity","USD","Actual",[1]Setup!C15,"PERIODIC",$B593,"TOPFLOW","TOP","TOP","top1",$C593,"top3","Open_Acute_DIV1","TOP5","TOP6","REPORTED","TOP8")</f>
        <v>0</v>
      </c>
      <c r="CV593" s="212"/>
      <c r="CW593" s="53">
        <f>_xll.OneStreamExcelAddIn.XFFunctions.XFGetCell("TRUE", "CONSOL", $D$3,"TOT_Entity","USD","Actual",[1]Setup!C17,"PERIODIC",$B593,"TOPFLOW","TOP","TOP","top1",$C593,"top3","Open_Acute_DIV1","TOP5","TOP6","REPORTED","TOP8")</f>
        <v>295115.83</v>
      </c>
      <c r="CX593" s="53">
        <f>_xll.OneStreamExcelAddIn.XFFunctions.XFGetCell("TRUE", "CONSOL", $D$3,"TOT_Entity","USD","Actual",[1]Setup!C18,"PERIODIC",$B593,"TOPFLOW","TOP","TOP","top1",$C593,"top3","Open_Acute_DIV1","TOP5","TOP6","REPORTED","TOP8")</f>
        <v>295115.83</v>
      </c>
      <c r="CY593" s="53">
        <f>_xll.OneStreamExcelAddIn.XFFunctions.XFGetCell("TRUE", "CONSOL", $D$3,"TOT_Entity","USD","Actual",[1]Setup!C19,"PERIODIC",$B593,"TOPFLOW","TOP","TOP","top1",$C593,"top3","Open_Acute_DIV1","TOP5","TOP6","REPORTED","TOP8")</f>
        <v>295115.83</v>
      </c>
      <c r="CZ593" s="53">
        <f>_xll.OneStreamExcelAddIn.XFFunctions.XFGetCell("TRUE", "CONSOL", $D$3,"TOT_Entity","USD","Actual",[1]Setup!C20,"PERIODIC",$B593,"TOPFLOW","TOP","TOP","top1",$C593,"top3","Open_Acute_DIV1","TOP5","TOP6","REPORTED","TOP8")</f>
        <v>295115.83</v>
      </c>
      <c r="DA593" s="53">
        <f>_xll.OneStreamExcelAddIn.XFFunctions.XFGetCell("TRUE", "CONSOL", $D$3,"TOT_Entity","USD","Actual",[1]Setup!C21,"PERIODIC",$B593,"TOPFLOW","TOP","TOP","top1",$C593,"top3","Open_Acute_DIV1","TOP5","TOP6","REPORTED","TOP8")</f>
        <v>295115.83</v>
      </c>
      <c r="DB593" s="53">
        <f>_xll.OneStreamExcelAddIn.XFFunctions.XFGetCell("TRUE", "CONSOL", $D$3,"TOT_Entity","USD","Actual",[1]Setup!C22,"PERIODIC",$B593,"TOPFLOW","TOP","TOP","top1",$C593,"top3","Open_Acute_DIV1","TOP5","TOP6","REPORTED","TOP8")</f>
        <v>295115.83</v>
      </c>
      <c r="DC593" s="53">
        <f>_xll.OneStreamExcelAddIn.XFFunctions.XFGetCell("TRUE", "CONSOL", $D$3,"TOT_Entity","USD","Actual",[1]Setup!C23,"PERIODIC",$B593,"TOPFLOW","TOP","TOP","top1",$C593,"top3","Open_Acute_DIV1","TOP5","TOP6","REPORTED","TOP8")</f>
        <v>295115.83</v>
      </c>
      <c r="DD593" s="53">
        <f>_xll.OneStreamExcelAddIn.XFFunctions.XFGetCell("TRUE", "CONSOL", $D$3,"TOT_Entity","USD","Actual",[1]Setup!C24,"PERIODIC",$B593,"TOPFLOW","TOP","TOP","top1",$C593,"top3","Open_Acute_DIV1","TOP5","TOP6","REPORTED","TOP8")</f>
        <v>295115.83</v>
      </c>
      <c r="DE593" s="53">
        <f>_xll.OneStreamExcelAddIn.XFFunctions.XFGetCell("TRUE", "CONSOL", $D$3,"TOT_Entity","USD","Actual",[1]Setup!C25,"PERIODIC",$B593,"TOPFLOW","TOP","TOP","top1",$C593,"top3","Open_Acute_DIV1","TOP5","TOP6","REPORTED","TOP8")</f>
        <v>300640.40000000002</v>
      </c>
      <c r="DF593" s="53">
        <f>_xll.OneStreamExcelAddIn.XFFunctions.XFGetCell("TRUE", "CONSOL", $D$3,"TOT_Entity","USD","Actual",[1]Setup!C26,"PERIODIC",$B593,"TOPFLOW","TOP","TOP","top1",$C593,"top3","Open_Acute_DIV1","TOP5","TOP6","REPORTED","TOP8")</f>
        <v>295279.83</v>
      </c>
      <c r="DG593" s="53">
        <f>_xll.OneStreamExcelAddIn.XFFunctions.XFGetCell("TRUE", "CONSOL", $D$3,"TOT_Entity","USD","Actual",[1]Setup!C27,"PERIODIC",$B593,"TOPFLOW","TOP","TOP","top1",$C593,"top3","Open_Acute_DIV1","TOP5","TOP6","REPORTED","TOP8")</f>
        <v>295279.83</v>
      </c>
      <c r="DH593" s="53">
        <f>_xll.OneStreamExcelAddIn.XFFunctions.XFGetCell("TRUE", "CONSOL", $D$3,"TOT_Entity","USD","Actual",[1]Setup!C28,"PERIODIC",$B593,"TOPFLOW","TOP","TOP","top1",$C593,"top3","Open_Acute_DIV1","TOP5","TOP6","REPORTED","TOP8")</f>
        <v>297946.32</v>
      </c>
      <c r="DI593" s="178"/>
      <c r="DJ593" s="53">
        <f>_xll.OneStreamExcelAddIn.XFFunctions.XFGetCell("TRUE", "CONSOL", $D$3,"TOT_Entity","Aggregated","Budget_Working",[1]Setup!C4,"PERIODIC",$B593,"TOPFLOW","TOP","TOP","top1",$C593,"top3","Open_Acute_DIV1","TOP5","TOP6","REPORTED","TOP8")</f>
        <v>290315.83</v>
      </c>
      <c r="DK593" s="53">
        <f>_xll.OneStreamExcelAddIn.XFFunctions.XFGetCell("TRUE", "CONSOL", $D$3,"TOT_Entity","Aggregated","Budget_Working",[1]Setup!C5,"PERIODIC",$B593,"TOPFLOW","TOP","TOP","top1",$C593,"top3","Open_Acute_DIV1","TOP5","TOP6","REPORTED","TOP8")</f>
        <v>290315.83</v>
      </c>
      <c r="DL593" s="53">
        <f>_xll.OneStreamExcelAddIn.XFFunctions.XFGetCell("TRUE", "CONSOL", $D$3,"TOT_Entity","Aggregated","Budget_Working",[1]Setup!C6,"PERIODIC",$B593,"TOPFLOW","TOP","TOP","top1",$C593,"top3","Open_Acute_DIV1","TOP5","TOP6","REPORTED","TOP8")</f>
        <v>290315.83</v>
      </c>
      <c r="DM593" s="53">
        <f>_xll.OneStreamExcelAddIn.XFFunctions.XFGetCell("TRUE", "CONSOL", $D$3,"TOT_Entity","Aggregated","Budget_Working",[1]Setup!C7,"PERIODIC",$B593,"TOPFLOW","TOP","TOP","top1",$C593,"top3","Open_Acute_DIV1","TOP5","TOP6","REPORTED","TOP8")</f>
        <v>290315.83</v>
      </c>
      <c r="DN593" s="53">
        <f>_xll.OneStreamExcelAddIn.XFFunctions.XFGetCell("TRUE", "CONSOL", $D$3,"TOT_Entity","Aggregated","Budget_Working",[1]Setup!C8,"PERIODIC",$B593,"TOPFLOW","TOP","TOP","top1",$C593,"top3","Open_Acute_DIV1","TOP5","TOP6","REPORTED","TOP8")</f>
        <v>290315.83</v>
      </c>
      <c r="DO593" s="53">
        <f>_xll.OneStreamExcelAddIn.XFFunctions.XFGetCell("TRUE", "CONSOL", $D$3,"TOT_Entity","Aggregated","Budget_Working",[1]Setup!C9,"PERIODIC",$B593,"TOPFLOW","TOP","TOP","top1",$C593,"top3","Open_Acute_DIV1","TOP5","TOP6","REPORTED","TOP8")</f>
        <v>290315.83</v>
      </c>
      <c r="DP593" s="53">
        <f>_xll.OneStreamExcelAddIn.XFFunctions.XFGetCell("TRUE", "CONSOL", $D$3,"TOT_Entity","Aggregated","Budget_Working",[1]Setup!C10,"PERIODIC",$B593,"TOPFLOW","TOP","TOP","top1",$C593,"top3","Open_Acute_DIV1","TOP5","TOP6","REPORTED","TOP8")</f>
        <v>290315.83</v>
      </c>
      <c r="DQ593" s="53">
        <f>_xll.OneStreamExcelAddIn.XFFunctions.XFGetCell("TRUE", "CONSOL", $D$3,"TOT_Entity","Aggregated","Budget_Working",[1]Setup!C11,"PERIODIC",$B593,"TOPFLOW","TOP","TOP","top1",$C593,"top3","Open_Acute_DIV1","TOP5","TOP6","REPORTED","TOP8")</f>
        <v>290315.83</v>
      </c>
      <c r="DR593" s="53">
        <f>_xll.OneStreamExcelAddIn.XFFunctions.XFGetCell("TRUE", "CONSOL", $D$3,"TOT_Entity","Aggregated","Budget_Working",[1]Setup!C12,"PERIODIC",$B593,"TOPFLOW","TOP","TOP","top1",$C593,"top3","Open_Acute_DIV1","TOP5","TOP6","REPORTED","TOP8")</f>
        <v>290315.83</v>
      </c>
      <c r="DS593" s="53">
        <f>_xll.OneStreamExcelAddIn.XFFunctions.XFGetCell("TRUE", "CONSOL", $D$3,"TOT_Entity","Aggregated","Budget_Working",[1]Setup!C13,"PERIODIC",$B593,"TOPFLOW","TOP","TOP","top1",$C593,"top3","Open_Acute_DIV1","TOP5","TOP6","REPORTED","TOP8")</f>
        <v>290315.83</v>
      </c>
      <c r="DT593" s="53">
        <f>_xll.OneStreamExcelAddIn.XFFunctions.XFGetCell("TRUE", "CONSOL", $D$3,"TOT_Entity","Aggregated","Budget_Working",[1]Setup!C14,"PERIODIC",$B593,"TOPFLOW","TOP","TOP","top1",$C593,"top3","Open_Acute_DIV1","TOP5","TOP6","REPORTED","TOP8")</f>
        <v>290315.83</v>
      </c>
      <c r="DU593" s="53">
        <f>_xll.OneStreamExcelAddIn.XFFunctions.XFGetCell("TRUE", "CONSOL", $D$3,"TOT_Entity","Aggregated","Budget_Working",[1]Setup!C15,"PERIODIC",$B593,"TOPFLOW","TOP","TOP","top1",$C593,"top3","Open_Acute_DIV1","TOP5","TOP6","REPORTED","TOP8")</f>
        <v>290315.83</v>
      </c>
      <c r="DV593" s="178"/>
      <c r="DW593" s="53">
        <f>_xll.OneStreamExcelAddIn.XFFunctions.XFGetCell("TRUE", "CONSOL", $D$3,"TOT_Entity","USD","Budget_Final",[1]Setup!C17,"PERIODIC",$B593,"TOPFLOW","TOP","TOP","top1",$C593,"top3","Open_Acute_DIV1","TOP5","TOP6","REPORTED","TOP8")</f>
        <v>295116</v>
      </c>
      <c r="DX593" s="53">
        <f>_xll.OneStreamExcelAddIn.XFFunctions.XFGetCell("TRUE", "CONSOL", $D$3,"TOT_Entity","USD","Budget_Final",[1]Setup!C18,"PERIODIC",$B593,"TOPFLOW","TOP","TOP","top1",$C593,"top3","Open_Acute_DIV1","TOP5","TOP6","REPORTED","TOP8")</f>
        <v>295116</v>
      </c>
      <c r="DY593" s="53">
        <f>_xll.OneStreamExcelAddIn.XFFunctions.XFGetCell("TRUE", "CONSOL", $D$3,"TOT_Entity","USD","Budget_Final",[1]Setup!C19,"PERIODIC",$B593,"TOPFLOW","TOP","TOP","top1",$C593,"top3","Open_Acute_DIV1","TOP5","TOP6","REPORTED","TOP8")</f>
        <v>295116</v>
      </c>
      <c r="DZ593" s="53">
        <f>_xll.OneStreamExcelAddIn.XFFunctions.XFGetCell("TRUE", "CONSOL", $D$3,"TOT_Entity","USD","Budget_Final",[1]Setup!C20,"PERIODIC",$B593,"TOPFLOW","TOP","TOP","top1",$C593,"top3","Open_Acute_DIV1","TOP5","TOP6","REPORTED","TOP8")</f>
        <v>295116</v>
      </c>
      <c r="EA593" s="53">
        <f>_xll.OneStreamExcelAddIn.XFFunctions.XFGetCell("TRUE", "CONSOL", $D$3,"TOT_Entity","USD","Budget_Final",[1]Setup!C21,"PERIODIC",$B593,"TOPFLOW","TOP","TOP","top1",$C593,"top3","Open_Acute_DIV1","TOP5","TOP6","REPORTED","TOP8")</f>
        <v>295116</v>
      </c>
      <c r="EB593" s="53">
        <f>_xll.OneStreamExcelAddIn.XFFunctions.XFGetCell("TRUE", "CONSOL", $D$3,"TOT_Entity","USD","Budget_Final",[1]Setup!C22,"PERIODIC",$B593,"TOPFLOW","TOP","TOP","top1",$C593,"top3","Open_Acute_DIV1","TOP5","TOP6","REPORTED","TOP8")</f>
        <v>295116</v>
      </c>
      <c r="EC593" s="53">
        <f>_xll.OneStreamExcelAddIn.XFFunctions.XFGetCell("TRUE", "CONSOL", $D$3,"TOT_Entity","USD","Budget_Final",[1]Setup!C23,"PERIODIC",$B593,"TOPFLOW","TOP","TOP","top1",$C593,"top3","Open_Acute_DIV1","TOP5","TOP6","REPORTED","TOP8")</f>
        <v>295116</v>
      </c>
      <c r="ED593" s="53">
        <f>_xll.OneStreamExcelAddIn.XFFunctions.XFGetCell("TRUE", "CONSOL", $D$3,"TOT_Entity","USD","Budget_Final",[1]Setup!C24,"PERIODIC",$B593,"TOPFLOW","TOP","TOP","top1",$C593,"top3","Open_Acute_DIV1","TOP5","TOP6","REPORTED","TOP8")</f>
        <v>295116</v>
      </c>
      <c r="EE593" s="53">
        <f>_xll.OneStreamExcelAddIn.XFFunctions.XFGetCell("TRUE", "CONSOL", $D$3,"TOT_Entity","USD","Budget_Final",[1]Setup!C25,"PERIODIC",$B593,"TOPFLOW","TOP","TOP","top1",$C593,"top3","Open_Acute_DIV1","TOP5","TOP6","REPORTED","TOP8")</f>
        <v>295116</v>
      </c>
      <c r="EF593" s="53">
        <f>_xll.OneStreamExcelAddIn.XFFunctions.XFGetCell("TRUE", "CONSOL", $D$3,"TOT_Entity","USD","Budget_Final",[1]Setup!C26,"PERIODIC",$B593,"TOPFLOW","TOP","TOP","top1",$C593,"top3","Open_Acute_DIV1","TOP5","TOP6","REPORTED","TOP8")</f>
        <v>295116</v>
      </c>
      <c r="EG593" s="53">
        <f>_xll.OneStreamExcelAddIn.XFFunctions.XFGetCell("TRUE", "CONSOL", $D$3,"TOT_Entity","USD","Budget_Final",[1]Setup!C27,"PERIODIC",$B593,"TOPFLOW","TOP","TOP","top1",$C593,"top3","Open_Acute_DIV1","TOP5","TOP6","REPORTED","TOP8")</f>
        <v>295116</v>
      </c>
      <c r="EH593" s="53">
        <f>_xll.OneStreamExcelAddIn.XFFunctions.XFGetCell("TRUE", "CONSOL", $D$3,"TOT_Entity","USD","Budget_Final",[1]Setup!C28,"PERIODIC",$B593,"TOPFLOW","TOP","TOP","top1",$C593,"top3","Open_Acute_DIV1","TOP5","TOP6","REPORTED","TOP8")</f>
        <v>295116</v>
      </c>
    </row>
    <row r="594" spans="2:138" x14ac:dyDescent="0.25">
      <c r="B594" s="51">
        <v>66002</v>
      </c>
      <c r="C594" s="51"/>
      <c r="D594" t="str" cm="1">
        <f t="array" ref="D594">_xll.OneStreamExcelAddIn.XFFunctions.XFGetMemberInfo("Description","Account",B594)</f>
        <v>Rent - Copier</v>
      </c>
      <c r="E594" s="53">
        <f>_xll.OneStreamExcelAddIn.XFFunctions.XFGetCell("TRUE", "CONSOL", $D$3,"TOT_Entity","USD","Actual",$E$3,"PERIODIC",$B594,"TOPFLOW","TOP","TOP","top1",$C594,"top3","Open_Acute_DIV1","TOP5","TOP6","REPORTED","TOP8")</f>
        <v>12202.3</v>
      </c>
      <c r="F594" s="53">
        <f>_xll.OneStreamExcelAddIn.XFFunctions.XFGetCell("TRUE", "CONSOL", $D$3,"TOT_Entity","Aggregated","Budget_Working",$E$3,"PERIODIC",$B594,"TOPFLOW","TOP","TOP","top1",$C594,"top3","Open_Acute_DIV1","TOP5","TOP6","REPORTED","TOP8")</f>
        <v>5500.5</v>
      </c>
      <c r="G594" s="53">
        <f t="shared" si="1531"/>
        <v>-6701.7999999999993</v>
      </c>
      <c r="H594" s="55">
        <f t="shared" si="1532"/>
        <v>-1.2183983274247794</v>
      </c>
      <c r="I594" s="41"/>
      <c r="J594" s="53">
        <f>_xll.OneStreamExcelAddIn.XFFunctions.XFGetCell("TRUE", "CONSOL", $D$3,"TOT_Entity","USD","Actual",$E$3,"YTD",$B594,"TOPFLOW","TOP","TOP","top1",$C594,"TOP3","Open_Acute_DIV1","TOP5","TOP6","REPORTED","TOP8")</f>
        <v>22877.919999999998</v>
      </c>
      <c r="K594" s="53">
        <f>_xll.OneStreamExcelAddIn.XFFunctions.XFGetCell("TRUE", "CONSOL", $D$3,"TOT_Entity","Aggregated","Budget_Working",$E$3,"YTD",$B594,"TOPFLOW","TOP","TOP","top1",$C594,"TOP3","Open_Acute_DIV1","TOP5","TOP6","REPORTED","TOP8")</f>
        <v>22002</v>
      </c>
      <c r="L594" s="53">
        <f t="shared" si="1533"/>
        <v>-875.91999999999825</v>
      </c>
      <c r="M594" s="40">
        <f t="shared" si="1534"/>
        <v>-3.9810926279429067E-2</v>
      </c>
      <c r="N594" s="41"/>
      <c r="O594" s="53">
        <f>_xll.OneStreamExcelAddIn.XFFunctions.XFGetCell("TRUE", "CONSOL", $D$3,"TOT_Entity","USD","Actual",$F$3,"YTD",$B594,"TOPFLOW","TOP","TOP","top1",$C594,"TOP3","Open_Acute_DIV1","TOP5","TOP6","REPORTED","TOP8")</f>
        <v>21613.56</v>
      </c>
      <c r="P594" s="53">
        <f>_xll.OneStreamExcelAddIn.XFFunctions.XFGetCell("TRUE", "CONSOL", $D$3,"TOT_Entity","USD","Actual",$E$3,"YTD",$B594,"TOPFLOW","TOP","TOP","top1",$C594,"top3","Open_Acute_DIV1","TOP5","TOP6","REPORTED","VAR_BW_PY_Actual")</f>
        <v>-1264.3599999999999</v>
      </c>
      <c r="Q594" s="40">
        <f t="shared" si="1535"/>
        <v>-5.849846115124023E-2</v>
      </c>
      <c r="R594" s="41"/>
      <c r="S594" s="53">
        <f>_xll.OneStreamExcelAddIn.XFFunctions.XFGetCell("TRUE", "CONSOL", $D$3,"TOT_Entity","USD","MIDFCST",$E$3,"MTD",$B594,"TOPFLOW","TOP","TOP","top1",$C594,"TOP3","Open_Acute_DIV1","TOP5","TOP6","REPORTED","TOP8")</f>
        <v>0</v>
      </c>
      <c r="T594" s="53">
        <f t="shared" si="1536"/>
        <v>-12202.3</v>
      </c>
      <c r="U594" s="40">
        <f t="shared" si="1537"/>
        <v>0</v>
      </c>
      <c r="V594" s="41"/>
      <c r="W594" s="42"/>
      <c r="X594" s="43"/>
      <c r="Y594" s="42"/>
      <c r="Z594" s="44"/>
      <c r="AB594" s="53">
        <f>_xll.OneStreamExcelAddIn.XFFunctions.XFGetCell("TRUE", "CONSOL", $D$3,"TOT_Entity","USD","Actual",[1]Setup!C4,"PERIODIC",$B594,"TOPFLOW","TOP","TOP","top1",$C594,"top3","Open_Acute_DIV1","TOP5","TOP6","REPORTED","TOP8")</f>
        <v>4785.45</v>
      </c>
      <c r="AC594" s="53">
        <f>_xll.OneStreamExcelAddIn.XFFunctions.XFGetCell("TRUE", "CONSOL", $D$3,"TOT_Entity","Aggregated","Budget_Working",[1]Setup!C4,"PERIODIC",$B594,"TOPFLOW","TOP","TOP","top1",$C594,"top3","Open_Acute_DIV1","TOP5","TOP6","REPORTED","TOP8")</f>
        <v>5500.5</v>
      </c>
      <c r="AD594" s="53">
        <f t="shared" si="1538"/>
        <v>715.05000000000018</v>
      </c>
      <c r="AE594" s="40">
        <f t="shared" si="1539"/>
        <v>0.1299972729751841</v>
      </c>
      <c r="AG594" s="53">
        <f>_xll.OneStreamExcelAddIn.XFFunctions.XFGetCell("TRUE", "CONSOL", $D$3,"TOT_Entity","USD","Actual",[1]Setup!C5,"PERIODIC",$B594,"TOPFLOW","TOP","TOP","top1",$C594,"top3","Open_Acute_DIV1","TOP5","TOP6","REPORTED","TOP8")</f>
        <v>5101.42</v>
      </c>
      <c r="AH594" s="53">
        <f>_xll.OneStreamExcelAddIn.XFFunctions.XFGetCell("TRUE", "CONSOL", $D$3,"TOT_Entity","Aggregated","Budget_Working",[1]Setup!C5,"PERIODIC",$B594,"TOPFLOW","TOP","TOP","top1",$C594,"top3","Open_Acute_DIV1","TOP5","TOP6","REPORTED","TOP8")</f>
        <v>5500.5</v>
      </c>
      <c r="AI594" s="53">
        <f t="shared" si="1540"/>
        <v>399.07999999999993</v>
      </c>
      <c r="AJ594" s="40">
        <f t="shared" si="1541"/>
        <v>7.255340423597853E-2</v>
      </c>
      <c r="AL594" s="53">
        <f>_xll.OneStreamExcelAddIn.XFFunctions.XFGetCell("TRUE", "CONSOL", $D$3,"TOT_Entity","USD","Actual",[1]Setup!C6,"PERIODIC",$B594,"TOPFLOW","TOP","TOP","top1",$C594,"top3","Open_Acute_DIV1","TOP5","TOP6","REPORTED","TOP8")</f>
        <v>788.75</v>
      </c>
      <c r="AM594" s="53">
        <f>_xll.OneStreamExcelAddIn.XFFunctions.XFGetCell("TRUE", "CONSOL", $D$3,"TOT_Entity","Aggregated","Budget_Working",[1]Setup!C6,"PERIODIC",$B594,"TOPFLOW","TOP","TOP","top1",$C594,"top3","Open_Acute_DIV1","TOP5","TOP6","REPORTED","TOP8")</f>
        <v>5500.5</v>
      </c>
      <c r="AN594" s="53">
        <f t="shared" si="1542"/>
        <v>4711.75</v>
      </c>
      <c r="AO594" s="40">
        <f t="shared" si="1543"/>
        <v>0.85660394509590032</v>
      </c>
      <c r="AQ594" s="53">
        <f>_xll.OneStreamExcelAddIn.XFFunctions.XFGetCell("TRUE", "CONSOL", $D$3,"TOT_Entity","USD","Actual",[1]Setup!C7,"PERIODIC",$B594,"TOPFLOW","TOP","TOP","top1",$C594,"top3","Open_Acute_DIV1","TOP5","TOP6","REPORTED","TOP8")</f>
        <v>12202.3</v>
      </c>
      <c r="AR594" s="53">
        <f>_xll.OneStreamExcelAddIn.XFFunctions.XFGetCell("TRUE", "CONSOL", $D$3,"TOT_Entity","Aggregated","Budget_Working",[1]Setup!C7,"PERIODIC",$B594,"TOPFLOW","TOP","TOP","top1",$C594,"top3","Open_Acute_DIV1","TOP5","TOP6","REPORTED","TOP8")</f>
        <v>5500.5</v>
      </c>
      <c r="AS594" s="53">
        <f t="shared" si="1544"/>
        <v>-6701.7999999999993</v>
      </c>
      <c r="AT594" s="40">
        <f t="shared" si="1545"/>
        <v>-1.2183983274247794</v>
      </c>
      <c r="AV594" s="53">
        <f>_xll.OneStreamExcelAddIn.XFFunctions.XFGetCell("TRUE", "CONSOL", $D$3,"TOT_Entity","USD","Actual",[1]Setup!C8,"PERIODIC",$B594,"TOPFLOW","TOP","TOP","top1",$C594,"top3","Open_Acute_DIV1","TOP5","TOP6","REPORTED","TOP8")</f>
        <v>-22877.919999999998</v>
      </c>
      <c r="AW594" s="53">
        <f>_xll.OneStreamExcelAddIn.XFFunctions.XFGetCell("TRUE", "CONSOL", $D$3,"TOT_Entity","Aggregated","Budget_Working",[1]Setup!C8,"PERIODIC",$B594,"TOPFLOW","TOP","TOP","top1",$C594,"top3","Open_Acute_DIV1","TOP5","TOP6","REPORTED","TOP8")</f>
        <v>5500.5</v>
      </c>
      <c r="AX594" s="53">
        <f t="shared" si="1546"/>
        <v>28378.42</v>
      </c>
      <c r="AY594" s="40">
        <f t="shared" si="1547"/>
        <v>5.1592437051177162</v>
      </c>
      <c r="BA594" s="53">
        <f>_xll.OneStreamExcelAddIn.XFFunctions.XFGetCell("TRUE", "CONSOL", $D$3,"TOT_Entity","USD","Actual",[1]Setup!C9,"PERIODIC",$B594,"TOPFLOW","TOP","TOP","top1",$C594,"top3","Open_Acute_DIV1","TOP5","TOP6","REPORTED","TOP8")</f>
        <v>0</v>
      </c>
      <c r="BB594" s="53">
        <f>_xll.OneStreamExcelAddIn.XFFunctions.XFGetCell("TRUE", "CONSOL", $D$3,"TOT_Entity","Aggregated","Budget_Working",[1]Setup!C9,"PERIODIC",$B594,"TOPFLOW","TOP","TOP","top1",$C594,"top3","Open_Acute_DIV1","TOP5","TOP6","REPORTED","TOP8")</f>
        <v>5500.5</v>
      </c>
      <c r="BC594" s="53">
        <f t="shared" si="1548"/>
        <v>5500.5</v>
      </c>
      <c r="BD594" s="40">
        <f t="shared" si="1549"/>
        <v>1</v>
      </c>
      <c r="BF594" s="53">
        <f>_xll.OneStreamExcelAddIn.XFFunctions.XFGetCell("TRUE", "CONSOL", $D$3,"TOT_Entity","USD","Actual",[1]Setup!C10,"PERIODIC",$B594,"TOPFLOW","TOP","TOP","top1",$C594,"top3","Open_Acute_DIV1","TOP5","TOP6","REPORTED","TOP8")</f>
        <v>0</v>
      </c>
      <c r="BG594" s="53">
        <f>_xll.OneStreamExcelAddIn.XFFunctions.XFGetCell("TRUE", "CONSOL", $D$3,"TOT_Entity","Aggregated","Budget_Working",[1]Setup!C10,"PERIODIC",$B594,"TOPFLOW","TOP","TOP","top1",$C594,"top3","Open_Acute_DIV1","TOP5","TOP6","REPORTED","TOP8")</f>
        <v>5500.5</v>
      </c>
      <c r="BH594" s="53">
        <f t="shared" si="1550"/>
        <v>5500.5</v>
      </c>
      <c r="BI594" s="40">
        <f t="shared" si="1551"/>
        <v>1</v>
      </c>
      <c r="BK594" s="53">
        <f>_xll.OneStreamExcelAddIn.XFFunctions.XFGetCell("TRUE", "CONSOL", $D$3,"TOT_Entity","USD","Actual",[1]Setup!C11,"PERIODIC",$B594,"TOPFLOW","TOP","TOP","top1",$C594,"top3","Open_Acute_DIV1","TOP5","TOP6","REPORTED","TOP8")</f>
        <v>0</v>
      </c>
      <c r="BL594" s="53">
        <f>_xll.OneStreamExcelAddIn.XFFunctions.XFGetCell("TRUE", "CONSOL", $D$3,"TOT_Entity","Aggregated","Budget_Working",[1]Setup!C11,"PERIODIC",$B594,"TOPFLOW","TOP","TOP","top1",$C594,"top3","Open_Acute_DIV1","TOP5","TOP6","REPORTED","TOP8")</f>
        <v>5500.5</v>
      </c>
      <c r="BM594" s="53">
        <f t="shared" si="1552"/>
        <v>5500.5</v>
      </c>
      <c r="BN594" s="40">
        <f t="shared" si="1553"/>
        <v>1</v>
      </c>
      <c r="BP594" s="53">
        <f>_xll.OneStreamExcelAddIn.XFFunctions.XFGetCell("TRUE", "CONSOL", $D$3,"TOT_Entity","USD","Actual",[1]Setup!C12,"PERIODIC",$B594,"TOPFLOW","TOP","TOP","top1",$C594,"top3","Open_Acute_DIV1","TOP5","TOP6","REPORTED","TOP8")</f>
        <v>0</v>
      </c>
      <c r="BQ594" s="53">
        <f>_xll.OneStreamExcelAddIn.XFFunctions.XFGetCell("TRUE", "CONSOL", $D$3,"TOT_Entity","Aggregated","Budget_Working",[1]Setup!C12,"PERIODIC",$B594,"TOPFLOW","TOP","TOP","top1",$C594,"top3","Open_Acute_DIV1","TOP5","TOP6","REPORTED","TOP8")</f>
        <v>5500.5</v>
      </c>
      <c r="BR594" s="53">
        <f t="shared" si="1554"/>
        <v>5500.5</v>
      </c>
      <c r="BS594" s="40">
        <f t="shared" si="1555"/>
        <v>1</v>
      </c>
      <c r="BU594" s="53">
        <f>_xll.OneStreamExcelAddIn.XFFunctions.XFGetCell("TRUE", "CONSOL", $D$3,"TOT_Entity","USD","Actual",[1]Setup!C13,"PERIODIC",$B594,"TOPFLOW","TOP","TOP","top1",$C594,"top3","Open_Acute_DIV1","TOP5","TOP6","REPORTED","TOP8")</f>
        <v>0</v>
      </c>
      <c r="BV594" s="53">
        <f>_xll.OneStreamExcelAddIn.XFFunctions.XFGetCell("TRUE", "CONSOL", $D$3,"TOT_Entity","Aggregated","Budget_Working",[1]Setup!C13,"PERIODIC",$B594,"TOPFLOW","TOP","TOP","top1",$C594,"top3","Open_Acute_DIV1","TOP5","TOP6","REPORTED","TOP8")</f>
        <v>5500.5</v>
      </c>
      <c r="BW594" s="53">
        <f t="shared" si="1556"/>
        <v>5500.5</v>
      </c>
      <c r="BX594" s="40">
        <f t="shared" si="1557"/>
        <v>1</v>
      </c>
      <c r="BZ594" s="53">
        <f>_xll.OneStreamExcelAddIn.XFFunctions.XFGetCell("TRUE", "CONSOL", $D$3,"TOT_Entity","USD","Actual",[1]Setup!C14,"PERIODIC",$B594,"TOPFLOW","TOP","TOP","top1",$C594,"top3","Open_Acute_DIV1","TOP5","TOP6","REPORTED","TOP8")</f>
        <v>0</v>
      </c>
      <c r="CA594" s="53">
        <f>_xll.OneStreamExcelAddIn.XFFunctions.XFGetCell("TRUE", "CONSOL", $D$3,"TOT_Entity","Aggregated","Budget_Working",[1]Setup!C14,"PERIODIC",$B594,"TOPFLOW","TOP","TOP","top1",$C594,"top3","Open_Acute_DIV1","TOP5","TOP6","REPORTED","TOP8")</f>
        <v>5500.5</v>
      </c>
      <c r="CB594" s="53">
        <f t="shared" si="1558"/>
        <v>5500.5</v>
      </c>
      <c r="CC594" s="40">
        <f t="shared" si="1559"/>
        <v>1</v>
      </c>
      <c r="CE594" s="53">
        <f>_xll.OneStreamExcelAddIn.XFFunctions.XFGetCell("TRUE", "CONSOL", $D$3,"TOT_Entity","USD","Actual",[1]Setup!C15,"PERIODIC",$B594,"TOPFLOW","TOP","TOP","top1",$C594,"top3","Open_Acute_DIV1","TOP5","TOP6","REPORTED","TOP8")</f>
        <v>0</v>
      </c>
      <c r="CF594" s="53">
        <f>_xll.OneStreamExcelAddIn.XFFunctions.XFGetCell("TRUE", "CONSOL", $D$3,"TOT_Entity","Aggregated","Budget_Working",[1]Setup!C15,"PERIODIC",$B594,"TOPFLOW","TOP","TOP","top1",$C594,"top3","Open_Acute_DIV1","TOP5","TOP6","REPORTED","TOP8")</f>
        <v>5500.5</v>
      </c>
      <c r="CG594" s="53">
        <f t="shared" si="1560"/>
        <v>5500.5</v>
      </c>
      <c r="CH594" s="40">
        <f t="shared" si="1561"/>
        <v>1</v>
      </c>
      <c r="CI594" s="212"/>
      <c r="CJ594" s="53">
        <f>_xll.OneStreamExcelAddIn.XFFunctions.XFGetCell("TRUE", "CONSOL", $D$3,"TOT_Entity","USD","Actual",[1]Setup!C4,"PERIODIC",$B594,"TOPFLOW","TOP","TOP","top1",$C594,"top3","Open_Acute_DIV1","TOP5","TOP6","REPORTED","TOP8")</f>
        <v>4785.45</v>
      </c>
      <c r="CK594" s="53">
        <f>_xll.OneStreamExcelAddIn.XFFunctions.XFGetCell("TRUE", "CONSOL", $D$3,"TOT_Entity","USD","Actual",[1]Setup!C5,"PERIODIC",$B594,"TOPFLOW","TOP","TOP","top1",$C594,"top3","Open_Acute_DIV1","TOP5","TOP6","REPORTED","TOP8")</f>
        <v>5101.42</v>
      </c>
      <c r="CL594" s="53">
        <f>_xll.OneStreamExcelAddIn.XFFunctions.XFGetCell("TRUE", "CONSOL", $D$3,"TOT_Entity","USD","Actual",[1]Setup!C6,"PERIODIC",$B594,"TOPFLOW","TOP","TOP","top1",$C594,"top3","Open_Acute_DIV1","TOP5","TOP6","REPORTED","TOP8")</f>
        <v>788.75</v>
      </c>
      <c r="CM594" s="53">
        <f>_xll.OneStreamExcelAddIn.XFFunctions.XFGetCell("TRUE", "CONSOL", $D$3,"TOT_Entity","USD","Actual",[1]Setup!C7,"PERIODIC",$B594,"TOPFLOW","TOP","TOP","top1",$C594,"top3","Open_Acute_DIV1","TOP5","TOP6","REPORTED","TOP8")</f>
        <v>12202.3</v>
      </c>
      <c r="CN594" s="53">
        <f>_xll.OneStreamExcelAddIn.XFFunctions.XFGetCell("TRUE", "CONSOL", $D$3,"TOT_Entity","USD","Actual",[1]Setup!C8,"PERIODIC",$B594,"TOPFLOW","TOP","TOP","top1",$C594,"top3","Open_Acute_DIV1","TOP5","TOP6","REPORTED","TOP8")</f>
        <v>-22877.919999999998</v>
      </c>
      <c r="CO594" s="53">
        <f>_xll.OneStreamExcelAddIn.XFFunctions.XFGetCell("TRUE", "CONSOL", $D$3,"TOT_Entity","USD","Actual",[1]Setup!C9,"PERIODIC",$B594,"TOPFLOW","TOP","TOP","top1",$C594,"top3","Open_Acute_DIV1","TOP5","TOP6","REPORTED","TOP8")</f>
        <v>0</v>
      </c>
      <c r="CP594" s="53">
        <f>_xll.OneStreamExcelAddIn.XFFunctions.XFGetCell("TRUE", "CONSOL", $D$3,"TOT_Entity","USD","Actual",[1]Setup!C10,"PERIODIC",$B594,"TOPFLOW","TOP","TOP","top1",$C594,"top3","Open_Acute_DIV1","TOP5","TOP6","REPORTED","TOP8")</f>
        <v>0</v>
      </c>
      <c r="CQ594" s="53">
        <f>_xll.OneStreamExcelAddIn.XFFunctions.XFGetCell("TRUE", "CONSOL", $D$3,"TOT_Entity","USD","Actual",[1]Setup!C11,"PERIODIC",$B594,"TOPFLOW","TOP","TOP","top1",$C594,"top3","Open_Acute_DIV1","TOP5","TOP6","REPORTED","TOP8")</f>
        <v>0</v>
      </c>
      <c r="CR594" s="53">
        <f>_xll.OneStreamExcelAddIn.XFFunctions.XFGetCell("TRUE", "CONSOL", $D$3,"TOT_Entity","USD","Actual",[1]Setup!C12,"PERIODIC",$B594,"TOPFLOW","TOP","TOP","top1",$C594,"top3","Open_Acute_DIV1","TOP5","TOP6","REPORTED","TOP8")</f>
        <v>0</v>
      </c>
      <c r="CS594" s="53">
        <f>_xll.OneStreamExcelAddIn.XFFunctions.XFGetCell("TRUE", "CONSOL", $D$3,"TOT_Entity","USD","Actual",[1]Setup!C13,"PERIODIC",$B594,"TOPFLOW","TOP","TOP","top1",$C594,"top3","Open_Acute_DIV1","TOP5","TOP6","REPORTED","TOP8")</f>
        <v>0</v>
      </c>
      <c r="CT594" s="53">
        <f>_xll.OneStreamExcelAddIn.XFFunctions.XFGetCell("TRUE", "CONSOL", $D$3,"TOT_Entity","USD","Actual",[1]Setup!C14,"PERIODIC",$B594,"TOPFLOW","TOP","TOP","top1",$C594,"top3","Open_Acute_DIV1","TOP5","TOP6","REPORTED","TOP8")</f>
        <v>0</v>
      </c>
      <c r="CU594" s="53">
        <f>_xll.OneStreamExcelAddIn.XFFunctions.XFGetCell("TRUE", "CONSOL", $D$3,"TOT_Entity","USD","Actual",[1]Setup!C15,"PERIODIC",$B594,"TOPFLOW","TOP","TOP","top1",$C594,"top3","Open_Acute_DIV1","TOP5","TOP6","REPORTED","TOP8")</f>
        <v>0</v>
      </c>
      <c r="CV594" s="212"/>
      <c r="CW594" s="53">
        <f>_xll.OneStreamExcelAddIn.XFFunctions.XFGetCell("TRUE", "CONSOL", $D$3,"TOT_Entity","USD","Actual",[1]Setup!C17,"PERIODIC",$B594,"TOPFLOW","TOP","TOP","top1",$C594,"top3","Open_Acute_DIV1","TOP5","TOP6","REPORTED","TOP8")</f>
        <v>5561.78</v>
      </c>
      <c r="CX594" s="53">
        <f>_xll.OneStreamExcelAddIn.XFFunctions.XFGetCell("TRUE", "CONSOL", $D$3,"TOT_Entity","USD","Actual",[1]Setup!C18,"PERIODIC",$B594,"TOPFLOW","TOP","TOP","top1",$C594,"top3","Open_Acute_DIV1","TOP5","TOP6","REPORTED","TOP8")</f>
        <v>4695.53</v>
      </c>
      <c r="CY594" s="53">
        <f>_xll.OneStreamExcelAddIn.XFFunctions.XFGetCell("TRUE", "CONSOL", $D$3,"TOT_Entity","USD","Actual",[1]Setup!C19,"PERIODIC",$B594,"TOPFLOW","TOP","TOP","top1",$C594,"top3","Open_Acute_DIV1","TOP5","TOP6","REPORTED","TOP8")</f>
        <v>10320.44</v>
      </c>
      <c r="CZ594" s="53">
        <f>_xll.OneStreamExcelAddIn.XFFunctions.XFGetCell("TRUE", "CONSOL", $D$3,"TOT_Entity","USD","Actual",[1]Setup!C20,"PERIODIC",$B594,"TOPFLOW","TOP","TOP","top1",$C594,"top3","Open_Acute_DIV1","TOP5","TOP6","REPORTED","TOP8")</f>
        <v>1035.81</v>
      </c>
      <c r="DA594" s="53">
        <f>_xll.OneStreamExcelAddIn.XFFunctions.XFGetCell("TRUE", "CONSOL", $D$3,"TOT_Entity","USD","Actual",[1]Setup!C21,"PERIODIC",$B594,"TOPFLOW","TOP","TOP","top1",$C594,"top3","Open_Acute_DIV1","TOP5","TOP6","REPORTED","TOP8")</f>
        <v>5707.89</v>
      </c>
      <c r="DB594" s="53">
        <f>_xll.OneStreamExcelAddIn.XFFunctions.XFGetCell("TRUE", "CONSOL", $D$3,"TOT_Entity","USD","Actual",[1]Setup!C22,"PERIODIC",$B594,"TOPFLOW","TOP","TOP","top1",$C594,"top3","Open_Acute_DIV1","TOP5","TOP6","REPORTED","TOP8")</f>
        <v>5055.8900000000003</v>
      </c>
      <c r="DC594" s="53">
        <f>_xll.OneStreamExcelAddIn.XFFunctions.XFGetCell("TRUE", "CONSOL", $D$3,"TOT_Entity","USD","Actual",[1]Setup!C23,"PERIODIC",$B594,"TOPFLOW","TOP","TOP","top1",$C594,"top3","Open_Acute_DIV1","TOP5","TOP6","REPORTED","TOP8")</f>
        <v>5175.08</v>
      </c>
      <c r="DD594" s="53">
        <f>_xll.OneStreamExcelAddIn.XFFunctions.XFGetCell("TRUE", "CONSOL", $D$3,"TOT_Entity","USD","Actual",[1]Setup!C24,"PERIODIC",$B594,"TOPFLOW","TOP","TOP","top1",$C594,"top3","Open_Acute_DIV1","TOP5","TOP6","REPORTED","TOP8")</f>
        <v>5707.89</v>
      </c>
      <c r="DE594" s="53">
        <f>_xll.OneStreamExcelAddIn.XFFunctions.XFGetCell("TRUE", "CONSOL", $D$3,"TOT_Entity","USD","Actual",[1]Setup!C25,"PERIODIC",$B594,"TOPFLOW","TOP","TOP","top1",$C594,"top3","Open_Acute_DIV1","TOP5","TOP6","REPORTED","TOP8")</f>
        <v>4873.55</v>
      </c>
      <c r="DF594" s="53">
        <f>_xll.OneStreamExcelAddIn.XFFunctions.XFGetCell("TRUE", "CONSOL", $D$3,"TOT_Entity","USD","Actual",[1]Setup!C26,"PERIODIC",$B594,"TOPFLOW","TOP","TOP","top1",$C594,"top3","Open_Acute_DIV1","TOP5","TOP6","REPORTED","TOP8")</f>
        <v>5290.48</v>
      </c>
      <c r="DG594" s="53">
        <f>_xll.OneStreamExcelAddIn.XFFunctions.XFGetCell("TRUE", "CONSOL", $D$3,"TOT_Entity","USD","Actual",[1]Setup!C27,"PERIODIC",$B594,"TOPFLOW","TOP","TOP","top1",$C594,"top3","Open_Acute_DIV1","TOP5","TOP6","REPORTED","TOP8")</f>
        <v>7167.53</v>
      </c>
      <c r="DH594" s="53">
        <f>_xll.OneStreamExcelAddIn.XFFunctions.XFGetCell("TRUE", "CONSOL", $D$3,"TOT_Entity","USD","Actual",[1]Setup!C28,"PERIODIC",$B594,"TOPFLOW","TOP","TOP","top1",$C594,"top3","Open_Acute_DIV1","TOP5","TOP6","REPORTED","TOP8")</f>
        <v>7882.92</v>
      </c>
      <c r="DI594" s="178"/>
      <c r="DJ594" s="53">
        <f>_xll.OneStreamExcelAddIn.XFFunctions.XFGetCell("TRUE", "CONSOL", $D$3,"TOT_Entity","Aggregated","Budget_Working",[1]Setup!C4,"PERIODIC",$B594,"TOPFLOW","TOP","TOP","top1",$C594,"top3","Open_Acute_DIV1","TOP5","TOP6","REPORTED","TOP8")</f>
        <v>5500.5</v>
      </c>
      <c r="DK594" s="53">
        <f>_xll.OneStreamExcelAddIn.XFFunctions.XFGetCell("TRUE", "CONSOL", $D$3,"TOT_Entity","Aggregated","Budget_Working",[1]Setup!C5,"PERIODIC",$B594,"TOPFLOW","TOP","TOP","top1",$C594,"top3","Open_Acute_DIV1","TOP5","TOP6","REPORTED","TOP8")</f>
        <v>5500.5</v>
      </c>
      <c r="DL594" s="53">
        <f>_xll.OneStreamExcelAddIn.XFFunctions.XFGetCell("TRUE", "CONSOL", $D$3,"TOT_Entity","Aggregated","Budget_Working",[1]Setup!C6,"PERIODIC",$B594,"TOPFLOW","TOP","TOP","top1",$C594,"top3","Open_Acute_DIV1","TOP5","TOP6","REPORTED","TOP8")</f>
        <v>5500.5</v>
      </c>
      <c r="DM594" s="53">
        <f>_xll.OneStreamExcelAddIn.XFFunctions.XFGetCell("TRUE", "CONSOL", $D$3,"TOT_Entity","Aggregated","Budget_Working",[1]Setup!C7,"PERIODIC",$B594,"TOPFLOW","TOP","TOP","top1",$C594,"top3","Open_Acute_DIV1","TOP5","TOP6","REPORTED","TOP8")</f>
        <v>5500.5</v>
      </c>
      <c r="DN594" s="53">
        <f>_xll.OneStreamExcelAddIn.XFFunctions.XFGetCell("TRUE", "CONSOL", $D$3,"TOT_Entity","Aggregated","Budget_Working",[1]Setup!C8,"PERIODIC",$B594,"TOPFLOW","TOP","TOP","top1",$C594,"top3","Open_Acute_DIV1","TOP5","TOP6","REPORTED","TOP8")</f>
        <v>5500.5</v>
      </c>
      <c r="DO594" s="53">
        <f>_xll.OneStreamExcelAddIn.XFFunctions.XFGetCell("TRUE", "CONSOL", $D$3,"TOT_Entity","Aggregated","Budget_Working",[1]Setup!C9,"PERIODIC",$B594,"TOPFLOW","TOP","TOP","top1",$C594,"top3","Open_Acute_DIV1","TOP5","TOP6","REPORTED","TOP8")</f>
        <v>5500.5</v>
      </c>
      <c r="DP594" s="53">
        <f>_xll.OneStreamExcelAddIn.XFFunctions.XFGetCell("TRUE", "CONSOL", $D$3,"TOT_Entity","Aggregated","Budget_Working",[1]Setup!C10,"PERIODIC",$B594,"TOPFLOW","TOP","TOP","top1",$C594,"top3","Open_Acute_DIV1","TOP5","TOP6","REPORTED","TOP8")</f>
        <v>5500.5</v>
      </c>
      <c r="DQ594" s="53">
        <f>_xll.OneStreamExcelAddIn.XFFunctions.XFGetCell("TRUE", "CONSOL", $D$3,"TOT_Entity","Aggregated","Budget_Working",[1]Setup!C11,"PERIODIC",$B594,"TOPFLOW","TOP","TOP","top1",$C594,"top3","Open_Acute_DIV1","TOP5","TOP6","REPORTED","TOP8")</f>
        <v>5500.5</v>
      </c>
      <c r="DR594" s="53">
        <f>_xll.OneStreamExcelAddIn.XFFunctions.XFGetCell("TRUE", "CONSOL", $D$3,"TOT_Entity","Aggregated","Budget_Working",[1]Setup!C12,"PERIODIC",$B594,"TOPFLOW","TOP","TOP","top1",$C594,"top3","Open_Acute_DIV1","TOP5","TOP6","REPORTED","TOP8")</f>
        <v>5500.5</v>
      </c>
      <c r="DS594" s="53">
        <f>_xll.OneStreamExcelAddIn.XFFunctions.XFGetCell("TRUE", "CONSOL", $D$3,"TOT_Entity","Aggregated","Budget_Working",[1]Setup!C13,"PERIODIC",$B594,"TOPFLOW","TOP","TOP","top1",$C594,"top3","Open_Acute_DIV1","TOP5","TOP6","REPORTED","TOP8")</f>
        <v>5500.5</v>
      </c>
      <c r="DT594" s="53">
        <f>_xll.OneStreamExcelAddIn.XFFunctions.XFGetCell("TRUE", "CONSOL", $D$3,"TOT_Entity","Aggregated","Budget_Working",[1]Setup!C14,"PERIODIC",$B594,"TOPFLOW","TOP","TOP","top1",$C594,"top3","Open_Acute_DIV1","TOP5","TOP6","REPORTED","TOP8")</f>
        <v>5500.5</v>
      </c>
      <c r="DU594" s="53">
        <f>_xll.OneStreamExcelAddIn.XFFunctions.XFGetCell("TRUE", "CONSOL", $D$3,"TOT_Entity","Aggregated","Budget_Working",[1]Setup!C15,"PERIODIC",$B594,"TOPFLOW","TOP","TOP","top1",$C594,"top3","Open_Acute_DIV1","TOP5","TOP6","REPORTED","TOP8")</f>
        <v>5500.5</v>
      </c>
      <c r="DV594" s="178"/>
      <c r="DW594" s="53">
        <f>_xll.OneStreamExcelAddIn.XFFunctions.XFGetCell("TRUE", "CONSOL", $D$3,"TOT_Entity","USD","Budget_Final",[1]Setup!C17,"PERIODIC",$B594,"TOPFLOW","TOP","TOP","top1",$C594,"top3","Open_Acute_DIV1","TOP5","TOP6","REPORTED","TOP8")</f>
        <v>6500.5637176600003</v>
      </c>
      <c r="DX594" s="53">
        <f>_xll.OneStreamExcelAddIn.XFFunctions.XFGetCell("TRUE", "CONSOL", $D$3,"TOT_Entity","USD","Budget_Final",[1]Setup!C18,"PERIODIC",$B594,"TOPFLOW","TOP","TOP","top1",$C594,"top3","Open_Acute_DIV1","TOP5","TOP6","REPORTED","TOP8")</f>
        <v>6500.5365299280002</v>
      </c>
      <c r="DY594" s="53">
        <f>_xll.OneStreamExcelAddIn.XFFunctions.XFGetCell("TRUE", "CONSOL", $D$3,"TOT_Entity","USD","Budget_Final",[1]Setup!C19,"PERIODIC",$B594,"TOPFLOW","TOP","TOP","top1",$C594,"top3","Open_Acute_DIV1","TOP5","TOP6","REPORTED","TOP8")</f>
        <v>6500.6019325839998</v>
      </c>
      <c r="DZ594" s="53">
        <f>_xll.OneStreamExcelAddIn.XFFunctions.XFGetCell("TRUE", "CONSOL", $D$3,"TOT_Entity","USD","Budget_Final",[1]Setup!C20,"PERIODIC",$B594,"TOPFLOW","TOP","TOP","top1",$C594,"top3","Open_Acute_DIV1","TOP5","TOP6","REPORTED","TOP8")</f>
        <v>6500.5985103519997</v>
      </c>
      <c r="EA594" s="53">
        <f>_xll.OneStreamExcelAddIn.XFFunctions.XFGetCell("TRUE", "CONSOL", $D$3,"TOT_Entity","USD","Budget_Final",[1]Setup!C21,"PERIODIC",$B594,"TOPFLOW","TOP","TOP","top1",$C594,"top3","Open_Acute_DIV1","TOP5","TOP6","REPORTED","TOP8")</f>
        <v>6500.6160017599996</v>
      </c>
      <c r="EB594" s="53">
        <f>_xll.OneStreamExcelAddIn.XFFunctions.XFGetCell("TRUE", "CONSOL", $D$3,"TOT_Entity","USD","Budget_Final",[1]Setup!C22,"PERIODIC",$B594,"TOPFLOW","TOP","TOP","top1",$C594,"top3","Open_Acute_DIV1","TOP5","TOP6","REPORTED","TOP8")</f>
        <v>6500.5833004320002</v>
      </c>
      <c r="EC594" s="53">
        <f>_xll.OneStreamExcelAddIn.XFFunctions.XFGetCell("TRUE", "CONSOL", $D$3,"TOT_Entity","USD","Budget_Final",[1]Setup!C23,"PERIODIC",$B594,"TOPFLOW","TOP","TOP","top1",$C594,"top3","Open_Acute_DIV1","TOP5","TOP6","REPORTED","TOP8")</f>
        <v>6500.6148610159998</v>
      </c>
      <c r="ED594" s="53">
        <f>_xll.OneStreamExcelAddIn.XFFunctions.XFGetCell("TRUE", "CONSOL", $D$3,"TOT_Entity","USD","Budget_Final",[1]Setup!C24,"PERIODIC",$B594,"TOPFLOW","TOP","TOP","top1",$C594,"top3","Open_Acute_DIV1","TOP5","TOP6","REPORTED","TOP8")</f>
        <v>6500.6152412640004</v>
      </c>
      <c r="EE594" s="53">
        <f>_xll.OneStreamExcelAddIn.XFFunctions.XFGetCell("TRUE", "CONSOL", $D$3,"TOT_Entity","USD","Budget_Final",[1]Setup!C25,"PERIODIC",$B594,"TOPFLOW","TOP","TOP","top1",$C594,"top3","Open_Acute_DIV1","TOP5","TOP6","REPORTED","TOP8")</f>
        <v>6500.6150511400001</v>
      </c>
      <c r="EF594" s="53">
        <f>_xll.OneStreamExcelAddIn.XFFunctions.XFGetCell("TRUE", "CONSOL", $D$3,"TOT_Entity","USD","Budget_Final",[1]Setup!C26,"PERIODIC",$B594,"TOPFLOW","TOP","TOP","top1",$C594,"top3","Open_Acute_DIV1","TOP5","TOP6","REPORTED","TOP8")</f>
        <v>6500.6114387839998</v>
      </c>
      <c r="EG594" s="53">
        <f>_xll.OneStreamExcelAddIn.XFFunctions.XFGetCell("TRUE", "CONSOL", $D$3,"TOT_Entity","USD","Budget_Final",[1]Setup!C27,"PERIODIC",$B594,"TOPFLOW","TOP","TOP","top1",$C594,"top3","Open_Acute_DIV1","TOP5","TOP6","REPORTED","TOP8")</f>
        <v>6500.5728436119998</v>
      </c>
      <c r="EH594" s="53">
        <f>_xll.OneStreamExcelAddIn.XFFunctions.XFGetCell("TRUE", "CONSOL", $D$3,"TOT_Entity","USD","Budget_Final",[1]Setup!C28,"PERIODIC",$B594,"TOPFLOW","TOP","TOP","top1",$C594,"top3","Open_Acute_DIV1","TOP5","TOP6","REPORTED","TOP8")</f>
        <v>6500.583110308</v>
      </c>
    </row>
    <row r="595" spans="2:138" x14ac:dyDescent="0.25">
      <c r="B595" s="51">
        <v>66003</v>
      </c>
      <c r="C595" s="51"/>
      <c r="D595" t="str" cm="1">
        <f t="array" ref="D595">_xll.OneStreamExcelAddIn.XFFunctions.XFGetMemberInfo("Description","Account",B595)</f>
        <v>Rent - Equipment</v>
      </c>
      <c r="E595" s="53">
        <f>_xll.OneStreamExcelAddIn.XFFunctions.XFGetCell("TRUE", "CONSOL", $D$3,"TOT_Entity","USD","Actual",$E$3,"PERIODIC",$B595,"TOPFLOW","TOP","TOP","top1",$C595,"top3","Open_Acute_DIV1","TOP5","TOP6","REPORTED","TOP8")</f>
        <v>7530.66</v>
      </c>
      <c r="F595" s="53">
        <f>_xll.OneStreamExcelAddIn.XFFunctions.XFGetCell("TRUE", "CONSOL", $D$3,"TOT_Entity","Aggregated","Budget_Working",$E$3,"PERIODIC",$B595,"TOPFLOW","TOP","TOP","top1",$C595,"top3","Open_Acute_DIV1","TOP5","TOP6","REPORTED","TOP8")</f>
        <v>7907.19</v>
      </c>
      <c r="G595" s="53">
        <f t="shared" si="1531"/>
        <v>376.52999999999975</v>
      </c>
      <c r="H595" s="55">
        <f t="shared" si="1532"/>
        <v>4.7618686284255189E-2</v>
      </c>
      <c r="I595" s="41"/>
      <c r="J595" s="53">
        <f>_xll.OneStreamExcelAddIn.XFFunctions.XFGetCell("TRUE", "CONSOL", $D$3,"TOT_Entity","USD","Actual",$E$3,"YTD",$B595,"TOPFLOW","TOP","TOP","top1",$C595,"TOP3","Open_Acute_DIV1","TOP5","TOP6","REPORTED","TOP8")</f>
        <v>30122.639999999999</v>
      </c>
      <c r="K595" s="53">
        <f>_xll.OneStreamExcelAddIn.XFFunctions.XFGetCell("TRUE", "CONSOL", $D$3,"TOT_Entity","Aggregated","Budget_Working",$E$3,"YTD",$B595,"TOPFLOW","TOP","TOP","top1",$C595,"TOP3","Open_Acute_DIV1","TOP5","TOP6","REPORTED","TOP8")</f>
        <v>31628.76</v>
      </c>
      <c r="L595" s="53">
        <f t="shared" si="1533"/>
        <v>1506.119999999999</v>
      </c>
      <c r="M595" s="40">
        <f t="shared" si="1534"/>
        <v>4.7618686284255189E-2</v>
      </c>
      <c r="N595" s="41"/>
      <c r="O595" s="53">
        <f>_xll.OneStreamExcelAddIn.XFFunctions.XFGetCell("TRUE", "CONSOL", $D$3,"TOT_Entity","USD","Actual",$F$3,"YTD",$B595,"TOPFLOW","TOP","TOP","top1",$C595,"TOP3","Open_Acute_DIV1","TOP5","TOP6","REPORTED","TOP8")</f>
        <v>30474.77</v>
      </c>
      <c r="P595" s="53">
        <f>_xll.OneStreamExcelAddIn.XFFunctions.XFGetCell("TRUE", "CONSOL", $D$3,"TOT_Entity","USD","Actual",$E$3,"YTD",$B595,"TOPFLOW","TOP","TOP","top1",$C595,"top3","Open_Acute_DIV1","TOP5","TOP6","REPORTED","VAR_BW_PY_Actual")</f>
        <v>352.13</v>
      </c>
      <c r="Q595" s="40">
        <f t="shared" si="1535"/>
        <v>1.1554804187201412E-2</v>
      </c>
      <c r="R595" s="41"/>
      <c r="S595" s="53">
        <f>_xll.OneStreamExcelAddIn.XFFunctions.XFGetCell("TRUE", "CONSOL", $D$3,"TOT_Entity","USD","MIDFCST",$E$3,"MTD",$B595,"TOPFLOW","TOP","TOP","top1",$C595,"TOP3","Open_Acute_DIV1","TOP5","TOP6","REPORTED","TOP8")</f>
        <v>0</v>
      </c>
      <c r="T595" s="53">
        <f t="shared" si="1536"/>
        <v>-7530.66</v>
      </c>
      <c r="U595" s="40">
        <f t="shared" si="1537"/>
        <v>0</v>
      </c>
      <c r="V595" s="41"/>
      <c r="W595" s="42"/>
      <c r="X595" s="43"/>
      <c r="Y595" s="42"/>
      <c r="Z595" s="44"/>
      <c r="AB595" s="53">
        <f>_xll.OneStreamExcelAddIn.XFFunctions.XFGetCell("TRUE", "CONSOL", $D$3,"TOT_Entity","USD","Actual",[1]Setup!C4,"PERIODIC",$B595,"TOPFLOW","TOP","TOP","top1",$C595,"top3","Open_Acute_DIV1","TOP5","TOP6","REPORTED","TOP8")</f>
        <v>7530.66</v>
      </c>
      <c r="AC595" s="53">
        <f>_xll.OneStreamExcelAddIn.XFFunctions.XFGetCell("TRUE", "CONSOL", $D$3,"TOT_Entity","Aggregated","Budget_Working",[1]Setup!C4,"PERIODIC",$B595,"TOPFLOW","TOP","TOP","top1",$C595,"top3","Open_Acute_DIV1","TOP5","TOP6","REPORTED","TOP8")</f>
        <v>7907.19</v>
      </c>
      <c r="AD595" s="53">
        <f t="shared" si="1538"/>
        <v>376.52999999999975</v>
      </c>
      <c r="AE595" s="40">
        <f t="shared" si="1539"/>
        <v>4.7618686284255189E-2</v>
      </c>
      <c r="AG595" s="53">
        <f>_xll.OneStreamExcelAddIn.XFFunctions.XFGetCell("TRUE", "CONSOL", $D$3,"TOT_Entity","USD","Actual",[1]Setup!C5,"PERIODIC",$B595,"TOPFLOW","TOP","TOP","top1",$C595,"top3","Open_Acute_DIV1","TOP5","TOP6","REPORTED","TOP8")</f>
        <v>7530.66</v>
      </c>
      <c r="AH595" s="53">
        <f>_xll.OneStreamExcelAddIn.XFFunctions.XFGetCell("TRUE", "CONSOL", $D$3,"TOT_Entity","Aggregated","Budget_Working",[1]Setup!C5,"PERIODIC",$B595,"TOPFLOW","TOP","TOP","top1",$C595,"top3","Open_Acute_DIV1","TOP5","TOP6","REPORTED","TOP8")</f>
        <v>7907.19</v>
      </c>
      <c r="AI595" s="53">
        <f t="shared" si="1540"/>
        <v>376.52999999999975</v>
      </c>
      <c r="AJ595" s="40">
        <f t="shared" si="1541"/>
        <v>4.7618686284255189E-2</v>
      </c>
      <c r="AL595" s="53">
        <f>_xll.OneStreamExcelAddIn.XFFunctions.XFGetCell("TRUE", "CONSOL", $D$3,"TOT_Entity","USD","Actual",[1]Setup!C6,"PERIODIC",$B595,"TOPFLOW","TOP","TOP","top1",$C595,"top3","Open_Acute_DIV1","TOP5","TOP6","REPORTED","TOP8")</f>
        <v>7530.66</v>
      </c>
      <c r="AM595" s="53">
        <f>_xll.OneStreamExcelAddIn.XFFunctions.XFGetCell("TRUE", "CONSOL", $D$3,"TOT_Entity","Aggregated","Budget_Working",[1]Setup!C6,"PERIODIC",$B595,"TOPFLOW","TOP","TOP","top1",$C595,"top3","Open_Acute_DIV1","TOP5","TOP6","REPORTED","TOP8")</f>
        <v>7907.19</v>
      </c>
      <c r="AN595" s="53">
        <f t="shared" si="1542"/>
        <v>376.52999999999975</v>
      </c>
      <c r="AO595" s="40">
        <f t="shared" si="1543"/>
        <v>4.7618686284255189E-2</v>
      </c>
      <c r="AQ595" s="53">
        <f>_xll.OneStreamExcelAddIn.XFFunctions.XFGetCell("TRUE", "CONSOL", $D$3,"TOT_Entity","USD","Actual",[1]Setup!C7,"PERIODIC",$B595,"TOPFLOW","TOP","TOP","top1",$C595,"top3","Open_Acute_DIV1","TOP5","TOP6","REPORTED","TOP8")</f>
        <v>7530.66</v>
      </c>
      <c r="AR595" s="53">
        <f>_xll.OneStreamExcelAddIn.XFFunctions.XFGetCell("TRUE", "CONSOL", $D$3,"TOT_Entity","Aggregated","Budget_Working",[1]Setup!C7,"PERIODIC",$B595,"TOPFLOW","TOP","TOP","top1",$C595,"top3","Open_Acute_DIV1","TOP5","TOP6","REPORTED","TOP8")</f>
        <v>7907.19</v>
      </c>
      <c r="AS595" s="53">
        <f t="shared" si="1544"/>
        <v>376.52999999999975</v>
      </c>
      <c r="AT595" s="40">
        <f t="shared" si="1545"/>
        <v>4.7618686284255189E-2</v>
      </c>
      <c r="AV595" s="53">
        <f>_xll.OneStreamExcelAddIn.XFFunctions.XFGetCell("TRUE", "CONSOL", $D$3,"TOT_Entity","USD","Actual",[1]Setup!C8,"PERIODIC",$B595,"TOPFLOW","TOP","TOP","top1",$C595,"top3","Open_Acute_DIV1","TOP5","TOP6","REPORTED","TOP8")</f>
        <v>-30122.639999999999</v>
      </c>
      <c r="AW595" s="53">
        <f>_xll.OneStreamExcelAddIn.XFFunctions.XFGetCell("TRUE", "CONSOL", $D$3,"TOT_Entity","Aggregated","Budget_Working",[1]Setup!C8,"PERIODIC",$B595,"TOPFLOW","TOP","TOP","top1",$C595,"top3","Open_Acute_DIV1","TOP5","TOP6","REPORTED","TOP8")</f>
        <v>7907.19</v>
      </c>
      <c r="AX595" s="53">
        <f t="shared" si="1546"/>
        <v>38029.83</v>
      </c>
      <c r="AY595" s="40">
        <f t="shared" si="1547"/>
        <v>4.8095252548629794</v>
      </c>
      <c r="BA595" s="53">
        <f>_xll.OneStreamExcelAddIn.XFFunctions.XFGetCell("TRUE", "CONSOL", $D$3,"TOT_Entity","USD","Actual",[1]Setup!C9,"PERIODIC",$B595,"TOPFLOW","TOP","TOP","top1",$C595,"top3","Open_Acute_DIV1","TOP5","TOP6","REPORTED","TOP8")</f>
        <v>0</v>
      </c>
      <c r="BB595" s="53">
        <f>_xll.OneStreamExcelAddIn.XFFunctions.XFGetCell("TRUE", "CONSOL", $D$3,"TOT_Entity","Aggregated","Budget_Working",[1]Setup!C9,"PERIODIC",$B595,"TOPFLOW","TOP","TOP","top1",$C595,"top3","Open_Acute_DIV1","TOP5","TOP6","REPORTED","TOP8")</f>
        <v>7907.19</v>
      </c>
      <c r="BC595" s="53">
        <f t="shared" si="1548"/>
        <v>7907.19</v>
      </c>
      <c r="BD595" s="40">
        <f t="shared" si="1549"/>
        <v>1</v>
      </c>
      <c r="BF595" s="53">
        <f>_xll.OneStreamExcelAddIn.XFFunctions.XFGetCell("TRUE", "CONSOL", $D$3,"TOT_Entity","USD","Actual",[1]Setup!C10,"PERIODIC",$B595,"TOPFLOW","TOP","TOP","top1",$C595,"top3","Open_Acute_DIV1","TOP5","TOP6","REPORTED","TOP8")</f>
        <v>0</v>
      </c>
      <c r="BG595" s="53">
        <f>_xll.OneStreamExcelAddIn.XFFunctions.XFGetCell("TRUE", "CONSOL", $D$3,"TOT_Entity","Aggregated","Budget_Working",[1]Setup!C10,"PERIODIC",$B595,"TOPFLOW","TOP","TOP","top1",$C595,"top3","Open_Acute_DIV1","TOP5","TOP6","REPORTED","TOP8")</f>
        <v>7907.19</v>
      </c>
      <c r="BH595" s="53">
        <f t="shared" si="1550"/>
        <v>7907.19</v>
      </c>
      <c r="BI595" s="40">
        <f t="shared" si="1551"/>
        <v>1</v>
      </c>
      <c r="BK595" s="53">
        <f>_xll.OneStreamExcelAddIn.XFFunctions.XFGetCell("TRUE", "CONSOL", $D$3,"TOT_Entity","USD","Actual",[1]Setup!C11,"PERIODIC",$B595,"TOPFLOW","TOP","TOP","top1",$C595,"top3","Open_Acute_DIV1","TOP5","TOP6","REPORTED","TOP8")</f>
        <v>0</v>
      </c>
      <c r="BL595" s="53">
        <f>_xll.OneStreamExcelAddIn.XFFunctions.XFGetCell("TRUE", "CONSOL", $D$3,"TOT_Entity","Aggregated","Budget_Working",[1]Setup!C11,"PERIODIC",$B595,"TOPFLOW","TOP","TOP","top1",$C595,"top3","Open_Acute_DIV1","TOP5","TOP6","REPORTED","TOP8")</f>
        <v>7907.19</v>
      </c>
      <c r="BM595" s="53">
        <f t="shared" si="1552"/>
        <v>7907.19</v>
      </c>
      <c r="BN595" s="40">
        <f t="shared" si="1553"/>
        <v>1</v>
      </c>
      <c r="BP595" s="53">
        <f>_xll.OneStreamExcelAddIn.XFFunctions.XFGetCell("TRUE", "CONSOL", $D$3,"TOT_Entity","USD","Actual",[1]Setup!C12,"PERIODIC",$B595,"TOPFLOW","TOP","TOP","top1",$C595,"top3","Open_Acute_DIV1","TOP5","TOP6","REPORTED","TOP8")</f>
        <v>0</v>
      </c>
      <c r="BQ595" s="53">
        <f>_xll.OneStreamExcelAddIn.XFFunctions.XFGetCell("TRUE", "CONSOL", $D$3,"TOT_Entity","Aggregated","Budget_Working",[1]Setup!C12,"PERIODIC",$B595,"TOPFLOW","TOP","TOP","top1",$C595,"top3","Open_Acute_DIV1","TOP5","TOP6","REPORTED","TOP8")</f>
        <v>7907.19</v>
      </c>
      <c r="BR595" s="53">
        <f t="shared" si="1554"/>
        <v>7907.19</v>
      </c>
      <c r="BS595" s="40">
        <f t="shared" si="1555"/>
        <v>1</v>
      </c>
      <c r="BU595" s="53">
        <f>_xll.OneStreamExcelAddIn.XFFunctions.XFGetCell("TRUE", "CONSOL", $D$3,"TOT_Entity","USD","Actual",[1]Setup!C13,"PERIODIC",$B595,"TOPFLOW","TOP","TOP","top1",$C595,"top3","Open_Acute_DIV1","TOP5","TOP6","REPORTED","TOP8")</f>
        <v>0</v>
      </c>
      <c r="BV595" s="53">
        <f>_xll.OneStreamExcelAddIn.XFFunctions.XFGetCell("TRUE", "CONSOL", $D$3,"TOT_Entity","Aggregated","Budget_Working",[1]Setup!C13,"PERIODIC",$B595,"TOPFLOW","TOP","TOP","top1",$C595,"top3","Open_Acute_DIV1","TOP5","TOP6","REPORTED","TOP8")</f>
        <v>7907.19</v>
      </c>
      <c r="BW595" s="53">
        <f t="shared" si="1556"/>
        <v>7907.19</v>
      </c>
      <c r="BX595" s="40">
        <f t="shared" si="1557"/>
        <v>1</v>
      </c>
      <c r="BZ595" s="53">
        <f>_xll.OneStreamExcelAddIn.XFFunctions.XFGetCell("TRUE", "CONSOL", $D$3,"TOT_Entity","USD","Actual",[1]Setup!C14,"PERIODIC",$B595,"TOPFLOW","TOP","TOP","top1",$C595,"top3","Open_Acute_DIV1","TOP5","TOP6","REPORTED","TOP8")</f>
        <v>0</v>
      </c>
      <c r="CA595" s="53">
        <f>_xll.OneStreamExcelAddIn.XFFunctions.XFGetCell("TRUE", "CONSOL", $D$3,"TOT_Entity","Aggregated","Budget_Working",[1]Setup!C14,"PERIODIC",$B595,"TOPFLOW","TOP","TOP","top1",$C595,"top3","Open_Acute_DIV1","TOP5","TOP6","REPORTED","TOP8")</f>
        <v>7907.19</v>
      </c>
      <c r="CB595" s="53">
        <f t="shared" si="1558"/>
        <v>7907.19</v>
      </c>
      <c r="CC595" s="40">
        <f t="shared" si="1559"/>
        <v>1</v>
      </c>
      <c r="CE595" s="53">
        <f>_xll.OneStreamExcelAddIn.XFFunctions.XFGetCell("TRUE", "CONSOL", $D$3,"TOT_Entity","USD","Actual",[1]Setup!C15,"PERIODIC",$B595,"TOPFLOW","TOP","TOP","top1",$C595,"top3","Open_Acute_DIV1","TOP5","TOP6","REPORTED","TOP8")</f>
        <v>0</v>
      </c>
      <c r="CF595" s="53">
        <f>_xll.OneStreamExcelAddIn.XFFunctions.XFGetCell("TRUE", "CONSOL", $D$3,"TOT_Entity","Aggregated","Budget_Working",[1]Setup!C15,"PERIODIC",$B595,"TOPFLOW","TOP","TOP","top1",$C595,"top3","Open_Acute_DIV1","TOP5","TOP6","REPORTED","TOP8")</f>
        <v>7907.19</v>
      </c>
      <c r="CG595" s="53">
        <f t="shared" si="1560"/>
        <v>7907.19</v>
      </c>
      <c r="CH595" s="40">
        <f t="shared" si="1561"/>
        <v>1</v>
      </c>
      <c r="CI595" s="212"/>
      <c r="CJ595" s="53">
        <f>_xll.OneStreamExcelAddIn.XFFunctions.XFGetCell("TRUE", "CONSOL", $D$3,"TOT_Entity","USD","Actual",[1]Setup!C4,"PERIODIC",$B595,"TOPFLOW","TOP","TOP","top1",$C595,"top3","Open_Acute_DIV1","TOP5","TOP6","REPORTED","TOP8")</f>
        <v>7530.66</v>
      </c>
      <c r="CK595" s="53">
        <f>_xll.OneStreamExcelAddIn.XFFunctions.XFGetCell("TRUE", "CONSOL", $D$3,"TOT_Entity","USD","Actual",[1]Setup!C5,"PERIODIC",$B595,"TOPFLOW","TOP","TOP","top1",$C595,"top3","Open_Acute_DIV1","TOP5","TOP6","REPORTED","TOP8")</f>
        <v>7530.66</v>
      </c>
      <c r="CL595" s="53">
        <f>_xll.OneStreamExcelAddIn.XFFunctions.XFGetCell("TRUE", "CONSOL", $D$3,"TOT_Entity","USD","Actual",[1]Setup!C6,"PERIODIC",$B595,"TOPFLOW","TOP","TOP","top1",$C595,"top3","Open_Acute_DIV1","TOP5","TOP6","REPORTED","TOP8")</f>
        <v>7530.66</v>
      </c>
      <c r="CM595" s="53">
        <f>_xll.OneStreamExcelAddIn.XFFunctions.XFGetCell("TRUE", "CONSOL", $D$3,"TOT_Entity","USD","Actual",[1]Setup!C7,"PERIODIC",$B595,"TOPFLOW","TOP","TOP","top1",$C595,"top3","Open_Acute_DIV1","TOP5","TOP6","REPORTED","TOP8")</f>
        <v>7530.66</v>
      </c>
      <c r="CN595" s="53">
        <f>_xll.OneStreamExcelAddIn.XFFunctions.XFGetCell("TRUE", "CONSOL", $D$3,"TOT_Entity","USD","Actual",[1]Setup!C8,"PERIODIC",$B595,"TOPFLOW","TOP","TOP","top1",$C595,"top3","Open_Acute_DIV1","TOP5","TOP6","REPORTED","TOP8")</f>
        <v>-30122.639999999999</v>
      </c>
      <c r="CO595" s="53">
        <f>_xll.OneStreamExcelAddIn.XFFunctions.XFGetCell("TRUE", "CONSOL", $D$3,"TOT_Entity","USD","Actual",[1]Setup!C9,"PERIODIC",$B595,"TOPFLOW","TOP","TOP","top1",$C595,"top3","Open_Acute_DIV1","TOP5","TOP6","REPORTED","TOP8")</f>
        <v>0</v>
      </c>
      <c r="CP595" s="53">
        <f>_xll.OneStreamExcelAddIn.XFFunctions.XFGetCell("TRUE", "CONSOL", $D$3,"TOT_Entity","USD","Actual",[1]Setup!C10,"PERIODIC",$B595,"TOPFLOW","TOP","TOP","top1",$C595,"top3","Open_Acute_DIV1","TOP5","TOP6","REPORTED","TOP8")</f>
        <v>0</v>
      </c>
      <c r="CQ595" s="53">
        <f>_xll.OneStreamExcelAddIn.XFFunctions.XFGetCell("TRUE", "CONSOL", $D$3,"TOT_Entity","USD","Actual",[1]Setup!C11,"PERIODIC",$B595,"TOPFLOW","TOP","TOP","top1",$C595,"top3","Open_Acute_DIV1","TOP5","TOP6","REPORTED","TOP8")</f>
        <v>0</v>
      </c>
      <c r="CR595" s="53">
        <f>_xll.OneStreamExcelAddIn.XFFunctions.XFGetCell("TRUE", "CONSOL", $D$3,"TOT_Entity","USD","Actual",[1]Setup!C12,"PERIODIC",$B595,"TOPFLOW","TOP","TOP","top1",$C595,"top3","Open_Acute_DIV1","TOP5","TOP6","REPORTED","TOP8")</f>
        <v>0</v>
      </c>
      <c r="CS595" s="53">
        <f>_xll.OneStreamExcelAddIn.XFFunctions.XFGetCell("TRUE", "CONSOL", $D$3,"TOT_Entity","USD","Actual",[1]Setup!C13,"PERIODIC",$B595,"TOPFLOW","TOP","TOP","top1",$C595,"top3","Open_Acute_DIV1","TOP5","TOP6","REPORTED","TOP8")</f>
        <v>0</v>
      </c>
      <c r="CT595" s="53">
        <f>_xll.OneStreamExcelAddIn.XFFunctions.XFGetCell("TRUE", "CONSOL", $D$3,"TOT_Entity","USD","Actual",[1]Setup!C14,"PERIODIC",$B595,"TOPFLOW","TOP","TOP","top1",$C595,"top3","Open_Acute_DIV1","TOP5","TOP6","REPORTED","TOP8")</f>
        <v>0</v>
      </c>
      <c r="CU595" s="53">
        <f>_xll.OneStreamExcelAddIn.XFFunctions.XFGetCell("TRUE", "CONSOL", $D$3,"TOT_Entity","USD","Actual",[1]Setup!C15,"PERIODIC",$B595,"TOPFLOW","TOP","TOP","top1",$C595,"top3","Open_Acute_DIV1","TOP5","TOP6","REPORTED","TOP8")</f>
        <v>0</v>
      </c>
      <c r="CV595" s="212"/>
      <c r="CW595" s="53">
        <f>_xll.OneStreamExcelAddIn.XFFunctions.XFGetCell("TRUE", "CONSOL", $D$3,"TOT_Entity","USD","Actual",[1]Setup!C17,"PERIODIC",$B595,"TOPFLOW","TOP","TOP","top1",$C595,"top3","Open_Acute_DIV1","TOP5","TOP6","REPORTED","TOP8")</f>
        <v>7882.79</v>
      </c>
      <c r="CX595" s="53">
        <f>_xll.OneStreamExcelAddIn.XFFunctions.XFGetCell("TRUE", "CONSOL", $D$3,"TOT_Entity","USD","Actual",[1]Setup!C18,"PERIODIC",$B595,"TOPFLOW","TOP","TOP","top1",$C595,"top3","Open_Acute_DIV1","TOP5","TOP6","REPORTED","TOP8")</f>
        <v>7530.66</v>
      </c>
      <c r="CY595" s="53">
        <f>_xll.OneStreamExcelAddIn.XFFunctions.XFGetCell("TRUE", "CONSOL", $D$3,"TOT_Entity","USD","Actual",[1]Setup!C19,"PERIODIC",$B595,"TOPFLOW","TOP","TOP","top1",$C595,"top3","Open_Acute_DIV1","TOP5","TOP6","REPORTED","TOP8")</f>
        <v>7530.66</v>
      </c>
      <c r="CZ595" s="53">
        <f>_xll.OneStreamExcelAddIn.XFFunctions.XFGetCell("TRUE", "CONSOL", $D$3,"TOT_Entity","USD","Actual",[1]Setup!C20,"PERIODIC",$B595,"TOPFLOW","TOP","TOP","top1",$C595,"top3","Open_Acute_DIV1","TOP5","TOP6","REPORTED","TOP8")</f>
        <v>7530.66</v>
      </c>
      <c r="DA595" s="53">
        <f>_xll.OneStreamExcelAddIn.XFFunctions.XFGetCell("TRUE", "CONSOL", $D$3,"TOT_Entity","USD","Actual",[1]Setup!C21,"PERIODIC",$B595,"TOPFLOW","TOP","TOP","top1",$C595,"top3","Open_Acute_DIV1","TOP5","TOP6","REPORTED","TOP8")</f>
        <v>7530.66</v>
      </c>
      <c r="DB595" s="53">
        <f>_xll.OneStreamExcelAddIn.XFFunctions.XFGetCell("TRUE", "CONSOL", $D$3,"TOT_Entity","USD","Actual",[1]Setup!C22,"PERIODIC",$B595,"TOPFLOW","TOP","TOP","top1",$C595,"top3","Open_Acute_DIV1","TOP5","TOP6","REPORTED","TOP8")</f>
        <v>7530.66</v>
      </c>
      <c r="DC595" s="53">
        <f>_xll.OneStreamExcelAddIn.XFFunctions.XFGetCell("TRUE", "CONSOL", $D$3,"TOT_Entity","USD","Actual",[1]Setup!C23,"PERIODIC",$B595,"TOPFLOW","TOP","TOP","top1",$C595,"top3","Open_Acute_DIV1","TOP5","TOP6","REPORTED","TOP8")</f>
        <v>7530.66</v>
      </c>
      <c r="DD595" s="53">
        <f>_xll.OneStreamExcelAddIn.XFFunctions.XFGetCell("TRUE", "CONSOL", $D$3,"TOT_Entity","USD","Actual",[1]Setup!C24,"PERIODIC",$B595,"TOPFLOW","TOP","TOP","top1",$C595,"top3","Open_Acute_DIV1","TOP5","TOP6","REPORTED","TOP8")</f>
        <v>7530.66</v>
      </c>
      <c r="DE595" s="53">
        <f>_xll.OneStreamExcelAddIn.XFFunctions.XFGetCell("TRUE", "CONSOL", $D$3,"TOT_Entity","USD","Actual",[1]Setup!C25,"PERIODIC",$B595,"TOPFLOW","TOP","TOP","top1",$C595,"top3","Open_Acute_DIV1","TOP5","TOP6","REPORTED","TOP8")</f>
        <v>7530.66</v>
      </c>
      <c r="DF595" s="53">
        <f>_xll.OneStreamExcelAddIn.XFFunctions.XFGetCell("TRUE", "CONSOL", $D$3,"TOT_Entity","USD","Actual",[1]Setup!C26,"PERIODIC",$B595,"TOPFLOW","TOP","TOP","top1",$C595,"top3","Open_Acute_DIV1","TOP5","TOP6","REPORTED","TOP8")</f>
        <v>7530.66</v>
      </c>
      <c r="DG595" s="53">
        <f>_xll.OneStreamExcelAddIn.XFFunctions.XFGetCell("TRUE", "CONSOL", $D$3,"TOT_Entity","USD","Actual",[1]Setup!C27,"PERIODIC",$B595,"TOPFLOW","TOP","TOP","top1",$C595,"top3","Open_Acute_DIV1","TOP5","TOP6","REPORTED","TOP8")</f>
        <v>7530.66</v>
      </c>
      <c r="DH595" s="53">
        <f>_xll.OneStreamExcelAddIn.XFFunctions.XFGetCell("TRUE", "CONSOL", $D$3,"TOT_Entity","USD","Actual",[1]Setup!C28,"PERIODIC",$B595,"TOPFLOW","TOP","TOP","top1",$C595,"top3","Open_Acute_DIV1","TOP5","TOP6","REPORTED","TOP8")</f>
        <v>7530.66</v>
      </c>
      <c r="DI595" s="178"/>
      <c r="DJ595" s="53">
        <f>_xll.OneStreamExcelAddIn.XFFunctions.XFGetCell("TRUE", "CONSOL", $D$3,"TOT_Entity","Aggregated","Budget_Working",[1]Setup!C4,"PERIODIC",$B595,"TOPFLOW","TOP","TOP","top1",$C595,"top3","Open_Acute_DIV1","TOP5","TOP6","REPORTED","TOP8")</f>
        <v>7907.19</v>
      </c>
      <c r="DK595" s="53">
        <f>_xll.OneStreamExcelAddIn.XFFunctions.XFGetCell("TRUE", "CONSOL", $D$3,"TOT_Entity","Aggregated","Budget_Working",[1]Setup!C5,"PERIODIC",$B595,"TOPFLOW","TOP","TOP","top1",$C595,"top3","Open_Acute_DIV1","TOP5","TOP6","REPORTED","TOP8")</f>
        <v>7907.19</v>
      </c>
      <c r="DL595" s="53">
        <f>_xll.OneStreamExcelAddIn.XFFunctions.XFGetCell("TRUE", "CONSOL", $D$3,"TOT_Entity","Aggregated","Budget_Working",[1]Setup!C6,"PERIODIC",$B595,"TOPFLOW","TOP","TOP","top1",$C595,"top3","Open_Acute_DIV1","TOP5","TOP6","REPORTED","TOP8")</f>
        <v>7907.19</v>
      </c>
      <c r="DM595" s="53">
        <f>_xll.OneStreamExcelAddIn.XFFunctions.XFGetCell("TRUE", "CONSOL", $D$3,"TOT_Entity","Aggregated","Budget_Working",[1]Setup!C7,"PERIODIC",$B595,"TOPFLOW","TOP","TOP","top1",$C595,"top3","Open_Acute_DIV1","TOP5","TOP6","REPORTED","TOP8")</f>
        <v>7907.19</v>
      </c>
      <c r="DN595" s="53">
        <f>_xll.OneStreamExcelAddIn.XFFunctions.XFGetCell("TRUE", "CONSOL", $D$3,"TOT_Entity","Aggregated","Budget_Working",[1]Setup!C8,"PERIODIC",$B595,"TOPFLOW","TOP","TOP","top1",$C595,"top3","Open_Acute_DIV1","TOP5","TOP6","REPORTED","TOP8")</f>
        <v>7907.19</v>
      </c>
      <c r="DO595" s="53">
        <f>_xll.OneStreamExcelAddIn.XFFunctions.XFGetCell("TRUE", "CONSOL", $D$3,"TOT_Entity","Aggregated","Budget_Working",[1]Setup!C9,"PERIODIC",$B595,"TOPFLOW","TOP","TOP","top1",$C595,"top3","Open_Acute_DIV1","TOP5","TOP6","REPORTED","TOP8")</f>
        <v>7907.19</v>
      </c>
      <c r="DP595" s="53">
        <f>_xll.OneStreamExcelAddIn.XFFunctions.XFGetCell("TRUE", "CONSOL", $D$3,"TOT_Entity","Aggregated","Budget_Working",[1]Setup!C10,"PERIODIC",$B595,"TOPFLOW","TOP","TOP","top1",$C595,"top3","Open_Acute_DIV1","TOP5","TOP6","REPORTED","TOP8")</f>
        <v>7907.19</v>
      </c>
      <c r="DQ595" s="53">
        <f>_xll.OneStreamExcelAddIn.XFFunctions.XFGetCell("TRUE", "CONSOL", $D$3,"TOT_Entity","Aggregated","Budget_Working",[1]Setup!C11,"PERIODIC",$B595,"TOPFLOW","TOP","TOP","top1",$C595,"top3","Open_Acute_DIV1","TOP5","TOP6","REPORTED","TOP8")</f>
        <v>7907.19</v>
      </c>
      <c r="DR595" s="53">
        <f>_xll.OneStreamExcelAddIn.XFFunctions.XFGetCell("TRUE", "CONSOL", $D$3,"TOT_Entity","Aggregated","Budget_Working",[1]Setup!C12,"PERIODIC",$B595,"TOPFLOW","TOP","TOP","top1",$C595,"top3","Open_Acute_DIV1","TOP5","TOP6","REPORTED","TOP8")</f>
        <v>7907.19</v>
      </c>
      <c r="DS595" s="53">
        <f>_xll.OneStreamExcelAddIn.XFFunctions.XFGetCell("TRUE", "CONSOL", $D$3,"TOT_Entity","Aggregated","Budget_Working",[1]Setup!C13,"PERIODIC",$B595,"TOPFLOW","TOP","TOP","top1",$C595,"top3","Open_Acute_DIV1","TOP5","TOP6","REPORTED","TOP8")</f>
        <v>7907.19</v>
      </c>
      <c r="DT595" s="53">
        <f>_xll.OneStreamExcelAddIn.XFFunctions.XFGetCell("TRUE", "CONSOL", $D$3,"TOT_Entity","Aggregated","Budget_Working",[1]Setup!C14,"PERIODIC",$B595,"TOPFLOW","TOP","TOP","top1",$C595,"top3","Open_Acute_DIV1","TOP5","TOP6","REPORTED","TOP8")</f>
        <v>7907.19</v>
      </c>
      <c r="DU595" s="53">
        <f>_xll.OneStreamExcelAddIn.XFFunctions.XFGetCell("TRUE", "CONSOL", $D$3,"TOT_Entity","Aggregated","Budget_Working",[1]Setup!C15,"PERIODIC",$B595,"TOPFLOW","TOP","TOP","top1",$C595,"top3","Open_Acute_DIV1","TOP5","TOP6","REPORTED","TOP8")</f>
        <v>7907.19</v>
      </c>
      <c r="DV595" s="178"/>
      <c r="DW595" s="53">
        <f>_xll.OneStreamExcelAddIn.XFFunctions.XFGetCell("TRUE", "CONSOL", $D$3,"TOT_Entity","USD","Budget_Final",[1]Setup!C17,"PERIODIC",$B595,"TOPFLOW","TOP","TOP","top1",$C595,"top3","Open_Acute_DIV1","TOP5","TOP6","REPORTED","TOP8")</f>
        <v>7757.7323846500003</v>
      </c>
      <c r="DX595" s="53">
        <f>_xll.OneStreamExcelAddIn.XFFunctions.XFGetCell("TRUE", "CONSOL", $D$3,"TOT_Entity","USD","Budget_Final",[1]Setup!C18,"PERIODIC",$B595,"TOPFLOW","TOP","TOP","top1",$C595,"top3","Open_Acute_DIV1","TOP5","TOP6","REPORTED","TOP8")</f>
        <v>7757.6970622199997</v>
      </c>
      <c r="DY595" s="53">
        <f>_xll.OneStreamExcelAddIn.XFFunctions.XFGetCell("TRUE", "CONSOL", $D$3,"TOT_Entity","USD","Budget_Final",[1]Setup!C19,"PERIODIC",$B595,"TOPFLOW","TOP","TOP","top1",$C595,"top3","Open_Acute_DIV1","TOP5","TOP6","REPORTED","TOP8")</f>
        <v>7757.7820336599998</v>
      </c>
      <c r="DZ595" s="53">
        <f>_xll.OneStreamExcelAddIn.XFFunctions.XFGetCell("TRUE", "CONSOL", $D$3,"TOT_Entity","USD","Budget_Final",[1]Setup!C20,"PERIODIC",$B595,"TOPFLOW","TOP","TOP","top1",$C595,"top3","Open_Acute_DIV1","TOP5","TOP6","REPORTED","TOP8")</f>
        <v>7757.77758748</v>
      </c>
      <c r="EA595" s="53">
        <f>_xll.OneStreamExcelAddIn.XFFunctions.XFGetCell("TRUE", "CONSOL", $D$3,"TOT_Entity","USD","Budget_Final",[1]Setup!C21,"PERIODIC",$B595,"TOPFLOW","TOP","TOP","top1",$C595,"top3","Open_Acute_DIV1","TOP5","TOP6","REPORTED","TOP8")</f>
        <v>7757.8003123999997</v>
      </c>
      <c r="EB595" s="53">
        <f>_xll.OneStreamExcelAddIn.XFFunctions.XFGetCell("TRUE", "CONSOL", $D$3,"TOT_Entity","USD","Budget_Final",[1]Setup!C22,"PERIODIC",$B595,"TOPFLOW","TOP","TOP","top1",$C595,"top3","Open_Acute_DIV1","TOP5","TOP6","REPORTED","TOP8")</f>
        <v>7757.7578266800001</v>
      </c>
      <c r="EC595" s="53">
        <f>_xll.OneStreamExcelAddIn.XFFunctions.XFGetCell("TRUE", "CONSOL", $D$3,"TOT_Entity","USD","Budget_Final",[1]Setup!C23,"PERIODIC",$B595,"TOPFLOW","TOP","TOP","top1",$C595,"top3","Open_Acute_DIV1","TOP5","TOP6","REPORTED","TOP8")</f>
        <v>7757.7988303399998</v>
      </c>
      <c r="ED595" s="53">
        <f>_xll.OneStreamExcelAddIn.XFFunctions.XFGetCell("TRUE", "CONSOL", $D$3,"TOT_Entity","USD","Budget_Final",[1]Setup!C24,"PERIODIC",$B595,"TOPFLOW","TOP","TOP","top1",$C595,"top3","Open_Acute_DIV1","TOP5","TOP6","REPORTED","TOP8")</f>
        <v>7757.7993243600004</v>
      </c>
      <c r="EE595" s="53">
        <f>_xll.OneStreamExcelAddIn.XFFunctions.XFGetCell("TRUE", "CONSOL", $D$3,"TOT_Entity","USD","Budget_Final",[1]Setup!C25,"PERIODIC",$B595,"TOPFLOW","TOP","TOP","top1",$C595,"top3","Open_Acute_DIV1","TOP5","TOP6","REPORTED","TOP8")</f>
        <v>7757.7990773499996</v>
      </c>
      <c r="EF595" s="53">
        <f>_xll.OneStreamExcelAddIn.XFFunctions.XFGetCell("TRUE", "CONSOL", $D$3,"TOT_Entity","USD","Budget_Final",[1]Setup!C26,"PERIODIC",$B595,"TOPFLOW","TOP","TOP","top1",$C595,"top3","Open_Acute_DIV1","TOP5","TOP6","REPORTED","TOP8")</f>
        <v>7757.7943841599999</v>
      </c>
      <c r="EG595" s="53">
        <f>_xll.OneStreamExcelAddIn.XFFunctions.XFGetCell("TRUE", "CONSOL", $D$3,"TOT_Entity","USD","Budget_Final",[1]Setup!C27,"PERIODIC",$B595,"TOPFLOW","TOP","TOP","top1",$C595,"top3","Open_Acute_DIV1","TOP5","TOP6","REPORTED","TOP8")</f>
        <v>7757.7442411299999</v>
      </c>
      <c r="EH595" s="53">
        <f>_xll.OneStreamExcelAddIn.XFFunctions.XFGetCell("TRUE", "CONSOL", $D$3,"TOT_Entity","USD","Budget_Final",[1]Setup!C28,"PERIODIC",$B595,"TOPFLOW","TOP","TOP","top1",$C595,"top3","Open_Acute_DIV1","TOP5","TOP6","REPORTED","TOP8")</f>
        <v>7757.7575796700003</v>
      </c>
    </row>
    <row r="596" spans="2:138" x14ac:dyDescent="0.25">
      <c r="B596" s="51">
        <v>66004</v>
      </c>
      <c r="C596" s="51"/>
      <c r="D596" t="str" cm="1">
        <f t="array" ref="D596">_xll.OneStreamExcelAddIn.XFFunctions.XFGetMemberInfo("Description","Account",B596)</f>
        <v>Rent - Phones</v>
      </c>
      <c r="E596" s="53">
        <f>_xll.OneStreamExcelAddIn.XFFunctions.XFGetCell("TRUE", "CONSOL", $D$3,"TOT_Entity","USD","Actual",$E$3,"PERIODIC",$B596,"TOPFLOW","TOP","TOP","top1",$C596,"top3","Open_Acute_DIV1","TOP5","TOP6","REPORTED","TOP8")</f>
        <v>0</v>
      </c>
      <c r="F596" s="53">
        <f>_xll.OneStreamExcelAddIn.XFFunctions.XFGetCell("TRUE", "CONSOL", $D$3,"TOT_Entity","Aggregated","Budget_Working",$E$3,"PERIODIC",$B596,"TOPFLOW","TOP","TOP","top1",$C596,"top3","Open_Acute_DIV1","TOP5","TOP6","REPORTED","TOP8")</f>
        <v>0</v>
      </c>
      <c r="G596" s="53">
        <f t="shared" si="1531"/>
        <v>0</v>
      </c>
      <c r="H596" s="55">
        <f t="shared" si="1532"/>
        <v>0</v>
      </c>
      <c r="I596" s="41"/>
      <c r="J596" s="53">
        <f>_xll.OneStreamExcelAddIn.XFFunctions.XFGetCell("TRUE", "CONSOL", $D$3,"TOT_Entity","USD","Actual",$E$3,"YTD",$B596,"TOPFLOW","TOP","TOP","top1",$C596,"TOP3","Open_Acute_DIV1","TOP5","TOP6","REPORTED","TOP8")</f>
        <v>0</v>
      </c>
      <c r="K596" s="53">
        <f>_xll.OneStreamExcelAddIn.XFFunctions.XFGetCell("TRUE", "CONSOL", $D$3,"TOT_Entity","Aggregated","Budget_Working",$E$3,"YTD",$B596,"TOPFLOW","TOP","TOP","top1",$C596,"TOP3","Open_Acute_DIV1","TOP5","TOP6","REPORTED","TOP8")</f>
        <v>0</v>
      </c>
      <c r="L596" s="53">
        <f t="shared" si="1533"/>
        <v>0</v>
      </c>
      <c r="M596" s="40">
        <f t="shared" si="1534"/>
        <v>0</v>
      </c>
      <c r="N596" s="41"/>
      <c r="O596" s="53">
        <f>_xll.OneStreamExcelAddIn.XFFunctions.XFGetCell("TRUE", "CONSOL", $D$3,"TOT_Entity","USD","Actual",$F$3,"YTD",$B596,"TOPFLOW","TOP","TOP","top1",$C596,"TOP3","Open_Acute_DIV1","TOP5","TOP6","REPORTED","TOP8")</f>
        <v>0</v>
      </c>
      <c r="P596" s="53">
        <f>_xll.OneStreamExcelAddIn.XFFunctions.XFGetCell("TRUE", "CONSOL", $D$3,"TOT_Entity","USD","Actual",$E$3,"YTD",$B596,"TOPFLOW","TOP","TOP","top1",$C596,"top3","Open_Acute_DIV1","TOP5","TOP6","REPORTED","VAR_BW_PY_Actual")</f>
        <v>0</v>
      </c>
      <c r="Q596" s="40">
        <f t="shared" si="1535"/>
        <v>0</v>
      </c>
      <c r="R596" s="41"/>
      <c r="S596" s="53">
        <f>_xll.OneStreamExcelAddIn.XFFunctions.XFGetCell("TRUE", "CONSOL", $D$3,"TOT_Entity","USD","MIDFCST",$E$3,"MTD",$B596,"TOPFLOW","TOP","TOP","top1",$C596,"TOP3","Open_Acute_DIV1","TOP5","TOP6","REPORTED","TOP8")</f>
        <v>0</v>
      </c>
      <c r="T596" s="53">
        <f t="shared" si="1536"/>
        <v>0</v>
      </c>
      <c r="U596" s="40">
        <f t="shared" si="1537"/>
        <v>0</v>
      </c>
      <c r="V596" s="41"/>
      <c r="W596" s="42"/>
      <c r="X596" s="43"/>
      <c r="Y596" s="42"/>
      <c r="Z596" s="44"/>
      <c r="AB596" s="53">
        <f>_xll.OneStreamExcelAddIn.XFFunctions.XFGetCell("TRUE", "CONSOL", $D$3,"TOT_Entity","USD","Actual",[1]Setup!C4,"PERIODIC",$B596,"TOPFLOW","TOP","TOP","top1",$C596,"top3","Open_Acute_DIV1","TOP5","TOP6","REPORTED","TOP8")</f>
        <v>0</v>
      </c>
      <c r="AC596" s="53">
        <f>_xll.OneStreamExcelAddIn.XFFunctions.XFGetCell("TRUE", "CONSOL", $D$3,"TOT_Entity","Aggregated","Budget_Working",[1]Setup!C4,"PERIODIC",$B596,"TOPFLOW","TOP","TOP","top1",$C596,"top3","Open_Acute_DIV1","TOP5","TOP6","REPORTED","TOP8")</f>
        <v>0</v>
      </c>
      <c r="AD596" s="53">
        <f t="shared" si="1538"/>
        <v>0</v>
      </c>
      <c r="AE596" s="40">
        <f t="shared" si="1539"/>
        <v>0</v>
      </c>
      <c r="AG596" s="53">
        <f>_xll.OneStreamExcelAddIn.XFFunctions.XFGetCell("TRUE", "CONSOL", $D$3,"TOT_Entity","USD","Actual",[1]Setup!C5,"PERIODIC",$B596,"TOPFLOW","TOP","TOP","top1",$C596,"top3","Open_Acute_DIV1","TOP5","TOP6","REPORTED","TOP8")</f>
        <v>0</v>
      </c>
      <c r="AH596" s="53">
        <f>_xll.OneStreamExcelAddIn.XFFunctions.XFGetCell("TRUE", "CONSOL", $D$3,"TOT_Entity","Aggregated","Budget_Working",[1]Setup!C5,"PERIODIC",$B596,"TOPFLOW","TOP","TOP","top1",$C596,"top3","Open_Acute_DIV1","TOP5","TOP6","REPORTED","TOP8")</f>
        <v>0</v>
      </c>
      <c r="AI596" s="53">
        <f t="shared" si="1540"/>
        <v>0</v>
      </c>
      <c r="AJ596" s="40">
        <f t="shared" si="1541"/>
        <v>0</v>
      </c>
      <c r="AL596" s="53">
        <f>_xll.OneStreamExcelAddIn.XFFunctions.XFGetCell("TRUE", "CONSOL", $D$3,"TOT_Entity","USD","Actual",[1]Setup!C6,"PERIODIC",$B596,"TOPFLOW","TOP","TOP","top1",$C596,"top3","Open_Acute_DIV1","TOP5","TOP6","REPORTED","TOP8")</f>
        <v>0</v>
      </c>
      <c r="AM596" s="53">
        <f>_xll.OneStreamExcelAddIn.XFFunctions.XFGetCell("TRUE", "CONSOL", $D$3,"TOT_Entity","Aggregated","Budget_Working",[1]Setup!C6,"PERIODIC",$B596,"TOPFLOW","TOP","TOP","top1",$C596,"top3","Open_Acute_DIV1","TOP5","TOP6","REPORTED","TOP8")</f>
        <v>0</v>
      </c>
      <c r="AN596" s="53">
        <f t="shared" si="1542"/>
        <v>0</v>
      </c>
      <c r="AO596" s="40">
        <f t="shared" si="1543"/>
        <v>0</v>
      </c>
      <c r="AQ596" s="53">
        <f>_xll.OneStreamExcelAddIn.XFFunctions.XFGetCell("TRUE", "CONSOL", $D$3,"TOT_Entity","USD","Actual",[1]Setup!C7,"PERIODIC",$B596,"TOPFLOW","TOP","TOP","top1",$C596,"top3","Open_Acute_DIV1","TOP5","TOP6","REPORTED","TOP8")</f>
        <v>0</v>
      </c>
      <c r="AR596" s="53">
        <f>_xll.OneStreamExcelAddIn.XFFunctions.XFGetCell("TRUE", "CONSOL", $D$3,"TOT_Entity","Aggregated","Budget_Working",[1]Setup!C7,"PERIODIC",$B596,"TOPFLOW","TOP","TOP","top1",$C596,"top3","Open_Acute_DIV1","TOP5","TOP6","REPORTED","TOP8")</f>
        <v>0</v>
      </c>
      <c r="AS596" s="53">
        <f t="shared" si="1544"/>
        <v>0</v>
      </c>
      <c r="AT596" s="40">
        <f t="shared" si="1545"/>
        <v>0</v>
      </c>
      <c r="AV596" s="53">
        <f>_xll.OneStreamExcelAddIn.XFFunctions.XFGetCell("TRUE", "CONSOL", $D$3,"TOT_Entity","USD","Actual",[1]Setup!C8,"PERIODIC",$B596,"TOPFLOW","TOP","TOP","top1",$C596,"top3","Open_Acute_DIV1","TOP5","TOP6","REPORTED","TOP8")</f>
        <v>0</v>
      </c>
      <c r="AW596" s="53">
        <f>_xll.OneStreamExcelAddIn.XFFunctions.XFGetCell("TRUE", "CONSOL", $D$3,"TOT_Entity","Aggregated","Budget_Working",[1]Setup!C8,"PERIODIC",$B596,"TOPFLOW","TOP","TOP","top1",$C596,"top3","Open_Acute_DIV1","TOP5","TOP6","REPORTED","TOP8")</f>
        <v>0</v>
      </c>
      <c r="AX596" s="53">
        <f t="shared" si="1546"/>
        <v>0</v>
      </c>
      <c r="AY596" s="40">
        <f t="shared" si="1547"/>
        <v>0</v>
      </c>
      <c r="BA596" s="53">
        <f>_xll.OneStreamExcelAddIn.XFFunctions.XFGetCell("TRUE", "CONSOL", $D$3,"TOT_Entity","USD","Actual",[1]Setup!C9,"PERIODIC",$B596,"TOPFLOW","TOP","TOP","top1",$C596,"top3","Open_Acute_DIV1","TOP5","TOP6","REPORTED","TOP8")</f>
        <v>0</v>
      </c>
      <c r="BB596" s="53">
        <f>_xll.OneStreamExcelAddIn.XFFunctions.XFGetCell("TRUE", "CONSOL", $D$3,"TOT_Entity","Aggregated","Budget_Working",[1]Setup!C9,"PERIODIC",$B596,"TOPFLOW","TOP","TOP","top1",$C596,"top3","Open_Acute_DIV1","TOP5","TOP6","REPORTED","TOP8")</f>
        <v>0</v>
      </c>
      <c r="BC596" s="53">
        <f t="shared" si="1548"/>
        <v>0</v>
      </c>
      <c r="BD596" s="40">
        <f t="shared" si="1549"/>
        <v>0</v>
      </c>
      <c r="BF596" s="53">
        <f>_xll.OneStreamExcelAddIn.XFFunctions.XFGetCell("TRUE", "CONSOL", $D$3,"TOT_Entity","USD","Actual",[1]Setup!C10,"PERIODIC",$B596,"TOPFLOW","TOP","TOP","top1",$C596,"top3","Open_Acute_DIV1","TOP5","TOP6","REPORTED","TOP8")</f>
        <v>0</v>
      </c>
      <c r="BG596" s="53">
        <f>_xll.OneStreamExcelAddIn.XFFunctions.XFGetCell("TRUE", "CONSOL", $D$3,"TOT_Entity","Aggregated","Budget_Working",[1]Setup!C10,"PERIODIC",$B596,"TOPFLOW","TOP","TOP","top1",$C596,"top3","Open_Acute_DIV1","TOP5","TOP6","REPORTED","TOP8")</f>
        <v>0</v>
      </c>
      <c r="BH596" s="53">
        <f t="shared" si="1550"/>
        <v>0</v>
      </c>
      <c r="BI596" s="40">
        <f t="shared" si="1551"/>
        <v>0</v>
      </c>
      <c r="BK596" s="53">
        <f>_xll.OneStreamExcelAddIn.XFFunctions.XFGetCell("TRUE", "CONSOL", $D$3,"TOT_Entity","USD","Actual",[1]Setup!C11,"PERIODIC",$B596,"TOPFLOW","TOP","TOP","top1",$C596,"top3","Open_Acute_DIV1","TOP5","TOP6","REPORTED","TOP8")</f>
        <v>0</v>
      </c>
      <c r="BL596" s="53">
        <f>_xll.OneStreamExcelAddIn.XFFunctions.XFGetCell("TRUE", "CONSOL", $D$3,"TOT_Entity","Aggregated","Budget_Working",[1]Setup!C11,"PERIODIC",$B596,"TOPFLOW","TOP","TOP","top1",$C596,"top3","Open_Acute_DIV1","TOP5","TOP6","REPORTED","TOP8")</f>
        <v>0</v>
      </c>
      <c r="BM596" s="53">
        <f t="shared" si="1552"/>
        <v>0</v>
      </c>
      <c r="BN596" s="40">
        <f t="shared" si="1553"/>
        <v>0</v>
      </c>
      <c r="BP596" s="53">
        <f>_xll.OneStreamExcelAddIn.XFFunctions.XFGetCell("TRUE", "CONSOL", $D$3,"TOT_Entity","USD","Actual",[1]Setup!C12,"PERIODIC",$B596,"TOPFLOW","TOP","TOP","top1",$C596,"top3","Open_Acute_DIV1","TOP5","TOP6","REPORTED","TOP8")</f>
        <v>0</v>
      </c>
      <c r="BQ596" s="53">
        <f>_xll.OneStreamExcelAddIn.XFFunctions.XFGetCell("TRUE", "CONSOL", $D$3,"TOT_Entity","Aggregated","Budget_Working",[1]Setup!C12,"PERIODIC",$B596,"TOPFLOW","TOP","TOP","top1",$C596,"top3","Open_Acute_DIV1","TOP5","TOP6","REPORTED","TOP8")</f>
        <v>0</v>
      </c>
      <c r="BR596" s="53">
        <f t="shared" si="1554"/>
        <v>0</v>
      </c>
      <c r="BS596" s="40">
        <f t="shared" si="1555"/>
        <v>0</v>
      </c>
      <c r="BU596" s="53">
        <f>_xll.OneStreamExcelAddIn.XFFunctions.XFGetCell("TRUE", "CONSOL", $D$3,"TOT_Entity","USD","Actual",[1]Setup!C13,"PERIODIC",$B596,"TOPFLOW","TOP","TOP","top1",$C596,"top3","Open_Acute_DIV1","TOP5","TOP6","REPORTED","TOP8")</f>
        <v>0</v>
      </c>
      <c r="BV596" s="53">
        <f>_xll.OneStreamExcelAddIn.XFFunctions.XFGetCell("TRUE", "CONSOL", $D$3,"TOT_Entity","Aggregated","Budget_Working",[1]Setup!C13,"PERIODIC",$B596,"TOPFLOW","TOP","TOP","top1",$C596,"top3","Open_Acute_DIV1","TOP5","TOP6","REPORTED","TOP8")</f>
        <v>0</v>
      </c>
      <c r="BW596" s="53">
        <f t="shared" si="1556"/>
        <v>0</v>
      </c>
      <c r="BX596" s="40">
        <f t="shared" si="1557"/>
        <v>0</v>
      </c>
      <c r="BZ596" s="53">
        <f>_xll.OneStreamExcelAddIn.XFFunctions.XFGetCell("TRUE", "CONSOL", $D$3,"TOT_Entity","USD","Actual",[1]Setup!C14,"PERIODIC",$B596,"TOPFLOW","TOP","TOP","top1",$C596,"top3","Open_Acute_DIV1","TOP5","TOP6","REPORTED","TOP8")</f>
        <v>0</v>
      </c>
      <c r="CA596" s="53">
        <f>_xll.OneStreamExcelAddIn.XFFunctions.XFGetCell("TRUE", "CONSOL", $D$3,"TOT_Entity","Aggregated","Budget_Working",[1]Setup!C14,"PERIODIC",$B596,"TOPFLOW","TOP","TOP","top1",$C596,"top3","Open_Acute_DIV1","TOP5","TOP6","REPORTED","TOP8")</f>
        <v>0</v>
      </c>
      <c r="CB596" s="53">
        <f t="shared" si="1558"/>
        <v>0</v>
      </c>
      <c r="CC596" s="40">
        <f t="shared" si="1559"/>
        <v>0</v>
      </c>
      <c r="CE596" s="53">
        <f>_xll.OneStreamExcelAddIn.XFFunctions.XFGetCell("TRUE", "CONSOL", $D$3,"TOT_Entity","USD","Actual",[1]Setup!C15,"PERIODIC",$B596,"TOPFLOW","TOP","TOP","top1",$C596,"top3","Open_Acute_DIV1","TOP5","TOP6","REPORTED","TOP8")</f>
        <v>0</v>
      </c>
      <c r="CF596" s="53">
        <f>_xll.OneStreamExcelAddIn.XFFunctions.XFGetCell("TRUE", "CONSOL", $D$3,"TOT_Entity","Aggregated","Budget_Working",[1]Setup!C15,"PERIODIC",$B596,"TOPFLOW","TOP","TOP","top1",$C596,"top3","Open_Acute_DIV1","TOP5","TOP6","REPORTED","TOP8")</f>
        <v>0</v>
      </c>
      <c r="CG596" s="53">
        <f t="shared" si="1560"/>
        <v>0</v>
      </c>
      <c r="CH596" s="40">
        <f t="shared" si="1561"/>
        <v>0</v>
      </c>
      <c r="CI596" s="212"/>
      <c r="CJ596" s="53">
        <f>_xll.OneStreamExcelAddIn.XFFunctions.XFGetCell("TRUE", "CONSOL", $D$3,"TOT_Entity","USD","Actual",[1]Setup!C4,"PERIODIC",$B596,"TOPFLOW","TOP","TOP","top1",$C596,"top3","Open_Acute_DIV1","TOP5","TOP6","REPORTED","TOP8")</f>
        <v>0</v>
      </c>
      <c r="CK596" s="53">
        <f>_xll.OneStreamExcelAddIn.XFFunctions.XFGetCell("TRUE", "CONSOL", $D$3,"TOT_Entity","USD","Actual",[1]Setup!C5,"PERIODIC",$B596,"TOPFLOW","TOP","TOP","top1",$C596,"top3","Open_Acute_DIV1","TOP5","TOP6","REPORTED","TOP8")</f>
        <v>0</v>
      </c>
      <c r="CL596" s="53">
        <f>_xll.OneStreamExcelAddIn.XFFunctions.XFGetCell("TRUE", "CONSOL", $D$3,"TOT_Entity","USD","Actual",[1]Setup!C6,"PERIODIC",$B596,"TOPFLOW","TOP","TOP","top1",$C596,"top3","Open_Acute_DIV1","TOP5","TOP6","REPORTED","TOP8")</f>
        <v>0</v>
      </c>
      <c r="CM596" s="53">
        <f>_xll.OneStreamExcelAddIn.XFFunctions.XFGetCell("TRUE", "CONSOL", $D$3,"TOT_Entity","USD","Actual",[1]Setup!C7,"PERIODIC",$B596,"TOPFLOW","TOP","TOP","top1",$C596,"top3","Open_Acute_DIV1","TOP5","TOP6","REPORTED","TOP8")</f>
        <v>0</v>
      </c>
      <c r="CN596" s="53">
        <f>_xll.OneStreamExcelAddIn.XFFunctions.XFGetCell("TRUE", "CONSOL", $D$3,"TOT_Entity","USD","Actual",[1]Setup!C8,"PERIODIC",$B596,"TOPFLOW","TOP","TOP","top1",$C596,"top3","Open_Acute_DIV1","TOP5","TOP6","REPORTED","TOP8")</f>
        <v>0</v>
      </c>
      <c r="CO596" s="53">
        <f>_xll.OneStreamExcelAddIn.XFFunctions.XFGetCell("TRUE", "CONSOL", $D$3,"TOT_Entity","USD","Actual",[1]Setup!C9,"PERIODIC",$B596,"TOPFLOW","TOP","TOP","top1",$C596,"top3","Open_Acute_DIV1","TOP5","TOP6","REPORTED","TOP8")</f>
        <v>0</v>
      </c>
      <c r="CP596" s="53">
        <f>_xll.OneStreamExcelAddIn.XFFunctions.XFGetCell("TRUE", "CONSOL", $D$3,"TOT_Entity","USD","Actual",[1]Setup!C10,"PERIODIC",$B596,"TOPFLOW","TOP","TOP","top1",$C596,"top3","Open_Acute_DIV1","TOP5","TOP6","REPORTED","TOP8")</f>
        <v>0</v>
      </c>
      <c r="CQ596" s="53">
        <f>_xll.OneStreamExcelAddIn.XFFunctions.XFGetCell("TRUE", "CONSOL", $D$3,"TOT_Entity","USD","Actual",[1]Setup!C11,"PERIODIC",$B596,"TOPFLOW","TOP","TOP","top1",$C596,"top3","Open_Acute_DIV1","TOP5","TOP6","REPORTED","TOP8")</f>
        <v>0</v>
      </c>
      <c r="CR596" s="53">
        <f>_xll.OneStreamExcelAddIn.XFFunctions.XFGetCell("TRUE", "CONSOL", $D$3,"TOT_Entity","USD","Actual",[1]Setup!C12,"PERIODIC",$B596,"TOPFLOW","TOP","TOP","top1",$C596,"top3","Open_Acute_DIV1","TOP5","TOP6","REPORTED","TOP8")</f>
        <v>0</v>
      </c>
      <c r="CS596" s="53">
        <f>_xll.OneStreamExcelAddIn.XFFunctions.XFGetCell("TRUE", "CONSOL", $D$3,"TOT_Entity","USD","Actual",[1]Setup!C13,"PERIODIC",$B596,"TOPFLOW","TOP","TOP","top1",$C596,"top3","Open_Acute_DIV1","TOP5","TOP6","REPORTED","TOP8")</f>
        <v>0</v>
      </c>
      <c r="CT596" s="53">
        <f>_xll.OneStreamExcelAddIn.XFFunctions.XFGetCell("TRUE", "CONSOL", $D$3,"TOT_Entity","USD","Actual",[1]Setup!C14,"PERIODIC",$B596,"TOPFLOW","TOP","TOP","top1",$C596,"top3","Open_Acute_DIV1","TOP5","TOP6","REPORTED","TOP8")</f>
        <v>0</v>
      </c>
      <c r="CU596" s="53">
        <f>_xll.OneStreamExcelAddIn.XFFunctions.XFGetCell("TRUE", "CONSOL", $D$3,"TOT_Entity","USD","Actual",[1]Setup!C15,"PERIODIC",$B596,"TOPFLOW","TOP","TOP","top1",$C596,"top3","Open_Acute_DIV1","TOP5","TOP6","REPORTED","TOP8")</f>
        <v>0</v>
      </c>
      <c r="CV596" s="212"/>
      <c r="CW596" s="53">
        <f>_xll.OneStreamExcelAddIn.XFFunctions.XFGetCell("TRUE", "CONSOL", $D$3,"TOT_Entity","USD","Actual",[1]Setup!C17,"PERIODIC",$B596,"TOPFLOW","TOP","TOP","top1",$C596,"top3","Open_Acute_DIV1","TOP5","TOP6","REPORTED","TOP8")</f>
        <v>0</v>
      </c>
      <c r="CX596" s="53">
        <f>_xll.OneStreamExcelAddIn.XFFunctions.XFGetCell("TRUE", "CONSOL", $D$3,"TOT_Entity","USD","Actual",[1]Setup!C18,"PERIODIC",$B596,"TOPFLOW","TOP","TOP","top1",$C596,"top3","Open_Acute_DIV1","TOP5","TOP6","REPORTED","TOP8")</f>
        <v>0</v>
      </c>
      <c r="CY596" s="53">
        <f>_xll.OneStreamExcelAddIn.XFFunctions.XFGetCell("TRUE", "CONSOL", $D$3,"TOT_Entity","USD","Actual",[1]Setup!C19,"PERIODIC",$B596,"TOPFLOW","TOP","TOP","top1",$C596,"top3","Open_Acute_DIV1","TOP5","TOP6","REPORTED","TOP8")</f>
        <v>0</v>
      </c>
      <c r="CZ596" s="53">
        <f>_xll.OneStreamExcelAddIn.XFFunctions.XFGetCell("TRUE", "CONSOL", $D$3,"TOT_Entity","USD","Actual",[1]Setup!C20,"PERIODIC",$B596,"TOPFLOW","TOP","TOP","top1",$C596,"top3","Open_Acute_DIV1","TOP5","TOP6","REPORTED","TOP8")</f>
        <v>0</v>
      </c>
      <c r="DA596" s="53">
        <f>_xll.OneStreamExcelAddIn.XFFunctions.XFGetCell("TRUE", "CONSOL", $D$3,"TOT_Entity","USD","Actual",[1]Setup!C21,"PERIODIC",$B596,"TOPFLOW","TOP","TOP","top1",$C596,"top3","Open_Acute_DIV1","TOP5","TOP6","REPORTED","TOP8")</f>
        <v>0</v>
      </c>
      <c r="DB596" s="53">
        <f>_xll.OneStreamExcelAddIn.XFFunctions.XFGetCell("TRUE", "CONSOL", $D$3,"TOT_Entity","USD","Actual",[1]Setup!C22,"PERIODIC",$B596,"TOPFLOW","TOP","TOP","top1",$C596,"top3","Open_Acute_DIV1","TOP5","TOP6","REPORTED","TOP8")</f>
        <v>0</v>
      </c>
      <c r="DC596" s="53">
        <f>_xll.OneStreamExcelAddIn.XFFunctions.XFGetCell("TRUE", "CONSOL", $D$3,"TOT_Entity","USD","Actual",[1]Setup!C23,"PERIODIC",$B596,"TOPFLOW","TOP","TOP","top1",$C596,"top3","Open_Acute_DIV1","TOP5","TOP6","REPORTED","TOP8")</f>
        <v>0</v>
      </c>
      <c r="DD596" s="53">
        <f>_xll.OneStreamExcelAddIn.XFFunctions.XFGetCell("TRUE", "CONSOL", $D$3,"TOT_Entity","USD","Actual",[1]Setup!C24,"PERIODIC",$B596,"TOPFLOW","TOP","TOP","top1",$C596,"top3","Open_Acute_DIV1","TOP5","TOP6","REPORTED","TOP8")</f>
        <v>0</v>
      </c>
      <c r="DE596" s="53">
        <f>_xll.OneStreamExcelAddIn.XFFunctions.XFGetCell("TRUE", "CONSOL", $D$3,"TOT_Entity","USD","Actual",[1]Setup!C25,"PERIODIC",$B596,"TOPFLOW","TOP","TOP","top1",$C596,"top3","Open_Acute_DIV1","TOP5","TOP6","REPORTED","TOP8")</f>
        <v>0</v>
      </c>
      <c r="DF596" s="53">
        <f>_xll.OneStreamExcelAddIn.XFFunctions.XFGetCell("TRUE", "CONSOL", $D$3,"TOT_Entity","USD","Actual",[1]Setup!C26,"PERIODIC",$B596,"TOPFLOW","TOP","TOP","top1",$C596,"top3","Open_Acute_DIV1","TOP5","TOP6","REPORTED","TOP8")</f>
        <v>0</v>
      </c>
      <c r="DG596" s="53">
        <f>_xll.OneStreamExcelAddIn.XFFunctions.XFGetCell("TRUE", "CONSOL", $D$3,"TOT_Entity","USD","Actual",[1]Setup!C27,"PERIODIC",$B596,"TOPFLOW","TOP","TOP","top1",$C596,"top3","Open_Acute_DIV1","TOP5","TOP6","REPORTED","TOP8")</f>
        <v>0</v>
      </c>
      <c r="DH596" s="53">
        <f>_xll.OneStreamExcelAddIn.XFFunctions.XFGetCell("TRUE", "CONSOL", $D$3,"TOT_Entity","USD","Actual",[1]Setup!C28,"PERIODIC",$B596,"TOPFLOW","TOP","TOP","top1",$C596,"top3","Open_Acute_DIV1","TOP5","TOP6","REPORTED","TOP8")</f>
        <v>0</v>
      </c>
      <c r="DI596" s="178"/>
      <c r="DJ596" s="53">
        <f>_xll.OneStreamExcelAddIn.XFFunctions.XFGetCell("TRUE", "CONSOL", $D$3,"TOT_Entity","Aggregated","Budget_Working",[1]Setup!C4,"PERIODIC",$B596,"TOPFLOW","TOP","TOP","top1",$C596,"top3","Open_Acute_DIV1","TOP5","TOP6","REPORTED","TOP8")</f>
        <v>0</v>
      </c>
      <c r="DK596" s="53">
        <f>_xll.OneStreamExcelAddIn.XFFunctions.XFGetCell("TRUE", "CONSOL", $D$3,"TOT_Entity","Aggregated","Budget_Working",[1]Setup!C5,"PERIODIC",$B596,"TOPFLOW","TOP","TOP","top1",$C596,"top3","Open_Acute_DIV1","TOP5","TOP6","REPORTED","TOP8")</f>
        <v>0</v>
      </c>
      <c r="DL596" s="53">
        <f>_xll.OneStreamExcelAddIn.XFFunctions.XFGetCell("TRUE", "CONSOL", $D$3,"TOT_Entity","Aggregated","Budget_Working",[1]Setup!C6,"PERIODIC",$B596,"TOPFLOW","TOP","TOP","top1",$C596,"top3","Open_Acute_DIV1","TOP5","TOP6","REPORTED","TOP8")</f>
        <v>0</v>
      </c>
      <c r="DM596" s="53">
        <f>_xll.OneStreamExcelAddIn.XFFunctions.XFGetCell("TRUE", "CONSOL", $D$3,"TOT_Entity","Aggregated","Budget_Working",[1]Setup!C7,"PERIODIC",$B596,"TOPFLOW","TOP","TOP","top1",$C596,"top3","Open_Acute_DIV1","TOP5","TOP6","REPORTED","TOP8")</f>
        <v>0</v>
      </c>
      <c r="DN596" s="53">
        <f>_xll.OneStreamExcelAddIn.XFFunctions.XFGetCell("TRUE", "CONSOL", $D$3,"TOT_Entity","Aggregated","Budget_Working",[1]Setup!C8,"PERIODIC",$B596,"TOPFLOW","TOP","TOP","top1",$C596,"top3","Open_Acute_DIV1","TOP5","TOP6","REPORTED","TOP8")</f>
        <v>0</v>
      </c>
      <c r="DO596" s="53">
        <f>_xll.OneStreamExcelAddIn.XFFunctions.XFGetCell("TRUE", "CONSOL", $D$3,"TOT_Entity","Aggregated","Budget_Working",[1]Setup!C9,"PERIODIC",$B596,"TOPFLOW","TOP","TOP","top1",$C596,"top3","Open_Acute_DIV1","TOP5","TOP6","REPORTED","TOP8")</f>
        <v>0</v>
      </c>
      <c r="DP596" s="53">
        <f>_xll.OneStreamExcelAddIn.XFFunctions.XFGetCell("TRUE", "CONSOL", $D$3,"TOT_Entity","Aggregated","Budget_Working",[1]Setup!C10,"PERIODIC",$B596,"TOPFLOW","TOP","TOP","top1",$C596,"top3","Open_Acute_DIV1","TOP5","TOP6","REPORTED","TOP8")</f>
        <v>0</v>
      </c>
      <c r="DQ596" s="53">
        <f>_xll.OneStreamExcelAddIn.XFFunctions.XFGetCell("TRUE", "CONSOL", $D$3,"TOT_Entity","Aggregated","Budget_Working",[1]Setup!C11,"PERIODIC",$B596,"TOPFLOW","TOP","TOP","top1",$C596,"top3","Open_Acute_DIV1","TOP5","TOP6","REPORTED","TOP8")</f>
        <v>0</v>
      </c>
      <c r="DR596" s="53">
        <f>_xll.OneStreamExcelAddIn.XFFunctions.XFGetCell("TRUE", "CONSOL", $D$3,"TOT_Entity","Aggregated","Budget_Working",[1]Setup!C12,"PERIODIC",$B596,"TOPFLOW","TOP","TOP","top1",$C596,"top3","Open_Acute_DIV1","TOP5","TOP6","REPORTED","TOP8")</f>
        <v>0</v>
      </c>
      <c r="DS596" s="53">
        <f>_xll.OneStreamExcelAddIn.XFFunctions.XFGetCell("TRUE", "CONSOL", $D$3,"TOT_Entity","Aggregated","Budget_Working",[1]Setup!C13,"PERIODIC",$B596,"TOPFLOW","TOP","TOP","top1",$C596,"top3","Open_Acute_DIV1","TOP5","TOP6","REPORTED","TOP8")</f>
        <v>0</v>
      </c>
      <c r="DT596" s="53">
        <f>_xll.OneStreamExcelAddIn.XFFunctions.XFGetCell("TRUE", "CONSOL", $D$3,"TOT_Entity","Aggregated","Budget_Working",[1]Setup!C14,"PERIODIC",$B596,"TOPFLOW","TOP","TOP","top1",$C596,"top3","Open_Acute_DIV1","TOP5","TOP6","REPORTED","TOP8")</f>
        <v>0</v>
      </c>
      <c r="DU596" s="53">
        <f>_xll.OneStreamExcelAddIn.XFFunctions.XFGetCell("TRUE", "CONSOL", $D$3,"TOT_Entity","Aggregated","Budget_Working",[1]Setup!C15,"PERIODIC",$B596,"TOPFLOW","TOP","TOP","top1",$C596,"top3","Open_Acute_DIV1","TOP5","TOP6","REPORTED","TOP8")</f>
        <v>0</v>
      </c>
      <c r="DV596" s="178"/>
      <c r="DW596" s="53">
        <f>_xll.OneStreamExcelAddIn.XFFunctions.XFGetCell("TRUE", "CONSOL", $D$3,"TOT_Entity","USD","Budget_Final",[1]Setup!C17,"PERIODIC",$B596,"TOPFLOW","TOP","TOP","top1",$C596,"top3","Open_Acute_DIV1","TOP5","TOP6","REPORTED","TOP8")</f>
        <v>0</v>
      </c>
      <c r="DX596" s="53">
        <f>_xll.OneStreamExcelAddIn.XFFunctions.XFGetCell("TRUE", "CONSOL", $D$3,"TOT_Entity","USD","Budget_Final",[1]Setup!C18,"PERIODIC",$B596,"TOPFLOW","TOP","TOP","top1",$C596,"top3","Open_Acute_DIV1","TOP5","TOP6","REPORTED","TOP8")</f>
        <v>0</v>
      </c>
      <c r="DY596" s="53">
        <f>_xll.OneStreamExcelAddIn.XFFunctions.XFGetCell("TRUE", "CONSOL", $D$3,"TOT_Entity","USD","Budget_Final",[1]Setup!C19,"PERIODIC",$B596,"TOPFLOW","TOP","TOP","top1",$C596,"top3","Open_Acute_DIV1","TOP5","TOP6","REPORTED","TOP8")</f>
        <v>0</v>
      </c>
      <c r="DZ596" s="53">
        <f>_xll.OneStreamExcelAddIn.XFFunctions.XFGetCell("TRUE", "CONSOL", $D$3,"TOT_Entity","USD","Budget_Final",[1]Setup!C20,"PERIODIC",$B596,"TOPFLOW","TOP","TOP","top1",$C596,"top3","Open_Acute_DIV1","TOP5","TOP6","REPORTED","TOP8")</f>
        <v>0</v>
      </c>
      <c r="EA596" s="53">
        <f>_xll.OneStreamExcelAddIn.XFFunctions.XFGetCell("TRUE", "CONSOL", $D$3,"TOT_Entity","USD","Budget_Final",[1]Setup!C21,"PERIODIC",$B596,"TOPFLOW","TOP","TOP","top1",$C596,"top3","Open_Acute_DIV1","TOP5","TOP6","REPORTED","TOP8")</f>
        <v>0</v>
      </c>
      <c r="EB596" s="53">
        <f>_xll.OneStreamExcelAddIn.XFFunctions.XFGetCell("TRUE", "CONSOL", $D$3,"TOT_Entity","USD","Budget_Final",[1]Setup!C22,"PERIODIC",$B596,"TOPFLOW","TOP","TOP","top1",$C596,"top3","Open_Acute_DIV1","TOP5","TOP6","REPORTED","TOP8")</f>
        <v>0</v>
      </c>
      <c r="EC596" s="53">
        <f>_xll.OneStreamExcelAddIn.XFFunctions.XFGetCell("TRUE", "CONSOL", $D$3,"TOT_Entity","USD","Budget_Final",[1]Setup!C23,"PERIODIC",$B596,"TOPFLOW","TOP","TOP","top1",$C596,"top3","Open_Acute_DIV1","TOP5","TOP6","REPORTED","TOP8")</f>
        <v>0</v>
      </c>
      <c r="ED596" s="53">
        <f>_xll.OneStreamExcelAddIn.XFFunctions.XFGetCell("TRUE", "CONSOL", $D$3,"TOT_Entity","USD","Budget_Final",[1]Setup!C24,"PERIODIC",$B596,"TOPFLOW","TOP","TOP","top1",$C596,"top3","Open_Acute_DIV1","TOP5","TOP6","REPORTED","TOP8")</f>
        <v>0</v>
      </c>
      <c r="EE596" s="53">
        <f>_xll.OneStreamExcelAddIn.XFFunctions.XFGetCell("TRUE", "CONSOL", $D$3,"TOT_Entity","USD","Budget_Final",[1]Setup!C25,"PERIODIC",$B596,"TOPFLOW","TOP","TOP","top1",$C596,"top3","Open_Acute_DIV1","TOP5","TOP6","REPORTED","TOP8")</f>
        <v>0</v>
      </c>
      <c r="EF596" s="53">
        <f>_xll.OneStreamExcelAddIn.XFFunctions.XFGetCell("TRUE", "CONSOL", $D$3,"TOT_Entity","USD","Budget_Final",[1]Setup!C26,"PERIODIC",$B596,"TOPFLOW","TOP","TOP","top1",$C596,"top3","Open_Acute_DIV1","TOP5","TOP6","REPORTED","TOP8")</f>
        <v>0</v>
      </c>
      <c r="EG596" s="53">
        <f>_xll.OneStreamExcelAddIn.XFFunctions.XFGetCell("TRUE", "CONSOL", $D$3,"TOT_Entity","USD","Budget_Final",[1]Setup!C27,"PERIODIC",$B596,"TOPFLOW","TOP","TOP","top1",$C596,"top3","Open_Acute_DIV1","TOP5","TOP6","REPORTED","TOP8")</f>
        <v>0</v>
      </c>
      <c r="EH596" s="53">
        <f>_xll.OneStreamExcelAddIn.XFFunctions.XFGetCell("TRUE", "CONSOL", $D$3,"TOT_Entity","USD","Budget_Final",[1]Setup!C28,"PERIODIC",$B596,"TOPFLOW","TOP","TOP","top1",$C596,"top3","Open_Acute_DIV1","TOP5","TOP6","REPORTED","TOP8")</f>
        <v>0</v>
      </c>
    </row>
    <row r="597" spans="2:138" x14ac:dyDescent="0.25">
      <c r="B597" s="51">
        <v>66005</v>
      </c>
      <c r="C597" s="51"/>
      <c r="D597" t="str" cm="1">
        <f t="array" ref="D597">_xll.OneStreamExcelAddIn.XFFunctions.XFGetMemberInfo("Description","Account",B597)</f>
        <v>Rent - Vehicles</v>
      </c>
      <c r="E597" s="53">
        <f>_xll.OneStreamExcelAddIn.XFFunctions.XFGetCell("TRUE", "CONSOL", $D$3,"TOT_Entity","USD","Actual",$E$3,"PERIODIC",$B597,"TOPFLOW","TOP","TOP","top1",$C597,"top3","Open_Acute_DIV1","TOP5","TOP6","REPORTED","TOP8")</f>
        <v>0</v>
      </c>
      <c r="F597" s="53">
        <f>_xll.OneStreamExcelAddIn.XFFunctions.XFGetCell("TRUE", "CONSOL", $D$3,"TOT_Entity","Aggregated","Budget_Working",$E$3,"PERIODIC",$B597,"TOPFLOW","TOP","TOP","top1",$C597,"top3","Open_Acute_DIV1","TOP5","TOP6","REPORTED","TOP8")</f>
        <v>0</v>
      </c>
      <c r="G597" s="53">
        <f t="shared" si="1531"/>
        <v>0</v>
      </c>
      <c r="H597" s="55">
        <f t="shared" si="1532"/>
        <v>0</v>
      </c>
      <c r="I597" s="41"/>
      <c r="J597" s="53">
        <f>_xll.OneStreamExcelAddIn.XFFunctions.XFGetCell("TRUE", "CONSOL", $D$3,"TOT_Entity","USD","Actual",$E$3,"YTD",$B597,"TOPFLOW","TOP","TOP","top1",$C597,"TOP3","Open_Acute_DIV1","TOP5","TOP6","REPORTED","TOP8")</f>
        <v>0</v>
      </c>
      <c r="K597" s="53">
        <f>_xll.OneStreamExcelAddIn.XFFunctions.XFGetCell("TRUE", "CONSOL", $D$3,"TOT_Entity","Aggregated","Budget_Working",$E$3,"YTD",$B597,"TOPFLOW","TOP","TOP","top1",$C597,"TOP3","Open_Acute_DIV1","TOP5","TOP6","REPORTED","TOP8")</f>
        <v>0</v>
      </c>
      <c r="L597" s="53">
        <f t="shared" si="1533"/>
        <v>0</v>
      </c>
      <c r="M597" s="40">
        <f t="shared" si="1534"/>
        <v>0</v>
      </c>
      <c r="N597" s="41"/>
      <c r="O597" s="53">
        <f>_xll.OneStreamExcelAddIn.XFFunctions.XFGetCell("TRUE", "CONSOL", $D$3,"TOT_Entity","USD","Actual",$F$3,"YTD",$B597,"TOPFLOW","TOP","TOP","top1",$C597,"TOP3","Open_Acute_DIV1","TOP5","TOP6","REPORTED","TOP8")</f>
        <v>0</v>
      </c>
      <c r="P597" s="53">
        <f>_xll.OneStreamExcelAddIn.XFFunctions.XFGetCell("TRUE", "CONSOL", $D$3,"TOT_Entity","USD","Actual",$E$3,"YTD",$B597,"TOPFLOW","TOP","TOP","top1",$C597,"top3","Open_Acute_DIV1","TOP5","TOP6","REPORTED","VAR_BW_PY_Actual")</f>
        <v>0</v>
      </c>
      <c r="Q597" s="40">
        <f t="shared" si="1535"/>
        <v>0</v>
      </c>
      <c r="R597" s="41"/>
      <c r="S597" s="53">
        <f>_xll.OneStreamExcelAddIn.XFFunctions.XFGetCell("TRUE", "CONSOL", $D$3,"TOT_Entity","USD","MIDFCST",$E$3,"MTD",$B597,"TOPFLOW","TOP","TOP","top1",$C597,"TOP3","Open_Acute_DIV1","TOP5","TOP6","REPORTED","TOP8")</f>
        <v>0</v>
      </c>
      <c r="T597" s="53">
        <f t="shared" si="1536"/>
        <v>0</v>
      </c>
      <c r="U597" s="40">
        <f t="shared" si="1537"/>
        <v>0</v>
      </c>
      <c r="V597" s="41"/>
      <c r="W597" s="42"/>
      <c r="X597" s="43"/>
      <c r="Y597" s="42"/>
      <c r="Z597" s="44"/>
      <c r="AB597" s="53">
        <f>_xll.OneStreamExcelAddIn.XFFunctions.XFGetCell("TRUE", "CONSOL", $D$3,"TOT_Entity","USD","Actual",[1]Setup!C4,"PERIODIC",$B597,"TOPFLOW","TOP","TOP","top1",$C597,"top3","Open_Acute_DIV1","TOP5","TOP6","REPORTED","TOP8")</f>
        <v>0</v>
      </c>
      <c r="AC597" s="53">
        <f>_xll.OneStreamExcelAddIn.XFFunctions.XFGetCell("TRUE", "CONSOL", $D$3,"TOT_Entity","Aggregated","Budget_Working",[1]Setup!C4,"PERIODIC",$B597,"TOPFLOW","TOP","TOP","top1",$C597,"top3","Open_Acute_DIV1","TOP5","TOP6","REPORTED","TOP8")</f>
        <v>0</v>
      </c>
      <c r="AD597" s="53">
        <f t="shared" si="1538"/>
        <v>0</v>
      </c>
      <c r="AE597" s="40">
        <f t="shared" si="1539"/>
        <v>0</v>
      </c>
      <c r="AG597" s="53">
        <f>_xll.OneStreamExcelAddIn.XFFunctions.XFGetCell("TRUE", "CONSOL", $D$3,"TOT_Entity","USD","Actual",[1]Setup!C5,"PERIODIC",$B597,"TOPFLOW","TOP","TOP","top1",$C597,"top3","Open_Acute_DIV1","TOP5","TOP6","REPORTED","TOP8")</f>
        <v>0</v>
      </c>
      <c r="AH597" s="53">
        <f>_xll.OneStreamExcelAddIn.XFFunctions.XFGetCell("TRUE", "CONSOL", $D$3,"TOT_Entity","Aggregated","Budget_Working",[1]Setup!C5,"PERIODIC",$B597,"TOPFLOW","TOP","TOP","top1",$C597,"top3","Open_Acute_DIV1","TOP5","TOP6","REPORTED","TOP8")</f>
        <v>0</v>
      </c>
      <c r="AI597" s="53">
        <f t="shared" si="1540"/>
        <v>0</v>
      </c>
      <c r="AJ597" s="40">
        <f t="shared" si="1541"/>
        <v>0</v>
      </c>
      <c r="AL597" s="53">
        <f>_xll.OneStreamExcelAddIn.XFFunctions.XFGetCell("TRUE", "CONSOL", $D$3,"TOT_Entity","USD","Actual",[1]Setup!C6,"PERIODIC",$B597,"TOPFLOW","TOP","TOP","top1",$C597,"top3","Open_Acute_DIV1","TOP5","TOP6","REPORTED","TOP8")</f>
        <v>0</v>
      </c>
      <c r="AM597" s="53">
        <f>_xll.OneStreamExcelAddIn.XFFunctions.XFGetCell("TRUE", "CONSOL", $D$3,"TOT_Entity","Aggregated","Budget_Working",[1]Setup!C6,"PERIODIC",$B597,"TOPFLOW","TOP","TOP","top1",$C597,"top3","Open_Acute_DIV1","TOP5","TOP6","REPORTED","TOP8")</f>
        <v>0</v>
      </c>
      <c r="AN597" s="53">
        <f t="shared" si="1542"/>
        <v>0</v>
      </c>
      <c r="AO597" s="40">
        <f t="shared" si="1543"/>
        <v>0</v>
      </c>
      <c r="AQ597" s="53">
        <f>_xll.OneStreamExcelAddIn.XFFunctions.XFGetCell("TRUE", "CONSOL", $D$3,"TOT_Entity","USD","Actual",[1]Setup!C7,"PERIODIC",$B597,"TOPFLOW","TOP","TOP","top1",$C597,"top3","Open_Acute_DIV1","TOP5","TOP6","REPORTED","TOP8")</f>
        <v>0</v>
      </c>
      <c r="AR597" s="53">
        <f>_xll.OneStreamExcelAddIn.XFFunctions.XFGetCell("TRUE", "CONSOL", $D$3,"TOT_Entity","Aggregated","Budget_Working",[1]Setup!C7,"PERIODIC",$B597,"TOPFLOW","TOP","TOP","top1",$C597,"top3","Open_Acute_DIV1","TOP5","TOP6","REPORTED","TOP8")</f>
        <v>0</v>
      </c>
      <c r="AS597" s="53">
        <f t="shared" si="1544"/>
        <v>0</v>
      </c>
      <c r="AT597" s="40">
        <f t="shared" si="1545"/>
        <v>0</v>
      </c>
      <c r="AV597" s="53">
        <f>_xll.OneStreamExcelAddIn.XFFunctions.XFGetCell("TRUE", "CONSOL", $D$3,"TOT_Entity","USD","Actual",[1]Setup!C8,"PERIODIC",$B597,"TOPFLOW","TOP","TOP","top1",$C597,"top3","Open_Acute_DIV1","TOP5","TOP6","REPORTED","TOP8")</f>
        <v>0</v>
      </c>
      <c r="AW597" s="53">
        <f>_xll.OneStreamExcelAddIn.XFFunctions.XFGetCell("TRUE", "CONSOL", $D$3,"TOT_Entity","Aggregated","Budget_Working",[1]Setup!C8,"PERIODIC",$B597,"TOPFLOW","TOP","TOP","top1",$C597,"top3","Open_Acute_DIV1","TOP5","TOP6","REPORTED","TOP8")</f>
        <v>0</v>
      </c>
      <c r="AX597" s="53">
        <f t="shared" si="1546"/>
        <v>0</v>
      </c>
      <c r="AY597" s="40">
        <f t="shared" si="1547"/>
        <v>0</v>
      </c>
      <c r="BA597" s="53">
        <f>_xll.OneStreamExcelAddIn.XFFunctions.XFGetCell("TRUE", "CONSOL", $D$3,"TOT_Entity","USD","Actual",[1]Setup!C9,"PERIODIC",$B597,"TOPFLOW","TOP","TOP","top1",$C597,"top3","Open_Acute_DIV1","TOP5","TOP6","REPORTED","TOP8")</f>
        <v>0</v>
      </c>
      <c r="BB597" s="53">
        <f>_xll.OneStreamExcelAddIn.XFFunctions.XFGetCell("TRUE", "CONSOL", $D$3,"TOT_Entity","Aggregated","Budget_Working",[1]Setup!C9,"PERIODIC",$B597,"TOPFLOW","TOP","TOP","top1",$C597,"top3","Open_Acute_DIV1","TOP5","TOP6","REPORTED","TOP8")</f>
        <v>0</v>
      </c>
      <c r="BC597" s="53">
        <f t="shared" si="1548"/>
        <v>0</v>
      </c>
      <c r="BD597" s="40">
        <f t="shared" si="1549"/>
        <v>0</v>
      </c>
      <c r="BF597" s="53">
        <f>_xll.OneStreamExcelAddIn.XFFunctions.XFGetCell("TRUE", "CONSOL", $D$3,"TOT_Entity","USD","Actual",[1]Setup!C10,"PERIODIC",$B597,"TOPFLOW","TOP","TOP","top1",$C597,"top3","Open_Acute_DIV1","TOP5","TOP6","REPORTED","TOP8")</f>
        <v>0</v>
      </c>
      <c r="BG597" s="53">
        <f>_xll.OneStreamExcelAddIn.XFFunctions.XFGetCell("TRUE", "CONSOL", $D$3,"TOT_Entity","Aggregated","Budget_Working",[1]Setup!C10,"PERIODIC",$B597,"TOPFLOW","TOP","TOP","top1",$C597,"top3","Open_Acute_DIV1","TOP5","TOP6","REPORTED","TOP8")</f>
        <v>0</v>
      </c>
      <c r="BH597" s="53">
        <f t="shared" si="1550"/>
        <v>0</v>
      </c>
      <c r="BI597" s="40">
        <f t="shared" si="1551"/>
        <v>0</v>
      </c>
      <c r="BK597" s="53">
        <f>_xll.OneStreamExcelAddIn.XFFunctions.XFGetCell("TRUE", "CONSOL", $D$3,"TOT_Entity","USD","Actual",[1]Setup!C11,"PERIODIC",$B597,"TOPFLOW","TOP","TOP","top1",$C597,"top3","Open_Acute_DIV1","TOP5","TOP6","REPORTED","TOP8")</f>
        <v>0</v>
      </c>
      <c r="BL597" s="53">
        <f>_xll.OneStreamExcelAddIn.XFFunctions.XFGetCell("TRUE", "CONSOL", $D$3,"TOT_Entity","Aggregated","Budget_Working",[1]Setup!C11,"PERIODIC",$B597,"TOPFLOW","TOP","TOP","top1",$C597,"top3","Open_Acute_DIV1","TOP5","TOP6","REPORTED","TOP8")</f>
        <v>0</v>
      </c>
      <c r="BM597" s="53">
        <f t="shared" si="1552"/>
        <v>0</v>
      </c>
      <c r="BN597" s="40">
        <f t="shared" si="1553"/>
        <v>0</v>
      </c>
      <c r="BP597" s="53">
        <f>_xll.OneStreamExcelAddIn.XFFunctions.XFGetCell("TRUE", "CONSOL", $D$3,"TOT_Entity","USD","Actual",[1]Setup!C12,"PERIODIC",$B597,"TOPFLOW","TOP","TOP","top1",$C597,"top3","Open_Acute_DIV1","TOP5","TOP6","REPORTED","TOP8")</f>
        <v>0</v>
      </c>
      <c r="BQ597" s="53">
        <f>_xll.OneStreamExcelAddIn.XFFunctions.XFGetCell("TRUE", "CONSOL", $D$3,"TOT_Entity","Aggregated","Budget_Working",[1]Setup!C12,"PERIODIC",$B597,"TOPFLOW","TOP","TOP","top1",$C597,"top3","Open_Acute_DIV1","TOP5","TOP6","REPORTED","TOP8")</f>
        <v>0</v>
      </c>
      <c r="BR597" s="53">
        <f t="shared" si="1554"/>
        <v>0</v>
      </c>
      <c r="BS597" s="40">
        <f t="shared" si="1555"/>
        <v>0</v>
      </c>
      <c r="BU597" s="53">
        <f>_xll.OneStreamExcelAddIn.XFFunctions.XFGetCell("TRUE", "CONSOL", $D$3,"TOT_Entity","USD","Actual",[1]Setup!C13,"PERIODIC",$B597,"TOPFLOW","TOP","TOP","top1",$C597,"top3","Open_Acute_DIV1","TOP5","TOP6","REPORTED","TOP8")</f>
        <v>0</v>
      </c>
      <c r="BV597" s="53">
        <f>_xll.OneStreamExcelAddIn.XFFunctions.XFGetCell("TRUE", "CONSOL", $D$3,"TOT_Entity","Aggregated","Budget_Working",[1]Setup!C13,"PERIODIC",$B597,"TOPFLOW","TOP","TOP","top1",$C597,"top3","Open_Acute_DIV1","TOP5","TOP6","REPORTED","TOP8")</f>
        <v>0</v>
      </c>
      <c r="BW597" s="53">
        <f t="shared" si="1556"/>
        <v>0</v>
      </c>
      <c r="BX597" s="40">
        <f t="shared" si="1557"/>
        <v>0</v>
      </c>
      <c r="BZ597" s="53">
        <f>_xll.OneStreamExcelAddIn.XFFunctions.XFGetCell("TRUE", "CONSOL", $D$3,"TOT_Entity","USD","Actual",[1]Setup!C14,"PERIODIC",$B597,"TOPFLOW","TOP","TOP","top1",$C597,"top3","Open_Acute_DIV1","TOP5","TOP6","REPORTED","TOP8")</f>
        <v>0</v>
      </c>
      <c r="CA597" s="53">
        <f>_xll.OneStreamExcelAddIn.XFFunctions.XFGetCell("TRUE", "CONSOL", $D$3,"TOT_Entity","Aggregated","Budget_Working",[1]Setup!C14,"PERIODIC",$B597,"TOPFLOW","TOP","TOP","top1",$C597,"top3","Open_Acute_DIV1","TOP5","TOP6","REPORTED","TOP8")</f>
        <v>0</v>
      </c>
      <c r="CB597" s="53">
        <f t="shared" si="1558"/>
        <v>0</v>
      </c>
      <c r="CC597" s="40">
        <f t="shared" si="1559"/>
        <v>0</v>
      </c>
      <c r="CE597" s="53">
        <f>_xll.OneStreamExcelAddIn.XFFunctions.XFGetCell("TRUE", "CONSOL", $D$3,"TOT_Entity","USD","Actual",[1]Setup!C15,"PERIODIC",$B597,"TOPFLOW","TOP","TOP","top1",$C597,"top3","Open_Acute_DIV1","TOP5","TOP6","REPORTED","TOP8")</f>
        <v>0</v>
      </c>
      <c r="CF597" s="53">
        <f>_xll.OneStreamExcelAddIn.XFFunctions.XFGetCell("TRUE", "CONSOL", $D$3,"TOT_Entity","Aggregated","Budget_Working",[1]Setup!C15,"PERIODIC",$B597,"TOPFLOW","TOP","TOP","top1",$C597,"top3","Open_Acute_DIV1","TOP5","TOP6","REPORTED","TOP8")</f>
        <v>0</v>
      </c>
      <c r="CG597" s="53">
        <f t="shared" si="1560"/>
        <v>0</v>
      </c>
      <c r="CH597" s="40">
        <f t="shared" si="1561"/>
        <v>0</v>
      </c>
      <c r="CI597" s="212"/>
      <c r="CJ597" s="53">
        <f>_xll.OneStreamExcelAddIn.XFFunctions.XFGetCell("TRUE", "CONSOL", $D$3,"TOT_Entity","USD","Actual",[1]Setup!C4,"PERIODIC",$B597,"TOPFLOW","TOP","TOP","top1",$C597,"top3","Open_Acute_DIV1","TOP5","TOP6","REPORTED","TOP8")</f>
        <v>0</v>
      </c>
      <c r="CK597" s="53">
        <f>_xll.OneStreamExcelAddIn.XFFunctions.XFGetCell("TRUE", "CONSOL", $D$3,"TOT_Entity","USD","Actual",[1]Setup!C5,"PERIODIC",$B597,"TOPFLOW","TOP","TOP","top1",$C597,"top3","Open_Acute_DIV1","TOP5","TOP6","REPORTED","TOP8")</f>
        <v>0</v>
      </c>
      <c r="CL597" s="53">
        <f>_xll.OneStreamExcelAddIn.XFFunctions.XFGetCell("TRUE", "CONSOL", $D$3,"TOT_Entity","USD","Actual",[1]Setup!C6,"PERIODIC",$B597,"TOPFLOW","TOP","TOP","top1",$C597,"top3","Open_Acute_DIV1","TOP5","TOP6","REPORTED","TOP8")</f>
        <v>0</v>
      </c>
      <c r="CM597" s="53">
        <f>_xll.OneStreamExcelAddIn.XFFunctions.XFGetCell("TRUE", "CONSOL", $D$3,"TOT_Entity","USD","Actual",[1]Setup!C7,"PERIODIC",$B597,"TOPFLOW","TOP","TOP","top1",$C597,"top3","Open_Acute_DIV1","TOP5","TOP6","REPORTED","TOP8")</f>
        <v>0</v>
      </c>
      <c r="CN597" s="53">
        <f>_xll.OneStreamExcelAddIn.XFFunctions.XFGetCell("TRUE", "CONSOL", $D$3,"TOT_Entity","USD","Actual",[1]Setup!C8,"PERIODIC",$B597,"TOPFLOW","TOP","TOP","top1",$C597,"top3","Open_Acute_DIV1","TOP5","TOP6","REPORTED","TOP8")</f>
        <v>0</v>
      </c>
      <c r="CO597" s="53">
        <f>_xll.OneStreamExcelAddIn.XFFunctions.XFGetCell("TRUE", "CONSOL", $D$3,"TOT_Entity","USD","Actual",[1]Setup!C9,"PERIODIC",$B597,"TOPFLOW","TOP","TOP","top1",$C597,"top3","Open_Acute_DIV1","TOP5","TOP6","REPORTED","TOP8")</f>
        <v>0</v>
      </c>
      <c r="CP597" s="53">
        <f>_xll.OneStreamExcelAddIn.XFFunctions.XFGetCell("TRUE", "CONSOL", $D$3,"TOT_Entity","USD","Actual",[1]Setup!C10,"PERIODIC",$B597,"TOPFLOW","TOP","TOP","top1",$C597,"top3","Open_Acute_DIV1","TOP5","TOP6","REPORTED","TOP8")</f>
        <v>0</v>
      </c>
      <c r="CQ597" s="53">
        <f>_xll.OneStreamExcelAddIn.XFFunctions.XFGetCell("TRUE", "CONSOL", $D$3,"TOT_Entity","USD","Actual",[1]Setup!C11,"PERIODIC",$B597,"TOPFLOW","TOP","TOP","top1",$C597,"top3","Open_Acute_DIV1","TOP5","TOP6","REPORTED","TOP8")</f>
        <v>0</v>
      </c>
      <c r="CR597" s="53">
        <f>_xll.OneStreamExcelAddIn.XFFunctions.XFGetCell("TRUE", "CONSOL", $D$3,"TOT_Entity","USD","Actual",[1]Setup!C12,"PERIODIC",$B597,"TOPFLOW","TOP","TOP","top1",$C597,"top3","Open_Acute_DIV1","TOP5","TOP6","REPORTED","TOP8")</f>
        <v>0</v>
      </c>
      <c r="CS597" s="53">
        <f>_xll.OneStreamExcelAddIn.XFFunctions.XFGetCell("TRUE", "CONSOL", $D$3,"TOT_Entity","USD","Actual",[1]Setup!C13,"PERIODIC",$B597,"TOPFLOW","TOP","TOP","top1",$C597,"top3","Open_Acute_DIV1","TOP5","TOP6","REPORTED","TOP8")</f>
        <v>0</v>
      </c>
      <c r="CT597" s="53">
        <f>_xll.OneStreamExcelAddIn.XFFunctions.XFGetCell("TRUE", "CONSOL", $D$3,"TOT_Entity","USD","Actual",[1]Setup!C14,"PERIODIC",$B597,"TOPFLOW","TOP","TOP","top1",$C597,"top3","Open_Acute_DIV1","TOP5","TOP6","REPORTED","TOP8")</f>
        <v>0</v>
      </c>
      <c r="CU597" s="53">
        <f>_xll.OneStreamExcelAddIn.XFFunctions.XFGetCell("TRUE", "CONSOL", $D$3,"TOT_Entity","USD","Actual",[1]Setup!C15,"PERIODIC",$B597,"TOPFLOW","TOP","TOP","top1",$C597,"top3","Open_Acute_DIV1","TOP5","TOP6","REPORTED","TOP8")</f>
        <v>0</v>
      </c>
      <c r="CV597" s="212"/>
      <c r="CW597" s="53">
        <f>_xll.OneStreamExcelAddIn.XFFunctions.XFGetCell("TRUE", "CONSOL", $D$3,"TOT_Entity","USD","Actual",[1]Setup!C17,"PERIODIC",$B597,"TOPFLOW","TOP","TOP","top1",$C597,"top3","Open_Acute_DIV1","TOP5","TOP6","REPORTED","TOP8")</f>
        <v>0</v>
      </c>
      <c r="CX597" s="53">
        <f>_xll.OneStreamExcelAddIn.XFFunctions.XFGetCell("TRUE", "CONSOL", $D$3,"TOT_Entity","USD","Actual",[1]Setup!C18,"PERIODIC",$B597,"TOPFLOW","TOP","TOP","top1",$C597,"top3","Open_Acute_DIV1","TOP5","TOP6","REPORTED","TOP8")</f>
        <v>0</v>
      </c>
      <c r="CY597" s="53">
        <f>_xll.OneStreamExcelAddIn.XFFunctions.XFGetCell("TRUE", "CONSOL", $D$3,"TOT_Entity","USD","Actual",[1]Setup!C19,"PERIODIC",$B597,"TOPFLOW","TOP","TOP","top1",$C597,"top3","Open_Acute_DIV1","TOP5","TOP6","REPORTED","TOP8")</f>
        <v>0</v>
      </c>
      <c r="CZ597" s="53">
        <f>_xll.OneStreamExcelAddIn.XFFunctions.XFGetCell("TRUE", "CONSOL", $D$3,"TOT_Entity","USD","Actual",[1]Setup!C20,"PERIODIC",$B597,"TOPFLOW","TOP","TOP","top1",$C597,"top3","Open_Acute_DIV1","TOP5","TOP6","REPORTED","TOP8")</f>
        <v>0</v>
      </c>
      <c r="DA597" s="53">
        <f>_xll.OneStreamExcelAddIn.XFFunctions.XFGetCell("TRUE", "CONSOL", $D$3,"TOT_Entity","USD","Actual",[1]Setup!C21,"PERIODIC",$B597,"TOPFLOW","TOP","TOP","top1",$C597,"top3","Open_Acute_DIV1","TOP5","TOP6","REPORTED","TOP8")</f>
        <v>0</v>
      </c>
      <c r="DB597" s="53">
        <f>_xll.OneStreamExcelAddIn.XFFunctions.XFGetCell("TRUE", "CONSOL", $D$3,"TOT_Entity","USD","Actual",[1]Setup!C22,"PERIODIC",$B597,"TOPFLOW","TOP","TOP","top1",$C597,"top3","Open_Acute_DIV1","TOP5","TOP6","REPORTED","TOP8")</f>
        <v>0</v>
      </c>
      <c r="DC597" s="53">
        <f>_xll.OneStreamExcelAddIn.XFFunctions.XFGetCell("TRUE", "CONSOL", $D$3,"TOT_Entity","USD","Actual",[1]Setup!C23,"PERIODIC",$B597,"TOPFLOW","TOP","TOP","top1",$C597,"top3","Open_Acute_DIV1","TOP5","TOP6","REPORTED","TOP8")</f>
        <v>0</v>
      </c>
      <c r="DD597" s="53">
        <f>_xll.OneStreamExcelAddIn.XFFunctions.XFGetCell("TRUE", "CONSOL", $D$3,"TOT_Entity","USD","Actual",[1]Setup!C24,"PERIODIC",$B597,"TOPFLOW","TOP","TOP","top1",$C597,"top3","Open_Acute_DIV1","TOP5","TOP6","REPORTED","TOP8")</f>
        <v>0</v>
      </c>
      <c r="DE597" s="53">
        <f>_xll.OneStreamExcelAddIn.XFFunctions.XFGetCell("TRUE", "CONSOL", $D$3,"TOT_Entity","USD","Actual",[1]Setup!C25,"PERIODIC",$B597,"TOPFLOW","TOP","TOP","top1",$C597,"top3","Open_Acute_DIV1","TOP5","TOP6","REPORTED","TOP8")</f>
        <v>0</v>
      </c>
      <c r="DF597" s="53">
        <f>_xll.OneStreamExcelAddIn.XFFunctions.XFGetCell("TRUE", "CONSOL", $D$3,"TOT_Entity","USD","Actual",[1]Setup!C26,"PERIODIC",$B597,"TOPFLOW","TOP","TOP","top1",$C597,"top3","Open_Acute_DIV1","TOP5","TOP6","REPORTED","TOP8")</f>
        <v>0</v>
      </c>
      <c r="DG597" s="53">
        <f>_xll.OneStreamExcelAddIn.XFFunctions.XFGetCell("TRUE", "CONSOL", $D$3,"TOT_Entity","USD","Actual",[1]Setup!C27,"PERIODIC",$B597,"TOPFLOW","TOP","TOP","top1",$C597,"top3","Open_Acute_DIV1","TOP5","TOP6","REPORTED","TOP8")</f>
        <v>0</v>
      </c>
      <c r="DH597" s="53">
        <f>_xll.OneStreamExcelAddIn.XFFunctions.XFGetCell("TRUE", "CONSOL", $D$3,"TOT_Entity","USD","Actual",[1]Setup!C28,"PERIODIC",$B597,"TOPFLOW","TOP","TOP","top1",$C597,"top3","Open_Acute_DIV1","TOP5","TOP6","REPORTED","TOP8")</f>
        <v>0</v>
      </c>
      <c r="DI597" s="178"/>
      <c r="DJ597" s="53">
        <f>_xll.OneStreamExcelAddIn.XFFunctions.XFGetCell("TRUE", "CONSOL", $D$3,"TOT_Entity","Aggregated","Budget_Working",[1]Setup!C4,"PERIODIC",$B597,"TOPFLOW","TOP","TOP","top1",$C597,"top3","Open_Acute_DIV1","TOP5","TOP6","REPORTED","TOP8")</f>
        <v>0</v>
      </c>
      <c r="DK597" s="53">
        <f>_xll.OneStreamExcelAddIn.XFFunctions.XFGetCell("TRUE", "CONSOL", $D$3,"TOT_Entity","Aggregated","Budget_Working",[1]Setup!C5,"PERIODIC",$B597,"TOPFLOW","TOP","TOP","top1",$C597,"top3","Open_Acute_DIV1","TOP5","TOP6","REPORTED","TOP8")</f>
        <v>0</v>
      </c>
      <c r="DL597" s="53">
        <f>_xll.OneStreamExcelAddIn.XFFunctions.XFGetCell("TRUE", "CONSOL", $D$3,"TOT_Entity","Aggregated","Budget_Working",[1]Setup!C6,"PERIODIC",$B597,"TOPFLOW","TOP","TOP","top1",$C597,"top3","Open_Acute_DIV1","TOP5","TOP6","REPORTED","TOP8")</f>
        <v>0</v>
      </c>
      <c r="DM597" s="53">
        <f>_xll.OneStreamExcelAddIn.XFFunctions.XFGetCell("TRUE", "CONSOL", $D$3,"TOT_Entity","Aggregated","Budget_Working",[1]Setup!C7,"PERIODIC",$B597,"TOPFLOW","TOP","TOP","top1",$C597,"top3","Open_Acute_DIV1","TOP5","TOP6","REPORTED","TOP8")</f>
        <v>0</v>
      </c>
      <c r="DN597" s="53">
        <f>_xll.OneStreamExcelAddIn.XFFunctions.XFGetCell("TRUE", "CONSOL", $D$3,"TOT_Entity","Aggregated","Budget_Working",[1]Setup!C8,"PERIODIC",$B597,"TOPFLOW","TOP","TOP","top1",$C597,"top3","Open_Acute_DIV1","TOP5","TOP6","REPORTED","TOP8")</f>
        <v>0</v>
      </c>
      <c r="DO597" s="53">
        <f>_xll.OneStreamExcelAddIn.XFFunctions.XFGetCell("TRUE", "CONSOL", $D$3,"TOT_Entity","Aggregated","Budget_Working",[1]Setup!C9,"PERIODIC",$B597,"TOPFLOW","TOP","TOP","top1",$C597,"top3","Open_Acute_DIV1","TOP5","TOP6","REPORTED","TOP8")</f>
        <v>0</v>
      </c>
      <c r="DP597" s="53">
        <f>_xll.OneStreamExcelAddIn.XFFunctions.XFGetCell("TRUE", "CONSOL", $D$3,"TOT_Entity","Aggregated","Budget_Working",[1]Setup!C10,"PERIODIC",$B597,"TOPFLOW","TOP","TOP","top1",$C597,"top3","Open_Acute_DIV1","TOP5","TOP6","REPORTED","TOP8")</f>
        <v>0</v>
      </c>
      <c r="DQ597" s="53">
        <f>_xll.OneStreamExcelAddIn.XFFunctions.XFGetCell("TRUE", "CONSOL", $D$3,"TOT_Entity","Aggregated","Budget_Working",[1]Setup!C11,"PERIODIC",$B597,"TOPFLOW","TOP","TOP","top1",$C597,"top3","Open_Acute_DIV1","TOP5","TOP6","REPORTED","TOP8")</f>
        <v>0</v>
      </c>
      <c r="DR597" s="53">
        <f>_xll.OneStreamExcelAddIn.XFFunctions.XFGetCell("TRUE", "CONSOL", $D$3,"TOT_Entity","Aggregated","Budget_Working",[1]Setup!C12,"PERIODIC",$B597,"TOPFLOW","TOP","TOP","top1",$C597,"top3","Open_Acute_DIV1","TOP5","TOP6","REPORTED","TOP8")</f>
        <v>0</v>
      </c>
      <c r="DS597" s="53">
        <f>_xll.OneStreamExcelAddIn.XFFunctions.XFGetCell("TRUE", "CONSOL", $D$3,"TOT_Entity","Aggregated","Budget_Working",[1]Setup!C13,"PERIODIC",$B597,"TOPFLOW","TOP","TOP","top1",$C597,"top3","Open_Acute_DIV1","TOP5","TOP6","REPORTED","TOP8")</f>
        <v>0</v>
      </c>
      <c r="DT597" s="53">
        <f>_xll.OneStreamExcelAddIn.XFFunctions.XFGetCell("TRUE", "CONSOL", $D$3,"TOT_Entity","Aggregated","Budget_Working",[1]Setup!C14,"PERIODIC",$B597,"TOPFLOW","TOP","TOP","top1",$C597,"top3","Open_Acute_DIV1","TOP5","TOP6","REPORTED","TOP8")</f>
        <v>0</v>
      </c>
      <c r="DU597" s="53">
        <f>_xll.OneStreamExcelAddIn.XFFunctions.XFGetCell("TRUE", "CONSOL", $D$3,"TOT_Entity","Aggregated","Budget_Working",[1]Setup!C15,"PERIODIC",$B597,"TOPFLOW","TOP","TOP","top1",$C597,"top3","Open_Acute_DIV1","TOP5","TOP6","REPORTED","TOP8")</f>
        <v>0</v>
      </c>
      <c r="DV597" s="178"/>
      <c r="DW597" s="53">
        <f>_xll.OneStreamExcelAddIn.XFFunctions.XFGetCell("TRUE", "CONSOL", $D$3,"TOT_Entity","USD","Budget_Final",[1]Setup!C17,"PERIODIC",$B597,"TOPFLOW","TOP","TOP","top1",$C597,"top3","Open_Acute_DIV1","TOP5","TOP6","REPORTED","TOP8")</f>
        <v>0</v>
      </c>
      <c r="DX597" s="53">
        <f>_xll.OneStreamExcelAddIn.XFFunctions.XFGetCell("TRUE", "CONSOL", $D$3,"TOT_Entity","USD","Budget_Final",[1]Setup!C18,"PERIODIC",$B597,"TOPFLOW","TOP","TOP","top1",$C597,"top3","Open_Acute_DIV1","TOP5","TOP6","REPORTED","TOP8")</f>
        <v>0</v>
      </c>
      <c r="DY597" s="53">
        <f>_xll.OneStreamExcelAddIn.XFFunctions.XFGetCell("TRUE", "CONSOL", $D$3,"TOT_Entity","USD","Budget_Final",[1]Setup!C19,"PERIODIC",$B597,"TOPFLOW","TOP","TOP","top1",$C597,"top3","Open_Acute_DIV1","TOP5","TOP6","REPORTED","TOP8")</f>
        <v>0</v>
      </c>
      <c r="DZ597" s="53">
        <f>_xll.OneStreamExcelAddIn.XFFunctions.XFGetCell("TRUE", "CONSOL", $D$3,"TOT_Entity","USD","Budget_Final",[1]Setup!C20,"PERIODIC",$B597,"TOPFLOW","TOP","TOP","top1",$C597,"top3","Open_Acute_DIV1","TOP5","TOP6","REPORTED","TOP8")</f>
        <v>0</v>
      </c>
      <c r="EA597" s="53">
        <f>_xll.OneStreamExcelAddIn.XFFunctions.XFGetCell("TRUE", "CONSOL", $D$3,"TOT_Entity","USD","Budget_Final",[1]Setup!C21,"PERIODIC",$B597,"TOPFLOW","TOP","TOP","top1",$C597,"top3","Open_Acute_DIV1","TOP5","TOP6","REPORTED","TOP8")</f>
        <v>0</v>
      </c>
      <c r="EB597" s="53">
        <f>_xll.OneStreamExcelAddIn.XFFunctions.XFGetCell("TRUE", "CONSOL", $D$3,"TOT_Entity","USD","Budget_Final",[1]Setup!C22,"PERIODIC",$B597,"TOPFLOW","TOP","TOP","top1",$C597,"top3","Open_Acute_DIV1","TOP5","TOP6","REPORTED","TOP8")</f>
        <v>0</v>
      </c>
      <c r="EC597" s="53">
        <f>_xll.OneStreamExcelAddIn.XFFunctions.XFGetCell("TRUE", "CONSOL", $D$3,"TOT_Entity","USD","Budget_Final",[1]Setup!C23,"PERIODIC",$B597,"TOPFLOW","TOP","TOP","top1",$C597,"top3","Open_Acute_DIV1","TOP5","TOP6","REPORTED","TOP8")</f>
        <v>0</v>
      </c>
      <c r="ED597" s="53">
        <f>_xll.OneStreamExcelAddIn.XFFunctions.XFGetCell("TRUE", "CONSOL", $D$3,"TOT_Entity","USD","Budget_Final",[1]Setup!C24,"PERIODIC",$B597,"TOPFLOW","TOP","TOP","top1",$C597,"top3","Open_Acute_DIV1","TOP5","TOP6","REPORTED","TOP8")</f>
        <v>0</v>
      </c>
      <c r="EE597" s="53">
        <f>_xll.OneStreamExcelAddIn.XFFunctions.XFGetCell("TRUE", "CONSOL", $D$3,"TOT_Entity","USD","Budget_Final",[1]Setup!C25,"PERIODIC",$B597,"TOPFLOW","TOP","TOP","top1",$C597,"top3","Open_Acute_DIV1","TOP5","TOP6","REPORTED","TOP8")</f>
        <v>0</v>
      </c>
      <c r="EF597" s="53">
        <f>_xll.OneStreamExcelAddIn.XFFunctions.XFGetCell("TRUE", "CONSOL", $D$3,"TOT_Entity","USD","Budget_Final",[1]Setup!C26,"PERIODIC",$B597,"TOPFLOW","TOP","TOP","top1",$C597,"top3","Open_Acute_DIV1","TOP5","TOP6","REPORTED","TOP8")</f>
        <v>0</v>
      </c>
      <c r="EG597" s="53">
        <f>_xll.OneStreamExcelAddIn.XFFunctions.XFGetCell("TRUE", "CONSOL", $D$3,"TOT_Entity","USD","Budget_Final",[1]Setup!C27,"PERIODIC",$B597,"TOPFLOW","TOP","TOP","top1",$C597,"top3","Open_Acute_DIV1","TOP5","TOP6","REPORTED","TOP8")</f>
        <v>0</v>
      </c>
      <c r="EH597" s="53">
        <f>_xll.OneStreamExcelAddIn.XFFunctions.XFGetCell("TRUE", "CONSOL", $D$3,"TOT_Entity","USD","Budget_Final",[1]Setup!C28,"PERIODIC",$B597,"TOPFLOW","TOP","TOP","top1",$C597,"top3","Open_Acute_DIV1","TOP5","TOP6","REPORTED","TOP8")</f>
        <v>0</v>
      </c>
    </row>
    <row r="598" spans="2:138" x14ac:dyDescent="0.25">
      <c r="B598" s="51">
        <v>66006</v>
      </c>
      <c r="C598" s="51"/>
      <c r="D598" t="str" cm="1">
        <f t="array" ref="D598">_xll.OneStreamExcelAddIn.XFFunctions.XFGetMemberInfo("Description","Account",B598)</f>
        <v>Rent - Other</v>
      </c>
      <c r="E598" s="53">
        <f>_xll.OneStreamExcelAddIn.XFFunctions.XFGetCell("TRUE", "CONSOL", $D$3,"TOT_Entity","USD","Actual",$E$3,"PERIODIC",$B598,"TOPFLOW","TOP","TOP","top1",$C598,"top3","Open_Acute_DIV1","TOP5","TOP6","REPORTED","TOP8")</f>
        <v>2719.61</v>
      </c>
      <c r="F598" s="53">
        <f>_xll.OneStreamExcelAddIn.XFFunctions.XFGetCell("TRUE", "CONSOL", $D$3,"TOT_Entity","Aggregated","Budget_Working",$E$3,"PERIODIC",$B598,"TOPFLOW","TOP","TOP","top1",$C598,"top3","Open_Acute_DIV1","TOP5","TOP6","REPORTED","TOP8")</f>
        <v>2719.61</v>
      </c>
      <c r="G598" s="53">
        <f t="shared" si="1531"/>
        <v>0</v>
      </c>
      <c r="H598" s="55">
        <f t="shared" si="1532"/>
        <v>0</v>
      </c>
      <c r="I598" s="41"/>
      <c r="J598" s="53">
        <f>_xll.OneStreamExcelAddIn.XFFunctions.XFGetCell("TRUE", "CONSOL", $D$3,"TOT_Entity","USD","Actual",$E$3,"YTD",$B598,"TOPFLOW","TOP","TOP","top1",$C598,"TOP3","Open_Acute_DIV1","TOP5","TOP6","REPORTED","TOP8")</f>
        <v>10878.44</v>
      </c>
      <c r="K598" s="53">
        <f>_xll.OneStreamExcelAddIn.XFFunctions.XFGetCell("TRUE", "CONSOL", $D$3,"TOT_Entity","Aggregated","Budget_Working",$E$3,"YTD",$B598,"TOPFLOW","TOP","TOP","top1",$C598,"TOP3","Open_Acute_DIV1","TOP5","TOP6","REPORTED","TOP8")</f>
        <v>10878.44</v>
      </c>
      <c r="L598" s="53">
        <f t="shared" si="1533"/>
        <v>0</v>
      </c>
      <c r="M598" s="40">
        <f t="shared" si="1534"/>
        <v>0</v>
      </c>
      <c r="N598" s="41"/>
      <c r="O598" s="53">
        <f>_xll.OneStreamExcelAddIn.XFFunctions.XFGetCell("TRUE", "CONSOL", $D$3,"TOT_Entity","USD","Actual",$F$3,"YTD",$B598,"TOPFLOW","TOP","TOP","top1",$C598,"TOP3","Open_Acute_DIV1","TOP5","TOP6","REPORTED","TOP8")</f>
        <v>10665.16</v>
      </c>
      <c r="P598" s="53">
        <f>_xll.OneStreamExcelAddIn.XFFunctions.XFGetCell("TRUE", "CONSOL", $D$3,"TOT_Entity","USD","Actual",$E$3,"YTD",$B598,"TOPFLOW","TOP","TOP","top1",$C598,"top3","Open_Acute_DIV1","TOP5","TOP6","REPORTED","VAR_BW_PY_Actual")</f>
        <v>-213.28</v>
      </c>
      <c r="Q598" s="40">
        <f t="shared" si="1535"/>
        <v>-1.9997824692737851E-2</v>
      </c>
      <c r="R598" s="41"/>
      <c r="S598" s="53">
        <f>_xll.OneStreamExcelAddIn.XFFunctions.XFGetCell("TRUE", "CONSOL", $D$3,"TOT_Entity","USD","MIDFCST",$E$3,"MTD",$B598,"TOPFLOW","TOP","TOP","top1",$C598,"TOP3","Open_Acute_DIV1","TOP5","TOP6","REPORTED","TOP8")</f>
        <v>0</v>
      </c>
      <c r="T598" s="53">
        <f t="shared" si="1536"/>
        <v>-2719.61</v>
      </c>
      <c r="U598" s="40">
        <f t="shared" si="1537"/>
        <v>0</v>
      </c>
      <c r="V598" s="41"/>
      <c r="W598" s="42"/>
      <c r="X598" s="43"/>
      <c r="Y598" s="42"/>
      <c r="Z598" s="44"/>
      <c r="AB598" s="53">
        <f>_xll.OneStreamExcelAddIn.XFFunctions.XFGetCell("TRUE", "CONSOL", $D$3,"TOT_Entity","USD","Actual",[1]Setup!C4,"PERIODIC",$B598,"TOPFLOW","TOP","TOP","top1",$C598,"top3","Open_Acute_DIV1","TOP5","TOP6","REPORTED","TOP8")</f>
        <v>2719.61</v>
      </c>
      <c r="AC598" s="53">
        <f>_xll.OneStreamExcelAddIn.XFFunctions.XFGetCell("TRUE", "CONSOL", $D$3,"TOT_Entity","Aggregated","Budget_Working",[1]Setup!C4,"PERIODIC",$B598,"TOPFLOW","TOP","TOP","top1",$C598,"top3","Open_Acute_DIV1","TOP5","TOP6","REPORTED","TOP8")</f>
        <v>2719.61</v>
      </c>
      <c r="AD598" s="53">
        <f t="shared" si="1538"/>
        <v>0</v>
      </c>
      <c r="AE598" s="40">
        <f t="shared" si="1539"/>
        <v>0</v>
      </c>
      <c r="AG598" s="53">
        <f>_xll.OneStreamExcelAddIn.XFFunctions.XFGetCell("TRUE", "CONSOL", $D$3,"TOT_Entity","USD","Actual",[1]Setup!C5,"PERIODIC",$B598,"TOPFLOW","TOP","TOP","top1",$C598,"top3","Open_Acute_DIV1","TOP5","TOP6","REPORTED","TOP8")</f>
        <v>2719.61</v>
      </c>
      <c r="AH598" s="53">
        <f>_xll.OneStreamExcelAddIn.XFFunctions.XFGetCell("TRUE", "CONSOL", $D$3,"TOT_Entity","Aggregated","Budget_Working",[1]Setup!C5,"PERIODIC",$B598,"TOPFLOW","TOP","TOP","top1",$C598,"top3","Open_Acute_DIV1","TOP5","TOP6","REPORTED","TOP8")</f>
        <v>2719.61</v>
      </c>
      <c r="AI598" s="53">
        <f t="shared" si="1540"/>
        <v>0</v>
      </c>
      <c r="AJ598" s="40">
        <f t="shared" si="1541"/>
        <v>0</v>
      </c>
      <c r="AL598" s="53">
        <f>_xll.OneStreamExcelAddIn.XFFunctions.XFGetCell("TRUE", "CONSOL", $D$3,"TOT_Entity","USD","Actual",[1]Setup!C6,"PERIODIC",$B598,"TOPFLOW","TOP","TOP","top1",$C598,"top3","Open_Acute_DIV1","TOP5","TOP6","REPORTED","TOP8")</f>
        <v>2719.61</v>
      </c>
      <c r="AM598" s="53">
        <f>_xll.OneStreamExcelAddIn.XFFunctions.XFGetCell("TRUE", "CONSOL", $D$3,"TOT_Entity","Aggregated","Budget_Working",[1]Setup!C6,"PERIODIC",$B598,"TOPFLOW","TOP","TOP","top1",$C598,"top3","Open_Acute_DIV1","TOP5","TOP6","REPORTED","TOP8")</f>
        <v>2719.61</v>
      </c>
      <c r="AN598" s="53">
        <f t="shared" si="1542"/>
        <v>0</v>
      </c>
      <c r="AO598" s="40">
        <f t="shared" si="1543"/>
        <v>0</v>
      </c>
      <c r="AQ598" s="53">
        <f>_xll.OneStreamExcelAddIn.XFFunctions.XFGetCell("TRUE", "CONSOL", $D$3,"TOT_Entity","USD","Actual",[1]Setup!C7,"PERIODIC",$B598,"TOPFLOW","TOP","TOP","top1",$C598,"top3","Open_Acute_DIV1","TOP5","TOP6","REPORTED","TOP8")</f>
        <v>2719.61</v>
      </c>
      <c r="AR598" s="53">
        <f>_xll.OneStreamExcelAddIn.XFFunctions.XFGetCell("TRUE", "CONSOL", $D$3,"TOT_Entity","Aggregated","Budget_Working",[1]Setup!C7,"PERIODIC",$B598,"TOPFLOW","TOP","TOP","top1",$C598,"top3","Open_Acute_DIV1","TOP5","TOP6","REPORTED","TOP8")</f>
        <v>2719.61</v>
      </c>
      <c r="AS598" s="53">
        <f t="shared" si="1544"/>
        <v>0</v>
      </c>
      <c r="AT598" s="40">
        <f t="shared" si="1545"/>
        <v>0</v>
      </c>
      <c r="AV598" s="53">
        <f>_xll.OneStreamExcelAddIn.XFFunctions.XFGetCell("TRUE", "CONSOL", $D$3,"TOT_Entity","USD","Actual",[1]Setup!C8,"PERIODIC",$B598,"TOPFLOW","TOP","TOP","top1",$C598,"top3","Open_Acute_DIV1","TOP5","TOP6","REPORTED","TOP8")</f>
        <v>-10878.44</v>
      </c>
      <c r="AW598" s="53">
        <f>_xll.OneStreamExcelAddIn.XFFunctions.XFGetCell("TRUE", "CONSOL", $D$3,"TOT_Entity","Aggregated","Budget_Working",[1]Setup!C8,"PERIODIC",$B598,"TOPFLOW","TOP","TOP","top1",$C598,"top3","Open_Acute_DIV1","TOP5","TOP6","REPORTED","TOP8")</f>
        <v>2719.61</v>
      </c>
      <c r="AX598" s="53">
        <f t="shared" si="1546"/>
        <v>13598.050000000001</v>
      </c>
      <c r="AY598" s="40">
        <f t="shared" si="1547"/>
        <v>5</v>
      </c>
      <c r="BA598" s="53">
        <f>_xll.OneStreamExcelAddIn.XFFunctions.XFGetCell("TRUE", "CONSOL", $D$3,"TOT_Entity","USD","Actual",[1]Setup!C9,"PERIODIC",$B598,"TOPFLOW","TOP","TOP","top1",$C598,"top3","Open_Acute_DIV1","TOP5","TOP6","REPORTED","TOP8")</f>
        <v>0</v>
      </c>
      <c r="BB598" s="53">
        <f>_xll.OneStreamExcelAddIn.XFFunctions.XFGetCell("TRUE", "CONSOL", $D$3,"TOT_Entity","Aggregated","Budget_Working",[1]Setup!C9,"PERIODIC",$B598,"TOPFLOW","TOP","TOP","top1",$C598,"top3","Open_Acute_DIV1","TOP5","TOP6","REPORTED","TOP8")</f>
        <v>2719.61</v>
      </c>
      <c r="BC598" s="53">
        <f t="shared" si="1548"/>
        <v>2719.61</v>
      </c>
      <c r="BD598" s="40">
        <f t="shared" si="1549"/>
        <v>1</v>
      </c>
      <c r="BF598" s="53">
        <f>_xll.OneStreamExcelAddIn.XFFunctions.XFGetCell("TRUE", "CONSOL", $D$3,"TOT_Entity","USD","Actual",[1]Setup!C10,"PERIODIC",$B598,"TOPFLOW","TOP","TOP","top1",$C598,"top3","Open_Acute_DIV1","TOP5","TOP6","REPORTED","TOP8")</f>
        <v>0</v>
      </c>
      <c r="BG598" s="53">
        <f>_xll.OneStreamExcelAddIn.XFFunctions.XFGetCell("TRUE", "CONSOL", $D$3,"TOT_Entity","Aggregated","Budget_Working",[1]Setup!C10,"PERIODIC",$B598,"TOPFLOW","TOP","TOP","top1",$C598,"top3","Open_Acute_DIV1","TOP5","TOP6","REPORTED","TOP8")</f>
        <v>2719.61</v>
      </c>
      <c r="BH598" s="53">
        <f t="shared" si="1550"/>
        <v>2719.61</v>
      </c>
      <c r="BI598" s="40">
        <f t="shared" si="1551"/>
        <v>1</v>
      </c>
      <c r="BK598" s="53">
        <f>_xll.OneStreamExcelAddIn.XFFunctions.XFGetCell("TRUE", "CONSOL", $D$3,"TOT_Entity","USD","Actual",[1]Setup!C11,"PERIODIC",$B598,"TOPFLOW","TOP","TOP","top1",$C598,"top3","Open_Acute_DIV1","TOP5","TOP6","REPORTED","TOP8")</f>
        <v>0</v>
      </c>
      <c r="BL598" s="53">
        <f>_xll.OneStreamExcelAddIn.XFFunctions.XFGetCell("TRUE", "CONSOL", $D$3,"TOT_Entity","Aggregated","Budget_Working",[1]Setup!C11,"PERIODIC",$B598,"TOPFLOW","TOP","TOP","top1",$C598,"top3","Open_Acute_DIV1","TOP5","TOP6","REPORTED","TOP8")</f>
        <v>2719.61</v>
      </c>
      <c r="BM598" s="53">
        <f t="shared" si="1552"/>
        <v>2719.61</v>
      </c>
      <c r="BN598" s="40">
        <f t="shared" si="1553"/>
        <v>1</v>
      </c>
      <c r="BP598" s="53">
        <f>_xll.OneStreamExcelAddIn.XFFunctions.XFGetCell("TRUE", "CONSOL", $D$3,"TOT_Entity","USD","Actual",[1]Setup!C12,"PERIODIC",$B598,"TOPFLOW","TOP","TOP","top1",$C598,"top3","Open_Acute_DIV1","TOP5","TOP6","REPORTED","TOP8")</f>
        <v>0</v>
      </c>
      <c r="BQ598" s="53">
        <f>_xll.OneStreamExcelAddIn.XFFunctions.XFGetCell("TRUE", "CONSOL", $D$3,"TOT_Entity","Aggregated","Budget_Working",[1]Setup!C12,"PERIODIC",$B598,"TOPFLOW","TOP","TOP","top1",$C598,"top3","Open_Acute_DIV1","TOP5","TOP6","REPORTED","TOP8")</f>
        <v>2774</v>
      </c>
      <c r="BR598" s="53">
        <f t="shared" si="1554"/>
        <v>2774</v>
      </c>
      <c r="BS598" s="40">
        <f t="shared" si="1555"/>
        <v>1</v>
      </c>
      <c r="BU598" s="53">
        <f>_xll.OneStreamExcelAddIn.XFFunctions.XFGetCell("TRUE", "CONSOL", $D$3,"TOT_Entity","USD","Actual",[1]Setup!C13,"PERIODIC",$B598,"TOPFLOW","TOP","TOP","top1",$C598,"top3","Open_Acute_DIV1","TOP5","TOP6","REPORTED","TOP8")</f>
        <v>0</v>
      </c>
      <c r="BV598" s="53">
        <f>_xll.OneStreamExcelAddIn.XFFunctions.XFGetCell("TRUE", "CONSOL", $D$3,"TOT_Entity","Aggregated","Budget_Working",[1]Setup!C13,"PERIODIC",$B598,"TOPFLOW","TOP","TOP","top1",$C598,"top3","Open_Acute_DIV1","TOP5","TOP6","REPORTED","TOP8")</f>
        <v>2774</v>
      </c>
      <c r="BW598" s="53">
        <f t="shared" si="1556"/>
        <v>2774</v>
      </c>
      <c r="BX598" s="40">
        <f t="shared" si="1557"/>
        <v>1</v>
      </c>
      <c r="BZ598" s="53">
        <f>_xll.OneStreamExcelAddIn.XFFunctions.XFGetCell("TRUE", "CONSOL", $D$3,"TOT_Entity","USD","Actual",[1]Setup!C14,"PERIODIC",$B598,"TOPFLOW","TOP","TOP","top1",$C598,"top3","Open_Acute_DIV1","TOP5","TOP6","REPORTED","TOP8")</f>
        <v>0</v>
      </c>
      <c r="CA598" s="53">
        <f>_xll.OneStreamExcelAddIn.XFFunctions.XFGetCell("TRUE", "CONSOL", $D$3,"TOT_Entity","Aggregated","Budget_Working",[1]Setup!C14,"PERIODIC",$B598,"TOPFLOW","TOP","TOP","top1",$C598,"top3","Open_Acute_DIV1","TOP5","TOP6","REPORTED","TOP8")</f>
        <v>2774</v>
      </c>
      <c r="CB598" s="53">
        <f t="shared" si="1558"/>
        <v>2774</v>
      </c>
      <c r="CC598" s="40">
        <f t="shared" si="1559"/>
        <v>1</v>
      </c>
      <c r="CE598" s="53">
        <f>_xll.OneStreamExcelAddIn.XFFunctions.XFGetCell("TRUE", "CONSOL", $D$3,"TOT_Entity","USD","Actual",[1]Setup!C15,"PERIODIC",$B598,"TOPFLOW","TOP","TOP","top1",$C598,"top3","Open_Acute_DIV1","TOP5","TOP6","REPORTED","TOP8")</f>
        <v>0</v>
      </c>
      <c r="CF598" s="53">
        <f>_xll.OneStreamExcelAddIn.XFFunctions.XFGetCell("TRUE", "CONSOL", $D$3,"TOT_Entity","Aggregated","Budget_Working",[1]Setup!C15,"PERIODIC",$B598,"TOPFLOW","TOP","TOP","top1",$C598,"top3","Open_Acute_DIV1","TOP5","TOP6","REPORTED","TOP8")</f>
        <v>2774</v>
      </c>
      <c r="CG598" s="53">
        <f t="shared" si="1560"/>
        <v>2774</v>
      </c>
      <c r="CH598" s="40">
        <f t="shared" si="1561"/>
        <v>1</v>
      </c>
      <c r="CI598" s="212"/>
      <c r="CJ598" s="53">
        <f>_xll.OneStreamExcelAddIn.XFFunctions.XFGetCell("TRUE", "CONSOL", $D$3,"TOT_Entity","USD","Actual",[1]Setup!C4,"PERIODIC",$B598,"TOPFLOW","TOP","TOP","top1",$C598,"top3","Open_Acute_DIV1","TOP5","TOP6","REPORTED","TOP8")</f>
        <v>2719.61</v>
      </c>
      <c r="CK598" s="53">
        <f>_xll.OneStreamExcelAddIn.XFFunctions.XFGetCell("TRUE", "CONSOL", $D$3,"TOT_Entity","USD","Actual",[1]Setup!C5,"PERIODIC",$B598,"TOPFLOW","TOP","TOP","top1",$C598,"top3","Open_Acute_DIV1","TOP5","TOP6","REPORTED","TOP8")</f>
        <v>2719.61</v>
      </c>
      <c r="CL598" s="53">
        <f>_xll.OneStreamExcelAddIn.XFFunctions.XFGetCell("TRUE", "CONSOL", $D$3,"TOT_Entity","USD","Actual",[1]Setup!C6,"PERIODIC",$B598,"TOPFLOW","TOP","TOP","top1",$C598,"top3","Open_Acute_DIV1","TOP5","TOP6","REPORTED","TOP8")</f>
        <v>2719.61</v>
      </c>
      <c r="CM598" s="53">
        <f>_xll.OneStreamExcelAddIn.XFFunctions.XFGetCell("TRUE", "CONSOL", $D$3,"TOT_Entity","USD","Actual",[1]Setup!C7,"PERIODIC",$B598,"TOPFLOW","TOP","TOP","top1",$C598,"top3","Open_Acute_DIV1","TOP5","TOP6","REPORTED","TOP8")</f>
        <v>2719.61</v>
      </c>
      <c r="CN598" s="53">
        <f>_xll.OneStreamExcelAddIn.XFFunctions.XFGetCell("TRUE", "CONSOL", $D$3,"TOT_Entity","USD","Actual",[1]Setup!C8,"PERIODIC",$B598,"TOPFLOW","TOP","TOP","top1",$C598,"top3","Open_Acute_DIV1","TOP5","TOP6","REPORTED","TOP8")</f>
        <v>-10878.44</v>
      </c>
      <c r="CO598" s="53">
        <f>_xll.OneStreamExcelAddIn.XFFunctions.XFGetCell("TRUE", "CONSOL", $D$3,"TOT_Entity","USD","Actual",[1]Setup!C9,"PERIODIC",$B598,"TOPFLOW","TOP","TOP","top1",$C598,"top3","Open_Acute_DIV1","TOP5","TOP6","REPORTED","TOP8")</f>
        <v>0</v>
      </c>
      <c r="CP598" s="53">
        <f>_xll.OneStreamExcelAddIn.XFFunctions.XFGetCell("TRUE", "CONSOL", $D$3,"TOT_Entity","USD","Actual",[1]Setup!C10,"PERIODIC",$B598,"TOPFLOW","TOP","TOP","top1",$C598,"top3","Open_Acute_DIV1","TOP5","TOP6","REPORTED","TOP8")</f>
        <v>0</v>
      </c>
      <c r="CQ598" s="53">
        <f>_xll.OneStreamExcelAddIn.XFFunctions.XFGetCell("TRUE", "CONSOL", $D$3,"TOT_Entity","USD","Actual",[1]Setup!C11,"PERIODIC",$B598,"TOPFLOW","TOP","TOP","top1",$C598,"top3","Open_Acute_DIV1","TOP5","TOP6","REPORTED","TOP8")</f>
        <v>0</v>
      </c>
      <c r="CR598" s="53">
        <f>_xll.OneStreamExcelAddIn.XFFunctions.XFGetCell("TRUE", "CONSOL", $D$3,"TOT_Entity","USD","Actual",[1]Setup!C12,"PERIODIC",$B598,"TOPFLOW","TOP","TOP","top1",$C598,"top3","Open_Acute_DIV1","TOP5","TOP6","REPORTED","TOP8")</f>
        <v>0</v>
      </c>
      <c r="CS598" s="53">
        <f>_xll.OneStreamExcelAddIn.XFFunctions.XFGetCell("TRUE", "CONSOL", $D$3,"TOT_Entity","USD","Actual",[1]Setup!C13,"PERIODIC",$B598,"TOPFLOW","TOP","TOP","top1",$C598,"top3","Open_Acute_DIV1","TOP5","TOP6","REPORTED","TOP8")</f>
        <v>0</v>
      </c>
      <c r="CT598" s="53">
        <f>_xll.OneStreamExcelAddIn.XFFunctions.XFGetCell("TRUE", "CONSOL", $D$3,"TOT_Entity","USD","Actual",[1]Setup!C14,"PERIODIC",$B598,"TOPFLOW","TOP","TOP","top1",$C598,"top3","Open_Acute_DIV1","TOP5","TOP6","REPORTED","TOP8")</f>
        <v>0</v>
      </c>
      <c r="CU598" s="53">
        <f>_xll.OneStreamExcelAddIn.XFFunctions.XFGetCell("TRUE", "CONSOL", $D$3,"TOT_Entity","USD","Actual",[1]Setup!C15,"PERIODIC",$B598,"TOPFLOW","TOP","TOP","top1",$C598,"top3","Open_Acute_DIV1","TOP5","TOP6","REPORTED","TOP8")</f>
        <v>0</v>
      </c>
      <c r="CV598" s="212"/>
      <c r="CW598" s="53">
        <f>_xll.OneStreamExcelAddIn.XFFunctions.XFGetCell("TRUE", "CONSOL", $D$3,"TOT_Entity","USD","Actual",[1]Setup!C17,"PERIODIC",$B598,"TOPFLOW","TOP","TOP","top1",$C598,"top3","Open_Acute_DIV1","TOP5","TOP6","REPORTED","TOP8")</f>
        <v>2666.29</v>
      </c>
      <c r="CX598" s="53">
        <f>_xll.OneStreamExcelAddIn.XFFunctions.XFGetCell("TRUE", "CONSOL", $D$3,"TOT_Entity","USD","Actual",[1]Setup!C18,"PERIODIC",$B598,"TOPFLOW","TOP","TOP","top1",$C598,"top3","Open_Acute_DIV1","TOP5","TOP6","REPORTED","TOP8")</f>
        <v>2666.29</v>
      </c>
      <c r="CY598" s="53">
        <f>_xll.OneStreamExcelAddIn.XFFunctions.XFGetCell("TRUE", "CONSOL", $D$3,"TOT_Entity","USD","Actual",[1]Setup!C19,"PERIODIC",$B598,"TOPFLOW","TOP","TOP","top1",$C598,"top3","Open_Acute_DIV1","TOP5","TOP6","REPORTED","TOP8")</f>
        <v>2666.29</v>
      </c>
      <c r="CZ598" s="53">
        <f>_xll.OneStreamExcelAddIn.XFFunctions.XFGetCell("TRUE", "CONSOL", $D$3,"TOT_Entity","USD","Actual",[1]Setup!C20,"PERIODIC",$B598,"TOPFLOW","TOP","TOP","top1",$C598,"top3","Open_Acute_DIV1","TOP5","TOP6","REPORTED","TOP8")</f>
        <v>2666.29</v>
      </c>
      <c r="DA598" s="53">
        <f>_xll.OneStreamExcelAddIn.XFFunctions.XFGetCell("TRUE", "CONSOL", $D$3,"TOT_Entity","USD","Actual",[1]Setup!C21,"PERIODIC",$B598,"TOPFLOW","TOP","TOP","top1",$C598,"top3","Open_Acute_DIV1","TOP5","TOP6","REPORTED","TOP8")</f>
        <v>2666.29</v>
      </c>
      <c r="DB598" s="53">
        <f>_xll.OneStreamExcelAddIn.XFFunctions.XFGetCell("TRUE", "CONSOL", $D$3,"TOT_Entity","USD","Actual",[1]Setup!C22,"PERIODIC",$B598,"TOPFLOW","TOP","TOP","top1",$C598,"top3","Open_Acute_DIV1","TOP5","TOP6","REPORTED","TOP8")</f>
        <v>2666.29</v>
      </c>
      <c r="DC598" s="53">
        <f>_xll.OneStreamExcelAddIn.XFFunctions.XFGetCell("TRUE", "CONSOL", $D$3,"TOT_Entity","USD","Actual",[1]Setup!C23,"PERIODIC",$B598,"TOPFLOW","TOP","TOP","top1",$C598,"top3","Open_Acute_DIV1","TOP5","TOP6","REPORTED","TOP8")</f>
        <v>2666.29</v>
      </c>
      <c r="DD598" s="53">
        <f>_xll.OneStreamExcelAddIn.XFFunctions.XFGetCell("TRUE", "CONSOL", $D$3,"TOT_Entity","USD","Actual",[1]Setup!C24,"PERIODIC",$B598,"TOPFLOW","TOP","TOP","top1",$C598,"top3","Open_Acute_DIV1","TOP5","TOP6","REPORTED","TOP8")</f>
        <v>2666.29</v>
      </c>
      <c r="DE598" s="53">
        <f>_xll.OneStreamExcelAddIn.XFFunctions.XFGetCell("TRUE", "CONSOL", $D$3,"TOT_Entity","USD","Actual",[1]Setup!C25,"PERIODIC",$B598,"TOPFLOW","TOP","TOP","top1",$C598,"top3","Open_Acute_DIV1","TOP5","TOP6","REPORTED","TOP8")</f>
        <v>2719.61</v>
      </c>
      <c r="DF598" s="53">
        <f>_xll.OneStreamExcelAddIn.XFFunctions.XFGetCell("TRUE", "CONSOL", $D$3,"TOT_Entity","USD","Actual",[1]Setup!C26,"PERIODIC",$B598,"TOPFLOW","TOP","TOP","top1",$C598,"top3","Open_Acute_DIV1","TOP5","TOP6","REPORTED","TOP8")</f>
        <v>2719.61</v>
      </c>
      <c r="DG598" s="53">
        <f>_xll.OneStreamExcelAddIn.XFFunctions.XFGetCell("TRUE", "CONSOL", $D$3,"TOT_Entity","USD","Actual",[1]Setup!C27,"PERIODIC",$B598,"TOPFLOW","TOP","TOP","top1",$C598,"top3","Open_Acute_DIV1","TOP5","TOP6","REPORTED","TOP8")</f>
        <v>2719.61</v>
      </c>
      <c r="DH598" s="53">
        <f>_xll.OneStreamExcelAddIn.XFFunctions.XFGetCell("TRUE", "CONSOL", $D$3,"TOT_Entity","USD","Actual",[1]Setup!C28,"PERIODIC",$B598,"TOPFLOW","TOP","TOP","top1",$C598,"top3","Open_Acute_DIV1","TOP5","TOP6","REPORTED","TOP8")</f>
        <v>2719.61</v>
      </c>
      <c r="DI598" s="178"/>
      <c r="DJ598" s="53">
        <f>_xll.OneStreamExcelAddIn.XFFunctions.XFGetCell("TRUE", "CONSOL", $D$3,"TOT_Entity","Aggregated","Budget_Working",[1]Setup!C4,"PERIODIC",$B598,"TOPFLOW","TOP","TOP","top1",$C598,"top3","Open_Acute_DIV1","TOP5","TOP6","REPORTED","TOP8")</f>
        <v>2719.61</v>
      </c>
      <c r="DK598" s="53">
        <f>_xll.OneStreamExcelAddIn.XFFunctions.XFGetCell("TRUE", "CONSOL", $D$3,"TOT_Entity","Aggregated","Budget_Working",[1]Setup!C5,"PERIODIC",$B598,"TOPFLOW","TOP","TOP","top1",$C598,"top3","Open_Acute_DIV1","TOP5","TOP6","REPORTED","TOP8")</f>
        <v>2719.61</v>
      </c>
      <c r="DL598" s="53">
        <f>_xll.OneStreamExcelAddIn.XFFunctions.XFGetCell("TRUE", "CONSOL", $D$3,"TOT_Entity","Aggregated","Budget_Working",[1]Setup!C6,"PERIODIC",$B598,"TOPFLOW","TOP","TOP","top1",$C598,"top3","Open_Acute_DIV1","TOP5","TOP6","REPORTED","TOP8")</f>
        <v>2719.61</v>
      </c>
      <c r="DM598" s="53">
        <f>_xll.OneStreamExcelAddIn.XFFunctions.XFGetCell("TRUE", "CONSOL", $D$3,"TOT_Entity","Aggregated","Budget_Working",[1]Setup!C7,"PERIODIC",$B598,"TOPFLOW","TOP","TOP","top1",$C598,"top3","Open_Acute_DIV1","TOP5","TOP6","REPORTED","TOP8")</f>
        <v>2719.61</v>
      </c>
      <c r="DN598" s="53">
        <f>_xll.OneStreamExcelAddIn.XFFunctions.XFGetCell("TRUE", "CONSOL", $D$3,"TOT_Entity","Aggregated","Budget_Working",[1]Setup!C8,"PERIODIC",$B598,"TOPFLOW","TOP","TOP","top1",$C598,"top3","Open_Acute_DIV1","TOP5","TOP6","REPORTED","TOP8")</f>
        <v>2719.61</v>
      </c>
      <c r="DO598" s="53">
        <f>_xll.OneStreamExcelAddIn.XFFunctions.XFGetCell("TRUE", "CONSOL", $D$3,"TOT_Entity","Aggregated","Budget_Working",[1]Setup!C9,"PERIODIC",$B598,"TOPFLOW","TOP","TOP","top1",$C598,"top3","Open_Acute_DIV1","TOP5","TOP6","REPORTED","TOP8")</f>
        <v>2719.61</v>
      </c>
      <c r="DP598" s="53">
        <f>_xll.OneStreamExcelAddIn.XFFunctions.XFGetCell("TRUE", "CONSOL", $D$3,"TOT_Entity","Aggregated","Budget_Working",[1]Setup!C10,"PERIODIC",$B598,"TOPFLOW","TOP","TOP","top1",$C598,"top3","Open_Acute_DIV1","TOP5","TOP6","REPORTED","TOP8")</f>
        <v>2719.61</v>
      </c>
      <c r="DQ598" s="53">
        <f>_xll.OneStreamExcelAddIn.XFFunctions.XFGetCell("TRUE", "CONSOL", $D$3,"TOT_Entity","Aggregated","Budget_Working",[1]Setup!C11,"PERIODIC",$B598,"TOPFLOW","TOP","TOP","top1",$C598,"top3","Open_Acute_DIV1","TOP5","TOP6","REPORTED","TOP8")</f>
        <v>2719.61</v>
      </c>
      <c r="DR598" s="53">
        <f>_xll.OneStreamExcelAddIn.XFFunctions.XFGetCell("TRUE", "CONSOL", $D$3,"TOT_Entity","Aggregated","Budget_Working",[1]Setup!C12,"PERIODIC",$B598,"TOPFLOW","TOP","TOP","top1",$C598,"top3","Open_Acute_DIV1","TOP5","TOP6","REPORTED","TOP8")</f>
        <v>2774</v>
      </c>
      <c r="DS598" s="53">
        <f>_xll.OneStreamExcelAddIn.XFFunctions.XFGetCell("TRUE", "CONSOL", $D$3,"TOT_Entity","Aggregated","Budget_Working",[1]Setup!C13,"PERIODIC",$B598,"TOPFLOW","TOP","TOP","top1",$C598,"top3","Open_Acute_DIV1","TOP5","TOP6","REPORTED","TOP8")</f>
        <v>2774</v>
      </c>
      <c r="DT598" s="53">
        <f>_xll.OneStreamExcelAddIn.XFFunctions.XFGetCell("TRUE", "CONSOL", $D$3,"TOT_Entity","Aggregated","Budget_Working",[1]Setup!C14,"PERIODIC",$B598,"TOPFLOW","TOP","TOP","top1",$C598,"top3","Open_Acute_DIV1","TOP5","TOP6","REPORTED","TOP8")</f>
        <v>2774</v>
      </c>
      <c r="DU598" s="53">
        <f>_xll.OneStreamExcelAddIn.XFFunctions.XFGetCell("TRUE", "CONSOL", $D$3,"TOT_Entity","Aggregated","Budget_Working",[1]Setup!C15,"PERIODIC",$B598,"TOPFLOW","TOP","TOP","top1",$C598,"top3","Open_Acute_DIV1","TOP5","TOP6","REPORTED","TOP8")</f>
        <v>2774</v>
      </c>
      <c r="DV598" s="178"/>
      <c r="DW598" s="53">
        <f>_xll.OneStreamExcelAddIn.XFFunctions.XFGetCell("TRUE", "CONSOL", $D$3,"TOT_Entity","USD","Budget_Final",[1]Setup!C17,"PERIODIC",$B598,"TOPFLOW","TOP","TOP","top1",$C598,"top3","Open_Acute_DIV1","TOP5","TOP6","REPORTED","TOP8")</f>
        <v>2672.6165190649999</v>
      </c>
      <c r="DX598" s="53">
        <f>_xll.OneStreamExcelAddIn.XFFunctions.XFGetCell("TRUE", "CONSOL", $D$3,"TOT_Entity","USD","Budget_Final",[1]Setup!C18,"PERIODIC",$B598,"TOPFLOW","TOP","TOP","top1",$C598,"top3","Open_Acute_DIV1","TOP5","TOP6","REPORTED","TOP8")</f>
        <v>2672.2974087020002</v>
      </c>
      <c r="DY598" s="53">
        <f>_xll.OneStreamExcelAddIn.XFFunctions.XFGetCell("TRUE", "CONSOL", $D$3,"TOT_Entity","USD","Budget_Final",[1]Setup!C19,"PERIODIC",$B598,"TOPFLOW","TOP","TOP","top1",$C598,"top3","Open_Acute_DIV1","TOP5","TOP6","REPORTED","TOP8")</f>
        <v>2673.0650588059998</v>
      </c>
      <c r="DZ598" s="53">
        <f>_xll.OneStreamExcelAddIn.XFFunctions.XFGetCell("TRUE", "CONSOL", $D$3,"TOT_Entity","USD","Budget_Final",[1]Setup!C20,"PERIODIC",$B598,"TOPFLOW","TOP","TOP","top1",$C598,"top3","Open_Acute_DIV1","TOP5","TOP6","REPORTED","TOP8")</f>
        <v>2673.0248910680002</v>
      </c>
      <c r="EA598" s="53">
        <f>_xll.OneStreamExcelAddIn.XFFunctions.XFGetCell("TRUE", "CONSOL", $D$3,"TOT_Entity","USD","Budget_Final",[1]Setup!C21,"PERIODIC",$B598,"TOPFLOW","TOP","TOP","top1",$C598,"top3","Open_Acute_DIV1","TOP5","TOP6","REPORTED","TOP8")</f>
        <v>2673.2301928400002</v>
      </c>
      <c r="EB598" s="53">
        <f>_xll.OneStreamExcelAddIn.XFFunctions.XFGetCell("TRUE", "CONSOL", $D$3,"TOT_Entity","USD","Budget_Final",[1]Setup!C22,"PERIODIC",$B598,"TOPFLOW","TOP","TOP","top1",$C598,"top3","Open_Acute_DIV1","TOP5","TOP6","REPORTED","TOP8")</f>
        <v>2672.846367788</v>
      </c>
      <c r="EC598" s="53">
        <f>_xll.OneStreamExcelAddIn.XFFunctions.XFGetCell("TRUE", "CONSOL", $D$3,"TOT_Entity","USD","Budget_Final",[1]Setup!C23,"PERIODIC",$B598,"TOPFLOW","TOP","TOP","top1",$C598,"top3","Open_Acute_DIV1","TOP5","TOP6","REPORTED","TOP8")</f>
        <v>2673.2168035939999</v>
      </c>
      <c r="ED598" s="53">
        <f>_xll.OneStreamExcelAddIn.XFFunctions.XFGetCell("TRUE", "CONSOL", $D$3,"TOT_Entity","USD","Budget_Final",[1]Setup!C24,"PERIODIC",$B598,"TOPFLOW","TOP","TOP","top1",$C598,"top3","Open_Acute_DIV1","TOP5","TOP6","REPORTED","TOP8")</f>
        <v>2673.2212666760001</v>
      </c>
      <c r="EE598" s="53">
        <f>_xll.OneStreamExcelAddIn.XFFunctions.XFGetCell("TRUE", "CONSOL", $D$3,"TOT_Entity","USD","Budget_Final",[1]Setup!C25,"PERIODIC",$B598,"TOPFLOW","TOP","TOP","top1",$C598,"top3","Open_Acute_DIV1","TOP5","TOP6","REPORTED","TOP8")</f>
        <v>2673.219035135</v>
      </c>
      <c r="EF598" s="53">
        <f>_xll.OneStreamExcelAddIn.XFFunctions.XFGetCell("TRUE", "CONSOL", $D$3,"TOT_Entity","USD","Budget_Final",[1]Setup!C26,"PERIODIC",$B598,"TOPFLOW","TOP","TOP","top1",$C598,"top3","Open_Acute_DIV1","TOP5","TOP6","REPORTED","TOP8")</f>
        <v>2673.1766358559998</v>
      </c>
      <c r="EG598" s="53">
        <f>_xll.OneStreamExcelAddIn.XFFunctions.XFGetCell("TRUE", "CONSOL", $D$3,"TOT_Entity","USD","Budget_Final",[1]Setup!C27,"PERIODIC",$B598,"TOPFLOW","TOP","TOP","top1",$C598,"top3","Open_Acute_DIV1","TOP5","TOP6","REPORTED","TOP8")</f>
        <v>2672.7236330330002</v>
      </c>
      <c r="EH598" s="53">
        <f>_xll.OneStreamExcelAddIn.XFFunctions.XFGetCell("TRUE", "CONSOL", $D$3,"TOT_Entity","USD","Budget_Final",[1]Setup!C28,"PERIODIC",$B598,"TOPFLOW","TOP","TOP","top1",$C598,"top3","Open_Acute_DIV1","TOP5","TOP6","REPORTED","TOP8")</f>
        <v>2672.8441362469998</v>
      </c>
    </row>
    <row r="599" spans="2:138" x14ac:dyDescent="0.25">
      <c r="B599" s="51">
        <v>66007</v>
      </c>
      <c r="C599" s="51"/>
      <c r="D599" t="str" cm="1">
        <f t="array" ref="D599">_xll.OneStreamExcelAddIn.XFFunctions.XFGetMemberInfo("Description","Account",B599)</f>
        <v>Rent - Deferred</v>
      </c>
      <c r="E599" s="53">
        <f>_xll.OneStreamExcelAddIn.XFFunctions.XFGetCell("TRUE", "CONSOL", $D$3,"TOT_Entity","USD","Actual",$E$3,"PERIODIC",$B599,"TOPFLOW","TOP","TOP","top1",$C599,"top3","Open_Acute_DIV1","TOP5","TOP6","REPORTED","TOP8")</f>
        <v>8158.83</v>
      </c>
      <c r="F599" s="53">
        <f>_xll.OneStreamExcelAddIn.XFFunctions.XFGetCell("TRUE", "CONSOL", $D$3,"TOT_Entity","Aggregated","Budget_Working",$E$3,"PERIODIC",$B599,"TOPFLOW","TOP","TOP","top1",$C599,"top3","Open_Acute_DIV1","TOP5","TOP6","REPORTED","TOP8")</f>
        <v>0</v>
      </c>
      <c r="G599" s="53">
        <f t="shared" si="1531"/>
        <v>-8158.83</v>
      </c>
      <c r="H599" s="55">
        <f t="shared" si="1532"/>
        <v>0</v>
      </c>
      <c r="I599" s="41"/>
      <c r="J599" s="53">
        <f>_xll.OneStreamExcelAddIn.XFFunctions.XFGetCell("TRUE", "CONSOL", $D$3,"TOT_Entity","USD","Actual",$E$3,"YTD",$B599,"TOPFLOW","TOP","TOP","top1",$C599,"TOP3","Open_Acute_DIV1","TOP5","TOP6","REPORTED","TOP8")</f>
        <v>0.03</v>
      </c>
      <c r="K599" s="53">
        <f>_xll.OneStreamExcelAddIn.XFFunctions.XFGetCell("TRUE", "CONSOL", $D$3,"TOT_Entity","Aggregated","Budget_Working",$E$3,"YTD",$B599,"TOPFLOW","TOP","TOP","top1",$C599,"TOP3","Open_Acute_DIV1","TOP5","TOP6","REPORTED","TOP8")</f>
        <v>0</v>
      </c>
      <c r="L599" s="53">
        <f t="shared" si="1533"/>
        <v>-0.03</v>
      </c>
      <c r="M599" s="40">
        <f t="shared" si="1534"/>
        <v>0</v>
      </c>
      <c r="N599" s="41"/>
      <c r="O599" s="53">
        <f>_xll.OneStreamExcelAddIn.XFFunctions.XFGetCell("TRUE", "CONSOL", $D$3,"TOT_Entity","USD","Actual",$F$3,"YTD",$B599,"TOPFLOW","TOP","TOP","top1",$C599,"TOP3","Open_Acute_DIV1","TOP5","TOP6","REPORTED","TOP8")</f>
        <v>0</v>
      </c>
      <c r="P599" s="53">
        <f>_xll.OneStreamExcelAddIn.XFFunctions.XFGetCell("TRUE", "CONSOL", $D$3,"TOT_Entity","USD","Actual",$E$3,"YTD",$B599,"TOPFLOW","TOP","TOP","top1",$C599,"top3","Open_Acute_DIV1","TOP5","TOP6","REPORTED","VAR_BW_PY_Actual")</f>
        <v>-0.03</v>
      </c>
      <c r="Q599" s="40">
        <f t="shared" si="1535"/>
        <v>0</v>
      </c>
      <c r="R599" s="41"/>
      <c r="S599" s="53">
        <f>_xll.OneStreamExcelAddIn.XFFunctions.XFGetCell("TRUE", "CONSOL", $D$3,"TOT_Entity","USD","MIDFCST",$E$3,"MTD",$B599,"TOPFLOW","TOP","TOP","top1",$C599,"TOP3","Open_Acute_DIV1","TOP5","TOP6","REPORTED","TOP8")</f>
        <v>0</v>
      </c>
      <c r="T599" s="53">
        <f t="shared" si="1536"/>
        <v>-8158.83</v>
      </c>
      <c r="U599" s="40">
        <f t="shared" si="1537"/>
        <v>0</v>
      </c>
      <c r="V599" s="41"/>
      <c r="W599" s="42"/>
      <c r="X599" s="43"/>
      <c r="Y599" s="42"/>
      <c r="Z599" s="44"/>
      <c r="AB599" s="53">
        <f>_xll.OneStreamExcelAddIn.XFFunctions.XFGetCell("TRUE", "CONSOL", $D$3,"TOT_Entity","USD","Actual",[1]Setup!C4,"PERIODIC",$B599,"TOPFLOW","TOP","TOP","top1",$C599,"top3","Open_Acute_DIV1","TOP5","TOP6","REPORTED","TOP8")</f>
        <v>0</v>
      </c>
      <c r="AC599" s="53">
        <f>_xll.OneStreamExcelAddIn.XFFunctions.XFGetCell("TRUE", "CONSOL", $D$3,"TOT_Entity","Aggregated","Budget_Working",[1]Setup!C4,"PERIODIC",$B599,"TOPFLOW","TOP","TOP","top1",$C599,"top3","Open_Acute_DIV1","TOP5","TOP6","REPORTED","TOP8")</f>
        <v>0</v>
      </c>
      <c r="AD599" s="53">
        <f t="shared" si="1538"/>
        <v>0</v>
      </c>
      <c r="AE599" s="40">
        <f t="shared" si="1539"/>
        <v>0</v>
      </c>
      <c r="AG599" s="53">
        <f>_xll.OneStreamExcelAddIn.XFFunctions.XFGetCell("TRUE", "CONSOL", $D$3,"TOT_Entity","USD","Actual",[1]Setup!C5,"PERIODIC",$B599,"TOPFLOW","TOP","TOP","top1",$C599,"top3","Open_Acute_DIV1","TOP5","TOP6","REPORTED","TOP8")</f>
        <v>0</v>
      </c>
      <c r="AH599" s="53">
        <f>_xll.OneStreamExcelAddIn.XFFunctions.XFGetCell("TRUE", "CONSOL", $D$3,"TOT_Entity","Aggregated","Budget_Working",[1]Setup!C5,"PERIODIC",$B599,"TOPFLOW","TOP","TOP","top1",$C599,"top3","Open_Acute_DIV1","TOP5","TOP6","REPORTED","TOP8")</f>
        <v>0</v>
      </c>
      <c r="AI599" s="53">
        <f t="shared" si="1540"/>
        <v>0</v>
      </c>
      <c r="AJ599" s="40">
        <f t="shared" si="1541"/>
        <v>0</v>
      </c>
      <c r="AL599" s="53">
        <f>_xll.OneStreamExcelAddIn.XFFunctions.XFGetCell("TRUE", "CONSOL", $D$3,"TOT_Entity","USD","Actual",[1]Setup!C6,"PERIODIC",$B599,"TOPFLOW","TOP","TOP","top1",$C599,"top3","Open_Acute_DIV1","TOP5","TOP6","REPORTED","TOP8")</f>
        <v>-8158.8</v>
      </c>
      <c r="AM599" s="53">
        <f>_xll.OneStreamExcelAddIn.XFFunctions.XFGetCell("TRUE", "CONSOL", $D$3,"TOT_Entity","Aggregated","Budget_Working",[1]Setup!C6,"PERIODIC",$B599,"TOPFLOW","TOP","TOP","top1",$C599,"top3","Open_Acute_DIV1","TOP5","TOP6","REPORTED","TOP8")</f>
        <v>0</v>
      </c>
      <c r="AN599" s="53">
        <f t="shared" si="1542"/>
        <v>8158.8</v>
      </c>
      <c r="AO599" s="40">
        <f t="shared" si="1543"/>
        <v>0</v>
      </c>
      <c r="AQ599" s="53">
        <f>_xll.OneStreamExcelAddIn.XFFunctions.XFGetCell("TRUE", "CONSOL", $D$3,"TOT_Entity","USD","Actual",[1]Setup!C7,"PERIODIC",$B599,"TOPFLOW","TOP","TOP","top1",$C599,"top3","Open_Acute_DIV1","TOP5","TOP6","REPORTED","TOP8")</f>
        <v>8158.83</v>
      </c>
      <c r="AR599" s="53">
        <f>_xll.OneStreamExcelAddIn.XFFunctions.XFGetCell("TRUE", "CONSOL", $D$3,"TOT_Entity","Aggregated","Budget_Working",[1]Setup!C7,"PERIODIC",$B599,"TOPFLOW","TOP","TOP","top1",$C599,"top3","Open_Acute_DIV1","TOP5","TOP6","REPORTED","TOP8")</f>
        <v>0</v>
      </c>
      <c r="AS599" s="53">
        <f t="shared" si="1544"/>
        <v>-8158.83</v>
      </c>
      <c r="AT599" s="40">
        <f t="shared" si="1545"/>
        <v>0</v>
      </c>
      <c r="AV599" s="53">
        <f>_xll.OneStreamExcelAddIn.XFFunctions.XFGetCell("TRUE", "CONSOL", $D$3,"TOT_Entity","USD","Actual",[1]Setup!C8,"PERIODIC",$B599,"TOPFLOW","TOP","TOP","top1",$C599,"top3","Open_Acute_DIV1","TOP5","TOP6","REPORTED","TOP8")</f>
        <v>-0.03</v>
      </c>
      <c r="AW599" s="53">
        <f>_xll.OneStreamExcelAddIn.XFFunctions.XFGetCell("TRUE", "CONSOL", $D$3,"TOT_Entity","Aggregated","Budget_Working",[1]Setup!C8,"PERIODIC",$B599,"TOPFLOW","TOP","TOP","top1",$C599,"top3","Open_Acute_DIV1","TOP5","TOP6","REPORTED","TOP8")</f>
        <v>0</v>
      </c>
      <c r="AX599" s="53">
        <f t="shared" si="1546"/>
        <v>0.03</v>
      </c>
      <c r="AY599" s="40">
        <f t="shared" si="1547"/>
        <v>0</v>
      </c>
      <c r="BA599" s="53">
        <f>_xll.OneStreamExcelAddIn.XFFunctions.XFGetCell("TRUE", "CONSOL", $D$3,"TOT_Entity","USD","Actual",[1]Setup!C9,"PERIODIC",$B599,"TOPFLOW","TOP","TOP","top1",$C599,"top3","Open_Acute_DIV1","TOP5","TOP6","REPORTED","TOP8")</f>
        <v>0</v>
      </c>
      <c r="BB599" s="53">
        <f>_xll.OneStreamExcelAddIn.XFFunctions.XFGetCell("TRUE", "CONSOL", $D$3,"TOT_Entity","Aggregated","Budget_Working",[1]Setup!C9,"PERIODIC",$B599,"TOPFLOW","TOP","TOP","top1",$C599,"top3","Open_Acute_DIV1","TOP5","TOP6","REPORTED","TOP8")</f>
        <v>0</v>
      </c>
      <c r="BC599" s="53">
        <f t="shared" si="1548"/>
        <v>0</v>
      </c>
      <c r="BD599" s="40">
        <f t="shared" si="1549"/>
        <v>0</v>
      </c>
      <c r="BF599" s="53">
        <f>_xll.OneStreamExcelAddIn.XFFunctions.XFGetCell("TRUE", "CONSOL", $D$3,"TOT_Entity","USD","Actual",[1]Setup!C10,"PERIODIC",$B599,"TOPFLOW","TOP","TOP","top1",$C599,"top3","Open_Acute_DIV1","TOP5","TOP6","REPORTED","TOP8")</f>
        <v>0</v>
      </c>
      <c r="BG599" s="53">
        <f>_xll.OneStreamExcelAddIn.XFFunctions.XFGetCell("TRUE", "CONSOL", $D$3,"TOT_Entity","Aggregated","Budget_Working",[1]Setup!C10,"PERIODIC",$B599,"TOPFLOW","TOP","TOP","top1",$C599,"top3","Open_Acute_DIV1","TOP5","TOP6","REPORTED","TOP8")</f>
        <v>0</v>
      </c>
      <c r="BH599" s="53">
        <f t="shared" si="1550"/>
        <v>0</v>
      </c>
      <c r="BI599" s="40">
        <f t="shared" si="1551"/>
        <v>0</v>
      </c>
      <c r="BK599" s="53">
        <f>_xll.OneStreamExcelAddIn.XFFunctions.XFGetCell("TRUE", "CONSOL", $D$3,"TOT_Entity","USD","Actual",[1]Setup!C11,"PERIODIC",$B599,"TOPFLOW","TOP","TOP","top1",$C599,"top3","Open_Acute_DIV1","TOP5","TOP6","REPORTED","TOP8")</f>
        <v>0</v>
      </c>
      <c r="BL599" s="53">
        <f>_xll.OneStreamExcelAddIn.XFFunctions.XFGetCell("TRUE", "CONSOL", $D$3,"TOT_Entity","Aggregated","Budget_Working",[1]Setup!C11,"PERIODIC",$B599,"TOPFLOW","TOP","TOP","top1",$C599,"top3","Open_Acute_DIV1","TOP5","TOP6","REPORTED","TOP8")</f>
        <v>0</v>
      </c>
      <c r="BM599" s="53">
        <f t="shared" si="1552"/>
        <v>0</v>
      </c>
      <c r="BN599" s="40">
        <f t="shared" si="1553"/>
        <v>0</v>
      </c>
      <c r="BP599" s="53">
        <f>_xll.OneStreamExcelAddIn.XFFunctions.XFGetCell("TRUE", "CONSOL", $D$3,"TOT_Entity","USD","Actual",[1]Setup!C12,"PERIODIC",$B599,"TOPFLOW","TOP","TOP","top1",$C599,"top3","Open_Acute_DIV1","TOP5","TOP6","REPORTED","TOP8")</f>
        <v>0</v>
      </c>
      <c r="BQ599" s="53">
        <f>_xll.OneStreamExcelAddIn.XFFunctions.XFGetCell("TRUE", "CONSOL", $D$3,"TOT_Entity","Aggregated","Budget_Working",[1]Setup!C12,"PERIODIC",$B599,"TOPFLOW","TOP","TOP","top1",$C599,"top3","Open_Acute_DIV1","TOP5","TOP6","REPORTED","TOP8")</f>
        <v>0</v>
      </c>
      <c r="BR599" s="53">
        <f t="shared" si="1554"/>
        <v>0</v>
      </c>
      <c r="BS599" s="40">
        <f t="shared" si="1555"/>
        <v>0</v>
      </c>
      <c r="BU599" s="53">
        <f>_xll.OneStreamExcelAddIn.XFFunctions.XFGetCell("TRUE", "CONSOL", $D$3,"TOT_Entity","USD","Actual",[1]Setup!C13,"PERIODIC",$B599,"TOPFLOW","TOP","TOP","top1",$C599,"top3","Open_Acute_DIV1","TOP5","TOP6","REPORTED","TOP8")</f>
        <v>0</v>
      </c>
      <c r="BV599" s="53">
        <f>_xll.OneStreamExcelAddIn.XFFunctions.XFGetCell("TRUE", "CONSOL", $D$3,"TOT_Entity","Aggregated","Budget_Working",[1]Setup!C13,"PERIODIC",$B599,"TOPFLOW","TOP","TOP","top1",$C599,"top3","Open_Acute_DIV1","TOP5","TOP6","REPORTED","TOP8")</f>
        <v>0</v>
      </c>
      <c r="BW599" s="53">
        <f t="shared" si="1556"/>
        <v>0</v>
      </c>
      <c r="BX599" s="40">
        <f t="shared" si="1557"/>
        <v>0</v>
      </c>
      <c r="BZ599" s="53">
        <f>_xll.OneStreamExcelAddIn.XFFunctions.XFGetCell("TRUE", "CONSOL", $D$3,"TOT_Entity","USD","Actual",[1]Setup!C14,"PERIODIC",$B599,"TOPFLOW","TOP","TOP","top1",$C599,"top3","Open_Acute_DIV1","TOP5","TOP6","REPORTED","TOP8")</f>
        <v>0</v>
      </c>
      <c r="CA599" s="53">
        <f>_xll.OneStreamExcelAddIn.XFFunctions.XFGetCell("TRUE", "CONSOL", $D$3,"TOT_Entity","Aggregated","Budget_Working",[1]Setup!C14,"PERIODIC",$B599,"TOPFLOW","TOP","TOP","top1",$C599,"top3","Open_Acute_DIV1","TOP5","TOP6","REPORTED","TOP8")</f>
        <v>0</v>
      </c>
      <c r="CB599" s="53">
        <f t="shared" si="1558"/>
        <v>0</v>
      </c>
      <c r="CC599" s="40">
        <f t="shared" si="1559"/>
        <v>0</v>
      </c>
      <c r="CE599" s="53">
        <f>_xll.OneStreamExcelAddIn.XFFunctions.XFGetCell("TRUE", "CONSOL", $D$3,"TOT_Entity","USD","Actual",[1]Setup!C15,"PERIODIC",$B599,"TOPFLOW","TOP","TOP","top1",$C599,"top3","Open_Acute_DIV1","TOP5","TOP6","REPORTED","TOP8")</f>
        <v>0</v>
      </c>
      <c r="CF599" s="53">
        <f>_xll.OneStreamExcelAddIn.XFFunctions.XFGetCell("TRUE", "CONSOL", $D$3,"TOT_Entity","Aggregated","Budget_Working",[1]Setup!C15,"PERIODIC",$B599,"TOPFLOW","TOP","TOP","top1",$C599,"top3","Open_Acute_DIV1","TOP5","TOP6","REPORTED","TOP8")</f>
        <v>0</v>
      </c>
      <c r="CG599" s="53">
        <f t="shared" si="1560"/>
        <v>0</v>
      </c>
      <c r="CH599" s="40">
        <f t="shared" si="1561"/>
        <v>0</v>
      </c>
      <c r="CI599" s="212"/>
      <c r="CJ599" s="53">
        <f>_xll.OneStreamExcelAddIn.XFFunctions.XFGetCell("TRUE", "CONSOL", $D$3,"TOT_Entity","USD","Actual",[1]Setup!C4,"PERIODIC",$B599,"TOPFLOW","TOP","TOP","top1",$C599,"top3","Open_Acute_DIV1","TOP5","TOP6","REPORTED","TOP8")</f>
        <v>0</v>
      </c>
      <c r="CK599" s="53">
        <f>_xll.OneStreamExcelAddIn.XFFunctions.XFGetCell("TRUE", "CONSOL", $D$3,"TOT_Entity","USD","Actual",[1]Setup!C5,"PERIODIC",$B599,"TOPFLOW","TOP","TOP","top1",$C599,"top3","Open_Acute_DIV1","TOP5","TOP6","REPORTED","TOP8")</f>
        <v>0</v>
      </c>
      <c r="CL599" s="53">
        <f>_xll.OneStreamExcelAddIn.XFFunctions.XFGetCell("TRUE", "CONSOL", $D$3,"TOT_Entity","USD","Actual",[1]Setup!C6,"PERIODIC",$B599,"TOPFLOW","TOP","TOP","top1",$C599,"top3","Open_Acute_DIV1","TOP5","TOP6","REPORTED","TOP8")</f>
        <v>-8158.8</v>
      </c>
      <c r="CM599" s="53">
        <f>_xll.OneStreamExcelAddIn.XFFunctions.XFGetCell("TRUE", "CONSOL", $D$3,"TOT_Entity","USD","Actual",[1]Setup!C7,"PERIODIC",$B599,"TOPFLOW","TOP","TOP","top1",$C599,"top3","Open_Acute_DIV1","TOP5","TOP6","REPORTED","TOP8")</f>
        <v>8158.83</v>
      </c>
      <c r="CN599" s="53">
        <f>_xll.OneStreamExcelAddIn.XFFunctions.XFGetCell("TRUE", "CONSOL", $D$3,"TOT_Entity","USD","Actual",[1]Setup!C8,"PERIODIC",$B599,"TOPFLOW","TOP","TOP","top1",$C599,"top3","Open_Acute_DIV1","TOP5","TOP6","REPORTED","TOP8")</f>
        <v>-0.03</v>
      </c>
      <c r="CO599" s="53">
        <f>_xll.OneStreamExcelAddIn.XFFunctions.XFGetCell("TRUE", "CONSOL", $D$3,"TOT_Entity","USD","Actual",[1]Setup!C9,"PERIODIC",$B599,"TOPFLOW","TOP","TOP","top1",$C599,"top3","Open_Acute_DIV1","TOP5","TOP6","REPORTED","TOP8")</f>
        <v>0</v>
      </c>
      <c r="CP599" s="53">
        <f>_xll.OneStreamExcelAddIn.XFFunctions.XFGetCell("TRUE", "CONSOL", $D$3,"TOT_Entity","USD","Actual",[1]Setup!C10,"PERIODIC",$B599,"TOPFLOW","TOP","TOP","top1",$C599,"top3","Open_Acute_DIV1","TOP5","TOP6","REPORTED","TOP8")</f>
        <v>0</v>
      </c>
      <c r="CQ599" s="53">
        <f>_xll.OneStreamExcelAddIn.XFFunctions.XFGetCell("TRUE", "CONSOL", $D$3,"TOT_Entity","USD","Actual",[1]Setup!C11,"PERIODIC",$B599,"TOPFLOW","TOP","TOP","top1",$C599,"top3","Open_Acute_DIV1","TOP5","TOP6","REPORTED","TOP8")</f>
        <v>0</v>
      </c>
      <c r="CR599" s="53">
        <f>_xll.OneStreamExcelAddIn.XFFunctions.XFGetCell("TRUE", "CONSOL", $D$3,"TOT_Entity","USD","Actual",[1]Setup!C12,"PERIODIC",$B599,"TOPFLOW","TOP","TOP","top1",$C599,"top3","Open_Acute_DIV1","TOP5","TOP6","REPORTED","TOP8")</f>
        <v>0</v>
      </c>
      <c r="CS599" s="53">
        <f>_xll.OneStreamExcelAddIn.XFFunctions.XFGetCell("TRUE", "CONSOL", $D$3,"TOT_Entity","USD","Actual",[1]Setup!C13,"PERIODIC",$B599,"TOPFLOW","TOP","TOP","top1",$C599,"top3","Open_Acute_DIV1","TOP5","TOP6","REPORTED","TOP8")</f>
        <v>0</v>
      </c>
      <c r="CT599" s="53">
        <f>_xll.OneStreamExcelAddIn.XFFunctions.XFGetCell("TRUE", "CONSOL", $D$3,"TOT_Entity","USD","Actual",[1]Setup!C14,"PERIODIC",$B599,"TOPFLOW","TOP","TOP","top1",$C599,"top3","Open_Acute_DIV1","TOP5","TOP6","REPORTED","TOP8")</f>
        <v>0</v>
      </c>
      <c r="CU599" s="53">
        <f>_xll.OneStreamExcelAddIn.XFFunctions.XFGetCell("TRUE", "CONSOL", $D$3,"TOT_Entity","USD","Actual",[1]Setup!C15,"PERIODIC",$B599,"TOPFLOW","TOP","TOP","top1",$C599,"top3","Open_Acute_DIV1","TOP5","TOP6","REPORTED","TOP8")</f>
        <v>0</v>
      </c>
      <c r="CV599" s="212"/>
      <c r="CW599" s="53">
        <f>_xll.OneStreamExcelAddIn.XFFunctions.XFGetCell("TRUE", "CONSOL", $D$3,"TOT_Entity","USD","Actual",[1]Setup!C17,"PERIODIC",$B599,"TOPFLOW","TOP","TOP","top1",$C599,"top3","Open_Acute_DIV1","TOP5","TOP6","REPORTED","TOP8")</f>
        <v>0</v>
      </c>
      <c r="CX599" s="53">
        <f>_xll.OneStreamExcelAddIn.XFFunctions.XFGetCell("TRUE", "CONSOL", $D$3,"TOT_Entity","USD","Actual",[1]Setup!C18,"PERIODIC",$B599,"TOPFLOW","TOP","TOP","top1",$C599,"top3","Open_Acute_DIV1","TOP5","TOP6","REPORTED","TOP8")</f>
        <v>0</v>
      </c>
      <c r="CY599" s="53">
        <f>_xll.OneStreamExcelAddIn.XFFunctions.XFGetCell("TRUE", "CONSOL", $D$3,"TOT_Entity","USD","Actual",[1]Setup!C19,"PERIODIC",$B599,"TOPFLOW","TOP","TOP","top1",$C599,"top3","Open_Acute_DIV1","TOP5","TOP6","REPORTED","TOP8")</f>
        <v>0</v>
      </c>
      <c r="CZ599" s="53">
        <f>_xll.OneStreamExcelAddIn.XFFunctions.XFGetCell("TRUE", "CONSOL", $D$3,"TOT_Entity","USD","Actual",[1]Setup!C20,"PERIODIC",$B599,"TOPFLOW","TOP","TOP","top1",$C599,"top3","Open_Acute_DIV1","TOP5","TOP6","REPORTED","TOP8")</f>
        <v>0</v>
      </c>
      <c r="DA599" s="53">
        <f>_xll.OneStreamExcelAddIn.XFFunctions.XFGetCell("TRUE", "CONSOL", $D$3,"TOT_Entity","USD","Actual",[1]Setup!C21,"PERIODIC",$B599,"TOPFLOW","TOP","TOP","top1",$C599,"top3","Open_Acute_DIV1","TOP5","TOP6","REPORTED","TOP8")</f>
        <v>0</v>
      </c>
      <c r="DB599" s="53">
        <f>_xll.OneStreamExcelAddIn.XFFunctions.XFGetCell("TRUE", "CONSOL", $D$3,"TOT_Entity","USD","Actual",[1]Setup!C22,"PERIODIC",$B599,"TOPFLOW","TOP","TOP","top1",$C599,"top3","Open_Acute_DIV1","TOP5","TOP6","REPORTED","TOP8")</f>
        <v>0</v>
      </c>
      <c r="DC599" s="53">
        <f>_xll.OneStreamExcelAddIn.XFFunctions.XFGetCell("TRUE", "CONSOL", $D$3,"TOT_Entity","USD","Actual",[1]Setup!C23,"PERIODIC",$B599,"TOPFLOW","TOP","TOP","top1",$C599,"top3","Open_Acute_DIV1","TOP5","TOP6","REPORTED","TOP8")</f>
        <v>0</v>
      </c>
      <c r="DD599" s="53">
        <f>_xll.OneStreamExcelAddIn.XFFunctions.XFGetCell("TRUE", "CONSOL", $D$3,"TOT_Entity","USD","Actual",[1]Setup!C24,"PERIODIC",$B599,"TOPFLOW","TOP","TOP","top1",$C599,"top3","Open_Acute_DIV1","TOP5","TOP6","REPORTED","TOP8")</f>
        <v>0</v>
      </c>
      <c r="DE599" s="53">
        <f>_xll.OneStreamExcelAddIn.XFFunctions.XFGetCell("TRUE", "CONSOL", $D$3,"TOT_Entity","USD","Actual",[1]Setup!C25,"PERIODIC",$B599,"TOPFLOW","TOP","TOP","top1",$C599,"top3","Open_Acute_DIV1","TOP5","TOP6","REPORTED","TOP8")</f>
        <v>0</v>
      </c>
      <c r="DF599" s="53">
        <f>_xll.OneStreamExcelAddIn.XFFunctions.XFGetCell("TRUE", "CONSOL", $D$3,"TOT_Entity","USD","Actual",[1]Setup!C26,"PERIODIC",$B599,"TOPFLOW","TOP","TOP","top1",$C599,"top3","Open_Acute_DIV1","TOP5","TOP6","REPORTED","TOP8")</f>
        <v>0</v>
      </c>
      <c r="DG599" s="53">
        <f>_xll.OneStreamExcelAddIn.XFFunctions.XFGetCell("TRUE", "CONSOL", $D$3,"TOT_Entity","USD","Actual",[1]Setup!C27,"PERIODIC",$B599,"TOPFLOW","TOP","TOP","top1",$C599,"top3","Open_Acute_DIV1","TOP5","TOP6","REPORTED","TOP8")</f>
        <v>0</v>
      </c>
      <c r="DH599" s="53">
        <f>_xll.OneStreamExcelAddIn.XFFunctions.XFGetCell("TRUE", "CONSOL", $D$3,"TOT_Entity","USD","Actual",[1]Setup!C28,"PERIODIC",$B599,"TOPFLOW","TOP","TOP","top1",$C599,"top3","Open_Acute_DIV1","TOP5","TOP6","REPORTED","TOP8")</f>
        <v>0</v>
      </c>
      <c r="DI599" s="178"/>
      <c r="DJ599" s="53">
        <f>_xll.OneStreamExcelAddIn.XFFunctions.XFGetCell("TRUE", "CONSOL", $D$3,"TOT_Entity","Aggregated","Budget_Working",[1]Setup!C4,"PERIODIC",$B599,"TOPFLOW","TOP","TOP","top1",$C599,"top3","Open_Acute_DIV1","TOP5","TOP6","REPORTED","TOP8")</f>
        <v>0</v>
      </c>
      <c r="DK599" s="53">
        <f>_xll.OneStreamExcelAddIn.XFFunctions.XFGetCell("TRUE", "CONSOL", $D$3,"TOT_Entity","Aggregated","Budget_Working",[1]Setup!C5,"PERIODIC",$B599,"TOPFLOW","TOP","TOP","top1",$C599,"top3","Open_Acute_DIV1","TOP5","TOP6","REPORTED","TOP8")</f>
        <v>0</v>
      </c>
      <c r="DL599" s="53">
        <f>_xll.OneStreamExcelAddIn.XFFunctions.XFGetCell("TRUE", "CONSOL", $D$3,"TOT_Entity","Aggregated","Budget_Working",[1]Setup!C6,"PERIODIC",$B599,"TOPFLOW","TOP","TOP","top1",$C599,"top3","Open_Acute_DIV1","TOP5","TOP6","REPORTED","TOP8")</f>
        <v>0</v>
      </c>
      <c r="DM599" s="53">
        <f>_xll.OneStreamExcelAddIn.XFFunctions.XFGetCell("TRUE", "CONSOL", $D$3,"TOT_Entity","Aggregated","Budget_Working",[1]Setup!C7,"PERIODIC",$B599,"TOPFLOW","TOP","TOP","top1",$C599,"top3","Open_Acute_DIV1","TOP5","TOP6","REPORTED","TOP8")</f>
        <v>0</v>
      </c>
      <c r="DN599" s="53">
        <f>_xll.OneStreamExcelAddIn.XFFunctions.XFGetCell("TRUE", "CONSOL", $D$3,"TOT_Entity","Aggregated","Budget_Working",[1]Setup!C8,"PERIODIC",$B599,"TOPFLOW","TOP","TOP","top1",$C599,"top3","Open_Acute_DIV1","TOP5","TOP6","REPORTED","TOP8")</f>
        <v>0</v>
      </c>
      <c r="DO599" s="53">
        <f>_xll.OneStreamExcelAddIn.XFFunctions.XFGetCell("TRUE", "CONSOL", $D$3,"TOT_Entity","Aggregated","Budget_Working",[1]Setup!C9,"PERIODIC",$B599,"TOPFLOW","TOP","TOP","top1",$C599,"top3","Open_Acute_DIV1","TOP5","TOP6","REPORTED","TOP8")</f>
        <v>0</v>
      </c>
      <c r="DP599" s="53">
        <f>_xll.OneStreamExcelAddIn.XFFunctions.XFGetCell("TRUE", "CONSOL", $D$3,"TOT_Entity","Aggregated","Budget_Working",[1]Setup!C10,"PERIODIC",$B599,"TOPFLOW","TOP","TOP","top1",$C599,"top3","Open_Acute_DIV1","TOP5","TOP6","REPORTED","TOP8")</f>
        <v>0</v>
      </c>
      <c r="DQ599" s="53">
        <f>_xll.OneStreamExcelAddIn.XFFunctions.XFGetCell("TRUE", "CONSOL", $D$3,"TOT_Entity","Aggregated","Budget_Working",[1]Setup!C11,"PERIODIC",$B599,"TOPFLOW","TOP","TOP","top1",$C599,"top3","Open_Acute_DIV1","TOP5","TOP6","REPORTED","TOP8")</f>
        <v>0</v>
      </c>
      <c r="DR599" s="53">
        <f>_xll.OneStreamExcelAddIn.XFFunctions.XFGetCell("TRUE", "CONSOL", $D$3,"TOT_Entity","Aggregated","Budget_Working",[1]Setup!C12,"PERIODIC",$B599,"TOPFLOW","TOP","TOP","top1",$C599,"top3","Open_Acute_DIV1","TOP5","TOP6","REPORTED","TOP8")</f>
        <v>0</v>
      </c>
      <c r="DS599" s="53">
        <f>_xll.OneStreamExcelAddIn.XFFunctions.XFGetCell("TRUE", "CONSOL", $D$3,"TOT_Entity","Aggregated","Budget_Working",[1]Setup!C13,"PERIODIC",$B599,"TOPFLOW","TOP","TOP","top1",$C599,"top3","Open_Acute_DIV1","TOP5","TOP6","REPORTED","TOP8")</f>
        <v>0</v>
      </c>
      <c r="DT599" s="53">
        <f>_xll.OneStreamExcelAddIn.XFFunctions.XFGetCell("TRUE", "CONSOL", $D$3,"TOT_Entity","Aggregated","Budget_Working",[1]Setup!C14,"PERIODIC",$B599,"TOPFLOW","TOP","TOP","top1",$C599,"top3","Open_Acute_DIV1","TOP5","TOP6","REPORTED","TOP8")</f>
        <v>0</v>
      </c>
      <c r="DU599" s="53">
        <f>_xll.OneStreamExcelAddIn.XFFunctions.XFGetCell("TRUE", "CONSOL", $D$3,"TOT_Entity","Aggregated","Budget_Working",[1]Setup!C15,"PERIODIC",$B599,"TOPFLOW","TOP","TOP","top1",$C599,"top3","Open_Acute_DIV1","TOP5","TOP6","REPORTED","TOP8")</f>
        <v>0</v>
      </c>
      <c r="DV599" s="178"/>
      <c r="DW599" s="53">
        <f>_xll.OneStreamExcelAddIn.XFFunctions.XFGetCell("TRUE", "CONSOL", $D$3,"TOT_Entity","USD","Budget_Final",[1]Setup!C17,"PERIODIC",$B599,"TOPFLOW","TOP","TOP","top1",$C599,"top3","Open_Acute_DIV1","TOP5","TOP6","REPORTED","TOP8")</f>
        <v>0</v>
      </c>
      <c r="DX599" s="53">
        <f>_xll.OneStreamExcelAddIn.XFFunctions.XFGetCell("TRUE", "CONSOL", $D$3,"TOT_Entity","USD","Budget_Final",[1]Setup!C18,"PERIODIC",$B599,"TOPFLOW","TOP","TOP","top1",$C599,"top3","Open_Acute_DIV1","TOP5","TOP6","REPORTED","TOP8")</f>
        <v>0</v>
      </c>
      <c r="DY599" s="53">
        <f>_xll.OneStreamExcelAddIn.XFFunctions.XFGetCell("TRUE", "CONSOL", $D$3,"TOT_Entity","USD","Budget_Final",[1]Setup!C19,"PERIODIC",$B599,"TOPFLOW","TOP","TOP","top1",$C599,"top3","Open_Acute_DIV1","TOP5","TOP6","REPORTED","TOP8")</f>
        <v>0</v>
      </c>
      <c r="DZ599" s="53">
        <f>_xll.OneStreamExcelAddIn.XFFunctions.XFGetCell("TRUE", "CONSOL", $D$3,"TOT_Entity","USD","Budget_Final",[1]Setup!C20,"PERIODIC",$B599,"TOPFLOW","TOP","TOP","top1",$C599,"top3","Open_Acute_DIV1","TOP5","TOP6","REPORTED","TOP8")</f>
        <v>0</v>
      </c>
      <c r="EA599" s="53">
        <f>_xll.OneStreamExcelAddIn.XFFunctions.XFGetCell("TRUE", "CONSOL", $D$3,"TOT_Entity","USD","Budget_Final",[1]Setup!C21,"PERIODIC",$B599,"TOPFLOW","TOP","TOP","top1",$C599,"top3","Open_Acute_DIV1","TOP5","TOP6","REPORTED","TOP8")</f>
        <v>0</v>
      </c>
      <c r="EB599" s="53">
        <f>_xll.OneStreamExcelAddIn.XFFunctions.XFGetCell("TRUE", "CONSOL", $D$3,"TOT_Entity","USD","Budget_Final",[1]Setup!C22,"PERIODIC",$B599,"TOPFLOW","TOP","TOP","top1",$C599,"top3","Open_Acute_DIV1","TOP5","TOP6","REPORTED","TOP8")</f>
        <v>0</v>
      </c>
      <c r="EC599" s="53">
        <f>_xll.OneStreamExcelAddIn.XFFunctions.XFGetCell("TRUE", "CONSOL", $D$3,"TOT_Entity","USD","Budget_Final",[1]Setup!C23,"PERIODIC",$B599,"TOPFLOW","TOP","TOP","top1",$C599,"top3","Open_Acute_DIV1","TOP5","TOP6","REPORTED","TOP8")</f>
        <v>0</v>
      </c>
      <c r="ED599" s="53">
        <f>_xll.OneStreamExcelAddIn.XFFunctions.XFGetCell("TRUE", "CONSOL", $D$3,"TOT_Entity","USD","Budget_Final",[1]Setup!C24,"PERIODIC",$B599,"TOPFLOW","TOP","TOP","top1",$C599,"top3","Open_Acute_DIV1","TOP5","TOP6","REPORTED","TOP8")</f>
        <v>0</v>
      </c>
      <c r="EE599" s="53">
        <f>_xll.OneStreamExcelAddIn.XFFunctions.XFGetCell("TRUE", "CONSOL", $D$3,"TOT_Entity","USD","Budget_Final",[1]Setup!C25,"PERIODIC",$B599,"TOPFLOW","TOP","TOP","top1",$C599,"top3","Open_Acute_DIV1","TOP5","TOP6","REPORTED","TOP8")</f>
        <v>0</v>
      </c>
      <c r="EF599" s="53">
        <f>_xll.OneStreamExcelAddIn.XFFunctions.XFGetCell("TRUE", "CONSOL", $D$3,"TOT_Entity","USD","Budget_Final",[1]Setup!C26,"PERIODIC",$B599,"TOPFLOW","TOP","TOP","top1",$C599,"top3","Open_Acute_DIV1","TOP5","TOP6","REPORTED","TOP8")</f>
        <v>0</v>
      </c>
      <c r="EG599" s="53">
        <f>_xll.OneStreamExcelAddIn.XFFunctions.XFGetCell("TRUE", "CONSOL", $D$3,"TOT_Entity","USD","Budget_Final",[1]Setup!C27,"PERIODIC",$B599,"TOPFLOW","TOP","TOP","top1",$C599,"top3","Open_Acute_DIV1","TOP5","TOP6","REPORTED","TOP8")</f>
        <v>0</v>
      </c>
      <c r="EH599" s="53">
        <f>_xll.OneStreamExcelAddIn.XFFunctions.XFGetCell("TRUE", "CONSOL", $D$3,"TOT_Entity","USD","Budget_Final",[1]Setup!C28,"PERIODIC",$B599,"TOPFLOW","TOP","TOP","top1",$C599,"top3","Open_Acute_DIV1","TOP5","TOP6","REPORTED","TOP8")</f>
        <v>0</v>
      </c>
    </row>
    <row r="600" spans="2:138" x14ac:dyDescent="0.25">
      <c r="B600" s="51">
        <v>66008</v>
      </c>
      <c r="C600" s="51"/>
      <c r="D600" t="str" cm="1">
        <f t="array" ref="D600">_xll.OneStreamExcelAddIn.XFFunctions.XFGetMemberInfo("Description","Account",B600)</f>
        <v>Rent - Market Intangible Amort</v>
      </c>
      <c r="E600" s="53">
        <f>_xll.OneStreamExcelAddIn.XFFunctions.XFGetCell("TRUE", "CONSOL", $D$3,"TOT_Entity","USD","Actual",$E$3,"PERIODIC",$B600,"TOPFLOW","TOP","TOP","top1",$C600,"top3","Open_Acute_DIV1","TOP5","TOP6","REPORTED","TOP8")</f>
        <v>0</v>
      </c>
      <c r="F600" s="53">
        <f>_xll.OneStreamExcelAddIn.XFFunctions.XFGetCell("TRUE", "CONSOL", $D$3,"TOT_Entity","Aggregated","Budget_Working",$E$3,"PERIODIC",$B600,"TOPFLOW","TOP","TOP","top1",$C600,"top3","Open_Acute_DIV1","TOP5","TOP6","REPORTED","TOP8")</f>
        <v>0</v>
      </c>
      <c r="G600" s="53">
        <f t="shared" si="1531"/>
        <v>0</v>
      </c>
      <c r="H600" s="55">
        <f t="shared" si="1532"/>
        <v>0</v>
      </c>
      <c r="I600" s="41"/>
      <c r="J600" s="53">
        <f>_xll.OneStreamExcelAddIn.XFFunctions.XFGetCell("TRUE", "CONSOL", $D$3,"TOT_Entity","USD","Actual",$E$3,"YTD",$B600,"TOPFLOW","TOP","TOP","top1",$C600,"TOP3","Open_Acute_DIV1","TOP5","TOP6","REPORTED","TOP8")</f>
        <v>0</v>
      </c>
      <c r="K600" s="53">
        <f>_xll.OneStreamExcelAddIn.XFFunctions.XFGetCell("TRUE", "CONSOL", $D$3,"TOT_Entity","Aggregated","Budget_Working",$E$3,"YTD",$B600,"TOPFLOW","TOP","TOP","top1",$C600,"TOP3","Open_Acute_DIV1","TOP5","TOP6","REPORTED","TOP8")</f>
        <v>0</v>
      </c>
      <c r="L600" s="53">
        <f t="shared" si="1533"/>
        <v>0</v>
      </c>
      <c r="M600" s="40">
        <f t="shared" si="1534"/>
        <v>0</v>
      </c>
      <c r="N600" s="41"/>
      <c r="O600" s="53">
        <f>_xll.OneStreamExcelAddIn.XFFunctions.XFGetCell("TRUE", "CONSOL", $D$3,"TOT_Entity","USD","Actual",$F$3,"YTD",$B600,"TOPFLOW","TOP","TOP","top1",$C600,"TOP3","Open_Acute_DIV1","TOP5","TOP6","REPORTED","TOP8")</f>
        <v>0</v>
      </c>
      <c r="P600" s="53">
        <f>_xll.OneStreamExcelAddIn.XFFunctions.XFGetCell("TRUE", "CONSOL", $D$3,"TOT_Entity","USD","Actual",$E$3,"YTD",$B600,"TOPFLOW","TOP","TOP","top1",$C600,"top3","Open_Acute_DIV1","TOP5","TOP6","REPORTED","VAR_BW_PY_Actual")</f>
        <v>0</v>
      </c>
      <c r="Q600" s="40">
        <f t="shared" si="1535"/>
        <v>0</v>
      </c>
      <c r="R600" s="41"/>
      <c r="S600" s="53">
        <f>_xll.OneStreamExcelAddIn.XFFunctions.XFGetCell("TRUE", "CONSOL", $D$3,"TOT_Entity","USD","MIDFCST",$E$3,"MTD",$B600,"TOPFLOW","TOP","TOP","top1",$C600,"TOP3","Open_Acute_DIV1","TOP5","TOP6","REPORTED","TOP8")</f>
        <v>0</v>
      </c>
      <c r="T600" s="53">
        <f t="shared" si="1536"/>
        <v>0</v>
      </c>
      <c r="U600" s="40">
        <f t="shared" si="1537"/>
        <v>0</v>
      </c>
      <c r="V600" s="41"/>
      <c r="W600" s="42"/>
      <c r="X600" s="43"/>
      <c r="Y600" s="42"/>
      <c r="Z600" s="44"/>
      <c r="AB600" s="53">
        <f>_xll.OneStreamExcelAddIn.XFFunctions.XFGetCell("TRUE", "CONSOL", $D$3,"TOT_Entity","USD","Actual",[1]Setup!C4,"PERIODIC",$B600,"TOPFLOW","TOP","TOP","top1",$C600,"top3","Open_Acute_DIV1","TOP5","TOP6","REPORTED","TOP8")</f>
        <v>0</v>
      </c>
      <c r="AC600" s="53">
        <f>_xll.OneStreamExcelAddIn.XFFunctions.XFGetCell("TRUE", "CONSOL", $D$3,"TOT_Entity","Aggregated","Budget_Working",[1]Setup!C4,"PERIODIC",$B600,"TOPFLOW","TOP","TOP","top1",$C600,"top3","Open_Acute_DIV1","TOP5","TOP6","REPORTED","TOP8")</f>
        <v>0</v>
      </c>
      <c r="AD600" s="53">
        <f t="shared" si="1538"/>
        <v>0</v>
      </c>
      <c r="AE600" s="40">
        <f t="shared" si="1539"/>
        <v>0</v>
      </c>
      <c r="AG600" s="53">
        <f>_xll.OneStreamExcelAddIn.XFFunctions.XFGetCell("TRUE", "CONSOL", $D$3,"TOT_Entity","USD","Actual",[1]Setup!C5,"PERIODIC",$B600,"TOPFLOW","TOP","TOP","top1",$C600,"top3","Open_Acute_DIV1","TOP5","TOP6","REPORTED","TOP8")</f>
        <v>0</v>
      </c>
      <c r="AH600" s="53">
        <f>_xll.OneStreamExcelAddIn.XFFunctions.XFGetCell("TRUE", "CONSOL", $D$3,"TOT_Entity","Aggregated","Budget_Working",[1]Setup!C5,"PERIODIC",$B600,"TOPFLOW","TOP","TOP","top1",$C600,"top3","Open_Acute_DIV1","TOP5","TOP6","REPORTED","TOP8")</f>
        <v>0</v>
      </c>
      <c r="AI600" s="53">
        <f t="shared" si="1540"/>
        <v>0</v>
      </c>
      <c r="AJ600" s="40">
        <f t="shared" si="1541"/>
        <v>0</v>
      </c>
      <c r="AL600" s="53">
        <f>_xll.OneStreamExcelAddIn.XFFunctions.XFGetCell("TRUE", "CONSOL", $D$3,"TOT_Entity","USD","Actual",[1]Setup!C6,"PERIODIC",$B600,"TOPFLOW","TOP","TOP","top1",$C600,"top3","Open_Acute_DIV1","TOP5","TOP6","REPORTED","TOP8")</f>
        <v>0</v>
      </c>
      <c r="AM600" s="53">
        <f>_xll.OneStreamExcelAddIn.XFFunctions.XFGetCell("TRUE", "CONSOL", $D$3,"TOT_Entity","Aggregated","Budget_Working",[1]Setup!C6,"PERIODIC",$B600,"TOPFLOW","TOP","TOP","top1",$C600,"top3","Open_Acute_DIV1","TOP5","TOP6","REPORTED","TOP8")</f>
        <v>0</v>
      </c>
      <c r="AN600" s="53">
        <f t="shared" si="1542"/>
        <v>0</v>
      </c>
      <c r="AO600" s="40">
        <f t="shared" si="1543"/>
        <v>0</v>
      </c>
      <c r="AQ600" s="53">
        <f>_xll.OneStreamExcelAddIn.XFFunctions.XFGetCell("TRUE", "CONSOL", $D$3,"TOT_Entity","USD","Actual",[1]Setup!C7,"PERIODIC",$B600,"TOPFLOW","TOP","TOP","top1",$C600,"top3","Open_Acute_DIV1","TOP5","TOP6","REPORTED","TOP8")</f>
        <v>0</v>
      </c>
      <c r="AR600" s="53">
        <f>_xll.OneStreamExcelAddIn.XFFunctions.XFGetCell("TRUE", "CONSOL", $D$3,"TOT_Entity","Aggregated","Budget_Working",[1]Setup!C7,"PERIODIC",$B600,"TOPFLOW","TOP","TOP","top1",$C600,"top3","Open_Acute_DIV1","TOP5","TOP6","REPORTED","TOP8")</f>
        <v>0</v>
      </c>
      <c r="AS600" s="53">
        <f t="shared" si="1544"/>
        <v>0</v>
      </c>
      <c r="AT600" s="40">
        <f t="shared" si="1545"/>
        <v>0</v>
      </c>
      <c r="AV600" s="53">
        <f>_xll.OneStreamExcelAddIn.XFFunctions.XFGetCell("TRUE", "CONSOL", $D$3,"TOT_Entity","USD","Actual",[1]Setup!C8,"PERIODIC",$B600,"TOPFLOW","TOP","TOP","top1",$C600,"top3","Open_Acute_DIV1","TOP5","TOP6","REPORTED","TOP8")</f>
        <v>0</v>
      </c>
      <c r="AW600" s="53">
        <f>_xll.OneStreamExcelAddIn.XFFunctions.XFGetCell("TRUE", "CONSOL", $D$3,"TOT_Entity","Aggregated","Budget_Working",[1]Setup!C8,"PERIODIC",$B600,"TOPFLOW","TOP","TOP","top1",$C600,"top3","Open_Acute_DIV1","TOP5","TOP6","REPORTED","TOP8")</f>
        <v>0</v>
      </c>
      <c r="AX600" s="53">
        <f t="shared" si="1546"/>
        <v>0</v>
      </c>
      <c r="AY600" s="40">
        <f t="shared" si="1547"/>
        <v>0</v>
      </c>
      <c r="BA600" s="53">
        <f>_xll.OneStreamExcelAddIn.XFFunctions.XFGetCell("TRUE", "CONSOL", $D$3,"TOT_Entity","USD","Actual",[1]Setup!C9,"PERIODIC",$B600,"TOPFLOW","TOP","TOP","top1",$C600,"top3","Open_Acute_DIV1","TOP5","TOP6","REPORTED","TOP8")</f>
        <v>0</v>
      </c>
      <c r="BB600" s="53">
        <f>_xll.OneStreamExcelAddIn.XFFunctions.XFGetCell("TRUE", "CONSOL", $D$3,"TOT_Entity","Aggregated","Budget_Working",[1]Setup!C9,"PERIODIC",$B600,"TOPFLOW","TOP","TOP","top1",$C600,"top3","Open_Acute_DIV1","TOP5","TOP6","REPORTED","TOP8")</f>
        <v>0</v>
      </c>
      <c r="BC600" s="53">
        <f t="shared" si="1548"/>
        <v>0</v>
      </c>
      <c r="BD600" s="40">
        <f t="shared" si="1549"/>
        <v>0</v>
      </c>
      <c r="BF600" s="53">
        <f>_xll.OneStreamExcelAddIn.XFFunctions.XFGetCell("TRUE", "CONSOL", $D$3,"TOT_Entity","USD","Actual",[1]Setup!C10,"PERIODIC",$B600,"TOPFLOW","TOP","TOP","top1",$C600,"top3","Open_Acute_DIV1","TOP5","TOP6","REPORTED","TOP8")</f>
        <v>0</v>
      </c>
      <c r="BG600" s="53">
        <f>_xll.OneStreamExcelAddIn.XFFunctions.XFGetCell("TRUE", "CONSOL", $D$3,"TOT_Entity","Aggregated","Budget_Working",[1]Setup!C10,"PERIODIC",$B600,"TOPFLOW","TOP","TOP","top1",$C600,"top3","Open_Acute_DIV1","TOP5","TOP6","REPORTED","TOP8")</f>
        <v>0</v>
      </c>
      <c r="BH600" s="53">
        <f t="shared" si="1550"/>
        <v>0</v>
      </c>
      <c r="BI600" s="40">
        <f t="shared" si="1551"/>
        <v>0</v>
      </c>
      <c r="BK600" s="53">
        <f>_xll.OneStreamExcelAddIn.XFFunctions.XFGetCell("TRUE", "CONSOL", $D$3,"TOT_Entity","USD","Actual",[1]Setup!C11,"PERIODIC",$B600,"TOPFLOW","TOP","TOP","top1",$C600,"top3","Open_Acute_DIV1","TOP5","TOP6","REPORTED","TOP8")</f>
        <v>0</v>
      </c>
      <c r="BL600" s="53">
        <f>_xll.OneStreamExcelAddIn.XFFunctions.XFGetCell("TRUE", "CONSOL", $D$3,"TOT_Entity","Aggregated","Budget_Working",[1]Setup!C11,"PERIODIC",$B600,"TOPFLOW","TOP","TOP","top1",$C600,"top3","Open_Acute_DIV1","TOP5","TOP6","REPORTED","TOP8")</f>
        <v>0</v>
      </c>
      <c r="BM600" s="53">
        <f t="shared" si="1552"/>
        <v>0</v>
      </c>
      <c r="BN600" s="40">
        <f t="shared" si="1553"/>
        <v>0</v>
      </c>
      <c r="BP600" s="53">
        <f>_xll.OneStreamExcelAddIn.XFFunctions.XFGetCell("TRUE", "CONSOL", $D$3,"TOT_Entity","USD","Actual",[1]Setup!C12,"PERIODIC",$B600,"TOPFLOW","TOP","TOP","top1",$C600,"top3","Open_Acute_DIV1","TOP5","TOP6","REPORTED","TOP8")</f>
        <v>0</v>
      </c>
      <c r="BQ600" s="53">
        <f>_xll.OneStreamExcelAddIn.XFFunctions.XFGetCell("TRUE", "CONSOL", $D$3,"TOT_Entity","Aggregated","Budget_Working",[1]Setup!C12,"PERIODIC",$B600,"TOPFLOW","TOP","TOP","top1",$C600,"top3","Open_Acute_DIV1","TOP5","TOP6","REPORTED","TOP8")</f>
        <v>0</v>
      </c>
      <c r="BR600" s="53">
        <f t="shared" si="1554"/>
        <v>0</v>
      </c>
      <c r="BS600" s="40">
        <f t="shared" si="1555"/>
        <v>0</v>
      </c>
      <c r="BU600" s="53">
        <f>_xll.OneStreamExcelAddIn.XFFunctions.XFGetCell("TRUE", "CONSOL", $D$3,"TOT_Entity","USD","Actual",[1]Setup!C13,"PERIODIC",$B600,"TOPFLOW","TOP","TOP","top1",$C600,"top3","Open_Acute_DIV1","TOP5","TOP6","REPORTED","TOP8")</f>
        <v>0</v>
      </c>
      <c r="BV600" s="53">
        <f>_xll.OneStreamExcelAddIn.XFFunctions.XFGetCell("TRUE", "CONSOL", $D$3,"TOT_Entity","Aggregated","Budget_Working",[1]Setup!C13,"PERIODIC",$B600,"TOPFLOW","TOP","TOP","top1",$C600,"top3","Open_Acute_DIV1","TOP5","TOP6","REPORTED","TOP8")</f>
        <v>0</v>
      </c>
      <c r="BW600" s="53">
        <f t="shared" si="1556"/>
        <v>0</v>
      </c>
      <c r="BX600" s="40">
        <f t="shared" si="1557"/>
        <v>0</v>
      </c>
      <c r="BZ600" s="53">
        <f>_xll.OneStreamExcelAddIn.XFFunctions.XFGetCell("TRUE", "CONSOL", $D$3,"TOT_Entity","USD","Actual",[1]Setup!C14,"PERIODIC",$B600,"TOPFLOW","TOP","TOP","top1",$C600,"top3","Open_Acute_DIV1","TOP5","TOP6","REPORTED","TOP8")</f>
        <v>0</v>
      </c>
      <c r="CA600" s="53">
        <f>_xll.OneStreamExcelAddIn.XFFunctions.XFGetCell("TRUE", "CONSOL", $D$3,"TOT_Entity","Aggregated","Budget_Working",[1]Setup!C14,"PERIODIC",$B600,"TOPFLOW","TOP","TOP","top1",$C600,"top3","Open_Acute_DIV1","TOP5","TOP6","REPORTED","TOP8")</f>
        <v>0</v>
      </c>
      <c r="CB600" s="53">
        <f t="shared" si="1558"/>
        <v>0</v>
      </c>
      <c r="CC600" s="40">
        <f t="shared" si="1559"/>
        <v>0</v>
      </c>
      <c r="CE600" s="53">
        <f>_xll.OneStreamExcelAddIn.XFFunctions.XFGetCell("TRUE", "CONSOL", $D$3,"TOT_Entity","USD","Actual",[1]Setup!C15,"PERIODIC",$B600,"TOPFLOW","TOP","TOP","top1",$C600,"top3","Open_Acute_DIV1","TOP5","TOP6","REPORTED","TOP8")</f>
        <v>0</v>
      </c>
      <c r="CF600" s="53">
        <f>_xll.OneStreamExcelAddIn.XFFunctions.XFGetCell("TRUE", "CONSOL", $D$3,"TOT_Entity","Aggregated","Budget_Working",[1]Setup!C15,"PERIODIC",$B600,"TOPFLOW","TOP","TOP","top1",$C600,"top3","Open_Acute_DIV1","TOP5","TOP6","REPORTED","TOP8")</f>
        <v>0</v>
      </c>
      <c r="CG600" s="53">
        <f t="shared" si="1560"/>
        <v>0</v>
      </c>
      <c r="CH600" s="40">
        <f t="shared" si="1561"/>
        <v>0</v>
      </c>
      <c r="CI600" s="212"/>
      <c r="CJ600" s="53">
        <f>_xll.OneStreamExcelAddIn.XFFunctions.XFGetCell("TRUE", "CONSOL", $D$3,"TOT_Entity","USD","Actual",[1]Setup!C4,"PERIODIC",$B600,"TOPFLOW","TOP","TOP","top1",$C600,"top3","Open_Acute_DIV1","TOP5","TOP6","REPORTED","TOP8")</f>
        <v>0</v>
      </c>
      <c r="CK600" s="53">
        <f>_xll.OneStreamExcelAddIn.XFFunctions.XFGetCell("TRUE", "CONSOL", $D$3,"TOT_Entity","USD","Actual",[1]Setup!C5,"PERIODIC",$B600,"TOPFLOW","TOP","TOP","top1",$C600,"top3","Open_Acute_DIV1","TOP5","TOP6","REPORTED","TOP8")</f>
        <v>0</v>
      </c>
      <c r="CL600" s="53">
        <f>_xll.OneStreamExcelAddIn.XFFunctions.XFGetCell("TRUE", "CONSOL", $D$3,"TOT_Entity","USD","Actual",[1]Setup!C6,"PERIODIC",$B600,"TOPFLOW","TOP","TOP","top1",$C600,"top3","Open_Acute_DIV1","TOP5","TOP6","REPORTED","TOP8")</f>
        <v>0</v>
      </c>
      <c r="CM600" s="53">
        <f>_xll.OneStreamExcelAddIn.XFFunctions.XFGetCell("TRUE", "CONSOL", $D$3,"TOT_Entity","USD","Actual",[1]Setup!C7,"PERIODIC",$B600,"TOPFLOW","TOP","TOP","top1",$C600,"top3","Open_Acute_DIV1","TOP5","TOP6","REPORTED","TOP8")</f>
        <v>0</v>
      </c>
      <c r="CN600" s="53">
        <f>_xll.OneStreamExcelAddIn.XFFunctions.XFGetCell("TRUE", "CONSOL", $D$3,"TOT_Entity","USD","Actual",[1]Setup!C8,"PERIODIC",$B600,"TOPFLOW","TOP","TOP","top1",$C600,"top3","Open_Acute_DIV1","TOP5","TOP6","REPORTED","TOP8")</f>
        <v>0</v>
      </c>
      <c r="CO600" s="53">
        <f>_xll.OneStreamExcelAddIn.XFFunctions.XFGetCell("TRUE", "CONSOL", $D$3,"TOT_Entity","USD","Actual",[1]Setup!C9,"PERIODIC",$B600,"TOPFLOW","TOP","TOP","top1",$C600,"top3","Open_Acute_DIV1","TOP5","TOP6","REPORTED","TOP8")</f>
        <v>0</v>
      </c>
      <c r="CP600" s="53">
        <f>_xll.OneStreamExcelAddIn.XFFunctions.XFGetCell("TRUE", "CONSOL", $D$3,"TOT_Entity","USD","Actual",[1]Setup!C10,"PERIODIC",$B600,"TOPFLOW","TOP","TOP","top1",$C600,"top3","Open_Acute_DIV1","TOP5","TOP6","REPORTED","TOP8")</f>
        <v>0</v>
      </c>
      <c r="CQ600" s="53">
        <f>_xll.OneStreamExcelAddIn.XFFunctions.XFGetCell("TRUE", "CONSOL", $D$3,"TOT_Entity","USD","Actual",[1]Setup!C11,"PERIODIC",$B600,"TOPFLOW","TOP","TOP","top1",$C600,"top3","Open_Acute_DIV1","TOP5","TOP6","REPORTED","TOP8")</f>
        <v>0</v>
      </c>
      <c r="CR600" s="53">
        <f>_xll.OneStreamExcelAddIn.XFFunctions.XFGetCell("TRUE", "CONSOL", $D$3,"TOT_Entity","USD","Actual",[1]Setup!C12,"PERIODIC",$B600,"TOPFLOW","TOP","TOP","top1",$C600,"top3","Open_Acute_DIV1","TOP5","TOP6","REPORTED","TOP8")</f>
        <v>0</v>
      </c>
      <c r="CS600" s="53">
        <f>_xll.OneStreamExcelAddIn.XFFunctions.XFGetCell("TRUE", "CONSOL", $D$3,"TOT_Entity","USD","Actual",[1]Setup!C13,"PERIODIC",$B600,"TOPFLOW","TOP","TOP","top1",$C600,"top3","Open_Acute_DIV1","TOP5","TOP6","REPORTED","TOP8")</f>
        <v>0</v>
      </c>
      <c r="CT600" s="53">
        <f>_xll.OneStreamExcelAddIn.XFFunctions.XFGetCell("TRUE", "CONSOL", $D$3,"TOT_Entity","USD","Actual",[1]Setup!C14,"PERIODIC",$B600,"TOPFLOW","TOP","TOP","top1",$C600,"top3","Open_Acute_DIV1","TOP5","TOP6","REPORTED","TOP8")</f>
        <v>0</v>
      </c>
      <c r="CU600" s="53">
        <f>_xll.OneStreamExcelAddIn.XFFunctions.XFGetCell("TRUE", "CONSOL", $D$3,"TOT_Entity","USD","Actual",[1]Setup!C15,"PERIODIC",$B600,"TOPFLOW","TOP","TOP","top1",$C600,"top3","Open_Acute_DIV1","TOP5","TOP6","REPORTED","TOP8")</f>
        <v>0</v>
      </c>
      <c r="CV600" s="212"/>
      <c r="CW600" s="53">
        <f>_xll.OneStreamExcelAddIn.XFFunctions.XFGetCell("TRUE", "CONSOL", $D$3,"TOT_Entity","USD","Actual",[1]Setup!C17,"PERIODIC",$B600,"TOPFLOW","TOP","TOP","top1",$C600,"top3","Open_Acute_DIV1","TOP5","TOP6","REPORTED","TOP8")</f>
        <v>0</v>
      </c>
      <c r="CX600" s="53">
        <f>_xll.OneStreamExcelAddIn.XFFunctions.XFGetCell("TRUE", "CONSOL", $D$3,"TOT_Entity","USD","Actual",[1]Setup!C18,"PERIODIC",$B600,"TOPFLOW","TOP","TOP","top1",$C600,"top3","Open_Acute_DIV1","TOP5","TOP6","REPORTED","TOP8")</f>
        <v>0</v>
      </c>
      <c r="CY600" s="53">
        <f>_xll.OneStreamExcelAddIn.XFFunctions.XFGetCell("TRUE", "CONSOL", $D$3,"TOT_Entity","USD","Actual",[1]Setup!C19,"PERIODIC",$B600,"TOPFLOW","TOP","TOP","top1",$C600,"top3","Open_Acute_DIV1","TOP5","TOP6","REPORTED","TOP8")</f>
        <v>0</v>
      </c>
      <c r="CZ600" s="53">
        <f>_xll.OneStreamExcelAddIn.XFFunctions.XFGetCell("TRUE", "CONSOL", $D$3,"TOT_Entity","USD","Actual",[1]Setup!C20,"PERIODIC",$B600,"TOPFLOW","TOP","TOP","top1",$C600,"top3","Open_Acute_DIV1","TOP5","TOP6","REPORTED","TOP8")</f>
        <v>0</v>
      </c>
      <c r="DA600" s="53">
        <f>_xll.OneStreamExcelAddIn.XFFunctions.XFGetCell("TRUE", "CONSOL", $D$3,"TOT_Entity","USD","Actual",[1]Setup!C21,"PERIODIC",$B600,"TOPFLOW","TOP","TOP","top1",$C600,"top3","Open_Acute_DIV1","TOP5","TOP6","REPORTED","TOP8")</f>
        <v>0</v>
      </c>
      <c r="DB600" s="53">
        <f>_xll.OneStreamExcelAddIn.XFFunctions.XFGetCell("TRUE", "CONSOL", $D$3,"TOT_Entity","USD","Actual",[1]Setup!C22,"PERIODIC",$B600,"TOPFLOW","TOP","TOP","top1",$C600,"top3","Open_Acute_DIV1","TOP5","TOP6","REPORTED","TOP8")</f>
        <v>0</v>
      </c>
      <c r="DC600" s="53">
        <f>_xll.OneStreamExcelAddIn.XFFunctions.XFGetCell("TRUE", "CONSOL", $D$3,"TOT_Entity","USD","Actual",[1]Setup!C23,"PERIODIC",$B600,"TOPFLOW","TOP","TOP","top1",$C600,"top3","Open_Acute_DIV1","TOP5","TOP6","REPORTED","TOP8")</f>
        <v>0</v>
      </c>
      <c r="DD600" s="53">
        <f>_xll.OneStreamExcelAddIn.XFFunctions.XFGetCell("TRUE", "CONSOL", $D$3,"TOT_Entity","USD","Actual",[1]Setup!C24,"PERIODIC",$B600,"TOPFLOW","TOP","TOP","top1",$C600,"top3","Open_Acute_DIV1","TOP5","TOP6","REPORTED","TOP8")</f>
        <v>0</v>
      </c>
      <c r="DE600" s="53">
        <f>_xll.OneStreamExcelAddIn.XFFunctions.XFGetCell("TRUE", "CONSOL", $D$3,"TOT_Entity","USD","Actual",[1]Setup!C25,"PERIODIC",$B600,"TOPFLOW","TOP","TOP","top1",$C600,"top3","Open_Acute_DIV1","TOP5","TOP6","REPORTED","TOP8")</f>
        <v>0</v>
      </c>
      <c r="DF600" s="53">
        <f>_xll.OneStreamExcelAddIn.XFFunctions.XFGetCell("TRUE", "CONSOL", $D$3,"TOT_Entity","USD","Actual",[1]Setup!C26,"PERIODIC",$B600,"TOPFLOW","TOP","TOP","top1",$C600,"top3","Open_Acute_DIV1","TOP5","TOP6","REPORTED","TOP8")</f>
        <v>0</v>
      </c>
      <c r="DG600" s="53">
        <f>_xll.OneStreamExcelAddIn.XFFunctions.XFGetCell("TRUE", "CONSOL", $D$3,"TOT_Entity","USD","Actual",[1]Setup!C27,"PERIODIC",$B600,"TOPFLOW","TOP","TOP","top1",$C600,"top3","Open_Acute_DIV1","TOP5","TOP6","REPORTED","TOP8")</f>
        <v>0</v>
      </c>
      <c r="DH600" s="53">
        <f>_xll.OneStreamExcelAddIn.XFFunctions.XFGetCell("TRUE", "CONSOL", $D$3,"TOT_Entity","USD","Actual",[1]Setup!C28,"PERIODIC",$B600,"TOPFLOW","TOP","TOP","top1",$C600,"top3","Open_Acute_DIV1","TOP5","TOP6","REPORTED","TOP8")</f>
        <v>0</v>
      </c>
      <c r="DI600" s="178"/>
      <c r="DJ600" s="53">
        <f>_xll.OneStreamExcelAddIn.XFFunctions.XFGetCell("TRUE", "CONSOL", $D$3,"TOT_Entity","Aggregated","Budget_Working",[1]Setup!C4,"PERIODIC",$B600,"TOPFLOW","TOP","TOP","top1",$C600,"top3","Open_Acute_DIV1","TOP5","TOP6","REPORTED","TOP8")</f>
        <v>0</v>
      </c>
      <c r="DK600" s="53">
        <f>_xll.OneStreamExcelAddIn.XFFunctions.XFGetCell("TRUE", "CONSOL", $D$3,"TOT_Entity","Aggregated","Budget_Working",[1]Setup!C5,"PERIODIC",$B600,"TOPFLOW","TOP","TOP","top1",$C600,"top3","Open_Acute_DIV1","TOP5","TOP6","REPORTED","TOP8")</f>
        <v>0</v>
      </c>
      <c r="DL600" s="53">
        <f>_xll.OneStreamExcelAddIn.XFFunctions.XFGetCell("TRUE", "CONSOL", $D$3,"TOT_Entity","Aggregated","Budget_Working",[1]Setup!C6,"PERIODIC",$B600,"TOPFLOW","TOP","TOP","top1",$C600,"top3","Open_Acute_DIV1","TOP5","TOP6","REPORTED","TOP8")</f>
        <v>0</v>
      </c>
      <c r="DM600" s="53">
        <f>_xll.OneStreamExcelAddIn.XFFunctions.XFGetCell("TRUE", "CONSOL", $D$3,"TOT_Entity","Aggregated","Budget_Working",[1]Setup!C7,"PERIODIC",$B600,"TOPFLOW","TOP","TOP","top1",$C600,"top3","Open_Acute_DIV1","TOP5","TOP6","REPORTED","TOP8")</f>
        <v>0</v>
      </c>
      <c r="DN600" s="53">
        <f>_xll.OneStreamExcelAddIn.XFFunctions.XFGetCell("TRUE", "CONSOL", $D$3,"TOT_Entity","Aggregated","Budget_Working",[1]Setup!C8,"PERIODIC",$B600,"TOPFLOW","TOP","TOP","top1",$C600,"top3","Open_Acute_DIV1","TOP5","TOP6","REPORTED","TOP8")</f>
        <v>0</v>
      </c>
      <c r="DO600" s="53">
        <f>_xll.OneStreamExcelAddIn.XFFunctions.XFGetCell("TRUE", "CONSOL", $D$3,"TOT_Entity","Aggregated","Budget_Working",[1]Setup!C9,"PERIODIC",$B600,"TOPFLOW","TOP","TOP","top1",$C600,"top3","Open_Acute_DIV1","TOP5","TOP6","REPORTED","TOP8")</f>
        <v>0</v>
      </c>
      <c r="DP600" s="53">
        <f>_xll.OneStreamExcelAddIn.XFFunctions.XFGetCell("TRUE", "CONSOL", $D$3,"TOT_Entity","Aggregated","Budget_Working",[1]Setup!C10,"PERIODIC",$B600,"TOPFLOW","TOP","TOP","top1",$C600,"top3","Open_Acute_DIV1","TOP5","TOP6","REPORTED","TOP8")</f>
        <v>0</v>
      </c>
      <c r="DQ600" s="53">
        <f>_xll.OneStreamExcelAddIn.XFFunctions.XFGetCell("TRUE", "CONSOL", $D$3,"TOT_Entity","Aggregated","Budget_Working",[1]Setup!C11,"PERIODIC",$B600,"TOPFLOW","TOP","TOP","top1",$C600,"top3","Open_Acute_DIV1","TOP5","TOP6","REPORTED","TOP8")</f>
        <v>0</v>
      </c>
      <c r="DR600" s="53">
        <f>_xll.OneStreamExcelAddIn.XFFunctions.XFGetCell("TRUE", "CONSOL", $D$3,"TOT_Entity","Aggregated","Budget_Working",[1]Setup!C12,"PERIODIC",$B600,"TOPFLOW","TOP","TOP","top1",$C600,"top3","Open_Acute_DIV1","TOP5","TOP6","REPORTED","TOP8")</f>
        <v>0</v>
      </c>
      <c r="DS600" s="53">
        <f>_xll.OneStreamExcelAddIn.XFFunctions.XFGetCell("TRUE", "CONSOL", $D$3,"TOT_Entity","Aggregated","Budget_Working",[1]Setup!C13,"PERIODIC",$B600,"TOPFLOW","TOP","TOP","top1",$C600,"top3","Open_Acute_DIV1","TOP5","TOP6","REPORTED","TOP8")</f>
        <v>0</v>
      </c>
      <c r="DT600" s="53">
        <f>_xll.OneStreamExcelAddIn.XFFunctions.XFGetCell("TRUE", "CONSOL", $D$3,"TOT_Entity","Aggregated","Budget_Working",[1]Setup!C14,"PERIODIC",$B600,"TOPFLOW","TOP","TOP","top1",$C600,"top3","Open_Acute_DIV1","TOP5","TOP6","REPORTED","TOP8")</f>
        <v>0</v>
      </c>
      <c r="DU600" s="53">
        <f>_xll.OneStreamExcelAddIn.XFFunctions.XFGetCell("TRUE", "CONSOL", $D$3,"TOT_Entity","Aggregated","Budget_Working",[1]Setup!C15,"PERIODIC",$B600,"TOPFLOW","TOP","TOP","top1",$C600,"top3","Open_Acute_DIV1","TOP5","TOP6","REPORTED","TOP8")</f>
        <v>0</v>
      </c>
      <c r="DV600" s="178"/>
      <c r="DW600" s="53">
        <f>_xll.OneStreamExcelAddIn.XFFunctions.XFGetCell("TRUE", "CONSOL", $D$3,"TOT_Entity","USD","Budget_Final",[1]Setup!C17,"PERIODIC",$B600,"TOPFLOW","TOP","TOP","top1",$C600,"top3","Open_Acute_DIV1","TOP5","TOP6","REPORTED","TOP8")</f>
        <v>0</v>
      </c>
      <c r="DX600" s="53">
        <f>_xll.OneStreamExcelAddIn.XFFunctions.XFGetCell("TRUE", "CONSOL", $D$3,"TOT_Entity","USD","Budget_Final",[1]Setup!C18,"PERIODIC",$B600,"TOPFLOW","TOP","TOP","top1",$C600,"top3","Open_Acute_DIV1","TOP5","TOP6","REPORTED","TOP8")</f>
        <v>0</v>
      </c>
      <c r="DY600" s="53">
        <f>_xll.OneStreamExcelAddIn.XFFunctions.XFGetCell("TRUE", "CONSOL", $D$3,"TOT_Entity","USD","Budget_Final",[1]Setup!C19,"PERIODIC",$B600,"TOPFLOW","TOP","TOP","top1",$C600,"top3","Open_Acute_DIV1","TOP5","TOP6","REPORTED","TOP8")</f>
        <v>0</v>
      </c>
      <c r="DZ600" s="53">
        <f>_xll.OneStreamExcelAddIn.XFFunctions.XFGetCell("TRUE", "CONSOL", $D$3,"TOT_Entity","USD","Budget_Final",[1]Setup!C20,"PERIODIC",$B600,"TOPFLOW","TOP","TOP","top1",$C600,"top3","Open_Acute_DIV1","TOP5","TOP6","REPORTED","TOP8")</f>
        <v>0</v>
      </c>
      <c r="EA600" s="53">
        <f>_xll.OneStreamExcelAddIn.XFFunctions.XFGetCell("TRUE", "CONSOL", $D$3,"TOT_Entity","USD","Budget_Final",[1]Setup!C21,"PERIODIC",$B600,"TOPFLOW","TOP","TOP","top1",$C600,"top3","Open_Acute_DIV1","TOP5","TOP6","REPORTED","TOP8")</f>
        <v>0</v>
      </c>
      <c r="EB600" s="53">
        <f>_xll.OneStreamExcelAddIn.XFFunctions.XFGetCell("TRUE", "CONSOL", $D$3,"TOT_Entity","USD","Budget_Final",[1]Setup!C22,"PERIODIC",$B600,"TOPFLOW","TOP","TOP","top1",$C600,"top3","Open_Acute_DIV1","TOP5","TOP6","REPORTED","TOP8")</f>
        <v>0</v>
      </c>
      <c r="EC600" s="53">
        <f>_xll.OneStreamExcelAddIn.XFFunctions.XFGetCell("TRUE", "CONSOL", $D$3,"TOT_Entity","USD","Budget_Final",[1]Setup!C23,"PERIODIC",$B600,"TOPFLOW","TOP","TOP","top1",$C600,"top3","Open_Acute_DIV1","TOP5","TOP6","REPORTED","TOP8")</f>
        <v>0</v>
      </c>
      <c r="ED600" s="53">
        <f>_xll.OneStreamExcelAddIn.XFFunctions.XFGetCell("TRUE", "CONSOL", $D$3,"TOT_Entity","USD","Budget_Final",[1]Setup!C24,"PERIODIC",$B600,"TOPFLOW","TOP","TOP","top1",$C600,"top3","Open_Acute_DIV1","TOP5","TOP6","REPORTED","TOP8")</f>
        <v>0</v>
      </c>
      <c r="EE600" s="53">
        <f>_xll.OneStreamExcelAddIn.XFFunctions.XFGetCell("TRUE", "CONSOL", $D$3,"TOT_Entity","USD","Budget_Final",[1]Setup!C25,"PERIODIC",$B600,"TOPFLOW","TOP","TOP","top1",$C600,"top3","Open_Acute_DIV1","TOP5","TOP6","REPORTED","TOP8")</f>
        <v>0</v>
      </c>
      <c r="EF600" s="53">
        <f>_xll.OneStreamExcelAddIn.XFFunctions.XFGetCell("TRUE", "CONSOL", $D$3,"TOT_Entity","USD","Budget_Final",[1]Setup!C26,"PERIODIC",$B600,"TOPFLOW","TOP","TOP","top1",$C600,"top3","Open_Acute_DIV1","TOP5","TOP6","REPORTED","TOP8")</f>
        <v>0</v>
      </c>
      <c r="EG600" s="53">
        <f>_xll.OneStreamExcelAddIn.XFFunctions.XFGetCell("TRUE", "CONSOL", $D$3,"TOT_Entity","USD","Budget_Final",[1]Setup!C27,"PERIODIC",$B600,"TOPFLOW","TOP","TOP","top1",$C600,"top3","Open_Acute_DIV1","TOP5","TOP6","REPORTED","TOP8")</f>
        <v>0</v>
      </c>
      <c r="EH600" s="53">
        <f>_xll.OneStreamExcelAddIn.XFFunctions.XFGetCell("TRUE", "CONSOL", $D$3,"TOT_Entity","USD","Budget_Final",[1]Setup!C28,"PERIODIC",$B600,"TOPFLOW","TOP","TOP","top1",$C600,"top3","Open_Acute_DIV1","TOP5","TOP6","REPORTED","TOP8")</f>
        <v>0</v>
      </c>
    </row>
    <row r="601" spans="2:138" x14ac:dyDescent="0.25">
      <c r="B601" s="51">
        <v>66009</v>
      </c>
      <c r="C601" s="51"/>
      <c r="D601" t="str" cm="1">
        <f t="array" ref="D601">_xll.OneStreamExcelAddIn.XFFunctions.XFGetMemberInfo("Description","Account",B601)</f>
        <v>Rent - ROU Amortization</v>
      </c>
      <c r="E601" s="53">
        <f>_xll.OneStreamExcelAddIn.XFFunctions.XFGetCell("TRUE", "CONSOL", $D$3,"TOT_Entity","USD","Actual",$E$3,"PERIODIC",$B601,"TOPFLOW","TOP","TOP","top1",$C601,"top3","Open_Acute_DIV1","TOP5","TOP6","REPORTED","TOP8")</f>
        <v>0</v>
      </c>
      <c r="F601" s="53">
        <f>_xll.OneStreamExcelAddIn.XFFunctions.XFGetCell("TRUE", "CONSOL", $D$3,"TOT_Entity","Aggregated","Budget_Working",$E$3,"PERIODIC",$B601,"TOPFLOW","TOP","TOP","top1",$C601,"top3","Open_Acute_DIV1","TOP5","TOP6","REPORTED","TOP8")</f>
        <v>0</v>
      </c>
      <c r="G601" s="53">
        <f t="shared" si="1531"/>
        <v>0</v>
      </c>
      <c r="H601" s="55">
        <f t="shared" si="1532"/>
        <v>0</v>
      </c>
      <c r="I601" s="41"/>
      <c r="J601" s="53">
        <f>_xll.OneStreamExcelAddIn.XFFunctions.XFGetCell("TRUE", "CONSOL", $D$3,"TOT_Entity","USD","Actual",$E$3,"YTD",$B601,"TOPFLOW","TOP","TOP","top1",$C601,"TOP3","Open_Acute_DIV1","TOP5","TOP6","REPORTED","TOP8")</f>
        <v>0</v>
      </c>
      <c r="K601" s="53">
        <f>_xll.OneStreamExcelAddIn.XFFunctions.XFGetCell("TRUE", "CONSOL", $D$3,"TOT_Entity","Aggregated","Budget_Working",$E$3,"YTD",$B601,"TOPFLOW","TOP","TOP","top1",$C601,"TOP3","Open_Acute_DIV1","TOP5","TOP6","REPORTED","TOP8")</f>
        <v>0</v>
      </c>
      <c r="L601" s="53">
        <f t="shared" si="1533"/>
        <v>0</v>
      </c>
      <c r="M601" s="40">
        <f t="shared" si="1534"/>
        <v>0</v>
      </c>
      <c r="N601" s="41"/>
      <c r="O601" s="53">
        <f>_xll.OneStreamExcelAddIn.XFFunctions.XFGetCell("TRUE", "CONSOL", $D$3,"TOT_Entity","USD","Actual",$F$3,"YTD",$B601,"TOPFLOW","TOP","TOP","top1",$C601,"TOP3","Open_Acute_DIV1","TOP5","TOP6","REPORTED","TOP8")</f>
        <v>0</v>
      </c>
      <c r="P601" s="53">
        <f>_xll.OneStreamExcelAddIn.XFFunctions.XFGetCell("TRUE", "CONSOL", $D$3,"TOT_Entity","USD","Actual",$E$3,"YTD",$B601,"TOPFLOW","TOP","TOP","top1",$C601,"top3","Open_Acute_DIV1","TOP5","TOP6","REPORTED","VAR_BW_PY_Actual")</f>
        <v>0</v>
      </c>
      <c r="Q601" s="40">
        <f t="shared" si="1535"/>
        <v>0</v>
      </c>
      <c r="R601" s="41"/>
      <c r="S601" s="53">
        <f>_xll.OneStreamExcelAddIn.XFFunctions.XFGetCell("TRUE", "CONSOL", $D$3,"TOT_Entity","USD","MIDFCST",$E$3,"MTD",$B601,"TOPFLOW","TOP","TOP","top1",$C601,"TOP3","Open_Acute_DIV1","TOP5","TOP6","REPORTED","TOP8")</f>
        <v>0</v>
      </c>
      <c r="T601" s="53">
        <f t="shared" si="1536"/>
        <v>0</v>
      </c>
      <c r="U601" s="40">
        <f t="shared" si="1537"/>
        <v>0</v>
      </c>
      <c r="V601" s="41"/>
      <c r="W601" s="42"/>
      <c r="X601" s="43"/>
      <c r="Y601" s="42"/>
      <c r="Z601" s="44"/>
      <c r="AB601" s="53">
        <f>_xll.OneStreamExcelAddIn.XFFunctions.XFGetCell("TRUE", "CONSOL", $D$3,"TOT_Entity","USD","Actual",[1]Setup!C4,"PERIODIC",$B601,"TOPFLOW","TOP","TOP","top1",$C601,"top3","Open_Acute_DIV1","TOP5","TOP6","REPORTED","TOP8")</f>
        <v>0</v>
      </c>
      <c r="AC601" s="53">
        <f>_xll.OneStreamExcelAddIn.XFFunctions.XFGetCell("TRUE", "CONSOL", $D$3,"TOT_Entity","Aggregated","Budget_Working",[1]Setup!C4,"PERIODIC",$B601,"TOPFLOW","TOP","TOP","top1",$C601,"top3","Open_Acute_DIV1","TOP5","TOP6","REPORTED","TOP8")</f>
        <v>0</v>
      </c>
      <c r="AD601" s="53">
        <f t="shared" si="1538"/>
        <v>0</v>
      </c>
      <c r="AE601" s="40">
        <f t="shared" si="1539"/>
        <v>0</v>
      </c>
      <c r="AG601" s="53">
        <f>_xll.OneStreamExcelAddIn.XFFunctions.XFGetCell("TRUE", "CONSOL", $D$3,"TOT_Entity","USD","Actual",[1]Setup!C5,"PERIODIC",$B601,"TOPFLOW","TOP","TOP","top1",$C601,"top3","Open_Acute_DIV1","TOP5","TOP6","REPORTED","TOP8")</f>
        <v>0</v>
      </c>
      <c r="AH601" s="53">
        <f>_xll.OneStreamExcelAddIn.XFFunctions.XFGetCell("TRUE", "CONSOL", $D$3,"TOT_Entity","Aggregated","Budget_Working",[1]Setup!C5,"PERIODIC",$B601,"TOPFLOW","TOP","TOP","top1",$C601,"top3","Open_Acute_DIV1","TOP5","TOP6","REPORTED","TOP8")</f>
        <v>0</v>
      </c>
      <c r="AI601" s="53">
        <f t="shared" si="1540"/>
        <v>0</v>
      </c>
      <c r="AJ601" s="40">
        <f t="shared" si="1541"/>
        <v>0</v>
      </c>
      <c r="AL601" s="53">
        <f>_xll.OneStreamExcelAddIn.XFFunctions.XFGetCell("TRUE", "CONSOL", $D$3,"TOT_Entity","USD","Actual",[1]Setup!C6,"PERIODIC",$B601,"TOPFLOW","TOP","TOP","top1",$C601,"top3","Open_Acute_DIV1","TOP5","TOP6","REPORTED","TOP8")</f>
        <v>0</v>
      </c>
      <c r="AM601" s="53">
        <f>_xll.OneStreamExcelAddIn.XFFunctions.XFGetCell("TRUE", "CONSOL", $D$3,"TOT_Entity","Aggregated","Budget_Working",[1]Setup!C6,"PERIODIC",$B601,"TOPFLOW","TOP","TOP","top1",$C601,"top3","Open_Acute_DIV1","TOP5","TOP6","REPORTED","TOP8")</f>
        <v>0</v>
      </c>
      <c r="AN601" s="53">
        <f t="shared" si="1542"/>
        <v>0</v>
      </c>
      <c r="AO601" s="40">
        <f t="shared" si="1543"/>
        <v>0</v>
      </c>
      <c r="AQ601" s="53">
        <f>_xll.OneStreamExcelAddIn.XFFunctions.XFGetCell("TRUE", "CONSOL", $D$3,"TOT_Entity","USD","Actual",[1]Setup!C7,"PERIODIC",$B601,"TOPFLOW","TOP","TOP","top1",$C601,"top3","Open_Acute_DIV1","TOP5","TOP6","REPORTED","TOP8")</f>
        <v>0</v>
      </c>
      <c r="AR601" s="53">
        <f>_xll.OneStreamExcelAddIn.XFFunctions.XFGetCell("TRUE", "CONSOL", $D$3,"TOT_Entity","Aggregated","Budget_Working",[1]Setup!C7,"PERIODIC",$B601,"TOPFLOW","TOP","TOP","top1",$C601,"top3","Open_Acute_DIV1","TOP5","TOP6","REPORTED","TOP8")</f>
        <v>0</v>
      </c>
      <c r="AS601" s="53">
        <f t="shared" si="1544"/>
        <v>0</v>
      </c>
      <c r="AT601" s="40">
        <f t="shared" si="1545"/>
        <v>0</v>
      </c>
      <c r="AV601" s="53">
        <f>_xll.OneStreamExcelAddIn.XFFunctions.XFGetCell("TRUE", "CONSOL", $D$3,"TOT_Entity","USD","Actual",[1]Setup!C8,"PERIODIC",$B601,"TOPFLOW","TOP","TOP","top1",$C601,"top3","Open_Acute_DIV1","TOP5","TOP6","REPORTED","TOP8")</f>
        <v>0</v>
      </c>
      <c r="AW601" s="53">
        <f>_xll.OneStreamExcelAddIn.XFFunctions.XFGetCell("TRUE", "CONSOL", $D$3,"TOT_Entity","Aggregated","Budget_Working",[1]Setup!C8,"PERIODIC",$B601,"TOPFLOW","TOP","TOP","top1",$C601,"top3","Open_Acute_DIV1","TOP5","TOP6","REPORTED","TOP8")</f>
        <v>0</v>
      </c>
      <c r="AX601" s="53">
        <f t="shared" si="1546"/>
        <v>0</v>
      </c>
      <c r="AY601" s="40">
        <f t="shared" si="1547"/>
        <v>0</v>
      </c>
      <c r="BA601" s="53">
        <f>_xll.OneStreamExcelAddIn.XFFunctions.XFGetCell("TRUE", "CONSOL", $D$3,"TOT_Entity","USD","Actual",[1]Setup!C9,"PERIODIC",$B601,"TOPFLOW","TOP","TOP","top1",$C601,"top3","Open_Acute_DIV1","TOP5","TOP6","REPORTED","TOP8")</f>
        <v>0</v>
      </c>
      <c r="BB601" s="53">
        <f>_xll.OneStreamExcelAddIn.XFFunctions.XFGetCell("TRUE", "CONSOL", $D$3,"TOT_Entity","Aggregated","Budget_Working",[1]Setup!C9,"PERIODIC",$B601,"TOPFLOW","TOP","TOP","top1",$C601,"top3","Open_Acute_DIV1","TOP5","TOP6","REPORTED","TOP8")</f>
        <v>0</v>
      </c>
      <c r="BC601" s="53">
        <f t="shared" si="1548"/>
        <v>0</v>
      </c>
      <c r="BD601" s="40">
        <f t="shared" si="1549"/>
        <v>0</v>
      </c>
      <c r="BF601" s="53">
        <f>_xll.OneStreamExcelAddIn.XFFunctions.XFGetCell("TRUE", "CONSOL", $D$3,"TOT_Entity","USD","Actual",[1]Setup!C10,"PERIODIC",$B601,"TOPFLOW","TOP","TOP","top1",$C601,"top3","Open_Acute_DIV1","TOP5","TOP6","REPORTED","TOP8")</f>
        <v>0</v>
      </c>
      <c r="BG601" s="53">
        <f>_xll.OneStreamExcelAddIn.XFFunctions.XFGetCell("TRUE", "CONSOL", $D$3,"TOT_Entity","Aggregated","Budget_Working",[1]Setup!C10,"PERIODIC",$B601,"TOPFLOW","TOP","TOP","top1",$C601,"top3","Open_Acute_DIV1","TOP5","TOP6","REPORTED","TOP8")</f>
        <v>0</v>
      </c>
      <c r="BH601" s="53">
        <f t="shared" si="1550"/>
        <v>0</v>
      </c>
      <c r="BI601" s="40">
        <f t="shared" si="1551"/>
        <v>0</v>
      </c>
      <c r="BK601" s="53">
        <f>_xll.OneStreamExcelAddIn.XFFunctions.XFGetCell("TRUE", "CONSOL", $D$3,"TOT_Entity","USD","Actual",[1]Setup!C11,"PERIODIC",$B601,"TOPFLOW","TOP","TOP","top1",$C601,"top3","Open_Acute_DIV1","TOP5","TOP6","REPORTED","TOP8")</f>
        <v>0</v>
      </c>
      <c r="BL601" s="53">
        <f>_xll.OneStreamExcelAddIn.XFFunctions.XFGetCell("TRUE", "CONSOL", $D$3,"TOT_Entity","Aggregated","Budget_Working",[1]Setup!C11,"PERIODIC",$B601,"TOPFLOW","TOP","TOP","top1",$C601,"top3","Open_Acute_DIV1","TOP5","TOP6","REPORTED","TOP8")</f>
        <v>0</v>
      </c>
      <c r="BM601" s="53">
        <f t="shared" si="1552"/>
        <v>0</v>
      </c>
      <c r="BN601" s="40">
        <f t="shared" si="1553"/>
        <v>0</v>
      </c>
      <c r="BP601" s="53">
        <f>_xll.OneStreamExcelAddIn.XFFunctions.XFGetCell("TRUE", "CONSOL", $D$3,"TOT_Entity","USD","Actual",[1]Setup!C12,"PERIODIC",$B601,"TOPFLOW","TOP","TOP","top1",$C601,"top3","Open_Acute_DIV1","TOP5","TOP6","REPORTED","TOP8")</f>
        <v>0</v>
      </c>
      <c r="BQ601" s="53">
        <f>_xll.OneStreamExcelAddIn.XFFunctions.XFGetCell("TRUE", "CONSOL", $D$3,"TOT_Entity","Aggregated","Budget_Working",[1]Setup!C12,"PERIODIC",$B601,"TOPFLOW","TOP","TOP","top1",$C601,"top3","Open_Acute_DIV1","TOP5","TOP6","REPORTED","TOP8")</f>
        <v>0</v>
      </c>
      <c r="BR601" s="53">
        <f t="shared" si="1554"/>
        <v>0</v>
      </c>
      <c r="BS601" s="40">
        <f t="shared" si="1555"/>
        <v>0</v>
      </c>
      <c r="BU601" s="53">
        <f>_xll.OneStreamExcelAddIn.XFFunctions.XFGetCell("TRUE", "CONSOL", $D$3,"TOT_Entity","USD","Actual",[1]Setup!C13,"PERIODIC",$B601,"TOPFLOW","TOP","TOP","top1",$C601,"top3","Open_Acute_DIV1","TOP5","TOP6","REPORTED","TOP8")</f>
        <v>0</v>
      </c>
      <c r="BV601" s="53">
        <f>_xll.OneStreamExcelAddIn.XFFunctions.XFGetCell("TRUE", "CONSOL", $D$3,"TOT_Entity","Aggregated","Budget_Working",[1]Setup!C13,"PERIODIC",$B601,"TOPFLOW","TOP","TOP","top1",$C601,"top3","Open_Acute_DIV1","TOP5","TOP6","REPORTED","TOP8")</f>
        <v>0</v>
      </c>
      <c r="BW601" s="53">
        <f t="shared" si="1556"/>
        <v>0</v>
      </c>
      <c r="BX601" s="40">
        <f t="shared" si="1557"/>
        <v>0</v>
      </c>
      <c r="BZ601" s="53">
        <f>_xll.OneStreamExcelAddIn.XFFunctions.XFGetCell("TRUE", "CONSOL", $D$3,"TOT_Entity","USD","Actual",[1]Setup!C14,"PERIODIC",$B601,"TOPFLOW","TOP","TOP","top1",$C601,"top3","Open_Acute_DIV1","TOP5","TOP6","REPORTED","TOP8")</f>
        <v>0</v>
      </c>
      <c r="CA601" s="53">
        <f>_xll.OneStreamExcelAddIn.XFFunctions.XFGetCell("TRUE", "CONSOL", $D$3,"TOT_Entity","Aggregated","Budget_Working",[1]Setup!C14,"PERIODIC",$B601,"TOPFLOW","TOP","TOP","top1",$C601,"top3","Open_Acute_DIV1","TOP5","TOP6","REPORTED","TOP8")</f>
        <v>0</v>
      </c>
      <c r="CB601" s="53">
        <f t="shared" si="1558"/>
        <v>0</v>
      </c>
      <c r="CC601" s="40">
        <f t="shared" si="1559"/>
        <v>0</v>
      </c>
      <c r="CE601" s="53">
        <f>_xll.OneStreamExcelAddIn.XFFunctions.XFGetCell("TRUE", "CONSOL", $D$3,"TOT_Entity","USD","Actual",[1]Setup!C15,"PERIODIC",$B601,"TOPFLOW","TOP","TOP","top1",$C601,"top3","Open_Acute_DIV1","TOP5","TOP6","REPORTED","TOP8")</f>
        <v>0</v>
      </c>
      <c r="CF601" s="53">
        <f>_xll.OneStreamExcelAddIn.XFFunctions.XFGetCell("TRUE", "CONSOL", $D$3,"TOT_Entity","Aggregated","Budget_Working",[1]Setup!C15,"PERIODIC",$B601,"TOPFLOW","TOP","TOP","top1",$C601,"top3","Open_Acute_DIV1","TOP5","TOP6","REPORTED","TOP8")</f>
        <v>0</v>
      </c>
      <c r="CG601" s="53">
        <f t="shared" si="1560"/>
        <v>0</v>
      </c>
      <c r="CH601" s="40">
        <f t="shared" si="1561"/>
        <v>0</v>
      </c>
      <c r="CI601" s="212"/>
      <c r="CJ601" s="53">
        <f>_xll.OneStreamExcelAddIn.XFFunctions.XFGetCell("TRUE", "CONSOL", $D$3,"TOT_Entity","USD","Actual",[1]Setup!C4,"PERIODIC",$B601,"TOPFLOW","TOP","TOP","top1",$C601,"top3","Open_Acute_DIV1","TOP5","TOP6","REPORTED","TOP8")</f>
        <v>0</v>
      </c>
      <c r="CK601" s="53">
        <f>_xll.OneStreamExcelAddIn.XFFunctions.XFGetCell("TRUE", "CONSOL", $D$3,"TOT_Entity","USD","Actual",[1]Setup!C5,"PERIODIC",$B601,"TOPFLOW","TOP","TOP","top1",$C601,"top3","Open_Acute_DIV1","TOP5","TOP6","REPORTED","TOP8")</f>
        <v>0</v>
      </c>
      <c r="CL601" s="53">
        <f>_xll.OneStreamExcelAddIn.XFFunctions.XFGetCell("TRUE", "CONSOL", $D$3,"TOT_Entity","USD","Actual",[1]Setup!C6,"PERIODIC",$B601,"TOPFLOW","TOP","TOP","top1",$C601,"top3","Open_Acute_DIV1","TOP5","TOP6","REPORTED","TOP8")</f>
        <v>0</v>
      </c>
      <c r="CM601" s="53">
        <f>_xll.OneStreamExcelAddIn.XFFunctions.XFGetCell("TRUE", "CONSOL", $D$3,"TOT_Entity","USD","Actual",[1]Setup!C7,"PERIODIC",$B601,"TOPFLOW","TOP","TOP","top1",$C601,"top3","Open_Acute_DIV1","TOP5","TOP6","REPORTED","TOP8")</f>
        <v>0</v>
      </c>
      <c r="CN601" s="53">
        <f>_xll.OneStreamExcelAddIn.XFFunctions.XFGetCell("TRUE", "CONSOL", $D$3,"TOT_Entity","USD","Actual",[1]Setup!C8,"PERIODIC",$B601,"TOPFLOW","TOP","TOP","top1",$C601,"top3","Open_Acute_DIV1","TOP5","TOP6","REPORTED","TOP8")</f>
        <v>0</v>
      </c>
      <c r="CO601" s="53">
        <f>_xll.OneStreamExcelAddIn.XFFunctions.XFGetCell("TRUE", "CONSOL", $D$3,"TOT_Entity","USD","Actual",[1]Setup!C9,"PERIODIC",$B601,"TOPFLOW","TOP","TOP","top1",$C601,"top3","Open_Acute_DIV1","TOP5","TOP6","REPORTED","TOP8")</f>
        <v>0</v>
      </c>
      <c r="CP601" s="53">
        <f>_xll.OneStreamExcelAddIn.XFFunctions.XFGetCell("TRUE", "CONSOL", $D$3,"TOT_Entity","USD","Actual",[1]Setup!C10,"PERIODIC",$B601,"TOPFLOW","TOP","TOP","top1",$C601,"top3","Open_Acute_DIV1","TOP5","TOP6","REPORTED","TOP8")</f>
        <v>0</v>
      </c>
      <c r="CQ601" s="53">
        <f>_xll.OneStreamExcelAddIn.XFFunctions.XFGetCell("TRUE", "CONSOL", $D$3,"TOT_Entity","USD","Actual",[1]Setup!C11,"PERIODIC",$B601,"TOPFLOW","TOP","TOP","top1",$C601,"top3","Open_Acute_DIV1","TOP5","TOP6","REPORTED","TOP8")</f>
        <v>0</v>
      </c>
      <c r="CR601" s="53">
        <f>_xll.OneStreamExcelAddIn.XFFunctions.XFGetCell("TRUE", "CONSOL", $D$3,"TOT_Entity","USD","Actual",[1]Setup!C12,"PERIODIC",$B601,"TOPFLOW","TOP","TOP","top1",$C601,"top3","Open_Acute_DIV1","TOP5","TOP6","REPORTED","TOP8")</f>
        <v>0</v>
      </c>
      <c r="CS601" s="53">
        <f>_xll.OneStreamExcelAddIn.XFFunctions.XFGetCell("TRUE", "CONSOL", $D$3,"TOT_Entity","USD","Actual",[1]Setup!C13,"PERIODIC",$B601,"TOPFLOW","TOP","TOP","top1",$C601,"top3","Open_Acute_DIV1","TOP5","TOP6","REPORTED","TOP8")</f>
        <v>0</v>
      </c>
      <c r="CT601" s="53">
        <f>_xll.OneStreamExcelAddIn.XFFunctions.XFGetCell("TRUE", "CONSOL", $D$3,"TOT_Entity","USD","Actual",[1]Setup!C14,"PERIODIC",$B601,"TOPFLOW","TOP","TOP","top1",$C601,"top3","Open_Acute_DIV1","TOP5","TOP6","REPORTED","TOP8")</f>
        <v>0</v>
      </c>
      <c r="CU601" s="53">
        <f>_xll.OneStreamExcelAddIn.XFFunctions.XFGetCell("TRUE", "CONSOL", $D$3,"TOT_Entity","USD","Actual",[1]Setup!C15,"PERIODIC",$B601,"TOPFLOW","TOP","TOP","top1",$C601,"top3","Open_Acute_DIV1","TOP5","TOP6","REPORTED","TOP8")</f>
        <v>0</v>
      </c>
      <c r="CV601" s="212"/>
      <c r="CW601" s="53">
        <f>_xll.OneStreamExcelAddIn.XFFunctions.XFGetCell("TRUE", "CONSOL", $D$3,"TOT_Entity","USD","Actual",[1]Setup!C17,"PERIODIC",$B601,"TOPFLOW","TOP","TOP","top1",$C601,"top3","Open_Acute_DIV1","TOP5","TOP6","REPORTED","TOP8")</f>
        <v>0</v>
      </c>
      <c r="CX601" s="53">
        <f>_xll.OneStreamExcelAddIn.XFFunctions.XFGetCell("TRUE", "CONSOL", $D$3,"TOT_Entity","USD","Actual",[1]Setup!C18,"PERIODIC",$B601,"TOPFLOW","TOP","TOP","top1",$C601,"top3","Open_Acute_DIV1","TOP5","TOP6","REPORTED","TOP8")</f>
        <v>0</v>
      </c>
      <c r="CY601" s="53">
        <f>_xll.OneStreamExcelAddIn.XFFunctions.XFGetCell("TRUE", "CONSOL", $D$3,"TOT_Entity","USD","Actual",[1]Setup!C19,"PERIODIC",$B601,"TOPFLOW","TOP","TOP","top1",$C601,"top3","Open_Acute_DIV1","TOP5","TOP6","REPORTED","TOP8")</f>
        <v>0</v>
      </c>
      <c r="CZ601" s="53">
        <f>_xll.OneStreamExcelAddIn.XFFunctions.XFGetCell("TRUE", "CONSOL", $D$3,"TOT_Entity","USD","Actual",[1]Setup!C20,"PERIODIC",$B601,"TOPFLOW","TOP","TOP","top1",$C601,"top3","Open_Acute_DIV1","TOP5","TOP6","REPORTED","TOP8")</f>
        <v>0</v>
      </c>
      <c r="DA601" s="53">
        <f>_xll.OneStreamExcelAddIn.XFFunctions.XFGetCell("TRUE", "CONSOL", $D$3,"TOT_Entity","USD","Actual",[1]Setup!C21,"PERIODIC",$B601,"TOPFLOW","TOP","TOP","top1",$C601,"top3","Open_Acute_DIV1","TOP5","TOP6","REPORTED","TOP8")</f>
        <v>0</v>
      </c>
      <c r="DB601" s="53">
        <f>_xll.OneStreamExcelAddIn.XFFunctions.XFGetCell("TRUE", "CONSOL", $D$3,"TOT_Entity","USD","Actual",[1]Setup!C22,"PERIODIC",$B601,"TOPFLOW","TOP","TOP","top1",$C601,"top3","Open_Acute_DIV1","TOP5","TOP6","REPORTED","TOP8")</f>
        <v>0</v>
      </c>
      <c r="DC601" s="53">
        <f>_xll.OneStreamExcelAddIn.XFFunctions.XFGetCell("TRUE", "CONSOL", $D$3,"TOT_Entity","USD","Actual",[1]Setup!C23,"PERIODIC",$B601,"TOPFLOW","TOP","TOP","top1",$C601,"top3","Open_Acute_DIV1","TOP5","TOP6","REPORTED","TOP8")</f>
        <v>0</v>
      </c>
      <c r="DD601" s="53">
        <f>_xll.OneStreamExcelAddIn.XFFunctions.XFGetCell("TRUE", "CONSOL", $D$3,"TOT_Entity","USD","Actual",[1]Setup!C24,"PERIODIC",$B601,"TOPFLOW","TOP","TOP","top1",$C601,"top3","Open_Acute_DIV1","TOP5","TOP6","REPORTED","TOP8")</f>
        <v>0</v>
      </c>
      <c r="DE601" s="53">
        <f>_xll.OneStreamExcelAddIn.XFFunctions.XFGetCell("TRUE", "CONSOL", $D$3,"TOT_Entity","USD","Actual",[1]Setup!C25,"PERIODIC",$B601,"TOPFLOW","TOP","TOP","top1",$C601,"top3","Open_Acute_DIV1","TOP5","TOP6","REPORTED","TOP8")</f>
        <v>0</v>
      </c>
      <c r="DF601" s="53">
        <f>_xll.OneStreamExcelAddIn.XFFunctions.XFGetCell("TRUE", "CONSOL", $D$3,"TOT_Entity","USD","Actual",[1]Setup!C26,"PERIODIC",$B601,"TOPFLOW","TOP","TOP","top1",$C601,"top3","Open_Acute_DIV1","TOP5","TOP6","REPORTED","TOP8")</f>
        <v>0</v>
      </c>
      <c r="DG601" s="53">
        <f>_xll.OneStreamExcelAddIn.XFFunctions.XFGetCell("TRUE", "CONSOL", $D$3,"TOT_Entity","USD","Actual",[1]Setup!C27,"PERIODIC",$B601,"TOPFLOW","TOP","TOP","top1",$C601,"top3","Open_Acute_DIV1","TOP5","TOP6","REPORTED","TOP8")</f>
        <v>0</v>
      </c>
      <c r="DH601" s="53">
        <f>_xll.OneStreamExcelAddIn.XFFunctions.XFGetCell("TRUE", "CONSOL", $D$3,"TOT_Entity","USD","Actual",[1]Setup!C28,"PERIODIC",$B601,"TOPFLOW","TOP","TOP","top1",$C601,"top3","Open_Acute_DIV1","TOP5","TOP6","REPORTED","TOP8")</f>
        <v>0</v>
      </c>
      <c r="DI601" s="178"/>
      <c r="DJ601" s="53">
        <f>_xll.OneStreamExcelAddIn.XFFunctions.XFGetCell("TRUE", "CONSOL", $D$3,"TOT_Entity","Aggregated","Budget_Working",[1]Setup!C4,"PERIODIC",$B601,"TOPFLOW","TOP","TOP","top1",$C601,"top3","Open_Acute_DIV1","TOP5","TOP6","REPORTED","TOP8")</f>
        <v>0</v>
      </c>
      <c r="DK601" s="53">
        <f>_xll.OneStreamExcelAddIn.XFFunctions.XFGetCell("TRUE", "CONSOL", $D$3,"TOT_Entity","Aggregated","Budget_Working",[1]Setup!C5,"PERIODIC",$B601,"TOPFLOW","TOP","TOP","top1",$C601,"top3","Open_Acute_DIV1","TOP5","TOP6","REPORTED","TOP8")</f>
        <v>0</v>
      </c>
      <c r="DL601" s="53">
        <f>_xll.OneStreamExcelAddIn.XFFunctions.XFGetCell("TRUE", "CONSOL", $D$3,"TOT_Entity","Aggregated","Budget_Working",[1]Setup!C6,"PERIODIC",$B601,"TOPFLOW","TOP","TOP","top1",$C601,"top3","Open_Acute_DIV1","TOP5","TOP6","REPORTED","TOP8")</f>
        <v>0</v>
      </c>
      <c r="DM601" s="53">
        <f>_xll.OneStreamExcelAddIn.XFFunctions.XFGetCell("TRUE", "CONSOL", $D$3,"TOT_Entity","Aggregated","Budget_Working",[1]Setup!C7,"PERIODIC",$B601,"TOPFLOW","TOP","TOP","top1",$C601,"top3","Open_Acute_DIV1","TOP5","TOP6","REPORTED","TOP8")</f>
        <v>0</v>
      </c>
      <c r="DN601" s="53">
        <f>_xll.OneStreamExcelAddIn.XFFunctions.XFGetCell("TRUE", "CONSOL", $D$3,"TOT_Entity","Aggregated","Budget_Working",[1]Setup!C8,"PERIODIC",$B601,"TOPFLOW","TOP","TOP","top1",$C601,"top3","Open_Acute_DIV1","TOP5","TOP6","REPORTED","TOP8")</f>
        <v>0</v>
      </c>
      <c r="DO601" s="53">
        <f>_xll.OneStreamExcelAddIn.XFFunctions.XFGetCell("TRUE", "CONSOL", $D$3,"TOT_Entity","Aggregated","Budget_Working",[1]Setup!C9,"PERIODIC",$B601,"TOPFLOW","TOP","TOP","top1",$C601,"top3","Open_Acute_DIV1","TOP5","TOP6","REPORTED","TOP8")</f>
        <v>0</v>
      </c>
      <c r="DP601" s="53">
        <f>_xll.OneStreamExcelAddIn.XFFunctions.XFGetCell("TRUE", "CONSOL", $D$3,"TOT_Entity","Aggregated","Budget_Working",[1]Setup!C10,"PERIODIC",$B601,"TOPFLOW","TOP","TOP","top1",$C601,"top3","Open_Acute_DIV1","TOP5","TOP6","REPORTED","TOP8")</f>
        <v>0</v>
      </c>
      <c r="DQ601" s="53">
        <f>_xll.OneStreamExcelAddIn.XFFunctions.XFGetCell("TRUE", "CONSOL", $D$3,"TOT_Entity","Aggregated","Budget_Working",[1]Setup!C11,"PERIODIC",$B601,"TOPFLOW","TOP","TOP","top1",$C601,"top3","Open_Acute_DIV1","TOP5","TOP6","REPORTED","TOP8")</f>
        <v>0</v>
      </c>
      <c r="DR601" s="53">
        <f>_xll.OneStreamExcelAddIn.XFFunctions.XFGetCell("TRUE", "CONSOL", $D$3,"TOT_Entity","Aggregated","Budget_Working",[1]Setup!C12,"PERIODIC",$B601,"TOPFLOW","TOP","TOP","top1",$C601,"top3","Open_Acute_DIV1","TOP5","TOP6","REPORTED","TOP8")</f>
        <v>0</v>
      </c>
      <c r="DS601" s="53">
        <f>_xll.OneStreamExcelAddIn.XFFunctions.XFGetCell("TRUE", "CONSOL", $D$3,"TOT_Entity","Aggregated","Budget_Working",[1]Setup!C13,"PERIODIC",$B601,"TOPFLOW","TOP","TOP","top1",$C601,"top3","Open_Acute_DIV1","TOP5","TOP6","REPORTED","TOP8")</f>
        <v>0</v>
      </c>
      <c r="DT601" s="53">
        <f>_xll.OneStreamExcelAddIn.XFFunctions.XFGetCell("TRUE", "CONSOL", $D$3,"TOT_Entity","Aggregated","Budget_Working",[1]Setup!C14,"PERIODIC",$B601,"TOPFLOW","TOP","TOP","top1",$C601,"top3","Open_Acute_DIV1","TOP5","TOP6","REPORTED","TOP8")</f>
        <v>0</v>
      </c>
      <c r="DU601" s="53">
        <f>_xll.OneStreamExcelAddIn.XFFunctions.XFGetCell("TRUE", "CONSOL", $D$3,"TOT_Entity","Aggregated","Budget_Working",[1]Setup!C15,"PERIODIC",$B601,"TOPFLOW","TOP","TOP","top1",$C601,"top3","Open_Acute_DIV1","TOP5","TOP6","REPORTED","TOP8")</f>
        <v>0</v>
      </c>
      <c r="DV601" s="178"/>
      <c r="DW601" s="53">
        <f>_xll.OneStreamExcelAddIn.XFFunctions.XFGetCell("TRUE", "CONSOL", $D$3,"TOT_Entity","USD","Budget_Final",[1]Setup!C17,"PERIODIC",$B601,"TOPFLOW","TOP","TOP","top1",$C601,"top3","Open_Acute_DIV1","TOP5","TOP6","REPORTED","TOP8")</f>
        <v>0</v>
      </c>
      <c r="DX601" s="53">
        <f>_xll.OneStreamExcelAddIn.XFFunctions.XFGetCell("TRUE", "CONSOL", $D$3,"TOT_Entity","USD","Budget_Final",[1]Setup!C18,"PERIODIC",$B601,"TOPFLOW","TOP","TOP","top1",$C601,"top3","Open_Acute_DIV1","TOP5","TOP6","REPORTED","TOP8")</f>
        <v>0</v>
      </c>
      <c r="DY601" s="53">
        <f>_xll.OneStreamExcelAddIn.XFFunctions.XFGetCell("TRUE", "CONSOL", $D$3,"TOT_Entity","USD","Budget_Final",[1]Setup!C19,"PERIODIC",$B601,"TOPFLOW","TOP","TOP","top1",$C601,"top3","Open_Acute_DIV1","TOP5","TOP6","REPORTED","TOP8")</f>
        <v>0</v>
      </c>
      <c r="DZ601" s="53">
        <f>_xll.OneStreamExcelAddIn.XFFunctions.XFGetCell("TRUE", "CONSOL", $D$3,"TOT_Entity","USD","Budget_Final",[1]Setup!C20,"PERIODIC",$B601,"TOPFLOW","TOP","TOP","top1",$C601,"top3","Open_Acute_DIV1","TOP5","TOP6","REPORTED","TOP8")</f>
        <v>0</v>
      </c>
      <c r="EA601" s="53">
        <f>_xll.OneStreamExcelAddIn.XFFunctions.XFGetCell("TRUE", "CONSOL", $D$3,"TOT_Entity","USD","Budget_Final",[1]Setup!C21,"PERIODIC",$B601,"TOPFLOW","TOP","TOP","top1",$C601,"top3","Open_Acute_DIV1","TOP5","TOP6","REPORTED","TOP8")</f>
        <v>0</v>
      </c>
      <c r="EB601" s="53">
        <f>_xll.OneStreamExcelAddIn.XFFunctions.XFGetCell("TRUE", "CONSOL", $D$3,"TOT_Entity","USD","Budget_Final",[1]Setup!C22,"PERIODIC",$B601,"TOPFLOW","TOP","TOP","top1",$C601,"top3","Open_Acute_DIV1","TOP5","TOP6","REPORTED","TOP8")</f>
        <v>0</v>
      </c>
      <c r="EC601" s="53">
        <f>_xll.OneStreamExcelAddIn.XFFunctions.XFGetCell("TRUE", "CONSOL", $D$3,"TOT_Entity","USD","Budget_Final",[1]Setup!C23,"PERIODIC",$B601,"TOPFLOW","TOP","TOP","top1",$C601,"top3","Open_Acute_DIV1","TOP5","TOP6","REPORTED","TOP8")</f>
        <v>0</v>
      </c>
      <c r="ED601" s="53">
        <f>_xll.OneStreamExcelAddIn.XFFunctions.XFGetCell("TRUE", "CONSOL", $D$3,"TOT_Entity","USD","Budget_Final",[1]Setup!C24,"PERIODIC",$B601,"TOPFLOW","TOP","TOP","top1",$C601,"top3","Open_Acute_DIV1","TOP5","TOP6","REPORTED","TOP8")</f>
        <v>0</v>
      </c>
      <c r="EE601" s="53">
        <f>_xll.OneStreamExcelAddIn.XFFunctions.XFGetCell("TRUE", "CONSOL", $D$3,"TOT_Entity","USD","Budget_Final",[1]Setup!C25,"PERIODIC",$B601,"TOPFLOW","TOP","TOP","top1",$C601,"top3","Open_Acute_DIV1","TOP5","TOP6","REPORTED","TOP8")</f>
        <v>0</v>
      </c>
      <c r="EF601" s="53">
        <f>_xll.OneStreamExcelAddIn.XFFunctions.XFGetCell("TRUE", "CONSOL", $D$3,"TOT_Entity","USD","Budget_Final",[1]Setup!C26,"PERIODIC",$B601,"TOPFLOW","TOP","TOP","top1",$C601,"top3","Open_Acute_DIV1","TOP5","TOP6","REPORTED","TOP8")</f>
        <v>0</v>
      </c>
      <c r="EG601" s="53">
        <f>_xll.OneStreamExcelAddIn.XFFunctions.XFGetCell("TRUE", "CONSOL", $D$3,"TOT_Entity","USD","Budget_Final",[1]Setup!C27,"PERIODIC",$B601,"TOPFLOW","TOP","TOP","top1",$C601,"top3","Open_Acute_DIV1","TOP5","TOP6","REPORTED","TOP8")</f>
        <v>0</v>
      </c>
      <c r="EH601" s="53">
        <f>_xll.OneStreamExcelAddIn.XFFunctions.XFGetCell("TRUE", "CONSOL", $D$3,"TOT_Entity","USD","Budget_Final",[1]Setup!C28,"PERIODIC",$B601,"TOPFLOW","TOP","TOP","top1",$C601,"top3","Open_Acute_DIV1","TOP5","TOP6","REPORTED","TOP8")</f>
        <v>0</v>
      </c>
    </row>
    <row r="602" spans="2:138" x14ac:dyDescent="0.25">
      <c r="B602" s="51">
        <v>66010</v>
      </c>
      <c r="C602" s="51"/>
      <c r="D602" t="str" cm="1">
        <f t="array" ref="D602">_xll.OneStreamExcelAddIn.XFFunctions.XFGetMemberInfo("Description","Account",B602)</f>
        <v>Rent - ROU Interest</v>
      </c>
      <c r="E602" s="53">
        <f>_xll.OneStreamExcelAddIn.XFFunctions.XFGetCell("TRUE", "CONSOL", $D$3,"TOT_Entity","USD","Actual",$E$3,"PERIODIC",$B602,"TOPFLOW","TOP","TOP","top1",$C602,"top3","Open_Acute_DIV1","TOP5","TOP6","REPORTED","TOP8")</f>
        <v>0</v>
      </c>
      <c r="F602" s="53">
        <f>_xll.OneStreamExcelAddIn.XFFunctions.XFGetCell("TRUE", "CONSOL", $D$3,"TOT_Entity","Aggregated","Budget_Working",$E$3,"PERIODIC",$B602,"TOPFLOW","TOP","TOP","top1",$C602,"top3","Open_Acute_DIV1","TOP5","TOP6","REPORTED","TOP8")</f>
        <v>0</v>
      </c>
      <c r="G602" s="53">
        <f t="shared" si="1531"/>
        <v>0</v>
      </c>
      <c r="H602" s="55">
        <f t="shared" si="1532"/>
        <v>0</v>
      </c>
      <c r="I602" s="41"/>
      <c r="J602" s="53">
        <f>_xll.OneStreamExcelAddIn.XFFunctions.XFGetCell("TRUE", "CONSOL", $D$3,"TOT_Entity","USD","Actual",$E$3,"YTD",$B602,"TOPFLOW","TOP","TOP","top1",$C602,"TOP3","Open_Acute_DIV1","TOP5","TOP6","REPORTED","TOP8")</f>
        <v>0</v>
      </c>
      <c r="K602" s="53">
        <f>_xll.OneStreamExcelAddIn.XFFunctions.XFGetCell("TRUE", "CONSOL", $D$3,"TOT_Entity","Aggregated","Budget_Working",$E$3,"YTD",$B602,"TOPFLOW","TOP","TOP","top1",$C602,"TOP3","Open_Acute_DIV1","TOP5","TOP6","REPORTED","TOP8")</f>
        <v>0</v>
      </c>
      <c r="L602" s="53">
        <f t="shared" si="1533"/>
        <v>0</v>
      </c>
      <c r="M602" s="40">
        <f t="shared" si="1534"/>
        <v>0</v>
      </c>
      <c r="N602" s="41"/>
      <c r="O602" s="53">
        <f>_xll.OneStreamExcelAddIn.XFFunctions.XFGetCell("TRUE", "CONSOL", $D$3,"TOT_Entity","USD","Actual",$F$3,"YTD",$B602,"TOPFLOW","TOP","TOP","top1",$C602,"TOP3","Open_Acute_DIV1","TOP5","TOP6","REPORTED","TOP8")</f>
        <v>0</v>
      </c>
      <c r="P602" s="53">
        <f>_xll.OneStreamExcelAddIn.XFFunctions.XFGetCell("TRUE", "CONSOL", $D$3,"TOT_Entity","USD","Actual",$E$3,"YTD",$B602,"TOPFLOW","TOP","TOP","top1",$C602,"top3","Open_Acute_DIV1","TOP5","TOP6","REPORTED","VAR_BW_PY_Actual")</f>
        <v>0</v>
      </c>
      <c r="Q602" s="40">
        <f t="shared" si="1535"/>
        <v>0</v>
      </c>
      <c r="R602" s="41"/>
      <c r="S602" s="53">
        <f>_xll.OneStreamExcelAddIn.XFFunctions.XFGetCell("TRUE", "CONSOL", $D$3,"TOT_Entity","USD","MIDFCST",$E$3,"MTD",$B602,"TOPFLOW","TOP","TOP","top1",$C602,"TOP3","Open_Acute_DIV1","TOP5","TOP6","REPORTED","TOP8")</f>
        <v>0</v>
      </c>
      <c r="T602" s="53">
        <f t="shared" si="1536"/>
        <v>0</v>
      </c>
      <c r="U602" s="40">
        <f t="shared" si="1537"/>
        <v>0</v>
      </c>
      <c r="V602" s="41"/>
      <c r="W602" s="42"/>
      <c r="X602" s="43"/>
      <c r="Y602" s="42"/>
      <c r="Z602" s="44"/>
      <c r="AB602" s="53">
        <f>_xll.OneStreamExcelAddIn.XFFunctions.XFGetCell("TRUE", "CONSOL", $D$3,"TOT_Entity","USD","Actual",[1]Setup!C4,"PERIODIC",$B602,"TOPFLOW","TOP","TOP","top1",$C602,"top3","Open_Acute_DIV1","TOP5","TOP6","REPORTED","TOP8")</f>
        <v>0</v>
      </c>
      <c r="AC602" s="53">
        <f>_xll.OneStreamExcelAddIn.XFFunctions.XFGetCell("TRUE", "CONSOL", $D$3,"TOT_Entity","Aggregated","Budget_Working",[1]Setup!C4,"PERIODIC",$B602,"TOPFLOW","TOP","TOP","top1",$C602,"top3","Open_Acute_DIV1","TOP5","TOP6","REPORTED","TOP8")</f>
        <v>0</v>
      </c>
      <c r="AD602" s="53">
        <f t="shared" si="1538"/>
        <v>0</v>
      </c>
      <c r="AE602" s="40">
        <f t="shared" si="1539"/>
        <v>0</v>
      </c>
      <c r="AG602" s="53">
        <f>_xll.OneStreamExcelAddIn.XFFunctions.XFGetCell("TRUE", "CONSOL", $D$3,"TOT_Entity","USD","Actual",[1]Setup!C5,"PERIODIC",$B602,"TOPFLOW","TOP","TOP","top1",$C602,"top3","Open_Acute_DIV1","TOP5","TOP6","REPORTED","TOP8")</f>
        <v>0</v>
      </c>
      <c r="AH602" s="53">
        <f>_xll.OneStreamExcelAddIn.XFFunctions.XFGetCell("TRUE", "CONSOL", $D$3,"TOT_Entity","Aggregated","Budget_Working",[1]Setup!C5,"PERIODIC",$B602,"TOPFLOW","TOP","TOP","top1",$C602,"top3","Open_Acute_DIV1","TOP5","TOP6","REPORTED","TOP8")</f>
        <v>0</v>
      </c>
      <c r="AI602" s="53">
        <f t="shared" si="1540"/>
        <v>0</v>
      </c>
      <c r="AJ602" s="40">
        <f t="shared" si="1541"/>
        <v>0</v>
      </c>
      <c r="AL602" s="53">
        <f>_xll.OneStreamExcelAddIn.XFFunctions.XFGetCell("TRUE", "CONSOL", $D$3,"TOT_Entity","USD","Actual",[1]Setup!C6,"PERIODIC",$B602,"TOPFLOW","TOP","TOP","top1",$C602,"top3","Open_Acute_DIV1","TOP5","TOP6","REPORTED","TOP8")</f>
        <v>0</v>
      </c>
      <c r="AM602" s="53">
        <f>_xll.OneStreamExcelAddIn.XFFunctions.XFGetCell("TRUE", "CONSOL", $D$3,"TOT_Entity","Aggregated","Budget_Working",[1]Setup!C6,"PERIODIC",$B602,"TOPFLOW","TOP","TOP","top1",$C602,"top3","Open_Acute_DIV1","TOP5","TOP6","REPORTED","TOP8")</f>
        <v>0</v>
      </c>
      <c r="AN602" s="53">
        <f t="shared" si="1542"/>
        <v>0</v>
      </c>
      <c r="AO602" s="40">
        <f t="shared" si="1543"/>
        <v>0</v>
      </c>
      <c r="AQ602" s="53">
        <f>_xll.OneStreamExcelAddIn.XFFunctions.XFGetCell("TRUE", "CONSOL", $D$3,"TOT_Entity","USD","Actual",[1]Setup!C7,"PERIODIC",$B602,"TOPFLOW","TOP","TOP","top1",$C602,"top3","Open_Acute_DIV1","TOP5","TOP6","REPORTED","TOP8")</f>
        <v>0</v>
      </c>
      <c r="AR602" s="53">
        <f>_xll.OneStreamExcelAddIn.XFFunctions.XFGetCell("TRUE", "CONSOL", $D$3,"TOT_Entity","Aggregated","Budget_Working",[1]Setup!C7,"PERIODIC",$B602,"TOPFLOW","TOP","TOP","top1",$C602,"top3","Open_Acute_DIV1","TOP5","TOP6","REPORTED","TOP8")</f>
        <v>0</v>
      </c>
      <c r="AS602" s="53">
        <f t="shared" si="1544"/>
        <v>0</v>
      </c>
      <c r="AT602" s="40">
        <f t="shared" si="1545"/>
        <v>0</v>
      </c>
      <c r="AV602" s="53">
        <f>_xll.OneStreamExcelAddIn.XFFunctions.XFGetCell("TRUE", "CONSOL", $D$3,"TOT_Entity","USD","Actual",[1]Setup!C8,"PERIODIC",$B602,"TOPFLOW","TOP","TOP","top1",$C602,"top3","Open_Acute_DIV1","TOP5","TOP6","REPORTED","TOP8")</f>
        <v>0</v>
      </c>
      <c r="AW602" s="53">
        <f>_xll.OneStreamExcelAddIn.XFFunctions.XFGetCell("TRUE", "CONSOL", $D$3,"TOT_Entity","Aggregated","Budget_Working",[1]Setup!C8,"PERIODIC",$B602,"TOPFLOW","TOP","TOP","top1",$C602,"top3","Open_Acute_DIV1","TOP5","TOP6","REPORTED","TOP8")</f>
        <v>0</v>
      </c>
      <c r="AX602" s="53">
        <f t="shared" si="1546"/>
        <v>0</v>
      </c>
      <c r="AY602" s="40">
        <f t="shared" si="1547"/>
        <v>0</v>
      </c>
      <c r="BA602" s="53">
        <f>_xll.OneStreamExcelAddIn.XFFunctions.XFGetCell("TRUE", "CONSOL", $D$3,"TOT_Entity","USD","Actual",[1]Setup!C9,"PERIODIC",$B602,"TOPFLOW","TOP","TOP","top1",$C602,"top3","Open_Acute_DIV1","TOP5","TOP6","REPORTED","TOP8")</f>
        <v>0</v>
      </c>
      <c r="BB602" s="53">
        <f>_xll.OneStreamExcelAddIn.XFFunctions.XFGetCell("TRUE", "CONSOL", $D$3,"TOT_Entity","Aggregated","Budget_Working",[1]Setup!C9,"PERIODIC",$B602,"TOPFLOW","TOP","TOP","top1",$C602,"top3","Open_Acute_DIV1","TOP5","TOP6","REPORTED","TOP8")</f>
        <v>0</v>
      </c>
      <c r="BC602" s="53">
        <f t="shared" si="1548"/>
        <v>0</v>
      </c>
      <c r="BD602" s="40">
        <f t="shared" si="1549"/>
        <v>0</v>
      </c>
      <c r="BF602" s="53">
        <f>_xll.OneStreamExcelAddIn.XFFunctions.XFGetCell("TRUE", "CONSOL", $D$3,"TOT_Entity","USD","Actual",[1]Setup!C10,"PERIODIC",$B602,"TOPFLOW","TOP","TOP","top1",$C602,"top3","Open_Acute_DIV1","TOP5","TOP6","REPORTED","TOP8")</f>
        <v>0</v>
      </c>
      <c r="BG602" s="53">
        <f>_xll.OneStreamExcelAddIn.XFFunctions.XFGetCell("TRUE", "CONSOL", $D$3,"TOT_Entity","Aggregated","Budget_Working",[1]Setup!C10,"PERIODIC",$B602,"TOPFLOW","TOP","TOP","top1",$C602,"top3","Open_Acute_DIV1","TOP5","TOP6","REPORTED","TOP8")</f>
        <v>0</v>
      </c>
      <c r="BH602" s="53">
        <f t="shared" si="1550"/>
        <v>0</v>
      </c>
      <c r="BI602" s="40">
        <f t="shared" si="1551"/>
        <v>0</v>
      </c>
      <c r="BK602" s="53">
        <f>_xll.OneStreamExcelAddIn.XFFunctions.XFGetCell("TRUE", "CONSOL", $D$3,"TOT_Entity","USD","Actual",[1]Setup!C11,"PERIODIC",$B602,"TOPFLOW","TOP","TOP","top1",$C602,"top3","Open_Acute_DIV1","TOP5","TOP6","REPORTED","TOP8")</f>
        <v>0</v>
      </c>
      <c r="BL602" s="53">
        <f>_xll.OneStreamExcelAddIn.XFFunctions.XFGetCell("TRUE", "CONSOL", $D$3,"TOT_Entity","Aggregated","Budget_Working",[1]Setup!C11,"PERIODIC",$B602,"TOPFLOW","TOP","TOP","top1",$C602,"top3","Open_Acute_DIV1","TOP5","TOP6","REPORTED","TOP8")</f>
        <v>0</v>
      </c>
      <c r="BM602" s="53">
        <f t="shared" si="1552"/>
        <v>0</v>
      </c>
      <c r="BN602" s="40">
        <f t="shared" si="1553"/>
        <v>0</v>
      </c>
      <c r="BP602" s="53">
        <f>_xll.OneStreamExcelAddIn.XFFunctions.XFGetCell("TRUE", "CONSOL", $D$3,"TOT_Entity","USD","Actual",[1]Setup!C12,"PERIODIC",$B602,"TOPFLOW","TOP","TOP","top1",$C602,"top3","Open_Acute_DIV1","TOP5","TOP6","REPORTED","TOP8")</f>
        <v>0</v>
      </c>
      <c r="BQ602" s="53">
        <f>_xll.OneStreamExcelAddIn.XFFunctions.XFGetCell("TRUE", "CONSOL", $D$3,"TOT_Entity","Aggregated","Budget_Working",[1]Setup!C12,"PERIODIC",$B602,"TOPFLOW","TOP","TOP","top1",$C602,"top3","Open_Acute_DIV1","TOP5","TOP6","REPORTED","TOP8")</f>
        <v>0</v>
      </c>
      <c r="BR602" s="53">
        <f t="shared" si="1554"/>
        <v>0</v>
      </c>
      <c r="BS602" s="40">
        <f t="shared" si="1555"/>
        <v>0</v>
      </c>
      <c r="BU602" s="53">
        <f>_xll.OneStreamExcelAddIn.XFFunctions.XFGetCell("TRUE", "CONSOL", $D$3,"TOT_Entity","USD","Actual",[1]Setup!C13,"PERIODIC",$B602,"TOPFLOW","TOP","TOP","top1",$C602,"top3","Open_Acute_DIV1","TOP5","TOP6","REPORTED","TOP8")</f>
        <v>0</v>
      </c>
      <c r="BV602" s="53">
        <f>_xll.OneStreamExcelAddIn.XFFunctions.XFGetCell("TRUE", "CONSOL", $D$3,"TOT_Entity","Aggregated","Budget_Working",[1]Setup!C13,"PERIODIC",$B602,"TOPFLOW","TOP","TOP","top1",$C602,"top3","Open_Acute_DIV1","TOP5","TOP6","REPORTED","TOP8")</f>
        <v>0</v>
      </c>
      <c r="BW602" s="53">
        <f t="shared" si="1556"/>
        <v>0</v>
      </c>
      <c r="BX602" s="40">
        <f t="shared" si="1557"/>
        <v>0</v>
      </c>
      <c r="BZ602" s="53">
        <f>_xll.OneStreamExcelAddIn.XFFunctions.XFGetCell("TRUE", "CONSOL", $D$3,"TOT_Entity","USD","Actual",[1]Setup!C14,"PERIODIC",$B602,"TOPFLOW","TOP","TOP","top1",$C602,"top3","Open_Acute_DIV1","TOP5","TOP6","REPORTED","TOP8")</f>
        <v>0</v>
      </c>
      <c r="CA602" s="53">
        <f>_xll.OneStreamExcelAddIn.XFFunctions.XFGetCell("TRUE", "CONSOL", $D$3,"TOT_Entity","Aggregated","Budget_Working",[1]Setup!C14,"PERIODIC",$B602,"TOPFLOW","TOP","TOP","top1",$C602,"top3","Open_Acute_DIV1","TOP5","TOP6","REPORTED","TOP8")</f>
        <v>0</v>
      </c>
      <c r="CB602" s="53">
        <f t="shared" si="1558"/>
        <v>0</v>
      </c>
      <c r="CC602" s="40">
        <f t="shared" si="1559"/>
        <v>0</v>
      </c>
      <c r="CE602" s="53">
        <f>_xll.OneStreamExcelAddIn.XFFunctions.XFGetCell("TRUE", "CONSOL", $D$3,"TOT_Entity","USD","Actual",[1]Setup!C15,"PERIODIC",$B602,"TOPFLOW","TOP","TOP","top1",$C602,"top3","Open_Acute_DIV1","TOP5","TOP6","REPORTED","TOP8")</f>
        <v>0</v>
      </c>
      <c r="CF602" s="53">
        <f>_xll.OneStreamExcelAddIn.XFFunctions.XFGetCell("TRUE", "CONSOL", $D$3,"TOT_Entity","Aggregated","Budget_Working",[1]Setup!C15,"PERIODIC",$B602,"TOPFLOW","TOP","TOP","top1",$C602,"top3","Open_Acute_DIV1","TOP5","TOP6","REPORTED","TOP8")</f>
        <v>0</v>
      </c>
      <c r="CG602" s="53">
        <f t="shared" si="1560"/>
        <v>0</v>
      </c>
      <c r="CH602" s="40">
        <f t="shared" si="1561"/>
        <v>0</v>
      </c>
      <c r="CI602" s="212"/>
      <c r="CJ602" s="53">
        <f>_xll.OneStreamExcelAddIn.XFFunctions.XFGetCell("TRUE", "CONSOL", $D$3,"TOT_Entity","USD","Actual",[1]Setup!C4,"PERIODIC",$B602,"TOPFLOW","TOP","TOP","top1",$C602,"top3","Open_Acute_DIV1","TOP5","TOP6","REPORTED","TOP8")</f>
        <v>0</v>
      </c>
      <c r="CK602" s="53">
        <f>_xll.OneStreamExcelAddIn.XFFunctions.XFGetCell("TRUE", "CONSOL", $D$3,"TOT_Entity","USD","Actual",[1]Setup!C5,"PERIODIC",$B602,"TOPFLOW","TOP","TOP","top1",$C602,"top3","Open_Acute_DIV1","TOP5","TOP6","REPORTED","TOP8")</f>
        <v>0</v>
      </c>
      <c r="CL602" s="53">
        <f>_xll.OneStreamExcelAddIn.XFFunctions.XFGetCell("TRUE", "CONSOL", $D$3,"TOT_Entity","USD","Actual",[1]Setup!C6,"PERIODIC",$B602,"TOPFLOW","TOP","TOP","top1",$C602,"top3","Open_Acute_DIV1","TOP5","TOP6","REPORTED","TOP8")</f>
        <v>0</v>
      </c>
      <c r="CM602" s="53">
        <f>_xll.OneStreamExcelAddIn.XFFunctions.XFGetCell("TRUE", "CONSOL", $D$3,"TOT_Entity","USD","Actual",[1]Setup!C7,"PERIODIC",$B602,"TOPFLOW","TOP","TOP","top1",$C602,"top3","Open_Acute_DIV1","TOP5","TOP6","REPORTED","TOP8")</f>
        <v>0</v>
      </c>
      <c r="CN602" s="53">
        <f>_xll.OneStreamExcelAddIn.XFFunctions.XFGetCell("TRUE", "CONSOL", $D$3,"TOT_Entity","USD","Actual",[1]Setup!C8,"PERIODIC",$B602,"TOPFLOW","TOP","TOP","top1",$C602,"top3","Open_Acute_DIV1","TOP5","TOP6","REPORTED","TOP8")</f>
        <v>0</v>
      </c>
      <c r="CO602" s="53">
        <f>_xll.OneStreamExcelAddIn.XFFunctions.XFGetCell("TRUE", "CONSOL", $D$3,"TOT_Entity","USD","Actual",[1]Setup!C9,"PERIODIC",$B602,"TOPFLOW","TOP","TOP","top1",$C602,"top3","Open_Acute_DIV1","TOP5","TOP6","REPORTED","TOP8")</f>
        <v>0</v>
      </c>
      <c r="CP602" s="53">
        <f>_xll.OneStreamExcelAddIn.XFFunctions.XFGetCell("TRUE", "CONSOL", $D$3,"TOT_Entity","USD","Actual",[1]Setup!C10,"PERIODIC",$B602,"TOPFLOW","TOP","TOP","top1",$C602,"top3","Open_Acute_DIV1","TOP5","TOP6","REPORTED","TOP8")</f>
        <v>0</v>
      </c>
      <c r="CQ602" s="53">
        <f>_xll.OneStreamExcelAddIn.XFFunctions.XFGetCell("TRUE", "CONSOL", $D$3,"TOT_Entity","USD","Actual",[1]Setup!C11,"PERIODIC",$B602,"TOPFLOW","TOP","TOP","top1",$C602,"top3","Open_Acute_DIV1","TOP5","TOP6","REPORTED","TOP8")</f>
        <v>0</v>
      </c>
      <c r="CR602" s="53">
        <f>_xll.OneStreamExcelAddIn.XFFunctions.XFGetCell("TRUE", "CONSOL", $D$3,"TOT_Entity","USD","Actual",[1]Setup!C12,"PERIODIC",$B602,"TOPFLOW","TOP","TOP","top1",$C602,"top3","Open_Acute_DIV1","TOP5","TOP6","REPORTED","TOP8")</f>
        <v>0</v>
      </c>
      <c r="CS602" s="53">
        <f>_xll.OneStreamExcelAddIn.XFFunctions.XFGetCell("TRUE", "CONSOL", $D$3,"TOT_Entity","USD","Actual",[1]Setup!C13,"PERIODIC",$B602,"TOPFLOW","TOP","TOP","top1",$C602,"top3","Open_Acute_DIV1","TOP5","TOP6","REPORTED","TOP8")</f>
        <v>0</v>
      </c>
      <c r="CT602" s="53">
        <f>_xll.OneStreamExcelAddIn.XFFunctions.XFGetCell("TRUE", "CONSOL", $D$3,"TOT_Entity","USD","Actual",[1]Setup!C14,"PERIODIC",$B602,"TOPFLOW","TOP","TOP","top1",$C602,"top3","Open_Acute_DIV1","TOP5","TOP6","REPORTED","TOP8")</f>
        <v>0</v>
      </c>
      <c r="CU602" s="53">
        <f>_xll.OneStreamExcelAddIn.XFFunctions.XFGetCell("TRUE", "CONSOL", $D$3,"TOT_Entity","USD","Actual",[1]Setup!C15,"PERIODIC",$B602,"TOPFLOW","TOP","TOP","top1",$C602,"top3","Open_Acute_DIV1","TOP5","TOP6","REPORTED","TOP8")</f>
        <v>0</v>
      </c>
      <c r="CV602" s="212"/>
      <c r="CW602" s="53">
        <f>_xll.OneStreamExcelAddIn.XFFunctions.XFGetCell("TRUE", "CONSOL", $D$3,"TOT_Entity","USD","Actual",[1]Setup!C17,"PERIODIC",$B602,"TOPFLOW","TOP","TOP","top1",$C602,"top3","Open_Acute_DIV1","TOP5","TOP6","REPORTED","TOP8")</f>
        <v>0</v>
      </c>
      <c r="CX602" s="53">
        <f>_xll.OneStreamExcelAddIn.XFFunctions.XFGetCell("TRUE", "CONSOL", $D$3,"TOT_Entity","USD","Actual",[1]Setup!C18,"PERIODIC",$B602,"TOPFLOW","TOP","TOP","top1",$C602,"top3","Open_Acute_DIV1","TOP5","TOP6","REPORTED","TOP8")</f>
        <v>0</v>
      </c>
      <c r="CY602" s="53">
        <f>_xll.OneStreamExcelAddIn.XFFunctions.XFGetCell("TRUE", "CONSOL", $D$3,"TOT_Entity","USD","Actual",[1]Setup!C19,"PERIODIC",$B602,"TOPFLOW","TOP","TOP","top1",$C602,"top3","Open_Acute_DIV1","TOP5","TOP6","REPORTED","TOP8")</f>
        <v>0</v>
      </c>
      <c r="CZ602" s="53">
        <f>_xll.OneStreamExcelAddIn.XFFunctions.XFGetCell("TRUE", "CONSOL", $D$3,"TOT_Entity","USD","Actual",[1]Setup!C20,"PERIODIC",$B602,"TOPFLOW","TOP","TOP","top1",$C602,"top3","Open_Acute_DIV1","TOP5","TOP6","REPORTED","TOP8")</f>
        <v>0</v>
      </c>
      <c r="DA602" s="53">
        <f>_xll.OneStreamExcelAddIn.XFFunctions.XFGetCell("TRUE", "CONSOL", $D$3,"TOT_Entity","USD","Actual",[1]Setup!C21,"PERIODIC",$B602,"TOPFLOW","TOP","TOP","top1",$C602,"top3","Open_Acute_DIV1","TOP5","TOP6","REPORTED","TOP8")</f>
        <v>0</v>
      </c>
      <c r="DB602" s="53">
        <f>_xll.OneStreamExcelAddIn.XFFunctions.XFGetCell("TRUE", "CONSOL", $D$3,"TOT_Entity","USD","Actual",[1]Setup!C22,"PERIODIC",$B602,"TOPFLOW","TOP","TOP","top1",$C602,"top3","Open_Acute_DIV1","TOP5","TOP6","REPORTED","TOP8")</f>
        <v>0</v>
      </c>
      <c r="DC602" s="53">
        <f>_xll.OneStreamExcelAddIn.XFFunctions.XFGetCell("TRUE", "CONSOL", $D$3,"TOT_Entity","USD","Actual",[1]Setup!C23,"PERIODIC",$B602,"TOPFLOW","TOP","TOP","top1",$C602,"top3","Open_Acute_DIV1","TOP5","TOP6","REPORTED","TOP8")</f>
        <v>0</v>
      </c>
      <c r="DD602" s="53">
        <f>_xll.OneStreamExcelAddIn.XFFunctions.XFGetCell("TRUE", "CONSOL", $D$3,"TOT_Entity","USD","Actual",[1]Setup!C24,"PERIODIC",$B602,"TOPFLOW","TOP","TOP","top1",$C602,"top3","Open_Acute_DIV1","TOP5","TOP6","REPORTED","TOP8")</f>
        <v>0</v>
      </c>
      <c r="DE602" s="53">
        <f>_xll.OneStreamExcelAddIn.XFFunctions.XFGetCell("TRUE", "CONSOL", $D$3,"TOT_Entity","USD","Actual",[1]Setup!C25,"PERIODIC",$B602,"TOPFLOW","TOP","TOP","top1",$C602,"top3","Open_Acute_DIV1","TOP5","TOP6","REPORTED","TOP8")</f>
        <v>0</v>
      </c>
      <c r="DF602" s="53">
        <f>_xll.OneStreamExcelAddIn.XFFunctions.XFGetCell("TRUE", "CONSOL", $D$3,"TOT_Entity","USD","Actual",[1]Setup!C26,"PERIODIC",$B602,"TOPFLOW","TOP","TOP","top1",$C602,"top3","Open_Acute_DIV1","TOP5","TOP6","REPORTED","TOP8")</f>
        <v>0</v>
      </c>
      <c r="DG602" s="53">
        <f>_xll.OneStreamExcelAddIn.XFFunctions.XFGetCell("TRUE", "CONSOL", $D$3,"TOT_Entity","USD","Actual",[1]Setup!C27,"PERIODIC",$B602,"TOPFLOW","TOP","TOP","top1",$C602,"top3","Open_Acute_DIV1","TOP5","TOP6","REPORTED","TOP8")</f>
        <v>0</v>
      </c>
      <c r="DH602" s="53">
        <f>_xll.OneStreamExcelAddIn.XFFunctions.XFGetCell("TRUE", "CONSOL", $D$3,"TOT_Entity","USD","Actual",[1]Setup!C28,"PERIODIC",$B602,"TOPFLOW","TOP","TOP","top1",$C602,"top3","Open_Acute_DIV1","TOP5","TOP6","REPORTED","TOP8")</f>
        <v>0</v>
      </c>
      <c r="DI602" s="178"/>
      <c r="DJ602" s="53">
        <f>_xll.OneStreamExcelAddIn.XFFunctions.XFGetCell("TRUE", "CONSOL", $D$3,"TOT_Entity","Aggregated","Budget_Working",[1]Setup!C4,"PERIODIC",$B602,"TOPFLOW","TOP","TOP","top1",$C602,"top3","Open_Acute_DIV1","TOP5","TOP6","REPORTED","TOP8")</f>
        <v>0</v>
      </c>
      <c r="DK602" s="53">
        <f>_xll.OneStreamExcelAddIn.XFFunctions.XFGetCell("TRUE", "CONSOL", $D$3,"TOT_Entity","Aggregated","Budget_Working",[1]Setup!C5,"PERIODIC",$B602,"TOPFLOW","TOP","TOP","top1",$C602,"top3","Open_Acute_DIV1","TOP5","TOP6","REPORTED","TOP8")</f>
        <v>0</v>
      </c>
      <c r="DL602" s="53">
        <f>_xll.OneStreamExcelAddIn.XFFunctions.XFGetCell("TRUE", "CONSOL", $D$3,"TOT_Entity","Aggregated","Budget_Working",[1]Setup!C6,"PERIODIC",$B602,"TOPFLOW","TOP","TOP","top1",$C602,"top3","Open_Acute_DIV1","TOP5","TOP6","REPORTED","TOP8")</f>
        <v>0</v>
      </c>
      <c r="DM602" s="53">
        <f>_xll.OneStreamExcelAddIn.XFFunctions.XFGetCell("TRUE", "CONSOL", $D$3,"TOT_Entity","Aggregated","Budget_Working",[1]Setup!C7,"PERIODIC",$B602,"TOPFLOW","TOP","TOP","top1",$C602,"top3","Open_Acute_DIV1","TOP5","TOP6","REPORTED","TOP8")</f>
        <v>0</v>
      </c>
      <c r="DN602" s="53">
        <f>_xll.OneStreamExcelAddIn.XFFunctions.XFGetCell("TRUE", "CONSOL", $D$3,"TOT_Entity","Aggregated","Budget_Working",[1]Setup!C8,"PERIODIC",$B602,"TOPFLOW","TOP","TOP","top1",$C602,"top3","Open_Acute_DIV1","TOP5","TOP6","REPORTED","TOP8")</f>
        <v>0</v>
      </c>
      <c r="DO602" s="53">
        <f>_xll.OneStreamExcelAddIn.XFFunctions.XFGetCell("TRUE", "CONSOL", $D$3,"TOT_Entity","Aggregated","Budget_Working",[1]Setup!C9,"PERIODIC",$B602,"TOPFLOW","TOP","TOP","top1",$C602,"top3","Open_Acute_DIV1","TOP5","TOP6","REPORTED","TOP8")</f>
        <v>0</v>
      </c>
      <c r="DP602" s="53">
        <f>_xll.OneStreamExcelAddIn.XFFunctions.XFGetCell("TRUE", "CONSOL", $D$3,"TOT_Entity","Aggregated","Budget_Working",[1]Setup!C10,"PERIODIC",$B602,"TOPFLOW","TOP","TOP","top1",$C602,"top3","Open_Acute_DIV1","TOP5","TOP6","REPORTED","TOP8")</f>
        <v>0</v>
      </c>
      <c r="DQ602" s="53">
        <f>_xll.OneStreamExcelAddIn.XFFunctions.XFGetCell("TRUE", "CONSOL", $D$3,"TOT_Entity","Aggregated","Budget_Working",[1]Setup!C11,"PERIODIC",$B602,"TOPFLOW","TOP","TOP","top1",$C602,"top3","Open_Acute_DIV1","TOP5","TOP6","REPORTED","TOP8")</f>
        <v>0</v>
      </c>
      <c r="DR602" s="53">
        <f>_xll.OneStreamExcelAddIn.XFFunctions.XFGetCell("TRUE", "CONSOL", $D$3,"TOT_Entity","Aggregated","Budget_Working",[1]Setup!C12,"PERIODIC",$B602,"TOPFLOW","TOP","TOP","top1",$C602,"top3","Open_Acute_DIV1","TOP5","TOP6","REPORTED","TOP8")</f>
        <v>0</v>
      </c>
      <c r="DS602" s="53">
        <f>_xll.OneStreamExcelAddIn.XFFunctions.XFGetCell("TRUE", "CONSOL", $D$3,"TOT_Entity","Aggregated","Budget_Working",[1]Setup!C13,"PERIODIC",$B602,"TOPFLOW","TOP","TOP","top1",$C602,"top3","Open_Acute_DIV1","TOP5","TOP6","REPORTED","TOP8")</f>
        <v>0</v>
      </c>
      <c r="DT602" s="53">
        <f>_xll.OneStreamExcelAddIn.XFFunctions.XFGetCell("TRUE", "CONSOL", $D$3,"TOT_Entity","Aggregated","Budget_Working",[1]Setup!C14,"PERIODIC",$B602,"TOPFLOW","TOP","TOP","top1",$C602,"top3","Open_Acute_DIV1","TOP5","TOP6","REPORTED","TOP8")</f>
        <v>0</v>
      </c>
      <c r="DU602" s="53">
        <f>_xll.OneStreamExcelAddIn.XFFunctions.XFGetCell("TRUE", "CONSOL", $D$3,"TOT_Entity","Aggregated","Budget_Working",[1]Setup!C15,"PERIODIC",$B602,"TOPFLOW","TOP","TOP","top1",$C602,"top3","Open_Acute_DIV1","TOP5","TOP6","REPORTED","TOP8")</f>
        <v>0</v>
      </c>
      <c r="DV602" s="178"/>
      <c r="DW602" s="53">
        <f>_xll.OneStreamExcelAddIn.XFFunctions.XFGetCell("TRUE", "CONSOL", $D$3,"TOT_Entity","USD","Budget_Final",[1]Setup!C17,"PERIODIC",$B602,"TOPFLOW","TOP","TOP","top1",$C602,"top3","Open_Acute_DIV1","TOP5","TOP6","REPORTED","TOP8")</f>
        <v>0</v>
      </c>
      <c r="DX602" s="53">
        <f>_xll.OneStreamExcelAddIn.XFFunctions.XFGetCell("TRUE", "CONSOL", $D$3,"TOT_Entity","USD","Budget_Final",[1]Setup!C18,"PERIODIC",$B602,"TOPFLOW","TOP","TOP","top1",$C602,"top3","Open_Acute_DIV1","TOP5","TOP6","REPORTED","TOP8")</f>
        <v>0</v>
      </c>
      <c r="DY602" s="53">
        <f>_xll.OneStreamExcelAddIn.XFFunctions.XFGetCell("TRUE", "CONSOL", $D$3,"TOT_Entity","USD","Budget_Final",[1]Setup!C19,"PERIODIC",$B602,"TOPFLOW","TOP","TOP","top1",$C602,"top3","Open_Acute_DIV1","TOP5","TOP6","REPORTED","TOP8")</f>
        <v>0</v>
      </c>
      <c r="DZ602" s="53">
        <f>_xll.OneStreamExcelAddIn.XFFunctions.XFGetCell("TRUE", "CONSOL", $D$3,"TOT_Entity","USD","Budget_Final",[1]Setup!C20,"PERIODIC",$B602,"TOPFLOW","TOP","TOP","top1",$C602,"top3","Open_Acute_DIV1","TOP5","TOP6","REPORTED","TOP8")</f>
        <v>0</v>
      </c>
      <c r="EA602" s="53">
        <f>_xll.OneStreamExcelAddIn.XFFunctions.XFGetCell("TRUE", "CONSOL", $D$3,"TOT_Entity","USD","Budget_Final",[1]Setup!C21,"PERIODIC",$B602,"TOPFLOW","TOP","TOP","top1",$C602,"top3","Open_Acute_DIV1","TOP5","TOP6","REPORTED","TOP8")</f>
        <v>0</v>
      </c>
      <c r="EB602" s="53">
        <f>_xll.OneStreamExcelAddIn.XFFunctions.XFGetCell("TRUE", "CONSOL", $D$3,"TOT_Entity","USD","Budget_Final",[1]Setup!C22,"PERIODIC",$B602,"TOPFLOW","TOP","TOP","top1",$C602,"top3","Open_Acute_DIV1","TOP5","TOP6","REPORTED","TOP8")</f>
        <v>0</v>
      </c>
      <c r="EC602" s="53">
        <f>_xll.OneStreamExcelAddIn.XFFunctions.XFGetCell("TRUE", "CONSOL", $D$3,"TOT_Entity","USD","Budget_Final",[1]Setup!C23,"PERIODIC",$B602,"TOPFLOW","TOP","TOP","top1",$C602,"top3","Open_Acute_DIV1","TOP5","TOP6","REPORTED","TOP8")</f>
        <v>0</v>
      </c>
      <c r="ED602" s="53">
        <f>_xll.OneStreamExcelAddIn.XFFunctions.XFGetCell("TRUE", "CONSOL", $D$3,"TOT_Entity","USD","Budget_Final",[1]Setup!C24,"PERIODIC",$B602,"TOPFLOW","TOP","TOP","top1",$C602,"top3","Open_Acute_DIV1","TOP5","TOP6","REPORTED","TOP8")</f>
        <v>0</v>
      </c>
      <c r="EE602" s="53">
        <f>_xll.OneStreamExcelAddIn.XFFunctions.XFGetCell("TRUE", "CONSOL", $D$3,"TOT_Entity","USD","Budget_Final",[1]Setup!C25,"PERIODIC",$B602,"TOPFLOW","TOP","TOP","top1",$C602,"top3","Open_Acute_DIV1","TOP5","TOP6","REPORTED","TOP8")</f>
        <v>0</v>
      </c>
      <c r="EF602" s="53">
        <f>_xll.OneStreamExcelAddIn.XFFunctions.XFGetCell("TRUE", "CONSOL", $D$3,"TOT_Entity","USD","Budget_Final",[1]Setup!C26,"PERIODIC",$B602,"TOPFLOW","TOP","TOP","top1",$C602,"top3","Open_Acute_DIV1","TOP5","TOP6","REPORTED","TOP8")</f>
        <v>0</v>
      </c>
      <c r="EG602" s="53">
        <f>_xll.OneStreamExcelAddIn.XFFunctions.XFGetCell("TRUE", "CONSOL", $D$3,"TOT_Entity","USD","Budget_Final",[1]Setup!C27,"PERIODIC",$B602,"TOPFLOW","TOP","TOP","top1",$C602,"top3","Open_Acute_DIV1","TOP5","TOP6","REPORTED","TOP8")</f>
        <v>0</v>
      </c>
      <c r="EH602" s="53">
        <f>_xll.OneStreamExcelAddIn.XFFunctions.XFGetCell("TRUE", "CONSOL", $D$3,"TOT_Entity","USD","Budget_Final",[1]Setup!C28,"PERIODIC",$B602,"TOPFLOW","TOP","TOP","top1",$C602,"top3","Open_Acute_DIV1","TOP5","TOP6","REPORTED","TOP8")</f>
        <v>0</v>
      </c>
    </row>
    <row r="603" spans="2:138" s="47" customFormat="1" x14ac:dyDescent="0.25">
      <c r="B603" s="51" t="s">
        <v>371</v>
      </c>
      <c r="C603" s="51"/>
      <c r="D603" s="47" t="s">
        <v>372</v>
      </c>
      <c r="E603" s="53">
        <f>_xll.OneStreamExcelAddIn.XFFunctions.XFGetCell("TRUE", "CONSOL", $D$3,"TOT_Entity","USD","Actual",$E$3,"PERIODIC",$B603,"TOPFLOW","TOP","TOP","top1",$C603,"top3","Open_Acute_DIV1","TOP5","TOP6","REPORTED","TOP8")</f>
        <v>329255.06</v>
      </c>
      <c r="F603" s="53">
        <f>_xll.OneStreamExcelAddIn.XFFunctions.XFGetCell("TRUE", "CONSOL", $D$3,"TOT_Entity","Aggregated","Budget_Working",$E$3,"PERIODIC",$B603,"TOPFLOW","TOP","TOP","top1",$C603,"top3","Open_Acute_DIV1","TOP5","TOP6","REPORTED","TOP8")</f>
        <v>306443.13</v>
      </c>
      <c r="G603" s="53">
        <f t="shared" si="1531"/>
        <v>-22811.929999999993</v>
      </c>
      <c r="H603" s="55">
        <f t="shared" si="1532"/>
        <v>-7.4440990078648503E-2</v>
      </c>
      <c r="I603" s="41"/>
      <c r="J603" s="53">
        <f>_xll.OneStreamExcelAddIn.XFFunctions.XFGetCell("TRUE", "CONSOL", $D$3,"TOT_Entity","USD","Actual",$E$3,"YTD",$B603,"TOPFLOW","TOP","TOP","top1",$C603,"TOP3","Open_Acute_DIV1","TOP5","TOP6","REPORTED","TOP8")</f>
        <v>1234995.75</v>
      </c>
      <c r="K603" s="53">
        <f>_xll.OneStreamExcelAddIn.XFFunctions.XFGetCell("TRUE", "CONSOL", $D$3,"TOT_Entity","Aggregated","Budget_Working",$E$3,"YTD",$B603,"TOPFLOW","TOP","TOP","top1",$C603,"TOP3","Open_Acute_DIV1","TOP5","TOP6","REPORTED","TOP8")</f>
        <v>1225772.52</v>
      </c>
      <c r="L603" s="53">
        <f t="shared" si="1533"/>
        <v>-9223.2299999999814</v>
      </c>
      <c r="M603" s="40">
        <f t="shared" si="1534"/>
        <v>-7.5244222312962124E-3</v>
      </c>
      <c r="N603" s="41"/>
      <c r="O603" s="53">
        <f>_xll.OneStreamExcelAddIn.XFFunctions.XFGetCell("TRUE", "CONSOL", $D$3,"TOT_Entity","USD","Actual",$F$3,"YTD",$B603,"TOPFLOW","TOP","TOP","top1",$C603,"TOP3","Open_Acute_DIV1","TOP5","TOP6","REPORTED","TOP8")</f>
        <v>1243216.81</v>
      </c>
      <c r="P603" s="53">
        <f>_xll.OneStreamExcelAddIn.XFFunctions.XFGetCell("TRUE", "CONSOL", $D$3,"TOT_Entity","USD","Actual",$E$3,"YTD",$B603,"TOPFLOW","TOP","TOP","top1",$C603,"top3","Open_Acute_DIV1","TOP5","TOP6","REPORTED","VAR_BW_PY_Actual")</f>
        <v>8221.06</v>
      </c>
      <c r="Q603" s="40">
        <f t="shared" si="1535"/>
        <v>6.6127323358827483E-3</v>
      </c>
      <c r="R603" s="41"/>
      <c r="S603" s="53">
        <f>_xll.OneStreamExcelAddIn.XFFunctions.XFGetCell("TRUE", "CONSOL", $D$3,"TOT_Entity","USD","MIDFCST",$E$3,"MTD",$B603,"TOPFLOW","TOP","TOP","top1",$C603,"TOP3","Open_Acute_DIV1","TOP5","TOP6","REPORTED","TOP8")</f>
        <v>0</v>
      </c>
      <c r="T603" s="53">
        <f t="shared" si="1536"/>
        <v>-329255.06</v>
      </c>
      <c r="U603" s="40">
        <f t="shared" si="1537"/>
        <v>0</v>
      </c>
      <c r="V603" s="41"/>
      <c r="W603" s="42"/>
      <c r="X603" s="43"/>
      <c r="Y603" s="42"/>
      <c r="Z603" s="44"/>
      <c r="AB603" s="213">
        <f>_xll.OneStreamExcelAddIn.XFFunctions.XFGetCell("TRUE", "CONSOL", $D$3,"TOT_Entity","USD","Actual",[1]Setup!C4,"PERIODIC",$B603,"TOPFLOW","TOP","TOP","top1",$C603,"top3","Open_Acute_DIV1","TOP5","TOP6","REPORTED","TOP8")</f>
        <v>305515.55</v>
      </c>
      <c r="AC603" s="213">
        <f>_xll.OneStreamExcelAddIn.XFFunctions.XFGetCell("TRUE", "CONSOL", $D$3,"TOT_Entity","Aggregated","Budget_Working",[1]Setup!C4,"PERIODIC",$B603,"TOPFLOW","TOP","TOP","top1",$C603,"top3","Open_Acute_DIV1","TOP5","TOP6","REPORTED","TOP8")</f>
        <v>306443.13</v>
      </c>
      <c r="AD603" s="213">
        <f t="shared" si="1538"/>
        <v>927.5800000000163</v>
      </c>
      <c r="AE603" s="209">
        <f>IFERROR(AD603/AC603,0)</f>
        <v>3.0269237884367525E-3</v>
      </c>
      <c r="AG603" s="213">
        <f>_xll.OneStreamExcelAddIn.XFFunctions.XFGetCell("TRUE", "CONSOL", $D$3,"TOT_Entity","USD","Actual",[1]Setup!C5,"PERIODIC",$B603,"TOPFLOW","TOP","TOP","top1",$C603,"top3","Open_Acute_DIV1","TOP5","TOP6","REPORTED","TOP8")</f>
        <v>306860.09000000003</v>
      </c>
      <c r="AH603" s="213">
        <f>_xll.OneStreamExcelAddIn.XFFunctions.XFGetCell("TRUE", "CONSOL", $D$3,"TOT_Entity","Aggregated","Budget_Working",[1]Setup!C5,"PERIODIC",$B603,"TOPFLOW","TOP","TOP","top1",$C603,"top3","Open_Acute_DIV1","TOP5","TOP6","REPORTED","TOP8")</f>
        <v>306443.13</v>
      </c>
      <c r="AI603" s="213">
        <f t="shared" si="1540"/>
        <v>-416.96000000002095</v>
      </c>
      <c r="AJ603" s="209">
        <f>IFERROR(AI603/AH603,0)</f>
        <v>-1.360643979847161E-3</v>
      </c>
      <c r="AL603" s="213">
        <f>_xll.OneStreamExcelAddIn.XFFunctions.XFGetCell("TRUE", "CONSOL", $D$3,"TOT_Entity","USD","Actual",[1]Setup!C6,"PERIODIC",$B603,"TOPFLOW","TOP","TOP","top1",$C603,"top3","Open_Acute_DIV1","TOP5","TOP6","REPORTED","TOP8")</f>
        <v>293365.05</v>
      </c>
      <c r="AM603" s="213">
        <f>_xll.OneStreamExcelAddIn.XFFunctions.XFGetCell("TRUE", "CONSOL", $D$3,"TOT_Entity","Aggregated","Budget_Working",[1]Setup!C6,"PERIODIC",$B603,"TOPFLOW","TOP","TOP","top1",$C603,"top3","Open_Acute_DIV1","TOP5","TOP6","REPORTED","TOP8")</f>
        <v>306443.13</v>
      </c>
      <c r="AN603" s="213">
        <f t="shared" si="1542"/>
        <v>13078.080000000016</v>
      </c>
      <c r="AO603" s="209">
        <f>IFERROR(AN603/AM603,0)</f>
        <v>4.2677021344874062E-2</v>
      </c>
      <c r="AQ603" s="213">
        <f>_xll.OneStreamExcelAddIn.XFFunctions.XFGetCell("TRUE", "CONSOL", $D$3,"TOT_Entity","USD","Actual",[1]Setup!C7,"PERIODIC",$B603,"TOPFLOW","TOP","TOP","top1",$C603,"top3","Open_Acute_DIV1","TOP5","TOP6","REPORTED","TOP8")</f>
        <v>329255.06</v>
      </c>
      <c r="AR603" s="213">
        <f>_xll.OneStreamExcelAddIn.XFFunctions.XFGetCell("TRUE", "CONSOL", $D$3,"TOT_Entity","Aggregated","Budget_Working",[1]Setup!C7,"PERIODIC",$B603,"TOPFLOW","TOP","TOP","top1",$C603,"top3","Open_Acute_DIV1","TOP5","TOP6","REPORTED","TOP8")</f>
        <v>306443.13</v>
      </c>
      <c r="AS603" s="213">
        <f t="shared" si="1544"/>
        <v>-22811.929999999993</v>
      </c>
      <c r="AT603" s="209">
        <f>IFERROR(AS603/AR603,0)</f>
        <v>-7.4440990078648503E-2</v>
      </c>
      <c r="AV603" s="213">
        <f>_xll.OneStreamExcelAddIn.XFFunctions.XFGetCell("TRUE", "CONSOL", $D$3,"TOT_Entity","USD","Actual",[1]Setup!C8,"PERIODIC",$B603,"TOPFLOW","TOP","TOP","top1",$C603,"top3","Open_Acute_DIV1","TOP5","TOP6","REPORTED","TOP8")</f>
        <v>-1234995.75</v>
      </c>
      <c r="AW603" s="213">
        <f>_xll.OneStreamExcelAddIn.XFFunctions.XFGetCell("TRUE", "CONSOL", $D$3,"TOT_Entity","Aggregated","Budget_Working",[1]Setup!C8,"PERIODIC",$B603,"TOPFLOW","TOP","TOP","top1",$C603,"top3","Open_Acute_DIV1","TOP5","TOP6","REPORTED","TOP8")</f>
        <v>306443.13</v>
      </c>
      <c r="AX603" s="213">
        <f t="shared" si="1546"/>
        <v>1541438.88</v>
      </c>
      <c r="AY603" s="209">
        <f>IFERROR(AX603/AW603,0)</f>
        <v>5.0300976889251841</v>
      </c>
      <c r="BA603" s="213">
        <f>_xll.OneStreamExcelAddIn.XFFunctions.XFGetCell("TRUE", "CONSOL", $D$3,"TOT_Entity","USD","Actual",[1]Setup!C9,"PERIODIC",$B603,"TOPFLOW","TOP","TOP","top1",$C603,"top3","Open_Acute_DIV1","TOP5","TOP6","REPORTED","TOP8")</f>
        <v>0</v>
      </c>
      <c r="BB603" s="213">
        <f>_xll.OneStreamExcelAddIn.XFFunctions.XFGetCell("TRUE", "CONSOL", $D$3,"TOT_Entity","Aggregated","Budget_Working",[1]Setup!C9,"PERIODIC",$B603,"TOPFLOW","TOP","TOP","top1",$C603,"top3","Open_Acute_DIV1","TOP5","TOP6","REPORTED","TOP8")</f>
        <v>306443.13</v>
      </c>
      <c r="BC603" s="213">
        <f t="shared" si="1548"/>
        <v>306443.13</v>
      </c>
      <c r="BD603" s="209">
        <f>IFERROR(BC603/BB603,0)</f>
        <v>1</v>
      </c>
      <c r="BF603" s="213">
        <f>_xll.OneStreamExcelAddIn.XFFunctions.XFGetCell("TRUE", "CONSOL", $D$3,"TOT_Entity","USD","Actual",[1]Setup!C10,"PERIODIC",$B603,"TOPFLOW","TOP","TOP","top1",$C603,"top3","Open_Acute_DIV1","TOP5","TOP6","REPORTED","TOP8")</f>
        <v>0</v>
      </c>
      <c r="BG603" s="213">
        <f>_xll.OneStreamExcelAddIn.XFFunctions.XFGetCell("TRUE", "CONSOL", $D$3,"TOT_Entity","Aggregated","Budget_Working",[1]Setup!C10,"PERIODIC",$B603,"TOPFLOW","TOP","TOP","top1",$C603,"top3","Open_Acute_DIV1","TOP5","TOP6","REPORTED","TOP8")</f>
        <v>306443.13</v>
      </c>
      <c r="BH603" s="213">
        <f t="shared" si="1550"/>
        <v>306443.13</v>
      </c>
      <c r="BI603" s="209">
        <f>IFERROR(BH603/BG603,0)</f>
        <v>1</v>
      </c>
      <c r="BK603" s="213">
        <f>_xll.OneStreamExcelAddIn.XFFunctions.XFGetCell("TRUE", "CONSOL", $D$3,"TOT_Entity","USD","Actual",[1]Setup!C11,"PERIODIC",$B603,"TOPFLOW","TOP","TOP","top1",$C603,"top3","Open_Acute_DIV1","TOP5","TOP6","REPORTED","TOP8")</f>
        <v>0</v>
      </c>
      <c r="BL603" s="213">
        <f>_xll.OneStreamExcelAddIn.XFFunctions.XFGetCell("TRUE", "CONSOL", $D$3,"TOT_Entity","Aggregated","Budget_Working",[1]Setup!C11,"PERIODIC",$B603,"TOPFLOW","TOP","TOP","top1",$C603,"top3","Open_Acute_DIV1","TOP5","TOP6","REPORTED","TOP8")</f>
        <v>306443.13</v>
      </c>
      <c r="BM603" s="213">
        <f t="shared" si="1552"/>
        <v>306443.13</v>
      </c>
      <c r="BN603" s="209">
        <f>IFERROR(BM603/BL603,0)</f>
        <v>1</v>
      </c>
      <c r="BP603" s="213">
        <f>_xll.OneStreamExcelAddIn.XFFunctions.XFGetCell("TRUE", "CONSOL", $D$3,"TOT_Entity","USD","Actual",[1]Setup!C12,"PERIODIC",$B603,"TOPFLOW","TOP","TOP","top1",$C603,"top3","Open_Acute_DIV1","TOP5","TOP6","REPORTED","TOP8")</f>
        <v>0</v>
      </c>
      <c r="BQ603" s="213">
        <f>_xll.OneStreamExcelAddIn.XFFunctions.XFGetCell("TRUE", "CONSOL", $D$3,"TOT_Entity","Aggregated","Budget_Working",[1]Setup!C12,"PERIODIC",$B603,"TOPFLOW","TOP","TOP","top1",$C603,"top3","Open_Acute_DIV1","TOP5","TOP6","REPORTED","TOP8")</f>
        <v>306497.52</v>
      </c>
      <c r="BR603" s="213">
        <f t="shared" si="1554"/>
        <v>306497.52</v>
      </c>
      <c r="BS603" s="209">
        <f>IFERROR(BR603/BQ603,0)</f>
        <v>1</v>
      </c>
      <c r="BU603" s="213">
        <f>_xll.OneStreamExcelAddIn.XFFunctions.XFGetCell("TRUE", "CONSOL", $D$3,"TOT_Entity","USD","Actual",[1]Setup!C13,"PERIODIC",$B603,"TOPFLOW","TOP","TOP","top1",$C603,"top3","Open_Acute_DIV1","TOP5","TOP6","REPORTED","TOP8")</f>
        <v>0</v>
      </c>
      <c r="BV603" s="213">
        <f>_xll.OneStreamExcelAddIn.XFFunctions.XFGetCell("TRUE", "CONSOL", $D$3,"TOT_Entity","Aggregated","Budget_Working",[1]Setup!C13,"PERIODIC",$B603,"TOPFLOW","TOP","TOP","top1",$C603,"top3","Open_Acute_DIV1","TOP5","TOP6","REPORTED","TOP8")</f>
        <v>306497.52</v>
      </c>
      <c r="BW603" s="213">
        <f t="shared" si="1556"/>
        <v>306497.52</v>
      </c>
      <c r="BX603" s="209">
        <f>IFERROR(BW603/BV603,0)</f>
        <v>1</v>
      </c>
      <c r="BZ603" s="213">
        <f>_xll.OneStreamExcelAddIn.XFFunctions.XFGetCell("TRUE", "CONSOL", $D$3,"TOT_Entity","USD","Actual",[1]Setup!C14,"PERIODIC",$B603,"TOPFLOW","TOP","TOP","top1",$C603,"top3","Open_Acute_DIV1","TOP5","TOP6","REPORTED","TOP8")</f>
        <v>0</v>
      </c>
      <c r="CA603" s="213">
        <f>_xll.OneStreamExcelAddIn.XFFunctions.XFGetCell("TRUE", "CONSOL", $D$3,"TOT_Entity","Aggregated","Budget_Working",[1]Setup!C14,"PERIODIC",$B603,"TOPFLOW","TOP","TOP","top1",$C603,"top3","Open_Acute_DIV1","TOP5","TOP6","REPORTED","TOP8")</f>
        <v>306497.52</v>
      </c>
      <c r="CB603" s="213">
        <f t="shared" si="1558"/>
        <v>306497.52</v>
      </c>
      <c r="CC603" s="209">
        <f>IFERROR(CB603/CA603,0)</f>
        <v>1</v>
      </c>
      <c r="CE603" s="213">
        <f>_xll.OneStreamExcelAddIn.XFFunctions.XFGetCell("TRUE", "CONSOL", $D$3,"TOT_Entity","USD","Actual",[1]Setup!C15,"PERIODIC",$B603,"TOPFLOW","TOP","TOP","top1",$C603,"top3","Open_Acute_DIV1","TOP5","TOP6","REPORTED","TOP8")</f>
        <v>0</v>
      </c>
      <c r="CF603" s="213">
        <f>_xll.OneStreamExcelAddIn.XFFunctions.XFGetCell("TRUE", "CONSOL", $D$3,"TOT_Entity","Aggregated","Budget_Working",[1]Setup!C15,"PERIODIC",$B603,"TOPFLOW","TOP","TOP","top1",$C603,"top3","Open_Acute_DIV1","TOP5","TOP6","REPORTED","TOP8")</f>
        <v>306497.52</v>
      </c>
      <c r="CG603" s="213">
        <f t="shared" si="1560"/>
        <v>306497.52</v>
      </c>
      <c r="CH603" s="209">
        <f>IFERROR(CG603/CF603,0)</f>
        <v>1</v>
      </c>
      <c r="CI603" s="214"/>
      <c r="CJ603" s="213">
        <f>_xll.OneStreamExcelAddIn.XFFunctions.XFGetCell("TRUE", "CONSOL", $D$3,"TOT_Entity","USD","Actual",[1]Setup!C4,"PERIODIC",$B603,"TOPFLOW","TOP","TOP","top1",$C603,"top3","Open_Acute_DIV1","TOP5","TOP6","REPORTED","TOP8")</f>
        <v>305515.55</v>
      </c>
      <c r="CK603" s="213">
        <f>_xll.OneStreamExcelAddIn.XFFunctions.XFGetCell("TRUE", "CONSOL", $D$3,"TOT_Entity","USD","Actual",[1]Setup!C5,"PERIODIC",$B603,"TOPFLOW","TOP","TOP","top1",$C603,"top3","Open_Acute_DIV1","TOP5","TOP6","REPORTED","TOP8")</f>
        <v>306860.09000000003</v>
      </c>
      <c r="CL603" s="213">
        <f>_xll.OneStreamExcelAddIn.XFFunctions.XFGetCell("TRUE", "CONSOL", $D$3,"TOT_Entity","USD","Actual",[1]Setup!C6,"PERIODIC",$B603,"TOPFLOW","TOP","TOP","top1",$C603,"top3","Open_Acute_DIV1","TOP5","TOP6","REPORTED","TOP8")</f>
        <v>293365.05</v>
      </c>
      <c r="CM603" s="213">
        <f>_xll.OneStreamExcelAddIn.XFFunctions.XFGetCell("TRUE", "CONSOL", $D$3,"TOT_Entity","USD","Actual",[1]Setup!C7,"PERIODIC",$B603,"TOPFLOW","TOP","TOP","top1",$C603,"top3","Open_Acute_DIV1","TOP5","TOP6","REPORTED","TOP8")</f>
        <v>329255.06</v>
      </c>
      <c r="CN603" s="213">
        <f>_xll.OneStreamExcelAddIn.XFFunctions.XFGetCell("TRUE", "CONSOL", $D$3,"TOT_Entity","USD","Actual",[1]Setup!C8,"PERIODIC",$B603,"TOPFLOW","TOP","TOP","top1",$C603,"top3","Open_Acute_DIV1","TOP5","TOP6","REPORTED","TOP8")</f>
        <v>-1234995.75</v>
      </c>
      <c r="CO603" s="213">
        <f>_xll.OneStreamExcelAddIn.XFFunctions.XFGetCell("TRUE", "CONSOL", $D$3,"TOT_Entity","USD","Actual",[1]Setup!C9,"PERIODIC",$B603,"TOPFLOW","TOP","TOP","top1",$C603,"top3","Open_Acute_DIV1","TOP5","TOP6","REPORTED","TOP8")</f>
        <v>0</v>
      </c>
      <c r="CP603" s="213">
        <f>_xll.OneStreamExcelAddIn.XFFunctions.XFGetCell("TRUE", "CONSOL", $D$3,"TOT_Entity","USD","Actual",[1]Setup!C10,"PERIODIC",$B603,"TOPFLOW","TOP","TOP","top1",$C603,"top3","Open_Acute_DIV1","TOP5","TOP6","REPORTED","TOP8")</f>
        <v>0</v>
      </c>
      <c r="CQ603" s="213">
        <f>_xll.OneStreamExcelAddIn.XFFunctions.XFGetCell("TRUE", "CONSOL", $D$3,"TOT_Entity","USD","Actual",[1]Setup!C11,"PERIODIC",$B603,"TOPFLOW","TOP","TOP","top1",$C603,"top3","Open_Acute_DIV1","TOP5","TOP6","REPORTED","TOP8")</f>
        <v>0</v>
      </c>
      <c r="CR603" s="213">
        <f>_xll.OneStreamExcelAddIn.XFFunctions.XFGetCell("TRUE", "CONSOL", $D$3,"TOT_Entity","USD","Actual",[1]Setup!C12,"PERIODIC",$B603,"TOPFLOW","TOP","TOP","top1",$C603,"top3","Open_Acute_DIV1","TOP5","TOP6","REPORTED","TOP8")</f>
        <v>0</v>
      </c>
      <c r="CS603" s="213">
        <f>_xll.OneStreamExcelAddIn.XFFunctions.XFGetCell("TRUE", "CONSOL", $D$3,"TOT_Entity","USD","Actual",[1]Setup!C13,"PERIODIC",$B603,"TOPFLOW","TOP","TOP","top1",$C603,"top3","Open_Acute_DIV1","TOP5","TOP6","REPORTED","TOP8")</f>
        <v>0</v>
      </c>
      <c r="CT603" s="213">
        <f>_xll.OneStreamExcelAddIn.XFFunctions.XFGetCell("TRUE", "CONSOL", $D$3,"TOT_Entity","USD","Actual",[1]Setup!C14,"PERIODIC",$B603,"TOPFLOW","TOP","TOP","top1",$C603,"top3","Open_Acute_DIV1","TOP5","TOP6","REPORTED","TOP8")</f>
        <v>0</v>
      </c>
      <c r="CU603" s="213">
        <f>_xll.OneStreamExcelAddIn.XFFunctions.XFGetCell("TRUE", "CONSOL", $D$3,"TOT_Entity","USD","Actual",[1]Setup!C15,"PERIODIC",$B603,"TOPFLOW","TOP","TOP","top1",$C603,"top3","Open_Acute_DIV1","TOP5","TOP6","REPORTED","TOP8")</f>
        <v>0</v>
      </c>
      <c r="CV603" s="214"/>
      <c r="CW603" s="213">
        <f>_xll.OneStreamExcelAddIn.XFFunctions.XFGetCell("TRUE", "CONSOL", $D$3,"TOT_Entity","USD","Actual",[1]Setup!C17,"PERIODIC",$B603,"TOPFLOW","TOP","TOP","top1",$C603,"top3","Open_Acute_DIV1","TOP5","TOP6","REPORTED","TOP8")</f>
        <v>311226.69</v>
      </c>
      <c r="CX603" s="213">
        <f>_xll.OneStreamExcelAddIn.XFFunctions.XFGetCell("TRUE", "CONSOL", $D$3,"TOT_Entity","USD","Actual",[1]Setup!C18,"PERIODIC",$B603,"TOPFLOW","TOP","TOP","top1",$C603,"top3","Open_Acute_DIV1","TOP5","TOP6","REPORTED","TOP8")</f>
        <v>310008.31</v>
      </c>
      <c r="CY603" s="213">
        <f>_xll.OneStreamExcelAddIn.XFFunctions.XFGetCell("TRUE", "CONSOL", $D$3,"TOT_Entity","USD","Actual",[1]Setup!C19,"PERIODIC",$B603,"TOPFLOW","TOP","TOP","top1",$C603,"top3","Open_Acute_DIV1","TOP5","TOP6","REPORTED","TOP8")</f>
        <v>315633.21999999997</v>
      </c>
      <c r="CZ603" s="213">
        <f>_xll.OneStreamExcelAddIn.XFFunctions.XFGetCell("TRUE", "CONSOL", $D$3,"TOT_Entity","USD","Actual",[1]Setup!C20,"PERIODIC",$B603,"TOPFLOW","TOP","TOP","top1",$C603,"top3","Open_Acute_DIV1","TOP5","TOP6","REPORTED","TOP8")</f>
        <v>306348.59000000003</v>
      </c>
      <c r="DA603" s="213">
        <f>_xll.OneStreamExcelAddIn.XFFunctions.XFGetCell("TRUE", "CONSOL", $D$3,"TOT_Entity","USD","Actual",[1]Setup!C21,"PERIODIC",$B603,"TOPFLOW","TOP","TOP","top1",$C603,"top3","Open_Acute_DIV1","TOP5","TOP6","REPORTED","TOP8")</f>
        <v>311020.67</v>
      </c>
      <c r="DB603" s="213">
        <f>_xll.OneStreamExcelAddIn.XFFunctions.XFGetCell("TRUE", "CONSOL", $D$3,"TOT_Entity","USD","Actual",[1]Setup!C22,"PERIODIC",$B603,"TOPFLOW","TOP","TOP","top1",$C603,"top3","Open_Acute_DIV1","TOP5","TOP6","REPORTED","TOP8")</f>
        <v>310368.67</v>
      </c>
      <c r="DC603" s="213">
        <f>_xll.OneStreamExcelAddIn.XFFunctions.XFGetCell("TRUE", "CONSOL", $D$3,"TOT_Entity","USD","Actual",[1]Setup!C23,"PERIODIC",$B603,"TOPFLOW","TOP","TOP","top1",$C603,"top3","Open_Acute_DIV1","TOP5","TOP6","REPORTED","TOP8")</f>
        <v>310487.86</v>
      </c>
      <c r="DD603" s="213">
        <f>_xll.OneStreamExcelAddIn.XFFunctions.XFGetCell("TRUE", "CONSOL", $D$3,"TOT_Entity","USD","Actual",[1]Setup!C24,"PERIODIC",$B603,"TOPFLOW","TOP","TOP","top1",$C603,"top3","Open_Acute_DIV1","TOP5","TOP6","REPORTED","TOP8")</f>
        <v>311020.67</v>
      </c>
      <c r="DE603" s="213">
        <f>_xll.OneStreamExcelAddIn.XFFunctions.XFGetCell("TRUE", "CONSOL", $D$3,"TOT_Entity","USD","Actual",[1]Setup!C25,"PERIODIC",$B603,"TOPFLOW","TOP","TOP","top1",$C603,"top3","Open_Acute_DIV1","TOP5","TOP6","REPORTED","TOP8")</f>
        <v>315764.21999999997</v>
      </c>
      <c r="DF603" s="213">
        <f>_xll.OneStreamExcelAddIn.XFFunctions.XFGetCell("TRUE", "CONSOL", $D$3,"TOT_Entity","USD","Actual",[1]Setup!C26,"PERIODIC",$B603,"TOPFLOW","TOP","TOP","top1",$C603,"top3","Open_Acute_DIV1","TOP5","TOP6","REPORTED","TOP8")</f>
        <v>310820.58</v>
      </c>
      <c r="DG603" s="213">
        <f>_xll.OneStreamExcelAddIn.XFFunctions.XFGetCell("TRUE", "CONSOL", $D$3,"TOT_Entity","USD","Actual",[1]Setup!C27,"PERIODIC",$B603,"TOPFLOW","TOP","TOP","top1",$C603,"top3","Open_Acute_DIV1","TOP5","TOP6","REPORTED","TOP8")</f>
        <v>312697.63</v>
      </c>
      <c r="DH603" s="213">
        <f>_xll.OneStreamExcelAddIn.XFFunctions.XFGetCell("TRUE", "CONSOL", $D$3,"TOT_Entity","USD","Actual",[1]Setup!C28,"PERIODIC",$B603,"TOPFLOW","TOP","TOP","top1",$C603,"top3","Open_Acute_DIV1","TOP5","TOP6","REPORTED","TOP8")</f>
        <v>316079.51</v>
      </c>
      <c r="DI603" s="215"/>
      <c r="DJ603" s="213">
        <f>_xll.OneStreamExcelAddIn.XFFunctions.XFGetCell("TRUE", "CONSOL", $D$3,"TOT_Entity","Aggregated","Budget_Working",[1]Setup!C4,"PERIODIC",$B603,"TOPFLOW","TOP","TOP","top1",$C603,"top3","Open_Acute_DIV1","TOP5","TOP6","REPORTED","TOP8")</f>
        <v>306443.13</v>
      </c>
      <c r="DK603" s="213">
        <f>_xll.OneStreamExcelAddIn.XFFunctions.XFGetCell("TRUE", "CONSOL", $D$3,"TOT_Entity","Aggregated","Budget_Working",[1]Setup!C5,"PERIODIC",$B603,"TOPFLOW","TOP","TOP","top1",$C603,"top3","Open_Acute_DIV1","TOP5","TOP6","REPORTED","TOP8")</f>
        <v>306443.13</v>
      </c>
      <c r="DL603" s="213">
        <f>_xll.OneStreamExcelAddIn.XFFunctions.XFGetCell("TRUE", "CONSOL", $D$3,"TOT_Entity","Aggregated","Budget_Working",[1]Setup!C6,"PERIODIC",$B603,"TOPFLOW","TOP","TOP","top1",$C603,"top3","Open_Acute_DIV1","TOP5","TOP6","REPORTED","TOP8")</f>
        <v>306443.13</v>
      </c>
      <c r="DM603" s="213">
        <f>_xll.OneStreamExcelAddIn.XFFunctions.XFGetCell("TRUE", "CONSOL", $D$3,"TOT_Entity","Aggregated","Budget_Working",[1]Setup!C7,"PERIODIC",$B603,"TOPFLOW","TOP","TOP","top1",$C603,"top3","Open_Acute_DIV1","TOP5","TOP6","REPORTED","TOP8")</f>
        <v>306443.13</v>
      </c>
      <c r="DN603" s="213">
        <f>_xll.OneStreamExcelAddIn.XFFunctions.XFGetCell("TRUE", "CONSOL", $D$3,"TOT_Entity","Aggregated","Budget_Working",[1]Setup!C8,"PERIODIC",$B603,"TOPFLOW","TOP","TOP","top1",$C603,"top3","Open_Acute_DIV1","TOP5","TOP6","REPORTED","TOP8")</f>
        <v>306443.13</v>
      </c>
      <c r="DO603" s="213">
        <f>_xll.OneStreamExcelAddIn.XFFunctions.XFGetCell("TRUE", "CONSOL", $D$3,"TOT_Entity","Aggregated","Budget_Working",[1]Setup!C9,"PERIODIC",$B603,"TOPFLOW","TOP","TOP","top1",$C603,"top3","Open_Acute_DIV1","TOP5","TOP6","REPORTED","TOP8")</f>
        <v>306443.13</v>
      </c>
      <c r="DP603" s="213">
        <f>_xll.OneStreamExcelAddIn.XFFunctions.XFGetCell("TRUE", "CONSOL", $D$3,"TOT_Entity","Aggregated","Budget_Working",[1]Setup!C10,"PERIODIC",$B603,"TOPFLOW","TOP","TOP","top1",$C603,"top3","Open_Acute_DIV1","TOP5","TOP6","REPORTED","TOP8")</f>
        <v>306443.13</v>
      </c>
      <c r="DQ603" s="213">
        <f>_xll.OneStreamExcelAddIn.XFFunctions.XFGetCell("TRUE", "CONSOL", $D$3,"TOT_Entity","Aggregated","Budget_Working",[1]Setup!C11,"PERIODIC",$B603,"TOPFLOW","TOP","TOP","top1",$C603,"top3","Open_Acute_DIV1","TOP5","TOP6","REPORTED","TOP8")</f>
        <v>306443.13</v>
      </c>
      <c r="DR603" s="213">
        <f>_xll.OneStreamExcelAddIn.XFFunctions.XFGetCell("TRUE", "CONSOL", $D$3,"TOT_Entity","Aggregated","Budget_Working",[1]Setup!C12,"PERIODIC",$B603,"TOPFLOW","TOP","TOP","top1",$C603,"top3","Open_Acute_DIV1","TOP5","TOP6","REPORTED","TOP8")</f>
        <v>306497.52</v>
      </c>
      <c r="DS603" s="213">
        <f>_xll.OneStreamExcelAddIn.XFFunctions.XFGetCell("TRUE", "CONSOL", $D$3,"TOT_Entity","Aggregated","Budget_Working",[1]Setup!C13,"PERIODIC",$B603,"TOPFLOW","TOP","TOP","top1",$C603,"top3","Open_Acute_DIV1","TOP5","TOP6","REPORTED","TOP8")</f>
        <v>306497.52</v>
      </c>
      <c r="DT603" s="213">
        <f>_xll.OneStreamExcelAddIn.XFFunctions.XFGetCell("TRUE", "CONSOL", $D$3,"TOT_Entity","Aggregated","Budget_Working",[1]Setup!C14,"PERIODIC",$B603,"TOPFLOW","TOP","TOP","top1",$C603,"top3","Open_Acute_DIV1","TOP5","TOP6","REPORTED","TOP8")</f>
        <v>306497.52</v>
      </c>
      <c r="DU603" s="213">
        <f>_xll.OneStreamExcelAddIn.XFFunctions.XFGetCell("TRUE", "CONSOL", $D$3,"TOT_Entity","Aggregated","Budget_Working",[1]Setup!C15,"PERIODIC",$B603,"TOPFLOW","TOP","TOP","top1",$C603,"top3","Open_Acute_DIV1","TOP5","TOP6","REPORTED","TOP8")</f>
        <v>306497.52</v>
      </c>
      <c r="DV603" s="215"/>
      <c r="DW603" s="213">
        <f>_xll.OneStreamExcelAddIn.XFFunctions.XFGetCell("TRUE", "CONSOL", $D$3,"TOT_Entity","USD","Budget_Final",[1]Setup!C17,"PERIODIC",$B603,"TOPFLOW","TOP","TOP","top1",$C603,"top3","Open_Acute_DIV1","TOP5","TOP6","REPORTED","TOP8")</f>
        <v>312046.912621375</v>
      </c>
      <c r="DX603" s="213">
        <f>_xll.OneStreamExcelAddIn.XFFunctions.XFGetCell("TRUE", "CONSOL", $D$3,"TOT_Entity","USD","Budget_Final",[1]Setup!C18,"PERIODIC",$B603,"TOPFLOW","TOP","TOP","top1",$C603,"top3","Open_Acute_DIV1","TOP5","TOP6","REPORTED","TOP8")</f>
        <v>312046.53100085002</v>
      </c>
      <c r="DY603" s="213">
        <f>_xll.OneStreamExcelAddIn.XFFunctions.XFGetCell("TRUE", "CONSOL", $D$3,"TOT_Entity","USD","Budget_Final",[1]Setup!C19,"PERIODIC",$B603,"TOPFLOW","TOP","TOP","top1",$C603,"top3","Open_Acute_DIV1","TOP5","TOP6","REPORTED","TOP8")</f>
        <v>312047.44902504998</v>
      </c>
      <c r="DZ603" s="213">
        <f>_xll.OneStreamExcelAddIn.XFFunctions.XFGetCell("TRUE", "CONSOL", $D$3,"TOT_Entity","USD","Budget_Final",[1]Setup!C20,"PERIODIC",$B603,"TOPFLOW","TOP","TOP","top1",$C603,"top3","Open_Acute_DIV1","TOP5","TOP6","REPORTED","TOP8")</f>
        <v>312047.40098889999</v>
      </c>
      <c r="EA603" s="213">
        <f>_xll.OneStreamExcelAddIn.XFFunctions.XFGetCell("TRUE", "CONSOL", $D$3,"TOT_Entity","USD","Budget_Final",[1]Setup!C21,"PERIODIC",$B603,"TOPFLOW","TOP","TOP","top1",$C603,"top3","Open_Acute_DIV1","TOP5","TOP6","REPORTED","TOP8")</f>
        <v>312047.64650700003</v>
      </c>
      <c r="EB603" s="213">
        <f>_xll.OneStreamExcelAddIn.XFFunctions.XFGetCell("TRUE", "CONSOL", $D$3,"TOT_Entity","USD","Budget_Final",[1]Setup!C22,"PERIODIC",$B603,"TOPFLOW","TOP","TOP","top1",$C603,"top3","Open_Acute_DIV1","TOP5","TOP6","REPORTED","TOP8")</f>
        <v>312047.18749490002</v>
      </c>
      <c r="EC603" s="213">
        <f>_xll.OneStreamExcelAddIn.XFFunctions.XFGetCell("TRUE", "CONSOL", $D$3,"TOT_Entity","USD","Budget_Final",[1]Setup!C23,"PERIODIC",$B603,"TOPFLOW","TOP","TOP","top1",$C603,"top3","Open_Acute_DIV1","TOP5","TOP6","REPORTED","TOP8")</f>
        <v>312047.63049494999</v>
      </c>
      <c r="ED603" s="213">
        <f>_xll.OneStreamExcelAddIn.XFFunctions.XFGetCell("TRUE", "CONSOL", $D$3,"TOT_Entity","USD","Budget_Final",[1]Setup!C24,"PERIODIC",$B603,"TOPFLOW","TOP","TOP","top1",$C603,"top3","Open_Acute_DIV1","TOP5","TOP6","REPORTED","TOP8")</f>
        <v>312047.6358323</v>
      </c>
      <c r="EE603" s="213">
        <f>_xll.OneStreamExcelAddIn.XFFunctions.XFGetCell("TRUE", "CONSOL", $D$3,"TOT_Entity","USD","Budget_Final",[1]Setup!C25,"PERIODIC",$B603,"TOPFLOW","TOP","TOP","top1",$C603,"top3","Open_Acute_DIV1","TOP5","TOP6","REPORTED","TOP8")</f>
        <v>312047.63316362503</v>
      </c>
      <c r="EF603" s="213">
        <f>_xll.OneStreamExcelAddIn.XFFunctions.XFGetCell("TRUE", "CONSOL", $D$3,"TOT_Entity","USD","Budget_Final",[1]Setup!C26,"PERIODIC",$B603,"TOPFLOW","TOP","TOP","top1",$C603,"top3","Open_Acute_DIV1","TOP5","TOP6","REPORTED","TOP8")</f>
        <v>312047.5824588</v>
      </c>
      <c r="EG603" s="213">
        <f>_xll.OneStreamExcelAddIn.XFFunctions.XFGetCell("TRUE", "CONSOL", $D$3,"TOT_Entity","USD","Budget_Final",[1]Setup!C27,"PERIODIC",$B603,"TOPFLOW","TOP","TOP","top1",$C603,"top3","Open_Acute_DIV1","TOP5","TOP6","REPORTED","TOP8")</f>
        <v>312047.040717775</v>
      </c>
      <c r="EH603" s="213">
        <f>_xll.OneStreamExcelAddIn.XFFunctions.XFGetCell("TRUE", "CONSOL", $D$3,"TOT_Entity","USD","Budget_Final",[1]Setup!C28,"PERIODIC",$B603,"TOPFLOW","TOP","TOP","top1",$C603,"top3","Open_Acute_DIV1","TOP5","TOP6","REPORTED","TOP8")</f>
        <v>312047.18482622498</v>
      </c>
    </row>
    <row r="604" spans="2:138" ht="15.75" x14ac:dyDescent="0.25">
      <c r="B604" s="51"/>
      <c r="C604" s="51"/>
      <c r="D604" s="95"/>
      <c r="H604" s="111"/>
      <c r="I604" s="41"/>
      <c r="M604" s="88"/>
      <c r="N604" s="41"/>
      <c r="Q604" s="88"/>
      <c r="R604" s="41"/>
      <c r="U604" s="88"/>
      <c r="V604" s="41"/>
      <c r="AA604" s="95"/>
      <c r="AE604" s="88"/>
      <c r="AJ604" s="88"/>
      <c r="AO604" s="88"/>
      <c r="AT604" s="88"/>
      <c r="AY604" s="88"/>
      <c r="BD604" s="88"/>
      <c r="BI604" s="88"/>
      <c r="BN604" s="88"/>
      <c r="BS604" s="88"/>
      <c r="BX604" s="88"/>
      <c r="CC604" s="88"/>
      <c r="CH604" s="88"/>
    </row>
    <row r="605" spans="2:138" x14ac:dyDescent="0.25">
      <c r="B605" s="51"/>
      <c r="C605" s="51"/>
      <c r="D605" s="137" t="s">
        <v>373</v>
      </c>
      <c r="E605" s="177"/>
      <c r="F605" s="177"/>
      <c r="G605" s="177"/>
      <c r="H605" s="55"/>
      <c r="I605" s="41"/>
      <c r="J605" s="8"/>
      <c r="K605" s="8"/>
      <c r="L605" s="8"/>
      <c r="M605" s="40"/>
      <c r="N605" s="41"/>
      <c r="O605" s="8"/>
      <c r="P605" s="8"/>
      <c r="Q605" s="40"/>
      <c r="R605" s="41"/>
      <c r="S605" s="8"/>
      <c r="T605" s="8"/>
      <c r="U605" s="40"/>
      <c r="V605" s="41"/>
      <c r="W605" s="74"/>
      <c r="X605" s="75"/>
      <c r="Y605" s="74"/>
      <c r="Z605" s="76"/>
      <c r="AA605" s="137"/>
      <c r="AB605" s="8"/>
      <c r="AC605" s="8"/>
      <c r="AD605" s="8"/>
      <c r="AE605" s="40"/>
      <c r="AG605" s="8"/>
      <c r="AH605" s="8"/>
      <c r="AI605" s="8"/>
      <c r="AJ605" s="40"/>
      <c r="AL605" s="8"/>
      <c r="AM605" s="8"/>
      <c r="AN605" s="8"/>
      <c r="AO605" s="40"/>
      <c r="AQ605" s="8"/>
      <c r="AR605" s="8"/>
      <c r="AS605" s="8"/>
      <c r="AT605" s="40"/>
      <c r="AV605" s="8"/>
      <c r="AW605" s="8"/>
      <c r="AX605" s="8"/>
      <c r="AY605" s="40"/>
      <c r="BA605" s="8"/>
      <c r="BB605" s="8"/>
      <c r="BC605" s="8"/>
      <c r="BD605" s="40"/>
      <c r="BF605" s="8"/>
      <c r="BG605" s="8"/>
      <c r="BH605" s="8"/>
      <c r="BI605" s="40"/>
      <c r="BK605" s="8"/>
      <c r="BL605" s="8"/>
      <c r="BM605" s="8"/>
      <c r="BN605" s="40"/>
      <c r="BP605" s="8"/>
      <c r="BQ605" s="8"/>
      <c r="BR605" s="8"/>
      <c r="BS605" s="40"/>
      <c r="BU605" s="8"/>
      <c r="BV605" s="8"/>
      <c r="BW605" s="8"/>
      <c r="BX605" s="40"/>
      <c r="BZ605" s="8"/>
      <c r="CA605" s="8"/>
      <c r="CB605" s="8"/>
      <c r="CC605" s="40"/>
      <c r="CE605" s="8"/>
      <c r="CF605" s="8"/>
      <c r="CG605" s="8"/>
      <c r="CH605" s="40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</row>
    <row r="606" spans="2:138" x14ac:dyDescent="0.25">
      <c r="B606" s="51">
        <v>66001</v>
      </c>
      <c r="C606" s="51"/>
      <c r="D606" t="str" cm="1">
        <f t="array" ref="D606">_xll.OneStreamExcelAddIn.XFFunctions.XFGetMemberInfo("Description","Account",B606)</f>
        <v>Rent - Building</v>
      </c>
      <c r="E606" s="6">
        <f t="shared" ref="E606:F616" si="1562">E593/E$6</f>
        <v>116.88597260273971</v>
      </c>
      <c r="F606" s="6">
        <f t="shared" si="1562"/>
        <v>101.65120098039216</v>
      </c>
      <c r="G606" s="6">
        <f t="shared" ref="G606:G616" si="1563">F606-E606</f>
        <v>-15.234771622347552</v>
      </c>
      <c r="H606" s="55">
        <f t="shared" ref="H606:H616" si="1564">IFERROR(G606/F606,0)</f>
        <v>-0.14987301158681085</v>
      </c>
      <c r="I606" s="41"/>
      <c r="J606" s="6">
        <f t="shared" ref="J606:K616" si="1565">J593/J$6</f>
        <v>112.80261221344637</v>
      </c>
      <c r="K606" s="6">
        <f t="shared" si="1565"/>
        <v>104.49593449113651</v>
      </c>
      <c r="L606" s="6">
        <f t="shared" ref="L606:L616" si="1566">K606-J606</f>
        <v>-8.3066777223098569</v>
      </c>
      <c r="M606" s="40">
        <f t="shared" ref="M606:M616" si="1567">IFERROR(L606/K606,0)</f>
        <v>-7.949283158967721E-2</v>
      </c>
      <c r="N606" s="41"/>
      <c r="O606" s="6">
        <f t="shared" ref="O606:O616" si="1568">O593/O$6</f>
        <v>90.187433722973495</v>
      </c>
      <c r="P606" s="6">
        <f t="shared" ref="P606:P616" si="1569">O606-J606</f>
        <v>-22.615178490472871</v>
      </c>
      <c r="Q606" s="40">
        <f t="shared" ref="Q606:Q616" si="1570">IFERROR(P606/O606,0)</f>
        <v>-0.25075753413651125</v>
      </c>
      <c r="R606" s="41"/>
      <c r="S606" s="6">
        <f>IFERROR(S593/S$6,0)</f>
        <v>0</v>
      </c>
      <c r="T606" s="6">
        <f t="shared" ref="T606:T615" si="1571">S606-E606</f>
        <v>-116.88597260273971</v>
      </c>
      <c r="U606" s="40">
        <f t="shared" ref="U606:U616" si="1572">IFERROR(T606/S606,0)</f>
        <v>0</v>
      </c>
      <c r="V606" s="41"/>
      <c r="W606" s="42"/>
      <c r="X606" s="43"/>
      <c r="Y606" s="42"/>
      <c r="Z606" s="44"/>
      <c r="AB606" s="6">
        <f t="shared" ref="AB606:AC616" si="1573">IFERROR(AB593/AB$6,0)</f>
        <v>116.61173424327581</v>
      </c>
      <c r="AC606" s="6">
        <f t="shared" si="1573"/>
        <v>105.14879753712424</v>
      </c>
      <c r="AD606" s="6">
        <f t="shared" ref="AD606:AD616" si="1574">AC606-AB606</f>
        <v>-11.462936706151567</v>
      </c>
      <c r="AE606" s="40">
        <f t="shared" ref="AE606:AE616" si="1575">IFERROR(AD606/AC606,0)</f>
        <v>-0.10901633660722004</v>
      </c>
      <c r="AG606" s="6">
        <f t="shared" ref="AG606:AH616" si="1576">IFERROR(AG593/AG$6,0)</f>
        <v>115.4031670625495</v>
      </c>
      <c r="AH606" s="6">
        <f t="shared" si="1576"/>
        <v>110.63865472560977</v>
      </c>
      <c r="AI606" s="6">
        <f t="shared" ref="AI606:AI616" si="1577">AH606-AG606</f>
        <v>-4.7645123369397311</v>
      </c>
      <c r="AJ606" s="40">
        <f t="shared" ref="AJ606:AJ616" si="1578">IFERROR(AI606/AH606,0)</f>
        <v>-4.3063722609028424E-2</v>
      </c>
      <c r="AL606" s="6">
        <f t="shared" ref="AL606:AM616" si="1579">IFERROR(AL593/AL$6,0)</f>
        <v>103.37538434163702</v>
      </c>
      <c r="AM606" s="6">
        <f t="shared" si="1579"/>
        <v>101.08489902506965</v>
      </c>
      <c r="AN606" s="6">
        <f t="shared" ref="AN606:AN616" si="1580">AM606-AL606</f>
        <v>-2.29048531656737</v>
      </c>
      <c r="AO606" s="40">
        <f t="shared" ref="AO606:AO616" si="1581">IFERROR(AN606/AM606,0)</f>
        <v>-2.2659025617657452E-2</v>
      </c>
      <c r="AQ606" s="6">
        <f t="shared" ref="AQ606:AR616" si="1582">IFERROR(AQ593/AQ$6,0)</f>
        <v>116.88597260273971</v>
      </c>
      <c r="AR606" s="6">
        <f t="shared" si="1582"/>
        <v>101.65120098039216</v>
      </c>
      <c r="AS606" s="6">
        <f t="shared" ref="AS606:AS616" si="1583">AR606-AQ606</f>
        <v>-15.234771622347552</v>
      </c>
      <c r="AT606" s="40">
        <f t="shared" ref="AT606:AT616" si="1584">IFERROR(AS606/AR606,0)</f>
        <v>-0.14987301158681085</v>
      </c>
      <c r="AV606" s="6">
        <f t="shared" ref="AV606:AW616" si="1585">IFERROR(AV593/AV$6,0)</f>
        <v>112.80261221344637</v>
      </c>
      <c r="AW606" s="6">
        <f t="shared" si="1585"/>
        <v>100.14343911693688</v>
      </c>
      <c r="AX606" s="6">
        <f t="shared" ref="AX606:AX616" si="1586">AW606-AV606</f>
        <v>-12.659173096509491</v>
      </c>
      <c r="AY606" s="40">
        <f t="shared" ref="AY606:AY616" si="1587">IFERROR(AX606/AW606,0)</f>
        <v>-0.12641040899072234</v>
      </c>
      <c r="BA606" s="6">
        <f t="shared" ref="BA606:BB616" si="1588">IFERROR(BA593/BA$6,0)</f>
        <v>0</v>
      </c>
      <c r="BB606" s="6">
        <f t="shared" si="1588"/>
        <v>101.82947386881797</v>
      </c>
      <c r="BC606" s="6">
        <f t="shared" ref="BC606:BC616" si="1589">BB606-BA606</f>
        <v>101.82947386881797</v>
      </c>
      <c r="BD606" s="40">
        <f t="shared" ref="BD606:BD616" si="1590">IFERROR(BC606/BB606,0)</f>
        <v>1</v>
      </c>
      <c r="BF606" s="6">
        <f t="shared" ref="BF606:BG616" si="1591">IFERROR(BF593/BF$6,0)</f>
        <v>0</v>
      </c>
      <c r="BG606" s="6">
        <f t="shared" si="1591"/>
        <v>100.52487188365652</v>
      </c>
      <c r="BH606" s="6">
        <f t="shared" ref="BH606:BH616" si="1592">BG606-BF606</f>
        <v>100.52487188365652</v>
      </c>
      <c r="BI606" s="40">
        <f t="shared" ref="BI606:BI616" si="1593">IFERROR(BH606/BG606,0)</f>
        <v>1</v>
      </c>
      <c r="BK606" s="6">
        <f t="shared" ref="BK606:BL616" si="1594">IFERROR(BK593/BK$6,0)</f>
        <v>0</v>
      </c>
      <c r="BL606" s="6">
        <f t="shared" si="1594"/>
        <v>104.20525125628141</v>
      </c>
      <c r="BM606" s="6">
        <f t="shared" ref="BM606:BM616" si="1595">BL606-BK606</f>
        <v>104.20525125628141</v>
      </c>
      <c r="BN606" s="40">
        <f t="shared" ref="BN606:BN616" si="1596">IFERROR(BM606/BL606,0)</f>
        <v>1</v>
      </c>
      <c r="BP606" s="6">
        <f t="shared" ref="BP606:BQ616" si="1597">IFERROR(BP593/BP$6,0)</f>
        <v>0</v>
      </c>
      <c r="BQ606" s="6">
        <f t="shared" si="1597"/>
        <v>102.98539553032991</v>
      </c>
      <c r="BR606" s="6">
        <f t="shared" ref="BR606:BR616" si="1598">BQ606-BP606</f>
        <v>102.98539553032991</v>
      </c>
      <c r="BS606" s="40">
        <f t="shared" ref="BS606:BS616" si="1599">IFERROR(BR606/BQ606,0)</f>
        <v>1</v>
      </c>
      <c r="BU606" s="6">
        <f t="shared" ref="BU606:BV616" si="1600">IFERROR(BU593/BU$6,0)</f>
        <v>0</v>
      </c>
      <c r="BV606" s="6">
        <f t="shared" si="1600"/>
        <v>98.579229202037354</v>
      </c>
      <c r="BW606" s="6">
        <f t="shared" ref="BW606:BW616" si="1601">BV606-BU606</f>
        <v>98.579229202037354</v>
      </c>
      <c r="BX606" s="40">
        <f t="shared" ref="BX606:BX616" si="1602">IFERROR(BW606/BV606,0)</f>
        <v>1</v>
      </c>
      <c r="BZ606" s="6">
        <f t="shared" ref="BZ606:CA616" si="1603">IFERROR(BZ593/BZ$6,0)</f>
        <v>0</v>
      </c>
      <c r="CA606" s="6">
        <f t="shared" si="1603"/>
        <v>104.69377208799135</v>
      </c>
      <c r="CB606" s="6">
        <f t="shared" ref="CB606:CB616" si="1604">CA606-BZ606</f>
        <v>104.69377208799135</v>
      </c>
      <c r="CC606" s="40">
        <f t="shared" ref="CC606:CC616" si="1605">IFERROR(CB606/CA606,0)</f>
        <v>1</v>
      </c>
      <c r="CE606" s="6">
        <f t="shared" ref="CE606:CF616" si="1606">IFERROR(CE593/CE$6,0)</f>
        <v>0</v>
      </c>
      <c r="CF606" s="6">
        <f t="shared" si="1606"/>
        <v>102.04422847100176</v>
      </c>
      <c r="CG606" s="6">
        <f t="shared" ref="CG606:CG616" si="1607">CF606-CE606</f>
        <v>102.04422847100176</v>
      </c>
      <c r="CH606" s="40">
        <f t="shared" ref="CH606:CH616" si="1608">IFERROR(CG606/CF606,0)</f>
        <v>1</v>
      </c>
      <c r="CI606" s="212"/>
      <c r="CJ606" s="6">
        <f t="shared" ref="CJ606:CU616" si="1609">IFERROR(CJ593/CJ$6,0)</f>
        <v>116.61173424327581</v>
      </c>
      <c r="CK606" s="6">
        <f t="shared" si="1609"/>
        <v>115.4031670625495</v>
      </c>
      <c r="CL606" s="6">
        <f t="shared" si="1609"/>
        <v>103.37538434163702</v>
      </c>
      <c r="CM606" s="6">
        <f t="shared" si="1609"/>
        <v>116.88597260273971</v>
      </c>
      <c r="CN606" s="6">
        <f t="shared" si="1609"/>
        <v>112.80261221344637</v>
      </c>
      <c r="CO606" s="6">
        <f t="shared" si="1609"/>
        <v>0</v>
      </c>
      <c r="CP606" s="6">
        <f t="shared" si="1609"/>
        <v>0</v>
      </c>
      <c r="CQ606" s="6">
        <f t="shared" si="1609"/>
        <v>0</v>
      </c>
      <c r="CR606" s="6">
        <f t="shared" si="1609"/>
        <v>0</v>
      </c>
      <c r="CS606" s="6">
        <f t="shared" si="1609"/>
        <v>0</v>
      </c>
      <c r="CT606" s="6">
        <f t="shared" si="1609"/>
        <v>0</v>
      </c>
      <c r="CU606" s="6">
        <f t="shared" si="1609"/>
        <v>0</v>
      </c>
      <c r="CV606" s="212"/>
      <c r="CW606" s="6">
        <f t="shared" ref="CW606:DH616" si="1610">IFERROR(CW593/CW$6,0)</f>
        <v>94.497544028178041</v>
      </c>
      <c r="CX606" s="6">
        <f t="shared" si="1610"/>
        <v>96.632557301899155</v>
      </c>
      <c r="CY606" s="6">
        <f t="shared" si="1610"/>
        <v>83.768330967925067</v>
      </c>
      <c r="CZ606" s="6">
        <f t="shared" si="1610"/>
        <v>87.080504573620544</v>
      </c>
      <c r="DA606" s="6">
        <f t="shared" si="1610"/>
        <v>86.114919754887666</v>
      </c>
      <c r="DB606" s="6">
        <f t="shared" si="1610"/>
        <v>94.015874482319219</v>
      </c>
      <c r="DC606" s="6">
        <f t="shared" si="1610"/>
        <v>97.558952066115708</v>
      </c>
      <c r="DD606" s="6">
        <f t="shared" si="1610"/>
        <v>109.01951606944958</v>
      </c>
      <c r="DE606" s="6">
        <f t="shared" si="1610"/>
        <v>109.72277372262775</v>
      </c>
      <c r="DF606" s="6">
        <f t="shared" si="1610"/>
        <v>101.43587427001032</v>
      </c>
      <c r="DG606" s="6">
        <f t="shared" si="1610"/>
        <v>111.63698676748582</v>
      </c>
      <c r="DH606" s="6">
        <f t="shared" si="1610"/>
        <v>133.72815080789945</v>
      </c>
      <c r="DI606" s="178"/>
      <c r="DJ606" s="6">
        <f t="shared" ref="DJ606:DU616" si="1611">IFERROR(DJ593/DJ$6,0)</f>
        <v>105.14879753712424</v>
      </c>
      <c r="DK606" s="6">
        <f t="shared" si="1611"/>
        <v>110.63865472560977</v>
      </c>
      <c r="DL606" s="6">
        <f t="shared" si="1611"/>
        <v>101.08489902506965</v>
      </c>
      <c r="DM606" s="6">
        <f t="shared" si="1611"/>
        <v>101.65120098039216</v>
      </c>
      <c r="DN606" s="6">
        <f t="shared" si="1611"/>
        <v>100.14343911693688</v>
      </c>
      <c r="DO606" s="6">
        <f t="shared" si="1611"/>
        <v>101.82947386881797</v>
      </c>
      <c r="DP606" s="6">
        <f t="shared" si="1611"/>
        <v>100.52487188365652</v>
      </c>
      <c r="DQ606" s="6">
        <f t="shared" si="1611"/>
        <v>104.20525125628141</v>
      </c>
      <c r="DR606" s="6">
        <f t="shared" si="1611"/>
        <v>102.98539553032991</v>
      </c>
      <c r="DS606" s="6">
        <f t="shared" si="1611"/>
        <v>98.579229202037354</v>
      </c>
      <c r="DT606" s="6">
        <f t="shared" si="1611"/>
        <v>104.69377208799135</v>
      </c>
      <c r="DU606" s="6">
        <f t="shared" si="1611"/>
        <v>102.04422847100176</v>
      </c>
      <c r="DV606" s="178"/>
      <c r="DW606" s="6">
        <f t="shared" ref="DW606:EH616" si="1612">IFERROR(DW593/DW$6,0)</f>
        <v>91.850606909430439</v>
      </c>
      <c r="DX606" s="6">
        <f t="shared" si="1612"/>
        <v>96.918226600985221</v>
      </c>
      <c r="DY606" s="6">
        <f t="shared" si="1612"/>
        <v>86.468209786111927</v>
      </c>
      <c r="DZ606" s="6">
        <f t="shared" si="1612"/>
        <v>87.106257378984651</v>
      </c>
      <c r="EA606" s="6">
        <f t="shared" si="1612"/>
        <v>84.608944954128447</v>
      </c>
      <c r="EB606" s="6">
        <f t="shared" si="1612"/>
        <v>89.212817412333735</v>
      </c>
      <c r="EC606" s="6">
        <f t="shared" si="1612"/>
        <v>84.803448275862067</v>
      </c>
      <c r="ED606" s="6">
        <f t="shared" si="1612"/>
        <v>84.633209062231145</v>
      </c>
      <c r="EE606" s="6">
        <f t="shared" si="1612"/>
        <v>84.925467625899287</v>
      </c>
      <c r="EF606" s="6">
        <f t="shared" si="1612"/>
        <v>85.219751660410054</v>
      </c>
      <c r="EG606" s="6">
        <f t="shared" si="1612"/>
        <v>90.749077490774908</v>
      </c>
      <c r="EH606" s="6">
        <f t="shared" si="1612"/>
        <v>89.051297525648764</v>
      </c>
    </row>
    <row r="607" spans="2:138" x14ac:dyDescent="0.25">
      <c r="B607" s="51">
        <v>66002</v>
      </c>
      <c r="C607" s="51"/>
      <c r="D607" t="str" cm="1">
        <f t="array" ref="D607">_xll.OneStreamExcelAddIn.XFFunctions.XFGetMemberInfo("Description","Account",B607)</f>
        <v>Rent - Copier</v>
      </c>
      <c r="E607" s="6">
        <f t="shared" si="1562"/>
        <v>4.7758512720156556</v>
      </c>
      <c r="F607" s="6">
        <f t="shared" si="1562"/>
        <v>1.9259453781512605</v>
      </c>
      <c r="G607" s="6">
        <f t="shared" si="1563"/>
        <v>-2.8499058938643951</v>
      </c>
      <c r="H607" s="55">
        <f t="shared" si="1564"/>
        <v>-1.4797438838063288</v>
      </c>
      <c r="I607" s="41"/>
      <c r="J607" s="6">
        <f t="shared" si="1565"/>
        <v>2.2036139472163359</v>
      </c>
      <c r="K607" s="6">
        <f t="shared" si="1565"/>
        <v>1.9798434266174749</v>
      </c>
      <c r="L607" s="6">
        <f t="shared" si="1566"/>
        <v>-0.22377052059886093</v>
      </c>
      <c r="M607" s="40">
        <f t="shared" si="1567"/>
        <v>-0.11302435212322251</v>
      </c>
      <c r="N607" s="41"/>
      <c r="O607" s="6">
        <f t="shared" si="1568"/>
        <v>1.6512766445106579</v>
      </c>
      <c r="P607" s="6">
        <f t="shared" si="1569"/>
        <v>-0.55233730270567793</v>
      </c>
      <c r="Q607" s="40">
        <f t="shared" si="1570"/>
        <v>-0.33449107667198824</v>
      </c>
      <c r="R607" s="41"/>
      <c r="S607" s="6">
        <f t="shared" ref="S607:S616" si="1613">IFERROR(S594/S$6,0)</f>
        <v>0</v>
      </c>
      <c r="T607" s="6">
        <f t="shared" si="1571"/>
        <v>-4.7758512720156556</v>
      </c>
      <c r="U607" s="40">
        <f t="shared" si="1572"/>
        <v>0</v>
      </c>
      <c r="V607" s="41"/>
      <c r="W607" s="42"/>
      <c r="X607" s="43"/>
      <c r="Y607" s="42"/>
      <c r="Z607" s="44"/>
      <c r="AB607" s="6">
        <f t="shared" si="1573"/>
        <v>1.9210959454034524</v>
      </c>
      <c r="AC607" s="6">
        <f t="shared" si="1573"/>
        <v>1.992212966316552</v>
      </c>
      <c r="AD607" s="6">
        <f t="shared" si="1574"/>
        <v>7.1117020913099571E-2</v>
      </c>
      <c r="AE607" s="40">
        <f t="shared" si="1575"/>
        <v>3.5697499271169518E-2</v>
      </c>
      <c r="AG607" s="6">
        <f t="shared" si="1576"/>
        <v>2.0195645288994459</v>
      </c>
      <c r="AH607" s="6">
        <f t="shared" si="1576"/>
        <v>2.0962271341463414</v>
      </c>
      <c r="AI607" s="6">
        <f t="shared" si="1577"/>
        <v>7.6662605246895499E-2</v>
      </c>
      <c r="AJ607" s="40">
        <f t="shared" si="1578"/>
        <v>3.6571707329852522E-2</v>
      </c>
      <c r="AL607" s="6">
        <f t="shared" si="1579"/>
        <v>0.28069395017793597</v>
      </c>
      <c r="AM607" s="6">
        <f t="shared" si="1579"/>
        <v>1.9152158774373258</v>
      </c>
      <c r="AN607" s="6">
        <f t="shared" si="1580"/>
        <v>1.6345219272593898</v>
      </c>
      <c r="AO607" s="40">
        <f t="shared" si="1581"/>
        <v>0.85344004637559634</v>
      </c>
      <c r="AQ607" s="6">
        <f t="shared" si="1582"/>
        <v>4.7758512720156556</v>
      </c>
      <c r="AR607" s="6">
        <f t="shared" si="1582"/>
        <v>1.9259453781512605</v>
      </c>
      <c r="AS607" s="6">
        <f t="shared" si="1583"/>
        <v>-2.8499058938643951</v>
      </c>
      <c r="AT607" s="40">
        <f t="shared" si="1584"/>
        <v>-1.4797438838063288</v>
      </c>
      <c r="AV607" s="6">
        <f t="shared" si="1585"/>
        <v>2.2036139472163359</v>
      </c>
      <c r="AW607" s="6">
        <f t="shared" si="1585"/>
        <v>1.8973784063470163</v>
      </c>
      <c r="AX607" s="6">
        <f t="shared" si="1586"/>
        <v>-0.30623554086931959</v>
      </c>
      <c r="AY607" s="40">
        <f t="shared" si="1587"/>
        <v>-0.16139929696939506</v>
      </c>
      <c r="BA607" s="6">
        <f t="shared" si="1588"/>
        <v>0</v>
      </c>
      <c r="BB607" s="6">
        <f t="shared" si="1588"/>
        <v>1.9293230445457734</v>
      </c>
      <c r="BC607" s="6">
        <f t="shared" si="1589"/>
        <v>1.9293230445457734</v>
      </c>
      <c r="BD607" s="40">
        <f t="shared" si="1590"/>
        <v>1</v>
      </c>
      <c r="BF607" s="6">
        <f t="shared" si="1591"/>
        <v>0</v>
      </c>
      <c r="BG607" s="6">
        <f t="shared" si="1591"/>
        <v>1.9046052631578947</v>
      </c>
      <c r="BH607" s="6">
        <f t="shared" si="1592"/>
        <v>1.9046052631578947</v>
      </c>
      <c r="BI607" s="40">
        <f t="shared" si="1593"/>
        <v>1</v>
      </c>
      <c r="BK607" s="6">
        <f t="shared" si="1594"/>
        <v>0</v>
      </c>
      <c r="BL607" s="6">
        <f t="shared" si="1594"/>
        <v>1.9743359655419956</v>
      </c>
      <c r="BM607" s="6">
        <f t="shared" si="1595"/>
        <v>1.9743359655419956</v>
      </c>
      <c r="BN607" s="40">
        <f t="shared" si="1596"/>
        <v>1</v>
      </c>
      <c r="BP607" s="6">
        <f t="shared" si="1597"/>
        <v>0</v>
      </c>
      <c r="BQ607" s="6">
        <f t="shared" si="1597"/>
        <v>1.9512238382405107</v>
      </c>
      <c r="BR607" s="6">
        <f t="shared" si="1598"/>
        <v>1.9512238382405107</v>
      </c>
      <c r="BS607" s="40">
        <f t="shared" si="1599"/>
        <v>1</v>
      </c>
      <c r="BU607" s="6">
        <f t="shared" si="1600"/>
        <v>0</v>
      </c>
      <c r="BV607" s="6">
        <f t="shared" si="1600"/>
        <v>1.8677419354838709</v>
      </c>
      <c r="BW607" s="6">
        <f t="shared" si="1601"/>
        <v>1.8677419354838709</v>
      </c>
      <c r="BX607" s="40">
        <f t="shared" si="1602"/>
        <v>1</v>
      </c>
      <c r="BZ607" s="6">
        <f t="shared" si="1603"/>
        <v>0</v>
      </c>
      <c r="CA607" s="6">
        <f t="shared" si="1603"/>
        <v>1.9835917778579155</v>
      </c>
      <c r="CB607" s="6">
        <f t="shared" si="1604"/>
        <v>1.9835917778579155</v>
      </c>
      <c r="CC607" s="40">
        <f t="shared" si="1605"/>
        <v>1</v>
      </c>
      <c r="CE607" s="6">
        <f t="shared" si="1606"/>
        <v>0</v>
      </c>
      <c r="CF607" s="6">
        <f t="shared" si="1606"/>
        <v>1.9333919156414763</v>
      </c>
      <c r="CG607" s="6">
        <f t="shared" si="1607"/>
        <v>1.9333919156414763</v>
      </c>
      <c r="CH607" s="40">
        <f t="shared" si="1608"/>
        <v>1</v>
      </c>
      <c r="CI607" s="212"/>
      <c r="CJ607" s="6">
        <f t="shared" si="1609"/>
        <v>1.9210959454034524</v>
      </c>
      <c r="CK607" s="6">
        <f t="shared" si="1609"/>
        <v>2.0195645288994459</v>
      </c>
      <c r="CL607" s="6">
        <f t="shared" si="1609"/>
        <v>0.28069395017793597</v>
      </c>
      <c r="CM607" s="6">
        <f t="shared" si="1609"/>
        <v>4.7758512720156556</v>
      </c>
      <c r="CN607" s="6">
        <f t="shared" si="1609"/>
        <v>2.2036139472163359</v>
      </c>
      <c r="CO607" s="6">
        <f t="shared" si="1609"/>
        <v>0</v>
      </c>
      <c r="CP607" s="6">
        <f t="shared" si="1609"/>
        <v>0</v>
      </c>
      <c r="CQ607" s="6">
        <f t="shared" si="1609"/>
        <v>0</v>
      </c>
      <c r="CR607" s="6">
        <f t="shared" si="1609"/>
        <v>0</v>
      </c>
      <c r="CS607" s="6">
        <f t="shared" si="1609"/>
        <v>0</v>
      </c>
      <c r="CT607" s="6">
        <f t="shared" si="1609"/>
        <v>0</v>
      </c>
      <c r="CU607" s="6">
        <f t="shared" si="1609"/>
        <v>0</v>
      </c>
      <c r="CV607" s="212"/>
      <c r="CW607" s="6">
        <f t="shared" si="1610"/>
        <v>1.7809093820044828</v>
      </c>
      <c r="CX607" s="6">
        <f t="shared" si="1610"/>
        <v>1.5375016371971184</v>
      </c>
      <c r="CY607" s="6">
        <f t="shared" si="1610"/>
        <v>2.929446494464945</v>
      </c>
      <c r="CZ607" s="6">
        <f t="shared" si="1610"/>
        <v>0.30563883151372084</v>
      </c>
      <c r="DA607" s="6">
        <f t="shared" si="1610"/>
        <v>1.6655646337904875</v>
      </c>
      <c r="DB607" s="6">
        <f t="shared" si="1610"/>
        <v>1.6106690028671553</v>
      </c>
      <c r="DC607" s="6">
        <f t="shared" si="1610"/>
        <v>1.7107702479338842</v>
      </c>
      <c r="DD607" s="6">
        <f t="shared" si="1610"/>
        <v>2.1085666789804214</v>
      </c>
      <c r="DE607" s="6">
        <f t="shared" si="1610"/>
        <v>1.7786678832116789</v>
      </c>
      <c r="DF607" s="6">
        <f t="shared" si="1610"/>
        <v>1.8174098248024733</v>
      </c>
      <c r="DG607" s="6">
        <f t="shared" si="1610"/>
        <v>2.7098412098298676</v>
      </c>
      <c r="DH607" s="6">
        <f t="shared" si="1610"/>
        <v>3.5381149012567326</v>
      </c>
      <c r="DI607" s="178"/>
      <c r="DJ607" s="6">
        <f t="shared" si="1611"/>
        <v>1.992212966316552</v>
      </c>
      <c r="DK607" s="6">
        <f t="shared" si="1611"/>
        <v>2.0962271341463414</v>
      </c>
      <c r="DL607" s="6">
        <f t="shared" si="1611"/>
        <v>1.9152158774373258</v>
      </c>
      <c r="DM607" s="6">
        <f t="shared" si="1611"/>
        <v>1.9259453781512605</v>
      </c>
      <c r="DN607" s="6">
        <f t="shared" si="1611"/>
        <v>1.8973784063470163</v>
      </c>
      <c r="DO607" s="6">
        <f t="shared" si="1611"/>
        <v>1.9293230445457734</v>
      </c>
      <c r="DP607" s="6">
        <f t="shared" si="1611"/>
        <v>1.9046052631578947</v>
      </c>
      <c r="DQ607" s="6">
        <f t="shared" si="1611"/>
        <v>1.9743359655419956</v>
      </c>
      <c r="DR607" s="6">
        <f t="shared" si="1611"/>
        <v>1.9512238382405107</v>
      </c>
      <c r="DS607" s="6">
        <f t="shared" si="1611"/>
        <v>1.8677419354838709</v>
      </c>
      <c r="DT607" s="6">
        <f t="shared" si="1611"/>
        <v>1.9835917778579155</v>
      </c>
      <c r="DU607" s="6">
        <f t="shared" si="1611"/>
        <v>1.9333919156414763</v>
      </c>
      <c r="DV607" s="178"/>
      <c r="DW607" s="6">
        <f t="shared" si="1612"/>
        <v>2.023206883803299</v>
      </c>
      <c r="DX607" s="6">
        <f t="shared" si="1612"/>
        <v>2.134823162537931</v>
      </c>
      <c r="DY607" s="6">
        <f t="shared" si="1612"/>
        <v>1.9046592243140932</v>
      </c>
      <c r="DZ607" s="6">
        <f t="shared" si="1612"/>
        <v>1.9187126653931523</v>
      </c>
      <c r="EA607" s="6">
        <f t="shared" si="1612"/>
        <v>1.8637087161009174</v>
      </c>
      <c r="EB607" s="6">
        <f t="shared" si="1612"/>
        <v>1.9651098247980654</v>
      </c>
      <c r="EC607" s="6">
        <f t="shared" si="1612"/>
        <v>1.8679927761540229</v>
      </c>
      <c r="ED607" s="6">
        <f t="shared" si="1612"/>
        <v>1.8642429713977633</v>
      </c>
      <c r="EE607" s="6">
        <f t="shared" si="1612"/>
        <v>1.8706805902561152</v>
      </c>
      <c r="EF607" s="6">
        <f t="shared" si="1612"/>
        <v>1.877161836206757</v>
      </c>
      <c r="EG607" s="6">
        <f t="shared" si="1612"/>
        <v>1.9989461388720786</v>
      </c>
      <c r="EH607" s="6">
        <f t="shared" si="1612"/>
        <v>1.9615519343114061</v>
      </c>
    </row>
    <row r="608" spans="2:138" x14ac:dyDescent="0.25">
      <c r="B608" s="51">
        <v>66003</v>
      </c>
      <c r="C608" s="51"/>
      <c r="D608" t="str" cm="1">
        <f t="array" ref="D608">_xll.OneStreamExcelAddIn.XFFunctions.XFGetMemberInfo("Description","Account",B608)</f>
        <v>Rent - Equipment</v>
      </c>
      <c r="E608" s="6">
        <f t="shared" si="1562"/>
        <v>2.9474207436399218</v>
      </c>
      <c r="F608" s="6">
        <f t="shared" si="1562"/>
        <v>2.7686239495798319</v>
      </c>
      <c r="G608" s="6">
        <f t="shared" si="1563"/>
        <v>-0.17879679406008986</v>
      </c>
      <c r="H608" s="55">
        <f t="shared" si="1564"/>
        <v>-6.4579660263079125E-2</v>
      </c>
      <c r="I608" s="41"/>
      <c r="J608" s="6">
        <f t="shared" si="1565"/>
        <v>2.9014293970333269</v>
      </c>
      <c r="K608" s="6">
        <f t="shared" si="1565"/>
        <v>2.8461045622244217</v>
      </c>
      <c r="L608" s="6">
        <f t="shared" si="1566"/>
        <v>-5.5324834808905266E-2</v>
      </c>
      <c r="M608" s="40">
        <f t="shared" si="1567"/>
        <v>-1.9438792075040699E-2</v>
      </c>
      <c r="N608" s="41"/>
      <c r="O608" s="6">
        <f t="shared" si="1568"/>
        <v>2.3282733593093439</v>
      </c>
      <c r="P608" s="6">
        <f t="shared" si="1569"/>
        <v>-0.57315603772398305</v>
      </c>
      <c r="Q608" s="40">
        <f t="shared" si="1570"/>
        <v>-0.24617214101268733</v>
      </c>
      <c r="R608" s="41"/>
      <c r="S608" s="6">
        <f t="shared" si="1613"/>
        <v>0</v>
      </c>
      <c r="T608" s="6">
        <f t="shared" si="1571"/>
        <v>-2.9474207436399218</v>
      </c>
      <c r="U608" s="40">
        <f t="shared" si="1572"/>
        <v>0</v>
      </c>
      <c r="V608" s="41"/>
      <c r="W608" s="42"/>
      <c r="X608" s="43"/>
      <c r="Y608" s="42"/>
      <c r="Z608" s="44"/>
      <c r="AB608" s="6">
        <f t="shared" si="1573"/>
        <v>3.0231473303894019</v>
      </c>
      <c r="AC608" s="6">
        <f t="shared" si="1573"/>
        <v>2.8638862730894603</v>
      </c>
      <c r="AD608" s="6">
        <f t="shared" si="1574"/>
        <v>-0.15926105729994156</v>
      </c>
      <c r="AE608" s="40">
        <f t="shared" si="1575"/>
        <v>-5.5610119297138258E-2</v>
      </c>
      <c r="AG608" s="6">
        <f t="shared" si="1576"/>
        <v>2.9812589073634204</v>
      </c>
      <c r="AH608" s="6">
        <f t="shared" si="1576"/>
        <v>3.0134108231707315</v>
      </c>
      <c r="AI608" s="6">
        <f t="shared" si="1577"/>
        <v>3.2151915807311138E-2</v>
      </c>
      <c r="AJ608" s="40">
        <f t="shared" si="1578"/>
        <v>1.0669609188394921E-2</v>
      </c>
      <c r="AL608" s="6">
        <f t="shared" si="1579"/>
        <v>2.6799501779359431</v>
      </c>
      <c r="AM608" s="6">
        <f t="shared" si="1579"/>
        <v>2.7531998607242341</v>
      </c>
      <c r="AN608" s="6">
        <f t="shared" si="1580"/>
        <v>7.3249682788290915E-2</v>
      </c>
      <c r="AO608" s="40">
        <f t="shared" si="1581"/>
        <v>2.6605290750313513E-2</v>
      </c>
      <c r="AQ608" s="6">
        <f t="shared" si="1582"/>
        <v>2.9474207436399218</v>
      </c>
      <c r="AR608" s="6">
        <f t="shared" si="1582"/>
        <v>2.7686239495798319</v>
      </c>
      <c r="AS608" s="6">
        <f t="shared" si="1583"/>
        <v>-0.17879679406008986</v>
      </c>
      <c r="AT608" s="40">
        <f t="shared" si="1584"/>
        <v>-6.4579660263079125E-2</v>
      </c>
      <c r="AV608" s="6">
        <f t="shared" si="1585"/>
        <v>2.9014293970333269</v>
      </c>
      <c r="AW608" s="6">
        <f t="shared" si="1585"/>
        <v>2.7275577785443255</v>
      </c>
      <c r="AX608" s="6">
        <f t="shared" si="1586"/>
        <v>-0.17387161848900146</v>
      </c>
      <c r="AY608" s="40">
        <f t="shared" si="1587"/>
        <v>-6.3746264096299091E-2</v>
      </c>
      <c r="BA608" s="6">
        <f t="shared" si="1588"/>
        <v>0</v>
      </c>
      <c r="BB608" s="6">
        <f t="shared" si="1588"/>
        <v>2.7734794808839003</v>
      </c>
      <c r="BC608" s="6">
        <f t="shared" si="1589"/>
        <v>2.7734794808839003</v>
      </c>
      <c r="BD608" s="40">
        <f t="shared" si="1590"/>
        <v>1</v>
      </c>
      <c r="BF608" s="6">
        <f t="shared" si="1591"/>
        <v>0</v>
      </c>
      <c r="BG608" s="6">
        <f t="shared" si="1591"/>
        <v>2.7379466759002771</v>
      </c>
      <c r="BH608" s="6">
        <f t="shared" si="1592"/>
        <v>2.7379466759002771</v>
      </c>
      <c r="BI608" s="40">
        <f t="shared" si="1593"/>
        <v>1</v>
      </c>
      <c r="BK608" s="6">
        <f t="shared" si="1594"/>
        <v>0</v>
      </c>
      <c r="BL608" s="6">
        <f t="shared" si="1594"/>
        <v>2.8381873653984204</v>
      </c>
      <c r="BM608" s="6">
        <f t="shared" si="1595"/>
        <v>2.8381873653984204</v>
      </c>
      <c r="BN608" s="40">
        <f t="shared" si="1596"/>
        <v>1</v>
      </c>
      <c r="BP608" s="6">
        <f t="shared" si="1597"/>
        <v>0</v>
      </c>
      <c r="BQ608" s="6">
        <f t="shared" si="1597"/>
        <v>2.8049627527492018</v>
      </c>
      <c r="BR608" s="6">
        <f t="shared" si="1598"/>
        <v>2.8049627527492018</v>
      </c>
      <c r="BS608" s="40">
        <f t="shared" si="1599"/>
        <v>1</v>
      </c>
      <c r="BU608" s="6">
        <f t="shared" si="1600"/>
        <v>0</v>
      </c>
      <c r="BV608" s="6">
        <f t="shared" si="1600"/>
        <v>2.6849541595925297</v>
      </c>
      <c r="BW608" s="6">
        <f t="shared" si="1601"/>
        <v>2.6849541595925297</v>
      </c>
      <c r="BX608" s="40">
        <f t="shared" si="1602"/>
        <v>1</v>
      </c>
      <c r="BZ608" s="6">
        <f t="shared" si="1603"/>
        <v>0</v>
      </c>
      <c r="CA608" s="6">
        <f t="shared" si="1603"/>
        <v>2.8514929679047962</v>
      </c>
      <c r="CB608" s="6">
        <f t="shared" si="1604"/>
        <v>2.8514929679047962</v>
      </c>
      <c r="CC608" s="40">
        <f t="shared" si="1605"/>
        <v>1</v>
      </c>
      <c r="CE608" s="6">
        <f t="shared" si="1606"/>
        <v>0</v>
      </c>
      <c r="CF608" s="6">
        <f t="shared" si="1606"/>
        <v>2.7793286467486817</v>
      </c>
      <c r="CG608" s="6">
        <f t="shared" si="1607"/>
        <v>2.7793286467486817</v>
      </c>
      <c r="CH608" s="40">
        <f t="shared" si="1608"/>
        <v>1</v>
      </c>
      <c r="CI608" s="212"/>
      <c r="CJ608" s="6">
        <f t="shared" si="1609"/>
        <v>3.0231473303894019</v>
      </c>
      <c r="CK608" s="6">
        <f t="shared" si="1609"/>
        <v>2.9812589073634204</v>
      </c>
      <c r="CL608" s="6">
        <f t="shared" si="1609"/>
        <v>2.6799501779359431</v>
      </c>
      <c r="CM608" s="6">
        <f t="shared" si="1609"/>
        <v>2.9474207436399218</v>
      </c>
      <c r="CN608" s="6">
        <f t="shared" si="1609"/>
        <v>2.9014293970333269</v>
      </c>
      <c r="CO608" s="6">
        <f t="shared" si="1609"/>
        <v>0</v>
      </c>
      <c r="CP608" s="6">
        <f t="shared" si="1609"/>
        <v>0</v>
      </c>
      <c r="CQ608" s="6">
        <f t="shared" si="1609"/>
        <v>0</v>
      </c>
      <c r="CR608" s="6">
        <f t="shared" si="1609"/>
        <v>0</v>
      </c>
      <c r="CS608" s="6">
        <f t="shared" si="1609"/>
        <v>0</v>
      </c>
      <c r="CT608" s="6">
        <f t="shared" si="1609"/>
        <v>0</v>
      </c>
      <c r="CU608" s="6">
        <f t="shared" si="1609"/>
        <v>0</v>
      </c>
      <c r="CV608" s="212"/>
      <c r="CW608" s="6">
        <f t="shared" si="1610"/>
        <v>2.5241082292667305</v>
      </c>
      <c r="CX608" s="6">
        <f t="shared" si="1610"/>
        <v>2.4658349705304516</v>
      </c>
      <c r="CY608" s="6">
        <f t="shared" si="1610"/>
        <v>2.1375702526256033</v>
      </c>
      <c r="CZ608" s="6">
        <f t="shared" si="1610"/>
        <v>2.2220891118323989</v>
      </c>
      <c r="DA608" s="6">
        <f t="shared" si="1610"/>
        <v>2.1974496644295303</v>
      </c>
      <c r="DB608" s="6">
        <f t="shared" si="1610"/>
        <v>2.3990633959859826</v>
      </c>
      <c r="DC608" s="6">
        <f t="shared" si="1610"/>
        <v>2.489474380165289</v>
      </c>
      <c r="DD608" s="6">
        <f t="shared" si="1610"/>
        <v>2.781920945696343</v>
      </c>
      <c r="DE608" s="6">
        <f t="shared" si="1610"/>
        <v>2.7484160583941604</v>
      </c>
      <c r="DF608" s="6">
        <f t="shared" si="1610"/>
        <v>2.5869666781174852</v>
      </c>
      <c r="DG608" s="6">
        <f t="shared" si="1610"/>
        <v>2.8471304347826085</v>
      </c>
      <c r="DH608" s="6">
        <f t="shared" si="1610"/>
        <v>3.3800089766606822</v>
      </c>
      <c r="DI608" s="178"/>
      <c r="DJ608" s="6">
        <f t="shared" si="1611"/>
        <v>2.8638862730894603</v>
      </c>
      <c r="DK608" s="6">
        <f t="shared" si="1611"/>
        <v>3.0134108231707315</v>
      </c>
      <c r="DL608" s="6">
        <f t="shared" si="1611"/>
        <v>2.7531998607242341</v>
      </c>
      <c r="DM608" s="6">
        <f t="shared" si="1611"/>
        <v>2.7686239495798319</v>
      </c>
      <c r="DN608" s="6">
        <f t="shared" si="1611"/>
        <v>2.7275577785443255</v>
      </c>
      <c r="DO608" s="6">
        <f t="shared" si="1611"/>
        <v>2.7734794808839003</v>
      </c>
      <c r="DP608" s="6">
        <f t="shared" si="1611"/>
        <v>2.7379466759002771</v>
      </c>
      <c r="DQ608" s="6">
        <f t="shared" si="1611"/>
        <v>2.8381873653984204</v>
      </c>
      <c r="DR608" s="6">
        <f t="shared" si="1611"/>
        <v>2.8049627527492018</v>
      </c>
      <c r="DS608" s="6">
        <f t="shared" si="1611"/>
        <v>2.6849541595925297</v>
      </c>
      <c r="DT608" s="6">
        <f t="shared" si="1611"/>
        <v>2.8514929679047962</v>
      </c>
      <c r="DU608" s="6">
        <f t="shared" si="1611"/>
        <v>2.7793286467486817</v>
      </c>
      <c r="DV608" s="178"/>
      <c r="DW608" s="6">
        <f t="shared" si="1612"/>
        <v>2.4144825349050731</v>
      </c>
      <c r="DX608" s="6">
        <f t="shared" si="1612"/>
        <v>2.5476837642758619</v>
      </c>
      <c r="DY608" s="6">
        <f t="shared" si="1612"/>
        <v>2.2730096787752712</v>
      </c>
      <c r="DZ608" s="6">
        <f t="shared" si="1612"/>
        <v>2.2897808699763873</v>
      </c>
      <c r="EA608" s="6">
        <f t="shared" si="1612"/>
        <v>2.2241399978211009</v>
      </c>
      <c r="EB608" s="6">
        <f t="shared" si="1612"/>
        <v>2.3451504917412334</v>
      </c>
      <c r="EC608" s="6">
        <f t="shared" si="1612"/>
        <v>2.2292525374540229</v>
      </c>
      <c r="ED608" s="6">
        <f t="shared" si="1612"/>
        <v>2.2247775521537139</v>
      </c>
      <c r="EE608" s="6">
        <f t="shared" si="1612"/>
        <v>2.232460166143885</v>
      </c>
      <c r="EF608" s="6">
        <f t="shared" si="1612"/>
        <v>2.2401947398671673</v>
      </c>
      <c r="EG608" s="6">
        <f t="shared" si="1612"/>
        <v>2.3855302094495694</v>
      </c>
      <c r="EH608" s="6">
        <f t="shared" si="1612"/>
        <v>2.3409045201176828</v>
      </c>
    </row>
    <row r="609" spans="2:138" x14ac:dyDescent="0.25">
      <c r="B609" s="51">
        <v>66004</v>
      </c>
      <c r="C609" s="51"/>
      <c r="D609" t="str" cm="1">
        <f t="array" ref="D609">_xll.OneStreamExcelAddIn.XFFunctions.XFGetMemberInfo("Description","Account",B609)</f>
        <v>Rent - Phones</v>
      </c>
      <c r="E609" s="6">
        <f t="shared" si="1562"/>
        <v>0</v>
      </c>
      <c r="F609" s="6">
        <f t="shared" si="1562"/>
        <v>0</v>
      </c>
      <c r="G609" s="6">
        <f t="shared" si="1563"/>
        <v>0</v>
      </c>
      <c r="H609" s="55">
        <f t="shared" si="1564"/>
        <v>0</v>
      </c>
      <c r="I609" s="41"/>
      <c r="J609" s="6">
        <f t="shared" si="1565"/>
        <v>0</v>
      </c>
      <c r="K609" s="6">
        <f t="shared" si="1565"/>
        <v>0</v>
      </c>
      <c r="L609" s="6">
        <f t="shared" si="1566"/>
        <v>0</v>
      </c>
      <c r="M609" s="40">
        <f t="shared" si="1567"/>
        <v>0</v>
      </c>
      <c r="N609" s="41"/>
      <c r="O609" s="6">
        <f t="shared" si="1568"/>
        <v>0</v>
      </c>
      <c r="P609" s="6">
        <f t="shared" si="1569"/>
        <v>0</v>
      </c>
      <c r="Q609" s="40">
        <f t="shared" si="1570"/>
        <v>0</v>
      </c>
      <c r="R609" s="41"/>
      <c r="S609" s="6">
        <f t="shared" si="1613"/>
        <v>0</v>
      </c>
      <c r="T609" s="6">
        <f t="shared" si="1571"/>
        <v>0</v>
      </c>
      <c r="U609" s="40">
        <f t="shared" si="1572"/>
        <v>0</v>
      </c>
      <c r="V609" s="41"/>
      <c r="W609" s="42"/>
      <c r="X609" s="43"/>
      <c r="Y609" s="42"/>
      <c r="Z609" s="44"/>
      <c r="AB609" s="6">
        <f t="shared" si="1573"/>
        <v>0</v>
      </c>
      <c r="AC609" s="6">
        <f t="shared" si="1573"/>
        <v>0</v>
      </c>
      <c r="AD609" s="6">
        <f t="shared" si="1574"/>
        <v>0</v>
      </c>
      <c r="AE609" s="40">
        <f t="shared" si="1575"/>
        <v>0</v>
      </c>
      <c r="AG609" s="6">
        <f t="shared" si="1576"/>
        <v>0</v>
      </c>
      <c r="AH609" s="6">
        <f t="shared" si="1576"/>
        <v>0</v>
      </c>
      <c r="AI609" s="6">
        <f t="shared" si="1577"/>
        <v>0</v>
      </c>
      <c r="AJ609" s="40">
        <f t="shared" si="1578"/>
        <v>0</v>
      </c>
      <c r="AL609" s="6">
        <f t="shared" si="1579"/>
        <v>0</v>
      </c>
      <c r="AM609" s="6">
        <f t="shared" si="1579"/>
        <v>0</v>
      </c>
      <c r="AN609" s="6">
        <f t="shared" si="1580"/>
        <v>0</v>
      </c>
      <c r="AO609" s="40">
        <f t="shared" si="1581"/>
        <v>0</v>
      </c>
      <c r="AQ609" s="6">
        <f t="shared" si="1582"/>
        <v>0</v>
      </c>
      <c r="AR609" s="6">
        <f t="shared" si="1582"/>
        <v>0</v>
      </c>
      <c r="AS609" s="6">
        <f t="shared" si="1583"/>
        <v>0</v>
      </c>
      <c r="AT609" s="40">
        <f t="shared" si="1584"/>
        <v>0</v>
      </c>
      <c r="AV609" s="6">
        <f t="shared" si="1585"/>
        <v>0</v>
      </c>
      <c r="AW609" s="6">
        <f t="shared" si="1585"/>
        <v>0</v>
      </c>
      <c r="AX609" s="6">
        <f t="shared" si="1586"/>
        <v>0</v>
      </c>
      <c r="AY609" s="40">
        <f t="shared" si="1587"/>
        <v>0</v>
      </c>
      <c r="BA609" s="6">
        <f t="shared" si="1588"/>
        <v>0</v>
      </c>
      <c r="BB609" s="6">
        <f t="shared" si="1588"/>
        <v>0</v>
      </c>
      <c r="BC609" s="6">
        <f t="shared" si="1589"/>
        <v>0</v>
      </c>
      <c r="BD609" s="40">
        <f t="shared" si="1590"/>
        <v>0</v>
      </c>
      <c r="BF609" s="6">
        <f t="shared" si="1591"/>
        <v>0</v>
      </c>
      <c r="BG609" s="6">
        <f t="shared" si="1591"/>
        <v>0</v>
      </c>
      <c r="BH609" s="6">
        <f t="shared" si="1592"/>
        <v>0</v>
      </c>
      <c r="BI609" s="40">
        <f t="shared" si="1593"/>
        <v>0</v>
      </c>
      <c r="BK609" s="6">
        <f t="shared" si="1594"/>
        <v>0</v>
      </c>
      <c r="BL609" s="6">
        <f t="shared" si="1594"/>
        <v>0</v>
      </c>
      <c r="BM609" s="6">
        <f t="shared" si="1595"/>
        <v>0</v>
      </c>
      <c r="BN609" s="40">
        <f t="shared" si="1596"/>
        <v>0</v>
      </c>
      <c r="BP609" s="6">
        <f t="shared" si="1597"/>
        <v>0</v>
      </c>
      <c r="BQ609" s="6">
        <f t="shared" si="1597"/>
        <v>0</v>
      </c>
      <c r="BR609" s="6">
        <f t="shared" si="1598"/>
        <v>0</v>
      </c>
      <c r="BS609" s="40">
        <f t="shared" si="1599"/>
        <v>0</v>
      </c>
      <c r="BU609" s="6">
        <f t="shared" si="1600"/>
        <v>0</v>
      </c>
      <c r="BV609" s="6">
        <f t="shared" si="1600"/>
        <v>0</v>
      </c>
      <c r="BW609" s="6">
        <f t="shared" si="1601"/>
        <v>0</v>
      </c>
      <c r="BX609" s="40">
        <f t="shared" si="1602"/>
        <v>0</v>
      </c>
      <c r="BZ609" s="6">
        <f t="shared" si="1603"/>
        <v>0</v>
      </c>
      <c r="CA609" s="6">
        <f t="shared" si="1603"/>
        <v>0</v>
      </c>
      <c r="CB609" s="6">
        <f t="shared" si="1604"/>
        <v>0</v>
      </c>
      <c r="CC609" s="40">
        <f t="shared" si="1605"/>
        <v>0</v>
      </c>
      <c r="CE609" s="6">
        <f t="shared" si="1606"/>
        <v>0</v>
      </c>
      <c r="CF609" s="6">
        <f t="shared" si="1606"/>
        <v>0</v>
      </c>
      <c r="CG609" s="6">
        <f t="shared" si="1607"/>
        <v>0</v>
      </c>
      <c r="CH609" s="40">
        <f t="shared" si="1608"/>
        <v>0</v>
      </c>
      <c r="CI609" s="212"/>
      <c r="CJ609" s="6">
        <f t="shared" si="1609"/>
        <v>0</v>
      </c>
      <c r="CK609" s="6">
        <f t="shared" si="1609"/>
        <v>0</v>
      </c>
      <c r="CL609" s="6">
        <f t="shared" si="1609"/>
        <v>0</v>
      </c>
      <c r="CM609" s="6">
        <f t="shared" si="1609"/>
        <v>0</v>
      </c>
      <c r="CN609" s="6">
        <f t="shared" si="1609"/>
        <v>0</v>
      </c>
      <c r="CO609" s="6">
        <f t="shared" si="1609"/>
        <v>0</v>
      </c>
      <c r="CP609" s="6">
        <f t="shared" si="1609"/>
        <v>0</v>
      </c>
      <c r="CQ609" s="6">
        <f t="shared" si="1609"/>
        <v>0</v>
      </c>
      <c r="CR609" s="6">
        <f t="shared" si="1609"/>
        <v>0</v>
      </c>
      <c r="CS609" s="6">
        <f t="shared" si="1609"/>
        <v>0</v>
      </c>
      <c r="CT609" s="6">
        <f t="shared" si="1609"/>
        <v>0</v>
      </c>
      <c r="CU609" s="6">
        <f t="shared" si="1609"/>
        <v>0</v>
      </c>
      <c r="CV609" s="212"/>
      <c r="CW609" s="6">
        <f t="shared" si="1610"/>
        <v>0</v>
      </c>
      <c r="CX609" s="6">
        <f t="shared" si="1610"/>
        <v>0</v>
      </c>
      <c r="CY609" s="6">
        <f t="shared" si="1610"/>
        <v>0</v>
      </c>
      <c r="CZ609" s="6">
        <f t="shared" si="1610"/>
        <v>0</v>
      </c>
      <c r="DA609" s="6">
        <f t="shared" si="1610"/>
        <v>0</v>
      </c>
      <c r="DB609" s="6">
        <f t="shared" si="1610"/>
        <v>0</v>
      </c>
      <c r="DC609" s="6">
        <f t="shared" si="1610"/>
        <v>0</v>
      </c>
      <c r="DD609" s="6">
        <f t="shared" si="1610"/>
        <v>0</v>
      </c>
      <c r="DE609" s="6">
        <f t="shared" si="1610"/>
        <v>0</v>
      </c>
      <c r="DF609" s="6">
        <f t="shared" si="1610"/>
        <v>0</v>
      </c>
      <c r="DG609" s="6">
        <f t="shared" si="1610"/>
        <v>0</v>
      </c>
      <c r="DH609" s="6">
        <f t="shared" si="1610"/>
        <v>0</v>
      </c>
      <c r="DI609" s="178"/>
      <c r="DJ609" s="6">
        <f t="shared" si="1611"/>
        <v>0</v>
      </c>
      <c r="DK609" s="6">
        <f t="shared" si="1611"/>
        <v>0</v>
      </c>
      <c r="DL609" s="6">
        <f t="shared" si="1611"/>
        <v>0</v>
      </c>
      <c r="DM609" s="6">
        <f t="shared" si="1611"/>
        <v>0</v>
      </c>
      <c r="DN609" s="6">
        <f t="shared" si="1611"/>
        <v>0</v>
      </c>
      <c r="DO609" s="6">
        <f t="shared" si="1611"/>
        <v>0</v>
      </c>
      <c r="DP609" s="6">
        <f t="shared" si="1611"/>
        <v>0</v>
      </c>
      <c r="DQ609" s="6">
        <f t="shared" si="1611"/>
        <v>0</v>
      </c>
      <c r="DR609" s="6">
        <f t="shared" si="1611"/>
        <v>0</v>
      </c>
      <c r="DS609" s="6">
        <f t="shared" si="1611"/>
        <v>0</v>
      </c>
      <c r="DT609" s="6">
        <f t="shared" si="1611"/>
        <v>0</v>
      </c>
      <c r="DU609" s="6">
        <f t="shared" si="1611"/>
        <v>0</v>
      </c>
      <c r="DV609" s="178"/>
      <c r="DW609" s="6">
        <f t="shared" si="1612"/>
        <v>0</v>
      </c>
      <c r="DX609" s="6">
        <f t="shared" si="1612"/>
        <v>0</v>
      </c>
      <c r="DY609" s="6">
        <f t="shared" si="1612"/>
        <v>0</v>
      </c>
      <c r="DZ609" s="6">
        <f t="shared" si="1612"/>
        <v>0</v>
      </c>
      <c r="EA609" s="6">
        <f t="shared" si="1612"/>
        <v>0</v>
      </c>
      <c r="EB609" s="6">
        <f t="shared" si="1612"/>
        <v>0</v>
      </c>
      <c r="EC609" s="6">
        <f t="shared" si="1612"/>
        <v>0</v>
      </c>
      <c r="ED609" s="6">
        <f t="shared" si="1612"/>
        <v>0</v>
      </c>
      <c r="EE609" s="6">
        <f t="shared" si="1612"/>
        <v>0</v>
      </c>
      <c r="EF609" s="6">
        <f t="shared" si="1612"/>
        <v>0</v>
      </c>
      <c r="EG609" s="6">
        <f t="shared" si="1612"/>
        <v>0</v>
      </c>
      <c r="EH609" s="6">
        <f t="shared" si="1612"/>
        <v>0</v>
      </c>
    </row>
    <row r="610" spans="2:138" x14ac:dyDescent="0.25">
      <c r="B610" s="51">
        <v>66005</v>
      </c>
      <c r="C610" s="51"/>
      <c r="D610" t="str" cm="1">
        <f t="array" ref="D610">_xll.OneStreamExcelAddIn.XFFunctions.XFGetMemberInfo("Description","Account",B610)</f>
        <v>Rent - Vehicles</v>
      </c>
      <c r="E610" s="6">
        <f t="shared" si="1562"/>
        <v>0</v>
      </c>
      <c r="F610" s="6">
        <f t="shared" si="1562"/>
        <v>0</v>
      </c>
      <c r="G610" s="6">
        <f t="shared" si="1563"/>
        <v>0</v>
      </c>
      <c r="H610" s="55">
        <f t="shared" si="1564"/>
        <v>0</v>
      </c>
      <c r="I610" s="41"/>
      <c r="J610" s="6">
        <f t="shared" si="1565"/>
        <v>0</v>
      </c>
      <c r="K610" s="6">
        <f t="shared" si="1565"/>
        <v>0</v>
      </c>
      <c r="L610" s="6">
        <f t="shared" si="1566"/>
        <v>0</v>
      </c>
      <c r="M610" s="40">
        <f t="shared" si="1567"/>
        <v>0</v>
      </c>
      <c r="N610" s="41"/>
      <c r="O610" s="6">
        <f t="shared" si="1568"/>
        <v>0</v>
      </c>
      <c r="P610" s="6">
        <f t="shared" si="1569"/>
        <v>0</v>
      </c>
      <c r="Q610" s="40">
        <f t="shared" si="1570"/>
        <v>0</v>
      </c>
      <c r="R610" s="41"/>
      <c r="S610" s="6">
        <f t="shared" si="1613"/>
        <v>0</v>
      </c>
      <c r="T610" s="6">
        <f t="shared" si="1571"/>
        <v>0</v>
      </c>
      <c r="U610" s="40">
        <f t="shared" si="1572"/>
        <v>0</v>
      </c>
      <c r="V610" s="41"/>
      <c r="W610" s="42"/>
      <c r="X610" s="43"/>
      <c r="Y610" s="42"/>
      <c r="Z610" s="44"/>
      <c r="AB610" s="6">
        <f t="shared" si="1573"/>
        <v>0</v>
      </c>
      <c r="AC610" s="6">
        <f t="shared" si="1573"/>
        <v>0</v>
      </c>
      <c r="AD610" s="6">
        <f t="shared" si="1574"/>
        <v>0</v>
      </c>
      <c r="AE610" s="40">
        <f t="shared" si="1575"/>
        <v>0</v>
      </c>
      <c r="AG610" s="6">
        <f t="shared" si="1576"/>
        <v>0</v>
      </c>
      <c r="AH610" s="6">
        <f t="shared" si="1576"/>
        <v>0</v>
      </c>
      <c r="AI610" s="6">
        <f t="shared" si="1577"/>
        <v>0</v>
      </c>
      <c r="AJ610" s="40">
        <f t="shared" si="1578"/>
        <v>0</v>
      </c>
      <c r="AL610" s="6">
        <f t="shared" si="1579"/>
        <v>0</v>
      </c>
      <c r="AM610" s="6">
        <f t="shared" si="1579"/>
        <v>0</v>
      </c>
      <c r="AN610" s="6">
        <f t="shared" si="1580"/>
        <v>0</v>
      </c>
      <c r="AO610" s="40">
        <f t="shared" si="1581"/>
        <v>0</v>
      </c>
      <c r="AQ610" s="6">
        <f t="shared" si="1582"/>
        <v>0</v>
      </c>
      <c r="AR610" s="6">
        <f t="shared" si="1582"/>
        <v>0</v>
      </c>
      <c r="AS610" s="6">
        <f t="shared" si="1583"/>
        <v>0</v>
      </c>
      <c r="AT610" s="40">
        <f t="shared" si="1584"/>
        <v>0</v>
      </c>
      <c r="AV610" s="6">
        <f t="shared" si="1585"/>
        <v>0</v>
      </c>
      <c r="AW610" s="6">
        <f t="shared" si="1585"/>
        <v>0</v>
      </c>
      <c r="AX610" s="6">
        <f t="shared" si="1586"/>
        <v>0</v>
      </c>
      <c r="AY610" s="40">
        <f t="shared" si="1587"/>
        <v>0</v>
      </c>
      <c r="BA610" s="6">
        <f t="shared" si="1588"/>
        <v>0</v>
      </c>
      <c r="BB610" s="6">
        <f t="shared" si="1588"/>
        <v>0</v>
      </c>
      <c r="BC610" s="6">
        <f t="shared" si="1589"/>
        <v>0</v>
      </c>
      <c r="BD610" s="40">
        <f t="shared" si="1590"/>
        <v>0</v>
      </c>
      <c r="BF610" s="6">
        <f t="shared" si="1591"/>
        <v>0</v>
      </c>
      <c r="BG610" s="6">
        <f t="shared" si="1591"/>
        <v>0</v>
      </c>
      <c r="BH610" s="6">
        <f t="shared" si="1592"/>
        <v>0</v>
      </c>
      <c r="BI610" s="40">
        <f t="shared" si="1593"/>
        <v>0</v>
      </c>
      <c r="BK610" s="6">
        <f t="shared" si="1594"/>
        <v>0</v>
      </c>
      <c r="BL610" s="6">
        <f t="shared" si="1594"/>
        <v>0</v>
      </c>
      <c r="BM610" s="6">
        <f t="shared" si="1595"/>
        <v>0</v>
      </c>
      <c r="BN610" s="40">
        <f t="shared" si="1596"/>
        <v>0</v>
      </c>
      <c r="BP610" s="6">
        <f t="shared" si="1597"/>
        <v>0</v>
      </c>
      <c r="BQ610" s="6">
        <f t="shared" si="1597"/>
        <v>0</v>
      </c>
      <c r="BR610" s="6">
        <f t="shared" si="1598"/>
        <v>0</v>
      </c>
      <c r="BS610" s="40">
        <f t="shared" si="1599"/>
        <v>0</v>
      </c>
      <c r="BU610" s="6">
        <f t="shared" si="1600"/>
        <v>0</v>
      </c>
      <c r="BV610" s="6">
        <f t="shared" si="1600"/>
        <v>0</v>
      </c>
      <c r="BW610" s="6">
        <f t="shared" si="1601"/>
        <v>0</v>
      </c>
      <c r="BX610" s="40">
        <f t="shared" si="1602"/>
        <v>0</v>
      </c>
      <c r="BZ610" s="6">
        <f t="shared" si="1603"/>
        <v>0</v>
      </c>
      <c r="CA610" s="6">
        <f t="shared" si="1603"/>
        <v>0</v>
      </c>
      <c r="CB610" s="6">
        <f t="shared" si="1604"/>
        <v>0</v>
      </c>
      <c r="CC610" s="40">
        <f t="shared" si="1605"/>
        <v>0</v>
      </c>
      <c r="CE610" s="6">
        <f t="shared" si="1606"/>
        <v>0</v>
      </c>
      <c r="CF610" s="6">
        <f t="shared" si="1606"/>
        <v>0</v>
      </c>
      <c r="CG610" s="6">
        <f t="shared" si="1607"/>
        <v>0</v>
      </c>
      <c r="CH610" s="40">
        <f t="shared" si="1608"/>
        <v>0</v>
      </c>
      <c r="CI610" s="212"/>
      <c r="CJ610" s="6">
        <f t="shared" si="1609"/>
        <v>0</v>
      </c>
      <c r="CK610" s="6">
        <f t="shared" si="1609"/>
        <v>0</v>
      </c>
      <c r="CL610" s="6">
        <f t="shared" si="1609"/>
        <v>0</v>
      </c>
      <c r="CM610" s="6">
        <f t="shared" si="1609"/>
        <v>0</v>
      </c>
      <c r="CN610" s="6">
        <f t="shared" si="1609"/>
        <v>0</v>
      </c>
      <c r="CO610" s="6">
        <f t="shared" si="1609"/>
        <v>0</v>
      </c>
      <c r="CP610" s="6">
        <f t="shared" si="1609"/>
        <v>0</v>
      </c>
      <c r="CQ610" s="6">
        <f t="shared" si="1609"/>
        <v>0</v>
      </c>
      <c r="CR610" s="6">
        <f t="shared" si="1609"/>
        <v>0</v>
      </c>
      <c r="CS610" s="6">
        <f t="shared" si="1609"/>
        <v>0</v>
      </c>
      <c r="CT610" s="6">
        <f t="shared" si="1609"/>
        <v>0</v>
      </c>
      <c r="CU610" s="6">
        <f t="shared" si="1609"/>
        <v>0</v>
      </c>
      <c r="CV610" s="212"/>
      <c r="CW610" s="6">
        <f t="shared" si="1610"/>
        <v>0</v>
      </c>
      <c r="CX610" s="6">
        <f t="shared" si="1610"/>
        <v>0</v>
      </c>
      <c r="CY610" s="6">
        <f t="shared" si="1610"/>
        <v>0</v>
      </c>
      <c r="CZ610" s="6">
        <f t="shared" si="1610"/>
        <v>0</v>
      </c>
      <c r="DA610" s="6">
        <f t="shared" si="1610"/>
        <v>0</v>
      </c>
      <c r="DB610" s="6">
        <f t="shared" si="1610"/>
        <v>0</v>
      </c>
      <c r="DC610" s="6">
        <f t="shared" si="1610"/>
        <v>0</v>
      </c>
      <c r="DD610" s="6">
        <f t="shared" si="1610"/>
        <v>0</v>
      </c>
      <c r="DE610" s="6">
        <f t="shared" si="1610"/>
        <v>0</v>
      </c>
      <c r="DF610" s="6">
        <f t="shared" si="1610"/>
        <v>0</v>
      </c>
      <c r="DG610" s="6">
        <f t="shared" si="1610"/>
        <v>0</v>
      </c>
      <c r="DH610" s="6">
        <f t="shared" si="1610"/>
        <v>0</v>
      </c>
      <c r="DI610" s="178"/>
      <c r="DJ610" s="6">
        <f t="shared" si="1611"/>
        <v>0</v>
      </c>
      <c r="DK610" s="6">
        <f t="shared" si="1611"/>
        <v>0</v>
      </c>
      <c r="DL610" s="6">
        <f t="shared" si="1611"/>
        <v>0</v>
      </c>
      <c r="DM610" s="6">
        <f t="shared" si="1611"/>
        <v>0</v>
      </c>
      <c r="DN610" s="6">
        <f t="shared" si="1611"/>
        <v>0</v>
      </c>
      <c r="DO610" s="6">
        <f t="shared" si="1611"/>
        <v>0</v>
      </c>
      <c r="DP610" s="6">
        <f t="shared" si="1611"/>
        <v>0</v>
      </c>
      <c r="DQ610" s="6">
        <f t="shared" si="1611"/>
        <v>0</v>
      </c>
      <c r="DR610" s="6">
        <f t="shared" si="1611"/>
        <v>0</v>
      </c>
      <c r="DS610" s="6">
        <f t="shared" si="1611"/>
        <v>0</v>
      </c>
      <c r="DT610" s="6">
        <f t="shared" si="1611"/>
        <v>0</v>
      </c>
      <c r="DU610" s="6">
        <f t="shared" si="1611"/>
        <v>0</v>
      </c>
      <c r="DV610" s="178"/>
      <c r="DW610" s="6">
        <f t="shared" si="1612"/>
        <v>0</v>
      </c>
      <c r="DX610" s="6">
        <f t="shared" si="1612"/>
        <v>0</v>
      </c>
      <c r="DY610" s="6">
        <f t="shared" si="1612"/>
        <v>0</v>
      </c>
      <c r="DZ610" s="6">
        <f t="shared" si="1612"/>
        <v>0</v>
      </c>
      <c r="EA610" s="6">
        <f t="shared" si="1612"/>
        <v>0</v>
      </c>
      <c r="EB610" s="6">
        <f t="shared" si="1612"/>
        <v>0</v>
      </c>
      <c r="EC610" s="6">
        <f t="shared" si="1612"/>
        <v>0</v>
      </c>
      <c r="ED610" s="6">
        <f t="shared" si="1612"/>
        <v>0</v>
      </c>
      <c r="EE610" s="6">
        <f t="shared" si="1612"/>
        <v>0</v>
      </c>
      <c r="EF610" s="6">
        <f t="shared" si="1612"/>
        <v>0</v>
      </c>
      <c r="EG610" s="6">
        <f t="shared" si="1612"/>
        <v>0</v>
      </c>
      <c r="EH610" s="6">
        <f t="shared" si="1612"/>
        <v>0</v>
      </c>
    </row>
    <row r="611" spans="2:138" x14ac:dyDescent="0.25">
      <c r="B611" s="51">
        <v>66006</v>
      </c>
      <c r="C611" s="51"/>
      <c r="D611" t="str" cm="1">
        <f t="array" ref="D611">_xll.OneStreamExcelAddIn.XFFunctions.XFGetMemberInfo("Description","Account",B611)</f>
        <v>Rent - Other</v>
      </c>
      <c r="E611" s="6">
        <f t="shared" si="1562"/>
        <v>1.064426614481409</v>
      </c>
      <c r="F611" s="6">
        <f t="shared" si="1562"/>
        <v>0.95224439775910363</v>
      </c>
      <c r="G611" s="6">
        <f t="shared" si="1563"/>
        <v>-0.11218221672230533</v>
      </c>
      <c r="H611" s="55">
        <f t="shared" si="1564"/>
        <v>-0.11780821917808215</v>
      </c>
      <c r="I611" s="41"/>
      <c r="J611" s="6">
        <f t="shared" si="1565"/>
        <v>1.0478173762280871</v>
      </c>
      <c r="K611" s="6">
        <f t="shared" si="1565"/>
        <v>0.97889318815801318</v>
      </c>
      <c r="L611" s="6">
        <f t="shared" si="1566"/>
        <v>-6.8924188070073944E-2</v>
      </c>
      <c r="M611" s="40">
        <f t="shared" si="1567"/>
        <v>-7.0410325563475248E-2</v>
      </c>
      <c r="N611" s="41"/>
      <c r="O611" s="6">
        <f t="shared" si="1568"/>
        <v>0.81481854992741998</v>
      </c>
      <c r="P611" s="6">
        <f t="shared" si="1569"/>
        <v>-0.23299882630066715</v>
      </c>
      <c r="Q611" s="40">
        <f t="shared" si="1570"/>
        <v>-0.28595179420181527</v>
      </c>
      <c r="R611" s="41"/>
      <c r="S611" s="6">
        <f t="shared" si="1613"/>
        <v>0</v>
      </c>
      <c r="T611" s="6">
        <f t="shared" si="1571"/>
        <v>-1.064426614481409</v>
      </c>
      <c r="U611" s="40">
        <f t="shared" si="1572"/>
        <v>0</v>
      </c>
      <c r="V611" s="41"/>
      <c r="W611" s="42"/>
      <c r="X611" s="43"/>
      <c r="Y611" s="42"/>
      <c r="Z611" s="44"/>
      <c r="AB611" s="6">
        <f t="shared" si="1573"/>
        <v>1.0917743877960659</v>
      </c>
      <c r="AC611" s="6">
        <f t="shared" si="1573"/>
        <v>0.98500905469032962</v>
      </c>
      <c r="AD611" s="6">
        <f t="shared" si="1574"/>
        <v>-0.10676533310573633</v>
      </c>
      <c r="AE611" s="40">
        <f t="shared" si="1575"/>
        <v>-0.10839020473705346</v>
      </c>
      <c r="AG611" s="6">
        <f t="shared" si="1576"/>
        <v>1.0766468725257323</v>
      </c>
      <c r="AH611" s="6">
        <f t="shared" si="1576"/>
        <v>1.036436737804878</v>
      </c>
      <c r="AI611" s="6">
        <f t="shared" si="1577"/>
        <v>-4.0210134720854329E-2</v>
      </c>
      <c r="AJ611" s="40">
        <f t="shared" si="1578"/>
        <v>-3.8796516231195566E-2</v>
      </c>
      <c r="AL611" s="6">
        <f t="shared" si="1579"/>
        <v>0.96783274021352317</v>
      </c>
      <c r="AM611" s="6">
        <f t="shared" si="1579"/>
        <v>0.94693941504178281</v>
      </c>
      <c r="AN611" s="6">
        <f t="shared" si="1580"/>
        <v>-2.0893325171740362E-2</v>
      </c>
      <c r="AO611" s="40">
        <f t="shared" si="1581"/>
        <v>-2.2064056939501735E-2</v>
      </c>
      <c r="AQ611" s="6">
        <f t="shared" si="1582"/>
        <v>1.064426614481409</v>
      </c>
      <c r="AR611" s="6">
        <f t="shared" si="1582"/>
        <v>0.95224439775910363</v>
      </c>
      <c r="AS611" s="6">
        <f t="shared" si="1583"/>
        <v>-0.11218221672230533</v>
      </c>
      <c r="AT611" s="40">
        <f t="shared" si="1584"/>
        <v>-0.11780821917808215</v>
      </c>
      <c r="AV611" s="6">
        <f t="shared" si="1585"/>
        <v>1.0478173762280871</v>
      </c>
      <c r="AW611" s="6">
        <f t="shared" si="1585"/>
        <v>0.93812004139358407</v>
      </c>
      <c r="AX611" s="6">
        <f t="shared" si="1586"/>
        <v>-0.10969733483450306</v>
      </c>
      <c r="AY611" s="40">
        <f t="shared" si="1587"/>
        <v>-0.11693315353496433</v>
      </c>
      <c r="BA611" s="6">
        <f t="shared" si="1588"/>
        <v>0</v>
      </c>
      <c r="BB611" s="6">
        <f t="shared" si="1588"/>
        <v>0.95391441599438798</v>
      </c>
      <c r="BC611" s="6">
        <f t="shared" si="1589"/>
        <v>0.95391441599438798</v>
      </c>
      <c r="BD611" s="40">
        <f t="shared" si="1590"/>
        <v>1</v>
      </c>
      <c r="BF611" s="6">
        <f t="shared" si="1591"/>
        <v>0</v>
      </c>
      <c r="BG611" s="6">
        <f t="shared" si="1591"/>
        <v>0.94169321329639899</v>
      </c>
      <c r="BH611" s="6">
        <f t="shared" si="1592"/>
        <v>0.94169321329639899</v>
      </c>
      <c r="BI611" s="40">
        <f t="shared" si="1593"/>
        <v>1</v>
      </c>
      <c r="BK611" s="6">
        <f t="shared" si="1594"/>
        <v>0</v>
      </c>
      <c r="BL611" s="6">
        <f t="shared" si="1594"/>
        <v>0.97617013639626704</v>
      </c>
      <c r="BM611" s="6">
        <f t="shared" si="1595"/>
        <v>0.97617013639626704</v>
      </c>
      <c r="BN611" s="40">
        <f t="shared" si="1596"/>
        <v>1</v>
      </c>
      <c r="BP611" s="6">
        <f t="shared" si="1597"/>
        <v>0</v>
      </c>
      <c r="BQ611" s="6">
        <f t="shared" si="1597"/>
        <v>0.98403689251507631</v>
      </c>
      <c r="BR611" s="6">
        <f t="shared" si="1598"/>
        <v>0.98403689251507631</v>
      </c>
      <c r="BS611" s="40">
        <f t="shared" si="1599"/>
        <v>1</v>
      </c>
      <c r="BU611" s="6">
        <f t="shared" si="1600"/>
        <v>0</v>
      </c>
      <c r="BV611" s="6">
        <f t="shared" si="1600"/>
        <v>0.9419354838709677</v>
      </c>
      <c r="BW611" s="6">
        <f t="shared" si="1601"/>
        <v>0.9419354838709677</v>
      </c>
      <c r="BX611" s="40">
        <f t="shared" si="1602"/>
        <v>1</v>
      </c>
      <c r="BZ611" s="6">
        <f t="shared" si="1603"/>
        <v>0</v>
      </c>
      <c r="CA611" s="6">
        <f t="shared" si="1603"/>
        <v>1.0003606202668589</v>
      </c>
      <c r="CB611" s="6">
        <f t="shared" si="1604"/>
        <v>1.0003606202668589</v>
      </c>
      <c r="CC611" s="40">
        <f t="shared" si="1605"/>
        <v>1</v>
      </c>
      <c r="CE611" s="6">
        <f t="shared" si="1606"/>
        <v>0</v>
      </c>
      <c r="CF611" s="6">
        <f t="shared" si="1606"/>
        <v>0.97504393673110723</v>
      </c>
      <c r="CG611" s="6">
        <f t="shared" si="1607"/>
        <v>0.97504393673110723</v>
      </c>
      <c r="CH611" s="40">
        <f t="shared" si="1608"/>
        <v>1</v>
      </c>
      <c r="CI611" s="212"/>
      <c r="CJ611" s="6">
        <f t="shared" si="1609"/>
        <v>1.0917743877960659</v>
      </c>
      <c r="CK611" s="6">
        <f t="shared" si="1609"/>
        <v>1.0766468725257323</v>
      </c>
      <c r="CL611" s="6">
        <f t="shared" si="1609"/>
        <v>0.96783274021352317</v>
      </c>
      <c r="CM611" s="6">
        <f t="shared" si="1609"/>
        <v>1.064426614481409</v>
      </c>
      <c r="CN611" s="6">
        <f t="shared" si="1609"/>
        <v>1.0478173762280871</v>
      </c>
      <c r="CO611" s="6">
        <f t="shared" si="1609"/>
        <v>0</v>
      </c>
      <c r="CP611" s="6">
        <f t="shared" si="1609"/>
        <v>0</v>
      </c>
      <c r="CQ611" s="6">
        <f t="shared" si="1609"/>
        <v>0</v>
      </c>
      <c r="CR611" s="6">
        <f t="shared" si="1609"/>
        <v>0</v>
      </c>
      <c r="CS611" s="6">
        <f t="shared" si="1609"/>
        <v>0</v>
      </c>
      <c r="CT611" s="6">
        <f t="shared" si="1609"/>
        <v>0</v>
      </c>
      <c r="CU611" s="6">
        <f t="shared" si="1609"/>
        <v>0</v>
      </c>
      <c r="CV611" s="212"/>
      <c r="CW611" s="6">
        <f t="shared" si="1610"/>
        <v>0.85375920589177068</v>
      </c>
      <c r="CX611" s="6">
        <f t="shared" si="1610"/>
        <v>0.87304846103470857</v>
      </c>
      <c r="CY611" s="6">
        <f t="shared" si="1610"/>
        <v>0.75682372977575929</v>
      </c>
      <c r="CZ611" s="6">
        <f t="shared" si="1610"/>
        <v>0.78674830333431689</v>
      </c>
      <c r="DA611" s="6">
        <f t="shared" si="1610"/>
        <v>0.77802451123431571</v>
      </c>
      <c r="DB611" s="6">
        <f t="shared" si="1610"/>
        <v>0.84940745460337685</v>
      </c>
      <c r="DC611" s="6">
        <f t="shared" si="1610"/>
        <v>0.88141818181818177</v>
      </c>
      <c r="DD611" s="6">
        <f t="shared" si="1610"/>
        <v>0.9849612116734392</v>
      </c>
      <c r="DE611" s="6">
        <f t="shared" si="1610"/>
        <v>0.992558394160584</v>
      </c>
      <c r="DF611" s="6">
        <f t="shared" si="1610"/>
        <v>0.9342528340776366</v>
      </c>
      <c r="DG611" s="6">
        <f t="shared" si="1610"/>
        <v>1.0282079395085066</v>
      </c>
      <c r="DH611" s="6">
        <f t="shared" si="1610"/>
        <v>1.2206508078994616</v>
      </c>
      <c r="DI611" s="178"/>
      <c r="DJ611" s="6">
        <f t="shared" si="1611"/>
        <v>0.98500905469032962</v>
      </c>
      <c r="DK611" s="6">
        <f t="shared" si="1611"/>
        <v>1.036436737804878</v>
      </c>
      <c r="DL611" s="6">
        <f t="shared" si="1611"/>
        <v>0.94693941504178281</v>
      </c>
      <c r="DM611" s="6">
        <f t="shared" si="1611"/>
        <v>0.95224439775910363</v>
      </c>
      <c r="DN611" s="6">
        <f t="shared" si="1611"/>
        <v>0.93812004139358407</v>
      </c>
      <c r="DO611" s="6">
        <f t="shared" si="1611"/>
        <v>0.95391441599438798</v>
      </c>
      <c r="DP611" s="6">
        <f t="shared" si="1611"/>
        <v>0.94169321329639899</v>
      </c>
      <c r="DQ611" s="6">
        <f t="shared" si="1611"/>
        <v>0.97617013639626704</v>
      </c>
      <c r="DR611" s="6">
        <f t="shared" si="1611"/>
        <v>0.98403689251507631</v>
      </c>
      <c r="DS611" s="6">
        <f t="shared" si="1611"/>
        <v>0.9419354838709677</v>
      </c>
      <c r="DT611" s="6">
        <f t="shared" si="1611"/>
        <v>1.0003606202668589</v>
      </c>
      <c r="DU611" s="6">
        <f t="shared" si="1611"/>
        <v>0.97504393673110723</v>
      </c>
      <c r="DV611" s="178"/>
      <c r="DW611" s="6">
        <f t="shared" si="1612"/>
        <v>0.83181342018829751</v>
      </c>
      <c r="DX611" s="6">
        <f t="shared" si="1612"/>
        <v>0.87760177625681457</v>
      </c>
      <c r="DY611" s="6">
        <f t="shared" si="1612"/>
        <v>0.78320101342103721</v>
      </c>
      <c r="DZ611" s="6">
        <f t="shared" si="1612"/>
        <v>0.78896838579338846</v>
      </c>
      <c r="EA611" s="6">
        <f t="shared" si="1612"/>
        <v>0.76640773877293589</v>
      </c>
      <c r="EB611" s="6">
        <f t="shared" si="1612"/>
        <v>0.80799466982708579</v>
      </c>
      <c r="EC611" s="6">
        <f t="shared" si="1612"/>
        <v>0.76816574815919536</v>
      </c>
      <c r="ED611" s="6">
        <f t="shared" si="1612"/>
        <v>0.76662496893490106</v>
      </c>
      <c r="EE611" s="6">
        <f t="shared" si="1612"/>
        <v>0.76927166478705034</v>
      </c>
      <c r="EF611" s="6">
        <f t="shared" si="1612"/>
        <v>0.77192510420329186</v>
      </c>
      <c r="EG611" s="6">
        <f t="shared" si="1612"/>
        <v>0.82187073586500625</v>
      </c>
      <c r="EH611" s="6">
        <f t="shared" si="1612"/>
        <v>0.80653112137809291</v>
      </c>
    </row>
    <row r="612" spans="2:138" x14ac:dyDescent="0.25">
      <c r="B612" s="51">
        <v>66007</v>
      </c>
      <c r="C612" s="51"/>
      <c r="D612" t="str" cm="1">
        <f t="array" ref="D612">_xll.OneStreamExcelAddIn.XFFunctions.XFGetMemberInfo("Description","Account",B612)</f>
        <v>Rent - Deferred</v>
      </c>
      <c r="E612" s="6">
        <f t="shared" si="1562"/>
        <v>3.1932798434442269</v>
      </c>
      <c r="F612" s="6">
        <f t="shared" si="1562"/>
        <v>0</v>
      </c>
      <c r="G612" s="6">
        <f t="shared" si="1563"/>
        <v>-3.1932798434442269</v>
      </c>
      <c r="H612" s="55">
        <f t="shared" si="1564"/>
        <v>0</v>
      </c>
      <c r="I612" s="41"/>
      <c r="J612" s="6">
        <f t="shared" si="1565"/>
        <v>2.8896166441918704E-6</v>
      </c>
      <c r="K612" s="6">
        <f t="shared" si="1565"/>
        <v>0</v>
      </c>
      <c r="L612" s="6">
        <f t="shared" si="1566"/>
        <v>-2.8896166441918704E-6</v>
      </c>
      <c r="M612" s="40">
        <f t="shared" si="1567"/>
        <v>0</v>
      </c>
      <c r="N612" s="41"/>
      <c r="O612" s="6">
        <f t="shared" si="1568"/>
        <v>0</v>
      </c>
      <c r="P612" s="6">
        <f t="shared" si="1569"/>
        <v>-2.8896166441918704E-6</v>
      </c>
      <c r="Q612" s="40">
        <f t="shared" si="1570"/>
        <v>0</v>
      </c>
      <c r="R612" s="41"/>
      <c r="S612" s="6">
        <f t="shared" si="1613"/>
        <v>0</v>
      </c>
      <c r="T612" s="6">
        <f t="shared" si="1571"/>
        <v>-3.1932798434442269</v>
      </c>
      <c r="U612" s="40">
        <f t="shared" si="1572"/>
        <v>0</v>
      </c>
      <c r="V612" s="41"/>
      <c r="W612" s="42"/>
      <c r="X612" s="43"/>
      <c r="Y612" s="42"/>
      <c r="Z612" s="44"/>
      <c r="AB612" s="6">
        <f t="shared" si="1573"/>
        <v>0</v>
      </c>
      <c r="AC612" s="6">
        <f t="shared" si="1573"/>
        <v>0</v>
      </c>
      <c r="AD612" s="6">
        <f t="shared" si="1574"/>
        <v>0</v>
      </c>
      <c r="AE612" s="40">
        <f t="shared" si="1575"/>
        <v>0</v>
      </c>
      <c r="AG612" s="6">
        <f t="shared" si="1576"/>
        <v>0</v>
      </c>
      <c r="AH612" s="6">
        <f t="shared" si="1576"/>
        <v>0</v>
      </c>
      <c r="AI612" s="6">
        <f t="shared" si="1577"/>
        <v>0</v>
      </c>
      <c r="AJ612" s="40">
        <f t="shared" si="1578"/>
        <v>0</v>
      </c>
      <c r="AL612" s="6">
        <f t="shared" si="1579"/>
        <v>-2.903487544483986</v>
      </c>
      <c r="AM612" s="6">
        <f t="shared" si="1579"/>
        <v>0</v>
      </c>
      <c r="AN612" s="6">
        <f t="shared" si="1580"/>
        <v>2.903487544483986</v>
      </c>
      <c r="AO612" s="40">
        <f t="shared" si="1581"/>
        <v>0</v>
      </c>
      <c r="AQ612" s="6">
        <f t="shared" si="1582"/>
        <v>3.1932798434442269</v>
      </c>
      <c r="AR612" s="6">
        <f t="shared" si="1582"/>
        <v>0</v>
      </c>
      <c r="AS612" s="6">
        <f t="shared" si="1583"/>
        <v>-3.1932798434442269</v>
      </c>
      <c r="AT612" s="40">
        <f t="shared" si="1584"/>
        <v>0</v>
      </c>
      <c r="AV612" s="6">
        <f t="shared" si="1585"/>
        <v>2.8896166441918704E-6</v>
      </c>
      <c r="AW612" s="6">
        <f t="shared" si="1585"/>
        <v>0</v>
      </c>
      <c r="AX612" s="6">
        <f t="shared" si="1586"/>
        <v>-2.8896166441918704E-6</v>
      </c>
      <c r="AY612" s="40">
        <f t="shared" si="1587"/>
        <v>0</v>
      </c>
      <c r="BA612" s="6">
        <f t="shared" si="1588"/>
        <v>0</v>
      </c>
      <c r="BB612" s="6">
        <f t="shared" si="1588"/>
        <v>0</v>
      </c>
      <c r="BC612" s="6">
        <f t="shared" si="1589"/>
        <v>0</v>
      </c>
      <c r="BD612" s="40">
        <f t="shared" si="1590"/>
        <v>0</v>
      </c>
      <c r="BF612" s="6">
        <f t="shared" si="1591"/>
        <v>0</v>
      </c>
      <c r="BG612" s="6">
        <f t="shared" si="1591"/>
        <v>0</v>
      </c>
      <c r="BH612" s="6">
        <f t="shared" si="1592"/>
        <v>0</v>
      </c>
      <c r="BI612" s="40">
        <f t="shared" si="1593"/>
        <v>0</v>
      </c>
      <c r="BK612" s="6">
        <f t="shared" si="1594"/>
        <v>0</v>
      </c>
      <c r="BL612" s="6">
        <f t="shared" si="1594"/>
        <v>0</v>
      </c>
      <c r="BM612" s="6">
        <f t="shared" si="1595"/>
        <v>0</v>
      </c>
      <c r="BN612" s="40">
        <f t="shared" si="1596"/>
        <v>0</v>
      </c>
      <c r="BP612" s="6">
        <f t="shared" si="1597"/>
        <v>0</v>
      </c>
      <c r="BQ612" s="6">
        <f t="shared" si="1597"/>
        <v>0</v>
      </c>
      <c r="BR612" s="6">
        <f t="shared" si="1598"/>
        <v>0</v>
      </c>
      <c r="BS612" s="40">
        <f t="shared" si="1599"/>
        <v>0</v>
      </c>
      <c r="BU612" s="6">
        <f t="shared" si="1600"/>
        <v>0</v>
      </c>
      <c r="BV612" s="6">
        <f t="shared" si="1600"/>
        <v>0</v>
      </c>
      <c r="BW612" s="6">
        <f t="shared" si="1601"/>
        <v>0</v>
      </c>
      <c r="BX612" s="40">
        <f t="shared" si="1602"/>
        <v>0</v>
      </c>
      <c r="BZ612" s="6">
        <f t="shared" si="1603"/>
        <v>0</v>
      </c>
      <c r="CA612" s="6">
        <f t="shared" si="1603"/>
        <v>0</v>
      </c>
      <c r="CB612" s="6">
        <f t="shared" si="1604"/>
        <v>0</v>
      </c>
      <c r="CC612" s="40">
        <f t="shared" si="1605"/>
        <v>0</v>
      </c>
      <c r="CE612" s="6">
        <f t="shared" si="1606"/>
        <v>0</v>
      </c>
      <c r="CF612" s="6">
        <f t="shared" si="1606"/>
        <v>0</v>
      </c>
      <c r="CG612" s="6">
        <f t="shared" si="1607"/>
        <v>0</v>
      </c>
      <c r="CH612" s="40">
        <f t="shared" si="1608"/>
        <v>0</v>
      </c>
      <c r="CI612" s="212"/>
      <c r="CJ612" s="6">
        <f t="shared" si="1609"/>
        <v>0</v>
      </c>
      <c r="CK612" s="6">
        <f t="shared" si="1609"/>
        <v>0</v>
      </c>
      <c r="CL612" s="6">
        <f t="shared" si="1609"/>
        <v>-2.903487544483986</v>
      </c>
      <c r="CM612" s="6">
        <f t="shared" si="1609"/>
        <v>3.1932798434442269</v>
      </c>
      <c r="CN612" s="6">
        <f t="shared" si="1609"/>
        <v>2.8896166441918704E-6</v>
      </c>
      <c r="CO612" s="6">
        <f t="shared" si="1609"/>
        <v>0</v>
      </c>
      <c r="CP612" s="6">
        <f t="shared" si="1609"/>
        <v>0</v>
      </c>
      <c r="CQ612" s="6">
        <f t="shared" si="1609"/>
        <v>0</v>
      </c>
      <c r="CR612" s="6">
        <f t="shared" si="1609"/>
        <v>0</v>
      </c>
      <c r="CS612" s="6">
        <f t="shared" si="1609"/>
        <v>0</v>
      </c>
      <c r="CT612" s="6">
        <f t="shared" si="1609"/>
        <v>0</v>
      </c>
      <c r="CU612" s="6">
        <f t="shared" si="1609"/>
        <v>0</v>
      </c>
      <c r="CV612" s="212"/>
      <c r="CW612" s="6">
        <f t="shared" si="1610"/>
        <v>0</v>
      </c>
      <c r="CX612" s="6">
        <f t="shared" si="1610"/>
        <v>0</v>
      </c>
      <c r="CY612" s="6">
        <f t="shared" si="1610"/>
        <v>0</v>
      </c>
      <c r="CZ612" s="6">
        <f t="shared" si="1610"/>
        <v>0</v>
      </c>
      <c r="DA612" s="6">
        <f t="shared" si="1610"/>
        <v>0</v>
      </c>
      <c r="DB612" s="6">
        <f t="shared" si="1610"/>
        <v>0</v>
      </c>
      <c r="DC612" s="6">
        <f t="shared" si="1610"/>
        <v>0</v>
      </c>
      <c r="DD612" s="6">
        <f t="shared" si="1610"/>
        <v>0</v>
      </c>
      <c r="DE612" s="6">
        <f t="shared" si="1610"/>
        <v>0</v>
      </c>
      <c r="DF612" s="6">
        <f t="shared" si="1610"/>
        <v>0</v>
      </c>
      <c r="DG612" s="6">
        <f t="shared" si="1610"/>
        <v>0</v>
      </c>
      <c r="DH612" s="6">
        <f t="shared" si="1610"/>
        <v>0</v>
      </c>
      <c r="DI612" s="178"/>
      <c r="DJ612" s="6">
        <f t="shared" si="1611"/>
        <v>0</v>
      </c>
      <c r="DK612" s="6">
        <f t="shared" si="1611"/>
        <v>0</v>
      </c>
      <c r="DL612" s="6">
        <f t="shared" si="1611"/>
        <v>0</v>
      </c>
      <c r="DM612" s="6">
        <f t="shared" si="1611"/>
        <v>0</v>
      </c>
      <c r="DN612" s="6">
        <f t="shared" si="1611"/>
        <v>0</v>
      </c>
      <c r="DO612" s="6">
        <f t="shared" si="1611"/>
        <v>0</v>
      </c>
      <c r="DP612" s="6">
        <f t="shared" si="1611"/>
        <v>0</v>
      </c>
      <c r="DQ612" s="6">
        <f t="shared" si="1611"/>
        <v>0</v>
      </c>
      <c r="DR612" s="6">
        <f t="shared" si="1611"/>
        <v>0</v>
      </c>
      <c r="DS612" s="6">
        <f t="shared" si="1611"/>
        <v>0</v>
      </c>
      <c r="DT612" s="6">
        <f t="shared" si="1611"/>
        <v>0</v>
      </c>
      <c r="DU612" s="6">
        <f t="shared" si="1611"/>
        <v>0</v>
      </c>
      <c r="DV612" s="178"/>
      <c r="DW612" s="6">
        <f t="shared" si="1612"/>
        <v>0</v>
      </c>
      <c r="DX612" s="6">
        <f t="shared" si="1612"/>
        <v>0</v>
      </c>
      <c r="DY612" s="6">
        <f t="shared" si="1612"/>
        <v>0</v>
      </c>
      <c r="DZ612" s="6">
        <f t="shared" si="1612"/>
        <v>0</v>
      </c>
      <c r="EA612" s="6">
        <f t="shared" si="1612"/>
        <v>0</v>
      </c>
      <c r="EB612" s="6">
        <f t="shared" si="1612"/>
        <v>0</v>
      </c>
      <c r="EC612" s="6">
        <f t="shared" si="1612"/>
        <v>0</v>
      </c>
      <c r="ED612" s="6">
        <f t="shared" si="1612"/>
        <v>0</v>
      </c>
      <c r="EE612" s="6">
        <f t="shared" si="1612"/>
        <v>0</v>
      </c>
      <c r="EF612" s="6">
        <f t="shared" si="1612"/>
        <v>0</v>
      </c>
      <c r="EG612" s="6">
        <f t="shared" si="1612"/>
        <v>0</v>
      </c>
      <c r="EH612" s="6">
        <f t="shared" si="1612"/>
        <v>0</v>
      </c>
    </row>
    <row r="613" spans="2:138" x14ac:dyDescent="0.25">
      <c r="B613" s="51">
        <v>66008</v>
      </c>
      <c r="C613" s="51"/>
      <c r="D613" t="str" cm="1">
        <f t="array" ref="D613">_xll.OneStreamExcelAddIn.XFFunctions.XFGetMemberInfo("Description","Account",B613)</f>
        <v>Rent - Market Intangible Amort</v>
      </c>
      <c r="E613" s="6">
        <f t="shared" si="1562"/>
        <v>0</v>
      </c>
      <c r="F613" s="6">
        <f t="shared" si="1562"/>
        <v>0</v>
      </c>
      <c r="G613" s="6">
        <f t="shared" si="1563"/>
        <v>0</v>
      </c>
      <c r="H613" s="55">
        <f t="shared" si="1564"/>
        <v>0</v>
      </c>
      <c r="I613" s="41"/>
      <c r="J613" s="6">
        <f t="shared" si="1565"/>
        <v>0</v>
      </c>
      <c r="K613" s="6">
        <f t="shared" si="1565"/>
        <v>0</v>
      </c>
      <c r="L613" s="6">
        <f t="shared" si="1566"/>
        <v>0</v>
      </c>
      <c r="M613" s="40">
        <f t="shared" si="1567"/>
        <v>0</v>
      </c>
      <c r="N613" s="41"/>
      <c r="O613" s="6">
        <f t="shared" si="1568"/>
        <v>0</v>
      </c>
      <c r="P613" s="6">
        <f t="shared" si="1569"/>
        <v>0</v>
      </c>
      <c r="Q613" s="40">
        <f t="shared" si="1570"/>
        <v>0</v>
      </c>
      <c r="R613" s="41"/>
      <c r="S613" s="6">
        <f t="shared" si="1613"/>
        <v>0</v>
      </c>
      <c r="T613" s="6">
        <f t="shared" si="1571"/>
        <v>0</v>
      </c>
      <c r="U613" s="40">
        <f t="shared" si="1572"/>
        <v>0</v>
      </c>
      <c r="V613" s="41"/>
      <c r="W613" s="42"/>
      <c r="X613" s="43"/>
      <c r="Y613" s="42"/>
      <c r="Z613" s="44"/>
      <c r="AB613" s="6">
        <f t="shared" si="1573"/>
        <v>0</v>
      </c>
      <c r="AC613" s="6">
        <f t="shared" si="1573"/>
        <v>0</v>
      </c>
      <c r="AD613" s="6">
        <f t="shared" si="1574"/>
        <v>0</v>
      </c>
      <c r="AE613" s="40">
        <f t="shared" si="1575"/>
        <v>0</v>
      </c>
      <c r="AG613" s="6">
        <f t="shared" si="1576"/>
        <v>0</v>
      </c>
      <c r="AH613" s="6">
        <f t="shared" si="1576"/>
        <v>0</v>
      </c>
      <c r="AI613" s="6">
        <f t="shared" si="1577"/>
        <v>0</v>
      </c>
      <c r="AJ613" s="40">
        <f t="shared" si="1578"/>
        <v>0</v>
      </c>
      <c r="AL613" s="6">
        <f t="shared" si="1579"/>
        <v>0</v>
      </c>
      <c r="AM613" s="6">
        <f t="shared" si="1579"/>
        <v>0</v>
      </c>
      <c r="AN613" s="6">
        <f t="shared" si="1580"/>
        <v>0</v>
      </c>
      <c r="AO613" s="40">
        <f t="shared" si="1581"/>
        <v>0</v>
      </c>
      <c r="AQ613" s="6">
        <f t="shared" si="1582"/>
        <v>0</v>
      </c>
      <c r="AR613" s="6">
        <f t="shared" si="1582"/>
        <v>0</v>
      </c>
      <c r="AS613" s="6">
        <f t="shared" si="1583"/>
        <v>0</v>
      </c>
      <c r="AT613" s="40">
        <f t="shared" si="1584"/>
        <v>0</v>
      </c>
      <c r="AV613" s="6">
        <f t="shared" si="1585"/>
        <v>0</v>
      </c>
      <c r="AW613" s="6">
        <f t="shared" si="1585"/>
        <v>0</v>
      </c>
      <c r="AX613" s="6">
        <f t="shared" si="1586"/>
        <v>0</v>
      </c>
      <c r="AY613" s="40">
        <f t="shared" si="1587"/>
        <v>0</v>
      </c>
      <c r="BA613" s="6">
        <f t="shared" si="1588"/>
        <v>0</v>
      </c>
      <c r="BB613" s="6">
        <f t="shared" si="1588"/>
        <v>0</v>
      </c>
      <c r="BC613" s="6">
        <f t="shared" si="1589"/>
        <v>0</v>
      </c>
      <c r="BD613" s="40">
        <f t="shared" si="1590"/>
        <v>0</v>
      </c>
      <c r="BF613" s="6">
        <f t="shared" si="1591"/>
        <v>0</v>
      </c>
      <c r="BG613" s="6">
        <f t="shared" si="1591"/>
        <v>0</v>
      </c>
      <c r="BH613" s="6">
        <f t="shared" si="1592"/>
        <v>0</v>
      </c>
      <c r="BI613" s="40">
        <f t="shared" si="1593"/>
        <v>0</v>
      </c>
      <c r="BK613" s="6">
        <f t="shared" si="1594"/>
        <v>0</v>
      </c>
      <c r="BL613" s="6">
        <f t="shared" si="1594"/>
        <v>0</v>
      </c>
      <c r="BM613" s="6">
        <f t="shared" si="1595"/>
        <v>0</v>
      </c>
      <c r="BN613" s="40">
        <f t="shared" si="1596"/>
        <v>0</v>
      </c>
      <c r="BP613" s="6">
        <f t="shared" si="1597"/>
        <v>0</v>
      </c>
      <c r="BQ613" s="6">
        <f t="shared" si="1597"/>
        <v>0</v>
      </c>
      <c r="BR613" s="6">
        <f t="shared" si="1598"/>
        <v>0</v>
      </c>
      <c r="BS613" s="40">
        <f t="shared" si="1599"/>
        <v>0</v>
      </c>
      <c r="BU613" s="6">
        <f t="shared" si="1600"/>
        <v>0</v>
      </c>
      <c r="BV613" s="6">
        <f t="shared" si="1600"/>
        <v>0</v>
      </c>
      <c r="BW613" s="6">
        <f t="shared" si="1601"/>
        <v>0</v>
      </c>
      <c r="BX613" s="40">
        <f t="shared" si="1602"/>
        <v>0</v>
      </c>
      <c r="BZ613" s="6">
        <f t="shared" si="1603"/>
        <v>0</v>
      </c>
      <c r="CA613" s="6">
        <f t="shared" si="1603"/>
        <v>0</v>
      </c>
      <c r="CB613" s="6">
        <f t="shared" si="1604"/>
        <v>0</v>
      </c>
      <c r="CC613" s="40">
        <f t="shared" si="1605"/>
        <v>0</v>
      </c>
      <c r="CE613" s="6">
        <f t="shared" si="1606"/>
        <v>0</v>
      </c>
      <c r="CF613" s="6">
        <f t="shared" si="1606"/>
        <v>0</v>
      </c>
      <c r="CG613" s="6">
        <f t="shared" si="1607"/>
        <v>0</v>
      </c>
      <c r="CH613" s="40">
        <f t="shared" si="1608"/>
        <v>0</v>
      </c>
      <c r="CI613" s="212"/>
      <c r="CJ613" s="6">
        <f t="shared" si="1609"/>
        <v>0</v>
      </c>
      <c r="CK613" s="6">
        <f t="shared" si="1609"/>
        <v>0</v>
      </c>
      <c r="CL613" s="6">
        <f t="shared" si="1609"/>
        <v>0</v>
      </c>
      <c r="CM613" s="6">
        <f t="shared" si="1609"/>
        <v>0</v>
      </c>
      <c r="CN613" s="6">
        <f t="shared" si="1609"/>
        <v>0</v>
      </c>
      <c r="CO613" s="6">
        <f t="shared" si="1609"/>
        <v>0</v>
      </c>
      <c r="CP613" s="6">
        <f t="shared" si="1609"/>
        <v>0</v>
      </c>
      <c r="CQ613" s="6">
        <f t="shared" si="1609"/>
        <v>0</v>
      </c>
      <c r="CR613" s="6">
        <f t="shared" si="1609"/>
        <v>0</v>
      </c>
      <c r="CS613" s="6">
        <f t="shared" si="1609"/>
        <v>0</v>
      </c>
      <c r="CT613" s="6">
        <f t="shared" si="1609"/>
        <v>0</v>
      </c>
      <c r="CU613" s="6">
        <f t="shared" si="1609"/>
        <v>0</v>
      </c>
      <c r="CV613" s="212"/>
      <c r="CW613" s="6">
        <f t="shared" si="1610"/>
        <v>0</v>
      </c>
      <c r="CX613" s="6">
        <f t="shared" si="1610"/>
        <v>0</v>
      </c>
      <c r="CY613" s="6">
        <f t="shared" si="1610"/>
        <v>0</v>
      </c>
      <c r="CZ613" s="6">
        <f t="shared" si="1610"/>
        <v>0</v>
      </c>
      <c r="DA613" s="6">
        <f t="shared" si="1610"/>
        <v>0</v>
      </c>
      <c r="DB613" s="6">
        <f t="shared" si="1610"/>
        <v>0</v>
      </c>
      <c r="DC613" s="6">
        <f t="shared" si="1610"/>
        <v>0</v>
      </c>
      <c r="DD613" s="6">
        <f t="shared" si="1610"/>
        <v>0</v>
      </c>
      <c r="DE613" s="6">
        <f t="shared" si="1610"/>
        <v>0</v>
      </c>
      <c r="DF613" s="6">
        <f t="shared" si="1610"/>
        <v>0</v>
      </c>
      <c r="DG613" s="6">
        <f t="shared" si="1610"/>
        <v>0</v>
      </c>
      <c r="DH613" s="6">
        <f t="shared" si="1610"/>
        <v>0</v>
      </c>
      <c r="DI613" s="178"/>
      <c r="DJ613" s="6">
        <f t="shared" si="1611"/>
        <v>0</v>
      </c>
      <c r="DK613" s="6">
        <f t="shared" si="1611"/>
        <v>0</v>
      </c>
      <c r="DL613" s="6">
        <f t="shared" si="1611"/>
        <v>0</v>
      </c>
      <c r="DM613" s="6">
        <f t="shared" si="1611"/>
        <v>0</v>
      </c>
      <c r="DN613" s="6">
        <f t="shared" si="1611"/>
        <v>0</v>
      </c>
      <c r="DO613" s="6">
        <f t="shared" si="1611"/>
        <v>0</v>
      </c>
      <c r="DP613" s="6">
        <f t="shared" si="1611"/>
        <v>0</v>
      </c>
      <c r="DQ613" s="6">
        <f t="shared" si="1611"/>
        <v>0</v>
      </c>
      <c r="DR613" s="6">
        <f t="shared" si="1611"/>
        <v>0</v>
      </c>
      <c r="DS613" s="6">
        <f t="shared" si="1611"/>
        <v>0</v>
      </c>
      <c r="DT613" s="6">
        <f t="shared" si="1611"/>
        <v>0</v>
      </c>
      <c r="DU613" s="6">
        <f t="shared" si="1611"/>
        <v>0</v>
      </c>
      <c r="DV613" s="178"/>
      <c r="DW613" s="6">
        <f t="shared" si="1612"/>
        <v>0</v>
      </c>
      <c r="DX613" s="6">
        <f t="shared" si="1612"/>
        <v>0</v>
      </c>
      <c r="DY613" s="6">
        <f t="shared" si="1612"/>
        <v>0</v>
      </c>
      <c r="DZ613" s="6">
        <f t="shared" si="1612"/>
        <v>0</v>
      </c>
      <c r="EA613" s="6">
        <f t="shared" si="1612"/>
        <v>0</v>
      </c>
      <c r="EB613" s="6">
        <f t="shared" si="1612"/>
        <v>0</v>
      </c>
      <c r="EC613" s="6">
        <f t="shared" si="1612"/>
        <v>0</v>
      </c>
      <c r="ED613" s="6">
        <f t="shared" si="1612"/>
        <v>0</v>
      </c>
      <c r="EE613" s="6">
        <f t="shared" si="1612"/>
        <v>0</v>
      </c>
      <c r="EF613" s="6">
        <f t="shared" si="1612"/>
        <v>0</v>
      </c>
      <c r="EG613" s="6">
        <f t="shared" si="1612"/>
        <v>0</v>
      </c>
      <c r="EH613" s="6">
        <f t="shared" si="1612"/>
        <v>0</v>
      </c>
    </row>
    <row r="614" spans="2:138" x14ac:dyDescent="0.25">
      <c r="B614" s="51">
        <v>66009</v>
      </c>
      <c r="C614" s="51"/>
      <c r="D614" t="str" cm="1">
        <f t="array" ref="D614">_xll.OneStreamExcelAddIn.XFFunctions.XFGetMemberInfo("Description","Account",B614)</f>
        <v>Rent - ROU Amortization</v>
      </c>
      <c r="E614" s="6">
        <f t="shared" si="1562"/>
        <v>0</v>
      </c>
      <c r="F614" s="6">
        <f t="shared" si="1562"/>
        <v>0</v>
      </c>
      <c r="G614" s="6">
        <f t="shared" si="1563"/>
        <v>0</v>
      </c>
      <c r="H614" s="55">
        <f t="shared" si="1564"/>
        <v>0</v>
      </c>
      <c r="I614" s="41"/>
      <c r="J614" s="6">
        <f t="shared" si="1565"/>
        <v>0</v>
      </c>
      <c r="K614" s="6">
        <f t="shared" si="1565"/>
        <v>0</v>
      </c>
      <c r="L614" s="6">
        <f t="shared" si="1566"/>
        <v>0</v>
      </c>
      <c r="M614" s="40">
        <f t="shared" si="1567"/>
        <v>0</v>
      </c>
      <c r="N614" s="41"/>
      <c r="O614" s="6">
        <f t="shared" si="1568"/>
        <v>0</v>
      </c>
      <c r="P614" s="6">
        <f t="shared" si="1569"/>
        <v>0</v>
      </c>
      <c r="Q614" s="40">
        <f t="shared" si="1570"/>
        <v>0</v>
      </c>
      <c r="R614" s="41"/>
      <c r="S614" s="6">
        <f t="shared" si="1613"/>
        <v>0</v>
      </c>
      <c r="T614" s="6">
        <f t="shared" si="1571"/>
        <v>0</v>
      </c>
      <c r="U614" s="40">
        <f t="shared" si="1572"/>
        <v>0</v>
      </c>
      <c r="V614" s="41"/>
      <c r="W614" s="42"/>
      <c r="X614" s="43"/>
      <c r="Y614" s="42"/>
      <c r="Z614" s="44"/>
      <c r="AB614" s="6">
        <f t="shared" si="1573"/>
        <v>0</v>
      </c>
      <c r="AC614" s="6">
        <f t="shared" si="1573"/>
        <v>0</v>
      </c>
      <c r="AD614" s="6">
        <f t="shared" si="1574"/>
        <v>0</v>
      </c>
      <c r="AE614" s="40">
        <f t="shared" si="1575"/>
        <v>0</v>
      </c>
      <c r="AG614" s="6">
        <f t="shared" si="1576"/>
        <v>0</v>
      </c>
      <c r="AH614" s="6">
        <f t="shared" si="1576"/>
        <v>0</v>
      </c>
      <c r="AI614" s="6">
        <f t="shared" si="1577"/>
        <v>0</v>
      </c>
      <c r="AJ614" s="40">
        <f t="shared" si="1578"/>
        <v>0</v>
      </c>
      <c r="AL614" s="6">
        <f t="shared" si="1579"/>
        <v>0</v>
      </c>
      <c r="AM614" s="6">
        <f t="shared" si="1579"/>
        <v>0</v>
      </c>
      <c r="AN614" s="6">
        <f t="shared" si="1580"/>
        <v>0</v>
      </c>
      <c r="AO614" s="40">
        <f t="shared" si="1581"/>
        <v>0</v>
      </c>
      <c r="AQ614" s="6">
        <f t="shared" si="1582"/>
        <v>0</v>
      </c>
      <c r="AR614" s="6">
        <f t="shared" si="1582"/>
        <v>0</v>
      </c>
      <c r="AS614" s="6">
        <f t="shared" si="1583"/>
        <v>0</v>
      </c>
      <c r="AT614" s="40">
        <f t="shared" si="1584"/>
        <v>0</v>
      </c>
      <c r="AV614" s="6">
        <f t="shared" si="1585"/>
        <v>0</v>
      </c>
      <c r="AW614" s="6">
        <f t="shared" si="1585"/>
        <v>0</v>
      </c>
      <c r="AX614" s="6">
        <f t="shared" si="1586"/>
        <v>0</v>
      </c>
      <c r="AY614" s="40">
        <f t="shared" si="1587"/>
        <v>0</v>
      </c>
      <c r="BA614" s="6">
        <f t="shared" si="1588"/>
        <v>0</v>
      </c>
      <c r="BB614" s="6">
        <f t="shared" si="1588"/>
        <v>0</v>
      </c>
      <c r="BC614" s="6">
        <f t="shared" si="1589"/>
        <v>0</v>
      </c>
      <c r="BD614" s="40">
        <f t="shared" si="1590"/>
        <v>0</v>
      </c>
      <c r="BF614" s="6">
        <f t="shared" si="1591"/>
        <v>0</v>
      </c>
      <c r="BG614" s="6">
        <f t="shared" si="1591"/>
        <v>0</v>
      </c>
      <c r="BH614" s="6">
        <f t="shared" si="1592"/>
        <v>0</v>
      </c>
      <c r="BI614" s="40">
        <f t="shared" si="1593"/>
        <v>0</v>
      </c>
      <c r="BK614" s="6">
        <f t="shared" si="1594"/>
        <v>0</v>
      </c>
      <c r="BL614" s="6">
        <f t="shared" si="1594"/>
        <v>0</v>
      </c>
      <c r="BM614" s="6">
        <f t="shared" si="1595"/>
        <v>0</v>
      </c>
      <c r="BN614" s="40">
        <f t="shared" si="1596"/>
        <v>0</v>
      </c>
      <c r="BP614" s="6">
        <f t="shared" si="1597"/>
        <v>0</v>
      </c>
      <c r="BQ614" s="6">
        <f t="shared" si="1597"/>
        <v>0</v>
      </c>
      <c r="BR614" s="6">
        <f t="shared" si="1598"/>
        <v>0</v>
      </c>
      <c r="BS614" s="40">
        <f t="shared" si="1599"/>
        <v>0</v>
      </c>
      <c r="BU614" s="6">
        <f t="shared" si="1600"/>
        <v>0</v>
      </c>
      <c r="BV614" s="6">
        <f t="shared" si="1600"/>
        <v>0</v>
      </c>
      <c r="BW614" s="6">
        <f t="shared" si="1601"/>
        <v>0</v>
      </c>
      <c r="BX614" s="40">
        <f t="shared" si="1602"/>
        <v>0</v>
      </c>
      <c r="BZ614" s="6">
        <f t="shared" si="1603"/>
        <v>0</v>
      </c>
      <c r="CA614" s="6">
        <f t="shared" si="1603"/>
        <v>0</v>
      </c>
      <c r="CB614" s="6">
        <f t="shared" si="1604"/>
        <v>0</v>
      </c>
      <c r="CC614" s="40">
        <f t="shared" si="1605"/>
        <v>0</v>
      </c>
      <c r="CE614" s="6">
        <f t="shared" si="1606"/>
        <v>0</v>
      </c>
      <c r="CF614" s="6">
        <f t="shared" si="1606"/>
        <v>0</v>
      </c>
      <c r="CG614" s="6">
        <f t="shared" si="1607"/>
        <v>0</v>
      </c>
      <c r="CH614" s="40">
        <f t="shared" si="1608"/>
        <v>0</v>
      </c>
      <c r="CI614" s="212"/>
      <c r="CJ614" s="6">
        <f t="shared" si="1609"/>
        <v>0</v>
      </c>
      <c r="CK614" s="6">
        <f t="shared" si="1609"/>
        <v>0</v>
      </c>
      <c r="CL614" s="6">
        <f t="shared" si="1609"/>
        <v>0</v>
      </c>
      <c r="CM614" s="6">
        <f t="shared" si="1609"/>
        <v>0</v>
      </c>
      <c r="CN614" s="6">
        <f t="shared" si="1609"/>
        <v>0</v>
      </c>
      <c r="CO614" s="6">
        <f t="shared" si="1609"/>
        <v>0</v>
      </c>
      <c r="CP614" s="6">
        <f t="shared" si="1609"/>
        <v>0</v>
      </c>
      <c r="CQ614" s="6">
        <f t="shared" si="1609"/>
        <v>0</v>
      </c>
      <c r="CR614" s="6">
        <f t="shared" si="1609"/>
        <v>0</v>
      </c>
      <c r="CS614" s="6">
        <f t="shared" si="1609"/>
        <v>0</v>
      </c>
      <c r="CT614" s="6">
        <f t="shared" si="1609"/>
        <v>0</v>
      </c>
      <c r="CU614" s="6">
        <f t="shared" si="1609"/>
        <v>0</v>
      </c>
      <c r="CV614" s="212"/>
      <c r="CW614" s="6">
        <f t="shared" si="1610"/>
        <v>0</v>
      </c>
      <c r="CX614" s="6">
        <f t="shared" si="1610"/>
        <v>0</v>
      </c>
      <c r="CY614" s="6">
        <f t="shared" si="1610"/>
        <v>0</v>
      </c>
      <c r="CZ614" s="6">
        <f t="shared" si="1610"/>
        <v>0</v>
      </c>
      <c r="DA614" s="6">
        <f t="shared" si="1610"/>
        <v>0</v>
      </c>
      <c r="DB614" s="6">
        <f t="shared" si="1610"/>
        <v>0</v>
      </c>
      <c r="DC614" s="6">
        <f t="shared" si="1610"/>
        <v>0</v>
      </c>
      <c r="DD614" s="6">
        <f t="shared" si="1610"/>
        <v>0</v>
      </c>
      <c r="DE614" s="6">
        <f t="shared" si="1610"/>
        <v>0</v>
      </c>
      <c r="DF614" s="6">
        <f t="shared" si="1610"/>
        <v>0</v>
      </c>
      <c r="DG614" s="6">
        <f t="shared" si="1610"/>
        <v>0</v>
      </c>
      <c r="DH614" s="6">
        <f t="shared" si="1610"/>
        <v>0</v>
      </c>
      <c r="DI614" s="178"/>
      <c r="DJ614" s="6">
        <f t="shared" si="1611"/>
        <v>0</v>
      </c>
      <c r="DK614" s="6">
        <f t="shared" si="1611"/>
        <v>0</v>
      </c>
      <c r="DL614" s="6">
        <f t="shared" si="1611"/>
        <v>0</v>
      </c>
      <c r="DM614" s="6">
        <f t="shared" si="1611"/>
        <v>0</v>
      </c>
      <c r="DN614" s="6">
        <f t="shared" si="1611"/>
        <v>0</v>
      </c>
      <c r="DO614" s="6">
        <f t="shared" si="1611"/>
        <v>0</v>
      </c>
      <c r="DP614" s="6">
        <f t="shared" si="1611"/>
        <v>0</v>
      </c>
      <c r="DQ614" s="6">
        <f t="shared" si="1611"/>
        <v>0</v>
      </c>
      <c r="DR614" s="6">
        <f t="shared" si="1611"/>
        <v>0</v>
      </c>
      <c r="DS614" s="6">
        <f t="shared" si="1611"/>
        <v>0</v>
      </c>
      <c r="DT614" s="6">
        <f t="shared" si="1611"/>
        <v>0</v>
      </c>
      <c r="DU614" s="6">
        <f t="shared" si="1611"/>
        <v>0</v>
      </c>
      <c r="DV614" s="178"/>
      <c r="DW614" s="6">
        <f t="shared" si="1612"/>
        <v>0</v>
      </c>
      <c r="DX614" s="6">
        <f t="shared" si="1612"/>
        <v>0</v>
      </c>
      <c r="DY614" s="6">
        <f t="shared" si="1612"/>
        <v>0</v>
      </c>
      <c r="DZ614" s="6">
        <f t="shared" si="1612"/>
        <v>0</v>
      </c>
      <c r="EA614" s="6">
        <f t="shared" si="1612"/>
        <v>0</v>
      </c>
      <c r="EB614" s="6">
        <f t="shared" si="1612"/>
        <v>0</v>
      </c>
      <c r="EC614" s="6">
        <f t="shared" si="1612"/>
        <v>0</v>
      </c>
      <c r="ED614" s="6">
        <f t="shared" si="1612"/>
        <v>0</v>
      </c>
      <c r="EE614" s="6">
        <f t="shared" si="1612"/>
        <v>0</v>
      </c>
      <c r="EF614" s="6">
        <f t="shared" si="1612"/>
        <v>0</v>
      </c>
      <c r="EG614" s="6">
        <f t="shared" si="1612"/>
        <v>0</v>
      </c>
      <c r="EH614" s="6">
        <f t="shared" si="1612"/>
        <v>0</v>
      </c>
    </row>
    <row r="615" spans="2:138" x14ac:dyDescent="0.25">
      <c r="B615" s="51">
        <v>66010</v>
      </c>
      <c r="C615" s="51"/>
      <c r="D615" t="str" cm="1">
        <f t="array" ref="D615">_xll.OneStreamExcelAddIn.XFFunctions.XFGetMemberInfo("Description","Account",B615)</f>
        <v>Rent - ROU Interest</v>
      </c>
      <c r="E615" s="6">
        <f t="shared" si="1562"/>
        <v>0</v>
      </c>
      <c r="F615" s="6">
        <f t="shared" si="1562"/>
        <v>0</v>
      </c>
      <c r="G615" s="6">
        <f t="shared" si="1563"/>
        <v>0</v>
      </c>
      <c r="H615" s="55">
        <f t="shared" si="1564"/>
        <v>0</v>
      </c>
      <c r="I615" s="41"/>
      <c r="J615" s="6">
        <f t="shared" si="1565"/>
        <v>0</v>
      </c>
      <c r="K615" s="6">
        <f t="shared" si="1565"/>
        <v>0</v>
      </c>
      <c r="L615" s="6">
        <f t="shared" si="1566"/>
        <v>0</v>
      </c>
      <c r="M615" s="40">
        <f t="shared" si="1567"/>
        <v>0</v>
      </c>
      <c r="N615" s="41"/>
      <c r="O615" s="6">
        <f t="shared" si="1568"/>
        <v>0</v>
      </c>
      <c r="P615" s="6">
        <f t="shared" si="1569"/>
        <v>0</v>
      </c>
      <c r="Q615" s="40">
        <f t="shared" si="1570"/>
        <v>0</v>
      </c>
      <c r="R615" s="41"/>
      <c r="S615" s="6">
        <f t="shared" si="1613"/>
        <v>0</v>
      </c>
      <c r="T615" s="6">
        <f t="shared" si="1571"/>
        <v>0</v>
      </c>
      <c r="U615" s="40">
        <f t="shared" si="1572"/>
        <v>0</v>
      </c>
      <c r="V615" s="41"/>
      <c r="W615" s="42"/>
      <c r="X615" s="43"/>
      <c r="Y615" s="42"/>
      <c r="Z615" s="44"/>
      <c r="AB615" s="6">
        <f t="shared" si="1573"/>
        <v>0</v>
      </c>
      <c r="AC615" s="6">
        <f t="shared" si="1573"/>
        <v>0</v>
      </c>
      <c r="AD615" s="6">
        <f t="shared" si="1574"/>
        <v>0</v>
      </c>
      <c r="AE615" s="40">
        <f t="shared" si="1575"/>
        <v>0</v>
      </c>
      <c r="AG615" s="6">
        <f t="shared" si="1576"/>
        <v>0</v>
      </c>
      <c r="AH615" s="6">
        <f t="shared" si="1576"/>
        <v>0</v>
      </c>
      <c r="AI615" s="6">
        <f t="shared" si="1577"/>
        <v>0</v>
      </c>
      <c r="AJ615" s="40">
        <f t="shared" si="1578"/>
        <v>0</v>
      </c>
      <c r="AL615" s="6">
        <f t="shared" si="1579"/>
        <v>0</v>
      </c>
      <c r="AM615" s="6">
        <f t="shared" si="1579"/>
        <v>0</v>
      </c>
      <c r="AN615" s="6">
        <f t="shared" si="1580"/>
        <v>0</v>
      </c>
      <c r="AO615" s="40">
        <f t="shared" si="1581"/>
        <v>0</v>
      </c>
      <c r="AQ615" s="6">
        <f t="shared" si="1582"/>
        <v>0</v>
      </c>
      <c r="AR615" s="6">
        <f t="shared" si="1582"/>
        <v>0</v>
      </c>
      <c r="AS615" s="6">
        <f t="shared" si="1583"/>
        <v>0</v>
      </c>
      <c r="AT615" s="40">
        <f t="shared" si="1584"/>
        <v>0</v>
      </c>
      <c r="AV615" s="6">
        <f t="shared" si="1585"/>
        <v>0</v>
      </c>
      <c r="AW615" s="6">
        <f t="shared" si="1585"/>
        <v>0</v>
      </c>
      <c r="AX615" s="6">
        <f t="shared" si="1586"/>
        <v>0</v>
      </c>
      <c r="AY615" s="40">
        <f t="shared" si="1587"/>
        <v>0</v>
      </c>
      <c r="BA615" s="6">
        <f t="shared" si="1588"/>
        <v>0</v>
      </c>
      <c r="BB615" s="6">
        <f t="shared" si="1588"/>
        <v>0</v>
      </c>
      <c r="BC615" s="6">
        <f t="shared" si="1589"/>
        <v>0</v>
      </c>
      <c r="BD615" s="40">
        <f t="shared" si="1590"/>
        <v>0</v>
      </c>
      <c r="BF615" s="6">
        <f t="shared" si="1591"/>
        <v>0</v>
      </c>
      <c r="BG615" s="6">
        <f t="shared" si="1591"/>
        <v>0</v>
      </c>
      <c r="BH615" s="6">
        <f t="shared" si="1592"/>
        <v>0</v>
      </c>
      <c r="BI615" s="40">
        <f t="shared" si="1593"/>
        <v>0</v>
      </c>
      <c r="BK615" s="6">
        <f t="shared" si="1594"/>
        <v>0</v>
      </c>
      <c r="BL615" s="6">
        <f t="shared" si="1594"/>
        <v>0</v>
      </c>
      <c r="BM615" s="6">
        <f t="shared" si="1595"/>
        <v>0</v>
      </c>
      <c r="BN615" s="40">
        <f t="shared" si="1596"/>
        <v>0</v>
      </c>
      <c r="BP615" s="6">
        <f t="shared" si="1597"/>
        <v>0</v>
      </c>
      <c r="BQ615" s="6">
        <f t="shared" si="1597"/>
        <v>0</v>
      </c>
      <c r="BR615" s="6">
        <f t="shared" si="1598"/>
        <v>0</v>
      </c>
      <c r="BS615" s="40">
        <f t="shared" si="1599"/>
        <v>0</v>
      </c>
      <c r="BU615" s="6">
        <f t="shared" si="1600"/>
        <v>0</v>
      </c>
      <c r="BV615" s="6">
        <f t="shared" si="1600"/>
        <v>0</v>
      </c>
      <c r="BW615" s="6">
        <f t="shared" si="1601"/>
        <v>0</v>
      </c>
      <c r="BX615" s="40">
        <f t="shared" si="1602"/>
        <v>0</v>
      </c>
      <c r="BZ615" s="6">
        <f t="shared" si="1603"/>
        <v>0</v>
      </c>
      <c r="CA615" s="6">
        <f t="shared" si="1603"/>
        <v>0</v>
      </c>
      <c r="CB615" s="6">
        <f t="shared" si="1604"/>
        <v>0</v>
      </c>
      <c r="CC615" s="40">
        <f t="shared" si="1605"/>
        <v>0</v>
      </c>
      <c r="CE615" s="6">
        <f t="shared" si="1606"/>
        <v>0</v>
      </c>
      <c r="CF615" s="6">
        <f t="shared" si="1606"/>
        <v>0</v>
      </c>
      <c r="CG615" s="6">
        <f t="shared" si="1607"/>
        <v>0</v>
      </c>
      <c r="CH615" s="40">
        <f t="shared" si="1608"/>
        <v>0</v>
      </c>
      <c r="CI615" s="212"/>
      <c r="CJ615" s="6">
        <f t="shared" si="1609"/>
        <v>0</v>
      </c>
      <c r="CK615" s="6">
        <f t="shared" si="1609"/>
        <v>0</v>
      </c>
      <c r="CL615" s="6">
        <f t="shared" si="1609"/>
        <v>0</v>
      </c>
      <c r="CM615" s="6">
        <f t="shared" si="1609"/>
        <v>0</v>
      </c>
      <c r="CN615" s="6">
        <f t="shared" si="1609"/>
        <v>0</v>
      </c>
      <c r="CO615" s="6">
        <f t="shared" si="1609"/>
        <v>0</v>
      </c>
      <c r="CP615" s="6">
        <f t="shared" si="1609"/>
        <v>0</v>
      </c>
      <c r="CQ615" s="6">
        <f t="shared" si="1609"/>
        <v>0</v>
      </c>
      <c r="CR615" s="6">
        <f t="shared" si="1609"/>
        <v>0</v>
      </c>
      <c r="CS615" s="6">
        <f t="shared" si="1609"/>
        <v>0</v>
      </c>
      <c r="CT615" s="6">
        <f t="shared" si="1609"/>
        <v>0</v>
      </c>
      <c r="CU615" s="6">
        <f t="shared" si="1609"/>
        <v>0</v>
      </c>
      <c r="CV615" s="212"/>
      <c r="CW615" s="6">
        <f t="shared" si="1610"/>
        <v>0</v>
      </c>
      <c r="CX615" s="6">
        <f t="shared" si="1610"/>
        <v>0</v>
      </c>
      <c r="CY615" s="6">
        <f t="shared" si="1610"/>
        <v>0</v>
      </c>
      <c r="CZ615" s="6">
        <f t="shared" si="1610"/>
        <v>0</v>
      </c>
      <c r="DA615" s="6">
        <f t="shared" si="1610"/>
        <v>0</v>
      </c>
      <c r="DB615" s="6">
        <f t="shared" si="1610"/>
        <v>0</v>
      </c>
      <c r="DC615" s="6">
        <f t="shared" si="1610"/>
        <v>0</v>
      </c>
      <c r="DD615" s="6">
        <f t="shared" si="1610"/>
        <v>0</v>
      </c>
      <c r="DE615" s="6">
        <f t="shared" si="1610"/>
        <v>0</v>
      </c>
      <c r="DF615" s="6">
        <f t="shared" si="1610"/>
        <v>0</v>
      </c>
      <c r="DG615" s="6">
        <f t="shared" si="1610"/>
        <v>0</v>
      </c>
      <c r="DH615" s="6">
        <f t="shared" si="1610"/>
        <v>0</v>
      </c>
      <c r="DI615" s="178"/>
      <c r="DJ615" s="6">
        <f t="shared" si="1611"/>
        <v>0</v>
      </c>
      <c r="DK615" s="6">
        <f t="shared" si="1611"/>
        <v>0</v>
      </c>
      <c r="DL615" s="6">
        <f t="shared" si="1611"/>
        <v>0</v>
      </c>
      <c r="DM615" s="6">
        <f t="shared" si="1611"/>
        <v>0</v>
      </c>
      <c r="DN615" s="6">
        <f t="shared" si="1611"/>
        <v>0</v>
      </c>
      <c r="DO615" s="6">
        <f t="shared" si="1611"/>
        <v>0</v>
      </c>
      <c r="DP615" s="6">
        <f t="shared" si="1611"/>
        <v>0</v>
      </c>
      <c r="DQ615" s="6">
        <f t="shared" si="1611"/>
        <v>0</v>
      </c>
      <c r="DR615" s="6">
        <f t="shared" si="1611"/>
        <v>0</v>
      </c>
      <c r="DS615" s="6">
        <f t="shared" si="1611"/>
        <v>0</v>
      </c>
      <c r="DT615" s="6">
        <f t="shared" si="1611"/>
        <v>0</v>
      </c>
      <c r="DU615" s="6">
        <f t="shared" si="1611"/>
        <v>0</v>
      </c>
      <c r="DV615" s="178"/>
      <c r="DW615" s="6">
        <f t="shared" si="1612"/>
        <v>0</v>
      </c>
      <c r="DX615" s="6">
        <f t="shared" si="1612"/>
        <v>0</v>
      </c>
      <c r="DY615" s="6">
        <f t="shared" si="1612"/>
        <v>0</v>
      </c>
      <c r="DZ615" s="6">
        <f t="shared" si="1612"/>
        <v>0</v>
      </c>
      <c r="EA615" s="6">
        <f t="shared" si="1612"/>
        <v>0</v>
      </c>
      <c r="EB615" s="6">
        <f t="shared" si="1612"/>
        <v>0</v>
      </c>
      <c r="EC615" s="6">
        <f t="shared" si="1612"/>
        <v>0</v>
      </c>
      <c r="ED615" s="6">
        <f t="shared" si="1612"/>
        <v>0</v>
      </c>
      <c r="EE615" s="6">
        <f t="shared" si="1612"/>
        <v>0</v>
      </c>
      <c r="EF615" s="6">
        <f t="shared" si="1612"/>
        <v>0</v>
      </c>
      <c r="EG615" s="6">
        <f t="shared" si="1612"/>
        <v>0</v>
      </c>
      <c r="EH615" s="6">
        <f t="shared" si="1612"/>
        <v>0</v>
      </c>
    </row>
    <row r="616" spans="2:138" s="47" customFormat="1" x14ac:dyDescent="0.25">
      <c r="B616" s="51" t="s">
        <v>371</v>
      </c>
      <c r="C616" s="51"/>
      <c r="D616" s="47" t="s">
        <v>372</v>
      </c>
      <c r="E616" s="205">
        <f t="shared" si="1562"/>
        <v>128.86695107632093</v>
      </c>
      <c r="F616" s="205">
        <f t="shared" si="1562"/>
        <v>107.29801470588235</v>
      </c>
      <c r="G616" s="205">
        <f t="shared" si="1563"/>
        <v>-21.568936370438578</v>
      </c>
      <c r="H616" s="206">
        <f t="shared" si="1564"/>
        <v>-0.20101896973174951</v>
      </c>
      <c r="I616" s="41"/>
      <c r="J616" s="208">
        <f t="shared" si="1565"/>
        <v>118.95547582354074</v>
      </c>
      <c r="K616" s="208">
        <f t="shared" si="1565"/>
        <v>110.30077566813642</v>
      </c>
      <c r="L616" s="208">
        <f t="shared" si="1566"/>
        <v>-8.6547001554043135</v>
      </c>
      <c r="M616" s="209">
        <f t="shared" si="1567"/>
        <v>-7.8464544813753964E-2</v>
      </c>
      <c r="N616" s="41"/>
      <c r="O616" s="208">
        <f t="shared" si="1568"/>
        <v>94.981802276720913</v>
      </c>
      <c r="P616" s="208">
        <f t="shared" si="1569"/>
        <v>-23.973673546819825</v>
      </c>
      <c r="Q616" s="209">
        <f t="shared" si="1570"/>
        <v>-0.25240280740277687</v>
      </c>
      <c r="R616" s="41"/>
      <c r="S616" s="208">
        <f t="shared" si="1613"/>
        <v>0</v>
      </c>
      <c r="T616" s="208">
        <f>S616-E616</f>
        <v>-128.86695107632093</v>
      </c>
      <c r="U616" s="209">
        <f t="shared" si="1572"/>
        <v>0</v>
      </c>
      <c r="V616" s="41"/>
      <c r="W616" s="42"/>
      <c r="X616" s="43"/>
      <c r="Y616" s="42"/>
      <c r="Z616" s="44"/>
      <c r="AB616" s="208">
        <f t="shared" si="1573"/>
        <v>122.64775190686471</v>
      </c>
      <c r="AC616" s="208">
        <f t="shared" si="1573"/>
        <v>110.98990583122057</v>
      </c>
      <c r="AD616" s="208">
        <f t="shared" si="1574"/>
        <v>-11.657846075644144</v>
      </c>
      <c r="AE616" s="209">
        <f t="shared" si="1575"/>
        <v>-0.10503519205946461</v>
      </c>
      <c r="AG616" s="208">
        <f t="shared" si="1576"/>
        <v>121.48063737133809</v>
      </c>
      <c r="AH616" s="208">
        <f t="shared" si="1576"/>
        <v>116.78472942073171</v>
      </c>
      <c r="AI616" s="208">
        <f t="shared" si="1577"/>
        <v>-4.695907950606383</v>
      </c>
      <c r="AJ616" s="209">
        <f t="shared" si="1578"/>
        <v>-4.0209948457291728E-2</v>
      </c>
      <c r="AL616" s="208">
        <f t="shared" si="1579"/>
        <v>104.40037366548043</v>
      </c>
      <c r="AM616" s="208">
        <f t="shared" si="1579"/>
        <v>106.70025417827298</v>
      </c>
      <c r="AN616" s="208">
        <f t="shared" si="1580"/>
        <v>2.299880512792555</v>
      </c>
      <c r="AO616" s="209">
        <f t="shared" si="1581"/>
        <v>2.1554592634333875E-2</v>
      </c>
      <c r="AQ616" s="208">
        <f t="shared" si="1582"/>
        <v>128.86695107632093</v>
      </c>
      <c r="AR616" s="208">
        <f t="shared" si="1582"/>
        <v>107.29801470588235</v>
      </c>
      <c r="AS616" s="208">
        <f t="shared" si="1583"/>
        <v>-21.568936370438578</v>
      </c>
      <c r="AT616" s="209">
        <f t="shared" si="1584"/>
        <v>-0.20101896973174951</v>
      </c>
      <c r="AV616" s="208">
        <f t="shared" si="1585"/>
        <v>118.95547582354074</v>
      </c>
      <c r="AW616" s="208">
        <f t="shared" si="1585"/>
        <v>105.7064953432218</v>
      </c>
      <c r="AX616" s="208">
        <f t="shared" si="1586"/>
        <v>-13.248980480318934</v>
      </c>
      <c r="AY616" s="209">
        <f t="shared" si="1587"/>
        <v>-0.12533743018629456</v>
      </c>
      <c r="BA616" s="208">
        <f t="shared" si="1588"/>
        <v>0</v>
      </c>
      <c r="BB616" s="208">
        <f t="shared" si="1588"/>
        <v>107.48619081024202</v>
      </c>
      <c r="BC616" s="208">
        <f t="shared" si="1589"/>
        <v>107.48619081024202</v>
      </c>
      <c r="BD616" s="209">
        <f t="shared" si="1590"/>
        <v>1</v>
      </c>
      <c r="BF616" s="208">
        <f t="shared" si="1591"/>
        <v>0</v>
      </c>
      <c r="BG616" s="208">
        <f t="shared" si="1591"/>
        <v>106.10911703601109</v>
      </c>
      <c r="BH616" s="208">
        <f t="shared" si="1592"/>
        <v>106.10911703601109</v>
      </c>
      <c r="BI616" s="209">
        <f t="shared" si="1593"/>
        <v>1</v>
      </c>
      <c r="BK616" s="208">
        <f t="shared" si="1594"/>
        <v>0</v>
      </c>
      <c r="BL616" s="208">
        <f t="shared" si="1594"/>
        <v>109.99394472361809</v>
      </c>
      <c r="BM616" s="208">
        <f t="shared" si="1595"/>
        <v>109.99394472361809</v>
      </c>
      <c r="BN616" s="209">
        <f t="shared" si="1596"/>
        <v>1</v>
      </c>
      <c r="BP616" s="208">
        <f t="shared" si="1597"/>
        <v>0</v>
      </c>
      <c r="BQ616" s="208">
        <f t="shared" si="1597"/>
        <v>108.7256190138347</v>
      </c>
      <c r="BR616" s="208">
        <f t="shared" si="1598"/>
        <v>108.7256190138347</v>
      </c>
      <c r="BS616" s="209">
        <f t="shared" si="1599"/>
        <v>1</v>
      </c>
      <c r="BU616" s="208">
        <f t="shared" si="1600"/>
        <v>0</v>
      </c>
      <c r="BV616" s="208">
        <f t="shared" si="1600"/>
        <v>104.07386078098473</v>
      </c>
      <c r="BW616" s="208">
        <f t="shared" si="1601"/>
        <v>104.07386078098473</v>
      </c>
      <c r="BX616" s="209">
        <f t="shared" si="1602"/>
        <v>1</v>
      </c>
      <c r="BZ616" s="208">
        <f t="shared" si="1603"/>
        <v>0</v>
      </c>
      <c r="CA616" s="208">
        <f t="shared" si="1603"/>
        <v>110.52921745402092</v>
      </c>
      <c r="CB616" s="208">
        <f t="shared" si="1604"/>
        <v>110.52921745402092</v>
      </c>
      <c r="CC616" s="209">
        <f t="shared" si="1605"/>
        <v>1</v>
      </c>
      <c r="CE616" s="208">
        <f t="shared" si="1606"/>
        <v>0</v>
      </c>
      <c r="CF616" s="208">
        <f t="shared" si="1606"/>
        <v>107.73199297012303</v>
      </c>
      <c r="CG616" s="208">
        <f t="shared" si="1607"/>
        <v>107.73199297012303</v>
      </c>
      <c r="CH616" s="209">
        <f t="shared" si="1608"/>
        <v>1</v>
      </c>
      <c r="CI616" s="214"/>
      <c r="CJ616" s="208">
        <f t="shared" si="1609"/>
        <v>122.64775190686471</v>
      </c>
      <c r="CK616" s="208">
        <f t="shared" si="1609"/>
        <v>121.48063737133809</v>
      </c>
      <c r="CL616" s="208">
        <f t="shared" si="1609"/>
        <v>104.40037366548043</v>
      </c>
      <c r="CM616" s="208">
        <f t="shared" si="1609"/>
        <v>128.86695107632093</v>
      </c>
      <c r="CN616" s="208">
        <f t="shared" si="1609"/>
        <v>118.95547582354074</v>
      </c>
      <c r="CO616" s="208">
        <f t="shared" si="1609"/>
        <v>0</v>
      </c>
      <c r="CP616" s="208">
        <f t="shared" si="1609"/>
        <v>0</v>
      </c>
      <c r="CQ616" s="208">
        <f t="shared" si="1609"/>
        <v>0</v>
      </c>
      <c r="CR616" s="208">
        <f t="shared" si="1609"/>
        <v>0</v>
      </c>
      <c r="CS616" s="208">
        <f t="shared" si="1609"/>
        <v>0</v>
      </c>
      <c r="CT616" s="208">
        <f t="shared" si="1609"/>
        <v>0</v>
      </c>
      <c r="CU616" s="208">
        <f t="shared" si="1609"/>
        <v>0</v>
      </c>
      <c r="CV616" s="214"/>
      <c r="CW616" s="208">
        <f t="shared" si="1610"/>
        <v>99.656320845341014</v>
      </c>
      <c r="CX616" s="208">
        <f t="shared" si="1610"/>
        <v>101.50894237066143</v>
      </c>
      <c r="CY616" s="208">
        <f t="shared" si="1610"/>
        <v>89.592171444791362</v>
      </c>
      <c r="CZ616" s="208">
        <f t="shared" si="1610"/>
        <v>90.394980820300987</v>
      </c>
      <c r="DA616" s="208">
        <f t="shared" si="1610"/>
        <v>90.755958564341981</v>
      </c>
      <c r="DB616" s="208">
        <f t="shared" si="1610"/>
        <v>98.875014335775717</v>
      </c>
      <c r="DC616" s="208">
        <f t="shared" si="1610"/>
        <v>102.64061487603306</v>
      </c>
      <c r="DD616" s="208">
        <f t="shared" si="1610"/>
        <v>114.89496490579977</v>
      </c>
      <c r="DE616" s="208">
        <f t="shared" si="1610"/>
        <v>115.24241605839416</v>
      </c>
      <c r="DF616" s="208">
        <f t="shared" si="1610"/>
        <v>106.7745036070079</v>
      </c>
      <c r="DG616" s="208">
        <f t="shared" si="1610"/>
        <v>118.2221663516068</v>
      </c>
      <c r="DH616" s="208">
        <f t="shared" si="1610"/>
        <v>141.86692549371634</v>
      </c>
      <c r="DI616" s="215"/>
      <c r="DJ616" s="208">
        <f t="shared" si="1611"/>
        <v>110.98990583122057</v>
      </c>
      <c r="DK616" s="208">
        <f t="shared" si="1611"/>
        <v>116.78472942073171</v>
      </c>
      <c r="DL616" s="208">
        <f t="shared" si="1611"/>
        <v>106.70025417827298</v>
      </c>
      <c r="DM616" s="208">
        <f t="shared" si="1611"/>
        <v>107.29801470588235</v>
      </c>
      <c r="DN616" s="208">
        <f t="shared" si="1611"/>
        <v>105.7064953432218</v>
      </c>
      <c r="DO616" s="208">
        <f t="shared" si="1611"/>
        <v>107.48619081024202</v>
      </c>
      <c r="DP616" s="208">
        <f t="shared" si="1611"/>
        <v>106.10911703601109</v>
      </c>
      <c r="DQ616" s="208">
        <f t="shared" si="1611"/>
        <v>109.99394472361809</v>
      </c>
      <c r="DR616" s="208">
        <f t="shared" si="1611"/>
        <v>108.7256190138347</v>
      </c>
      <c r="DS616" s="208">
        <f t="shared" si="1611"/>
        <v>104.07386078098473</v>
      </c>
      <c r="DT616" s="208">
        <f t="shared" si="1611"/>
        <v>110.52921745402092</v>
      </c>
      <c r="DU616" s="208">
        <f t="shared" si="1611"/>
        <v>107.73199297012303</v>
      </c>
      <c r="DV616" s="215"/>
      <c r="DW616" s="208">
        <f t="shared" si="1612"/>
        <v>97.12010974832711</v>
      </c>
      <c r="DX616" s="208">
        <f t="shared" si="1612"/>
        <v>102.47833530405583</v>
      </c>
      <c r="DY616" s="208">
        <f t="shared" si="1612"/>
        <v>91.429079702622317</v>
      </c>
      <c r="DZ616" s="208">
        <f t="shared" si="1612"/>
        <v>92.103719300147574</v>
      </c>
      <c r="EA616" s="208">
        <f t="shared" si="1612"/>
        <v>89.463201406823401</v>
      </c>
      <c r="EB616" s="208">
        <f t="shared" si="1612"/>
        <v>94.33107239870013</v>
      </c>
      <c r="EC616" s="208">
        <f t="shared" si="1612"/>
        <v>89.668859337629314</v>
      </c>
      <c r="ED616" s="208">
        <f t="shared" si="1612"/>
        <v>89.48885455471752</v>
      </c>
      <c r="EE616" s="208">
        <f t="shared" si="1612"/>
        <v>89.797880047086338</v>
      </c>
      <c r="EF616" s="208">
        <f t="shared" si="1612"/>
        <v>90.109033340687262</v>
      </c>
      <c r="EG616" s="208">
        <f t="shared" si="1612"/>
        <v>95.955424574961569</v>
      </c>
      <c r="EH616" s="208">
        <f t="shared" si="1612"/>
        <v>94.160285101455941</v>
      </c>
    </row>
    <row r="617" spans="2:138" s="47" customFormat="1" x14ac:dyDescent="0.25">
      <c r="B617" s="51"/>
      <c r="C617" s="51"/>
      <c r="E617" s="217"/>
      <c r="F617" s="217"/>
      <c r="G617" s="217"/>
      <c r="H617" s="206"/>
      <c r="I617" s="41"/>
      <c r="J617" s="218"/>
      <c r="K617" s="218"/>
      <c r="L617" s="218"/>
      <c r="M617" s="209"/>
      <c r="N617" s="41"/>
      <c r="O617" s="218"/>
      <c r="P617" s="218"/>
      <c r="Q617" s="209"/>
      <c r="R617" s="41"/>
      <c r="S617" s="218"/>
      <c r="T617" s="218"/>
      <c r="U617" s="209"/>
      <c r="V617" s="41"/>
      <c r="W617" s="42"/>
      <c r="X617" s="43"/>
      <c r="Y617" s="42"/>
      <c r="Z617" s="44"/>
      <c r="AB617" s="218"/>
      <c r="AC617" s="218"/>
      <c r="AD617" s="218"/>
      <c r="AE617" s="209"/>
      <c r="AG617" s="218"/>
      <c r="AH617" s="218"/>
      <c r="AI617" s="218"/>
      <c r="AJ617" s="209"/>
      <c r="AL617" s="218"/>
      <c r="AM617" s="218"/>
      <c r="AN617" s="218"/>
      <c r="AO617" s="209"/>
      <c r="AQ617" s="218"/>
      <c r="AR617" s="218"/>
      <c r="AS617" s="218"/>
      <c r="AT617" s="209"/>
      <c r="AV617" s="218"/>
      <c r="AW617" s="218"/>
      <c r="AX617" s="218"/>
      <c r="AY617" s="209"/>
      <c r="BA617" s="218"/>
      <c r="BB617" s="218"/>
      <c r="BC617" s="218"/>
      <c r="BD617" s="209"/>
      <c r="BF617" s="218"/>
      <c r="BG617" s="218"/>
      <c r="BH617" s="218"/>
      <c r="BI617" s="209"/>
      <c r="BK617" s="218"/>
      <c r="BL617" s="218"/>
      <c r="BM617" s="218"/>
      <c r="BN617" s="209"/>
      <c r="BP617" s="218"/>
      <c r="BQ617" s="218"/>
      <c r="BR617" s="218"/>
      <c r="BS617" s="209"/>
      <c r="BU617" s="218"/>
      <c r="BV617" s="218"/>
      <c r="BW617" s="218"/>
      <c r="BX617" s="209"/>
      <c r="BZ617" s="218"/>
      <c r="CA617" s="218"/>
      <c r="CB617" s="218"/>
      <c r="CC617" s="209"/>
      <c r="CE617" s="218"/>
      <c r="CF617" s="218"/>
      <c r="CG617" s="218"/>
      <c r="CH617" s="209"/>
      <c r="CI617" s="214"/>
      <c r="CJ617" s="218"/>
      <c r="CK617" s="218"/>
      <c r="CL617" s="218"/>
      <c r="CM617" s="218"/>
      <c r="CN617" s="218"/>
      <c r="CO617" s="218"/>
      <c r="CP617" s="218"/>
      <c r="CQ617" s="218"/>
      <c r="CR617" s="218"/>
      <c r="CS617" s="218"/>
      <c r="CT617" s="218"/>
      <c r="CU617" s="218"/>
      <c r="CV617" s="214"/>
      <c r="CW617" s="218"/>
      <c r="CX617" s="218"/>
      <c r="CY617" s="218"/>
      <c r="CZ617" s="218"/>
      <c r="DA617" s="218"/>
      <c r="DB617" s="218"/>
      <c r="DC617" s="218"/>
      <c r="DD617" s="218"/>
      <c r="DE617" s="218"/>
      <c r="DF617" s="218"/>
      <c r="DG617" s="218"/>
      <c r="DH617" s="218"/>
      <c r="DI617" s="215"/>
      <c r="DJ617" s="218"/>
      <c r="DK617" s="218"/>
      <c r="DL617" s="218"/>
      <c r="DM617" s="218"/>
      <c r="DN617" s="218"/>
      <c r="DO617" s="218"/>
      <c r="DP617" s="218"/>
      <c r="DQ617" s="218"/>
      <c r="DR617" s="218"/>
      <c r="DS617" s="218"/>
      <c r="DT617" s="218"/>
      <c r="DU617" s="218"/>
      <c r="DV617" s="215"/>
      <c r="DW617" s="218"/>
      <c r="DX617" s="218"/>
      <c r="DY617" s="218"/>
      <c r="DZ617" s="218"/>
      <c r="EA617" s="218"/>
      <c r="EB617" s="218"/>
      <c r="EC617" s="218"/>
      <c r="ED617" s="218"/>
      <c r="EE617" s="218"/>
      <c r="EF617" s="218"/>
      <c r="EG617" s="218"/>
      <c r="EH617" s="218"/>
    </row>
    <row r="618" spans="2:138" x14ac:dyDescent="0.25">
      <c r="B618" s="51"/>
      <c r="C618" s="51"/>
      <c r="D618" s="137" t="s">
        <v>374</v>
      </c>
      <c r="H618" s="138"/>
      <c r="I618" s="41"/>
      <c r="N618" s="41"/>
      <c r="R618" s="41"/>
      <c r="U618" s="7"/>
      <c r="V618" s="41"/>
      <c r="W618" s="74"/>
      <c r="X618" s="75"/>
      <c r="Y618" s="74"/>
      <c r="Z618" s="76"/>
      <c r="AA618" s="137"/>
      <c r="AE618" s="7"/>
      <c r="AJ618" s="7"/>
      <c r="AO618" s="7"/>
      <c r="AT618" s="7"/>
      <c r="AY618" s="7"/>
      <c r="BD618" s="7"/>
      <c r="BI618" s="7"/>
      <c r="BN618" s="7"/>
      <c r="BS618" s="7"/>
      <c r="BX618" s="7"/>
      <c r="CC618" s="7"/>
      <c r="CH618" s="7"/>
    </row>
    <row r="619" spans="2:138" x14ac:dyDescent="0.25">
      <c r="B619" s="51">
        <v>67001</v>
      </c>
      <c r="C619" s="51"/>
      <c r="D619" t="str" cm="1">
        <f t="array" ref="D619">_xll.OneStreamExcelAddIn.XFFunctions.XFGetMemberInfo("Description","Account",B619)</f>
        <v>General / Professional</v>
      </c>
      <c r="E619" s="53">
        <f>_xll.OneStreamExcelAddIn.XFFunctions.XFGetCell("TRUE", "CONSOL", $D$3,"TOT_Entity","USD","Actual",$E$3,"PERIODIC",$B619,"TOPFLOW","TOP","TOP","top1",$C619,"top3","Open_Acute_DIV1","TOP5","TOP6","REPORTED","TOP8")</f>
        <v>24316.75</v>
      </c>
      <c r="F619" s="53">
        <f>_xll.OneStreamExcelAddIn.XFFunctions.XFGetCell("TRUE", "CONSOL", $D$3,"TOT_Entity","Aggregated","Budget_Working",$E$3,"PERIODIC",$B619,"TOPFLOW","TOP","TOP","top1",$C619,"top3","Open_Acute_DIV1","TOP5","TOP6","REPORTED","TOP8")</f>
        <v>22190.09</v>
      </c>
      <c r="G619" s="53">
        <f t="shared" ref="G619:G630" si="1614">F619-E619</f>
        <v>-2126.66</v>
      </c>
      <c r="H619" s="55">
        <f t="shared" ref="H619:H630" si="1615">IFERROR(G619/F619,0)</f>
        <v>-9.583827735714455E-2</v>
      </c>
      <c r="I619" s="41"/>
      <c r="J619" s="53">
        <f>_xll.OneStreamExcelAddIn.XFFunctions.XFGetCell("TRUE", "CONSOL", $D$3,"TOT_Entity","USD","Actual",$E$3,"YTD",$B619,"TOPFLOW","TOP","TOP","top1",$C619,"TOP3","Open_Acute_DIV1","TOP5","TOP6","REPORTED","TOP8")</f>
        <v>97267</v>
      </c>
      <c r="K619" s="53">
        <f>_xll.OneStreamExcelAddIn.XFFunctions.XFGetCell("TRUE", "CONSOL", $D$3,"TOT_Entity","Aggregated","Budget_Working",$E$3,"YTD",$B619,"TOPFLOW","TOP","TOP","top1",$C619,"TOP3","Open_Acute_DIV1","TOP5","TOP6","REPORTED","TOP8")</f>
        <v>88760.36</v>
      </c>
      <c r="L619" s="53">
        <f t="shared" ref="L619:L630" si="1616">K619-J619</f>
        <v>-8506.64</v>
      </c>
      <c r="M619" s="40">
        <f t="shared" ref="M619:M630" si="1617">IFERROR(L619/K619,0)</f>
        <v>-9.583827735714455E-2</v>
      </c>
      <c r="N619" s="41"/>
      <c r="O619" s="53">
        <f>_xll.OneStreamExcelAddIn.XFFunctions.XFGetCell("TRUE", "CONSOL", $D$3,"TOT_Entity","USD","Actual",$F$3,"YTD",$B619,"TOPFLOW","TOP","TOP","top1",$C619,"TOP3","Open_Acute_DIV1","TOP5","TOP6","REPORTED","TOP8")</f>
        <v>81506.899999999994</v>
      </c>
      <c r="P619" s="53">
        <f>_xll.OneStreamExcelAddIn.XFFunctions.XFGetCell("TRUE", "CONSOL", $D$3,"TOT_Entity","USD","Actual",$E$3,"YTD",$B619,"TOPFLOW","TOP","TOP","top1",$C619,"top3","Open_Acute_DIV1","TOP5","TOP6","REPORTED","VAR_BW_PY_Actual")</f>
        <v>-15760.1</v>
      </c>
      <c r="Q619" s="40">
        <f t="shared" ref="Q619:Q630" si="1618">IFERROR(P619/O619,0)</f>
        <v>-0.19335908984392733</v>
      </c>
      <c r="R619" s="41"/>
      <c r="S619" s="53">
        <f>_xll.OneStreamExcelAddIn.XFFunctions.XFGetCell("TRUE", "CONSOL", $D$3,"TOT_Entity","USD","MIDFCST",$E$3,"MTD",$B619,"TOPFLOW","TOP","TOP","top1",$C619,"TOP3","Open_Acute_DIV1","TOP5","TOP6","REPORTED","TOP8")</f>
        <v>0</v>
      </c>
      <c r="T619" s="53">
        <f t="shared" ref="T619:T630" si="1619">S619-E619</f>
        <v>-24316.75</v>
      </c>
      <c r="U619" s="40">
        <f t="shared" ref="U619:U630" si="1620">IFERROR(T619/S619,0)</f>
        <v>0</v>
      </c>
      <c r="V619" s="41"/>
      <c r="W619" s="42"/>
      <c r="X619" s="43"/>
      <c r="Y619" s="42"/>
      <c r="Z619" s="44"/>
      <c r="AB619" s="53">
        <f>_xll.OneStreamExcelAddIn.XFFunctions.XFGetCell("TRUE", "CONSOL", $D$3,"TOT_Entity","USD","Actual",[1]Setup!C4,"PERIODIC",$B619,"TOPFLOW","TOP","TOP","top1",$C619,"top3","Open_Acute_DIV1","TOP5","TOP6","REPORTED","TOP8")</f>
        <v>24316.75</v>
      </c>
      <c r="AC619" s="53">
        <f>_xll.OneStreamExcelAddIn.XFFunctions.XFGetCell("TRUE", "CONSOL", $D$3,"TOT_Entity","Aggregated","Budget_Working",[1]Setup!C4,"PERIODIC",$B619,"TOPFLOW","TOP","TOP","top1",$C619,"top3","Open_Acute_DIV1","TOP5","TOP6","REPORTED","TOP8")</f>
        <v>22190.09</v>
      </c>
      <c r="AD619" s="53">
        <f t="shared" ref="AD619:AD630" si="1621">AC619-AB619</f>
        <v>-2126.66</v>
      </c>
      <c r="AE619" s="40">
        <f t="shared" ref="AE619:AE629" si="1622">IFERROR(AD619/AC619,0)</f>
        <v>-9.583827735714455E-2</v>
      </c>
      <c r="AG619" s="53">
        <f>_xll.OneStreamExcelAddIn.XFFunctions.XFGetCell("TRUE", "CONSOL", $D$3,"TOT_Entity","USD","Actual",[1]Setup!C5,"PERIODIC",$B619,"TOPFLOW","TOP","TOP","top1",$C619,"top3","Open_Acute_DIV1","TOP5","TOP6","REPORTED","TOP8")</f>
        <v>24316.75</v>
      </c>
      <c r="AH619" s="53">
        <f>_xll.OneStreamExcelAddIn.XFFunctions.XFGetCell("TRUE", "CONSOL", $D$3,"TOT_Entity","Aggregated","Budget_Working",[1]Setup!C5,"PERIODIC",$B619,"TOPFLOW","TOP","TOP","top1",$C619,"top3","Open_Acute_DIV1","TOP5","TOP6","REPORTED","TOP8")</f>
        <v>22190.09</v>
      </c>
      <c r="AI619" s="53">
        <f t="shared" ref="AI619:AI630" si="1623">AH619-AG619</f>
        <v>-2126.66</v>
      </c>
      <c r="AJ619" s="40">
        <f t="shared" ref="AJ619:AJ629" si="1624">IFERROR(AI619/AH619,0)</f>
        <v>-9.583827735714455E-2</v>
      </c>
      <c r="AL619" s="53">
        <f>_xll.OneStreamExcelAddIn.XFFunctions.XFGetCell("TRUE", "CONSOL", $D$3,"TOT_Entity","USD","Actual",[1]Setup!C6,"PERIODIC",$B619,"TOPFLOW","TOP","TOP","top1",$C619,"top3","Open_Acute_DIV1","TOP5","TOP6","REPORTED","TOP8")</f>
        <v>24316.75</v>
      </c>
      <c r="AM619" s="53">
        <f>_xll.OneStreamExcelAddIn.XFFunctions.XFGetCell("TRUE", "CONSOL", $D$3,"TOT_Entity","Aggregated","Budget_Working",[1]Setup!C6,"PERIODIC",$B619,"TOPFLOW","TOP","TOP","top1",$C619,"top3","Open_Acute_DIV1","TOP5","TOP6","REPORTED","TOP8")</f>
        <v>22190.09</v>
      </c>
      <c r="AN619" s="53">
        <f t="shared" ref="AN619:AN630" si="1625">AM619-AL619</f>
        <v>-2126.66</v>
      </c>
      <c r="AO619" s="40">
        <f t="shared" ref="AO619:AO629" si="1626">IFERROR(AN619/AM619,0)</f>
        <v>-9.583827735714455E-2</v>
      </c>
      <c r="AQ619" s="53">
        <f>_xll.OneStreamExcelAddIn.XFFunctions.XFGetCell("TRUE", "CONSOL", $D$3,"TOT_Entity","USD","Actual",[1]Setup!C7,"PERIODIC",$B619,"TOPFLOW","TOP","TOP","top1",$C619,"top3","Open_Acute_DIV1","TOP5","TOP6","REPORTED","TOP8")</f>
        <v>24316.75</v>
      </c>
      <c r="AR619" s="53">
        <f>_xll.OneStreamExcelAddIn.XFFunctions.XFGetCell("TRUE", "CONSOL", $D$3,"TOT_Entity","Aggregated","Budget_Working",[1]Setup!C7,"PERIODIC",$B619,"TOPFLOW","TOP","TOP","top1",$C619,"top3","Open_Acute_DIV1","TOP5","TOP6","REPORTED","TOP8")</f>
        <v>22190.09</v>
      </c>
      <c r="AS619" s="53">
        <f t="shared" ref="AS619:AS630" si="1627">AR619-AQ619</f>
        <v>-2126.66</v>
      </c>
      <c r="AT619" s="40">
        <f t="shared" ref="AT619:AT629" si="1628">IFERROR(AS619/AR619,0)</f>
        <v>-9.583827735714455E-2</v>
      </c>
      <c r="AV619" s="53">
        <f>_xll.OneStreamExcelAddIn.XFFunctions.XFGetCell("TRUE", "CONSOL", $D$3,"TOT_Entity","USD","Actual",[1]Setup!C8,"PERIODIC",$B619,"TOPFLOW","TOP","TOP","top1",$C619,"top3","Open_Acute_DIV1","TOP5","TOP6","REPORTED","TOP8")</f>
        <v>-97267</v>
      </c>
      <c r="AW619" s="53">
        <f>_xll.OneStreamExcelAddIn.XFFunctions.XFGetCell("TRUE", "CONSOL", $D$3,"TOT_Entity","Aggregated","Budget_Working",[1]Setup!C8,"PERIODIC",$B619,"TOPFLOW","TOP","TOP","top1",$C619,"top3","Open_Acute_DIV1","TOP5","TOP6","REPORTED","TOP8")</f>
        <v>22190.09</v>
      </c>
      <c r="AX619" s="53">
        <f t="shared" ref="AX619:AX630" si="1629">AW619-AV619</f>
        <v>119457.09</v>
      </c>
      <c r="AY619" s="40">
        <f t="shared" ref="AY619:AY629" si="1630">IFERROR(AX619/AW619,0)</f>
        <v>5.3833531094285778</v>
      </c>
      <c r="BA619" s="53">
        <f>_xll.OneStreamExcelAddIn.XFFunctions.XFGetCell("TRUE", "CONSOL", $D$3,"TOT_Entity","USD","Actual",[1]Setup!C9,"PERIODIC",$B619,"TOPFLOW","TOP","TOP","top1",$C619,"top3","Open_Acute_DIV1","TOP5","TOP6","REPORTED","TOP8")</f>
        <v>0</v>
      </c>
      <c r="BB619" s="53">
        <f>_xll.OneStreamExcelAddIn.XFFunctions.XFGetCell("TRUE", "CONSOL", $D$3,"TOT_Entity","Aggregated","Budget_Working",[1]Setup!C9,"PERIODIC",$B619,"TOPFLOW","TOP","TOP","top1",$C619,"top3","Open_Acute_DIV1","TOP5","TOP6","REPORTED","TOP8")</f>
        <v>26290.44</v>
      </c>
      <c r="BC619" s="53">
        <f t="shared" ref="BC619:BC630" si="1631">BB619-BA619</f>
        <v>26290.44</v>
      </c>
      <c r="BD619" s="40">
        <f t="shared" ref="BD619:BD629" si="1632">IFERROR(BC619/BB619,0)</f>
        <v>1</v>
      </c>
      <c r="BF619" s="53">
        <f>_xll.OneStreamExcelAddIn.XFFunctions.XFGetCell("TRUE", "CONSOL", $D$3,"TOT_Entity","USD","Actual",[1]Setup!C10,"PERIODIC",$B619,"TOPFLOW","TOP","TOP","top1",$C619,"top3","Open_Acute_DIV1","TOP5","TOP6","REPORTED","TOP8")</f>
        <v>0</v>
      </c>
      <c r="BG619" s="53">
        <f>_xll.OneStreamExcelAddIn.XFFunctions.XFGetCell("TRUE", "CONSOL", $D$3,"TOT_Entity","Aggregated","Budget_Working",[1]Setup!C10,"PERIODIC",$B619,"TOPFLOW","TOP","TOP","top1",$C619,"top3","Open_Acute_DIV1","TOP5","TOP6","REPORTED","TOP8")</f>
        <v>26290.44</v>
      </c>
      <c r="BH619" s="53">
        <f t="shared" ref="BH619:BH630" si="1633">BG619-BF619</f>
        <v>26290.44</v>
      </c>
      <c r="BI619" s="40">
        <f t="shared" ref="BI619:BI629" si="1634">IFERROR(BH619/BG619,0)</f>
        <v>1</v>
      </c>
      <c r="BK619" s="53">
        <f>_xll.OneStreamExcelAddIn.XFFunctions.XFGetCell("TRUE", "CONSOL", $D$3,"TOT_Entity","USD","Actual",[1]Setup!C11,"PERIODIC",$B619,"TOPFLOW","TOP","TOP","top1",$C619,"top3","Open_Acute_DIV1","TOP5","TOP6","REPORTED","TOP8")</f>
        <v>0</v>
      </c>
      <c r="BL619" s="53">
        <f>_xll.OneStreamExcelAddIn.XFFunctions.XFGetCell("TRUE", "CONSOL", $D$3,"TOT_Entity","Aggregated","Budget_Working",[1]Setup!C11,"PERIODIC",$B619,"TOPFLOW","TOP","TOP","top1",$C619,"top3","Open_Acute_DIV1","TOP5","TOP6","REPORTED","TOP8")</f>
        <v>26290.44</v>
      </c>
      <c r="BM619" s="53">
        <f t="shared" ref="BM619:BM630" si="1635">BL619-BK619</f>
        <v>26290.44</v>
      </c>
      <c r="BN619" s="40">
        <f t="shared" ref="BN619:BN629" si="1636">IFERROR(BM619/BL619,0)</f>
        <v>1</v>
      </c>
      <c r="BP619" s="53">
        <f>_xll.OneStreamExcelAddIn.XFFunctions.XFGetCell("TRUE", "CONSOL", $D$3,"TOT_Entity","USD","Actual",[1]Setup!C12,"PERIODIC",$B619,"TOPFLOW","TOP","TOP","top1",$C619,"top3","Open_Acute_DIV1","TOP5","TOP6","REPORTED","TOP8")</f>
        <v>0</v>
      </c>
      <c r="BQ619" s="53">
        <f>_xll.OneStreamExcelAddIn.XFFunctions.XFGetCell("TRUE", "CONSOL", $D$3,"TOT_Entity","Aggregated","Budget_Working",[1]Setup!C12,"PERIODIC",$B619,"TOPFLOW","TOP","TOP","top1",$C619,"top3","Open_Acute_DIV1","TOP5","TOP6","REPORTED","TOP8")</f>
        <v>26290.44</v>
      </c>
      <c r="BR619" s="53">
        <f t="shared" ref="BR619:BR630" si="1637">BQ619-BP619</f>
        <v>26290.44</v>
      </c>
      <c r="BS619" s="40">
        <f t="shared" ref="BS619:BS629" si="1638">IFERROR(BR619/BQ619,0)</f>
        <v>1</v>
      </c>
      <c r="BU619" s="53">
        <f>_xll.OneStreamExcelAddIn.XFFunctions.XFGetCell("TRUE", "CONSOL", $D$3,"TOT_Entity","USD","Actual",[1]Setup!C13,"PERIODIC",$B619,"TOPFLOW","TOP","TOP","top1",$C619,"top3","Open_Acute_DIV1","TOP5","TOP6","REPORTED","TOP8")</f>
        <v>0</v>
      </c>
      <c r="BV619" s="53">
        <f>_xll.OneStreamExcelAddIn.XFFunctions.XFGetCell("TRUE", "CONSOL", $D$3,"TOT_Entity","Aggregated","Budget_Working",[1]Setup!C13,"PERIODIC",$B619,"TOPFLOW","TOP","TOP","top1",$C619,"top3","Open_Acute_DIV1","TOP5","TOP6","REPORTED","TOP8")</f>
        <v>26290.44</v>
      </c>
      <c r="BW619" s="53">
        <f t="shared" ref="BW619:BW630" si="1639">BV619-BU619</f>
        <v>26290.44</v>
      </c>
      <c r="BX619" s="40">
        <f t="shared" ref="BX619:BX629" si="1640">IFERROR(BW619/BV619,0)</f>
        <v>1</v>
      </c>
      <c r="BZ619" s="53">
        <f>_xll.OneStreamExcelAddIn.XFFunctions.XFGetCell("TRUE", "CONSOL", $D$3,"TOT_Entity","USD","Actual",[1]Setup!C14,"PERIODIC",$B619,"TOPFLOW","TOP","TOP","top1",$C619,"top3","Open_Acute_DIV1","TOP5","TOP6","REPORTED","TOP8")</f>
        <v>0</v>
      </c>
      <c r="CA619" s="53">
        <f>_xll.OneStreamExcelAddIn.XFFunctions.XFGetCell("TRUE", "CONSOL", $D$3,"TOT_Entity","Aggregated","Budget_Working",[1]Setup!C14,"PERIODIC",$B619,"TOPFLOW","TOP","TOP","top1",$C619,"top3","Open_Acute_DIV1","TOP5","TOP6","REPORTED","TOP8")</f>
        <v>26290.44</v>
      </c>
      <c r="CB619" s="53">
        <f t="shared" ref="CB619:CB630" si="1641">CA619-BZ619</f>
        <v>26290.44</v>
      </c>
      <c r="CC619" s="40">
        <f t="shared" ref="CC619:CC629" si="1642">IFERROR(CB619/CA619,0)</f>
        <v>1</v>
      </c>
      <c r="CE619" s="53">
        <f>_xll.OneStreamExcelAddIn.XFFunctions.XFGetCell("TRUE", "CONSOL", $D$3,"TOT_Entity","USD","Actual",[1]Setup!C15,"PERIODIC",$B619,"TOPFLOW","TOP","TOP","top1",$C619,"top3","Open_Acute_DIV1","TOP5","TOP6","REPORTED","TOP8")</f>
        <v>0</v>
      </c>
      <c r="CF619" s="53">
        <f>_xll.OneStreamExcelAddIn.XFFunctions.XFGetCell("TRUE", "CONSOL", $D$3,"TOT_Entity","Aggregated","Budget_Working",[1]Setup!C15,"PERIODIC",$B619,"TOPFLOW","TOP","TOP","top1",$C619,"top3","Open_Acute_DIV1","TOP5","TOP6","REPORTED","TOP8")</f>
        <v>26290.44</v>
      </c>
      <c r="CG619" s="53">
        <f t="shared" ref="CG619:CG630" si="1643">CF619-CE619</f>
        <v>26290.44</v>
      </c>
      <c r="CH619" s="40">
        <f t="shared" ref="CH619:CH629" si="1644">IFERROR(CG619/CF619,0)</f>
        <v>1</v>
      </c>
      <c r="CI619" s="212"/>
      <c r="CJ619" s="53">
        <f>_xll.OneStreamExcelAddIn.XFFunctions.XFGetCell("TRUE", "CONSOL", $D$3,"TOT_Entity","USD","Actual",[1]Setup!C4,"PERIODIC",$B619,"TOPFLOW","TOP","TOP","top1",$C619,"top3","Open_Acute_DIV1","TOP5","TOP6","REPORTED","TOP8")</f>
        <v>24316.75</v>
      </c>
      <c r="CK619" s="53">
        <f>_xll.OneStreamExcelAddIn.XFFunctions.XFGetCell("TRUE", "CONSOL", $D$3,"TOT_Entity","USD","Actual",[1]Setup!C5,"PERIODIC",$B619,"TOPFLOW","TOP","TOP","top1",$C619,"top3","Open_Acute_DIV1","TOP5","TOP6","REPORTED","TOP8")</f>
        <v>24316.75</v>
      </c>
      <c r="CL619" s="53">
        <f>_xll.OneStreamExcelAddIn.XFFunctions.XFGetCell("TRUE", "CONSOL", $D$3,"TOT_Entity","USD","Actual",[1]Setup!C6,"PERIODIC",$B619,"TOPFLOW","TOP","TOP","top1",$C619,"top3","Open_Acute_DIV1","TOP5","TOP6","REPORTED","TOP8")</f>
        <v>24316.75</v>
      </c>
      <c r="CM619" s="53">
        <f>_xll.OneStreamExcelAddIn.XFFunctions.XFGetCell("TRUE", "CONSOL", $D$3,"TOT_Entity","USD","Actual",[1]Setup!C7,"PERIODIC",$B619,"TOPFLOW","TOP","TOP","top1",$C619,"top3","Open_Acute_DIV1","TOP5","TOP6","REPORTED","TOP8")</f>
        <v>24316.75</v>
      </c>
      <c r="CN619" s="53">
        <f>_xll.OneStreamExcelAddIn.XFFunctions.XFGetCell("TRUE", "CONSOL", $D$3,"TOT_Entity","USD","Actual",[1]Setup!C8,"PERIODIC",$B619,"TOPFLOW","TOP","TOP","top1",$C619,"top3","Open_Acute_DIV1","TOP5","TOP6","REPORTED","TOP8")</f>
        <v>-97267</v>
      </c>
      <c r="CO619" s="53">
        <f>_xll.OneStreamExcelAddIn.XFFunctions.XFGetCell("TRUE", "CONSOL", $D$3,"TOT_Entity","USD","Actual",[1]Setup!C9,"PERIODIC",$B619,"TOPFLOW","TOP","TOP","top1",$C619,"top3","Open_Acute_DIV1","TOP5","TOP6","REPORTED","TOP8")</f>
        <v>0</v>
      </c>
      <c r="CP619" s="53">
        <f>_xll.OneStreamExcelAddIn.XFFunctions.XFGetCell("TRUE", "CONSOL", $D$3,"TOT_Entity","USD","Actual",[1]Setup!C10,"PERIODIC",$B619,"TOPFLOW","TOP","TOP","top1",$C619,"top3","Open_Acute_DIV1","TOP5","TOP6","REPORTED","TOP8")</f>
        <v>0</v>
      </c>
      <c r="CQ619" s="53">
        <f>_xll.OneStreamExcelAddIn.XFFunctions.XFGetCell("TRUE", "CONSOL", $D$3,"TOT_Entity","USD","Actual",[1]Setup!C11,"PERIODIC",$B619,"TOPFLOW","TOP","TOP","top1",$C619,"top3","Open_Acute_DIV1","TOP5","TOP6","REPORTED","TOP8")</f>
        <v>0</v>
      </c>
      <c r="CR619" s="53">
        <f>_xll.OneStreamExcelAddIn.XFFunctions.XFGetCell("TRUE", "CONSOL", $D$3,"TOT_Entity","USD","Actual",[1]Setup!C12,"PERIODIC",$B619,"TOPFLOW","TOP","TOP","top1",$C619,"top3","Open_Acute_DIV1","TOP5","TOP6","REPORTED","TOP8")</f>
        <v>0</v>
      </c>
      <c r="CS619" s="53">
        <f>_xll.OneStreamExcelAddIn.XFFunctions.XFGetCell("TRUE", "CONSOL", $D$3,"TOT_Entity","USD","Actual",[1]Setup!C13,"PERIODIC",$B619,"TOPFLOW","TOP","TOP","top1",$C619,"top3","Open_Acute_DIV1","TOP5","TOP6","REPORTED","TOP8")</f>
        <v>0</v>
      </c>
      <c r="CT619" s="53">
        <f>_xll.OneStreamExcelAddIn.XFFunctions.XFGetCell("TRUE", "CONSOL", $D$3,"TOT_Entity","USD","Actual",[1]Setup!C14,"PERIODIC",$B619,"TOPFLOW","TOP","TOP","top1",$C619,"top3","Open_Acute_DIV1","TOP5","TOP6","REPORTED","TOP8")</f>
        <v>0</v>
      </c>
      <c r="CU619" s="53">
        <f>_xll.OneStreamExcelAddIn.XFFunctions.XFGetCell("TRUE", "CONSOL", $D$3,"TOT_Entity","USD","Actual",[1]Setup!C15,"PERIODIC",$B619,"TOPFLOW","TOP","TOP","top1",$C619,"top3","Open_Acute_DIV1","TOP5","TOP6","REPORTED","TOP8")</f>
        <v>0</v>
      </c>
      <c r="CV619" s="212"/>
      <c r="CW619" s="53">
        <f>_xll.OneStreamExcelAddIn.XFFunctions.XFGetCell("TRUE", "CONSOL", $D$3,"TOT_Entity","USD","Actual",[1]Setup!C17,"PERIODIC",$B619,"TOPFLOW","TOP","TOP","top1",$C619,"top3","Open_Acute_DIV1","TOP5","TOP6","REPORTED","TOP8")</f>
        <v>20398.73</v>
      </c>
      <c r="CX619" s="53">
        <f>_xll.OneStreamExcelAddIn.XFFunctions.XFGetCell("TRUE", "CONSOL", $D$3,"TOT_Entity","USD","Actual",[1]Setup!C18,"PERIODIC",$B619,"TOPFLOW","TOP","TOP","top1",$C619,"top3","Open_Acute_DIV1","TOP5","TOP6","REPORTED","TOP8")</f>
        <v>20398.73</v>
      </c>
      <c r="CY619" s="53">
        <f>_xll.OneStreamExcelAddIn.XFFunctions.XFGetCell("TRUE", "CONSOL", $D$3,"TOT_Entity","USD","Actual",[1]Setup!C19,"PERIODIC",$B619,"TOPFLOW","TOP","TOP","top1",$C619,"top3","Open_Acute_DIV1","TOP5","TOP6","REPORTED","TOP8")</f>
        <v>20398.73</v>
      </c>
      <c r="CZ619" s="53">
        <f>_xll.OneStreamExcelAddIn.XFFunctions.XFGetCell("TRUE", "CONSOL", $D$3,"TOT_Entity","USD","Actual",[1]Setup!C20,"PERIODIC",$B619,"TOPFLOW","TOP","TOP","top1",$C619,"top3","Open_Acute_DIV1","TOP5","TOP6","REPORTED","TOP8")</f>
        <v>20310.71</v>
      </c>
      <c r="DA619" s="53">
        <f>_xll.OneStreamExcelAddIn.XFFunctions.XFGetCell("TRUE", "CONSOL", $D$3,"TOT_Entity","USD","Actual",[1]Setup!C21,"PERIODIC",$B619,"TOPFLOW","TOP","TOP","top1",$C619,"top3","Open_Acute_DIV1","TOP5","TOP6","REPORTED","TOP8")</f>
        <v>20310.71</v>
      </c>
      <c r="DB619" s="53">
        <f>_xll.OneStreamExcelAddIn.XFFunctions.XFGetCell("TRUE", "CONSOL", $D$3,"TOT_Entity","USD","Actual",[1]Setup!C22,"PERIODIC",$B619,"TOPFLOW","TOP","TOP","top1",$C619,"top3","Open_Acute_DIV1","TOP5","TOP6","REPORTED","TOP8")</f>
        <v>22809.439999999999</v>
      </c>
      <c r="DC619" s="53">
        <f>_xll.OneStreamExcelAddIn.XFFunctions.XFGetCell("TRUE", "CONSOL", $D$3,"TOT_Entity","USD","Actual",[1]Setup!C23,"PERIODIC",$B619,"TOPFLOW","TOP","TOP","top1",$C619,"top3","Open_Acute_DIV1","TOP5","TOP6","REPORTED","TOP8")</f>
        <v>23458.03</v>
      </c>
      <c r="DD619" s="53">
        <f>_xll.OneStreamExcelAddIn.XFFunctions.XFGetCell("TRUE", "CONSOL", $D$3,"TOT_Entity","USD","Actual",[1]Setup!C24,"PERIODIC",$B619,"TOPFLOW","TOP","TOP","top1",$C619,"top3","Open_Acute_DIV1","TOP5","TOP6","REPORTED","TOP8")</f>
        <v>24405.85</v>
      </c>
      <c r="DE619" s="53">
        <f>_xll.OneStreamExcelAddIn.XFFunctions.XFGetCell("TRUE", "CONSOL", $D$3,"TOT_Entity","USD","Actual",[1]Setup!C25,"PERIODIC",$B619,"TOPFLOW","TOP","TOP","top1",$C619,"top3","Open_Acute_DIV1","TOP5","TOP6","REPORTED","TOP8")</f>
        <v>26826.66</v>
      </c>
      <c r="DF619" s="53">
        <f>_xll.OneStreamExcelAddIn.XFFunctions.XFGetCell("TRUE", "CONSOL", $D$3,"TOT_Entity","USD","Actual",[1]Setup!C26,"PERIODIC",$B619,"TOPFLOW","TOP","TOP","top1",$C619,"top3","Open_Acute_DIV1","TOP5","TOP6","REPORTED","TOP8")</f>
        <v>24316.75</v>
      </c>
      <c r="DG619" s="53">
        <f>_xll.OneStreamExcelAddIn.XFFunctions.XFGetCell("TRUE", "CONSOL", $D$3,"TOT_Entity","USD","Actual",[1]Setup!C27,"PERIODIC",$B619,"TOPFLOW","TOP","TOP","top1",$C619,"top3","Open_Acute_DIV1","TOP5","TOP6","REPORTED","TOP8")</f>
        <v>24316.75</v>
      </c>
      <c r="DH619" s="53">
        <f>_xll.OneStreamExcelAddIn.XFFunctions.XFGetCell("TRUE", "CONSOL", $D$3,"TOT_Entity","USD","Actual",[1]Setup!C28,"PERIODIC",$B619,"TOPFLOW","TOP","TOP","top1",$C619,"top3","Open_Acute_DIV1","TOP5","TOP6","REPORTED","TOP8")</f>
        <v>24316.75</v>
      </c>
      <c r="DI619" s="178"/>
      <c r="DJ619" s="53">
        <f>_xll.OneStreamExcelAddIn.XFFunctions.XFGetCell("TRUE", "CONSOL", $D$3,"TOT_Entity","Aggregated","Budget_Working",[1]Setup!C4,"PERIODIC",$B619,"TOPFLOW","TOP","TOP","top1",$C619,"top3","Open_Acute_DIV1","TOP5","TOP6","REPORTED","TOP8")</f>
        <v>22190.09</v>
      </c>
      <c r="DK619" s="53">
        <f>_xll.OneStreamExcelAddIn.XFFunctions.XFGetCell("TRUE", "CONSOL", $D$3,"TOT_Entity","Aggregated","Budget_Working",[1]Setup!C5,"PERIODIC",$B619,"TOPFLOW","TOP","TOP","top1",$C619,"top3","Open_Acute_DIV1","TOP5","TOP6","REPORTED","TOP8")</f>
        <v>22190.09</v>
      </c>
      <c r="DL619" s="53">
        <f>_xll.OneStreamExcelAddIn.XFFunctions.XFGetCell("TRUE", "CONSOL", $D$3,"TOT_Entity","Aggregated","Budget_Working",[1]Setup!C6,"PERIODIC",$B619,"TOPFLOW","TOP","TOP","top1",$C619,"top3","Open_Acute_DIV1","TOP5","TOP6","REPORTED","TOP8")</f>
        <v>22190.09</v>
      </c>
      <c r="DM619" s="53">
        <f>_xll.OneStreamExcelAddIn.XFFunctions.XFGetCell("TRUE", "CONSOL", $D$3,"TOT_Entity","Aggregated","Budget_Working",[1]Setup!C7,"PERIODIC",$B619,"TOPFLOW","TOP","TOP","top1",$C619,"top3","Open_Acute_DIV1","TOP5","TOP6","REPORTED","TOP8")</f>
        <v>22190.09</v>
      </c>
      <c r="DN619" s="53">
        <f>_xll.OneStreamExcelAddIn.XFFunctions.XFGetCell("TRUE", "CONSOL", $D$3,"TOT_Entity","Aggregated","Budget_Working",[1]Setup!C8,"PERIODIC",$B619,"TOPFLOW","TOP","TOP","top1",$C619,"top3","Open_Acute_DIV1","TOP5","TOP6","REPORTED","TOP8")</f>
        <v>22190.09</v>
      </c>
      <c r="DO619" s="53">
        <f>_xll.OneStreamExcelAddIn.XFFunctions.XFGetCell("TRUE", "CONSOL", $D$3,"TOT_Entity","Aggregated","Budget_Working",[1]Setup!C9,"PERIODIC",$B619,"TOPFLOW","TOP","TOP","top1",$C619,"top3","Open_Acute_DIV1","TOP5","TOP6","REPORTED","TOP8")</f>
        <v>26290.44</v>
      </c>
      <c r="DP619" s="53">
        <f>_xll.OneStreamExcelAddIn.XFFunctions.XFGetCell("TRUE", "CONSOL", $D$3,"TOT_Entity","Aggregated","Budget_Working",[1]Setup!C10,"PERIODIC",$B619,"TOPFLOW","TOP","TOP","top1",$C619,"top3","Open_Acute_DIV1","TOP5","TOP6","REPORTED","TOP8")</f>
        <v>26290.44</v>
      </c>
      <c r="DQ619" s="53">
        <f>_xll.OneStreamExcelAddIn.XFFunctions.XFGetCell("TRUE", "CONSOL", $D$3,"TOT_Entity","Aggregated","Budget_Working",[1]Setup!C11,"PERIODIC",$B619,"TOPFLOW","TOP","TOP","top1",$C619,"top3","Open_Acute_DIV1","TOP5","TOP6","REPORTED","TOP8")</f>
        <v>26290.44</v>
      </c>
      <c r="DR619" s="53">
        <f>_xll.OneStreamExcelAddIn.XFFunctions.XFGetCell("TRUE", "CONSOL", $D$3,"TOT_Entity","Aggregated","Budget_Working",[1]Setup!C12,"PERIODIC",$B619,"TOPFLOW","TOP","TOP","top1",$C619,"top3","Open_Acute_DIV1","TOP5","TOP6","REPORTED","TOP8")</f>
        <v>26290.44</v>
      </c>
      <c r="DS619" s="53">
        <f>_xll.OneStreamExcelAddIn.XFFunctions.XFGetCell("TRUE", "CONSOL", $D$3,"TOT_Entity","Aggregated","Budget_Working",[1]Setup!C13,"PERIODIC",$B619,"TOPFLOW","TOP","TOP","top1",$C619,"top3","Open_Acute_DIV1","TOP5","TOP6","REPORTED","TOP8")</f>
        <v>26290.44</v>
      </c>
      <c r="DT619" s="53">
        <f>_xll.OneStreamExcelAddIn.XFFunctions.XFGetCell("TRUE", "CONSOL", $D$3,"TOT_Entity","Aggregated","Budget_Working",[1]Setup!C14,"PERIODIC",$B619,"TOPFLOW","TOP","TOP","top1",$C619,"top3","Open_Acute_DIV1","TOP5","TOP6","REPORTED","TOP8")</f>
        <v>26290.44</v>
      </c>
      <c r="DU619" s="53">
        <f>_xll.OneStreamExcelAddIn.XFFunctions.XFGetCell("TRUE", "CONSOL", $D$3,"TOT_Entity","Aggregated","Budget_Working",[1]Setup!C15,"PERIODIC",$B619,"TOPFLOW","TOP","TOP","top1",$C619,"top3","Open_Acute_DIV1","TOP5","TOP6","REPORTED","TOP8")</f>
        <v>26290.44</v>
      </c>
      <c r="DV619" s="178"/>
      <c r="DW619" s="53">
        <f>_xll.OneStreamExcelAddIn.XFFunctions.XFGetCell("TRUE", "CONSOL", $D$3,"TOT_Entity","USD","Budget_Final",[1]Setup!C17,"PERIODIC",$B619,"TOPFLOW","TOP","TOP","top1",$C619,"top3","Open_Acute_DIV1","TOP5","TOP6","REPORTED","TOP8")</f>
        <v>20668</v>
      </c>
      <c r="DX619" s="53">
        <f>_xll.OneStreamExcelAddIn.XFFunctions.XFGetCell("TRUE", "CONSOL", $D$3,"TOT_Entity","USD","Budget_Final",[1]Setup!C18,"PERIODIC",$B619,"TOPFLOW","TOP","TOP","top1",$C619,"top3","Open_Acute_DIV1","TOP5","TOP6","REPORTED","TOP8")</f>
        <v>20668</v>
      </c>
      <c r="DY619" s="53">
        <f>_xll.OneStreamExcelAddIn.XFFunctions.XFGetCell("TRUE", "CONSOL", $D$3,"TOT_Entity","USD","Budget_Final",[1]Setup!C19,"PERIODIC",$B619,"TOPFLOW","TOP","TOP","top1",$C619,"top3","Open_Acute_DIV1","TOP5","TOP6","REPORTED","TOP8")</f>
        <v>20668</v>
      </c>
      <c r="DZ619" s="53">
        <f>_xll.OneStreamExcelAddIn.XFFunctions.XFGetCell("TRUE", "CONSOL", $D$3,"TOT_Entity","USD","Budget_Final",[1]Setup!C20,"PERIODIC",$B619,"TOPFLOW","TOP","TOP","top1",$C619,"top3","Open_Acute_DIV1","TOP5","TOP6","REPORTED","TOP8")</f>
        <v>20668</v>
      </c>
      <c r="EA619" s="53">
        <f>_xll.OneStreamExcelAddIn.XFFunctions.XFGetCell("TRUE", "CONSOL", $D$3,"TOT_Entity","USD","Budget_Final",[1]Setup!C21,"PERIODIC",$B619,"TOPFLOW","TOP","TOP","top1",$C619,"top3","Open_Acute_DIV1","TOP5","TOP6","REPORTED","TOP8")</f>
        <v>20668</v>
      </c>
      <c r="EB619" s="53">
        <f>_xll.OneStreamExcelAddIn.XFFunctions.XFGetCell("TRUE", "CONSOL", $D$3,"TOT_Entity","USD","Budget_Final",[1]Setup!C22,"PERIODIC",$B619,"TOPFLOW","TOP","TOP","top1",$C619,"top3","Open_Acute_DIV1","TOP5","TOP6","REPORTED","TOP8")</f>
        <v>20668</v>
      </c>
      <c r="EC619" s="53">
        <f>_xll.OneStreamExcelAddIn.XFFunctions.XFGetCell("TRUE", "CONSOL", $D$3,"TOT_Entity","USD","Budget_Final",[1]Setup!C23,"PERIODIC",$B619,"TOPFLOW","TOP","TOP","top1",$C619,"top3","Open_Acute_DIV1","TOP5","TOP6","REPORTED","TOP8")</f>
        <v>20668</v>
      </c>
      <c r="ED619" s="53">
        <f>_xll.OneStreamExcelAddIn.XFFunctions.XFGetCell("TRUE", "CONSOL", $D$3,"TOT_Entity","USD","Budget_Final",[1]Setup!C24,"PERIODIC",$B619,"TOPFLOW","TOP","TOP","top1",$C619,"top3","Open_Acute_DIV1","TOP5","TOP6","REPORTED","TOP8")</f>
        <v>20668</v>
      </c>
      <c r="EE619" s="53">
        <f>_xll.OneStreamExcelAddIn.XFFunctions.XFGetCell("TRUE", "CONSOL", $D$3,"TOT_Entity","USD","Budget_Final",[1]Setup!C25,"PERIODIC",$B619,"TOPFLOW","TOP","TOP","top1",$C619,"top3","Open_Acute_DIV1","TOP5","TOP6","REPORTED","TOP8")</f>
        <v>20668</v>
      </c>
      <c r="EF619" s="53">
        <f>_xll.OneStreamExcelAddIn.XFFunctions.XFGetCell("TRUE", "CONSOL", $D$3,"TOT_Entity","USD","Budget_Final",[1]Setup!C26,"PERIODIC",$B619,"TOPFLOW","TOP","TOP","top1",$C619,"top3","Open_Acute_DIV1","TOP5","TOP6","REPORTED","TOP8")</f>
        <v>20668</v>
      </c>
      <c r="EG619" s="53">
        <f>_xll.OneStreamExcelAddIn.XFFunctions.XFGetCell("TRUE", "CONSOL", $D$3,"TOT_Entity","USD","Budget_Final",[1]Setup!C27,"PERIODIC",$B619,"TOPFLOW","TOP","TOP","top1",$C619,"top3","Open_Acute_DIV1","TOP5","TOP6","REPORTED","TOP8")</f>
        <v>20668</v>
      </c>
      <c r="EH619" s="53">
        <f>_xll.OneStreamExcelAddIn.XFFunctions.XFGetCell("TRUE", "CONSOL", $D$3,"TOT_Entity","USD","Budget_Final",[1]Setup!C28,"PERIODIC",$B619,"TOPFLOW","TOP","TOP","top1",$C619,"top3","Open_Acute_DIV1","TOP5","TOP6","REPORTED","TOP8")</f>
        <v>20668</v>
      </c>
    </row>
    <row r="620" spans="2:138" x14ac:dyDescent="0.25">
      <c r="B620" s="51">
        <v>67002</v>
      </c>
      <c r="C620" s="51"/>
      <c r="D620" t="str" cm="1">
        <f t="array" ref="D620">_xll.OneStreamExcelAddIn.XFFunctions.XFGetMemberInfo("Description","Account",B620)</f>
        <v>Gen / Professional IBNR</v>
      </c>
      <c r="E620" s="53">
        <f>_xll.OneStreamExcelAddIn.XFFunctions.XFGetCell("TRUE", "CONSOL", $D$3,"TOT_Entity","USD","Actual",$E$3,"PERIODIC",$B620,"TOPFLOW","TOP","TOP","top1",$C620,"top3","Open_Acute_DIV1","TOP5","TOP6","REPORTED","TOP8")</f>
        <v>0</v>
      </c>
      <c r="F620" s="53">
        <f>_xll.OneStreamExcelAddIn.XFFunctions.XFGetCell("TRUE", "CONSOL", $D$3,"TOT_Entity","Aggregated","Budget_Working",$E$3,"PERIODIC",$B620,"TOPFLOW","TOP","TOP","top1",$C620,"top3","Open_Acute_DIV1","TOP5","TOP6","REPORTED","TOP8")</f>
        <v>0</v>
      </c>
      <c r="G620" s="53">
        <f t="shared" si="1614"/>
        <v>0</v>
      </c>
      <c r="H620" s="55">
        <f t="shared" si="1615"/>
        <v>0</v>
      </c>
      <c r="I620" s="41"/>
      <c r="J620" s="53">
        <f>_xll.OneStreamExcelAddIn.XFFunctions.XFGetCell("TRUE", "CONSOL", $D$3,"TOT_Entity","USD","Actual",$E$3,"YTD",$B620,"TOPFLOW","TOP","TOP","top1",$C620,"TOP3","Open_Acute_DIV1","TOP5","TOP6","REPORTED","TOP8")</f>
        <v>0</v>
      </c>
      <c r="K620" s="53">
        <f>_xll.OneStreamExcelAddIn.XFFunctions.XFGetCell("TRUE", "CONSOL", $D$3,"TOT_Entity","Aggregated","Budget_Working",$E$3,"YTD",$B620,"TOPFLOW","TOP","TOP","top1",$C620,"TOP3","Open_Acute_DIV1","TOP5","TOP6","REPORTED","TOP8")</f>
        <v>0</v>
      </c>
      <c r="L620" s="53">
        <f t="shared" si="1616"/>
        <v>0</v>
      </c>
      <c r="M620" s="40">
        <f t="shared" si="1617"/>
        <v>0</v>
      </c>
      <c r="N620" s="41"/>
      <c r="O620" s="53">
        <f>_xll.OneStreamExcelAddIn.XFFunctions.XFGetCell("TRUE", "CONSOL", $D$3,"TOT_Entity","USD","Actual",$F$3,"YTD",$B620,"TOPFLOW","TOP","TOP","top1",$C620,"TOP3","Open_Acute_DIV1","TOP5","TOP6","REPORTED","TOP8")</f>
        <v>0</v>
      </c>
      <c r="P620" s="53">
        <f>_xll.OneStreamExcelAddIn.XFFunctions.XFGetCell("TRUE", "CONSOL", $D$3,"TOT_Entity","USD","Actual",$E$3,"YTD",$B620,"TOPFLOW","TOP","TOP","top1",$C620,"top3","Open_Acute_DIV1","TOP5","TOP6","REPORTED","VAR_BW_PY_Actual")</f>
        <v>0</v>
      </c>
      <c r="Q620" s="40">
        <f t="shared" si="1618"/>
        <v>0</v>
      </c>
      <c r="R620" s="41"/>
      <c r="S620" s="53">
        <f>_xll.OneStreamExcelAddIn.XFFunctions.XFGetCell("TRUE", "CONSOL", $D$3,"TOT_Entity","USD","MIDFCST",$E$3,"MTD",$B620,"TOPFLOW","TOP","TOP","top1",$C620,"TOP3","Open_Acute_DIV1","TOP5","TOP6","REPORTED","TOP8")</f>
        <v>0</v>
      </c>
      <c r="T620" s="53">
        <f t="shared" si="1619"/>
        <v>0</v>
      </c>
      <c r="U620" s="40">
        <f t="shared" si="1620"/>
        <v>0</v>
      </c>
      <c r="V620" s="41"/>
      <c r="W620" s="42"/>
      <c r="X620" s="43"/>
      <c r="Y620" s="42"/>
      <c r="Z620" s="44"/>
      <c r="AB620" s="53">
        <f>_xll.OneStreamExcelAddIn.XFFunctions.XFGetCell("TRUE", "CONSOL", $D$3,"TOT_Entity","USD","Actual",[1]Setup!C4,"PERIODIC",$B620,"TOPFLOW","TOP","TOP","top1",$C620,"top3","Open_Acute_DIV1","TOP5","TOP6","REPORTED","TOP8")</f>
        <v>0</v>
      </c>
      <c r="AC620" s="53">
        <f>_xll.OneStreamExcelAddIn.XFFunctions.XFGetCell("TRUE", "CONSOL", $D$3,"TOT_Entity","Aggregated","Budget_Working",[1]Setup!C4,"PERIODIC",$B620,"TOPFLOW","TOP","TOP","top1",$C620,"top3","Open_Acute_DIV1","TOP5","TOP6","REPORTED","TOP8")</f>
        <v>0</v>
      </c>
      <c r="AD620" s="53">
        <f t="shared" si="1621"/>
        <v>0</v>
      </c>
      <c r="AE620" s="40">
        <f t="shared" si="1622"/>
        <v>0</v>
      </c>
      <c r="AG620" s="53">
        <f>_xll.OneStreamExcelAddIn.XFFunctions.XFGetCell("TRUE", "CONSOL", $D$3,"TOT_Entity","USD","Actual",[1]Setup!C5,"PERIODIC",$B620,"TOPFLOW","TOP","TOP","top1",$C620,"top3","Open_Acute_DIV1","TOP5","TOP6","REPORTED","TOP8")</f>
        <v>0</v>
      </c>
      <c r="AH620" s="53">
        <f>_xll.OneStreamExcelAddIn.XFFunctions.XFGetCell("TRUE", "CONSOL", $D$3,"TOT_Entity","Aggregated","Budget_Working",[1]Setup!C5,"PERIODIC",$B620,"TOPFLOW","TOP","TOP","top1",$C620,"top3","Open_Acute_DIV1","TOP5","TOP6","REPORTED","TOP8")</f>
        <v>0</v>
      </c>
      <c r="AI620" s="53">
        <f t="shared" si="1623"/>
        <v>0</v>
      </c>
      <c r="AJ620" s="40">
        <f t="shared" si="1624"/>
        <v>0</v>
      </c>
      <c r="AL620" s="53">
        <f>_xll.OneStreamExcelAddIn.XFFunctions.XFGetCell("TRUE", "CONSOL", $D$3,"TOT_Entity","USD","Actual",[1]Setup!C6,"PERIODIC",$B620,"TOPFLOW","TOP","TOP","top1",$C620,"top3","Open_Acute_DIV1","TOP5","TOP6","REPORTED","TOP8")</f>
        <v>0</v>
      </c>
      <c r="AM620" s="53">
        <f>_xll.OneStreamExcelAddIn.XFFunctions.XFGetCell("TRUE", "CONSOL", $D$3,"TOT_Entity","Aggregated","Budget_Working",[1]Setup!C6,"PERIODIC",$B620,"TOPFLOW","TOP","TOP","top1",$C620,"top3","Open_Acute_DIV1","TOP5","TOP6","REPORTED","TOP8")</f>
        <v>0</v>
      </c>
      <c r="AN620" s="53">
        <f t="shared" si="1625"/>
        <v>0</v>
      </c>
      <c r="AO620" s="40">
        <f t="shared" si="1626"/>
        <v>0</v>
      </c>
      <c r="AQ620" s="53">
        <f>_xll.OneStreamExcelAddIn.XFFunctions.XFGetCell("TRUE", "CONSOL", $D$3,"TOT_Entity","USD","Actual",[1]Setup!C7,"PERIODIC",$B620,"TOPFLOW","TOP","TOP","top1",$C620,"top3","Open_Acute_DIV1","TOP5","TOP6","REPORTED","TOP8")</f>
        <v>0</v>
      </c>
      <c r="AR620" s="53">
        <f>_xll.OneStreamExcelAddIn.XFFunctions.XFGetCell("TRUE", "CONSOL", $D$3,"TOT_Entity","Aggregated","Budget_Working",[1]Setup!C7,"PERIODIC",$B620,"TOPFLOW","TOP","TOP","top1",$C620,"top3","Open_Acute_DIV1","TOP5","TOP6","REPORTED","TOP8")</f>
        <v>0</v>
      </c>
      <c r="AS620" s="53">
        <f t="shared" si="1627"/>
        <v>0</v>
      </c>
      <c r="AT620" s="40">
        <f t="shared" si="1628"/>
        <v>0</v>
      </c>
      <c r="AV620" s="53">
        <f>_xll.OneStreamExcelAddIn.XFFunctions.XFGetCell("TRUE", "CONSOL", $D$3,"TOT_Entity","USD","Actual",[1]Setup!C8,"PERIODIC",$B620,"TOPFLOW","TOP","TOP","top1",$C620,"top3","Open_Acute_DIV1","TOP5","TOP6","REPORTED","TOP8")</f>
        <v>0</v>
      </c>
      <c r="AW620" s="53">
        <f>_xll.OneStreamExcelAddIn.XFFunctions.XFGetCell("TRUE", "CONSOL", $D$3,"TOT_Entity","Aggregated","Budget_Working",[1]Setup!C8,"PERIODIC",$B620,"TOPFLOW","TOP","TOP","top1",$C620,"top3","Open_Acute_DIV1","TOP5","TOP6","REPORTED","TOP8")</f>
        <v>0</v>
      </c>
      <c r="AX620" s="53">
        <f t="shared" si="1629"/>
        <v>0</v>
      </c>
      <c r="AY620" s="40">
        <f t="shared" si="1630"/>
        <v>0</v>
      </c>
      <c r="BA620" s="53">
        <f>_xll.OneStreamExcelAddIn.XFFunctions.XFGetCell("TRUE", "CONSOL", $D$3,"TOT_Entity","USD","Actual",[1]Setup!C9,"PERIODIC",$B620,"TOPFLOW","TOP","TOP","top1",$C620,"top3","Open_Acute_DIV1","TOP5","TOP6","REPORTED","TOP8")</f>
        <v>0</v>
      </c>
      <c r="BB620" s="53">
        <f>_xll.OneStreamExcelAddIn.XFFunctions.XFGetCell("TRUE", "CONSOL", $D$3,"TOT_Entity","Aggregated","Budget_Working",[1]Setup!C9,"PERIODIC",$B620,"TOPFLOW","TOP","TOP","top1",$C620,"top3","Open_Acute_DIV1","TOP5","TOP6","REPORTED","TOP8")</f>
        <v>0</v>
      </c>
      <c r="BC620" s="53">
        <f t="shared" si="1631"/>
        <v>0</v>
      </c>
      <c r="BD620" s="40">
        <f t="shared" si="1632"/>
        <v>0</v>
      </c>
      <c r="BF620" s="53">
        <f>_xll.OneStreamExcelAddIn.XFFunctions.XFGetCell("TRUE", "CONSOL", $D$3,"TOT_Entity","USD","Actual",[1]Setup!C10,"PERIODIC",$B620,"TOPFLOW","TOP","TOP","top1",$C620,"top3","Open_Acute_DIV1","TOP5","TOP6","REPORTED","TOP8")</f>
        <v>0</v>
      </c>
      <c r="BG620" s="53">
        <f>_xll.OneStreamExcelAddIn.XFFunctions.XFGetCell("TRUE", "CONSOL", $D$3,"TOT_Entity","Aggregated","Budget_Working",[1]Setup!C10,"PERIODIC",$B620,"TOPFLOW","TOP","TOP","top1",$C620,"top3","Open_Acute_DIV1","TOP5","TOP6","REPORTED","TOP8")</f>
        <v>0</v>
      </c>
      <c r="BH620" s="53">
        <f t="shared" si="1633"/>
        <v>0</v>
      </c>
      <c r="BI620" s="40">
        <f t="shared" si="1634"/>
        <v>0</v>
      </c>
      <c r="BK620" s="53">
        <f>_xll.OneStreamExcelAddIn.XFFunctions.XFGetCell("TRUE", "CONSOL", $D$3,"TOT_Entity","USD","Actual",[1]Setup!C11,"PERIODIC",$B620,"TOPFLOW","TOP","TOP","top1",$C620,"top3","Open_Acute_DIV1","TOP5","TOP6","REPORTED","TOP8")</f>
        <v>0</v>
      </c>
      <c r="BL620" s="53">
        <f>_xll.OneStreamExcelAddIn.XFFunctions.XFGetCell("TRUE", "CONSOL", $D$3,"TOT_Entity","Aggregated","Budget_Working",[1]Setup!C11,"PERIODIC",$B620,"TOPFLOW","TOP","TOP","top1",$C620,"top3","Open_Acute_DIV1","TOP5","TOP6","REPORTED","TOP8")</f>
        <v>0</v>
      </c>
      <c r="BM620" s="53">
        <f t="shared" si="1635"/>
        <v>0</v>
      </c>
      <c r="BN620" s="40">
        <f t="shared" si="1636"/>
        <v>0</v>
      </c>
      <c r="BP620" s="53">
        <f>_xll.OneStreamExcelAddIn.XFFunctions.XFGetCell("TRUE", "CONSOL", $D$3,"TOT_Entity","USD","Actual",[1]Setup!C12,"PERIODIC",$B620,"TOPFLOW","TOP","TOP","top1",$C620,"top3","Open_Acute_DIV1","TOP5","TOP6","REPORTED","TOP8")</f>
        <v>0</v>
      </c>
      <c r="BQ620" s="53">
        <f>_xll.OneStreamExcelAddIn.XFFunctions.XFGetCell("TRUE", "CONSOL", $D$3,"TOT_Entity","Aggregated","Budget_Working",[1]Setup!C12,"PERIODIC",$B620,"TOPFLOW","TOP","TOP","top1",$C620,"top3","Open_Acute_DIV1","TOP5","TOP6","REPORTED","TOP8")</f>
        <v>0</v>
      </c>
      <c r="BR620" s="53">
        <f t="shared" si="1637"/>
        <v>0</v>
      </c>
      <c r="BS620" s="40">
        <f t="shared" si="1638"/>
        <v>0</v>
      </c>
      <c r="BU620" s="53">
        <f>_xll.OneStreamExcelAddIn.XFFunctions.XFGetCell("TRUE", "CONSOL", $D$3,"TOT_Entity","USD","Actual",[1]Setup!C13,"PERIODIC",$B620,"TOPFLOW","TOP","TOP","top1",$C620,"top3","Open_Acute_DIV1","TOP5","TOP6","REPORTED","TOP8")</f>
        <v>0</v>
      </c>
      <c r="BV620" s="53">
        <f>_xll.OneStreamExcelAddIn.XFFunctions.XFGetCell("TRUE", "CONSOL", $D$3,"TOT_Entity","Aggregated","Budget_Working",[1]Setup!C13,"PERIODIC",$B620,"TOPFLOW","TOP","TOP","top1",$C620,"top3","Open_Acute_DIV1","TOP5","TOP6","REPORTED","TOP8")</f>
        <v>0</v>
      </c>
      <c r="BW620" s="53">
        <f t="shared" si="1639"/>
        <v>0</v>
      </c>
      <c r="BX620" s="40">
        <f t="shared" si="1640"/>
        <v>0</v>
      </c>
      <c r="BZ620" s="53">
        <f>_xll.OneStreamExcelAddIn.XFFunctions.XFGetCell("TRUE", "CONSOL", $D$3,"TOT_Entity","USD","Actual",[1]Setup!C14,"PERIODIC",$B620,"TOPFLOW","TOP","TOP","top1",$C620,"top3","Open_Acute_DIV1","TOP5","TOP6","REPORTED","TOP8")</f>
        <v>0</v>
      </c>
      <c r="CA620" s="53">
        <f>_xll.OneStreamExcelAddIn.XFFunctions.XFGetCell("TRUE", "CONSOL", $D$3,"TOT_Entity","Aggregated","Budget_Working",[1]Setup!C14,"PERIODIC",$B620,"TOPFLOW","TOP","TOP","top1",$C620,"top3","Open_Acute_DIV1","TOP5","TOP6","REPORTED","TOP8")</f>
        <v>0</v>
      </c>
      <c r="CB620" s="53">
        <f t="shared" si="1641"/>
        <v>0</v>
      </c>
      <c r="CC620" s="40">
        <f t="shared" si="1642"/>
        <v>0</v>
      </c>
      <c r="CE620" s="53">
        <f>_xll.OneStreamExcelAddIn.XFFunctions.XFGetCell("TRUE", "CONSOL", $D$3,"TOT_Entity","USD","Actual",[1]Setup!C15,"PERIODIC",$B620,"TOPFLOW","TOP","TOP","top1",$C620,"top3","Open_Acute_DIV1","TOP5","TOP6","REPORTED","TOP8")</f>
        <v>0</v>
      </c>
      <c r="CF620" s="53">
        <f>_xll.OneStreamExcelAddIn.XFFunctions.XFGetCell("TRUE", "CONSOL", $D$3,"TOT_Entity","Aggregated","Budget_Working",[1]Setup!C15,"PERIODIC",$B620,"TOPFLOW","TOP","TOP","top1",$C620,"top3","Open_Acute_DIV1","TOP5","TOP6","REPORTED","TOP8")</f>
        <v>0</v>
      </c>
      <c r="CG620" s="53">
        <f t="shared" si="1643"/>
        <v>0</v>
      </c>
      <c r="CH620" s="40">
        <f t="shared" si="1644"/>
        <v>0</v>
      </c>
      <c r="CI620" s="212"/>
      <c r="CJ620" s="53">
        <f>_xll.OneStreamExcelAddIn.XFFunctions.XFGetCell("TRUE", "CONSOL", $D$3,"TOT_Entity","USD","Actual",[1]Setup!C4,"PERIODIC",$B620,"TOPFLOW","TOP","TOP","top1",$C620,"top3","Open_Acute_DIV1","TOP5","TOP6","REPORTED","TOP8")</f>
        <v>0</v>
      </c>
      <c r="CK620" s="53">
        <f>_xll.OneStreamExcelAddIn.XFFunctions.XFGetCell("TRUE", "CONSOL", $D$3,"TOT_Entity","USD","Actual",[1]Setup!C5,"PERIODIC",$B620,"TOPFLOW","TOP","TOP","top1",$C620,"top3","Open_Acute_DIV1","TOP5","TOP6","REPORTED","TOP8")</f>
        <v>0</v>
      </c>
      <c r="CL620" s="53">
        <f>_xll.OneStreamExcelAddIn.XFFunctions.XFGetCell("TRUE", "CONSOL", $D$3,"TOT_Entity","USD","Actual",[1]Setup!C6,"PERIODIC",$B620,"TOPFLOW","TOP","TOP","top1",$C620,"top3","Open_Acute_DIV1","TOP5","TOP6","REPORTED","TOP8")</f>
        <v>0</v>
      </c>
      <c r="CM620" s="53">
        <f>_xll.OneStreamExcelAddIn.XFFunctions.XFGetCell("TRUE", "CONSOL", $D$3,"TOT_Entity","USD","Actual",[1]Setup!C7,"PERIODIC",$B620,"TOPFLOW","TOP","TOP","top1",$C620,"top3","Open_Acute_DIV1","TOP5","TOP6","REPORTED","TOP8")</f>
        <v>0</v>
      </c>
      <c r="CN620" s="53">
        <f>_xll.OneStreamExcelAddIn.XFFunctions.XFGetCell("TRUE", "CONSOL", $D$3,"TOT_Entity","USD","Actual",[1]Setup!C8,"PERIODIC",$B620,"TOPFLOW","TOP","TOP","top1",$C620,"top3","Open_Acute_DIV1","TOP5","TOP6","REPORTED","TOP8")</f>
        <v>0</v>
      </c>
      <c r="CO620" s="53">
        <f>_xll.OneStreamExcelAddIn.XFFunctions.XFGetCell("TRUE", "CONSOL", $D$3,"TOT_Entity","USD","Actual",[1]Setup!C9,"PERIODIC",$B620,"TOPFLOW","TOP","TOP","top1",$C620,"top3","Open_Acute_DIV1","TOP5","TOP6","REPORTED","TOP8")</f>
        <v>0</v>
      </c>
      <c r="CP620" s="53">
        <f>_xll.OneStreamExcelAddIn.XFFunctions.XFGetCell("TRUE", "CONSOL", $D$3,"TOT_Entity","USD","Actual",[1]Setup!C10,"PERIODIC",$B620,"TOPFLOW","TOP","TOP","top1",$C620,"top3","Open_Acute_DIV1","TOP5","TOP6","REPORTED","TOP8")</f>
        <v>0</v>
      </c>
      <c r="CQ620" s="53">
        <f>_xll.OneStreamExcelAddIn.XFFunctions.XFGetCell("TRUE", "CONSOL", $D$3,"TOT_Entity","USD","Actual",[1]Setup!C11,"PERIODIC",$B620,"TOPFLOW","TOP","TOP","top1",$C620,"top3","Open_Acute_DIV1","TOP5","TOP6","REPORTED","TOP8")</f>
        <v>0</v>
      </c>
      <c r="CR620" s="53">
        <f>_xll.OneStreamExcelAddIn.XFFunctions.XFGetCell("TRUE", "CONSOL", $D$3,"TOT_Entity","USD","Actual",[1]Setup!C12,"PERIODIC",$B620,"TOPFLOW","TOP","TOP","top1",$C620,"top3","Open_Acute_DIV1","TOP5","TOP6","REPORTED","TOP8")</f>
        <v>0</v>
      </c>
      <c r="CS620" s="53">
        <f>_xll.OneStreamExcelAddIn.XFFunctions.XFGetCell("TRUE", "CONSOL", $D$3,"TOT_Entity","USD","Actual",[1]Setup!C13,"PERIODIC",$B620,"TOPFLOW","TOP","TOP","top1",$C620,"top3","Open_Acute_DIV1","TOP5","TOP6","REPORTED","TOP8")</f>
        <v>0</v>
      </c>
      <c r="CT620" s="53">
        <f>_xll.OneStreamExcelAddIn.XFFunctions.XFGetCell("TRUE", "CONSOL", $D$3,"TOT_Entity","USD","Actual",[1]Setup!C14,"PERIODIC",$B620,"TOPFLOW","TOP","TOP","top1",$C620,"top3","Open_Acute_DIV1","TOP5","TOP6","REPORTED","TOP8")</f>
        <v>0</v>
      </c>
      <c r="CU620" s="53">
        <f>_xll.OneStreamExcelAddIn.XFFunctions.XFGetCell("TRUE", "CONSOL", $D$3,"TOT_Entity","USD","Actual",[1]Setup!C15,"PERIODIC",$B620,"TOPFLOW","TOP","TOP","top1",$C620,"top3","Open_Acute_DIV1","TOP5","TOP6","REPORTED","TOP8")</f>
        <v>0</v>
      </c>
      <c r="CV620" s="212"/>
      <c r="CW620" s="53">
        <f>_xll.OneStreamExcelAddIn.XFFunctions.XFGetCell("TRUE", "CONSOL", $D$3,"TOT_Entity","USD","Actual",[1]Setup!C17,"PERIODIC",$B620,"TOPFLOW","TOP","TOP","top1",$C620,"top3","Open_Acute_DIV1","TOP5","TOP6","REPORTED","TOP8")</f>
        <v>0</v>
      </c>
      <c r="CX620" s="53">
        <f>_xll.OneStreamExcelAddIn.XFFunctions.XFGetCell("TRUE", "CONSOL", $D$3,"TOT_Entity","USD","Actual",[1]Setup!C18,"PERIODIC",$B620,"TOPFLOW","TOP","TOP","top1",$C620,"top3","Open_Acute_DIV1","TOP5","TOP6","REPORTED","TOP8")</f>
        <v>0</v>
      </c>
      <c r="CY620" s="53">
        <f>_xll.OneStreamExcelAddIn.XFFunctions.XFGetCell("TRUE", "CONSOL", $D$3,"TOT_Entity","USD","Actual",[1]Setup!C19,"PERIODIC",$B620,"TOPFLOW","TOP","TOP","top1",$C620,"top3","Open_Acute_DIV1","TOP5","TOP6","REPORTED","TOP8")</f>
        <v>0</v>
      </c>
      <c r="CZ620" s="53">
        <f>_xll.OneStreamExcelAddIn.XFFunctions.XFGetCell("TRUE", "CONSOL", $D$3,"TOT_Entity","USD","Actual",[1]Setup!C20,"PERIODIC",$B620,"TOPFLOW","TOP","TOP","top1",$C620,"top3","Open_Acute_DIV1","TOP5","TOP6","REPORTED","TOP8")</f>
        <v>0</v>
      </c>
      <c r="DA620" s="53">
        <f>_xll.OneStreamExcelAddIn.XFFunctions.XFGetCell("TRUE", "CONSOL", $D$3,"TOT_Entity","USD","Actual",[1]Setup!C21,"PERIODIC",$B620,"TOPFLOW","TOP","TOP","top1",$C620,"top3","Open_Acute_DIV1","TOP5","TOP6","REPORTED","TOP8")</f>
        <v>0</v>
      </c>
      <c r="DB620" s="53">
        <f>_xll.OneStreamExcelAddIn.XFFunctions.XFGetCell("TRUE", "CONSOL", $D$3,"TOT_Entity","USD","Actual",[1]Setup!C22,"PERIODIC",$B620,"TOPFLOW","TOP","TOP","top1",$C620,"top3","Open_Acute_DIV1","TOP5","TOP6","REPORTED","TOP8")</f>
        <v>0</v>
      </c>
      <c r="DC620" s="53">
        <f>_xll.OneStreamExcelAddIn.XFFunctions.XFGetCell("TRUE", "CONSOL", $D$3,"TOT_Entity","USD","Actual",[1]Setup!C23,"PERIODIC",$B620,"TOPFLOW","TOP","TOP","top1",$C620,"top3","Open_Acute_DIV1","TOP5","TOP6","REPORTED","TOP8")</f>
        <v>0</v>
      </c>
      <c r="DD620" s="53">
        <f>_xll.OneStreamExcelAddIn.XFFunctions.XFGetCell("TRUE", "CONSOL", $D$3,"TOT_Entity","USD","Actual",[1]Setup!C24,"PERIODIC",$B620,"TOPFLOW","TOP","TOP","top1",$C620,"top3","Open_Acute_DIV1","TOP5","TOP6","REPORTED","TOP8")</f>
        <v>0</v>
      </c>
      <c r="DE620" s="53">
        <f>_xll.OneStreamExcelAddIn.XFFunctions.XFGetCell("TRUE", "CONSOL", $D$3,"TOT_Entity","USD","Actual",[1]Setup!C25,"PERIODIC",$B620,"TOPFLOW","TOP","TOP","top1",$C620,"top3","Open_Acute_DIV1","TOP5","TOP6","REPORTED","TOP8")</f>
        <v>0</v>
      </c>
      <c r="DF620" s="53">
        <f>_xll.OneStreamExcelAddIn.XFFunctions.XFGetCell("TRUE", "CONSOL", $D$3,"TOT_Entity","USD","Actual",[1]Setup!C26,"PERIODIC",$B620,"TOPFLOW","TOP","TOP","top1",$C620,"top3","Open_Acute_DIV1","TOP5","TOP6","REPORTED","TOP8")</f>
        <v>0</v>
      </c>
      <c r="DG620" s="53">
        <f>_xll.OneStreamExcelAddIn.XFFunctions.XFGetCell("TRUE", "CONSOL", $D$3,"TOT_Entity","USD","Actual",[1]Setup!C27,"PERIODIC",$B620,"TOPFLOW","TOP","TOP","top1",$C620,"top3","Open_Acute_DIV1","TOP5","TOP6","REPORTED","TOP8")</f>
        <v>0</v>
      </c>
      <c r="DH620" s="53">
        <f>_xll.OneStreamExcelAddIn.XFFunctions.XFGetCell("TRUE", "CONSOL", $D$3,"TOT_Entity","USD","Actual",[1]Setup!C28,"PERIODIC",$B620,"TOPFLOW","TOP","TOP","top1",$C620,"top3","Open_Acute_DIV1","TOP5","TOP6","REPORTED","TOP8")</f>
        <v>0</v>
      </c>
      <c r="DI620" s="178"/>
      <c r="DJ620" s="53">
        <f>_xll.OneStreamExcelAddIn.XFFunctions.XFGetCell("TRUE", "CONSOL", $D$3,"TOT_Entity","Aggregated","Budget_Working",[1]Setup!C4,"PERIODIC",$B620,"TOPFLOW","TOP","TOP","top1",$C620,"top3","Open_Acute_DIV1","TOP5","TOP6","REPORTED","TOP8")</f>
        <v>0</v>
      </c>
      <c r="DK620" s="53">
        <f>_xll.OneStreamExcelAddIn.XFFunctions.XFGetCell("TRUE", "CONSOL", $D$3,"TOT_Entity","Aggregated","Budget_Working",[1]Setup!C5,"PERIODIC",$B620,"TOPFLOW","TOP","TOP","top1",$C620,"top3","Open_Acute_DIV1","TOP5","TOP6","REPORTED","TOP8")</f>
        <v>0</v>
      </c>
      <c r="DL620" s="53">
        <f>_xll.OneStreamExcelAddIn.XFFunctions.XFGetCell("TRUE", "CONSOL", $D$3,"TOT_Entity","Aggregated","Budget_Working",[1]Setup!C6,"PERIODIC",$B620,"TOPFLOW","TOP","TOP","top1",$C620,"top3","Open_Acute_DIV1","TOP5","TOP6","REPORTED","TOP8")</f>
        <v>0</v>
      </c>
      <c r="DM620" s="53">
        <f>_xll.OneStreamExcelAddIn.XFFunctions.XFGetCell("TRUE", "CONSOL", $D$3,"TOT_Entity","Aggregated","Budget_Working",[1]Setup!C7,"PERIODIC",$B620,"TOPFLOW","TOP","TOP","top1",$C620,"top3","Open_Acute_DIV1","TOP5","TOP6","REPORTED","TOP8")</f>
        <v>0</v>
      </c>
      <c r="DN620" s="53">
        <f>_xll.OneStreamExcelAddIn.XFFunctions.XFGetCell("TRUE", "CONSOL", $D$3,"TOT_Entity","Aggregated","Budget_Working",[1]Setup!C8,"PERIODIC",$B620,"TOPFLOW","TOP","TOP","top1",$C620,"top3","Open_Acute_DIV1","TOP5","TOP6","REPORTED","TOP8")</f>
        <v>0</v>
      </c>
      <c r="DO620" s="53">
        <f>_xll.OneStreamExcelAddIn.XFFunctions.XFGetCell("TRUE", "CONSOL", $D$3,"TOT_Entity","Aggregated","Budget_Working",[1]Setup!C9,"PERIODIC",$B620,"TOPFLOW","TOP","TOP","top1",$C620,"top3","Open_Acute_DIV1","TOP5","TOP6","REPORTED","TOP8")</f>
        <v>0</v>
      </c>
      <c r="DP620" s="53">
        <f>_xll.OneStreamExcelAddIn.XFFunctions.XFGetCell("TRUE", "CONSOL", $D$3,"TOT_Entity","Aggregated","Budget_Working",[1]Setup!C10,"PERIODIC",$B620,"TOPFLOW","TOP","TOP","top1",$C620,"top3","Open_Acute_DIV1","TOP5","TOP6","REPORTED","TOP8")</f>
        <v>0</v>
      </c>
      <c r="DQ620" s="53">
        <f>_xll.OneStreamExcelAddIn.XFFunctions.XFGetCell("TRUE", "CONSOL", $D$3,"TOT_Entity","Aggregated","Budget_Working",[1]Setup!C11,"PERIODIC",$B620,"TOPFLOW","TOP","TOP","top1",$C620,"top3","Open_Acute_DIV1","TOP5","TOP6","REPORTED","TOP8")</f>
        <v>0</v>
      </c>
      <c r="DR620" s="53">
        <f>_xll.OneStreamExcelAddIn.XFFunctions.XFGetCell("TRUE", "CONSOL", $D$3,"TOT_Entity","Aggregated","Budget_Working",[1]Setup!C12,"PERIODIC",$B620,"TOPFLOW","TOP","TOP","top1",$C620,"top3","Open_Acute_DIV1","TOP5","TOP6","REPORTED","TOP8")</f>
        <v>0</v>
      </c>
      <c r="DS620" s="53">
        <f>_xll.OneStreamExcelAddIn.XFFunctions.XFGetCell("TRUE", "CONSOL", $D$3,"TOT_Entity","Aggregated","Budget_Working",[1]Setup!C13,"PERIODIC",$B620,"TOPFLOW","TOP","TOP","top1",$C620,"top3","Open_Acute_DIV1","TOP5","TOP6","REPORTED","TOP8")</f>
        <v>0</v>
      </c>
      <c r="DT620" s="53">
        <f>_xll.OneStreamExcelAddIn.XFFunctions.XFGetCell("TRUE", "CONSOL", $D$3,"TOT_Entity","Aggregated","Budget_Working",[1]Setup!C14,"PERIODIC",$B620,"TOPFLOW","TOP","TOP","top1",$C620,"top3","Open_Acute_DIV1","TOP5","TOP6","REPORTED","TOP8")</f>
        <v>0</v>
      </c>
      <c r="DU620" s="53">
        <f>_xll.OneStreamExcelAddIn.XFFunctions.XFGetCell("TRUE", "CONSOL", $D$3,"TOT_Entity","Aggregated","Budget_Working",[1]Setup!C15,"PERIODIC",$B620,"TOPFLOW","TOP","TOP","top1",$C620,"top3","Open_Acute_DIV1","TOP5","TOP6","REPORTED","TOP8")</f>
        <v>0</v>
      </c>
      <c r="DV620" s="178"/>
      <c r="DW620" s="53">
        <f>_xll.OneStreamExcelAddIn.XFFunctions.XFGetCell("TRUE", "CONSOL", $D$3,"TOT_Entity","USD","Budget_Final",[1]Setup!C17,"PERIODIC",$B620,"TOPFLOW","TOP","TOP","top1",$C620,"top3","Open_Acute_DIV1","TOP5","TOP6","REPORTED","TOP8")</f>
        <v>0</v>
      </c>
      <c r="DX620" s="53">
        <f>_xll.OneStreamExcelAddIn.XFFunctions.XFGetCell("TRUE", "CONSOL", $D$3,"TOT_Entity","USD","Budget_Final",[1]Setup!C18,"PERIODIC",$B620,"TOPFLOW","TOP","TOP","top1",$C620,"top3","Open_Acute_DIV1","TOP5","TOP6","REPORTED","TOP8")</f>
        <v>0</v>
      </c>
      <c r="DY620" s="53">
        <f>_xll.OneStreamExcelAddIn.XFFunctions.XFGetCell("TRUE", "CONSOL", $D$3,"TOT_Entity","USD","Budget_Final",[1]Setup!C19,"PERIODIC",$B620,"TOPFLOW","TOP","TOP","top1",$C620,"top3","Open_Acute_DIV1","TOP5","TOP6","REPORTED","TOP8")</f>
        <v>0</v>
      </c>
      <c r="DZ620" s="53">
        <f>_xll.OneStreamExcelAddIn.XFFunctions.XFGetCell("TRUE", "CONSOL", $D$3,"TOT_Entity","USD","Budget_Final",[1]Setup!C20,"PERIODIC",$B620,"TOPFLOW","TOP","TOP","top1",$C620,"top3","Open_Acute_DIV1","TOP5","TOP6","REPORTED","TOP8")</f>
        <v>0</v>
      </c>
      <c r="EA620" s="53">
        <f>_xll.OneStreamExcelAddIn.XFFunctions.XFGetCell("TRUE", "CONSOL", $D$3,"TOT_Entity","USD","Budget_Final",[1]Setup!C21,"PERIODIC",$B620,"TOPFLOW","TOP","TOP","top1",$C620,"top3","Open_Acute_DIV1","TOP5","TOP6","REPORTED","TOP8")</f>
        <v>0</v>
      </c>
      <c r="EB620" s="53">
        <f>_xll.OneStreamExcelAddIn.XFFunctions.XFGetCell("TRUE", "CONSOL", $D$3,"TOT_Entity","USD","Budget_Final",[1]Setup!C22,"PERIODIC",$B620,"TOPFLOW","TOP","TOP","top1",$C620,"top3","Open_Acute_DIV1","TOP5","TOP6","REPORTED","TOP8")</f>
        <v>0</v>
      </c>
      <c r="EC620" s="53">
        <f>_xll.OneStreamExcelAddIn.XFFunctions.XFGetCell("TRUE", "CONSOL", $D$3,"TOT_Entity","USD","Budget_Final",[1]Setup!C23,"PERIODIC",$B620,"TOPFLOW","TOP","TOP","top1",$C620,"top3","Open_Acute_DIV1","TOP5","TOP6","REPORTED","TOP8")</f>
        <v>0</v>
      </c>
      <c r="ED620" s="53">
        <f>_xll.OneStreamExcelAddIn.XFFunctions.XFGetCell("TRUE", "CONSOL", $D$3,"TOT_Entity","USD","Budget_Final",[1]Setup!C24,"PERIODIC",$B620,"TOPFLOW","TOP","TOP","top1",$C620,"top3","Open_Acute_DIV1","TOP5","TOP6","REPORTED","TOP8")</f>
        <v>0</v>
      </c>
      <c r="EE620" s="53">
        <f>_xll.OneStreamExcelAddIn.XFFunctions.XFGetCell("TRUE", "CONSOL", $D$3,"TOT_Entity","USD","Budget_Final",[1]Setup!C25,"PERIODIC",$B620,"TOPFLOW","TOP","TOP","top1",$C620,"top3","Open_Acute_DIV1","TOP5","TOP6","REPORTED","TOP8")</f>
        <v>0</v>
      </c>
      <c r="EF620" s="53">
        <f>_xll.OneStreamExcelAddIn.XFFunctions.XFGetCell("TRUE", "CONSOL", $D$3,"TOT_Entity","USD","Budget_Final",[1]Setup!C26,"PERIODIC",$B620,"TOPFLOW","TOP","TOP","top1",$C620,"top3","Open_Acute_DIV1","TOP5","TOP6","REPORTED","TOP8")</f>
        <v>0</v>
      </c>
      <c r="EG620" s="53">
        <f>_xll.OneStreamExcelAddIn.XFFunctions.XFGetCell("TRUE", "CONSOL", $D$3,"TOT_Entity","USD","Budget_Final",[1]Setup!C27,"PERIODIC",$B620,"TOPFLOW","TOP","TOP","top1",$C620,"top3","Open_Acute_DIV1","TOP5","TOP6","REPORTED","TOP8")</f>
        <v>0</v>
      </c>
      <c r="EH620" s="53">
        <f>_xll.OneStreamExcelAddIn.XFFunctions.XFGetCell("TRUE", "CONSOL", $D$3,"TOT_Entity","USD","Budget_Final",[1]Setup!C28,"PERIODIC",$B620,"TOPFLOW","TOP","TOP","top1",$C620,"top3","Open_Acute_DIV1","TOP5","TOP6","REPORTED","TOP8")</f>
        <v>0</v>
      </c>
    </row>
    <row r="621" spans="2:138" x14ac:dyDescent="0.25">
      <c r="B621" s="51">
        <v>67003</v>
      </c>
      <c r="C621" s="51"/>
      <c r="D621" t="str" cm="1">
        <f t="array" ref="D621">_xll.OneStreamExcelAddIn.XFFunctions.XFGetMemberInfo("Description","Account",B621)</f>
        <v>Gen / Prof Claims Paid</v>
      </c>
      <c r="E621" s="53">
        <f>_xll.OneStreamExcelAddIn.XFFunctions.XFGetCell("TRUE", "CONSOL", $D$3,"TOT_Entity","USD","Actual",$E$3,"PERIODIC",$B621,"TOPFLOW","TOP","TOP","top1",$C621,"top3","Open_Acute_DIV1","TOP5","TOP6","REPORTED","TOP8")</f>
        <v>49387.199999999997</v>
      </c>
      <c r="F621" s="53">
        <f>_xll.OneStreamExcelAddIn.XFFunctions.XFGetCell("TRUE", "CONSOL", $D$3,"TOT_Entity","Aggregated","Budget_Working",$E$3,"PERIODIC",$B621,"TOPFLOW","TOP","TOP","top1",$C621,"top3","Open_Acute_DIV1","TOP5","TOP6","REPORTED","TOP8")</f>
        <v>16068.68</v>
      </c>
      <c r="G621" s="53">
        <f t="shared" si="1614"/>
        <v>-33318.519999999997</v>
      </c>
      <c r="H621" s="55">
        <f t="shared" si="1615"/>
        <v>-2.0735069713255845</v>
      </c>
      <c r="I621" s="41"/>
      <c r="J621" s="53">
        <f>_xll.OneStreamExcelAddIn.XFFunctions.XFGetCell("TRUE", "CONSOL", $D$3,"TOT_Entity","USD","Actual",$E$3,"YTD",$B621,"TOPFLOW","TOP","TOP","top1",$C621,"TOP3","Open_Acute_DIV1","TOP5","TOP6","REPORTED","TOP8")</f>
        <v>97678.05</v>
      </c>
      <c r="K621" s="53">
        <f>_xll.OneStreamExcelAddIn.XFFunctions.XFGetCell("TRUE", "CONSOL", $D$3,"TOT_Entity","Aggregated","Budget_Working",$E$3,"YTD",$B621,"TOPFLOW","TOP","TOP","top1",$C621,"TOP3","Open_Acute_DIV1","TOP5","TOP6","REPORTED","TOP8")</f>
        <v>64274.720000000001</v>
      </c>
      <c r="L621" s="53">
        <f t="shared" si="1616"/>
        <v>-33403.33</v>
      </c>
      <c r="M621" s="40">
        <f t="shared" si="1617"/>
        <v>-0.51969623516057328</v>
      </c>
      <c r="N621" s="41"/>
      <c r="O621" s="53">
        <f>_xll.OneStreamExcelAddIn.XFFunctions.XFGetCell("TRUE", "CONSOL", $D$3,"TOT_Entity","USD","Actual",$F$3,"YTD",$B621,"TOPFLOW","TOP","TOP","top1",$C621,"TOP3","Open_Acute_DIV1","TOP5","TOP6","REPORTED","TOP8")</f>
        <v>72958.36</v>
      </c>
      <c r="P621" s="53">
        <f>_xll.OneStreamExcelAddIn.XFFunctions.XFGetCell("TRUE", "CONSOL", $D$3,"TOT_Entity","USD","Actual",$E$3,"YTD",$B621,"TOPFLOW","TOP","TOP","top1",$C621,"top3","Open_Acute_DIV1","TOP5","TOP6","REPORTED","VAR_BW_PY_Actual")</f>
        <v>-24719.69</v>
      </c>
      <c r="Q621" s="40">
        <f t="shared" si="1618"/>
        <v>-0.33881915657095363</v>
      </c>
      <c r="R621" s="41"/>
      <c r="S621" s="53">
        <f>_xll.OneStreamExcelAddIn.XFFunctions.XFGetCell("TRUE", "CONSOL", $D$3,"TOT_Entity","USD","MIDFCST",$E$3,"MTD",$B621,"TOPFLOW","TOP","TOP","top1",$C621,"TOP3","Open_Acute_DIV1","TOP5","TOP6","REPORTED","TOP8")</f>
        <v>0</v>
      </c>
      <c r="T621" s="53">
        <f t="shared" si="1619"/>
        <v>-49387.199999999997</v>
      </c>
      <c r="U621" s="40">
        <f t="shared" si="1620"/>
        <v>0</v>
      </c>
      <c r="V621" s="41"/>
      <c r="W621" s="42"/>
      <c r="X621" s="43"/>
      <c r="Y621" s="42"/>
      <c r="Z621" s="44"/>
      <c r="AB621" s="53">
        <f>_xll.OneStreamExcelAddIn.XFFunctions.XFGetCell("TRUE", "CONSOL", $D$3,"TOT_Entity","USD","Actual",[1]Setup!C4,"PERIODIC",$B621,"TOPFLOW","TOP","TOP","top1",$C621,"top3","Open_Acute_DIV1","TOP5","TOP6","REPORTED","TOP8")</f>
        <v>16096.95</v>
      </c>
      <c r="AC621" s="53">
        <f>_xll.OneStreamExcelAddIn.XFFunctions.XFGetCell("TRUE", "CONSOL", $D$3,"TOT_Entity","Aggregated","Budget_Working",[1]Setup!C4,"PERIODIC",$B621,"TOPFLOW","TOP","TOP","top1",$C621,"top3","Open_Acute_DIV1","TOP5","TOP6","REPORTED","TOP8")</f>
        <v>16068.68</v>
      </c>
      <c r="AD621" s="53">
        <f t="shared" si="1621"/>
        <v>-28.270000000000437</v>
      </c>
      <c r="AE621" s="40">
        <f t="shared" si="1622"/>
        <v>-1.7593231055693707E-3</v>
      </c>
      <c r="AG621" s="53">
        <f>_xll.OneStreamExcelAddIn.XFFunctions.XFGetCell("TRUE", "CONSOL", $D$3,"TOT_Entity","USD","Actual",[1]Setup!C5,"PERIODIC",$B621,"TOPFLOW","TOP","TOP","top1",$C621,"top3","Open_Acute_DIV1","TOP5","TOP6","REPORTED","TOP8")</f>
        <v>16096.95</v>
      </c>
      <c r="AH621" s="53">
        <f>_xll.OneStreamExcelAddIn.XFFunctions.XFGetCell("TRUE", "CONSOL", $D$3,"TOT_Entity","Aggregated","Budget_Working",[1]Setup!C5,"PERIODIC",$B621,"TOPFLOW","TOP","TOP","top1",$C621,"top3","Open_Acute_DIV1","TOP5","TOP6","REPORTED","TOP8")</f>
        <v>16068.68</v>
      </c>
      <c r="AI621" s="53">
        <f t="shared" si="1623"/>
        <v>-28.270000000000437</v>
      </c>
      <c r="AJ621" s="40">
        <f t="shared" si="1624"/>
        <v>-1.7593231055693707E-3</v>
      </c>
      <c r="AL621" s="53">
        <f>_xll.OneStreamExcelAddIn.XFFunctions.XFGetCell("TRUE", "CONSOL", $D$3,"TOT_Entity","USD","Actual",[1]Setup!C6,"PERIODIC",$B621,"TOPFLOW","TOP","TOP","top1",$C621,"top3","Open_Acute_DIV1","TOP5","TOP6","REPORTED","TOP8")</f>
        <v>16096.95</v>
      </c>
      <c r="AM621" s="53">
        <f>_xll.OneStreamExcelAddIn.XFFunctions.XFGetCell("TRUE", "CONSOL", $D$3,"TOT_Entity","Aggregated","Budget_Working",[1]Setup!C6,"PERIODIC",$B621,"TOPFLOW","TOP","TOP","top1",$C621,"top3","Open_Acute_DIV1","TOP5","TOP6","REPORTED","TOP8")</f>
        <v>16068.68</v>
      </c>
      <c r="AN621" s="53">
        <f t="shared" si="1625"/>
        <v>-28.270000000000437</v>
      </c>
      <c r="AO621" s="40">
        <f t="shared" si="1626"/>
        <v>-1.7593231055693707E-3</v>
      </c>
      <c r="AQ621" s="53">
        <f>_xll.OneStreamExcelAddIn.XFFunctions.XFGetCell("TRUE", "CONSOL", $D$3,"TOT_Entity","USD","Actual",[1]Setup!C7,"PERIODIC",$B621,"TOPFLOW","TOP","TOP","top1",$C621,"top3","Open_Acute_DIV1","TOP5","TOP6","REPORTED","TOP8")</f>
        <v>49387.199999999997</v>
      </c>
      <c r="AR621" s="53">
        <f>_xll.OneStreamExcelAddIn.XFFunctions.XFGetCell("TRUE", "CONSOL", $D$3,"TOT_Entity","Aggregated","Budget_Working",[1]Setup!C7,"PERIODIC",$B621,"TOPFLOW","TOP","TOP","top1",$C621,"top3","Open_Acute_DIV1","TOP5","TOP6","REPORTED","TOP8")</f>
        <v>16068.68</v>
      </c>
      <c r="AS621" s="53">
        <f t="shared" si="1627"/>
        <v>-33318.519999999997</v>
      </c>
      <c r="AT621" s="40">
        <f t="shared" si="1628"/>
        <v>-2.0735069713255845</v>
      </c>
      <c r="AV621" s="53">
        <f>_xll.OneStreamExcelAddIn.XFFunctions.XFGetCell("TRUE", "CONSOL", $D$3,"TOT_Entity","USD","Actual",[1]Setup!C8,"PERIODIC",$B621,"TOPFLOW","TOP","TOP","top1",$C621,"top3","Open_Acute_DIV1","TOP5","TOP6","REPORTED","TOP8")</f>
        <v>-97678.05</v>
      </c>
      <c r="AW621" s="53">
        <f>_xll.OneStreamExcelAddIn.XFFunctions.XFGetCell("TRUE", "CONSOL", $D$3,"TOT_Entity","Aggregated","Budget_Working",[1]Setup!C8,"PERIODIC",$B621,"TOPFLOW","TOP","TOP","top1",$C621,"top3","Open_Acute_DIV1","TOP5","TOP6","REPORTED","TOP8")</f>
        <v>16068.68</v>
      </c>
      <c r="AX621" s="53">
        <f t="shared" si="1629"/>
        <v>113746.73000000001</v>
      </c>
      <c r="AY621" s="40">
        <f t="shared" si="1630"/>
        <v>7.0787849406422936</v>
      </c>
      <c r="BA621" s="53">
        <f>_xll.OneStreamExcelAddIn.XFFunctions.XFGetCell("TRUE", "CONSOL", $D$3,"TOT_Entity","USD","Actual",[1]Setup!C9,"PERIODIC",$B621,"TOPFLOW","TOP","TOP","top1",$C621,"top3","Open_Acute_DIV1","TOP5","TOP6","REPORTED","TOP8")</f>
        <v>0</v>
      </c>
      <c r="BB621" s="53">
        <f>_xll.OneStreamExcelAddIn.XFFunctions.XFGetCell("TRUE", "CONSOL", $D$3,"TOT_Entity","Aggregated","Budget_Working",[1]Setup!C9,"PERIODIC",$B621,"TOPFLOW","TOP","TOP","top1",$C621,"top3","Open_Acute_DIV1","TOP5","TOP6","REPORTED","TOP8")</f>
        <v>19037.91</v>
      </c>
      <c r="BC621" s="53">
        <f t="shared" si="1631"/>
        <v>19037.91</v>
      </c>
      <c r="BD621" s="40">
        <f t="shared" si="1632"/>
        <v>1</v>
      </c>
      <c r="BF621" s="53">
        <f>_xll.OneStreamExcelAddIn.XFFunctions.XFGetCell("TRUE", "CONSOL", $D$3,"TOT_Entity","USD","Actual",[1]Setup!C10,"PERIODIC",$B621,"TOPFLOW","TOP","TOP","top1",$C621,"top3","Open_Acute_DIV1","TOP5","TOP6","REPORTED","TOP8")</f>
        <v>0</v>
      </c>
      <c r="BG621" s="53">
        <f>_xll.OneStreamExcelAddIn.XFFunctions.XFGetCell("TRUE", "CONSOL", $D$3,"TOT_Entity","Aggregated","Budget_Working",[1]Setup!C10,"PERIODIC",$B621,"TOPFLOW","TOP","TOP","top1",$C621,"top3","Open_Acute_DIV1","TOP5","TOP6","REPORTED","TOP8")</f>
        <v>19037.91</v>
      </c>
      <c r="BH621" s="53">
        <f t="shared" si="1633"/>
        <v>19037.91</v>
      </c>
      <c r="BI621" s="40">
        <f t="shared" si="1634"/>
        <v>1</v>
      </c>
      <c r="BK621" s="53">
        <f>_xll.OneStreamExcelAddIn.XFFunctions.XFGetCell("TRUE", "CONSOL", $D$3,"TOT_Entity","USD","Actual",[1]Setup!C11,"PERIODIC",$B621,"TOPFLOW","TOP","TOP","top1",$C621,"top3","Open_Acute_DIV1","TOP5","TOP6","REPORTED","TOP8")</f>
        <v>0</v>
      </c>
      <c r="BL621" s="53">
        <f>_xll.OneStreamExcelAddIn.XFFunctions.XFGetCell("TRUE", "CONSOL", $D$3,"TOT_Entity","Aggregated","Budget_Working",[1]Setup!C11,"PERIODIC",$B621,"TOPFLOW","TOP","TOP","top1",$C621,"top3","Open_Acute_DIV1","TOP5","TOP6","REPORTED","TOP8")</f>
        <v>19037.91</v>
      </c>
      <c r="BM621" s="53">
        <f t="shared" si="1635"/>
        <v>19037.91</v>
      </c>
      <c r="BN621" s="40">
        <f t="shared" si="1636"/>
        <v>1</v>
      </c>
      <c r="BP621" s="53">
        <f>_xll.OneStreamExcelAddIn.XFFunctions.XFGetCell("TRUE", "CONSOL", $D$3,"TOT_Entity","USD","Actual",[1]Setup!C12,"PERIODIC",$B621,"TOPFLOW","TOP","TOP","top1",$C621,"top3","Open_Acute_DIV1","TOP5","TOP6","REPORTED","TOP8")</f>
        <v>0</v>
      </c>
      <c r="BQ621" s="53">
        <f>_xll.OneStreamExcelAddIn.XFFunctions.XFGetCell("TRUE", "CONSOL", $D$3,"TOT_Entity","Aggregated","Budget_Working",[1]Setup!C12,"PERIODIC",$B621,"TOPFLOW","TOP","TOP","top1",$C621,"top3","Open_Acute_DIV1","TOP5","TOP6","REPORTED","TOP8")</f>
        <v>19037.91</v>
      </c>
      <c r="BR621" s="53">
        <f t="shared" si="1637"/>
        <v>19037.91</v>
      </c>
      <c r="BS621" s="40">
        <f t="shared" si="1638"/>
        <v>1</v>
      </c>
      <c r="BU621" s="53">
        <f>_xll.OneStreamExcelAddIn.XFFunctions.XFGetCell("TRUE", "CONSOL", $D$3,"TOT_Entity","USD","Actual",[1]Setup!C13,"PERIODIC",$B621,"TOPFLOW","TOP","TOP","top1",$C621,"top3","Open_Acute_DIV1","TOP5","TOP6","REPORTED","TOP8")</f>
        <v>0</v>
      </c>
      <c r="BV621" s="53">
        <f>_xll.OneStreamExcelAddIn.XFFunctions.XFGetCell("TRUE", "CONSOL", $D$3,"TOT_Entity","Aggregated","Budget_Working",[1]Setup!C13,"PERIODIC",$B621,"TOPFLOW","TOP","TOP","top1",$C621,"top3","Open_Acute_DIV1","TOP5","TOP6","REPORTED","TOP8")</f>
        <v>19037.91</v>
      </c>
      <c r="BW621" s="53">
        <f t="shared" si="1639"/>
        <v>19037.91</v>
      </c>
      <c r="BX621" s="40">
        <f t="shared" si="1640"/>
        <v>1</v>
      </c>
      <c r="BZ621" s="53">
        <f>_xll.OneStreamExcelAddIn.XFFunctions.XFGetCell("TRUE", "CONSOL", $D$3,"TOT_Entity","USD","Actual",[1]Setup!C14,"PERIODIC",$B621,"TOPFLOW","TOP","TOP","top1",$C621,"top3","Open_Acute_DIV1","TOP5","TOP6","REPORTED","TOP8")</f>
        <v>0</v>
      </c>
      <c r="CA621" s="53">
        <f>_xll.OneStreamExcelAddIn.XFFunctions.XFGetCell("TRUE", "CONSOL", $D$3,"TOT_Entity","Aggregated","Budget_Working",[1]Setup!C14,"PERIODIC",$B621,"TOPFLOW","TOP","TOP","top1",$C621,"top3","Open_Acute_DIV1","TOP5","TOP6","REPORTED","TOP8")</f>
        <v>19037.91</v>
      </c>
      <c r="CB621" s="53">
        <f t="shared" si="1641"/>
        <v>19037.91</v>
      </c>
      <c r="CC621" s="40">
        <f t="shared" si="1642"/>
        <v>1</v>
      </c>
      <c r="CE621" s="53">
        <f>_xll.OneStreamExcelAddIn.XFFunctions.XFGetCell("TRUE", "CONSOL", $D$3,"TOT_Entity","USD","Actual",[1]Setup!C15,"PERIODIC",$B621,"TOPFLOW","TOP","TOP","top1",$C621,"top3","Open_Acute_DIV1","TOP5","TOP6","REPORTED","TOP8")</f>
        <v>0</v>
      </c>
      <c r="CF621" s="53">
        <f>_xll.OneStreamExcelAddIn.XFFunctions.XFGetCell("TRUE", "CONSOL", $D$3,"TOT_Entity","Aggregated","Budget_Working",[1]Setup!C15,"PERIODIC",$B621,"TOPFLOW","TOP","TOP","top1",$C621,"top3","Open_Acute_DIV1","TOP5","TOP6","REPORTED","TOP8")</f>
        <v>19037.91</v>
      </c>
      <c r="CG621" s="53">
        <f t="shared" si="1643"/>
        <v>19037.91</v>
      </c>
      <c r="CH621" s="40">
        <f t="shared" si="1644"/>
        <v>1</v>
      </c>
      <c r="CI621" s="212"/>
      <c r="CJ621" s="53">
        <f>_xll.OneStreamExcelAddIn.XFFunctions.XFGetCell("TRUE", "CONSOL", $D$3,"TOT_Entity","USD","Actual",[1]Setup!C4,"PERIODIC",$B621,"TOPFLOW","TOP","TOP","top1",$C621,"top3","Open_Acute_DIV1","TOP5","TOP6","REPORTED","TOP8")</f>
        <v>16096.95</v>
      </c>
      <c r="CK621" s="53">
        <f>_xll.OneStreamExcelAddIn.XFFunctions.XFGetCell("TRUE", "CONSOL", $D$3,"TOT_Entity","USD","Actual",[1]Setup!C5,"PERIODIC",$B621,"TOPFLOW","TOP","TOP","top1",$C621,"top3","Open_Acute_DIV1","TOP5","TOP6","REPORTED","TOP8")</f>
        <v>16096.95</v>
      </c>
      <c r="CL621" s="53">
        <f>_xll.OneStreamExcelAddIn.XFFunctions.XFGetCell("TRUE", "CONSOL", $D$3,"TOT_Entity","USD","Actual",[1]Setup!C6,"PERIODIC",$B621,"TOPFLOW","TOP","TOP","top1",$C621,"top3","Open_Acute_DIV1","TOP5","TOP6","REPORTED","TOP8")</f>
        <v>16096.95</v>
      </c>
      <c r="CM621" s="53">
        <f>_xll.OneStreamExcelAddIn.XFFunctions.XFGetCell("TRUE", "CONSOL", $D$3,"TOT_Entity","USD","Actual",[1]Setup!C7,"PERIODIC",$B621,"TOPFLOW","TOP","TOP","top1",$C621,"top3","Open_Acute_DIV1","TOP5","TOP6","REPORTED","TOP8")</f>
        <v>49387.199999999997</v>
      </c>
      <c r="CN621" s="53">
        <f>_xll.OneStreamExcelAddIn.XFFunctions.XFGetCell("TRUE", "CONSOL", $D$3,"TOT_Entity","USD","Actual",[1]Setup!C8,"PERIODIC",$B621,"TOPFLOW","TOP","TOP","top1",$C621,"top3","Open_Acute_DIV1","TOP5","TOP6","REPORTED","TOP8")</f>
        <v>-97678.05</v>
      </c>
      <c r="CO621" s="53">
        <f>_xll.OneStreamExcelAddIn.XFFunctions.XFGetCell("TRUE", "CONSOL", $D$3,"TOT_Entity","USD","Actual",[1]Setup!C9,"PERIODIC",$B621,"TOPFLOW","TOP","TOP","top1",$C621,"top3","Open_Acute_DIV1","TOP5","TOP6","REPORTED","TOP8")</f>
        <v>0</v>
      </c>
      <c r="CP621" s="53">
        <f>_xll.OneStreamExcelAddIn.XFFunctions.XFGetCell("TRUE", "CONSOL", $D$3,"TOT_Entity","USD","Actual",[1]Setup!C10,"PERIODIC",$B621,"TOPFLOW","TOP","TOP","top1",$C621,"top3","Open_Acute_DIV1","TOP5","TOP6","REPORTED","TOP8")</f>
        <v>0</v>
      </c>
      <c r="CQ621" s="53">
        <f>_xll.OneStreamExcelAddIn.XFFunctions.XFGetCell("TRUE", "CONSOL", $D$3,"TOT_Entity","USD","Actual",[1]Setup!C11,"PERIODIC",$B621,"TOPFLOW","TOP","TOP","top1",$C621,"top3","Open_Acute_DIV1","TOP5","TOP6","REPORTED","TOP8")</f>
        <v>0</v>
      </c>
      <c r="CR621" s="53">
        <f>_xll.OneStreamExcelAddIn.XFFunctions.XFGetCell("TRUE", "CONSOL", $D$3,"TOT_Entity","USD","Actual",[1]Setup!C12,"PERIODIC",$B621,"TOPFLOW","TOP","TOP","top1",$C621,"top3","Open_Acute_DIV1","TOP5","TOP6","REPORTED","TOP8")</f>
        <v>0</v>
      </c>
      <c r="CS621" s="53">
        <f>_xll.OneStreamExcelAddIn.XFFunctions.XFGetCell("TRUE", "CONSOL", $D$3,"TOT_Entity","USD","Actual",[1]Setup!C13,"PERIODIC",$B621,"TOPFLOW","TOP","TOP","top1",$C621,"top3","Open_Acute_DIV1","TOP5","TOP6","REPORTED","TOP8")</f>
        <v>0</v>
      </c>
      <c r="CT621" s="53">
        <f>_xll.OneStreamExcelAddIn.XFFunctions.XFGetCell("TRUE", "CONSOL", $D$3,"TOT_Entity","USD","Actual",[1]Setup!C14,"PERIODIC",$B621,"TOPFLOW","TOP","TOP","top1",$C621,"top3","Open_Acute_DIV1","TOP5","TOP6","REPORTED","TOP8")</f>
        <v>0</v>
      </c>
      <c r="CU621" s="53">
        <f>_xll.OneStreamExcelAddIn.XFFunctions.XFGetCell("TRUE", "CONSOL", $D$3,"TOT_Entity","USD","Actual",[1]Setup!C15,"PERIODIC",$B621,"TOPFLOW","TOP","TOP","top1",$C621,"top3","Open_Acute_DIV1","TOP5","TOP6","REPORTED","TOP8")</f>
        <v>0</v>
      </c>
      <c r="CV621" s="212"/>
      <c r="CW621" s="53">
        <f>_xll.OneStreamExcelAddIn.XFFunctions.XFGetCell("TRUE", "CONSOL", $D$3,"TOT_Entity","USD","Actual",[1]Setup!C17,"PERIODIC",$B621,"TOPFLOW","TOP","TOP","top1",$C621,"top3","Open_Acute_DIV1","TOP5","TOP6","REPORTED","TOP8")</f>
        <v>18239.59</v>
      </c>
      <c r="CX621" s="53">
        <f>_xll.OneStreamExcelAddIn.XFFunctions.XFGetCell("TRUE", "CONSOL", $D$3,"TOT_Entity","USD","Actual",[1]Setup!C18,"PERIODIC",$B621,"TOPFLOW","TOP","TOP","top1",$C621,"top3","Open_Acute_DIV1","TOP5","TOP6","REPORTED","TOP8")</f>
        <v>18239.59</v>
      </c>
      <c r="CY621" s="53">
        <f>_xll.OneStreamExcelAddIn.XFFunctions.XFGetCell("TRUE", "CONSOL", $D$3,"TOT_Entity","USD","Actual",[1]Setup!C19,"PERIODIC",$B621,"TOPFLOW","TOP","TOP","top1",$C621,"top3","Open_Acute_DIV1","TOP5","TOP6","REPORTED","TOP8")</f>
        <v>18239.59</v>
      </c>
      <c r="CZ621" s="53">
        <f>_xll.OneStreamExcelAddIn.XFFunctions.XFGetCell("TRUE", "CONSOL", $D$3,"TOT_Entity","USD","Actual",[1]Setup!C20,"PERIODIC",$B621,"TOPFLOW","TOP","TOP","top1",$C621,"top3","Open_Acute_DIV1","TOP5","TOP6","REPORTED","TOP8")</f>
        <v>18239.59</v>
      </c>
      <c r="DA621" s="53">
        <f>_xll.OneStreamExcelAddIn.XFFunctions.XFGetCell("TRUE", "CONSOL", $D$3,"TOT_Entity","USD","Actual",[1]Setup!C21,"PERIODIC",$B621,"TOPFLOW","TOP","TOP","top1",$C621,"top3","Open_Acute_DIV1","TOP5","TOP6","REPORTED","TOP8")</f>
        <v>18239.59</v>
      </c>
      <c r="DB621" s="53">
        <f>_xll.OneStreamExcelAddIn.XFFunctions.XFGetCell("TRUE", "CONSOL", $D$3,"TOT_Entity","USD","Actual",[1]Setup!C22,"PERIODIC",$B621,"TOPFLOW","TOP","TOP","top1",$C621,"top3","Open_Acute_DIV1","TOP5","TOP6","REPORTED","TOP8")</f>
        <v>18239.59</v>
      </c>
      <c r="DC621" s="53">
        <f>_xll.OneStreamExcelAddIn.XFFunctions.XFGetCell("TRUE", "CONSOL", $D$3,"TOT_Entity","USD","Actual",[1]Setup!C23,"PERIODIC",$B621,"TOPFLOW","TOP","TOP","top1",$C621,"top3","Open_Acute_DIV1","TOP5","TOP6","REPORTED","TOP8")</f>
        <v>16096.95</v>
      </c>
      <c r="DD621" s="53">
        <f>_xll.OneStreamExcelAddIn.XFFunctions.XFGetCell("TRUE", "CONSOL", $D$3,"TOT_Entity","USD","Actual",[1]Setup!C24,"PERIODIC",$B621,"TOPFLOW","TOP","TOP","top1",$C621,"top3","Open_Acute_DIV1","TOP5","TOP6","REPORTED","TOP8")</f>
        <v>16096.95</v>
      </c>
      <c r="DE621" s="53">
        <f>_xll.OneStreamExcelAddIn.XFFunctions.XFGetCell("TRUE", "CONSOL", $D$3,"TOT_Entity","USD","Actual",[1]Setup!C25,"PERIODIC",$B621,"TOPFLOW","TOP","TOP","top1",$C621,"top3","Open_Acute_DIV1","TOP5","TOP6","REPORTED","TOP8")</f>
        <v>13954.31</v>
      </c>
      <c r="DF621" s="53">
        <f>_xll.OneStreamExcelAddIn.XFFunctions.XFGetCell("TRUE", "CONSOL", $D$3,"TOT_Entity","USD","Actual",[1]Setup!C26,"PERIODIC",$B621,"TOPFLOW","TOP","TOP","top1",$C621,"top3","Open_Acute_DIV1","TOP5","TOP6","REPORTED","TOP8")</f>
        <v>16096.95</v>
      </c>
      <c r="DG621" s="53">
        <f>_xll.OneStreamExcelAddIn.XFFunctions.XFGetCell("TRUE", "CONSOL", $D$3,"TOT_Entity","USD","Actual",[1]Setup!C27,"PERIODIC",$B621,"TOPFLOW","TOP","TOP","top1",$C621,"top3","Open_Acute_DIV1","TOP5","TOP6","REPORTED","TOP8")</f>
        <v>16096.95</v>
      </c>
      <c r="DH621" s="53">
        <f>_xll.OneStreamExcelAddIn.XFFunctions.XFGetCell("TRUE", "CONSOL", $D$3,"TOT_Entity","USD","Actual",[1]Setup!C28,"PERIODIC",$B621,"TOPFLOW","TOP","TOP","top1",$C621,"top3","Open_Acute_DIV1","TOP5","TOP6","REPORTED","TOP8")</f>
        <v>16096.95</v>
      </c>
      <c r="DI621" s="178"/>
      <c r="DJ621" s="53">
        <f>_xll.OneStreamExcelAddIn.XFFunctions.XFGetCell("TRUE", "CONSOL", $D$3,"TOT_Entity","Aggregated","Budget_Working",[1]Setup!C4,"PERIODIC",$B621,"TOPFLOW","TOP","TOP","top1",$C621,"top3","Open_Acute_DIV1","TOP5","TOP6","REPORTED","TOP8")</f>
        <v>16068.68</v>
      </c>
      <c r="DK621" s="53">
        <f>_xll.OneStreamExcelAddIn.XFFunctions.XFGetCell("TRUE", "CONSOL", $D$3,"TOT_Entity","Aggregated","Budget_Working",[1]Setup!C5,"PERIODIC",$B621,"TOPFLOW","TOP","TOP","top1",$C621,"top3","Open_Acute_DIV1","TOP5","TOP6","REPORTED","TOP8")</f>
        <v>16068.68</v>
      </c>
      <c r="DL621" s="53">
        <f>_xll.OneStreamExcelAddIn.XFFunctions.XFGetCell("TRUE", "CONSOL", $D$3,"TOT_Entity","Aggregated","Budget_Working",[1]Setup!C6,"PERIODIC",$B621,"TOPFLOW","TOP","TOP","top1",$C621,"top3","Open_Acute_DIV1","TOP5","TOP6","REPORTED","TOP8")</f>
        <v>16068.68</v>
      </c>
      <c r="DM621" s="53">
        <f>_xll.OneStreamExcelAddIn.XFFunctions.XFGetCell("TRUE", "CONSOL", $D$3,"TOT_Entity","Aggregated","Budget_Working",[1]Setup!C7,"PERIODIC",$B621,"TOPFLOW","TOP","TOP","top1",$C621,"top3","Open_Acute_DIV1","TOP5","TOP6","REPORTED","TOP8")</f>
        <v>16068.68</v>
      </c>
      <c r="DN621" s="53">
        <f>_xll.OneStreamExcelAddIn.XFFunctions.XFGetCell("TRUE", "CONSOL", $D$3,"TOT_Entity","Aggregated","Budget_Working",[1]Setup!C8,"PERIODIC",$B621,"TOPFLOW","TOP","TOP","top1",$C621,"top3","Open_Acute_DIV1","TOP5","TOP6","REPORTED","TOP8")</f>
        <v>16068.68</v>
      </c>
      <c r="DO621" s="53">
        <f>_xll.OneStreamExcelAddIn.XFFunctions.XFGetCell("TRUE", "CONSOL", $D$3,"TOT_Entity","Aggregated","Budget_Working",[1]Setup!C9,"PERIODIC",$B621,"TOPFLOW","TOP","TOP","top1",$C621,"top3","Open_Acute_DIV1","TOP5","TOP6","REPORTED","TOP8")</f>
        <v>19037.91</v>
      </c>
      <c r="DP621" s="53">
        <f>_xll.OneStreamExcelAddIn.XFFunctions.XFGetCell("TRUE", "CONSOL", $D$3,"TOT_Entity","Aggregated","Budget_Working",[1]Setup!C10,"PERIODIC",$B621,"TOPFLOW","TOP","TOP","top1",$C621,"top3","Open_Acute_DIV1","TOP5","TOP6","REPORTED","TOP8")</f>
        <v>19037.91</v>
      </c>
      <c r="DQ621" s="53">
        <f>_xll.OneStreamExcelAddIn.XFFunctions.XFGetCell("TRUE", "CONSOL", $D$3,"TOT_Entity","Aggregated","Budget_Working",[1]Setup!C11,"PERIODIC",$B621,"TOPFLOW","TOP","TOP","top1",$C621,"top3","Open_Acute_DIV1","TOP5","TOP6","REPORTED","TOP8")</f>
        <v>19037.91</v>
      </c>
      <c r="DR621" s="53">
        <f>_xll.OneStreamExcelAddIn.XFFunctions.XFGetCell("TRUE", "CONSOL", $D$3,"TOT_Entity","Aggregated","Budget_Working",[1]Setup!C12,"PERIODIC",$B621,"TOPFLOW","TOP","TOP","top1",$C621,"top3","Open_Acute_DIV1","TOP5","TOP6","REPORTED","TOP8")</f>
        <v>19037.91</v>
      </c>
      <c r="DS621" s="53">
        <f>_xll.OneStreamExcelAddIn.XFFunctions.XFGetCell("TRUE", "CONSOL", $D$3,"TOT_Entity","Aggregated","Budget_Working",[1]Setup!C13,"PERIODIC",$B621,"TOPFLOW","TOP","TOP","top1",$C621,"top3","Open_Acute_DIV1","TOP5","TOP6","REPORTED","TOP8")</f>
        <v>19037.91</v>
      </c>
      <c r="DT621" s="53">
        <f>_xll.OneStreamExcelAddIn.XFFunctions.XFGetCell("TRUE", "CONSOL", $D$3,"TOT_Entity","Aggregated","Budget_Working",[1]Setup!C14,"PERIODIC",$B621,"TOPFLOW","TOP","TOP","top1",$C621,"top3","Open_Acute_DIV1","TOP5","TOP6","REPORTED","TOP8")</f>
        <v>19037.91</v>
      </c>
      <c r="DU621" s="53">
        <f>_xll.OneStreamExcelAddIn.XFFunctions.XFGetCell("TRUE", "CONSOL", $D$3,"TOT_Entity","Aggregated","Budget_Working",[1]Setup!C15,"PERIODIC",$B621,"TOPFLOW","TOP","TOP","top1",$C621,"top3","Open_Acute_DIV1","TOP5","TOP6","REPORTED","TOP8")</f>
        <v>19037.91</v>
      </c>
      <c r="DV621" s="178"/>
      <c r="DW621" s="53">
        <f>_xll.OneStreamExcelAddIn.XFFunctions.XFGetCell("TRUE", "CONSOL", $D$3,"TOT_Entity","USD","Budget_Final",[1]Setup!C17,"PERIODIC",$B621,"TOPFLOW","TOP","TOP","top1",$C621,"top3","Open_Acute_DIV1","TOP5","TOP6","REPORTED","TOP8")</f>
        <v>16033</v>
      </c>
      <c r="DX621" s="53">
        <f>_xll.OneStreamExcelAddIn.XFFunctions.XFGetCell("TRUE", "CONSOL", $D$3,"TOT_Entity","USD","Budget_Final",[1]Setup!C18,"PERIODIC",$B621,"TOPFLOW","TOP","TOP","top1",$C621,"top3","Open_Acute_DIV1","TOP5","TOP6","REPORTED","TOP8")</f>
        <v>16033</v>
      </c>
      <c r="DY621" s="53">
        <f>_xll.OneStreamExcelAddIn.XFFunctions.XFGetCell("TRUE", "CONSOL", $D$3,"TOT_Entity","USD","Budget_Final",[1]Setup!C19,"PERIODIC",$B621,"TOPFLOW","TOP","TOP","top1",$C621,"top3","Open_Acute_DIV1","TOP5","TOP6","REPORTED","TOP8")</f>
        <v>16033</v>
      </c>
      <c r="DZ621" s="53">
        <f>_xll.OneStreamExcelAddIn.XFFunctions.XFGetCell("TRUE", "CONSOL", $D$3,"TOT_Entity","USD","Budget_Final",[1]Setup!C20,"PERIODIC",$B621,"TOPFLOW","TOP","TOP","top1",$C621,"top3","Open_Acute_DIV1","TOP5","TOP6","REPORTED","TOP8")</f>
        <v>16033</v>
      </c>
      <c r="EA621" s="53">
        <f>_xll.OneStreamExcelAddIn.XFFunctions.XFGetCell("TRUE", "CONSOL", $D$3,"TOT_Entity","USD","Budget_Final",[1]Setup!C21,"PERIODIC",$B621,"TOPFLOW","TOP","TOP","top1",$C621,"top3","Open_Acute_DIV1","TOP5","TOP6","REPORTED","TOP8")</f>
        <v>16033</v>
      </c>
      <c r="EB621" s="53">
        <f>_xll.OneStreamExcelAddIn.XFFunctions.XFGetCell("TRUE", "CONSOL", $D$3,"TOT_Entity","USD","Budget_Final",[1]Setup!C22,"PERIODIC",$B621,"TOPFLOW","TOP","TOP","top1",$C621,"top3","Open_Acute_DIV1","TOP5","TOP6","REPORTED","TOP8")</f>
        <v>16033</v>
      </c>
      <c r="EC621" s="53">
        <f>_xll.OneStreamExcelAddIn.XFFunctions.XFGetCell("TRUE", "CONSOL", $D$3,"TOT_Entity","USD","Budget_Final",[1]Setup!C23,"PERIODIC",$B621,"TOPFLOW","TOP","TOP","top1",$C621,"top3","Open_Acute_DIV1","TOP5","TOP6","REPORTED","TOP8")</f>
        <v>16033</v>
      </c>
      <c r="ED621" s="53">
        <f>_xll.OneStreamExcelAddIn.XFFunctions.XFGetCell("TRUE", "CONSOL", $D$3,"TOT_Entity","USD","Budget_Final",[1]Setup!C24,"PERIODIC",$B621,"TOPFLOW","TOP","TOP","top1",$C621,"top3","Open_Acute_DIV1","TOP5","TOP6","REPORTED","TOP8")</f>
        <v>16033</v>
      </c>
      <c r="EE621" s="53">
        <f>_xll.OneStreamExcelAddIn.XFFunctions.XFGetCell("TRUE", "CONSOL", $D$3,"TOT_Entity","USD","Budget_Final",[1]Setup!C25,"PERIODIC",$B621,"TOPFLOW","TOP","TOP","top1",$C621,"top3","Open_Acute_DIV1","TOP5","TOP6","REPORTED","TOP8")</f>
        <v>16033</v>
      </c>
      <c r="EF621" s="53">
        <f>_xll.OneStreamExcelAddIn.XFFunctions.XFGetCell("TRUE", "CONSOL", $D$3,"TOT_Entity","USD","Budget_Final",[1]Setup!C26,"PERIODIC",$B621,"TOPFLOW","TOP","TOP","top1",$C621,"top3","Open_Acute_DIV1","TOP5","TOP6","REPORTED","TOP8")</f>
        <v>16033</v>
      </c>
      <c r="EG621" s="53">
        <f>_xll.OneStreamExcelAddIn.XFFunctions.XFGetCell("TRUE", "CONSOL", $D$3,"TOT_Entity","USD","Budget_Final",[1]Setup!C27,"PERIODIC",$B621,"TOPFLOW","TOP","TOP","top1",$C621,"top3","Open_Acute_DIV1","TOP5","TOP6","REPORTED","TOP8")</f>
        <v>16033</v>
      </c>
      <c r="EH621" s="53">
        <f>_xll.OneStreamExcelAddIn.XFFunctions.XFGetCell("TRUE", "CONSOL", $D$3,"TOT_Entity","USD","Budget_Final",[1]Setup!C28,"PERIODIC",$B621,"TOPFLOW","TOP","TOP","top1",$C621,"top3","Open_Acute_DIV1","TOP5","TOP6","REPORTED","TOP8")</f>
        <v>16033</v>
      </c>
    </row>
    <row r="622" spans="2:138" x14ac:dyDescent="0.25">
      <c r="B622" s="51">
        <v>67004</v>
      </c>
      <c r="C622" s="51"/>
      <c r="D622" t="str" cm="1">
        <f t="array" ref="D622">_xll.OneStreamExcelAddIn.XFFunctions.XFGetMemberInfo("Description","Account",B622)</f>
        <v>Umbrella Insurance</v>
      </c>
      <c r="E622" s="53">
        <f>_xll.OneStreamExcelAddIn.XFFunctions.XFGetCell("TRUE", "CONSOL", $D$3,"TOT_Entity","USD","Actual",$E$3,"PERIODIC",$B622,"TOPFLOW","TOP","TOP","top1",$C622,"top3","Open_Acute_DIV1","TOP5","TOP6","REPORTED","TOP8")</f>
        <v>0</v>
      </c>
      <c r="F622" s="53">
        <f>_xll.OneStreamExcelAddIn.XFFunctions.XFGetCell("TRUE", "CONSOL", $D$3,"TOT_Entity","Aggregated","Budget_Working",$E$3,"PERIODIC",$B622,"TOPFLOW","TOP","TOP","top1",$C622,"top3","Open_Acute_DIV1","TOP5","TOP6","REPORTED","TOP8")</f>
        <v>0</v>
      </c>
      <c r="G622" s="53">
        <f t="shared" si="1614"/>
        <v>0</v>
      </c>
      <c r="H622" s="55">
        <f t="shared" si="1615"/>
        <v>0</v>
      </c>
      <c r="I622" s="41"/>
      <c r="J622" s="53">
        <f>_xll.OneStreamExcelAddIn.XFFunctions.XFGetCell("TRUE", "CONSOL", $D$3,"TOT_Entity","USD","Actual",$E$3,"YTD",$B622,"TOPFLOW","TOP","TOP","top1",$C622,"TOP3","Open_Acute_DIV1","TOP5","TOP6","REPORTED","TOP8")</f>
        <v>0</v>
      </c>
      <c r="K622" s="53">
        <f>_xll.OneStreamExcelAddIn.XFFunctions.XFGetCell("TRUE", "CONSOL", $D$3,"TOT_Entity","Aggregated","Budget_Working",$E$3,"YTD",$B622,"TOPFLOW","TOP","TOP","top1",$C622,"TOP3","Open_Acute_DIV1","TOP5","TOP6","REPORTED","TOP8")</f>
        <v>0</v>
      </c>
      <c r="L622" s="53">
        <f t="shared" si="1616"/>
        <v>0</v>
      </c>
      <c r="M622" s="40">
        <f t="shared" si="1617"/>
        <v>0</v>
      </c>
      <c r="N622" s="41"/>
      <c r="O622" s="53">
        <f>_xll.OneStreamExcelAddIn.XFFunctions.XFGetCell("TRUE", "CONSOL", $D$3,"TOT_Entity","USD","Actual",$F$3,"YTD",$B622,"TOPFLOW","TOP","TOP","top1",$C622,"TOP3","Open_Acute_DIV1","TOP5","TOP6","REPORTED","TOP8")</f>
        <v>0</v>
      </c>
      <c r="P622" s="53">
        <f>_xll.OneStreamExcelAddIn.XFFunctions.XFGetCell("TRUE", "CONSOL", $D$3,"TOT_Entity","USD","Actual",$E$3,"YTD",$B622,"TOPFLOW","TOP","TOP","top1",$C622,"top3","Open_Acute_DIV1","TOP5","TOP6","REPORTED","VAR_BW_PY_Actual")</f>
        <v>0</v>
      </c>
      <c r="Q622" s="40">
        <f t="shared" si="1618"/>
        <v>0</v>
      </c>
      <c r="R622" s="41"/>
      <c r="S622" s="53">
        <f>_xll.OneStreamExcelAddIn.XFFunctions.XFGetCell("TRUE", "CONSOL", $D$3,"TOT_Entity","USD","MIDFCST",$E$3,"MTD",$B622,"TOPFLOW","TOP","TOP","top1",$C622,"TOP3","Open_Acute_DIV1","TOP5","TOP6","REPORTED","TOP8")</f>
        <v>0</v>
      </c>
      <c r="T622" s="53">
        <f t="shared" si="1619"/>
        <v>0</v>
      </c>
      <c r="U622" s="40">
        <f t="shared" si="1620"/>
        <v>0</v>
      </c>
      <c r="V622" s="41"/>
      <c r="W622" s="42"/>
      <c r="X622" s="43"/>
      <c r="Y622" s="42"/>
      <c r="Z622" s="44"/>
      <c r="AB622" s="53">
        <f>_xll.OneStreamExcelAddIn.XFFunctions.XFGetCell("TRUE", "CONSOL", $D$3,"TOT_Entity","USD","Actual",[1]Setup!C4,"PERIODIC",$B622,"TOPFLOW","TOP","TOP","top1",$C622,"top3","Open_Acute_DIV1","TOP5","TOP6","REPORTED","TOP8")</f>
        <v>0</v>
      </c>
      <c r="AC622" s="53">
        <f>_xll.OneStreamExcelAddIn.XFFunctions.XFGetCell("TRUE", "CONSOL", $D$3,"TOT_Entity","Aggregated","Budget_Working",[1]Setup!C4,"PERIODIC",$B622,"TOPFLOW","TOP","TOP","top1",$C622,"top3","Open_Acute_DIV1","TOP5","TOP6","REPORTED","TOP8")</f>
        <v>0</v>
      </c>
      <c r="AD622" s="53">
        <f t="shared" si="1621"/>
        <v>0</v>
      </c>
      <c r="AE622" s="40">
        <f t="shared" si="1622"/>
        <v>0</v>
      </c>
      <c r="AG622" s="53">
        <f>_xll.OneStreamExcelAddIn.XFFunctions.XFGetCell("TRUE", "CONSOL", $D$3,"TOT_Entity","USD","Actual",[1]Setup!C5,"PERIODIC",$B622,"TOPFLOW","TOP","TOP","top1",$C622,"top3","Open_Acute_DIV1","TOP5","TOP6","REPORTED","TOP8")</f>
        <v>0</v>
      </c>
      <c r="AH622" s="53">
        <f>_xll.OneStreamExcelAddIn.XFFunctions.XFGetCell("TRUE", "CONSOL", $D$3,"TOT_Entity","Aggregated","Budget_Working",[1]Setup!C5,"PERIODIC",$B622,"TOPFLOW","TOP","TOP","top1",$C622,"top3","Open_Acute_DIV1","TOP5","TOP6","REPORTED","TOP8")</f>
        <v>0</v>
      </c>
      <c r="AI622" s="53">
        <f t="shared" si="1623"/>
        <v>0</v>
      </c>
      <c r="AJ622" s="40">
        <f t="shared" si="1624"/>
        <v>0</v>
      </c>
      <c r="AL622" s="53">
        <f>_xll.OneStreamExcelAddIn.XFFunctions.XFGetCell("TRUE", "CONSOL", $D$3,"TOT_Entity","USD","Actual",[1]Setup!C6,"PERIODIC",$B622,"TOPFLOW","TOP","TOP","top1",$C622,"top3","Open_Acute_DIV1","TOP5","TOP6","REPORTED","TOP8")</f>
        <v>0</v>
      </c>
      <c r="AM622" s="53">
        <f>_xll.OneStreamExcelAddIn.XFFunctions.XFGetCell("TRUE", "CONSOL", $D$3,"TOT_Entity","Aggregated","Budget_Working",[1]Setup!C6,"PERIODIC",$B622,"TOPFLOW","TOP","TOP","top1",$C622,"top3","Open_Acute_DIV1","TOP5","TOP6","REPORTED","TOP8")</f>
        <v>0</v>
      </c>
      <c r="AN622" s="53">
        <f t="shared" si="1625"/>
        <v>0</v>
      </c>
      <c r="AO622" s="40">
        <f t="shared" si="1626"/>
        <v>0</v>
      </c>
      <c r="AQ622" s="53">
        <f>_xll.OneStreamExcelAddIn.XFFunctions.XFGetCell("TRUE", "CONSOL", $D$3,"TOT_Entity","USD","Actual",[1]Setup!C7,"PERIODIC",$B622,"TOPFLOW","TOP","TOP","top1",$C622,"top3","Open_Acute_DIV1","TOP5","TOP6","REPORTED","TOP8")</f>
        <v>0</v>
      </c>
      <c r="AR622" s="53">
        <f>_xll.OneStreamExcelAddIn.XFFunctions.XFGetCell("TRUE", "CONSOL", $D$3,"TOT_Entity","Aggregated","Budget_Working",[1]Setup!C7,"PERIODIC",$B622,"TOPFLOW","TOP","TOP","top1",$C622,"top3","Open_Acute_DIV1","TOP5","TOP6","REPORTED","TOP8")</f>
        <v>0</v>
      </c>
      <c r="AS622" s="53">
        <f t="shared" si="1627"/>
        <v>0</v>
      </c>
      <c r="AT622" s="40">
        <f t="shared" si="1628"/>
        <v>0</v>
      </c>
      <c r="AV622" s="53">
        <f>_xll.OneStreamExcelAddIn.XFFunctions.XFGetCell("TRUE", "CONSOL", $D$3,"TOT_Entity","USD","Actual",[1]Setup!C8,"PERIODIC",$B622,"TOPFLOW","TOP","TOP","top1",$C622,"top3","Open_Acute_DIV1","TOP5","TOP6","REPORTED","TOP8")</f>
        <v>0</v>
      </c>
      <c r="AW622" s="53">
        <f>_xll.OneStreamExcelAddIn.XFFunctions.XFGetCell("TRUE", "CONSOL", $D$3,"TOT_Entity","Aggregated","Budget_Working",[1]Setup!C8,"PERIODIC",$B622,"TOPFLOW","TOP","TOP","top1",$C622,"top3","Open_Acute_DIV1","TOP5","TOP6","REPORTED","TOP8")</f>
        <v>0</v>
      </c>
      <c r="AX622" s="53">
        <f t="shared" si="1629"/>
        <v>0</v>
      </c>
      <c r="AY622" s="40">
        <f t="shared" si="1630"/>
        <v>0</v>
      </c>
      <c r="BA622" s="53">
        <f>_xll.OneStreamExcelAddIn.XFFunctions.XFGetCell("TRUE", "CONSOL", $D$3,"TOT_Entity","USD","Actual",[1]Setup!C9,"PERIODIC",$B622,"TOPFLOW","TOP","TOP","top1",$C622,"top3","Open_Acute_DIV1","TOP5","TOP6","REPORTED","TOP8")</f>
        <v>0</v>
      </c>
      <c r="BB622" s="53">
        <f>_xll.OneStreamExcelAddIn.XFFunctions.XFGetCell("TRUE", "CONSOL", $D$3,"TOT_Entity","Aggregated","Budget_Working",[1]Setup!C9,"PERIODIC",$B622,"TOPFLOW","TOP","TOP","top1",$C622,"top3","Open_Acute_DIV1","TOP5","TOP6","REPORTED","TOP8")</f>
        <v>0</v>
      </c>
      <c r="BC622" s="53">
        <f t="shared" si="1631"/>
        <v>0</v>
      </c>
      <c r="BD622" s="40">
        <f t="shared" si="1632"/>
        <v>0</v>
      </c>
      <c r="BF622" s="53">
        <f>_xll.OneStreamExcelAddIn.XFFunctions.XFGetCell("TRUE", "CONSOL", $D$3,"TOT_Entity","USD","Actual",[1]Setup!C10,"PERIODIC",$B622,"TOPFLOW","TOP","TOP","top1",$C622,"top3","Open_Acute_DIV1","TOP5","TOP6","REPORTED","TOP8")</f>
        <v>0</v>
      </c>
      <c r="BG622" s="53">
        <f>_xll.OneStreamExcelAddIn.XFFunctions.XFGetCell("TRUE", "CONSOL", $D$3,"TOT_Entity","Aggregated","Budget_Working",[1]Setup!C10,"PERIODIC",$B622,"TOPFLOW","TOP","TOP","top1",$C622,"top3","Open_Acute_DIV1","TOP5","TOP6","REPORTED","TOP8")</f>
        <v>0</v>
      </c>
      <c r="BH622" s="53">
        <f t="shared" si="1633"/>
        <v>0</v>
      </c>
      <c r="BI622" s="40">
        <f t="shared" si="1634"/>
        <v>0</v>
      </c>
      <c r="BK622" s="53">
        <f>_xll.OneStreamExcelAddIn.XFFunctions.XFGetCell("TRUE", "CONSOL", $D$3,"TOT_Entity","USD","Actual",[1]Setup!C11,"PERIODIC",$B622,"TOPFLOW","TOP","TOP","top1",$C622,"top3","Open_Acute_DIV1","TOP5","TOP6","REPORTED","TOP8")</f>
        <v>0</v>
      </c>
      <c r="BL622" s="53">
        <f>_xll.OneStreamExcelAddIn.XFFunctions.XFGetCell("TRUE", "CONSOL", $D$3,"TOT_Entity","Aggregated","Budget_Working",[1]Setup!C11,"PERIODIC",$B622,"TOPFLOW","TOP","TOP","top1",$C622,"top3","Open_Acute_DIV1","TOP5","TOP6","REPORTED","TOP8")</f>
        <v>0</v>
      </c>
      <c r="BM622" s="53">
        <f t="shared" si="1635"/>
        <v>0</v>
      </c>
      <c r="BN622" s="40">
        <f t="shared" si="1636"/>
        <v>0</v>
      </c>
      <c r="BP622" s="53">
        <f>_xll.OneStreamExcelAddIn.XFFunctions.XFGetCell("TRUE", "CONSOL", $D$3,"TOT_Entity","USD","Actual",[1]Setup!C12,"PERIODIC",$B622,"TOPFLOW","TOP","TOP","top1",$C622,"top3","Open_Acute_DIV1","TOP5","TOP6","REPORTED","TOP8")</f>
        <v>0</v>
      </c>
      <c r="BQ622" s="53">
        <f>_xll.OneStreamExcelAddIn.XFFunctions.XFGetCell("TRUE", "CONSOL", $D$3,"TOT_Entity","Aggregated","Budget_Working",[1]Setup!C12,"PERIODIC",$B622,"TOPFLOW","TOP","TOP","top1",$C622,"top3","Open_Acute_DIV1","TOP5","TOP6","REPORTED","TOP8")</f>
        <v>0</v>
      </c>
      <c r="BR622" s="53">
        <f t="shared" si="1637"/>
        <v>0</v>
      </c>
      <c r="BS622" s="40">
        <f t="shared" si="1638"/>
        <v>0</v>
      </c>
      <c r="BU622" s="53">
        <f>_xll.OneStreamExcelAddIn.XFFunctions.XFGetCell("TRUE", "CONSOL", $D$3,"TOT_Entity","USD","Actual",[1]Setup!C13,"PERIODIC",$B622,"TOPFLOW","TOP","TOP","top1",$C622,"top3","Open_Acute_DIV1","TOP5","TOP6","REPORTED","TOP8")</f>
        <v>0</v>
      </c>
      <c r="BV622" s="53">
        <f>_xll.OneStreamExcelAddIn.XFFunctions.XFGetCell("TRUE", "CONSOL", $D$3,"TOT_Entity","Aggregated","Budget_Working",[1]Setup!C13,"PERIODIC",$B622,"TOPFLOW","TOP","TOP","top1",$C622,"top3","Open_Acute_DIV1","TOP5","TOP6","REPORTED","TOP8")</f>
        <v>0</v>
      </c>
      <c r="BW622" s="53">
        <f t="shared" si="1639"/>
        <v>0</v>
      </c>
      <c r="BX622" s="40">
        <f t="shared" si="1640"/>
        <v>0</v>
      </c>
      <c r="BZ622" s="53">
        <f>_xll.OneStreamExcelAddIn.XFFunctions.XFGetCell("TRUE", "CONSOL", $D$3,"TOT_Entity","USD","Actual",[1]Setup!C14,"PERIODIC",$B622,"TOPFLOW","TOP","TOP","top1",$C622,"top3","Open_Acute_DIV1","TOP5","TOP6","REPORTED","TOP8")</f>
        <v>0</v>
      </c>
      <c r="CA622" s="53">
        <f>_xll.OneStreamExcelAddIn.XFFunctions.XFGetCell("TRUE", "CONSOL", $D$3,"TOT_Entity","Aggregated","Budget_Working",[1]Setup!C14,"PERIODIC",$B622,"TOPFLOW","TOP","TOP","top1",$C622,"top3","Open_Acute_DIV1","TOP5","TOP6","REPORTED","TOP8")</f>
        <v>0</v>
      </c>
      <c r="CB622" s="53">
        <f t="shared" si="1641"/>
        <v>0</v>
      </c>
      <c r="CC622" s="40">
        <f t="shared" si="1642"/>
        <v>0</v>
      </c>
      <c r="CE622" s="53">
        <f>_xll.OneStreamExcelAddIn.XFFunctions.XFGetCell("TRUE", "CONSOL", $D$3,"TOT_Entity","USD","Actual",[1]Setup!C15,"PERIODIC",$B622,"TOPFLOW","TOP","TOP","top1",$C622,"top3","Open_Acute_DIV1","TOP5","TOP6","REPORTED","TOP8")</f>
        <v>0</v>
      </c>
      <c r="CF622" s="53">
        <f>_xll.OneStreamExcelAddIn.XFFunctions.XFGetCell("TRUE", "CONSOL", $D$3,"TOT_Entity","Aggregated","Budget_Working",[1]Setup!C15,"PERIODIC",$B622,"TOPFLOW","TOP","TOP","top1",$C622,"top3","Open_Acute_DIV1","TOP5","TOP6","REPORTED","TOP8")</f>
        <v>0</v>
      </c>
      <c r="CG622" s="53">
        <f t="shared" si="1643"/>
        <v>0</v>
      </c>
      <c r="CH622" s="40">
        <f t="shared" si="1644"/>
        <v>0</v>
      </c>
      <c r="CI622" s="212"/>
      <c r="CJ622" s="53">
        <f>_xll.OneStreamExcelAddIn.XFFunctions.XFGetCell("TRUE", "CONSOL", $D$3,"TOT_Entity","USD","Actual",[1]Setup!C4,"PERIODIC",$B622,"TOPFLOW","TOP","TOP","top1",$C622,"top3","Open_Acute_DIV1","TOP5","TOP6","REPORTED","TOP8")</f>
        <v>0</v>
      </c>
      <c r="CK622" s="53">
        <f>_xll.OneStreamExcelAddIn.XFFunctions.XFGetCell("TRUE", "CONSOL", $D$3,"TOT_Entity","USD","Actual",[1]Setup!C5,"PERIODIC",$B622,"TOPFLOW","TOP","TOP","top1",$C622,"top3","Open_Acute_DIV1","TOP5","TOP6","REPORTED","TOP8")</f>
        <v>0</v>
      </c>
      <c r="CL622" s="53">
        <f>_xll.OneStreamExcelAddIn.XFFunctions.XFGetCell("TRUE", "CONSOL", $D$3,"TOT_Entity","USD","Actual",[1]Setup!C6,"PERIODIC",$B622,"TOPFLOW","TOP","TOP","top1",$C622,"top3","Open_Acute_DIV1","TOP5","TOP6","REPORTED","TOP8")</f>
        <v>0</v>
      </c>
      <c r="CM622" s="53">
        <f>_xll.OneStreamExcelAddIn.XFFunctions.XFGetCell("TRUE", "CONSOL", $D$3,"TOT_Entity","USD","Actual",[1]Setup!C7,"PERIODIC",$B622,"TOPFLOW","TOP","TOP","top1",$C622,"top3","Open_Acute_DIV1","TOP5","TOP6","REPORTED","TOP8")</f>
        <v>0</v>
      </c>
      <c r="CN622" s="53">
        <f>_xll.OneStreamExcelAddIn.XFFunctions.XFGetCell("TRUE", "CONSOL", $D$3,"TOT_Entity","USD","Actual",[1]Setup!C8,"PERIODIC",$B622,"TOPFLOW","TOP","TOP","top1",$C622,"top3","Open_Acute_DIV1","TOP5","TOP6","REPORTED","TOP8")</f>
        <v>0</v>
      </c>
      <c r="CO622" s="53">
        <f>_xll.OneStreamExcelAddIn.XFFunctions.XFGetCell("TRUE", "CONSOL", $D$3,"TOT_Entity","USD","Actual",[1]Setup!C9,"PERIODIC",$B622,"TOPFLOW","TOP","TOP","top1",$C622,"top3","Open_Acute_DIV1","TOP5","TOP6","REPORTED","TOP8")</f>
        <v>0</v>
      </c>
      <c r="CP622" s="53">
        <f>_xll.OneStreamExcelAddIn.XFFunctions.XFGetCell("TRUE", "CONSOL", $D$3,"TOT_Entity","USD","Actual",[1]Setup!C10,"PERIODIC",$B622,"TOPFLOW","TOP","TOP","top1",$C622,"top3","Open_Acute_DIV1","TOP5","TOP6","REPORTED","TOP8")</f>
        <v>0</v>
      </c>
      <c r="CQ622" s="53">
        <f>_xll.OneStreamExcelAddIn.XFFunctions.XFGetCell("TRUE", "CONSOL", $D$3,"TOT_Entity","USD","Actual",[1]Setup!C11,"PERIODIC",$B622,"TOPFLOW","TOP","TOP","top1",$C622,"top3","Open_Acute_DIV1","TOP5","TOP6","REPORTED","TOP8")</f>
        <v>0</v>
      </c>
      <c r="CR622" s="53">
        <f>_xll.OneStreamExcelAddIn.XFFunctions.XFGetCell("TRUE", "CONSOL", $D$3,"TOT_Entity","USD","Actual",[1]Setup!C12,"PERIODIC",$B622,"TOPFLOW","TOP","TOP","top1",$C622,"top3","Open_Acute_DIV1","TOP5","TOP6","REPORTED","TOP8")</f>
        <v>0</v>
      </c>
      <c r="CS622" s="53">
        <f>_xll.OneStreamExcelAddIn.XFFunctions.XFGetCell("TRUE", "CONSOL", $D$3,"TOT_Entity","USD","Actual",[1]Setup!C13,"PERIODIC",$B622,"TOPFLOW","TOP","TOP","top1",$C622,"top3","Open_Acute_DIV1","TOP5","TOP6","REPORTED","TOP8")</f>
        <v>0</v>
      </c>
      <c r="CT622" s="53">
        <f>_xll.OneStreamExcelAddIn.XFFunctions.XFGetCell("TRUE", "CONSOL", $D$3,"TOT_Entity","USD","Actual",[1]Setup!C14,"PERIODIC",$B622,"TOPFLOW","TOP","TOP","top1",$C622,"top3","Open_Acute_DIV1","TOP5","TOP6","REPORTED","TOP8")</f>
        <v>0</v>
      </c>
      <c r="CU622" s="53">
        <f>_xll.OneStreamExcelAddIn.XFFunctions.XFGetCell("TRUE", "CONSOL", $D$3,"TOT_Entity","USD","Actual",[1]Setup!C15,"PERIODIC",$B622,"TOPFLOW","TOP","TOP","top1",$C622,"top3","Open_Acute_DIV1","TOP5","TOP6","REPORTED","TOP8")</f>
        <v>0</v>
      </c>
      <c r="CV622" s="212"/>
      <c r="CW622" s="53">
        <f>_xll.OneStreamExcelAddIn.XFFunctions.XFGetCell("TRUE", "CONSOL", $D$3,"TOT_Entity","USD","Actual",[1]Setup!C17,"PERIODIC",$B622,"TOPFLOW","TOP","TOP","top1",$C622,"top3","Open_Acute_DIV1","TOP5","TOP6","REPORTED","TOP8")</f>
        <v>0</v>
      </c>
      <c r="CX622" s="53">
        <f>_xll.OneStreamExcelAddIn.XFFunctions.XFGetCell("TRUE", "CONSOL", $D$3,"TOT_Entity","USD","Actual",[1]Setup!C18,"PERIODIC",$B622,"TOPFLOW","TOP","TOP","top1",$C622,"top3","Open_Acute_DIV1","TOP5","TOP6","REPORTED","TOP8")</f>
        <v>0</v>
      </c>
      <c r="CY622" s="53">
        <f>_xll.OneStreamExcelAddIn.XFFunctions.XFGetCell("TRUE", "CONSOL", $D$3,"TOT_Entity","USD","Actual",[1]Setup!C19,"PERIODIC",$B622,"TOPFLOW","TOP","TOP","top1",$C622,"top3","Open_Acute_DIV1","TOP5","TOP6","REPORTED","TOP8")</f>
        <v>0</v>
      </c>
      <c r="CZ622" s="53">
        <f>_xll.OneStreamExcelAddIn.XFFunctions.XFGetCell("TRUE", "CONSOL", $D$3,"TOT_Entity","USD","Actual",[1]Setup!C20,"PERIODIC",$B622,"TOPFLOW","TOP","TOP","top1",$C622,"top3","Open_Acute_DIV1","TOP5","TOP6","REPORTED","TOP8")</f>
        <v>0</v>
      </c>
      <c r="DA622" s="53">
        <f>_xll.OneStreamExcelAddIn.XFFunctions.XFGetCell("TRUE", "CONSOL", $D$3,"TOT_Entity","USD","Actual",[1]Setup!C21,"PERIODIC",$B622,"TOPFLOW","TOP","TOP","top1",$C622,"top3","Open_Acute_DIV1","TOP5","TOP6","REPORTED","TOP8")</f>
        <v>0</v>
      </c>
      <c r="DB622" s="53">
        <f>_xll.OneStreamExcelAddIn.XFFunctions.XFGetCell("TRUE", "CONSOL", $D$3,"TOT_Entity","USD","Actual",[1]Setup!C22,"PERIODIC",$B622,"TOPFLOW","TOP","TOP","top1",$C622,"top3","Open_Acute_DIV1","TOP5","TOP6","REPORTED","TOP8")</f>
        <v>0</v>
      </c>
      <c r="DC622" s="53">
        <f>_xll.OneStreamExcelAddIn.XFFunctions.XFGetCell("TRUE", "CONSOL", $D$3,"TOT_Entity","USD","Actual",[1]Setup!C23,"PERIODIC",$B622,"TOPFLOW","TOP","TOP","top1",$C622,"top3","Open_Acute_DIV1","TOP5","TOP6","REPORTED","TOP8")</f>
        <v>0</v>
      </c>
      <c r="DD622" s="53">
        <f>_xll.OneStreamExcelAddIn.XFFunctions.XFGetCell("TRUE", "CONSOL", $D$3,"TOT_Entity","USD","Actual",[1]Setup!C24,"PERIODIC",$B622,"TOPFLOW","TOP","TOP","top1",$C622,"top3","Open_Acute_DIV1","TOP5","TOP6","REPORTED","TOP8")</f>
        <v>0</v>
      </c>
      <c r="DE622" s="53">
        <f>_xll.OneStreamExcelAddIn.XFFunctions.XFGetCell("TRUE", "CONSOL", $D$3,"TOT_Entity","USD","Actual",[1]Setup!C25,"PERIODIC",$B622,"TOPFLOW","TOP","TOP","top1",$C622,"top3","Open_Acute_DIV1","TOP5","TOP6","REPORTED","TOP8")</f>
        <v>0</v>
      </c>
      <c r="DF622" s="53">
        <f>_xll.OneStreamExcelAddIn.XFFunctions.XFGetCell("TRUE", "CONSOL", $D$3,"TOT_Entity","USD","Actual",[1]Setup!C26,"PERIODIC",$B622,"TOPFLOW","TOP","TOP","top1",$C622,"top3","Open_Acute_DIV1","TOP5","TOP6","REPORTED","TOP8")</f>
        <v>0</v>
      </c>
      <c r="DG622" s="53">
        <f>_xll.OneStreamExcelAddIn.XFFunctions.XFGetCell("TRUE", "CONSOL", $D$3,"TOT_Entity","USD","Actual",[1]Setup!C27,"PERIODIC",$B622,"TOPFLOW","TOP","TOP","top1",$C622,"top3","Open_Acute_DIV1","TOP5","TOP6","REPORTED","TOP8")</f>
        <v>0</v>
      </c>
      <c r="DH622" s="53">
        <f>_xll.OneStreamExcelAddIn.XFFunctions.XFGetCell("TRUE", "CONSOL", $D$3,"TOT_Entity","USD","Actual",[1]Setup!C28,"PERIODIC",$B622,"TOPFLOW","TOP","TOP","top1",$C622,"top3","Open_Acute_DIV1","TOP5","TOP6","REPORTED","TOP8")</f>
        <v>0</v>
      </c>
      <c r="DI622" s="178"/>
      <c r="DJ622" s="53">
        <f>_xll.OneStreamExcelAddIn.XFFunctions.XFGetCell("TRUE", "CONSOL", $D$3,"TOT_Entity","Aggregated","Budget_Working",[1]Setup!C4,"PERIODIC",$B622,"TOPFLOW","TOP","TOP","top1",$C622,"top3","Open_Acute_DIV1","TOP5","TOP6","REPORTED","TOP8")</f>
        <v>0</v>
      </c>
      <c r="DK622" s="53">
        <f>_xll.OneStreamExcelAddIn.XFFunctions.XFGetCell("TRUE", "CONSOL", $D$3,"TOT_Entity","Aggregated","Budget_Working",[1]Setup!C5,"PERIODIC",$B622,"TOPFLOW","TOP","TOP","top1",$C622,"top3","Open_Acute_DIV1","TOP5","TOP6","REPORTED","TOP8")</f>
        <v>0</v>
      </c>
      <c r="DL622" s="53">
        <f>_xll.OneStreamExcelAddIn.XFFunctions.XFGetCell("TRUE", "CONSOL", $D$3,"TOT_Entity","Aggregated","Budget_Working",[1]Setup!C6,"PERIODIC",$B622,"TOPFLOW","TOP","TOP","top1",$C622,"top3","Open_Acute_DIV1","TOP5","TOP6","REPORTED","TOP8")</f>
        <v>0</v>
      </c>
      <c r="DM622" s="53">
        <f>_xll.OneStreamExcelAddIn.XFFunctions.XFGetCell("TRUE", "CONSOL", $D$3,"TOT_Entity","Aggregated","Budget_Working",[1]Setup!C7,"PERIODIC",$B622,"TOPFLOW","TOP","TOP","top1",$C622,"top3","Open_Acute_DIV1","TOP5","TOP6","REPORTED","TOP8")</f>
        <v>0</v>
      </c>
      <c r="DN622" s="53">
        <f>_xll.OneStreamExcelAddIn.XFFunctions.XFGetCell("TRUE", "CONSOL", $D$3,"TOT_Entity","Aggregated","Budget_Working",[1]Setup!C8,"PERIODIC",$B622,"TOPFLOW","TOP","TOP","top1",$C622,"top3","Open_Acute_DIV1","TOP5","TOP6","REPORTED","TOP8")</f>
        <v>0</v>
      </c>
      <c r="DO622" s="53">
        <f>_xll.OneStreamExcelAddIn.XFFunctions.XFGetCell("TRUE", "CONSOL", $D$3,"TOT_Entity","Aggregated","Budget_Working",[1]Setup!C9,"PERIODIC",$B622,"TOPFLOW","TOP","TOP","top1",$C622,"top3","Open_Acute_DIV1","TOP5","TOP6","REPORTED","TOP8")</f>
        <v>0</v>
      </c>
      <c r="DP622" s="53">
        <f>_xll.OneStreamExcelAddIn.XFFunctions.XFGetCell("TRUE", "CONSOL", $D$3,"TOT_Entity","Aggregated","Budget_Working",[1]Setup!C10,"PERIODIC",$B622,"TOPFLOW","TOP","TOP","top1",$C622,"top3","Open_Acute_DIV1","TOP5","TOP6","REPORTED","TOP8")</f>
        <v>0</v>
      </c>
      <c r="DQ622" s="53">
        <f>_xll.OneStreamExcelAddIn.XFFunctions.XFGetCell("TRUE", "CONSOL", $D$3,"TOT_Entity","Aggregated","Budget_Working",[1]Setup!C11,"PERIODIC",$B622,"TOPFLOW","TOP","TOP","top1",$C622,"top3","Open_Acute_DIV1","TOP5","TOP6","REPORTED","TOP8")</f>
        <v>0</v>
      </c>
      <c r="DR622" s="53">
        <f>_xll.OneStreamExcelAddIn.XFFunctions.XFGetCell("TRUE", "CONSOL", $D$3,"TOT_Entity","Aggregated","Budget_Working",[1]Setup!C12,"PERIODIC",$B622,"TOPFLOW","TOP","TOP","top1",$C622,"top3","Open_Acute_DIV1","TOP5","TOP6","REPORTED","TOP8")</f>
        <v>0</v>
      </c>
      <c r="DS622" s="53">
        <f>_xll.OneStreamExcelAddIn.XFFunctions.XFGetCell("TRUE", "CONSOL", $D$3,"TOT_Entity","Aggregated","Budget_Working",[1]Setup!C13,"PERIODIC",$B622,"TOPFLOW","TOP","TOP","top1",$C622,"top3","Open_Acute_DIV1","TOP5","TOP6","REPORTED","TOP8")</f>
        <v>0</v>
      </c>
      <c r="DT622" s="53">
        <f>_xll.OneStreamExcelAddIn.XFFunctions.XFGetCell("TRUE", "CONSOL", $D$3,"TOT_Entity","Aggregated","Budget_Working",[1]Setup!C14,"PERIODIC",$B622,"TOPFLOW","TOP","TOP","top1",$C622,"top3","Open_Acute_DIV1","TOP5","TOP6","REPORTED","TOP8")</f>
        <v>0</v>
      </c>
      <c r="DU622" s="53">
        <f>_xll.OneStreamExcelAddIn.XFFunctions.XFGetCell("TRUE", "CONSOL", $D$3,"TOT_Entity","Aggregated","Budget_Working",[1]Setup!C15,"PERIODIC",$B622,"TOPFLOW","TOP","TOP","top1",$C622,"top3","Open_Acute_DIV1","TOP5","TOP6","REPORTED","TOP8")</f>
        <v>0</v>
      </c>
      <c r="DV622" s="178"/>
      <c r="DW622" s="53">
        <f>_xll.OneStreamExcelAddIn.XFFunctions.XFGetCell("TRUE", "CONSOL", $D$3,"TOT_Entity","USD","Budget_Final",[1]Setup!C17,"PERIODIC",$B622,"TOPFLOW","TOP","TOP","top1",$C622,"top3","Open_Acute_DIV1","TOP5","TOP6","REPORTED","TOP8")</f>
        <v>0</v>
      </c>
      <c r="DX622" s="53">
        <f>_xll.OneStreamExcelAddIn.XFFunctions.XFGetCell("TRUE", "CONSOL", $D$3,"TOT_Entity","USD","Budget_Final",[1]Setup!C18,"PERIODIC",$B622,"TOPFLOW","TOP","TOP","top1",$C622,"top3","Open_Acute_DIV1","TOP5","TOP6","REPORTED","TOP8")</f>
        <v>0</v>
      </c>
      <c r="DY622" s="53">
        <f>_xll.OneStreamExcelAddIn.XFFunctions.XFGetCell("TRUE", "CONSOL", $D$3,"TOT_Entity","USD","Budget_Final",[1]Setup!C19,"PERIODIC",$B622,"TOPFLOW","TOP","TOP","top1",$C622,"top3","Open_Acute_DIV1","TOP5","TOP6","REPORTED","TOP8")</f>
        <v>0</v>
      </c>
      <c r="DZ622" s="53">
        <f>_xll.OneStreamExcelAddIn.XFFunctions.XFGetCell("TRUE", "CONSOL", $D$3,"TOT_Entity","USD","Budget_Final",[1]Setup!C20,"PERIODIC",$B622,"TOPFLOW","TOP","TOP","top1",$C622,"top3","Open_Acute_DIV1","TOP5","TOP6","REPORTED","TOP8")</f>
        <v>0</v>
      </c>
      <c r="EA622" s="53">
        <f>_xll.OneStreamExcelAddIn.XFFunctions.XFGetCell("TRUE", "CONSOL", $D$3,"TOT_Entity","USD","Budget_Final",[1]Setup!C21,"PERIODIC",$B622,"TOPFLOW","TOP","TOP","top1",$C622,"top3","Open_Acute_DIV1","TOP5","TOP6","REPORTED","TOP8")</f>
        <v>0</v>
      </c>
      <c r="EB622" s="53">
        <f>_xll.OneStreamExcelAddIn.XFFunctions.XFGetCell("TRUE", "CONSOL", $D$3,"TOT_Entity","USD","Budget_Final",[1]Setup!C22,"PERIODIC",$B622,"TOPFLOW","TOP","TOP","top1",$C622,"top3","Open_Acute_DIV1","TOP5","TOP6","REPORTED","TOP8")</f>
        <v>0</v>
      </c>
      <c r="EC622" s="53">
        <f>_xll.OneStreamExcelAddIn.XFFunctions.XFGetCell("TRUE", "CONSOL", $D$3,"TOT_Entity","USD","Budget_Final",[1]Setup!C23,"PERIODIC",$B622,"TOPFLOW","TOP","TOP","top1",$C622,"top3","Open_Acute_DIV1","TOP5","TOP6","REPORTED","TOP8")</f>
        <v>0</v>
      </c>
      <c r="ED622" s="53">
        <f>_xll.OneStreamExcelAddIn.XFFunctions.XFGetCell("TRUE", "CONSOL", $D$3,"TOT_Entity","USD","Budget_Final",[1]Setup!C24,"PERIODIC",$B622,"TOPFLOW","TOP","TOP","top1",$C622,"top3","Open_Acute_DIV1","TOP5","TOP6","REPORTED","TOP8")</f>
        <v>0</v>
      </c>
      <c r="EE622" s="53">
        <f>_xll.OneStreamExcelAddIn.XFFunctions.XFGetCell("TRUE", "CONSOL", $D$3,"TOT_Entity","USD","Budget_Final",[1]Setup!C25,"PERIODIC",$B622,"TOPFLOW","TOP","TOP","top1",$C622,"top3","Open_Acute_DIV1","TOP5","TOP6","REPORTED","TOP8")</f>
        <v>0</v>
      </c>
      <c r="EF622" s="53">
        <f>_xll.OneStreamExcelAddIn.XFFunctions.XFGetCell("TRUE", "CONSOL", $D$3,"TOT_Entity","USD","Budget_Final",[1]Setup!C26,"PERIODIC",$B622,"TOPFLOW","TOP","TOP","top1",$C622,"top3","Open_Acute_DIV1","TOP5","TOP6","REPORTED","TOP8")</f>
        <v>0</v>
      </c>
      <c r="EG622" s="53">
        <f>_xll.OneStreamExcelAddIn.XFFunctions.XFGetCell("TRUE", "CONSOL", $D$3,"TOT_Entity","USD","Budget_Final",[1]Setup!C27,"PERIODIC",$B622,"TOPFLOW","TOP","TOP","top1",$C622,"top3","Open_Acute_DIV1","TOP5","TOP6","REPORTED","TOP8")</f>
        <v>0</v>
      </c>
      <c r="EH622" s="53">
        <f>_xll.OneStreamExcelAddIn.XFFunctions.XFGetCell("TRUE", "CONSOL", $D$3,"TOT_Entity","USD","Budget_Final",[1]Setup!C28,"PERIODIC",$B622,"TOPFLOW","TOP","TOP","top1",$C622,"top3","Open_Acute_DIV1","TOP5","TOP6","REPORTED","TOP8")</f>
        <v>0</v>
      </c>
    </row>
    <row r="623" spans="2:138" x14ac:dyDescent="0.25">
      <c r="B623" s="51">
        <v>67005</v>
      </c>
      <c r="C623" s="51"/>
      <c r="D623" t="str" cm="1">
        <f t="array" ref="D623">_xll.OneStreamExcelAddIn.XFFunctions.XFGetMemberInfo("Description","Account",B623)</f>
        <v>Property Insurance</v>
      </c>
      <c r="E623" s="53">
        <f>_xll.OneStreamExcelAddIn.XFFunctions.XFGetCell("TRUE", "CONSOL", $D$3,"TOT_Entity","USD","Actual",$E$3,"PERIODIC",$B623,"TOPFLOW","TOP","TOP","top1",$C623,"top3","Open_Acute_DIV1","TOP5","TOP6","REPORTED","TOP8")</f>
        <v>20093.23</v>
      </c>
      <c r="F623" s="53">
        <f>_xll.OneStreamExcelAddIn.XFFunctions.XFGetCell("TRUE", "CONSOL", $D$3,"TOT_Entity","Aggregated","Budget_Working",$E$3,"PERIODIC",$B623,"TOPFLOW","TOP","TOP","top1",$C623,"top3","Open_Acute_DIV1","TOP5","TOP6","REPORTED","TOP8")</f>
        <v>15795.02</v>
      </c>
      <c r="G623" s="53">
        <f t="shared" si="1614"/>
        <v>-4298.2099999999991</v>
      </c>
      <c r="H623" s="55">
        <f t="shared" si="1615"/>
        <v>-0.27212437844333209</v>
      </c>
      <c r="I623" s="41"/>
      <c r="J623" s="53">
        <f>_xll.OneStreamExcelAddIn.XFFunctions.XFGetCell("TRUE", "CONSOL", $D$3,"TOT_Entity","USD","Actual",$E$3,"YTD",$B623,"TOPFLOW","TOP","TOP","top1",$C623,"TOP3","Open_Acute_DIV1","TOP5","TOP6","REPORTED","TOP8")</f>
        <v>72512.92</v>
      </c>
      <c r="K623" s="53">
        <f>_xll.OneStreamExcelAddIn.XFFunctions.XFGetCell("TRUE", "CONSOL", $D$3,"TOT_Entity","Aggregated","Budget_Working",$E$3,"YTD",$B623,"TOPFLOW","TOP","TOP","top1",$C623,"TOP3","Open_Acute_DIV1","TOP5","TOP6","REPORTED","TOP8")</f>
        <v>63180.08</v>
      </c>
      <c r="L623" s="53">
        <f t="shared" si="1616"/>
        <v>-9332.8399999999965</v>
      </c>
      <c r="M623" s="40">
        <f t="shared" si="1617"/>
        <v>-0.14771807822972044</v>
      </c>
      <c r="N623" s="41"/>
      <c r="O623" s="53">
        <f>_xll.OneStreamExcelAddIn.XFFunctions.XFGetCell("TRUE", "CONSOL", $D$3,"TOT_Entity","USD","Actual",$F$3,"YTD",$B623,"TOPFLOW","TOP","TOP","top1",$C623,"TOP3","Open_Acute_DIV1","TOP5","TOP6","REPORTED","TOP8")</f>
        <v>58213.08</v>
      </c>
      <c r="P623" s="53">
        <f>_xll.OneStreamExcelAddIn.XFFunctions.XFGetCell("TRUE", "CONSOL", $D$3,"TOT_Entity","USD","Actual",$E$3,"YTD",$B623,"TOPFLOW","TOP","TOP","top1",$C623,"top3","Open_Acute_DIV1","TOP5","TOP6","REPORTED","VAR_BW_PY_Actual")</f>
        <v>-14299.84</v>
      </c>
      <c r="Q623" s="40">
        <f t="shared" si="1618"/>
        <v>-0.2456465110590266</v>
      </c>
      <c r="R623" s="41"/>
      <c r="S623" s="53">
        <f>_xll.OneStreamExcelAddIn.XFFunctions.XFGetCell("TRUE", "CONSOL", $D$3,"TOT_Entity","USD","MIDFCST",$E$3,"MTD",$B623,"TOPFLOW","TOP","TOP","top1",$C623,"TOP3","Open_Acute_DIV1","TOP5","TOP6","REPORTED","TOP8")</f>
        <v>0</v>
      </c>
      <c r="T623" s="53">
        <f t="shared" si="1619"/>
        <v>-20093.23</v>
      </c>
      <c r="U623" s="40">
        <f t="shared" si="1620"/>
        <v>0</v>
      </c>
      <c r="V623" s="41"/>
      <c r="W623" s="42"/>
      <c r="X623" s="43"/>
      <c r="Y623" s="42"/>
      <c r="Z623" s="44"/>
      <c r="AB623" s="53">
        <f>_xll.OneStreamExcelAddIn.XFFunctions.XFGetCell("TRUE", "CONSOL", $D$3,"TOT_Entity","USD","Actual",[1]Setup!C4,"PERIODIC",$B623,"TOPFLOW","TOP","TOP","top1",$C623,"top3","Open_Acute_DIV1","TOP5","TOP6","REPORTED","TOP8")</f>
        <v>17473.23</v>
      </c>
      <c r="AC623" s="53">
        <f>_xll.OneStreamExcelAddIn.XFFunctions.XFGetCell("TRUE", "CONSOL", $D$3,"TOT_Entity","Aggregated","Budget_Working",[1]Setup!C4,"PERIODIC",$B623,"TOPFLOW","TOP","TOP","top1",$C623,"top3","Open_Acute_DIV1","TOP5","TOP6","REPORTED","TOP8")</f>
        <v>15795.02</v>
      </c>
      <c r="AD623" s="53">
        <f t="shared" si="1621"/>
        <v>-1678.2099999999991</v>
      </c>
      <c r="AE623" s="40">
        <f t="shared" si="1622"/>
        <v>-0.10624931149184991</v>
      </c>
      <c r="AG623" s="53">
        <f>_xll.OneStreamExcelAddIn.XFFunctions.XFGetCell("TRUE", "CONSOL", $D$3,"TOT_Entity","USD","Actual",[1]Setup!C5,"PERIODIC",$B623,"TOPFLOW","TOP","TOP","top1",$C623,"top3","Open_Acute_DIV1","TOP5","TOP6","REPORTED","TOP8")</f>
        <v>17473.23</v>
      </c>
      <c r="AH623" s="53">
        <f>_xll.OneStreamExcelAddIn.XFFunctions.XFGetCell("TRUE", "CONSOL", $D$3,"TOT_Entity","Aggregated","Budget_Working",[1]Setup!C5,"PERIODIC",$B623,"TOPFLOW","TOP","TOP","top1",$C623,"top3","Open_Acute_DIV1","TOP5","TOP6","REPORTED","TOP8")</f>
        <v>15795.02</v>
      </c>
      <c r="AI623" s="53">
        <f t="shared" si="1623"/>
        <v>-1678.2099999999991</v>
      </c>
      <c r="AJ623" s="40">
        <f t="shared" si="1624"/>
        <v>-0.10624931149184991</v>
      </c>
      <c r="AL623" s="53">
        <f>_xll.OneStreamExcelAddIn.XFFunctions.XFGetCell("TRUE", "CONSOL", $D$3,"TOT_Entity","USD","Actual",[1]Setup!C6,"PERIODIC",$B623,"TOPFLOW","TOP","TOP","top1",$C623,"top3","Open_Acute_DIV1","TOP5","TOP6","REPORTED","TOP8")</f>
        <v>17473.23</v>
      </c>
      <c r="AM623" s="53">
        <f>_xll.OneStreamExcelAddIn.XFFunctions.XFGetCell("TRUE", "CONSOL", $D$3,"TOT_Entity","Aggregated","Budget_Working",[1]Setup!C6,"PERIODIC",$B623,"TOPFLOW","TOP","TOP","top1",$C623,"top3","Open_Acute_DIV1","TOP5","TOP6","REPORTED","TOP8")</f>
        <v>15795.02</v>
      </c>
      <c r="AN623" s="53">
        <f t="shared" si="1625"/>
        <v>-1678.2099999999991</v>
      </c>
      <c r="AO623" s="40">
        <f t="shared" si="1626"/>
        <v>-0.10624931149184991</v>
      </c>
      <c r="AQ623" s="53">
        <f>_xll.OneStreamExcelAddIn.XFFunctions.XFGetCell("TRUE", "CONSOL", $D$3,"TOT_Entity","USD","Actual",[1]Setup!C7,"PERIODIC",$B623,"TOPFLOW","TOP","TOP","top1",$C623,"top3","Open_Acute_DIV1","TOP5","TOP6","REPORTED","TOP8")</f>
        <v>20093.23</v>
      </c>
      <c r="AR623" s="53">
        <f>_xll.OneStreamExcelAddIn.XFFunctions.XFGetCell("TRUE", "CONSOL", $D$3,"TOT_Entity","Aggregated","Budget_Working",[1]Setup!C7,"PERIODIC",$B623,"TOPFLOW","TOP","TOP","top1",$C623,"top3","Open_Acute_DIV1","TOP5","TOP6","REPORTED","TOP8")</f>
        <v>15795.02</v>
      </c>
      <c r="AS623" s="53">
        <f t="shared" si="1627"/>
        <v>-4298.2099999999991</v>
      </c>
      <c r="AT623" s="40">
        <f t="shared" si="1628"/>
        <v>-0.27212437844333209</v>
      </c>
      <c r="AV623" s="53">
        <f>_xll.OneStreamExcelAddIn.XFFunctions.XFGetCell("TRUE", "CONSOL", $D$3,"TOT_Entity","USD","Actual",[1]Setup!C8,"PERIODIC",$B623,"TOPFLOW","TOP","TOP","top1",$C623,"top3","Open_Acute_DIV1","TOP5","TOP6","REPORTED","TOP8")</f>
        <v>-72512.92</v>
      </c>
      <c r="AW623" s="53">
        <f>_xll.OneStreamExcelAddIn.XFFunctions.XFGetCell("TRUE", "CONSOL", $D$3,"TOT_Entity","Aggregated","Budget_Working",[1]Setup!C8,"PERIODIC",$B623,"TOPFLOW","TOP","TOP","top1",$C623,"top3","Open_Acute_DIV1","TOP5","TOP6","REPORTED","TOP8")</f>
        <v>15795.02</v>
      </c>
      <c r="AX623" s="53">
        <f t="shared" si="1629"/>
        <v>88307.94</v>
      </c>
      <c r="AY623" s="40">
        <f t="shared" si="1630"/>
        <v>5.590872312918882</v>
      </c>
      <c r="BA623" s="53">
        <f>_xll.OneStreamExcelAddIn.XFFunctions.XFGetCell("TRUE", "CONSOL", $D$3,"TOT_Entity","USD","Actual",[1]Setup!C9,"PERIODIC",$B623,"TOPFLOW","TOP","TOP","top1",$C623,"top3","Open_Acute_DIV1","TOP5","TOP6","REPORTED","TOP8")</f>
        <v>0</v>
      </c>
      <c r="BB623" s="53">
        <f>_xll.OneStreamExcelAddIn.XFFunctions.XFGetCell("TRUE", "CONSOL", $D$3,"TOT_Entity","Aggregated","Budget_Working",[1]Setup!C9,"PERIODIC",$B623,"TOPFLOW","TOP","TOP","top1",$C623,"top3","Open_Acute_DIV1","TOP5","TOP6","REPORTED","TOP8")</f>
        <v>15795.02</v>
      </c>
      <c r="BC623" s="53">
        <f t="shared" si="1631"/>
        <v>15795.02</v>
      </c>
      <c r="BD623" s="40">
        <f t="shared" si="1632"/>
        <v>1</v>
      </c>
      <c r="BF623" s="53">
        <f>_xll.OneStreamExcelAddIn.XFFunctions.XFGetCell("TRUE", "CONSOL", $D$3,"TOT_Entity","USD","Actual",[1]Setup!C10,"PERIODIC",$B623,"TOPFLOW","TOP","TOP","top1",$C623,"top3","Open_Acute_DIV1","TOP5","TOP6","REPORTED","TOP8")</f>
        <v>0</v>
      </c>
      <c r="BG623" s="53">
        <f>_xll.OneStreamExcelAddIn.XFFunctions.XFGetCell("TRUE", "CONSOL", $D$3,"TOT_Entity","Aggregated","Budget_Working",[1]Setup!C10,"PERIODIC",$B623,"TOPFLOW","TOP","TOP","top1",$C623,"top3","Open_Acute_DIV1","TOP5","TOP6","REPORTED","TOP8")</f>
        <v>15795.02</v>
      </c>
      <c r="BH623" s="53">
        <f t="shared" si="1633"/>
        <v>15795.02</v>
      </c>
      <c r="BI623" s="40">
        <f t="shared" si="1634"/>
        <v>1</v>
      </c>
      <c r="BK623" s="53">
        <f>_xll.OneStreamExcelAddIn.XFFunctions.XFGetCell("TRUE", "CONSOL", $D$3,"TOT_Entity","USD","Actual",[1]Setup!C11,"PERIODIC",$B623,"TOPFLOW","TOP","TOP","top1",$C623,"top3","Open_Acute_DIV1","TOP5","TOP6","REPORTED","TOP8")</f>
        <v>0</v>
      </c>
      <c r="BL623" s="53">
        <f>_xll.OneStreamExcelAddIn.XFFunctions.XFGetCell("TRUE", "CONSOL", $D$3,"TOT_Entity","Aggregated","Budget_Working",[1]Setup!C11,"PERIODIC",$B623,"TOPFLOW","TOP","TOP","top1",$C623,"top3","Open_Acute_DIV1","TOP5","TOP6","REPORTED","TOP8")</f>
        <v>15795.02</v>
      </c>
      <c r="BM623" s="53">
        <f t="shared" si="1635"/>
        <v>15795.02</v>
      </c>
      <c r="BN623" s="40">
        <f t="shared" si="1636"/>
        <v>1</v>
      </c>
      <c r="BP623" s="53">
        <f>_xll.OneStreamExcelAddIn.XFFunctions.XFGetCell("TRUE", "CONSOL", $D$3,"TOT_Entity","USD","Actual",[1]Setup!C12,"PERIODIC",$B623,"TOPFLOW","TOP","TOP","top1",$C623,"top3","Open_Acute_DIV1","TOP5","TOP6","REPORTED","TOP8")</f>
        <v>0</v>
      </c>
      <c r="BQ623" s="53">
        <f>_xll.OneStreamExcelAddIn.XFFunctions.XFGetCell("TRUE", "CONSOL", $D$3,"TOT_Entity","Aggregated","Budget_Working",[1]Setup!C12,"PERIODIC",$B623,"TOPFLOW","TOP","TOP","top1",$C623,"top3","Open_Acute_DIV1","TOP5","TOP6","REPORTED","TOP8")</f>
        <v>15795.02</v>
      </c>
      <c r="BR623" s="53">
        <f t="shared" si="1637"/>
        <v>15795.02</v>
      </c>
      <c r="BS623" s="40">
        <f t="shared" si="1638"/>
        <v>1</v>
      </c>
      <c r="BU623" s="53">
        <f>_xll.OneStreamExcelAddIn.XFFunctions.XFGetCell("TRUE", "CONSOL", $D$3,"TOT_Entity","USD","Actual",[1]Setup!C13,"PERIODIC",$B623,"TOPFLOW","TOP","TOP","top1",$C623,"top3","Open_Acute_DIV1","TOP5","TOP6","REPORTED","TOP8")</f>
        <v>0</v>
      </c>
      <c r="BV623" s="53">
        <f>_xll.OneStreamExcelAddIn.XFFunctions.XFGetCell("TRUE", "CONSOL", $D$3,"TOT_Entity","Aggregated","Budget_Working",[1]Setup!C13,"PERIODIC",$B623,"TOPFLOW","TOP","TOP","top1",$C623,"top3","Open_Acute_DIV1","TOP5","TOP6","REPORTED","TOP8")</f>
        <v>15795.02</v>
      </c>
      <c r="BW623" s="53">
        <f t="shared" si="1639"/>
        <v>15795.02</v>
      </c>
      <c r="BX623" s="40">
        <f t="shared" si="1640"/>
        <v>1</v>
      </c>
      <c r="BZ623" s="53">
        <f>_xll.OneStreamExcelAddIn.XFFunctions.XFGetCell("TRUE", "CONSOL", $D$3,"TOT_Entity","USD","Actual",[1]Setup!C14,"PERIODIC",$B623,"TOPFLOW","TOP","TOP","top1",$C623,"top3","Open_Acute_DIV1","TOP5","TOP6","REPORTED","TOP8")</f>
        <v>0</v>
      </c>
      <c r="CA623" s="53">
        <f>_xll.OneStreamExcelAddIn.XFFunctions.XFGetCell("TRUE", "CONSOL", $D$3,"TOT_Entity","Aggregated","Budget_Working",[1]Setup!C14,"PERIODIC",$B623,"TOPFLOW","TOP","TOP","top1",$C623,"top3","Open_Acute_DIV1","TOP5","TOP6","REPORTED","TOP8")</f>
        <v>15795.02</v>
      </c>
      <c r="CB623" s="53">
        <f t="shared" si="1641"/>
        <v>15795.02</v>
      </c>
      <c r="CC623" s="40">
        <f t="shared" si="1642"/>
        <v>1</v>
      </c>
      <c r="CE623" s="53">
        <f>_xll.OneStreamExcelAddIn.XFFunctions.XFGetCell("TRUE", "CONSOL", $D$3,"TOT_Entity","USD","Actual",[1]Setup!C15,"PERIODIC",$B623,"TOPFLOW","TOP","TOP","top1",$C623,"top3","Open_Acute_DIV1","TOP5","TOP6","REPORTED","TOP8")</f>
        <v>0</v>
      </c>
      <c r="CF623" s="53">
        <f>_xll.OneStreamExcelAddIn.XFFunctions.XFGetCell("TRUE", "CONSOL", $D$3,"TOT_Entity","Aggregated","Budget_Working",[1]Setup!C15,"PERIODIC",$B623,"TOPFLOW","TOP","TOP","top1",$C623,"top3","Open_Acute_DIV1","TOP5","TOP6","REPORTED","TOP8")</f>
        <v>15795.02</v>
      </c>
      <c r="CG623" s="53">
        <f t="shared" si="1643"/>
        <v>15795.02</v>
      </c>
      <c r="CH623" s="40">
        <f t="shared" si="1644"/>
        <v>1</v>
      </c>
      <c r="CI623" s="212"/>
      <c r="CJ623" s="53">
        <f>_xll.OneStreamExcelAddIn.XFFunctions.XFGetCell("TRUE", "CONSOL", $D$3,"TOT_Entity","USD","Actual",[1]Setup!C4,"PERIODIC",$B623,"TOPFLOW","TOP","TOP","top1",$C623,"top3","Open_Acute_DIV1","TOP5","TOP6","REPORTED","TOP8")</f>
        <v>17473.23</v>
      </c>
      <c r="CK623" s="53">
        <f>_xll.OneStreamExcelAddIn.XFFunctions.XFGetCell("TRUE", "CONSOL", $D$3,"TOT_Entity","USD","Actual",[1]Setup!C5,"PERIODIC",$B623,"TOPFLOW","TOP","TOP","top1",$C623,"top3","Open_Acute_DIV1","TOP5","TOP6","REPORTED","TOP8")</f>
        <v>17473.23</v>
      </c>
      <c r="CL623" s="53">
        <f>_xll.OneStreamExcelAddIn.XFFunctions.XFGetCell("TRUE", "CONSOL", $D$3,"TOT_Entity","USD","Actual",[1]Setup!C6,"PERIODIC",$B623,"TOPFLOW","TOP","TOP","top1",$C623,"top3","Open_Acute_DIV1","TOP5","TOP6","REPORTED","TOP8")</f>
        <v>17473.23</v>
      </c>
      <c r="CM623" s="53">
        <f>_xll.OneStreamExcelAddIn.XFFunctions.XFGetCell("TRUE", "CONSOL", $D$3,"TOT_Entity","USD","Actual",[1]Setup!C7,"PERIODIC",$B623,"TOPFLOW","TOP","TOP","top1",$C623,"top3","Open_Acute_DIV1","TOP5","TOP6","REPORTED","TOP8")</f>
        <v>20093.23</v>
      </c>
      <c r="CN623" s="53">
        <f>_xll.OneStreamExcelAddIn.XFFunctions.XFGetCell("TRUE", "CONSOL", $D$3,"TOT_Entity","USD","Actual",[1]Setup!C8,"PERIODIC",$B623,"TOPFLOW","TOP","TOP","top1",$C623,"top3","Open_Acute_DIV1","TOP5","TOP6","REPORTED","TOP8")</f>
        <v>-72512.92</v>
      </c>
      <c r="CO623" s="53">
        <f>_xll.OneStreamExcelAddIn.XFFunctions.XFGetCell("TRUE", "CONSOL", $D$3,"TOT_Entity","USD","Actual",[1]Setup!C9,"PERIODIC",$B623,"TOPFLOW","TOP","TOP","top1",$C623,"top3","Open_Acute_DIV1","TOP5","TOP6","REPORTED","TOP8")</f>
        <v>0</v>
      </c>
      <c r="CP623" s="53">
        <f>_xll.OneStreamExcelAddIn.XFFunctions.XFGetCell("TRUE", "CONSOL", $D$3,"TOT_Entity","USD","Actual",[1]Setup!C10,"PERIODIC",$B623,"TOPFLOW","TOP","TOP","top1",$C623,"top3","Open_Acute_DIV1","TOP5","TOP6","REPORTED","TOP8")</f>
        <v>0</v>
      </c>
      <c r="CQ623" s="53">
        <f>_xll.OneStreamExcelAddIn.XFFunctions.XFGetCell("TRUE", "CONSOL", $D$3,"TOT_Entity","USD","Actual",[1]Setup!C11,"PERIODIC",$B623,"TOPFLOW","TOP","TOP","top1",$C623,"top3","Open_Acute_DIV1","TOP5","TOP6","REPORTED","TOP8")</f>
        <v>0</v>
      </c>
      <c r="CR623" s="53">
        <f>_xll.OneStreamExcelAddIn.XFFunctions.XFGetCell("TRUE", "CONSOL", $D$3,"TOT_Entity","USD","Actual",[1]Setup!C12,"PERIODIC",$B623,"TOPFLOW","TOP","TOP","top1",$C623,"top3","Open_Acute_DIV1","TOP5","TOP6","REPORTED","TOP8")</f>
        <v>0</v>
      </c>
      <c r="CS623" s="53">
        <f>_xll.OneStreamExcelAddIn.XFFunctions.XFGetCell("TRUE", "CONSOL", $D$3,"TOT_Entity","USD","Actual",[1]Setup!C13,"PERIODIC",$B623,"TOPFLOW","TOP","TOP","top1",$C623,"top3","Open_Acute_DIV1","TOP5","TOP6","REPORTED","TOP8")</f>
        <v>0</v>
      </c>
      <c r="CT623" s="53">
        <f>_xll.OneStreamExcelAddIn.XFFunctions.XFGetCell("TRUE", "CONSOL", $D$3,"TOT_Entity","USD","Actual",[1]Setup!C14,"PERIODIC",$B623,"TOPFLOW","TOP","TOP","top1",$C623,"top3","Open_Acute_DIV1","TOP5","TOP6","REPORTED","TOP8")</f>
        <v>0</v>
      </c>
      <c r="CU623" s="53">
        <f>_xll.OneStreamExcelAddIn.XFFunctions.XFGetCell("TRUE", "CONSOL", $D$3,"TOT_Entity","USD","Actual",[1]Setup!C15,"PERIODIC",$B623,"TOPFLOW","TOP","TOP","top1",$C623,"top3","Open_Acute_DIV1","TOP5","TOP6","REPORTED","TOP8")</f>
        <v>0</v>
      </c>
      <c r="CV623" s="212"/>
      <c r="CW623" s="53">
        <f>_xll.OneStreamExcelAddIn.XFFunctions.XFGetCell("TRUE", "CONSOL", $D$3,"TOT_Entity","USD","Actual",[1]Setup!C17,"PERIODIC",$B623,"TOPFLOW","TOP","TOP","top1",$C623,"top3","Open_Acute_DIV1","TOP5","TOP6","REPORTED","TOP8")</f>
        <v>14553.27</v>
      </c>
      <c r="CX623" s="53">
        <f>_xll.OneStreamExcelAddIn.XFFunctions.XFGetCell("TRUE", "CONSOL", $D$3,"TOT_Entity","USD","Actual",[1]Setup!C18,"PERIODIC",$B623,"TOPFLOW","TOP","TOP","top1",$C623,"top3","Open_Acute_DIV1","TOP5","TOP6","REPORTED","TOP8")</f>
        <v>14553.27</v>
      </c>
      <c r="CY623" s="53">
        <f>_xll.OneStreamExcelAddIn.XFFunctions.XFGetCell("TRUE", "CONSOL", $D$3,"TOT_Entity","USD","Actual",[1]Setup!C19,"PERIODIC",$B623,"TOPFLOW","TOP","TOP","top1",$C623,"top3","Open_Acute_DIV1","TOP5","TOP6","REPORTED","TOP8")</f>
        <v>14553.27</v>
      </c>
      <c r="CZ623" s="53">
        <f>_xll.OneStreamExcelAddIn.XFFunctions.XFGetCell("TRUE", "CONSOL", $D$3,"TOT_Entity","USD","Actual",[1]Setup!C20,"PERIODIC",$B623,"TOPFLOW","TOP","TOP","top1",$C623,"top3","Open_Acute_DIV1","TOP5","TOP6","REPORTED","TOP8")</f>
        <v>14553.27</v>
      </c>
      <c r="DA623" s="53">
        <f>_xll.OneStreamExcelAddIn.XFFunctions.XFGetCell("TRUE", "CONSOL", $D$3,"TOT_Entity","USD","Actual",[1]Setup!C21,"PERIODIC",$B623,"TOPFLOW","TOP","TOP","top1",$C623,"top3","Open_Acute_DIV1","TOP5","TOP6","REPORTED","TOP8")</f>
        <v>14553.27</v>
      </c>
      <c r="DB623" s="53">
        <f>_xll.OneStreamExcelAddIn.XFFunctions.XFGetCell("TRUE", "CONSOL", $D$3,"TOT_Entity","USD","Actual",[1]Setup!C22,"PERIODIC",$B623,"TOPFLOW","TOP","TOP","top1",$C623,"top3","Open_Acute_DIV1","TOP5","TOP6","REPORTED","TOP8")</f>
        <v>14553.27</v>
      </c>
      <c r="DC623" s="53">
        <f>_xll.OneStreamExcelAddIn.XFFunctions.XFGetCell("TRUE", "CONSOL", $D$3,"TOT_Entity","USD","Actual",[1]Setup!C23,"PERIODIC",$B623,"TOPFLOW","TOP","TOP","top1",$C623,"top3","Open_Acute_DIV1","TOP5","TOP6","REPORTED","TOP8")</f>
        <v>14553.27</v>
      </c>
      <c r="DD623" s="53">
        <f>_xll.OneStreamExcelAddIn.XFFunctions.XFGetCell("TRUE", "CONSOL", $D$3,"TOT_Entity","USD","Actual",[1]Setup!C24,"PERIODIC",$B623,"TOPFLOW","TOP","TOP","top1",$C623,"top3","Open_Acute_DIV1","TOP5","TOP6","REPORTED","TOP8")</f>
        <v>15178.57</v>
      </c>
      <c r="DE623" s="53">
        <f>_xll.OneStreamExcelAddIn.XFFunctions.XFGetCell("TRUE", "CONSOL", $D$3,"TOT_Entity","USD","Actual",[1]Setup!C25,"PERIODIC",$B623,"TOPFLOW","TOP","TOP","top1",$C623,"top3","Open_Acute_DIV1","TOP5","TOP6","REPORTED","TOP8")</f>
        <v>16434.37</v>
      </c>
      <c r="DF623" s="53">
        <f>_xll.OneStreamExcelAddIn.XFFunctions.XFGetCell("TRUE", "CONSOL", $D$3,"TOT_Entity","USD","Actual",[1]Setup!C26,"PERIODIC",$B623,"TOPFLOW","TOP","TOP","top1",$C623,"top3","Open_Acute_DIV1","TOP5","TOP6","REPORTED","TOP8")</f>
        <v>15179.87</v>
      </c>
      <c r="DG623" s="53">
        <f>_xll.OneStreamExcelAddIn.XFFunctions.XFGetCell("TRUE", "CONSOL", $D$3,"TOT_Entity","USD","Actual",[1]Setup!C27,"PERIODIC",$B623,"TOPFLOW","TOP","TOP","top1",$C623,"top3","Open_Acute_DIV1","TOP5","TOP6","REPORTED","TOP8")</f>
        <v>17473.23</v>
      </c>
      <c r="DH623" s="53">
        <f>_xll.OneStreamExcelAddIn.XFFunctions.XFGetCell("TRUE", "CONSOL", $D$3,"TOT_Entity","USD","Actual",[1]Setup!C28,"PERIODIC",$B623,"TOPFLOW","TOP","TOP","top1",$C623,"top3","Open_Acute_DIV1","TOP5","TOP6","REPORTED","TOP8")</f>
        <v>17473.23</v>
      </c>
      <c r="DI623" s="178"/>
      <c r="DJ623" s="53">
        <f>_xll.OneStreamExcelAddIn.XFFunctions.XFGetCell("TRUE", "CONSOL", $D$3,"TOT_Entity","Aggregated","Budget_Working",[1]Setup!C4,"PERIODIC",$B623,"TOPFLOW","TOP","TOP","top1",$C623,"top3","Open_Acute_DIV1","TOP5","TOP6","REPORTED","TOP8")</f>
        <v>15795.02</v>
      </c>
      <c r="DK623" s="53">
        <f>_xll.OneStreamExcelAddIn.XFFunctions.XFGetCell("TRUE", "CONSOL", $D$3,"TOT_Entity","Aggregated","Budget_Working",[1]Setup!C5,"PERIODIC",$B623,"TOPFLOW","TOP","TOP","top1",$C623,"top3","Open_Acute_DIV1","TOP5","TOP6","REPORTED","TOP8")</f>
        <v>15795.02</v>
      </c>
      <c r="DL623" s="53">
        <f>_xll.OneStreamExcelAddIn.XFFunctions.XFGetCell("TRUE", "CONSOL", $D$3,"TOT_Entity","Aggregated","Budget_Working",[1]Setup!C6,"PERIODIC",$B623,"TOPFLOW","TOP","TOP","top1",$C623,"top3","Open_Acute_DIV1","TOP5","TOP6","REPORTED","TOP8")</f>
        <v>15795.02</v>
      </c>
      <c r="DM623" s="53">
        <f>_xll.OneStreamExcelAddIn.XFFunctions.XFGetCell("TRUE", "CONSOL", $D$3,"TOT_Entity","Aggregated","Budget_Working",[1]Setup!C7,"PERIODIC",$B623,"TOPFLOW","TOP","TOP","top1",$C623,"top3","Open_Acute_DIV1","TOP5","TOP6","REPORTED","TOP8")</f>
        <v>15795.02</v>
      </c>
      <c r="DN623" s="53">
        <f>_xll.OneStreamExcelAddIn.XFFunctions.XFGetCell("TRUE", "CONSOL", $D$3,"TOT_Entity","Aggregated","Budget_Working",[1]Setup!C8,"PERIODIC",$B623,"TOPFLOW","TOP","TOP","top1",$C623,"top3","Open_Acute_DIV1","TOP5","TOP6","REPORTED","TOP8")</f>
        <v>15795.02</v>
      </c>
      <c r="DO623" s="53">
        <f>_xll.OneStreamExcelAddIn.XFFunctions.XFGetCell("TRUE", "CONSOL", $D$3,"TOT_Entity","Aggregated","Budget_Working",[1]Setup!C9,"PERIODIC",$B623,"TOPFLOW","TOP","TOP","top1",$C623,"top3","Open_Acute_DIV1","TOP5","TOP6","REPORTED","TOP8")</f>
        <v>15795.02</v>
      </c>
      <c r="DP623" s="53">
        <f>_xll.OneStreamExcelAddIn.XFFunctions.XFGetCell("TRUE", "CONSOL", $D$3,"TOT_Entity","Aggregated","Budget_Working",[1]Setup!C10,"PERIODIC",$B623,"TOPFLOW","TOP","TOP","top1",$C623,"top3","Open_Acute_DIV1","TOP5","TOP6","REPORTED","TOP8")</f>
        <v>15795.02</v>
      </c>
      <c r="DQ623" s="53">
        <f>_xll.OneStreamExcelAddIn.XFFunctions.XFGetCell("TRUE", "CONSOL", $D$3,"TOT_Entity","Aggregated","Budget_Working",[1]Setup!C11,"PERIODIC",$B623,"TOPFLOW","TOP","TOP","top1",$C623,"top3","Open_Acute_DIV1","TOP5","TOP6","REPORTED","TOP8")</f>
        <v>15795.02</v>
      </c>
      <c r="DR623" s="53">
        <f>_xll.OneStreamExcelAddIn.XFFunctions.XFGetCell("TRUE", "CONSOL", $D$3,"TOT_Entity","Aggregated","Budget_Working",[1]Setup!C12,"PERIODIC",$B623,"TOPFLOW","TOP","TOP","top1",$C623,"top3","Open_Acute_DIV1","TOP5","TOP6","REPORTED","TOP8")</f>
        <v>15795.02</v>
      </c>
      <c r="DS623" s="53">
        <f>_xll.OneStreamExcelAddIn.XFFunctions.XFGetCell("TRUE", "CONSOL", $D$3,"TOT_Entity","Aggregated","Budget_Working",[1]Setup!C13,"PERIODIC",$B623,"TOPFLOW","TOP","TOP","top1",$C623,"top3","Open_Acute_DIV1","TOP5","TOP6","REPORTED","TOP8")</f>
        <v>15795.02</v>
      </c>
      <c r="DT623" s="53">
        <f>_xll.OneStreamExcelAddIn.XFFunctions.XFGetCell("TRUE", "CONSOL", $D$3,"TOT_Entity","Aggregated","Budget_Working",[1]Setup!C14,"PERIODIC",$B623,"TOPFLOW","TOP","TOP","top1",$C623,"top3","Open_Acute_DIV1","TOP5","TOP6","REPORTED","TOP8")</f>
        <v>15795.02</v>
      </c>
      <c r="DU623" s="53">
        <f>_xll.OneStreamExcelAddIn.XFFunctions.XFGetCell("TRUE", "CONSOL", $D$3,"TOT_Entity","Aggregated","Budget_Working",[1]Setup!C15,"PERIODIC",$B623,"TOPFLOW","TOP","TOP","top1",$C623,"top3","Open_Acute_DIV1","TOP5","TOP6","REPORTED","TOP8")</f>
        <v>15795.02</v>
      </c>
      <c r="DV623" s="178"/>
      <c r="DW623" s="53">
        <f>_xll.OneStreamExcelAddIn.XFFunctions.XFGetCell("TRUE", "CONSOL", $D$3,"TOT_Entity","USD","Budget_Final",[1]Setup!C17,"PERIODIC",$B623,"TOPFLOW","TOP","TOP","top1",$C623,"top3","Open_Acute_DIV1","TOP5","TOP6","REPORTED","TOP8")</f>
        <v>15036</v>
      </c>
      <c r="DX623" s="53">
        <f>_xll.OneStreamExcelAddIn.XFFunctions.XFGetCell("TRUE", "CONSOL", $D$3,"TOT_Entity","USD","Budget_Final",[1]Setup!C18,"PERIODIC",$B623,"TOPFLOW","TOP","TOP","top1",$C623,"top3","Open_Acute_DIV1","TOP5","TOP6","REPORTED","TOP8")</f>
        <v>15036</v>
      </c>
      <c r="DY623" s="53">
        <f>_xll.OneStreamExcelAddIn.XFFunctions.XFGetCell("TRUE", "CONSOL", $D$3,"TOT_Entity","USD","Budget_Final",[1]Setup!C19,"PERIODIC",$B623,"TOPFLOW","TOP","TOP","top1",$C623,"top3","Open_Acute_DIV1","TOP5","TOP6","REPORTED","TOP8")</f>
        <v>15036</v>
      </c>
      <c r="DZ623" s="53">
        <f>_xll.OneStreamExcelAddIn.XFFunctions.XFGetCell("TRUE", "CONSOL", $D$3,"TOT_Entity","USD","Budget_Final",[1]Setup!C20,"PERIODIC",$B623,"TOPFLOW","TOP","TOP","top1",$C623,"top3","Open_Acute_DIV1","TOP5","TOP6","REPORTED","TOP8")</f>
        <v>15036</v>
      </c>
      <c r="EA623" s="53">
        <f>_xll.OneStreamExcelAddIn.XFFunctions.XFGetCell("TRUE", "CONSOL", $D$3,"TOT_Entity","USD","Budget_Final",[1]Setup!C21,"PERIODIC",$B623,"TOPFLOW","TOP","TOP","top1",$C623,"top3","Open_Acute_DIV1","TOP5","TOP6","REPORTED","TOP8")</f>
        <v>15036</v>
      </c>
      <c r="EB623" s="53">
        <f>_xll.OneStreamExcelAddIn.XFFunctions.XFGetCell("TRUE", "CONSOL", $D$3,"TOT_Entity","USD","Budget_Final",[1]Setup!C22,"PERIODIC",$B623,"TOPFLOW","TOP","TOP","top1",$C623,"top3","Open_Acute_DIV1","TOP5","TOP6","REPORTED","TOP8")</f>
        <v>15036</v>
      </c>
      <c r="EC623" s="53">
        <f>_xll.OneStreamExcelAddIn.XFFunctions.XFGetCell("TRUE", "CONSOL", $D$3,"TOT_Entity","USD","Budget_Final",[1]Setup!C23,"PERIODIC",$B623,"TOPFLOW","TOP","TOP","top1",$C623,"top3","Open_Acute_DIV1","TOP5","TOP6","REPORTED","TOP8")</f>
        <v>15036</v>
      </c>
      <c r="ED623" s="53">
        <f>_xll.OneStreamExcelAddIn.XFFunctions.XFGetCell("TRUE", "CONSOL", $D$3,"TOT_Entity","USD","Budget_Final",[1]Setup!C24,"PERIODIC",$B623,"TOPFLOW","TOP","TOP","top1",$C623,"top3","Open_Acute_DIV1","TOP5","TOP6","REPORTED","TOP8")</f>
        <v>15036</v>
      </c>
      <c r="EE623" s="53">
        <f>_xll.OneStreamExcelAddIn.XFFunctions.XFGetCell("TRUE", "CONSOL", $D$3,"TOT_Entity","USD","Budget_Final",[1]Setup!C25,"PERIODIC",$B623,"TOPFLOW","TOP","TOP","top1",$C623,"top3","Open_Acute_DIV1","TOP5","TOP6","REPORTED","TOP8")</f>
        <v>15036</v>
      </c>
      <c r="EF623" s="53">
        <f>_xll.OneStreamExcelAddIn.XFFunctions.XFGetCell("TRUE", "CONSOL", $D$3,"TOT_Entity","USD","Budget_Final",[1]Setup!C26,"PERIODIC",$B623,"TOPFLOW","TOP","TOP","top1",$C623,"top3","Open_Acute_DIV1","TOP5","TOP6","REPORTED","TOP8")</f>
        <v>15036</v>
      </c>
      <c r="EG623" s="53">
        <f>_xll.OneStreamExcelAddIn.XFFunctions.XFGetCell("TRUE", "CONSOL", $D$3,"TOT_Entity","USD","Budget_Final",[1]Setup!C27,"PERIODIC",$B623,"TOPFLOW","TOP","TOP","top1",$C623,"top3","Open_Acute_DIV1","TOP5","TOP6","REPORTED","TOP8")</f>
        <v>15036</v>
      </c>
      <c r="EH623" s="53">
        <f>_xll.OneStreamExcelAddIn.XFFunctions.XFGetCell("TRUE", "CONSOL", $D$3,"TOT_Entity","USD","Budget_Final",[1]Setup!C28,"PERIODIC",$B623,"TOPFLOW","TOP","TOP","top1",$C623,"top3","Open_Acute_DIV1","TOP5","TOP6","REPORTED","TOP8")</f>
        <v>15036</v>
      </c>
    </row>
    <row r="624" spans="2:138" x14ac:dyDescent="0.25">
      <c r="B624" s="51">
        <v>67006</v>
      </c>
      <c r="C624" s="51"/>
      <c r="D624" t="str" cm="1">
        <f t="array" ref="D624">_xll.OneStreamExcelAddIn.XFFunctions.XFGetMemberInfo("Description","Account",B624)</f>
        <v>Flood Insurance</v>
      </c>
      <c r="E624" s="53">
        <f>_xll.OneStreamExcelAddIn.XFFunctions.XFGetCell("TRUE", "CONSOL", $D$3,"TOT_Entity","USD","Actual",$E$3,"PERIODIC",$B624,"TOPFLOW","TOP","TOP","top1",$C624,"top3","Open_Acute_DIV1","TOP5","TOP6","REPORTED","TOP8")</f>
        <v>0</v>
      </c>
      <c r="F624" s="53">
        <f>_xll.OneStreamExcelAddIn.XFFunctions.XFGetCell("TRUE", "CONSOL", $D$3,"TOT_Entity","Aggregated","Budget_Working",$E$3,"PERIODIC",$B624,"TOPFLOW","TOP","TOP","top1",$C624,"top3","Open_Acute_DIV1","TOP5","TOP6","REPORTED","TOP8")</f>
        <v>0</v>
      </c>
      <c r="G624" s="53">
        <f t="shared" si="1614"/>
        <v>0</v>
      </c>
      <c r="H624" s="55">
        <f t="shared" si="1615"/>
        <v>0</v>
      </c>
      <c r="I624" s="41"/>
      <c r="J624" s="53">
        <f>_xll.OneStreamExcelAddIn.XFFunctions.XFGetCell("TRUE", "CONSOL", $D$3,"TOT_Entity","USD","Actual",$E$3,"YTD",$B624,"TOPFLOW","TOP","TOP","top1",$C624,"TOP3","Open_Acute_DIV1","TOP5","TOP6","REPORTED","TOP8")</f>
        <v>0</v>
      </c>
      <c r="K624" s="53">
        <f>_xll.OneStreamExcelAddIn.XFFunctions.XFGetCell("TRUE", "CONSOL", $D$3,"TOT_Entity","Aggregated","Budget_Working",$E$3,"YTD",$B624,"TOPFLOW","TOP","TOP","top1",$C624,"TOP3","Open_Acute_DIV1","TOP5","TOP6","REPORTED","TOP8")</f>
        <v>0</v>
      </c>
      <c r="L624" s="53">
        <f t="shared" si="1616"/>
        <v>0</v>
      </c>
      <c r="M624" s="40">
        <f t="shared" si="1617"/>
        <v>0</v>
      </c>
      <c r="N624" s="41"/>
      <c r="O624" s="53">
        <f>_xll.OneStreamExcelAddIn.XFFunctions.XFGetCell("TRUE", "CONSOL", $D$3,"TOT_Entity","USD","Actual",$F$3,"YTD",$B624,"TOPFLOW","TOP","TOP","top1",$C624,"TOP3","Open_Acute_DIV1","TOP5","TOP6","REPORTED","TOP8")</f>
        <v>0</v>
      </c>
      <c r="P624" s="53">
        <f>_xll.OneStreamExcelAddIn.XFFunctions.XFGetCell("TRUE", "CONSOL", $D$3,"TOT_Entity","USD","Actual",$E$3,"YTD",$B624,"TOPFLOW","TOP","TOP","top1",$C624,"top3","Open_Acute_DIV1","TOP5","TOP6","REPORTED","VAR_BW_PY_Actual")</f>
        <v>0</v>
      </c>
      <c r="Q624" s="40">
        <f t="shared" si="1618"/>
        <v>0</v>
      </c>
      <c r="R624" s="41"/>
      <c r="S624" s="53">
        <f>_xll.OneStreamExcelAddIn.XFFunctions.XFGetCell("TRUE", "CONSOL", $D$3,"TOT_Entity","USD","MIDFCST",$E$3,"MTD",$B624,"TOPFLOW","TOP","TOP","top1",$C624,"TOP3","Open_Acute_DIV1","TOP5","TOP6","REPORTED","TOP8")</f>
        <v>0</v>
      </c>
      <c r="T624" s="53">
        <f t="shared" si="1619"/>
        <v>0</v>
      </c>
      <c r="U624" s="40">
        <f t="shared" si="1620"/>
        <v>0</v>
      </c>
      <c r="V624" s="41"/>
      <c r="W624" s="42"/>
      <c r="X624" s="43"/>
      <c r="Y624" s="42"/>
      <c r="Z624" s="44"/>
      <c r="AB624" s="53">
        <f>_xll.OneStreamExcelAddIn.XFFunctions.XFGetCell("TRUE", "CONSOL", $D$3,"TOT_Entity","USD","Actual",[1]Setup!C4,"PERIODIC",$B624,"TOPFLOW","TOP","TOP","top1",$C624,"top3","Open_Acute_DIV1","TOP5","TOP6","REPORTED","TOP8")</f>
        <v>0</v>
      </c>
      <c r="AC624" s="53">
        <f>_xll.OneStreamExcelAddIn.XFFunctions.XFGetCell("TRUE", "CONSOL", $D$3,"TOT_Entity","Aggregated","Budget_Working",[1]Setup!C4,"PERIODIC",$B624,"TOPFLOW","TOP","TOP","top1",$C624,"top3","Open_Acute_DIV1","TOP5","TOP6","REPORTED","TOP8")</f>
        <v>0</v>
      </c>
      <c r="AD624" s="53">
        <f t="shared" si="1621"/>
        <v>0</v>
      </c>
      <c r="AE624" s="40">
        <f t="shared" si="1622"/>
        <v>0</v>
      </c>
      <c r="AG624" s="53">
        <f>_xll.OneStreamExcelAddIn.XFFunctions.XFGetCell("TRUE", "CONSOL", $D$3,"TOT_Entity","USD","Actual",[1]Setup!C5,"PERIODIC",$B624,"TOPFLOW","TOP","TOP","top1",$C624,"top3","Open_Acute_DIV1","TOP5","TOP6","REPORTED","TOP8")</f>
        <v>0</v>
      </c>
      <c r="AH624" s="53">
        <f>_xll.OneStreamExcelAddIn.XFFunctions.XFGetCell("TRUE", "CONSOL", $D$3,"TOT_Entity","Aggregated","Budget_Working",[1]Setup!C5,"PERIODIC",$B624,"TOPFLOW","TOP","TOP","top1",$C624,"top3","Open_Acute_DIV1","TOP5","TOP6","REPORTED","TOP8")</f>
        <v>0</v>
      </c>
      <c r="AI624" s="53">
        <f t="shared" si="1623"/>
        <v>0</v>
      </c>
      <c r="AJ624" s="40">
        <f t="shared" si="1624"/>
        <v>0</v>
      </c>
      <c r="AL624" s="53">
        <f>_xll.OneStreamExcelAddIn.XFFunctions.XFGetCell("TRUE", "CONSOL", $D$3,"TOT_Entity","USD","Actual",[1]Setup!C6,"PERIODIC",$B624,"TOPFLOW","TOP","TOP","top1",$C624,"top3","Open_Acute_DIV1","TOP5","TOP6","REPORTED","TOP8")</f>
        <v>0</v>
      </c>
      <c r="AM624" s="53">
        <f>_xll.OneStreamExcelAddIn.XFFunctions.XFGetCell("TRUE", "CONSOL", $D$3,"TOT_Entity","Aggregated","Budget_Working",[1]Setup!C6,"PERIODIC",$B624,"TOPFLOW","TOP","TOP","top1",$C624,"top3","Open_Acute_DIV1","TOP5","TOP6","REPORTED","TOP8")</f>
        <v>0</v>
      </c>
      <c r="AN624" s="53">
        <f t="shared" si="1625"/>
        <v>0</v>
      </c>
      <c r="AO624" s="40">
        <f t="shared" si="1626"/>
        <v>0</v>
      </c>
      <c r="AQ624" s="53">
        <f>_xll.OneStreamExcelAddIn.XFFunctions.XFGetCell("TRUE", "CONSOL", $D$3,"TOT_Entity","USD","Actual",[1]Setup!C7,"PERIODIC",$B624,"TOPFLOW","TOP","TOP","top1",$C624,"top3","Open_Acute_DIV1","TOP5","TOP6","REPORTED","TOP8")</f>
        <v>0</v>
      </c>
      <c r="AR624" s="53">
        <f>_xll.OneStreamExcelAddIn.XFFunctions.XFGetCell("TRUE", "CONSOL", $D$3,"TOT_Entity","Aggregated","Budget_Working",[1]Setup!C7,"PERIODIC",$B624,"TOPFLOW","TOP","TOP","top1",$C624,"top3","Open_Acute_DIV1","TOP5","TOP6","REPORTED","TOP8")</f>
        <v>0</v>
      </c>
      <c r="AS624" s="53">
        <f t="shared" si="1627"/>
        <v>0</v>
      </c>
      <c r="AT624" s="40">
        <f t="shared" si="1628"/>
        <v>0</v>
      </c>
      <c r="AV624" s="53">
        <f>_xll.OneStreamExcelAddIn.XFFunctions.XFGetCell("TRUE", "CONSOL", $D$3,"TOT_Entity","USD","Actual",[1]Setup!C8,"PERIODIC",$B624,"TOPFLOW","TOP","TOP","top1",$C624,"top3","Open_Acute_DIV1","TOP5","TOP6","REPORTED","TOP8")</f>
        <v>0</v>
      </c>
      <c r="AW624" s="53">
        <f>_xll.OneStreamExcelAddIn.XFFunctions.XFGetCell("TRUE", "CONSOL", $D$3,"TOT_Entity","Aggregated","Budget_Working",[1]Setup!C8,"PERIODIC",$B624,"TOPFLOW","TOP","TOP","top1",$C624,"top3","Open_Acute_DIV1","TOP5","TOP6","REPORTED","TOP8")</f>
        <v>0</v>
      </c>
      <c r="AX624" s="53">
        <f t="shared" si="1629"/>
        <v>0</v>
      </c>
      <c r="AY624" s="40">
        <f t="shared" si="1630"/>
        <v>0</v>
      </c>
      <c r="BA624" s="53">
        <f>_xll.OneStreamExcelAddIn.XFFunctions.XFGetCell("TRUE", "CONSOL", $D$3,"TOT_Entity","USD","Actual",[1]Setup!C9,"PERIODIC",$B624,"TOPFLOW","TOP","TOP","top1",$C624,"top3","Open_Acute_DIV1","TOP5","TOP6","REPORTED","TOP8")</f>
        <v>0</v>
      </c>
      <c r="BB624" s="53">
        <f>_xll.OneStreamExcelAddIn.XFFunctions.XFGetCell("TRUE", "CONSOL", $D$3,"TOT_Entity","Aggregated","Budget_Working",[1]Setup!C9,"PERIODIC",$B624,"TOPFLOW","TOP","TOP","top1",$C624,"top3","Open_Acute_DIV1","TOP5","TOP6","REPORTED","TOP8")</f>
        <v>0</v>
      </c>
      <c r="BC624" s="53">
        <f t="shared" si="1631"/>
        <v>0</v>
      </c>
      <c r="BD624" s="40">
        <f t="shared" si="1632"/>
        <v>0</v>
      </c>
      <c r="BF624" s="53">
        <f>_xll.OneStreamExcelAddIn.XFFunctions.XFGetCell("TRUE", "CONSOL", $D$3,"TOT_Entity","USD","Actual",[1]Setup!C10,"PERIODIC",$B624,"TOPFLOW","TOP","TOP","top1",$C624,"top3","Open_Acute_DIV1","TOP5","TOP6","REPORTED","TOP8")</f>
        <v>0</v>
      </c>
      <c r="BG624" s="53">
        <f>_xll.OneStreamExcelAddIn.XFFunctions.XFGetCell("TRUE", "CONSOL", $D$3,"TOT_Entity","Aggregated","Budget_Working",[1]Setup!C10,"PERIODIC",$B624,"TOPFLOW","TOP","TOP","top1",$C624,"top3","Open_Acute_DIV1","TOP5","TOP6","REPORTED","TOP8")</f>
        <v>0</v>
      </c>
      <c r="BH624" s="53">
        <f t="shared" si="1633"/>
        <v>0</v>
      </c>
      <c r="BI624" s="40">
        <f t="shared" si="1634"/>
        <v>0</v>
      </c>
      <c r="BK624" s="53">
        <f>_xll.OneStreamExcelAddIn.XFFunctions.XFGetCell("TRUE", "CONSOL", $D$3,"TOT_Entity","USD","Actual",[1]Setup!C11,"PERIODIC",$B624,"TOPFLOW","TOP","TOP","top1",$C624,"top3","Open_Acute_DIV1","TOP5","TOP6","REPORTED","TOP8")</f>
        <v>0</v>
      </c>
      <c r="BL624" s="53">
        <f>_xll.OneStreamExcelAddIn.XFFunctions.XFGetCell("TRUE", "CONSOL", $D$3,"TOT_Entity","Aggregated","Budget_Working",[1]Setup!C11,"PERIODIC",$B624,"TOPFLOW","TOP","TOP","top1",$C624,"top3","Open_Acute_DIV1","TOP5","TOP6","REPORTED","TOP8")</f>
        <v>0</v>
      </c>
      <c r="BM624" s="53">
        <f t="shared" si="1635"/>
        <v>0</v>
      </c>
      <c r="BN624" s="40">
        <f t="shared" si="1636"/>
        <v>0</v>
      </c>
      <c r="BP624" s="53">
        <f>_xll.OneStreamExcelAddIn.XFFunctions.XFGetCell("TRUE", "CONSOL", $D$3,"TOT_Entity","USD","Actual",[1]Setup!C12,"PERIODIC",$B624,"TOPFLOW","TOP","TOP","top1",$C624,"top3","Open_Acute_DIV1","TOP5","TOP6","REPORTED","TOP8")</f>
        <v>0</v>
      </c>
      <c r="BQ624" s="53">
        <f>_xll.OneStreamExcelAddIn.XFFunctions.XFGetCell("TRUE", "CONSOL", $D$3,"TOT_Entity","Aggregated","Budget_Working",[1]Setup!C12,"PERIODIC",$B624,"TOPFLOW","TOP","TOP","top1",$C624,"top3","Open_Acute_DIV1","TOP5","TOP6","REPORTED","TOP8")</f>
        <v>0</v>
      </c>
      <c r="BR624" s="53">
        <f t="shared" si="1637"/>
        <v>0</v>
      </c>
      <c r="BS624" s="40">
        <f t="shared" si="1638"/>
        <v>0</v>
      </c>
      <c r="BU624" s="53">
        <f>_xll.OneStreamExcelAddIn.XFFunctions.XFGetCell("TRUE", "CONSOL", $D$3,"TOT_Entity","USD","Actual",[1]Setup!C13,"PERIODIC",$B624,"TOPFLOW","TOP","TOP","top1",$C624,"top3","Open_Acute_DIV1","TOP5","TOP6","REPORTED","TOP8")</f>
        <v>0</v>
      </c>
      <c r="BV624" s="53">
        <f>_xll.OneStreamExcelAddIn.XFFunctions.XFGetCell("TRUE", "CONSOL", $D$3,"TOT_Entity","Aggregated","Budget_Working",[1]Setup!C13,"PERIODIC",$B624,"TOPFLOW","TOP","TOP","top1",$C624,"top3","Open_Acute_DIV1","TOP5","TOP6","REPORTED","TOP8")</f>
        <v>0</v>
      </c>
      <c r="BW624" s="53">
        <f t="shared" si="1639"/>
        <v>0</v>
      </c>
      <c r="BX624" s="40">
        <f t="shared" si="1640"/>
        <v>0</v>
      </c>
      <c r="BZ624" s="53">
        <f>_xll.OneStreamExcelAddIn.XFFunctions.XFGetCell("TRUE", "CONSOL", $D$3,"TOT_Entity","USD","Actual",[1]Setup!C14,"PERIODIC",$B624,"TOPFLOW","TOP","TOP","top1",$C624,"top3","Open_Acute_DIV1","TOP5","TOP6","REPORTED","TOP8")</f>
        <v>0</v>
      </c>
      <c r="CA624" s="53">
        <f>_xll.OneStreamExcelAddIn.XFFunctions.XFGetCell("TRUE", "CONSOL", $D$3,"TOT_Entity","Aggregated","Budget_Working",[1]Setup!C14,"PERIODIC",$B624,"TOPFLOW","TOP","TOP","top1",$C624,"top3","Open_Acute_DIV1","TOP5","TOP6","REPORTED","TOP8")</f>
        <v>0</v>
      </c>
      <c r="CB624" s="53">
        <f t="shared" si="1641"/>
        <v>0</v>
      </c>
      <c r="CC624" s="40">
        <f t="shared" si="1642"/>
        <v>0</v>
      </c>
      <c r="CE624" s="53">
        <f>_xll.OneStreamExcelAddIn.XFFunctions.XFGetCell("TRUE", "CONSOL", $D$3,"TOT_Entity","USD","Actual",[1]Setup!C15,"PERIODIC",$B624,"TOPFLOW","TOP","TOP","top1",$C624,"top3","Open_Acute_DIV1","TOP5","TOP6","REPORTED","TOP8")</f>
        <v>0</v>
      </c>
      <c r="CF624" s="53">
        <f>_xll.OneStreamExcelAddIn.XFFunctions.XFGetCell("TRUE", "CONSOL", $D$3,"TOT_Entity","Aggregated","Budget_Working",[1]Setup!C15,"PERIODIC",$B624,"TOPFLOW","TOP","TOP","top1",$C624,"top3","Open_Acute_DIV1","TOP5","TOP6","REPORTED","TOP8")</f>
        <v>0</v>
      </c>
      <c r="CG624" s="53">
        <f t="shared" si="1643"/>
        <v>0</v>
      </c>
      <c r="CH624" s="40">
        <f t="shared" si="1644"/>
        <v>0</v>
      </c>
      <c r="CI624" s="212"/>
      <c r="CJ624" s="53">
        <f>_xll.OneStreamExcelAddIn.XFFunctions.XFGetCell("TRUE", "CONSOL", $D$3,"TOT_Entity","USD","Actual",[1]Setup!C4,"PERIODIC",$B624,"TOPFLOW","TOP","TOP","top1",$C624,"top3","Open_Acute_DIV1","TOP5","TOP6","REPORTED","TOP8")</f>
        <v>0</v>
      </c>
      <c r="CK624" s="53">
        <f>_xll.OneStreamExcelAddIn.XFFunctions.XFGetCell("TRUE", "CONSOL", $D$3,"TOT_Entity","USD","Actual",[1]Setup!C5,"PERIODIC",$B624,"TOPFLOW","TOP","TOP","top1",$C624,"top3","Open_Acute_DIV1","TOP5","TOP6","REPORTED","TOP8")</f>
        <v>0</v>
      </c>
      <c r="CL624" s="53">
        <f>_xll.OneStreamExcelAddIn.XFFunctions.XFGetCell("TRUE", "CONSOL", $D$3,"TOT_Entity","USD","Actual",[1]Setup!C6,"PERIODIC",$B624,"TOPFLOW","TOP","TOP","top1",$C624,"top3","Open_Acute_DIV1","TOP5","TOP6","REPORTED","TOP8")</f>
        <v>0</v>
      </c>
      <c r="CM624" s="53">
        <f>_xll.OneStreamExcelAddIn.XFFunctions.XFGetCell("TRUE", "CONSOL", $D$3,"TOT_Entity","USD","Actual",[1]Setup!C7,"PERIODIC",$B624,"TOPFLOW","TOP","TOP","top1",$C624,"top3","Open_Acute_DIV1","TOP5","TOP6","REPORTED","TOP8")</f>
        <v>0</v>
      </c>
      <c r="CN624" s="53">
        <f>_xll.OneStreamExcelAddIn.XFFunctions.XFGetCell("TRUE", "CONSOL", $D$3,"TOT_Entity","USD","Actual",[1]Setup!C8,"PERIODIC",$B624,"TOPFLOW","TOP","TOP","top1",$C624,"top3","Open_Acute_DIV1","TOP5","TOP6","REPORTED","TOP8")</f>
        <v>0</v>
      </c>
      <c r="CO624" s="53">
        <f>_xll.OneStreamExcelAddIn.XFFunctions.XFGetCell("TRUE", "CONSOL", $D$3,"TOT_Entity","USD","Actual",[1]Setup!C9,"PERIODIC",$B624,"TOPFLOW","TOP","TOP","top1",$C624,"top3","Open_Acute_DIV1","TOP5","TOP6","REPORTED","TOP8")</f>
        <v>0</v>
      </c>
      <c r="CP624" s="53">
        <f>_xll.OneStreamExcelAddIn.XFFunctions.XFGetCell("TRUE", "CONSOL", $D$3,"TOT_Entity","USD","Actual",[1]Setup!C10,"PERIODIC",$B624,"TOPFLOW","TOP","TOP","top1",$C624,"top3","Open_Acute_DIV1","TOP5","TOP6","REPORTED","TOP8")</f>
        <v>0</v>
      </c>
      <c r="CQ624" s="53">
        <f>_xll.OneStreamExcelAddIn.XFFunctions.XFGetCell("TRUE", "CONSOL", $D$3,"TOT_Entity","USD","Actual",[1]Setup!C11,"PERIODIC",$B624,"TOPFLOW","TOP","TOP","top1",$C624,"top3","Open_Acute_DIV1","TOP5","TOP6","REPORTED","TOP8")</f>
        <v>0</v>
      </c>
      <c r="CR624" s="53">
        <f>_xll.OneStreamExcelAddIn.XFFunctions.XFGetCell("TRUE", "CONSOL", $D$3,"TOT_Entity","USD","Actual",[1]Setup!C12,"PERIODIC",$B624,"TOPFLOW","TOP","TOP","top1",$C624,"top3","Open_Acute_DIV1","TOP5","TOP6","REPORTED","TOP8")</f>
        <v>0</v>
      </c>
      <c r="CS624" s="53">
        <f>_xll.OneStreamExcelAddIn.XFFunctions.XFGetCell("TRUE", "CONSOL", $D$3,"TOT_Entity","USD","Actual",[1]Setup!C13,"PERIODIC",$B624,"TOPFLOW","TOP","TOP","top1",$C624,"top3","Open_Acute_DIV1","TOP5","TOP6","REPORTED","TOP8")</f>
        <v>0</v>
      </c>
      <c r="CT624" s="53">
        <f>_xll.OneStreamExcelAddIn.XFFunctions.XFGetCell("TRUE", "CONSOL", $D$3,"TOT_Entity","USD","Actual",[1]Setup!C14,"PERIODIC",$B624,"TOPFLOW","TOP","TOP","top1",$C624,"top3","Open_Acute_DIV1","TOP5","TOP6","REPORTED","TOP8")</f>
        <v>0</v>
      </c>
      <c r="CU624" s="53">
        <f>_xll.OneStreamExcelAddIn.XFFunctions.XFGetCell("TRUE", "CONSOL", $D$3,"TOT_Entity","USD","Actual",[1]Setup!C15,"PERIODIC",$B624,"TOPFLOW","TOP","TOP","top1",$C624,"top3","Open_Acute_DIV1","TOP5","TOP6","REPORTED","TOP8")</f>
        <v>0</v>
      </c>
      <c r="CV624" s="212"/>
      <c r="CW624" s="53">
        <f>_xll.OneStreamExcelAddIn.XFFunctions.XFGetCell("TRUE", "CONSOL", $D$3,"TOT_Entity","USD","Actual",[1]Setup!C17,"PERIODIC",$B624,"TOPFLOW","TOP","TOP","top1",$C624,"top3","Open_Acute_DIV1","TOP5","TOP6","REPORTED","TOP8")</f>
        <v>0</v>
      </c>
      <c r="CX624" s="53">
        <f>_xll.OneStreamExcelAddIn.XFFunctions.XFGetCell("TRUE", "CONSOL", $D$3,"TOT_Entity","USD","Actual",[1]Setup!C18,"PERIODIC",$B624,"TOPFLOW","TOP","TOP","top1",$C624,"top3","Open_Acute_DIV1","TOP5","TOP6","REPORTED","TOP8")</f>
        <v>0</v>
      </c>
      <c r="CY624" s="53">
        <f>_xll.OneStreamExcelAddIn.XFFunctions.XFGetCell("TRUE", "CONSOL", $D$3,"TOT_Entity","USD","Actual",[1]Setup!C19,"PERIODIC",$B624,"TOPFLOW","TOP","TOP","top1",$C624,"top3","Open_Acute_DIV1","TOP5","TOP6","REPORTED","TOP8")</f>
        <v>0</v>
      </c>
      <c r="CZ624" s="53">
        <f>_xll.OneStreamExcelAddIn.XFFunctions.XFGetCell("TRUE", "CONSOL", $D$3,"TOT_Entity","USD","Actual",[1]Setup!C20,"PERIODIC",$B624,"TOPFLOW","TOP","TOP","top1",$C624,"top3","Open_Acute_DIV1","TOP5","TOP6","REPORTED","TOP8")</f>
        <v>0</v>
      </c>
      <c r="DA624" s="53">
        <f>_xll.OneStreamExcelAddIn.XFFunctions.XFGetCell("TRUE", "CONSOL", $D$3,"TOT_Entity","USD","Actual",[1]Setup!C21,"PERIODIC",$B624,"TOPFLOW","TOP","TOP","top1",$C624,"top3","Open_Acute_DIV1","TOP5","TOP6","REPORTED","TOP8")</f>
        <v>0</v>
      </c>
      <c r="DB624" s="53">
        <f>_xll.OneStreamExcelAddIn.XFFunctions.XFGetCell("TRUE", "CONSOL", $D$3,"TOT_Entity","USD","Actual",[1]Setup!C22,"PERIODIC",$B624,"TOPFLOW","TOP","TOP","top1",$C624,"top3","Open_Acute_DIV1","TOP5","TOP6","REPORTED","TOP8")</f>
        <v>0</v>
      </c>
      <c r="DC624" s="53">
        <f>_xll.OneStreamExcelAddIn.XFFunctions.XFGetCell("TRUE", "CONSOL", $D$3,"TOT_Entity","USD","Actual",[1]Setup!C23,"PERIODIC",$B624,"TOPFLOW","TOP","TOP","top1",$C624,"top3","Open_Acute_DIV1","TOP5","TOP6","REPORTED","TOP8")</f>
        <v>0</v>
      </c>
      <c r="DD624" s="53">
        <f>_xll.OneStreamExcelAddIn.XFFunctions.XFGetCell("TRUE", "CONSOL", $D$3,"TOT_Entity","USD","Actual",[1]Setup!C24,"PERIODIC",$B624,"TOPFLOW","TOP","TOP","top1",$C624,"top3","Open_Acute_DIV1","TOP5","TOP6","REPORTED","TOP8")</f>
        <v>0</v>
      </c>
      <c r="DE624" s="53">
        <f>_xll.OneStreamExcelAddIn.XFFunctions.XFGetCell("TRUE", "CONSOL", $D$3,"TOT_Entity","USD","Actual",[1]Setup!C25,"PERIODIC",$B624,"TOPFLOW","TOP","TOP","top1",$C624,"top3","Open_Acute_DIV1","TOP5","TOP6","REPORTED","TOP8")</f>
        <v>0</v>
      </c>
      <c r="DF624" s="53">
        <f>_xll.OneStreamExcelAddIn.XFFunctions.XFGetCell("TRUE", "CONSOL", $D$3,"TOT_Entity","USD","Actual",[1]Setup!C26,"PERIODIC",$B624,"TOPFLOW","TOP","TOP","top1",$C624,"top3","Open_Acute_DIV1","TOP5","TOP6","REPORTED","TOP8")</f>
        <v>0</v>
      </c>
      <c r="DG624" s="53">
        <f>_xll.OneStreamExcelAddIn.XFFunctions.XFGetCell("TRUE", "CONSOL", $D$3,"TOT_Entity","USD","Actual",[1]Setup!C27,"PERIODIC",$B624,"TOPFLOW","TOP","TOP","top1",$C624,"top3","Open_Acute_DIV1","TOP5","TOP6","REPORTED","TOP8")</f>
        <v>0</v>
      </c>
      <c r="DH624" s="53">
        <f>_xll.OneStreamExcelAddIn.XFFunctions.XFGetCell("TRUE", "CONSOL", $D$3,"TOT_Entity","USD","Actual",[1]Setup!C28,"PERIODIC",$B624,"TOPFLOW","TOP","TOP","top1",$C624,"top3","Open_Acute_DIV1","TOP5","TOP6","REPORTED","TOP8")</f>
        <v>0</v>
      </c>
      <c r="DI624" s="178"/>
      <c r="DJ624" s="53">
        <f>_xll.OneStreamExcelAddIn.XFFunctions.XFGetCell("TRUE", "CONSOL", $D$3,"TOT_Entity","Aggregated","Budget_Working",[1]Setup!C4,"PERIODIC",$B624,"TOPFLOW","TOP","TOP","top1",$C624,"top3","Open_Acute_DIV1","TOP5","TOP6","REPORTED","TOP8")</f>
        <v>0</v>
      </c>
      <c r="DK624" s="53">
        <f>_xll.OneStreamExcelAddIn.XFFunctions.XFGetCell("TRUE", "CONSOL", $D$3,"TOT_Entity","Aggregated","Budget_Working",[1]Setup!C5,"PERIODIC",$B624,"TOPFLOW","TOP","TOP","top1",$C624,"top3","Open_Acute_DIV1","TOP5","TOP6","REPORTED","TOP8")</f>
        <v>0</v>
      </c>
      <c r="DL624" s="53">
        <f>_xll.OneStreamExcelAddIn.XFFunctions.XFGetCell("TRUE", "CONSOL", $D$3,"TOT_Entity","Aggregated","Budget_Working",[1]Setup!C6,"PERIODIC",$B624,"TOPFLOW","TOP","TOP","top1",$C624,"top3","Open_Acute_DIV1","TOP5","TOP6","REPORTED","TOP8")</f>
        <v>0</v>
      </c>
      <c r="DM624" s="53">
        <f>_xll.OneStreamExcelAddIn.XFFunctions.XFGetCell("TRUE", "CONSOL", $D$3,"TOT_Entity","Aggregated","Budget_Working",[1]Setup!C7,"PERIODIC",$B624,"TOPFLOW","TOP","TOP","top1",$C624,"top3","Open_Acute_DIV1","TOP5","TOP6","REPORTED","TOP8")</f>
        <v>0</v>
      </c>
      <c r="DN624" s="53">
        <f>_xll.OneStreamExcelAddIn.XFFunctions.XFGetCell("TRUE", "CONSOL", $D$3,"TOT_Entity","Aggregated","Budget_Working",[1]Setup!C8,"PERIODIC",$B624,"TOPFLOW","TOP","TOP","top1",$C624,"top3","Open_Acute_DIV1","TOP5","TOP6","REPORTED","TOP8")</f>
        <v>0</v>
      </c>
      <c r="DO624" s="53">
        <f>_xll.OneStreamExcelAddIn.XFFunctions.XFGetCell("TRUE", "CONSOL", $D$3,"TOT_Entity","Aggregated","Budget_Working",[1]Setup!C9,"PERIODIC",$B624,"TOPFLOW","TOP","TOP","top1",$C624,"top3","Open_Acute_DIV1","TOP5","TOP6","REPORTED","TOP8")</f>
        <v>0</v>
      </c>
      <c r="DP624" s="53">
        <f>_xll.OneStreamExcelAddIn.XFFunctions.XFGetCell("TRUE", "CONSOL", $D$3,"TOT_Entity","Aggregated","Budget_Working",[1]Setup!C10,"PERIODIC",$B624,"TOPFLOW","TOP","TOP","top1",$C624,"top3","Open_Acute_DIV1","TOP5","TOP6","REPORTED","TOP8")</f>
        <v>0</v>
      </c>
      <c r="DQ624" s="53">
        <f>_xll.OneStreamExcelAddIn.XFFunctions.XFGetCell("TRUE", "CONSOL", $D$3,"TOT_Entity","Aggregated","Budget_Working",[1]Setup!C11,"PERIODIC",$B624,"TOPFLOW","TOP","TOP","top1",$C624,"top3","Open_Acute_DIV1","TOP5","TOP6","REPORTED","TOP8")</f>
        <v>0</v>
      </c>
      <c r="DR624" s="53">
        <f>_xll.OneStreamExcelAddIn.XFFunctions.XFGetCell("TRUE", "CONSOL", $D$3,"TOT_Entity","Aggregated","Budget_Working",[1]Setup!C12,"PERIODIC",$B624,"TOPFLOW","TOP","TOP","top1",$C624,"top3","Open_Acute_DIV1","TOP5","TOP6","REPORTED","TOP8")</f>
        <v>0</v>
      </c>
      <c r="DS624" s="53">
        <f>_xll.OneStreamExcelAddIn.XFFunctions.XFGetCell("TRUE", "CONSOL", $D$3,"TOT_Entity","Aggregated","Budget_Working",[1]Setup!C13,"PERIODIC",$B624,"TOPFLOW","TOP","TOP","top1",$C624,"top3","Open_Acute_DIV1","TOP5","TOP6","REPORTED","TOP8")</f>
        <v>0</v>
      </c>
      <c r="DT624" s="53">
        <f>_xll.OneStreamExcelAddIn.XFFunctions.XFGetCell("TRUE", "CONSOL", $D$3,"TOT_Entity","Aggregated","Budget_Working",[1]Setup!C14,"PERIODIC",$B624,"TOPFLOW","TOP","TOP","top1",$C624,"top3","Open_Acute_DIV1","TOP5","TOP6","REPORTED","TOP8")</f>
        <v>0</v>
      </c>
      <c r="DU624" s="53">
        <f>_xll.OneStreamExcelAddIn.XFFunctions.XFGetCell("TRUE", "CONSOL", $D$3,"TOT_Entity","Aggregated","Budget_Working",[1]Setup!C15,"PERIODIC",$B624,"TOPFLOW","TOP","TOP","top1",$C624,"top3","Open_Acute_DIV1","TOP5","TOP6","REPORTED","TOP8")</f>
        <v>0</v>
      </c>
      <c r="DV624" s="178"/>
      <c r="DW624" s="53">
        <f>_xll.OneStreamExcelAddIn.XFFunctions.XFGetCell("TRUE", "CONSOL", $D$3,"TOT_Entity","USD","Budget_Final",[1]Setup!C17,"PERIODIC",$B624,"TOPFLOW","TOP","TOP","top1",$C624,"top3","Open_Acute_DIV1","TOP5","TOP6","REPORTED","TOP8")</f>
        <v>0</v>
      </c>
      <c r="DX624" s="53">
        <f>_xll.OneStreamExcelAddIn.XFFunctions.XFGetCell("TRUE", "CONSOL", $D$3,"TOT_Entity","USD","Budget_Final",[1]Setup!C18,"PERIODIC",$B624,"TOPFLOW","TOP","TOP","top1",$C624,"top3","Open_Acute_DIV1","TOP5","TOP6","REPORTED","TOP8")</f>
        <v>0</v>
      </c>
      <c r="DY624" s="53">
        <f>_xll.OneStreamExcelAddIn.XFFunctions.XFGetCell("TRUE", "CONSOL", $D$3,"TOT_Entity","USD","Budget_Final",[1]Setup!C19,"PERIODIC",$B624,"TOPFLOW","TOP","TOP","top1",$C624,"top3","Open_Acute_DIV1","TOP5","TOP6","REPORTED","TOP8")</f>
        <v>0</v>
      </c>
      <c r="DZ624" s="53">
        <f>_xll.OneStreamExcelAddIn.XFFunctions.XFGetCell("TRUE", "CONSOL", $D$3,"TOT_Entity","USD","Budget_Final",[1]Setup!C20,"PERIODIC",$B624,"TOPFLOW","TOP","TOP","top1",$C624,"top3","Open_Acute_DIV1","TOP5","TOP6","REPORTED","TOP8")</f>
        <v>0</v>
      </c>
      <c r="EA624" s="53">
        <f>_xll.OneStreamExcelAddIn.XFFunctions.XFGetCell("TRUE", "CONSOL", $D$3,"TOT_Entity","USD","Budget_Final",[1]Setup!C21,"PERIODIC",$B624,"TOPFLOW","TOP","TOP","top1",$C624,"top3","Open_Acute_DIV1","TOP5","TOP6","REPORTED","TOP8")</f>
        <v>0</v>
      </c>
      <c r="EB624" s="53">
        <f>_xll.OneStreamExcelAddIn.XFFunctions.XFGetCell("TRUE", "CONSOL", $D$3,"TOT_Entity","USD","Budget_Final",[1]Setup!C22,"PERIODIC",$B624,"TOPFLOW","TOP","TOP","top1",$C624,"top3","Open_Acute_DIV1","TOP5","TOP6","REPORTED","TOP8")</f>
        <v>0</v>
      </c>
      <c r="EC624" s="53">
        <f>_xll.OneStreamExcelAddIn.XFFunctions.XFGetCell("TRUE", "CONSOL", $D$3,"TOT_Entity","USD","Budget_Final",[1]Setup!C23,"PERIODIC",$B624,"TOPFLOW","TOP","TOP","top1",$C624,"top3","Open_Acute_DIV1","TOP5","TOP6","REPORTED","TOP8")</f>
        <v>0</v>
      </c>
      <c r="ED624" s="53">
        <f>_xll.OneStreamExcelAddIn.XFFunctions.XFGetCell("TRUE", "CONSOL", $D$3,"TOT_Entity","USD","Budget_Final",[1]Setup!C24,"PERIODIC",$B624,"TOPFLOW","TOP","TOP","top1",$C624,"top3","Open_Acute_DIV1","TOP5","TOP6","REPORTED","TOP8")</f>
        <v>0</v>
      </c>
      <c r="EE624" s="53">
        <f>_xll.OneStreamExcelAddIn.XFFunctions.XFGetCell("TRUE", "CONSOL", $D$3,"TOT_Entity","USD","Budget_Final",[1]Setup!C25,"PERIODIC",$B624,"TOPFLOW","TOP","TOP","top1",$C624,"top3","Open_Acute_DIV1","TOP5","TOP6","REPORTED","TOP8")</f>
        <v>0</v>
      </c>
      <c r="EF624" s="53">
        <f>_xll.OneStreamExcelAddIn.XFFunctions.XFGetCell("TRUE", "CONSOL", $D$3,"TOT_Entity","USD","Budget_Final",[1]Setup!C26,"PERIODIC",$B624,"TOPFLOW","TOP","TOP","top1",$C624,"top3","Open_Acute_DIV1","TOP5","TOP6","REPORTED","TOP8")</f>
        <v>0</v>
      </c>
      <c r="EG624" s="53">
        <f>_xll.OneStreamExcelAddIn.XFFunctions.XFGetCell("TRUE", "CONSOL", $D$3,"TOT_Entity","USD","Budget_Final",[1]Setup!C27,"PERIODIC",$B624,"TOPFLOW","TOP","TOP","top1",$C624,"top3","Open_Acute_DIV1","TOP5","TOP6","REPORTED","TOP8")</f>
        <v>0</v>
      </c>
      <c r="EH624" s="53">
        <f>_xll.OneStreamExcelAddIn.XFFunctions.XFGetCell("TRUE", "CONSOL", $D$3,"TOT_Entity","USD","Budget_Final",[1]Setup!C28,"PERIODIC",$B624,"TOPFLOW","TOP","TOP","top1",$C624,"top3","Open_Acute_DIV1","TOP5","TOP6","REPORTED","TOP8")</f>
        <v>0</v>
      </c>
    </row>
    <row r="625" spans="2:138" x14ac:dyDescent="0.25">
      <c r="B625" s="51">
        <v>67007</v>
      </c>
      <c r="C625" s="51"/>
      <c r="D625" t="str" cm="1">
        <f t="array" ref="D625">_xll.OneStreamExcelAddIn.XFFunctions.XFGetMemberInfo("Description","Account",B625)</f>
        <v>Auto Insurance</v>
      </c>
      <c r="E625" s="53">
        <f>_xll.OneStreamExcelAddIn.XFFunctions.XFGetCell("TRUE", "CONSOL", $D$3,"TOT_Entity","USD","Actual",$E$3,"PERIODIC",$B625,"TOPFLOW","TOP","TOP","top1",$C625,"top3","Open_Acute_DIV1","TOP5","TOP6","REPORTED","TOP8")</f>
        <v>957.54</v>
      </c>
      <c r="F625" s="53">
        <f>_xll.OneStreamExcelAddIn.XFFunctions.XFGetCell("TRUE", "CONSOL", $D$3,"TOT_Entity","Aggregated","Budget_Working",$E$3,"PERIODIC",$B625,"TOPFLOW","TOP","TOP","top1",$C625,"top3","Open_Acute_DIV1","TOP5","TOP6","REPORTED","TOP8")</f>
        <v>983.28</v>
      </c>
      <c r="G625" s="53">
        <f t="shared" si="1614"/>
        <v>25.740000000000009</v>
      </c>
      <c r="H625" s="55">
        <f t="shared" si="1615"/>
        <v>2.6177690993409823E-2</v>
      </c>
      <c r="I625" s="41"/>
      <c r="J625" s="53">
        <f>_xll.OneStreamExcelAddIn.XFFunctions.XFGetCell("TRUE", "CONSOL", $D$3,"TOT_Entity","USD","Actual",$E$3,"YTD",$B625,"TOPFLOW","TOP","TOP","top1",$C625,"TOP3","Open_Acute_DIV1","TOP5","TOP6","REPORTED","TOP8")</f>
        <v>3830.16</v>
      </c>
      <c r="K625" s="53">
        <f>_xll.OneStreamExcelAddIn.XFFunctions.XFGetCell("TRUE", "CONSOL", $D$3,"TOT_Entity","Aggregated","Budget_Working",$E$3,"YTD",$B625,"TOPFLOW","TOP","TOP","top1",$C625,"TOP3","Open_Acute_DIV1","TOP5","TOP6","REPORTED","TOP8")</f>
        <v>3933.12</v>
      </c>
      <c r="L625" s="53">
        <f t="shared" si="1616"/>
        <v>102.96000000000004</v>
      </c>
      <c r="M625" s="40">
        <f t="shared" si="1617"/>
        <v>2.6177690993409823E-2</v>
      </c>
      <c r="N625" s="41"/>
      <c r="O625" s="53">
        <f>_xll.OneStreamExcelAddIn.XFFunctions.XFGetCell("TRUE", "CONSOL", $D$3,"TOT_Entity","USD","Actual",$F$3,"YTD",$B625,"TOPFLOW","TOP","TOP","top1",$C625,"TOP3","Open_Acute_DIV1","TOP5","TOP6","REPORTED","TOP8")</f>
        <v>3311.2</v>
      </c>
      <c r="P625" s="53">
        <f>_xll.OneStreamExcelAddIn.XFFunctions.XFGetCell("TRUE", "CONSOL", $D$3,"TOT_Entity","USD","Actual",$E$3,"YTD",$B625,"TOPFLOW","TOP","TOP","top1",$C625,"top3","Open_Acute_DIV1","TOP5","TOP6","REPORTED","VAR_BW_PY_Actual")</f>
        <v>-518.96</v>
      </c>
      <c r="Q625" s="40">
        <f t="shared" si="1618"/>
        <v>-0.15672867842474031</v>
      </c>
      <c r="R625" s="41"/>
      <c r="S625" s="53">
        <f>_xll.OneStreamExcelAddIn.XFFunctions.XFGetCell("TRUE", "CONSOL", $D$3,"TOT_Entity","USD","MIDFCST",$E$3,"MTD",$B625,"TOPFLOW","TOP","TOP","top1",$C625,"TOP3","Open_Acute_DIV1","TOP5","TOP6","REPORTED","TOP8")</f>
        <v>0</v>
      </c>
      <c r="T625" s="53">
        <f t="shared" si="1619"/>
        <v>-957.54</v>
      </c>
      <c r="U625" s="40">
        <f t="shared" si="1620"/>
        <v>0</v>
      </c>
      <c r="V625" s="41"/>
      <c r="W625" s="42"/>
      <c r="X625" s="43"/>
      <c r="Y625" s="42"/>
      <c r="Z625" s="44"/>
      <c r="AB625" s="53">
        <f>_xll.OneStreamExcelAddIn.XFFunctions.XFGetCell("TRUE", "CONSOL", $D$3,"TOT_Entity","USD","Actual",[1]Setup!C4,"PERIODIC",$B625,"TOPFLOW","TOP","TOP","top1",$C625,"top3","Open_Acute_DIV1","TOP5","TOP6","REPORTED","TOP8")</f>
        <v>957.54</v>
      </c>
      <c r="AC625" s="53">
        <f>_xll.OneStreamExcelAddIn.XFFunctions.XFGetCell("TRUE", "CONSOL", $D$3,"TOT_Entity","Aggregated","Budget_Working",[1]Setup!C4,"PERIODIC",$B625,"TOPFLOW","TOP","TOP","top1",$C625,"top3","Open_Acute_DIV1","TOP5","TOP6","REPORTED","TOP8")</f>
        <v>983.28</v>
      </c>
      <c r="AD625" s="53">
        <f t="shared" si="1621"/>
        <v>25.740000000000009</v>
      </c>
      <c r="AE625" s="40">
        <f t="shared" si="1622"/>
        <v>2.6177690993409823E-2</v>
      </c>
      <c r="AG625" s="53">
        <f>_xll.OneStreamExcelAddIn.XFFunctions.XFGetCell("TRUE", "CONSOL", $D$3,"TOT_Entity","USD","Actual",[1]Setup!C5,"PERIODIC",$B625,"TOPFLOW","TOP","TOP","top1",$C625,"top3","Open_Acute_DIV1","TOP5","TOP6","REPORTED","TOP8")</f>
        <v>957.54</v>
      </c>
      <c r="AH625" s="53">
        <f>_xll.OneStreamExcelAddIn.XFFunctions.XFGetCell("TRUE", "CONSOL", $D$3,"TOT_Entity","Aggregated","Budget_Working",[1]Setup!C5,"PERIODIC",$B625,"TOPFLOW","TOP","TOP","top1",$C625,"top3","Open_Acute_DIV1","TOP5","TOP6","REPORTED","TOP8")</f>
        <v>983.28</v>
      </c>
      <c r="AI625" s="53">
        <f t="shared" si="1623"/>
        <v>25.740000000000009</v>
      </c>
      <c r="AJ625" s="40">
        <f t="shared" si="1624"/>
        <v>2.6177690993409823E-2</v>
      </c>
      <c r="AL625" s="53">
        <f>_xll.OneStreamExcelAddIn.XFFunctions.XFGetCell("TRUE", "CONSOL", $D$3,"TOT_Entity","USD","Actual",[1]Setup!C6,"PERIODIC",$B625,"TOPFLOW","TOP","TOP","top1",$C625,"top3","Open_Acute_DIV1","TOP5","TOP6","REPORTED","TOP8")</f>
        <v>957.54</v>
      </c>
      <c r="AM625" s="53">
        <f>_xll.OneStreamExcelAddIn.XFFunctions.XFGetCell("TRUE", "CONSOL", $D$3,"TOT_Entity","Aggregated","Budget_Working",[1]Setup!C6,"PERIODIC",$B625,"TOPFLOW","TOP","TOP","top1",$C625,"top3","Open_Acute_DIV1","TOP5","TOP6","REPORTED","TOP8")</f>
        <v>983.28</v>
      </c>
      <c r="AN625" s="53">
        <f t="shared" si="1625"/>
        <v>25.740000000000009</v>
      </c>
      <c r="AO625" s="40">
        <f t="shared" si="1626"/>
        <v>2.6177690993409823E-2</v>
      </c>
      <c r="AQ625" s="53">
        <f>_xll.OneStreamExcelAddIn.XFFunctions.XFGetCell("TRUE", "CONSOL", $D$3,"TOT_Entity","USD","Actual",[1]Setup!C7,"PERIODIC",$B625,"TOPFLOW","TOP","TOP","top1",$C625,"top3","Open_Acute_DIV1","TOP5","TOP6","REPORTED","TOP8")</f>
        <v>957.54</v>
      </c>
      <c r="AR625" s="53">
        <f>_xll.OneStreamExcelAddIn.XFFunctions.XFGetCell("TRUE", "CONSOL", $D$3,"TOT_Entity","Aggregated","Budget_Working",[1]Setup!C7,"PERIODIC",$B625,"TOPFLOW","TOP","TOP","top1",$C625,"top3","Open_Acute_DIV1","TOP5","TOP6","REPORTED","TOP8")</f>
        <v>983.28</v>
      </c>
      <c r="AS625" s="53">
        <f t="shared" si="1627"/>
        <v>25.740000000000009</v>
      </c>
      <c r="AT625" s="40">
        <f t="shared" si="1628"/>
        <v>2.6177690993409823E-2</v>
      </c>
      <c r="AV625" s="53">
        <f>_xll.OneStreamExcelAddIn.XFFunctions.XFGetCell("TRUE", "CONSOL", $D$3,"TOT_Entity","USD","Actual",[1]Setup!C8,"PERIODIC",$B625,"TOPFLOW","TOP","TOP","top1",$C625,"top3","Open_Acute_DIV1","TOP5","TOP6","REPORTED","TOP8")</f>
        <v>-3830.16</v>
      </c>
      <c r="AW625" s="53">
        <f>_xll.OneStreamExcelAddIn.XFFunctions.XFGetCell("TRUE", "CONSOL", $D$3,"TOT_Entity","Aggregated","Budget_Working",[1]Setup!C8,"PERIODIC",$B625,"TOPFLOW","TOP","TOP","top1",$C625,"top3","Open_Acute_DIV1","TOP5","TOP6","REPORTED","TOP8")</f>
        <v>983.28</v>
      </c>
      <c r="AX625" s="53">
        <f t="shared" si="1629"/>
        <v>4813.4399999999996</v>
      </c>
      <c r="AY625" s="40">
        <f t="shared" si="1630"/>
        <v>4.8952892360263602</v>
      </c>
      <c r="BA625" s="53">
        <f>_xll.OneStreamExcelAddIn.XFFunctions.XFGetCell("TRUE", "CONSOL", $D$3,"TOT_Entity","USD","Actual",[1]Setup!C9,"PERIODIC",$B625,"TOPFLOW","TOP","TOP","top1",$C625,"top3","Open_Acute_DIV1","TOP5","TOP6","REPORTED","TOP8")</f>
        <v>0</v>
      </c>
      <c r="BB625" s="53">
        <f>_xll.OneStreamExcelAddIn.XFFunctions.XFGetCell("TRUE", "CONSOL", $D$3,"TOT_Entity","Aggregated","Budget_Working",[1]Setup!C9,"PERIODIC",$B625,"TOPFLOW","TOP","TOP","top1",$C625,"top3","Open_Acute_DIV1","TOP5","TOP6","REPORTED","TOP8")</f>
        <v>983.28</v>
      </c>
      <c r="BC625" s="53">
        <f t="shared" si="1631"/>
        <v>983.28</v>
      </c>
      <c r="BD625" s="40">
        <f t="shared" si="1632"/>
        <v>1</v>
      </c>
      <c r="BF625" s="53">
        <f>_xll.OneStreamExcelAddIn.XFFunctions.XFGetCell("TRUE", "CONSOL", $D$3,"TOT_Entity","USD","Actual",[1]Setup!C10,"PERIODIC",$B625,"TOPFLOW","TOP","TOP","top1",$C625,"top3","Open_Acute_DIV1","TOP5","TOP6","REPORTED","TOP8")</f>
        <v>0</v>
      </c>
      <c r="BG625" s="53">
        <f>_xll.OneStreamExcelAddIn.XFFunctions.XFGetCell("TRUE", "CONSOL", $D$3,"TOT_Entity","Aggregated","Budget_Working",[1]Setup!C10,"PERIODIC",$B625,"TOPFLOW","TOP","TOP","top1",$C625,"top3","Open_Acute_DIV1","TOP5","TOP6","REPORTED","TOP8")</f>
        <v>983.28</v>
      </c>
      <c r="BH625" s="53">
        <f t="shared" si="1633"/>
        <v>983.28</v>
      </c>
      <c r="BI625" s="40">
        <f t="shared" si="1634"/>
        <v>1</v>
      </c>
      <c r="BK625" s="53">
        <f>_xll.OneStreamExcelAddIn.XFFunctions.XFGetCell("TRUE", "CONSOL", $D$3,"TOT_Entity","USD","Actual",[1]Setup!C11,"PERIODIC",$B625,"TOPFLOW","TOP","TOP","top1",$C625,"top3","Open_Acute_DIV1","TOP5","TOP6","REPORTED","TOP8")</f>
        <v>0</v>
      </c>
      <c r="BL625" s="53">
        <f>_xll.OneStreamExcelAddIn.XFFunctions.XFGetCell("TRUE", "CONSOL", $D$3,"TOT_Entity","Aggregated","Budget_Working",[1]Setup!C11,"PERIODIC",$B625,"TOPFLOW","TOP","TOP","top1",$C625,"top3","Open_Acute_DIV1","TOP5","TOP6","REPORTED","TOP8")</f>
        <v>983.28</v>
      </c>
      <c r="BM625" s="53">
        <f t="shared" si="1635"/>
        <v>983.28</v>
      </c>
      <c r="BN625" s="40">
        <f t="shared" si="1636"/>
        <v>1</v>
      </c>
      <c r="BP625" s="53">
        <f>_xll.OneStreamExcelAddIn.XFFunctions.XFGetCell("TRUE", "CONSOL", $D$3,"TOT_Entity","USD","Actual",[1]Setup!C12,"PERIODIC",$B625,"TOPFLOW","TOP","TOP","top1",$C625,"top3","Open_Acute_DIV1","TOP5","TOP6","REPORTED","TOP8")</f>
        <v>0</v>
      </c>
      <c r="BQ625" s="53">
        <f>_xll.OneStreamExcelAddIn.XFFunctions.XFGetCell("TRUE", "CONSOL", $D$3,"TOT_Entity","Aggregated","Budget_Working",[1]Setup!C12,"PERIODIC",$B625,"TOPFLOW","TOP","TOP","top1",$C625,"top3","Open_Acute_DIV1","TOP5","TOP6","REPORTED","TOP8")</f>
        <v>983.28</v>
      </c>
      <c r="BR625" s="53">
        <f t="shared" si="1637"/>
        <v>983.28</v>
      </c>
      <c r="BS625" s="40">
        <f t="shared" si="1638"/>
        <v>1</v>
      </c>
      <c r="BU625" s="53">
        <f>_xll.OneStreamExcelAddIn.XFFunctions.XFGetCell("TRUE", "CONSOL", $D$3,"TOT_Entity","USD","Actual",[1]Setup!C13,"PERIODIC",$B625,"TOPFLOW","TOP","TOP","top1",$C625,"top3","Open_Acute_DIV1","TOP5","TOP6","REPORTED","TOP8")</f>
        <v>0</v>
      </c>
      <c r="BV625" s="53">
        <f>_xll.OneStreamExcelAddIn.XFFunctions.XFGetCell("TRUE", "CONSOL", $D$3,"TOT_Entity","Aggregated","Budget_Working",[1]Setup!C13,"PERIODIC",$B625,"TOPFLOW","TOP","TOP","top1",$C625,"top3","Open_Acute_DIV1","TOP5","TOP6","REPORTED","TOP8")</f>
        <v>983.28</v>
      </c>
      <c r="BW625" s="53">
        <f t="shared" si="1639"/>
        <v>983.28</v>
      </c>
      <c r="BX625" s="40">
        <f t="shared" si="1640"/>
        <v>1</v>
      </c>
      <c r="BZ625" s="53">
        <f>_xll.OneStreamExcelAddIn.XFFunctions.XFGetCell("TRUE", "CONSOL", $D$3,"TOT_Entity","USD","Actual",[1]Setup!C14,"PERIODIC",$B625,"TOPFLOW","TOP","TOP","top1",$C625,"top3","Open_Acute_DIV1","TOP5","TOP6","REPORTED","TOP8")</f>
        <v>0</v>
      </c>
      <c r="CA625" s="53">
        <f>_xll.OneStreamExcelAddIn.XFFunctions.XFGetCell("TRUE", "CONSOL", $D$3,"TOT_Entity","Aggregated","Budget_Working",[1]Setup!C14,"PERIODIC",$B625,"TOPFLOW","TOP","TOP","top1",$C625,"top3","Open_Acute_DIV1","TOP5","TOP6","REPORTED","TOP8")</f>
        <v>983.28</v>
      </c>
      <c r="CB625" s="53">
        <f t="shared" si="1641"/>
        <v>983.28</v>
      </c>
      <c r="CC625" s="40">
        <f t="shared" si="1642"/>
        <v>1</v>
      </c>
      <c r="CE625" s="53">
        <f>_xll.OneStreamExcelAddIn.XFFunctions.XFGetCell("TRUE", "CONSOL", $D$3,"TOT_Entity","USD","Actual",[1]Setup!C15,"PERIODIC",$B625,"TOPFLOW","TOP","TOP","top1",$C625,"top3","Open_Acute_DIV1","TOP5","TOP6","REPORTED","TOP8")</f>
        <v>0</v>
      </c>
      <c r="CF625" s="53">
        <f>_xll.OneStreamExcelAddIn.XFFunctions.XFGetCell("TRUE", "CONSOL", $D$3,"TOT_Entity","Aggregated","Budget_Working",[1]Setup!C15,"PERIODIC",$B625,"TOPFLOW","TOP","TOP","top1",$C625,"top3","Open_Acute_DIV1","TOP5","TOP6","REPORTED","TOP8")</f>
        <v>983.34</v>
      </c>
      <c r="CG625" s="53">
        <f t="shared" si="1643"/>
        <v>983.34</v>
      </c>
      <c r="CH625" s="40">
        <f t="shared" si="1644"/>
        <v>1</v>
      </c>
      <c r="CI625" s="212"/>
      <c r="CJ625" s="53">
        <f>_xll.OneStreamExcelAddIn.XFFunctions.XFGetCell("TRUE", "CONSOL", $D$3,"TOT_Entity","USD","Actual",[1]Setup!C4,"PERIODIC",$B625,"TOPFLOW","TOP","TOP","top1",$C625,"top3","Open_Acute_DIV1","TOP5","TOP6","REPORTED","TOP8")</f>
        <v>957.54</v>
      </c>
      <c r="CK625" s="53">
        <f>_xll.OneStreamExcelAddIn.XFFunctions.XFGetCell("TRUE", "CONSOL", $D$3,"TOT_Entity","USD","Actual",[1]Setup!C5,"PERIODIC",$B625,"TOPFLOW","TOP","TOP","top1",$C625,"top3","Open_Acute_DIV1","TOP5","TOP6","REPORTED","TOP8")</f>
        <v>957.54</v>
      </c>
      <c r="CL625" s="53">
        <f>_xll.OneStreamExcelAddIn.XFFunctions.XFGetCell("TRUE", "CONSOL", $D$3,"TOT_Entity","USD","Actual",[1]Setup!C6,"PERIODIC",$B625,"TOPFLOW","TOP","TOP","top1",$C625,"top3","Open_Acute_DIV1","TOP5","TOP6","REPORTED","TOP8")</f>
        <v>957.54</v>
      </c>
      <c r="CM625" s="53">
        <f>_xll.OneStreamExcelAddIn.XFFunctions.XFGetCell("TRUE", "CONSOL", $D$3,"TOT_Entity","USD","Actual",[1]Setup!C7,"PERIODIC",$B625,"TOPFLOW","TOP","TOP","top1",$C625,"top3","Open_Acute_DIV1","TOP5","TOP6","REPORTED","TOP8")</f>
        <v>957.54</v>
      </c>
      <c r="CN625" s="53">
        <f>_xll.OneStreamExcelAddIn.XFFunctions.XFGetCell("TRUE", "CONSOL", $D$3,"TOT_Entity","USD","Actual",[1]Setup!C8,"PERIODIC",$B625,"TOPFLOW","TOP","TOP","top1",$C625,"top3","Open_Acute_DIV1","TOP5","TOP6","REPORTED","TOP8")</f>
        <v>-3830.16</v>
      </c>
      <c r="CO625" s="53">
        <f>_xll.OneStreamExcelAddIn.XFFunctions.XFGetCell("TRUE", "CONSOL", $D$3,"TOT_Entity","USD","Actual",[1]Setup!C9,"PERIODIC",$B625,"TOPFLOW","TOP","TOP","top1",$C625,"top3","Open_Acute_DIV1","TOP5","TOP6","REPORTED","TOP8")</f>
        <v>0</v>
      </c>
      <c r="CP625" s="53">
        <f>_xll.OneStreamExcelAddIn.XFFunctions.XFGetCell("TRUE", "CONSOL", $D$3,"TOT_Entity","USD","Actual",[1]Setup!C10,"PERIODIC",$B625,"TOPFLOW","TOP","TOP","top1",$C625,"top3","Open_Acute_DIV1","TOP5","TOP6","REPORTED","TOP8")</f>
        <v>0</v>
      </c>
      <c r="CQ625" s="53">
        <f>_xll.OneStreamExcelAddIn.XFFunctions.XFGetCell("TRUE", "CONSOL", $D$3,"TOT_Entity","USD","Actual",[1]Setup!C11,"PERIODIC",$B625,"TOPFLOW","TOP","TOP","top1",$C625,"top3","Open_Acute_DIV1","TOP5","TOP6","REPORTED","TOP8")</f>
        <v>0</v>
      </c>
      <c r="CR625" s="53">
        <f>_xll.OneStreamExcelAddIn.XFFunctions.XFGetCell("TRUE", "CONSOL", $D$3,"TOT_Entity","USD","Actual",[1]Setup!C12,"PERIODIC",$B625,"TOPFLOW","TOP","TOP","top1",$C625,"top3","Open_Acute_DIV1","TOP5","TOP6","REPORTED","TOP8")</f>
        <v>0</v>
      </c>
      <c r="CS625" s="53">
        <f>_xll.OneStreamExcelAddIn.XFFunctions.XFGetCell("TRUE", "CONSOL", $D$3,"TOT_Entity","USD","Actual",[1]Setup!C13,"PERIODIC",$B625,"TOPFLOW","TOP","TOP","top1",$C625,"top3","Open_Acute_DIV1","TOP5","TOP6","REPORTED","TOP8")</f>
        <v>0</v>
      </c>
      <c r="CT625" s="53">
        <f>_xll.OneStreamExcelAddIn.XFFunctions.XFGetCell("TRUE", "CONSOL", $D$3,"TOT_Entity","USD","Actual",[1]Setup!C14,"PERIODIC",$B625,"TOPFLOW","TOP","TOP","top1",$C625,"top3","Open_Acute_DIV1","TOP5","TOP6","REPORTED","TOP8")</f>
        <v>0</v>
      </c>
      <c r="CU625" s="53">
        <f>_xll.OneStreamExcelAddIn.XFFunctions.XFGetCell("TRUE", "CONSOL", $D$3,"TOT_Entity","USD","Actual",[1]Setup!C15,"PERIODIC",$B625,"TOPFLOW","TOP","TOP","top1",$C625,"top3","Open_Acute_DIV1","TOP5","TOP6","REPORTED","TOP8")</f>
        <v>0</v>
      </c>
      <c r="CV625" s="212"/>
      <c r="CW625" s="53">
        <f>_xll.OneStreamExcelAddIn.XFFunctions.XFGetCell("TRUE", "CONSOL", $D$3,"TOT_Entity","USD","Actual",[1]Setup!C17,"PERIODIC",$B625,"TOPFLOW","TOP","TOP","top1",$C625,"top3","Open_Acute_DIV1","TOP5","TOP6","REPORTED","TOP8")</f>
        <v>827.8</v>
      </c>
      <c r="CX625" s="53">
        <f>_xll.OneStreamExcelAddIn.XFFunctions.XFGetCell("TRUE", "CONSOL", $D$3,"TOT_Entity","USD","Actual",[1]Setup!C18,"PERIODIC",$B625,"TOPFLOW","TOP","TOP","top1",$C625,"top3","Open_Acute_DIV1","TOP5","TOP6","REPORTED","TOP8")</f>
        <v>827.8</v>
      </c>
      <c r="CY625" s="53">
        <f>_xll.OneStreamExcelAddIn.XFFunctions.XFGetCell("TRUE", "CONSOL", $D$3,"TOT_Entity","USD","Actual",[1]Setup!C19,"PERIODIC",$B625,"TOPFLOW","TOP","TOP","top1",$C625,"top3","Open_Acute_DIV1","TOP5","TOP6","REPORTED","TOP8")</f>
        <v>827.8</v>
      </c>
      <c r="CZ625" s="53">
        <f>_xll.OneStreamExcelAddIn.XFFunctions.XFGetCell("TRUE", "CONSOL", $D$3,"TOT_Entity","USD","Actual",[1]Setup!C20,"PERIODIC",$B625,"TOPFLOW","TOP","TOP","top1",$C625,"top3","Open_Acute_DIV1","TOP5","TOP6","REPORTED","TOP8")</f>
        <v>827.8</v>
      </c>
      <c r="DA625" s="53">
        <f>_xll.OneStreamExcelAddIn.XFFunctions.XFGetCell("TRUE", "CONSOL", $D$3,"TOT_Entity","USD","Actual",[1]Setup!C21,"PERIODIC",$B625,"TOPFLOW","TOP","TOP","top1",$C625,"top3","Open_Acute_DIV1","TOP5","TOP6","REPORTED","TOP8")</f>
        <v>827.8</v>
      </c>
      <c r="DB625" s="53">
        <f>_xll.OneStreamExcelAddIn.XFFunctions.XFGetCell("TRUE", "CONSOL", $D$3,"TOT_Entity","USD","Actual",[1]Setup!C22,"PERIODIC",$B625,"TOPFLOW","TOP","TOP","top1",$C625,"top3","Open_Acute_DIV1","TOP5","TOP6","REPORTED","TOP8")</f>
        <v>992.54</v>
      </c>
      <c r="DC625" s="53">
        <f>_xll.OneStreamExcelAddIn.XFFunctions.XFGetCell("TRUE", "CONSOL", $D$3,"TOT_Entity","USD","Actual",[1]Setup!C23,"PERIODIC",$B625,"TOPFLOW","TOP","TOP","top1",$C625,"top3","Open_Acute_DIV1","TOP5","TOP6","REPORTED","TOP8")</f>
        <v>992.54</v>
      </c>
      <c r="DD625" s="53">
        <f>_xll.OneStreamExcelAddIn.XFFunctions.XFGetCell("TRUE", "CONSOL", $D$3,"TOT_Entity","USD","Actual",[1]Setup!C24,"PERIODIC",$B625,"TOPFLOW","TOP","TOP","top1",$C625,"top3","Open_Acute_DIV1","TOP5","TOP6","REPORTED","TOP8")</f>
        <v>957.48</v>
      </c>
      <c r="DE625" s="53">
        <f>_xll.OneStreamExcelAddIn.XFFunctions.XFGetCell("TRUE", "CONSOL", $D$3,"TOT_Entity","USD","Actual",[1]Setup!C25,"PERIODIC",$B625,"TOPFLOW","TOP","TOP","top1",$C625,"top3","Open_Acute_DIV1","TOP5","TOP6","REPORTED","TOP8")</f>
        <v>887.6</v>
      </c>
      <c r="DF625" s="53">
        <f>_xll.OneStreamExcelAddIn.XFFunctions.XFGetCell("TRUE", "CONSOL", $D$3,"TOT_Entity","USD","Actual",[1]Setup!C26,"PERIODIC",$B625,"TOPFLOW","TOP","TOP","top1",$C625,"top3","Open_Acute_DIV1","TOP5","TOP6","REPORTED","TOP8")</f>
        <v>957.54</v>
      </c>
      <c r="DG625" s="53">
        <f>_xll.OneStreamExcelAddIn.XFFunctions.XFGetCell("TRUE", "CONSOL", $D$3,"TOT_Entity","USD","Actual",[1]Setup!C27,"PERIODIC",$B625,"TOPFLOW","TOP","TOP","top1",$C625,"top3","Open_Acute_DIV1","TOP5","TOP6","REPORTED","TOP8")</f>
        <v>957.54</v>
      </c>
      <c r="DH625" s="53">
        <f>_xll.OneStreamExcelAddIn.XFFunctions.XFGetCell("TRUE", "CONSOL", $D$3,"TOT_Entity","USD","Actual",[1]Setup!C28,"PERIODIC",$B625,"TOPFLOW","TOP","TOP","top1",$C625,"top3","Open_Acute_DIV1","TOP5","TOP6","REPORTED","TOP8")</f>
        <v>957.54</v>
      </c>
      <c r="DI625" s="178"/>
      <c r="DJ625" s="53">
        <f>_xll.OneStreamExcelAddIn.XFFunctions.XFGetCell("TRUE", "CONSOL", $D$3,"TOT_Entity","Aggregated","Budget_Working",[1]Setup!C4,"PERIODIC",$B625,"TOPFLOW","TOP","TOP","top1",$C625,"top3","Open_Acute_DIV1","TOP5","TOP6","REPORTED","TOP8")</f>
        <v>983.28</v>
      </c>
      <c r="DK625" s="53">
        <f>_xll.OneStreamExcelAddIn.XFFunctions.XFGetCell("TRUE", "CONSOL", $D$3,"TOT_Entity","Aggregated","Budget_Working",[1]Setup!C5,"PERIODIC",$B625,"TOPFLOW","TOP","TOP","top1",$C625,"top3","Open_Acute_DIV1","TOP5","TOP6","REPORTED","TOP8")</f>
        <v>983.28</v>
      </c>
      <c r="DL625" s="53">
        <f>_xll.OneStreamExcelAddIn.XFFunctions.XFGetCell("TRUE", "CONSOL", $D$3,"TOT_Entity","Aggregated","Budget_Working",[1]Setup!C6,"PERIODIC",$B625,"TOPFLOW","TOP","TOP","top1",$C625,"top3","Open_Acute_DIV1","TOP5","TOP6","REPORTED","TOP8")</f>
        <v>983.28</v>
      </c>
      <c r="DM625" s="53">
        <f>_xll.OneStreamExcelAddIn.XFFunctions.XFGetCell("TRUE", "CONSOL", $D$3,"TOT_Entity","Aggregated","Budget_Working",[1]Setup!C7,"PERIODIC",$B625,"TOPFLOW","TOP","TOP","top1",$C625,"top3","Open_Acute_DIV1","TOP5","TOP6","REPORTED","TOP8")</f>
        <v>983.28</v>
      </c>
      <c r="DN625" s="53">
        <f>_xll.OneStreamExcelAddIn.XFFunctions.XFGetCell("TRUE", "CONSOL", $D$3,"TOT_Entity","Aggregated","Budget_Working",[1]Setup!C8,"PERIODIC",$B625,"TOPFLOW","TOP","TOP","top1",$C625,"top3","Open_Acute_DIV1","TOP5","TOP6","REPORTED","TOP8")</f>
        <v>983.28</v>
      </c>
      <c r="DO625" s="53">
        <f>_xll.OneStreamExcelAddIn.XFFunctions.XFGetCell("TRUE", "CONSOL", $D$3,"TOT_Entity","Aggregated","Budget_Working",[1]Setup!C9,"PERIODIC",$B625,"TOPFLOW","TOP","TOP","top1",$C625,"top3","Open_Acute_DIV1","TOP5","TOP6","REPORTED","TOP8")</f>
        <v>983.28</v>
      </c>
      <c r="DP625" s="53">
        <f>_xll.OneStreamExcelAddIn.XFFunctions.XFGetCell("TRUE", "CONSOL", $D$3,"TOT_Entity","Aggregated","Budget_Working",[1]Setup!C10,"PERIODIC",$B625,"TOPFLOW","TOP","TOP","top1",$C625,"top3","Open_Acute_DIV1","TOP5","TOP6","REPORTED","TOP8")</f>
        <v>983.28</v>
      </c>
      <c r="DQ625" s="53">
        <f>_xll.OneStreamExcelAddIn.XFFunctions.XFGetCell("TRUE", "CONSOL", $D$3,"TOT_Entity","Aggregated","Budget_Working",[1]Setup!C11,"PERIODIC",$B625,"TOPFLOW","TOP","TOP","top1",$C625,"top3","Open_Acute_DIV1","TOP5","TOP6","REPORTED","TOP8")</f>
        <v>983.28</v>
      </c>
      <c r="DR625" s="53">
        <f>_xll.OneStreamExcelAddIn.XFFunctions.XFGetCell("TRUE", "CONSOL", $D$3,"TOT_Entity","Aggregated","Budget_Working",[1]Setup!C12,"PERIODIC",$B625,"TOPFLOW","TOP","TOP","top1",$C625,"top3","Open_Acute_DIV1","TOP5","TOP6","REPORTED","TOP8")</f>
        <v>983.28</v>
      </c>
      <c r="DS625" s="53">
        <f>_xll.OneStreamExcelAddIn.XFFunctions.XFGetCell("TRUE", "CONSOL", $D$3,"TOT_Entity","Aggregated","Budget_Working",[1]Setup!C13,"PERIODIC",$B625,"TOPFLOW","TOP","TOP","top1",$C625,"top3","Open_Acute_DIV1","TOP5","TOP6","REPORTED","TOP8")</f>
        <v>983.28</v>
      </c>
      <c r="DT625" s="53">
        <f>_xll.OneStreamExcelAddIn.XFFunctions.XFGetCell("TRUE", "CONSOL", $D$3,"TOT_Entity","Aggregated","Budget_Working",[1]Setup!C14,"PERIODIC",$B625,"TOPFLOW","TOP","TOP","top1",$C625,"top3","Open_Acute_DIV1","TOP5","TOP6","REPORTED","TOP8")</f>
        <v>983.28</v>
      </c>
      <c r="DU625" s="53">
        <f>_xll.OneStreamExcelAddIn.XFFunctions.XFGetCell("TRUE", "CONSOL", $D$3,"TOT_Entity","Aggregated","Budget_Working",[1]Setup!C15,"PERIODIC",$B625,"TOPFLOW","TOP","TOP","top1",$C625,"top3","Open_Acute_DIV1","TOP5","TOP6","REPORTED","TOP8")</f>
        <v>983.34</v>
      </c>
      <c r="DV625" s="178"/>
      <c r="DW625" s="53">
        <f>_xll.OneStreamExcelAddIn.XFFunctions.XFGetCell("TRUE", "CONSOL", $D$3,"TOT_Entity","USD","Budget_Final",[1]Setup!C17,"PERIODIC",$B625,"TOPFLOW","TOP","TOP","top1",$C625,"top3","Open_Acute_DIV1","TOP5","TOP6","REPORTED","TOP8")</f>
        <v>970</v>
      </c>
      <c r="DX625" s="53">
        <f>_xll.OneStreamExcelAddIn.XFFunctions.XFGetCell("TRUE", "CONSOL", $D$3,"TOT_Entity","USD","Budget_Final",[1]Setup!C18,"PERIODIC",$B625,"TOPFLOW","TOP","TOP","top1",$C625,"top3","Open_Acute_DIV1","TOP5","TOP6","REPORTED","TOP8")</f>
        <v>970</v>
      </c>
      <c r="DY625" s="53">
        <f>_xll.OneStreamExcelAddIn.XFFunctions.XFGetCell("TRUE", "CONSOL", $D$3,"TOT_Entity","USD","Budget_Final",[1]Setup!C19,"PERIODIC",$B625,"TOPFLOW","TOP","TOP","top1",$C625,"top3","Open_Acute_DIV1","TOP5","TOP6","REPORTED","TOP8")</f>
        <v>970</v>
      </c>
      <c r="DZ625" s="53">
        <f>_xll.OneStreamExcelAddIn.XFFunctions.XFGetCell("TRUE", "CONSOL", $D$3,"TOT_Entity","USD","Budget_Final",[1]Setup!C20,"PERIODIC",$B625,"TOPFLOW","TOP","TOP","top1",$C625,"top3","Open_Acute_DIV1","TOP5","TOP6","REPORTED","TOP8")</f>
        <v>970</v>
      </c>
      <c r="EA625" s="53">
        <f>_xll.OneStreamExcelAddIn.XFFunctions.XFGetCell("TRUE", "CONSOL", $D$3,"TOT_Entity","USD","Budget_Final",[1]Setup!C21,"PERIODIC",$B625,"TOPFLOW","TOP","TOP","top1",$C625,"top3","Open_Acute_DIV1","TOP5","TOP6","REPORTED","TOP8")</f>
        <v>970</v>
      </c>
      <c r="EB625" s="53">
        <f>_xll.OneStreamExcelAddIn.XFFunctions.XFGetCell("TRUE", "CONSOL", $D$3,"TOT_Entity","USD","Budget_Final",[1]Setup!C22,"PERIODIC",$B625,"TOPFLOW","TOP","TOP","top1",$C625,"top3","Open_Acute_DIV1","TOP5","TOP6","REPORTED","TOP8")</f>
        <v>970</v>
      </c>
      <c r="EC625" s="53">
        <f>_xll.OneStreamExcelAddIn.XFFunctions.XFGetCell("TRUE", "CONSOL", $D$3,"TOT_Entity","USD","Budget_Final",[1]Setup!C23,"PERIODIC",$B625,"TOPFLOW","TOP","TOP","top1",$C625,"top3","Open_Acute_DIV1","TOP5","TOP6","REPORTED","TOP8")</f>
        <v>970</v>
      </c>
      <c r="ED625" s="53">
        <f>_xll.OneStreamExcelAddIn.XFFunctions.XFGetCell("TRUE", "CONSOL", $D$3,"TOT_Entity","USD","Budget_Final",[1]Setup!C24,"PERIODIC",$B625,"TOPFLOW","TOP","TOP","top1",$C625,"top3","Open_Acute_DIV1","TOP5","TOP6","REPORTED","TOP8")</f>
        <v>970</v>
      </c>
      <c r="EE625" s="53">
        <f>_xll.OneStreamExcelAddIn.XFFunctions.XFGetCell("TRUE", "CONSOL", $D$3,"TOT_Entity","USD","Budget_Final",[1]Setup!C25,"PERIODIC",$B625,"TOPFLOW","TOP","TOP","top1",$C625,"top3","Open_Acute_DIV1","TOP5","TOP6","REPORTED","TOP8")</f>
        <v>970</v>
      </c>
      <c r="EF625" s="53">
        <f>_xll.OneStreamExcelAddIn.XFFunctions.XFGetCell("TRUE", "CONSOL", $D$3,"TOT_Entity","USD","Budget_Final",[1]Setup!C26,"PERIODIC",$B625,"TOPFLOW","TOP","TOP","top1",$C625,"top3","Open_Acute_DIV1","TOP5","TOP6","REPORTED","TOP8")</f>
        <v>970</v>
      </c>
      <c r="EG625" s="53">
        <f>_xll.OneStreamExcelAddIn.XFFunctions.XFGetCell("TRUE", "CONSOL", $D$3,"TOT_Entity","USD","Budget_Final",[1]Setup!C27,"PERIODIC",$B625,"TOPFLOW","TOP","TOP","top1",$C625,"top3","Open_Acute_DIV1","TOP5","TOP6","REPORTED","TOP8")</f>
        <v>970</v>
      </c>
      <c r="EH625" s="53">
        <f>_xll.OneStreamExcelAddIn.XFFunctions.XFGetCell("TRUE", "CONSOL", $D$3,"TOT_Entity","USD","Budget_Final",[1]Setup!C28,"PERIODIC",$B625,"TOPFLOW","TOP","TOP","top1",$C625,"top3","Open_Acute_DIV1","TOP5","TOP6","REPORTED","TOP8")</f>
        <v>970</v>
      </c>
    </row>
    <row r="626" spans="2:138" x14ac:dyDescent="0.25">
      <c r="B626" s="51">
        <v>67008</v>
      </c>
      <c r="C626" s="51"/>
      <c r="D626" t="str" cm="1">
        <f t="array" ref="D626">_xll.OneStreamExcelAddIn.XFFunctions.XFGetMemberInfo("Description","Account",B626)</f>
        <v>General / Other Ins</v>
      </c>
      <c r="E626" s="53">
        <f>_xll.OneStreamExcelAddIn.XFFunctions.XFGetCell("TRUE", "CONSOL", $D$3,"TOT_Entity","USD","Actual",$E$3,"PERIODIC",$B626,"TOPFLOW","TOP","TOP","top1",$C626,"top3","Open_Acute_DIV1","TOP5","TOP6","REPORTED","TOP8")</f>
        <v>0</v>
      </c>
      <c r="F626" s="53">
        <f>_xll.OneStreamExcelAddIn.XFFunctions.XFGetCell("TRUE", "CONSOL", $D$3,"TOT_Entity","Aggregated","Budget_Working",$E$3,"PERIODIC",$B626,"TOPFLOW","TOP","TOP","top1",$C626,"top3","Open_Acute_DIV1","TOP5","TOP6","REPORTED","TOP8")</f>
        <v>0</v>
      </c>
      <c r="G626" s="53">
        <f t="shared" si="1614"/>
        <v>0</v>
      </c>
      <c r="H626" s="55">
        <f t="shared" si="1615"/>
        <v>0</v>
      </c>
      <c r="I626" s="41"/>
      <c r="J626" s="53">
        <f>_xll.OneStreamExcelAddIn.XFFunctions.XFGetCell("TRUE", "CONSOL", $D$3,"TOT_Entity","USD","Actual",$E$3,"YTD",$B626,"TOPFLOW","TOP","TOP","top1",$C626,"TOP3","Open_Acute_DIV1","TOP5","TOP6","REPORTED","TOP8")</f>
        <v>0</v>
      </c>
      <c r="K626" s="53">
        <f>_xll.OneStreamExcelAddIn.XFFunctions.XFGetCell("TRUE", "CONSOL", $D$3,"TOT_Entity","Aggregated","Budget_Working",$E$3,"YTD",$B626,"TOPFLOW","TOP","TOP","top1",$C626,"TOP3","Open_Acute_DIV1","TOP5","TOP6","REPORTED","TOP8")</f>
        <v>0</v>
      </c>
      <c r="L626" s="53">
        <f t="shared" si="1616"/>
        <v>0</v>
      </c>
      <c r="M626" s="40">
        <f t="shared" si="1617"/>
        <v>0</v>
      </c>
      <c r="N626" s="41"/>
      <c r="O626" s="53">
        <f>_xll.OneStreamExcelAddIn.XFFunctions.XFGetCell("TRUE", "CONSOL", $D$3,"TOT_Entity","USD","Actual",$F$3,"YTD",$B626,"TOPFLOW","TOP","TOP","top1",$C626,"TOP3","Open_Acute_DIV1","TOP5","TOP6","REPORTED","TOP8")</f>
        <v>0</v>
      </c>
      <c r="P626" s="53">
        <f>_xll.OneStreamExcelAddIn.XFFunctions.XFGetCell("TRUE", "CONSOL", $D$3,"TOT_Entity","USD","Actual",$E$3,"YTD",$B626,"TOPFLOW","TOP","TOP","top1",$C626,"top3","Open_Acute_DIV1","TOP5","TOP6","REPORTED","VAR_BW_PY_Actual")</f>
        <v>0</v>
      </c>
      <c r="Q626" s="40">
        <f t="shared" si="1618"/>
        <v>0</v>
      </c>
      <c r="R626" s="41"/>
      <c r="S626" s="53">
        <f>_xll.OneStreamExcelAddIn.XFFunctions.XFGetCell("TRUE", "CONSOL", $D$3,"TOT_Entity","USD","MIDFCST",$E$3,"MTD",$B626,"TOPFLOW","TOP","TOP","top1",$C626,"TOP3","Open_Acute_DIV1","TOP5","TOP6","REPORTED","TOP8")</f>
        <v>0</v>
      </c>
      <c r="T626" s="53">
        <f t="shared" si="1619"/>
        <v>0</v>
      </c>
      <c r="U626" s="40">
        <f t="shared" si="1620"/>
        <v>0</v>
      </c>
      <c r="V626" s="41"/>
      <c r="W626" s="42"/>
      <c r="X626" s="43"/>
      <c r="Y626" s="42"/>
      <c r="Z626" s="44"/>
      <c r="AB626" s="53">
        <f>_xll.OneStreamExcelAddIn.XFFunctions.XFGetCell("TRUE", "CONSOL", $D$3,"TOT_Entity","USD","Actual",[1]Setup!C4,"PERIODIC",$B626,"TOPFLOW","TOP","TOP","top1",$C626,"top3","Open_Acute_DIV1","TOP5","TOP6","REPORTED","TOP8")</f>
        <v>0</v>
      </c>
      <c r="AC626" s="53">
        <f>_xll.OneStreamExcelAddIn.XFFunctions.XFGetCell("TRUE", "CONSOL", $D$3,"TOT_Entity","Aggregated","Budget_Working",[1]Setup!C4,"PERIODIC",$B626,"TOPFLOW","TOP","TOP","top1",$C626,"top3","Open_Acute_DIV1","TOP5","TOP6","REPORTED","TOP8")</f>
        <v>0</v>
      </c>
      <c r="AD626" s="53">
        <f t="shared" si="1621"/>
        <v>0</v>
      </c>
      <c r="AE626" s="40">
        <f t="shared" si="1622"/>
        <v>0</v>
      </c>
      <c r="AG626" s="53">
        <f>_xll.OneStreamExcelAddIn.XFFunctions.XFGetCell("TRUE", "CONSOL", $D$3,"TOT_Entity","USD","Actual",[1]Setup!C5,"PERIODIC",$B626,"TOPFLOW","TOP","TOP","top1",$C626,"top3","Open_Acute_DIV1","TOP5","TOP6","REPORTED","TOP8")</f>
        <v>0</v>
      </c>
      <c r="AH626" s="53">
        <f>_xll.OneStreamExcelAddIn.XFFunctions.XFGetCell("TRUE", "CONSOL", $D$3,"TOT_Entity","Aggregated","Budget_Working",[1]Setup!C5,"PERIODIC",$B626,"TOPFLOW","TOP","TOP","top1",$C626,"top3","Open_Acute_DIV1","TOP5","TOP6","REPORTED","TOP8")</f>
        <v>0</v>
      </c>
      <c r="AI626" s="53">
        <f t="shared" si="1623"/>
        <v>0</v>
      </c>
      <c r="AJ626" s="40">
        <f t="shared" si="1624"/>
        <v>0</v>
      </c>
      <c r="AL626" s="53">
        <f>_xll.OneStreamExcelAddIn.XFFunctions.XFGetCell("TRUE", "CONSOL", $D$3,"TOT_Entity","USD","Actual",[1]Setup!C6,"PERIODIC",$B626,"TOPFLOW","TOP","TOP","top1",$C626,"top3","Open_Acute_DIV1","TOP5","TOP6","REPORTED","TOP8")</f>
        <v>0</v>
      </c>
      <c r="AM626" s="53">
        <f>_xll.OneStreamExcelAddIn.XFFunctions.XFGetCell("TRUE", "CONSOL", $D$3,"TOT_Entity","Aggregated","Budget_Working",[1]Setup!C6,"PERIODIC",$B626,"TOPFLOW","TOP","TOP","top1",$C626,"top3","Open_Acute_DIV1","TOP5","TOP6","REPORTED","TOP8")</f>
        <v>0</v>
      </c>
      <c r="AN626" s="53">
        <f t="shared" si="1625"/>
        <v>0</v>
      </c>
      <c r="AO626" s="40">
        <f t="shared" si="1626"/>
        <v>0</v>
      </c>
      <c r="AQ626" s="53">
        <f>_xll.OneStreamExcelAddIn.XFFunctions.XFGetCell("TRUE", "CONSOL", $D$3,"TOT_Entity","USD","Actual",[1]Setup!C7,"PERIODIC",$B626,"TOPFLOW","TOP","TOP","top1",$C626,"top3","Open_Acute_DIV1","TOP5","TOP6","REPORTED","TOP8")</f>
        <v>0</v>
      </c>
      <c r="AR626" s="53">
        <f>_xll.OneStreamExcelAddIn.XFFunctions.XFGetCell("TRUE", "CONSOL", $D$3,"TOT_Entity","Aggregated","Budget_Working",[1]Setup!C7,"PERIODIC",$B626,"TOPFLOW","TOP","TOP","top1",$C626,"top3","Open_Acute_DIV1","TOP5","TOP6","REPORTED","TOP8")</f>
        <v>0</v>
      </c>
      <c r="AS626" s="53">
        <f t="shared" si="1627"/>
        <v>0</v>
      </c>
      <c r="AT626" s="40">
        <f t="shared" si="1628"/>
        <v>0</v>
      </c>
      <c r="AV626" s="53">
        <f>_xll.OneStreamExcelAddIn.XFFunctions.XFGetCell("TRUE", "CONSOL", $D$3,"TOT_Entity","USD","Actual",[1]Setup!C8,"PERIODIC",$B626,"TOPFLOW","TOP","TOP","top1",$C626,"top3","Open_Acute_DIV1","TOP5","TOP6","REPORTED","TOP8")</f>
        <v>0</v>
      </c>
      <c r="AW626" s="53">
        <f>_xll.OneStreamExcelAddIn.XFFunctions.XFGetCell("TRUE", "CONSOL", $D$3,"TOT_Entity","Aggregated","Budget_Working",[1]Setup!C8,"PERIODIC",$B626,"TOPFLOW","TOP","TOP","top1",$C626,"top3","Open_Acute_DIV1","TOP5","TOP6","REPORTED","TOP8")</f>
        <v>0</v>
      </c>
      <c r="AX626" s="53">
        <f t="shared" si="1629"/>
        <v>0</v>
      </c>
      <c r="AY626" s="40">
        <f t="shared" si="1630"/>
        <v>0</v>
      </c>
      <c r="BA626" s="53">
        <f>_xll.OneStreamExcelAddIn.XFFunctions.XFGetCell("TRUE", "CONSOL", $D$3,"TOT_Entity","USD","Actual",[1]Setup!C9,"PERIODIC",$B626,"TOPFLOW","TOP","TOP","top1",$C626,"top3","Open_Acute_DIV1","TOP5","TOP6","REPORTED","TOP8")</f>
        <v>0</v>
      </c>
      <c r="BB626" s="53">
        <f>_xll.OneStreamExcelAddIn.XFFunctions.XFGetCell("TRUE", "CONSOL", $D$3,"TOT_Entity","Aggregated","Budget_Working",[1]Setup!C9,"PERIODIC",$B626,"TOPFLOW","TOP","TOP","top1",$C626,"top3","Open_Acute_DIV1","TOP5","TOP6","REPORTED","TOP8")</f>
        <v>0</v>
      </c>
      <c r="BC626" s="53">
        <f t="shared" si="1631"/>
        <v>0</v>
      </c>
      <c r="BD626" s="40">
        <f t="shared" si="1632"/>
        <v>0</v>
      </c>
      <c r="BF626" s="53">
        <f>_xll.OneStreamExcelAddIn.XFFunctions.XFGetCell("TRUE", "CONSOL", $D$3,"TOT_Entity","USD","Actual",[1]Setup!C10,"PERIODIC",$B626,"TOPFLOW","TOP","TOP","top1",$C626,"top3","Open_Acute_DIV1","TOP5","TOP6","REPORTED","TOP8")</f>
        <v>0</v>
      </c>
      <c r="BG626" s="53">
        <f>_xll.OneStreamExcelAddIn.XFFunctions.XFGetCell("TRUE", "CONSOL", $D$3,"TOT_Entity","Aggregated","Budget_Working",[1]Setup!C10,"PERIODIC",$B626,"TOPFLOW","TOP","TOP","top1",$C626,"top3","Open_Acute_DIV1","TOP5","TOP6","REPORTED","TOP8")</f>
        <v>0</v>
      </c>
      <c r="BH626" s="53">
        <f t="shared" si="1633"/>
        <v>0</v>
      </c>
      <c r="BI626" s="40">
        <f t="shared" si="1634"/>
        <v>0</v>
      </c>
      <c r="BK626" s="53">
        <f>_xll.OneStreamExcelAddIn.XFFunctions.XFGetCell("TRUE", "CONSOL", $D$3,"TOT_Entity","USD","Actual",[1]Setup!C11,"PERIODIC",$B626,"TOPFLOW","TOP","TOP","top1",$C626,"top3","Open_Acute_DIV1","TOP5","TOP6","REPORTED","TOP8")</f>
        <v>0</v>
      </c>
      <c r="BL626" s="53">
        <f>_xll.OneStreamExcelAddIn.XFFunctions.XFGetCell("TRUE", "CONSOL", $D$3,"TOT_Entity","Aggregated","Budget_Working",[1]Setup!C11,"PERIODIC",$B626,"TOPFLOW","TOP","TOP","top1",$C626,"top3","Open_Acute_DIV1","TOP5","TOP6","REPORTED","TOP8")</f>
        <v>0</v>
      </c>
      <c r="BM626" s="53">
        <f t="shared" si="1635"/>
        <v>0</v>
      </c>
      <c r="BN626" s="40">
        <f t="shared" si="1636"/>
        <v>0</v>
      </c>
      <c r="BP626" s="53">
        <f>_xll.OneStreamExcelAddIn.XFFunctions.XFGetCell("TRUE", "CONSOL", $D$3,"TOT_Entity","USD","Actual",[1]Setup!C12,"PERIODIC",$B626,"TOPFLOW","TOP","TOP","top1",$C626,"top3","Open_Acute_DIV1","TOP5","TOP6","REPORTED","TOP8")</f>
        <v>0</v>
      </c>
      <c r="BQ626" s="53">
        <f>_xll.OneStreamExcelAddIn.XFFunctions.XFGetCell("TRUE", "CONSOL", $D$3,"TOT_Entity","Aggregated","Budget_Working",[1]Setup!C12,"PERIODIC",$B626,"TOPFLOW","TOP","TOP","top1",$C626,"top3","Open_Acute_DIV1","TOP5","TOP6","REPORTED","TOP8")</f>
        <v>0</v>
      </c>
      <c r="BR626" s="53">
        <f t="shared" si="1637"/>
        <v>0</v>
      </c>
      <c r="BS626" s="40">
        <f t="shared" si="1638"/>
        <v>0</v>
      </c>
      <c r="BU626" s="53">
        <f>_xll.OneStreamExcelAddIn.XFFunctions.XFGetCell("TRUE", "CONSOL", $D$3,"TOT_Entity","USD","Actual",[1]Setup!C13,"PERIODIC",$B626,"TOPFLOW","TOP","TOP","top1",$C626,"top3","Open_Acute_DIV1","TOP5","TOP6","REPORTED","TOP8")</f>
        <v>0</v>
      </c>
      <c r="BV626" s="53">
        <f>_xll.OneStreamExcelAddIn.XFFunctions.XFGetCell("TRUE", "CONSOL", $D$3,"TOT_Entity","Aggregated","Budget_Working",[1]Setup!C13,"PERIODIC",$B626,"TOPFLOW","TOP","TOP","top1",$C626,"top3","Open_Acute_DIV1","TOP5","TOP6","REPORTED","TOP8")</f>
        <v>0</v>
      </c>
      <c r="BW626" s="53">
        <f t="shared" si="1639"/>
        <v>0</v>
      </c>
      <c r="BX626" s="40">
        <f t="shared" si="1640"/>
        <v>0</v>
      </c>
      <c r="BZ626" s="53">
        <f>_xll.OneStreamExcelAddIn.XFFunctions.XFGetCell("TRUE", "CONSOL", $D$3,"TOT_Entity","USD","Actual",[1]Setup!C14,"PERIODIC",$B626,"TOPFLOW","TOP","TOP","top1",$C626,"top3","Open_Acute_DIV1","TOP5","TOP6","REPORTED","TOP8")</f>
        <v>0</v>
      </c>
      <c r="CA626" s="53">
        <f>_xll.OneStreamExcelAddIn.XFFunctions.XFGetCell("TRUE", "CONSOL", $D$3,"TOT_Entity","Aggregated","Budget_Working",[1]Setup!C14,"PERIODIC",$B626,"TOPFLOW","TOP","TOP","top1",$C626,"top3","Open_Acute_DIV1","TOP5","TOP6","REPORTED","TOP8")</f>
        <v>0</v>
      </c>
      <c r="CB626" s="53">
        <f t="shared" si="1641"/>
        <v>0</v>
      </c>
      <c r="CC626" s="40">
        <f t="shared" si="1642"/>
        <v>0</v>
      </c>
      <c r="CE626" s="53">
        <f>_xll.OneStreamExcelAddIn.XFFunctions.XFGetCell("TRUE", "CONSOL", $D$3,"TOT_Entity","USD","Actual",[1]Setup!C15,"PERIODIC",$B626,"TOPFLOW","TOP","TOP","top1",$C626,"top3","Open_Acute_DIV1","TOP5","TOP6","REPORTED","TOP8")</f>
        <v>0</v>
      </c>
      <c r="CF626" s="53">
        <f>_xll.OneStreamExcelAddIn.XFFunctions.XFGetCell("TRUE", "CONSOL", $D$3,"TOT_Entity","Aggregated","Budget_Working",[1]Setup!C15,"PERIODIC",$B626,"TOPFLOW","TOP","TOP","top1",$C626,"top3","Open_Acute_DIV1","TOP5","TOP6","REPORTED","TOP8")</f>
        <v>0</v>
      </c>
      <c r="CG626" s="53">
        <f t="shared" si="1643"/>
        <v>0</v>
      </c>
      <c r="CH626" s="40">
        <f t="shared" si="1644"/>
        <v>0</v>
      </c>
      <c r="CI626" s="212"/>
      <c r="CJ626" s="53">
        <f>_xll.OneStreamExcelAddIn.XFFunctions.XFGetCell("TRUE", "CONSOL", $D$3,"TOT_Entity","USD","Actual",[1]Setup!C4,"PERIODIC",$B626,"TOPFLOW","TOP","TOP","top1",$C626,"top3","Open_Acute_DIV1","TOP5","TOP6","REPORTED","TOP8")</f>
        <v>0</v>
      </c>
      <c r="CK626" s="53">
        <f>_xll.OneStreamExcelAddIn.XFFunctions.XFGetCell("TRUE", "CONSOL", $D$3,"TOT_Entity","USD","Actual",[1]Setup!C5,"PERIODIC",$B626,"TOPFLOW","TOP","TOP","top1",$C626,"top3","Open_Acute_DIV1","TOP5","TOP6","REPORTED","TOP8")</f>
        <v>0</v>
      </c>
      <c r="CL626" s="53">
        <f>_xll.OneStreamExcelAddIn.XFFunctions.XFGetCell("TRUE", "CONSOL", $D$3,"TOT_Entity","USD","Actual",[1]Setup!C6,"PERIODIC",$B626,"TOPFLOW","TOP","TOP","top1",$C626,"top3","Open_Acute_DIV1","TOP5","TOP6","REPORTED","TOP8")</f>
        <v>0</v>
      </c>
      <c r="CM626" s="53">
        <f>_xll.OneStreamExcelAddIn.XFFunctions.XFGetCell("TRUE", "CONSOL", $D$3,"TOT_Entity","USD","Actual",[1]Setup!C7,"PERIODIC",$B626,"TOPFLOW","TOP","TOP","top1",$C626,"top3","Open_Acute_DIV1","TOP5","TOP6","REPORTED","TOP8")</f>
        <v>0</v>
      </c>
      <c r="CN626" s="53">
        <f>_xll.OneStreamExcelAddIn.XFFunctions.XFGetCell("TRUE", "CONSOL", $D$3,"TOT_Entity","USD","Actual",[1]Setup!C8,"PERIODIC",$B626,"TOPFLOW","TOP","TOP","top1",$C626,"top3","Open_Acute_DIV1","TOP5","TOP6","REPORTED","TOP8")</f>
        <v>0</v>
      </c>
      <c r="CO626" s="53">
        <f>_xll.OneStreamExcelAddIn.XFFunctions.XFGetCell("TRUE", "CONSOL", $D$3,"TOT_Entity","USD","Actual",[1]Setup!C9,"PERIODIC",$B626,"TOPFLOW","TOP","TOP","top1",$C626,"top3","Open_Acute_DIV1","TOP5","TOP6","REPORTED","TOP8")</f>
        <v>0</v>
      </c>
      <c r="CP626" s="53">
        <f>_xll.OneStreamExcelAddIn.XFFunctions.XFGetCell("TRUE", "CONSOL", $D$3,"TOT_Entity","USD","Actual",[1]Setup!C10,"PERIODIC",$B626,"TOPFLOW","TOP","TOP","top1",$C626,"top3","Open_Acute_DIV1","TOP5","TOP6","REPORTED","TOP8")</f>
        <v>0</v>
      </c>
      <c r="CQ626" s="53">
        <f>_xll.OneStreamExcelAddIn.XFFunctions.XFGetCell("TRUE", "CONSOL", $D$3,"TOT_Entity","USD","Actual",[1]Setup!C11,"PERIODIC",$B626,"TOPFLOW","TOP","TOP","top1",$C626,"top3","Open_Acute_DIV1","TOP5","TOP6","REPORTED","TOP8")</f>
        <v>0</v>
      </c>
      <c r="CR626" s="53">
        <f>_xll.OneStreamExcelAddIn.XFFunctions.XFGetCell("TRUE", "CONSOL", $D$3,"TOT_Entity","USD","Actual",[1]Setup!C12,"PERIODIC",$B626,"TOPFLOW","TOP","TOP","top1",$C626,"top3","Open_Acute_DIV1","TOP5","TOP6","REPORTED","TOP8")</f>
        <v>0</v>
      </c>
      <c r="CS626" s="53">
        <f>_xll.OneStreamExcelAddIn.XFFunctions.XFGetCell("TRUE", "CONSOL", $D$3,"TOT_Entity","USD","Actual",[1]Setup!C13,"PERIODIC",$B626,"TOPFLOW","TOP","TOP","top1",$C626,"top3","Open_Acute_DIV1","TOP5","TOP6","REPORTED","TOP8")</f>
        <v>0</v>
      </c>
      <c r="CT626" s="53">
        <f>_xll.OneStreamExcelAddIn.XFFunctions.XFGetCell("TRUE", "CONSOL", $D$3,"TOT_Entity","USD","Actual",[1]Setup!C14,"PERIODIC",$B626,"TOPFLOW","TOP","TOP","top1",$C626,"top3","Open_Acute_DIV1","TOP5","TOP6","REPORTED","TOP8")</f>
        <v>0</v>
      </c>
      <c r="CU626" s="53">
        <f>_xll.OneStreamExcelAddIn.XFFunctions.XFGetCell("TRUE", "CONSOL", $D$3,"TOT_Entity","USD","Actual",[1]Setup!C15,"PERIODIC",$B626,"TOPFLOW","TOP","TOP","top1",$C626,"top3","Open_Acute_DIV1","TOP5","TOP6","REPORTED","TOP8")</f>
        <v>0</v>
      </c>
      <c r="CV626" s="212"/>
      <c r="CW626" s="53">
        <f>_xll.OneStreamExcelAddIn.XFFunctions.XFGetCell("TRUE", "CONSOL", $D$3,"TOT_Entity","USD","Actual",[1]Setup!C17,"PERIODIC",$B626,"TOPFLOW","TOP","TOP","top1",$C626,"top3","Open_Acute_DIV1","TOP5","TOP6","REPORTED","TOP8")</f>
        <v>0</v>
      </c>
      <c r="CX626" s="53">
        <f>_xll.OneStreamExcelAddIn.XFFunctions.XFGetCell("TRUE", "CONSOL", $D$3,"TOT_Entity","USD","Actual",[1]Setup!C18,"PERIODIC",$B626,"TOPFLOW","TOP","TOP","top1",$C626,"top3","Open_Acute_DIV1","TOP5","TOP6","REPORTED","TOP8")</f>
        <v>0</v>
      </c>
      <c r="CY626" s="53">
        <f>_xll.OneStreamExcelAddIn.XFFunctions.XFGetCell("TRUE", "CONSOL", $D$3,"TOT_Entity","USD","Actual",[1]Setup!C19,"PERIODIC",$B626,"TOPFLOW","TOP","TOP","top1",$C626,"top3","Open_Acute_DIV1","TOP5","TOP6","REPORTED","TOP8")</f>
        <v>0</v>
      </c>
      <c r="CZ626" s="53">
        <f>_xll.OneStreamExcelAddIn.XFFunctions.XFGetCell("TRUE", "CONSOL", $D$3,"TOT_Entity","USD","Actual",[1]Setup!C20,"PERIODIC",$B626,"TOPFLOW","TOP","TOP","top1",$C626,"top3","Open_Acute_DIV1","TOP5","TOP6","REPORTED","TOP8")</f>
        <v>0</v>
      </c>
      <c r="DA626" s="53">
        <f>_xll.OneStreamExcelAddIn.XFFunctions.XFGetCell("TRUE", "CONSOL", $D$3,"TOT_Entity","USD","Actual",[1]Setup!C21,"PERIODIC",$B626,"TOPFLOW","TOP","TOP","top1",$C626,"top3","Open_Acute_DIV1","TOP5","TOP6","REPORTED","TOP8")</f>
        <v>0</v>
      </c>
      <c r="DB626" s="53">
        <f>_xll.OneStreamExcelAddIn.XFFunctions.XFGetCell("TRUE", "CONSOL", $D$3,"TOT_Entity","USD","Actual",[1]Setup!C22,"PERIODIC",$B626,"TOPFLOW","TOP","TOP","top1",$C626,"top3","Open_Acute_DIV1","TOP5","TOP6","REPORTED","TOP8")</f>
        <v>0</v>
      </c>
      <c r="DC626" s="53">
        <f>_xll.OneStreamExcelAddIn.XFFunctions.XFGetCell("TRUE", "CONSOL", $D$3,"TOT_Entity","USD","Actual",[1]Setup!C23,"PERIODIC",$B626,"TOPFLOW","TOP","TOP","top1",$C626,"top3","Open_Acute_DIV1","TOP5","TOP6","REPORTED","TOP8")</f>
        <v>0</v>
      </c>
      <c r="DD626" s="53">
        <f>_xll.OneStreamExcelAddIn.XFFunctions.XFGetCell("TRUE", "CONSOL", $D$3,"TOT_Entity","USD","Actual",[1]Setup!C24,"PERIODIC",$B626,"TOPFLOW","TOP","TOP","top1",$C626,"top3","Open_Acute_DIV1","TOP5","TOP6","REPORTED","TOP8")</f>
        <v>0</v>
      </c>
      <c r="DE626" s="53">
        <f>_xll.OneStreamExcelAddIn.XFFunctions.XFGetCell("TRUE", "CONSOL", $D$3,"TOT_Entity","USD","Actual",[1]Setup!C25,"PERIODIC",$B626,"TOPFLOW","TOP","TOP","top1",$C626,"top3","Open_Acute_DIV1","TOP5","TOP6","REPORTED","TOP8")</f>
        <v>0</v>
      </c>
      <c r="DF626" s="53">
        <f>_xll.OneStreamExcelAddIn.XFFunctions.XFGetCell("TRUE", "CONSOL", $D$3,"TOT_Entity","USD","Actual",[1]Setup!C26,"PERIODIC",$B626,"TOPFLOW","TOP","TOP","top1",$C626,"top3","Open_Acute_DIV1","TOP5","TOP6","REPORTED","TOP8")</f>
        <v>0</v>
      </c>
      <c r="DG626" s="53">
        <f>_xll.OneStreamExcelAddIn.XFFunctions.XFGetCell("TRUE", "CONSOL", $D$3,"TOT_Entity","USD","Actual",[1]Setup!C27,"PERIODIC",$B626,"TOPFLOW","TOP","TOP","top1",$C626,"top3","Open_Acute_DIV1","TOP5","TOP6","REPORTED","TOP8")</f>
        <v>0</v>
      </c>
      <c r="DH626" s="53">
        <f>_xll.OneStreamExcelAddIn.XFFunctions.XFGetCell("TRUE", "CONSOL", $D$3,"TOT_Entity","USD","Actual",[1]Setup!C28,"PERIODIC",$B626,"TOPFLOW","TOP","TOP","top1",$C626,"top3","Open_Acute_DIV1","TOP5","TOP6","REPORTED","TOP8")</f>
        <v>0</v>
      </c>
      <c r="DI626" s="178"/>
      <c r="DJ626" s="53">
        <f>_xll.OneStreamExcelAddIn.XFFunctions.XFGetCell("TRUE", "CONSOL", $D$3,"TOT_Entity","Aggregated","Budget_Working",[1]Setup!C4,"PERIODIC",$B626,"TOPFLOW","TOP","TOP","top1",$C626,"top3","Open_Acute_DIV1","TOP5","TOP6","REPORTED","TOP8")</f>
        <v>0</v>
      </c>
      <c r="DK626" s="53">
        <f>_xll.OneStreamExcelAddIn.XFFunctions.XFGetCell("TRUE", "CONSOL", $D$3,"TOT_Entity","Aggregated","Budget_Working",[1]Setup!C5,"PERIODIC",$B626,"TOPFLOW","TOP","TOP","top1",$C626,"top3","Open_Acute_DIV1","TOP5","TOP6","REPORTED","TOP8")</f>
        <v>0</v>
      </c>
      <c r="DL626" s="53">
        <f>_xll.OneStreamExcelAddIn.XFFunctions.XFGetCell("TRUE", "CONSOL", $D$3,"TOT_Entity","Aggregated","Budget_Working",[1]Setup!C6,"PERIODIC",$B626,"TOPFLOW","TOP","TOP","top1",$C626,"top3","Open_Acute_DIV1","TOP5","TOP6","REPORTED","TOP8")</f>
        <v>0</v>
      </c>
      <c r="DM626" s="53">
        <f>_xll.OneStreamExcelAddIn.XFFunctions.XFGetCell("TRUE", "CONSOL", $D$3,"TOT_Entity","Aggregated","Budget_Working",[1]Setup!C7,"PERIODIC",$B626,"TOPFLOW","TOP","TOP","top1",$C626,"top3","Open_Acute_DIV1","TOP5","TOP6","REPORTED","TOP8")</f>
        <v>0</v>
      </c>
      <c r="DN626" s="53">
        <f>_xll.OneStreamExcelAddIn.XFFunctions.XFGetCell("TRUE", "CONSOL", $D$3,"TOT_Entity","Aggregated","Budget_Working",[1]Setup!C8,"PERIODIC",$B626,"TOPFLOW","TOP","TOP","top1",$C626,"top3","Open_Acute_DIV1","TOP5","TOP6","REPORTED","TOP8")</f>
        <v>0</v>
      </c>
      <c r="DO626" s="53">
        <f>_xll.OneStreamExcelAddIn.XFFunctions.XFGetCell("TRUE", "CONSOL", $D$3,"TOT_Entity","Aggregated","Budget_Working",[1]Setup!C9,"PERIODIC",$B626,"TOPFLOW","TOP","TOP","top1",$C626,"top3","Open_Acute_DIV1","TOP5","TOP6","REPORTED","TOP8")</f>
        <v>0</v>
      </c>
      <c r="DP626" s="53">
        <f>_xll.OneStreamExcelAddIn.XFFunctions.XFGetCell("TRUE", "CONSOL", $D$3,"TOT_Entity","Aggregated","Budget_Working",[1]Setup!C10,"PERIODIC",$B626,"TOPFLOW","TOP","TOP","top1",$C626,"top3","Open_Acute_DIV1","TOP5","TOP6","REPORTED","TOP8")</f>
        <v>0</v>
      </c>
      <c r="DQ626" s="53">
        <f>_xll.OneStreamExcelAddIn.XFFunctions.XFGetCell("TRUE", "CONSOL", $D$3,"TOT_Entity","Aggregated","Budget_Working",[1]Setup!C11,"PERIODIC",$B626,"TOPFLOW","TOP","TOP","top1",$C626,"top3","Open_Acute_DIV1","TOP5","TOP6","REPORTED","TOP8")</f>
        <v>0</v>
      </c>
      <c r="DR626" s="53">
        <f>_xll.OneStreamExcelAddIn.XFFunctions.XFGetCell("TRUE", "CONSOL", $D$3,"TOT_Entity","Aggregated","Budget_Working",[1]Setup!C12,"PERIODIC",$B626,"TOPFLOW","TOP","TOP","top1",$C626,"top3","Open_Acute_DIV1","TOP5","TOP6","REPORTED","TOP8")</f>
        <v>0</v>
      </c>
      <c r="DS626" s="53">
        <f>_xll.OneStreamExcelAddIn.XFFunctions.XFGetCell("TRUE", "CONSOL", $D$3,"TOT_Entity","Aggregated","Budget_Working",[1]Setup!C13,"PERIODIC",$B626,"TOPFLOW","TOP","TOP","top1",$C626,"top3","Open_Acute_DIV1","TOP5","TOP6","REPORTED","TOP8")</f>
        <v>0</v>
      </c>
      <c r="DT626" s="53">
        <f>_xll.OneStreamExcelAddIn.XFFunctions.XFGetCell("TRUE", "CONSOL", $D$3,"TOT_Entity","Aggregated","Budget_Working",[1]Setup!C14,"PERIODIC",$B626,"TOPFLOW","TOP","TOP","top1",$C626,"top3","Open_Acute_DIV1","TOP5","TOP6","REPORTED","TOP8")</f>
        <v>0</v>
      </c>
      <c r="DU626" s="53">
        <f>_xll.OneStreamExcelAddIn.XFFunctions.XFGetCell("TRUE", "CONSOL", $D$3,"TOT_Entity","Aggregated","Budget_Working",[1]Setup!C15,"PERIODIC",$B626,"TOPFLOW","TOP","TOP","top1",$C626,"top3","Open_Acute_DIV1","TOP5","TOP6","REPORTED","TOP8")</f>
        <v>0</v>
      </c>
      <c r="DV626" s="178"/>
      <c r="DW626" s="53">
        <f>_xll.OneStreamExcelAddIn.XFFunctions.XFGetCell("TRUE", "CONSOL", $D$3,"TOT_Entity","USD","Budget_Final",[1]Setup!C17,"PERIODIC",$B626,"TOPFLOW","TOP","TOP","top1",$C626,"top3","Open_Acute_DIV1","TOP5","TOP6","REPORTED","TOP8")</f>
        <v>0</v>
      </c>
      <c r="DX626" s="53">
        <f>_xll.OneStreamExcelAddIn.XFFunctions.XFGetCell("TRUE", "CONSOL", $D$3,"TOT_Entity","USD","Budget_Final",[1]Setup!C18,"PERIODIC",$B626,"TOPFLOW","TOP","TOP","top1",$C626,"top3","Open_Acute_DIV1","TOP5","TOP6","REPORTED","TOP8")</f>
        <v>0</v>
      </c>
      <c r="DY626" s="53">
        <f>_xll.OneStreamExcelAddIn.XFFunctions.XFGetCell("TRUE", "CONSOL", $D$3,"TOT_Entity","USD","Budget_Final",[1]Setup!C19,"PERIODIC",$B626,"TOPFLOW","TOP","TOP","top1",$C626,"top3","Open_Acute_DIV1","TOP5","TOP6","REPORTED","TOP8")</f>
        <v>0</v>
      </c>
      <c r="DZ626" s="53">
        <f>_xll.OneStreamExcelAddIn.XFFunctions.XFGetCell("TRUE", "CONSOL", $D$3,"TOT_Entity","USD","Budget_Final",[1]Setup!C20,"PERIODIC",$B626,"TOPFLOW","TOP","TOP","top1",$C626,"top3","Open_Acute_DIV1","TOP5","TOP6","REPORTED","TOP8")</f>
        <v>0</v>
      </c>
      <c r="EA626" s="53">
        <f>_xll.OneStreamExcelAddIn.XFFunctions.XFGetCell("TRUE", "CONSOL", $D$3,"TOT_Entity","USD","Budget_Final",[1]Setup!C21,"PERIODIC",$B626,"TOPFLOW","TOP","TOP","top1",$C626,"top3","Open_Acute_DIV1","TOP5","TOP6","REPORTED","TOP8")</f>
        <v>0</v>
      </c>
      <c r="EB626" s="53">
        <f>_xll.OneStreamExcelAddIn.XFFunctions.XFGetCell("TRUE", "CONSOL", $D$3,"TOT_Entity","USD","Budget_Final",[1]Setup!C22,"PERIODIC",$B626,"TOPFLOW","TOP","TOP","top1",$C626,"top3","Open_Acute_DIV1","TOP5","TOP6","REPORTED","TOP8")</f>
        <v>0</v>
      </c>
      <c r="EC626" s="53">
        <f>_xll.OneStreamExcelAddIn.XFFunctions.XFGetCell("TRUE", "CONSOL", $D$3,"TOT_Entity","USD","Budget_Final",[1]Setup!C23,"PERIODIC",$B626,"TOPFLOW","TOP","TOP","top1",$C626,"top3","Open_Acute_DIV1","TOP5","TOP6","REPORTED","TOP8")</f>
        <v>0</v>
      </c>
      <c r="ED626" s="53">
        <f>_xll.OneStreamExcelAddIn.XFFunctions.XFGetCell("TRUE", "CONSOL", $D$3,"TOT_Entity","USD","Budget_Final",[1]Setup!C24,"PERIODIC",$B626,"TOPFLOW","TOP","TOP","top1",$C626,"top3","Open_Acute_DIV1","TOP5","TOP6","REPORTED","TOP8")</f>
        <v>0</v>
      </c>
      <c r="EE626" s="53">
        <f>_xll.OneStreamExcelAddIn.XFFunctions.XFGetCell("TRUE", "CONSOL", $D$3,"TOT_Entity","USD","Budget_Final",[1]Setup!C25,"PERIODIC",$B626,"TOPFLOW","TOP","TOP","top1",$C626,"top3","Open_Acute_DIV1","TOP5","TOP6","REPORTED","TOP8")</f>
        <v>0</v>
      </c>
      <c r="EF626" s="53">
        <f>_xll.OneStreamExcelAddIn.XFFunctions.XFGetCell("TRUE", "CONSOL", $D$3,"TOT_Entity","USD","Budget_Final",[1]Setup!C26,"PERIODIC",$B626,"TOPFLOW","TOP","TOP","top1",$C626,"top3","Open_Acute_DIV1","TOP5","TOP6","REPORTED","TOP8")</f>
        <v>0</v>
      </c>
      <c r="EG626" s="53">
        <f>_xll.OneStreamExcelAddIn.XFFunctions.XFGetCell("TRUE", "CONSOL", $D$3,"TOT_Entity","USD","Budget_Final",[1]Setup!C27,"PERIODIC",$B626,"TOPFLOW","TOP","TOP","top1",$C626,"top3","Open_Acute_DIV1","TOP5","TOP6","REPORTED","TOP8")</f>
        <v>0</v>
      </c>
      <c r="EH626" s="53">
        <f>_xll.OneStreamExcelAddIn.XFFunctions.XFGetCell("TRUE", "CONSOL", $D$3,"TOT_Entity","USD","Budget_Final",[1]Setup!C28,"PERIODIC",$B626,"TOPFLOW","TOP","TOP","top1",$C626,"top3","Open_Acute_DIV1","TOP5","TOP6","REPORTED","TOP8")</f>
        <v>0</v>
      </c>
    </row>
    <row r="627" spans="2:138" x14ac:dyDescent="0.25">
      <c r="B627" s="51">
        <v>67009</v>
      </c>
      <c r="C627" s="51"/>
      <c r="D627" t="str" cm="1">
        <f t="array" ref="D627">_xll.OneStreamExcelAddIn.XFFunctions.XFGetMemberInfo("Description","Account",B627)</f>
        <v>Physician Malpractice</v>
      </c>
      <c r="E627" s="53">
        <f>_xll.OneStreamExcelAddIn.XFFunctions.XFGetCell("TRUE", "CONSOL", $D$3,"TOT_Entity","USD","Actual",$E$3,"PERIODIC",$B627,"TOPFLOW","TOP","TOP","top1",$C627,"top3","Open_Acute_DIV1","TOP5","TOP6","REPORTED","TOP8")</f>
        <v>7565.45</v>
      </c>
      <c r="F627" s="53">
        <f>_xll.OneStreamExcelAddIn.XFFunctions.XFGetCell("TRUE", "CONSOL", $D$3,"TOT_Entity","Aggregated","Budget_Working",$E$3,"PERIODIC",$B627,"TOPFLOW","TOP","TOP","top1",$C627,"top3","Open_Acute_DIV1","TOP5","TOP6","REPORTED","TOP8")</f>
        <v>8100</v>
      </c>
      <c r="G627" s="53">
        <f t="shared" si="1614"/>
        <v>534.55000000000018</v>
      </c>
      <c r="H627" s="55">
        <f t="shared" si="1615"/>
        <v>6.5993827160493845E-2</v>
      </c>
      <c r="I627" s="41"/>
      <c r="J627" s="53">
        <f>_xll.OneStreamExcelAddIn.XFFunctions.XFGetCell("TRUE", "CONSOL", $D$3,"TOT_Entity","USD","Actual",$E$3,"YTD",$B627,"TOPFLOW","TOP","TOP","top1",$C627,"TOP3","Open_Acute_DIV1","TOP5","TOP6","REPORTED","TOP8")</f>
        <v>30261.8</v>
      </c>
      <c r="K627" s="53">
        <f>_xll.OneStreamExcelAddIn.XFFunctions.XFGetCell("TRUE", "CONSOL", $D$3,"TOT_Entity","Aggregated","Budget_Working",$E$3,"YTD",$B627,"TOPFLOW","TOP","TOP","top1",$C627,"TOP3","Open_Acute_DIV1","TOP5","TOP6","REPORTED","TOP8")</f>
        <v>32400</v>
      </c>
      <c r="L627" s="53">
        <f t="shared" si="1616"/>
        <v>2138.2000000000007</v>
      </c>
      <c r="M627" s="40">
        <f t="shared" si="1617"/>
        <v>6.5993827160493845E-2</v>
      </c>
      <c r="N627" s="41"/>
      <c r="O627" s="53">
        <f>_xll.OneStreamExcelAddIn.XFFunctions.XFGetCell("TRUE", "CONSOL", $D$3,"TOT_Entity","USD","Actual",$F$3,"YTD",$B627,"TOPFLOW","TOP","TOP","top1",$C627,"TOP3","Open_Acute_DIV1","TOP5","TOP6","REPORTED","TOP8")</f>
        <v>22687.19</v>
      </c>
      <c r="P627" s="53">
        <f>_xll.OneStreamExcelAddIn.XFFunctions.XFGetCell("TRUE", "CONSOL", $D$3,"TOT_Entity","USD","Actual",$E$3,"YTD",$B627,"TOPFLOW","TOP","TOP","top1",$C627,"top3","Open_Acute_DIV1","TOP5","TOP6","REPORTED","VAR_BW_PY_Actual")</f>
        <v>-7574.61</v>
      </c>
      <c r="Q627" s="40">
        <f t="shared" si="1618"/>
        <v>-0.33387166943107544</v>
      </c>
      <c r="R627" s="41"/>
      <c r="S627" s="53">
        <f>_xll.OneStreamExcelAddIn.XFFunctions.XFGetCell("TRUE", "CONSOL", $D$3,"TOT_Entity","USD","MIDFCST",$E$3,"MTD",$B627,"TOPFLOW","TOP","TOP","top1",$C627,"TOP3","Open_Acute_DIV1","TOP5","TOP6","REPORTED","TOP8")</f>
        <v>0</v>
      </c>
      <c r="T627" s="53">
        <f t="shared" si="1619"/>
        <v>-7565.45</v>
      </c>
      <c r="U627" s="40">
        <f t="shared" si="1620"/>
        <v>0</v>
      </c>
      <c r="V627" s="41"/>
      <c r="W627" s="42"/>
      <c r="X627" s="43"/>
      <c r="Y627" s="42"/>
      <c r="Z627" s="44"/>
      <c r="AB627" s="53">
        <f>_xll.OneStreamExcelAddIn.XFFunctions.XFGetCell("TRUE", "CONSOL", $D$3,"TOT_Entity","USD","Actual",[1]Setup!C4,"PERIODIC",$B627,"TOPFLOW","TOP","TOP","top1",$C627,"top3","Open_Acute_DIV1","TOP5","TOP6","REPORTED","TOP8")</f>
        <v>7565.45</v>
      </c>
      <c r="AC627" s="53">
        <f>_xll.OneStreamExcelAddIn.XFFunctions.XFGetCell("TRUE", "CONSOL", $D$3,"TOT_Entity","Aggregated","Budget_Working",[1]Setup!C4,"PERIODIC",$B627,"TOPFLOW","TOP","TOP","top1",$C627,"top3","Open_Acute_DIV1","TOP5","TOP6","REPORTED","TOP8")</f>
        <v>8100</v>
      </c>
      <c r="AD627" s="53">
        <f t="shared" si="1621"/>
        <v>534.55000000000018</v>
      </c>
      <c r="AE627" s="40">
        <f t="shared" si="1622"/>
        <v>6.5993827160493845E-2</v>
      </c>
      <c r="AG627" s="53">
        <f>_xll.OneStreamExcelAddIn.XFFunctions.XFGetCell("TRUE", "CONSOL", $D$3,"TOT_Entity","USD","Actual",[1]Setup!C5,"PERIODIC",$B627,"TOPFLOW","TOP","TOP","top1",$C627,"top3","Open_Acute_DIV1","TOP5","TOP6","REPORTED","TOP8")</f>
        <v>7565.45</v>
      </c>
      <c r="AH627" s="53">
        <f>_xll.OneStreamExcelAddIn.XFFunctions.XFGetCell("TRUE", "CONSOL", $D$3,"TOT_Entity","Aggregated","Budget_Working",[1]Setup!C5,"PERIODIC",$B627,"TOPFLOW","TOP","TOP","top1",$C627,"top3","Open_Acute_DIV1","TOP5","TOP6","REPORTED","TOP8")</f>
        <v>8100</v>
      </c>
      <c r="AI627" s="53">
        <f t="shared" si="1623"/>
        <v>534.55000000000018</v>
      </c>
      <c r="AJ627" s="40">
        <f t="shared" si="1624"/>
        <v>6.5993827160493845E-2</v>
      </c>
      <c r="AL627" s="53">
        <f>_xll.OneStreamExcelAddIn.XFFunctions.XFGetCell("TRUE", "CONSOL", $D$3,"TOT_Entity","USD","Actual",[1]Setup!C6,"PERIODIC",$B627,"TOPFLOW","TOP","TOP","top1",$C627,"top3","Open_Acute_DIV1","TOP5","TOP6","REPORTED","TOP8")</f>
        <v>7565.45</v>
      </c>
      <c r="AM627" s="53">
        <f>_xll.OneStreamExcelAddIn.XFFunctions.XFGetCell("TRUE", "CONSOL", $D$3,"TOT_Entity","Aggregated","Budget_Working",[1]Setup!C6,"PERIODIC",$B627,"TOPFLOW","TOP","TOP","top1",$C627,"top3","Open_Acute_DIV1","TOP5","TOP6","REPORTED","TOP8")</f>
        <v>8100</v>
      </c>
      <c r="AN627" s="53">
        <f t="shared" si="1625"/>
        <v>534.55000000000018</v>
      </c>
      <c r="AO627" s="40">
        <f t="shared" si="1626"/>
        <v>6.5993827160493845E-2</v>
      </c>
      <c r="AQ627" s="53">
        <f>_xll.OneStreamExcelAddIn.XFFunctions.XFGetCell("TRUE", "CONSOL", $D$3,"TOT_Entity","USD","Actual",[1]Setup!C7,"PERIODIC",$B627,"TOPFLOW","TOP","TOP","top1",$C627,"top3","Open_Acute_DIV1","TOP5","TOP6","REPORTED","TOP8")</f>
        <v>7565.45</v>
      </c>
      <c r="AR627" s="53">
        <f>_xll.OneStreamExcelAddIn.XFFunctions.XFGetCell("TRUE", "CONSOL", $D$3,"TOT_Entity","Aggregated","Budget_Working",[1]Setup!C7,"PERIODIC",$B627,"TOPFLOW","TOP","TOP","top1",$C627,"top3","Open_Acute_DIV1","TOP5","TOP6","REPORTED","TOP8")</f>
        <v>8100</v>
      </c>
      <c r="AS627" s="53">
        <f t="shared" si="1627"/>
        <v>534.55000000000018</v>
      </c>
      <c r="AT627" s="40">
        <f t="shared" si="1628"/>
        <v>6.5993827160493845E-2</v>
      </c>
      <c r="AV627" s="53">
        <f>_xll.OneStreamExcelAddIn.XFFunctions.XFGetCell("TRUE", "CONSOL", $D$3,"TOT_Entity","USD","Actual",[1]Setup!C8,"PERIODIC",$B627,"TOPFLOW","TOP","TOP","top1",$C627,"top3","Open_Acute_DIV1","TOP5","TOP6","REPORTED","TOP8")</f>
        <v>-30261.8</v>
      </c>
      <c r="AW627" s="53">
        <f>_xll.OneStreamExcelAddIn.XFFunctions.XFGetCell("TRUE", "CONSOL", $D$3,"TOT_Entity","Aggregated","Budget_Working",[1]Setup!C8,"PERIODIC",$B627,"TOPFLOW","TOP","TOP","top1",$C627,"top3","Open_Acute_DIV1","TOP5","TOP6","REPORTED","TOP8")</f>
        <v>8100</v>
      </c>
      <c r="AX627" s="53">
        <f t="shared" si="1629"/>
        <v>38361.800000000003</v>
      </c>
      <c r="AY627" s="40">
        <f t="shared" si="1630"/>
        <v>4.7360246913580246</v>
      </c>
      <c r="BA627" s="53">
        <f>_xll.OneStreamExcelAddIn.XFFunctions.XFGetCell("TRUE", "CONSOL", $D$3,"TOT_Entity","USD","Actual",[1]Setup!C9,"PERIODIC",$B627,"TOPFLOW","TOP","TOP","top1",$C627,"top3","Open_Acute_DIV1","TOP5","TOP6","REPORTED","TOP8")</f>
        <v>0</v>
      </c>
      <c r="BB627" s="53">
        <f>_xll.OneStreamExcelAddIn.XFFunctions.XFGetCell("TRUE", "CONSOL", $D$3,"TOT_Entity","Aggregated","Budget_Working",[1]Setup!C9,"PERIODIC",$B627,"TOPFLOW","TOP","TOP","top1",$C627,"top3","Open_Acute_DIV1","TOP5","TOP6","REPORTED","TOP8")</f>
        <v>8100</v>
      </c>
      <c r="BC627" s="53">
        <f t="shared" si="1631"/>
        <v>8100</v>
      </c>
      <c r="BD627" s="40">
        <f t="shared" si="1632"/>
        <v>1</v>
      </c>
      <c r="BF627" s="53">
        <f>_xll.OneStreamExcelAddIn.XFFunctions.XFGetCell("TRUE", "CONSOL", $D$3,"TOT_Entity","USD","Actual",[1]Setup!C10,"PERIODIC",$B627,"TOPFLOW","TOP","TOP","top1",$C627,"top3","Open_Acute_DIV1","TOP5","TOP6","REPORTED","TOP8")</f>
        <v>0</v>
      </c>
      <c r="BG627" s="53">
        <f>_xll.OneStreamExcelAddIn.XFFunctions.XFGetCell("TRUE", "CONSOL", $D$3,"TOT_Entity","Aggregated","Budget_Working",[1]Setup!C10,"PERIODIC",$B627,"TOPFLOW","TOP","TOP","top1",$C627,"top3","Open_Acute_DIV1","TOP5","TOP6","REPORTED","TOP8")</f>
        <v>8100</v>
      </c>
      <c r="BH627" s="53">
        <f t="shared" si="1633"/>
        <v>8100</v>
      </c>
      <c r="BI627" s="40">
        <f t="shared" si="1634"/>
        <v>1</v>
      </c>
      <c r="BK627" s="53">
        <f>_xll.OneStreamExcelAddIn.XFFunctions.XFGetCell("TRUE", "CONSOL", $D$3,"TOT_Entity","USD","Actual",[1]Setup!C11,"PERIODIC",$B627,"TOPFLOW","TOP","TOP","top1",$C627,"top3","Open_Acute_DIV1","TOP5","TOP6","REPORTED","TOP8")</f>
        <v>0</v>
      </c>
      <c r="BL627" s="53">
        <f>_xll.OneStreamExcelAddIn.XFFunctions.XFGetCell("TRUE", "CONSOL", $D$3,"TOT_Entity","Aggregated","Budget_Working",[1]Setup!C11,"PERIODIC",$B627,"TOPFLOW","TOP","TOP","top1",$C627,"top3","Open_Acute_DIV1","TOP5","TOP6","REPORTED","TOP8")</f>
        <v>8100</v>
      </c>
      <c r="BM627" s="53">
        <f t="shared" si="1635"/>
        <v>8100</v>
      </c>
      <c r="BN627" s="40">
        <f t="shared" si="1636"/>
        <v>1</v>
      </c>
      <c r="BP627" s="53">
        <f>_xll.OneStreamExcelAddIn.XFFunctions.XFGetCell("TRUE", "CONSOL", $D$3,"TOT_Entity","USD","Actual",[1]Setup!C12,"PERIODIC",$B627,"TOPFLOW","TOP","TOP","top1",$C627,"top3","Open_Acute_DIV1","TOP5","TOP6","REPORTED","TOP8")</f>
        <v>0</v>
      </c>
      <c r="BQ627" s="53">
        <f>_xll.OneStreamExcelAddIn.XFFunctions.XFGetCell("TRUE", "CONSOL", $D$3,"TOT_Entity","Aggregated","Budget_Working",[1]Setup!C12,"PERIODIC",$B627,"TOPFLOW","TOP","TOP","top1",$C627,"top3","Open_Acute_DIV1","TOP5","TOP6","REPORTED","TOP8")</f>
        <v>8100</v>
      </c>
      <c r="BR627" s="53">
        <f t="shared" si="1637"/>
        <v>8100</v>
      </c>
      <c r="BS627" s="40">
        <f t="shared" si="1638"/>
        <v>1</v>
      </c>
      <c r="BU627" s="53">
        <f>_xll.OneStreamExcelAddIn.XFFunctions.XFGetCell("TRUE", "CONSOL", $D$3,"TOT_Entity","USD","Actual",[1]Setup!C13,"PERIODIC",$B627,"TOPFLOW","TOP","TOP","top1",$C627,"top3","Open_Acute_DIV1","TOP5","TOP6","REPORTED","TOP8")</f>
        <v>0</v>
      </c>
      <c r="BV627" s="53">
        <f>_xll.OneStreamExcelAddIn.XFFunctions.XFGetCell("TRUE", "CONSOL", $D$3,"TOT_Entity","Aggregated","Budget_Working",[1]Setup!C13,"PERIODIC",$B627,"TOPFLOW","TOP","TOP","top1",$C627,"top3","Open_Acute_DIV1","TOP5","TOP6","REPORTED","TOP8")</f>
        <v>8100</v>
      </c>
      <c r="BW627" s="53">
        <f t="shared" si="1639"/>
        <v>8100</v>
      </c>
      <c r="BX627" s="40">
        <f t="shared" si="1640"/>
        <v>1</v>
      </c>
      <c r="BZ627" s="53">
        <f>_xll.OneStreamExcelAddIn.XFFunctions.XFGetCell("TRUE", "CONSOL", $D$3,"TOT_Entity","USD","Actual",[1]Setup!C14,"PERIODIC",$B627,"TOPFLOW","TOP","TOP","top1",$C627,"top3","Open_Acute_DIV1","TOP5","TOP6","REPORTED","TOP8")</f>
        <v>0</v>
      </c>
      <c r="CA627" s="53">
        <f>_xll.OneStreamExcelAddIn.XFFunctions.XFGetCell("TRUE", "CONSOL", $D$3,"TOT_Entity","Aggregated","Budget_Working",[1]Setup!C14,"PERIODIC",$B627,"TOPFLOW","TOP","TOP","top1",$C627,"top3","Open_Acute_DIV1","TOP5","TOP6","REPORTED","TOP8")</f>
        <v>8100</v>
      </c>
      <c r="CB627" s="53">
        <f t="shared" si="1641"/>
        <v>8100</v>
      </c>
      <c r="CC627" s="40">
        <f t="shared" si="1642"/>
        <v>1</v>
      </c>
      <c r="CE627" s="53">
        <f>_xll.OneStreamExcelAddIn.XFFunctions.XFGetCell("TRUE", "CONSOL", $D$3,"TOT_Entity","USD","Actual",[1]Setup!C15,"PERIODIC",$B627,"TOPFLOW","TOP","TOP","top1",$C627,"top3","Open_Acute_DIV1","TOP5","TOP6","REPORTED","TOP8")</f>
        <v>0</v>
      </c>
      <c r="CF627" s="53">
        <f>_xll.OneStreamExcelAddIn.XFFunctions.XFGetCell("TRUE", "CONSOL", $D$3,"TOT_Entity","Aggregated","Budget_Working",[1]Setup!C15,"PERIODIC",$B627,"TOPFLOW","TOP","TOP","top1",$C627,"top3","Open_Acute_DIV1","TOP5","TOP6","REPORTED","TOP8")</f>
        <v>8100</v>
      </c>
      <c r="CG627" s="53">
        <f t="shared" si="1643"/>
        <v>8100</v>
      </c>
      <c r="CH627" s="40">
        <f t="shared" si="1644"/>
        <v>1</v>
      </c>
      <c r="CI627" s="212"/>
      <c r="CJ627" s="53">
        <f>_xll.OneStreamExcelAddIn.XFFunctions.XFGetCell("TRUE", "CONSOL", $D$3,"TOT_Entity","USD","Actual",[1]Setup!C4,"PERIODIC",$B627,"TOPFLOW","TOP","TOP","top1",$C627,"top3","Open_Acute_DIV1","TOP5","TOP6","REPORTED","TOP8")</f>
        <v>7565.45</v>
      </c>
      <c r="CK627" s="53">
        <f>_xll.OneStreamExcelAddIn.XFFunctions.XFGetCell("TRUE", "CONSOL", $D$3,"TOT_Entity","USD","Actual",[1]Setup!C5,"PERIODIC",$B627,"TOPFLOW","TOP","TOP","top1",$C627,"top3","Open_Acute_DIV1","TOP5","TOP6","REPORTED","TOP8")</f>
        <v>7565.45</v>
      </c>
      <c r="CL627" s="53">
        <f>_xll.OneStreamExcelAddIn.XFFunctions.XFGetCell("TRUE", "CONSOL", $D$3,"TOT_Entity","USD","Actual",[1]Setup!C6,"PERIODIC",$B627,"TOPFLOW","TOP","TOP","top1",$C627,"top3","Open_Acute_DIV1","TOP5","TOP6","REPORTED","TOP8")</f>
        <v>7565.45</v>
      </c>
      <c r="CM627" s="53">
        <f>_xll.OneStreamExcelAddIn.XFFunctions.XFGetCell("TRUE", "CONSOL", $D$3,"TOT_Entity","USD","Actual",[1]Setup!C7,"PERIODIC",$B627,"TOPFLOW","TOP","TOP","top1",$C627,"top3","Open_Acute_DIV1","TOP5","TOP6","REPORTED","TOP8")</f>
        <v>7565.45</v>
      </c>
      <c r="CN627" s="53">
        <f>_xll.OneStreamExcelAddIn.XFFunctions.XFGetCell("TRUE", "CONSOL", $D$3,"TOT_Entity","USD","Actual",[1]Setup!C8,"PERIODIC",$B627,"TOPFLOW","TOP","TOP","top1",$C627,"top3","Open_Acute_DIV1","TOP5","TOP6","REPORTED","TOP8")</f>
        <v>-30261.8</v>
      </c>
      <c r="CO627" s="53">
        <f>_xll.OneStreamExcelAddIn.XFFunctions.XFGetCell("TRUE", "CONSOL", $D$3,"TOT_Entity","USD","Actual",[1]Setup!C9,"PERIODIC",$B627,"TOPFLOW","TOP","TOP","top1",$C627,"top3","Open_Acute_DIV1","TOP5","TOP6","REPORTED","TOP8")</f>
        <v>0</v>
      </c>
      <c r="CP627" s="53">
        <f>_xll.OneStreamExcelAddIn.XFFunctions.XFGetCell("TRUE", "CONSOL", $D$3,"TOT_Entity","USD","Actual",[1]Setup!C10,"PERIODIC",$B627,"TOPFLOW","TOP","TOP","top1",$C627,"top3","Open_Acute_DIV1","TOP5","TOP6","REPORTED","TOP8")</f>
        <v>0</v>
      </c>
      <c r="CQ627" s="53">
        <f>_xll.OneStreamExcelAddIn.XFFunctions.XFGetCell("TRUE", "CONSOL", $D$3,"TOT_Entity","USD","Actual",[1]Setup!C11,"PERIODIC",$B627,"TOPFLOW","TOP","TOP","top1",$C627,"top3","Open_Acute_DIV1","TOP5","TOP6","REPORTED","TOP8")</f>
        <v>0</v>
      </c>
      <c r="CR627" s="53">
        <f>_xll.OneStreamExcelAddIn.XFFunctions.XFGetCell("TRUE", "CONSOL", $D$3,"TOT_Entity","USD","Actual",[1]Setup!C12,"PERIODIC",$B627,"TOPFLOW","TOP","TOP","top1",$C627,"top3","Open_Acute_DIV1","TOP5","TOP6","REPORTED","TOP8")</f>
        <v>0</v>
      </c>
      <c r="CS627" s="53">
        <f>_xll.OneStreamExcelAddIn.XFFunctions.XFGetCell("TRUE", "CONSOL", $D$3,"TOT_Entity","USD","Actual",[1]Setup!C13,"PERIODIC",$B627,"TOPFLOW","TOP","TOP","top1",$C627,"top3","Open_Acute_DIV1","TOP5","TOP6","REPORTED","TOP8")</f>
        <v>0</v>
      </c>
      <c r="CT627" s="53">
        <f>_xll.OneStreamExcelAddIn.XFFunctions.XFGetCell("TRUE", "CONSOL", $D$3,"TOT_Entity","USD","Actual",[1]Setup!C14,"PERIODIC",$B627,"TOPFLOW","TOP","TOP","top1",$C627,"top3","Open_Acute_DIV1","TOP5","TOP6","REPORTED","TOP8")</f>
        <v>0</v>
      </c>
      <c r="CU627" s="53">
        <f>_xll.OneStreamExcelAddIn.XFFunctions.XFGetCell("TRUE", "CONSOL", $D$3,"TOT_Entity","USD","Actual",[1]Setup!C15,"PERIODIC",$B627,"TOPFLOW","TOP","TOP","top1",$C627,"top3","Open_Acute_DIV1","TOP5","TOP6","REPORTED","TOP8")</f>
        <v>0</v>
      </c>
      <c r="CV627" s="212"/>
      <c r="CW627" s="53">
        <f>_xll.OneStreamExcelAddIn.XFFunctions.XFGetCell("TRUE", "CONSOL", $D$3,"TOT_Entity","USD","Actual",[1]Setup!C17,"PERIODIC",$B627,"TOPFLOW","TOP","TOP","top1",$C627,"top3","Open_Acute_DIV1","TOP5","TOP6","REPORTED","TOP8")</f>
        <v>10960.31</v>
      </c>
      <c r="CX627" s="53">
        <f>_xll.OneStreamExcelAddIn.XFFunctions.XFGetCell("TRUE", "CONSOL", $D$3,"TOT_Entity","USD","Actual",[1]Setup!C18,"PERIODIC",$B627,"TOPFLOW","TOP","TOP","top1",$C627,"top3","Open_Acute_DIV1","TOP5","TOP6","REPORTED","TOP8")</f>
        <v>10960.31</v>
      </c>
      <c r="CY627" s="53">
        <f>_xll.OneStreamExcelAddIn.XFFunctions.XFGetCell("TRUE", "CONSOL", $D$3,"TOT_Entity","USD","Actual",[1]Setup!C19,"PERIODIC",$B627,"TOPFLOW","TOP","TOP","top1",$C627,"top3","Open_Acute_DIV1","TOP5","TOP6","REPORTED","TOP8")</f>
        <v>766.57</v>
      </c>
      <c r="CZ627" s="53">
        <f>_xll.OneStreamExcelAddIn.XFFunctions.XFGetCell("TRUE", "CONSOL", $D$3,"TOT_Entity","USD","Actual",[1]Setup!C20,"PERIODIC",$B627,"TOPFLOW","TOP","TOP","top1",$C627,"top3","Open_Acute_DIV1","TOP5","TOP6","REPORTED","TOP8")</f>
        <v>0</v>
      </c>
      <c r="DA627" s="53">
        <f>_xll.OneStreamExcelAddIn.XFFunctions.XFGetCell("TRUE", "CONSOL", $D$3,"TOT_Entity","USD","Actual",[1]Setup!C21,"PERIODIC",$B627,"TOPFLOW","TOP","TOP","top1",$C627,"top3","Open_Acute_DIV1","TOP5","TOP6","REPORTED","TOP8")</f>
        <v>0</v>
      </c>
      <c r="DB627" s="53">
        <f>_xll.OneStreamExcelAddIn.XFFunctions.XFGetCell("TRUE", "CONSOL", $D$3,"TOT_Entity","USD","Actual",[1]Setup!C22,"PERIODIC",$B627,"TOPFLOW","TOP","TOP","top1",$C627,"top3","Open_Acute_DIV1","TOP5","TOP6","REPORTED","TOP8")</f>
        <v>12256.76</v>
      </c>
      <c r="DC627" s="53">
        <f>_xll.OneStreamExcelAddIn.XFFunctions.XFGetCell("TRUE", "CONSOL", $D$3,"TOT_Entity","USD","Actual",[1]Setup!C23,"PERIODIC",$B627,"TOPFLOW","TOP","TOP","top1",$C627,"top3","Open_Acute_DIV1","TOP5","TOP6","REPORTED","TOP8")</f>
        <v>9025.9500000000007</v>
      </c>
      <c r="DD627" s="53">
        <f>_xll.OneStreamExcelAddIn.XFFunctions.XFGetCell("TRUE", "CONSOL", $D$3,"TOT_Entity","USD","Actual",[1]Setup!C24,"PERIODIC",$B627,"TOPFLOW","TOP","TOP","top1",$C627,"top3","Open_Acute_DIV1","TOP5","TOP6","REPORTED","TOP8")</f>
        <v>7564.81</v>
      </c>
      <c r="DE627" s="53">
        <f>_xll.OneStreamExcelAddIn.XFFunctions.XFGetCell("TRUE", "CONSOL", $D$3,"TOT_Entity","USD","Actual",[1]Setup!C25,"PERIODIC",$B627,"TOPFLOW","TOP","TOP","top1",$C627,"top3","Open_Acute_DIV1","TOP5","TOP6","REPORTED","TOP8")</f>
        <v>1113.95</v>
      </c>
      <c r="DF627" s="53">
        <f>_xll.OneStreamExcelAddIn.XFFunctions.XFGetCell("TRUE", "CONSOL", $D$3,"TOT_Entity","USD","Actual",[1]Setup!C26,"PERIODIC",$B627,"TOPFLOW","TOP","TOP","top1",$C627,"top3","Open_Acute_DIV1","TOP5","TOP6","REPORTED","TOP8")</f>
        <v>7565.45</v>
      </c>
      <c r="DG627" s="53">
        <f>_xll.OneStreamExcelAddIn.XFFunctions.XFGetCell("TRUE", "CONSOL", $D$3,"TOT_Entity","USD","Actual",[1]Setup!C27,"PERIODIC",$B627,"TOPFLOW","TOP","TOP","top1",$C627,"top3","Open_Acute_DIV1","TOP5","TOP6","REPORTED","TOP8")</f>
        <v>7565.45</v>
      </c>
      <c r="DH627" s="53">
        <f>_xll.OneStreamExcelAddIn.XFFunctions.XFGetCell("TRUE", "CONSOL", $D$3,"TOT_Entity","USD","Actual",[1]Setup!C28,"PERIODIC",$B627,"TOPFLOW","TOP","TOP","top1",$C627,"top3","Open_Acute_DIV1","TOP5","TOP6","REPORTED","TOP8")</f>
        <v>7565.45</v>
      </c>
      <c r="DI627" s="178"/>
      <c r="DJ627" s="53">
        <f>_xll.OneStreamExcelAddIn.XFFunctions.XFGetCell("TRUE", "CONSOL", $D$3,"TOT_Entity","Aggregated","Budget_Working",[1]Setup!C4,"PERIODIC",$B627,"TOPFLOW","TOP","TOP","top1",$C627,"top3","Open_Acute_DIV1","TOP5","TOP6","REPORTED","TOP8")</f>
        <v>8100</v>
      </c>
      <c r="DK627" s="53">
        <f>_xll.OneStreamExcelAddIn.XFFunctions.XFGetCell("TRUE", "CONSOL", $D$3,"TOT_Entity","Aggregated","Budget_Working",[1]Setup!C5,"PERIODIC",$B627,"TOPFLOW","TOP","TOP","top1",$C627,"top3","Open_Acute_DIV1","TOP5","TOP6","REPORTED","TOP8")</f>
        <v>8100</v>
      </c>
      <c r="DL627" s="53">
        <f>_xll.OneStreamExcelAddIn.XFFunctions.XFGetCell("TRUE", "CONSOL", $D$3,"TOT_Entity","Aggregated","Budget_Working",[1]Setup!C6,"PERIODIC",$B627,"TOPFLOW","TOP","TOP","top1",$C627,"top3","Open_Acute_DIV1","TOP5","TOP6","REPORTED","TOP8")</f>
        <v>8100</v>
      </c>
      <c r="DM627" s="53">
        <f>_xll.OneStreamExcelAddIn.XFFunctions.XFGetCell("TRUE", "CONSOL", $D$3,"TOT_Entity","Aggregated","Budget_Working",[1]Setup!C7,"PERIODIC",$B627,"TOPFLOW","TOP","TOP","top1",$C627,"top3","Open_Acute_DIV1","TOP5","TOP6","REPORTED","TOP8")</f>
        <v>8100</v>
      </c>
      <c r="DN627" s="53">
        <f>_xll.OneStreamExcelAddIn.XFFunctions.XFGetCell("TRUE", "CONSOL", $D$3,"TOT_Entity","Aggregated","Budget_Working",[1]Setup!C8,"PERIODIC",$B627,"TOPFLOW","TOP","TOP","top1",$C627,"top3","Open_Acute_DIV1","TOP5","TOP6","REPORTED","TOP8")</f>
        <v>8100</v>
      </c>
      <c r="DO627" s="53">
        <f>_xll.OneStreamExcelAddIn.XFFunctions.XFGetCell("TRUE", "CONSOL", $D$3,"TOT_Entity","Aggregated","Budget_Working",[1]Setup!C9,"PERIODIC",$B627,"TOPFLOW","TOP","TOP","top1",$C627,"top3","Open_Acute_DIV1","TOP5","TOP6","REPORTED","TOP8")</f>
        <v>8100</v>
      </c>
      <c r="DP627" s="53">
        <f>_xll.OneStreamExcelAddIn.XFFunctions.XFGetCell("TRUE", "CONSOL", $D$3,"TOT_Entity","Aggregated","Budget_Working",[1]Setup!C10,"PERIODIC",$B627,"TOPFLOW","TOP","TOP","top1",$C627,"top3","Open_Acute_DIV1","TOP5","TOP6","REPORTED","TOP8")</f>
        <v>8100</v>
      </c>
      <c r="DQ627" s="53">
        <f>_xll.OneStreamExcelAddIn.XFFunctions.XFGetCell("TRUE", "CONSOL", $D$3,"TOT_Entity","Aggregated","Budget_Working",[1]Setup!C11,"PERIODIC",$B627,"TOPFLOW","TOP","TOP","top1",$C627,"top3","Open_Acute_DIV1","TOP5","TOP6","REPORTED","TOP8")</f>
        <v>8100</v>
      </c>
      <c r="DR627" s="53">
        <f>_xll.OneStreamExcelAddIn.XFFunctions.XFGetCell("TRUE", "CONSOL", $D$3,"TOT_Entity","Aggregated","Budget_Working",[1]Setup!C12,"PERIODIC",$B627,"TOPFLOW","TOP","TOP","top1",$C627,"top3","Open_Acute_DIV1","TOP5","TOP6","REPORTED","TOP8")</f>
        <v>8100</v>
      </c>
      <c r="DS627" s="53">
        <f>_xll.OneStreamExcelAddIn.XFFunctions.XFGetCell("TRUE", "CONSOL", $D$3,"TOT_Entity","Aggregated","Budget_Working",[1]Setup!C13,"PERIODIC",$B627,"TOPFLOW","TOP","TOP","top1",$C627,"top3","Open_Acute_DIV1","TOP5","TOP6","REPORTED","TOP8")</f>
        <v>8100</v>
      </c>
      <c r="DT627" s="53">
        <f>_xll.OneStreamExcelAddIn.XFFunctions.XFGetCell("TRUE", "CONSOL", $D$3,"TOT_Entity","Aggregated","Budget_Working",[1]Setup!C14,"PERIODIC",$B627,"TOPFLOW","TOP","TOP","top1",$C627,"top3","Open_Acute_DIV1","TOP5","TOP6","REPORTED","TOP8")</f>
        <v>8100</v>
      </c>
      <c r="DU627" s="53">
        <f>_xll.OneStreamExcelAddIn.XFFunctions.XFGetCell("TRUE", "CONSOL", $D$3,"TOT_Entity","Aggregated","Budget_Working",[1]Setup!C15,"PERIODIC",$B627,"TOPFLOW","TOP","TOP","top1",$C627,"top3","Open_Acute_DIV1","TOP5","TOP6","REPORTED","TOP8")</f>
        <v>8100</v>
      </c>
      <c r="DV627" s="178"/>
      <c r="DW627" s="53">
        <f>_xll.OneStreamExcelAddIn.XFFunctions.XFGetCell("TRUE", "CONSOL", $D$3,"TOT_Entity","USD","Budget_Final",[1]Setup!C17,"PERIODIC",$B627,"TOPFLOW","TOP","TOP","top1",$C627,"top3","Open_Acute_DIV1","TOP5","TOP6","REPORTED","TOP8")</f>
        <v>11737</v>
      </c>
      <c r="DX627" s="53">
        <f>_xll.OneStreamExcelAddIn.XFFunctions.XFGetCell("TRUE", "CONSOL", $D$3,"TOT_Entity","USD","Budget_Final",[1]Setup!C18,"PERIODIC",$B627,"TOPFLOW","TOP","TOP","top1",$C627,"top3","Open_Acute_DIV1","TOP5","TOP6","REPORTED","TOP8")</f>
        <v>11737</v>
      </c>
      <c r="DY627" s="53">
        <f>_xll.OneStreamExcelAddIn.XFFunctions.XFGetCell("TRUE", "CONSOL", $D$3,"TOT_Entity","USD","Budget_Final",[1]Setup!C19,"PERIODIC",$B627,"TOPFLOW","TOP","TOP","top1",$C627,"top3","Open_Acute_DIV1","TOP5","TOP6","REPORTED","TOP8")</f>
        <v>11737</v>
      </c>
      <c r="DZ627" s="53">
        <f>_xll.OneStreamExcelAddIn.XFFunctions.XFGetCell("TRUE", "CONSOL", $D$3,"TOT_Entity","USD","Budget_Final",[1]Setup!C20,"PERIODIC",$B627,"TOPFLOW","TOP","TOP","top1",$C627,"top3","Open_Acute_DIV1","TOP5","TOP6","REPORTED","TOP8")</f>
        <v>11737</v>
      </c>
      <c r="EA627" s="53">
        <f>_xll.OneStreamExcelAddIn.XFFunctions.XFGetCell("TRUE", "CONSOL", $D$3,"TOT_Entity","USD","Budget_Final",[1]Setup!C21,"PERIODIC",$B627,"TOPFLOW","TOP","TOP","top1",$C627,"top3","Open_Acute_DIV1","TOP5","TOP6","REPORTED","TOP8")</f>
        <v>11737</v>
      </c>
      <c r="EB627" s="53">
        <f>_xll.OneStreamExcelAddIn.XFFunctions.XFGetCell("TRUE", "CONSOL", $D$3,"TOT_Entity","USD","Budget_Final",[1]Setup!C22,"PERIODIC",$B627,"TOPFLOW","TOP","TOP","top1",$C627,"top3","Open_Acute_DIV1","TOP5","TOP6","REPORTED","TOP8")</f>
        <v>11737</v>
      </c>
      <c r="EC627" s="53">
        <f>_xll.OneStreamExcelAddIn.XFFunctions.XFGetCell("TRUE", "CONSOL", $D$3,"TOT_Entity","USD","Budget_Final",[1]Setup!C23,"PERIODIC",$B627,"TOPFLOW","TOP","TOP","top1",$C627,"top3","Open_Acute_DIV1","TOP5","TOP6","REPORTED","TOP8")</f>
        <v>11737</v>
      </c>
      <c r="ED627" s="53">
        <f>_xll.OneStreamExcelAddIn.XFFunctions.XFGetCell("TRUE", "CONSOL", $D$3,"TOT_Entity","USD","Budget_Final",[1]Setup!C24,"PERIODIC",$B627,"TOPFLOW","TOP","TOP","top1",$C627,"top3","Open_Acute_DIV1","TOP5","TOP6","REPORTED","TOP8")</f>
        <v>11737</v>
      </c>
      <c r="EE627" s="53">
        <f>_xll.OneStreamExcelAddIn.XFFunctions.XFGetCell("TRUE", "CONSOL", $D$3,"TOT_Entity","USD","Budget_Final",[1]Setup!C25,"PERIODIC",$B627,"TOPFLOW","TOP","TOP","top1",$C627,"top3","Open_Acute_DIV1","TOP5","TOP6","REPORTED","TOP8")</f>
        <v>11737</v>
      </c>
      <c r="EF627" s="53">
        <f>_xll.OneStreamExcelAddIn.XFFunctions.XFGetCell("TRUE", "CONSOL", $D$3,"TOT_Entity","USD","Budget_Final",[1]Setup!C26,"PERIODIC",$B627,"TOPFLOW","TOP","TOP","top1",$C627,"top3","Open_Acute_DIV1","TOP5","TOP6","REPORTED","TOP8")</f>
        <v>11737</v>
      </c>
      <c r="EG627" s="53">
        <f>_xll.OneStreamExcelAddIn.XFFunctions.XFGetCell("TRUE", "CONSOL", $D$3,"TOT_Entity","USD","Budget_Final",[1]Setup!C27,"PERIODIC",$B627,"TOPFLOW","TOP","TOP","top1",$C627,"top3","Open_Acute_DIV1","TOP5","TOP6","REPORTED","TOP8")</f>
        <v>11737</v>
      </c>
      <c r="EH627" s="53">
        <f>_xll.OneStreamExcelAddIn.XFFunctions.XFGetCell("TRUE", "CONSOL", $D$3,"TOT_Entity","USD","Budget_Final",[1]Setup!C28,"PERIODIC",$B627,"TOPFLOW","TOP","TOP","top1",$C627,"top3","Open_Acute_DIV1","TOP5","TOP6","REPORTED","TOP8")</f>
        <v>11737</v>
      </c>
    </row>
    <row r="628" spans="2:138" x14ac:dyDescent="0.25">
      <c r="B628" s="51">
        <v>67010</v>
      </c>
      <c r="C628" s="51"/>
      <c r="D628" t="str" cm="1">
        <f t="array" ref="D628">_xll.OneStreamExcelAddIn.XFFunctions.XFGetMemberInfo("Description","Account",B628)</f>
        <v>D&amp;O Insurance</v>
      </c>
      <c r="E628" s="53">
        <f>_xll.OneStreamExcelAddIn.XFFunctions.XFGetCell("TRUE", "CONSOL", $D$3,"TOT_Entity","USD","Actual",$E$3,"PERIODIC",$B628,"TOPFLOW","TOP","TOP","top1",$C628,"top3","Open_Acute_DIV1","TOP5","TOP6","REPORTED","TOP8")</f>
        <v>0</v>
      </c>
      <c r="F628" s="53">
        <f>_xll.OneStreamExcelAddIn.XFFunctions.XFGetCell("TRUE", "CONSOL", $D$3,"TOT_Entity","Aggregated","Budget_Working",$E$3,"PERIODIC",$B628,"TOPFLOW","TOP","TOP","top1",$C628,"top3","Open_Acute_DIV1","TOP5","TOP6","REPORTED","TOP8")</f>
        <v>0</v>
      </c>
      <c r="G628" s="53">
        <f t="shared" si="1614"/>
        <v>0</v>
      </c>
      <c r="H628" s="55">
        <f t="shared" si="1615"/>
        <v>0</v>
      </c>
      <c r="I628" s="41"/>
      <c r="J628" s="53">
        <f>_xll.OneStreamExcelAddIn.XFFunctions.XFGetCell("TRUE", "CONSOL", $D$3,"TOT_Entity","USD","Actual",$E$3,"YTD",$B628,"TOPFLOW","TOP","TOP","top1",$C628,"TOP3","Open_Acute_DIV1","TOP5","TOP6","REPORTED","TOP8")</f>
        <v>0</v>
      </c>
      <c r="K628" s="53">
        <f>_xll.OneStreamExcelAddIn.XFFunctions.XFGetCell("TRUE", "CONSOL", $D$3,"TOT_Entity","Aggregated","Budget_Working",$E$3,"YTD",$B628,"TOPFLOW","TOP","TOP","top1",$C628,"TOP3","Open_Acute_DIV1","TOP5","TOP6","REPORTED","TOP8")</f>
        <v>0</v>
      </c>
      <c r="L628" s="53">
        <f t="shared" si="1616"/>
        <v>0</v>
      </c>
      <c r="M628" s="40">
        <f t="shared" si="1617"/>
        <v>0</v>
      </c>
      <c r="N628" s="41"/>
      <c r="O628" s="53">
        <f>_xll.OneStreamExcelAddIn.XFFunctions.XFGetCell("TRUE", "CONSOL", $D$3,"TOT_Entity","USD","Actual",$F$3,"YTD",$B628,"TOPFLOW","TOP","TOP","top1",$C628,"TOP3","Open_Acute_DIV1","TOP5","TOP6","REPORTED","TOP8")</f>
        <v>0</v>
      </c>
      <c r="P628" s="53">
        <f>_xll.OneStreamExcelAddIn.XFFunctions.XFGetCell("TRUE", "CONSOL", $D$3,"TOT_Entity","USD","Actual",$E$3,"YTD",$B628,"TOPFLOW","TOP","TOP","top1",$C628,"top3","Open_Acute_DIV1","TOP5","TOP6","REPORTED","VAR_BW_PY_Actual")</f>
        <v>0</v>
      </c>
      <c r="Q628" s="40">
        <f t="shared" si="1618"/>
        <v>0</v>
      </c>
      <c r="R628" s="41"/>
      <c r="S628" s="53">
        <f>_xll.OneStreamExcelAddIn.XFFunctions.XFGetCell("TRUE", "CONSOL", $D$3,"TOT_Entity","USD","MIDFCST",$E$3,"MTD",$B628,"TOPFLOW","TOP","TOP","top1",$C628,"TOP3","Open_Acute_DIV1","TOP5","TOP6","REPORTED","TOP8")</f>
        <v>0</v>
      </c>
      <c r="T628" s="53">
        <f t="shared" si="1619"/>
        <v>0</v>
      </c>
      <c r="U628" s="40">
        <f t="shared" si="1620"/>
        <v>0</v>
      </c>
      <c r="V628" s="41"/>
      <c r="W628" s="42"/>
      <c r="X628" s="43"/>
      <c r="Y628" s="42"/>
      <c r="Z628" s="44"/>
      <c r="AB628" s="53">
        <f>_xll.OneStreamExcelAddIn.XFFunctions.XFGetCell("TRUE", "CONSOL", $D$3,"TOT_Entity","USD","Actual",[1]Setup!C4,"PERIODIC",$B628,"TOPFLOW","TOP","TOP","top1",$C628,"top3","Open_Acute_DIV1","TOP5","TOP6","REPORTED","TOP8")</f>
        <v>0</v>
      </c>
      <c r="AC628" s="53">
        <f>_xll.OneStreamExcelAddIn.XFFunctions.XFGetCell("TRUE", "CONSOL", $D$3,"TOT_Entity","Aggregated","Budget_Working",[1]Setup!C4,"PERIODIC",$B628,"TOPFLOW","TOP","TOP","top1",$C628,"top3","Open_Acute_DIV1","TOP5","TOP6","REPORTED","TOP8")</f>
        <v>0</v>
      </c>
      <c r="AD628" s="53">
        <f t="shared" si="1621"/>
        <v>0</v>
      </c>
      <c r="AE628" s="40">
        <f t="shared" si="1622"/>
        <v>0</v>
      </c>
      <c r="AG628" s="53">
        <f>_xll.OneStreamExcelAddIn.XFFunctions.XFGetCell("TRUE", "CONSOL", $D$3,"TOT_Entity","USD","Actual",[1]Setup!C5,"PERIODIC",$B628,"TOPFLOW","TOP","TOP","top1",$C628,"top3","Open_Acute_DIV1","TOP5","TOP6","REPORTED","TOP8")</f>
        <v>0</v>
      </c>
      <c r="AH628" s="53">
        <f>_xll.OneStreamExcelAddIn.XFFunctions.XFGetCell("TRUE", "CONSOL", $D$3,"TOT_Entity","Aggregated","Budget_Working",[1]Setup!C5,"PERIODIC",$B628,"TOPFLOW","TOP","TOP","top1",$C628,"top3","Open_Acute_DIV1","TOP5","TOP6","REPORTED","TOP8")</f>
        <v>0</v>
      </c>
      <c r="AI628" s="53">
        <f t="shared" si="1623"/>
        <v>0</v>
      </c>
      <c r="AJ628" s="40">
        <f t="shared" si="1624"/>
        <v>0</v>
      </c>
      <c r="AL628" s="53">
        <f>_xll.OneStreamExcelAddIn.XFFunctions.XFGetCell("TRUE", "CONSOL", $D$3,"TOT_Entity","USD","Actual",[1]Setup!C6,"PERIODIC",$B628,"TOPFLOW","TOP","TOP","top1",$C628,"top3","Open_Acute_DIV1","TOP5","TOP6","REPORTED","TOP8")</f>
        <v>0</v>
      </c>
      <c r="AM628" s="53">
        <f>_xll.OneStreamExcelAddIn.XFFunctions.XFGetCell("TRUE", "CONSOL", $D$3,"TOT_Entity","Aggregated","Budget_Working",[1]Setup!C6,"PERIODIC",$B628,"TOPFLOW","TOP","TOP","top1",$C628,"top3","Open_Acute_DIV1","TOP5","TOP6","REPORTED","TOP8")</f>
        <v>0</v>
      </c>
      <c r="AN628" s="53">
        <f t="shared" si="1625"/>
        <v>0</v>
      </c>
      <c r="AO628" s="40">
        <f t="shared" si="1626"/>
        <v>0</v>
      </c>
      <c r="AQ628" s="53">
        <f>_xll.OneStreamExcelAddIn.XFFunctions.XFGetCell("TRUE", "CONSOL", $D$3,"TOT_Entity","USD","Actual",[1]Setup!C7,"PERIODIC",$B628,"TOPFLOW","TOP","TOP","top1",$C628,"top3","Open_Acute_DIV1","TOP5","TOP6","REPORTED","TOP8")</f>
        <v>0</v>
      </c>
      <c r="AR628" s="53">
        <f>_xll.OneStreamExcelAddIn.XFFunctions.XFGetCell("TRUE", "CONSOL", $D$3,"TOT_Entity","Aggregated","Budget_Working",[1]Setup!C7,"PERIODIC",$B628,"TOPFLOW","TOP","TOP","top1",$C628,"top3","Open_Acute_DIV1","TOP5","TOP6","REPORTED","TOP8")</f>
        <v>0</v>
      </c>
      <c r="AS628" s="53">
        <f t="shared" si="1627"/>
        <v>0</v>
      </c>
      <c r="AT628" s="40">
        <f t="shared" si="1628"/>
        <v>0</v>
      </c>
      <c r="AV628" s="53">
        <f>_xll.OneStreamExcelAddIn.XFFunctions.XFGetCell("TRUE", "CONSOL", $D$3,"TOT_Entity","USD","Actual",[1]Setup!C8,"PERIODIC",$B628,"TOPFLOW","TOP","TOP","top1",$C628,"top3","Open_Acute_DIV1","TOP5","TOP6","REPORTED","TOP8")</f>
        <v>0</v>
      </c>
      <c r="AW628" s="53">
        <f>_xll.OneStreamExcelAddIn.XFFunctions.XFGetCell("TRUE", "CONSOL", $D$3,"TOT_Entity","Aggregated","Budget_Working",[1]Setup!C8,"PERIODIC",$B628,"TOPFLOW","TOP","TOP","top1",$C628,"top3","Open_Acute_DIV1","TOP5","TOP6","REPORTED","TOP8")</f>
        <v>0</v>
      </c>
      <c r="AX628" s="53">
        <f t="shared" si="1629"/>
        <v>0</v>
      </c>
      <c r="AY628" s="40">
        <f t="shared" si="1630"/>
        <v>0</v>
      </c>
      <c r="BA628" s="53">
        <f>_xll.OneStreamExcelAddIn.XFFunctions.XFGetCell("TRUE", "CONSOL", $D$3,"TOT_Entity","USD","Actual",[1]Setup!C9,"PERIODIC",$B628,"TOPFLOW","TOP","TOP","top1",$C628,"top3","Open_Acute_DIV1","TOP5","TOP6","REPORTED","TOP8")</f>
        <v>0</v>
      </c>
      <c r="BB628" s="53">
        <f>_xll.OneStreamExcelAddIn.XFFunctions.XFGetCell("TRUE", "CONSOL", $D$3,"TOT_Entity","Aggregated","Budget_Working",[1]Setup!C9,"PERIODIC",$B628,"TOPFLOW","TOP","TOP","top1",$C628,"top3","Open_Acute_DIV1","TOP5","TOP6","REPORTED","TOP8")</f>
        <v>0</v>
      </c>
      <c r="BC628" s="53">
        <f t="shared" si="1631"/>
        <v>0</v>
      </c>
      <c r="BD628" s="40">
        <f t="shared" si="1632"/>
        <v>0</v>
      </c>
      <c r="BF628" s="53">
        <f>_xll.OneStreamExcelAddIn.XFFunctions.XFGetCell("TRUE", "CONSOL", $D$3,"TOT_Entity","USD","Actual",[1]Setup!C10,"PERIODIC",$B628,"TOPFLOW","TOP","TOP","top1",$C628,"top3","Open_Acute_DIV1","TOP5","TOP6","REPORTED","TOP8")</f>
        <v>0</v>
      </c>
      <c r="BG628" s="53">
        <f>_xll.OneStreamExcelAddIn.XFFunctions.XFGetCell("TRUE", "CONSOL", $D$3,"TOT_Entity","Aggregated","Budget_Working",[1]Setup!C10,"PERIODIC",$B628,"TOPFLOW","TOP","TOP","top1",$C628,"top3","Open_Acute_DIV1","TOP5","TOP6","REPORTED","TOP8")</f>
        <v>0</v>
      </c>
      <c r="BH628" s="53">
        <f t="shared" si="1633"/>
        <v>0</v>
      </c>
      <c r="BI628" s="40">
        <f t="shared" si="1634"/>
        <v>0</v>
      </c>
      <c r="BK628" s="53">
        <f>_xll.OneStreamExcelAddIn.XFFunctions.XFGetCell("TRUE", "CONSOL", $D$3,"TOT_Entity","USD","Actual",[1]Setup!C11,"PERIODIC",$B628,"TOPFLOW","TOP","TOP","top1",$C628,"top3","Open_Acute_DIV1","TOP5","TOP6","REPORTED","TOP8")</f>
        <v>0</v>
      </c>
      <c r="BL628" s="53">
        <f>_xll.OneStreamExcelAddIn.XFFunctions.XFGetCell("TRUE", "CONSOL", $D$3,"TOT_Entity","Aggregated","Budget_Working",[1]Setup!C11,"PERIODIC",$B628,"TOPFLOW","TOP","TOP","top1",$C628,"top3","Open_Acute_DIV1","TOP5","TOP6","REPORTED","TOP8")</f>
        <v>0</v>
      </c>
      <c r="BM628" s="53">
        <f t="shared" si="1635"/>
        <v>0</v>
      </c>
      <c r="BN628" s="40">
        <f t="shared" si="1636"/>
        <v>0</v>
      </c>
      <c r="BP628" s="53">
        <f>_xll.OneStreamExcelAddIn.XFFunctions.XFGetCell("TRUE", "CONSOL", $D$3,"TOT_Entity","USD","Actual",[1]Setup!C12,"PERIODIC",$B628,"TOPFLOW","TOP","TOP","top1",$C628,"top3","Open_Acute_DIV1","TOP5","TOP6","REPORTED","TOP8")</f>
        <v>0</v>
      </c>
      <c r="BQ628" s="53">
        <f>_xll.OneStreamExcelAddIn.XFFunctions.XFGetCell("TRUE", "CONSOL", $D$3,"TOT_Entity","Aggregated","Budget_Working",[1]Setup!C12,"PERIODIC",$B628,"TOPFLOW","TOP","TOP","top1",$C628,"top3","Open_Acute_DIV1","TOP5","TOP6","REPORTED","TOP8")</f>
        <v>0</v>
      </c>
      <c r="BR628" s="53">
        <f t="shared" si="1637"/>
        <v>0</v>
      </c>
      <c r="BS628" s="40">
        <f t="shared" si="1638"/>
        <v>0</v>
      </c>
      <c r="BU628" s="53">
        <f>_xll.OneStreamExcelAddIn.XFFunctions.XFGetCell("TRUE", "CONSOL", $D$3,"TOT_Entity","USD","Actual",[1]Setup!C13,"PERIODIC",$B628,"TOPFLOW","TOP","TOP","top1",$C628,"top3","Open_Acute_DIV1","TOP5","TOP6","REPORTED","TOP8")</f>
        <v>0</v>
      </c>
      <c r="BV628" s="53">
        <f>_xll.OneStreamExcelAddIn.XFFunctions.XFGetCell("TRUE", "CONSOL", $D$3,"TOT_Entity","Aggregated","Budget_Working",[1]Setup!C13,"PERIODIC",$B628,"TOPFLOW","TOP","TOP","top1",$C628,"top3","Open_Acute_DIV1","TOP5","TOP6","REPORTED","TOP8")</f>
        <v>0</v>
      </c>
      <c r="BW628" s="53">
        <f t="shared" si="1639"/>
        <v>0</v>
      </c>
      <c r="BX628" s="40">
        <f t="shared" si="1640"/>
        <v>0</v>
      </c>
      <c r="BZ628" s="53">
        <f>_xll.OneStreamExcelAddIn.XFFunctions.XFGetCell("TRUE", "CONSOL", $D$3,"TOT_Entity","USD","Actual",[1]Setup!C14,"PERIODIC",$B628,"TOPFLOW","TOP","TOP","top1",$C628,"top3","Open_Acute_DIV1","TOP5","TOP6","REPORTED","TOP8")</f>
        <v>0</v>
      </c>
      <c r="CA628" s="53">
        <f>_xll.OneStreamExcelAddIn.XFFunctions.XFGetCell("TRUE", "CONSOL", $D$3,"TOT_Entity","Aggregated","Budget_Working",[1]Setup!C14,"PERIODIC",$B628,"TOPFLOW","TOP","TOP","top1",$C628,"top3","Open_Acute_DIV1","TOP5","TOP6","REPORTED","TOP8")</f>
        <v>0</v>
      </c>
      <c r="CB628" s="53">
        <f t="shared" si="1641"/>
        <v>0</v>
      </c>
      <c r="CC628" s="40">
        <f t="shared" si="1642"/>
        <v>0</v>
      </c>
      <c r="CE628" s="53">
        <f>_xll.OneStreamExcelAddIn.XFFunctions.XFGetCell("TRUE", "CONSOL", $D$3,"TOT_Entity","USD","Actual",[1]Setup!C15,"PERIODIC",$B628,"TOPFLOW","TOP","TOP","top1",$C628,"top3","Open_Acute_DIV1","TOP5","TOP6","REPORTED","TOP8")</f>
        <v>0</v>
      </c>
      <c r="CF628" s="53">
        <f>_xll.OneStreamExcelAddIn.XFFunctions.XFGetCell("TRUE", "CONSOL", $D$3,"TOT_Entity","Aggregated","Budget_Working",[1]Setup!C15,"PERIODIC",$B628,"TOPFLOW","TOP","TOP","top1",$C628,"top3","Open_Acute_DIV1","TOP5","TOP6","REPORTED","TOP8")</f>
        <v>0</v>
      </c>
      <c r="CG628" s="53">
        <f t="shared" si="1643"/>
        <v>0</v>
      </c>
      <c r="CH628" s="40">
        <f t="shared" si="1644"/>
        <v>0</v>
      </c>
      <c r="CI628" s="212"/>
      <c r="CJ628" s="53">
        <f>_xll.OneStreamExcelAddIn.XFFunctions.XFGetCell("TRUE", "CONSOL", $D$3,"TOT_Entity","USD","Actual",[1]Setup!C4,"PERIODIC",$B628,"TOPFLOW","TOP","TOP","top1",$C628,"top3","Open_Acute_DIV1","TOP5","TOP6","REPORTED","TOP8")</f>
        <v>0</v>
      </c>
      <c r="CK628" s="53">
        <f>_xll.OneStreamExcelAddIn.XFFunctions.XFGetCell("TRUE", "CONSOL", $D$3,"TOT_Entity","USD","Actual",[1]Setup!C5,"PERIODIC",$B628,"TOPFLOW","TOP","TOP","top1",$C628,"top3","Open_Acute_DIV1","TOP5","TOP6","REPORTED","TOP8")</f>
        <v>0</v>
      </c>
      <c r="CL628" s="53">
        <f>_xll.OneStreamExcelAddIn.XFFunctions.XFGetCell("TRUE", "CONSOL", $D$3,"TOT_Entity","USD","Actual",[1]Setup!C6,"PERIODIC",$B628,"TOPFLOW","TOP","TOP","top1",$C628,"top3","Open_Acute_DIV1","TOP5","TOP6","REPORTED","TOP8")</f>
        <v>0</v>
      </c>
      <c r="CM628" s="53">
        <f>_xll.OneStreamExcelAddIn.XFFunctions.XFGetCell("TRUE", "CONSOL", $D$3,"TOT_Entity","USD","Actual",[1]Setup!C7,"PERIODIC",$B628,"TOPFLOW","TOP","TOP","top1",$C628,"top3","Open_Acute_DIV1","TOP5","TOP6","REPORTED","TOP8")</f>
        <v>0</v>
      </c>
      <c r="CN628" s="53">
        <f>_xll.OneStreamExcelAddIn.XFFunctions.XFGetCell("TRUE", "CONSOL", $D$3,"TOT_Entity","USD","Actual",[1]Setup!C8,"PERIODIC",$B628,"TOPFLOW","TOP","TOP","top1",$C628,"top3","Open_Acute_DIV1","TOP5","TOP6","REPORTED","TOP8")</f>
        <v>0</v>
      </c>
      <c r="CO628" s="53">
        <f>_xll.OneStreamExcelAddIn.XFFunctions.XFGetCell("TRUE", "CONSOL", $D$3,"TOT_Entity","USD","Actual",[1]Setup!C9,"PERIODIC",$B628,"TOPFLOW","TOP","TOP","top1",$C628,"top3","Open_Acute_DIV1","TOP5","TOP6","REPORTED","TOP8")</f>
        <v>0</v>
      </c>
      <c r="CP628" s="53">
        <f>_xll.OneStreamExcelAddIn.XFFunctions.XFGetCell("TRUE", "CONSOL", $D$3,"TOT_Entity","USD","Actual",[1]Setup!C10,"PERIODIC",$B628,"TOPFLOW","TOP","TOP","top1",$C628,"top3","Open_Acute_DIV1","TOP5","TOP6","REPORTED","TOP8")</f>
        <v>0</v>
      </c>
      <c r="CQ628" s="53">
        <f>_xll.OneStreamExcelAddIn.XFFunctions.XFGetCell("TRUE", "CONSOL", $D$3,"TOT_Entity","USD","Actual",[1]Setup!C11,"PERIODIC",$B628,"TOPFLOW","TOP","TOP","top1",$C628,"top3","Open_Acute_DIV1","TOP5","TOP6","REPORTED","TOP8")</f>
        <v>0</v>
      </c>
      <c r="CR628" s="53">
        <f>_xll.OneStreamExcelAddIn.XFFunctions.XFGetCell("TRUE", "CONSOL", $D$3,"TOT_Entity","USD","Actual",[1]Setup!C12,"PERIODIC",$B628,"TOPFLOW","TOP","TOP","top1",$C628,"top3","Open_Acute_DIV1","TOP5","TOP6","REPORTED","TOP8")</f>
        <v>0</v>
      </c>
      <c r="CS628" s="53">
        <f>_xll.OneStreamExcelAddIn.XFFunctions.XFGetCell("TRUE", "CONSOL", $D$3,"TOT_Entity","USD","Actual",[1]Setup!C13,"PERIODIC",$B628,"TOPFLOW","TOP","TOP","top1",$C628,"top3","Open_Acute_DIV1","TOP5","TOP6","REPORTED","TOP8")</f>
        <v>0</v>
      </c>
      <c r="CT628" s="53">
        <f>_xll.OneStreamExcelAddIn.XFFunctions.XFGetCell("TRUE", "CONSOL", $D$3,"TOT_Entity","USD","Actual",[1]Setup!C14,"PERIODIC",$B628,"TOPFLOW","TOP","TOP","top1",$C628,"top3","Open_Acute_DIV1","TOP5","TOP6","REPORTED","TOP8")</f>
        <v>0</v>
      </c>
      <c r="CU628" s="53">
        <f>_xll.OneStreamExcelAddIn.XFFunctions.XFGetCell("TRUE", "CONSOL", $D$3,"TOT_Entity","USD","Actual",[1]Setup!C15,"PERIODIC",$B628,"TOPFLOW","TOP","TOP","top1",$C628,"top3","Open_Acute_DIV1","TOP5","TOP6","REPORTED","TOP8")</f>
        <v>0</v>
      </c>
      <c r="CV628" s="212"/>
      <c r="CW628" s="53">
        <f>_xll.OneStreamExcelAddIn.XFFunctions.XFGetCell("TRUE", "CONSOL", $D$3,"TOT_Entity","USD","Actual",[1]Setup!C17,"PERIODIC",$B628,"TOPFLOW","TOP","TOP","top1",$C628,"top3","Open_Acute_DIV1","TOP5","TOP6","REPORTED","TOP8")</f>
        <v>0</v>
      </c>
      <c r="CX628" s="53">
        <f>_xll.OneStreamExcelAddIn.XFFunctions.XFGetCell("TRUE", "CONSOL", $D$3,"TOT_Entity","USD","Actual",[1]Setup!C18,"PERIODIC",$B628,"TOPFLOW","TOP","TOP","top1",$C628,"top3","Open_Acute_DIV1","TOP5","TOP6","REPORTED","TOP8")</f>
        <v>0</v>
      </c>
      <c r="CY628" s="53">
        <f>_xll.OneStreamExcelAddIn.XFFunctions.XFGetCell("TRUE", "CONSOL", $D$3,"TOT_Entity","USD","Actual",[1]Setup!C19,"PERIODIC",$B628,"TOPFLOW","TOP","TOP","top1",$C628,"top3","Open_Acute_DIV1","TOP5","TOP6","REPORTED","TOP8")</f>
        <v>0</v>
      </c>
      <c r="CZ628" s="53">
        <f>_xll.OneStreamExcelAddIn.XFFunctions.XFGetCell("TRUE", "CONSOL", $D$3,"TOT_Entity","USD","Actual",[1]Setup!C20,"PERIODIC",$B628,"TOPFLOW","TOP","TOP","top1",$C628,"top3","Open_Acute_DIV1","TOP5","TOP6","REPORTED","TOP8")</f>
        <v>0</v>
      </c>
      <c r="DA628" s="53">
        <f>_xll.OneStreamExcelAddIn.XFFunctions.XFGetCell("TRUE", "CONSOL", $D$3,"TOT_Entity","USD","Actual",[1]Setup!C21,"PERIODIC",$B628,"TOPFLOW","TOP","TOP","top1",$C628,"top3","Open_Acute_DIV1","TOP5","TOP6","REPORTED","TOP8")</f>
        <v>0</v>
      </c>
      <c r="DB628" s="53">
        <f>_xll.OneStreamExcelAddIn.XFFunctions.XFGetCell("TRUE", "CONSOL", $D$3,"TOT_Entity","USD","Actual",[1]Setup!C22,"PERIODIC",$B628,"TOPFLOW","TOP","TOP","top1",$C628,"top3","Open_Acute_DIV1","TOP5","TOP6","REPORTED","TOP8")</f>
        <v>0</v>
      </c>
      <c r="DC628" s="53">
        <f>_xll.OneStreamExcelAddIn.XFFunctions.XFGetCell("TRUE", "CONSOL", $D$3,"TOT_Entity","USD","Actual",[1]Setup!C23,"PERIODIC",$B628,"TOPFLOW","TOP","TOP","top1",$C628,"top3","Open_Acute_DIV1","TOP5","TOP6","REPORTED","TOP8")</f>
        <v>0</v>
      </c>
      <c r="DD628" s="53">
        <f>_xll.OneStreamExcelAddIn.XFFunctions.XFGetCell("TRUE", "CONSOL", $D$3,"TOT_Entity","USD","Actual",[1]Setup!C24,"PERIODIC",$B628,"TOPFLOW","TOP","TOP","top1",$C628,"top3","Open_Acute_DIV1","TOP5","TOP6","REPORTED","TOP8")</f>
        <v>0</v>
      </c>
      <c r="DE628" s="53">
        <f>_xll.OneStreamExcelAddIn.XFFunctions.XFGetCell("TRUE", "CONSOL", $D$3,"TOT_Entity","USD","Actual",[1]Setup!C25,"PERIODIC",$B628,"TOPFLOW","TOP","TOP","top1",$C628,"top3","Open_Acute_DIV1","TOP5","TOP6","REPORTED","TOP8")</f>
        <v>0</v>
      </c>
      <c r="DF628" s="53">
        <f>_xll.OneStreamExcelAddIn.XFFunctions.XFGetCell("TRUE", "CONSOL", $D$3,"TOT_Entity","USD","Actual",[1]Setup!C26,"PERIODIC",$B628,"TOPFLOW","TOP","TOP","top1",$C628,"top3","Open_Acute_DIV1","TOP5","TOP6","REPORTED","TOP8")</f>
        <v>0</v>
      </c>
      <c r="DG628" s="53">
        <f>_xll.OneStreamExcelAddIn.XFFunctions.XFGetCell("TRUE", "CONSOL", $D$3,"TOT_Entity","USD","Actual",[1]Setup!C27,"PERIODIC",$B628,"TOPFLOW","TOP","TOP","top1",$C628,"top3","Open_Acute_DIV1","TOP5","TOP6","REPORTED","TOP8")</f>
        <v>0</v>
      </c>
      <c r="DH628" s="53">
        <f>_xll.OneStreamExcelAddIn.XFFunctions.XFGetCell("TRUE", "CONSOL", $D$3,"TOT_Entity","USD","Actual",[1]Setup!C28,"PERIODIC",$B628,"TOPFLOW","TOP","TOP","top1",$C628,"top3","Open_Acute_DIV1","TOP5","TOP6","REPORTED","TOP8")</f>
        <v>0</v>
      </c>
      <c r="DI628" s="178"/>
      <c r="DJ628" s="53">
        <f>_xll.OneStreamExcelAddIn.XFFunctions.XFGetCell("TRUE", "CONSOL", $D$3,"TOT_Entity","Aggregated","Budget_Working",[1]Setup!C4,"PERIODIC",$B628,"TOPFLOW","TOP","TOP","top1",$C628,"top3","Open_Acute_DIV1","TOP5","TOP6","REPORTED","TOP8")</f>
        <v>0</v>
      </c>
      <c r="DK628" s="53">
        <f>_xll.OneStreamExcelAddIn.XFFunctions.XFGetCell("TRUE", "CONSOL", $D$3,"TOT_Entity","Aggregated","Budget_Working",[1]Setup!C5,"PERIODIC",$B628,"TOPFLOW","TOP","TOP","top1",$C628,"top3","Open_Acute_DIV1","TOP5","TOP6","REPORTED","TOP8")</f>
        <v>0</v>
      </c>
      <c r="DL628" s="53">
        <f>_xll.OneStreamExcelAddIn.XFFunctions.XFGetCell("TRUE", "CONSOL", $D$3,"TOT_Entity","Aggregated","Budget_Working",[1]Setup!C6,"PERIODIC",$B628,"TOPFLOW","TOP","TOP","top1",$C628,"top3","Open_Acute_DIV1","TOP5","TOP6","REPORTED","TOP8")</f>
        <v>0</v>
      </c>
      <c r="DM628" s="53">
        <f>_xll.OneStreamExcelAddIn.XFFunctions.XFGetCell("TRUE", "CONSOL", $D$3,"TOT_Entity","Aggregated","Budget_Working",[1]Setup!C7,"PERIODIC",$B628,"TOPFLOW","TOP","TOP","top1",$C628,"top3","Open_Acute_DIV1","TOP5","TOP6","REPORTED","TOP8")</f>
        <v>0</v>
      </c>
      <c r="DN628" s="53">
        <f>_xll.OneStreamExcelAddIn.XFFunctions.XFGetCell("TRUE", "CONSOL", $D$3,"TOT_Entity","Aggregated","Budget_Working",[1]Setup!C8,"PERIODIC",$B628,"TOPFLOW","TOP","TOP","top1",$C628,"top3","Open_Acute_DIV1","TOP5","TOP6","REPORTED","TOP8")</f>
        <v>0</v>
      </c>
      <c r="DO628" s="53">
        <f>_xll.OneStreamExcelAddIn.XFFunctions.XFGetCell("TRUE", "CONSOL", $D$3,"TOT_Entity","Aggregated","Budget_Working",[1]Setup!C9,"PERIODIC",$B628,"TOPFLOW","TOP","TOP","top1",$C628,"top3","Open_Acute_DIV1","TOP5","TOP6","REPORTED","TOP8")</f>
        <v>0</v>
      </c>
      <c r="DP628" s="53">
        <f>_xll.OneStreamExcelAddIn.XFFunctions.XFGetCell("TRUE", "CONSOL", $D$3,"TOT_Entity","Aggregated","Budget_Working",[1]Setup!C10,"PERIODIC",$B628,"TOPFLOW","TOP","TOP","top1",$C628,"top3","Open_Acute_DIV1","TOP5","TOP6","REPORTED","TOP8")</f>
        <v>0</v>
      </c>
      <c r="DQ628" s="53">
        <f>_xll.OneStreamExcelAddIn.XFFunctions.XFGetCell("TRUE", "CONSOL", $D$3,"TOT_Entity","Aggregated","Budget_Working",[1]Setup!C11,"PERIODIC",$B628,"TOPFLOW","TOP","TOP","top1",$C628,"top3","Open_Acute_DIV1","TOP5","TOP6","REPORTED","TOP8")</f>
        <v>0</v>
      </c>
      <c r="DR628" s="53">
        <f>_xll.OneStreamExcelAddIn.XFFunctions.XFGetCell("TRUE", "CONSOL", $D$3,"TOT_Entity","Aggregated","Budget_Working",[1]Setup!C12,"PERIODIC",$B628,"TOPFLOW","TOP","TOP","top1",$C628,"top3","Open_Acute_DIV1","TOP5","TOP6","REPORTED","TOP8")</f>
        <v>0</v>
      </c>
      <c r="DS628" s="53">
        <f>_xll.OneStreamExcelAddIn.XFFunctions.XFGetCell("TRUE", "CONSOL", $D$3,"TOT_Entity","Aggregated","Budget_Working",[1]Setup!C13,"PERIODIC",$B628,"TOPFLOW","TOP","TOP","top1",$C628,"top3","Open_Acute_DIV1","TOP5","TOP6","REPORTED","TOP8")</f>
        <v>0</v>
      </c>
      <c r="DT628" s="53">
        <f>_xll.OneStreamExcelAddIn.XFFunctions.XFGetCell("TRUE", "CONSOL", $D$3,"TOT_Entity","Aggregated","Budget_Working",[1]Setup!C14,"PERIODIC",$B628,"TOPFLOW","TOP","TOP","top1",$C628,"top3","Open_Acute_DIV1","TOP5","TOP6","REPORTED","TOP8")</f>
        <v>0</v>
      </c>
      <c r="DU628" s="53">
        <f>_xll.OneStreamExcelAddIn.XFFunctions.XFGetCell("TRUE", "CONSOL", $D$3,"TOT_Entity","Aggregated","Budget_Working",[1]Setup!C15,"PERIODIC",$B628,"TOPFLOW","TOP","TOP","top1",$C628,"top3","Open_Acute_DIV1","TOP5","TOP6","REPORTED","TOP8")</f>
        <v>0</v>
      </c>
      <c r="DV628" s="178"/>
      <c r="DW628" s="53">
        <f>_xll.OneStreamExcelAddIn.XFFunctions.XFGetCell("TRUE", "CONSOL", $D$3,"TOT_Entity","USD","Budget_Final",[1]Setup!C17,"PERIODIC",$B628,"TOPFLOW","TOP","TOP","top1",$C628,"top3","Open_Acute_DIV1","TOP5","TOP6","REPORTED","TOP8")</f>
        <v>0</v>
      </c>
      <c r="DX628" s="53">
        <f>_xll.OneStreamExcelAddIn.XFFunctions.XFGetCell("TRUE", "CONSOL", $D$3,"TOT_Entity","USD","Budget_Final",[1]Setup!C18,"PERIODIC",$B628,"TOPFLOW","TOP","TOP","top1",$C628,"top3","Open_Acute_DIV1","TOP5","TOP6","REPORTED","TOP8")</f>
        <v>0</v>
      </c>
      <c r="DY628" s="53">
        <f>_xll.OneStreamExcelAddIn.XFFunctions.XFGetCell("TRUE", "CONSOL", $D$3,"TOT_Entity","USD","Budget_Final",[1]Setup!C19,"PERIODIC",$B628,"TOPFLOW","TOP","TOP","top1",$C628,"top3","Open_Acute_DIV1","TOP5","TOP6","REPORTED","TOP8")</f>
        <v>0</v>
      </c>
      <c r="DZ628" s="53">
        <f>_xll.OneStreamExcelAddIn.XFFunctions.XFGetCell("TRUE", "CONSOL", $D$3,"TOT_Entity","USD","Budget_Final",[1]Setup!C20,"PERIODIC",$B628,"TOPFLOW","TOP","TOP","top1",$C628,"top3","Open_Acute_DIV1","TOP5","TOP6","REPORTED","TOP8")</f>
        <v>0</v>
      </c>
      <c r="EA628" s="53">
        <f>_xll.OneStreamExcelAddIn.XFFunctions.XFGetCell("TRUE", "CONSOL", $D$3,"TOT_Entity","USD","Budget_Final",[1]Setup!C21,"PERIODIC",$B628,"TOPFLOW","TOP","TOP","top1",$C628,"top3","Open_Acute_DIV1","TOP5","TOP6","REPORTED","TOP8")</f>
        <v>0</v>
      </c>
      <c r="EB628" s="53">
        <f>_xll.OneStreamExcelAddIn.XFFunctions.XFGetCell("TRUE", "CONSOL", $D$3,"TOT_Entity","USD","Budget_Final",[1]Setup!C22,"PERIODIC",$B628,"TOPFLOW","TOP","TOP","top1",$C628,"top3","Open_Acute_DIV1","TOP5","TOP6","REPORTED","TOP8")</f>
        <v>0</v>
      </c>
      <c r="EC628" s="53">
        <f>_xll.OneStreamExcelAddIn.XFFunctions.XFGetCell("TRUE", "CONSOL", $D$3,"TOT_Entity","USD","Budget_Final",[1]Setup!C23,"PERIODIC",$B628,"TOPFLOW","TOP","TOP","top1",$C628,"top3","Open_Acute_DIV1","TOP5","TOP6","REPORTED","TOP8")</f>
        <v>0</v>
      </c>
      <c r="ED628" s="53">
        <f>_xll.OneStreamExcelAddIn.XFFunctions.XFGetCell("TRUE", "CONSOL", $D$3,"TOT_Entity","USD","Budget_Final",[1]Setup!C24,"PERIODIC",$B628,"TOPFLOW","TOP","TOP","top1",$C628,"top3","Open_Acute_DIV1","TOP5","TOP6","REPORTED","TOP8")</f>
        <v>0</v>
      </c>
      <c r="EE628" s="53">
        <f>_xll.OneStreamExcelAddIn.XFFunctions.XFGetCell("TRUE", "CONSOL", $D$3,"TOT_Entity","USD","Budget_Final",[1]Setup!C25,"PERIODIC",$B628,"TOPFLOW","TOP","TOP","top1",$C628,"top3","Open_Acute_DIV1","TOP5","TOP6","REPORTED","TOP8")</f>
        <v>0</v>
      </c>
      <c r="EF628" s="53">
        <f>_xll.OneStreamExcelAddIn.XFFunctions.XFGetCell("TRUE", "CONSOL", $D$3,"TOT_Entity","USD","Budget_Final",[1]Setup!C26,"PERIODIC",$B628,"TOPFLOW","TOP","TOP","top1",$C628,"top3","Open_Acute_DIV1","TOP5","TOP6","REPORTED","TOP8")</f>
        <v>0</v>
      </c>
      <c r="EG628" s="53">
        <f>_xll.OneStreamExcelAddIn.XFFunctions.XFGetCell("TRUE", "CONSOL", $D$3,"TOT_Entity","USD","Budget_Final",[1]Setup!C27,"PERIODIC",$B628,"TOPFLOW","TOP","TOP","top1",$C628,"top3","Open_Acute_DIV1","TOP5","TOP6","REPORTED","TOP8")</f>
        <v>0</v>
      </c>
      <c r="EH628" s="53">
        <f>_xll.OneStreamExcelAddIn.XFFunctions.XFGetCell("TRUE", "CONSOL", $D$3,"TOT_Entity","USD","Budget_Final",[1]Setup!C28,"PERIODIC",$B628,"TOPFLOW","TOP","TOP","top1",$C628,"top3","Open_Acute_DIV1","TOP5","TOP6","REPORTED","TOP8")</f>
        <v>0</v>
      </c>
    </row>
    <row r="629" spans="2:138" x14ac:dyDescent="0.25">
      <c r="B629" s="51">
        <v>67020</v>
      </c>
      <c r="C629" s="51"/>
      <c r="D629" t="str" cm="1">
        <f t="array" ref="D629">_xll.OneStreamExcelAddIn.XFFunctions.XFGetMemberInfo("Description","Account",B629)</f>
        <v>Insurance - Acquisitions</v>
      </c>
      <c r="E629" s="53">
        <f>_xll.OneStreamExcelAddIn.XFFunctions.XFGetCell("TRUE", "CONSOL", $D$3,"TOT_Entity","USD","Actual",$E$3,"PERIODIC",$B629,"TOPFLOW","TOP","TOP","top1",$C629,"top3","Open_Acute_DIV1","TOP5","TOP6","REPORTED","TOP8")</f>
        <v>0</v>
      </c>
      <c r="F629" s="53">
        <f>_xll.OneStreamExcelAddIn.XFFunctions.XFGetCell("TRUE", "CONSOL", $D$3,"TOT_Entity","Aggregated","Budget_Working",$E$3,"PERIODIC",$B629,"TOPFLOW","TOP","TOP","top1",$C629,"top3","Open_Acute_DIV1","TOP5","TOP6","REPORTED","TOP8")</f>
        <v>0</v>
      </c>
      <c r="G629" s="53">
        <f t="shared" si="1614"/>
        <v>0</v>
      </c>
      <c r="H629" s="55">
        <f t="shared" si="1615"/>
        <v>0</v>
      </c>
      <c r="I629" s="41"/>
      <c r="J629" s="53">
        <f>_xll.OneStreamExcelAddIn.XFFunctions.XFGetCell("TRUE", "CONSOL", $D$3,"TOT_Entity","USD","Actual",$E$3,"YTD",$B629,"TOPFLOW","TOP","TOP","top1",$C629,"TOP3","Open_Acute_DIV1","TOP5","TOP6","REPORTED","TOP8")</f>
        <v>0</v>
      </c>
      <c r="K629" s="53">
        <f>_xll.OneStreamExcelAddIn.XFFunctions.XFGetCell("TRUE", "CONSOL", $D$3,"TOT_Entity","Aggregated","Budget_Working",$E$3,"YTD",$B629,"TOPFLOW","TOP","TOP","top1",$C629,"TOP3","Open_Acute_DIV1","TOP5","TOP6","REPORTED","TOP8")</f>
        <v>0</v>
      </c>
      <c r="L629" s="53">
        <f t="shared" si="1616"/>
        <v>0</v>
      </c>
      <c r="M629" s="40">
        <f t="shared" si="1617"/>
        <v>0</v>
      </c>
      <c r="N629" s="41"/>
      <c r="O629" s="53">
        <f>_xll.OneStreamExcelAddIn.XFFunctions.XFGetCell("TRUE", "CONSOL", $D$3,"TOT_Entity","USD","Actual",$F$3,"YTD",$B629,"TOPFLOW","TOP","TOP","top1",$C629,"TOP3","Open_Acute_DIV1","TOP5","TOP6","REPORTED","TOP8")</f>
        <v>0</v>
      </c>
      <c r="P629" s="53">
        <f>_xll.OneStreamExcelAddIn.XFFunctions.XFGetCell("TRUE", "CONSOL", $D$3,"TOT_Entity","USD","Actual",$E$3,"YTD",$B629,"TOPFLOW","TOP","TOP","top1",$C629,"top3","Open_Acute_DIV1","TOP5","TOP6","REPORTED","VAR_BW_PY_Actual")</f>
        <v>0</v>
      </c>
      <c r="Q629" s="40">
        <f t="shared" si="1618"/>
        <v>0</v>
      </c>
      <c r="R629" s="41"/>
      <c r="S629" s="53">
        <f>_xll.OneStreamExcelAddIn.XFFunctions.XFGetCell("TRUE", "CONSOL", $D$3,"TOT_Entity","USD","MIDFCST",$E$3,"MTD",$B629,"TOPFLOW","TOP","TOP","top1",$C629,"TOP3","Open_Acute_DIV1","TOP5","TOP6","REPORTED","TOP8")</f>
        <v>0</v>
      </c>
      <c r="T629" s="53">
        <f t="shared" si="1619"/>
        <v>0</v>
      </c>
      <c r="U629" s="40">
        <f t="shared" si="1620"/>
        <v>0</v>
      </c>
      <c r="V629" s="41"/>
      <c r="W629" s="42"/>
      <c r="X629" s="43"/>
      <c r="Y629" s="42"/>
      <c r="Z629" s="44"/>
      <c r="AB629" s="53">
        <f>_xll.OneStreamExcelAddIn.XFFunctions.XFGetCell("TRUE", "CONSOL", $D$3,"TOT_Entity","USD","Actual",[1]Setup!C4,"PERIODIC",$B629,"TOPFLOW","TOP","TOP","top1",$C629,"top3","Open_Acute_DIV1","TOP5","TOP6","REPORTED","TOP8")</f>
        <v>0</v>
      </c>
      <c r="AC629" s="53">
        <f>_xll.OneStreamExcelAddIn.XFFunctions.XFGetCell("TRUE", "CONSOL", $D$3,"TOT_Entity","Aggregated","Budget_Working",[1]Setup!C4,"PERIODIC",$B629,"TOPFLOW","TOP","TOP","top1",$C629,"top3","Open_Acute_DIV1","TOP5","TOP6","REPORTED","TOP8")</f>
        <v>0</v>
      </c>
      <c r="AD629" s="53">
        <f t="shared" si="1621"/>
        <v>0</v>
      </c>
      <c r="AE629" s="40">
        <f t="shared" si="1622"/>
        <v>0</v>
      </c>
      <c r="AG629" s="53">
        <f>_xll.OneStreamExcelAddIn.XFFunctions.XFGetCell("TRUE", "CONSOL", $D$3,"TOT_Entity","USD","Actual",[1]Setup!C5,"PERIODIC",$B629,"TOPFLOW","TOP","TOP","top1",$C629,"top3","Open_Acute_DIV1","TOP5","TOP6","REPORTED","TOP8")</f>
        <v>0</v>
      </c>
      <c r="AH629" s="53">
        <f>_xll.OneStreamExcelAddIn.XFFunctions.XFGetCell("TRUE", "CONSOL", $D$3,"TOT_Entity","Aggregated","Budget_Working",[1]Setup!C5,"PERIODIC",$B629,"TOPFLOW","TOP","TOP","top1",$C629,"top3","Open_Acute_DIV1","TOP5","TOP6","REPORTED","TOP8")</f>
        <v>0</v>
      </c>
      <c r="AI629" s="53">
        <f t="shared" si="1623"/>
        <v>0</v>
      </c>
      <c r="AJ629" s="40">
        <f t="shared" si="1624"/>
        <v>0</v>
      </c>
      <c r="AL629" s="53">
        <f>_xll.OneStreamExcelAddIn.XFFunctions.XFGetCell("TRUE", "CONSOL", $D$3,"TOT_Entity","USD","Actual",[1]Setup!C6,"PERIODIC",$B629,"TOPFLOW","TOP","TOP","top1",$C629,"top3","Open_Acute_DIV1","TOP5","TOP6","REPORTED","TOP8")</f>
        <v>0</v>
      </c>
      <c r="AM629" s="53">
        <f>_xll.OneStreamExcelAddIn.XFFunctions.XFGetCell("TRUE", "CONSOL", $D$3,"TOT_Entity","Aggregated","Budget_Working",[1]Setup!C6,"PERIODIC",$B629,"TOPFLOW","TOP","TOP","top1",$C629,"top3","Open_Acute_DIV1","TOP5","TOP6","REPORTED","TOP8")</f>
        <v>0</v>
      </c>
      <c r="AN629" s="53">
        <f t="shared" si="1625"/>
        <v>0</v>
      </c>
      <c r="AO629" s="40">
        <f t="shared" si="1626"/>
        <v>0</v>
      </c>
      <c r="AQ629" s="53">
        <f>_xll.OneStreamExcelAddIn.XFFunctions.XFGetCell("TRUE", "CONSOL", $D$3,"TOT_Entity","USD","Actual",[1]Setup!C7,"PERIODIC",$B629,"TOPFLOW","TOP","TOP","top1",$C629,"top3","Open_Acute_DIV1","TOP5","TOP6","REPORTED","TOP8")</f>
        <v>0</v>
      </c>
      <c r="AR629" s="53">
        <f>_xll.OneStreamExcelAddIn.XFFunctions.XFGetCell("TRUE", "CONSOL", $D$3,"TOT_Entity","Aggregated","Budget_Working",[1]Setup!C7,"PERIODIC",$B629,"TOPFLOW","TOP","TOP","top1",$C629,"top3","Open_Acute_DIV1","TOP5","TOP6","REPORTED","TOP8")</f>
        <v>0</v>
      </c>
      <c r="AS629" s="53">
        <f t="shared" si="1627"/>
        <v>0</v>
      </c>
      <c r="AT629" s="40">
        <f t="shared" si="1628"/>
        <v>0</v>
      </c>
      <c r="AV629" s="53">
        <f>_xll.OneStreamExcelAddIn.XFFunctions.XFGetCell("TRUE", "CONSOL", $D$3,"TOT_Entity","USD","Actual",[1]Setup!C8,"PERIODIC",$B629,"TOPFLOW","TOP","TOP","top1",$C629,"top3","Open_Acute_DIV1","TOP5","TOP6","REPORTED","TOP8")</f>
        <v>0</v>
      </c>
      <c r="AW629" s="53">
        <f>_xll.OneStreamExcelAddIn.XFFunctions.XFGetCell("TRUE", "CONSOL", $D$3,"TOT_Entity","Aggregated","Budget_Working",[1]Setup!C8,"PERIODIC",$B629,"TOPFLOW","TOP","TOP","top1",$C629,"top3","Open_Acute_DIV1","TOP5","TOP6","REPORTED","TOP8")</f>
        <v>0</v>
      </c>
      <c r="AX629" s="53">
        <f t="shared" si="1629"/>
        <v>0</v>
      </c>
      <c r="AY629" s="40">
        <f t="shared" si="1630"/>
        <v>0</v>
      </c>
      <c r="BA629" s="53">
        <f>_xll.OneStreamExcelAddIn.XFFunctions.XFGetCell("TRUE", "CONSOL", $D$3,"TOT_Entity","USD","Actual",[1]Setup!C9,"PERIODIC",$B629,"TOPFLOW","TOP","TOP","top1",$C629,"top3","Open_Acute_DIV1","TOP5","TOP6","REPORTED","TOP8")</f>
        <v>0</v>
      </c>
      <c r="BB629" s="53">
        <f>_xll.OneStreamExcelAddIn.XFFunctions.XFGetCell("TRUE", "CONSOL", $D$3,"TOT_Entity","Aggregated","Budget_Working",[1]Setup!C9,"PERIODIC",$B629,"TOPFLOW","TOP","TOP","top1",$C629,"top3","Open_Acute_DIV1","TOP5","TOP6","REPORTED","TOP8")</f>
        <v>0</v>
      </c>
      <c r="BC629" s="53">
        <f t="shared" si="1631"/>
        <v>0</v>
      </c>
      <c r="BD629" s="40">
        <f t="shared" si="1632"/>
        <v>0</v>
      </c>
      <c r="BF629" s="53">
        <f>_xll.OneStreamExcelAddIn.XFFunctions.XFGetCell("TRUE", "CONSOL", $D$3,"TOT_Entity","USD","Actual",[1]Setup!C10,"PERIODIC",$B629,"TOPFLOW","TOP","TOP","top1",$C629,"top3","Open_Acute_DIV1","TOP5","TOP6","REPORTED","TOP8")</f>
        <v>0</v>
      </c>
      <c r="BG629" s="53">
        <f>_xll.OneStreamExcelAddIn.XFFunctions.XFGetCell("TRUE", "CONSOL", $D$3,"TOT_Entity","Aggregated","Budget_Working",[1]Setup!C10,"PERIODIC",$B629,"TOPFLOW","TOP","TOP","top1",$C629,"top3","Open_Acute_DIV1","TOP5","TOP6","REPORTED","TOP8")</f>
        <v>0</v>
      </c>
      <c r="BH629" s="53">
        <f t="shared" si="1633"/>
        <v>0</v>
      </c>
      <c r="BI629" s="40">
        <f t="shared" si="1634"/>
        <v>0</v>
      </c>
      <c r="BK629" s="53">
        <f>_xll.OneStreamExcelAddIn.XFFunctions.XFGetCell("TRUE", "CONSOL", $D$3,"TOT_Entity","USD","Actual",[1]Setup!C11,"PERIODIC",$B629,"TOPFLOW","TOP","TOP","top1",$C629,"top3","Open_Acute_DIV1","TOP5","TOP6","REPORTED","TOP8")</f>
        <v>0</v>
      </c>
      <c r="BL629" s="53">
        <f>_xll.OneStreamExcelAddIn.XFFunctions.XFGetCell("TRUE", "CONSOL", $D$3,"TOT_Entity","Aggregated","Budget_Working",[1]Setup!C11,"PERIODIC",$B629,"TOPFLOW","TOP","TOP","top1",$C629,"top3","Open_Acute_DIV1","TOP5","TOP6","REPORTED","TOP8")</f>
        <v>0</v>
      </c>
      <c r="BM629" s="53">
        <f t="shared" si="1635"/>
        <v>0</v>
      </c>
      <c r="BN629" s="40">
        <f t="shared" si="1636"/>
        <v>0</v>
      </c>
      <c r="BP629" s="53">
        <f>_xll.OneStreamExcelAddIn.XFFunctions.XFGetCell("TRUE", "CONSOL", $D$3,"TOT_Entity","USD","Actual",[1]Setup!C12,"PERIODIC",$B629,"TOPFLOW","TOP","TOP","top1",$C629,"top3","Open_Acute_DIV1","TOP5","TOP6","REPORTED","TOP8")</f>
        <v>0</v>
      </c>
      <c r="BQ629" s="53">
        <f>_xll.OneStreamExcelAddIn.XFFunctions.XFGetCell("TRUE", "CONSOL", $D$3,"TOT_Entity","Aggregated","Budget_Working",[1]Setup!C12,"PERIODIC",$B629,"TOPFLOW","TOP","TOP","top1",$C629,"top3","Open_Acute_DIV1","TOP5","TOP6","REPORTED","TOP8")</f>
        <v>0</v>
      </c>
      <c r="BR629" s="53">
        <f t="shared" si="1637"/>
        <v>0</v>
      </c>
      <c r="BS629" s="40">
        <f t="shared" si="1638"/>
        <v>0</v>
      </c>
      <c r="BU629" s="53">
        <f>_xll.OneStreamExcelAddIn.XFFunctions.XFGetCell("TRUE", "CONSOL", $D$3,"TOT_Entity","USD","Actual",[1]Setup!C13,"PERIODIC",$B629,"TOPFLOW","TOP","TOP","top1",$C629,"top3","Open_Acute_DIV1","TOP5","TOP6","REPORTED","TOP8")</f>
        <v>0</v>
      </c>
      <c r="BV629" s="53">
        <f>_xll.OneStreamExcelAddIn.XFFunctions.XFGetCell("TRUE", "CONSOL", $D$3,"TOT_Entity","Aggregated","Budget_Working",[1]Setup!C13,"PERIODIC",$B629,"TOPFLOW","TOP","TOP","top1",$C629,"top3","Open_Acute_DIV1","TOP5","TOP6","REPORTED","TOP8")</f>
        <v>0</v>
      </c>
      <c r="BW629" s="53">
        <f t="shared" si="1639"/>
        <v>0</v>
      </c>
      <c r="BX629" s="40">
        <f t="shared" si="1640"/>
        <v>0</v>
      </c>
      <c r="BZ629" s="53">
        <f>_xll.OneStreamExcelAddIn.XFFunctions.XFGetCell("TRUE", "CONSOL", $D$3,"TOT_Entity","USD","Actual",[1]Setup!C14,"PERIODIC",$B629,"TOPFLOW","TOP","TOP","top1",$C629,"top3","Open_Acute_DIV1","TOP5","TOP6","REPORTED","TOP8")</f>
        <v>0</v>
      </c>
      <c r="CA629" s="53">
        <f>_xll.OneStreamExcelAddIn.XFFunctions.XFGetCell("TRUE", "CONSOL", $D$3,"TOT_Entity","Aggregated","Budget_Working",[1]Setup!C14,"PERIODIC",$B629,"TOPFLOW","TOP","TOP","top1",$C629,"top3","Open_Acute_DIV1","TOP5","TOP6","REPORTED","TOP8")</f>
        <v>0</v>
      </c>
      <c r="CB629" s="53">
        <f t="shared" si="1641"/>
        <v>0</v>
      </c>
      <c r="CC629" s="40">
        <f t="shared" si="1642"/>
        <v>0</v>
      </c>
      <c r="CE629" s="53">
        <f>_xll.OneStreamExcelAddIn.XFFunctions.XFGetCell("TRUE", "CONSOL", $D$3,"TOT_Entity","USD","Actual",[1]Setup!C15,"PERIODIC",$B629,"TOPFLOW","TOP","TOP","top1",$C629,"top3","Open_Acute_DIV1","TOP5","TOP6","REPORTED","TOP8")</f>
        <v>0</v>
      </c>
      <c r="CF629" s="53">
        <f>_xll.OneStreamExcelAddIn.XFFunctions.XFGetCell("TRUE", "CONSOL", $D$3,"TOT_Entity","Aggregated","Budget_Working",[1]Setup!C15,"PERIODIC",$B629,"TOPFLOW","TOP","TOP","top1",$C629,"top3","Open_Acute_DIV1","TOP5","TOP6","REPORTED","TOP8")</f>
        <v>0</v>
      </c>
      <c r="CG629" s="53">
        <f t="shared" si="1643"/>
        <v>0</v>
      </c>
      <c r="CH629" s="40">
        <f t="shared" si="1644"/>
        <v>0</v>
      </c>
      <c r="CI629" s="212"/>
      <c r="CJ629" s="53">
        <f>_xll.OneStreamExcelAddIn.XFFunctions.XFGetCell("TRUE", "CONSOL", $D$3,"TOT_Entity","USD","Actual",[1]Setup!C4,"PERIODIC",$B629,"TOPFLOW","TOP","TOP","top1",$C629,"top3","Open_Acute_DIV1","TOP5","TOP6","REPORTED","TOP8")</f>
        <v>0</v>
      </c>
      <c r="CK629" s="53">
        <f>_xll.OneStreamExcelAddIn.XFFunctions.XFGetCell("TRUE", "CONSOL", $D$3,"TOT_Entity","USD","Actual",[1]Setup!C5,"PERIODIC",$B629,"TOPFLOW","TOP","TOP","top1",$C629,"top3","Open_Acute_DIV1","TOP5","TOP6","REPORTED","TOP8")</f>
        <v>0</v>
      </c>
      <c r="CL629" s="53">
        <f>_xll.OneStreamExcelAddIn.XFFunctions.XFGetCell("TRUE", "CONSOL", $D$3,"TOT_Entity","USD","Actual",[1]Setup!C6,"PERIODIC",$B629,"TOPFLOW","TOP","TOP","top1",$C629,"top3","Open_Acute_DIV1","TOP5","TOP6","REPORTED","TOP8")</f>
        <v>0</v>
      </c>
      <c r="CM629" s="53">
        <f>_xll.OneStreamExcelAddIn.XFFunctions.XFGetCell("TRUE", "CONSOL", $D$3,"TOT_Entity","USD","Actual",[1]Setup!C7,"PERIODIC",$B629,"TOPFLOW","TOP","TOP","top1",$C629,"top3","Open_Acute_DIV1","TOP5","TOP6","REPORTED","TOP8")</f>
        <v>0</v>
      </c>
      <c r="CN629" s="53">
        <f>_xll.OneStreamExcelAddIn.XFFunctions.XFGetCell("TRUE", "CONSOL", $D$3,"TOT_Entity","USD","Actual",[1]Setup!C8,"PERIODIC",$B629,"TOPFLOW","TOP","TOP","top1",$C629,"top3","Open_Acute_DIV1","TOP5","TOP6","REPORTED","TOP8")</f>
        <v>0</v>
      </c>
      <c r="CO629" s="53">
        <f>_xll.OneStreamExcelAddIn.XFFunctions.XFGetCell("TRUE", "CONSOL", $D$3,"TOT_Entity","USD","Actual",[1]Setup!C9,"PERIODIC",$B629,"TOPFLOW","TOP","TOP","top1",$C629,"top3","Open_Acute_DIV1","TOP5","TOP6","REPORTED","TOP8")</f>
        <v>0</v>
      </c>
      <c r="CP629" s="53">
        <f>_xll.OneStreamExcelAddIn.XFFunctions.XFGetCell("TRUE", "CONSOL", $D$3,"TOT_Entity","USD","Actual",[1]Setup!C10,"PERIODIC",$B629,"TOPFLOW","TOP","TOP","top1",$C629,"top3","Open_Acute_DIV1","TOP5","TOP6","REPORTED","TOP8")</f>
        <v>0</v>
      </c>
      <c r="CQ629" s="53">
        <f>_xll.OneStreamExcelAddIn.XFFunctions.XFGetCell("TRUE", "CONSOL", $D$3,"TOT_Entity","USD","Actual",[1]Setup!C11,"PERIODIC",$B629,"TOPFLOW","TOP","TOP","top1",$C629,"top3","Open_Acute_DIV1","TOP5","TOP6","REPORTED","TOP8")</f>
        <v>0</v>
      </c>
      <c r="CR629" s="53">
        <f>_xll.OneStreamExcelAddIn.XFFunctions.XFGetCell("TRUE", "CONSOL", $D$3,"TOT_Entity","USD","Actual",[1]Setup!C12,"PERIODIC",$B629,"TOPFLOW","TOP","TOP","top1",$C629,"top3","Open_Acute_DIV1","TOP5","TOP6","REPORTED","TOP8")</f>
        <v>0</v>
      </c>
      <c r="CS629" s="53">
        <f>_xll.OneStreamExcelAddIn.XFFunctions.XFGetCell("TRUE", "CONSOL", $D$3,"TOT_Entity","USD","Actual",[1]Setup!C13,"PERIODIC",$B629,"TOPFLOW","TOP","TOP","top1",$C629,"top3","Open_Acute_DIV1","TOP5","TOP6","REPORTED","TOP8")</f>
        <v>0</v>
      </c>
      <c r="CT629" s="53">
        <f>_xll.OneStreamExcelAddIn.XFFunctions.XFGetCell("TRUE", "CONSOL", $D$3,"TOT_Entity","USD","Actual",[1]Setup!C14,"PERIODIC",$B629,"TOPFLOW","TOP","TOP","top1",$C629,"top3","Open_Acute_DIV1","TOP5","TOP6","REPORTED","TOP8")</f>
        <v>0</v>
      </c>
      <c r="CU629" s="53">
        <f>_xll.OneStreamExcelAddIn.XFFunctions.XFGetCell("TRUE", "CONSOL", $D$3,"TOT_Entity","USD","Actual",[1]Setup!C15,"PERIODIC",$B629,"TOPFLOW","TOP","TOP","top1",$C629,"top3","Open_Acute_DIV1","TOP5","TOP6","REPORTED","TOP8")</f>
        <v>0</v>
      </c>
      <c r="CV629" s="212"/>
      <c r="CW629" s="53">
        <f>_xll.OneStreamExcelAddIn.XFFunctions.XFGetCell("TRUE", "CONSOL", $D$3,"TOT_Entity","USD","Actual",[1]Setup!C17,"PERIODIC",$B629,"TOPFLOW","TOP","TOP","top1",$C629,"top3","Open_Acute_DIV1","TOP5","TOP6","REPORTED","TOP8")</f>
        <v>0</v>
      </c>
      <c r="CX629" s="53">
        <f>_xll.OneStreamExcelAddIn.XFFunctions.XFGetCell("TRUE", "CONSOL", $D$3,"TOT_Entity","USD","Actual",[1]Setup!C18,"PERIODIC",$B629,"TOPFLOW","TOP","TOP","top1",$C629,"top3","Open_Acute_DIV1","TOP5","TOP6","REPORTED","TOP8")</f>
        <v>0</v>
      </c>
      <c r="CY629" s="53">
        <f>_xll.OneStreamExcelAddIn.XFFunctions.XFGetCell("TRUE", "CONSOL", $D$3,"TOT_Entity","USD","Actual",[1]Setup!C19,"PERIODIC",$B629,"TOPFLOW","TOP","TOP","top1",$C629,"top3","Open_Acute_DIV1","TOP5","TOP6","REPORTED","TOP8")</f>
        <v>0</v>
      </c>
      <c r="CZ629" s="53">
        <f>_xll.OneStreamExcelAddIn.XFFunctions.XFGetCell("TRUE", "CONSOL", $D$3,"TOT_Entity","USD","Actual",[1]Setup!C20,"PERIODIC",$B629,"TOPFLOW","TOP","TOP","top1",$C629,"top3","Open_Acute_DIV1","TOP5","TOP6","REPORTED","TOP8")</f>
        <v>0</v>
      </c>
      <c r="DA629" s="53">
        <f>_xll.OneStreamExcelAddIn.XFFunctions.XFGetCell("TRUE", "CONSOL", $D$3,"TOT_Entity","USD","Actual",[1]Setup!C21,"PERIODIC",$B629,"TOPFLOW","TOP","TOP","top1",$C629,"top3","Open_Acute_DIV1","TOP5","TOP6","REPORTED","TOP8")</f>
        <v>0</v>
      </c>
      <c r="DB629" s="53">
        <f>_xll.OneStreamExcelAddIn.XFFunctions.XFGetCell("TRUE", "CONSOL", $D$3,"TOT_Entity","USD","Actual",[1]Setup!C22,"PERIODIC",$B629,"TOPFLOW","TOP","TOP","top1",$C629,"top3","Open_Acute_DIV1","TOP5","TOP6","REPORTED","TOP8")</f>
        <v>0</v>
      </c>
      <c r="DC629" s="53">
        <f>_xll.OneStreamExcelAddIn.XFFunctions.XFGetCell("TRUE", "CONSOL", $D$3,"TOT_Entity","USD","Actual",[1]Setup!C23,"PERIODIC",$B629,"TOPFLOW","TOP","TOP","top1",$C629,"top3","Open_Acute_DIV1","TOP5","TOP6","REPORTED","TOP8")</f>
        <v>0</v>
      </c>
      <c r="DD629" s="53">
        <f>_xll.OneStreamExcelAddIn.XFFunctions.XFGetCell("TRUE", "CONSOL", $D$3,"TOT_Entity","USD","Actual",[1]Setup!C24,"PERIODIC",$B629,"TOPFLOW","TOP","TOP","top1",$C629,"top3","Open_Acute_DIV1","TOP5","TOP6","REPORTED","TOP8")</f>
        <v>0</v>
      </c>
      <c r="DE629" s="53">
        <f>_xll.OneStreamExcelAddIn.XFFunctions.XFGetCell("TRUE", "CONSOL", $D$3,"TOT_Entity","USD","Actual",[1]Setup!C25,"PERIODIC",$B629,"TOPFLOW","TOP","TOP","top1",$C629,"top3","Open_Acute_DIV1","TOP5","TOP6","REPORTED","TOP8")</f>
        <v>0</v>
      </c>
      <c r="DF629" s="53">
        <f>_xll.OneStreamExcelAddIn.XFFunctions.XFGetCell("TRUE", "CONSOL", $D$3,"TOT_Entity","USD","Actual",[1]Setup!C26,"PERIODIC",$B629,"TOPFLOW","TOP","TOP","top1",$C629,"top3","Open_Acute_DIV1","TOP5","TOP6","REPORTED","TOP8")</f>
        <v>0</v>
      </c>
      <c r="DG629" s="53">
        <f>_xll.OneStreamExcelAddIn.XFFunctions.XFGetCell("TRUE", "CONSOL", $D$3,"TOT_Entity","USD","Actual",[1]Setup!C27,"PERIODIC",$B629,"TOPFLOW","TOP","TOP","top1",$C629,"top3","Open_Acute_DIV1","TOP5","TOP6","REPORTED","TOP8")</f>
        <v>0</v>
      </c>
      <c r="DH629" s="53">
        <f>_xll.OneStreamExcelAddIn.XFFunctions.XFGetCell("TRUE", "CONSOL", $D$3,"TOT_Entity","USD","Actual",[1]Setup!C28,"PERIODIC",$B629,"TOPFLOW","TOP","TOP","top1",$C629,"top3","Open_Acute_DIV1","TOP5","TOP6","REPORTED","TOP8")</f>
        <v>0</v>
      </c>
      <c r="DI629" s="178"/>
      <c r="DJ629" s="53">
        <f>_xll.OneStreamExcelAddIn.XFFunctions.XFGetCell("TRUE", "CONSOL", $D$3,"TOT_Entity","Aggregated","Budget_Working",[1]Setup!C4,"PERIODIC",$B629,"TOPFLOW","TOP","TOP","top1",$C629,"top3","Open_Acute_DIV1","TOP5","TOP6","REPORTED","TOP8")</f>
        <v>0</v>
      </c>
      <c r="DK629" s="53">
        <f>_xll.OneStreamExcelAddIn.XFFunctions.XFGetCell("TRUE", "CONSOL", $D$3,"TOT_Entity","Aggregated","Budget_Working",[1]Setup!C5,"PERIODIC",$B629,"TOPFLOW","TOP","TOP","top1",$C629,"top3","Open_Acute_DIV1","TOP5","TOP6","REPORTED","TOP8")</f>
        <v>0</v>
      </c>
      <c r="DL629" s="53">
        <f>_xll.OneStreamExcelAddIn.XFFunctions.XFGetCell("TRUE", "CONSOL", $D$3,"TOT_Entity","Aggregated","Budget_Working",[1]Setup!C6,"PERIODIC",$B629,"TOPFLOW","TOP","TOP","top1",$C629,"top3","Open_Acute_DIV1","TOP5","TOP6","REPORTED","TOP8")</f>
        <v>0</v>
      </c>
      <c r="DM629" s="53">
        <f>_xll.OneStreamExcelAddIn.XFFunctions.XFGetCell("TRUE", "CONSOL", $D$3,"TOT_Entity","Aggregated","Budget_Working",[1]Setup!C7,"PERIODIC",$B629,"TOPFLOW","TOP","TOP","top1",$C629,"top3","Open_Acute_DIV1","TOP5","TOP6","REPORTED","TOP8")</f>
        <v>0</v>
      </c>
      <c r="DN629" s="53">
        <f>_xll.OneStreamExcelAddIn.XFFunctions.XFGetCell("TRUE", "CONSOL", $D$3,"TOT_Entity","Aggregated","Budget_Working",[1]Setup!C8,"PERIODIC",$B629,"TOPFLOW","TOP","TOP","top1",$C629,"top3","Open_Acute_DIV1","TOP5","TOP6","REPORTED","TOP8")</f>
        <v>0</v>
      </c>
      <c r="DO629" s="53">
        <f>_xll.OneStreamExcelAddIn.XFFunctions.XFGetCell("TRUE", "CONSOL", $D$3,"TOT_Entity","Aggregated","Budget_Working",[1]Setup!C9,"PERIODIC",$B629,"TOPFLOW","TOP","TOP","top1",$C629,"top3","Open_Acute_DIV1","TOP5","TOP6","REPORTED","TOP8")</f>
        <v>0</v>
      </c>
      <c r="DP629" s="53">
        <f>_xll.OneStreamExcelAddIn.XFFunctions.XFGetCell("TRUE", "CONSOL", $D$3,"TOT_Entity","Aggregated","Budget_Working",[1]Setup!C10,"PERIODIC",$B629,"TOPFLOW","TOP","TOP","top1",$C629,"top3","Open_Acute_DIV1","TOP5","TOP6","REPORTED","TOP8")</f>
        <v>0</v>
      </c>
      <c r="DQ629" s="53">
        <f>_xll.OneStreamExcelAddIn.XFFunctions.XFGetCell("TRUE", "CONSOL", $D$3,"TOT_Entity","Aggregated","Budget_Working",[1]Setup!C11,"PERIODIC",$B629,"TOPFLOW","TOP","TOP","top1",$C629,"top3","Open_Acute_DIV1","TOP5","TOP6","REPORTED","TOP8")</f>
        <v>0</v>
      </c>
      <c r="DR629" s="53">
        <f>_xll.OneStreamExcelAddIn.XFFunctions.XFGetCell("TRUE", "CONSOL", $D$3,"TOT_Entity","Aggregated","Budget_Working",[1]Setup!C12,"PERIODIC",$B629,"TOPFLOW","TOP","TOP","top1",$C629,"top3","Open_Acute_DIV1","TOP5","TOP6","REPORTED","TOP8")</f>
        <v>0</v>
      </c>
      <c r="DS629" s="53">
        <f>_xll.OneStreamExcelAddIn.XFFunctions.XFGetCell("TRUE", "CONSOL", $D$3,"TOT_Entity","Aggregated","Budget_Working",[1]Setup!C13,"PERIODIC",$B629,"TOPFLOW","TOP","TOP","top1",$C629,"top3","Open_Acute_DIV1","TOP5","TOP6","REPORTED","TOP8")</f>
        <v>0</v>
      </c>
      <c r="DT629" s="53">
        <f>_xll.OneStreamExcelAddIn.XFFunctions.XFGetCell("TRUE", "CONSOL", $D$3,"TOT_Entity","Aggregated","Budget_Working",[1]Setup!C14,"PERIODIC",$B629,"TOPFLOW","TOP","TOP","top1",$C629,"top3","Open_Acute_DIV1","TOP5","TOP6","REPORTED","TOP8")</f>
        <v>0</v>
      </c>
      <c r="DU629" s="53">
        <f>_xll.OneStreamExcelAddIn.XFFunctions.XFGetCell("TRUE", "CONSOL", $D$3,"TOT_Entity","Aggregated","Budget_Working",[1]Setup!C15,"PERIODIC",$B629,"TOPFLOW","TOP","TOP","top1",$C629,"top3","Open_Acute_DIV1","TOP5","TOP6","REPORTED","TOP8")</f>
        <v>0</v>
      </c>
      <c r="DV629" s="178"/>
      <c r="DW629" s="53">
        <f>_xll.OneStreamExcelAddIn.XFFunctions.XFGetCell("TRUE", "CONSOL", $D$3,"TOT_Entity","USD","Budget_Final",[1]Setup!C17,"PERIODIC",$B629,"TOPFLOW","TOP","TOP","top1",$C629,"top3","Open_Acute_DIV1","TOP5","TOP6","REPORTED","TOP8")</f>
        <v>0</v>
      </c>
      <c r="DX629" s="53">
        <f>_xll.OneStreamExcelAddIn.XFFunctions.XFGetCell("TRUE", "CONSOL", $D$3,"TOT_Entity","USD","Budget_Final",[1]Setup!C18,"PERIODIC",$B629,"TOPFLOW","TOP","TOP","top1",$C629,"top3","Open_Acute_DIV1","TOP5","TOP6","REPORTED","TOP8")</f>
        <v>0</v>
      </c>
      <c r="DY629" s="53">
        <f>_xll.OneStreamExcelAddIn.XFFunctions.XFGetCell("TRUE", "CONSOL", $D$3,"TOT_Entity","USD","Budget_Final",[1]Setup!C19,"PERIODIC",$B629,"TOPFLOW","TOP","TOP","top1",$C629,"top3","Open_Acute_DIV1","TOP5","TOP6","REPORTED","TOP8")</f>
        <v>0</v>
      </c>
      <c r="DZ629" s="53">
        <f>_xll.OneStreamExcelAddIn.XFFunctions.XFGetCell("TRUE", "CONSOL", $D$3,"TOT_Entity","USD","Budget_Final",[1]Setup!C20,"PERIODIC",$B629,"TOPFLOW","TOP","TOP","top1",$C629,"top3","Open_Acute_DIV1","TOP5","TOP6","REPORTED","TOP8")</f>
        <v>0</v>
      </c>
      <c r="EA629" s="53">
        <f>_xll.OneStreamExcelAddIn.XFFunctions.XFGetCell("TRUE", "CONSOL", $D$3,"TOT_Entity","USD","Budget_Final",[1]Setup!C21,"PERIODIC",$B629,"TOPFLOW","TOP","TOP","top1",$C629,"top3","Open_Acute_DIV1","TOP5","TOP6","REPORTED","TOP8")</f>
        <v>0</v>
      </c>
      <c r="EB629" s="53">
        <f>_xll.OneStreamExcelAddIn.XFFunctions.XFGetCell("TRUE", "CONSOL", $D$3,"TOT_Entity","USD","Budget_Final",[1]Setup!C22,"PERIODIC",$B629,"TOPFLOW","TOP","TOP","top1",$C629,"top3","Open_Acute_DIV1","TOP5","TOP6","REPORTED","TOP8")</f>
        <v>0</v>
      </c>
      <c r="EC629" s="53">
        <f>_xll.OneStreamExcelAddIn.XFFunctions.XFGetCell("TRUE", "CONSOL", $D$3,"TOT_Entity","USD","Budget_Final",[1]Setup!C23,"PERIODIC",$B629,"TOPFLOW","TOP","TOP","top1",$C629,"top3","Open_Acute_DIV1","TOP5","TOP6","REPORTED","TOP8")</f>
        <v>0</v>
      </c>
      <c r="ED629" s="53">
        <f>_xll.OneStreamExcelAddIn.XFFunctions.XFGetCell("TRUE", "CONSOL", $D$3,"TOT_Entity","USD","Budget_Final",[1]Setup!C24,"PERIODIC",$B629,"TOPFLOW","TOP","TOP","top1",$C629,"top3","Open_Acute_DIV1","TOP5","TOP6","REPORTED","TOP8")</f>
        <v>0</v>
      </c>
      <c r="EE629" s="53">
        <f>_xll.OneStreamExcelAddIn.XFFunctions.XFGetCell("TRUE", "CONSOL", $D$3,"TOT_Entity","USD","Budget_Final",[1]Setup!C25,"PERIODIC",$B629,"TOPFLOW","TOP","TOP","top1",$C629,"top3","Open_Acute_DIV1","TOP5","TOP6","REPORTED","TOP8")</f>
        <v>0</v>
      </c>
      <c r="EF629" s="53">
        <f>_xll.OneStreamExcelAddIn.XFFunctions.XFGetCell("TRUE", "CONSOL", $D$3,"TOT_Entity","USD","Budget_Final",[1]Setup!C26,"PERIODIC",$B629,"TOPFLOW","TOP","TOP","top1",$C629,"top3","Open_Acute_DIV1","TOP5","TOP6","REPORTED","TOP8")</f>
        <v>0</v>
      </c>
      <c r="EG629" s="53">
        <f>_xll.OneStreamExcelAddIn.XFFunctions.XFGetCell("TRUE", "CONSOL", $D$3,"TOT_Entity","USD","Budget_Final",[1]Setup!C27,"PERIODIC",$B629,"TOPFLOW","TOP","TOP","top1",$C629,"top3","Open_Acute_DIV1","TOP5","TOP6","REPORTED","TOP8")</f>
        <v>0</v>
      </c>
      <c r="EH629" s="53">
        <f>_xll.OneStreamExcelAddIn.XFFunctions.XFGetCell("TRUE", "CONSOL", $D$3,"TOT_Entity","USD","Budget_Final",[1]Setup!C28,"PERIODIC",$B629,"TOPFLOW","TOP","TOP","top1",$C629,"top3","Open_Acute_DIV1","TOP5","TOP6","REPORTED","TOP8")</f>
        <v>0</v>
      </c>
    </row>
    <row r="630" spans="2:138" s="47" customFormat="1" x14ac:dyDescent="0.25">
      <c r="B630" s="51" t="s">
        <v>375</v>
      </c>
      <c r="C630" s="51"/>
      <c r="D630" s="47" t="s">
        <v>376</v>
      </c>
      <c r="E630" s="53">
        <f>_xll.OneStreamExcelAddIn.XFFunctions.XFGetCell("TRUE", "CONSOL", $D$3,"TOT_Entity","USD","Actual",$E$3,"PERIODIC",$B630,"TOPFLOW","TOP","TOP","top1",$C630,"top3","Open_Acute_DIV1","TOP5","TOP6","REPORTED","TOP8")</f>
        <v>102320.17</v>
      </c>
      <c r="F630" s="53">
        <f>_xll.OneStreamExcelAddIn.XFFunctions.XFGetCell("TRUE", "CONSOL", $D$3,"TOT_Entity","Aggregated","Budget_Working",$E$3,"PERIODIC",$B630,"TOPFLOW","TOP","TOP","top1",$C630,"top3","Open_Acute_DIV1","TOP5","TOP6","REPORTED","TOP8")</f>
        <v>63137.07</v>
      </c>
      <c r="G630" s="53">
        <f t="shared" si="1614"/>
        <v>-39183.1</v>
      </c>
      <c r="H630" s="55">
        <f t="shared" si="1615"/>
        <v>-0.62060371189223695</v>
      </c>
      <c r="I630" s="41"/>
      <c r="J630" s="53">
        <f>_xll.OneStreamExcelAddIn.XFFunctions.XFGetCell("TRUE", "CONSOL", $D$3,"TOT_Entity","USD","Actual",$E$3,"YTD",$B630,"TOPFLOW","TOP","TOP","top1",$C630,"TOP3","Open_Acute_DIV1","TOP5","TOP6","REPORTED","TOP8")</f>
        <v>301549.93</v>
      </c>
      <c r="K630" s="53">
        <f>_xll.OneStreamExcelAddIn.XFFunctions.XFGetCell("TRUE", "CONSOL", $D$3,"TOT_Entity","Aggregated","Budget_Working",$E$3,"YTD",$B630,"TOPFLOW","TOP","TOP","top1",$C630,"TOP3","Open_Acute_DIV1","TOP5","TOP6","REPORTED","TOP8")</f>
        <v>252548.28</v>
      </c>
      <c r="L630" s="53">
        <f t="shared" si="1616"/>
        <v>-49001.649999999994</v>
      </c>
      <c r="M630" s="40">
        <f t="shared" si="1617"/>
        <v>-0.19402884074284724</v>
      </c>
      <c r="N630" s="41"/>
      <c r="O630" s="53">
        <f>_xll.OneStreamExcelAddIn.XFFunctions.XFGetCell("TRUE", "CONSOL", $D$3,"TOT_Entity","USD","Actual",$F$3,"YTD",$B630,"TOPFLOW","TOP","TOP","top1",$C630,"TOP3","Open_Acute_DIV1","TOP5","TOP6","REPORTED","TOP8")</f>
        <v>238676.73</v>
      </c>
      <c r="P630" s="53">
        <f>_xll.OneStreamExcelAddIn.XFFunctions.XFGetCell("TRUE", "CONSOL", $D$3,"TOT_Entity","USD","Actual",$E$3,"YTD",$B630,"TOPFLOW","TOP","TOP","top1",$C630,"top3","Open_Acute_DIV1","TOP5","TOP6","REPORTED","VAR_BW_PY_Actual")</f>
        <v>-62873.2</v>
      </c>
      <c r="Q630" s="40">
        <f t="shared" si="1618"/>
        <v>-0.26342408830555031</v>
      </c>
      <c r="R630" s="41"/>
      <c r="S630" s="53">
        <f>_xll.OneStreamExcelAddIn.XFFunctions.XFGetCell("TRUE", "CONSOL", $D$3,"TOT_Entity","USD","MIDFCST",$E$3,"MTD",$B630,"TOPFLOW","TOP","TOP","top1",$C630,"TOP3","Open_Acute_DIV1","TOP5","TOP6","REPORTED","TOP8")</f>
        <v>0</v>
      </c>
      <c r="T630" s="53">
        <f t="shared" si="1619"/>
        <v>-102320.17</v>
      </c>
      <c r="U630" s="40">
        <f t="shared" si="1620"/>
        <v>0</v>
      </c>
      <c r="V630" s="41"/>
      <c r="W630" s="42"/>
      <c r="X630" s="43"/>
      <c r="Y630" s="42"/>
      <c r="Z630" s="44"/>
      <c r="AB630" s="213">
        <f>_xll.OneStreamExcelAddIn.XFFunctions.XFGetCell("TRUE", "CONSOL", $D$3,"TOT_Entity","USD","Actual",[1]Setup!C4,"PERIODIC",$B630,"TOPFLOW","TOP","TOP","top1",$C630,"top3","Open_Acute_DIV1","TOP5","TOP6","REPORTED","TOP8")</f>
        <v>66409.919999999998</v>
      </c>
      <c r="AC630" s="213">
        <f>_xll.OneStreamExcelAddIn.XFFunctions.XFGetCell("TRUE", "CONSOL", $D$3,"TOT_Entity","Aggregated","Budget_Working",[1]Setup!C4,"PERIODIC",$B630,"TOPFLOW","TOP","TOP","top1",$C630,"top3","Open_Acute_DIV1","TOP5","TOP6","REPORTED","TOP8")</f>
        <v>63137.07</v>
      </c>
      <c r="AD630" s="213">
        <f t="shared" si="1621"/>
        <v>-3272.8499999999985</v>
      </c>
      <c r="AE630" s="209">
        <f>IFERROR(AD630/AC630,0)</f>
        <v>-5.1837217026384004E-2</v>
      </c>
      <c r="AG630" s="213">
        <f>_xll.OneStreamExcelAddIn.XFFunctions.XFGetCell("TRUE", "CONSOL", $D$3,"TOT_Entity","USD","Actual",[1]Setup!C5,"PERIODIC",$B630,"TOPFLOW","TOP","TOP","top1",$C630,"top3","Open_Acute_DIV1","TOP5","TOP6","REPORTED","TOP8")</f>
        <v>66409.919999999998</v>
      </c>
      <c r="AH630" s="213">
        <f>_xll.OneStreamExcelAddIn.XFFunctions.XFGetCell("TRUE", "CONSOL", $D$3,"TOT_Entity","Aggregated","Budget_Working",[1]Setup!C5,"PERIODIC",$B630,"TOPFLOW","TOP","TOP","top1",$C630,"top3","Open_Acute_DIV1","TOP5","TOP6","REPORTED","TOP8")</f>
        <v>63137.07</v>
      </c>
      <c r="AI630" s="213">
        <f t="shared" si="1623"/>
        <v>-3272.8499999999985</v>
      </c>
      <c r="AJ630" s="209">
        <f>IFERROR(AI630/AH630,0)</f>
        <v>-5.1837217026384004E-2</v>
      </c>
      <c r="AL630" s="213">
        <f>_xll.OneStreamExcelAddIn.XFFunctions.XFGetCell("TRUE", "CONSOL", $D$3,"TOT_Entity","USD","Actual",[1]Setup!C6,"PERIODIC",$B630,"TOPFLOW","TOP","TOP","top1",$C630,"top3","Open_Acute_DIV1","TOP5","TOP6","REPORTED","TOP8")</f>
        <v>66409.919999999998</v>
      </c>
      <c r="AM630" s="213">
        <f>_xll.OneStreamExcelAddIn.XFFunctions.XFGetCell("TRUE", "CONSOL", $D$3,"TOT_Entity","Aggregated","Budget_Working",[1]Setup!C6,"PERIODIC",$B630,"TOPFLOW","TOP","TOP","top1",$C630,"top3","Open_Acute_DIV1","TOP5","TOP6","REPORTED","TOP8")</f>
        <v>63137.07</v>
      </c>
      <c r="AN630" s="213">
        <f t="shared" si="1625"/>
        <v>-3272.8499999999985</v>
      </c>
      <c r="AO630" s="209">
        <f>IFERROR(AN630/AM630,0)</f>
        <v>-5.1837217026384004E-2</v>
      </c>
      <c r="AQ630" s="213">
        <f>_xll.OneStreamExcelAddIn.XFFunctions.XFGetCell("TRUE", "CONSOL", $D$3,"TOT_Entity","USD","Actual",[1]Setup!C7,"PERIODIC",$B630,"TOPFLOW","TOP","TOP","top1",$C630,"top3","Open_Acute_DIV1","TOP5","TOP6","REPORTED","TOP8")</f>
        <v>102320.17</v>
      </c>
      <c r="AR630" s="213">
        <f>_xll.OneStreamExcelAddIn.XFFunctions.XFGetCell("TRUE", "CONSOL", $D$3,"TOT_Entity","Aggregated","Budget_Working",[1]Setup!C7,"PERIODIC",$B630,"TOPFLOW","TOP","TOP","top1",$C630,"top3","Open_Acute_DIV1","TOP5","TOP6","REPORTED","TOP8")</f>
        <v>63137.07</v>
      </c>
      <c r="AS630" s="213">
        <f t="shared" si="1627"/>
        <v>-39183.1</v>
      </c>
      <c r="AT630" s="209">
        <f>IFERROR(AS630/AR630,0)</f>
        <v>-0.62060371189223695</v>
      </c>
      <c r="AV630" s="213">
        <f>_xll.OneStreamExcelAddIn.XFFunctions.XFGetCell("TRUE", "CONSOL", $D$3,"TOT_Entity","USD","Actual",[1]Setup!C8,"PERIODIC",$B630,"TOPFLOW","TOP","TOP","top1",$C630,"top3","Open_Acute_DIV1","TOP5","TOP6","REPORTED","TOP8")</f>
        <v>-301549.93</v>
      </c>
      <c r="AW630" s="213">
        <f>_xll.OneStreamExcelAddIn.XFFunctions.XFGetCell("TRUE", "CONSOL", $D$3,"TOT_Entity","Aggregated","Budget_Working",[1]Setup!C8,"PERIODIC",$B630,"TOPFLOW","TOP","TOP","top1",$C630,"top3","Open_Acute_DIV1","TOP5","TOP6","REPORTED","TOP8")</f>
        <v>63137.07</v>
      </c>
      <c r="AX630" s="213">
        <f t="shared" si="1629"/>
        <v>364687</v>
      </c>
      <c r="AY630" s="209">
        <f>IFERROR(AX630/AW630,0)</f>
        <v>5.7761153629713888</v>
      </c>
      <c r="BA630" s="213">
        <f>_xll.OneStreamExcelAddIn.XFFunctions.XFGetCell("TRUE", "CONSOL", $D$3,"TOT_Entity","USD","Actual",[1]Setup!C9,"PERIODIC",$B630,"TOPFLOW","TOP","TOP","top1",$C630,"top3","Open_Acute_DIV1","TOP5","TOP6","REPORTED","TOP8")</f>
        <v>0</v>
      </c>
      <c r="BB630" s="213">
        <f>_xll.OneStreamExcelAddIn.XFFunctions.XFGetCell("TRUE", "CONSOL", $D$3,"TOT_Entity","Aggregated","Budget_Working",[1]Setup!C9,"PERIODIC",$B630,"TOPFLOW","TOP","TOP","top1",$C630,"top3","Open_Acute_DIV1","TOP5","TOP6","REPORTED","TOP8")</f>
        <v>70206.649999999994</v>
      </c>
      <c r="BC630" s="213">
        <f t="shared" si="1631"/>
        <v>70206.649999999994</v>
      </c>
      <c r="BD630" s="209">
        <f>IFERROR(BC630/BB630,0)</f>
        <v>1</v>
      </c>
      <c r="BF630" s="213">
        <f>_xll.OneStreamExcelAddIn.XFFunctions.XFGetCell("TRUE", "CONSOL", $D$3,"TOT_Entity","USD","Actual",[1]Setup!C10,"PERIODIC",$B630,"TOPFLOW","TOP","TOP","top1",$C630,"top3","Open_Acute_DIV1","TOP5","TOP6","REPORTED","TOP8")</f>
        <v>0</v>
      </c>
      <c r="BG630" s="213">
        <f>_xll.OneStreamExcelAddIn.XFFunctions.XFGetCell("TRUE", "CONSOL", $D$3,"TOT_Entity","Aggregated","Budget_Working",[1]Setup!C10,"PERIODIC",$B630,"TOPFLOW","TOP","TOP","top1",$C630,"top3","Open_Acute_DIV1","TOP5","TOP6","REPORTED","TOP8")</f>
        <v>70206.649999999994</v>
      </c>
      <c r="BH630" s="213">
        <f t="shared" si="1633"/>
        <v>70206.649999999994</v>
      </c>
      <c r="BI630" s="209">
        <f>IFERROR(BH630/BG630,0)</f>
        <v>1</v>
      </c>
      <c r="BK630" s="213">
        <f>_xll.OneStreamExcelAddIn.XFFunctions.XFGetCell("TRUE", "CONSOL", $D$3,"TOT_Entity","USD","Actual",[1]Setup!C11,"PERIODIC",$B630,"TOPFLOW","TOP","TOP","top1",$C630,"top3","Open_Acute_DIV1","TOP5","TOP6","REPORTED","TOP8")</f>
        <v>0</v>
      </c>
      <c r="BL630" s="213">
        <f>_xll.OneStreamExcelAddIn.XFFunctions.XFGetCell("TRUE", "CONSOL", $D$3,"TOT_Entity","Aggregated","Budget_Working",[1]Setup!C11,"PERIODIC",$B630,"TOPFLOW","TOP","TOP","top1",$C630,"top3","Open_Acute_DIV1","TOP5","TOP6","REPORTED","TOP8")</f>
        <v>70206.649999999994</v>
      </c>
      <c r="BM630" s="213">
        <f t="shared" si="1635"/>
        <v>70206.649999999994</v>
      </c>
      <c r="BN630" s="209">
        <f>IFERROR(BM630/BL630,0)</f>
        <v>1</v>
      </c>
      <c r="BP630" s="213">
        <f>_xll.OneStreamExcelAddIn.XFFunctions.XFGetCell("TRUE", "CONSOL", $D$3,"TOT_Entity","USD","Actual",[1]Setup!C12,"PERIODIC",$B630,"TOPFLOW","TOP","TOP","top1",$C630,"top3","Open_Acute_DIV1","TOP5","TOP6","REPORTED","TOP8")</f>
        <v>0</v>
      </c>
      <c r="BQ630" s="213">
        <f>_xll.OneStreamExcelAddIn.XFFunctions.XFGetCell("TRUE", "CONSOL", $D$3,"TOT_Entity","Aggregated","Budget_Working",[1]Setup!C12,"PERIODIC",$B630,"TOPFLOW","TOP","TOP","top1",$C630,"top3","Open_Acute_DIV1","TOP5","TOP6","REPORTED","TOP8")</f>
        <v>70206.649999999994</v>
      </c>
      <c r="BR630" s="213">
        <f t="shared" si="1637"/>
        <v>70206.649999999994</v>
      </c>
      <c r="BS630" s="209">
        <f>IFERROR(BR630/BQ630,0)</f>
        <v>1</v>
      </c>
      <c r="BU630" s="213">
        <f>_xll.OneStreamExcelAddIn.XFFunctions.XFGetCell("TRUE", "CONSOL", $D$3,"TOT_Entity","USD","Actual",[1]Setup!C13,"PERIODIC",$B630,"TOPFLOW","TOP","TOP","top1",$C630,"top3","Open_Acute_DIV1","TOP5","TOP6","REPORTED","TOP8")</f>
        <v>0</v>
      </c>
      <c r="BV630" s="213">
        <f>_xll.OneStreamExcelAddIn.XFFunctions.XFGetCell("TRUE", "CONSOL", $D$3,"TOT_Entity","Aggregated","Budget_Working",[1]Setup!C13,"PERIODIC",$B630,"TOPFLOW","TOP","TOP","top1",$C630,"top3","Open_Acute_DIV1","TOP5","TOP6","REPORTED","TOP8")</f>
        <v>70206.649999999994</v>
      </c>
      <c r="BW630" s="213">
        <f t="shared" si="1639"/>
        <v>70206.649999999994</v>
      </c>
      <c r="BX630" s="209">
        <f>IFERROR(BW630/BV630,0)</f>
        <v>1</v>
      </c>
      <c r="BZ630" s="213">
        <f>_xll.OneStreamExcelAddIn.XFFunctions.XFGetCell("TRUE", "CONSOL", $D$3,"TOT_Entity","USD","Actual",[1]Setup!C14,"PERIODIC",$B630,"TOPFLOW","TOP","TOP","top1",$C630,"top3","Open_Acute_DIV1","TOP5","TOP6","REPORTED","TOP8")</f>
        <v>0</v>
      </c>
      <c r="CA630" s="213">
        <f>_xll.OneStreamExcelAddIn.XFFunctions.XFGetCell("TRUE", "CONSOL", $D$3,"TOT_Entity","Aggregated","Budget_Working",[1]Setup!C14,"PERIODIC",$B630,"TOPFLOW","TOP","TOP","top1",$C630,"top3","Open_Acute_DIV1","TOP5","TOP6","REPORTED","TOP8")</f>
        <v>70206.649999999994</v>
      </c>
      <c r="CB630" s="213">
        <f t="shared" si="1641"/>
        <v>70206.649999999994</v>
      </c>
      <c r="CC630" s="209">
        <f>IFERROR(CB630/CA630,0)</f>
        <v>1</v>
      </c>
      <c r="CE630" s="213">
        <f>_xll.OneStreamExcelAddIn.XFFunctions.XFGetCell("TRUE", "CONSOL", $D$3,"TOT_Entity","USD","Actual",[1]Setup!C15,"PERIODIC",$B630,"TOPFLOW","TOP","TOP","top1",$C630,"top3","Open_Acute_DIV1","TOP5","TOP6","REPORTED","TOP8")</f>
        <v>0</v>
      </c>
      <c r="CF630" s="213">
        <f>_xll.OneStreamExcelAddIn.XFFunctions.XFGetCell("TRUE", "CONSOL", $D$3,"TOT_Entity","Aggregated","Budget_Working",[1]Setup!C15,"PERIODIC",$B630,"TOPFLOW","TOP","TOP","top1",$C630,"top3","Open_Acute_DIV1","TOP5","TOP6","REPORTED","TOP8")</f>
        <v>70206.710000000006</v>
      </c>
      <c r="CG630" s="213">
        <f t="shared" si="1643"/>
        <v>70206.710000000006</v>
      </c>
      <c r="CH630" s="209">
        <f>IFERROR(CG630/CF630,0)</f>
        <v>1</v>
      </c>
      <c r="CI630" s="214"/>
      <c r="CJ630" s="213">
        <f>_xll.OneStreamExcelAddIn.XFFunctions.XFGetCell("TRUE", "CONSOL", $D$3,"TOT_Entity","USD","Actual",[1]Setup!C4,"PERIODIC",$B630,"TOPFLOW","TOP","TOP","top1",$C630,"top3","Open_Acute_DIV1","TOP5","TOP6","REPORTED","TOP8")</f>
        <v>66409.919999999998</v>
      </c>
      <c r="CK630" s="213">
        <f>_xll.OneStreamExcelAddIn.XFFunctions.XFGetCell("TRUE", "CONSOL", $D$3,"TOT_Entity","USD","Actual",[1]Setup!C5,"PERIODIC",$B630,"TOPFLOW","TOP","TOP","top1",$C630,"top3","Open_Acute_DIV1","TOP5","TOP6","REPORTED","TOP8")</f>
        <v>66409.919999999998</v>
      </c>
      <c r="CL630" s="213">
        <f>_xll.OneStreamExcelAddIn.XFFunctions.XFGetCell("TRUE", "CONSOL", $D$3,"TOT_Entity","USD","Actual",[1]Setup!C6,"PERIODIC",$B630,"TOPFLOW","TOP","TOP","top1",$C630,"top3","Open_Acute_DIV1","TOP5","TOP6","REPORTED","TOP8")</f>
        <v>66409.919999999998</v>
      </c>
      <c r="CM630" s="213">
        <f>_xll.OneStreamExcelAddIn.XFFunctions.XFGetCell("TRUE", "CONSOL", $D$3,"TOT_Entity","USD","Actual",[1]Setup!C7,"PERIODIC",$B630,"TOPFLOW","TOP","TOP","top1",$C630,"top3","Open_Acute_DIV1","TOP5","TOP6","REPORTED","TOP8")</f>
        <v>102320.17</v>
      </c>
      <c r="CN630" s="213">
        <f>_xll.OneStreamExcelAddIn.XFFunctions.XFGetCell("TRUE", "CONSOL", $D$3,"TOT_Entity","USD","Actual",[1]Setup!C8,"PERIODIC",$B630,"TOPFLOW","TOP","TOP","top1",$C630,"top3","Open_Acute_DIV1","TOP5","TOP6","REPORTED","TOP8")</f>
        <v>-301549.93</v>
      </c>
      <c r="CO630" s="213">
        <f>_xll.OneStreamExcelAddIn.XFFunctions.XFGetCell("TRUE", "CONSOL", $D$3,"TOT_Entity","USD","Actual",[1]Setup!C9,"PERIODIC",$B630,"TOPFLOW","TOP","TOP","top1",$C630,"top3","Open_Acute_DIV1","TOP5","TOP6","REPORTED","TOP8")</f>
        <v>0</v>
      </c>
      <c r="CP630" s="213">
        <f>_xll.OneStreamExcelAddIn.XFFunctions.XFGetCell("TRUE", "CONSOL", $D$3,"TOT_Entity","USD","Actual",[1]Setup!C10,"PERIODIC",$B630,"TOPFLOW","TOP","TOP","top1",$C630,"top3","Open_Acute_DIV1","TOP5","TOP6","REPORTED","TOP8")</f>
        <v>0</v>
      </c>
      <c r="CQ630" s="213">
        <f>_xll.OneStreamExcelAddIn.XFFunctions.XFGetCell("TRUE", "CONSOL", $D$3,"TOT_Entity","USD","Actual",[1]Setup!C11,"PERIODIC",$B630,"TOPFLOW","TOP","TOP","top1",$C630,"top3","Open_Acute_DIV1","TOP5","TOP6","REPORTED","TOP8")</f>
        <v>0</v>
      </c>
      <c r="CR630" s="213">
        <f>_xll.OneStreamExcelAddIn.XFFunctions.XFGetCell("TRUE", "CONSOL", $D$3,"TOT_Entity","USD","Actual",[1]Setup!C12,"PERIODIC",$B630,"TOPFLOW","TOP","TOP","top1",$C630,"top3","Open_Acute_DIV1","TOP5","TOP6","REPORTED","TOP8")</f>
        <v>0</v>
      </c>
      <c r="CS630" s="213">
        <f>_xll.OneStreamExcelAddIn.XFFunctions.XFGetCell("TRUE", "CONSOL", $D$3,"TOT_Entity","USD","Actual",[1]Setup!C13,"PERIODIC",$B630,"TOPFLOW","TOP","TOP","top1",$C630,"top3","Open_Acute_DIV1","TOP5","TOP6","REPORTED","TOP8")</f>
        <v>0</v>
      </c>
      <c r="CT630" s="213">
        <f>_xll.OneStreamExcelAddIn.XFFunctions.XFGetCell("TRUE", "CONSOL", $D$3,"TOT_Entity","USD","Actual",[1]Setup!C14,"PERIODIC",$B630,"TOPFLOW","TOP","TOP","top1",$C630,"top3","Open_Acute_DIV1","TOP5","TOP6","REPORTED","TOP8")</f>
        <v>0</v>
      </c>
      <c r="CU630" s="213">
        <f>_xll.OneStreamExcelAddIn.XFFunctions.XFGetCell("TRUE", "CONSOL", $D$3,"TOT_Entity","USD","Actual",[1]Setup!C15,"PERIODIC",$B630,"TOPFLOW","TOP","TOP","top1",$C630,"top3","Open_Acute_DIV1","TOP5","TOP6","REPORTED","TOP8")</f>
        <v>0</v>
      </c>
      <c r="CV630" s="214"/>
      <c r="CW630" s="213">
        <f>_xll.OneStreamExcelAddIn.XFFunctions.XFGetCell("TRUE", "CONSOL", $D$3,"TOT_Entity","USD","Actual",[1]Setup!C17,"PERIODIC",$B630,"TOPFLOW","TOP","TOP","top1",$C630,"top3","Open_Acute_DIV1","TOP5","TOP6","REPORTED","TOP8")</f>
        <v>64979.7</v>
      </c>
      <c r="CX630" s="213">
        <f>_xll.OneStreamExcelAddIn.XFFunctions.XFGetCell("TRUE", "CONSOL", $D$3,"TOT_Entity","USD","Actual",[1]Setup!C18,"PERIODIC",$B630,"TOPFLOW","TOP","TOP","top1",$C630,"top3","Open_Acute_DIV1","TOP5","TOP6","REPORTED","TOP8")</f>
        <v>64979.7</v>
      </c>
      <c r="CY630" s="213">
        <f>_xll.OneStreamExcelAddIn.XFFunctions.XFGetCell("TRUE", "CONSOL", $D$3,"TOT_Entity","USD","Actual",[1]Setup!C19,"PERIODIC",$B630,"TOPFLOW","TOP","TOP","top1",$C630,"top3","Open_Acute_DIV1","TOP5","TOP6","REPORTED","TOP8")</f>
        <v>54785.96</v>
      </c>
      <c r="CZ630" s="213">
        <f>_xll.OneStreamExcelAddIn.XFFunctions.XFGetCell("TRUE", "CONSOL", $D$3,"TOT_Entity","USD","Actual",[1]Setup!C20,"PERIODIC",$B630,"TOPFLOW","TOP","TOP","top1",$C630,"top3","Open_Acute_DIV1","TOP5","TOP6","REPORTED","TOP8")</f>
        <v>53931.37</v>
      </c>
      <c r="DA630" s="213">
        <f>_xll.OneStreamExcelAddIn.XFFunctions.XFGetCell("TRUE", "CONSOL", $D$3,"TOT_Entity","USD","Actual",[1]Setup!C21,"PERIODIC",$B630,"TOPFLOW","TOP","TOP","top1",$C630,"top3","Open_Acute_DIV1","TOP5","TOP6","REPORTED","TOP8")</f>
        <v>53931.37</v>
      </c>
      <c r="DB630" s="213">
        <f>_xll.OneStreamExcelAddIn.XFFunctions.XFGetCell("TRUE", "CONSOL", $D$3,"TOT_Entity","USD","Actual",[1]Setup!C22,"PERIODIC",$B630,"TOPFLOW","TOP","TOP","top1",$C630,"top3","Open_Acute_DIV1","TOP5","TOP6","REPORTED","TOP8")</f>
        <v>68851.600000000006</v>
      </c>
      <c r="DC630" s="213">
        <f>_xll.OneStreamExcelAddIn.XFFunctions.XFGetCell("TRUE", "CONSOL", $D$3,"TOT_Entity","USD","Actual",[1]Setup!C23,"PERIODIC",$B630,"TOPFLOW","TOP","TOP","top1",$C630,"top3","Open_Acute_DIV1","TOP5","TOP6","REPORTED","TOP8")</f>
        <v>64126.74</v>
      </c>
      <c r="DD630" s="213">
        <f>_xll.OneStreamExcelAddIn.XFFunctions.XFGetCell("TRUE", "CONSOL", $D$3,"TOT_Entity","USD","Actual",[1]Setup!C24,"PERIODIC",$B630,"TOPFLOW","TOP","TOP","top1",$C630,"top3","Open_Acute_DIV1","TOP5","TOP6","REPORTED","TOP8")</f>
        <v>64203.66</v>
      </c>
      <c r="DE630" s="213">
        <f>_xll.OneStreamExcelAddIn.XFFunctions.XFGetCell("TRUE", "CONSOL", $D$3,"TOT_Entity","USD","Actual",[1]Setup!C25,"PERIODIC",$B630,"TOPFLOW","TOP","TOP","top1",$C630,"top3","Open_Acute_DIV1","TOP5","TOP6","REPORTED","TOP8")</f>
        <v>59216.89</v>
      </c>
      <c r="DF630" s="213">
        <f>_xll.OneStreamExcelAddIn.XFFunctions.XFGetCell("TRUE", "CONSOL", $D$3,"TOT_Entity","USD","Actual",[1]Setup!C26,"PERIODIC",$B630,"TOPFLOW","TOP","TOP","top1",$C630,"top3","Open_Acute_DIV1","TOP5","TOP6","REPORTED","TOP8")</f>
        <v>64116.56</v>
      </c>
      <c r="DG630" s="213">
        <f>_xll.OneStreamExcelAddIn.XFFunctions.XFGetCell("TRUE", "CONSOL", $D$3,"TOT_Entity","USD","Actual",[1]Setup!C27,"PERIODIC",$B630,"TOPFLOW","TOP","TOP","top1",$C630,"top3","Open_Acute_DIV1","TOP5","TOP6","REPORTED","TOP8")</f>
        <v>66409.919999999998</v>
      </c>
      <c r="DH630" s="213">
        <f>_xll.OneStreamExcelAddIn.XFFunctions.XFGetCell("TRUE", "CONSOL", $D$3,"TOT_Entity","USD","Actual",[1]Setup!C28,"PERIODIC",$B630,"TOPFLOW","TOP","TOP","top1",$C630,"top3","Open_Acute_DIV1","TOP5","TOP6","REPORTED","TOP8")</f>
        <v>66409.919999999998</v>
      </c>
      <c r="DI630" s="215"/>
      <c r="DJ630" s="213">
        <f>_xll.OneStreamExcelAddIn.XFFunctions.XFGetCell("TRUE", "CONSOL", $D$3,"TOT_Entity","Aggregated","Budget_Working",[1]Setup!C4,"PERIODIC",$B630,"TOPFLOW","TOP","TOP","top1",$C630,"top3","Open_Acute_DIV1","TOP5","TOP6","REPORTED","TOP8")</f>
        <v>63137.07</v>
      </c>
      <c r="DK630" s="213">
        <f>_xll.OneStreamExcelAddIn.XFFunctions.XFGetCell("TRUE", "CONSOL", $D$3,"TOT_Entity","Aggregated","Budget_Working",[1]Setup!C5,"PERIODIC",$B630,"TOPFLOW","TOP","TOP","top1",$C630,"top3","Open_Acute_DIV1","TOP5","TOP6","REPORTED","TOP8")</f>
        <v>63137.07</v>
      </c>
      <c r="DL630" s="213">
        <f>_xll.OneStreamExcelAddIn.XFFunctions.XFGetCell("TRUE", "CONSOL", $D$3,"TOT_Entity","Aggregated","Budget_Working",[1]Setup!C6,"PERIODIC",$B630,"TOPFLOW","TOP","TOP","top1",$C630,"top3","Open_Acute_DIV1","TOP5","TOP6","REPORTED","TOP8")</f>
        <v>63137.07</v>
      </c>
      <c r="DM630" s="213">
        <f>_xll.OneStreamExcelAddIn.XFFunctions.XFGetCell("TRUE", "CONSOL", $D$3,"TOT_Entity","Aggregated","Budget_Working",[1]Setup!C7,"PERIODIC",$B630,"TOPFLOW","TOP","TOP","top1",$C630,"top3","Open_Acute_DIV1","TOP5","TOP6","REPORTED","TOP8")</f>
        <v>63137.07</v>
      </c>
      <c r="DN630" s="213">
        <f>_xll.OneStreamExcelAddIn.XFFunctions.XFGetCell("TRUE", "CONSOL", $D$3,"TOT_Entity","Aggregated","Budget_Working",[1]Setup!C8,"PERIODIC",$B630,"TOPFLOW","TOP","TOP","top1",$C630,"top3","Open_Acute_DIV1","TOP5","TOP6","REPORTED","TOP8")</f>
        <v>63137.07</v>
      </c>
      <c r="DO630" s="213">
        <f>_xll.OneStreamExcelAddIn.XFFunctions.XFGetCell("TRUE", "CONSOL", $D$3,"TOT_Entity","Aggregated","Budget_Working",[1]Setup!C9,"PERIODIC",$B630,"TOPFLOW","TOP","TOP","top1",$C630,"top3","Open_Acute_DIV1","TOP5","TOP6","REPORTED","TOP8")</f>
        <v>70206.649999999994</v>
      </c>
      <c r="DP630" s="213">
        <f>_xll.OneStreamExcelAddIn.XFFunctions.XFGetCell("TRUE", "CONSOL", $D$3,"TOT_Entity","Aggregated","Budget_Working",[1]Setup!C10,"PERIODIC",$B630,"TOPFLOW","TOP","TOP","top1",$C630,"top3","Open_Acute_DIV1","TOP5","TOP6","REPORTED","TOP8")</f>
        <v>70206.649999999994</v>
      </c>
      <c r="DQ630" s="213">
        <f>_xll.OneStreamExcelAddIn.XFFunctions.XFGetCell("TRUE", "CONSOL", $D$3,"TOT_Entity","Aggregated","Budget_Working",[1]Setup!C11,"PERIODIC",$B630,"TOPFLOW","TOP","TOP","top1",$C630,"top3","Open_Acute_DIV1","TOP5","TOP6","REPORTED","TOP8")</f>
        <v>70206.649999999994</v>
      </c>
      <c r="DR630" s="213">
        <f>_xll.OneStreamExcelAddIn.XFFunctions.XFGetCell("TRUE", "CONSOL", $D$3,"TOT_Entity","Aggregated","Budget_Working",[1]Setup!C12,"PERIODIC",$B630,"TOPFLOW","TOP","TOP","top1",$C630,"top3","Open_Acute_DIV1","TOP5","TOP6","REPORTED","TOP8")</f>
        <v>70206.649999999994</v>
      </c>
      <c r="DS630" s="213">
        <f>_xll.OneStreamExcelAddIn.XFFunctions.XFGetCell("TRUE", "CONSOL", $D$3,"TOT_Entity","Aggregated","Budget_Working",[1]Setup!C13,"PERIODIC",$B630,"TOPFLOW","TOP","TOP","top1",$C630,"top3","Open_Acute_DIV1","TOP5","TOP6","REPORTED","TOP8")</f>
        <v>70206.649999999994</v>
      </c>
      <c r="DT630" s="213">
        <f>_xll.OneStreamExcelAddIn.XFFunctions.XFGetCell("TRUE", "CONSOL", $D$3,"TOT_Entity","Aggregated","Budget_Working",[1]Setup!C14,"PERIODIC",$B630,"TOPFLOW","TOP","TOP","top1",$C630,"top3","Open_Acute_DIV1","TOP5","TOP6","REPORTED","TOP8")</f>
        <v>70206.649999999994</v>
      </c>
      <c r="DU630" s="213">
        <f>_xll.OneStreamExcelAddIn.XFFunctions.XFGetCell("TRUE", "CONSOL", $D$3,"TOT_Entity","Aggregated","Budget_Working",[1]Setup!C15,"PERIODIC",$B630,"TOPFLOW","TOP","TOP","top1",$C630,"top3","Open_Acute_DIV1","TOP5","TOP6","REPORTED","TOP8")</f>
        <v>70206.710000000006</v>
      </c>
      <c r="DV630" s="215"/>
      <c r="DW630" s="213">
        <f>_xll.OneStreamExcelAddIn.XFFunctions.XFGetCell("TRUE", "CONSOL", $D$3,"TOT_Entity","USD","Budget_Final",[1]Setup!C17,"PERIODIC",$B630,"TOPFLOW","TOP","TOP","top1",$C630,"top3","Open_Acute_DIV1","TOP5","TOP6","REPORTED","TOP8")</f>
        <v>64444</v>
      </c>
      <c r="DX630" s="213">
        <f>_xll.OneStreamExcelAddIn.XFFunctions.XFGetCell("TRUE", "CONSOL", $D$3,"TOT_Entity","USD","Budget_Final",[1]Setup!C18,"PERIODIC",$B630,"TOPFLOW","TOP","TOP","top1",$C630,"top3","Open_Acute_DIV1","TOP5","TOP6","REPORTED","TOP8")</f>
        <v>64444</v>
      </c>
      <c r="DY630" s="213">
        <f>_xll.OneStreamExcelAddIn.XFFunctions.XFGetCell("TRUE", "CONSOL", $D$3,"TOT_Entity","USD","Budget_Final",[1]Setup!C19,"PERIODIC",$B630,"TOPFLOW","TOP","TOP","top1",$C630,"top3","Open_Acute_DIV1","TOP5","TOP6","REPORTED","TOP8")</f>
        <v>64444</v>
      </c>
      <c r="DZ630" s="213">
        <f>_xll.OneStreamExcelAddIn.XFFunctions.XFGetCell("TRUE", "CONSOL", $D$3,"TOT_Entity","USD","Budget_Final",[1]Setup!C20,"PERIODIC",$B630,"TOPFLOW","TOP","TOP","top1",$C630,"top3","Open_Acute_DIV1","TOP5","TOP6","REPORTED","TOP8")</f>
        <v>64444</v>
      </c>
      <c r="EA630" s="213">
        <f>_xll.OneStreamExcelAddIn.XFFunctions.XFGetCell("TRUE", "CONSOL", $D$3,"TOT_Entity","USD","Budget_Final",[1]Setup!C21,"PERIODIC",$B630,"TOPFLOW","TOP","TOP","top1",$C630,"top3","Open_Acute_DIV1","TOP5","TOP6","REPORTED","TOP8")</f>
        <v>64444</v>
      </c>
      <c r="EB630" s="213">
        <f>_xll.OneStreamExcelAddIn.XFFunctions.XFGetCell("TRUE", "CONSOL", $D$3,"TOT_Entity","USD","Budget_Final",[1]Setup!C22,"PERIODIC",$B630,"TOPFLOW","TOP","TOP","top1",$C630,"top3","Open_Acute_DIV1","TOP5","TOP6","REPORTED","TOP8")</f>
        <v>64444</v>
      </c>
      <c r="EC630" s="213">
        <f>_xll.OneStreamExcelAddIn.XFFunctions.XFGetCell("TRUE", "CONSOL", $D$3,"TOT_Entity","USD","Budget_Final",[1]Setup!C23,"PERIODIC",$B630,"TOPFLOW","TOP","TOP","top1",$C630,"top3","Open_Acute_DIV1","TOP5","TOP6","REPORTED","TOP8")</f>
        <v>64444</v>
      </c>
      <c r="ED630" s="213">
        <f>_xll.OneStreamExcelAddIn.XFFunctions.XFGetCell("TRUE", "CONSOL", $D$3,"TOT_Entity","USD","Budget_Final",[1]Setup!C24,"PERIODIC",$B630,"TOPFLOW","TOP","TOP","top1",$C630,"top3","Open_Acute_DIV1","TOP5","TOP6","REPORTED","TOP8")</f>
        <v>64444</v>
      </c>
      <c r="EE630" s="213">
        <f>_xll.OneStreamExcelAddIn.XFFunctions.XFGetCell("TRUE", "CONSOL", $D$3,"TOT_Entity","USD","Budget_Final",[1]Setup!C25,"PERIODIC",$B630,"TOPFLOW","TOP","TOP","top1",$C630,"top3","Open_Acute_DIV1","TOP5","TOP6","REPORTED","TOP8")</f>
        <v>64444</v>
      </c>
      <c r="EF630" s="213">
        <f>_xll.OneStreamExcelAddIn.XFFunctions.XFGetCell("TRUE", "CONSOL", $D$3,"TOT_Entity","USD","Budget_Final",[1]Setup!C26,"PERIODIC",$B630,"TOPFLOW","TOP","TOP","top1",$C630,"top3","Open_Acute_DIV1","TOP5","TOP6","REPORTED","TOP8")</f>
        <v>64444</v>
      </c>
      <c r="EG630" s="213">
        <f>_xll.OneStreamExcelAddIn.XFFunctions.XFGetCell("TRUE", "CONSOL", $D$3,"TOT_Entity","USD","Budget_Final",[1]Setup!C27,"PERIODIC",$B630,"TOPFLOW","TOP","TOP","top1",$C630,"top3","Open_Acute_DIV1","TOP5","TOP6","REPORTED","TOP8")</f>
        <v>64444</v>
      </c>
      <c r="EH630" s="213">
        <f>_xll.OneStreamExcelAddIn.XFFunctions.XFGetCell("TRUE", "CONSOL", $D$3,"TOT_Entity","USD","Budget_Final",[1]Setup!C28,"PERIODIC",$B630,"TOPFLOW","TOP","TOP","top1",$C630,"top3","Open_Acute_DIV1","TOP5","TOP6","REPORTED","TOP8")</f>
        <v>64444</v>
      </c>
    </row>
    <row r="631" spans="2:138" ht="15.75" x14ac:dyDescent="0.25">
      <c r="B631" s="51"/>
      <c r="C631" s="51"/>
      <c r="D631" s="95"/>
      <c r="H631" s="111"/>
      <c r="I631" s="41"/>
      <c r="M631" s="88"/>
      <c r="N631" s="41"/>
      <c r="Q631" s="88"/>
      <c r="R631" s="41"/>
      <c r="U631" s="88"/>
      <c r="V631" s="41"/>
      <c r="AA631" s="95"/>
      <c r="AE631" s="88"/>
      <c r="AJ631" s="88"/>
      <c r="AO631" s="88"/>
      <c r="AT631" s="88"/>
      <c r="AY631" s="88"/>
      <c r="BD631" s="88"/>
      <c r="BI631" s="88"/>
      <c r="BN631" s="88"/>
      <c r="BS631" s="88"/>
      <c r="BX631" s="88"/>
      <c r="CC631" s="88"/>
      <c r="CH631" s="88"/>
    </row>
    <row r="632" spans="2:138" x14ac:dyDescent="0.25">
      <c r="B632" s="51"/>
      <c r="C632" s="51"/>
      <c r="D632" s="137" t="s">
        <v>377</v>
      </c>
      <c r="E632" s="177"/>
      <c r="F632" s="177"/>
      <c r="G632" s="177"/>
      <c r="H632" s="55"/>
      <c r="I632" s="41"/>
      <c r="J632" s="8"/>
      <c r="K632" s="8"/>
      <c r="L632" s="8"/>
      <c r="M632" s="40"/>
      <c r="N632" s="41"/>
      <c r="O632" s="8"/>
      <c r="P632" s="8"/>
      <c r="Q632" s="40"/>
      <c r="R632" s="41"/>
      <c r="S632" s="8"/>
      <c r="T632" s="8"/>
      <c r="U632" s="40"/>
      <c r="V632" s="41"/>
      <c r="W632" s="74"/>
      <c r="X632" s="75"/>
      <c r="Y632" s="74"/>
      <c r="Z632" s="76"/>
      <c r="AA632" s="137"/>
      <c r="AB632" s="8"/>
      <c r="AC632" s="8"/>
      <c r="AD632" s="8"/>
      <c r="AE632" s="40"/>
      <c r="AG632" s="8"/>
      <c r="AH632" s="8"/>
      <c r="AI632" s="8"/>
      <c r="AJ632" s="40"/>
      <c r="AL632" s="8"/>
      <c r="AM632" s="8"/>
      <c r="AN632" s="8"/>
      <c r="AO632" s="40"/>
      <c r="AQ632" s="8"/>
      <c r="AR632" s="8"/>
      <c r="AS632" s="8"/>
      <c r="AT632" s="40"/>
      <c r="AV632" s="8"/>
      <c r="AW632" s="8"/>
      <c r="AX632" s="8"/>
      <c r="AY632" s="40"/>
      <c r="BA632" s="8"/>
      <c r="BB632" s="8"/>
      <c r="BC632" s="8"/>
      <c r="BD632" s="40"/>
      <c r="BF632" s="8"/>
      <c r="BG632" s="8"/>
      <c r="BH632" s="8"/>
      <c r="BI632" s="40"/>
      <c r="BK632" s="8"/>
      <c r="BL632" s="8"/>
      <c r="BM632" s="8"/>
      <c r="BN632" s="40"/>
      <c r="BP632" s="8"/>
      <c r="BQ632" s="8"/>
      <c r="BR632" s="8"/>
      <c r="BS632" s="40"/>
      <c r="BU632" s="8"/>
      <c r="BV632" s="8"/>
      <c r="BW632" s="8"/>
      <c r="BX632" s="40"/>
      <c r="BZ632" s="8"/>
      <c r="CA632" s="8"/>
      <c r="CB632" s="8"/>
      <c r="CC632" s="40"/>
      <c r="CE632" s="8"/>
      <c r="CF632" s="8"/>
      <c r="CG632" s="8"/>
      <c r="CH632" s="40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</row>
    <row r="633" spans="2:138" x14ac:dyDescent="0.25">
      <c r="B633" s="51">
        <v>67001</v>
      </c>
      <c r="C633" s="51"/>
      <c r="D633" t="str" cm="1">
        <f t="array" ref="D633">_xll.OneStreamExcelAddIn.XFFunctions.XFGetMemberInfo("Description","Account",B633)</f>
        <v>General / Professional</v>
      </c>
      <c r="E633" s="6">
        <f t="shared" ref="E633:F644" si="1645">E619/E$6</f>
        <v>9.5173189823874758</v>
      </c>
      <c r="F633" s="6">
        <f t="shared" si="1645"/>
        <v>7.7696393557422967</v>
      </c>
      <c r="G633" s="6">
        <f t="shared" ref="G633:G644" si="1646">F633-E633</f>
        <v>-1.7476796266451791</v>
      </c>
      <c r="H633" s="55">
        <f t="shared" ref="H633:H644" si="1647">IFERROR(G633/F633,0)</f>
        <v>-0.22493703331976714</v>
      </c>
      <c r="I633" s="41"/>
      <c r="J633" s="6">
        <f t="shared" ref="J633:K644" si="1648">J619/J$6</f>
        <v>9.3688114043536892</v>
      </c>
      <c r="K633" s="6">
        <f t="shared" si="1648"/>
        <v>7.9870745973184558</v>
      </c>
      <c r="L633" s="6">
        <f t="shared" ref="L633:L644" si="1649">K633-J633</f>
        <v>-1.3817368070352334</v>
      </c>
      <c r="M633" s="40">
        <f t="shared" ref="M633:M644" si="1650">IFERROR(L633/K633,0)</f>
        <v>-0.172996607230779</v>
      </c>
      <c r="N633" s="41"/>
      <c r="O633" s="6">
        <f t="shared" ref="O633:O644" si="1651">O619/O$6</f>
        <v>6.2271296508518601</v>
      </c>
      <c r="P633" s="6">
        <f t="shared" ref="P633:P644" si="1652">O633-J633</f>
        <v>-3.1416817535018291</v>
      </c>
      <c r="Q633" s="40">
        <f t="shared" ref="Q633:Q644" si="1653">IFERROR(P633/O633,0)</f>
        <v>-0.50451523087720729</v>
      </c>
      <c r="R633" s="41"/>
      <c r="S633" s="6">
        <f>IFERROR(S619/S$6,0)</f>
        <v>0</v>
      </c>
      <c r="T633" s="6">
        <f t="shared" ref="T633:T643" si="1654">S633-E633</f>
        <v>-9.5173189823874758</v>
      </c>
      <c r="U633" s="40">
        <f t="shared" ref="U633:U644" si="1655">IFERROR(T633/S633,0)</f>
        <v>0</v>
      </c>
      <c r="V633" s="41"/>
      <c r="W633" s="42"/>
      <c r="X633" s="43"/>
      <c r="Y633" s="42"/>
      <c r="Z633" s="44"/>
      <c r="AB633" s="6">
        <f t="shared" ref="AB633:AC644" si="1656">IFERROR(AB619/AB$6,0)</f>
        <v>9.7618426334805299</v>
      </c>
      <c r="AC633" s="6">
        <f t="shared" si="1656"/>
        <v>8.0369757334299159</v>
      </c>
      <c r="AD633" s="6">
        <f t="shared" ref="AD633:AD644" si="1657">AC633-AB633</f>
        <v>-1.724866900050614</v>
      </c>
      <c r="AE633" s="40">
        <f t="shared" ref="AE633:AE644" si="1658">IFERROR(AD633/AC633,0)</f>
        <v>-0.21461641259858549</v>
      </c>
      <c r="AG633" s="6">
        <f t="shared" ref="AG633:AH644" si="1659">IFERROR(AG619/AG$6,0)</f>
        <v>9.6265835312747434</v>
      </c>
      <c r="AH633" s="6">
        <f t="shared" si="1659"/>
        <v>8.4565891768292687</v>
      </c>
      <c r="AI633" s="6">
        <f t="shared" ref="AI633:AI644" si="1660">AH633-AG633</f>
        <v>-1.1699943544454747</v>
      </c>
      <c r="AJ633" s="40">
        <f t="shared" ref="AJ633:AJ644" si="1661">IFERROR(AI633/AH633,0)</f>
        <v>-0.13835298487139644</v>
      </c>
      <c r="AL633" s="6">
        <f t="shared" ref="AL633:AM644" si="1662">IFERROR(AL619/AL$6,0)</f>
        <v>8.6536476868327394</v>
      </c>
      <c r="AM633" s="6">
        <f t="shared" si="1662"/>
        <v>7.7263544568245122</v>
      </c>
      <c r="AN633" s="6">
        <f t="shared" ref="AN633:AN644" si="1663">AM633-AL633</f>
        <v>-0.92729323000822728</v>
      </c>
      <c r="AO633" s="40">
        <f t="shared" ref="AO633:AO644" si="1664">IFERROR(AN633/AM633,0)</f>
        <v>-0.1200169155052381</v>
      </c>
      <c r="AQ633" s="6">
        <f t="shared" ref="AQ633:AR644" si="1665">IFERROR(AQ619/AQ$6,0)</f>
        <v>9.5173189823874758</v>
      </c>
      <c r="AR633" s="6">
        <f t="shared" si="1665"/>
        <v>7.7696393557422967</v>
      </c>
      <c r="AS633" s="6">
        <f t="shared" ref="AS633:AS644" si="1666">AR633-AQ633</f>
        <v>-1.7476796266451791</v>
      </c>
      <c r="AT633" s="40">
        <f t="shared" ref="AT633:AT644" si="1667">IFERROR(AS633/AR633,0)</f>
        <v>-0.22493703331976714</v>
      </c>
      <c r="AV633" s="6">
        <f t="shared" ref="AV633:AW644" si="1668">IFERROR(AV619/AV$6,0)</f>
        <v>9.3688114043536892</v>
      </c>
      <c r="AW633" s="6">
        <f t="shared" si="1668"/>
        <v>7.6543946188340808</v>
      </c>
      <c r="AX633" s="6">
        <f t="shared" ref="AX633:AX644" si="1669">AW633-AV633</f>
        <v>-1.7144167855196084</v>
      </c>
      <c r="AY633" s="40">
        <f t="shared" ref="AY633:AY644" si="1670">IFERROR(AX633/AW633,0)</f>
        <v>-0.22397810289283843</v>
      </c>
      <c r="BA633" s="6">
        <f t="shared" ref="BA633:BB644" si="1671">IFERROR(BA619/BA$6,0)</f>
        <v>0</v>
      </c>
      <c r="BB633" s="6">
        <f t="shared" si="1671"/>
        <v>9.221480182392142</v>
      </c>
      <c r="BC633" s="6">
        <f t="shared" ref="BC633:BC644" si="1672">BB633-BA633</f>
        <v>9.221480182392142</v>
      </c>
      <c r="BD633" s="40">
        <f t="shared" ref="BD633:BD644" si="1673">IFERROR(BC633/BB633,0)</f>
        <v>1</v>
      </c>
      <c r="BF633" s="6">
        <f t="shared" ref="BF633:BG644" si="1674">IFERROR(BF619/BF$6,0)</f>
        <v>0</v>
      </c>
      <c r="BG633" s="6">
        <f t="shared" si="1674"/>
        <v>9.1033379501385046</v>
      </c>
      <c r="BH633" s="6">
        <f t="shared" ref="BH633:BH644" si="1675">BG633-BF633</f>
        <v>9.1033379501385046</v>
      </c>
      <c r="BI633" s="40">
        <f t="shared" ref="BI633:BI644" si="1676">IFERROR(BH633/BG633,0)</f>
        <v>1</v>
      </c>
      <c r="BK633" s="6">
        <f t="shared" ref="BK633:BL644" si="1677">IFERROR(BK619/BK$6,0)</f>
        <v>0</v>
      </c>
      <c r="BL633" s="6">
        <f t="shared" si="1677"/>
        <v>9.4366259870782478</v>
      </c>
      <c r="BM633" s="6">
        <f t="shared" ref="BM633:BM644" si="1678">BL633-BK633</f>
        <v>9.4366259870782478</v>
      </c>
      <c r="BN633" s="40">
        <f t="shared" ref="BN633:BN644" si="1679">IFERROR(BM633/BL633,0)</f>
        <v>1</v>
      </c>
      <c r="BP633" s="6">
        <f t="shared" ref="BP633:BQ644" si="1680">IFERROR(BP619/BP$6,0)</f>
        <v>0</v>
      </c>
      <c r="BQ633" s="6">
        <f t="shared" si="1680"/>
        <v>9.3261582121319613</v>
      </c>
      <c r="BR633" s="6">
        <f t="shared" ref="BR633:BR644" si="1681">BQ633-BP633</f>
        <v>9.3261582121319613</v>
      </c>
      <c r="BS633" s="40">
        <f t="shared" ref="BS633:BS644" si="1682">IFERROR(BR633/BQ633,0)</f>
        <v>1</v>
      </c>
      <c r="BU633" s="6">
        <f t="shared" ref="BU633:BV644" si="1683">IFERROR(BU619/BU$6,0)</f>
        <v>0</v>
      </c>
      <c r="BV633" s="6">
        <f t="shared" si="1683"/>
        <v>8.9271443123938869</v>
      </c>
      <c r="BW633" s="6">
        <f t="shared" ref="BW633:BW644" si="1684">BV633-BU633</f>
        <v>8.9271443123938869</v>
      </c>
      <c r="BX633" s="40">
        <f t="shared" ref="BX633:BX644" si="1685">IFERROR(BW633/BV633,0)</f>
        <v>1</v>
      </c>
      <c r="BZ633" s="6">
        <f t="shared" ref="BZ633:CA644" si="1686">IFERROR(BZ619/BZ$6,0)</f>
        <v>0</v>
      </c>
      <c r="CA633" s="6">
        <f t="shared" si="1686"/>
        <v>9.4808654886404611</v>
      </c>
      <c r="CB633" s="6">
        <f t="shared" ref="CB633:CB644" si="1687">CA633-BZ633</f>
        <v>9.4808654886404611</v>
      </c>
      <c r="CC633" s="40">
        <f t="shared" ref="CC633:CC644" si="1688">IFERROR(CB633/CA633,0)</f>
        <v>1</v>
      </c>
      <c r="CE633" s="6">
        <f t="shared" ref="CE633:CF644" si="1689">IFERROR(CE619/CE$6,0)</f>
        <v>0</v>
      </c>
      <c r="CF633" s="6">
        <f t="shared" si="1689"/>
        <v>9.2409279437609833</v>
      </c>
      <c r="CG633" s="6">
        <f t="shared" ref="CG633:CG644" si="1690">CF633-CE633</f>
        <v>9.2409279437609833</v>
      </c>
      <c r="CH633" s="40">
        <f t="shared" ref="CH633:CH644" si="1691">IFERROR(CG633/CF633,0)</f>
        <v>1</v>
      </c>
      <c r="CI633" s="212"/>
      <c r="CJ633" s="6">
        <f t="shared" ref="CJ633:CU644" si="1692">IFERROR(CJ619/CJ$6,0)</f>
        <v>9.7618426334805299</v>
      </c>
      <c r="CK633" s="6">
        <f t="shared" si="1692"/>
        <v>9.6265835312747434</v>
      </c>
      <c r="CL633" s="6">
        <f t="shared" si="1692"/>
        <v>8.6536476868327394</v>
      </c>
      <c r="CM633" s="6">
        <f t="shared" si="1692"/>
        <v>9.5173189823874758</v>
      </c>
      <c r="CN633" s="6">
        <f t="shared" si="1692"/>
        <v>9.3688114043536892</v>
      </c>
      <c r="CO633" s="6">
        <f t="shared" si="1692"/>
        <v>0</v>
      </c>
      <c r="CP633" s="6">
        <f t="shared" si="1692"/>
        <v>0</v>
      </c>
      <c r="CQ633" s="6">
        <f t="shared" si="1692"/>
        <v>0</v>
      </c>
      <c r="CR633" s="6">
        <f t="shared" si="1692"/>
        <v>0</v>
      </c>
      <c r="CS633" s="6">
        <f t="shared" si="1692"/>
        <v>0</v>
      </c>
      <c r="CT633" s="6">
        <f t="shared" si="1692"/>
        <v>0</v>
      </c>
      <c r="CU633" s="6">
        <f t="shared" si="1692"/>
        <v>0</v>
      </c>
      <c r="CV633" s="212"/>
      <c r="CW633" s="6">
        <f t="shared" ref="CW633:DH644" si="1693">IFERROR(CW619/CW$6,0)</f>
        <v>6.5317739353186042</v>
      </c>
      <c r="CX633" s="6">
        <f t="shared" si="1693"/>
        <v>6.6793483955468238</v>
      </c>
      <c r="CY633" s="6">
        <f t="shared" si="1693"/>
        <v>5.7901589554357082</v>
      </c>
      <c r="CZ633" s="6">
        <f t="shared" si="1693"/>
        <v>5.9931277663027442</v>
      </c>
      <c r="DA633" s="6">
        <f t="shared" si="1693"/>
        <v>5.9266734753428656</v>
      </c>
      <c r="DB633" s="6">
        <f t="shared" si="1693"/>
        <v>7.2664670277158327</v>
      </c>
      <c r="DC633" s="6">
        <f t="shared" si="1693"/>
        <v>7.7547206611570241</v>
      </c>
      <c r="DD633" s="6">
        <f t="shared" si="1693"/>
        <v>9.0158293313631326</v>
      </c>
      <c r="DE633" s="6">
        <f t="shared" si="1693"/>
        <v>9.7907518248175176</v>
      </c>
      <c r="DF633" s="6">
        <f t="shared" si="1693"/>
        <v>8.3534008931638617</v>
      </c>
      <c r="DG633" s="6">
        <f t="shared" si="1693"/>
        <v>9.1934782608695649</v>
      </c>
      <c r="DH633" s="6">
        <f t="shared" si="1693"/>
        <v>10.914160682226212</v>
      </c>
      <c r="DI633" s="178"/>
      <c r="DJ633" s="6">
        <f t="shared" ref="DJ633:DU644" si="1694">IFERROR(DJ619/DJ$6,0)</f>
        <v>8.0369757334299159</v>
      </c>
      <c r="DK633" s="6">
        <f t="shared" si="1694"/>
        <v>8.4565891768292687</v>
      </c>
      <c r="DL633" s="6">
        <f t="shared" si="1694"/>
        <v>7.7263544568245122</v>
      </c>
      <c r="DM633" s="6">
        <f t="shared" si="1694"/>
        <v>7.7696393557422967</v>
      </c>
      <c r="DN633" s="6">
        <f t="shared" si="1694"/>
        <v>7.6543946188340808</v>
      </c>
      <c r="DO633" s="6">
        <f t="shared" si="1694"/>
        <v>9.221480182392142</v>
      </c>
      <c r="DP633" s="6">
        <f t="shared" si="1694"/>
        <v>9.1033379501385046</v>
      </c>
      <c r="DQ633" s="6">
        <f t="shared" si="1694"/>
        <v>9.4366259870782478</v>
      </c>
      <c r="DR633" s="6">
        <f t="shared" si="1694"/>
        <v>9.3261582121319613</v>
      </c>
      <c r="DS633" s="6">
        <f t="shared" si="1694"/>
        <v>8.9271443123938869</v>
      </c>
      <c r="DT633" s="6">
        <f t="shared" si="1694"/>
        <v>9.4808654886404611</v>
      </c>
      <c r="DU633" s="6">
        <f t="shared" si="1694"/>
        <v>9.2409279437609833</v>
      </c>
      <c r="DV633" s="178"/>
      <c r="DW633" s="6">
        <f t="shared" ref="DW633:EH644" si="1695">IFERROR(DW619/DW$6,0)</f>
        <v>6.4326174914410208</v>
      </c>
      <c r="DX633" s="6">
        <f t="shared" si="1695"/>
        <v>6.7875205254515603</v>
      </c>
      <c r="DY633" s="6">
        <f t="shared" si="1695"/>
        <v>6.0556694989745088</v>
      </c>
      <c r="DZ633" s="6">
        <f t="shared" si="1695"/>
        <v>6.1003541912632819</v>
      </c>
      <c r="EA633" s="6">
        <f t="shared" si="1695"/>
        <v>5.9254587155963305</v>
      </c>
      <c r="EB633" s="6">
        <f t="shared" si="1695"/>
        <v>6.2478839177750904</v>
      </c>
      <c r="EC633" s="6">
        <f t="shared" si="1695"/>
        <v>5.939080459770115</v>
      </c>
      <c r="ED633" s="6">
        <f t="shared" si="1695"/>
        <v>5.927158015486091</v>
      </c>
      <c r="EE633" s="6">
        <f t="shared" si="1695"/>
        <v>5.9476258992805757</v>
      </c>
      <c r="EF633" s="6">
        <f t="shared" si="1695"/>
        <v>5.9682356338434879</v>
      </c>
      <c r="EG633" s="6">
        <f t="shared" si="1695"/>
        <v>6.3554735547355472</v>
      </c>
      <c r="EH633" s="6">
        <f t="shared" si="1695"/>
        <v>6.236572118286059</v>
      </c>
    </row>
    <row r="634" spans="2:138" x14ac:dyDescent="0.25">
      <c r="B634" s="51">
        <v>67002</v>
      </c>
      <c r="C634" s="51"/>
      <c r="D634" t="str" cm="1">
        <f t="array" ref="D634">_xll.OneStreamExcelAddIn.XFFunctions.XFGetMemberInfo("Description","Account",B634)</f>
        <v>Gen / Professional IBNR</v>
      </c>
      <c r="E634" s="6">
        <f t="shared" si="1645"/>
        <v>0</v>
      </c>
      <c r="F634" s="6">
        <f t="shared" si="1645"/>
        <v>0</v>
      </c>
      <c r="G634" s="6">
        <f t="shared" si="1646"/>
        <v>0</v>
      </c>
      <c r="H634" s="55">
        <f t="shared" si="1647"/>
        <v>0</v>
      </c>
      <c r="I634" s="41"/>
      <c r="J634" s="6">
        <f t="shared" si="1648"/>
        <v>0</v>
      </c>
      <c r="K634" s="6">
        <f t="shared" si="1648"/>
        <v>0</v>
      </c>
      <c r="L634" s="6">
        <f t="shared" si="1649"/>
        <v>0</v>
      </c>
      <c r="M634" s="40">
        <f t="shared" si="1650"/>
        <v>0</v>
      </c>
      <c r="N634" s="41"/>
      <c r="O634" s="6">
        <f t="shared" si="1651"/>
        <v>0</v>
      </c>
      <c r="P634" s="6">
        <f t="shared" si="1652"/>
        <v>0</v>
      </c>
      <c r="Q634" s="40">
        <f t="shared" si="1653"/>
        <v>0</v>
      </c>
      <c r="R634" s="41"/>
      <c r="S634" s="6">
        <f t="shared" ref="S634:S644" si="1696">IFERROR(S620/S$6,0)</f>
        <v>0</v>
      </c>
      <c r="T634" s="6">
        <f t="shared" si="1654"/>
        <v>0</v>
      </c>
      <c r="U634" s="40">
        <f t="shared" si="1655"/>
        <v>0</v>
      </c>
      <c r="V634" s="41"/>
      <c r="W634" s="42"/>
      <c r="X634" s="43"/>
      <c r="Y634" s="42"/>
      <c r="Z634" s="44"/>
      <c r="AB634" s="6">
        <f t="shared" si="1656"/>
        <v>0</v>
      </c>
      <c r="AC634" s="6">
        <f t="shared" si="1656"/>
        <v>0</v>
      </c>
      <c r="AD634" s="6">
        <f t="shared" si="1657"/>
        <v>0</v>
      </c>
      <c r="AE634" s="40">
        <f t="shared" si="1658"/>
        <v>0</v>
      </c>
      <c r="AG634" s="6">
        <f t="shared" si="1659"/>
        <v>0</v>
      </c>
      <c r="AH634" s="6">
        <f t="shared" si="1659"/>
        <v>0</v>
      </c>
      <c r="AI634" s="6">
        <f t="shared" si="1660"/>
        <v>0</v>
      </c>
      <c r="AJ634" s="40">
        <f t="shared" si="1661"/>
        <v>0</v>
      </c>
      <c r="AL634" s="6">
        <f t="shared" si="1662"/>
        <v>0</v>
      </c>
      <c r="AM634" s="6">
        <f t="shared" si="1662"/>
        <v>0</v>
      </c>
      <c r="AN634" s="6">
        <f t="shared" si="1663"/>
        <v>0</v>
      </c>
      <c r="AO634" s="40">
        <f t="shared" si="1664"/>
        <v>0</v>
      </c>
      <c r="AQ634" s="6">
        <f t="shared" si="1665"/>
        <v>0</v>
      </c>
      <c r="AR634" s="6">
        <f t="shared" si="1665"/>
        <v>0</v>
      </c>
      <c r="AS634" s="6">
        <f t="shared" si="1666"/>
        <v>0</v>
      </c>
      <c r="AT634" s="40">
        <f t="shared" si="1667"/>
        <v>0</v>
      </c>
      <c r="AV634" s="6">
        <f t="shared" si="1668"/>
        <v>0</v>
      </c>
      <c r="AW634" s="6">
        <f t="shared" si="1668"/>
        <v>0</v>
      </c>
      <c r="AX634" s="6">
        <f t="shared" si="1669"/>
        <v>0</v>
      </c>
      <c r="AY634" s="40">
        <f t="shared" si="1670"/>
        <v>0</v>
      </c>
      <c r="BA634" s="6">
        <f t="shared" si="1671"/>
        <v>0</v>
      </c>
      <c r="BB634" s="6">
        <f t="shared" si="1671"/>
        <v>0</v>
      </c>
      <c r="BC634" s="6">
        <f t="shared" si="1672"/>
        <v>0</v>
      </c>
      <c r="BD634" s="40">
        <f t="shared" si="1673"/>
        <v>0</v>
      </c>
      <c r="BF634" s="6">
        <f t="shared" si="1674"/>
        <v>0</v>
      </c>
      <c r="BG634" s="6">
        <f t="shared" si="1674"/>
        <v>0</v>
      </c>
      <c r="BH634" s="6">
        <f t="shared" si="1675"/>
        <v>0</v>
      </c>
      <c r="BI634" s="40">
        <f t="shared" si="1676"/>
        <v>0</v>
      </c>
      <c r="BK634" s="6">
        <f t="shared" si="1677"/>
        <v>0</v>
      </c>
      <c r="BL634" s="6">
        <f t="shared" si="1677"/>
        <v>0</v>
      </c>
      <c r="BM634" s="6">
        <f t="shared" si="1678"/>
        <v>0</v>
      </c>
      <c r="BN634" s="40">
        <f t="shared" si="1679"/>
        <v>0</v>
      </c>
      <c r="BP634" s="6">
        <f t="shared" si="1680"/>
        <v>0</v>
      </c>
      <c r="BQ634" s="6">
        <f t="shared" si="1680"/>
        <v>0</v>
      </c>
      <c r="BR634" s="6">
        <f t="shared" si="1681"/>
        <v>0</v>
      </c>
      <c r="BS634" s="40">
        <f t="shared" si="1682"/>
        <v>0</v>
      </c>
      <c r="BU634" s="6">
        <f t="shared" si="1683"/>
        <v>0</v>
      </c>
      <c r="BV634" s="6">
        <f t="shared" si="1683"/>
        <v>0</v>
      </c>
      <c r="BW634" s="6">
        <f t="shared" si="1684"/>
        <v>0</v>
      </c>
      <c r="BX634" s="40">
        <f t="shared" si="1685"/>
        <v>0</v>
      </c>
      <c r="BZ634" s="6">
        <f t="shared" si="1686"/>
        <v>0</v>
      </c>
      <c r="CA634" s="6">
        <f t="shared" si="1686"/>
        <v>0</v>
      </c>
      <c r="CB634" s="6">
        <f t="shared" si="1687"/>
        <v>0</v>
      </c>
      <c r="CC634" s="40">
        <f t="shared" si="1688"/>
        <v>0</v>
      </c>
      <c r="CE634" s="6">
        <f t="shared" si="1689"/>
        <v>0</v>
      </c>
      <c r="CF634" s="6">
        <f t="shared" si="1689"/>
        <v>0</v>
      </c>
      <c r="CG634" s="6">
        <f t="shared" si="1690"/>
        <v>0</v>
      </c>
      <c r="CH634" s="40">
        <f t="shared" si="1691"/>
        <v>0</v>
      </c>
      <c r="CI634" s="212"/>
      <c r="CJ634" s="6">
        <f t="shared" si="1692"/>
        <v>0</v>
      </c>
      <c r="CK634" s="6">
        <f t="shared" si="1692"/>
        <v>0</v>
      </c>
      <c r="CL634" s="6">
        <f t="shared" si="1692"/>
        <v>0</v>
      </c>
      <c r="CM634" s="6">
        <f t="shared" si="1692"/>
        <v>0</v>
      </c>
      <c r="CN634" s="6">
        <f t="shared" si="1692"/>
        <v>0</v>
      </c>
      <c r="CO634" s="6">
        <f t="shared" si="1692"/>
        <v>0</v>
      </c>
      <c r="CP634" s="6">
        <f t="shared" si="1692"/>
        <v>0</v>
      </c>
      <c r="CQ634" s="6">
        <f t="shared" si="1692"/>
        <v>0</v>
      </c>
      <c r="CR634" s="6">
        <f t="shared" si="1692"/>
        <v>0</v>
      </c>
      <c r="CS634" s="6">
        <f t="shared" si="1692"/>
        <v>0</v>
      </c>
      <c r="CT634" s="6">
        <f t="shared" si="1692"/>
        <v>0</v>
      </c>
      <c r="CU634" s="6">
        <f t="shared" si="1692"/>
        <v>0</v>
      </c>
      <c r="CV634" s="212"/>
      <c r="CW634" s="6">
        <f t="shared" si="1693"/>
        <v>0</v>
      </c>
      <c r="CX634" s="6">
        <f t="shared" si="1693"/>
        <v>0</v>
      </c>
      <c r="CY634" s="6">
        <f t="shared" si="1693"/>
        <v>0</v>
      </c>
      <c r="CZ634" s="6">
        <f t="shared" si="1693"/>
        <v>0</v>
      </c>
      <c r="DA634" s="6">
        <f t="shared" si="1693"/>
        <v>0</v>
      </c>
      <c r="DB634" s="6">
        <f t="shared" si="1693"/>
        <v>0</v>
      </c>
      <c r="DC634" s="6">
        <f t="shared" si="1693"/>
        <v>0</v>
      </c>
      <c r="DD634" s="6">
        <f t="shared" si="1693"/>
        <v>0</v>
      </c>
      <c r="DE634" s="6">
        <f t="shared" si="1693"/>
        <v>0</v>
      </c>
      <c r="DF634" s="6">
        <f t="shared" si="1693"/>
        <v>0</v>
      </c>
      <c r="DG634" s="6">
        <f t="shared" si="1693"/>
        <v>0</v>
      </c>
      <c r="DH634" s="6">
        <f t="shared" si="1693"/>
        <v>0</v>
      </c>
      <c r="DI634" s="178"/>
      <c r="DJ634" s="6">
        <f t="shared" si="1694"/>
        <v>0</v>
      </c>
      <c r="DK634" s="6">
        <f t="shared" si="1694"/>
        <v>0</v>
      </c>
      <c r="DL634" s="6">
        <f t="shared" si="1694"/>
        <v>0</v>
      </c>
      <c r="DM634" s="6">
        <f t="shared" si="1694"/>
        <v>0</v>
      </c>
      <c r="DN634" s="6">
        <f t="shared" si="1694"/>
        <v>0</v>
      </c>
      <c r="DO634" s="6">
        <f t="shared" si="1694"/>
        <v>0</v>
      </c>
      <c r="DP634" s="6">
        <f t="shared" si="1694"/>
        <v>0</v>
      </c>
      <c r="DQ634" s="6">
        <f t="shared" si="1694"/>
        <v>0</v>
      </c>
      <c r="DR634" s="6">
        <f t="shared" si="1694"/>
        <v>0</v>
      </c>
      <c r="DS634" s="6">
        <f t="shared" si="1694"/>
        <v>0</v>
      </c>
      <c r="DT634" s="6">
        <f t="shared" si="1694"/>
        <v>0</v>
      </c>
      <c r="DU634" s="6">
        <f t="shared" si="1694"/>
        <v>0</v>
      </c>
      <c r="DV634" s="178"/>
      <c r="DW634" s="6">
        <f t="shared" si="1695"/>
        <v>0</v>
      </c>
      <c r="DX634" s="6">
        <f t="shared" si="1695"/>
        <v>0</v>
      </c>
      <c r="DY634" s="6">
        <f t="shared" si="1695"/>
        <v>0</v>
      </c>
      <c r="DZ634" s="6">
        <f t="shared" si="1695"/>
        <v>0</v>
      </c>
      <c r="EA634" s="6">
        <f t="shared" si="1695"/>
        <v>0</v>
      </c>
      <c r="EB634" s="6">
        <f t="shared" si="1695"/>
        <v>0</v>
      </c>
      <c r="EC634" s="6">
        <f t="shared" si="1695"/>
        <v>0</v>
      </c>
      <c r="ED634" s="6">
        <f t="shared" si="1695"/>
        <v>0</v>
      </c>
      <c r="EE634" s="6">
        <f t="shared" si="1695"/>
        <v>0</v>
      </c>
      <c r="EF634" s="6">
        <f t="shared" si="1695"/>
        <v>0</v>
      </c>
      <c r="EG634" s="6">
        <f t="shared" si="1695"/>
        <v>0</v>
      </c>
      <c r="EH634" s="6">
        <f t="shared" si="1695"/>
        <v>0</v>
      </c>
    </row>
    <row r="635" spans="2:138" x14ac:dyDescent="0.25">
      <c r="B635" s="51">
        <v>67003</v>
      </c>
      <c r="C635" s="51"/>
      <c r="D635" t="str" cm="1">
        <f t="array" ref="D635">_xll.OneStreamExcelAddIn.XFFunctions.XFGetMemberInfo("Description","Account",B635)</f>
        <v>Gen / Prof Claims Paid</v>
      </c>
      <c r="E635" s="6">
        <f t="shared" si="1645"/>
        <v>19.329628180039137</v>
      </c>
      <c r="F635" s="6">
        <f t="shared" si="1645"/>
        <v>5.6262885154061628</v>
      </c>
      <c r="G635" s="6">
        <f t="shared" si="1646"/>
        <v>-13.703339664632974</v>
      </c>
      <c r="H635" s="55">
        <f t="shared" si="1647"/>
        <v>-2.4355913542488725</v>
      </c>
      <c r="I635" s="41"/>
      <c r="J635" s="6">
        <f t="shared" si="1648"/>
        <v>9.4084039684068586</v>
      </c>
      <c r="K635" s="6">
        <f t="shared" si="1648"/>
        <v>5.7837415639341314</v>
      </c>
      <c r="L635" s="6">
        <f t="shared" si="1649"/>
        <v>-3.6246624044727271</v>
      </c>
      <c r="M635" s="40">
        <f t="shared" si="1650"/>
        <v>-0.62669854183581686</v>
      </c>
      <c r="N635" s="41"/>
      <c r="O635" s="6">
        <f t="shared" si="1651"/>
        <v>5.5740209336083737</v>
      </c>
      <c r="P635" s="6">
        <f t="shared" si="1652"/>
        <v>-3.8343830347984849</v>
      </c>
      <c r="Q635" s="40">
        <f t="shared" si="1653"/>
        <v>-0.68790251785370948</v>
      </c>
      <c r="R635" s="41"/>
      <c r="S635" s="6">
        <f t="shared" si="1696"/>
        <v>0</v>
      </c>
      <c r="T635" s="6">
        <f t="shared" si="1654"/>
        <v>-19.329628180039137</v>
      </c>
      <c r="U635" s="40">
        <f t="shared" si="1655"/>
        <v>0</v>
      </c>
      <c r="V635" s="41"/>
      <c r="W635" s="42"/>
      <c r="X635" s="43"/>
      <c r="Y635" s="42"/>
      <c r="Z635" s="44"/>
      <c r="AB635" s="6">
        <f t="shared" si="1656"/>
        <v>6.4620433560818951</v>
      </c>
      <c r="AC635" s="6">
        <f t="shared" si="1656"/>
        <v>5.8198768562115175</v>
      </c>
      <c r="AD635" s="6">
        <f t="shared" si="1657"/>
        <v>-0.64216649987037755</v>
      </c>
      <c r="AE635" s="40">
        <f t="shared" si="1658"/>
        <v>-0.11034022123423408</v>
      </c>
      <c r="AG635" s="6">
        <f t="shared" si="1659"/>
        <v>6.3725059382422806</v>
      </c>
      <c r="AH635" s="6">
        <f t="shared" si="1659"/>
        <v>6.1237347560975612</v>
      </c>
      <c r="AI635" s="6">
        <f t="shared" si="1660"/>
        <v>-0.24877118214471938</v>
      </c>
      <c r="AJ635" s="40">
        <f t="shared" si="1661"/>
        <v>-4.0624094944186055E-2</v>
      </c>
      <c r="AL635" s="6">
        <f t="shared" si="1662"/>
        <v>5.7284519572953743</v>
      </c>
      <c r="AM635" s="6">
        <f t="shared" si="1662"/>
        <v>5.5949442896935935</v>
      </c>
      <c r="AN635" s="6">
        <f t="shared" si="1663"/>
        <v>-0.13350766760178079</v>
      </c>
      <c r="AO635" s="40">
        <f t="shared" si="1664"/>
        <v>-2.3862197850247464E-2</v>
      </c>
      <c r="AQ635" s="6">
        <f t="shared" si="1665"/>
        <v>19.329628180039137</v>
      </c>
      <c r="AR635" s="6">
        <f t="shared" si="1665"/>
        <v>5.6262885154061628</v>
      </c>
      <c r="AS635" s="6">
        <f t="shared" si="1666"/>
        <v>-13.703339664632974</v>
      </c>
      <c r="AT635" s="40">
        <f t="shared" si="1667"/>
        <v>-2.4355913542488725</v>
      </c>
      <c r="AV635" s="6">
        <f t="shared" si="1668"/>
        <v>9.4084039684068586</v>
      </c>
      <c r="AW635" s="6">
        <f t="shared" si="1668"/>
        <v>5.5428354605036221</v>
      </c>
      <c r="AX635" s="6">
        <f t="shared" si="1669"/>
        <v>-3.8655685079032365</v>
      </c>
      <c r="AY635" s="40">
        <f t="shared" si="1670"/>
        <v>-0.69739910835311192</v>
      </c>
      <c r="BA635" s="6">
        <f t="shared" si="1671"/>
        <v>0</v>
      </c>
      <c r="BB635" s="6">
        <f t="shared" si="1671"/>
        <v>6.6776253945983868</v>
      </c>
      <c r="BC635" s="6">
        <f t="shared" si="1672"/>
        <v>6.6776253945983868</v>
      </c>
      <c r="BD635" s="40">
        <f t="shared" si="1673"/>
        <v>1</v>
      </c>
      <c r="BF635" s="6">
        <f t="shared" si="1674"/>
        <v>0</v>
      </c>
      <c r="BG635" s="6">
        <f t="shared" si="1674"/>
        <v>6.5920740997229919</v>
      </c>
      <c r="BH635" s="6">
        <f t="shared" si="1675"/>
        <v>6.5920740997229919</v>
      </c>
      <c r="BI635" s="40">
        <f t="shared" si="1676"/>
        <v>1</v>
      </c>
      <c r="BK635" s="6">
        <f t="shared" si="1677"/>
        <v>0</v>
      </c>
      <c r="BL635" s="6">
        <f t="shared" si="1677"/>
        <v>6.8334206748025839</v>
      </c>
      <c r="BM635" s="6">
        <f t="shared" si="1678"/>
        <v>6.8334206748025839</v>
      </c>
      <c r="BN635" s="40">
        <f t="shared" si="1679"/>
        <v>1</v>
      </c>
      <c r="BP635" s="6">
        <f t="shared" si="1680"/>
        <v>0</v>
      </c>
      <c r="BQ635" s="6">
        <f t="shared" si="1680"/>
        <v>6.7534267470734299</v>
      </c>
      <c r="BR635" s="6">
        <f t="shared" si="1681"/>
        <v>6.7534267470734299</v>
      </c>
      <c r="BS635" s="40">
        <f t="shared" si="1682"/>
        <v>1</v>
      </c>
      <c r="BU635" s="6">
        <f t="shared" si="1683"/>
        <v>0</v>
      </c>
      <c r="BV635" s="6">
        <f t="shared" si="1683"/>
        <v>6.4644855687606109</v>
      </c>
      <c r="BW635" s="6">
        <f t="shared" si="1684"/>
        <v>6.4644855687606109</v>
      </c>
      <c r="BX635" s="40">
        <f t="shared" si="1685"/>
        <v>1</v>
      </c>
      <c r="BZ635" s="6">
        <f t="shared" si="1686"/>
        <v>0</v>
      </c>
      <c r="CA635" s="6">
        <f t="shared" si="1686"/>
        <v>6.8654561846375763</v>
      </c>
      <c r="CB635" s="6">
        <f t="shared" si="1687"/>
        <v>6.8654561846375763</v>
      </c>
      <c r="CC635" s="40">
        <f t="shared" si="1688"/>
        <v>1</v>
      </c>
      <c r="CE635" s="6">
        <f t="shared" si="1689"/>
        <v>0</v>
      </c>
      <c r="CF635" s="6">
        <f t="shared" si="1689"/>
        <v>6.6917082601054485</v>
      </c>
      <c r="CG635" s="6">
        <f t="shared" si="1690"/>
        <v>6.6917082601054485</v>
      </c>
      <c r="CH635" s="40">
        <f t="shared" si="1691"/>
        <v>1</v>
      </c>
      <c r="CI635" s="212"/>
      <c r="CJ635" s="6">
        <f t="shared" si="1692"/>
        <v>6.4620433560818951</v>
      </c>
      <c r="CK635" s="6">
        <f t="shared" si="1692"/>
        <v>6.3725059382422806</v>
      </c>
      <c r="CL635" s="6">
        <f t="shared" si="1692"/>
        <v>5.7284519572953743</v>
      </c>
      <c r="CM635" s="6">
        <f t="shared" si="1692"/>
        <v>19.329628180039137</v>
      </c>
      <c r="CN635" s="6">
        <f t="shared" si="1692"/>
        <v>9.4084039684068586</v>
      </c>
      <c r="CO635" s="6">
        <f t="shared" si="1692"/>
        <v>0</v>
      </c>
      <c r="CP635" s="6">
        <f t="shared" si="1692"/>
        <v>0</v>
      </c>
      <c r="CQ635" s="6">
        <f t="shared" si="1692"/>
        <v>0</v>
      </c>
      <c r="CR635" s="6">
        <f t="shared" si="1692"/>
        <v>0</v>
      </c>
      <c r="CS635" s="6">
        <f t="shared" si="1692"/>
        <v>0</v>
      </c>
      <c r="CT635" s="6">
        <f t="shared" si="1692"/>
        <v>0</v>
      </c>
      <c r="CU635" s="6">
        <f t="shared" si="1692"/>
        <v>0</v>
      </c>
      <c r="CV635" s="212"/>
      <c r="CW635" s="6">
        <f t="shared" si="1693"/>
        <v>5.8404066602625679</v>
      </c>
      <c r="CX635" s="6">
        <f t="shared" si="1693"/>
        <v>5.9723608382449251</v>
      </c>
      <c r="CY635" s="6">
        <f t="shared" si="1693"/>
        <v>5.1772892421231909</v>
      </c>
      <c r="CZ635" s="6">
        <f t="shared" si="1693"/>
        <v>5.381997639421658</v>
      </c>
      <c r="DA635" s="6">
        <f t="shared" si="1693"/>
        <v>5.3223198132477387</v>
      </c>
      <c r="DB635" s="6">
        <f t="shared" si="1693"/>
        <v>5.8106371455877666</v>
      </c>
      <c r="DC635" s="6">
        <f t="shared" si="1693"/>
        <v>5.3213057851239673</v>
      </c>
      <c r="DD635" s="6">
        <f t="shared" si="1693"/>
        <v>5.9464166974510535</v>
      </c>
      <c r="DE635" s="6">
        <f t="shared" si="1693"/>
        <v>5.0928138686131383</v>
      </c>
      <c r="DF635" s="6">
        <f t="shared" si="1693"/>
        <v>5.5296976983854345</v>
      </c>
      <c r="DG635" s="6">
        <f t="shared" si="1693"/>
        <v>6.0858034026465031</v>
      </c>
      <c r="DH635" s="6">
        <f t="shared" si="1693"/>
        <v>7.2248429084380614</v>
      </c>
      <c r="DI635" s="178"/>
      <c r="DJ635" s="6">
        <f t="shared" si="1694"/>
        <v>5.8198768562115175</v>
      </c>
      <c r="DK635" s="6">
        <f t="shared" si="1694"/>
        <v>6.1237347560975612</v>
      </c>
      <c r="DL635" s="6">
        <f t="shared" si="1694"/>
        <v>5.5949442896935935</v>
      </c>
      <c r="DM635" s="6">
        <f t="shared" si="1694"/>
        <v>5.6262885154061628</v>
      </c>
      <c r="DN635" s="6">
        <f t="shared" si="1694"/>
        <v>5.5428354605036221</v>
      </c>
      <c r="DO635" s="6">
        <f t="shared" si="1694"/>
        <v>6.6776253945983868</v>
      </c>
      <c r="DP635" s="6">
        <f t="shared" si="1694"/>
        <v>6.5920740997229919</v>
      </c>
      <c r="DQ635" s="6">
        <f t="shared" si="1694"/>
        <v>6.8334206748025839</v>
      </c>
      <c r="DR635" s="6">
        <f t="shared" si="1694"/>
        <v>6.7534267470734299</v>
      </c>
      <c r="DS635" s="6">
        <f t="shared" si="1694"/>
        <v>6.4644855687606109</v>
      </c>
      <c r="DT635" s="6">
        <f t="shared" si="1694"/>
        <v>6.8654561846375763</v>
      </c>
      <c r="DU635" s="6">
        <f t="shared" si="1694"/>
        <v>6.6917082601054485</v>
      </c>
      <c r="DV635" s="178"/>
      <c r="DW635" s="6">
        <f t="shared" si="1695"/>
        <v>4.9900404606286957</v>
      </c>
      <c r="DX635" s="6">
        <f t="shared" si="1695"/>
        <v>5.2653530377668307</v>
      </c>
      <c r="DY635" s="6">
        <f t="shared" si="1695"/>
        <v>4.6976267213595078</v>
      </c>
      <c r="DZ635" s="6">
        <f t="shared" si="1695"/>
        <v>4.7322904368358918</v>
      </c>
      <c r="EA635" s="6">
        <f t="shared" si="1695"/>
        <v>4.5966169724770642</v>
      </c>
      <c r="EB635" s="6">
        <f t="shared" si="1695"/>
        <v>4.846735187424426</v>
      </c>
      <c r="EC635" s="6">
        <f t="shared" si="1695"/>
        <v>4.6071839080459771</v>
      </c>
      <c r="ED635" s="6">
        <f t="shared" si="1695"/>
        <v>4.5979351878405508</v>
      </c>
      <c r="EE635" s="6">
        <f t="shared" si="1695"/>
        <v>4.6138129496402875</v>
      </c>
      <c r="EF635" s="6">
        <f t="shared" si="1695"/>
        <v>4.629800750794109</v>
      </c>
      <c r="EG635" s="6">
        <f t="shared" si="1695"/>
        <v>4.9301968019680196</v>
      </c>
      <c r="EH635" s="6">
        <f t="shared" si="1695"/>
        <v>4.8379601689800849</v>
      </c>
    </row>
    <row r="636" spans="2:138" x14ac:dyDescent="0.25">
      <c r="B636" s="51">
        <v>67004</v>
      </c>
      <c r="C636" s="51"/>
      <c r="D636" t="str" cm="1">
        <f t="array" ref="D636">_xll.OneStreamExcelAddIn.XFFunctions.XFGetMemberInfo("Description","Account",B636)</f>
        <v>Umbrella Insurance</v>
      </c>
      <c r="E636" s="6">
        <f t="shared" si="1645"/>
        <v>0</v>
      </c>
      <c r="F636" s="6">
        <f t="shared" si="1645"/>
        <v>0</v>
      </c>
      <c r="G636" s="6">
        <f t="shared" si="1646"/>
        <v>0</v>
      </c>
      <c r="H636" s="55">
        <f t="shared" si="1647"/>
        <v>0</v>
      </c>
      <c r="I636" s="41"/>
      <c r="J636" s="6">
        <f t="shared" si="1648"/>
        <v>0</v>
      </c>
      <c r="K636" s="6">
        <f t="shared" si="1648"/>
        <v>0</v>
      </c>
      <c r="L636" s="6">
        <f t="shared" si="1649"/>
        <v>0</v>
      </c>
      <c r="M636" s="40">
        <f t="shared" si="1650"/>
        <v>0</v>
      </c>
      <c r="N636" s="41"/>
      <c r="O636" s="6">
        <f t="shared" si="1651"/>
        <v>0</v>
      </c>
      <c r="P636" s="6">
        <f t="shared" si="1652"/>
        <v>0</v>
      </c>
      <c r="Q636" s="40">
        <f t="shared" si="1653"/>
        <v>0</v>
      </c>
      <c r="R636" s="41"/>
      <c r="S636" s="6">
        <f t="shared" si="1696"/>
        <v>0</v>
      </c>
      <c r="T636" s="6">
        <f t="shared" si="1654"/>
        <v>0</v>
      </c>
      <c r="U636" s="40">
        <f t="shared" si="1655"/>
        <v>0</v>
      </c>
      <c r="V636" s="41"/>
      <c r="W636" s="42"/>
      <c r="X636" s="43"/>
      <c r="Y636" s="42"/>
      <c r="Z636" s="44"/>
      <c r="AB636" s="6">
        <f t="shared" si="1656"/>
        <v>0</v>
      </c>
      <c r="AC636" s="6">
        <f t="shared" si="1656"/>
        <v>0</v>
      </c>
      <c r="AD636" s="6">
        <f t="shared" si="1657"/>
        <v>0</v>
      </c>
      <c r="AE636" s="40">
        <f t="shared" si="1658"/>
        <v>0</v>
      </c>
      <c r="AG636" s="6">
        <f t="shared" si="1659"/>
        <v>0</v>
      </c>
      <c r="AH636" s="6">
        <f t="shared" si="1659"/>
        <v>0</v>
      </c>
      <c r="AI636" s="6">
        <f t="shared" si="1660"/>
        <v>0</v>
      </c>
      <c r="AJ636" s="40">
        <f t="shared" si="1661"/>
        <v>0</v>
      </c>
      <c r="AL636" s="6">
        <f t="shared" si="1662"/>
        <v>0</v>
      </c>
      <c r="AM636" s="6">
        <f t="shared" si="1662"/>
        <v>0</v>
      </c>
      <c r="AN636" s="6">
        <f t="shared" si="1663"/>
        <v>0</v>
      </c>
      <c r="AO636" s="40">
        <f t="shared" si="1664"/>
        <v>0</v>
      </c>
      <c r="AQ636" s="6">
        <f t="shared" si="1665"/>
        <v>0</v>
      </c>
      <c r="AR636" s="6">
        <f t="shared" si="1665"/>
        <v>0</v>
      </c>
      <c r="AS636" s="6">
        <f t="shared" si="1666"/>
        <v>0</v>
      </c>
      <c r="AT636" s="40">
        <f t="shared" si="1667"/>
        <v>0</v>
      </c>
      <c r="AV636" s="6">
        <f t="shared" si="1668"/>
        <v>0</v>
      </c>
      <c r="AW636" s="6">
        <f t="shared" si="1668"/>
        <v>0</v>
      </c>
      <c r="AX636" s="6">
        <f t="shared" si="1669"/>
        <v>0</v>
      </c>
      <c r="AY636" s="40">
        <f t="shared" si="1670"/>
        <v>0</v>
      </c>
      <c r="BA636" s="6">
        <f t="shared" si="1671"/>
        <v>0</v>
      </c>
      <c r="BB636" s="6">
        <f t="shared" si="1671"/>
        <v>0</v>
      </c>
      <c r="BC636" s="6">
        <f t="shared" si="1672"/>
        <v>0</v>
      </c>
      <c r="BD636" s="40">
        <f t="shared" si="1673"/>
        <v>0</v>
      </c>
      <c r="BF636" s="6">
        <f t="shared" si="1674"/>
        <v>0</v>
      </c>
      <c r="BG636" s="6">
        <f t="shared" si="1674"/>
        <v>0</v>
      </c>
      <c r="BH636" s="6">
        <f t="shared" si="1675"/>
        <v>0</v>
      </c>
      <c r="BI636" s="40">
        <f t="shared" si="1676"/>
        <v>0</v>
      </c>
      <c r="BK636" s="6">
        <f t="shared" si="1677"/>
        <v>0</v>
      </c>
      <c r="BL636" s="6">
        <f t="shared" si="1677"/>
        <v>0</v>
      </c>
      <c r="BM636" s="6">
        <f t="shared" si="1678"/>
        <v>0</v>
      </c>
      <c r="BN636" s="40">
        <f t="shared" si="1679"/>
        <v>0</v>
      </c>
      <c r="BP636" s="6">
        <f t="shared" si="1680"/>
        <v>0</v>
      </c>
      <c r="BQ636" s="6">
        <f t="shared" si="1680"/>
        <v>0</v>
      </c>
      <c r="BR636" s="6">
        <f t="shared" si="1681"/>
        <v>0</v>
      </c>
      <c r="BS636" s="40">
        <f t="shared" si="1682"/>
        <v>0</v>
      </c>
      <c r="BU636" s="6">
        <f t="shared" si="1683"/>
        <v>0</v>
      </c>
      <c r="BV636" s="6">
        <f t="shared" si="1683"/>
        <v>0</v>
      </c>
      <c r="BW636" s="6">
        <f t="shared" si="1684"/>
        <v>0</v>
      </c>
      <c r="BX636" s="40">
        <f t="shared" si="1685"/>
        <v>0</v>
      </c>
      <c r="BZ636" s="6">
        <f t="shared" si="1686"/>
        <v>0</v>
      </c>
      <c r="CA636" s="6">
        <f t="shared" si="1686"/>
        <v>0</v>
      </c>
      <c r="CB636" s="6">
        <f t="shared" si="1687"/>
        <v>0</v>
      </c>
      <c r="CC636" s="40">
        <f t="shared" si="1688"/>
        <v>0</v>
      </c>
      <c r="CE636" s="6">
        <f t="shared" si="1689"/>
        <v>0</v>
      </c>
      <c r="CF636" s="6">
        <f t="shared" si="1689"/>
        <v>0</v>
      </c>
      <c r="CG636" s="6">
        <f t="shared" si="1690"/>
        <v>0</v>
      </c>
      <c r="CH636" s="40">
        <f t="shared" si="1691"/>
        <v>0</v>
      </c>
      <c r="CI636" s="212"/>
      <c r="CJ636" s="6">
        <f t="shared" si="1692"/>
        <v>0</v>
      </c>
      <c r="CK636" s="6">
        <f t="shared" si="1692"/>
        <v>0</v>
      </c>
      <c r="CL636" s="6">
        <f t="shared" si="1692"/>
        <v>0</v>
      </c>
      <c r="CM636" s="6">
        <f t="shared" si="1692"/>
        <v>0</v>
      </c>
      <c r="CN636" s="6">
        <f t="shared" si="1692"/>
        <v>0</v>
      </c>
      <c r="CO636" s="6">
        <f t="shared" si="1692"/>
        <v>0</v>
      </c>
      <c r="CP636" s="6">
        <f t="shared" si="1692"/>
        <v>0</v>
      </c>
      <c r="CQ636" s="6">
        <f t="shared" si="1692"/>
        <v>0</v>
      </c>
      <c r="CR636" s="6">
        <f t="shared" si="1692"/>
        <v>0</v>
      </c>
      <c r="CS636" s="6">
        <f t="shared" si="1692"/>
        <v>0</v>
      </c>
      <c r="CT636" s="6">
        <f t="shared" si="1692"/>
        <v>0</v>
      </c>
      <c r="CU636" s="6">
        <f t="shared" si="1692"/>
        <v>0</v>
      </c>
      <c r="CV636" s="212"/>
      <c r="CW636" s="6">
        <f t="shared" si="1693"/>
        <v>0</v>
      </c>
      <c r="CX636" s="6">
        <f t="shared" si="1693"/>
        <v>0</v>
      </c>
      <c r="CY636" s="6">
        <f t="shared" si="1693"/>
        <v>0</v>
      </c>
      <c r="CZ636" s="6">
        <f t="shared" si="1693"/>
        <v>0</v>
      </c>
      <c r="DA636" s="6">
        <f t="shared" si="1693"/>
        <v>0</v>
      </c>
      <c r="DB636" s="6">
        <f t="shared" si="1693"/>
        <v>0</v>
      </c>
      <c r="DC636" s="6">
        <f t="shared" si="1693"/>
        <v>0</v>
      </c>
      <c r="DD636" s="6">
        <f t="shared" si="1693"/>
        <v>0</v>
      </c>
      <c r="DE636" s="6">
        <f t="shared" si="1693"/>
        <v>0</v>
      </c>
      <c r="DF636" s="6">
        <f t="shared" si="1693"/>
        <v>0</v>
      </c>
      <c r="DG636" s="6">
        <f t="shared" si="1693"/>
        <v>0</v>
      </c>
      <c r="DH636" s="6">
        <f t="shared" si="1693"/>
        <v>0</v>
      </c>
      <c r="DI636" s="178"/>
      <c r="DJ636" s="6">
        <f t="shared" si="1694"/>
        <v>0</v>
      </c>
      <c r="DK636" s="6">
        <f t="shared" si="1694"/>
        <v>0</v>
      </c>
      <c r="DL636" s="6">
        <f t="shared" si="1694"/>
        <v>0</v>
      </c>
      <c r="DM636" s="6">
        <f t="shared" si="1694"/>
        <v>0</v>
      </c>
      <c r="DN636" s="6">
        <f t="shared" si="1694"/>
        <v>0</v>
      </c>
      <c r="DO636" s="6">
        <f t="shared" si="1694"/>
        <v>0</v>
      </c>
      <c r="DP636" s="6">
        <f t="shared" si="1694"/>
        <v>0</v>
      </c>
      <c r="DQ636" s="6">
        <f t="shared" si="1694"/>
        <v>0</v>
      </c>
      <c r="DR636" s="6">
        <f t="shared" si="1694"/>
        <v>0</v>
      </c>
      <c r="DS636" s="6">
        <f t="shared" si="1694"/>
        <v>0</v>
      </c>
      <c r="DT636" s="6">
        <f t="shared" si="1694"/>
        <v>0</v>
      </c>
      <c r="DU636" s="6">
        <f t="shared" si="1694"/>
        <v>0</v>
      </c>
      <c r="DV636" s="178"/>
      <c r="DW636" s="6">
        <f t="shared" si="1695"/>
        <v>0</v>
      </c>
      <c r="DX636" s="6">
        <f t="shared" si="1695"/>
        <v>0</v>
      </c>
      <c r="DY636" s="6">
        <f t="shared" si="1695"/>
        <v>0</v>
      </c>
      <c r="DZ636" s="6">
        <f t="shared" si="1695"/>
        <v>0</v>
      </c>
      <c r="EA636" s="6">
        <f t="shared" si="1695"/>
        <v>0</v>
      </c>
      <c r="EB636" s="6">
        <f t="shared" si="1695"/>
        <v>0</v>
      </c>
      <c r="EC636" s="6">
        <f t="shared" si="1695"/>
        <v>0</v>
      </c>
      <c r="ED636" s="6">
        <f t="shared" si="1695"/>
        <v>0</v>
      </c>
      <c r="EE636" s="6">
        <f t="shared" si="1695"/>
        <v>0</v>
      </c>
      <c r="EF636" s="6">
        <f t="shared" si="1695"/>
        <v>0</v>
      </c>
      <c r="EG636" s="6">
        <f t="shared" si="1695"/>
        <v>0</v>
      </c>
      <c r="EH636" s="6">
        <f t="shared" si="1695"/>
        <v>0</v>
      </c>
    </row>
    <row r="637" spans="2:138" x14ac:dyDescent="0.25">
      <c r="B637" s="51">
        <v>67005</v>
      </c>
      <c r="C637" s="51"/>
      <c r="D637" t="str" cm="1">
        <f t="array" ref="D637">_xll.OneStreamExcelAddIn.XFFunctions.XFGetMemberInfo("Description","Account",B637)</f>
        <v>Property Insurance</v>
      </c>
      <c r="E637" s="6">
        <f t="shared" si="1645"/>
        <v>7.8642778864970646</v>
      </c>
      <c r="F637" s="6">
        <f t="shared" si="1645"/>
        <v>5.5304691876750702</v>
      </c>
      <c r="G637" s="6">
        <f t="shared" si="1646"/>
        <v>-2.3338086988219944</v>
      </c>
      <c r="H637" s="55">
        <f t="shared" si="1647"/>
        <v>-0.42199108604076574</v>
      </c>
      <c r="I637" s="41"/>
      <c r="J637" s="6">
        <f t="shared" si="1648"/>
        <v>6.9844846850317852</v>
      </c>
      <c r="K637" s="6">
        <f t="shared" si="1648"/>
        <v>5.6852407090794568</v>
      </c>
      <c r="L637" s="6">
        <f t="shared" si="1649"/>
        <v>-1.2992439759523284</v>
      </c>
      <c r="M637" s="40">
        <f t="shared" si="1650"/>
        <v>-0.22852928177296111</v>
      </c>
      <c r="N637" s="41"/>
      <c r="O637" s="6">
        <f t="shared" si="1651"/>
        <v>4.4474810909924365</v>
      </c>
      <c r="P637" s="6">
        <f t="shared" si="1652"/>
        <v>-2.5370035940393487</v>
      </c>
      <c r="Q637" s="40">
        <f t="shared" si="1653"/>
        <v>-0.57043606080250409</v>
      </c>
      <c r="R637" s="41"/>
      <c r="S637" s="6">
        <f t="shared" si="1696"/>
        <v>0</v>
      </c>
      <c r="T637" s="6">
        <f t="shared" si="1654"/>
        <v>-7.8642778864970646</v>
      </c>
      <c r="U637" s="40">
        <f t="shared" si="1655"/>
        <v>0</v>
      </c>
      <c r="V637" s="41"/>
      <c r="W637" s="42"/>
      <c r="X637" s="43"/>
      <c r="Y637" s="42"/>
      <c r="Z637" s="44"/>
      <c r="AB637" s="6">
        <f t="shared" si="1656"/>
        <v>7.0145443596949013</v>
      </c>
      <c r="AC637" s="6">
        <f t="shared" si="1656"/>
        <v>5.720760593987686</v>
      </c>
      <c r="AD637" s="6">
        <f t="shared" si="1657"/>
        <v>-1.2937837657072153</v>
      </c>
      <c r="AE637" s="40">
        <f t="shared" si="1658"/>
        <v>-0.2261559008546758</v>
      </c>
      <c r="AG637" s="6">
        <f t="shared" si="1659"/>
        <v>6.9173515439429929</v>
      </c>
      <c r="AH637" s="6">
        <f t="shared" si="1659"/>
        <v>6.0194435975609757</v>
      </c>
      <c r="AI637" s="6">
        <f t="shared" si="1660"/>
        <v>-0.89790794638201721</v>
      </c>
      <c r="AJ637" s="40">
        <f t="shared" si="1661"/>
        <v>-0.14916793086089242</v>
      </c>
      <c r="AL637" s="6">
        <f t="shared" si="1662"/>
        <v>6.2182313167259782</v>
      </c>
      <c r="AM637" s="6">
        <f t="shared" si="1662"/>
        <v>5.499658774373259</v>
      </c>
      <c r="AN637" s="6">
        <f t="shared" si="1663"/>
        <v>-0.71857254235271917</v>
      </c>
      <c r="AO637" s="40">
        <f t="shared" si="1664"/>
        <v>-0.1306576592898907</v>
      </c>
      <c r="AQ637" s="6">
        <f t="shared" si="1665"/>
        <v>7.8642778864970646</v>
      </c>
      <c r="AR637" s="6">
        <f t="shared" si="1665"/>
        <v>5.5304691876750702</v>
      </c>
      <c r="AS637" s="6">
        <f t="shared" si="1666"/>
        <v>-2.3338086988219944</v>
      </c>
      <c r="AT637" s="40">
        <f t="shared" si="1667"/>
        <v>-0.42199108604076574</v>
      </c>
      <c r="AV637" s="6">
        <f t="shared" si="1668"/>
        <v>6.9844846850317852</v>
      </c>
      <c r="AW637" s="6">
        <f t="shared" si="1668"/>
        <v>5.4484373922042089</v>
      </c>
      <c r="AX637" s="6">
        <f t="shared" si="1669"/>
        <v>-1.5360472928275763</v>
      </c>
      <c r="AY637" s="40">
        <f t="shared" si="1670"/>
        <v>-0.28192437248621044</v>
      </c>
      <c r="BA637" s="6">
        <f t="shared" si="1671"/>
        <v>0</v>
      </c>
      <c r="BB637" s="6">
        <f t="shared" si="1671"/>
        <v>5.5401683619782531</v>
      </c>
      <c r="BC637" s="6">
        <f t="shared" si="1672"/>
        <v>5.5401683619782531</v>
      </c>
      <c r="BD637" s="40">
        <f t="shared" si="1673"/>
        <v>1</v>
      </c>
      <c r="BF637" s="6">
        <f t="shared" si="1674"/>
        <v>0</v>
      </c>
      <c r="BG637" s="6">
        <f t="shared" si="1674"/>
        <v>5.4691897506925207</v>
      </c>
      <c r="BH637" s="6">
        <f t="shared" si="1675"/>
        <v>5.4691897506925207</v>
      </c>
      <c r="BI637" s="40">
        <f t="shared" si="1676"/>
        <v>1</v>
      </c>
      <c r="BK637" s="6">
        <f t="shared" si="1677"/>
        <v>0</v>
      </c>
      <c r="BL637" s="6">
        <f t="shared" si="1677"/>
        <v>5.6694256999282127</v>
      </c>
      <c r="BM637" s="6">
        <f t="shared" si="1678"/>
        <v>5.6694256999282127</v>
      </c>
      <c r="BN637" s="40">
        <f t="shared" si="1679"/>
        <v>1</v>
      </c>
      <c r="BP637" s="6">
        <f t="shared" si="1680"/>
        <v>0</v>
      </c>
      <c r="BQ637" s="6">
        <f t="shared" si="1680"/>
        <v>5.6030578219226674</v>
      </c>
      <c r="BR637" s="6">
        <f t="shared" si="1681"/>
        <v>5.6030578219226674</v>
      </c>
      <c r="BS637" s="40">
        <f t="shared" si="1682"/>
        <v>1</v>
      </c>
      <c r="BU637" s="6">
        <f t="shared" si="1683"/>
        <v>0</v>
      </c>
      <c r="BV637" s="6">
        <f t="shared" si="1683"/>
        <v>5.3633344651952459</v>
      </c>
      <c r="BW637" s="6">
        <f t="shared" si="1684"/>
        <v>5.3633344651952459</v>
      </c>
      <c r="BX637" s="40">
        <f t="shared" si="1685"/>
        <v>1</v>
      </c>
      <c r="BZ637" s="6">
        <f t="shared" si="1686"/>
        <v>0</v>
      </c>
      <c r="CA637" s="6">
        <f t="shared" si="1686"/>
        <v>5.6960043274432026</v>
      </c>
      <c r="CB637" s="6">
        <f t="shared" si="1687"/>
        <v>5.6960043274432026</v>
      </c>
      <c r="CC637" s="40">
        <f t="shared" si="1688"/>
        <v>1</v>
      </c>
      <c r="CE637" s="6">
        <f t="shared" si="1689"/>
        <v>0</v>
      </c>
      <c r="CF637" s="6">
        <f t="shared" si="1689"/>
        <v>5.5518523725834799</v>
      </c>
      <c r="CG637" s="6">
        <f t="shared" si="1690"/>
        <v>5.5518523725834799</v>
      </c>
      <c r="CH637" s="40">
        <f t="shared" si="1691"/>
        <v>1</v>
      </c>
      <c r="CI637" s="212"/>
      <c r="CJ637" s="6">
        <f t="shared" si="1692"/>
        <v>7.0145443596949013</v>
      </c>
      <c r="CK637" s="6">
        <f t="shared" si="1692"/>
        <v>6.9173515439429929</v>
      </c>
      <c r="CL637" s="6">
        <f t="shared" si="1692"/>
        <v>6.2182313167259782</v>
      </c>
      <c r="CM637" s="6">
        <f t="shared" si="1692"/>
        <v>7.8642778864970646</v>
      </c>
      <c r="CN637" s="6">
        <f t="shared" si="1692"/>
        <v>6.9844846850317852</v>
      </c>
      <c r="CO637" s="6">
        <f t="shared" si="1692"/>
        <v>0</v>
      </c>
      <c r="CP637" s="6">
        <f t="shared" si="1692"/>
        <v>0</v>
      </c>
      <c r="CQ637" s="6">
        <f t="shared" si="1692"/>
        <v>0</v>
      </c>
      <c r="CR637" s="6">
        <f t="shared" si="1692"/>
        <v>0</v>
      </c>
      <c r="CS637" s="6">
        <f t="shared" si="1692"/>
        <v>0</v>
      </c>
      <c r="CT637" s="6">
        <f t="shared" si="1692"/>
        <v>0</v>
      </c>
      <c r="CU637" s="6">
        <f t="shared" si="1692"/>
        <v>0</v>
      </c>
      <c r="CV637" s="212"/>
      <c r="CW637" s="6">
        <f t="shared" si="1693"/>
        <v>4.6600288184438039</v>
      </c>
      <c r="CX637" s="6">
        <f t="shared" si="1693"/>
        <v>4.7653143418467581</v>
      </c>
      <c r="CY637" s="6">
        <f t="shared" si="1693"/>
        <v>4.1309310246948625</v>
      </c>
      <c r="CZ637" s="6">
        <f t="shared" si="1693"/>
        <v>4.2942667453526111</v>
      </c>
      <c r="DA637" s="6">
        <f t="shared" si="1693"/>
        <v>4.2466501313101839</v>
      </c>
      <c r="DB637" s="6">
        <f t="shared" si="1693"/>
        <v>4.6362758840395033</v>
      </c>
      <c r="DC637" s="6">
        <f t="shared" si="1693"/>
        <v>4.8109983471074385</v>
      </c>
      <c r="DD637" s="6">
        <f t="shared" si="1693"/>
        <v>5.6071555227188767</v>
      </c>
      <c r="DE637" s="6">
        <f t="shared" si="1693"/>
        <v>5.9979452554744519</v>
      </c>
      <c r="DF637" s="6">
        <f t="shared" si="1693"/>
        <v>5.2146581930608038</v>
      </c>
      <c r="DG637" s="6">
        <f t="shared" si="1693"/>
        <v>6.6061361058601129</v>
      </c>
      <c r="DH637" s="6">
        <f t="shared" si="1693"/>
        <v>7.8425628366247757</v>
      </c>
      <c r="DI637" s="178"/>
      <c r="DJ637" s="6">
        <f t="shared" si="1694"/>
        <v>5.720760593987686</v>
      </c>
      <c r="DK637" s="6">
        <f t="shared" si="1694"/>
        <v>6.0194435975609757</v>
      </c>
      <c r="DL637" s="6">
        <f t="shared" si="1694"/>
        <v>5.499658774373259</v>
      </c>
      <c r="DM637" s="6">
        <f t="shared" si="1694"/>
        <v>5.5304691876750702</v>
      </c>
      <c r="DN637" s="6">
        <f t="shared" si="1694"/>
        <v>5.4484373922042089</v>
      </c>
      <c r="DO637" s="6">
        <f t="shared" si="1694"/>
        <v>5.5401683619782531</v>
      </c>
      <c r="DP637" s="6">
        <f t="shared" si="1694"/>
        <v>5.4691897506925207</v>
      </c>
      <c r="DQ637" s="6">
        <f t="shared" si="1694"/>
        <v>5.6694256999282127</v>
      </c>
      <c r="DR637" s="6">
        <f t="shared" si="1694"/>
        <v>5.6030578219226674</v>
      </c>
      <c r="DS637" s="6">
        <f t="shared" si="1694"/>
        <v>5.3633344651952459</v>
      </c>
      <c r="DT637" s="6">
        <f t="shared" si="1694"/>
        <v>5.6960043274432026</v>
      </c>
      <c r="DU637" s="6">
        <f t="shared" si="1694"/>
        <v>5.5518523725834799</v>
      </c>
      <c r="DV637" s="178"/>
      <c r="DW637" s="6">
        <f t="shared" si="1695"/>
        <v>4.6797385620915035</v>
      </c>
      <c r="DX637" s="6">
        <f t="shared" si="1695"/>
        <v>4.9379310344827587</v>
      </c>
      <c r="DY637" s="6">
        <f t="shared" si="1695"/>
        <v>4.4055083504248458</v>
      </c>
      <c r="DZ637" s="6">
        <f t="shared" si="1695"/>
        <v>4.4380165289256199</v>
      </c>
      <c r="EA637" s="6">
        <f t="shared" si="1695"/>
        <v>4.3107798165137616</v>
      </c>
      <c r="EB637" s="6">
        <f t="shared" si="1695"/>
        <v>4.5453446191051992</v>
      </c>
      <c r="EC637" s="6">
        <f t="shared" si="1695"/>
        <v>4.3206896551724139</v>
      </c>
      <c r="ED637" s="6">
        <f t="shared" si="1695"/>
        <v>4.3120160596501291</v>
      </c>
      <c r="EE637" s="6">
        <f t="shared" si="1695"/>
        <v>4.3269064748201442</v>
      </c>
      <c r="EF637" s="6">
        <f t="shared" si="1695"/>
        <v>4.3419000866300896</v>
      </c>
      <c r="EG637" s="6">
        <f t="shared" si="1695"/>
        <v>4.6236162361623618</v>
      </c>
      <c r="EH637" s="6">
        <f t="shared" si="1695"/>
        <v>4.5371152685576339</v>
      </c>
    </row>
    <row r="638" spans="2:138" x14ac:dyDescent="0.25">
      <c r="B638" s="51">
        <v>67006</v>
      </c>
      <c r="C638" s="51"/>
      <c r="D638" t="str" cm="1">
        <f t="array" ref="D638">_xll.OneStreamExcelAddIn.XFFunctions.XFGetMemberInfo("Description","Account",B638)</f>
        <v>Flood Insurance</v>
      </c>
      <c r="E638" s="6">
        <f t="shared" si="1645"/>
        <v>0</v>
      </c>
      <c r="F638" s="6">
        <f t="shared" si="1645"/>
        <v>0</v>
      </c>
      <c r="G638" s="6">
        <f t="shared" si="1646"/>
        <v>0</v>
      </c>
      <c r="H638" s="55">
        <f t="shared" si="1647"/>
        <v>0</v>
      </c>
      <c r="I638" s="41"/>
      <c r="J638" s="6">
        <f t="shared" si="1648"/>
        <v>0</v>
      </c>
      <c r="K638" s="6">
        <f t="shared" si="1648"/>
        <v>0</v>
      </c>
      <c r="L638" s="6">
        <f t="shared" si="1649"/>
        <v>0</v>
      </c>
      <c r="M638" s="40">
        <f t="shared" si="1650"/>
        <v>0</v>
      </c>
      <c r="N638" s="41"/>
      <c r="O638" s="6">
        <f t="shared" si="1651"/>
        <v>0</v>
      </c>
      <c r="P638" s="6">
        <f t="shared" si="1652"/>
        <v>0</v>
      </c>
      <c r="Q638" s="40">
        <f t="shared" si="1653"/>
        <v>0</v>
      </c>
      <c r="R638" s="41"/>
      <c r="S638" s="6">
        <f t="shared" si="1696"/>
        <v>0</v>
      </c>
      <c r="T638" s="6">
        <f t="shared" si="1654"/>
        <v>0</v>
      </c>
      <c r="U638" s="40">
        <f t="shared" si="1655"/>
        <v>0</v>
      </c>
      <c r="V638" s="41"/>
      <c r="W638" s="42"/>
      <c r="X638" s="43"/>
      <c r="Y638" s="42"/>
      <c r="Z638" s="44"/>
      <c r="AB638" s="6">
        <f t="shared" si="1656"/>
        <v>0</v>
      </c>
      <c r="AC638" s="6">
        <f t="shared" si="1656"/>
        <v>0</v>
      </c>
      <c r="AD638" s="6">
        <f t="shared" si="1657"/>
        <v>0</v>
      </c>
      <c r="AE638" s="40">
        <f t="shared" si="1658"/>
        <v>0</v>
      </c>
      <c r="AG638" s="6">
        <f t="shared" si="1659"/>
        <v>0</v>
      </c>
      <c r="AH638" s="6">
        <f t="shared" si="1659"/>
        <v>0</v>
      </c>
      <c r="AI638" s="6">
        <f t="shared" si="1660"/>
        <v>0</v>
      </c>
      <c r="AJ638" s="40">
        <f t="shared" si="1661"/>
        <v>0</v>
      </c>
      <c r="AL638" s="6">
        <f t="shared" si="1662"/>
        <v>0</v>
      </c>
      <c r="AM638" s="6">
        <f t="shared" si="1662"/>
        <v>0</v>
      </c>
      <c r="AN638" s="6">
        <f t="shared" si="1663"/>
        <v>0</v>
      </c>
      <c r="AO638" s="40">
        <f t="shared" si="1664"/>
        <v>0</v>
      </c>
      <c r="AQ638" s="6">
        <f t="shared" si="1665"/>
        <v>0</v>
      </c>
      <c r="AR638" s="6">
        <f t="shared" si="1665"/>
        <v>0</v>
      </c>
      <c r="AS638" s="6">
        <f t="shared" si="1666"/>
        <v>0</v>
      </c>
      <c r="AT638" s="40">
        <f t="shared" si="1667"/>
        <v>0</v>
      </c>
      <c r="AV638" s="6">
        <f t="shared" si="1668"/>
        <v>0</v>
      </c>
      <c r="AW638" s="6">
        <f t="shared" si="1668"/>
        <v>0</v>
      </c>
      <c r="AX638" s="6">
        <f t="shared" si="1669"/>
        <v>0</v>
      </c>
      <c r="AY638" s="40">
        <f t="shared" si="1670"/>
        <v>0</v>
      </c>
      <c r="BA638" s="6">
        <f t="shared" si="1671"/>
        <v>0</v>
      </c>
      <c r="BB638" s="6">
        <f t="shared" si="1671"/>
        <v>0</v>
      </c>
      <c r="BC638" s="6">
        <f t="shared" si="1672"/>
        <v>0</v>
      </c>
      <c r="BD638" s="40">
        <f t="shared" si="1673"/>
        <v>0</v>
      </c>
      <c r="BF638" s="6">
        <f t="shared" si="1674"/>
        <v>0</v>
      </c>
      <c r="BG638" s="6">
        <f t="shared" si="1674"/>
        <v>0</v>
      </c>
      <c r="BH638" s="6">
        <f t="shared" si="1675"/>
        <v>0</v>
      </c>
      <c r="BI638" s="40">
        <f t="shared" si="1676"/>
        <v>0</v>
      </c>
      <c r="BK638" s="6">
        <f t="shared" si="1677"/>
        <v>0</v>
      </c>
      <c r="BL638" s="6">
        <f t="shared" si="1677"/>
        <v>0</v>
      </c>
      <c r="BM638" s="6">
        <f t="shared" si="1678"/>
        <v>0</v>
      </c>
      <c r="BN638" s="40">
        <f t="shared" si="1679"/>
        <v>0</v>
      </c>
      <c r="BP638" s="6">
        <f t="shared" si="1680"/>
        <v>0</v>
      </c>
      <c r="BQ638" s="6">
        <f t="shared" si="1680"/>
        <v>0</v>
      </c>
      <c r="BR638" s="6">
        <f t="shared" si="1681"/>
        <v>0</v>
      </c>
      <c r="BS638" s="40">
        <f t="shared" si="1682"/>
        <v>0</v>
      </c>
      <c r="BU638" s="6">
        <f t="shared" si="1683"/>
        <v>0</v>
      </c>
      <c r="BV638" s="6">
        <f t="shared" si="1683"/>
        <v>0</v>
      </c>
      <c r="BW638" s="6">
        <f t="shared" si="1684"/>
        <v>0</v>
      </c>
      <c r="BX638" s="40">
        <f t="shared" si="1685"/>
        <v>0</v>
      </c>
      <c r="BZ638" s="6">
        <f t="shared" si="1686"/>
        <v>0</v>
      </c>
      <c r="CA638" s="6">
        <f t="shared" si="1686"/>
        <v>0</v>
      </c>
      <c r="CB638" s="6">
        <f t="shared" si="1687"/>
        <v>0</v>
      </c>
      <c r="CC638" s="40">
        <f t="shared" si="1688"/>
        <v>0</v>
      </c>
      <c r="CE638" s="6">
        <f t="shared" si="1689"/>
        <v>0</v>
      </c>
      <c r="CF638" s="6">
        <f t="shared" si="1689"/>
        <v>0</v>
      </c>
      <c r="CG638" s="6">
        <f t="shared" si="1690"/>
        <v>0</v>
      </c>
      <c r="CH638" s="40">
        <f t="shared" si="1691"/>
        <v>0</v>
      </c>
      <c r="CI638" s="212"/>
      <c r="CJ638" s="6">
        <f t="shared" si="1692"/>
        <v>0</v>
      </c>
      <c r="CK638" s="6">
        <f t="shared" si="1692"/>
        <v>0</v>
      </c>
      <c r="CL638" s="6">
        <f t="shared" si="1692"/>
        <v>0</v>
      </c>
      <c r="CM638" s="6">
        <f t="shared" si="1692"/>
        <v>0</v>
      </c>
      <c r="CN638" s="6">
        <f t="shared" si="1692"/>
        <v>0</v>
      </c>
      <c r="CO638" s="6">
        <f t="shared" si="1692"/>
        <v>0</v>
      </c>
      <c r="CP638" s="6">
        <f t="shared" si="1692"/>
        <v>0</v>
      </c>
      <c r="CQ638" s="6">
        <f t="shared" si="1692"/>
        <v>0</v>
      </c>
      <c r="CR638" s="6">
        <f t="shared" si="1692"/>
        <v>0</v>
      </c>
      <c r="CS638" s="6">
        <f t="shared" si="1692"/>
        <v>0</v>
      </c>
      <c r="CT638" s="6">
        <f t="shared" si="1692"/>
        <v>0</v>
      </c>
      <c r="CU638" s="6">
        <f t="shared" si="1692"/>
        <v>0</v>
      </c>
      <c r="CV638" s="212"/>
      <c r="CW638" s="6">
        <f t="shared" si="1693"/>
        <v>0</v>
      </c>
      <c r="CX638" s="6">
        <f t="shared" si="1693"/>
        <v>0</v>
      </c>
      <c r="CY638" s="6">
        <f t="shared" si="1693"/>
        <v>0</v>
      </c>
      <c r="CZ638" s="6">
        <f t="shared" si="1693"/>
        <v>0</v>
      </c>
      <c r="DA638" s="6">
        <f t="shared" si="1693"/>
        <v>0</v>
      </c>
      <c r="DB638" s="6">
        <f t="shared" si="1693"/>
        <v>0</v>
      </c>
      <c r="DC638" s="6">
        <f t="shared" si="1693"/>
        <v>0</v>
      </c>
      <c r="DD638" s="6">
        <f t="shared" si="1693"/>
        <v>0</v>
      </c>
      <c r="DE638" s="6">
        <f t="shared" si="1693"/>
        <v>0</v>
      </c>
      <c r="DF638" s="6">
        <f t="shared" si="1693"/>
        <v>0</v>
      </c>
      <c r="DG638" s="6">
        <f t="shared" si="1693"/>
        <v>0</v>
      </c>
      <c r="DH638" s="6">
        <f t="shared" si="1693"/>
        <v>0</v>
      </c>
      <c r="DI638" s="178"/>
      <c r="DJ638" s="6">
        <f t="shared" si="1694"/>
        <v>0</v>
      </c>
      <c r="DK638" s="6">
        <f t="shared" si="1694"/>
        <v>0</v>
      </c>
      <c r="DL638" s="6">
        <f t="shared" si="1694"/>
        <v>0</v>
      </c>
      <c r="DM638" s="6">
        <f t="shared" si="1694"/>
        <v>0</v>
      </c>
      <c r="DN638" s="6">
        <f t="shared" si="1694"/>
        <v>0</v>
      </c>
      <c r="DO638" s="6">
        <f t="shared" si="1694"/>
        <v>0</v>
      </c>
      <c r="DP638" s="6">
        <f t="shared" si="1694"/>
        <v>0</v>
      </c>
      <c r="DQ638" s="6">
        <f t="shared" si="1694"/>
        <v>0</v>
      </c>
      <c r="DR638" s="6">
        <f t="shared" si="1694"/>
        <v>0</v>
      </c>
      <c r="DS638" s="6">
        <f t="shared" si="1694"/>
        <v>0</v>
      </c>
      <c r="DT638" s="6">
        <f t="shared" si="1694"/>
        <v>0</v>
      </c>
      <c r="DU638" s="6">
        <f t="shared" si="1694"/>
        <v>0</v>
      </c>
      <c r="DV638" s="178"/>
      <c r="DW638" s="6">
        <f t="shared" si="1695"/>
        <v>0</v>
      </c>
      <c r="DX638" s="6">
        <f t="shared" si="1695"/>
        <v>0</v>
      </c>
      <c r="DY638" s="6">
        <f t="shared" si="1695"/>
        <v>0</v>
      </c>
      <c r="DZ638" s="6">
        <f t="shared" si="1695"/>
        <v>0</v>
      </c>
      <c r="EA638" s="6">
        <f t="shared" si="1695"/>
        <v>0</v>
      </c>
      <c r="EB638" s="6">
        <f t="shared" si="1695"/>
        <v>0</v>
      </c>
      <c r="EC638" s="6">
        <f t="shared" si="1695"/>
        <v>0</v>
      </c>
      <c r="ED638" s="6">
        <f t="shared" si="1695"/>
        <v>0</v>
      </c>
      <c r="EE638" s="6">
        <f t="shared" si="1695"/>
        <v>0</v>
      </c>
      <c r="EF638" s="6">
        <f t="shared" si="1695"/>
        <v>0</v>
      </c>
      <c r="EG638" s="6">
        <f t="shared" si="1695"/>
        <v>0</v>
      </c>
      <c r="EH638" s="6">
        <f t="shared" si="1695"/>
        <v>0</v>
      </c>
    </row>
    <row r="639" spans="2:138" x14ac:dyDescent="0.25">
      <c r="B639" s="51">
        <v>67007</v>
      </c>
      <c r="C639" s="51"/>
      <c r="D639" t="str" cm="1">
        <f t="array" ref="D639">_xll.OneStreamExcelAddIn.XFFunctions.XFGetMemberInfo("Description","Account",B639)</f>
        <v>Auto Insurance</v>
      </c>
      <c r="E639" s="6">
        <f t="shared" si="1645"/>
        <v>0.37477103718199606</v>
      </c>
      <c r="F639" s="6">
        <f t="shared" si="1645"/>
        <v>0.34428571428571425</v>
      </c>
      <c r="G639" s="6">
        <f t="shared" si="1646"/>
        <v>-3.0485322896281808E-2</v>
      </c>
      <c r="H639" s="55">
        <f t="shared" si="1647"/>
        <v>-8.8546581026544682E-2</v>
      </c>
      <c r="I639" s="41"/>
      <c r="J639" s="6">
        <f t="shared" si="1648"/>
        <v>0.36892313619726447</v>
      </c>
      <c r="K639" s="6">
        <f t="shared" si="1648"/>
        <v>0.35392063349230629</v>
      </c>
      <c r="L639" s="6">
        <f t="shared" si="1649"/>
        <v>-1.5002502704958176E-2</v>
      </c>
      <c r="M639" s="40">
        <f t="shared" si="1650"/>
        <v>-4.2389454824719362E-2</v>
      </c>
      <c r="N639" s="41"/>
      <c r="O639" s="6">
        <f t="shared" si="1651"/>
        <v>0.25297578119031244</v>
      </c>
      <c r="P639" s="6">
        <f t="shared" si="1652"/>
        <v>-0.11594735500695202</v>
      </c>
      <c r="Q639" s="40">
        <f t="shared" si="1653"/>
        <v>-0.45833381544032231</v>
      </c>
      <c r="R639" s="41"/>
      <c r="S639" s="6">
        <f t="shared" si="1696"/>
        <v>0</v>
      </c>
      <c r="T639" s="6">
        <f t="shared" si="1654"/>
        <v>-0.37477103718199606</v>
      </c>
      <c r="U639" s="40">
        <f t="shared" si="1655"/>
        <v>0</v>
      </c>
      <c r="V639" s="41"/>
      <c r="W639" s="42"/>
      <c r="X639" s="43"/>
      <c r="Y639" s="42"/>
      <c r="Z639" s="44"/>
      <c r="AB639" s="6">
        <f t="shared" si="1656"/>
        <v>0.38439983942191891</v>
      </c>
      <c r="AC639" s="6">
        <f t="shared" si="1656"/>
        <v>0.35613183629119882</v>
      </c>
      <c r="AD639" s="6">
        <f t="shared" si="1657"/>
        <v>-2.8268003130720087E-2</v>
      </c>
      <c r="AE639" s="40">
        <f t="shared" si="1658"/>
        <v>-7.9375108457324636E-2</v>
      </c>
      <c r="AG639" s="6">
        <f t="shared" si="1659"/>
        <v>0.37907363420427553</v>
      </c>
      <c r="AH639" s="6">
        <f t="shared" si="1659"/>
        <v>0.37472560975609753</v>
      </c>
      <c r="AI639" s="6">
        <f t="shared" si="1660"/>
        <v>-4.3480244481780006E-3</v>
      </c>
      <c r="AJ639" s="40">
        <f t="shared" si="1661"/>
        <v>-1.1603222024264781E-2</v>
      </c>
      <c r="AL639" s="6">
        <f t="shared" si="1662"/>
        <v>0.34076156583629891</v>
      </c>
      <c r="AM639" s="6">
        <f t="shared" si="1662"/>
        <v>0.34236768802228412</v>
      </c>
      <c r="AN639" s="6">
        <f t="shared" si="1663"/>
        <v>1.6061221859852148E-3</v>
      </c>
      <c r="AO639" s="40">
        <f t="shared" si="1664"/>
        <v>4.691220118531382E-3</v>
      </c>
      <c r="AQ639" s="6">
        <f t="shared" si="1665"/>
        <v>0.37477103718199606</v>
      </c>
      <c r="AR639" s="6">
        <f t="shared" si="1665"/>
        <v>0.34428571428571425</v>
      </c>
      <c r="AS639" s="6">
        <f t="shared" si="1666"/>
        <v>-3.0485322896281808E-2</v>
      </c>
      <c r="AT639" s="40">
        <f t="shared" si="1667"/>
        <v>-8.8546581026544682E-2</v>
      </c>
      <c r="AV639" s="6">
        <f t="shared" si="1668"/>
        <v>0.36892313619726447</v>
      </c>
      <c r="AW639" s="6">
        <f t="shared" si="1668"/>
        <v>0.33917902725077614</v>
      </c>
      <c r="AX639" s="6">
        <f t="shared" si="1669"/>
        <v>-2.9744108946488323E-2</v>
      </c>
      <c r="AY639" s="40">
        <f t="shared" si="1670"/>
        <v>-8.7694422581431175E-2</v>
      </c>
      <c r="BA639" s="6">
        <f t="shared" si="1671"/>
        <v>0</v>
      </c>
      <c r="BB639" s="6">
        <f t="shared" si="1671"/>
        <v>0.3448895124517713</v>
      </c>
      <c r="BC639" s="6">
        <f t="shared" si="1672"/>
        <v>0.3448895124517713</v>
      </c>
      <c r="BD639" s="40">
        <f t="shared" si="1673"/>
        <v>1</v>
      </c>
      <c r="BF639" s="6">
        <f t="shared" si="1674"/>
        <v>0</v>
      </c>
      <c r="BG639" s="6">
        <f t="shared" si="1674"/>
        <v>0.34047091412742381</v>
      </c>
      <c r="BH639" s="6">
        <f t="shared" si="1675"/>
        <v>0.34047091412742381</v>
      </c>
      <c r="BI639" s="40">
        <f t="shared" si="1676"/>
        <v>1</v>
      </c>
      <c r="BK639" s="6">
        <f t="shared" si="1677"/>
        <v>0</v>
      </c>
      <c r="BL639" s="6">
        <f t="shared" si="1677"/>
        <v>0.35293610911701362</v>
      </c>
      <c r="BM639" s="6">
        <f t="shared" si="1678"/>
        <v>0.35293610911701362</v>
      </c>
      <c r="BN639" s="40">
        <f t="shared" si="1679"/>
        <v>1</v>
      </c>
      <c r="BP639" s="6">
        <f t="shared" si="1680"/>
        <v>0</v>
      </c>
      <c r="BQ639" s="6">
        <f t="shared" si="1680"/>
        <v>0.34880454061724014</v>
      </c>
      <c r="BR639" s="6">
        <f t="shared" si="1681"/>
        <v>0.34880454061724014</v>
      </c>
      <c r="BS639" s="40">
        <f t="shared" si="1682"/>
        <v>1</v>
      </c>
      <c r="BU639" s="6">
        <f t="shared" si="1683"/>
        <v>0</v>
      </c>
      <c r="BV639" s="6">
        <f t="shared" si="1683"/>
        <v>0.33388115449915107</v>
      </c>
      <c r="BW639" s="6">
        <f t="shared" si="1684"/>
        <v>0.33388115449915107</v>
      </c>
      <c r="BX639" s="40">
        <f t="shared" si="1685"/>
        <v>1</v>
      </c>
      <c r="BZ639" s="6">
        <f t="shared" si="1686"/>
        <v>0</v>
      </c>
      <c r="CA639" s="6">
        <f t="shared" si="1686"/>
        <v>0.35459069599711501</v>
      </c>
      <c r="CB639" s="6">
        <f t="shared" si="1687"/>
        <v>0.35459069599711501</v>
      </c>
      <c r="CC639" s="40">
        <f t="shared" si="1688"/>
        <v>1</v>
      </c>
      <c r="CE639" s="6">
        <f t="shared" si="1689"/>
        <v>0</v>
      </c>
      <c r="CF639" s="6">
        <f t="shared" si="1689"/>
        <v>0.34563796133567665</v>
      </c>
      <c r="CG639" s="6">
        <f t="shared" si="1690"/>
        <v>0.34563796133567665</v>
      </c>
      <c r="CH639" s="40">
        <f t="shared" si="1691"/>
        <v>1</v>
      </c>
      <c r="CI639" s="212"/>
      <c r="CJ639" s="6">
        <f t="shared" si="1692"/>
        <v>0.38439983942191891</v>
      </c>
      <c r="CK639" s="6">
        <f t="shared" si="1692"/>
        <v>0.37907363420427553</v>
      </c>
      <c r="CL639" s="6">
        <f t="shared" si="1692"/>
        <v>0.34076156583629891</v>
      </c>
      <c r="CM639" s="6">
        <f t="shared" si="1692"/>
        <v>0.37477103718199606</v>
      </c>
      <c r="CN639" s="6">
        <f t="shared" si="1692"/>
        <v>0.36892313619726447</v>
      </c>
      <c r="CO639" s="6">
        <f t="shared" si="1692"/>
        <v>0</v>
      </c>
      <c r="CP639" s="6">
        <f t="shared" si="1692"/>
        <v>0</v>
      </c>
      <c r="CQ639" s="6">
        <f t="shared" si="1692"/>
        <v>0</v>
      </c>
      <c r="CR639" s="6">
        <f t="shared" si="1692"/>
        <v>0</v>
      </c>
      <c r="CS639" s="6">
        <f t="shared" si="1692"/>
        <v>0</v>
      </c>
      <c r="CT639" s="6">
        <f t="shared" si="1692"/>
        <v>0</v>
      </c>
      <c r="CU639" s="6">
        <f t="shared" si="1692"/>
        <v>0</v>
      </c>
      <c r="CV639" s="212"/>
      <c r="CW639" s="6">
        <f t="shared" si="1693"/>
        <v>0.26506564201088695</v>
      </c>
      <c r="CX639" s="6">
        <f t="shared" si="1693"/>
        <v>0.27105435494433527</v>
      </c>
      <c r="CY639" s="6">
        <f t="shared" si="1693"/>
        <v>0.2349701958558047</v>
      </c>
      <c r="CZ639" s="6">
        <f t="shared" si="1693"/>
        <v>0.24426084390675715</v>
      </c>
      <c r="DA639" s="6">
        <f t="shared" si="1693"/>
        <v>0.24155237817332942</v>
      </c>
      <c r="DB639" s="6">
        <f t="shared" si="1693"/>
        <v>0.31619624084103215</v>
      </c>
      <c r="DC639" s="6">
        <f t="shared" si="1693"/>
        <v>0.32811239669421488</v>
      </c>
      <c r="DD639" s="6">
        <f t="shared" si="1693"/>
        <v>0.35370520871813815</v>
      </c>
      <c r="DE639" s="6">
        <f t="shared" si="1693"/>
        <v>0.32394160583941606</v>
      </c>
      <c r="DF639" s="6">
        <f t="shared" si="1693"/>
        <v>0.32893850910340089</v>
      </c>
      <c r="DG639" s="6">
        <f t="shared" si="1693"/>
        <v>0.36201890359168243</v>
      </c>
      <c r="DH639" s="6">
        <f t="shared" si="1693"/>
        <v>0.42977558348294431</v>
      </c>
      <c r="DI639" s="178"/>
      <c r="DJ639" s="6">
        <f t="shared" si="1694"/>
        <v>0.35613183629119882</v>
      </c>
      <c r="DK639" s="6">
        <f t="shared" si="1694"/>
        <v>0.37472560975609753</v>
      </c>
      <c r="DL639" s="6">
        <f t="shared" si="1694"/>
        <v>0.34236768802228412</v>
      </c>
      <c r="DM639" s="6">
        <f t="shared" si="1694"/>
        <v>0.34428571428571425</v>
      </c>
      <c r="DN639" s="6">
        <f t="shared" si="1694"/>
        <v>0.33917902725077614</v>
      </c>
      <c r="DO639" s="6">
        <f t="shared" si="1694"/>
        <v>0.3448895124517713</v>
      </c>
      <c r="DP639" s="6">
        <f t="shared" si="1694"/>
        <v>0.34047091412742381</v>
      </c>
      <c r="DQ639" s="6">
        <f t="shared" si="1694"/>
        <v>0.35293610911701362</v>
      </c>
      <c r="DR639" s="6">
        <f t="shared" si="1694"/>
        <v>0.34880454061724014</v>
      </c>
      <c r="DS639" s="6">
        <f t="shared" si="1694"/>
        <v>0.33388115449915107</v>
      </c>
      <c r="DT639" s="6">
        <f t="shared" si="1694"/>
        <v>0.35459069599711501</v>
      </c>
      <c r="DU639" s="6">
        <f t="shared" si="1694"/>
        <v>0.34563796133567665</v>
      </c>
      <c r="DV639" s="178"/>
      <c r="DW639" s="6">
        <f t="shared" si="1695"/>
        <v>0.30189853719265486</v>
      </c>
      <c r="DX639" s="6">
        <f t="shared" si="1695"/>
        <v>0.31855500821018062</v>
      </c>
      <c r="DY639" s="6">
        <f t="shared" si="1695"/>
        <v>0.28420744213302079</v>
      </c>
      <c r="DZ639" s="6">
        <f t="shared" si="1695"/>
        <v>0.28630460448642264</v>
      </c>
      <c r="EA639" s="6">
        <f t="shared" si="1695"/>
        <v>0.27809633027522934</v>
      </c>
      <c r="EB639" s="6">
        <f t="shared" si="1695"/>
        <v>0.29322853688029021</v>
      </c>
      <c r="EC639" s="6">
        <f t="shared" si="1695"/>
        <v>0.27873563218390807</v>
      </c>
      <c r="ED639" s="6">
        <f t="shared" si="1695"/>
        <v>0.27817608259248638</v>
      </c>
      <c r="EE639" s="6">
        <f t="shared" si="1695"/>
        <v>0.27913669064748203</v>
      </c>
      <c r="EF639" s="6">
        <f t="shared" si="1695"/>
        <v>0.28010395610742134</v>
      </c>
      <c r="EG639" s="6">
        <f t="shared" si="1695"/>
        <v>0.29827798277982781</v>
      </c>
      <c r="EH639" s="6">
        <f t="shared" si="1695"/>
        <v>0.29269764634882317</v>
      </c>
    </row>
    <row r="640" spans="2:138" x14ac:dyDescent="0.25">
      <c r="B640" s="51">
        <v>67008</v>
      </c>
      <c r="C640" s="51"/>
      <c r="D640" t="str" cm="1">
        <f t="array" ref="D640">_xll.OneStreamExcelAddIn.XFFunctions.XFGetMemberInfo("Description","Account",B640)</f>
        <v>General / Other Ins</v>
      </c>
      <c r="E640" s="6">
        <f t="shared" si="1645"/>
        <v>0</v>
      </c>
      <c r="F640" s="6">
        <f t="shared" si="1645"/>
        <v>0</v>
      </c>
      <c r="G640" s="6">
        <f t="shared" si="1646"/>
        <v>0</v>
      </c>
      <c r="H640" s="55">
        <f t="shared" si="1647"/>
        <v>0</v>
      </c>
      <c r="I640" s="41"/>
      <c r="J640" s="6">
        <f t="shared" si="1648"/>
        <v>0</v>
      </c>
      <c r="K640" s="6">
        <f t="shared" si="1648"/>
        <v>0</v>
      </c>
      <c r="L640" s="6">
        <f t="shared" si="1649"/>
        <v>0</v>
      </c>
      <c r="M640" s="40">
        <f t="shared" si="1650"/>
        <v>0</v>
      </c>
      <c r="N640" s="41"/>
      <c r="O640" s="6">
        <f t="shared" si="1651"/>
        <v>0</v>
      </c>
      <c r="P640" s="6">
        <f t="shared" si="1652"/>
        <v>0</v>
      </c>
      <c r="Q640" s="40">
        <f t="shared" si="1653"/>
        <v>0</v>
      </c>
      <c r="R640" s="41"/>
      <c r="S640" s="6">
        <f t="shared" si="1696"/>
        <v>0</v>
      </c>
      <c r="T640" s="6">
        <f t="shared" si="1654"/>
        <v>0</v>
      </c>
      <c r="U640" s="40">
        <f t="shared" si="1655"/>
        <v>0</v>
      </c>
      <c r="V640" s="41"/>
      <c r="W640" s="42"/>
      <c r="X640" s="43"/>
      <c r="Y640" s="42"/>
      <c r="Z640" s="44"/>
      <c r="AB640" s="6">
        <f t="shared" si="1656"/>
        <v>0</v>
      </c>
      <c r="AC640" s="6">
        <f t="shared" si="1656"/>
        <v>0</v>
      </c>
      <c r="AD640" s="6">
        <f t="shared" si="1657"/>
        <v>0</v>
      </c>
      <c r="AE640" s="40">
        <f t="shared" si="1658"/>
        <v>0</v>
      </c>
      <c r="AG640" s="6">
        <f t="shared" si="1659"/>
        <v>0</v>
      </c>
      <c r="AH640" s="6">
        <f t="shared" si="1659"/>
        <v>0</v>
      </c>
      <c r="AI640" s="6">
        <f t="shared" si="1660"/>
        <v>0</v>
      </c>
      <c r="AJ640" s="40">
        <f t="shared" si="1661"/>
        <v>0</v>
      </c>
      <c r="AL640" s="6">
        <f t="shared" si="1662"/>
        <v>0</v>
      </c>
      <c r="AM640" s="6">
        <f t="shared" si="1662"/>
        <v>0</v>
      </c>
      <c r="AN640" s="6">
        <f t="shared" si="1663"/>
        <v>0</v>
      </c>
      <c r="AO640" s="40">
        <f t="shared" si="1664"/>
        <v>0</v>
      </c>
      <c r="AQ640" s="6">
        <f t="shared" si="1665"/>
        <v>0</v>
      </c>
      <c r="AR640" s="6">
        <f t="shared" si="1665"/>
        <v>0</v>
      </c>
      <c r="AS640" s="6">
        <f t="shared" si="1666"/>
        <v>0</v>
      </c>
      <c r="AT640" s="40">
        <f t="shared" si="1667"/>
        <v>0</v>
      </c>
      <c r="AV640" s="6">
        <f t="shared" si="1668"/>
        <v>0</v>
      </c>
      <c r="AW640" s="6">
        <f t="shared" si="1668"/>
        <v>0</v>
      </c>
      <c r="AX640" s="6">
        <f t="shared" si="1669"/>
        <v>0</v>
      </c>
      <c r="AY640" s="40">
        <f t="shared" si="1670"/>
        <v>0</v>
      </c>
      <c r="BA640" s="6">
        <f t="shared" si="1671"/>
        <v>0</v>
      </c>
      <c r="BB640" s="6">
        <f t="shared" si="1671"/>
        <v>0</v>
      </c>
      <c r="BC640" s="6">
        <f t="shared" si="1672"/>
        <v>0</v>
      </c>
      <c r="BD640" s="40">
        <f t="shared" si="1673"/>
        <v>0</v>
      </c>
      <c r="BF640" s="6">
        <f t="shared" si="1674"/>
        <v>0</v>
      </c>
      <c r="BG640" s="6">
        <f t="shared" si="1674"/>
        <v>0</v>
      </c>
      <c r="BH640" s="6">
        <f t="shared" si="1675"/>
        <v>0</v>
      </c>
      <c r="BI640" s="40">
        <f t="shared" si="1676"/>
        <v>0</v>
      </c>
      <c r="BK640" s="6">
        <f t="shared" si="1677"/>
        <v>0</v>
      </c>
      <c r="BL640" s="6">
        <f t="shared" si="1677"/>
        <v>0</v>
      </c>
      <c r="BM640" s="6">
        <f t="shared" si="1678"/>
        <v>0</v>
      </c>
      <c r="BN640" s="40">
        <f t="shared" si="1679"/>
        <v>0</v>
      </c>
      <c r="BP640" s="6">
        <f t="shared" si="1680"/>
        <v>0</v>
      </c>
      <c r="BQ640" s="6">
        <f t="shared" si="1680"/>
        <v>0</v>
      </c>
      <c r="BR640" s="6">
        <f t="shared" si="1681"/>
        <v>0</v>
      </c>
      <c r="BS640" s="40">
        <f t="shared" si="1682"/>
        <v>0</v>
      </c>
      <c r="BU640" s="6">
        <f t="shared" si="1683"/>
        <v>0</v>
      </c>
      <c r="BV640" s="6">
        <f t="shared" si="1683"/>
        <v>0</v>
      </c>
      <c r="BW640" s="6">
        <f t="shared" si="1684"/>
        <v>0</v>
      </c>
      <c r="BX640" s="40">
        <f t="shared" si="1685"/>
        <v>0</v>
      </c>
      <c r="BZ640" s="6">
        <f t="shared" si="1686"/>
        <v>0</v>
      </c>
      <c r="CA640" s="6">
        <f t="shared" si="1686"/>
        <v>0</v>
      </c>
      <c r="CB640" s="6">
        <f t="shared" si="1687"/>
        <v>0</v>
      </c>
      <c r="CC640" s="40">
        <f t="shared" si="1688"/>
        <v>0</v>
      </c>
      <c r="CE640" s="6">
        <f t="shared" si="1689"/>
        <v>0</v>
      </c>
      <c r="CF640" s="6">
        <f t="shared" si="1689"/>
        <v>0</v>
      </c>
      <c r="CG640" s="6">
        <f t="shared" si="1690"/>
        <v>0</v>
      </c>
      <c r="CH640" s="40">
        <f t="shared" si="1691"/>
        <v>0</v>
      </c>
      <c r="CI640" s="212"/>
      <c r="CJ640" s="6">
        <f t="shared" si="1692"/>
        <v>0</v>
      </c>
      <c r="CK640" s="6">
        <f t="shared" si="1692"/>
        <v>0</v>
      </c>
      <c r="CL640" s="6">
        <f t="shared" si="1692"/>
        <v>0</v>
      </c>
      <c r="CM640" s="6">
        <f t="shared" si="1692"/>
        <v>0</v>
      </c>
      <c r="CN640" s="6">
        <f t="shared" si="1692"/>
        <v>0</v>
      </c>
      <c r="CO640" s="6">
        <f t="shared" si="1692"/>
        <v>0</v>
      </c>
      <c r="CP640" s="6">
        <f t="shared" si="1692"/>
        <v>0</v>
      </c>
      <c r="CQ640" s="6">
        <f t="shared" si="1692"/>
        <v>0</v>
      </c>
      <c r="CR640" s="6">
        <f t="shared" si="1692"/>
        <v>0</v>
      </c>
      <c r="CS640" s="6">
        <f t="shared" si="1692"/>
        <v>0</v>
      </c>
      <c r="CT640" s="6">
        <f t="shared" si="1692"/>
        <v>0</v>
      </c>
      <c r="CU640" s="6">
        <f t="shared" si="1692"/>
        <v>0</v>
      </c>
      <c r="CV640" s="212"/>
      <c r="CW640" s="6">
        <f t="shared" si="1693"/>
        <v>0</v>
      </c>
      <c r="CX640" s="6">
        <f t="shared" si="1693"/>
        <v>0</v>
      </c>
      <c r="CY640" s="6">
        <f t="shared" si="1693"/>
        <v>0</v>
      </c>
      <c r="CZ640" s="6">
        <f t="shared" si="1693"/>
        <v>0</v>
      </c>
      <c r="DA640" s="6">
        <f t="shared" si="1693"/>
        <v>0</v>
      </c>
      <c r="DB640" s="6">
        <f t="shared" si="1693"/>
        <v>0</v>
      </c>
      <c r="DC640" s="6">
        <f t="shared" si="1693"/>
        <v>0</v>
      </c>
      <c r="DD640" s="6">
        <f t="shared" si="1693"/>
        <v>0</v>
      </c>
      <c r="DE640" s="6">
        <f t="shared" si="1693"/>
        <v>0</v>
      </c>
      <c r="DF640" s="6">
        <f t="shared" si="1693"/>
        <v>0</v>
      </c>
      <c r="DG640" s="6">
        <f t="shared" si="1693"/>
        <v>0</v>
      </c>
      <c r="DH640" s="6">
        <f t="shared" si="1693"/>
        <v>0</v>
      </c>
      <c r="DI640" s="178"/>
      <c r="DJ640" s="6">
        <f t="shared" si="1694"/>
        <v>0</v>
      </c>
      <c r="DK640" s="6">
        <f t="shared" si="1694"/>
        <v>0</v>
      </c>
      <c r="DL640" s="6">
        <f t="shared" si="1694"/>
        <v>0</v>
      </c>
      <c r="DM640" s="6">
        <f t="shared" si="1694"/>
        <v>0</v>
      </c>
      <c r="DN640" s="6">
        <f t="shared" si="1694"/>
        <v>0</v>
      </c>
      <c r="DO640" s="6">
        <f t="shared" si="1694"/>
        <v>0</v>
      </c>
      <c r="DP640" s="6">
        <f t="shared" si="1694"/>
        <v>0</v>
      </c>
      <c r="DQ640" s="6">
        <f t="shared" si="1694"/>
        <v>0</v>
      </c>
      <c r="DR640" s="6">
        <f t="shared" si="1694"/>
        <v>0</v>
      </c>
      <c r="DS640" s="6">
        <f t="shared" si="1694"/>
        <v>0</v>
      </c>
      <c r="DT640" s="6">
        <f t="shared" si="1694"/>
        <v>0</v>
      </c>
      <c r="DU640" s="6">
        <f t="shared" si="1694"/>
        <v>0</v>
      </c>
      <c r="DV640" s="178"/>
      <c r="DW640" s="6">
        <f t="shared" si="1695"/>
        <v>0</v>
      </c>
      <c r="DX640" s="6">
        <f t="shared" si="1695"/>
        <v>0</v>
      </c>
      <c r="DY640" s="6">
        <f t="shared" si="1695"/>
        <v>0</v>
      </c>
      <c r="DZ640" s="6">
        <f t="shared" si="1695"/>
        <v>0</v>
      </c>
      <c r="EA640" s="6">
        <f t="shared" si="1695"/>
        <v>0</v>
      </c>
      <c r="EB640" s="6">
        <f t="shared" si="1695"/>
        <v>0</v>
      </c>
      <c r="EC640" s="6">
        <f t="shared" si="1695"/>
        <v>0</v>
      </c>
      <c r="ED640" s="6">
        <f t="shared" si="1695"/>
        <v>0</v>
      </c>
      <c r="EE640" s="6">
        <f t="shared" si="1695"/>
        <v>0</v>
      </c>
      <c r="EF640" s="6">
        <f t="shared" si="1695"/>
        <v>0</v>
      </c>
      <c r="EG640" s="6">
        <f t="shared" si="1695"/>
        <v>0</v>
      </c>
      <c r="EH640" s="6">
        <f t="shared" si="1695"/>
        <v>0</v>
      </c>
    </row>
    <row r="641" spans="2:138" x14ac:dyDescent="0.25">
      <c r="B641" s="51">
        <v>67009</v>
      </c>
      <c r="C641" s="51"/>
      <c r="D641" t="str" cm="1">
        <f t="array" ref="D641">_xll.OneStreamExcelAddIn.XFFunctions.XFGetMemberInfo("Description","Account",B641)</f>
        <v>Physician Malpractice</v>
      </c>
      <c r="E641" s="6">
        <f t="shared" si="1645"/>
        <v>2.9610371819960859</v>
      </c>
      <c r="F641" s="6">
        <f t="shared" si="1645"/>
        <v>2.8361344537815127</v>
      </c>
      <c r="G641" s="6">
        <f t="shared" si="1646"/>
        <v>-0.12490272821457316</v>
      </c>
      <c r="H641" s="55">
        <f t="shared" si="1647"/>
        <v>-4.4039776763064309E-2</v>
      </c>
      <c r="I641" s="41"/>
      <c r="J641" s="6">
        <f t="shared" si="1648"/>
        <v>2.914833365440185</v>
      </c>
      <c r="K641" s="6">
        <f t="shared" si="1648"/>
        <v>2.915504364258076</v>
      </c>
      <c r="L641" s="6">
        <f t="shared" si="1649"/>
        <v>6.709988178910109E-4</v>
      </c>
      <c r="M641" s="40">
        <f t="shared" si="1650"/>
        <v>2.3014845256860508E-4</v>
      </c>
      <c r="N641" s="41"/>
      <c r="O641" s="6">
        <f t="shared" si="1651"/>
        <v>1.7333020093208036</v>
      </c>
      <c r="P641" s="6">
        <f t="shared" si="1652"/>
        <v>-1.1815313561193814</v>
      </c>
      <c r="Q641" s="40">
        <f t="shared" si="1653"/>
        <v>-0.68166502419411945</v>
      </c>
      <c r="R641" s="41"/>
      <c r="S641" s="6">
        <f t="shared" si="1696"/>
        <v>0</v>
      </c>
      <c r="T641" s="6">
        <f t="shared" si="1654"/>
        <v>-2.9610371819960859</v>
      </c>
      <c r="U641" s="40">
        <f t="shared" si="1655"/>
        <v>0</v>
      </c>
      <c r="V641" s="41"/>
      <c r="W641" s="42"/>
      <c r="X641" s="43"/>
      <c r="Y641" s="42"/>
      <c r="Z641" s="44"/>
      <c r="AB641" s="6">
        <f t="shared" si="1656"/>
        <v>3.0371136089923723</v>
      </c>
      <c r="AC641" s="6">
        <f t="shared" si="1656"/>
        <v>2.9337196667873959</v>
      </c>
      <c r="AD641" s="6">
        <f t="shared" si="1657"/>
        <v>-0.10339394220497633</v>
      </c>
      <c r="AE641" s="40">
        <f t="shared" si="1658"/>
        <v>-3.5243293139251806E-2</v>
      </c>
      <c r="AG641" s="6">
        <f t="shared" si="1659"/>
        <v>2.9950316706254947</v>
      </c>
      <c r="AH641" s="6">
        <f t="shared" si="1659"/>
        <v>3.086890243902439</v>
      </c>
      <c r="AI641" s="6">
        <f t="shared" si="1660"/>
        <v>9.1858573276944355E-2</v>
      </c>
      <c r="AJ641" s="40">
        <f t="shared" si="1661"/>
        <v>2.9757641515889135E-2</v>
      </c>
      <c r="AL641" s="6">
        <f t="shared" si="1662"/>
        <v>2.6923309608540924</v>
      </c>
      <c r="AM641" s="6">
        <f t="shared" si="1662"/>
        <v>2.8203342618384402</v>
      </c>
      <c r="AN641" s="6">
        <f t="shared" si="1663"/>
        <v>0.12800330098434776</v>
      </c>
      <c r="AO641" s="40">
        <f t="shared" si="1664"/>
        <v>4.5385861781116886E-2</v>
      </c>
      <c r="AQ641" s="6">
        <f t="shared" si="1665"/>
        <v>2.9610371819960859</v>
      </c>
      <c r="AR641" s="6">
        <f t="shared" si="1665"/>
        <v>2.8361344537815127</v>
      </c>
      <c r="AS641" s="6">
        <f t="shared" si="1666"/>
        <v>-0.12490272821457316</v>
      </c>
      <c r="AT641" s="40">
        <f t="shared" si="1667"/>
        <v>-4.4039776763064309E-2</v>
      </c>
      <c r="AV641" s="6">
        <f t="shared" si="1668"/>
        <v>2.914833365440185</v>
      </c>
      <c r="AW641" s="6">
        <f t="shared" si="1668"/>
        <v>2.7940669196274577</v>
      </c>
      <c r="AX641" s="6">
        <f t="shared" si="1669"/>
        <v>-0.12076644581272733</v>
      </c>
      <c r="AY641" s="40">
        <f t="shared" si="1670"/>
        <v>-4.3222460050752656E-2</v>
      </c>
      <c r="BA641" s="6">
        <f t="shared" si="1671"/>
        <v>0</v>
      </c>
      <c r="BB641" s="6">
        <f t="shared" si="1671"/>
        <v>2.8411083830235007</v>
      </c>
      <c r="BC641" s="6">
        <f t="shared" si="1672"/>
        <v>2.8411083830235007</v>
      </c>
      <c r="BD641" s="40">
        <f t="shared" si="1673"/>
        <v>1</v>
      </c>
      <c r="BF641" s="6">
        <f t="shared" si="1674"/>
        <v>0</v>
      </c>
      <c r="BG641" s="6">
        <f t="shared" si="1674"/>
        <v>2.8047091412742384</v>
      </c>
      <c r="BH641" s="6">
        <f t="shared" si="1675"/>
        <v>2.8047091412742384</v>
      </c>
      <c r="BI641" s="40">
        <f t="shared" si="1676"/>
        <v>1</v>
      </c>
      <c r="BK641" s="6">
        <f t="shared" si="1677"/>
        <v>0</v>
      </c>
      <c r="BL641" s="6">
        <f t="shared" si="1677"/>
        <v>2.9073941134242642</v>
      </c>
      <c r="BM641" s="6">
        <f t="shared" si="1678"/>
        <v>2.9073941134242642</v>
      </c>
      <c r="BN641" s="40">
        <f t="shared" si="1679"/>
        <v>1</v>
      </c>
      <c r="BP641" s="6">
        <f t="shared" si="1680"/>
        <v>0</v>
      </c>
      <c r="BQ641" s="6">
        <f t="shared" si="1680"/>
        <v>2.8733593472862715</v>
      </c>
      <c r="BR641" s="6">
        <f t="shared" si="1681"/>
        <v>2.8733593472862715</v>
      </c>
      <c r="BS641" s="40">
        <f t="shared" si="1682"/>
        <v>1</v>
      </c>
      <c r="BU641" s="6">
        <f t="shared" si="1683"/>
        <v>0</v>
      </c>
      <c r="BV641" s="6">
        <f t="shared" si="1683"/>
        <v>2.7504244482173177</v>
      </c>
      <c r="BW641" s="6">
        <f t="shared" si="1684"/>
        <v>2.7504244482173177</v>
      </c>
      <c r="BX641" s="40">
        <f t="shared" si="1685"/>
        <v>1</v>
      </c>
      <c r="BZ641" s="6">
        <f t="shared" si="1686"/>
        <v>0</v>
      </c>
      <c r="CA641" s="6">
        <f t="shared" si="1686"/>
        <v>2.9210241615578796</v>
      </c>
      <c r="CB641" s="6">
        <f t="shared" si="1687"/>
        <v>2.9210241615578796</v>
      </c>
      <c r="CC641" s="40">
        <f t="shared" si="1688"/>
        <v>1</v>
      </c>
      <c r="CE641" s="6">
        <f t="shared" si="1689"/>
        <v>0</v>
      </c>
      <c r="CF641" s="6">
        <f t="shared" si="1689"/>
        <v>2.8471001757469243</v>
      </c>
      <c r="CG641" s="6">
        <f t="shared" si="1690"/>
        <v>2.8471001757469243</v>
      </c>
      <c r="CH641" s="40">
        <f t="shared" si="1691"/>
        <v>1</v>
      </c>
      <c r="CI641" s="212"/>
      <c r="CJ641" s="6">
        <f t="shared" si="1692"/>
        <v>3.0371136089923723</v>
      </c>
      <c r="CK641" s="6">
        <f t="shared" si="1692"/>
        <v>2.9950316706254947</v>
      </c>
      <c r="CL641" s="6">
        <f t="shared" si="1692"/>
        <v>2.6923309608540924</v>
      </c>
      <c r="CM641" s="6">
        <f t="shared" si="1692"/>
        <v>2.9610371819960859</v>
      </c>
      <c r="CN641" s="6">
        <f t="shared" si="1692"/>
        <v>2.914833365440185</v>
      </c>
      <c r="CO641" s="6">
        <f t="shared" si="1692"/>
        <v>0</v>
      </c>
      <c r="CP641" s="6">
        <f t="shared" si="1692"/>
        <v>0</v>
      </c>
      <c r="CQ641" s="6">
        <f t="shared" si="1692"/>
        <v>0</v>
      </c>
      <c r="CR641" s="6">
        <f t="shared" si="1692"/>
        <v>0</v>
      </c>
      <c r="CS641" s="6">
        <f t="shared" si="1692"/>
        <v>0</v>
      </c>
      <c r="CT641" s="6">
        <f t="shared" si="1692"/>
        <v>0</v>
      </c>
      <c r="CU641" s="6">
        <f t="shared" si="1692"/>
        <v>0</v>
      </c>
      <c r="CV641" s="212"/>
      <c r="CW641" s="6">
        <f t="shared" si="1693"/>
        <v>3.5095453089977582</v>
      </c>
      <c r="CX641" s="6">
        <f t="shared" si="1693"/>
        <v>3.5888375900458414</v>
      </c>
      <c r="CY641" s="6">
        <f t="shared" si="1693"/>
        <v>0.21759012205506673</v>
      </c>
      <c r="CZ641" s="6">
        <f t="shared" si="1693"/>
        <v>0</v>
      </c>
      <c r="DA641" s="6">
        <f t="shared" si="1693"/>
        <v>0</v>
      </c>
      <c r="DB641" s="6">
        <f t="shared" si="1693"/>
        <v>3.9046702771583308</v>
      </c>
      <c r="DC641" s="6">
        <f t="shared" si="1693"/>
        <v>2.9837851239669422</v>
      </c>
      <c r="DD641" s="6">
        <f t="shared" si="1693"/>
        <v>2.7945363871444404</v>
      </c>
      <c r="DE641" s="6">
        <f t="shared" si="1693"/>
        <v>0.40655109489051094</v>
      </c>
      <c r="DF641" s="6">
        <f t="shared" si="1693"/>
        <v>2.5989178976296805</v>
      </c>
      <c r="DG641" s="6">
        <f t="shared" si="1693"/>
        <v>2.8602835538752363</v>
      </c>
      <c r="DH641" s="6">
        <f t="shared" si="1693"/>
        <v>3.3956238779174148</v>
      </c>
      <c r="DI641" s="178"/>
      <c r="DJ641" s="6">
        <f t="shared" si="1694"/>
        <v>2.9337196667873959</v>
      </c>
      <c r="DK641" s="6">
        <f t="shared" si="1694"/>
        <v>3.086890243902439</v>
      </c>
      <c r="DL641" s="6">
        <f t="shared" si="1694"/>
        <v>2.8203342618384402</v>
      </c>
      <c r="DM641" s="6">
        <f t="shared" si="1694"/>
        <v>2.8361344537815127</v>
      </c>
      <c r="DN641" s="6">
        <f t="shared" si="1694"/>
        <v>2.7940669196274577</v>
      </c>
      <c r="DO641" s="6">
        <f t="shared" si="1694"/>
        <v>2.8411083830235007</v>
      </c>
      <c r="DP641" s="6">
        <f t="shared" si="1694"/>
        <v>2.8047091412742384</v>
      </c>
      <c r="DQ641" s="6">
        <f t="shared" si="1694"/>
        <v>2.9073941134242642</v>
      </c>
      <c r="DR641" s="6">
        <f t="shared" si="1694"/>
        <v>2.8733593472862715</v>
      </c>
      <c r="DS641" s="6">
        <f t="shared" si="1694"/>
        <v>2.7504244482173177</v>
      </c>
      <c r="DT641" s="6">
        <f t="shared" si="1694"/>
        <v>2.9210241615578796</v>
      </c>
      <c r="DU641" s="6">
        <f t="shared" si="1694"/>
        <v>2.8471001757469243</v>
      </c>
      <c r="DV641" s="178"/>
      <c r="DW641" s="6">
        <f t="shared" si="1695"/>
        <v>3.6529723000311236</v>
      </c>
      <c r="DX641" s="6">
        <f t="shared" si="1695"/>
        <v>3.8545155993431854</v>
      </c>
      <c r="DY641" s="6">
        <f t="shared" si="1695"/>
        <v>3.4389100498095515</v>
      </c>
      <c r="DZ641" s="6">
        <f t="shared" si="1695"/>
        <v>3.4642857142857144</v>
      </c>
      <c r="EA641" s="6">
        <f t="shared" si="1695"/>
        <v>3.3649655963302751</v>
      </c>
      <c r="EB641" s="6">
        <f t="shared" si="1695"/>
        <v>3.5480652962515116</v>
      </c>
      <c r="EC641" s="6">
        <f t="shared" si="1695"/>
        <v>3.3727011494252874</v>
      </c>
      <c r="ED641" s="6">
        <f t="shared" si="1695"/>
        <v>3.3659305993690851</v>
      </c>
      <c r="EE641" s="6">
        <f t="shared" si="1695"/>
        <v>3.3775539568345323</v>
      </c>
      <c r="EF641" s="6">
        <f t="shared" si="1695"/>
        <v>3.3892578688997981</v>
      </c>
      <c r="EG641" s="6">
        <f t="shared" si="1695"/>
        <v>3.6091635916359164</v>
      </c>
      <c r="EH641" s="6">
        <f t="shared" si="1695"/>
        <v>3.5416415208207606</v>
      </c>
    </row>
    <row r="642" spans="2:138" x14ac:dyDescent="0.25">
      <c r="B642" s="51">
        <v>67010</v>
      </c>
      <c r="C642" s="51"/>
      <c r="D642" t="str" cm="1">
        <f t="array" ref="D642">_xll.OneStreamExcelAddIn.XFFunctions.XFGetMemberInfo("Description","Account",B642)</f>
        <v>D&amp;O Insurance</v>
      </c>
      <c r="E642" s="6">
        <f t="shared" si="1645"/>
        <v>0</v>
      </c>
      <c r="F642" s="6">
        <f t="shared" si="1645"/>
        <v>0</v>
      </c>
      <c r="G642" s="6">
        <f t="shared" si="1646"/>
        <v>0</v>
      </c>
      <c r="H642" s="55">
        <f t="shared" si="1647"/>
        <v>0</v>
      </c>
      <c r="I642" s="41"/>
      <c r="J642" s="6">
        <f t="shared" si="1648"/>
        <v>0</v>
      </c>
      <c r="K642" s="6">
        <f t="shared" si="1648"/>
        <v>0</v>
      </c>
      <c r="L642" s="6">
        <f t="shared" si="1649"/>
        <v>0</v>
      </c>
      <c r="M642" s="40">
        <f t="shared" si="1650"/>
        <v>0</v>
      </c>
      <c r="N642" s="41"/>
      <c r="O642" s="6">
        <f t="shared" si="1651"/>
        <v>0</v>
      </c>
      <c r="P642" s="6">
        <f t="shared" si="1652"/>
        <v>0</v>
      </c>
      <c r="Q642" s="40">
        <f t="shared" si="1653"/>
        <v>0</v>
      </c>
      <c r="R642" s="41"/>
      <c r="S642" s="6">
        <f t="shared" si="1696"/>
        <v>0</v>
      </c>
      <c r="T642" s="6">
        <f t="shared" si="1654"/>
        <v>0</v>
      </c>
      <c r="U642" s="40">
        <f t="shared" si="1655"/>
        <v>0</v>
      </c>
      <c r="V642" s="41"/>
      <c r="W642" s="42"/>
      <c r="X642" s="43"/>
      <c r="Y642" s="42"/>
      <c r="Z642" s="44"/>
      <c r="AB642" s="6">
        <f t="shared" si="1656"/>
        <v>0</v>
      </c>
      <c r="AC642" s="6">
        <f t="shared" si="1656"/>
        <v>0</v>
      </c>
      <c r="AD642" s="6">
        <f t="shared" si="1657"/>
        <v>0</v>
      </c>
      <c r="AE642" s="40">
        <f t="shared" si="1658"/>
        <v>0</v>
      </c>
      <c r="AG642" s="6">
        <f t="shared" si="1659"/>
        <v>0</v>
      </c>
      <c r="AH642" s="6">
        <f t="shared" si="1659"/>
        <v>0</v>
      </c>
      <c r="AI642" s="6">
        <f t="shared" si="1660"/>
        <v>0</v>
      </c>
      <c r="AJ642" s="40">
        <f t="shared" si="1661"/>
        <v>0</v>
      </c>
      <c r="AL642" s="6">
        <f t="shared" si="1662"/>
        <v>0</v>
      </c>
      <c r="AM642" s="6">
        <f t="shared" si="1662"/>
        <v>0</v>
      </c>
      <c r="AN642" s="6">
        <f t="shared" si="1663"/>
        <v>0</v>
      </c>
      <c r="AO642" s="40">
        <f t="shared" si="1664"/>
        <v>0</v>
      </c>
      <c r="AQ642" s="6">
        <f t="shared" si="1665"/>
        <v>0</v>
      </c>
      <c r="AR642" s="6">
        <f t="shared" si="1665"/>
        <v>0</v>
      </c>
      <c r="AS642" s="6">
        <f t="shared" si="1666"/>
        <v>0</v>
      </c>
      <c r="AT642" s="40">
        <f t="shared" si="1667"/>
        <v>0</v>
      </c>
      <c r="AV642" s="6">
        <f t="shared" si="1668"/>
        <v>0</v>
      </c>
      <c r="AW642" s="6">
        <f t="shared" si="1668"/>
        <v>0</v>
      </c>
      <c r="AX642" s="6">
        <f t="shared" si="1669"/>
        <v>0</v>
      </c>
      <c r="AY642" s="40">
        <f t="shared" si="1670"/>
        <v>0</v>
      </c>
      <c r="BA642" s="6">
        <f t="shared" si="1671"/>
        <v>0</v>
      </c>
      <c r="BB642" s="6">
        <f t="shared" si="1671"/>
        <v>0</v>
      </c>
      <c r="BC642" s="6">
        <f t="shared" si="1672"/>
        <v>0</v>
      </c>
      <c r="BD642" s="40">
        <f t="shared" si="1673"/>
        <v>0</v>
      </c>
      <c r="BF642" s="6">
        <f t="shared" si="1674"/>
        <v>0</v>
      </c>
      <c r="BG642" s="6">
        <f t="shared" si="1674"/>
        <v>0</v>
      </c>
      <c r="BH642" s="6">
        <f t="shared" si="1675"/>
        <v>0</v>
      </c>
      <c r="BI642" s="40">
        <f t="shared" si="1676"/>
        <v>0</v>
      </c>
      <c r="BK642" s="6">
        <f t="shared" si="1677"/>
        <v>0</v>
      </c>
      <c r="BL642" s="6">
        <f t="shared" si="1677"/>
        <v>0</v>
      </c>
      <c r="BM642" s="6">
        <f t="shared" si="1678"/>
        <v>0</v>
      </c>
      <c r="BN642" s="40">
        <f t="shared" si="1679"/>
        <v>0</v>
      </c>
      <c r="BP642" s="6">
        <f t="shared" si="1680"/>
        <v>0</v>
      </c>
      <c r="BQ642" s="6">
        <f t="shared" si="1680"/>
        <v>0</v>
      </c>
      <c r="BR642" s="6">
        <f t="shared" si="1681"/>
        <v>0</v>
      </c>
      <c r="BS642" s="40">
        <f t="shared" si="1682"/>
        <v>0</v>
      </c>
      <c r="BU642" s="6">
        <f t="shared" si="1683"/>
        <v>0</v>
      </c>
      <c r="BV642" s="6">
        <f t="shared" si="1683"/>
        <v>0</v>
      </c>
      <c r="BW642" s="6">
        <f t="shared" si="1684"/>
        <v>0</v>
      </c>
      <c r="BX642" s="40">
        <f t="shared" si="1685"/>
        <v>0</v>
      </c>
      <c r="BZ642" s="6">
        <f t="shared" si="1686"/>
        <v>0</v>
      </c>
      <c r="CA642" s="6">
        <f t="shared" si="1686"/>
        <v>0</v>
      </c>
      <c r="CB642" s="6">
        <f t="shared" si="1687"/>
        <v>0</v>
      </c>
      <c r="CC642" s="40">
        <f t="shared" si="1688"/>
        <v>0</v>
      </c>
      <c r="CE642" s="6">
        <f t="shared" si="1689"/>
        <v>0</v>
      </c>
      <c r="CF642" s="6">
        <f t="shared" si="1689"/>
        <v>0</v>
      </c>
      <c r="CG642" s="6">
        <f t="shared" si="1690"/>
        <v>0</v>
      </c>
      <c r="CH642" s="40">
        <f t="shared" si="1691"/>
        <v>0</v>
      </c>
      <c r="CI642" s="212"/>
      <c r="CJ642" s="6">
        <f t="shared" si="1692"/>
        <v>0</v>
      </c>
      <c r="CK642" s="6">
        <f t="shared" si="1692"/>
        <v>0</v>
      </c>
      <c r="CL642" s="6">
        <f t="shared" si="1692"/>
        <v>0</v>
      </c>
      <c r="CM642" s="6">
        <f t="shared" si="1692"/>
        <v>0</v>
      </c>
      <c r="CN642" s="6">
        <f t="shared" si="1692"/>
        <v>0</v>
      </c>
      <c r="CO642" s="6">
        <f t="shared" si="1692"/>
        <v>0</v>
      </c>
      <c r="CP642" s="6">
        <f t="shared" si="1692"/>
        <v>0</v>
      </c>
      <c r="CQ642" s="6">
        <f t="shared" si="1692"/>
        <v>0</v>
      </c>
      <c r="CR642" s="6">
        <f t="shared" si="1692"/>
        <v>0</v>
      </c>
      <c r="CS642" s="6">
        <f t="shared" si="1692"/>
        <v>0</v>
      </c>
      <c r="CT642" s="6">
        <f t="shared" si="1692"/>
        <v>0</v>
      </c>
      <c r="CU642" s="6">
        <f t="shared" si="1692"/>
        <v>0</v>
      </c>
      <c r="CV642" s="212"/>
      <c r="CW642" s="6">
        <f t="shared" si="1693"/>
        <v>0</v>
      </c>
      <c r="CX642" s="6">
        <f t="shared" si="1693"/>
        <v>0</v>
      </c>
      <c r="CY642" s="6">
        <f t="shared" si="1693"/>
        <v>0</v>
      </c>
      <c r="CZ642" s="6">
        <f t="shared" si="1693"/>
        <v>0</v>
      </c>
      <c r="DA642" s="6">
        <f t="shared" si="1693"/>
        <v>0</v>
      </c>
      <c r="DB642" s="6">
        <f t="shared" si="1693"/>
        <v>0</v>
      </c>
      <c r="DC642" s="6">
        <f t="shared" si="1693"/>
        <v>0</v>
      </c>
      <c r="DD642" s="6">
        <f t="shared" si="1693"/>
        <v>0</v>
      </c>
      <c r="DE642" s="6">
        <f t="shared" si="1693"/>
        <v>0</v>
      </c>
      <c r="DF642" s="6">
        <f t="shared" si="1693"/>
        <v>0</v>
      </c>
      <c r="DG642" s="6">
        <f t="shared" si="1693"/>
        <v>0</v>
      </c>
      <c r="DH642" s="6">
        <f t="shared" si="1693"/>
        <v>0</v>
      </c>
      <c r="DI642" s="178"/>
      <c r="DJ642" s="6">
        <f t="shared" si="1694"/>
        <v>0</v>
      </c>
      <c r="DK642" s="6">
        <f t="shared" si="1694"/>
        <v>0</v>
      </c>
      <c r="DL642" s="6">
        <f t="shared" si="1694"/>
        <v>0</v>
      </c>
      <c r="DM642" s="6">
        <f t="shared" si="1694"/>
        <v>0</v>
      </c>
      <c r="DN642" s="6">
        <f t="shared" si="1694"/>
        <v>0</v>
      </c>
      <c r="DO642" s="6">
        <f t="shared" si="1694"/>
        <v>0</v>
      </c>
      <c r="DP642" s="6">
        <f t="shared" si="1694"/>
        <v>0</v>
      </c>
      <c r="DQ642" s="6">
        <f t="shared" si="1694"/>
        <v>0</v>
      </c>
      <c r="DR642" s="6">
        <f t="shared" si="1694"/>
        <v>0</v>
      </c>
      <c r="DS642" s="6">
        <f t="shared" si="1694"/>
        <v>0</v>
      </c>
      <c r="DT642" s="6">
        <f t="shared" si="1694"/>
        <v>0</v>
      </c>
      <c r="DU642" s="6">
        <f t="shared" si="1694"/>
        <v>0</v>
      </c>
      <c r="DV642" s="178"/>
      <c r="DW642" s="6">
        <f t="shared" si="1695"/>
        <v>0</v>
      </c>
      <c r="DX642" s="6">
        <f t="shared" si="1695"/>
        <v>0</v>
      </c>
      <c r="DY642" s="6">
        <f t="shared" si="1695"/>
        <v>0</v>
      </c>
      <c r="DZ642" s="6">
        <f t="shared" si="1695"/>
        <v>0</v>
      </c>
      <c r="EA642" s="6">
        <f t="shared" si="1695"/>
        <v>0</v>
      </c>
      <c r="EB642" s="6">
        <f t="shared" si="1695"/>
        <v>0</v>
      </c>
      <c r="EC642" s="6">
        <f t="shared" si="1695"/>
        <v>0</v>
      </c>
      <c r="ED642" s="6">
        <f t="shared" si="1695"/>
        <v>0</v>
      </c>
      <c r="EE642" s="6">
        <f t="shared" si="1695"/>
        <v>0</v>
      </c>
      <c r="EF642" s="6">
        <f t="shared" si="1695"/>
        <v>0</v>
      </c>
      <c r="EG642" s="6">
        <f t="shared" si="1695"/>
        <v>0</v>
      </c>
      <c r="EH642" s="6">
        <f t="shared" si="1695"/>
        <v>0</v>
      </c>
    </row>
    <row r="643" spans="2:138" x14ac:dyDescent="0.25">
      <c r="B643" s="51">
        <v>67020</v>
      </c>
      <c r="C643" s="51"/>
      <c r="D643" t="str" cm="1">
        <f t="array" ref="D643">_xll.OneStreamExcelAddIn.XFFunctions.XFGetMemberInfo("Description","Account",B643)</f>
        <v>Insurance - Acquisitions</v>
      </c>
      <c r="E643" s="6">
        <f t="shared" si="1645"/>
        <v>0</v>
      </c>
      <c r="F643" s="6">
        <f t="shared" si="1645"/>
        <v>0</v>
      </c>
      <c r="G643" s="6">
        <f t="shared" si="1646"/>
        <v>0</v>
      </c>
      <c r="H643" s="55">
        <f t="shared" si="1647"/>
        <v>0</v>
      </c>
      <c r="I643" s="41"/>
      <c r="J643" s="6">
        <f t="shared" si="1648"/>
        <v>0</v>
      </c>
      <c r="K643" s="6">
        <f t="shared" si="1648"/>
        <v>0</v>
      </c>
      <c r="L643" s="6">
        <f t="shared" si="1649"/>
        <v>0</v>
      </c>
      <c r="M643" s="40">
        <f t="shared" si="1650"/>
        <v>0</v>
      </c>
      <c r="N643" s="41"/>
      <c r="O643" s="6">
        <f t="shared" si="1651"/>
        <v>0</v>
      </c>
      <c r="P643" s="6">
        <f t="shared" si="1652"/>
        <v>0</v>
      </c>
      <c r="Q643" s="40">
        <f t="shared" si="1653"/>
        <v>0</v>
      </c>
      <c r="R643" s="41"/>
      <c r="S643" s="6">
        <f t="shared" si="1696"/>
        <v>0</v>
      </c>
      <c r="T643" s="6">
        <f t="shared" si="1654"/>
        <v>0</v>
      </c>
      <c r="U643" s="40">
        <f t="shared" si="1655"/>
        <v>0</v>
      </c>
      <c r="V643" s="41"/>
      <c r="W643" s="42"/>
      <c r="X643" s="43"/>
      <c r="Y643" s="42"/>
      <c r="Z643" s="44"/>
      <c r="AB643" s="6">
        <f t="shared" si="1656"/>
        <v>0</v>
      </c>
      <c r="AC643" s="6">
        <f t="shared" si="1656"/>
        <v>0</v>
      </c>
      <c r="AD643" s="6">
        <f t="shared" si="1657"/>
        <v>0</v>
      </c>
      <c r="AE643" s="40">
        <f t="shared" si="1658"/>
        <v>0</v>
      </c>
      <c r="AG643" s="6">
        <f t="shared" si="1659"/>
        <v>0</v>
      </c>
      <c r="AH643" s="6">
        <f t="shared" si="1659"/>
        <v>0</v>
      </c>
      <c r="AI643" s="6">
        <f t="shared" si="1660"/>
        <v>0</v>
      </c>
      <c r="AJ643" s="40">
        <f t="shared" si="1661"/>
        <v>0</v>
      </c>
      <c r="AL643" s="6">
        <f t="shared" si="1662"/>
        <v>0</v>
      </c>
      <c r="AM643" s="6">
        <f t="shared" si="1662"/>
        <v>0</v>
      </c>
      <c r="AN643" s="6">
        <f t="shared" si="1663"/>
        <v>0</v>
      </c>
      <c r="AO643" s="40">
        <f t="shared" si="1664"/>
        <v>0</v>
      </c>
      <c r="AQ643" s="6">
        <f t="shared" si="1665"/>
        <v>0</v>
      </c>
      <c r="AR643" s="6">
        <f t="shared" si="1665"/>
        <v>0</v>
      </c>
      <c r="AS643" s="6">
        <f t="shared" si="1666"/>
        <v>0</v>
      </c>
      <c r="AT643" s="40">
        <f t="shared" si="1667"/>
        <v>0</v>
      </c>
      <c r="AV643" s="6">
        <f t="shared" si="1668"/>
        <v>0</v>
      </c>
      <c r="AW643" s="6">
        <f t="shared" si="1668"/>
        <v>0</v>
      </c>
      <c r="AX643" s="6">
        <f t="shared" si="1669"/>
        <v>0</v>
      </c>
      <c r="AY643" s="40">
        <f t="shared" si="1670"/>
        <v>0</v>
      </c>
      <c r="BA643" s="6">
        <f t="shared" si="1671"/>
        <v>0</v>
      </c>
      <c r="BB643" s="6">
        <f t="shared" si="1671"/>
        <v>0</v>
      </c>
      <c r="BC643" s="6">
        <f t="shared" si="1672"/>
        <v>0</v>
      </c>
      <c r="BD643" s="40">
        <f t="shared" si="1673"/>
        <v>0</v>
      </c>
      <c r="BF643" s="6">
        <f t="shared" si="1674"/>
        <v>0</v>
      </c>
      <c r="BG643" s="6">
        <f t="shared" si="1674"/>
        <v>0</v>
      </c>
      <c r="BH643" s="6">
        <f t="shared" si="1675"/>
        <v>0</v>
      </c>
      <c r="BI643" s="40">
        <f t="shared" si="1676"/>
        <v>0</v>
      </c>
      <c r="BK643" s="6">
        <f t="shared" si="1677"/>
        <v>0</v>
      </c>
      <c r="BL643" s="6">
        <f t="shared" si="1677"/>
        <v>0</v>
      </c>
      <c r="BM643" s="6">
        <f t="shared" si="1678"/>
        <v>0</v>
      </c>
      <c r="BN643" s="40">
        <f t="shared" si="1679"/>
        <v>0</v>
      </c>
      <c r="BP643" s="6">
        <f t="shared" si="1680"/>
        <v>0</v>
      </c>
      <c r="BQ643" s="6">
        <f t="shared" si="1680"/>
        <v>0</v>
      </c>
      <c r="BR643" s="6">
        <f t="shared" si="1681"/>
        <v>0</v>
      </c>
      <c r="BS643" s="40">
        <f t="shared" si="1682"/>
        <v>0</v>
      </c>
      <c r="BU643" s="6">
        <f t="shared" si="1683"/>
        <v>0</v>
      </c>
      <c r="BV643" s="6">
        <f t="shared" si="1683"/>
        <v>0</v>
      </c>
      <c r="BW643" s="6">
        <f t="shared" si="1684"/>
        <v>0</v>
      </c>
      <c r="BX643" s="40">
        <f t="shared" si="1685"/>
        <v>0</v>
      </c>
      <c r="BZ643" s="6">
        <f t="shared" si="1686"/>
        <v>0</v>
      </c>
      <c r="CA643" s="6">
        <f t="shared" si="1686"/>
        <v>0</v>
      </c>
      <c r="CB643" s="6">
        <f t="shared" si="1687"/>
        <v>0</v>
      </c>
      <c r="CC643" s="40">
        <f t="shared" si="1688"/>
        <v>0</v>
      </c>
      <c r="CE643" s="6">
        <f t="shared" si="1689"/>
        <v>0</v>
      </c>
      <c r="CF643" s="6">
        <f t="shared" si="1689"/>
        <v>0</v>
      </c>
      <c r="CG643" s="6">
        <f t="shared" si="1690"/>
        <v>0</v>
      </c>
      <c r="CH643" s="40">
        <f t="shared" si="1691"/>
        <v>0</v>
      </c>
      <c r="CI643" s="212"/>
      <c r="CJ643" s="6">
        <f t="shared" si="1692"/>
        <v>0</v>
      </c>
      <c r="CK643" s="6">
        <f t="shared" si="1692"/>
        <v>0</v>
      </c>
      <c r="CL643" s="6">
        <f t="shared" si="1692"/>
        <v>0</v>
      </c>
      <c r="CM643" s="6">
        <f t="shared" si="1692"/>
        <v>0</v>
      </c>
      <c r="CN643" s="6">
        <f t="shared" si="1692"/>
        <v>0</v>
      </c>
      <c r="CO643" s="6">
        <f t="shared" si="1692"/>
        <v>0</v>
      </c>
      <c r="CP643" s="6">
        <f t="shared" si="1692"/>
        <v>0</v>
      </c>
      <c r="CQ643" s="6">
        <f t="shared" si="1692"/>
        <v>0</v>
      </c>
      <c r="CR643" s="6">
        <f t="shared" si="1692"/>
        <v>0</v>
      </c>
      <c r="CS643" s="6">
        <f t="shared" si="1692"/>
        <v>0</v>
      </c>
      <c r="CT643" s="6">
        <f t="shared" si="1692"/>
        <v>0</v>
      </c>
      <c r="CU643" s="6">
        <f t="shared" si="1692"/>
        <v>0</v>
      </c>
      <c r="CV643" s="212"/>
      <c r="CW643" s="6">
        <f t="shared" si="1693"/>
        <v>0</v>
      </c>
      <c r="CX643" s="6">
        <f t="shared" si="1693"/>
        <v>0</v>
      </c>
      <c r="CY643" s="6">
        <f t="shared" si="1693"/>
        <v>0</v>
      </c>
      <c r="CZ643" s="6">
        <f t="shared" si="1693"/>
        <v>0</v>
      </c>
      <c r="DA643" s="6">
        <f t="shared" si="1693"/>
        <v>0</v>
      </c>
      <c r="DB643" s="6">
        <f t="shared" si="1693"/>
        <v>0</v>
      </c>
      <c r="DC643" s="6">
        <f t="shared" si="1693"/>
        <v>0</v>
      </c>
      <c r="DD643" s="6">
        <f t="shared" si="1693"/>
        <v>0</v>
      </c>
      <c r="DE643" s="6">
        <f t="shared" si="1693"/>
        <v>0</v>
      </c>
      <c r="DF643" s="6">
        <f t="shared" si="1693"/>
        <v>0</v>
      </c>
      <c r="DG643" s="6">
        <f t="shared" si="1693"/>
        <v>0</v>
      </c>
      <c r="DH643" s="6">
        <f t="shared" si="1693"/>
        <v>0</v>
      </c>
      <c r="DI643" s="178"/>
      <c r="DJ643" s="6">
        <f t="shared" si="1694"/>
        <v>0</v>
      </c>
      <c r="DK643" s="6">
        <f t="shared" si="1694"/>
        <v>0</v>
      </c>
      <c r="DL643" s="6">
        <f t="shared" si="1694"/>
        <v>0</v>
      </c>
      <c r="DM643" s="6">
        <f t="shared" si="1694"/>
        <v>0</v>
      </c>
      <c r="DN643" s="6">
        <f t="shared" si="1694"/>
        <v>0</v>
      </c>
      <c r="DO643" s="6">
        <f t="shared" si="1694"/>
        <v>0</v>
      </c>
      <c r="DP643" s="6">
        <f t="shared" si="1694"/>
        <v>0</v>
      </c>
      <c r="DQ643" s="6">
        <f t="shared" si="1694"/>
        <v>0</v>
      </c>
      <c r="DR643" s="6">
        <f t="shared" si="1694"/>
        <v>0</v>
      </c>
      <c r="DS643" s="6">
        <f t="shared" si="1694"/>
        <v>0</v>
      </c>
      <c r="DT643" s="6">
        <f t="shared" si="1694"/>
        <v>0</v>
      </c>
      <c r="DU643" s="6">
        <f t="shared" si="1694"/>
        <v>0</v>
      </c>
      <c r="DV643" s="178"/>
      <c r="DW643" s="6">
        <f t="shared" si="1695"/>
        <v>0</v>
      </c>
      <c r="DX643" s="6">
        <f t="shared" si="1695"/>
        <v>0</v>
      </c>
      <c r="DY643" s="6">
        <f t="shared" si="1695"/>
        <v>0</v>
      </c>
      <c r="DZ643" s="6">
        <f t="shared" si="1695"/>
        <v>0</v>
      </c>
      <c r="EA643" s="6">
        <f t="shared" si="1695"/>
        <v>0</v>
      </c>
      <c r="EB643" s="6">
        <f t="shared" si="1695"/>
        <v>0</v>
      </c>
      <c r="EC643" s="6">
        <f t="shared" si="1695"/>
        <v>0</v>
      </c>
      <c r="ED643" s="6">
        <f t="shared" si="1695"/>
        <v>0</v>
      </c>
      <c r="EE643" s="6">
        <f t="shared" si="1695"/>
        <v>0</v>
      </c>
      <c r="EF643" s="6">
        <f t="shared" si="1695"/>
        <v>0</v>
      </c>
      <c r="EG643" s="6">
        <f t="shared" si="1695"/>
        <v>0</v>
      </c>
      <c r="EH643" s="6">
        <f t="shared" si="1695"/>
        <v>0</v>
      </c>
    </row>
    <row r="644" spans="2:138" s="47" customFormat="1" x14ac:dyDescent="0.25">
      <c r="B644" s="51" t="s">
        <v>375</v>
      </c>
      <c r="C644" s="51"/>
      <c r="D644" s="47" t="s">
        <v>376</v>
      </c>
      <c r="E644" s="205">
        <f t="shared" si="1645"/>
        <v>40.047033268101764</v>
      </c>
      <c r="F644" s="205">
        <f t="shared" si="1645"/>
        <v>22.106817226890755</v>
      </c>
      <c r="G644" s="205">
        <f t="shared" si="1646"/>
        <v>-17.940216041211009</v>
      </c>
      <c r="H644" s="206">
        <f t="shared" si="1647"/>
        <v>-0.81152414918365146</v>
      </c>
      <c r="I644" s="41"/>
      <c r="J644" s="208">
        <f t="shared" si="1648"/>
        <v>29.04545655942978</v>
      </c>
      <c r="K644" s="208">
        <f t="shared" si="1648"/>
        <v>22.725481868082426</v>
      </c>
      <c r="L644" s="208">
        <f t="shared" si="1649"/>
        <v>-6.3199746913473547</v>
      </c>
      <c r="M644" s="209">
        <f t="shared" si="1650"/>
        <v>-0.27810080015173</v>
      </c>
      <c r="N644" s="41"/>
      <c r="O644" s="208">
        <f t="shared" si="1651"/>
        <v>18.234909465963788</v>
      </c>
      <c r="P644" s="208">
        <f t="shared" si="1652"/>
        <v>-10.810547093465992</v>
      </c>
      <c r="Q644" s="209">
        <f t="shared" si="1653"/>
        <v>-0.59284895895119882</v>
      </c>
      <c r="R644" s="41"/>
      <c r="S644" s="208">
        <f t="shared" si="1696"/>
        <v>0</v>
      </c>
      <c r="T644" s="208">
        <f>S644-E644</f>
        <v>-40.047033268101764</v>
      </c>
      <c r="U644" s="209">
        <f t="shared" si="1655"/>
        <v>0</v>
      </c>
      <c r="V644" s="41"/>
      <c r="W644" s="42"/>
      <c r="X644" s="43"/>
      <c r="Y644" s="42"/>
      <c r="Z644" s="44"/>
      <c r="AB644" s="208">
        <f t="shared" si="1656"/>
        <v>26.659943797671616</v>
      </c>
      <c r="AC644" s="208">
        <f t="shared" si="1656"/>
        <v>22.867464686707713</v>
      </c>
      <c r="AD644" s="208">
        <f t="shared" si="1657"/>
        <v>-3.7924791109639031</v>
      </c>
      <c r="AE644" s="209">
        <f t="shared" si="1658"/>
        <v>-0.16584606832992627</v>
      </c>
      <c r="AG644" s="208">
        <f t="shared" si="1659"/>
        <v>26.290546318289785</v>
      </c>
      <c r="AH644" s="208">
        <f t="shared" si="1659"/>
        <v>24.061383384146342</v>
      </c>
      <c r="AI644" s="208">
        <f t="shared" si="1660"/>
        <v>-2.2291629341434422</v>
      </c>
      <c r="AJ644" s="209">
        <f t="shared" si="1661"/>
        <v>-9.2644836689323593E-2</v>
      </c>
      <c r="AL644" s="208">
        <f t="shared" si="1662"/>
        <v>23.633423487544484</v>
      </c>
      <c r="AM644" s="208">
        <f t="shared" si="1662"/>
        <v>21.983659470752087</v>
      </c>
      <c r="AN644" s="208">
        <f t="shared" si="1663"/>
        <v>-1.6497640167923961</v>
      </c>
      <c r="AO644" s="209">
        <f t="shared" si="1664"/>
        <v>-7.5045013273941322E-2</v>
      </c>
      <c r="AQ644" s="208">
        <f t="shared" si="1665"/>
        <v>40.047033268101764</v>
      </c>
      <c r="AR644" s="208">
        <f t="shared" si="1665"/>
        <v>22.106817226890755</v>
      </c>
      <c r="AS644" s="208">
        <f t="shared" si="1666"/>
        <v>-17.940216041211009</v>
      </c>
      <c r="AT644" s="209">
        <f t="shared" si="1667"/>
        <v>-0.81152414918365146</v>
      </c>
      <c r="AV644" s="208">
        <f t="shared" si="1668"/>
        <v>29.04545655942978</v>
      </c>
      <c r="AW644" s="208">
        <f t="shared" si="1668"/>
        <v>21.778913418420146</v>
      </c>
      <c r="AX644" s="208">
        <f t="shared" si="1669"/>
        <v>-7.2665431410096346</v>
      </c>
      <c r="AY644" s="209">
        <f t="shared" si="1670"/>
        <v>-0.33365039850260597</v>
      </c>
      <c r="BA644" s="208">
        <f t="shared" si="1671"/>
        <v>0</v>
      </c>
      <c r="BB644" s="208">
        <f t="shared" si="1671"/>
        <v>24.625271834444053</v>
      </c>
      <c r="BC644" s="208">
        <f t="shared" si="1672"/>
        <v>24.625271834444053</v>
      </c>
      <c r="BD644" s="209">
        <f t="shared" si="1673"/>
        <v>1</v>
      </c>
      <c r="BF644" s="208">
        <f t="shared" si="1674"/>
        <v>0</v>
      </c>
      <c r="BG644" s="208">
        <f t="shared" si="1674"/>
        <v>24.309781855955677</v>
      </c>
      <c r="BH644" s="208">
        <f t="shared" si="1675"/>
        <v>24.309781855955677</v>
      </c>
      <c r="BI644" s="209">
        <f t="shared" si="1676"/>
        <v>1</v>
      </c>
      <c r="BK644" s="208">
        <f t="shared" si="1677"/>
        <v>0</v>
      </c>
      <c r="BL644" s="208">
        <f t="shared" si="1677"/>
        <v>25.199802584350319</v>
      </c>
      <c r="BM644" s="208">
        <f t="shared" si="1678"/>
        <v>25.199802584350319</v>
      </c>
      <c r="BN644" s="209">
        <f t="shared" si="1679"/>
        <v>1</v>
      </c>
      <c r="BP644" s="208">
        <f t="shared" si="1680"/>
        <v>0</v>
      </c>
      <c r="BQ644" s="208">
        <f t="shared" si="1680"/>
        <v>24.904806669031569</v>
      </c>
      <c r="BR644" s="208">
        <f t="shared" si="1681"/>
        <v>24.904806669031569</v>
      </c>
      <c r="BS644" s="209">
        <f t="shared" si="1682"/>
        <v>1</v>
      </c>
      <c r="BU644" s="208">
        <f t="shared" si="1683"/>
        <v>0</v>
      </c>
      <c r="BV644" s="208">
        <f t="shared" si="1683"/>
        <v>23.83926994906621</v>
      </c>
      <c r="BW644" s="208">
        <f t="shared" si="1684"/>
        <v>23.83926994906621</v>
      </c>
      <c r="BX644" s="209">
        <f t="shared" si="1685"/>
        <v>1</v>
      </c>
      <c r="BZ644" s="208">
        <f t="shared" si="1686"/>
        <v>0</v>
      </c>
      <c r="CA644" s="208">
        <f t="shared" si="1686"/>
        <v>25.317940858276234</v>
      </c>
      <c r="CB644" s="208">
        <f t="shared" si="1687"/>
        <v>25.317940858276234</v>
      </c>
      <c r="CC644" s="209">
        <f t="shared" si="1688"/>
        <v>1</v>
      </c>
      <c r="CE644" s="208">
        <f t="shared" si="1689"/>
        <v>0</v>
      </c>
      <c r="CF644" s="208">
        <f t="shared" si="1689"/>
        <v>24.677226713532516</v>
      </c>
      <c r="CG644" s="208">
        <f t="shared" si="1690"/>
        <v>24.677226713532516</v>
      </c>
      <c r="CH644" s="209">
        <f t="shared" si="1691"/>
        <v>1</v>
      </c>
      <c r="CI644" s="214"/>
      <c r="CJ644" s="208">
        <f t="shared" si="1692"/>
        <v>26.659943797671616</v>
      </c>
      <c r="CK644" s="208">
        <f t="shared" si="1692"/>
        <v>26.290546318289785</v>
      </c>
      <c r="CL644" s="208">
        <f t="shared" si="1692"/>
        <v>23.633423487544484</v>
      </c>
      <c r="CM644" s="208">
        <f t="shared" si="1692"/>
        <v>40.047033268101764</v>
      </c>
      <c r="CN644" s="208">
        <f t="shared" si="1692"/>
        <v>29.04545655942978</v>
      </c>
      <c r="CO644" s="208">
        <f t="shared" si="1692"/>
        <v>0</v>
      </c>
      <c r="CP644" s="208">
        <f t="shared" si="1692"/>
        <v>0</v>
      </c>
      <c r="CQ644" s="208">
        <f t="shared" si="1692"/>
        <v>0</v>
      </c>
      <c r="CR644" s="208">
        <f t="shared" si="1692"/>
        <v>0</v>
      </c>
      <c r="CS644" s="208">
        <f t="shared" si="1692"/>
        <v>0</v>
      </c>
      <c r="CT644" s="208">
        <f t="shared" si="1692"/>
        <v>0</v>
      </c>
      <c r="CU644" s="208">
        <f t="shared" si="1692"/>
        <v>0</v>
      </c>
      <c r="CV644" s="214"/>
      <c r="CW644" s="208">
        <f t="shared" si="1693"/>
        <v>20.806820365033619</v>
      </c>
      <c r="CX644" s="208">
        <f t="shared" si="1693"/>
        <v>21.276915520628684</v>
      </c>
      <c r="CY644" s="208">
        <f t="shared" si="1693"/>
        <v>15.550939540164633</v>
      </c>
      <c r="CZ644" s="208">
        <f t="shared" si="1693"/>
        <v>15.913652994983773</v>
      </c>
      <c r="DA644" s="208">
        <f t="shared" si="1693"/>
        <v>15.737195798074119</v>
      </c>
      <c r="DB644" s="208">
        <f t="shared" si="1693"/>
        <v>21.934246575342467</v>
      </c>
      <c r="DC644" s="208">
        <f t="shared" si="1693"/>
        <v>21.198922314049586</v>
      </c>
      <c r="DD644" s="208">
        <f t="shared" si="1693"/>
        <v>23.717643147395641</v>
      </c>
      <c r="DE644" s="208">
        <f t="shared" si="1693"/>
        <v>21.612003649635035</v>
      </c>
      <c r="DF644" s="208">
        <f t="shared" si="1693"/>
        <v>22.025613191343179</v>
      </c>
      <c r="DG644" s="208">
        <f t="shared" si="1693"/>
        <v>25.107720226843099</v>
      </c>
      <c r="DH644" s="208">
        <f t="shared" si="1693"/>
        <v>29.806965888689408</v>
      </c>
      <c r="DI644" s="215"/>
      <c r="DJ644" s="208">
        <f t="shared" si="1694"/>
        <v>22.867464686707713</v>
      </c>
      <c r="DK644" s="208">
        <f t="shared" si="1694"/>
        <v>24.061383384146342</v>
      </c>
      <c r="DL644" s="208">
        <f t="shared" si="1694"/>
        <v>21.983659470752087</v>
      </c>
      <c r="DM644" s="208">
        <f t="shared" si="1694"/>
        <v>22.106817226890755</v>
      </c>
      <c r="DN644" s="208">
        <f t="shared" si="1694"/>
        <v>21.778913418420146</v>
      </c>
      <c r="DO644" s="208">
        <f t="shared" si="1694"/>
        <v>24.625271834444053</v>
      </c>
      <c r="DP644" s="208">
        <f t="shared" si="1694"/>
        <v>24.309781855955677</v>
      </c>
      <c r="DQ644" s="208">
        <f t="shared" si="1694"/>
        <v>25.199802584350319</v>
      </c>
      <c r="DR644" s="208">
        <f t="shared" si="1694"/>
        <v>24.904806669031569</v>
      </c>
      <c r="DS644" s="208">
        <f t="shared" si="1694"/>
        <v>23.83926994906621</v>
      </c>
      <c r="DT644" s="208">
        <f t="shared" si="1694"/>
        <v>25.317940858276234</v>
      </c>
      <c r="DU644" s="208">
        <f t="shared" si="1694"/>
        <v>24.677226713532516</v>
      </c>
      <c r="DV644" s="215"/>
      <c r="DW644" s="208">
        <f t="shared" si="1695"/>
        <v>20.057267351384997</v>
      </c>
      <c r="DX644" s="208">
        <f t="shared" si="1695"/>
        <v>21.163875205254516</v>
      </c>
      <c r="DY644" s="208">
        <f t="shared" si="1695"/>
        <v>18.881922062701435</v>
      </c>
      <c r="DZ644" s="208">
        <f t="shared" si="1695"/>
        <v>19.02125147579693</v>
      </c>
      <c r="EA644" s="208">
        <f t="shared" si="1695"/>
        <v>18.475917431192659</v>
      </c>
      <c r="EB644" s="208">
        <f t="shared" si="1695"/>
        <v>19.481257557436518</v>
      </c>
      <c r="EC644" s="208">
        <f t="shared" si="1695"/>
        <v>18.518390804597701</v>
      </c>
      <c r="ED644" s="208">
        <f t="shared" si="1695"/>
        <v>18.481215944938342</v>
      </c>
      <c r="EE644" s="208">
        <f t="shared" si="1695"/>
        <v>18.545035971223022</v>
      </c>
      <c r="EF644" s="208">
        <f t="shared" si="1695"/>
        <v>18.609298296274908</v>
      </c>
      <c r="EG644" s="208">
        <f t="shared" si="1695"/>
        <v>19.816728167281674</v>
      </c>
      <c r="EH644" s="208">
        <f t="shared" si="1695"/>
        <v>19.445986722993361</v>
      </c>
    </row>
    <row r="645" spans="2:138" ht="15.75" x14ac:dyDescent="0.25">
      <c r="B645" s="51"/>
      <c r="C645" s="51"/>
      <c r="D645" s="95"/>
      <c r="E645" s="177"/>
      <c r="F645" s="177"/>
      <c r="G645" s="177"/>
      <c r="H645" s="82"/>
      <c r="I645" s="41"/>
      <c r="J645" s="8"/>
      <c r="K645" s="8"/>
      <c r="L645" s="8"/>
      <c r="M645" s="78"/>
      <c r="N645" s="41"/>
      <c r="O645" s="8"/>
      <c r="P645" s="8"/>
      <c r="Q645" s="78"/>
      <c r="R645" s="41"/>
      <c r="S645" s="8"/>
      <c r="T645" s="8"/>
      <c r="U645" s="78"/>
      <c r="V645" s="41"/>
      <c r="AA645" s="95"/>
      <c r="AB645" s="8"/>
      <c r="AC645" s="8"/>
      <c r="AD645" s="8"/>
      <c r="AE645" s="78"/>
      <c r="AG645" s="8"/>
      <c r="AH645" s="8"/>
      <c r="AI645" s="8"/>
      <c r="AJ645" s="78"/>
      <c r="AL645" s="8"/>
      <c r="AM645" s="8"/>
      <c r="AN645" s="8"/>
      <c r="AO645" s="78"/>
      <c r="AQ645" s="8"/>
      <c r="AR645" s="8"/>
      <c r="AS645" s="8"/>
      <c r="AT645" s="78"/>
      <c r="AV645" s="8"/>
      <c r="AW645" s="8"/>
      <c r="AX645" s="8"/>
      <c r="AY645" s="78"/>
      <c r="BA645" s="8"/>
      <c r="BB645" s="8"/>
      <c r="BC645" s="8"/>
      <c r="BD645" s="78"/>
      <c r="BF645" s="8"/>
      <c r="BG645" s="8"/>
      <c r="BH645" s="8"/>
      <c r="BI645" s="78"/>
      <c r="BK645" s="8"/>
      <c r="BL645" s="8"/>
      <c r="BM645" s="8"/>
      <c r="BN645" s="78"/>
      <c r="BP645" s="8"/>
      <c r="BQ645" s="8"/>
      <c r="BR645" s="8"/>
      <c r="BS645" s="78"/>
      <c r="BU645" s="8"/>
      <c r="BV645" s="8"/>
      <c r="BW645" s="8"/>
      <c r="BX645" s="78"/>
      <c r="BZ645" s="8"/>
      <c r="CA645" s="8"/>
      <c r="CB645" s="8"/>
      <c r="CC645" s="78"/>
      <c r="CE645" s="8"/>
      <c r="CF645" s="8"/>
      <c r="CG645" s="8"/>
      <c r="CH645" s="7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</row>
    <row r="646" spans="2:138" x14ac:dyDescent="0.25">
      <c r="B646" s="51"/>
      <c r="C646" s="51"/>
      <c r="D646" s="137" t="s">
        <v>378</v>
      </c>
      <c r="H646" s="138"/>
      <c r="I646" s="41"/>
      <c r="N646" s="41"/>
      <c r="R646" s="41"/>
      <c r="U646" s="7"/>
      <c r="V646" s="41"/>
      <c r="W646" s="74"/>
      <c r="X646" s="75"/>
      <c r="Y646" s="74"/>
      <c r="Z646" s="76"/>
      <c r="AA646" s="137"/>
      <c r="AE646" s="7"/>
      <c r="AJ646" s="7"/>
      <c r="AO646" s="7"/>
      <c r="AT646" s="7"/>
      <c r="AY646" s="7"/>
      <c r="BD646" s="7"/>
      <c r="BI646" s="7"/>
      <c r="BN646" s="7"/>
      <c r="BS646" s="7"/>
      <c r="BX646" s="7"/>
      <c r="CC646" s="7"/>
      <c r="CH646" s="7"/>
    </row>
    <row r="647" spans="2:138" x14ac:dyDescent="0.25">
      <c r="B647" s="51">
        <v>69101</v>
      </c>
      <c r="C647" s="51"/>
      <c r="D647" t="str" cm="1">
        <f t="array" ref="D647">_xll.OneStreamExcelAddIn.XFFunctions.XFGetMemberInfo("Description","Account",B647)</f>
        <v>Airfare</v>
      </c>
      <c r="E647" s="53">
        <f>_xll.OneStreamExcelAddIn.XFFunctions.XFGetCell("TRUE", "CONSOL", $D$3,"TOT_Entity","USD","Actual",$E$3,"PERIODIC",$B647,"TOPFLOW","TOP","TOP","top1",$C647,"top3","Open_Acute_DIV1","TOP5","TOP6","REPORTED","TOP8")</f>
        <v>1998.32</v>
      </c>
      <c r="F647" s="53">
        <f>_xll.OneStreamExcelAddIn.XFFunctions.XFGetCell("TRUE", "CONSOL", $D$3,"TOT_Entity","Aggregated","Budget_Working",$E$3,"PERIODIC",$B647,"TOPFLOW","TOP","TOP","top1",$C647,"top3","Open_Acute_DIV1","TOP5","TOP6","REPORTED","TOP8")</f>
        <v>0</v>
      </c>
      <c r="G647" s="53">
        <f t="shared" ref="G647:G658" si="1697">F647-E647</f>
        <v>-1998.32</v>
      </c>
      <c r="H647" s="55">
        <f t="shared" ref="H647:H658" si="1698">IFERROR(G647/F647,0)</f>
        <v>0</v>
      </c>
      <c r="I647" s="41"/>
      <c r="J647" s="53">
        <f>_xll.OneStreamExcelAddIn.XFFunctions.XFGetCell("TRUE", "CONSOL", $D$3,"TOT_Entity","USD","Actual",$E$3,"YTD",$B647,"TOPFLOW","TOP","TOP","top1",$C647,"TOP3","Open_Acute_DIV1","TOP5","TOP6","REPORTED","TOP8")</f>
        <v>2851.22</v>
      </c>
      <c r="K647" s="53">
        <f>_xll.OneStreamExcelAddIn.XFFunctions.XFGetCell("TRUE", "CONSOL", $D$3,"TOT_Entity","Aggregated","Budget_Working",$E$3,"YTD",$B647,"TOPFLOW","TOP","TOP","top1",$C647,"TOP3","Open_Acute_DIV1","TOP5","TOP6","REPORTED","TOP8")</f>
        <v>0</v>
      </c>
      <c r="L647" s="53">
        <f t="shared" ref="L647:L658" si="1699">K647-J647</f>
        <v>-2851.22</v>
      </c>
      <c r="M647" s="40">
        <f t="shared" ref="M647:M658" si="1700">IFERROR(L647/K647,0)</f>
        <v>0</v>
      </c>
      <c r="N647" s="41"/>
      <c r="O647" s="53">
        <f>_xll.OneStreamExcelAddIn.XFFunctions.XFGetCell("TRUE", "CONSOL", $D$3,"TOT_Entity","USD","Actual",$F$3,"YTD",$B647,"TOPFLOW","TOP","TOP","top1",$C647,"TOP3","Open_Acute_DIV1","TOP5","TOP6","REPORTED","TOP8")</f>
        <v>1164.1199999999999</v>
      </c>
      <c r="P647" s="53">
        <f>_xll.OneStreamExcelAddIn.XFFunctions.XFGetCell("TRUE", "CONSOL", $D$3,"TOT_Entity","USD","Actual",$E$3,"YTD",$B647,"TOPFLOW","TOP","TOP","top1",$C647,"top3","Open_Acute_DIV1","TOP5","TOP6","REPORTED","VAR_BW_PY_Actual")</f>
        <v>-1687.1</v>
      </c>
      <c r="Q647" s="40">
        <f t="shared" ref="Q647:Q658" si="1701">IFERROR(P647/O647,0)</f>
        <v>-1.4492492182936467</v>
      </c>
      <c r="R647" s="41"/>
      <c r="S647" s="53">
        <f>_xll.OneStreamExcelAddIn.XFFunctions.XFGetCell("TRUE", "CONSOL", $D$3,"TOT_Entity","USD","MIDFCST",$E$3,"MTD",$B647,"TOPFLOW","TOP","TOP","top1",$C647,"TOP3","Open_Acute_DIV1","TOP5","TOP6","REPORTED","TOP8")</f>
        <v>0</v>
      </c>
      <c r="T647" s="53">
        <f t="shared" ref="T647:T658" si="1702">S647-E647</f>
        <v>-1998.32</v>
      </c>
      <c r="U647" s="40">
        <f t="shared" ref="U647:U658" si="1703">IFERROR(T647/S647,0)</f>
        <v>0</v>
      </c>
      <c r="V647" s="41"/>
      <c r="W647" s="42"/>
      <c r="X647" s="43"/>
      <c r="Y647" s="42"/>
      <c r="Z647" s="44"/>
      <c r="AB647" s="53">
        <f>_xll.OneStreamExcelAddIn.XFFunctions.XFGetCell("TRUE", "CONSOL", $D$3,"TOT_Entity","USD","Actual",[1]Setup!C4,"PERIODIC",$B647,"TOPFLOW","TOP","TOP","top1",$C647,"top3","Open_Acute_DIV1","TOP5","TOP6","REPORTED","TOP8")</f>
        <v>0</v>
      </c>
      <c r="AC647" s="53">
        <f>_xll.OneStreamExcelAddIn.XFFunctions.XFGetCell("TRUE", "CONSOL", $D$3,"TOT_Entity","Aggregated","Budget_Working",[1]Setup!C4,"PERIODIC",$B647,"TOPFLOW","TOP","TOP","top1",$C647,"top3","Open_Acute_DIV1","TOP5","TOP6","REPORTED","TOP8")</f>
        <v>0</v>
      </c>
      <c r="AD647" s="53">
        <f t="shared" ref="AD647:AD658" si="1704">AC647-AB647</f>
        <v>0</v>
      </c>
      <c r="AE647" s="40">
        <f t="shared" ref="AE647:AE657" si="1705">IFERROR(AD647/AC647,0)</f>
        <v>0</v>
      </c>
      <c r="AG647" s="53">
        <f>_xll.OneStreamExcelAddIn.XFFunctions.XFGetCell("TRUE", "CONSOL", $D$3,"TOT_Entity","USD","Actual",[1]Setup!C5,"PERIODIC",$B647,"TOPFLOW","TOP","TOP","top1",$C647,"top3","Open_Acute_DIV1","TOP5","TOP6","REPORTED","TOP8")</f>
        <v>0</v>
      </c>
      <c r="AH647" s="53">
        <f>_xll.OneStreamExcelAddIn.XFFunctions.XFGetCell("TRUE", "CONSOL", $D$3,"TOT_Entity","Aggregated","Budget_Working",[1]Setup!C5,"PERIODIC",$B647,"TOPFLOW","TOP","TOP","top1",$C647,"top3","Open_Acute_DIV1","TOP5","TOP6","REPORTED","TOP8")</f>
        <v>0</v>
      </c>
      <c r="AI647" s="53">
        <f t="shared" ref="AI647:AI658" si="1706">AH647-AG647</f>
        <v>0</v>
      </c>
      <c r="AJ647" s="40">
        <f t="shared" ref="AJ647:AJ657" si="1707">IFERROR(AI647/AH647,0)</f>
        <v>0</v>
      </c>
      <c r="AL647" s="53">
        <f>_xll.OneStreamExcelAddIn.XFFunctions.XFGetCell("TRUE", "CONSOL", $D$3,"TOT_Entity","USD","Actual",[1]Setup!C6,"PERIODIC",$B647,"TOPFLOW","TOP","TOP","top1",$C647,"top3","Open_Acute_DIV1","TOP5","TOP6","REPORTED","TOP8")</f>
        <v>852.9</v>
      </c>
      <c r="AM647" s="53">
        <f>_xll.OneStreamExcelAddIn.XFFunctions.XFGetCell("TRUE", "CONSOL", $D$3,"TOT_Entity","Aggregated","Budget_Working",[1]Setup!C6,"PERIODIC",$B647,"TOPFLOW","TOP","TOP","top1",$C647,"top3","Open_Acute_DIV1","TOP5","TOP6","REPORTED","TOP8")</f>
        <v>0</v>
      </c>
      <c r="AN647" s="53">
        <f t="shared" ref="AN647:AN658" si="1708">AM647-AL647</f>
        <v>-852.9</v>
      </c>
      <c r="AO647" s="40">
        <f t="shared" ref="AO647:AO657" si="1709">IFERROR(AN647/AM647,0)</f>
        <v>0</v>
      </c>
      <c r="AQ647" s="53">
        <f>_xll.OneStreamExcelAddIn.XFFunctions.XFGetCell("TRUE", "CONSOL", $D$3,"TOT_Entity","USD","Actual",[1]Setup!C7,"PERIODIC",$B647,"TOPFLOW","TOP","TOP","top1",$C647,"top3","Open_Acute_DIV1","TOP5","TOP6","REPORTED","TOP8")</f>
        <v>1998.32</v>
      </c>
      <c r="AR647" s="53">
        <f>_xll.OneStreamExcelAddIn.XFFunctions.XFGetCell("TRUE", "CONSOL", $D$3,"TOT_Entity","Aggregated","Budget_Working",[1]Setup!C7,"PERIODIC",$B647,"TOPFLOW","TOP","TOP","top1",$C647,"top3","Open_Acute_DIV1","TOP5","TOP6","REPORTED","TOP8")</f>
        <v>0</v>
      </c>
      <c r="AS647" s="53">
        <f t="shared" ref="AS647:AS658" si="1710">AR647-AQ647</f>
        <v>-1998.32</v>
      </c>
      <c r="AT647" s="40">
        <f t="shared" ref="AT647:AT657" si="1711">IFERROR(AS647/AR647,0)</f>
        <v>0</v>
      </c>
      <c r="AV647" s="53">
        <f>_xll.OneStreamExcelAddIn.XFFunctions.XFGetCell("TRUE", "CONSOL", $D$3,"TOT_Entity","USD","Actual",[1]Setup!C8,"PERIODIC",$B647,"TOPFLOW","TOP","TOP","top1",$C647,"top3","Open_Acute_DIV1","TOP5","TOP6","REPORTED","TOP8")</f>
        <v>-2851.22</v>
      </c>
      <c r="AW647" s="53">
        <f>_xll.OneStreamExcelAddIn.XFFunctions.XFGetCell("TRUE", "CONSOL", $D$3,"TOT_Entity","Aggregated","Budget_Working",[1]Setup!C8,"PERIODIC",$B647,"TOPFLOW","TOP","TOP","top1",$C647,"top3","Open_Acute_DIV1","TOP5","TOP6","REPORTED","TOP8")</f>
        <v>4000</v>
      </c>
      <c r="AX647" s="53">
        <f t="shared" ref="AX647:AX658" si="1712">AW647-AV647</f>
        <v>6851.2199999999993</v>
      </c>
      <c r="AY647" s="40">
        <f t="shared" ref="AY647:AY657" si="1713">IFERROR(AX647/AW647,0)</f>
        <v>1.7128049999999999</v>
      </c>
      <c r="BA647" s="53">
        <f>_xll.OneStreamExcelAddIn.XFFunctions.XFGetCell("TRUE", "CONSOL", $D$3,"TOT_Entity","USD","Actual",[1]Setup!C9,"PERIODIC",$B647,"TOPFLOW","TOP","TOP","top1",$C647,"top3","Open_Acute_DIV1","TOP5","TOP6","REPORTED","TOP8")</f>
        <v>0</v>
      </c>
      <c r="BB647" s="53">
        <f>_xll.OneStreamExcelAddIn.XFFunctions.XFGetCell("TRUE", "CONSOL", $D$3,"TOT_Entity","Aggregated","Budget_Working",[1]Setup!C9,"PERIODIC",$B647,"TOPFLOW","TOP","TOP","top1",$C647,"top3","Open_Acute_DIV1","TOP5","TOP6","REPORTED","TOP8")</f>
        <v>0</v>
      </c>
      <c r="BC647" s="53">
        <f t="shared" ref="BC647:BC658" si="1714">BB647-BA647</f>
        <v>0</v>
      </c>
      <c r="BD647" s="40">
        <f t="shared" ref="BD647:BD657" si="1715">IFERROR(BC647/BB647,0)</f>
        <v>0</v>
      </c>
      <c r="BF647" s="53">
        <f>_xll.OneStreamExcelAddIn.XFFunctions.XFGetCell("TRUE", "CONSOL", $D$3,"TOT_Entity","USD","Actual",[1]Setup!C10,"PERIODIC",$B647,"TOPFLOW","TOP","TOP","top1",$C647,"top3","Open_Acute_DIV1","TOP5","TOP6","REPORTED","TOP8")</f>
        <v>0</v>
      </c>
      <c r="BG647" s="53">
        <f>_xll.OneStreamExcelAddIn.XFFunctions.XFGetCell("TRUE", "CONSOL", $D$3,"TOT_Entity","Aggregated","Budget_Working",[1]Setup!C10,"PERIODIC",$B647,"TOPFLOW","TOP","TOP","top1",$C647,"top3","Open_Acute_DIV1","TOP5","TOP6","REPORTED","TOP8")</f>
        <v>0</v>
      </c>
      <c r="BH647" s="53">
        <f t="shared" ref="BH647:BH658" si="1716">BG647-BF647</f>
        <v>0</v>
      </c>
      <c r="BI647" s="40">
        <f t="shared" ref="BI647:BI657" si="1717">IFERROR(BH647/BG647,0)</f>
        <v>0</v>
      </c>
      <c r="BK647" s="53">
        <f>_xll.OneStreamExcelAddIn.XFFunctions.XFGetCell("TRUE", "CONSOL", $D$3,"TOT_Entity","USD","Actual",[1]Setup!C11,"PERIODIC",$B647,"TOPFLOW","TOP","TOP","top1",$C647,"top3","Open_Acute_DIV1","TOP5","TOP6","REPORTED","TOP8")</f>
        <v>0</v>
      </c>
      <c r="BL647" s="53">
        <f>_xll.OneStreamExcelAddIn.XFFunctions.XFGetCell("TRUE", "CONSOL", $D$3,"TOT_Entity","Aggregated","Budget_Working",[1]Setup!C11,"PERIODIC",$B647,"TOPFLOW","TOP","TOP","top1",$C647,"top3","Open_Acute_DIV1","TOP5","TOP6","REPORTED","TOP8")</f>
        <v>0</v>
      </c>
      <c r="BM647" s="53">
        <f t="shared" ref="BM647:BM658" si="1718">BL647-BK647</f>
        <v>0</v>
      </c>
      <c r="BN647" s="40">
        <f t="shared" ref="BN647:BN657" si="1719">IFERROR(BM647/BL647,0)</f>
        <v>0</v>
      </c>
      <c r="BP647" s="53">
        <f>_xll.OneStreamExcelAddIn.XFFunctions.XFGetCell("TRUE", "CONSOL", $D$3,"TOT_Entity","USD","Actual",[1]Setup!C12,"PERIODIC",$B647,"TOPFLOW","TOP","TOP","top1",$C647,"top3","Open_Acute_DIV1","TOP5","TOP6","REPORTED","TOP8")</f>
        <v>0</v>
      </c>
      <c r="BQ647" s="53">
        <f>_xll.OneStreamExcelAddIn.XFFunctions.XFGetCell("TRUE", "CONSOL", $D$3,"TOT_Entity","Aggregated","Budget_Working",[1]Setup!C12,"PERIODIC",$B647,"TOPFLOW","TOP","TOP","top1",$C647,"top3","Open_Acute_DIV1","TOP5","TOP6","REPORTED","TOP8")</f>
        <v>4000</v>
      </c>
      <c r="BR647" s="53">
        <f t="shared" ref="BR647:BR658" si="1720">BQ647-BP647</f>
        <v>4000</v>
      </c>
      <c r="BS647" s="40">
        <f t="shared" ref="BS647:BS657" si="1721">IFERROR(BR647/BQ647,0)</f>
        <v>1</v>
      </c>
      <c r="BU647" s="53">
        <f>_xll.OneStreamExcelAddIn.XFFunctions.XFGetCell("TRUE", "CONSOL", $D$3,"TOT_Entity","USD","Actual",[1]Setup!C13,"PERIODIC",$B647,"TOPFLOW","TOP","TOP","top1",$C647,"top3","Open_Acute_DIV1","TOP5","TOP6","REPORTED","TOP8")</f>
        <v>0</v>
      </c>
      <c r="BV647" s="53">
        <f>_xll.OneStreamExcelAddIn.XFFunctions.XFGetCell("TRUE", "CONSOL", $D$3,"TOT_Entity","Aggregated","Budget_Working",[1]Setup!C13,"PERIODIC",$B647,"TOPFLOW","TOP","TOP","top1",$C647,"top3","Open_Acute_DIV1","TOP5","TOP6","REPORTED","TOP8")</f>
        <v>0</v>
      </c>
      <c r="BW647" s="53">
        <f t="shared" ref="BW647:BW658" si="1722">BV647-BU647</f>
        <v>0</v>
      </c>
      <c r="BX647" s="40">
        <f t="shared" ref="BX647:BX657" si="1723">IFERROR(BW647/BV647,0)</f>
        <v>0</v>
      </c>
      <c r="BZ647" s="53">
        <f>_xll.OneStreamExcelAddIn.XFFunctions.XFGetCell("TRUE", "CONSOL", $D$3,"TOT_Entity","USD","Actual",[1]Setup!C14,"PERIODIC",$B647,"TOPFLOW","TOP","TOP","top1",$C647,"top3","Open_Acute_DIV1","TOP5","TOP6","REPORTED","TOP8")</f>
        <v>0</v>
      </c>
      <c r="CA647" s="53">
        <f>_xll.OneStreamExcelAddIn.XFFunctions.XFGetCell("TRUE", "CONSOL", $D$3,"TOT_Entity","Aggregated","Budget_Working",[1]Setup!C14,"PERIODIC",$B647,"TOPFLOW","TOP","TOP","top1",$C647,"top3","Open_Acute_DIV1","TOP5","TOP6","REPORTED","TOP8")</f>
        <v>0</v>
      </c>
      <c r="CB647" s="53">
        <f t="shared" ref="CB647:CB658" si="1724">CA647-BZ647</f>
        <v>0</v>
      </c>
      <c r="CC647" s="40">
        <f t="shared" ref="CC647:CC657" si="1725">IFERROR(CB647/CA647,0)</f>
        <v>0</v>
      </c>
      <c r="CE647" s="53">
        <f>_xll.OneStreamExcelAddIn.XFFunctions.XFGetCell("TRUE", "CONSOL", $D$3,"TOT_Entity","USD","Actual",[1]Setup!C15,"PERIODIC",$B647,"TOPFLOW","TOP","TOP","top1",$C647,"top3","Open_Acute_DIV1","TOP5","TOP6","REPORTED","TOP8")</f>
        <v>0</v>
      </c>
      <c r="CF647" s="53">
        <f>_xll.OneStreamExcelAddIn.XFFunctions.XFGetCell("TRUE", "CONSOL", $D$3,"TOT_Entity","Aggregated","Budget_Working",[1]Setup!C15,"PERIODIC",$B647,"TOPFLOW","TOP","TOP","top1",$C647,"top3","Open_Acute_DIV1","TOP5","TOP6","REPORTED","TOP8")</f>
        <v>0</v>
      </c>
      <c r="CG647" s="53">
        <f t="shared" ref="CG647:CG658" si="1726">CF647-CE647</f>
        <v>0</v>
      </c>
      <c r="CH647" s="40">
        <f t="shared" ref="CH647:CH657" si="1727">IFERROR(CG647/CF647,0)</f>
        <v>0</v>
      </c>
      <c r="CI647" s="212"/>
      <c r="CJ647" s="53">
        <f>_xll.OneStreamExcelAddIn.XFFunctions.XFGetCell("TRUE", "CONSOL", $D$3,"TOT_Entity","USD","Actual",[1]Setup!C4,"PERIODIC",$B647,"TOPFLOW","TOP","TOP","top1",$C647,"top3","Open_Acute_DIV1","TOP5","TOP6","REPORTED","TOP8")</f>
        <v>0</v>
      </c>
      <c r="CK647" s="53">
        <f>_xll.OneStreamExcelAddIn.XFFunctions.XFGetCell("TRUE", "CONSOL", $D$3,"TOT_Entity","USD","Actual",[1]Setup!C5,"PERIODIC",$B647,"TOPFLOW","TOP","TOP","top1",$C647,"top3","Open_Acute_DIV1","TOP5","TOP6","REPORTED","TOP8")</f>
        <v>0</v>
      </c>
      <c r="CL647" s="53">
        <f>_xll.OneStreamExcelAddIn.XFFunctions.XFGetCell("TRUE", "CONSOL", $D$3,"TOT_Entity","USD","Actual",[1]Setup!C6,"PERIODIC",$B647,"TOPFLOW","TOP","TOP","top1",$C647,"top3","Open_Acute_DIV1","TOP5","TOP6","REPORTED","TOP8")</f>
        <v>852.9</v>
      </c>
      <c r="CM647" s="53">
        <f>_xll.OneStreamExcelAddIn.XFFunctions.XFGetCell("TRUE", "CONSOL", $D$3,"TOT_Entity","USD","Actual",[1]Setup!C7,"PERIODIC",$B647,"TOPFLOW","TOP","TOP","top1",$C647,"top3","Open_Acute_DIV1","TOP5","TOP6","REPORTED","TOP8")</f>
        <v>1998.32</v>
      </c>
      <c r="CN647" s="53">
        <f>_xll.OneStreamExcelAddIn.XFFunctions.XFGetCell("TRUE", "CONSOL", $D$3,"TOT_Entity","USD","Actual",[1]Setup!C8,"PERIODIC",$B647,"TOPFLOW","TOP","TOP","top1",$C647,"top3","Open_Acute_DIV1","TOP5","TOP6","REPORTED","TOP8")</f>
        <v>-2851.22</v>
      </c>
      <c r="CO647" s="53">
        <f>_xll.OneStreamExcelAddIn.XFFunctions.XFGetCell("TRUE", "CONSOL", $D$3,"TOT_Entity","USD","Actual",[1]Setup!C9,"PERIODIC",$B647,"TOPFLOW","TOP","TOP","top1",$C647,"top3","Open_Acute_DIV1","TOP5","TOP6","REPORTED","TOP8")</f>
        <v>0</v>
      </c>
      <c r="CP647" s="53">
        <f>_xll.OneStreamExcelAddIn.XFFunctions.XFGetCell("TRUE", "CONSOL", $D$3,"TOT_Entity","USD","Actual",[1]Setup!C10,"PERIODIC",$B647,"TOPFLOW","TOP","TOP","top1",$C647,"top3","Open_Acute_DIV1","TOP5","TOP6","REPORTED","TOP8")</f>
        <v>0</v>
      </c>
      <c r="CQ647" s="53">
        <f>_xll.OneStreamExcelAddIn.XFFunctions.XFGetCell("TRUE", "CONSOL", $D$3,"TOT_Entity","USD","Actual",[1]Setup!C11,"PERIODIC",$B647,"TOPFLOW","TOP","TOP","top1",$C647,"top3","Open_Acute_DIV1","TOP5","TOP6","REPORTED","TOP8")</f>
        <v>0</v>
      </c>
      <c r="CR647" s="53">
        <f>_xll.OneStreamExcelAddIn.XFFunctions.XFGetCell("TRUE", "CONSOL", $D$3,"TOT_Entity","USD","Actual",[1]Setup!C12,"PERIODIC",$B647,"TOPFLOW","TOP","TOP","top1",$C647,"top3","Open_Acute_DIV1","TOP5","TOP6","REPORTED","TOP8")</f>
        <v>0</v>
      </c>
      <c r="CS647" s="53">
        <f>_xll.OneStreamExcelAddIn.XFFunctions.XFGetCell("TRUE", "CONSOL", $D$3,"TOT_Entity","USD","Actual",[1]Setup!C13,"PERIODIC",$B647,"TOPFLOW","TOP","TOP","top1",$C647,"top3","Open_Acute_DIV1","TOP5","TOP6","REPORTED","TOP8")</f>
        <v>0</v>
      </c>
      <c r="CT647" s="53">
        <f>_xll.OneStreamExcelAddIn.XFFunctions.XFGetCell("TRUE", "CONSOL", $D$3,"TOT_Entity","USD","Actual",[1]Setup!C14,"PERIODIC",$B647,"TOPFLOW","TOP","TOP","top1",$C647,"top3","Open_Acute_DIV1","TOP5","TOP6","REPORTED","TOP8")</f>
        <v>0</v>
      </c>
      <c r="CU647" s="53">
        <f>_xll.OneStreamExcelAddIn.XFFunctions.XFGetCell("TRUE", "CONSOL", $D$3,"TOT_Entity","USD","Actual",[1]Setup!C15,"PERIODIC",$B647,"TOPFLOW","TOP","TOP","top1",$C647,"top3","Open_Acute_DIV1","TOP5","TOP6","REPORTED","TOP8")</f>
        <v>0</v>
      </c>
      <c r="CV647" s="212"/>
      <c r="CW647" s="53">
        <f>_xll.OneStreamExcelAddIn.XFFunctions.XFGetCell("TRUE", "CONSOL", $D$3,"TOT_Entity","USD","Actual",[1]Setup!C17,"PERIODIC",$B647,"TOPFLOW","TOP","TOP","top1",$C647,"top3","Open_Acute_DIV1","TOP5","TOP6","REPORTED","TOP8")</f>
        <v>0</v>
      </c>
      <c r="CX647" s="53">
        <f>_xll.OneStreamExcelAddIn.XFFunctions.XFGetCell("TRUE", "CONSOL", $D$3,"TOT_Entity","USD","Actual",[1]Setup!C18,"PERIODIC",$B647,"TOPFLOW","TOP","TOP","top1",$C647,"top3","Open_Acute_DIV1","TOP5","TOP6","REPORTED","TOP8")</f>
        <v>0</v>
      </c>
      <c r="CY647" s="53">
        <f>_xll.OneStreamExcelAddIn.XFFunctions.XFGetCell("TRUE", "CONSOL", $D$3,"TOT_Entity","USD","Actual",[1]Setup!C19,"PERIODIC",$B647,"TOPFLOW","TOP","TOP","top1",$C647,"top3","Open_Acute_DIV1","TOP5","TOP6","REPORTED","TOP8")</f>
        <v>0</v>
      </c>
      <c r="CZ647" s="53">
        <f>_xll.OneStreamExcelAddIn.XFFunctions.XFGetCell("TRUE", "CONSOL", $D$3,"TOT_Entity","USD","Actual",[1]Setup!C20,"PERIODIC",$B647,"TOPFLOW","TOP","TOP","top1",$C647,"top3","Open_Acute_DIV1","TOP5","TOP6","REPORTED","TOP8")</f>
        <v>1164.1199999999999</v>
      </c>
      <c r="DA647" s="53">
        <f>_xll.OneStreamExcelAddIn.XFFunctions.XFGetCell("TRUE", "CONSOL", $D$3,"TOT_Entity","USD","Actual",[1]Setup!C21,"PERIODIC",$B647,"TOPFLOW","TOP","TOP","top1",$C647,"top3","Open_Acute_DIV1","TOP5","TOP6","REPORTED","TOP8")</f>
        <v>0</v>
      </c>
      <c r="DB647" s="53">
        <f>_xll.OneStreamExcelAddIn.XFFunctions.XFGetCell("TRUE", "CONSOL", $D$3,"TOT_Entity","USD","Actual",[1]Setup!C22,"PERIODIC",$B647,"TOPFLOW","TOP","TOP","top1",$C647,"top3","Open_Acute_DIV1","TOP5","TOP6","REPORTED","TOP8")</f>
        <v>0</v>
      </c>
      <c r="DC647" s="53">
        <f>_xll.OneStreamExcelAddIn.XFFunctions.XFGetCell("TRUE", "CONSOL", $D$3,"TOT_Entity","USD","Actual",[1]Setup!C23,"PERIODIC",$B647,"TOPFLOW","TOP","TOP","top1",$C647,"top3","Open_Acute_DIV1","TOP5","TOP6","REPORTED","TOP8")</f>
        <v>0</v>
      </c>
      <c r="DD647" s="53">
        <f>_xll.OneStreamExcelAddIn.XFFunctions.XFGetCell("TRUE", "CONSOL", $D$3,"TOT_Entity","USD","Actual",[1]Setup!C24,"PERIODIC",$B647,"TOPFLOW","TOP","TOP","top1",$C647,"top3","Open_Acute_DIV1","TOP5","TOP6","REPORTED","TOP8")</f>
        <v>0</v>
      </c>
      <c r="DE647" s="53">
        <f>_xll.OneStreamExcelAddIn.XFFunctions.XFGetCell("TRUE", "CONSOL", $D$3,"TOT_Entity","USD","Actual",[1]Setup!C25,"PERIODIC",$B647,"TOPFLOW","TOP","TOP","top1",$C647,"top3","Open_Acute_DIV1","TOP5","TOP6","REPORTED","TOP8")</f>
        <v>6706.75</v>
      </c>
      <c r="DF647" s="53">
        <f>_xll.OneStreamExcelAddIn.XFFunctions.XFGetCell("TRUE", "CONSOL", $D$3,"TOT_Entity","USD","Actual",[1]Setup!C26,"PERIODIC",$B647,"TOPFLOW","TOP","TOP","top1",$C647,"top3","Open_Acute_DIV1","TOP5","TOP6","REPORTED","TOP8")</f>
        <v>35</v>
      </c>
      <c r="DG647" s="53">
        <f>_xll.OneStreamExcelAddIn.XFFunctions.XFGetCell("TRUE", "CONSOL", $D$3,"TOT_Entity","USD","Actual",[1]Setup!C27,"PERIODIC",$B647,"TOPFLOW","TOP","TOP","top1",$C647,"top3","Open_Acute_DIV1","TOP5","TOP6","REPORTED","TOP8")</f>
        <v>0</v>
      </c>
      <c r="DH647" s="53">
        <f>_xll.OneStreamExcelAddIn.XFFunctions.XFGetCell("TRUE", "CONSOL", $D$3,"TOT_Entity","USD","Actual",[1]Setup!C28,"PERIODIC",$B647,"TOPFLOW","TOP","TOP","top1",$C647,"top3","Open_Acute_DIV1","TOP5","TOP6","REPORTED","TOP8")</f>
        <v>801.96</v>
      </c>
      <c r="DI647" s="178"/>
      <c r="DJ647" s="53">
        <f>_xll.OneStreamExcelAddIn.XFFunctions.XFGetCell("TRUE", "CONSOL", $D$3,"TOT_Entity","Aggregated","Budget_Working",[1]Setup!C4,"PERIODIC",$B647,"TOPFLOW","TOP","TOP","top1",$C647,"top3","Open_Acute_DIV1","TOP5","TOP6","REPORTED","TOP8")</f>
        <v>0</v>
      </c>
      <c r="DK647" s="53">
        <f>_xll.OneStreamExcelAddIn.XFFunctions.XFGetCell("TRUE", "CONSOL", $D$3,"TOT_Entity","Aggregated","Budget_Working",[1]Setup!C5,"PERIODIC",$B647,"TOPFLOW","TOP","TOP","top1",$C647,"top3","Open_Acute_DIV1","TOP5","TOP6","REPORTED","TOP8")</f>
        <v>0</v>
      </c>
      <c r="DL647" s="53">
        <f>_xll.OneStreamExcelAddIn.XFFunctions.XFGetCell("TRUE", "CONSOL", $D$3,"TOT_Entity","Aggregated","Budget_Working",[1]Setup!C6,"PERIODIC",$B647,"TOPFLOW","TOP","TOP","top1",$C647,"top3","Open_Acute_DIV1","TOP5","TOP6","REPORTED","TOP8")</f>
        <v>0</v>
      </c>
      <c r="DM647" s="53">
        <f>_xll.OneStreamExcelAddIn.XFFunctions.XFGetCell("TRUE", "CONSOL", $D$3,"TOT_Entity","Aggregated","Budget_Working",[1]Setup!C7,"PERIODIC",$B647,"TOPFLOW","TOP","TOP","top1",$C647,"top3","Open_Acute_DIV1","TOP5","TOP6","REPORTED","TOP8")</f>
        <v>0</v>
      </c>
      <c r="DN647" s="53">
        <f>_xll.OneStreamExcelAddIn.XFFunctions.XFGetCell("TRUE", "CONSOL", $D$3,"TOT_Entity","Aggregated","Budget_Working",[1]Setup!C8,"PERIODIC",$B647,"TOPFLOW","TOP","TOP","top1",$C647,"top3","Open_Acute_DIV1","TOP5","TOP6","REPORTED","TOP8")</f>
        <v>4000</v>
      </c>
      <c r="DO647" s="53">
        <f>_xll.OneStreamExcelAddIn.XFFunctions.XFGetCell("TRUE", "CONSOL", $D$3,"TOT_Entity","Aggregated","Budget_Working",[1]Setup!C9,"PERIODIC",$B647,"TOPFLOW","TOP","TOP","top1",$C647,"top3","Open_Acute_DIV1","TOP5","TOP6","REPORTED","TOP8")</f>
        <v>0</v>
      </c>
      <c r="DP647" s="53">
        <f>_xll.OneStreamExcelAddIn.XFFunctions.XFGetCell("TRUE", "CONSOL", $D$3,"TOT_Entity","Aggregated","Budget_Working",[1]Setup!C10,"PERIODIC",$B647,"TOPFLOW","TOP","TOP","top1",$C647,"top3","Open_Acute_DIV1","TOP5","TOP6","REPORTED","TOP8")</f>
        <v>0</v>
      </c>
      <c r="DQ647" s="53">
        <f>_xll.OneStreamExcelAddIn.XFFunctions.XFGetCell("TRUE", "CONSOL", $D$3,"TOT_Entity","Aggregated","Budget_Working",[1]Setup!C11,"PERIODIC",$B647,"TOPFLOW","TOP","TOP","top1",$C647,"top3","Open_Acute_DIV1","TOP5","TOP6","REPORTED","TOP8")</f>
        <v>0</v>
      </c>
      <c r="DR647" s="53">
        <f>_xll.OneStreamExcelAddIn.XFFunctions.XFGetCell("TRUE", "CONSOL", $D$3,"TOT_Entity","Aggregated","Budget_Working",[1]Setup!C12,"PERIODIC",$B647,"TOPFLOW","TOP","TOP","top1",$C647,"top3","Open_Acute_DIV1","TOP5","TOP6","REPORTED","TOP8")</f>
        <v>4000</v>
      </c>
      <c r="DS647" s="53">
        <f>_xll.OneStreamExcelAddIn.XFFunctions.XFGetCell("TRUE", "CONSOL", $D$3,"TOT_Entity","Aggregated","Budget_Working",[1]Setup!C13,"PERIODIC",$B647,"TOPFLOW","TOP","TOP","top1",$C647,"top3","Open_Acute_DIV1","TOP5","TOP6","REPORTED","TOP8")</f>
        <v>0</v>
      </c>
      <c r="DT647" s="53">
        <f>_xll.OneStreamExcelAddIn.XFFunctions.XFGetCell("TRUE", "CONSOL", $D$3,"TOT_Entity","Aggregated","Budget_Working",[1]Setup!C14,"PERIODIC",$B647,"TOPFLOW","TOP","TOP","top1",$C647,"top3","Open_Acute_DIV1","TOP5","TOP6","REPORTED","TOP8")</f>
        <v>0</v>
      </c>
      <c r="DU647" s="53">
        <f>_xll.OneStreamExcelAddIn.XFFunctions.XFGetCell("TRUE", "CONSOL", $D$3,"TOT_Entity","Aggregated","Budget_Working",[1]Setup!C15,"PERIODIC",$B647,"TOPFLOW","TOP","TOP","top1",$C647,"top3","Open_Acute_DIV1","TOP5","TOP6","REPORTED","TOP8")</f>
        <v>0</v>
      </c>
      <c r="DV647" s="178"/>
      <c r="DW647" s="53">
        <f>_xll.OneStreamExcelAddIn.XFFunctions.XFGetCell("TRUE", "CONSOL", $D$3,"TOT_Entity","USD","Budget_Final",[1]Setup!C17,"PERIODIC",$B647,"TOPFLOW","TOP","TOP","top1",$C647,"top3","Open_Acute_DIV1","TOP5","TOP6","REPORTED","TOP8")</f>
        <v>735.41982561999998</v>
      </c>
      <c r="DX647" s="53">
        <f>_xll.OneStreamExcelAddIn.XFFunctions.XFGetCell("TRUE", "CONSOL", $D$3,"TOT_Entity","USD","Budget_Final",[1]Setup!C18,"PERIODIC",$B647,"TOPFLOW","TOP","TOP","top1",$C647,"top3","Open_Acute_DIV1","TOP5","TOP6","REPORTED","TOP8")</f>
        <v>699.951011096</v>
      </c>
      <c r="DY647" s="53">
        <f>_xll.OneStreamExcelAddIn.XFFunctions.XFGetCell("TRUE", "CONSOL", $D$3,"TOT_Entity","USD","Budget_Final",[1]Setup!C19,"PERIODIC",$B647,"TOPFLOW","TOP","TOP","top1",$C647,"top3","Open_Acute_DIV1","TOP5","TOP6","REPORTED","TOP8")</f>
        <v>785.27459288800003</v>
      </c>
      <c r="DZ647" s="53">
        <f>_xll.OneStreamExcelAddIn.XFFunctions.XFGetCell("TRUE", "CONSOL", $D$3,"TOT_Entity","USD","Budget_Final",[1]Setup!C20,"PERIODIC",$B647,"TOPFLOW","TOP","TOP","top1",$C647,"top3","Open_Acute_DIV1","TOP5","TOP6","REPORTED","TOP8")</f>
        <v>780.80998686400005</v>
      </c>
      <c r="EA647" s="53">
        <f>_xll.OneStreamExcelAddIn.XFFunctions.XFGetCell("TRUE", "CONSOL", $D$3,"TOT_Entity","USD","Budget_Final",[1]Setup!C21,"PERIODIC",$B647,"TOPFLOW","TOP","TOP","top1",$C647,"top3","Open_Acute_DIV1","TOP5","TOP6","REPORTED","TOP8")</f>
        <v>803.62908431999995</v>
      </c>
      <c r="EB647" s="53">
        <f>_xll.OneStreamExcelAddIn.XFFunctions.XFGetCell("TRUE", "CONSOL", $D$3,"TOT_Entity","USD","Budget_Final",[1]Setup!C22,"PERIODIC",$B647,"TOPFLOW","TOP","TOP","top1",$C647,"top3","Open_Acute_DIV1","TOP5","TOP6","REPORTED","TOP8")</f>
        <v>760.96729342399999</v>
      </c>
      <c r="EC647" s="53">
        <f>_xll.OneStreamExcelAddIn.XFFunctions.XFGetCell("TRUE", "CONSOL", $D$3,"TOT_Entity","USD","Budget_Final",[1]Setup!C23,"PERIODIC",$B647,"TOPFLOW","TOP","TOP","top1",$C647,"top3","Open_Acute_DIV1","TOP5","TOP6","REPORTED","TOP8")</f>
        <v>802.14088231200003</v>
      </c>
      <c r="ED647" s="53">
        <f>_xll.OneStreamExcelAddIn.XFFunctions.XFGetCell("TRUE", "CONSOL", $D$3,"TOT_Entity","USD","Budget_Final",[1]Setup!C24,"PERIODIC",$B647,"TOPFLOW","TOP","TOP","top1",$C647,"top3","Open_Acute_DIV1","TOP5","TOP6","REPORTED","TOP8")</f>
        <v>802.63694964800004</v>
      </c>
      <c r="EE647" s="53">
        <f>_xll.OneStreamExcelAddIn.XFFunctions.XFGetCell("TRUE", "CONSOL", $D$3,"TOT_Entity","USD","Budget_Final",[1]Setup!C25,"PERIODIC",$B647,"TOPFLOW","TOP","TOP","top1",$C647,"top3","Open_Acute_DIV1","TOP5","TOP6","REPORTED","TOP8")</f>
        <v>2002.6086052749999</v>
      </c>
      <c r="EF647" s="53">
        <f>_xll.OneStreamExcelAddIn.XFFunctions.XFGetCell("TRUE", "CONSOL", $D$3,"TOT_Entity","USD","Budget_Final",[1]Setup!C26,"PERIODIC",$B647,"TOPFLOW","TOP","TOP","top1",$C647,"top3","Open_Acute_DIV1","TOP5","TOP6","REPORTED","TOP8")</f>
        <v>797.67627628800005</v>
      </c>
      <c r="EG647" s="53">
        <f>_xll.OneStreamExcelAddIn.XFFunctions.XFGetCell("TRUE", "CONSOL", $D$3,"TOT_Entity","USD","Budget_Final",[1]Setup!C27,"PERIODIC",$B647,"TOPFLOW","TOP","TOP","top1",$C647,"top3","Open_Acute_DIV1","TOP5","TOP6","REPORTED","TOP8")</f>
        <v>748.60113684500004</v>
      </c>
      <c r="EH647" s="53">
        <f>_xll.OneStreamExcelAddIn.XFFunctions.XFGetCell("TRUE", "CONSOL", $D$3,"TOT_Entity","USD","Budget_Final",[1]Setup!C28,"PERIODIC",$B647,"TOPFLOW","TOP","TOP","top1",$C647,"top3","Open_Acute_DIV1","TOP5","TOP6","REPORTED","TOP8")</f>
        <v>760.71925975600004</v>
      </c>
    </row>
    <row r="648" spans="2:138" x14ac:dyDescent="0.25">
      <c r="B648" s="51">
        <v>69102</v>
      </c>
      <c r="C648" s="51"/>
      <c r="D648" t="str" cm="1">
        <f t="array" ref="D648">_xll.OneStreamExcelAddIn.XFFunctions.XFGetMemberInfo("Description","Account",B648)</f>
        <v>Lodging</v>
      </c>
      <c r="E648" s="53">
        <f>_xll.OneStreamExcelAddIn.XFFunctions.XFGetCell("TRUE", "CONSOL", $D$3,"TOT_Entity","USD","Actual",$E$3,"PERIODIC",$B648,"TOPFLOW","TOP","TOP","top1",$C648,"top3","Open_Acute_DIV1","TOP5","TOP6","REPORTED","TOP8")</f>
        <v>1036.6400000000001</v>
      </c>
      <c r="F648" s="53">
        <f>_xll.OneStreamExcelAddIn.XFFunctions.XFGetCell("TRUE", "CONSOL", $D$3,"TOT_Entity","Aggregated","Budget_Working",$E$3,"PERIODIC",$B648,"TOPFLOW","TOP","TOP","top1",$C648,"top3","Open_Acute_DIV1","TOP5","TOP6","REPORTED","TOP8")</f>
        <v>145.77000000000001</v>
      </c>
      <c r="G648" s="53">
        <f t="shared" si="1697"/>
        <v>-890.87000000000012</v>
      </c>
      <c r="H648" s="55">
        <f t="shared" si="1698"/>
        <v>-6.1114769842903209</v>
      </c>
      <c r="I648" s="41"/>
      <c r="J648" s="53">
        <f>_xll.OneStreamExcelAddIn.XFFunctions.XFGetCell("TRUE", "CONSOL", $D$3,"TOT_Entity","USD","Actual",$E$3,"YTD",$B648,"TOPFLOW","TOP","TOP","top1",$C648,"TOP3","Open_Acute_DIV1","TOP5","TOP6","REPORTED","TOP8")</f>
        <v>1988.46</v>
      </c>
      <c r="K648" s="53">
        <f>_xll.OneStreamExcelAddIn.XFFunctions.XFGetCell("TRUE", "CONSOL", $D$3,"TOT_Entity","Aggregated","Budget_Working",$E$3,"YTD",$B648,"TOPFLOW","TOP","TOP","top1",$C648,"TOP3","Open_Acute_DIV1","TOP5","TOP6","REPORTED","TOP8")</f>
        <v>5434.42</v>
      </c>
      <c r="L648" s="53">
        <f t="shared" si="1699"/>
        <v>3445.96</v>
      </c>
      <c r="M648" s="40">
        <f t="shared" si="1700"/>
        <v>0.6340989470817493</v>
      </c>
      <c r="N648" s="41"/>
      <c r="O648" s="53">
        <f>_xll.OneStreamExcelAddIn.XFFunctions.XFGetCell("TRUE", "CONSOL", $D$3,"TOT_Entity","USD","Actual",$F$3,"YTD",$B648,"TOPFLOW","TOP","TOP","top1",$C648,"TOP3","Open_Acute_DIV1","TOP5","TOP6","REPORTED","TOP8")</f>
        <v>6119.74</v>
      </c>
      <c r="P648" s="53">
        <f>_xll.OneStreamExcelAddIn.XFFunctions.XFGetCell("TRUE", "CONSOL", $D$3,"TOT_Entity","USD","Actual",$E$3,"YTD",$B648,"TOPFLOW","TOP","TOP","top1",$C648,"top3","Open_Acute_DIV1","TOP5","TOP6","REPORTED","VAR_BW_PY_Actual")</f>
        <v>4131.28</v>
      </c>
      <c r="Q648" s="40">
        <f t="shared" si="1701"/>
        <v>0.67507443126668776</v>
      </c>
      <c r="R648" s="41"/>
      <c r="S648" s="53">
        <f>_xll.OneStreamExcelAddIn.XFFunctions.XFGetCell("TRUE", "CONSOL", $D$3,"TOT_Entity","USD","MIDFCST",$E$3,"MTD",$B648,"TOPFLOW","TOP","TOP","top1",$C648,"TOP3","Open_Acute_DIV1","TOP5","TOP6","REPORTED","TOP8")</f>
        <v>0</v>
      </c>
      <c r="T648" s="53">
        <f t="shared" si="1702"/>
        <v>-1036.6400000000001</v>
      </c>
      <c r="U648" s="40">
        <f t="shared" si="1703"/>
        <v>0</v>
      </c>
      <c r="V648" s="41"/>
      <c r="W648" s="42"/>
      <c r="X648" s="43"/>
      <c r="Y648" s="42"/>
      <c r="Z648" s="44"/>
      <c r="AB648" s="53">
        <f>_xll.OneStreamExcelAddIn.XFFunctions.XFGetCell("TRUE", "CONSOL", $D$3,"TOT_Entity","USD","Actual",[1]Setup!C4,"PERIODIC",$B648,"TOPFLOW","TOP","TOP","top1",$C648,"top3","Open_Acute_DIV1","TOP5","TOP6","REPORTED","TOP8")</f>
        <v>0</v>
      </c>
      <c r="AC648" s="53">
        <f>_xll.OneStreamExcelAddIn.XFFunctions.XFGetCell("TRUE", "CONSOL", $D$3,"TOT_Entity","Aggregated","Budget_Working",[1]Setup!C4,"PERIODIC",$B648,"TOPFLOW","TOP","TOP","top1",$C648,"top3","Open_Acute_DIV1","TOP5","TOP6","REPORTED","TOP8")</f>
        <v>3473.88</v>
      </c>
      <c r="AD648" s="53">
        <f t="shared" si="1704"/>
        <v>3473.88</v>
      </c>
      <c r="AE648" s="40">
        <f t="shared" si="1705"/>
        <v>1</v>
      </c>
      <c r="AG648" s="53">
        <f>_xll.OneStreamExcelAddIn.XFFunctions.XFGetCell("TRUE", "CONSOL", $D$3,"TOT_Entity","USD","Actual",[1]Setup!C5,"PERIODIC",$B648,"TOPFLOW","TOP","TOP","top1",$C648,"top3","Open_Acute_DIV1","TOP5","TOP6","REPORTED","TOP8")</f>
        <v>682.88</v>
      </c>
      <c r="AH648" s="53">
        <f>_xll.OneStreamExcelAddIn.XFFunctions.XFGetCell("TRUE", "CONSOL", $D$3,"TOT_Entity","Aggregated","Budget_Working",[1]Setup!C5,"PERIODIC",$B648,"TOPFLOW","TOP","TOP","top1",$C648,"top3","Open_Acute_DIV1","TOP5","TOP6","REPORTED","TOP8")</f>
        <v>1602.33</v>
      </c>
      <c r="AI648" s="53">
        <f t="shared" si="1706"/>
        <v>919.44999999999993</v>
      </c>
      <c r="AJ648" s="40">
        <f t="shared" si="1707"/>
        <v>0.5738206237167125</v>
      </c>
      <c r="AL648" s="53">
        <f>_xll.OneStreamExcelAddIn.XFFunctions.XFGetCell("TRUE", "CONSOL", $D$3,"TOT_Entity","USD","Actual",[1]Setup!C6,"PERIODIC",$B648,"TOPFLOW","TOP","TOP","top1",$C648,"top3","Open_Acute_DIV1","TOP5","TOP6","REPORTED","TOP8")</f>
        <v>268.94</v>
      </c>
      <c r="AM648" s="53">
        <f>_xll.OneStreamExcelAddIn.XFFunctions.XFGetCell("TRUE", "CONSOL", $D$3,"TOT_Entity","Aggregated","Budget_Working",[1]Setup!C6,"PERIODIC",$B648,"TOPFLOW","TOP","TOP","top1",$C648,"top3","Open_Acute_DIV1","TOP5","TOP6","REPORTED","TOP8")</f>
        <v>212.44</v>
      </c>
      <c r="AN648" s="53">
        <f t="shared" si="1708"/>
        <v>-56.5</v>
      </c>
      <c r="AO648" s="40">
        <f t="shared" si="1709"/>
        <v>-0.26595744680851063</v>
      </c>
      <c r="AQ648" s="53">
        <f>_xll.OneStreamExcelAddIn.XFFunctions.XFGetCell("TRUE", "CONSOL", $D$3,"TOT_Entity","USD","Actual",[1]Setup!C7,"PERIODIC",$B648,"TOPFLOW","TOP","TOP","top1",$C648,"top3","Open_Acute_DIV1","TOP5","TOP6","REPORTED","TOP8")</f>
        <v>1036.6400000000001</v>
      </c>
      <c r="AR648" s="53">
        <f>_xll.OneStreamExcelAddIn.XFFunctions.XFGetCell("TRUE", "CONSOL", $D$3,"TOT_Entity","Aggregated","Budget_Working",[1]Setup!C7,"PERIODIC",$B648,"TOPFLOW","TOP","TOP","top1",$C648,"top3","Open_Acute_DIV1","TOP5","TOP6","REPORTED","TOP8")</f>
        <v>145.77000000000001</v>
      </c>
      <c r="AS648" s="53">
        <f t="shared" si="1710"/>
        <v>-890.87000000000012</v>
      </c>
      <c r="AT648" s="40">
        <f t="shared" si="1711"/>
        <v>-6.1114769842903209</v>
      </c>
      <c r="AV648" s="53">
        <f>_xll.OneStreamExcelAddIn.XFFunctions.XFGetCell("TRUE", "CONSOL", $D$3,"TOT_Entity","USD","Actual",[1]Setup!C8,"PERIODIC",$B648,"TOPFLOW","TOP","TOP","top1",$C648,"top3","Open_Acute_DIV1","TOP5","TOP6","REPORTED","TOP8")</f>
        <v>-1988.46</v>
      </c>
      <c r="AW648" s="53">
        <f>_xll.OneStreamExcelAddIn.XFFunctions.XFGetCell("TRUE", "CONSOL", $D$3,"TOT_Entity","Aggregated","Budget_Working",[1]Setup!C8,"PERIODIC",$B648,"TOPFLOW","TOP","TOP","top1",$C648,"top3","Open_Acute_DIV1","TOP5","TOP6","REPORTED","TOP8")</f>
        <v>2170.33</v>
      </c>
      <c r="AX648" s="53">
        <f t="shared" si="1712"/>
        <v>4158.79</v>
      </c>
      <c r="AY648" s="40">
        <f t="shared" si="1713"/>
        <v>1.9162016836149343</v>
      </c>
      <c r="BA648" s="53">
        <f>_xll.OneStreamExcelAddIn.XFFunctions.XFGetCell("TRUE", "CONSOL", $D$3,"TOT_Entity","USD","Actual",[1]Setup!C9,"PERIODIC",$B648,"TOPFLOW","TOP","TOP","top1",$C648,"top3","Open_Acute_DIV1","TOP5","TOP6","REPORTED","TOP8")</f>
        <v>0</v>
      </c>
      <c r="BB648" s="53">
        <f>_xll.OneStreamExcelAddIn.XFFunctions.XFGetCell("TRUE", "CONSOL", $D$3,"TOT_Entity","Aggregated","Budget_Working",[1]Setup!C9,"PERIODIC",$B648,"TOPFLOW","TOP","TOP","top1",$C648,"top3","Open_Acute_DIV1","TOP5","TOP6","REPORTED","TOP8")</f>
        <v>890.2</v>
      </c>
      <c r="BC648" s="53">
        <f t="shared" si="1714"/>
        <v>890.2</v>
      </c>
      <c r="BD648" s="40">
        <f t="shared" si="1715"/>
        <v>1</v>
      </c>
      <c r="BF648" s="53">
        <f>_xll.OneStreamExcelAddIn.XFFunctions.XFGetCell("TRUE", "CONSOL", $D$3,"TOT_Entity","USD","Actual",[1]Setup!C10,"PERIODIC",$B648,"TOPFLOW","TOP","TOP","top1",$C648,"top3","Open_Acute_DIV1","TOP5","TOP6","REPORTED","TOP8")</f>
        <v>0</v>
      </c>
      <c r="BG648" s="53">
        <f>_xll.OneStreamExcelAddIn.XFFunctions.XFGetCell("TRUE", "CONSOL", $D$3,"TOT_Entity","Aggregated","Budget_Working",[1]Setup!C10,"PERIODIC",$B648,"TOPFLOW","TOP","TOP","top1",$C648,"top3","Open_Acute_DIV1","TOP5","TOP6","REPORTED","TOP8")</f>
        <v>227.12</v>
      </c>
      <c r="BH648" s="53">
        <f t="shared" si="1716"/>
        <v>227.12</v>
      </c>
      <c r="BI648" s="40">
        <f t="shared" si="1717"/>
        <v>1</v>
      </c>
      <c r="BK648" s="53">
        <f>_xll.OneStreamExcelAddIn.XFFunctions.XFGetCell("TRUE", "CONSOL", $D$3,"TOT_Entity","USD","Actual",[1]Setup!C11,"PERIODIC",$B648,"TOPFLOW","TOP","TOP","top1",$C648,"top3","Open_Acute_DIV1","TOP5","TOP6","REPORTED","TOP8")</f>
        <v>0</v>
      </c>
      <c r="BL648" s="53">
        <f>_xll.OneStreamExcelAddIn.XFFunctions.XFGetCell("TRUE", "CONSOL", $D$3,"TOT_Entity","Aggregated","Budget_Working",[1]Setup!C11,"PERIODIC",$B648,"TOPFLOW","TOP","TOP","top1",$C648,"top3","Open_Acute_DIV1","TOP5","TOP6","REPORTED","TOP8")</f>
        <v>596.85</v>
      </c>
      <c r="BM648" s="53">
        <f t="shared" si="1718"/>
        <v>596.85</v>
      </c>
      <c r="BN648" s="40">
        <f t="shared" si="1719"/>
        <v>1</v>
      </c>
      <c r="BP648" s="53">
        <f>_xll.OneStreamExcelAddIn.XFFunctions.XFGetCell("TRUE", "CONSOL", $D$3,"TOT_Entity","USD","Actual",[1]Setup!C12,"PERIODIC",$B648,"TOPFLOW","TOP","TOP","top1",$C648,"top3","Open_Acute_DIV1","TOP5","TOP6","REPORTED","TOP8")</f>
        <v>0</v>
      </c>
      <c r="BQ648" s="53">
        <f>_xll.OneStreamExcelAddIn.XFFunctions.XFGetCell("TRUE", "CONSOL", $D$3,"TOT_Entity","Aggregated","Budget_Working",[1]Setup!C12,"PERIODIC",$B648,"TOPFLOW","TOP","TOP","top1",$C648,"top3","Open_Acute_DIV1","TOP5","TOP6","REPORTED","TOP8")</f>
        <v>2995.12</v>
      </c>
      <c r="BR648" s="53">
        <f t="shared" si="1720"/>
        <v>2995.12</v>
      </c>
      <c r="BS648" s="40">
        <f t="shared" si="1721"/>
        <v>1</v>
      </c>
      <c r="BU648" s="53">
        <f>_xll.OneStreamExcelAddIn.XFFunctions.XFGetCell("TRUE", "CONSOL", $D$3,"TOT_Entity","USD","Actual",[1]Setup!C13,"PERIODIC",$B648,"TOPFLOW","TOP","TOP","top1",$C648,"top3","Open_Acute_DIV1","TOP5","TOP6","REPORTED","TOP8")</f>
        <v>0</v>
      </c>
      <c r="BV648" s="53">
        <f>_xll.OneStreamExcelAddIn.XFFunctions.XFGetCell("TRUE", "CONSOL", $D$3,"TOT_Entity","Aggregated","Budget_Working",[1]Setup!C13,"PERIODIC",$B648,"TOPFLOW","TOP","TOP","top1",$C648,"top3","Open_Acute_DIV1","TOP5","TOP6","REPORTED","TOP8")</f>
        <v>479.7</v>
      </c>
      <c r="BW648" s="53">
        <f t="shared" si="1722"/>
        <v>479.7</v>
      </c>
      <c r="BX648" s="40">
        <f t="shared" si="1723"/>
        <v>1</v>
      </c>
      <c r="BZ648" s="53">
        <f>_xll.OneStreamExcelAddIn.XFFunctions.XFGetCell("TRUE", "CONSOL", $D$3,"TOT_Entity","USD","Actual",[1]Setup!C14,"PERIODIC",$B648,"TOPFLOW","TOP","TOP","top1",$C648,"top3","Open_Acute_DIV1","TOP5","TOP6","REPORTED","TOP8")</f>
        <v>0</v>
      </c>
      <c r="CA648" s="53">
        <f>_xll.OneStreamExcelAddIn.XFFunctions.XFGetCell("TRUE", "CONSOL", $D$3,"TOT_Entity","Aggregated","Budget_Working",[1]Setup!C14,"PERIODIC",$B648,"TOPFLOW","TOP","TOP","top1",$C648,"top3","Open_Acute_DIV1","TOP5","TOP6","REPORTED","TOP8")</f>
        <v>422.74</v>
      </c>
      <c r="CB648" s="53">
        <f t="shared" si="1724"/>
        <v>422.74</v>
      </c>
      <c r="CC648" s="40">
        <f t="shared" si="1725"/>
        <v>1</v>
      </c>
      <c r="CE648" s="53">
        <f>_xll.OneStreamExcelAddIn.XFFunctions.XFGetCell("TRUE", "CONSOL", $D$3,"TOT_Entity","USD","Actual",[1]Setup!C15,"PERIODIC",$B648,"TOPFLOW","TOP","TOP","top1",$C648,"top3","Open_Acute_DIV1","TOP5","TOP6","REPORTED","TOP8")</f>
        <v>0</v>
      </c>
      <c r="CF648" s="53">
        <f>_xll.OneStreamExcelAddIn.XFFunctions.XFGetCell("TRUE", "CONSOL", $D$3,"TOT_Entity","Aggregated","Budget_Working",[1]Setup!C15,"PERIODIC",$B648,"TOPFLOW","TOP","TOP","top1",$C648,"top3","Open_Acute_DIV1","TOP5","TOP6","REPORTED","TOP8")</f>
        <v>0</v>
      </c>
      <c r="CG648" s="53">
        <f t="shared" si="1726"/>
        <v>0</v>
      </c>
      <c r="CH648" s="40">
        <f t="shared" si="1727"/>
        <v>0</v>
      </c>
      <c r="CI648" s="212"/>
      <c r="CJ648" s="53">
        <f>_xll.OneStreamExcelAddIn.XFFunctions.XFGetCell("TRUE", "CONSOL", $D$3,"TOT_Entity","USD","Actual",[1]Setup!C4,"PERIODIC",$B648,"TOPFLOW","TOP","TOP","top1",$C648,"top3","Open_Acute_DIV1","TOP5","TOP6","REPORTED","TOP8")</f>
        <v>0</v>
      </c>
      <c r="CK648" s="53">
        <f>_xll.OneStreamExcelAddIn.XFFunctions.XFGetCell("TRUE", "CONSOL", $D$3,"TOT_Entity","USD","Actual",[1]Setup!C5,"PERIODIC",$B648,"TOPFLOW","TOP","TOP","top1",$C648,"top3","Open_Acute_DIV1","TOP5","TOP6","REPORTED","TOP8")</f>
        <v>682.88</v>
      </c>
      <c r="CL648" s="53">
        <f>_xll.OneStreamExcelAddIn.XFFunctions.XFGetCell("TRUE", "CONSOL", $D$3,"TOT_Entity","USD","Actual",[1]Setup!C6,"PERIODIC",$B648,"TOPFLOW","TOP","TOP","top1",$C648,"top3","Open_Acute_DIV1","TOP5","TOP6","REPORTED","TOP8")</f>
        <v>268.94</v>
      </c>
      <c r="CM648" s="53">
        <f>_xll.OneStreamExcelAddIn.XFFunctions.XFGetCell("TRUE", "CONSOL", $D$3,"TOT_Entity","USD","Actual",[1]Setup!C7,"PERIODIC",$B648,"TOPFLOW","TOP","TOP","top1",$C648,"top3","Open_Acute_DIV1","TOP5","TOP6","REPORTED","TOP8")</f>
        <v>1036.6400000000001</v>
      </c>
      <c r="CN648" s="53">
        <f>_xll.OneStreamExcelAddIn.XFFunctions.XFGetCell("TRUE", "CONSOL", $D$3,"TOT_Entity","USD","Actual",[1]Setup!C8,"PERIODIC",$B648,"TOPFLOW","TOP","TOP","top1",$C648,"top3","Open_Acute_DIV1","TOP5","TOP6","REPORTED","TOP8")</f>
        <v>-1988.46</v>
      </c>
      <c r="CO648" s="53">
        <f>_xll.OneStreamExcelAddIn.XFFunctions.XFGetCell("TRUE", "CONSOL", $D$3,"TOT_Entity","USD","Actual",[1]Setup!C9,"PERIODIC",$B648,"TOPFLOW","TOP","TOP","top1",$C648,"top3","Open_Acute_DIV1","TOP5","TOP6","REPORTED","TOP8")</f>
        <v>0</v>
      </c>
      <c r="CP648" s="53">
        <f>_xll.OneStreamExcelAddIn.XFFunctions.XFGetCell("TRUE", "CONSOL", $D$3,"TOT_Entity","USD","Actual",[1]Setup!C10,"PERIODIC",$B648,"TOPFLOW","TOP","TOP","top1",$C648,"top3","Open_Acute_DIV1","TOP5","TOP6","REPORTED","TOP8")</f>
        <v>0</v>
      </c>
      <c r="CQ648" s="53">
        <f>_xll.OneStreamExcelAddIn.XFFunctions.XFGetCell("TRUE", "CONSOL", $D$3,"TOT_Entity","USD","Actual",[1]Setup!C11,"PERIODIC",$B648,"TOPFLOW","TOP","TOP","top1",$C648,"top3","Open_Acute_DIV1","TOP5","TOP6","REPORTED","TOP8")</f>
        <v>0</v>
      </c>
      <c r="CR648" s="53">
        <f>_xll.OneStreamExcelAddIn.XFFunctions.XFGetCell("TRUE", "CONSOL", $D$3,"TOT_Entity","USD","Actual",[1]Setup!C12,"PERIODIC",$B648,"TOPFLOW","TOP","TOP","top1",$C648,"top3","Open_Acute_DIV1","TOP5","TOP6","REPORTED","TOP8")</f>
        <v>0</v>
      </c>
      <c r="CS648" s="53">
        <f>_xll.OneStreamExcelAddIn.XFFunctions.XFGetCell("TRUE", "CONSOL", $D$3,"TOT_Entity","USD","Actual",[1]Setup!C13,"PERIODIC",$B648,"TOPFLOW","TOP","TOP","top1",$C648,"top3","Open_Acute_DIV1","TOP5","TOP6","REPORTED","TOP8")</f>
        <v>0</v>
      </c>
      <c r="CT648" s="53">
        <f>_xll.OneStreamExcelAddIn.XFFunctions.XFGetCell("TRUE", "CONSOL", $D$3,"TOT_Entity","USD","Actual",[1]Setup!C14,"PERIODIC",$B648,"TOPFLOW","TOP","TOP","top1",$C648,"top3","Open_Acute_DIV1","TOP5","TOP6","REPORTED","TOP8")</f>
        <v>0</v>
      </c>
      <c r="CU648" s="53">
        <f>_xll.OneStreamExcelAddIn.XFFunctions.XFGetCell("TRUE", "CONSOL", $D$3,"TOT_Entity","USD","Actual",[1]Setup!C15,"PERIODIC",$B648,"TOPFLOW","TOP","TOP","top1",$C648,"top3","Open_Acute_DIV1","TOP5","TOP6","REPORTED","TOP8")</f>
        <v>0</v>
      </c>
      <c r="CV648" s="212"/>
      <c r="CW648" s="53">
        <f>_xll.OneStreamExcelAddIn.XFFunctions.XFGetCell("TRUE", "CONSOL", $D$3,"TOT_Entity","USD","Actual",[1]Setup!C17,"PERIODIC",$B648,"TOPFLOW","TOP","TOP","top1",$C648,"top3","Open_Acute_DIV1","TOP5","TOP6","REPORTED","TOP8")</f>
        <v>3473.88</v>
      </c>
      <c r="CX648" s="53">
        <f>_xll.OneStreamExcelAddIn.XFFunctions.XFGetCell("TRUE", "CONSOL", $D$3,"TOT_Entity","USD","Actual",[1]Setup!C18,"PERIODIC",$B648,"TOPFLOW","TOP","TOP","top1",$C648,"top3","Open_Acute_DIV1","TOP5","TOP6","REPORTED","TOP8")</f>
        <v>1602.33</v>
      </c>
      <c r="CY648" s="53">
        <f>_xll.OneStreamExcelAddIn.XFFunctions.XFGetCell("TRUE", "CONSOL", $D$3,"TOT_Entity","USD","Actual",[1]Setup!C19,"PERIODIC",$B648,"TOPFLOW","TOP","TOP","top1",$C648,"top3","Open_Acute_DIV1","TOP5","TOP6","REPORTED","TOP8")</f>
        <v>212.44</v>
      </c>
      <c r="CZ648" s="53">
        <f>_xll.OneStreamExcelAddIn.XFFunctions.XFGetCell("TRUE", "CONSOL", $D$3,"TOT_Entity","USD","Actual",[1]Setup!C20,"PERIODIC",$B648,"TOPFLOW","TOP","TOP","top1",$C648,"top3","Open_Acute_DIV1","TOP5","TOP6","REPORTED","TOP8")</f>
        <v>831.09</v>
      </c>
      <c r="DA648" s="53">
        <f>_xll.OneStreamExcelAddIn.XFFunctions.XFGetCell("TRUE", "CONSOL", $D$3,"TOT_Entity","USD","Actual",[1]Setup!C21,"PERIODIC",$B648,"TOPFLOW","TOP","TOP","top1",$C648,"top3","Open_Acute_DIV1","TOP5","TOP6","REPORTED","TOP8")</f>
        <v>819.14</v>
      </c>
      <c r="DB648" s="53">
        <f>_xll.OneStreamExcelAddIn.XFFunctions.XFGetCell("TRUE", "CONSOL", $D$3,"TOT_Entity","USD","Actual",[1]Setup!C22,"PERIODIC",$B648,"TOPFLOW","TOP","TOP","top1",$C648,"top3","Open_Acute_DIV1","TOP5","TOP6","REPORTED","TOP8")</f>
        <v>1117.32</v>
      </c>
      <c r="DC648" s="53">
        <f>_xll.OneStreamExcelAddIn.XFFunctions.XFGetCell("TRUE", "CONSOL", $D$3,"TOT_Entity","USD","Actual",[1]Setup!C23,"PERIODIC",$B648,"TOPFLOW","TOP","TOP","top1",$C648,"top3","Open_Acute_DIV1","TOP5","TOP6","REPORTED","TOP8")</f>
        <v>279</v>
      </c>
      <c r="DD648" s="53">
        <f>_xll.OneStreamExcelAddIn.XFFunctions.XFGetCell("TRUE", "CONSOL", $D$3,"TOT_Entity","USD","Actual",[1]Setup!C24,"PERIODIC",$B648,"TOPFLOW","TOP","TOP","top1",$C648,"top3","Open_Acute_DIV1","TOP5","TOP6","REPORTED","TOP8")</f>
        <v>983.65</v>
      </c>
      <c r="DE648" s="53">
        <f>_xll.OneStreamExcelAddIn.XFFunctions.XFGetCell("TRUE", "CONSOL", $D$3,"TOT_Entity","USD","Actual",[1]Setup!C25,"PERIODIC",$B648,"TOPFLOW","TOP","TOP","top1",$C648,"top3","Open_Acute_DIV1","TOP5","TOP6","REPORTED","TOP8")</f>
        <v>1890.45</v>
      </c>
      <c r="DF648" s="53">
        <f>_xll.OneStreamExcelAddIn.XFFunctions.XFGetCell("TRUE", "CONSOL", $D$3,"TOT_Entity","USD","Actual",[1]Setup!C26,"PERIODIC",$B648,"TOPFLOW","TOP","TOP","top1",$C648,"top3","Open_Acute_DIV1","TOP5","TOP6","REPORTED","TOP8")</f>
        <v>2165.19</v>
      </c>
      <c r="DG648" s="53">
        <f>_xll.OneStreamExcelAddIn.XFFunctions.XFGetCell("TRUE", "CONSOL", $D$3,"TOT_Entity","USD","Actual",[1]Setup!C27,"PERIODIC",$B648,"TOPFLOW","TOP","TOP","top1",$C648,"top3","Open_Acute_DIV1","TOP5","TOP6","REPORTED","TOP8")</f>
        <v>2211.5</v>
      </c>
      <c r="DH648" s="53">
        <f>_xll.OneStreamExcelAddIn.XFFunctions.XFGetCell("TRUE", "CONSOL", $D$3,"TOT_Entity","USD","Actual",[1]Setup!C28,"PERIODIC",$B648,"TOPFLOW","TOP","TOP","top1",$C648,"top3","Open_Acute_DIV1","TOP5","TOP6","REPORTED","TOP8")</f>
        <v>1361.85</v>
      </c>
      <c r="DI648" s="178"/>
      <c r="DJ648" s="53">
        <f>_xll.OneStreamExcelAddIn.XFFunctions.XFGetCell("TRUE", "CONSOL", $D$3,"TOT_Entity","Aggregated","Budget_Working",[1]Setup!C4,"PERIODIC",$B648,"TOPFLOW","TOP","TOP","top1",$C648,"top3","Open_Acute_DIV1","TOP5","TOP6","REPORTED","TOP8")</f>
        <v>3473.88</v>
      </c>
      <c r="DK648" s="53">
        <f>_xll.OneStreamExcelAddIn.XFFunctions.XFGetCell("TRUE", "CONSOL", $D$3,"TOT_Entity","Aggregated","Budget_Working",[1]Setup!C5,"PERIODIC",$B648,"TOPFLOW","TOP","TOP","top1",$C648,"top3","Open_Acute_DIV1","TOP5","TOP6","REPORTED","TOP8")</f>
        <v>1602.33</v>
      </c>
      <c r="DL648" s="53">
        <f>_xll.OneStreamExcelAddIn.XFFunctions.XFGetCell("TRUE", "CONSOL", $D$3,"TOT_Entity","Aggregated","Budget_Working",[1]Setup!C6,"PERIODIC",$B648,"TOPFLOW","TOP","TOP","top1",$C648,"top3","Open_Acute_DIV1","TOP5","TOP6","REPORTED","TOP8")</f>
        <v>212.44</v>
      </c>
      <c r="DM648" s="53">
        <f>_xll.OneStreamExcelAddIn.XFFunctions.XFGetCell("TRUE", "CONSOL", $D$3,"TOT_Entity","Aggregated","Budget_Working",[1]Setup!C7,"PERIODIC",$B648,"TOPFLOW","TOP","TOP","top1",$C648,"top3","Open_Acute_DIV1","TOP5","TOP6","REPORTED","TOP8")</f>
        <v>145.77000000000001</v>
      </c>
      <c r="DN648" s="53">
        <f>_xll.OneStreamExcelAddIn.XFFunctions.XFGetCell("TRUE", "CONSOL", $D$3,"TOT_Entity","Aggregated","Budget_Working",[1]Setup!C8,"PERIODIC",$B648,"TOPFLOW","TOP","TOP","top1",$C648,"top3","Open_Acute_DIV1","TOP5","TOP6","REPORTED","TOP8")</f>
        <v>2170.33</v>
      </c>
      <c r="DO648" s="53">
        <f>_xll.OneStreamExcelAddIn.XFFunctions.XFGetCell("TRUE", "CONSOL", $D$3,"TOT_Entity","Aggregated","Budget_Working",[1]Setup!C9,"PERIODIC",$B648,"TOPFLOW","TOP","TOP","top1",$C648,"top3","Open_Acute_DIV1","TOP5","TOP6","REPORTED","TOP8")</f>
        <v>890.2</v>
      </c>
      <c r="DP648" s="53">
        <f>_xll.OneStreamExcelAddIn.XFFunctions.XFGetCell("TRUE", "CONSOL", $D$3,"TOT_Entity","Aggregated","Budget_Working",[1]Setup!C10,"PERIODIC",$B648,"TOPFLOW","TOP","TOP","top1",$C648,"top3","Open_Acute_DIV1","TOP5","TOP6","REPORTED","TOP8")</f>
        <v>227.12</v>
      </c>
      <c r="DQ648" s="53">
        <f>_xll.OneStreamExcelAddIn.XFFunctions.XFGetCell("TRUE", "CONSOL", $D$3,"TOT_Entity","Aggregated","Budget_Working",[1]Setup!C11,"PERIODIC",$B648,"TOPFLOW","TOP","TOP","top1",$C648,"top3","Open_Acute_DIV1","TOP5","TOP6","REPORTED","TOP8")</f>
        <v>596.85</v>
      </c>
      <c r="DR648" s="53">
        <f>_xll.OneStreamExcelAddIn.XFFunctions.XFGetCell("TRUE", "CONSOL", $D$3,"TOT_Entity","Aggregated","Budget_Working",[1]Setup!C12,"PERIODIC",$B648,"TOPFLOW","TOP","TOP","top1",$C648,"top3","Open_Acute_DIV1","TOP5","TOP6","REPORTED","TOP8")</f>
        <v>2995.12</v>
      </c>
      <c r="DS648" s="53">
        <f>_xll.OneStreamExcelAddIn.XFFunctions.XFGetCell("TRUE", "CONSOL", $D$3,"TOT_Entity","Aggregated","Budget_Working",[1]Setup!C13,"PERIODIC",$B648,"TOPFLOW","TOP","TOP","top1",$C648,"top3","Open_Acute_DIV1","TOP5","TOP6","REPORTED","TOP8")</f>
        <v>479.7</v>
      </c>
      <c r="DT648" s="53">
        <f>_xll.OneStreamExcelAddIn.XFFunctions.XFGetCell("TRUE", "CONSOL", $D$3,"TOT_Entity","Aggregated","Budget_Working",[1]Setup!C14,"PERIODIC",$B648,"TOPFLOW","TOP","TOP","top1",$C648,"top3","Open_Acute_DIV1","TOP5","TOP6","REPORTED","TOP8")</f>
        <v>422.74</v>
      </c>
      <c r="DU648" s="53">
        <f>_xll.OneStreamExcelAddIn.XFFunctions.XFGetCell("TRUE", "CONSOL", $D$3,"TOT_Entity","Aggregated","Budget_Working",[1]Setup!C15,"PERIODIC",$B648,"TOPFLOW","TOP","TOP","top1",$C648,"top3","Open_Acute_DIV1","TOP5","TOP6","REPORTED","TOP8")</f>
        <v>0</v>
      </c>
      <c r="DV648" s="178"/>
      <c r="DW648" s="53">
        <f>_xll.OneStreamExcelAddIn.XFFunctions.XFGetCell("TRUE", "CONSOL", $D$3,"TOT_Entity","USD","Budget_Final",[1]Setup!C17,"PERIODIC",$B648,"TOPFLOW","TOP","TOP","top1",$C648,"top3","Open_Acute_DIV1","TOP5","TOP6","REPORTED","TOP8")</f>
        <v>977.24087893000001</v>
      </c>
      <c r="DX648" s="53">
        <f>_xll.OneStreamExcelAddIn.XFFunctions.XFGetCell("TRUE", "CONSOL", $D$3,"TOT_Entity","USD","Budget_Final",[1]Setup!C18,"PERIODIC",$B648,"TOPFLOW","TOP","TOP","top1",$C648,"top3","Open_Acute_DIV1","TOP5","TOP6","REPORTED","TOP8")</f>
        <v>930.10919404399999</v>
      </c>
      <c r="DY648" s="53">
        <f>_xll.OneStreamExcelAddIn.XFFunctions.XFGetCell("TRUE", "CONSOL", $D$3,"TOT_Entity","USD","Budget_Final",[1]Setup!C19,"PERIODIC",$B648,"TOPFLOW","TOP","TOP","top1",$C648,"top3","Open_Acute_DIV1","TOP5","TOP6","REPORTED","TOP8")</f>
        <v>1043.488911532</v>
      </c>
      <c r="DZ648" s="53">
        <f>_xll.OneStreamExcelAddIn.XFFunctions.XFGetCell("TRUE", "CONSOL", $D$3,"TOT_Entity","USD","Budget_Final",[1]Setup!C20,"PERIODIC",$B648,"TOPFLOW","TOP","TOP","top1",$C648,"top3","Open_Acute_DIV1","TOP5","TOP6","REPORTED","TOP8")</f>
        <v>1037.556251896</v>
      </c>
      <c r="EA648" s="53">
        <f>_xll.OneStreamExcelAddIn.XFFunctions.XFGetCell("TRUE", "CONSOL", $D$3,"TOT_Entity","USD","Budget_Final",[1]Setup!C21,"PERIODIC",$B648,"TOPFLOW","TOP","TOP","top1",$C648,"top3","Open_Acute_DIV1","TOP5","TOP6","REPORTED","TOP8")</f>
        <v>1067.87873448</v>
      </c>
      <c r="EB648" s="53">
        <f>_xll.OneStreamExcelAddIn.XFFunctions.XFGetCell("TRUE", "CONSOL", $D$3,"TOT_Entity","USD","Budget_Final",[1]Setup!C22,"PERIODIC",$B648,"TOPFLOW","TOP","TOP","top1",$C648,"top3","Open_Acute_DIV1","TOP5","TOP6","REPORTED","TOP8")</f>
        <v>1011.188875736</v>
      </c>
      <c r="EC648" s="53">
        <f>_xll.OneStreamExcelAddIn.XFFunctions.XFGetCell("TRUE", "CONSOL", $D$3,"TOT_Entity","USD","Budget_Final",[1]Setup!C23,"PERIODIC",$B648,"TOPFLOW","TOP","TOP","top1",$C648,"top3","Open_Acute_DIV1","TOP5","TOP6","REPORTED","TOP8")</f>
        <v>1065.9011812680001</v>
      </c>
      <c r="ED648" s="53">
        <f>_xll.OneStreamExcelAddIn.XFFunctions.XFGetCell("TRUE", "CONSOL", $D$3,"TOT_Entity","USD","Budget_Final",[1]Setup!C24,"PERIODIC",$B648,"TOPFLOW","TOP","TOP","top1",$C648,"top3","Open_Acute_DIV1","TOP5","TOP6","REPORTED","TOP8")</f>
        <v>1066.560365672</v>
      </c>
      <c r="EE648" s="53">
        <f>_xll.OneStreamExcelAddIn.XFFunctions.XFGetCell("TRUE", "CONSOL", $D$3,"TOT_Entity","USD","Budget_Final",[1]Setup!C25,"PERIODIC",$B648,"TOPFLOW","TOP","TOP","top1",$C648,"top3","Open_Acute_DIV1","TOP5","TOP6","REPORTED","TOP8")</f>
        <v>1066.23077347</v>
      </c>
      <c r="EF648" s="53">
        <f>_xll.OneStreamExcelAddIn.XFFunctions.XFGetCell("TRUE", "CONSOL", $D$3,"TOT_Entity","USD","Budget_Final",[1]Setup!C26,"PERIODIC",$B648,"TOPFLOW","TOP","TOP","top1",$C648,"top3","Open_Acute_DIV1","TOP5","TOP6","REPORTED","TOP8")</f>
        <v>1059.9685216319999</v>
      </c>
      <c r="EG648" s="53">
        <f>_xll.OneStreamExcelAddIn.XFFunctions.XFGetCell("TRUE", "CONSOL", $D$3,"TOT_Entity","USD","Budget_Final",[1]Setup!C27,"PERIODIC",$B648,"TOPFLOW","TOP","TOP","top1",$C648,"top3","Open_Acute_DIV1","TOP5","TOP6","REPORTED","TOP8")</f>
        <v>993.06130462600004</v>
      </c>
      <c r="EH648" s="53">
        <f>_xll.OneStreamExcelAddIn.XFFunctions.XFGetCell("TRUE", "CONSOL", $D$3,"TOT_Entity","USD","Budget_Final",[1]Setup!C28,"PERIODIC",$B648,"TOPFLOW","TOP","TOP","top1",$C648,"top3","Open_Acute_DIV1","TOP5","TOP6","REPORTED","TOP8")</f>
        <v>1010.859283534</v>
      </c>
    </row>
    <row r="649" spans="2:138" x14ac:dyDescent="0.25">
      <c r="B649" s="51">
        <v>69103</v>
      </c>
      <c r="C649" s="51"/>
      <c r="D649" t="str" cm="1">
        <f t="array" ref="D649">_xll.OneStreamExcelAddIn.XFFunctions.XFGetMemberInfo("Description","Account",B649)</f>
        <v>Rental Car</v>
      </c>
      <c r="E649" s="53">
        <f>_xll.OneStreamExcelAddIn.XFFunctions.XFGetCell("TRUE", "CONSOL", $D$3,"TOT_Entity","USD","Actual",$E$3,"PERIODIC",$B649,"TOPFLOW","TOP","TOP","top1",$C649,"top3","Open_Acute_DIV1","TOP5","TOP6","REPORTED","TOP8")</f>
        <v>340.89</v>
      </c>
      <c r="F649" s="53">
        <f>_xll.OneStreamExcelAddIn.XFFunctions.XFGetCell("TRUE", "CONSOL", $D$3,"TOT_Entity","Aggregated","Budget_Working",$E$3,"PERIODIC",$B649,"TOPFLOW","TOP","TOP","top1",$C649,"top3","Open_Acute_DIV1","TOP5","TOP6","REPORTED","TOP8")</f>
        <v>0</v>
      </c>
      <c r="G649" s="53">
        <f t="shared" si="1697"/>
        <v>-340.89</v>
      </c>
      <c r="H649" s="55">
        <f t="shared" si="1698"/>
        <v>0</v>
      </c>
      <c r="I649" s="41"/>
      <c r="J649" s="53">
        <f>_xll.OneStreamExcelAddIn.XFFunctions.XFGetCell("TRUE", "CONSOL", $D$3,"TOT_Entity","USD","Actual",$E$3,"YTD",$B649,"TOPFLOW","TOP","TOP","top1",$C649,"TOP3","Open_Acute_DIV1","TOP5","TOP6","REPORTED","TOP8")</f>
        <v>340.89</v>
      </c>
      <c r="K649" s="53">
        <f>_xll.OneStreamExcelAddIn.XFFunctions.XFGetCell("TRUE", "CONSOL", $D$3,"TOT_Entity","Aggregated","Budget_Working",$E$3,"YTD",$B649,"TOPFLOW","TOP","TOP","top1",$C649,"TOP3","Open_Acute_DIV1","TOP5","TOP6","REPORTED","TOP8")</f>
        <v>0</v>
      </c>
      <c r="L649" s="53">
        <f t="shared" si="1699"/>
        <v>-340.89</v>
      </c>
      <c r="M649" s="40">
        <f t="shared" si="1700"/>
        <v>0</v>
      </c>
      <c r="N649" s="41"/>
      <c r="O649" s="53">
        <f>_xll.OneStreamExcelAddIn.XFFunctions.XFGetCell("TRUE", "CONSOL", $D$3,"TOT_Entity","USD","Actual",$F$3,"YTD",$B649,"TOPFLOW","TOP","TOP","top1",$C649,"TOP3","Open_Acute_DIV1","TOP5","TOP6","REPORTED","TOP8")</f>
        <v>0</v>
      </c>
      <c r="P649" s="53">
        <f>_xll.OneStreamExcelAddIn.XFFunctions.XFGetCell("TRUE", "CONSOL", $D$3,"TOT_Entity","USD","Actual",$E$3,"YTD",$B649,"TOPFLOW","TOP","TOP","top1",$C649,"top3","Open_Acute_DIV1","TOP5","TOP6","REPORTED","VAR_BW_PY_Actual")</f>
        <v>-340.89</v>
      </c>
      <c r="Q649" s="40">
        <f t="shared" si="1701"/>
        <v>0</v>
      </c>
      <c r="R649" s="41"/>
      <c r="S649" s="53">
        <f>_xll.OneStreamExcelAddIn.XFFunctions.XFGetCell("TRUE", "CONSOL", $D$3,"TOT_Entity","USD","MIDFCST",$E$3,"MTD",$B649,"TOPFLOW","TOP","TOP","top1",$C649,"TOP3","Open_Acute_DIV1","TOP5","TOP6","REPORTED","TOP8")</f>
        <v>0</v>
      </c>
      <c r="T649" s="53">
        <f t="shared" si="1702"/>
        <v>-340.89</v>
      </c>
      <c r="U649" s="40">
        <f t="shared" si="1703"/>
        <v>0</v>
      </c>
      <c r="V649" s="41"/>
      <c r="W649" s="42"/>
      <c r="X649" s="43"/>
      <c r="Y649" s="42"/>
      <c r="Z649" s="44"/>
      <c r="AB649" s="53">
        <f>_xll.OneStreamExcelAddIn.XFFunctions.XFGetCell("TRUE", "CONSOL", $D$3,"TOT_Entity","USD","Actual",[1]Setup!C4,"PERIODIC",$B649,"TOPFLOW","TOP","TOP","top1",$C649,"top3","Open_Acute_DIV1","TOP5","TOP6","REPORTED","TOP8")</f>
        <v>0</v>
      </c>
      <c r="AC649" s="53">
        <f>_xll.OneStreamExcelAddIn.XFFunctions.XFGetCell("TRUE", "CONSOL", $D$3,"TOT_Entity","Aggregated","Budget_Working",[1]Setup!C4,"PERIODIC",$B649,"TOPFLOW","TOP","TOP","top1",$C649,"top3","Open_Acute_DIV1","TOP5","TOP6","REPORTED","TOP8")</f>
        <v>0</v>
      </c>
      <c r="AD649" s="53">
        <f t="shared" si="1704"/>
        <v>0</v>
      </c>
      <c r="AE649" s="40">
        <f t="shared" si="1705"/>
        <v>0</v>
      </c>
      <c r="AG649" s="53">
        <f>_xll.OneStreamExcelAddIn.XFFunctions.XFGetCell("TRUE", "CONSOL", $D$3,"TOT_Entity","USD","Actual",[1]Setup!C5,"PERIODIC",$B649,"TOPFLOW","TOP","TOP","top1",$C649,"top3","Open_Acute_DIV1","TOP5","TOP6","REPORTED","TOP8")</f>
        <v>0</v>
      </c>
      <c r="AH649" s="53">
        <f>_xll.OneStreamExcelAddIn.XFFunctions.XFGetCell("TRUE", "CONSOL", $D$3,"TOT_Entity","Aggregated","Budget_Working",[1]Setup!C5,"PERIODIC",$B649,"TOPFLOW","TOP","TOP","top1",$C649,"top3","Open_Acute_DIV1","TOP5","TOP6","REPORTED","TOP8")</f>
        <v>0</v>
      </c>
      <c r="AI649" s="53">
        <f t="shared" si="1706"/>
        <v>0</v>
      </c>
      <c r="AJ649" s="40">
        <f t="shared" si="1707"/>
        <v>0</v>
      </c>
      <c r="AL649" s="53">
        <f>_xll.OneStreamExcelAddIn.XFFunctions.XFGetCell("TRUE", "CONSOL", $D$3,"TOT_Entity","USD","Actual",[1]Setup!C6,"PERIODIC",$B649,"TOPFLOW","TOP","TOP","top1",$C649,"top3","Open_Acute_DIV1","TOP5","TOP6","REPORTED","TOP8")</f>
        <v>0</v>
      </c>
      <c r="AM649" s="53">
        <f>_xll.OneStreamExcelAddIn.XFFunctions.XFGetCell("TRUE", "CONSOL", $D$3,"TOT_Entity","Aggregated","Budget_Working",[1]Setup!C6,"PERIODIC",$B649,"TOPFLOW","TOP","TOP","top1",$C649,"top3","Open_Acute_DIV1","TOP5","TOP6","REPORTED","TOP8")</f>
        <v>0</v>
      </c>
      <c r="AN649" s="53">
        <f t="shared" si="1708"/>
        <v>0</v>
      </c>
      <c r="AO649" s="40">
        <f t="shared" si="1709"/>
        <v>0</v>
      </c>
      <c r="AQ649" s="53">
        <f>_xll.OneStreamExcelAddIn.XFFunctions.XFGetCell("TRUE", "CONSOL", $D$3,"TOT_Entity","USD","Actual",[1]Setup!C7,"PERIODIC",$B649,"TOPFLOW","TOP","TOP","top1",$C649,"top3","Open_Acute_DIV1","TOP5","TOP6","REPORTED","TOP8")</f>
        <v>340.89</v>
      </c>
      <c r="AR649" s="53">
        <f>_xll.OneStreamExcelAddIn.XFFunctions.XFGetCell("TRUE", "CONSOL", $D$3,"TOT_Entity","Aggregated","Budget_Working",[1]Setup!C7,"PERIODIC",$B649,"TOPFLOW","TOP","TOP","top1",$C649,"top3","Open_Acute_DIV1","TOP5","TOP6","REPORTED","TOP8")</f>
        <v>0</v>
      </c>
      <c r="AS649" s="53">
        <f t="shared" si="1710"/>
        <v>-340.89</v>
      </c>
      <c r="AT649" s="40">
        <f t="shared" si="1711"/>
        <v>0</v>
      </c>
      <c r="AV649" s="53">
        <f>_xll.OneStreamExcelAddIn.XFFunctions.XFGetCell("TRUE", "CONSOL", $D$3,"TOT_Entity","USD","Actual",[1]Setup!C8,"PERIODIC",$B649,"TOPFLOW","TOP","TOP","top1",$C649,"top3","Open_Acute_DIV1","TOP5","TOP6","REPORTED","TOP8")</f>
        <v>-340.89</v>
      </c>
      <c r="AW649" s="53">
        <f>_xll.OneStreamExcelAddIn.XFFunctions.XFGetCell("TRUE", "CONSOL", $D$3,"TOT_Entity","Aggregated","Budget_Working",[1]Setup!C8,"PERIODIC",$B649,"TOPFLOW","TOP","TOP","top1",$C649,"top3","Open_Acute_DIV1","TOP5","TOP6","REPORTED","TOP8")</f>
        <v>0</v>
      </c>
      <c r="AX649" s="53">
        <f t="shared" si="1712"/>
        <v>340.89</v>
      </c>
      <c r="AY649" s="40">
        <f t="shared" si="1713"/>
        <v>0</v>
      </c>
      <c r="BA649" s="53">
        <f>_xll.OneStreamExcelAddIn.XFFunctions.XFGetCell("TRUE", "CONSOL", $D$3,"TOT_Entity","USD","Actual",[1]Setup!C9,"PERIODIC",$B649,"TOPFLOW","TOP","TOP","top1",$C649,"top3","Open_Acute_DIV1","TOP5","TOP6","REPORTED","TOP8")</f>
        <v>0</v>
      </c>
      <c r="BB649" s="53">
        <f>_xll.OneStreamExcelAddIn.XFFunctions.XFGetCell("TRUE", "CONSOL", $D$3,"TOT_Entity","Aggregated","Budget_Working",[1]Setup!C9,"PERIODIC",$B649,"TOPFLOW","TOP","TOP","top1",$C649,"top3","Open_Acute_DIV1","TOP5","TOP6","REPORTED","TOP8")</f>
        <v>574.79</v>
      </c>
      <c r="BC649" s="53">
        <f t="shared" si="1714"/>
        <v>574.79</v>
      </c>
      <c r="BD649" s="40">
        <f t="shared" si="1715"/>
        <v>1</v>
      </c>
      <c r="BF649" s="53">
        <f>_xll.OneStreamExcelAddIn.XFFunctions.XFGetCell("TRUE", "CONSOL", $D$3,"TOT_Entity","USD","Actual",[1]Setup!C10,"PERIODIC",$B649,"TOPFLOW","TOP","TOP","top1",$C649,"top3","Open_Acute_DIV1","TOP5","TOP6","REPORTED","TOP8")</f>
        <v>0</v>
      </c>
      <c r="BG649" s="53">
        <f>_xll.OneStreamExcelAddIn.XFFunctions.XFGetCell("TRUE", "CONSOL", $D$3,"TOT_Entity","Aggregated","Budget_Working",[1]Setup!C10,"PERIODIC",$B649,"TOPFLOW","TOP","TOP","top1",$C649,"top3","Open_Acute_DIV1","TOP5","TOP6","REPORTED","TOP8")</f>
        <v>0</v>
      </c>
      <c r="BH649" s="53">
        <f t="shared" si="1716"/>
        <v>0</v>
      </c>
      <c r="BI649" s="40">
        <f t="shared" si="1717"/>
        <v>0</v>
      </c>
      <c r="BK649" s="53">
        <f>_xll.OneStreamExcelAddIn.XFFunctions.XFGetCell("TRUE", "CONSOL", $D$3,"TOT_Entity","USD","Actual",[1]Setup!C11,"PERIODIC",$B649,"TOPFLOW","TOP","TOP","top1",$C649,"top3","Open_Acute_DIV1","TOP5","TOP6","REPORTED","TOP8")</f>
        <v>0</v>
      </c>
      <c r="BL649" s="53">
        <f>_xll.OneStreamExcelAddIn.XFFunctions.XFGetCell("TRUE", "CONSOL", $D$3,"TOT_Entity","Aggregated","Budget_Working",[1]Setup!C11,"PERIODIC",$B649,"TOPFLOW","TOP","TOP","top1",$C649,"top3","Open_Acute_DIV1","TOP5","TOP6","REPORTED","TOP8")</f>
        <v>1292.6400000000001</v>
      </c>
      <c r="BM649" s="53">
        <f t="shared" si="1718"/>
        <v>1292.6400000000001</v>
      </c>
      <c r="BN649" s="40">
        <f t="shared" si="1719"/>
        <v>1</v>
      </c>
      <c r="BP649" s="53">
        <f>_xll.OneStreamExcelAddIn.XFFunctions.XFGetCell("TRUE", "CONSOL", $D$3,"TOT_Entity","USD","Actual",[1]Setup!C12,"PERIODIC",$B649,"TOPFLOW","TOP","TOP","top1",$C649,"top3","Open_Acute_DIV1","TOP5","TOP6","REPORTED","TOP8")</f>
        <v>0</v>
      </c>
      <c r="BQ649" s="53">
        <f>_xll.OneStreamExcelAddIn.XFFunctions.XFGetCell("TRUE", "CONSOL", $D$3,"TOT_Entity","Aggregated","Budget_Working",[1]Setup!C12,"PERIODIC",$B649,"TOPFLOW","TOP","TOP","top1",$C649,"top3","Open_Acute_DIV1","TOP5","TOP6","REPORTED","TOP8")</f>
        <v>219.68</v>
      </c>
      <c r="BR649" s="53">
        <f t="shared" si="1720"/>
        <v>219.68</v>
      </c>
      <c r="BS649" s="40">
        <f t="shared" si="1721"/>
        <v>1</v>
      </c>
      <c r="BU649" s="53">
        <f>_xll.OneStreamExcelAddIn.XFFunctions.XFGetCell("TRUE", "CONSOL", $D$3,"TOT_Entity","USD","Actual",[1]Setup!C13,"PERIODIC",$B649,"TOPFLOW","TOP","TOP","top1",$C649,"top3","Open_Acute_DIV1","TOP5","TOP6","REPORTED","TOP8")</f>
        <v>0</v>
      </c>
      <c r="BV649" s="53">
        <f>_xll.OneStreamExcelAddIn.XFFunctions.XFGetCell("TRUE", "CONSOL", $D$3,"TOT_Entity","Aggregated","Budget_Working",[1]Setup!C13,"PERIODIC",$B649,"TOPFLOW","TOP","TOP","top1",$C649,"top3","Open_Acute_DIV1","TOP5","TOP6","REPORTED","TOP8")</f>
        <v>62.33</v>
      </c>
      <c r="BW649" s="53">
        <f t="shared" si="1722"/>
        <v>62.33</v>
      </c>
      <c r="BX649" s="40">
        <f t="shared" si="1723"/>
        <v>1</v>
      </c>
      <c r="BZ649" s="53">
        <f>_xll.OneStreamExcelAddIn.XFFunctions.XFGetCell("TRUE", "CONSOL", $D$3,"TOT_Entity","USD","Actual",[1]Setup!C14,"PERIODIC",$B649,"TOPFLOW","TOP","TOP","top1",$C649,"top3","Open_Acute_DIV1","TOP5","TOP6","REPORTED","TOP8")</f>
        <v>0</v>
      </c>
      <c r="CA649" s="53">
        <f>_xll.OneStreamExcelAddIn.XFFunctions.XFGetCell("TRUE", "CONSOL", $D$3,"TOT_Entity","Aggregated","Budget_Working",[1]Setup!C14,"PERIODIC",$B649,"TOPFLOW","TOP","TOP","top1",$C649,"top3","Open_Acute_DIV1","TOP5","TOP6","REPORTED","TOP8")</f>
        <v>0</v>
      </c>
      <c r="CB649" s="53">
        <f t="shared" si="1724"/>
        <v>0</v>
      </c>
      <c r="CC649" s="40">
        <f t="shared" si="1725"/>
        <v>0</v>
      </c>
      <c r="CE649" s="53">
        <f>_xll.OneStreamExcelAddIn.XFFunctions.XFGetCell("TRUE", "CONSOL", $D$3,"TOT_Entity","USD","Actual",[1]Setup!C15,"PERIODIC",$B649,"TOPFLOW","TOP","TOP","top1",$C649,"top3","Open_Acute_DIV1","TOP5","TOP6","REPORTED","TOP8")</f>
        <v>0</v>
      </c>
      <c r="CF649" s="53">
        <f>_xll.OneStreamExcelAddIn.XFFunctions.XFGetCell("TRUE", "CONSOL", $D$3,"TOT_Entity","Aggregated","Budget_Working",[1]Setup!C15,"PERIODIC",$B649,"TOPFLOW","TOP","TOP","top1",$C649,"top3","Open_Acute_DIV1","TOP5","TOP6","REPORTED","TOP8")</f>
        <v>0</v>
      </c>
      <c r="CG649" s="53">
        <f t="shared" si="1726"/>
        <v>0</v>
      </c>
      <c r="CH649" s="40">
        <f t="shared" si="1727"/>
        <v>0</v>
      </c>
      <c r="CI649" s="212"/>
      <c r="CJ649" s="53">
        <f>_xll.OneStreamExcelAddIn.XFFunctions.XFGetCell("TRUE", "CONSOL", $D$3,"TOT_Entity","USD","Actual",[1]Setup!C4,"PERIODIC",$B649,"TOPFLOW","TOP","TOP","top1",$C649,"top3","Open_Acute_DIV1","TOP5","TOP6","REPORTED","TOP8")</f>
        <v>0</v>
      </c>
      <c r="CK649" s="53">
        <f>_xll.OneStreamExcelAddIn.XFFunctions.XFGetCell("TRUE", "CONSOL", $D$3,"TOT_Entity","USD","Actual",[1]Setup!C5,"PERIODIC",$B649,"TOPFLOW","TOP","TOP","top1",$C649,"top3","Open_Acute_DIV1","TOP5","TOP6","REPORTED","TOP8")</f>
        <v>0</v>
      </c>
      <c r="CL649" s="53">
        <f>_xll.OneStreamExcelAddIn.XFFunctions.XFGetCell("TRUE", "CONSOL", $D$3,"TOT_Entity","USD","Actual",[1]Setup!C6,"PERIODIC",$B649,"TOPFLOW","TOP","TOP","top1",$C649,"top3","Open_Acute_DIV1","TOP5","TOP6","REPORTED","TOP8")</f>
        <v>0</v>
      </c>
      <c r="CM649" s="53">
        <f>_xll.OneStreamExcelAddIn.XFFunctions.XFGetCell("TRUE", "CONSOL", $D$3,"TOT_Entity","USD","Actual",[1]Setup!C7,"PERIODIC",$B649,"TOPFLOW","TOP","TOP","top1",$C649,"top3","Open_Acute_DIV1","TOP5","TOP6","REPORTED","TOP8")</f>
        <v>340.89</v>
      </c>
      <c r="CN649" s="53">
        <f>_xll.OneStreamExcelAddIn.XFFunctions.XFGetCell("TRUE", "CONSOL", $D$3,"TOT_Entity","USD","Actual",[1]Setup!C8,"PERIODIC",$B649,"TOPFLOW","TOP","TOP","top1",$C649,"top3","Open_Acute_DIV1","TOP5","TOP6","REPORTED","TOP8")</f>
        <v>-340.89</v>
      </c>
      <c r="CO649" s="53">
        <f>_xll.OneStreamExcelAddIn.XFFunctions.XFGetCell("TRUE", "CONSOL", $D$3,"TOT_Entity","USD","Actual",[1]Setup!C9,"PERIODIC",$B649,"TOPFLOW","TOP","TOP","top1",$C649,"top3","Open_Acute_DIV1","TOP5","TOP6","REPORTED","TOP8")</f>
        <v>0</v>
      </c>
      <c r="CP649" s="53">
        <f>_xll.OneStreamExcelAddIn.XFFunctions.XFGetCell("TRUE", "CONSOL", $D$3,"TOT_Entity","USD","Actual",[1]Setup!C10,"PERIODIC",$B649,"TOPFLOW","TOP","TOP","top1",$C649,"top3","Open_Acute_DIV1","TOP5","TOP6","REPORTED","TOP8")</f>
        <v>0</v>
      </c>
      <c r="CQ649" s="53">
        <f>_xll.OneStreamExcelAddIn.XFFunctions.XFGetCell("TRUE", "CONSOL", $D$3,"TOT_Entity","USD","Actual",[1]Setup!C11,"PERIODIC",$B649,"TOPFLOW","TOP","TOP","top1",$C649,"top3","Open_Acute_DIV1","TOP5","TOP6","REPORTED","TOP8")</f>
        <v>0</v>
      </c>
      <c r="CR649" s="53">
        <f>_xll.OneStreamExcelAddIn.XFFunctions.XFGetCell("TRUE", "CONSOL", $D$3,"TOT_Entity","USD","Actual",[1]Setup!C12,"PERIODIC",$B649,"TOPFLOW","TOP","TOP","top1",$C649,"top3","Open_Acute_DIV1","TOP5","TOP6","REPORTED","TOP8")</f>
        <v>0</v>
      </c>
      <c r="CS649" s="53">
        <f>_xll.OneStreamExcelAddIn.XFFunctions.XFGetCell("TRUE", "CONSOL", $D$3,"TOT_Entity","USD","Actual",[1]Setup!C13,"PERIODIC",$B649,"TOPFLOW","TOP","TOP","top1",$C649,"top3","Open_Acute_DIV1","TOP5","TOP6","REPORTED","TOP8")</f>
        <v>0</v>
      </c>
      <c r="CT649" s="53">
        <f>_xll.OneStreamExcelAddIn.XFFunctions.XFGetCell("TRUE", "CONSOL", $D$3,"TOT_Entity","USD","Actual",[1]Setup!C14,"PERIODIC",$B649,"TOPFLOW","TOP","TOP","top1",$C649,"top3","Open_Acute_DIV1","TOP5","TOP6","REPORTED","TOP8")</f>
        <v>0</v>
      </c>
      <c r="CU649" s="53">
        <f>_xll.OneStreamExcelAddIn.XFFunctions.XFGetCell("TRUE", "CONSOL", $D$3,"TOT_Entity","USD","Actual",[1]Setup!C15,"PERIODIC",$B649,"TOPFLOW","TOP","TOP","top1",$C649,"top3","Open_Acute_DIV1","TOP5","TOP6","REPORTED","TOP8")</f>
        <v>0</v>
      </c>
      <c r="CV649" s="212"/>
      <c r="CW649" s="53">
        <f>_xll.OneStreamExcelAddIn.XFFunctions.XFGetCell("TRUE", "CONSOL", $D$3,"TOT_Entity","USD","Actual",[1]Setup!C17,"PERIODIC",$B649,"TOPFLOW","TOP","TOP","top1",$C649,"top3","Open_Acute_DIV1","TOP5","TOP6","REPORTED","TOP8")</f>
        <v>0</v>
      </c>
      <c r="CX649" s="53">
        <f>_xll.OneStreamExcelAddIn.XFFunctions.XFGetCell("TRUE", "CONSOL", $D$3,"TOT_Entity","USD","Actual",[1]Setup!C18,"PERIODIC",$B649,"TOPFLOW","TOP","TOP","top1",$C649,"top3","Open_Acute_DIV1","TOP5","TOP6","REPORTED","TOP8")</f>
        <v>0</v>
      </c>
      <c r="CY649" s="53">
        <f>_xll.OneStreamExcelAddIn.XFFunctions.XFGetCell("TRUE", "CONSOL", $D$3,"TOT_Entity","USD","Actual",[1]Setup!C19,"PERIODIC",$B649,"TOPFLOW","TOP","TOP","top1",$C649,"top3","Open_Acute_DIV1","TOP5","TOP6","REPORTED","TOP8")</f>
        <v>0</v>
      </c>
      <c r="CZ649" s="53">
        <f>_xll.OneStreamExcelAddIn.XFFunctions.XFGetCell("TRUE", "CONSOL", $D$3,"TOT_Entity","USD","Actual",[1]Setup!C20,"PERIODIC",$B649,"TOPFLOW","TOP","TOP","top1",$C649,"top3","Open_Acute_DIV1","TOP5","TOP6","REPORTED","TOP8")</f>
        <v>0</v>
      </c>
      <c r="DA649" s="53">
        <f>_xll.OneStreamExcelAddIn.XFFunctions.XFGetCell("TRUE", "CONSOL", $D$3,"TOT_Entity","USD","Actual",[1]Setup!C21,"PERIODIC",$B649,"TOPFLOW","TOP","TOP","top1",$C649,"top3","Open_Acute_DIV1","TOP5","TOP6","REPORTED","TOP8")</f>
        <v>0</v>
      </c>
      <c r="DB649" s="53">
        <f>_xll.OneStreamExcelAddIn.XFFunctions.XFGetCell("TRUE", "CONSOL", $D$3,"TOT_Entity","USD","Actual",[1]Setup!C22,"PERIODIC",$B649,"TOPFLOW","TOP","TOP","top1",$C649,"top3","Open_Acute_DIV1","TOP5","TOP6","REPORTED","TOP8")</f>
        <v>574.79</v>
      </c>
      <c r="DC649" s="53">
        <f>_xll.OneStreamExcelAddIn.XFFunctions.XFGetCell("TRUE", "CONSOL", $D$3,"TOT_Entity","USD","Actual",[1]Setup!C23,"PERIODIC",$B649,"TOPFLOW","TOP","TOP","top1",$C649,"top3","Open_Acute_DIV1","TOP5","TOP6","REPORTED","TOP8")</f>
        <v>0</v>
      </c>
      <c r="DD649" s="53">
        <f>_xll.OneStreamExcelAddIn.XFFunctions.XFGetCell("TRUE", "CONSOL", $D$3,"TOT_Entity","USD","Actual",[1]Setup!C24,"PERIODIC",$B649,"TOPFLOW","TOP","TOP","top1",$C649,"top3","Open_Acute_DIV1","TOP5","TOP6","REPORTED","TOP8")</f>
        <v>1292.6400000000001</v>
      </c>
      <c r="DE649" s="53">
        <f>_xll.OneStreamExcelAddIn.XFFunctions.XFGetCell("TRUE", "CONSOL", $D$3,"TOT_Entity","USD","Actual",[1]Setup!C25,"PERIODIC",$B649,"TOPFLOW","TOP","TOP","top1",$C649,"top3","Open_Acute_DIV1","TOP5","TOP6","REPORTED","TOP8")</f>
        <v>672.15</v>
      </c>
      <c r="DF649" s="53">
        <f>_xll.OneStreamExcelAddIn.XFFunctions.XFGetCell("TRUE", "CONSOL", $D$3,"TOT_Entity","USD","Actual",[1]Setup!C26,"PERIODIC",$B649,"TOPFLOW","TOP","TOP","top1",$C649,"top3","Open_Acute_DIV1","TOP5","TOP6","REPORTED","TOP8")</f>
        <v>73.89</v>
      </c>
      <c r="DG649" s="53">
        <f>_xll.OneStreamExcelAddIn.XFFunctions.XFGetCell("TRUE", "CONSOL", $D$3,"TOT_Entity","USD","Actual",[1]Setup!C27,"PERIODIC",$B649,"TOPFLOW","TOP","TOP","top1",$C649,"top3","Open_Acute_DIV1","TOP5","TOP6","REPORTED","TOP8")</f>
        <v>0</v>
      </c>
      <c r="DH649" s="53">
        <f>_xll.OneStreamExcelAddIn.XFFunctions.XFGetCell("TRUE", "CONSOL", $D$3,"TOT_Entity","USD","Actual",[1]Setup!C28,"PERIODIC",$B649,"TOPFLOW","TOP","TOP","top1",$C649,"top3","Open_Acute_DIV1","TOP5","TOP6","REPORTED","TOP8")</f>
        <v>490.48</v>
      </c>
      <c r="DI649" s="178"/>
      <c r="DJ649" s="53">
        <f>_xll.OneStreamExcelAddIn.XFFunctions.XFGetCell("TRUE", "CONSOL", $D$3,"TOT_Entity","Aggregated","Budget_Working",[1]Setup!C4,"PERIODIC",$B649,"TOPFLOW","TOP","TOP","top1",$C649,"top3","Open_Acute_DIV1","TOP5","TOP6","REPORTED","TOP8")</f>
        <v>0</v>
      </c>
      <c r="DK649" s="53">
        <f>_xll.OneStreamExcelAddIn.XFFunctions.XFGetCell("TRUE", "CONSOL", $D$3,"TOT_Entity","Aggregated","Budget_Working",[1]Setup!C5,"PERIODIC",$B649,"TOPFLOW","TOP","TOP","top1",$C649,"top3","Open_Acute_DIV1","TOP5","TOP6","REPORTED","TOP8")</f>
        <v>0</v>
      </c>
      <c r="DL649" s="53">
        <f>_xll.OneStreamExcelAddIn.XFFunctions.XFGetCell("TRUE", "CONSOL", $D$3,"TOT_Entity","Aggregated","Budget_Working",[1]Setup!C6,"PERIODIC",$B649,"TOPFLOW","TOP","TOP","top1",$C649,"top3","Open_Acute_DIV1","TOP5","TOP6","REPORTED","TOP8")</f>
        <v>0</v>
      </c>
      <c r="DM649" s="53">
        <f>_xll.OneStreamExcelAddIn.XFFunctions.XFGetCell("TRUE", "CONSOL", $D$3,"TOT_Entity","Aggregated","Budget_Working",[1]Setup!C7,"PERIODIC",$B649,"TOPFLOW","TOP","TOP","top1",$C649,"top3","Open_Acute_DIV1","TOP5","TOP6","REPORTED","TOP8")</f>
        <v>0</v>
      </c>
      <c r="DN649" s="53">
        <f>_xll.OneStreamExcelAddIn.XFFunctions.XFGetCell("TRUE", "CONSOL", $D$3,"TOT_Entity","Aggregated","Budget_Working",[1]Setup!C8,"PERIODIC",$B649,"TOPFLOW","TOP","TOP","top1",$C649,"top3","Open_Acute_DIV1","TOP5","TOP6","REPORTED","TOP8")</f>
        <v>0</v>
      </c>
      <c r="DO649" s="53">
        <f>_xll.OneStreamExcelAddIn.XFFunctions.XFGetCell("TRUE", "CONSOL", $D$3,"TOT_Entity","Aggregated","Budget_Working",[1]Setup!C9,"PERIODIC",$B649,"TOPFLOW","TOP","TOP","top1",$C649,"top3","Open_Acute_DIV1","TOP5","TOP6","REPORTED","TOP8")</f>
        <v>574.79</v>
      </c>
      <c r="DP649" s="53">
        <f>_xll.OneStreamExcelAddIn.XFFunctions.XFGetCell("TRUE", "CONSOL", $D$3,"TOT_Entity","Aggregated","Budget_Working",[1]Setup!C10,"PERIODIC",$B649,"TOPFLOW","TOP","TOP","top1",$C649,"top3","Open_Acute_DIV1","TOP5","TOP6","REPORTED","TOP8")</f>
        <v>0</v>
      </c>
      <c r="DQ649" s="53">
        <f>_xll.OneStreamExcelAddIn.XFFunctions.XFGetCell("TRUE", "CONSOL", $D$3,"TOT_Entity","Aggregated","Budget_Working",[1]Setup!C11,"PERIODIC",$B649,"TOPFLOW","TOP","TOP","top1",$C649,"top3","Open_Acute_DIV1","TOP5","TOP6","REPORTED","TOP8")</f>
        <v>1292.6400000000001</v>
      </c>
      <c r="DR649" s="53">
        <f>_xll.OneStreamExcelAddIn.XFFunctions.XFGetCell("TRUE", "CONSOL", $D$3,"TOT_Entity","Aggregated","Budget_Working",[1]Setup!C12,"PERIODIC",$B649,"TOPFLOW","TOP","TOP","top1",$C649,"top3","Open_Acute_DIV1","TOP5","TOP6","REPORTED","TOP8")</f>
        <v>219.68</v>
      </c>
      <c r="DS649" s="53">
        <f>_xll.OneStreamExcelAddIn.XFFunctions.XFGetCell("TRUE", "CONSOL", $D$3,"TOT_Entity","Aggregated","Budget_Working",[1]Setup!C13,"PERIODIC",$B649,"TOPFLOW","TOP","TOP","top1",$C649,"top3","Open_Acute_DIV1","TOP5","TOP6","REPORTED","TOP8")</f>
        <v>62.33</v>
      </c>
      <c r="DT649" s="53">
        <f>_xll.OneStreamExcelAddIn.XFFunctions.XFGetCell("TRUE", "CONSOL", $D$3,"TOT_Entity","Aggregated","Budget_Working",[1]Setup!C14,"PERIODIC",$B649,"TOPFLOW","TOP","TOP","top1",$C649,"top3","Open_Acute_DIV1","TOP5","TOP6","REPORTED","TOP8")</f>
        <v>0</v>
      </c>
      <c r="DU649" s="53">
        <f>_xll.OneStreamExcelAddIn.XFFunctions.XFGetCell("TRUE", "CONSOL", $D$3,"TOT_Entity","Aggregated","Budget_Working",[1]Setup!C15,"PERIODIC",$B649,"TOPFLOW","TOP","TOP","top1",$C649,"top3","Open_Acute_DIV1","TOP5","TOP6","REPORTED","TOP8")</f>
        <v>0</v>
      </c>
      <c r="DV649" s="178"/>
      <c r="DW649" s="53">
        <f>_xll.OneStreamExcelAddIn.XFFunctions.XFGetCell("TRUE", "CONSOL", $D$3,"TOT_Entity","USD","Budget_Final",[1]Setup!C17,"PERIODIC",$B649,"TOPFLOW","TOP","TOP","top1",$C649,"top3","Open_Acute_DIV1","TOP5","TOP6","REPORTED","TOP8")</f>
        <v>334.59371217500001</v>
      </c>
      <c r="DX649" s="53">
        <f>_xll.OneStreamExcelAddIn.XFFunctions.XFGetCell("TRUE", "CONSOL", $D$3,"TOT_Entity","USD","Budget_Final",[1]Setup!C18,"PERIODIC",$B649,"TOPFLOW","TOP","TOP","top1",$C649,"top3","Open_Acute_DIV1","TOP5","TOP6","REPORTED","TOP8")</f>
        <v>318.45647749</v>
      </c>
      <c r="DY649" s="53">
        <f>_xll.OneStreamExcelAddIn.XFFunctions.XFGetCell("TRUE", "CONSOL", $D$3,"TOT_Entity","USD","Budget_Final",[1]Setup!C19,"PERIODIC",$B649,"TOPFLOW","TOP","TOP","top1",$C649,"top3","Open_Acute_DIV1","TOP5","TOP6","REPORTED","TOP8")</f>
        <v>357.27611897000003</v>
      </c>
      <c r="DZ649" s="53">
        <f>_xll.OneStreamExcelAddIn.XFFunctions.XFGetCell("TRUE", "CONSOL", $D$3,"TOT_Entity","USD","Budget_Final",[1]Setup!C20,"PERIODIC",$B649,"TOPFLOW","TOP","TOP","top1",$C649,"top3","Open_Acute_DIV1","TOP5","TOP6","REPORTED","TOP8")</f>
        <v>355.24485865999998</v>
      </c>
      <c r="EA649" s="53">
        <f>_xll.OneStreamExcelAddIn.XFFunctions.XFGetCell("TRUE", "CONSOL", $D$3,"TOT_Entity","USD","Budget_Final",[1]Setup!C21,"PERIODIC",$B649,"TOPFLOW","TOP","TOP","top1",$C649,"top3","Open_Acute_DIV1","TOP5","TOP6","REPORTED","TOP8")</f>
        <v>365.62685579999999</v>
      </c>
      <c r="EB649" s="53">
        <f>_xll.OneStreamExcelAddIn.XFFunctions.XFGetCell("TRUE", "CONSOL", $D$3,"TOT_Entity","USD","Budget_Final",[1]Setup!C22,"PERIODIC",$B649,"TOPFLOW","TOP","TOP","top1",$C649,"top3","Open_Acute_DIV1","TOP5","TOP6","REPORTED","TOP8")</f>
        <v>346.21703506</v>
      </c>
      <c r="EC649" s="53">
        <f>_xll.OneStreamExcelAddIn.XFFunctions.XFGetCell("TRUE", "CONSOL", $D$3,"TOT_Entity","USD","Budget_Final",[1]Setup!C23,"PERIODIC",$B649,"TOPFLOW","TOP","TOP","top1",$C649,"top3","Open_Acute_DIV1","TOP5","TOP6","REPORTED","TOP8")</f>
        <v>364.94976903000003</v>
      </c>
      <c r="ED649" s="53">
        <f>_xll.OneStreamExcelAddIn.XFFunctions.XFGetCell("TRUE", "CONSOL", $D$3,"TOT_Entity","USD","Budget_Final",[1]Setup!C24,"PERIODIC",$B649,"TOPFLOW","TOP","TOP","top1",$C649,"top3","Open_Acute_DIV1","TOP5","TOP6","REPORTED","TOP8")</f>
        <v>365.17546462000001</v>
      </c>
      <c r="EE649" s="53">
        <f>_xll.OneStreamExcelAddIn.XFFunctions.XFGetCell("TRUE", "CONSOL", $D$3,"TOT_Entity","USD","Budget_Final",[1]Setup!C25,"PERIODIC",$B649,"TOPFLOW","TOP","TOP","top1",$C649,"top3","Open_Acute_DIV1","TOP5","TOP6","REPORTED","TOP8")</f>
        <v>365.06261682500002</v>
      </c>
      <c r="EF649" s="53">
        <f>_xll.OneStreamExcelAddIn.XFFunctions.XFGetCell("TRUE", "CONSOL", $D$3,"TOT_Entity","USD","Budget_Final",[1]Setup!C26,"PERIODIC",$B649,"TOPFLOW","TOP","TOP","top1",$C649,"top3","Open_Acute_DIV1","TOP5","TOP6","REPORTED","TOP8")</f>
        <v>362.91850871999998</v>
      </c>
      <c r="EG649" s="53">
        <f>_xll.OneStreamExcelAddIn.XFFunctions.XFGetCell("TRUE", "CONSOL", $D$3,"TOT_Entity","USD","Budget_Final",[1]Setup!C27,"PERIODIC",$B649,"TOPFLOW","TOP","TOP","top1",$C649,"top3","Open_Acute_DIV1","TOP5","TOP6","REPORTED","TOP8")</f>
        <v>340.01040633500003</v>
      </c>
      <c r="EH649" s="53">
        <f>_xll.OneStreamExcelAddIn.XFFunctions.XFGetCell("TRUE", "CONSOL", $D$3,"TOT_Entity","USD","Budget_Final",[1]Setup!C28,"PERIODIC",$B649,"TOPFLOW","TOP","TOP","top1",$C649,"top3","Open_Acute_DIV1","TOP5","TOP6","REPORTED","TOP8")</f>
        <v>346.10418726500001</v>
      </c>
    </row>
    <row r="650" spans="2:138" x14ac:dyDescent="0.25">
      <c r="B650" s="51">
        <v>69104</v>
      </c>
      <c r="C650" s="51"/>
      <c r="D650" t="str" cm="1">
        <f t="array" ref="D650">_xll.OneStreamExcelAddIn.XFFunctions.XFGetMemberInfo("Description","Account",B650)</f>
        <v>Taxi / Shuttle</v>
      </c>
      <c r="E650" s="53">
        <f>_xll.OneStreamExcelAddIn.XFFunctions.XFGetCell("TRUE", "CONSOL", $D$3,"TOT_Entity","USD","Actual",$E$3,"PERIODIC",$B650,"TOPFLOW","TOP","TOP","top1",$C650,"top3","Open_Acute_DIV1","TOP5","TOP6","REPORTED","TOP8")</f>
        <v>0</v>
      </c>
      <c r="F650" s="53">
        <f>_xll.OneStreamExcelAddIn.XFFunctions.XFGetCell("TRUE", "CONSOL", $D$3,"TOT_Entity","Aggregated","Budget_Working",$E$3,"PERIODIC",$B650,"TOPFLOW","TOP","TOP","top1",$C650,"top3","Open_Acute_DIV1","TOP5","TOP6","REPORTED","TOP8")</f>
        <v>22.5</v>
      </c>
      <c r="G650" s="53">
        <f t="shared" si="1697"/>
        <v>22.5</v>
      </c>
      <c r="H650" s="55">
        <f t="shared" si="1698"/>
        <v>1</v>
      </c>
      <c r="I650" s="41"/>
      <c r="J650" s="53">
        <f>_xll.OneStreamExcelAddIn.XFFunctions.XFGetCell("TRUE", "CONSOL", $D$3,"TOT_Entity","USD","Actual",$E$3,"YTD",$B650,"TOPFLOW","TOP","TOP","top1",$C650,"TOP3","Open_Acute_DIV1","TOP5","TOP6","REPORTED","TOP8")</f>
        <v>0</v>
      </c>
      <c r="K650" s="53">
        <f>_xll.OneStreamExcelAddIn.XFFunctions.XFGetCell("TRUE", "CONSOL", $D$3,"TOT_Entity","Aggregated","Budget_Working",$E$3,"YTD",$B650,"TOPFLOW","TOP","TOP","top1",$C650,"TOP3","Open_Acute_DIV1","TOP5","TOP6","REPORTED","TOP8")</f>
        <v>22.5</v>
      </c>
      <c r="L650" s="53">
        <f t="shared" si="1699"/>
        <v>22.5</v>
      </c>
      <c r="M650" s="40">
        <f t="shared" si="1700"/>
        <v>1</v>
      </c>
      <c r="N650" s="41"/>
      <c r="O650" s="53">
        <f>_xll.OneStreamExcelAddIn.XFFunctions.XFGetCell("TRUE", "CONSOL", $D$3,"TOT_Entity","USD","Actual",$F$3,"YTD",$B650,"TOPFLOW","TOP","TOP","top1",$C650,"TOP3","Open_Acute_DIV1","TOP5","TOP6","REPORTED","TOP8")</f>
        <v>22.5</v>
      </c>
      <c r="P650" s="53">
        <f>_xll.OneStreamExcelAddIn.XFFunctions.XFGetCell("TRUE", "CONSOL", $D$3,"TOT_Entity","USD","Actual",$E$3,"YTD",$B650,"TOPFLOW","TOP","TOP","top1",$C650,"top3","Open_Acute_DIV1","TOP5","TOP6","REPORTED","VAR_BW_PY_Actual")</f>
        <v>22.5</v>
      </c>
      <c r="Q650" s="40">
        <f t="shared" si="1701"/>
        <v>1</v>
      </c>
      <c r="R650" s="41"/>
      <c r="S650" s="53">
        <f>_xll.OneStreamExcelAddIn.XFFunctions.XFGetCell("TRUE", "CONSOL", $D$3,"TOT_Entity","USD","MIDFCST",$E$3,"MTD",$B650,"TOPFLOW","TOP","TOP","top1",$C650,"TOP3","Open_Acute_DIV1","TOP5","TOP6","REPORTED","TOP8")</f>
        <v>0</v>
      </c>
      <c r="T650" s="53">
        <f t="shared" si="1702"/>
        <v>0</v>
      </c>
      <c r="U650" s="40">
        <f t="shared" si="1703"/>
        <v>0</v>
      </c>
      <c r="V650" s="41"/>
      <c r="W650" s="42"/>
      <c r="X650" s="43"/>
      <c r="Y650" s="42"/>
      <c r="Z650" s="44"/>
      <c r="AB650" s="53">
        <f>_xll.OneStreamExcelAddIn.XFFunctions.XFGetCell("TRUE", "CONSOL", $D$3,"TOT_Entity","USD","Actual",[1]Setup!C4,"PERIODIC",$B650,"TOPFLOW","TOP","TOP","top1",$C650,"top3","Open_Acute_DIV1","TOP5","TOP6","REPORTED","TOP8")</f>
        <v>0</v>
      </c>
      <c r="AC650" s="53">
        <f>_xll.OneStreamExcelAddIn.XFFunctions.XFGetCell("TRUE", "CONSOL", $D$3,"TOT_Entity","Aggregated","Budget_Working",[1]Setup!C4,"PERIODIC",$B650,"TOPFLOW","TOP","TOP","top1",$C650,"top3","Open_Acute_DIV1","TOP5","TOP6","REPORTED","TOP8")</f>
        <v>0</v>
      </c>
      <c r="AD650" s="53">
        <f t="shared" si="1704"/>
        <v>0</v>
      </c>
      <c r="AE650" s="40">
        <f t="shared" si="1705"/>
        <v>0</v>
      </c>
      <c r="AG650" s="53">
        <f>_xll.OneStreamExcelAddIn.XFFunctions.XFGetCell("TRUE", "CONSOL", $D$3,"TOT_Entity","USD","Actual",[1]Setup!C5,"PERIODIC",$B650,"TOPFLOW","TOP","TOP","top1",$C650,"top3","Open_Acute_DIV1","TOP5","TOP6","REPORTED","TOP8")</f>
        <v>0</v>
      </c>
      <c r="AH650" s="53">
        <f>_xll.OneStreamExcelAddIn.XFFunctions.XFGetCell("TRUE", "CONSOL", $D$3,"TOT_Entity","Aggregated","Budget_Working",[1]Setup!C5,"PERIODIC",$B650,"TOPFLOW","TOP","TOP","top1",$C650,"top3","Open_Acute_DIV1","TOP5","TOP6","REPORTED","TOP8")</f>
        <v>0</v>
      </c>
      <c r="AI650" s="53">
        <f t="shared" si="1706"/>
        <v>0</v>
      </c>
      <c r="AJ650" s="40">
        <f t="shared" si="1707"/>
        <v>0</v>
      </c>
      <c r="AL650" s="53">
        <f>_xll.OneStreamExcelAddIn.XFFunctions.XFGetCell("TRUE", "CONSOL", $D$3,"TOT_Entity","USD","Actual",[1]Setup!C6,"PERIODIC",$B650,"TOPFLOW","TOP","TOP","top1",$C650,"top3","Open_Acute_DIV1","TOP5","TOP6","REPORTED","TOP8")</f>
        <v>0</v>
      </c>
      <c r="AM650" s="53">
        <f>_xll.OneStreamExcelAddIn.XFFunctions.XFGetCell("TRUE", "CONSOL", $D$3,"TOT_Entity","Aggregated","Budget_Working",[1]Setup!C6,"PERIODIC",$B650,"TOPFLOW","TOP","TOP","top1",$C650,"top3","Open_Acute_DIV1","TOP5","TOP6","REPORTED","TOP8")</f>
        <v>0</v>
      </c>
      <c r="AN650" s="53">
        <f t="shared" si="1708"/>
        <v>0</v>
      </c>
      <c r="AO650" s="40">
        <f t="shared" si="1709"/>
        <v>0</v>
      </c>
      <c r="AQ650" s="53">
        <f>_xll.OneStreamExcelAddIn.XFFunctions.XFGetCell("TRUE", "CONSOL", $D$3,"TOT_Entity","USD","Actual",[1]Setup!C7,"PERIODIC",$B650,"TOPFLOW","TOP","TOP","top1",$C650,"top3","Open_Acute_DIV1","TOP5","TOP6","REPORTED","TOP8")</f>
        <v>0</v>
      </c>
      <c r="AR650" s="53">
        <f>_xll.OneStreamExcelAddIn.XFFunctions.XFGetCell("TRUE", "CONSOL", $D$3,"TOT_Entity","Aggregated","Budget_Working",[1]Setup!C7,"PERIODIC",$B650,"TOPFLOW","TOP","TOP","top1",$C650,"top3","Open_Acute_DIV1","TOP5","TOP6","REPORTED","TOP8")</f>
        <v>22.5</v>
      </c>
      <c r="AS650" s="53">
        <f t="shared" si="1710"/>
        <v>22.5</v>
      </c>
      <c r="AT650" s="40">
        <f t="shared" si="1711"/>
        <v>1</v>
      </c>
      <c r="AV650" s="53">
        <f>_xll.OneStreamExcelAddIn.XFFunctions.XFGetCell("TRUE", "CONSOL", $D$3,"TOT_Entity","USD","Actual",[1]Setup!C8,"PERIODIC",$B650,"TOPFLOW","TOP","TOP","top1",$C650,"top3","Open_Acute_DIV1","TOP5","TOP6","REPORTED","TOP8")</f>
        <v>0</v>
      </c>
      <c r="AW650" s="53">
        <f>_xll.OneStreamExcelAddIn.XFFunctions.XFGetCell("TRUE", "CONSOL", $D$3,"TOT_Entity","Aggregated","Budget_Working",[1]Setup!C8,"PERIODIC",$B650,"TOPFLOW","TOP","TOP","top1",$C650,"top3","Open_Acute_DIV1","TOP5","TOP6","REPORTED","TOP8")</f>
        <v>0</v>
      </c>
      <c r="AX650" s="53">
        <f t="shared" si="1712"/>
        <v>0</v>
      </c>
      <c r="AY650" s="40">
        <f t="shared" si="1713"/>
        <v>0</v>
      </c>
      <c r="BA650" s="53">
        <f>_xll.OneStreamExcelAddIn.XFFunctions.XFGetCell("TRUE", "CONSOL", $D$3,"TOT_Entity","USD","Actual",[1]Setup!C9,"PERIODIC",$B650,"TOPFLOW","TOP","TOP","top1",$C650,"top3","Open_Acute_DIV1","TOP5","TOP6","REPORTED","TOP8")</f>
        <v>0</v>
      </c>
      <c r="BB650" s="53">
        <f>_xll.OneStreamExcelAddIn.XFFunctions.XFGetCell("TRUE", "CONSOL", $D$3,"TOT_Entity","Aggregated","Budget_Working",[1]Setup!C9,"PERIODIC",$B650,"TOPFLOW","TOP","TOP","top1",$C650,"top3","Open_Acute_DIV1","TOP5","TOP6","REPORTED","TOP8")</f>
        <v>0</v>
      </c>
      <c r="BC650" s="53">
        <f t="shared" si="1714"/>
        <v>0</v>
      </c>
      <c r="BD650" s="40">
        <f t="shared" si="1715"/>
        <v>0</v>
      </c>
      <c r="BF650" s="53">
        <f>_xll.OneStreamExcelAddIn.XFFunctions.XFGetCell("TRUE", "CONSOL", $D$3,"TOT_Entity","USD","Actual",[1]Setup!C10,"PERIODIC",$B650,"TOPFLOW","TOP","TOP","top1",$C650,"top3","Open_Acute_DIV1","TOP5","TOP6","REPORTED","TOP8")</f>
        <v>0</v>
      </c>
      <c r="BG650" s="53">
        <f>_xll.OneStreamExcelAddIn.XFFunctions.XFGetCell("TRUE", "CONSOL", $D$3,"TOT_Entity","Aggregated","Budget_Working",[1]Setup!C10,"PERIODIC",$B650,"TOPFLOW","TOP","TOP","top1",$C650,"top3","Open_Acute_DIV1","TOP5","TOP6","REPORTED","TOP8")</f>
        <v>0</v>
      </c>
      <c r="BH650" s="53">
        <f t="shared" si="1716"/>
        <v>0</v>
      </c>
      <c r="BI650" s="40">
        <f t="shared" si="1717"/>
        <v>0</v>
      </c>
      <c r="BK650" s="53">
        <f>_xll.OneStreamExcelAddIn.XFFunctions.XFGetCell("TRUE", "CONSOL", $D$3,"TOT_Entity","USD","Actual",[1]Setup!C11,"PERIODIC",$B650,"TOPFLOW","TOP","TOP","top1",$C650,"top3","Open_Acute_DIV1","TOP5","TOP6","REPORTED","TOP8")</f>
        <v>0</v>
      </c>
      <c r="BL650" s="53">
        <f>_xll.OneStreamExcelAddIn.XFFunctions.XFGetCell("TRUE", "CONSOL", $D$3,"TOT_Entity","Aggregated","Budget_Working",[1]Setup!C11,"PERIODIC",$B650,"TOPFLOW","TOP","TOP","top1",$C650,"top3","Open_Acute_DIV1","TOP5","TOP6","REPORTED","TOP8")</f>
        <v>0</v>
      </c>
      <c r="BM650" s="53">
        <f t="shared" si="1718"/>
        <v>0</v>
      </c>
      <c r="BN650" s="40">
        <f t="shared" si="1719"/>
        <v>0</v>
      </c>
      <c r="BP650" s="53">
        <f>_xll.OneStreamExcelAddIn.XFFunctions.XFGetCell("TRUE", "CONSOL", $D$3,"TOT_Entity","USD","Actual",[1]Setup!C12,"PERIODIC",$B650,"TOPFLOW","TOP","TOP","top1",$C650,"top3","Open_Acute_DIV1","TOP5","TOP6","REPORTED","TOP8")</f>
        <v>0</v>
      </c>
      <c r="BQ650" s="53">
        <f>_xll.OneStreamExcelAddIn.XFFunctions.XFGetCell("TRUE", "CONSOL", $D$3,"TOT_Entity","Aggregated","Budget_Working",[1]Setup!C12,"PERIODIC",$B650,"TOPFLOW","TOP","TOP","top1",$C650,"top3","Open_Acute_DIV1","TOP5","TOP6","REPORTED","TOP8")</f>
        <v>0</v>
      </c>
      <c r="BR650" s="53">
        <f t="shared" si="1720"/>
        <v>0</v>
      </c>
      <c r="BS650" s="40">
        <f t="shared" si="1721"/>
        <v>0</v>
      </c>
      <c r="BU650" s="53">
        <f>_xll.OneStreamExcelAddIn.XFFunctions.XFGetCell("TRUE", "CONSOL", $D$3,"TOT_Entity","USD","Actual",[1]Setup!C13,"PERIODIC",$B650,"TOPFLOW","TOP","TOP","top1",$C650,"top3","Open_Acute_DIV1","TOP5","TOP6","REPORTED","TOP8")</f>
        <v>0</v>
      </c>
      <c r="BV650" s="53">
        <f>_xll.OneStreamExcelAddIn.XFFunctions.XFGetCell("TRUE", "CONSOL", $D$3,"TOT_Entity","Aggregated","Budget_Working",[1]Setup!C13,"PERIODIC",$B650,"TOPFLOW","TOP","TOP","top1",$C650,"top3","Open_Acute_DIV1","TOP5","TOP6","REPORTED","TOP8")</f>
        <v>0</v>
      </c>
      <c r="BW650" s="53">
        <f t="shared" si="1722"/>
        <v>0</v>
      </c>
      <c r="BX650" s="40">
        <f t="shared" si="1723"/>
        <v>0</v>
      </c>
      <c r="BZ650" s="53">
        <f>_xll.OneStreamExcelAddIn.XFFunctions.XFGetCell("TRUE", "CONSOL", $D$3,"TOT_Entity","USD","Actual",[1]Setup!C14,"PERIODIC",$B650,"TOPFLOW","TOP","TOP","top1",$C650,"top3","Open_Acute_DIV1","TOP5","TOP6","REPORTED","TOP8")</f>
        <v>0</v>
      </c>
      <c r="CA650" s="53">
        <f>_xll.OneStreamExcelAddIn.XFFunctions.XFGetCell("TRUE", "CONSOL", $D$3,"TOT_Entity","Aggregated","Budget_Working",[1]Setup!C14,"PERIODIC",$B650,"TOPFLOW","TOP","TOP","top1",$C650,"top3","Open_Acute_DIV1","TOP5","TOP6","REPORTED","TOP8")</f>
        <v>0</v>
      </c>
      <c r="CB650" s="53">
        <f t="shared" si="1724"/>
        <v>0</v>
      </c>
      <c r="CC650" s="40">
        <f t="shared" si="1725"/>
        <v>0</v>
      </c>
      <c r="CE650" s="53">
        <f>_xll.OneStreamExcelAddIn.XFFunctions.XFGetCell("TRUE", "CONSOL", $D$3,"TOT_Entity","USD","Actual",[1]Setup!C15,"PERIODIC",$B650,"TOPFLOW","TOP","TOP","top1",$C650,"top3","Open_Acute_DIV1","TOP5","TOP6","REPORTED","TOP8")</f>
        <v>0</v>
      </c>
      <c r="CF650" s="53">
        <f>_xll.OneStreamExcelAddIn.XFFunctions.XFGetCell("TRUE", "CONSOL", $D$3,"TOT_Entity","Aggregated","Budget_Working",[1]Setup!C15,"PERIODIC",$B650,"TOPFLOW","TOP","TOP","top1",$C650,"top3","Open_Acute_DIV1","TOP5","TOP6","REPORTED","TOP8")</f>
        <v>0</v>
      </c>
      <c r="CG650" s="53">
        <f t="shared" si="1726"/>
        <v>0</v>
      </c>
      <c r="CH650" s="40">
        <f t="shared" si="1727"/>
        <v>0</v>
      </c>
      <c r="CI650" s="212"/>
      <c r="CJ650" s="53">
        <f>_xll.OneStreamExcelAddIn.XFFunctions.XFGetCell("TRUE", "CONSOL", $D$3,"TOT_Entity","USD","Actual",[1]Setup!C4,"PERIODIC",$B650,"TOPFLOW","TOP","TOP","top1",$C650,"top3","Open_Acute_DIV1","TOP5","TOP6","REPORTED","TOP8")</f>
        <v>0</v>
      </c>
      <c r="CK650" s="53">
        <f>_xll.OneStreamExcelAddIn.XFFunctions.XFGetCell("TRUE", "CONSOL", $D$3,"TOT_Entity","USD","Actual",[1]Setup!C5,"PERIODIC",$B650,"TOPFLOW","TOP","TOP","top1",$C650,"top3","Open_Acute_DIV1","TOP5","TOP6","REPORTED","TOP8")</f>
        <v>0</v>
      </c>
      <c r="CL650" s="53">
        <f>_xll.OneStreamExcelAddIn.XFFunctions.XFGetCell("TRUE", "CONSOL", $D$3,"TOT_Entity","USD","Actual",[1]Setup!C6,"PERIODIC",$B650,"TOPFLOW","TOP","TOP","top1",$C650,"top3","Open_Acute_DIV1","TOP5","TOP6","REPORTED","TOP8")</f>
        <v>0</v>
      </c>
      <c r="CM650" s="53">
        <f>_xll.OneStreamExcelAddIn.XFFunctions.XFGetCell("TRUE", "CONSOL", $D$3,"TOT_Entity","USD","Actual",[1]Setup!C7,"PERIODIC",$B650,"TOPFLOW","TOP","TOP","top1",$C650,"top3","Open_Acute_DIV1","TOP5","TOP6","REPORTED","TOP8")</f>
        <v>0</v>
      </c>
      <c r="CN650" s="53">
        <f>_xll.OneStreamExcelAddIn.XFFunctions.XFGetCell("TRUE", "CONSOL", $D$3,"TOT_Entity","USD","Actual",[1]Setup!C8,"PERIODIC",$B650,"TOPFLOW","TOP","TOP","top1",$C650,"top3","Open_Acute_DIV1","TOP5","TOP6","REPORTED","TOP8")</f>
        <v>0</v>
      </c>
      <c r="CO650" s="53">
        <f>_xll.OneStreamExcelAddIn.XFFunctions.XFGetCell("TRUE", "CONSOL", $D$3,"TOT_Entity","USD","Actual",[1]Setup!C9,"PERIODIC",$B650,"TOPFLOW","TOP","TOP","top1",$C650,"top3","Open_Acute_DIV1","TOP5","TOP6","REPORTED","TOP8")</f>
        <v>0</v>
      </c>
      <c r="CP650" s="53">
        <f>_xll.OneStreamExcelAddIn.XFFunctions.XFGetCell("TRUE", "CONSOL", $D$3,"TOT_Entity","USD","Actual",[1]Setup!C10,"PERIODIC",$B650,"TOPFLOW","TOP","TOP","top1",$C650,"top3","Open_Acute_DIV1","TOP5","TOP6","REPORTED","TOP8")</f>
        <v>0</v>
      </c>
      <c r="CQ650" s="53">
        <f>_xll.OneStreamExcelAddIn.XFFunctions.XFGetCell("TRUE", "CONSOL", $D$3,"TOT_Entity","USD","Actual",[1]Setup!C11,"PERIODIC",$B650,"TOPFLOW","TOP","TOP","top1",$C650,"top3","Open_Acute_DIV1","TOP5","TOP6","REPORTED","TOP8")</f>
        <v>0</v>
      </c>
      <c r="CR650" s="53">
        <f>_xll.OneStreamExcelAddIn.XFFunctions.XFGetCell("TRUE", "CONSOL", $D$3,"TOT_Entity","USD","Actual",[1]Setup!C12,"PERIODIC",$B650,"TOPFLOW","TOP","TOP","top1",$C650,"top3","Open_Acute_DIV1","TOP5","TOP6","REPORTED","TOP8")</f>
        <v>0</v>
      </c>
      <c r="CS650" s="53">
        <f>_xll.OneStreamExcelAddIn.XFFunctions.XFGetCell("TRUE", "CONSOL", $D$3,"TOT_Entity","USD","Actual",[1]Setup!C13,"PERIODIC",$B650,"TOPFLOW","TOP","TOP","top1",$C650,"top3","Open_Acute_DIV1","TOP5","TOP6","REPORTED","TOP8")</f>
        <v>0</v>
      </c>
      <c r="CT650" s="53">
        <f>_xll.OneStreamExcelAddIn.XFFunctions.XFGetCell("TRUE", "CONSOL", $D$3,"TOT_Entity","USD","Actual",[1]Setup!C14,"PERIODIC",$B650,"TOPFLOW","TOP","TOP","top1",$C650,"top3","Open_Acute_DIV1","TOP5","TOP6","REPORTED","TOP8")</f>
        <v>0</v>
      </c>
      <c r="CU650" s="53">
        <f>_xll.OneStreamExcelAddIn.XFFunctions.XFGetCell("TRUE", "CONSOL", $D$3,"TOT_Entity","USD","Actual",[1]Setup!C15,"PERIODIC",$B650,"TOPFLOW","TOP","TOP","top1",$C650,"top3","Open_Acute_DIV1","TOP5","TOP6","REPORTED","TOP8")</f>
        <v>0</v>
      </c>
      <c r="CV650" s="212"/>
      <c r="CW650" s="53">
        <f>_xll.OneStreamExcelAddIn.XFFunctions.XFGetCell("TRUE", "CONSOL", $D$3,"TOT_Entity","USD","Actual",[1]Setup!C17,"PERIODIC",$B650,"TOPFLOW","TOP","TOP","top1",$C650,"top3","Open_Acute_DIV1","TOP5","TOP6","REPORTED","TOP8")</f>
        <v>0</v>
      </c>
      <c r="CX650" s="53">
        <f>_xll.OneStreamExcelAddIn.XFFunctions.XFGetCell("TRUE", "CONSOL", $D$3,"TOT_Entity","USD","Actual",[1]Setup!C18,"PERIODIC",$B650,"TOPFLOW","TOP","TOP","top1",$C650,"top3","Open_Acute_DIV1","TOP5","TOP6","REPORTED","TOP8")</f>
        <v>0</v>
      </c>
      <c r="CY650" s="53">
        <f>_xll.OneStreamExcelAddIn.XFFunctions.XFGetCell("TRUE", "CONSOL", $D$3,"TOT_Entity","USD","Actual",[1]Setup!C19,"PERIODIC",$B650,"TOPFLOW","TOP","TOP","top1",$C650,"top3","Open_Acute_DIV1","TOP5","TOP6","REPORTED","TOP8")</f>
        <v>0</v>
      </c>
      <c r="CZ650" s="53">
        <f>_xll.OneStreamExcelAddIn.XFFunctions.XFGetCell("TRUE", "CONSOL", $D$3,"TOT_Entity","USD","Actual",[1]Setup!C20,"PERIODIC",$B650,"TOPFLOW","TOP","TOP","top1",$C650,"top3","Open_Acute_DIV1","TOP5","TOP6","REPORTED","TOP8")</f>
        <v>22.5</v>
      </c>
      <c r="DA650" s="53">
        <f>_xll.OneStreamExcelAddIn.XFFunctions.XFGetCell("TRUE", "CONSOL", $D$3,"TOT_Entity","USD","Actual",[1]Setup!C21,"PERIODIC",$B650,"TOPFLOW","TOP","TOP","top1",$C650,"top3","Open_Acute_DIV1","TOP5","TOP6","REPORTED","TOP8")</f>
        <v>0</v>
      </c>
      <c r="DB650" s="53">
        <f>_xll.OneStreamExcelAddIn.XFFunctions.XFGetCell("TRUE", "CONSOL", $D$3,"TOT_Entity","USD","Actual",[1]Setup!C22,"PERIODIC",$B650,"TOPFLOW","TOP","TOP","top1",$C650,"top3","Open_Acute_DIV1","TOP5","TOP6","REPORTED","TOP8")</f>
        <v>0</v>
      </c>
      <c r="DC650" s="53">
        <f>_xll.OneStreamExcelAddIn.XFFunctions.XFGetCell("TRUE", "CONSOL", $D$3,"TOT_Entity","USD","Actual",[1]Setup!C23,"PERIODIC",$B650,"TOPFLOW","TOP","TOP","top1",$C650,"top3","Open_Acute_DIV1","TOP5","TOP6","REPORTED","TOP8")</f>
        <v>0</v>
      </c>
      <c r="DD650" s="53">
        <f>_xll.OneStreamExcelAddIn.XFFunctions.XFGetCell("TRUE", "CONSOL", $D$3,"TOT_Entity","USD","Actual",[1]Setup!C24,"PERIODIC",$B650,"TOPFLOW","TOP","TOP","top1",$C650,"top3","Open_Acute_DIV1","TOP5","TOP6","REPORTED","TOP8")</f>
        <v>0</v>
      </c>
      <c r="DE650" s="53">
        <f>_xll.OneStreamExcelAddIn.XFFunctions.XFGetCell("TRUE", "CONSOL", $D$3,"TOT_Entity","USD","Actual",[1]Setup!C25,"PERIODIC",$B650,"TOPFLOW","TOP","TOP","top1",$C650,"top3","Open_Acute_DIV1","TOP5","TOP6","REPORTED","TOP8")</f>
        <v>173.02</v>
      </c>
      <c r="DF650" s="53">
        <f>_xll.OneStreamExcelAddIn.XFFunctions.XFGetCell("TRUE", "CONSOL", $D$3,"TOT_Entity","USD","Actual",[1]Setup!C26,"PERIODIC",$B650,"TOPFLOW","TOP","TOP","top1",$C650,"top3","Open_Acute_DIV1","TOP5","TOP6","REPORTED","TOP8")</f>
        <v>49.88</v>
      </c>
      <c r="DG650" s="53">
        <f>_xll.OneStreamExcelAddIn.XFFunctions.XFGetCell("TRUE", "CONSOL", $D$3,"TOT_Entity","USD","Actual",[1]Setup!C27,"PERIODIC",$B650,"TOPFLOW","TOP","TOP","top1",$C650,"top3","Open_Acute_DIV1","TOP5","TOP6","REPORTED","TOP8")</f>
        <v>0</v>
      </c>
      <c r="DH650" s="53">
        <f>_xll.OneStreamExcelAddIn.XFFunctions.XFGetCell("TRUE", "CONSOL", $D$3,"TOT_Entity","USD","Actual",[1]Setup!C28,"PERIODIC",$B650,"TOPFLOW","TOP","TOP","top1",$C650,"top3","Open_Acute_DIV1","TOP5","TOP6","REPORTED","TOP8")</f>
        <v>89.13</v>
      </c>
      <c r="DI650" s="178"/>
      <c r="DJ650" s="53">
        <f>_xll.OneStreamExcelAddIn.XFFunctions.XFGetCell("TRUE", "CONSOL", $D$3,"TOT_Entity","Aggregated","Budget_Working",[1]Setup!C4,"PERIODIC",$B650,"TOPFLOW","TOP","TOP","top1",$C650,"top3","Open_Acute_DIV1","TOP5","TOP6","REPORTED","TOP8")</f>
        <v>0</v>
      </c>
      <c r="DK650" s="53">
        <f>_xll.OneStreamExcelAddIn.XFFunctions.XFGetCell("TRUE", "CONSOL", $D$3,"TOT_Entity","Aggregated","Budget_Working",[1]Setup!C5,"PERIODIC",$B650,"TOPFLOW","TOP","TOP","top1",$C650,"top3","Open_Acute_DIV1","TOP5","TOP6","REPORTED","TOP8")</f>
        <v>0</v>
      </c>
      <c r="DL650" s="53">
        <f>_xll.OneStreamExcelAddIn.XFFunctions.XFGetCell("TRUE", "CONSOL", $D$3,"TOT_Entity","Aggregated","Budget_Working",[1]Setup!C6,"PERIODIC",$B650,"TOPFLOW","TOP","TOP","top1",$C650,"top3","Open_Acute_DIV1","TOP5","TOP6","REPORTED","TOP8")</f>
        <v>0</v>
      </c>
      <c r="DM650" s="53">
        <f>_xll.OneStreamExcelAddIn.XFFunctions.XFGetCell("TRUE", "CONSOL", $D$3,"TOT_Entity","Aggregated","Budget_Working",[1]Setup!C7,"PERIODIC",$B650,"TOPFLOW","TOP","TOP","top1",$C650,"top3","Open_Acute_DIV1","TOP5","TOP6","REPORTED","TOP8")</f>
        <v>22.5</v>
      </c>
      <c r="DN650" s="53">
        <f>_xll.OneStreamExcelAddIn.XFFunctions.XFGetCell("TRUE", "CONSOL", $D$3,"TOT_Entity","Aggregated","Budget_Working",[1]Setup!C8,"PERIODIC",$B650,"TOPFLOW","TOP","TOP","top1",$C650,"top3","Open_Acute_DIV1","TOP5","TOP6","REPORTED","TOP8")</f>
        <v>0</v>
      </c>
      <c r="DO650" s="53">
        <f>_xll.OneStreamExcelAddIn.XFFunctions.XFGetCell("TRUE", "CONSOL", $D$3,"TOT_Entity","Aggregated","Budget_Working",[1]Setup!C9,"PERIODIC",$B650,"TOPFLOW","TOP","TOP","top1",$C650,"top3","Open_Acute_DIV1","TOP5","TOP6","REPORTED","TOP8")</f>
        <v>0</v>
      </c>
      <c r="DP650" s="53">
        <f>_xll.OneStreamExcelAddIn.XFFunctions.XFGetCell("TRUE", "CONSOL", $D$3,"TOT_Entity","Aggregated","Budget_Working",[1]Setup!C10,"PERIODIC",$B650,"TOPFLOW","TOP","TOP","top1",$C650,"top3","Open_Acute_DIV1","TOP5","TOP6","REPORTED","TOP8")</f>
        <v>0</v>
      </c>
      <c r="DQ650" s="53">
        <f>_xll.OneStreamExcelAddIn.XFFunctions.XFGetCell("TRUE", "CONSOL", $D$3,"TOT_Entity","Aggregated","Budget_Working",[1]Setup!C11,"PERIODIC",$B650,"TOPFLOW","TOP","TOP","top1",$C650,"top3","Open_Acute_DIV1","TOP5","TOP6","REPORTED","TOP8")</f>
        <v>0</v>
      </c>
      <c r="DR650" s="53">
        <f>_xll.OneStreamExcelAddIn.XFFunctions.XFGetCell("TRUE", "CONSOL", $D$3,"TOT_Entity","Aggregated","Budget_Working",[1]Setup!C12,"PERIODIC",$B650,"TOPFLOW","TOP","TOP","top1",$C650,"top3","Open_Acute_DIV1","TOP5","TOP6","REPORTED","TOP8")</f>
        <v>0</v>
      </c>
      <c r="DS650" s="53">
        <f>_xll.OneStreamExcelAddIn.XFFunctions.XFGetCell("TRUE", "CONSOL", $D$3,"TOT_Entity","Aggregated","Budget_Working",[1]Setup!C13,"PERIODIC",$B650,"TOPFLOW","TOP","TOP","top1",$C650,"top3","Open_Acute_DIV1","TOP5","TOP6","REPORTED","TOP8")</f>
        <v>0</v>
      </c>
      <c r="DT650" s="53">
        <f>_xll.OneStreamExcelAddIn.XFFunctions.XFGetCell("TRUE", "CONSOL", $D$3,"TOT_Entity","Aggregated","Budget_Working",[1]Setup!C14,"PERIODIC",$B650,"TOPFLOW","TOP","TOP","top1",$C650,"top3","Open_Acute_DIV1","TOP5","TOP6","REPORTED","TOP8")</f>
        <v>0</v>
      </c>
      <c r="DU650" s="53">
        <f>_xll.OneStreamExcelAddIn.XFFunctions.XFGetCell("TRUE", "CONSOL", $D$3,"TOT_Entity","Aggregated","Budget_Working",[1]Setup!C15,"PERIODIC",$B650,"TOPFLOW","TOP","TOP","top1",$C650,"top3","Open_Acute_DIV1","TOP5","TOP6","REPORTED","TOP8")</f>
        <v>0</v>
      </c>
      <c r="DV650" s="178"/>
      <c r="DW650" s="53">
        <f>_xll.OneStreamExcelAddIn.XFFunctions.XFGetCell("TRUE", "CONSOL", $D$3,"TOT_Entity","USD","Budget_Final",[1]Setup!C17,"PERIODIC",$B650,"TOPFLOW","TOP","TOP","top1",$C650,"top3","Open_Acute_DIV1","TOP5","TOP6","REPORTED","TOP8")</f>
        <v>0</v>
      </c>
      <c r="DX650" s="53">
        <f>_xll.OneStreamExcelAddIn.XFFunctions.XFGetCell("TRUE", "CONSOL", $D$3,"TOT_Entity","USD","Budget_Final",[1]Setup!C18,"PERIODIC",$B650,"TOPFLOW","TOP","TOP","top1",$C650,"top3","Open_Acute_DIV1","TOP5","TOP6","REPORTED","TOP8")</f>
        <v>0</v>
      </c>
      <c r="DY650" s="53">
        <f>_xll.OneStreamExcelAddIn.XFFunctions.XFGetCell("TRUE", "CONSOL", $D$3,"TOT_Entity","USD","Budget_Final",[1]Setup!C19,"PERIODIC",$B650,"TOPFLOW","TOP","TOP","top1",$C650,"top3","Open_Acute_DIV1","TOP5","TOP6","REPORTED","TOP8")</f>
        <v>0</v>
      </c>
      <c r="DZ650" s="53">
        <f>_xll.OneStreamExcelAddIn.XFFunctions.XFGetCell("TRUE", "CONSOL", $D$3,"TOT_Entity","USD","Budget_Final",[1]Setup!C20,"PERIODIC",$B650,"TOPFLOW","TOP","TOP","top1",$C650,"top3","Open_Acute_DIV1","TOP5","TOP6","REPORTED","TOP8")</f>
        <v>0</v>
      </c>
      <c r="EA650" s="53">
        <f>_xll.OneStreamExcelAddIn.XFFunctions.XFGetCell("TRUE", "CONSOL", $D$3,"TOT_Entity","USD","Budget_Final",[1]Setup!C21,"PERIODIC",$B650,"TOPFLOW","TOP","TOP","top1",$C650,"top3","Open_Acute_DIV1","TOP5","TOP6","REPORTED","TOP8")</f>
        <v>0</v>
      </c>
      <c r="EB650" s="53">
        <f>_xll.OneStreamExcelAddIn.XFFunctions.XFGetCell("TRUE", "CONSOL", $D$3,"TOT_Entity","USD","Budget_Final",[1]Setup!C22,"PERIODIC",$B650,"TOPFLOW","TOP","TOP","top1",$C650,"top3","Open_Acute_DIV1","TOP5","TOP6","REPORTED","TOP8")</f>
        <v>0</v>
      </c>
      <c r="EC650" s="53">
        <f>_xll.OneStreamExcelAddIn.XFFunctions.XFGetCell("TRUE", "CONSOL", $D$3,"TOT_Entity","USD","Budget_Final",[1]Setup!C23,"PERIODIC",$B650,"TOPFLOW","TOP","TOP","top1",$C650,"top3","Open_Acute_DIV1","TOP5","TOP6","REPORTED","TOP8")</f>
        <v>0</v>
      </c>
      <c r="ED650" s="53">
        <f>_xll.OneStreamExcelAddIn.XFFunctions.XFGetCell("TRUE", "CONSOL", $D$3,"TOT_Entity","USD","Budget_Final",[1]Setup!C24,"PERIODIC",$B650,"TOPFLOW","TOP","TOP","top1",$C650,"top3","Open_Acute_DIV1","TOP5","TOP6","REPORTED","TOP8")</f>
        <v>0</v>
      </c>
      <c r="EE650" s="53">
        <f>_xll.OneStreamExcelAddIn.XFFunctions.XFGetCell("TRUE", "CONSOL", $D$3,"TOT_Entity","USD","Budget_Final",[1]Setup!C25,"PERIODIC",$B650,"TOPFLOW","TOP","TOP","top1",$C650,"top3","Open_Acute_DIV1","TOP5","TOP6","REPORTED","TOP8")</f>
        <v>0</v>
      </c>
      <c r="EF650" s="53">
        <f>_xll.OneStreamExcelAddIn.XFFunctions.XFGetCell("TRUE", "CONSOL", $D$3,"TOT_Entity","USD","Budget_Final",[1]Setup!C26,"PERIODIC",$B650,"TOPFLOW","TOP","TOP","top1",$C650,"top3","Open_Acute_DIV1","TOP5","TOP6","REPORTED","TOP8")</f>
        <v>0</v>
      </c>
      <c r="EG650" s="53">
        <f>_xll.OneStreamExcelAddIn.XFFunctions.XFGetCell("TRUE", "CONSOL", $D$3,"TOT_Entity","USD","Budget_Final",[1]Setup!C27,"PERIODIC",$B650,"TOPFLOW","TOP","TOP","top1",$C650,"top3","Open_Acute_DIV1","TOP5","TOP6","REPORTED","TOP8")</f>
        <v>0</v>
      </c>
      <c r="EH650" s="53">
        <f>_xll.OneStreamExcelAddIn.XFFunctions.XFGetCell("TRUE", "CONSOL", $D$3,"TOT_Entity","USD","Budget_Final",[1]Setup!C28,"PERIODIC",$B650,"TOPFLOW","TOP","TOP","top1",$C650,"top3","Open_Acute_DIV1","TOP5","TOP6","REPORTED","TOP8")</f>
        <v>0</v>
      </c>
    </row>
    <row r="651" spans="2:138" x14ac:dyDescent="0.25">
      <c r="B651" s="51">
        <v>69105</v>
      </c>
      <c r="C651" s="51"/>
      <c r="D651" t="str" cm="1">
        <f t="array" ref="D651">_xll.OneStreamExcelAddIn.XFFunctions.XFGetMemberInfo("Description","Account",B651)</f>
        <v>Parking</v>
      </c>
      <c r="E651" s="53">
        <f>_xll.OneStreamExcelAddIn.XFFunctions.XFGetCell("TRUE", "CONSOL", $D$3,"TOT_Entity","USD","Actual",$E$3,"PERIODIC",$B651,"TOPFLOW","TOP","TOP","top1",$C651,"top3","Open_Acute_DIV1","TOP5","TOP6","REPORTED","TOP8")</f>
        <v>199.5</v>
      </c>
      <c r="F651" s="53">
        <f>_xll.OneStreamExcelAddIn.XFFunctions.XFGetCell("TRUE", "CONSOL", $D$3,"TOT_Entity","Aggregated","Budget_Working",$E$3,"PERIODIC",$B651,"TOPFLOW","TOP","TOP","top1",$C651,"top3","Open_Acute_DIV1","TOP5","TOP6","REPORTED","TOP8")</f>
        <v>25.85</v>
      </c>
      <c r="G651" s="53">
        <f t="shared" si="1697"/>
        <v>-173.65</v>
      </c>
      <c r="H651" s="55">
        <f t="shared" si="1698"/>
        <v>-6.7176015473887816</v>
      </c>
      <c r="I651" s="41"/>
      <c r="J651" s="53">
        <f>_xll.OneStreamExcelAddIn.XFFunctions.XFGetCell("TRUE", "CONSOL", $D$3,"TOT_Entity","USD","Actual",$E$3,"YTD",$B651,"TOPFLOW","TOP","TOP","top1",$C651,"TOP3","Open_Acute_DIV1","TOP5","TOP6","REPORTED","TOP8")</f>
        <v>262.5</v>
      </c>
      <c r="K651" s="53">
        <f>_xll.OneStreamExcelAddIn.XFFunctions.XFGetCell("TRUE", "CONSOL", $D$3,"TOT_Entity","Aggregated","Budget_Working",$E$3,"YTD",$B651,"TOPFLOW","TOP","TOP","top1",$C651,"TOP3","Open_Acute_DIV1","TOP5","TOP6","REPORTED","TOP8")</f>
        <v>25.85</v>
      </c>
      <c r="L651" s="53">
        <f t="shared" si="1699"/>
        <v>-236.65</v>
      </c>
      <c r="M651" s="40">
        <f t="shared" si="1700"/>
        <v>-9.1547388781431334</v>
      </c>
      <c r="N651" s="41"/>
      <c r="O651" s="53">
        <f>_xll.OneStreamExcelAddIn.XFFunctions.XFGetCell("TRUE", "CONSOL", $D$3,"TOT_Entity","USD","Actual",$F$3,"YTD",$B651,"TOPFLOW","TOP","TOP","top1",$C651,"TOP3","Open_Acute_DIV1","TOP5","TOP6","REPORTED","TOP8")</f>
        <v>25.85</v>
      </c>
      <c r="P651" s="53">
        <f>_xll.OneStreamExcelAddIn.XFFunctions.XFGetCell("TRUE", "CONSOL", $D$3,"TOT_Entity","USD","Actual",$E$3,"YTD",$B651,"TOPFLOW","TOP","TOP","top1",$C651,"top3","Open_Acute_DIV1","TOP5","TOP6","REPORTED","VAR_BW_PY_Actual")</f>
        <v>-236.65</v>
      </c>
      <c r="Q651" s="40">
        <f t="shared" si="1701"/>
        <v>-9.1547388781431334</v>
      </c>
      <c r="R651" s="41"/>
      <c r="S651" s="53">
        <f>_xll.OneStreamExcelAddIn.XFFunctions.XFGetCell("TRUE", "CONSOL", $D$3,"TOT_Entity","USD","MIDFCST",$E$3,"MTD",$B651,"TOPFLOW","TOP","TOP","top1",$C651,"TOP3","Open_Acute_DIV1","TOP5","TOP6","REPORTED","TOP8")</f>
        <v>0</v>
      </c>
      <c r="T651" s="53">
        <f t="shared" si="1702"/>
        <v>-199.5</v>
      </c>
      <c r="U651" s="40">
        <f t="shared" si="1703"/>
        <v>0</v>
      </c>
      <c r="V651" s="41"/>
      <c r="W651" s="42"/>
      <c r="X651" s="43"/>
      <c r="Y651" s="42"/>
      <c r="Z651" s="44"/>
      <c r="AB651" s="53">
        <f>_xll.OneStreamExcelAddIn.XFFunctions.XFGetCell("TRUE", "CONSOL", $D$3,"TOT_Entity","USD","Actual",[1]Setup!C4,"PERIODIC",$B651,"TOPFLOW","TOP","TOP","top1",$C651,"top3","Open_Acute_DIV1","TOP5","TOP6","REPORTED","TOP8")</f>
        <v>27</v>
      </c>
      <c r="AC651" s="53">
        <f>_xll.OneStreamExcelAddIn.XFFunctions.XFGetCell("TRUE", "CONSOL", $D$3,"TOT_Entity","Aggregated","Budget_Working",[1]Setup!C4,"PERIODIC",$B651,"TOPFLOW","TOP","TOP","top1",$C651,"top3","Open_Acute_DIV1","TOP5","TOP6","REPORTED","TOP8")</f>
        <v>0</v>
      </c>
      <c r="AD651" s="53">
        <f t="shared" si="1704"/>
        <v>-27</v>
      </c>
      <c r="AE651" s="40">
        <f t="shared" si="1705"/>
        <v>0</v>
      </c>
      <c r="AG651" s="53">
        <f>_xll.OneStreamExcelAddIn.XFFunctions.XFGetCell("TRUE", "CONSOL", $D$3,"TOT_Entity","USD","Actual",[1]Setup!C5,"PERIODIC",$B651,"TOPFLOW","TOP","TOP","top1",$C651,"top3","Open_Acute_DIV1","TOP5","TOP6","REPORTED","TOP8")</f>
        <v>18</v>
      </c>
      <c r="AH651" s="53">
        <f>_xll.OneStreamExcelAddIn.XFFunctions.XFGetCell("TRUE", "CONSOL", $D$3,"TOT_Entity","Aggregated","Budget_Working",[1]Setup!C5,"PERIODIC",$B651,"TOPFLOW","TOP","TOP","top1",$C651,"top3","Open_Acute_DIV1","TOP5","TOP6","REPORTED","TOP8")</f>
        <v>0</v>
      </c>
      <c r="AI651" s="53">
        <f t="shared" si="1706"/>
        <v>-18</v>
      </c>
      <c r="AJ651" s="40">
        <f t="shared" si="1707"/>
        <v>0</v>
      </c>
      <c r="AL651" s="53">
        <f>_xll.OneStreamExcelAddIn.XFFunctions.XFGetCell("TRUE", "CONSOL", $D$3,"TOT_Entity","USD","Actual",[1]Setup!C6,"PERIODIC",$B651,"TOPFLOW","TOP","TOP","top1",$C651,"top3","Open_Acute_DIV1","TOP5","TOP6","REPORTED","TOP8")</f>
        <v>18</v>
      </c>
      <c r="AM651" s="53">
        <f>_xll.OneStreamExcelAddIn.XFFunctions.XFGetCell("TRUE", "CONSOL", $D$3,"TOT_Entity","Aggregated","Budget_Working",[1]Setup!C6,"PERIODIC",$B651,"TOPFLOW","TOP","TOP","top1",$C651,"top3","Open_Acute_DIV1","TOP5","TOP6","REPORTED","TOP8")</f>
        <v>0</v>
      </c>
      <c r="AN651" s="53">
        <f t="shared" si="1708"/>
        <v>-18</v>
      </c>
      <c r="AO651" s="40">
        <f t="shared" si="1709"/>
        <v>0</v>
      </c>
      <c r="AQ651" s="53">
        <f>_xll.OneStreamExcelAddIn.XFFunctions.XFGetCell("TRUE", "CONSOL", $D$3,"TOT_Entity","USD","Actual",[1]Setup!C7,"PERIODIC",$B651,"TOPFLOW","TOP","TOP","top1",$C651,"top3","Open_Acute_DIV1","TOP5","TOP6","REPORTED","TOP8")</f>
        <v>199.5</v>
      </c>
      <c r="AR651" s="53">
        <f>_xll.OneStreamExcelAddIn.XFFunctions.XFGetCell("TRUE", "CONSOL", $D$3,"TOT_Entity","Aggregated","Budget_Working",[1]Setup!C7,"PERIODIC",$B651,"TOPFLOW","TOP","TOP","top1",$C651,"top3","Open_Acute_DIV1","TOP5","TOP6","REPORTED","TOP8")</f>
        <v>25.85</v>
      </c>
      <c r="AS651" s="53">
        <f t="shared" si="1710"/>
        <v>-173.65</v>
      </c>
      <c r="AT651" s="40">
        <f t="shared" si="1711"/>
        <v>-6.7176015473887816</v>
      </c>
      <c r="AV651" s="53">
        <f>_xll.OneStreamExcelAddIn.XFFunctions.XFGetCell("TRUE", "CONSOL", $D$3,"TOT_Entity","USD","Actual",[1]Setup!C8,"PERIODIC",$B651,"TOPFLOW","TOP","TOP","top1",$C651,"top3","Open_Acute_DIV1","TOP5","TOP6","REPORTED","TOP8")</f>
        <v>-262.5</v>
      </c>
      <c r="AW651" s="53">
        <f>_xll.OneStreamExcelAddIn.XFFunctions.XFGetCell("TRUE", "CONSOL", $D$3,"TOT_Entity","Aggregated","Budget_Working",[1]Setup!C8,"PERIODIC",$B651,"TOPFLOW","TOP","TOP","top1",$C651,"top3","Open_Acute_DIV1","TOP5","TOP6","REPORTED","TOP8")</f>
        <v>18</v>
      </c>
      <c r="AX651" s="53">
        <f t="shared" si="1712"/>
        <v>280.5</v>
      </c>
      <c r="AY651" s="40">
        <f t="shared" si="1713"/>
        <v>15.583333333333334</v>
      </c>
      <c r="BA651" s="53">
        <f>_xll.OneStreamExcelAddIn.XFFunctions.XFGetCell("TRUE", "CONSOL", $D$3,"TOT_Entity","USD","Actual",[1]Setup!C9,"PERIODIC",$B651,"TOPFLOW","TOP","TOP","top1",$C651,"top3","Open_Acute_DIV1","TOP5","TOP6","REPORTED","TOP8")</f>
        <v>0</v>
      </c>
      <c r="BB651" s="53">
        <f>_xll.OneStreamExcelAddIn.XFFunctions.XFGetCell("TRUE", "CONSOL", $D$3,"TOT_Entity","Aggregated","Budget_Working",[1]Setup!C9,"PERIODIC",$B651,"TOPFLOW","TOP","TOP","top1",$C651,"top3","Open_Acute_DIV1","TOP5","TOP6","REPORTED","TOP8")</f>
        <v>49</v>
      </c>
      <c r="BC651" s="53">
        <f t="shared" si="1714"/>
        <v>49</v>
      </c>
      <c r="BD651" s="40">
        <f t="shared" si="1715"/>
        <v>1</v>
      </c>
      <c r="BF651" s="53">
        <f>_xll.OneStreamExcelAddIn.XFFunctions.XFGetCell("TRUE", "CONSOL", $D$3,"TOT_Entity","USD","Actual",[1]Setup!C10,"PERIODIC",$B651,"TOPFLOW","TOP","TOP","top1",$C651,"top3","Open_Acute_DIV1","TOP5","TOP6","REPORTED","TOP8")</f>
        <v>0</v>
      </c>
      <c r="BG651" s="53">
        <f>_xll.OneStreamExcelAddIn.XFFunctions.XFGetCell("TRUE", "CONSOL", $D$3,"TOT_Entity","Aggregated","Budget_Working",[1]Setup!C10,"PERIODIC",$B651,"TOPFLOW","TOP","TOP","top1",$C651,"top3","Open_Acute_DIV1","TOP5","TOP6","REPORTED","TOP8")</f>
        <v>27</v>
      </c>
      <c r="BH651" s="53">
        <f t="shared" si="1716"/>
        <v>27</v>
      </c>
      <c r="BI651" s="40">
        <f t="shared" si="1717"/>
        <v>1</v>
      </c>
      <c r="BK651" s="53">
        <f>_xll.OneStreamExcelAddIn.XFFunctions.XFGetCell("TRUE", "CONSOL", $D$3,"TOT_Entity","USD","Actual",[1]Setup!C11,"PERIODIC",$B651,"TOPFLOW","TOP","TOP","top1",$C651,"top3","Open_Acute_DIV1","TOP5","TOP6","REPORTED","TOP8")</f>
        <v>0</v>
      </c>
      <c r="BL651" s="53">
        <f>_xll.OneStreamExcelAddIn.XFFunctions.XFGetCell("TRUE", "CONSOL", $D$3,"TOT_Entity","Aggregated","Budget_Working",[1]Setup!C11,"PERIODIC",$B651,"TOPFLOW","TOP","TOP","top1",$C651,"top3","Open_Acute_DIV1","TOP5","TOP6","REPORTED","TOP8")</f>
        <v>0</v>
      </c>
      <c r="BM651" s="53">
        <f t="shared" si="1718"/>
        <v>0</v>
      </c>
      <c r="BN651" s="40">
        <f t="shared" si="1719"/>
        <v>0</v>
      </c>
      <c r="BP651" s="53">
        <f>_xll.OneStreamExcelAddIn.XFFunctions.XFGetCell("TRUE", "CONSOL", $D$3,"TOT_Entity","USD","Actual",[1]Setup!C12,"PERIODIC",$B651,"TOPFLOW","TOP","TOP","top1",$C651,"top3","Open_Acute_DIV1","TOP5","TOP6","REPORTED","TOP8")</f>
        <v>0</v>
      </c>
      <c r="BQ651" s="53">
        <f>_xll.OneStreamExcelAddIn.XFFunctions.XFGetCell("TRUE", "CONSOL", $D$3,"TOT_Entity","Aggregated","Budget_Working",[1]Setup!C12,"PERIODIC",$B651,"TOPFLOW","TOP","TOP","top1",$C651,"top3","Open_Acute_DIV1","TOP5","TOP6","REPORTED","TOP8")</f>
        <v>40</v>
      </c>
      <c r="BR651" s="53">
        <f t="shared" si="1720"/>
        <v>40</v>
      </c>
      <c r="BS651" s="40">
        <f t="shared" si="1721"/>
        <v>1</v>
      </c>
      <c r="BU651" s="53">
        <f>_xll.OneStreamExcelAddIn.XFFunctions.XFGetCell("TRUE", "CONSOL", $D$3,"TOT_Entity","USD","Actual",[1]Setup!C13,"PERIODIC",$B651,"TOPFLOW","TOP","TOP","top1",$C651,"top3","Open_Acute_DIV1","TOP5","TOP6","REPORTED","TOP8")</f>
        <v>0</v>
      </c>
      <c r="BV651" s="53">
        <f>_xll.OneStreamExcelAddIn.XFFunctions.XFGetCell("TRUE", "CONSOL", $D$3,"TOT_Entity","Aggregated","Budget_Working",[1]Setup!C13,"PERIODIC",$B651,"TOPFLOW","TOP","TOP","top1",$C651,"top3","Open_Acute_DIV1","TOP5","TOP6","REPORTED","TOP8")</f>
        <v>17</v>
      </c>
      <c r="BW651" s="53">
        <f t="shared" si="1722"/>
        <v>17</v>
      </c>
      <c r="BX651" s="40">
        <f t="shared" si="1723"/>
        <v>1</v>
      </c>
      <c r="BZ651" s="53">
        <f>_xll.OneStreamExcelAddIn.XFFunctions.XFGetCell("TRUE", "CONSOL", $D$3,"TOT_Entity","USD","Actual",[1]Setup!C14,"PERIODIC",$B651,"TOPFLOW","TOP","TOP","top1",$C651,"top3","Open_Acute_DIV1","TOP5","TOP6","REPORTED","TOP8")</f>
        <v>0</v>
      </c>
      <c r="CA651" s="53">
        <f>_xll.OneStreamExcelAddIn.XFFunctions.XFGetCell("TRUE", "CONSOL", $D$3,"TOT_Entity","Aggregated","Budget_Working",[1]Setup!C14,"PERIODIC",$B651,"TOPFLOW","TOP","TOP","top1",$C651,"top3","Open_Acute_DIV1","TOP5","TOP6","REPORTED","TOP8")</f>
        <v>21.25</v>
      </c>
      <c r="CB651" s="53">
        <f t="shared" si="1724"/>
        <v>21.25</v>
      </c>
      <c r="CC651" s="40">
        <f t="shared" si="1725"/>
        <v>1</v>
      </c>
      <c r="CE651" s="53">
        <f>_xll.OneStreamExcelAddIn.XFFunctions.XFGetCell("TRUE", "CONSOL", $D$3,"TOT_Entity","USD","Actual",[1]Setup!C15,"PERIODIC",$B651,"TOPFLOW","TOP","TOP","top1",$C651,"top3","Open_Acute_DIV1","TOP5","TOP6","REPORTED","TOP8")</f>
        <v>0</v>
      </c>
      <c r="CF651" s="53">
        <f>_xll.OneStreamExcelAddIn.XFFunctions.XFGetCell("TRUE", "CONSOL", $D$3,"TOT_Entity","Aggregated","Budget_Working",[1]Setup!C15,"PERIODIC",$B651,"TOPFLOW","TOP","TOP","top1",$C651,"top3","Open_Acute_DIV1","TOP5","TOP6","REPORTED","TOP8")</f>
        <v>2</v>
      </c>
      <c r="CG651" s="53">
        <f t="shared" si="1726"/>
        <v>2</v>
      </c>
      <c r="CH651" s="40">
        <f t="shared" si="1727"/>
        <v>1</v>
      </c>
      <c r="CI651" s="212"/>
      <c r="CJ651" s="53">
        <f>_xll.OneStreamExcelAddIn.XFFunctions.XFGetCell("TRUE", "CONSOL", $D$3,"TOT_Entity","USD","Actual",[1]Setup!C4,"PERIODIC",$B651,"TOPFLOW","TOP","TOP","top1",$C651,"top3","Open_Acute_DIV1","TOP5","TOP6","REPORTED","TOP8")</f>
        <v>27</v>
      </c>
      <c r="CK651" s="53">
        <f>_xll.OneStreamExcelAddIn.XFFunctions.XFGetCell("TRUE", "CONSOL", $D$3,"TOT_Entity","USD","Actual",[1]Setup!C5,"PERIODIC",$B651,"TOPFLOW","TOP","TOP","top1",$C651,"top3","Open_Acute_DIV1","TOP5","TOP6","REPORTED","TOP8")</f>
        <v>18</v>
      </c>
      <c r="CL651" s="53">
        <f>_xll.OneStreamExcelAddIn.XFFunctions.XFGetCell("TRUE", "CONSOL", $D$3,"TOT_Entity","USD","Actual",[1]Setup!C6,"PERIODIC",$B651,"TOPFLOW","TOP","TOP","top1",$C651,"top3","Open_Acute_DIV1","TOP5","TOP6","REPORTED","TOP8")</f>
        <v>18</v>
      </c>
      <c r="CM651" s="53">
        <f>_xll.OneStreamExcelAddIn.XFFunctions.XFGetCell("TRUE", "CONSOL", $D$3,"TOT_Entity","USD","Actual",[1]Setup!C7,"PERIODIC",$B651,"TOPFLOW","TOP","TOP","top1",$C651,"top3","Open_Acute_DIV1","TOP5","TOP6","REPORTED","TOP8")</f>
        <v>199.5</v>
      </c>
      <c r="CN651" s="53">
        <f>_xll.OneStreamExcelAddIn.XFFunctions.XFGetCell("TRUE", "CONSOL", $D$3,"TOT_Entity","USD","Actual",[1]Setup!C8,"PERIODIC",$B651,"TOPFLOW","TOP","TOP","top1",$C651,"top3","Open_Acute_DIV1","TOP5","TOP6","REPORTED","TOP8")</f>
        <v>-262.5</v>
      </c>
      <c r="CO651" s="53">
        <f>_xll.OneStreamExcelAddIn.XFFunctions.XFGetCell("TRUE", "CONSOL", $D$3,"TOT_Entity","USD","Actual",[1]Setup!C9,"PERIODIC",$B651,"TOPFLOW","TOP","TOP","top1",$C651,"top3","Open_Acute_DIV1","TOP5","TOP6","REPORTED","TOP8")</f>
        <v>0</v>
      </c>
      <c r="CP651" s="53">
        <f>_xll.OneStreamExcelAddIn.XFFunctions.XFGetCell("TRUE", "CONSOL", $D$3,"TOT_Entity","USD","Actual",[1]Setup!C10,"PERIODIC",$B651,"TOPFLOW","TOP","TOP","top1",$C651,"top3","Open_Acute_DIV1","TOP5","TOP6","REPORTED","TOP8")</f>
        <v>0</v>
      </c>
      <c r="CQ651" s="53">
        <f>_xll.OneStreamExcelAddIn.XFFunctions.XFGetCell("TRUE", "CONSOL", $D$3,"TOT_Entity","USD","Actual",[1]Setup!C11,"PERIODIC",$B651,"TOPFLOW","TOP","TOP","top1",$C651,"top3","Open_Acute_DIV1","TOP5","TOP6","REPORTED","TOP8")</f>
        <v>0</v>
      </c>
      <c r="CR651" s="53">
        <f>_xll.OneStreamExcelAddIn.XFFunctions.XFGetCell("TRUE", "CONSOL", $D$3,"TOT_Entity","USD","Actual",[1]Setup!C12,"PERIODIC",$B651,"TOPFLOW","TOP","TOP","top1",$C651,"top3","Open_Acute_DIV1","TOP5","TOP6","REPORTED","TOP8")</f>
        <v>0</v>
      </c>
      <c r="CS651" s="53">
        <f>_xll.OneStreamExcelAddIn.XFFunctions.XFGetCell("TRUE", "CONSOL", $D$3,"TOT_Entity","USD","Actual",[1]Setup!C13,"PERIODIC",$B651,"TOPFLOW","TOP","TOP","top1",$C651,"top3","Open_Acute_DIV1","TOP5","TOP6","REPORTED","TOP8")</f>
        <v>0</v>
      </c>
      <c r="CT651" s="53">
        <f>_xll.OneStreamExcelAddIn.XFFunctions.XFGetCell("TRUE", "CONSOL", $D$3,"TOT_Entity","USD","Actual",[1]Setup!C14,"PERIODIC",$B651,"TOPFLOW","TOP","TOP","top1",$C651,"top3","Open_Acute_DIV1","TOP5","TOP6","REPORTED","TOP8")</f>
        <v>0</v>
      </c>
      <c r="CU651" s="53">
        <f>_xll.OneStreamExcelAddIn.XFFunctions.XFGetCell("TRUE", "CONSOL", $D$3,"TOT_Entity","USD","Actual",[1]Setup!C15,"PERIODIC",$B651,"TOPFLOW","TOP","TOP","top1",$C651,"top3","Open_Acute_DIV1","TOP5","TOP6","REPORTED","TOP8")</f>
        <v>0</v>
      </c>
      <c r="CV651" s="212"/>
      <c r="CW651" s="53">
        <f>_xll.OneStreamExcelAddIn.XFFunctions.XFGetCell("TRUE", "CONSOL", $D$3,"TOT_Entity","USD","Actual",[1]Setup!C17,"PERIODIC",$B651,"TOPFLOW","TOP","TOP","top1",$C651,"top3","Open_Acute_DIV1","TOP5","TOP6","REPORTED","TOP8")</f>
        <v>0</v>
      </c>
      <c r="CX651" s="53">
        <f>_xll.OneStreamExcelAddIn.XFFunctions.XFGetCell("TRUE", "CONSOL", $D$3,"TOT_Entity","USD","Actual",[1]Setup!C18,"PERIODIC",$B651,"TOPFLOW","TOP","TOP","top1",$C651,"top3","Open_Acute_DIV1","TOP5","TOP6","REPORTED","TOP8")</f>
        <v>0</v>
      </c>
      <c r="CY651" s="53">
        <f>_xll.OneStreamExcelAddIn.XFFunctions.XFGetCell("TRUE", "CONSOL", $D$3,"TOT_Entity","USD","Actual",[1]Setup!C19,"PERIODIC",$B651,"TOPFLOW","TOP","TOP","top1",$C651,"top3","Open_Acute_DIV1","TOP5","TOP6","REPORTED","TOP8")</f>
        <v>0</v>
      </c>
      <c r="CZ651" s="53">
        <f>_xll.OneStreamExcelAddIn.XFFunctions.XFGetCell("TRUE", "CONSOL", $D$3,"TOT_Entity","USD","Actual",[1]Setup!C20,"PERIODIC",$B651,"TOPFLOW","TOP","TOP","top1",$C651,"top3","Open_Acute_DIV1","TOP5","TOP6","REPORTED","TOP8")</f>
        <v>25.85</v>
      </c>
      <c r="DA651" s="53">
        <f>_xll.OneStreamExcelAddIn.XFFunctions.XFGetCell("TRUE", "CONSOL", $D$3,"TOT_Entity","USD","Actual",[1]Setup!C21,"PERIODIC",$B651,"TOPFLOW","TOP","TOP","top1",$C651,"top3","Open_Acute_DIV1","TOP5","TOP6","REPORTED","TOP8")</f>
        <v>18</v>
      </c>
      <c r="DB651" s="53">
        <f>_xll.OneStreamExcelAddIn.XFFunctions.XFGetCell("TRUE", "CONSOL", $D$3,"TOT_Entity","USD","Actual",[1]Setup!C22,"PERIODIC",$B651,"TOPFLOW","TOP","TOP","top1",$C651,"top3","Open_Acute_DIV1","TOP5","TOP6","REPORTED","TOP8")</f>
        <v>49</v>
      </c>
      <c r="DC651" s="53">
        <f>_xll.OneStreamExcelAddIn.XFFunctions.XFGetCell("TRUE", "CONSOL", $D$3,"TOT_Entity","USD","Actual",[1]Setup!C23,"PERIODIC",$B651,"TOPFLOW","TOP","TOP","top1",$C651,"top3","Open_Acute_DIV1","TOP5","TOP6","REPORTED","TOP8")</f>
        <v>27</v>
      </c>
      <c r="DD651" s="53">
        <f>_xll.OneStreamExcelAddIn.XFFunctions.XFGetCell("TRUE", "CONSOL", $D$3,"TOT_Entity","USD","Actual",[1]Setup!C24,"PERIODIC",$B651,"TOPFLOW","TOP","TOP","top1",$C651,"top3","Open_Acute_DIV1","TOP5","TOP6","REPORTED","TOP8")</f>
        <v>0</v>
      </c>
      <c r="DE651" s="53">
        <f>_xll.OneStreamExcelAddIn.XFFunctions.XFGetCell("TRUE", "CONSOL", $D$3,"TOT_Entity","USD","Actual",[1]Setup!C25,"PERIODIC",$B651,"TOPFLOW","TOP","TOP","top1",$C651,"top3","Open_Acute_DIV1","TOP5","TOP6","REPORTED","TOP8")</f>
        <v>30</v>
      </c>
      <c r="DF651" s="53">
        <f>_xll.OneStreamExcelAddIn.XFFunctions.XFGetCell("TRUE", "CONSOL", $D$3,"TOT_Entity","USD","Actual",[1]Setup!C26,"PERIODIC",$B651,"TOPFLOW","TOP","TOP","top1",$C651,"top3","Open_Acute_DIV1","TOP5","TOP6","REPORTED","TOP8")</f>
        <v>18</v>
      </c>
      <c r="DG651" s="53">
        <f>_xll.OneStreamExcelAddIn.XFFunctions.XFGetCell("TRUE", "CONSOL", $D$3,"TOT_Entity","USD","Actual",[1]Setup!C27,"PERIODIC",$B651,"TOPFLOW","TOP","TOP","top1",$C651,"top3","Open_Acute_DIV1","TOP5","TOP6","REPORTED","TOP8")</f>
        <v>36</v>
      </c>
      <c r="DH651" s="53">
        <f>_xll.OneStreamExcelAddIn.XFFunctions.XFGetCell("TRUE", "CONSOL", $D$3,"TOT_Entity","USD","Actual",[1]Setup!C28,"PERIODIC",$B651,"TOPFLOW","TOP","TOP","top1",$C651,"top3","Open_Acute_DIV1","TOP5","TOP6","REPORTED","TOP8")</f>
        <v>165</v>
      </c>
      <c r="DI651" s="178"/>
      <c r="DJ651" s="53">
        <f>_xll.OneStreamExcelAddIn.XFFunctions.XFGetCell("TRUE", "CONSOL", $D$3,"TOT_Entity","Aggregated","Budget_Working",[1]Setup!C4,"PERIODIC",$B651,"TOPFLOW","TOP","TOP","top1",$C651,"top3","Open_Acute_DIV1","TOP5","TOP6","REPORTED","TOP8")</f>
        <v>0</v>
      </c>
      <c r="DK651" s="53">
        <f>_xll.OneStreamExcelAddIn.XFFunctions.XFGetCell("TRUE", "CONSOL", $D$3,"TOT_Entity","Aggregated","Budget_Working",[1]Setup!C5,"PERIODIC",$B651,"TOPFLOW","TOP","TOP","top1",$C651,"top3","Open_Acute_DIV1","TOP5","TOP6","REPORTED","TOP8")</f>
        <v>0</v>
      </c>
      <c r="DL651" s="53">
        <f>_xll.OneStreamExcelAddIn.XFFunctions.XFGetCell("TRUE", "CONSOL", $D$3,"TOT_Entity","Aggregated","Budget_Working",[1]Setup!C6,"PERIODIC",$B651,"TOPFLOW","TOP","TOP","top1",$C651,"top3","Open_Acute_DIV1","TOP5","TOP6","REPORTED","TOP8")</f>
        <v>0</v>
      </c>
      <c r="DM651" s="53">
        <f>_xll.OneStreamExcelAddIn.XFFunctions.XFGetCell("TRUE", "CONSOL", $D$3,"TOT_Entity","Aggregated","Budget_Working",[1]Setup!C7,"PERIODIC",$B651,"TOPFLOW","TOP","TOP","top1",$C651,"top3","Open_Acute_DIV1","TOP5","TOP6","REPORTED","TOP8")</f>
        <v>25.85</v>
      </c>
      <c r="DN651" s="53">
        <f>_xll.OneStreamExcelAddIn.XFFunctions.XFGetCell("TRUE", "CONSOL", $D$3,"TOT_Entity","Aggregated","Budget_Working",[1]Setup!C8,"PERIODIC",$B651,"TOPFLOW","TOP","TOP","top1",$C651,"top3","Open_Acute_DIV1","TOP5","TOP6","REPORTED","TOP8")</f>
        <v>18</v>
      </c>
      <c r="DO651" s="53">
        <f>_xll.OneStreamExcelAddIn.XFFunctions.XFGetCell("TRUE", "CONSOL", $D$3,"TOT_Entity","Aggregated","Budget_Working",[1]Setup!C9,"PERIODIC",$B651,"TOPFLOW","TOP","TOP","top1",$C651,"top3","Open_Acute_DIV1","TOP5","TOP6","REPORTED","TOP8")</f>
        <v>49</v>
      </c>
      <c r="DP651" s="53">
        <f>_xll.OneStreamExcelAddIn.XFFunctions.XFGetCell("TRUE", "CONSOL", $D$3,"TOT_Entity","Aggregated","Budget_Working",[1]Setup!C10,"PERIODIC",$B651,"TOPFLOW","TOP","TOP","top1",$C651,"top3","Open_Acute_DIV1","TOP5","TOP6","REPORTED","TOP8")</f>
        <v>27</v>
      </c>
      <c r="DQ651" s="53">
        <f>_xll.OneStreamExcelAddIn.XFFunctions.XFGetCell("TRUE", "CONSOL", $D$3,"TOT_Entity","Aggregated","Budget_Working",[1]Setup!C11,"PERIODIC",$B651,"TOPFLOW","TOP","TOP","top1",$C651,"top3","Open_Acute_DIV1","TOP5","TOP6","REPORTED","TOP8")</f>
        <v>0</v>
      </c>
      <c r="DR651" s="53">
        <f>_xll.OneStreamExcelAddIn.XFFunctions.XFGetCell("TRUE", "CONSOL", $D$3,"TOT_Entity","Aggregated","Budget_Working",[1]Setup!C12,"PERIODIC",$B651,"TOPFLOW","TOP","TOP","top1",$C651,"top3","Open_Acute_DIV1","TOP5","TOP6","REPORTED","TOP8")</f>
        <v>40</v>
      </c>
      <c r="DS651" s="53">
        <f>_xll.OneStreamExcelAddIn.XFFunctions.XFGetCell("TRUE", "CONSOL", $D$3,"TOT_Entity","Aggregated","Budget_Working",[1]Setup!C13,"PERIODIC",$B651,"TOPFLOW","TOP","TOP","top1",$C651,"top3","Open_Acute_DIV1","TOP5","TOP6","REPORTED","TOP8")</f>
        <v>17</v>
      </c>
      <c r="DT651" s="53">
        <f>_xll.OneStreamExcelAddIn.XFFunctions.XFGetCell("TRUE", "CONSOL", $D$3,"TOT_Entity","Aggregated","Budget_Working",[1]Setup!C14,"PERIODIC",$B651,"TOPFLOW","TOP","TOP","top1",$C651,"top3","Open_Acute_DIV1","TOP5","TOP6","REPORTED","TOP8")</f>
        <v>21.25</v>
      </c>
      <c r="DU651" s="53">
        <f>_xll.OneStreamExcelAddIn.XFFunctions.XFGetCell("TRUE", "CONSOL", $D$3,"TOT_Entity","Aggregated","Budget_Working",[1]Setup!C15,"PERIODIC",$B651,"TOPFLOW","TOP","TOP","top1",$C651,"top3","Open_Acute_DIV1","TOP5","TOP6","REPORTED","TOP8")</f>
        <v>2</v>
      </c>
      <c r="DV651" s="178"/>
      <c r="DW651" s="53">
        <f>_xll.OneStreamExcelAddIn.XFFunctions.XFGetCell("TRUE", "CONSOL", $D$3,"TOT_Entity","USD","Budget_Final",[1]Setup!C17,"PERIODIC",$B651,"TOPFLOW","TOP","TOP","top1",$C651,"top3","Open_Acute_DIV1","TOP5","TOP6","REPORTED","TOP8")</f>
        <v>54.161251759999999</v>
      </c>
      <c r="DX651" s="53">
        <f>_xll.OneStreamExcelAddIn.XFFunctions.XFGetCell("TRUE", "CONSOL", $D$3,"TOT_Entity","USD","Budget_Final",[1]Setup!C18,"PERIODIC",$B651,"TOPFLOW","TOP","TOP","top1",$C651,"top3","Open_Acute_DIV1","TOP5","TOP6","REPORTED","TOP8")</f>
        <v>51.549090208000003</v>
      </c>
      <c r="DY651" s="53">
        <f>_xll.OneStreamExcelAddIn.XFFunctions.XFGetCell("TRUE", "CONSOL", $D$3,"TOT_Entity","USD","Budget_Final",[1]Setup!C19,"PERIODIC",$B651,"TOPFLOW","TOP","TOP","top1",$C651,"top3","Open_Acute_DIV1","TOP5","TOP6","REPORTED","TOP8")</f>
        <v>57.832891424000003</v>
      </c>
      <c r="DZ651" s="53">
        <f>_xll.OneStreamExcelAddIn.XFFunctions.XFGetCell("TRUE", "CONSOL", $D$3,"TOT_Entity","USD","Budget_Final",[1]Setup!C20,"PERIODIC",$B651,"TOPFLOW","TOP","TOP","top1",$C651,"top3","Open_Acute_DIV1","TOP5","TOP6","REPORTED","TOP8")</f>
        <v>57.504087871999999</v>
      </c>
      <c r="EA651" s="53">
        <f>_xll.OneStreamExcelAddIn.XFFunctions.XFGetCell("TRUE", "CONSOL", $D$3,"TOT_Entity","USD","Budget_Final",[1]Setup!C21,"PERIODIC",$B651,"TOPFLOW","TOP","TOP","top1",$C651,"top3","Open_Acute_DIV1","TOP5","TOP6","REPORTED","TOP8")</f>
        <v>59.184639359999998</v>
      </c>
      <c r="EB651" s="53">
        <f>_xll.OneStreamExcelAddIn.XFFunctions.XFGetCell("TRUE", "CONSOL", $D$3,"TOT_Entity","USD","Budget_Final",[1]Setup!C22,"PERIODIC",$B651,"TOPFLOW","TOP","TOP","top1",$C651,"top3","Open_Acute_DIV1","TOP5","TOP6","REPORTED","TOP8")</f>
        <v>56.042738751999998</v>
      </c>
      <c r="EC651" s="53">
        <f>_xll.OneStreamExcelAddIn.XFFunctions.XFGetCell("TRUE", "CONSOL", $D$3,"TOT_Entity","USD","Budget_Final",[1]Setup!C23,"PERIODIC",$B651,"TOPFLOW","TOP","TOP","top1",$C651,"top3","Open_Acute_DIV1","TOP5","TOP6","REPORTED","TOP8")</f>
        <v>59.075038176</v>
      </c>
      <c r="ED651" s="53">
        <f>_xll.OneStreamExcelAddIn.XFFunctions.XFGetCell("TRUE", "CONSOL", $D$3,"TOT_Entity","USD","Budget_Final",[1]Setup!C24,"PERIODIC",$B651,"TOPFLOW","TOP","TOP","top1",$C651,"top3","Open_Acute_DIV1","TOP5","TOP6","REPORTED","TOP8")</f>
        <v>59.111571904000002</v>
      </c>
      <c r="EE651" s="53">
        <f>_xll.OneStreamExcelAddIn.XFFunctions.XFGetCell("TRUE", "CONSOL", $D$3,"TOT_Entity","USD","Budget_Final",[1]Setup!C25,"PERIODIC",$B651,"TOPFLOW","TOP","TOP","top1",$C651,"top3","Open_Acute_DIV1","TOP5","TOP6","REPORTED","TOP8")</f>
        <v>59.093305039999997</v>
      </c>
      <c r="EF651" s="53">
        <f>_xll.OneStreamExcelAddIn.XFFunctions.XFGetCell("TRUE", "CONSOL", $D$3,"TOT_Entity","USD","Budget_Final",[1]Setup!C26,"PERIODIC",$B651,"TOPFLOW","TOP","TOP","top1",$C651,"top3","Open_Acute_DIV1","TOP5","TOP6","REPORTED","TOP8")</f>
        <v>58.746234624000003</v>
      </c>
      <c r="EG651" s="53">
        <f>_xll.OneStreamExcelAddIn.XFFunctions.XFGetCell("TRUE", "CONSOL", $D$3,"TOT_Entity","USD","Budget_Final",[1]Setup!C27,"PERIODIC",$B651,"TOPFLOW","TOP","TOP","top1",$C651,"top3","Open_Acute_DIV1","TOP5","TOP6","REPORTED","TOP8")</f>
        <v>55.038061231999997</v>
      </c>
      <c r="EH651" s="53">
        <f>_xll.OneStreamExcelAddIn.XFFunctions.XFGetCell("TRUE", "CONSOL", $D$3,"TOT_Entity","USD","Budget_Final",[1]Setup!C28,"PERIODIC",$B651,"TOPFLOW","TOP","TOP","top1",$C651,"top3","Open_Acute_DIV1","TOP5","TOP6","REPORTED","TOP8")</f>
        <v>56.024471888000001</v>
      </c>
    </row>
    <row r="652" spans="2:138" x14ac:dyDescent="0.25">
      <c r="B652" s="51">
        <v>69106</v>
      </c>
      <c r="C652" s="51"/>
      <c r="D652" t="str" cm="1">
        <f t="array" ref="D652">_xll.OneStreamExcelAddIn.XFFunctions.XFGetMemberInfo("Description","Account",B652)</f>
        <v>Gas (Rental Car)</v>
      </c>
      <c r="E652" s="53">
        <f>_xll.OneStreamExcelAddIn.XFFunctions.XFGetCell("TRUE", "CONSOL", $D$3,"TOT_Entity","USD","Actual",$E$3,"PERIODIC",$B652,"TOPFLOW","TOP","TOP","top1",$C652,"top3","Open_Acute_DIV1","TOP5","TOP6","REPORTED","TOP8")</f>
        <v>43.01</v>
      </c>
      <c r="F652" s="53">
        <f>_xll.OneStreamExcelAddIn.XFFunctions.XFGetCell("TRUE", "CONSOL", $D$3,"TOT_Entity","Aggregated","Budget_Working",$E$3,"PERIODIC",$B652,"TOPFLOW","TOP","TOP","top1",$C652,"top3","Open_Acute_DIV1","TOP5","TOP6","REPORTED","TOP8")</f>
        <v>612.07000000000005</v>
      </c>
      <c r="G652" s="53">
        <f t="shared" si="1697"/>
        <v>569.06000000000006</v>
      </c>
      <c r="H652" s="55">
        <f t="shared" si="1698"/>
        <v>0.92973025961082889</v>
      </c>
      <c r="I652" s="41"/>
      <c r="J652" s="53">
        <f>_xll.OneStreamExcelAddIn.XFFunctions.XFGetCell("TRUE", "CONSOL", $D$3,"TOT_Entity","USD","Actual",$E$3,"YTD",$B652,"TOPFLOW","TOP","TOP","top1",$C652,"TOP3","Open_Acute_DIV1","TOP5","TOP6","REPORTED","TOP8")</f>
        <v>43.01</v>
      </c>
      <c r="K652" s="53">
        <f>_xll.OneStreamExcelAddIn.XFFunctions.XFGetCell("TRUE", "CONSOL", $D$3,"TOT_Entity","Aggregated","Budget_Working",$E$3,"YTD",$B652,"TOPFLOW","TOP","TOP","top1",$C652,"TOP3","Open_Acute_DIV1","TOP5","TOP6","REPORTED","TOP8")</f>
        <v>1150.0999999999999</v>
      </c>
      <c r="L652" s="53">
        <f t="shared" si="1699"/>
        <v>1107.0899999999999</v>
      </c>
      <c r="M652" s="40">
        <f t="shared" si="1700"/>
        <v>0.96260325189113993</v>
      </c>
      <c r="N652" s="41"/>
      <c r="O652" s="53">
        <f>_xll.OneStreamExcelAddIn.XFFunctions.XFGetCell("TRUE", "CONSOL", $D$3,"TOT_Entity","USD","Actual",$F$3,"YTD",$B652,"TOPFLOW","TOP","TOP","top1",$C652,"TOP3","Open_Acute_DIV1","TOP5","TOP6","REPORTED","TOP8")</f>
        <v>1150.0999999999999</v>
      </c>
      <c r="P652" s="53">
        <f>_xll.OneStreamExcelAddIn.XFFunctions.XFGetCell("TRUE", "CONSOL", $D$3,"TOT_Entity","USD","Actual",$E$3,"YTD",$B652,"TOPFLOW","TOP","TOP","top1",$C652,"top3","Open_Acute_DIV1","TOP5","TOP6","REPORTED","VAR_BW_PY_Actual")</f>
        <v>1107.0899999999999</v>
      </c>
      <c r="Q652" s="40">
        <f t="shared" si="1701"/>
        <v>0.96260325189113993</v>
      </c>
      <c r="R652" s="41"/>
      <c r="S652" s="53">
        <f>_xll.OneStreamExcelAddIn.XFFunctions.XFGetCell("TRUE", "CONSOL", $D$3,"TOT_Entity","USD","MIDFCST",$E$3,"MTD",$B652,"TOPFLOW","TOP","TOP","top1",$C652,"TOP3","Open_Acute_DIV1","TOP5","TOP6","REPORTED","TOP8")</f>
        <v>0</v>
      </c>
      <c r="T652" s="53">
        <f t="shared" si="1702"/>
        <v>-43.01</v>
      </c>
      <c r="U652" s="40">
        <f t="shared" si="1703"/>
        <v>0</v>
      </c>
      <c r="V652" s="41"/>
      <c r="W652" s="42"/>
      <c r="X652" s="43"/>
      <c r="Y652" s="42"/>
      <c r="Z652" s="44"/>
      <c r="AB652" s="53">
        <f>_xll.OneStreamExcelAddIn.XFFunctions.XFGetCell("TRUE", "CONSOL", $D$3,"TOT_Entity","USD","Actual",[1]Setup!C4,"PERIODIC",$B652,"TOPFLOW","TOP","TOP","top1",$C652,"top3","Open_Acute_DIV1","TOP5","TOP6","REPORTED","TOP8")</f>
        <v>0</v>
      </c>
      <c r="AC652" s="53">
        <f>_xll.OneStreamExcelAddIn.XFFunctions.XFGetCell("TRUE", "CONSOL", $D$3,"TOT_Entity","Aggregated","Budget_Working",[1]Setup!C4,"PERIODIC",$B652,"TOPFLOW","TOP","TOP","top1",$C652,"top3","Open_Acute_DIV1","TOP5","TOP6","REPORTED","TOP8")</f>
        <v>0</v>
      </c>
      <c r="AD652" s="53">
        <f t="shared" si="1704"/>
        <v>0</v>
      </c>
      <c r="AE652" s="40">
        <f t="shared" si="1705"/>
        <v>0</v>
      </c>
      <c r="AG652" s="53">
        <f>_xll.OneStreamExcelAddIn.XFFunctions.XFGetCell("TRUE", "CONSOL", $D$3,"TOT_Entity","USD","Actual",[1]Setup!C5,"PERIODIC",$B652,"TOPFLOW","TOP","TOP","top1",$C652,"top3","Open_Acute_DIV1","TOP5","TOP6","REPORTED","TOP8")</f>
        <v>0</v>
      </c>
      <c r="AH652" s="53">
        <f>_xll.OneStreamExcelAddIn.XFFunctions.XFGetCell("TRUE", "CONSOL", $D$3,"TOT_Entity","Aggregated","Budget_Working",[1]Setup!C5,"PERIODIC",$B652,"TOPFLOW","TOP","TOP","top1",$C652,"top3","Open_Acute_DIV1","TOP5","TOP6","REPORTED","TOP8")</f>
        <v>90.01</v>
      </c>
      <c r="AI652" s="53">
        <f t="shared" si="1706"/>
        <v>90.01</v>
      </c>
      <c r="AJ652" s="40">
        <f t="shared" si="1707"/>
        <v>1</v>
      </c>
      <c r="AL652" s="53">
        <f>_xll.OneStreamExcelAddIn.XFFunctions.XFGetCell("TRUE", "CONSOL", $D$3,"TOT_Entity","USD","Actual",[1]Setup!C6,"PERIODIC",$B652,"TOPFLOW","TOP","TOP","top1",$C652,"top3","Open_Acute_DIV1","TOP5","TOP6","REPORTED","TOP8")</f>
        <v>0</v>
      </c>
      <c r="AM652" s="53">
        <f>_xll.OneStreamExcelAddIn.XFFunctions.XFGetCell("TRUE", "CONSOL", $D$3,"TOT_Entity","Aggregated","Budget_Working",[1]Setup!C6,"PERIODIC",$B652,"TOPFLOW","TOP","TOP","top1",$C652,"top3","Open_Acute_DIV1","TOP5","TOP6","REPORTED","TOP8")</f>
        <v>448.02</v>
      </c>
      <c r="AN652" s="53">
        <f t="shared" si="1708"/>
        <v>448.02</v>
      </c>
      <c r="AO652" s="40">
        <f t="shared" si="1709"/>
        <v>1</v>
      </c>
      <c r="AQ652" s="53">
        <f>_xll.OneStreamExcelAddIn.XFFunctions.XFGetCell("TRUE", "CONSOL", $D$3,"TOT_Entity","USD","Actual",[1]Setup!C7,"PERIODIC",$B652,"TOPFLOW","TOP","TOP","top1",$C652,"top3","Open_Acute_DIV1","TOP5","TOP6","REPORTED","TOP8")</f>
        <v>43.01</v>
      </c>
      <c r="AR652" s="53">
        <f>_xll.OneStreamExcelAddIn.XFFunctions.XFGetCell("TRUE", "CONSOL", $D$3,"TOT_Entity","Aggregated","Budget_Working",[1]Setup!C7,"PERIODIC",$B652,"TOPFLOW","TOP","TOP","top1",$C652,"top3","Open_Acute_DIV1","TOP5","TOP6","REPORTED","TOP8")</f>
        <v>612.07000000000005</v>
      </c>
      <c r="AS652" s="53">
        <f t="shared" si="1710"/>
        <v>569.06000000000006</v>
      </c>
      <c r="AT652" s="40">
        <f t="shared" si="1711"/>
        <v>0.92973025961082889</v>
      </c>
      <c r="AV652" s="53">
        <f>_xll.OneStreamExcelAddIn.XFFunctions.XFGetCell("TRUE", "CONSOL", $D$3,"TOT_Entity","USD","Actual",[1]Setup!C8,"PERIODIC",$B652,"TOPFLOW","TOP","TOP","top1",$C652,"top3","Open_Acute_DIV1","TOP5","TOP6","REPORTED","TOP8")</f>
        <v>-43.01</v>
      </c>
      <c r="AW652" s="53">
        <f>_xll.OneStreamExcelAddIn.XFFunctions.XFGetCell("TRUE", "CONSOL", $D$3,"TOT_Entity","Aggregated","Budget_Working",[1]Setup!C8,"PERIODIC",$B652,"TOPFLOW","TOP","TOP","top1",$C652,"top3","Open_Acute_DIV1","TOP5","TOP6","REPORTED","TOP8")</f>
        <v>305.19</v>
      </c>
      <c r="AX652" s="53">
        <f t="shared" si="1712"/>
        <v>348.2</v>
      </c>
      <c r="AY652" s="40">
        <f t="shared" si="1713"/>
        <v>1.1409286018545823</v>
      </c>
      <c r="BA652" s="53">
        <f>_xll.OneStreamExcelAddIn.XFFunctions.XFGetCell("TRUE", "CONSOL", $D$3,"TOT_Entity","USD","Actual",[1]Setup!C9,"PERIODIC",$B652,"TOPFLOW","TOP","TOP","top1",$C652,"top3","Open_Acute_DIV1","TOP5","TOP6","REPORTED","TOP8")</f>
        <v>0</v>
      </c>
      <c r="BB652" s="53">
        <f>_xll.OneStreamExcelAddIn.XFFunctions.XFGetCell("TRUE", "CONSOL", $D$3,"TOT_Entity","Aggregated","Budget_Working",[1]Setup!C9,"PERIODIC",$B652,"TOPFLOW","TOP","TOP","top1",$C652,"top3","Open_Acute_DIV1","TOP5","TOP6","REPORTED","TOP8")</f>
        <v>382.79</v>
      </c>
      <c r="BC652" s="53">
        <f t="shared" si="1714"/>
        <v>382.79</v>
      </c>
      <c r="BD652" s="40">
        <f t="shared" si="1715"/>
        <v>1</v>
      </c>
      <c r="BF652" s="53">
        <f>_xll.OneStreamExcelAddIn.XFFunctions.XFGetCell("TRUE", "CONSOL", $D$3,"TOT_Entity","USD","Actual",[1]Setup!C10,"PERIODIC",$B652,"TOPFLOW","TOP","TOP","top1",$C652,"top3","Open_Acute_DIV1","TOP5","TOP6","REPORTED","TOP8")</f>
        <v>0</v>
      </c>
      <c r="BG652" s="53">
        <f>_xll.OneStreamExcelAddIn.XFFunctions.XFGetCell("TRUE", "CONSOL", $D$3,"TOT_Entity","Aggregated","Budget_Working",[1]Setup!C10,"PERIODIC",$B652,"TOPFLOW","TOP","TOP","top1",$C652,"top3","Open_Acute_DIV1","TOP5","TOP6","REPORTED","TOP8")</f>
        <v>1093.4100000000001</v>
      </c>
      <c r="BH652" s="53">
        <f t="shared" si="1716"/>
        <v>1093.4100000000001</v>
      </c>
      <c r="BI652" s="40">
        <f t="shared" si="1717"/>
        <v>1</v>
      </c>
      <c r="BK652" s="53">
        <f>_xll.OneStreamExcelAddIn.XFFunctions.XFGetCell("TRUE", "CONSOL", $D$3,"TOT_Entity","USD","Actual",[1]Setup!C11,"PERIODIC",$B652,"TOPFLOW","TOP","TOP","top1",$C652,"top3","Open_Acute_DIV1","TOP5","TOP6","REPORTED","TOP8")</f>
        <v>0</v>
      </c>
      <c r="BL652" s="53">
        <f>_xll.OneStreamExcelAddIn.XFFunctions.XFGetCell("TRUE", "CONSOL", $D$3,"TOT_Entity","Aggregated","Budget_Working",[1]Setup!C11,"PERIODIC",$B652,"TOPFLOW","TOP","TOP","top1",$C652,"top3","Open_Acute_DIV1","TOP5","TOP6","REPORTED","TOP8")</f>
        <v>468.57</v>
      </c>
      <c r="BM652" s="53">
        <f t="shared" si="1718"/>
        <v>468.57</v>
      </c>
      <c r="BN652" s="40">
        <f t="shared" si="1719"/>
        <v>1</v>
      </c>
      <c r="BP652" s="53">
        <f>_xll.OneStreamExcelAddIn.XFFunctions.XFGetCell("TRUE", "CONSOL", $D$3,"TOT_Entity","USD","Actual",[1]Setup!C12,"PERIODIC",$B652,"TOPFLOW","TOP","TOP","top1",$C652,"top3","Open_Acute_DIV1","TOP5","TOP6","REPORTED","TOP8")</f>
        <v>0</v>
      </c>
      <c r="BQ652" s="53">
        <f>_xll.OneStreamExcelAddIn.XFFunctions.XFGetCell("TRUE", "CONSOL", $D$3,"TOT_Entity","Aggregated","Budget_Working",[1]Setup!C12,"PERIODIC",$B652,"TOPFLOW","TOP","TOP","top1",$C652,"top3","Open_Acute_DIV1","TOP5","TOP6","REPORTED","TOP8")</f>
        <v>0</v>
      </c>
      <c r="BR652" s="53">
        <f t="shared" si="1720"/>
        <v>0</v>
      </c>
      <c r="BS652" s="40">
        <f t="shared" si="1721"/>
        <v>0</v>
      </c>
      <c r="BU652" s="53">
        <f>_xll.OneStreamExcelAddIn.XFFunctions.XFGetCell("TRUE", "CONSOL", $D$3,"TOT_Entity","USD","Actual",[1]Setup!C13,"PERIODIC",$B652,"TOPFLOW","TOP","TOP","top1",$C652,"top3","Open_Acute_DIV1","TOP5","TOP6","REPORTED","TOP8")</f>
        <v>0</v>
      </c>
      <c r="BV652" s="53">
        <f>_xll.OneStreamExcelAddIn.XFFunctions.XFGetCell("TRUE", "CONSOL", $D$3,"TOT_Entity","Aggregated","Budget_Working",[1]Setup!C13,"PERIODIC",$B652,"TOPFLOW","TOP","TOP","top1",$C652,"top3","Open_Acute_DIV1","TOP5","TOP6","REPORTED","TOP8")</f>
        <v>120.07</v>
      </c>
      <c r="BW652" s="53">
        <f t="shared" si="1722"/>
        <v>120.07</v>
      </c>
      <c r="BX652" s="40">
        <f t="shared" si="1723"/>
        <v>1</v>
      </c>
      <c r="BZ652" s="53">
        <f>_xll.OneStreamExcelAddIn.XFFunctions.XFGetCell("TRUE", "CONSOL", $D$3,"TOT_Entity","USD","Actual",[1]Setup!C14,"PERIODIC",$B652,"TOPFLOW","TOP","TOP","top1",$C652,"top3","Open_Acute_DIV1","TOP5","TOP6","REPORTED","TOP8")</f>
        <v>0</v>
      </c>
      <c r="CA652" s="53">
        <f>_xll.OneStreamExcelAddIn.XFFunctions.XFGetCell("TRUE", "CONSOL", $D$3,"TOT_Entity","Aggregated","Budget_Working",[1]Setup!C14,"PERIODIC",$B652,"TOPFLOW","TOP","TOP","top1",$C652,"top3","Open_Acute_DIV1","TOP5","TOP6","REPORTED","TOP8")</f>
        <v>0</v>
      </c>
      <c r="CB652" s="53">
        <f t="shared" si="1724"/>
        <v>0</v>
      </c>
      <c r="CC652" s="40">
        <f t="shared" si="1725"/>
        <v>0</v>
      </c>
      <c r="CE652" s="53">
        <f>_xll.OneStreamExcelAddIn.XFFunctions.XFGetCell("TRUE", "CONSOL", $D$3,"TOT_Entity","USD","Actual",[1]Setup!C15,"PERIODIC",$B652,"TOPFLOW","TOP","TOP","top1",$C652,"top3","Open_Acute_DIV1","TOP5","TOP6","REPORTED","TOP8")</f>
        <v>0</v>
      </c>
      <c r="CF652" s="53">
        <f>_xll.OneStreamExcelAddIn.XFFunctions.XFGetCell("TRUE", "CONSOL", $D$3,"TOT_Entity","Aggregated","Budget_Working",[1]Setup!C15,"PERIODIC",$B652,"TOPFLOW","TOP","TOP","top1",$C652,"top3","Open_Acute_DIV1","TOP5","TOP6","REPORTED","TOP8")</f>
        <v>0</v>
      </c>
      <c r="CG652" s="53">
        <f t="shared" si="1726"/>
        <v>0</v>
      </c>
      <c r="CH652" s="40">
        <f t="shared" si="1727"/>
        <v>0</v>
      </c>
      <c r="CI652" s="212"/>
      <c r="CJ652" s="53">
        <f>_xll.OneStreamExcelAddIn.XFFunctions.XFGetCell("TRUE", "CONSOL", $D$3,"TOT_Entity","USD","Actual",[1]Setup!C4,"PERIODIC",$B652,"TOPFLOW","TOP","TOP","top1",$C652,"top3","Open_Acute_DIV1","TOP5","TOP6","REPORTED","TOP8")</f>
        <v>0</v>
      </c>
      <c r="CK652" s="53">
        <f>_xll.OneStreamExcelAddIn.XFFunctions.XFGetCell("TRUE", "CONSOL", $D$3,"TOT_Entity","USD","Actual",[1]Setup!C5,"PERIODIC",$B652,"TOPFLOW","TOP","TOP","top1",$C652,"top3","Open_Acute_DIV1","TOP5","TOP6","REPORTED","TOP8")</f>
        <v>0</v>
      </c>
      <c r="CL652" s="53">
        <f>_xll.OneStreamExcelAddIn.XFFunctions.XFGetCell("TRUE", "CONSOL", $D$3,"TOT_Entity","USD","Actual",[1]Setup!C6,"PERIODIC",$B652,"TOPFLOW","TOP","TOP","top1",$C652,"top3","Open_Acute_DIV1","TOP5","TOP6","REPORTED","TOP8")</f>
        <v>0</v>
      </c>
      <c r="CM652" s="53">
        <f>_xll.OneStreamExcelAddIn.XFFunctions.XFGetCell("TRUE", "CONSOL", $D$3,"TOT_Entity","USD","Actual",[1]Setup!C7,"PERIODIC",$B652,"TOPFLOW","TOP","TOP","top1",$C652,"top3","Open_Acute_DIV1","TOP5","TOP6","REPORTED","TOP8")</f>
        <v>43.01</v>
      </c>
      <c r="CN652" s="53">
        <f>_xll.OneStreamExcelAddIn.XFFunctions.XFGetCell("TRUE", "CONSOL", $D$3,"TOT_Entity","USD","Actual",[1]Setup!C8,"PERIODIC",$B652,"TOPFLOW","TOP","TOP","top1",$C652,"top3","Open_Acute_DIV1","TOP5","TOP6","REPORTED","TOP8")</f>
        <v>-43.01</v>
      </c>
      <c r="CO652" s="53">
        <f>_xll.OneStreamExcelAddIn.XFFunctions.XFGetCell("TRUE", "CONSOL", $D$3,"TOT_Entity","USD","Actual",[1]Setup!C9,"PERIODIC",$B652,"TOPFLOW","TOP","TOP","top1",$C652,"top3","Open_Acute_DIV1","TOP5","TOP6","REPORTED","TOP8")</f>
        <v>0</v>
      </c>
      <c r="CP652" s="53">
        <f>_xll.OneStreamExcelAddIn.XFFunctions.XFGetCell("TRUE", "CONSOL", $D$3,"TOT_Entity","USD","Actual",[1]Setup!C10,"PERIODIC",$B652,"TOPFLOW","TOP","TOP","top1",$C652,"top3","Open_Acute_DIV1","TOP5","TOP6","REPORTED","TOP8")</f>
        <v>0</v>
      </c>
      <c r="CQ652" s="53">
        <f>_xll.OneStreamExcelAddIn.XFFunctions.XFGetCell("TRUE", "CONSOL", $D$3,"TOT_Entity","USD","Actual",[1]Setup!C11,"PERIODIC",$B652,"TOPFLOW","TOP","TOP","top1",$C652,"top3","Open_Acute_DIV1","TOP5","TOP6","REPORTED","TOP8")</f>
        <v>0</v>
      </c>
      <c r="CR652" s="53">
        <f>_xll.OneStreamExcelAddIn.XFFunctions.XFGetCell("TRUE", "CONSOL", $D$3,"TOT_Entity","USD","Actual",[1]Setup!C12,"PERIODIC",$B652,"TOPFLOW","TOP","TOP","top1",$C652,"top3","Open_Acute_DIV1","TOP5","TOP6","REPORTED","TOP8")</f>
        <v>0</v>
      </c>
      <c r="CS652" s="53">
        <f>_xll.OneStreamExcelAddIn.XFFunctions.XFGetCell("TRUE", "CONSOL", $D$3,"TOT_Entity","USD","Actual",[1]Setup!C13,"PERIODIC",$B652,"TOPFLOW","TOP","TOP","top1",$C652,"top3","Open_Acute_DIV1","TOP5","TOP6","REPORTED","TOP8")</f>
        <v>0</v>
      </c>
      <c r="CT652" s="53">
        <f>_xll.OneStreamExcelAddIn.XFFunctions.XFGetCell("TRUE", "CONSOL", $D$3,"TOT_Entity","USD","Actual",[1]Setup!C14,"PERIODIC",$B652,"TOPFLOW","TOP","TOP","top1",$C652,"top3","Open_Acute_DIV1","TOP5","TOP6","REPORTED","TOP8")</f>
        <v>0</v>
      </c>
      <c r="CU652" s="53">
        <f>_xll.OneStreamExcelAddIn.XFFunctions.XFGetCell("TRUE", "CONSOL", $D$3,"TOT_Entity","USD","Actual",[1]Setup!C15,"PERIODIC",$B652,"TOPFLOW","TOP","TOP","top1",$C652,"top3","Open_Acute_DIV1","TOP5","TOP6","REPORTED","TOP8")</f>
        <v>0</v>
      </c>
      <c r="CV652" s="212"/>
      <c r="CW652" s="53">
        <f>_xll.OneStreamExcelAddIn.XFFunctions.XFGetCell("TRUE", "CONSOL", $D$3,"TOT_Entity","USD","Actual",[1]Setup!C17,"PERIODIC",$B652,"TOPFLOW","TOP","TOP","top1",$C652,"top3","Open_Acute_DIV1","TOP5","TOP6","REPORTED","TOP8")</f>
        <v>0</v>
      </c>
      <c r="CX652" s="53">
        <f>_xll.OneStreamExcelAddIn.XFFunctions.XFGetCell("TRUE", "CONSOL", $D$3,"TOT_Entity","USD","Actual",[1]Setup!C18,"PERIODIC",$B652,"TOPFLOW","TOP","TOP","top1",$C652,"top3","Open_Acute_DIV1","TOP5","TOP6","REPORTED","TOP8")</f>
        <v>90.01</v>
      </c>
      <c r="CY652" s="53">
        <f>_xll.OneStreamExcelAddIn.XFFunctions.XFGetCell("TRUE", "CONSOL", $D$3,"TOT_Entity","USD","Actual",[1]Setup!C19,"PERIODIC",$B652,"TOPFLOW","TOP","TOP","top1",$C652,"top3","Open_Acute_DIV1","TOP5","TOP6","REPORTED","TOP8")</f>
        <v>448.02</v>
      </c>
      <c r="CZ652" s="53">
        <f>_xll.OneStreamExcelAddIn.XFFunctions.XFGetCell("TRUE", "CONSOL", $D$3,"TOT_Entity","USD","Actual",[1]Setup!C20,"PERIODIC",$B652,"TOPFLOW","TOP","TOP","top1",$C652,"top3","Open_Acute_DIV1","TOP5","TOP6","REPORTED","TOP8")</f>
        <v>612.07000000000005</v>
      </c>
      <c r="DA652" s="53">
        <f>_xll.OneStreamExcelAddIn.XFFunctions.XFGetCell("TRUE", "CONSOL", $D$3,"TOT_Entity","USD","Actual",[1]Setup!C21,"PERIODIC",$B652,"TOPFLOW","TOP","TOP","top1",$C652,"top3","Open_Acute_DIV1","TOP5","TOP6","REPORTED","TOP8")</f>
        <v>305.19</v>
      </c>
      <c r="DB652" s="53">
        <f>_xll.OneStreamExcelAddIn.XFFunctions.XFGetCell("TRUE", "CONSOL", $D$3,"TOT_Entity","USD","Actual",[1]Setup!C22,"PERIODIC",$B652,"TOPFLOW","TOP","TOP","top1",$C652,"top3","Open_Acute_DIV1","TOP5","TOP6","REPORTED","TOP8")</f>
        <v>382.79</v>
      </c>
      <c r="DC652" s="53">
        <f>_xll.OneStreamExcelAddIn.XFFunctions.XFGetCell("TRUE", "CONSOL", $D$3,"TOT_Entity","USD","Actual",[1]Setup!C23,"PERIODIC",$B652,"TOPFLOW","TOP","TOP","top1",$C652,"top3","Open_Acute_DIV1","TOP5","TOP6","REPORTED","TOP8")</f>
        <v>1093.4100000000001</v>
      </c>
      <c r="DD652" s="53">
        <f>_xll.OneStreamExcelAddIn.XFFunctions.XFGetCell("TRUE", "CONSOL", $D$3,"TOT_Entity","USD","Actual",[1]Setup!C24,"PERIODIC",$B652,"TOPFLOW","TOP","TOP","top1",$C652,"top3","Open_Acute_DIV1","TOP5","TOP6","REPORTED","TOP8")</f>
        <v>468.57</v>
      </c>
      <c r="DE652" s="53">
        <f>_xll.OneStreamExcelAddIn.XFFunctions.XFGetCell("TRUE", "CONSOL", $D$3,"TOT_Entity","USD","Actual",[1]Setup!C25,"PERIODIC",$B652,"TOPFLOW","TOP","TOP","top1",$C652,"top3","Open_Acute_DIV1","TOP5","TOP6","REPORTED","TOP8")</f>
        <v>479.73</v>
      </c>
      <c r="DF652" s="53">
        <f>_xll.OneStreamExcelAddIn.XFFunctions.XFGetCell("TRUE", "CONSOL", $D$3,"TOT_Entity","USD","Actual",[1]Setup!C26,"PERIODIC",$B652,"TOPFLOW","TOP","TOP","top1",$C652,"top3","Open_Acute_DIV1","TOP5","TOP6","REPORTED","TOP8")</f>
        <v>755.33</v>
      </c>
      <c r="DG652" s="53">
        <f>_xll.OneStreamExcelAddIn.XFFunctions.XFGetCell("TRUE", "CONSOL", $D$3,"TOT_Entity","USD","Actual",[1]Setup!C27,"PERIODIC",$B652,"TOPFLOW","TOP","TOP","top1",$C652,"top3","Open_Acute_DIV1","TOP5","TOP6","REPORTED","TOP8")</f>
        <v>296.77</v>
      </c>
      <c r="DH652" s="53">
        <f>_xll.OneStreamExcelAddIn.XFFunctions.XFGetCell("TRUE", "CONSOL", $D$3,"TOT_Entity","USD","Actual",[1]Setup!C28,"PERIODIC",$B652,"TOPFLOW","TOP","TOP","top1",$C652,"top3","Open_Acute_DIV1","TOP5","TOP6","REPORTED","TOP8")</f>
        <v>18.04</v>
      </c>
      <c r="DI652" s="178"/>
      <c r="DJ652" s="53">
        <f>_xll.OneStreamExcelAddIn.XFFunctions.XFGetCell("TRUE", "CONSOL", $D$3,"TOT_Entity","Aggregated","Budget_Working",[1]Setup!C4,"PERIODIC",$B652,"TOPFLOW","TOP","TOP","top1",$C652,"top3","Open_Acute_DIV1","TOP5","TOP6","REPORTED","TOP8")</f>
        <v>0</v>
      </c>
      <c r="DK652" s="53">
        <f>_xll.OneStreamExcelAddIn.XFFunctions.XFGetCell("TRUE", "CONSOL", $D$3,"TOT_Entity","Aggregated","Budget_Working",[1]Setup!C5,"PERIODIC",$B652,"TOPFLOW","TOP","TOP","top1",$C652,"top3","Open_Acute_DIV1","TOP5","TOP6","REPORTED","TOP8")</f>
        <v>90.01</v>
      </c>
      <c r="DL652" s="53">
        <f>_xll.OneStreamExcelAddIn.XFFunctions.XFGetCell("TRUE", "CONSOL", $D$3,"TOT_Entity","Aggregated","Budget_Working",[1]Setup!C6,"PERIODIC",$B652,"TOPFLOW","TOP","TOP","top1",$C652,"top3","Open_Acute_DIV1","TOP5","TOP6","REPORTED","TOP8")</f>
        <v>448.02</v>
      </c>
      <c r="DM652" s="53">
        <f>_xll.OneStreamExcelAddIn.XFFunctions.XFGetCell("TRUE", "CONSOL", $D$3,"TOT_Entity","Aggregated","Budget_Working",[1]Setup!C7,"PERIODIC",$B652,"TOPFLOW","TOP","TOP","top1",$C652,"top3","Open_Acute_DIV1","TOP5","TOP6","REPORTED","TOP8")</f>
        <v>612.07000000000005</v>
      </c>
      <c r="DN652" s="53">
        <f>_xll.OneStreamExcelAddIn.XFFunctions.XFGetCell("TRUE", "CONSOL", $D$3,"TOT_Entity","Aggregated","Budget_Working",[1]Setup!C8,"PERIODIC",$B652,"TOPFLOW","TOP","TOP","top1",$C652,"top3","Open_Acute_DIV1","TOP5","TOP6","REPORTED","TOP8")</f>
        <v>305.19</v>
      </c>
      <c r="DO652" s="53">
        <f>_xll.OneStreamExcelAddIn.XFFunctions.XFGetCell("TRUE", "CONSOL", $D$3,"TOT_Entity","Aggregated","Budget_Working",[1]Setup!C9,"PERIODIC",$B652,"TOPFLOW","TOP","TOP","top1",$C652,"top3","Open_Acute_DIV1","TOP5","TOP6","REPORTED","TOP8")</f>
        <v>382.79</v>
      </c>
      <c r="DP652" s="53">
        <f>_xll.OneStreamExcelAddIn.XFFunctions.XFGetCell("TRUE", "CONSOL", $D$3,"TOT_Entity","Aggregated","Budget_Working",[1]Setup!C10,"PERIODIC",$B652,"TOPFLOW","TOP","TOP","top1",$C652,"top3","Open_Acute_DIV1","TOP5","TOP6","REPORTED","TOP8")</f>
        <v>1093.4100000000001</v>
      </c>
      <c r="DQ652" s="53">
        <f>_xll.OneStreamExcelAddIn.XFFunctions.XFGetCell("TRUE", "CONSOL", $D$3,"TOT_Entity","Aggregated","Budget_Working",[1]Setup!C11,"PERIODIC",$B652,"TOPFLOW","TOP","TOP","top1",$C652,"top3","Open_Acute_DIV1","TOP5","TOP6","REPORTED","TOP8")</f>
        <v>468.57</v>
      </c>
      <c r="DR652" s="53">
        <f>_xll.OneStreamExcelAddIn.XFFunctions.XFGetCell("TRUE", "CONSOL", $D$3,"TOT_Entity","Aggregated","Budget_Working",[1]Setup!C12,"PERIODIC",$B652,"TOPFLOW","TOP","TOP","top1",$C652,"top3","Open_Acute_DIV1","TOP5","TOP6","REPORTED","TOP8")</f>
        <v>0</v>
      </c>
      <c r="DS652" s="53">
        <f>_xll.OneStreamExcelAddIn.XFFunctions.XFGetCell("TRUE", "CONSOL", $D$3,"TOT_Entity","Aggregated","Budget_Working",[1]Setup!C13,"PERIODIC",$B652,"TOPFLOW","TOP","TOP","top1",$C652,"top3","Open_Acute_DIV1","TOP5","TOP6","REPORTED","TOP8")</f>
        <v>120.07</v>
      </c>
      <c r="DT652" s="53">
        <f>_xll.OneStreamExcelAddIn.XFFunctions.XFGetCell("TRUE", "CONSOL", $D$3,"TOT_Entity","Aggregated","Budget_Working",[1]Setup!C14,"PERIODIC",$B652,"TOPFLOW","TOP","TOP","top1",$C652,"top3","Open_Acute_DIV1","TOP5","TOP6","REPORTED","TOP8")</f>
        <v>0</v>
      </c>
      <c r="DU652" s="53">
        <f>_xll.OneStreamExcelAddIn.XFFunctions.XFGetCell("TRUE", "CONSOL", $D$3,"TOT_Entity","Aggregated","Budget_Working",[1]Setup!C15,"PERIODIC",$B652,"TOPFLOW","TOP","TOP","top1",$C652,"top3","Open_Acute_DIV1","TOP5","TOP6","REPORTED","TOP8")</f>
        <v>0</v>
      </c>
      <c r="DV652" s="178"/>
      <c r="DW652" s="53">
        <f>_xll.OneStreamExcelAddIn.XFFunctions.XFGetCell("TRUE", "CONSOL", $D$3,"TOT_Entity","USD","Budget_Final",[1]Setup!C17,"PERIODIC",$B652,"TOPFLOW","TOP","TOP","top1",$C652,"top3","Open_Acute_DIV1","TOP5","TOP6","REPORTED","TOP8")</f>
        <v>58.07291103</v>
      </c>
      <c r="DX652" s="53">
        <f>_xll.OneStreamExcelAddIn.XFFunctions.XFGetCell("TRUE", "CONSOL", $D$3,"TOT_Entity","USD","Budget_Final",[1]Setup!C18,"PERIODIC",$B652,"TOPFLOW","TOP","TOP","top1",$C652,"top3","Open_Acute_DIV1","TOP5","TOP6","REPORTED","TOP8")</f>
        <v>55.272092723999997</v>
      </c>
      <c r="DY652" s="53">
        <f>_xll.OneStreamExcelAddIn.XFFunctions.XFGetCell("TRUE", "CONSOL", $D$3,"TOT_Entity","USD","Budget_Final",[1]Setup!C19,"PERIODIC",$B652,"TOPFLOW","TOP","TOP","top1",$C652,"top3","Open_Acute_DIV1","TOP5","TOP6","REPORTED","TOP8")</f>
        <v>62.009725572000001</v>
      </c>
      <c r="DZ652" s="53">
        <f>_xll.OneStreamExcelAddIn.XFFunctions.XFGetCell("TRUE", "CONSOL", $D$3,"TOT_Entity","USD","Budget_Final",[1]Setup!C20,"PERIODIC",$B652,"TOPFLOW","TOP","TOP","top1",$C652,"top3","Open_Acute_DIV1","TOP5","TOP6","REPORTED","TOP8")</f>
        <v>61.657175015999997</v>
      </c>
      <c r="EA652" s="53">
        <f>_xll.OneStreamExcelAddIn.XFFunctions.XFGetCell("TRUE", "CONSOL", $D$3,"TOT_Entity","USD","Budget_Final",[1]Setup!C21,"PERIODIC",$B652,"TOPFLOW","TOP","TOP","top1",$C652,"top3","Open_Acute_DIV1","TOP5","TOP6","REPORTED","TOP8")</f>
        <v>63.459100079999999</v>
      </c>
      <c r="EB652" s="53">
        <f>_xll.OneStreamExcelAddIn.XFFunctions.XFGetCell("TRUE", "CONSOL", $D$3,"TOT_Entity","USD","Budget_Final",[1]Setup!C22,"PERIODIC",$B652,"TOPFLOW","TOP","TOP","top1",$C652,"top3","Open_Acute_DIV1","TOP5","TOP6","REPORTED","TOP8")</f>
        <v>60.090283655999997</v>
      </c>
      <c r="EC652" s="53">
        <f>_xll.OneStreamExcelAddIn.XFFunctions.XFGetCell("TRUE", "CONSOL", $D$3,"TOT_Entity","USD","Budget_Final",[1]Setup!C23,"PERIODIC",$B652,"TOPFLOW","TOP","TOP","top1",$C652,"top3","Open_Acute_DIV1","TOP5","TOP6","REPORTED","TOP8")</f>
        <v>63.341583227999998</v>
      </c>
      <c r="ED652" s="53">
        <f>_xll.OneStreamExcelAddIn.XFFunctions.XFGetCell("TRUE", "CONSOL", $D$3,"TOT_Entity","USD","Budget_Final",[1]Setup!C24,"PERIODIC",$B652,"TOPFLOW","TOP","TOP","top1",$C652,"top3","Open_Acute_DIV1","TOP5","TOP6","REPORTED","TOP8")</f>
        <v>63.380755512</v>
      </c>
      <c r="EE652" s="53">
        <f>_xll.OneStreamExcelAddIn.XFFunctions.XFGetCell("TRUE", "CONSOL", $D$3,"TOT_Entity","USD","Budget_Final",[1]Setup!C25,"PERIODIC",$B652,"TOPFLOW","TOP","TOP","top1",$C652,"top3","Open_Acute_DIV1","TOP5","TOP6","REPORTED","TOP8")</f>
        <v>63.361169369999999</v>
      </c>
      <c r="EF652" s="53">
        <f>_xll.OneStreamExcelAddIn.XFFunctions.XFGetCell("TRUE", "CONSOL", $D$3,"TOT_Entity","USD","Budget_Final",[1]Setup!C26,"PERIODIC",$B652,"TOPFLOW","TOP","TOP","top1",$C652,"top3","Open_Acute_DIV1","TOP5","TOP6","REPORTED","TOP8")</f>
        <v>62.989032672</v>
      </c>
      <c r="EG652" s="53">
        <f>_xll.OneStreamExcelAddIn.XFFunctions.XFGetCell("TRUE", "CONSOL", $D$3,"TOT_Entity","USD","Budget_Final",[1]Setup!C27,"PERIODIC",$B652,"TOPFLOW","TOP","TOP","top1",$C652,"top3","Open_Acute_DIV1","TOP5","TOP6","REPORTED","TOP8")</f>
        <v>59.013045845999997</v>
      </c>
      <c r="EH652" s="53">
        <f>_xll.OneStreamExcelAddIn.XFFunctions.XFGetCell("TRUE", "CONSOL", $D$3,"TOT_Entity","USD","Budget_Final",[1]Setup!C28,"PERIODIC",$B652,"TOPFLOW","TOP","TOP","top1",$C652,"top3","Open_Acute_DIV1","TOP5","TOP6","REPORTED","TOP8")</f>
        <v>60.070697514000003</v>
      </c>
    </row>
    <row r="653" spans="2:138" x14ac:dyDescent="0.25">
      <c r="B653" s="51">
        <v>69107</v>
      </c>
      <c r="C653" s="51"/>
      <c r="D653" t="str" cm="1">
        <f t="array" ref="D653">_xll.OneStreamExcelAddIn.XFFunctions.XFGetMemberInfo("Description","Account",B653)</f>
        <v>Mileage</v>
      </c>
      <c r="E653" s="53">
        <f>_xll.OneStreamExcelAddIn.XFFunctions.XFGetCell("TRUE", "CONSOL", $D$3,"TOT_Entity","USD","Actual",$E$3,"PERIODIC",$B653,"TOPFLOW","TOP","TOP","top1",$C653,"top3","Open_Acute_DIV1","TOP5","TOP6","REPORTED","TOP8")</f>
        <v>2618.5500000000002</v>
      </c>
      <c r="F653" s="53">
        <f>_xll.OneStreamExcelAddIn.XFFunctions.XFGetCell("TRUE", "CONSOL", $D$3,"TOT_Entity","Aggregated","Budget_Working",$E$3,"PERIODIC",$B653,"TOPFLOW","TOP","TOP","top1",$C653,"top3","Open_Acute_DIV1","TOP5","TOP6","REPORTED","TOP8")</f>
        <v>3109.756666666</v>
      </c>
      <c r="G653" s="53">
        <f t="shared" si="1697"/>
        <v>491.20666666599982</v>
      </c>
      <c r="H653" s="55">
        <f t="shared" si="1698"/>
        <v>0.15795662468749597</v>
      </c>
      <c r="I653" s="41"/>
      <c r="J653" s="53">
        <f>_xll.OneStreamExcelAddIn.XFFunctions.XFGetCell("TRUE", "CONSOL", $D$3,"TOT_Entity","USD","Actual",$E$3,"YTD",$B653,"TOPFLOW","TOP","TOP","top1",$C653,"TOP3","Open_Acute_DIV1","TOP5","TOP6","REPORTED","TOP8")</f>
        <v>9602.6</v>
      </c>
      <c r="K653" s="53">
        <f>_xll.OneStreamExcelAddIn.XFFunctions.XFGetCell("TRUE", "CONSOL", $D$3,"TOT_Entity","Aggregated","Budget_Working",$E$3,"YTD",$B653,"TOPFLOW","TOP","TOP","top1",$C653,"TOP3","Open_Acute_DIV1","TOP5","TOP6","REPORTED","TOP8")</f>
        <v>12439.026666664</v>
      </c>
      <c r="L653" s="53">
        <f t="shared" si="1699"/>
        <v>2836.4266666639996</v>
      </c>
      <c r="M653" s="40">
        <f t="shared" si="1700"/>
        <v>0.2280264157858499</v>
      </c>
      <c r="N653" s="41"/>
      <c r="O653" s="53">
        <f>_xll.OneStreamExcelAddIn.XFFunctions.XFGetCell("TRUE", "CONSOL", $D$3,"TOT_Entity","USD","Actual",$F$3,"YTD",$B653,"TOPFLOW","TOP","TOP","top1",$C653,"TOP3","Open_Acute_DIV1","TOP5","TOP6","REPORTED","TOP8")</f>
        <v>6449.68</v>
      </c>
      <c r="P653" s="53">
        <f>_xll.OneStreamExcelAddIn.XFFunctions.XFGetCell("TRUE", "CONSOL", $D$3,"TOT_Entity","USD","Actual",$E$3,"YTD",$B653,"TOPFLOW","TOP","TOP","top1",$C653,"top3","Open_Acute_DIV1","TOP5","TOP6","REPORTED","VAR_BW_PY_Actual")</f>
        <v>-3152.92</v>
      </c>
      <c r="Q653" s="40">
        <f t="shared" si="1701"/>
        <v>-0.48884905917812976</v>
      </c>
      <c r="R653" s="41"/>
      <c r="S653" s="53">
        <f>_xll.OneStreamExcelAddIn.XFFunctions.XFGetCell("TRUE", "CONSOL", $D$3,"TOT_Entity","USD","MIDFCST",$E$3,"MTD",$B653,"TOPFLOW","TOP","TOP","top1",$C653,"TOP3","Open_Acute_DIV1","TOP5","TOP6","REPORTED","TOP8")</f>
        <v>0</v>
      </c>
      <c r="T653" s="53">
        <f t="shared" si="1702"/>
        <v>-2618.5500000000002</v>
      </c>
      <c r="U653" s="40">
        <f t="shared" si="1703"/>
        <v>0</v>
      </c>
      <c r="V653" s="41"/>
      <c r="W653" s="42"/>
      <c r="X653" s="43"/>
      <c r="Y653" s="42"/>
      <c r="Z653" s="44"/>
      <c r="AB653" s="53">
        <f>_xll.OneStreamExcelAddIn.XFFunctions.XFGetCell("TRUE", "CONSOL", $D$3,"TOT_Entity","USD","Actual",[1]Setup!C4,"PERIODIC",$B653,"TOPFLOW","TOP","TOP","top1",$C653,"top3","Open_Acute_DIV1","TOP5","TOP6","REPORTED","TOP8")</f>
        <v>1676.95</v>
      </c>
      <c r="AC653" s="53">
        <f>_xll.OneStreamExcelAddIn.XFFunctions.XFGetCell("TRUE", "CONSOL", $D$3,"TOT_Entity","Aggregated","Budget_Working",[1]Setup!C4,"PERIODIC",$B653,"TOPFLOW","TOP","TOP","top1",$C653,"top3","Open_Acute_DIV1","TOP5","TOP6","REPORTED","TOP8")</f>
        <v>3109.756666666</v>
      </c>
      <c r="AD653" s="53">
        <f t="shared" si="1704"/>
        <v>1432.806666666</v>
      </c>
      <c r="AE653" s="40">
        <f t="shared" si="1705"/>
        <v>0.46074558888304457</v>
      </c>
      <c r="AG653" s="53">
        <f>_xll.OneStreamExcelAddIn.XFFunctions.XFGetCell("TRUE", "CONSOL", $D$3,"TOT_Entity","USD","Actual",[1]Setup!C5,"PERIODIC",$B653,"TOPFLOW","TOP","TOP","top1",$C653,"top3","Open_Acute_DIV1","TOP5","TOP6","REPORTED","TOP8")</f>
        <v>2242.65</v>
      </c>
      <c r="AH653" s="53">
        <f>_xll.OneStreamExcelAddIn.XFFunctions.XFGetCell("TRUE", "CONSOL", $D$3,"TOT_Entity","Aggregated","Budget_Working",[1]Setup!C5,"PERIODIC",$B653,"TOPFLOW","TOP","TOP","top1",$C653,"top3","Open_Acute_DIV1","TOP5","TOP6","REPORTED","TOP8")</f>
        <v>3109.756666666</v>
      </c>
      <c r="AI653" s="53">
        <f t="shared" si="1706"/>
        <v>867.10666666599991</v>
      </c>
      <c r="AJ653" s="40">
        <f t="shared" si="1707"/>
        <v>0.27883424962495001</v>
      </c>
      <c r="AL653" s="53">
        <f>_xll.OneStreamExcelAddIn.XFFunctions.XFGetCell("TRUE", "CONSOL", $D$3,"TOT_Entity","USD","Actual",[1]Setup!C6,"PERIODIC",$B653,"TOPFLOW","TOP","TOP","top1",$C653,"top3","Open_Acute_DIV1","TOP5","TOP6","REPORTED","TOP8")</f>
        <v>3064.45</v>
      </c>
      <c r="AM653" s="53">
        <f>_xll.OneStreamExcelAddIn.XFFunctions.XFGetCell("TRUE", "CONSOL", $D$3,"TOT_Entity","Aggregated","Budget_Working",[1]Setup!C6,"PERIODIC",$B653,"TOPFLOW","TOP","TOP","top1",$C653,"top3","Open_Acute_DIV1","TOP5","TOP6","REPORTED","TOP8")</f>
        <v>3109.756666666</v>
      </c>
      <c r="AN653" s="53">
        <f t="shared" si="1708"/>
        <v>45.306666666000183</v>
      </c>
      <c r="AO653" s="40">
        <f t="shared" si="1709"/>
        <v>1.4569199947909074E-2</v>
      </c>
      <c r="AQ653" s="53">
        <f>_xll.OneStreamExcelAddIn.XFFunctions.XFGetCell("TRUE", "CONSOL", $D$3,"TOT_Entity","USD","Actual",[1]Setup!C7,"PERIODIC",$B653,"TOPFLOW","TOP","TOP","top1",$C653,"top3","Open_Acute_DIV1","TOP5","TOP6","REPORTED","TOP8")</f>
        <v>2618.5500000000002</v>
      </c>
      <c r="AR653" s="53">
        <f>_xll.OneStreamExcelAddIn.XFFunctions.XFGetCell("TRUE", "CONSOL", $D$3,"TOT_Entity","Aggregated","Budget_Working",[1]Setup!C7,"PERIODIC",$B653,"TOPFLOW","TOP","TOP","top1",$C653,"top3","Open_Acute_DIV1","TOP5","TOP6","REPORTED","TOP8")</f>
        <v>3109.756666666</v>
      </c>
      <c r="AS653" s="53">
        <f t="shared" si="1710"/>
        <v>491.20666666599982</v>
      </c>
      <c r="AT653" s="40">
        <f t="shared" si="1711"/>
        <v>0.15795662468749597</v>
      </c>
      <c r="AV653" s="53">
        <f>_xll.OneStreamExcelAddIn.XFFunctions.XFGetCell("TRUE", "CONSOL", $D$3,"TOT_Entity","USD","Actual",[1]Setup!C8,"PERIODIC",$B653,"TOPFLOW","TOP","TOP","top1",$C653,"top3","Open_Acute_DIV1","TOP5","TOP6","REPORTED","TOP8")</f>
        <v>-9602.6</v>
      </c>
      <c r="AW653" s="53">
        <f>_xll.OneStreamExcelAddIn.XFFunctions.XFGetCell("TRUE", "CONSOL", $D$3,"TOT_Entity","Aggregated","Budget_Working",[1]Setup!C8,"PERIODIC",$B653,"TOPFLOW","TOP","TOP","top1",$C653,"top3","Open_Acute_DIV1","TOP5","TOP6","REPORTED","TOP8")</f>
        <v>3109.756666666</v>
      </c>
      <c r="AX653" s="53">
        <f t="shared" si="1712"/>
        <v>12712.356666666001</v>
      </c>
      <c r="AY653" s="40">
        <f t="shared" si="1713"/>
        <v>4.0878943368566008</v>
      </c>
      <c r="BA653" s="53">
        <f>_xll.OneStreamExcelAddIn.XFFunctions.XFGetCell("TRUE", "CONSOL", $D$3,"TOT_Entity","USD","Actual",[1]Setup!C9,"PERIODIC",$B653,"TOPFLOW","TOP","TOP","top1",$C653,"top3","Open_Acute_DIV1","TOP5","TOP6","REPORTED","TOP8")</f>
        <v>0</v>
      </c>
      <c r="BB653" s="53">
        <f>_xll.OneStreamExcelAddIn.XFFunctions.XFGetCell("TRUE", "CONSOL", $D$3,"TOT_Entity","Aggregated","Budget_Working",[1]Setup!C9,"PERIODIC",$B653,"TOPFLOW","TOP","TOP","top1",$C653,"top3","Open_Acute_DIV1","TOP5","TOP6","REPORTED","TOP8")</f>
        <v>3109.756666666</v>
      </c>
      <c r="BC653" s="53">
        <f t="shared" si="1714"/>
        <v>3109.756666666</v>
      </c>
      <c r="BD653" s="40">
        <f t="shared" si="1715"/>
        <v>1</v>
      </c>
      <c r="BF653" s="53">
        <f>_xll.OneStreamExcelAddIn.XFFunctions.XFGetCell("TRUE", "CONSOL", $D$3,"TOT_Entity","USD","Actual",[1]Setup!C10,"PERIODIC",$B653,"TOPFLOW","TOP","TOP","top1",$C653,"top3","Open_Acute_DIV1","TOP5","TOP6","REPORTED","TOP8")</f>
        <v>0</v>
      </c>
      <c r="BG653" s="53">
        <f>_xll.OneStreamExcelAddIn.XFFunctions.XFGetCell("TRUE", "CONSOL", $D$3,"TOT_Entity","Aggregated","Budget_Working",[1]Setup!C10,"PERIODIC",$B653,"TOPFLOW","TOP","TOP","top1",$C653,"top3","Open_Acute_DIV1","TOP5","TOP6","REPORTED","TOP8")</f>
        <v>3109.756666666</v>
      </c>
      <c r="BH653" s="53">
        <f t="shared" si="1716"/>
        <v>3109.756666666</v>
      </c>
      <c r="BI653" s="40">
        <f t="shared" si="1717"/>
        <v>1</v>
      </c>
      <c r="BK653" s="53">
        <f>_xll.OneStreamExcelAddIn.XFFunctions.XFGetCell("TRUE", "CONSOL", $D$3,"TOT_Entity","USD","Actual",[1]Setup!C11,"PERIODIC",$B653,"TOPFLOW","TOP","TOP","top1",$C653,"top3","Open_Acute_DIV1","TOP5","TOP6","REPORTED","TOP8")</f>
        <v>0</v>
      </c>
      <c r="BL653" s="53">
        <f>_xll.OneStreamExcelAddIn.XFFunctions.XFGetCell("TRUE", "CONSOL", $D$3,"TOT_Entity","Aggregated","Budget_Working",[1]Setup!C11,"PERIODIC",$B653,"TOPFLOW","TOP","TOP","top1",$C653,"top3","Open_Acute_DIV1","TOP5","TOP6","REPORTED","TOP8")</f>
        <v>3109.756666666</v>
      </c>
      <c r="BM653" s="53">
        <f t="shared" si="1718"/>
        <v>3109.756666666</v>
      </c>
      <c r="BN653" s="40">
        <f t="shared" si="1719"/>
        <v>1</v>
      </c>
      <c r="BP653" s="53">
        <f>_xll.OneStreamExcelAddIn.XFFunctions.XFGetCell("TRUE", "CONSOL", $D$3,"TOT_Entity","USD","Actual",[1]Setup!C12,"PERIODIC",$B653,"TOPFLOW","TOP","TOP","top1",$C653,"top3","Open_Acute_DIV1","TOP5","TOP6","REPORTED","TOP8")</f>
        <v>0</v>
      </c>
      <c r="BQ653" s="53">
        <f>_xll.OneStreamExcelAddIn.XFFunctions.XFGetCell("TRUE", "CONSOL", $D$3,"TOT_Entity","Aggregated","Budget_Working",[1]Setup!C12,"PERIODIC",$B653,"TOPFLOW","TOP","TOP","top1",$C653,"top3","Open_Acute_DIV1","TOP5","TOP6","REPORTED","TOP8")</f>
        <v>3109.756666666</v>
      </c>
      <c r="BR653" s="53">
        <f t="shared" si="1720"/>
        <v>3109.756666666</v>
      </c>
      <c r="BS653" s="40">
        <f t="shared" si="1721"/>
        <v>1</v>
      </c>
      <c r="BU653" s="53">
        <f>_xll.OneStreamExcelAddIn.XFFunctions.XFGetCell("TRUE", "CONSOL", $D$3,"TOT_Entity","USD","Actual",[1]Setup!C13,"PERIODIC",$B653,"TOPFLOW","TOP","TOP","top1",$C653,"top3","Open_Acute_DIV1","TOP5","TOP6","REPORTED","TOP8")</f>
        <v>0</v>
      </c>
      <c r="BV653" s="53">
        <f>_xll.OneStreamExcelAddIn.XFFunctions.XFGetCell("TRUE", "CONSOL", $D$3,"TOT_Entity","Aggregated","Budget_Working",[1]Setup!C13,"PERIODIC",$B653,"TOPFLOW","TOP","TOP","top1",$C653,"top3","Open_Acute_DIV1","TOP5","TOP6","REPORTED","TOP8")</f>
        <v>3109.756666666</v>
      </c>
      <c r="BW653" s="53">
        <f t="shared" si="1722"/>
        <v>3109.756666666</v>
      </c>
      <c r="BX653" s="40">
        <f t="shared" si="1723"/>
        <v>1</v>
      </c>
      <c r="BZ653" s="53">
        <f>_xll.OneStreamExcelAddIn.XFFunctions.XFGetCell("TRUE", "CONSOL", $D$3,"TOT_Entity","USD","Actual",[1]Setup!C14,"PERIODIC",$B653,"TOPFLOW","TOP","TOP","top1",$C653,"top3","Open_Acute_DIV1","TOP5","TOP6","REPORTED","TOP8")</f>
        <v>0</v>
      </c>
      <c r="CA653" s="53">
        <f>_xll.OneStreamExcelAddIn.XFFunctions.XFGetCell("TRUE", "CONSOL", $D$3,"TOT_Entity","Aggregated","Budget_Working",[1]Setup!C14,"PERIODIC",$B653,"TOPFLOW","TOP","TOP","top1",$C653,"top3","Open_Acute_DIV1","TOP5","TOP6","REPORTED","TOP8")</f>
        <v>3109.756666666</v>
      </c>
      <c r="CB653" s="53">
        <f t="shared" si="1724"/>
        <v>3109.756666666</v>
      </c>
      <c r="CC653" s="40">
        <f t="shared" si="1725"/>
        <v>1</v>
      </c>
      <c r="CE653" s="53">
        <f>_xll.OneStreamExcelAddIn.XFFunctions.XFGetCell("TRUE", "CONSOL", $D$3,"TOT_Entity","USD","Actual",[1]Setup!C15,"PERIODIC",$B653,"TOPFLOW","TOP","TOP","top1",$C653,"top3","Open_Acute_DIV1","TOP5","TOP6","REPORTED","TOP8")</f>
        <v>0</v>
      </c>
      <c r="CF653" s="53">
        <f>_xll.OneStreamExcelAddIn.XFFunctions.XFGetCell("TRUE", "CONSOL", $D$3,"TOT_Entity","Aggregated","Budget_Working",[1]Setup!C15,"PERIODIC",$B653,"TOPFLOW","TOP","TOP","top1",$C653,"top3","Open_Acute_DIV1","TOP5","TOP6","REPORTED","TOP8")</f>
        <v>3109.756666666</v>
      </c>
      <c r="CG653" s="53">
        <f t="shared" si="1726"/>
        <v>3109.756666666</v>
      </c>
      <c r="CH653" s="40">
        <f t="shared" si="1727"/>
        <v>1</v>
      </c>
      <c r="CI653" s="212"/>
      <c r="CJ653" s="53">
        <f>_xll.OneStreamExcelAddIn.XFFunctions.XFGetCell("TRUE", "CONSOL", $D$3,"TOT_Entity","USD","Actual",[1]Setup!C4,"PERIODIC",$B653,"TOPFLOW","TOP","TOP","top1",$C653,"top3","Open_Acute_DIV1","TOP5","TOP6","REPORTED","TOP8")</f>
        <v>1676.95</v>
      </c>
      <c r="CK653" s="53">
        <f>_xll.OneStreamExcelAddIn.XFFunctions.XFGetCell("TRUE", "CONSOL", $D$3,"TOT_Entity","USD","Actual",[1]Setup!C5,"PERIODIC",$B653,"TOPFLOW","TOP","TOP","top1",$C653,"top3","Open_Acute_DIV1","TOP5","TOP6","REPORTED","TOP8")</f>
        <v>2242.65</v>
      </c>
      <c r="CL653" s="53">
        <f>_xll.OneStreamExcelAddIn.XFFunctions.XFGetCell("TRUE", "CONSOL", $D$3,"TOT_Entity","USD","Actual",[1]Setup!C6,"PERIODIC",$B653,"TOPFLOW","TOP","TOP","top1",$C653,"top3","Open_Acute_DIV1","TOP5","TOP6","REPORTED","TOP8")</f>
        <v>3064.45</v>
      </c>
      <c r="CM653" s="53">
        <f>_xll.OneStreamExcelAddIn.XFFunctions.XFGetCell("TRUE", "CONSOL", $D$3,"TOT_Entity","USD","Actual",[1]Setup!C7,"PERIODIC",$B653,"TOPFLOW","TOP","TOP","top1",$C653,"top3","Open_Acute_DIV1","TOP5","TOP6","REPORTED","TOP8")</f>
        <v>2618.5500000000002</v>
      </c>
      <c r="CN653" s="53">
        <f>_xll.OneStreamExcelAddIn.XFFunctions.XFGetCell("TRUE", "CONSOL", $D$3,"TOT_Entity","USD","Actual",[1]Setup!C8,"PERIODIC",$B653,"TOPFLOW","TOP","TOP","top1",$C653,"top3","Open_Acute_DIV1","TOP5","TOP6","REPORTED","TOP8")</f>
        <v>-9602.6</v>
      </c>
      <c r="CO653" s="53">
        <f>_xll.OneStreamExcelAddIn.XFFunctions.XFGetCell("TRUE", "CONSOL", $D$3,"TOT_Entity","USD","Actual",[1]Setup!C9,"PERIODIC",$B653,"TOPFLOW","TOP","TOP","top1",$C653,"top3","Open_Acute_DIV1","TOP5","TOP6","REPORTED","TOP8")</f>
        <v>0</v>
      </c>
      <c r="CP653" s="53">
        <f>_xll.OneStreamExcelAddIn.XFFunctions.XFGetCell("TRUE", "CONSOL", $D$3,"TOT_Entity","USD","Actual",[1]Setup!C10,"PERIODIC",$B653,"TOPFLOW","TOP","TOP","top1",$C653,"top3","Open_Acute_DIV1","TOP5","TOP6","REPORTED","TOP8")</f>
        <v>0</v>
      </c>
      <c r="CQ653" s="53">
        <f>_xll.OneStreamExcelAddIn.XFFunctions.XFGetCell("TRUE", "CONSOL", $D$3,"TOT_Entity","USD","Actual",[1]Setup!C11,"PERIODIC",$B653,"TOPFLOW","TOP","TOP","top1",$C653,"top3","Open_Acute_DIV1","TOP5","TOP6","REPORTED","TOP8")</f>
        <v>0</v>
      </c>
      <c r="CR653" s="53">
        <f>_xll.OneStreamExcelAddIn.XFFunctions.XFGetCell("TRUE", "CONSOL", $D$3,"TOT_Entity","USD","Actual",[1]Setup!C12,"PERIODIC",$B653,"TOPFLOW","TOP","TOP","top1",$C653,"top3","Open_Acute_DIV1","TOP5","TOP6","REPORTED","TOP8")</f>
        <v>0</v>
      </c>
      <c r="CS653" s="53">
        <f>_xll.OneStreamExcelAddIn.XFFunctions.XFGetCell("TRUE", "CONSOL", $D$3,"TOT_Entity","USD","Actual",[1]Setup!C13,"PERIODIC",$B653,"TOPFLOW","TOP","TOP","top1",$C653,"top3","Open_Acute_DIV1","TOP5","TOP6","REPORTED","TOP8")</f>
        <v>0</v>
      </c>
      <c r="CT653" s="53">
        <f>_xll.OneStreamExcelAddIn.XFFunctions.XFGetCell("TRUE", "CONSOL", $D$3,"TOT_Entity","USD","Actual",[1]Setup!C14,"PERIODIC",$B653,"TOPFLOW","TOP","TOP","top1",$C653,"top3","Open_Acute_DIV1","TOP5","TOP6","REPORTED","TOP8")</f>
        <v>0</v>
      </c>
      <c r="CU653" s="53">
        <f>_xll.OneStreamExcelAddIn.XFFunctions.XFGetCell("TRUE", "CONSOL", $D$3,"TOT_Entity","USD","Actual",[1]Setup!C15,"PERIODIC",$B653,"TOPFLOW","TOP","TOP","top1",$C653,"top3","Open_Acute_DIV1","TOP5","TOP6","REPORTED","TOP8")</f>
        <v>0</v>
      </c>
      <c r="CV653" s="212"/>
      <c r="CW653" s="53">
        <f>_xll.OneStreamExcelAddIn.XFFunctions.XFGetCell("TRUE", "CONSOL", $D$3,"TOT_Entity","USD","Actual",[1]Setup!C17,"PERIODIC",$B653,"TOPFLOW","TOP","TOP","top1",$C653,"top3","Open_Acute_DIV1","TOP5","TOP6","REPORTED","TOP8")</f>
        <v>145.12</v>
      </c>
      <c r="CX653" s="53">
        <f>_xll.OneStreamExcelAddIn.XFFunctions.XFGetCell("TRUE", "CONSOL", $D$3,"TOT_Entity","USD","Actual",[1]Setup!C18,"PERIODIC",$B653,"TOPFLOW","TOP","TOP","top1",$C653,"top3","Open_Acute_DIV1","TOP5","TOP6","REPORTED","TOP8")</f>
        <v>798.6</v>
      </c>
      <c r="CY653" s="53">
        <f>_xll.OneStreamExcelAddIn.XFFunctions.XFGetCell("TRUE", "CONSOL", $D$3,"TOT_Entity","USD","Actual",[1]Setup!C19,"PERIODIC",$B653,"TOPFLOW","TOP","TOP","top1",$C653,"top3","Open_Acute_DIV1","TOP5","TOP6","REPORTED","TOP8")</f>
        <v>2213.66</v>
      </c>
      <c r="CZ653" s="53">
        <f>_xll.OneStreamExcelAddIn.XFFunctions.XFGetCell("TRUE", "CONSOL", $D$3,"TOT_Entity","USD","Actual",[1]Setup!C20,"PERIODIC",$B653,"TOPFLOW","TOP","TOP","top1",$C653,"top3","Open_Acute_DIV1","TOP5","TOP6","REPORTED","TOP8")</f>
        <v>3292.3</v>
      </c>
      <c r="DA653" s="53">
        <f>_xll.OneStreamExcelAddIn.XFFunctions.XFGetCell("TRUE", "CONSOL", $D$3,"TOT_Entity","USD","Actual",[1]Setup!C21,"PERIODIC",$B653,"TOPFLOW","TOP","TOP","top1",$C653,"top3","Open_Acute_DIV1","TOP5","TOP6","REPORTED","TOP8")</f>
        <v>1830.51</v>
      </c>
      <c r="DB653" s="53">
        <f>_xll.OneStreamExcelAddIn.XFFunctions.XFGetCell("TRUE", "CONSOL", $D$3,"TOT_Entity","USD","Actual",[1]Setup!C22,"PERIODIC",$B653,"TOPFLOW","TOP","TOP","top1",$C653,"top3","Open_Acute_DIV1","TOP5","TOP6","REPORTED","TOP8")</f>
        <v>2345.75</v>
      </c>
      <c r="DC653" s="53">
        <f>_xll.OneStreamExcelAddIn.XFFunctions.XFGetCell("TRUE", "CONSOL", $D$3,"TOT_Entity","USD","Actual",[1]Setup!C23,"PERIODIC",$B653,"TOPFLOW","TOP","TOP","top1",$C653,"top3","Open_Acute_DIV1","TOP5","TOP6","REPORTED","TOP8")</f>
        <v>2955</v>
      </c>
      <c r="DD653" s="53">
        <f>_xll.OneStreamExcelAddIn.XFFunctions.XFGetCell("TRUE", "CONSOL", $D$3,"TOT_Entity","USD","Actual",[1]Setup!C24,"PERIODIC",$B653,"TOPFLOW","TOP","TOP","top1",$C653,"top3","Open_Acute_DIV1","TOP5","TOP6","REPORTED","TOP8")</f>
        <v>1095.5999999999999</v>
      </c>
      <c r="DE653" s="53">
        <f>_xll.OneStreamExcelAddIn.XFFunctions.XFGetCell("TRUE", "CONSOL", $D$3,"TOT_Entity","USD","Actual",[1]Setup!C25,"PERIODIC",$B653,"TOPFLOW","TOP","TOP","top1",$C653,"top3","Open_Acute_DIV1","TOP5","TOP6","REPORTED","TOP8")</f>
        <v>2072.4</v>
      </c>
      <c r="DF653" s="53">
        <f>_xll.OneStreamExcelAddIn.XFFunctions.XFGetCell("TRUE", "CONSOL", $D$3,"TOT_Entity","USD","Actual",[1]Setup!C26,"PERIODIC",$B653,"TOPFLOW","TOP","TOP","top1",$C653,"top3","Open_Acute_DIV1","TOP5","TOP6","REPORTED","TOP8")</f>
        <v>4058.45</v>
      </c>
      <c r="DG653" s="53">
        <f>_xll.OneStreamExcelAddIn.XFFunctions.XFGetCell("TRUE", "CONSOL", $D$3,"TOT_Entity","USD","Actual",[1]Setup!C27,"PERIODIC",$B653,"TOPFLOW","TOP","TOP","top1",$C653,"top3","Open_Acute_DIV1","TOP5","TOP6","REPORTED","TOP8")</f>
        <v>1868.9</v>
      </c>
      <c r="DH653" s="53">
        <f>_xll.OneStreamExcelAddIn.XFFunctions.XFGetCell("TRUE", "CONSOL", $D$3,"TOT_Entity","USD","Actual",[1]Setup!C28,"PERIODIC",$B653,"TOPFLOW","TOP","TOP","top1",$C653,"top3","Open_Acute_DIV1","TOP5","TOP6","REPORTED","TOP8")</f>
        <v>1559.8</v>
      </c>
      <c r="DI653" s="178"/>
      <c r="DJ653" s="53">
        <f>_xll.OneStreamExcelAddIn.XFFunctions.XFGetCell("TRUE", "CONSOL", $D$3,"TOT_Entity","Aggregated","Budget_Working",[1]Setup!C4,"PERIODIC",$B653,"TOPFLOW","TOP","TOP","top1",$C653,"top3","Open_Acute_DIV1","TOP5","TOP6","REPORTED","TOP8")</f>
        <v>3109.756666666</v>
      </c>
      <c r="DK653" s="53">
        <f>_xll.OneStreamExcelAddIn.XFFunctions.XFGetCell("TRUE", "CONSOL", $D$3,"TOT_Entity","Aggregated","Budget_Working",[1]Setup!C5,"PERIODIC",$B653,"TOPFLOW","TOP","TOP","top1",$C653,"top3","Open_Acute_DIV1","TOP5","TOP6","REPORTED","TOP8")</f>
        <v>3109.756666666</v>
      </c>
      <c r="DL653" s="53">
        <f>_xll.OneStreamExcelAddIn.XFFunctions.XFGetCell("TRUE", "CONSOL", $D$3,"TOT_Entity","Aggregated","Budget_Working",[1]Setup!C6,"PERIODIC",$B653,"TOPFLOW","TOP","TOP","top1",$C653,"top3","Open_Acute_DIV1","TOP5","TOP6","REPORTED","TOP8")</f>
        <v>3109.756666666</v>
      </c>
      <c r="DM653" s="53">
        <f>_xll.OneStreamExcelAddIn.XFFunctions.XFGetCell("TRUE", "CONSOL", $D$3,"TOT_Entity","Aggregated","Budget_Working",[1]Setup!C7,"PERIODIC",$B653,"TOPFLOW","TOP","TOP","top1",$C653,"top3","Open_Acute_DIV1","TOP5","TOP6","REPORTED","TOP8")</f>
        <v>3109.756666666</v>
      </c>
      <c r="DN653" s="53">
        <f>_xll.OneStreamExcelAddIn.XFFunctions.XFGetCell("TRUE", "CONSOL", $D$3,"TOT_Entity","Aggregated","Budget_Working",[1]Setup!C8,"PERIODIC",$B653,"TOPFLOW","TOP","TOP","top1",$C653,"top3","Open_Acute_DIV1","TOP5","TOP6","REPORTED","TOP8")</f>
        <v>3109.756666666</v>
      </c>
      <c r="DO653" s="53">
        <f>_xll.OneStreamExcelAddIn.XFFunctions.XFGetCell("TRUE", "CONSOL", $D$3,"TOT_Entity","Aggregated","Budget_Working",[1]Setup!C9,"PERIODIC",$B653,"TOPFLOW","TOP","TOP","top1",$C653,"top3","Open_Acute_DIV1","TOP5","TOP6","REPORTED","TOP8")</f>
        <v>3109.756666666</v>
      </c>
      <c r="DP653" s="53">
        <f>_xll.OneStreamExcelAddIn.XFFunctions.XFGetCell("TRUE", "CONSOL", $D$3,"TOT_Entity","Aggregated","Budget_Working",[1]Setup!C10,"PERIODIC",$B653,"TOPFLOW","TOP","TOP","top1",$C653,"top3","Open_Acute_DIV1","TOP5","TOP6","REPORTED","TOP8")</f>
        <v>3109.756666666</v>
      </c>
      <c r="DQ653" s="53">
        <f>_xll.OneStreamExcelAddIn.XFFunctions.XFGetCell("TRUE", "CONSOL", $D$3,"TOT_Entity","Aggregated","Budget_Working",[1]Setup!C11,"PERIODIC",$B653,"TOPFLOW","TOP","TOP","top1",$C653,"top3","Open_Acute_DIV1","TOP5","TOP6","REPORTED","TOP8")</f>
        <v>3109.756666666</v>
      </c>
      <c r="DR653" s="53">
        <f>_xll.OneStreamExcelAddIn.XFFunctions.XFGetCell("TRUE", "CONSOL", $D$3,"TOT_Entity","Aggregated","Budget_Working",[1]Setup!C12,"PERIODIC",$B653,"TOPFLOW","TOP","TOP","top1",$C653,"top3","Open_Acute_DIV1","TOP5","TOP6","REPORTED","TOP8")</f>
        <v>3109.756666666</v>
      </c>
      <c r="DS653" s="53">
        <f>_xll.OneStreamExcelAddIn.XFFunctions.XFGetCell("TRUE", "CONSOL", $D$3,"TOT_Entity","Aggregated","Budget_Working",[1]Setup!C13,"PERIODIC",$B653,"TOPFLOW","TOP","TOP","top1",$C653,"top3","Open_Acute_DIV1","TOP5","TOP6","REPORTED","TOP8")</f>
        <v>3109.756666666</v>
      </c>
      <c r="DT653" s="53">
        <f>_xll.OneStreamExcelAddIn.XFFunctions.XFGetCell("TRUE", "CONSOL", $D$3,"TOT_Entity","Aggregated","Budget_Working",[1]Setup!C14,"PERIODIC",$B653,"TOPFLOW","TOP","TOP","top1",$C653,"top3","Open_Acute_DIV1","TOP5","TOP6","REPORTED","TOP8")</f>
        <v>3109.756666666</v>
      </c>
      <c r="DU653" s="53">
        <f>_xll.OneStreamExcelAddIn.XFFunctions.XFGetCell("TRUE", "CONSOL", $D$3,"TOT_Entity","Aggregated","Budget_Working",[1]Setup!C15,"PERIODIC",$B653,"TOPFLOW","TOP","TOP","top1",$C653,"top3","Open_Acute_DIV1","TOP5","TOP6","REPORTED","TOP8")</f>
        <v>3109.756666666</v>
      </c>
      <c r="DV653" s="178"/>
      <c r="DW653" s="53">
        <f>_xll.OneStreamExcelAddIn.XFFunctions.XFGetCell("TRUE", "CONSOL", $D$3,"TOT_Entity","USD","Budget_Final",[1]Setup!C17,"PERIODIC",$B653,"TOPFLOW","TOP","TOP","top1",$C653,"top3","Open_Acute_DIV1","TOP5","TOP6","REPORTED","TOP8")</f>
        <v>2415.4524956929999</v>
      </c>
      <c r="DX653" s="53">
        <f>_xll.OneStreamExcelAddIn.XFFunctions.XFGetCell("TRUE", "CONSOL", $D$3,"TOT_Entity","USD","Budget_Final",[1]Setup!C18,"PERIODIC",$B653,"TOPFLOW","TOP","TOP","top1",$C653,"top3","Open_Acute_DIV1","TOP5","TOP6","REPORTED","TOP8")</f>
        <v>2412.4646495430002</v>
      </c>
      <c r="DY653" s="53">
        <f>_xll.OneStreamExcelAddIn.XFFunctions.XFGetCell("TRUE", "CONSOL", $D$3,"TOT_Entity","USD","Budget_Final",[1]Setup!C19,"PERIODIC",$B653,"TOPFLOW","TOP","TOP","top1",$C653,"top3","Open_Acute_DIV1","TOP5","TOP6","REPORTED","TOP8")</f>
        <v>2419.3007918960002</v>
      </c>
      <c r="DZ653" s="53">
        <f>_xll.OneStreamExcelAddIn.XFFunctions.XFGetCell("TRUE", "CONSOL", $D$3,"TOT_Entity","USD","Budget_Final",[1]Setup!C20,"PERIODIC",$B653,"TOPFLOW","TOP","TOP","top1",$C653,"top3","Open_Acute_DIV1","TOP5","TOP6","REPORTED","TOP8")</f>
        <v>2414.9976812609998</v>
      </c>
      <c r="EA653" s="53">
        <f>_xll.OneStreamExcelAddIn.XFFunctions.XFGetCell("TRUE", "CONSOL", $D$3,"TOT_Entity","USD","Budget_Final",[1]Setup!C21,"PERIODIC",$B653,"TOPFLOW","TOP","TOP","top1",$C653,"top3","Open_Acute_DIV1","TOP5","TOP6","REPORTED","TOP8")</f>
        <v>2416.460940424</v>
      </c>
      <c r="EB653" s="53">
        <f>_xll.OneStreamExcelAddIn.XFFunctions.XFGetCell("TRUE", "CONSOL", $D$3,"TOT_Entity","USD","Budget_Final",[1]Setup!C22,"PERIODIC",$B653,"TOPFLOW","TOP","TOP","top1",$C653,"top3","Open_Acute_DIV1","TOP5","TOP6","REPORTED","TOP8")</f>
        <v>2414.8088958829999</v>
      </c>
      <c r="EC653" s="53">
        <f>_xll.OneStreamExcelAddIn.XFFunctions.XFGetCell("TRUE", "CONSOL", $D$3,"TOT_Entity","USD","Budget_Final",[1]Setup!C23,"PERIODIC",$B653,"TOPFLOW","TOP","TOP","top1",$C653,"top3","Open_Acute_DIV1","TOP5","TOP6","REPORTED","TOP8")</f>
        <v>2418.3922501530001</v>
      </c>
      <c r="ED653" s="53">
        <f>_xll.OneStreamExcelAddIn.XFFunctions.XFGetCell("TRUE", "CONSOL", $D$3,"TOT_Entity","USD","Budget_Final",[1]Setup!C24,"PERIODIC",$B653,"TOPFLOW","TOP","TOP","top1",$C653,"top3","Open_Acute_DIV1","TOP5","TOP6","REPORTED","TOP8")</f>
        <v>2417.3586491390001</v>
      </c>
      <c r="EE653" s="53">
        <f>_xll.OneStreamExcelAddIn.XFFunctions.XFGetCell("TRUE", "CONSOL", $D$3,"TOT_Entity","USD","Budget_Final",[1]Setup!C25,"PERIODIC",$B653,"TOPFLOW","TOP","TOP","top1",$C653,"top3","Open_Acute_DIV1","TOP5","TOP6","REPORTED","TOP8")</f>
        <v>2416.7836363319998</v>
      </c>
      <c r="EF653" s="53">
        <f>_xll.OneStreamExcelAddIn.XFFunctions.XFGetCell("TRUE", "CONSOL", $D$3,"TOT_Entity","USD","Budget_Final",[1]Setup!C26,"PERIODIC",$B653,"TOPFLOW","TOP","TOP","top1",$C653,"top3","Open_Acute_DIV1","TOP5","TOP6","REPORTED","TOP8")</f>
        <v>2414.2780728480002</v>
      </c>
      <c r="EG653" s="53">
        <f>_xll.OneStreamExcelAddIn.XFFunctions.XFGetCell("TRUE", "CONSOL", $D$3,"TOT_Entity","USD","Budget_Final",[1]Setup!C27,"PERIODIC",$B653,"TOPFLOW","TOP","TOP","top1",$C653,"top3","Open_Acute_DIV1","TOP5","TOP6","REPORTED","TOP8")</f>
        <v>2410.1567376819999</v>
      </c>
      <c r="EH653" s="53">
        <f>_xll.OneStreamExcelAddIn.XFFunctions.XFGetCell("TRUE", "CONSOL", $D$3,"TOT_Entity","USD","Budget_Final",[1]Setup!C28,"PERIODIC",$B653,"TOPFLOW","TOP","TOP","top1",$C653,"top3","Open_Acute_DIV1","TOP5","TOP6","REPORTED","TOP8")</f>
        <v>2412.5811631050001</v>
      </c>
    </row>
    <row r="654" spans="2:138" x14ac:dyDescent="0.25">
      <c r="B654" s="51">
        <v>69108</v>
      </c>
      <c r="C654" s="51"/>
      <c r="D654" t="str" cm="1">
        <f t="array" ref="D654">_xll.OneStreamExcelAddIn.XFFunctions.XFGetMemberInfo("Description","Account",B654)</f>
        <v>Meals - Employee Travel</v>
      </c>
      <c r="E654" s="53">
        <f>_xll.OneStreamExcelAddIn.XFFunctions.XFGetCell("TRUE", "CONSOL", $D$3,"TOT_Entity","USD","Actual",$E$3,"PERIODIC",$B654,"TOPFLOW","TOP","TOP","top1",$C654,"top3","Open_Acute_DIV1","TOP5","TOP6","REPORTED","TOP8")</f>
        <v>285.99</v>
      </c>
      <c r="F654" s="53">
        <f>_xll.OneStreamExcelAddIn.XFFunctions.XFGetCell("TRUE", "CONSOL", $D$3,"TOT_Entity","Aggregated","Budget_Working",$E$3,"PERIODIC",$B654,"TOPFLOW","TOP","TOP","top1",$C654,"top3","Open_Acute_DIV1","TOP5","TOP6","REPORTED","TOP8")</f>
        <v>774.05833333299995</v>
      </c>
      <c r="G654" s="53">
        <f t="shared" si="1697"/>
        <v>488.06833333299994</v>
      </c>
      <c r="H654" s="55">
        <f t="shared" si="1698"/>
        <v>0.63053172133867186</v>
      </c>
      <c r="I654" s="41"/>
      <c r="J654" s="53">
        <f>_xll.OneStreamExcelAddIn.XFFunctions.XFGetCell("TRUE", "CONSOL", $D$3,"TOT_Entity","USD","Actual",$E$3,"YTD",$B654,"TOPFLOW","TOP","TOP","top1",$C654,"TOP3","Open_Acute_DIV1","TOP5","TOP6","REPORTED","TOP8")</f>
        <v>285.99</v>
      </c>
      <c r="K654" s="53">
        <f>_xll.OneStreamExcelAddIn.XFFunctions.XFGetCell("TRUE", "CONSOL", $D$3,"TOT_Entity","Aggregated","Budget_Working",$E$3,"YTD",$B654,"TOPFLOW","TOP","TOP","top1",$C654,"TOP3","Open_Acute_DIV1","TOP5","TOP6","REPORTED","TOP8")</f>
        <v>3096.2333333319998</v>
      </c>
      <c r="L654" s="53">
        <f t="shared" si="1699"/>
        <v>2810.2433333319996</v>
      </c>
      <c r="M654" s="40">
        <f t="shared" si="1700"/>
        <v>0.90763293033466785</v>
      </c>
      <c r="N654" s="41"/>
      <c r="O654" s="53">
        <f>_xll.OneStreamExcelAddIn.XFFunctions.XFGetCell("TRUE", "CONSOL", $D$3,"TOT_Entity","USD","Actual",$F$3,"YTD",$B654,"TOPFLOW","TOP","TOP","top1",$C654,"TOP3","Open_Acute_DIV1","TOP5","TOP6","REPORTED","TOP8")</f>
        <v>1100.8599999999999</v>
      </c>
      <c r="P654" s="53">
        <f>_xll.OneStreamExcelAddIn.XFFunctions.XFGetCell("TRUE", "CONSOL", $D$3,"TOT_Entity","USD","Actual",$E$3,"YTD",$B654,"TOPFLOW","TOP","TOP","top1",$C654,"top3","Open_Acute_DIV1","TOP5","TOP6","REPORTED","VAR_BW_PY_Actual")</f>
        <v>814.87</v>
      </c>
      <c r="Q654" s="40">
        <f t="shared" si="1701"/>
        <v>0.7402121977363153</v>
      </c>
      <c r="R654" s="41"/>
      <c r="S654" s="53">
        <f>_xll.OneStreamExcelAddIn.XFFunctions.XFGetCell("TRUE", "CONSOL", $D$3,"TOT_Entity","USD","MIDFCST",$E$3,"MTD",$B654,"TOPFLOW","TOP","TOP","top1",$C654,"TOP3","Open_Acute_DIV1","TOP5","TOP6","REPORTED","TOP8")</f>
        <v>0</v>
      </c>
      <c r="T654" s="53">
        <f t="shared" si="1702"/>
        <v>-285.99</v>
      </c>
      <c r="U654" s="40">
        <f t="shared" si="1703"/>
        <v>0</v>
      </c>
      <c r="V654" s="41"/>
      <c r="W654" s="42"/>
      <c r="X654" s="43"/>
      <c r="Y654" s="42"/>
      <c r="Z654" s="44"/>
      <c r="AB654" s="53">
        <f>_xll.OneStreamExcelAddIn.XFFunctions.XFGetCell("TRUE", "CONSOL", $D$3,"TOT_Entity","USD","Actual",[1]Setup!C4,"PERIODIC",$B654,"TOPFLOW","TOP","TOP","top1",$C654,"top3","Open_Acute_DIV1","TOP5","TOP6","REPORTED","TOP8")</f>
        <v>0</v>
      </c>
      <c r="AC654" s="53">
        <f>_xll.OneStreamExcelAddIn.XFFunctions.XFGetCell("TRUE", "CONSOL", $D$3,"TOT_Entity","Aggregated","Budget_Working",[1]Setup!C4,"PERIODIC",$B654,"TOPFLOW","TOP","TOP","top1",$C654,"top3","Open_Acute_DIV1","TOP5","TOP6","REPORTED","TOP8")</f>
        <v>774.05833333299995</v>
      </c>
      <c r="AD654" s="53">
        <f t="shared" si="1704"/>
        <v>774.05833333299995</v>
      </c>
      <c r="AE654" s="40">
        <f t="shared" si="1705"/>
        <v>1</v>
      </c>
      <c r="AG654" s="53">
        <f>_xll.OneStreamExcelAddIn.XFFunctions.XFGetCell("TRUE", "CONSOL", $D$3,"TOT_Entity","USD","Actual",[1]Setup!C5,"PERIODIC",$B654,"TOPFLOW","TOP","TOP","top1",$C654,"top3","Open_Acute_DIV1","TOP5","TOP6","REPORTED","TOP8")</f>
        <v>0</v>
      </c>
      <c r="AH654" s="53">
        <f>_xll.OneStreamExcelAddIn.XFFunctions.XFGetCell("TRUE", "CONSOL", $D$3,"TOT_Entity","Aggregated","Budget_Working",[1]Setup!C5,"PERIODIC",$B654,"TOPFLOW","TOP","TOP","top1",$C654,"top3","Open_Acute_DIV1","TOP5","TOP6","REPORTED","TOP8")</f>
        <v>774.05833333299995</v>
      </c>
      <c r="AI654" s="53">
        <f t="shared" si="1706"/>
        <v>774.05833333299995</v>
      </c>
      <c r="AJ654" s="40">
        <f t="shared" si="1707"/>
        <v>1</v>
      </c>
      <c r="AL654" s="53">
        <f>_xll.OneStreamExcelAddIn.XFFunctions.XFGetCell("TRUE", "CONSOL", $D$3,"TOT_Entity","USD","Actual",[1]Setup!C6,"PERIODIC",$B654,"TOPFLOW","TOP","TOP","top1",$C654,"top3","Open_Acute_DIV1","TOP5","TOP6","REPORTED","TOP8")</f>
        <v>0</v>
      </c>
      <c r="AM654" s="53">
        <f>_xll.OneStreamExcelAddIn.XFFunctions.XFGetCell("TRUE", "CONSOL", $D$3,"TOT_Entity","Aggregated","Budget_Working",[1]Setup!C6,"PERIODIC",$B654,"TOPFLOW","TOP","TOP","top1",$C654,"top3","Open_Acute_DIV1","TOP5","TOP6","REPORTED","TOP8")</f>
        <v>774.05833333299995</v>
      </c>
      <c r="AN654" s="53">
        <f t="shared" si="1708"/>
        <v>774.05833333299995</v>
      </c>
      <c r="AO654" s="40">
        <f t="shared" si="1709"/>
        <v>1</v>
      </c>
      <c r="AQ654" s="53">
        <f>_xll.OneStreamExcelAddIn.XFFunctions.XFGetCell("TRUE", "CONSOL", $D$3,"TOT_Entity","USD","Actual",[1]Setup!C7,"PERIODIC",$B654,"TOPFLOW","TOP","TOP","top1",$C654,"top3","Open_Acute_DIV1","TOP5","TOP6","REPORTED","TOP8")</f>
        <v>285.99</v>
      </c>
      <c r="AR654" s="53">
        <f>_xll.OneStreamExcelAddIn.XFFunctions.XFGetCell("TRUE", "CONSOL", $D$3,"TOT_Entity","Aggregated","Budget_Working",[1]Setup!C7,"PERIODIC",$B654,"TOPFLOW","TOP","TOP","top1",$C654,"top3","Open_Acute_DIV1","TOP5","TOP6","REPORTED","TOP8")</f>
        <v>774.05833333299995</v>
      </c>
      <c r="AS654" s="53">
        <f t="shared" si="1710"/>
        <v>488.06833333299994</v>
      </c>
      <c r="AT654" s="40">
        <f t="shared" si="1711"/>
        <v>0.63053172133867186</v>
      </c>
      <c r="AV654" s="53">
        <f>_xll.OneStreamExcelAddIn.XFFunctions.XFGetCell("TRUE", "CONSOL", $D$3,"TOT_Entity","USD","Actual",[1]Setup!C8,"PERIODIC",$B654,"TOPFLOW","TOP","TOP","top1",$C654,"top3","Open_Acute_DIV1","TOP5","TOP6","REPORTED","TOP8")</f>
        <v>-285.99</v>
      </c>
      <c r="AW654" s="53">
        <f>_xll.OneStreamExcelAddIn.XFFunctions.XFGetCell("TRUE", "CONSOL", $D$3,"TOT_Entity","Aggregated","Budget_Working",[1]Setup!C8,"PERIODIC",$B654,"TOPFLOW","TOP","TOP","top1",$C654,"top3","Open_Acute_DIV1","TOP5","TOP6","REPORTED","TOP8")</f>
        <v>774.05833333299995</v>
      </c>
      <c r="AX654" s="53">
        <f t="shared" si="1712"/>
        <v>1060.0483333329998</v>
      </c>
      <c r="AY654" s="40">
        <f t="shared" si="1713"/>
        <v>1.3694682786613279</v>
      </c>
      <c r="BA654" s="53">
        <f>_xll.OneStreamExcelAddIn.XFFunctions.XFGetCell("TRUE", "CONSOL", $D$3,"TOT_Entity","USD","Actual",[1]Setup!C9,"PERIODIC",$B654,"TOPFLOW","TOP","TOP","top1",$C654,"top3","Open_Acute_DIV1","TOP5","TOP6","REPORTED","TOP8")</f>
        <v>0</v>
      </c>
      <c r="BB654" s="53">
        <f>_xll.OneStreamExcelAddIn.XFFunctions.XFGetCell("TRUE", "CONSOL", $D$3,"TOT_Entity","Aggregated","Budget_Working",[1]Setup!C9,"PERIODIC",$B654,"TOPFLOW","TOP","TOP","top1",$C654,"top3","Open_Acute_DIV1","TOP5","TOP6","REPORTED","TOP8")</f>
        <v>774.05833333299995</v>
      </c>
      <c r="BC654" s="53">
        <f t="shared" si="1714"/>
        <v>774.05833333299995</v>
      </c>
      <c r="BD654" s="40">
        <f t="shared" si="1715"/>
        <v>1</v>
      </c>
      <c r="BF654" s="53">
        <f>_xll.OneStreamExcelAddIn.XFFunctions.XFGetCell("TRUE", "CONSOL", $D$3,"TOT_Entity","USD","Actual",[1]Setup!C10,"PERIODIC",$B654,"TOPFLOW","TOP","TOP","top1",$C654,"top3","Open_Acute_DIV1","TOP5","TOP6","REPORTED","TOP8")</f>
        <v>0</v>
      </c>
      <c r="BG654" s="53">
        <f>_xll.OneStreamExcelAddIn.XFFunctions.XFGetCell("TRUE", "CONSOL", $D$3,"TOT_Entity","Aggregated","Budget_Working",[1]Setup!C10,"PERIODIC",$B654,"TOPFLOW","TOP","TOP","top1",$C654,"top3","Open_Acute_DIV1","TOP5","TOP6","REPORTED","TOP8")</f>
        <v>774.05833333299995</v>
      </c>
      <c r="BH654" s="53">
        <f t="shared" si="1716"/>
        <v>774.05833333299995</v>
      </c>
      <c r="BI654" s="40">
        <f t="shared" si="1717"/>
        <v>1</v>
      </c>
      <c r="BK654" s="53">
        <f>_xll.OneStreamExcelAddIn.XFFunctions.XFGetCell("TRUE", "CONSOL", $D$3,"TOT_Entity","USD","Actual",[1]Setup!C11,"PERIODIC",$B654,"TOPFLOW","TOP","TOP","top1",$C654,"top3","Open_Acute_DIV1","TOP5","TOP6","REPORTED","TOP8")</f>
        <v>0</v>
      </c>
      <c r="BL654" s="53">
        <f>_xll.OneStreamExcelAddIn.XFFunctions.XFGetCell("TRUE", "CONSOL", $D$3,"TOT_Entity","Aggregated","Budget_Working",[1]Setup!C11,"PERIODIC",$B654,"TOPFLOW","TOP","TOP","top1",$C654,"top3","Open_Acute_DIV1","TOP5","TOP6","REPORTED","TOP8")</f>
        <v>774.05833333299995</v>
      </c>
      <c r="BM654" s="53">
        <f t="shared" si="1718"/>
        <v>774.05833333299995</v>
      </c>
      <c r="BN654" s="40">
        <f t="shared" si="1719"/>
        <v>1</v>
      </c>
      <c r="BP654" s="53">
        <f>_xll.OneStreamExcelAddIn.XFFunctions.XFGetCell("TRUE", "CONSOL", $D$3,"TOT_Entity","USD","Actual",[1]Setup!C12,"PERIODIC",$B654,"TOPFLOW","TOP","TOP","top1",$C654,"top3","Open_Acute_DIV1","TOP5","TOP6","REPORTED","TOP8")</f>
        <v>0</v>
      </c>
      <c r="BQ654" s="53">
        <f>_xll.OneStreamExcelAddIn.XFFunctions.XFGetCell("TRUE", "CONSOL", $D$3,"TOT_Entity","Aggregated","Budget_Working",[1]Setup!C12,"PERIODIC",$B654,"TOPFLOW","TOP","TOP","top1",$C654,"top3","Open_Acute_DIV1","TOP5","TOP6","REPORTED","TOP8")</f>
        <v>774.05833333299995</v>
      </c>
      <c r="BR654" s="53">
        <f t="shared" si="1720"/>
        <v>774.05833333299995</v>
      </c>
      <c r="BS654" s="40">
        <f t="shared" si="1721"/>
        <v>1</v>
      </c>
      <c r="BU654" s="53">
        <f>_xll.OneStreamExcelAddIn.XFFunctions.XFGetCell("TRUE", "CONSOL", $D$3,"TOT_Entity","USD","Actual",[1]Setup!C13,"PERIODIC",$B654,"TOPFLOW","TOP","TOP","top1",$C654,"top3","Open_Acute_DIV1","TOP5","TOP6","REPORTED","TOP8")</f>
        <v>0</v>
      </c>
      <c r="BV654" s="53">
        <f>_xll.OneStreamExcelAddIn.XFFunctions.XFGetCell("TRUE", "CONSOL", $D$3,"TOT_Entity","Aggregated","Budget_Working",[1]Setup!C13,"PERIODIC",$B654,"TOPFLOW","TOP","TOP","top1",$C654,"top3","Open_Acute_DIV1","TOP5","TOP6","REPORTED","TOP8")</f>
        <v>774.05833333299995</v>
      </c>
      <c r="BW654" s="53">
        <f t="shared" si="1722"/>
        <v>774.05833333299995</v>
      </c>
      <c r="BX654" s="40">
        <f t="shared" si="1723"/>
        <v>1</v>
      </c>
      <c r="BZ654" s="53">
        <f>_xll.OneStreamExcelAddIn.XFFunctions.XFGetCell("TRUE", "CONSOL", $D$3,"TOT_Entity","USD","Actual",[1]Setup!C14,"PERIODIC",$B654,"TOPFLOW","TOP","TOP","top1",$C654,"top3","Open_Acute_DIV1","TOP5","TOP6","REPORTED","TOP8")</f>
        <v>0</v>
      </c>
      <c r="CA654" s="53">
        <f>_xll.OneStreamExcelAddIn.XFFunctions.XFGetCell("TRUE", "CONSOL", $D$3,"TOT_Entity","Aggregated","Budget_Working",[1]Setup!C14,"PERIODIC",$B654,"TOPFLOW","TOP","TOP","top1",$C654,"top3","Open_Acute_DIV1","TOP5","TOP6","REPORTED","TOP8")</f>
        <v>774.05833333299995</v>
      </c>
      <c r="CB654" s="53">
        <f t="shared" si="1724"/>
        <v>774.05833333299995</v>
      </c>
      <c r="CC654" s="40">
        <f t="shared" si="1725"/>
        <v>1</v>
      </c>
      <c r="CE654" s="53">
        <f>_xll.OneStreamExcelAddIn.XFFunctions.XFGetCell("TRUE", "CONSOL", $D$3,"TOT_Entity","USD","Actual",[1]Setup!C15,"PERIODIC",$B654,"TOPFLOW","TOP","TOP","top1",$C654,"top3","Open_Acute_DIV1","TOP5","TOP6","REPORTED","TOP8")</f>
        <v>0</v>
      </c>
      <c r="CF654" s="53">
        <f>_xll.OneStreamExcelAddIn.XFFunctions.XFGetCell("TRUE", "CONSOL", $D$3,"TOT_Entity","Aggregated","Budget_Working",[1]Setup!C15,"PERIODIC",$B654,"TOPFLOW","TOP","TOP","top1",$C654,"top3","Open_Acute_DIV1","TOP5","TOP6","REPORTED","TOP8")</f>
        <v>774.05833333299995</v>
      </c>
      <c r="CG654" s="53">
        <f t="shared" si="1726"/>
        <v>774.05833333299995</v>
      </c>
      <c r="CH654" s="40">
        <f t="shared" si="1727"/>
        <v>1</v>
      </c>
      <c r="CI654" s="212"/>
      <c r="CJ654" s="53">
        <f>_xll.OneStreamExcelAddIn.XFFunctions.XFGetCell("TRUE", "CONSOL", $D$3,"TOT_Entity","USD","Actual",[1]Setup!C4,"PERIODIC",$B654,"TOPFLOW","TOP","TOP","top1",$C654,"top3","Open_Acute_DIV1","TOP5","TOP6","REPORTED","TOP8")</f>
        <v>0</v>
      </c>
      <c r="CK654" s="53">
        <f>_xll.OneStreamExcelAddIn.XFFunctions.XFGetCell("TRUE", "CONSOL", $D$3,"TOT_Entity","USD","Actual",[1]Setup!C5,"PERIODIC",$B654,"TOPFLOW","TOP","TOP","top1",$C654,"top3","Open_Acute_DIV1","TOP5","TOP6","REPORTED","TOP8")</f>
        <v>0</v>
      </c>
      <c r="CL654" s="53">
        <f>_xll.OneStreamExcelAddIn.XFFunctions.XFGetCell("TRUE", "CONSOL", $D$3,"TOT_Entity","USD","Actual",[1]Setup!C6,"PERIODIC",$B654,"TOPFLOW","TOP","TOP","top1",$C654,"top3","Open_Acute_DIV1","TOP5","TOP6","REPORTED","TOP8")</f>
        <v>0</v>
      </c>
      <c r="CM654" s="53">
        <f>_xll.OneStreamExcelAddIn.XFFunctions.XFGetCell("TRUE", "CONSOL", $D$3,"TOT_Entity","USD","Actual",[1]Setup!C7,"PERIODIC",$B654,"TOPFLOW","TOP","TOP","top1",$C654,"top3","Open_Acute_DIV1","TOP5","TOP6","REPORTED","TOP8")</f>
        <v>285.99</v>
      </c>
      <c r="CN654" s="53">
        <f>_xll.OneStreamExcelAddIn.XFFunctions.XFGetCell("TRUE", "CONSOL", $D$3,"TOT_Entity","USD","Actual",[1]Setup!C8,"PERIODIC",$B654,"TOPFLOW","TOP","TOP","top1",$C654,"top3","Open_Acute_DIV1","TOP5","TOP6","REPORTED","TOP8")</f>
        <v>-285.99</v>
      </c>
      <c r="CO654" s="53">
        <f>_xll.OneStreamExcelAddIn.XFFunctions.XFGetCell("TRUE", "CONSOL", $D$3,"TOT_Entity","USD","Actual",[1]Setup!C9,"PERIODIC",$B654,"TOPFLOW","TOP","TOP","top1",$C654,"top3","Open_Acute_DIV1","TOP5","TOP6","REPORTED","TOP8")</f>
        <v>0</v>
      </c>
      <c r="CP654" s="53">
        <f>_xll.OneStreamExcelAddIn.XFFunctions.XFGetCell("TRUE", "CONSOL", $D$3,"TOT_Entity","USD","Actual",[1]Setup!C10,"PERIODIC",$B654,"TOPFLOW","TOP","TOP","top1",$C654,"top3","Open_Acute_DIV1","TOP5","TOP6","REPORTED","TOP8")</f>
        <v>0</v>
      </c>
      <c r="CQ654" s="53">
        <f>_xll.OneStreamExcelAddIn.XFFunctions.XFGetCell("TRUE", "CONSOL", $D$3,"TOT_Entity","USD","Actual",[1]Setup!C11,"PERIODIC",$B654,"TOPFLOW","TOP","TOP","top1",$C654,"top3","Open_Acute_DIV1","TOP5","TOP6","REPORTED","TOP8")</f>
        <v>0</v>
      </c>
      <c r="CR654" s="53">
        <f>_xll.OneStreamExcelAddIn.XFFunctions.XFGetCell("TRUE", "CONSOL", $D$3,"TOT_Entity","USD","Actual",[1]Setup!C12,"PERIODIC",$B654,"TOPFLOW","TOP","TOP","top1",$C654,"top3","Open_Acute_DIV1","TOP5","TOP6","REPORTED","TOP8")</f>
        <v>0</v>
      </c>
      <c r="CS654" s="53">
        <f>_xll.OneStreamExcelAddIn.XFFunctions.XFGetCell("TRUE", "CONSOL", $D$3,"TOT_Entity","USD","Actual",[1]Setup!C13,"PERIODIC",$B654,"TOPFLOW","TOP","TOP","top1",$C654,"top3","Open_Acute_DIV1","TOP5","TOP6","REPORTED","TOP8")</f>
        <v>0</v>
      </c>
      <c r="CT654" s="53">
        <f>_xll.OneStreamExcelAddIn.XFFunctions.XFGetCell("TRUE", "CONSOL", $D$3,"TOT_Entity","USD","Actual",[1]Setup!C14,"PERIODIC",$B654,"TOPFLOW","TOP","TOP","top1",$C654,"top3","Open_Acute_DIV1","TOP5","TOP6","REPORTED","TOP8")</f>
        <v>0</v>
      </c>
      <c r="CU654" s="53">
        <f>_xll.OneStreamExcelAddIn.XFFunctions.XFGetCell("TRUE", "CONSOL", $D$3,"TOT_Entity","USD","Actual",[1]Setup!C15,"PERIODIC",$B654,"TOPFLOW","TOP","TOP","top1",$C654,"top3","Open_Acute_DIV1","TOP5","TOP6","REPORTED","TOP8")</f>
        <v>0</v>
      </c>
      <c r="CV654" s="212"/>
      <c r="CW654" s="53">
        <f>_xll.OneStreamExcelAddIn.XFFunctions.XFGetCell("TRUE", "CONSOL", $D$3,"TOT_Entity","USD","Actual",[1]Setup!C17,"PERIODIC",$B654,"TOPFLOW","TOP","TOP","top1",$C654,"top3","Open_Acute_DIV1","TOP5","TOP6","REPORTED","TOP8")</f>
        <v>496.3</v>
      </c>
      <c r="CX654" s="53">
        <f>_xll.OneStreamExcelAddIn.XFFunctions.XFGetCell("TRUE", "CONSOL", $D$3,"TOT_Entity","USD","Actual",[1]Setup!C18,"PERIODIC",$B654,"TOPFLOW","TOP","TOP","top1",$C654,"top3","Open_Acute_DIV1","TOP5","TOP6","REPORTED","TOP8")</f>
        <v>56.35</v>
      </c>
      <c r="CY654" s="53">
        <f>_xll.OneStreamExcelAddIn.XFFunctions.XFGetCell("TRUE", "CONSOL", $D$3,"TOT_Entity","USD","Actual",[1]Setup!C19,"PERIODIC",$B654,"TOPFLOW","TOP","TOP","top1",$C654,"top3","Open_Acute_DIV1","TOP5","TOP6","REPORTED","TOP8")</f>
        <v>143.61000000000001</v>
      </c>
      <c r="CZ654" s="53">
        <f>_xll.OneStreamExcelAddIn.XFFunctions.XFGetCell("TRUE", "CONSOL", $D$3,"TOT_Entity","USD","Actual",[1]Setup!C20,"PERIODIC",$B654,"TOPFLOW","TOP","TOP","top1",$C654,"top3","Open_Acute_DIV1","TOP5","TOP6","REPORTED","TOP8")</f>
        <v>404.6</v>
      </c>
      <c r="DA654" s="53">
        <f>_xll.OneStreamExcelAddIn.XFFunctions.XFGetCell("TRUE", "CONSOL", $D$3,"TOT_Entity","USD","Actual",[1]Setup!C21,"PERIODIC",$B654,"TOPFLOW","TOP","TOP","top1",$C654,"top3","Open_Acute_DIV1","TOP5","TOP6","REPORTED","TOP8")</f>
        <v>540.63</v>
      </c>
      <c r="DB654" s="53">
        <f>_xll.OneStreamExcelAddIn.XFFunctions.XFGetCell("TRUE", "CONSOL", $D$3,"TOT_Entity","USD","Actual",[1]Setup!C22,"PERIODIC",$B654,"TOPFLOW","TOP","TOP","top1",$C654,"top3","Open_Acute_DIV1","TOP5","TOP6","REPORTED","TOP8")</f>
        <v>526.11</v>
      </c>
      <c r="DC654" s="53">
        <f>_xll.OneStreamExcelAddIn.XFFunctions.XFGetCell("TRUE", "CONSOL", $D$3,"TOT_Entity","USD","Actual",[1]Setup!C23,"PERIODIC",$B654,"TOPFLOW","TOP","TOP","top1",$C654,"top3","Open_Acute_DIV1","TOP5","TOP6","REPORTED","TOP8")</f>
        <v>410.58</v>
      </c>
      <c r="DD654" s="53">
        <f>_xll.OneStreamExcelAddIn.XFFunctions.XFGetCell("TRUE", "CONSOL", $D$3,"TOT_Entity","USD","Actual",[1]Setup!C24,"PERIODIC",$B654,"TOPFLOW","TOP","TOP","top1",$C654,"top3","Open_Acute_DIV1","TOP5","TOP6","REPORTED","TOP8")</f>
        <v>311.49</v>
      </c>
      <c r="DE654" s="53">
        <f>_xll.OneStreamExcelAddIn.XFFunctions.XFGetCell("TRUE", "CONSOL", $D$3,"TOT_Entity","USD","Actual",[1]Setup!C25,"PERIODIC",$B654,"TOPFLOW","TOP","TOP","top1",$C654,"top3","Open_Acute_DIV1","TOP5","TOP6","REPORTED","TOP8")</f>
        <v>480.15</v>
      </c>
      <c r="DF654" s="53">
        <f>_xll.OneStreamExcelAddIn.XFFunctions.XFGetCell("TRUE", "CONSOL", $D$3,"TOT_Entity","USD","Actual",[1]Setup!C26,"PERIODIC",$B654,"TOPFLOW","TOP","TOP","top1",$C654,"top3","Open_Acute_DIV1","TOP5","TOP6","REPORTED","TOP8")</f>
        <v>612.69000000000005</v>
      </c>
      <c r="DG654" s="53">
        <f>_xll.OneStreamExcelAddIn.XFFunctions.XFGetCell("TRUE", "CONSOL", $D$3,"TOT_Entity","USD","Actual",[1]Setup!C27,"PERIODIC",$B654,"TOPFLOW","TOP","TOP","top1",$C654,"top3","Open_Acute_DIV1","TOP5","TOP6","REPORTED","TOP8")</f>
        <v>29.88</v>
      </c>
      <c r="DH654" s="53">
        <f>_xll.OneStreamExcelAddIn.XFFunctions.XFGetCell("TRUE", "CONSOL", $D$3,"TOT_Entity","USD","Actual",[1]Setup!C28,"PERIODIC",$B654,"TOPFLOW","TOP","TOP","top1",$C654,"top3","Open_Acute_DIV1","TOP5","TOP6","REPORTED","TOP8")</f>
        <v>375.55</v>
      </c>
      <c r="DI654" s="178"/>
      <c r="DJ654" s="53">
        <f>_xll.OneStreamExcelAddIn.XFFunctions.XFGetCell("TRUE", "CONSOL", $D$3,"TOT_Entity","Aggregated","Budget_Working",[1]Setup!C4,"PERIODIC",$B654,"TOPFLOW","TOP","TOP","top1",$C654,"top3","Open_Acute_DIV1","TOP5","TOP6","REPORTED","TOP8")</f>
        <v>774.05833333299995</v>
      </c>
      <c r="DK654" s="53">
        <f>_xll.OneStreamExcelAddIn.XFFunctions.XFGetCell("TRUE", "CONSOL", $D$3,"TOT_Entity","Aggregated","Budget_Working",[1]Setup!C5,"PERIODIC",$B654,"TOPFLOW","TOP","TOP","top1",$C654,"top3","Open_Acute_DIV1","TOP5","TOP6","REPORTED","TOP8")</f>
        <v>774.05833333299995</v>
      </c>
      <c r="DL654" s="53">
        <f>_xll.OneStreamExcelAddIn.XFFunctions.XFGetCell("TRUE", "CONSOL", $D$3,"TOT_Entity","Aggregated","Budget_Working",[1]Setup!C6,"PERIODIC",$B654,"TOPFLOW","TOP","TOP","top1",$C654,"top3","Open_Acute_DIV1","TOP5","TOP6","REPORTED","TOP8")</f>
        <v>774.05833333299995</v>
      </c>
      <c r="DM654" s="53">
        <f>_xll.OneStreamExcelAddIn.XFFunctions.XFGetCell("TRUE", "CONSOL", $D$3,"TOT_Entity","Aggregated","Budget_Working",[1]Setup!C7,"PERIODIC",$B654,"TOPFLOW","TOP","TOP","top1",$C654,"top3","Open_Acute_DIV1","TOP5","TOP6","REPORTED","TOP8")</f>
        <v>774.05833333299995</v>
      </c>
      <c r="DN654" s="53">
        <f>_xll.OneStreamExcelAddIn.XFFunctions.XFGetCell("TRUE", "CONSOL", $D$3,"TOT_Entity","Aggregated","Budget_Working",[1]Setup!C8,"PERIODIC",$B654,"TOPFLOW","TOP","TOP","top1",$C654,"top3","Open_Acute_DIV1","TOP5","TOP6","REPORTED","TOP8")</f>
        <v>774.05833333299995</v>
      </c>
      <c r="DO654" s="53">
        <f>_xll.OneStreamExcelAddIn.XFFunctions.XFGetCell("TRUE", "CONSOL", $D$3,"TOT_Entity","Aggregated","Budget_Working",[1]Setup!C9,"PERIODIC",$B654,"TOPFLOW","TOP","TOP","top1",$C654,"top3","Open_Acute_DIV1","TOP5","TOP6","REPORTED","TOP8")</f>
        <v>774.05833333299995</v>
      </c>
      <c r="DP654" s="53">
        <f>_xll.OneStreamExcelAddIn.XFFunctions.XFGetCell("TRUE", "CONSOL", $D$3,"TOT_Entity","Aggregated","Budget_Working",[1]Setup!C10,"PERIODIC",$B654,"TOPFLOW","TOP","TOP","top1",$C654,"top3","Open_Acute_DIV1","TOP5","TOP6","REPORTED","TOP8")</f>
        <v>774.05833333299995</v>
      </c>
      <c r="DQ654" s="53">
        <f>_xll.OneStreamExcelAddIn.XFFunctions.XFGetCell("TRUE", "CONSOL", $D$3,"TOT_Entity","Aggregated","Budget_Working",[1]Setup!C11,"PERIODIC",$B654,"TOPFLOW","TOP","TOP","top1",$C654,"top3","Open_Acute_DIV1","TOP5","TOP6","REPORTED","TOP8")</f>
        <v>774.05833333299995</v>
      </c>
      <c r="DR654" s="53">
        <f>_xll.OneStreamExcelAddIn.XFFunctions.XFGetCell("TRUE", "CONSOL", $D$3,"TOT_Entity","Aggregated","Budget_Working",[1]Setup!C12,"PERIODIC",$B654,"TOPFLOW","TOP","TOP","top1",$C654,"top3","Open_Acute_DIV1","TOP5","TOP6","REPORTED","TOP8")</f>
        <v>774.05833333299995</v>
      </c>
      <c r="DS654" s="53">
        <f>_xll.OneStreamExcelAddIn.XFFunctions.XFGetCell("TRUE", "CONSOL", $D$3,"TOT_Entity","Aggregated","Budget_Working",[1]Setup!C13,"PERIODIC",$B654,"TOPFLOW","TOP","TOP","top1",$C654,"top3","Open_Acute_DIV1","TOP5","TOP6","REPORTED","TOP8")</f>
        <v>774.05833333299995</v>
      </c>
      <c r="DT654" s="53">
        <f>_xll.OneStreamExcelAddIn.XFFunctions.XFGetCell("TRUE", "CONSOL", $D$3,"TOT_Entity","Aggregated","Budget_Working",[1]Setup!C14,"PERIODIC",$B654,"TOPFLOW","TOP","TOP","top1",$C654,"top3","Open_Acute_DIV1","TOP5","TOP6","REPORTED","TOP8")</f>
        <v>774.05833333299995</v>
      </c>
      <c r="DU654" s="53">
        <f>_xll.OneStreamExcelAddIn.XFFunctions.XFGetCell("TRUE", "CONSOL", $D$3,"TOT_Entity","Aggregated","Budget_Working",[1]Setup!C15,"PERIODIC",$B654,"TOPFLOW","TOP","TOP","top1",$C654,"top3","Open_Acute_DIV1","TOP5","TOP6","REPORTED","TOP8")</f>
        <v>774.05833333299995</v>
      </c>
      <c r="DV654" s="178"/>
      <c r="DW654" s="53">
        <f>_xll.OneStreamExcelAddIn.XFFunctions.XFGetCell("TRUE", "CONSOL", $D$3,"TOT_Entity","USD","Budget_Final",[1]Setup!C17,"PERIODIC",$B654,"TOPFLOW","TOP","TOP","top1",$C654,"top3","Open_Acute_DIV1","TOP5","TOP6","REPORTED","TOP8")</f>
        <v>188.28388661</v>
      </c>
      <c r="DX654" s="53">
        <f>_xll.OneStreamExcelAddIn.XFFunctions.XFGetCell("TRUE", "CONSOL", $D$3,"TOT_Entity","USD","Budget_Final",[1]Setup!C18,"PERIODIC",$B654,"TOPFLOW","TOP","TOP","top1",$C654,"top3","Open_Acute_DIV1","TOP5","TOP6","REPORTED","TOP8")</f>
        <v>179.20307858800001</v>
      </c>
      <c r="DY654" s="53">
        <f>_xll.OneStreamExcelAddIn.XFFunctions.XFGetCell("TRUE", "CONSOL", $D$3,"TOT_Entity","USD","Budget_Final",[1]Setup!C19,"PERIODIC",$B654,"TOPFLOW","TOP","TOP","top1",$C654,"top3","Open_Acute_DIV1","TOP5","TOP6","REPORTED","TOP8")</f>
        <v>201.04781956400001</v>
      </c>
      <c r="DZ654" s="53">
        <f>_xll.OneStreamExcelAddIn.XFFunctions.XFGetCell("TRUE", "CONSOL", $D$3,"TOT_Entity","USD","Budget_Final",[1]Setup!C20,"PERIODIC",$B654,"TOPFLOW","TOP","TOP","top1",$C654,"top3","Open_Acute_DIV1","TOP5","TOP6","REPORTED","TOP8")</f>
        <v>199.904780792</v>
      </c>
      <c r="EA654" s="53">
        <f>_xll.OneStreamExcelAddIn.XFFunctions.XFGetCell("TRUE", "CONSOL", $D$3,"TOT_Entity","USD","Budget_Final",[1]Setup!C21,"PERIODIC",$B654,"TOPFLOW","TOP","TOP","top1",$C654,"top3","Open_Acute_DIV1","TOP5","TOP6","REPORTED","TOP8")</f>
        <v>205.74697896000001</v>
      </c>
      <c r="EB654" s="53">
        <f>_xll.OneStreamExcelAddIn.XFFunctions.XFGetCell("TRUE", "CONSOL", $D$3,"TOT_Entity","USD","Budget_Final",[1]Setup!C22,"PERIODIC",$B654,"TOPFLOW","TOP","TOP","top1",$C654,"top3","Open_Acute_DIV1","TOP5","TOP6","REPORTED","TOP8")</f>
        <v>194.82460847199999</v>
      </c>
      <c r="EC654" s="53">
        <f>_xll.OneStreamExcelAddIn.XFFunctions.XFGetCell("TRUE", "CONSOL", $D$3,"TOT_Entity","USD","Budget_Final",[1]Setup!C23,"PERIODIC",$B654,"TOPFLOW","TOP","TOP","top1",$C654,"top3","Open_Acute_DIV1","TOP5","TOP6","REPORTED","TOP8")</f>
        <v>205.365966036</v>
      </c>
      <c r="ED654" s="53">
        <f>_xll.OneStreamExcelAddIn.XFFunctions.XFGetCell("TRUE", "CONSOL", $D$3,"TOT_Entity","USD","Budget_Final",[1]Setup!C24,"PERIODIC",$B654,"TOPFLOW","TOP","TOP","top1",$C654,"top3","Open_Acute_DIV1","TOP5","TOP6","REPORTED","TOP8")</f>
        <v>205.49297034400001</v>
      </c>
      <c r="EE654" s="53">
        <f>_xll.OneStreamExcelAddIn.XFFunctions.XFGetCell("TRUE", "CONSOL", $D$3,"TOT_Entity","USD","Budget_Final",[1]Setup!C25,"PERIODIC",$B654,"TOPFLOW","TOP","TOP","top1",$C654,"top3","Open_Acute_DIV1","TOP5","TOP6","REPORTED","TOP8")</f>
        <v>205.42946818999999</v>
      </c>
      <c r="EF654" s="53">
        <f>_xll.OneStreamExcelAddIn.XFFunctions.XFGetCell("TRUE", "CONSOL", $D$3,"TOT_Entity","USD","Budget_Final",[1]Setup!C26,"PERIODIC",$B654,"TOPFLOW","TOP","TOP","top1",$C654,"top3","Open_Acute_DIV1","TOP5","TOP6","REPORTED","TOP8")</f>
        <v>204.22292726399999</v>
      </c>
      <c r="EG654" s="53">
        <f>_xll.OneStreamExcelAddIn.XFFunctions.XFGetCell("TRUE", "CONSOL", $D$3,"TOT_Entity","USD","Budget_Final",[1]Setup!C27,"PERIODIC",$B654,"TOPFLOW","TOP","TOP","top1",$C654,"top3","Open_Acute_DIV1","TOP5","TOP6","REPORTED","TOP8")</f>
        <v>191.331990002</v>
      </c>
      <c r="EH654" s="53">
        <f>_xll.OneStreamExcelAddIn.XFFunctions.XFGetCell("TRUE", "CONSOL", $D$3,"TOT_Entity","USD","Budget_Final",[1]Setup!C28,"PERIODIC",$B654,"TOPFLOW","TOP","TOP","top1",$C654,"top3","Open_Acute_DIV1","TOP5","TOP6","REPORTED","TOP8")</f>
        <v>194.761106318</v>
      </c>
    </row>
    <row r="655" spans="2:138" x14ac:dyDescent="0.25">
      <c r="B655" s="51">
        <v>69109</v>
      </c>
      <c r="C655" s="51"/>
      <c r="D655" t="str" cm="1">
        <f t="array" ref="D655">_xll.OneStreamExcelAddIn.XFFunctions.XFGetMemberInfo("Description","Account",B655)</f>
        <v>Meals - Employee Business Mtgs</v>
      </c>
      <c r="E655" s="53">
        <f>_xll.OneStreamExcelAddIn.XFFunctions.XFGetCell("TRUE", "CONSOL", $D$3,"TOT_Entity","USD","Actual",$E$3,"PERIODIC",$B655,"TOPFLOW","TOP","TOP","top1",$C655,"top3","Open_Acute_DIV1","TOP5","TOP6","REPORTED","TOP8")</f>
        <v>13.89</v>
      </c>
      <c r="F655" s="53">
        <f>_xll.OneStreamExcelAddIn.XFFunctions.XFGetCell("TRUE", "CONSOL", $D$3,"TOT_Entity","Aggregated","Budget_Working",$E$3,"PERIODIC",$B655,"TOPFLOW","TOP","TOP","top1",$C655,"top3","Open_Acute_DIV1","TOP5","TOP6","REPORTED","TOP8")</f>
        <v>208.66249999999999</v>
      </c>
      <c r="G655" s="53">
        <f t="shared" si="1697"/>
        <v>194.77249999999998</v>
      </c>
      <c r="H655" s="55">
        <f t="shared" si="1698"/>
        <v>0.93343317558257943</v>
      </c>
      <c r="I655" s="41"/>
      <c r="J655" s="53">
        <f>_xll.OneStreamExcelAddIn.XFFunctions.XFGetCell("TRUE", "CONSOL", $D$3,"TOT_Entity","USD","Actual",$E$3,"YTD",$B655,"TOPFLOW","TOP","TOP","top1",$C655,"TOP3","Open_Acute_DIV1","TOP5","TOP6","REPORTED","TOP8")</f>
        <v>70.87</v>
      </c>
      <c r="K655" s="53">
        <f>_xll.OneStreamExcelAddIn.XFFunctions.XFGetCell("TRUE", "CONSOL", $D$3,"TOT_Entity","Aggregated","Budget_Working",$E$3,"YTD",$B655,"TOPFLOW","TOP","TOP","top1",$C655,"TOP3","Open_Acute_DIV1","TOP5","TOP6","REPORTED","TOP8")</f>
        <v>834.65</v>
      </c>
      <c r="L655" s="53">
        <f t="shared" si="1699"/>
        <v>763.78</v>
      </c>
      <c r="M655" s="40">
        <f t="shared" si="1700"/>
        <v>0.91509015755106926</v>
      </c>
      <c r="N655" s="41"/>
      <c r="O655" s="53">
        <f>_xll.OneStreamExcelAddIn.XFFunctions.XFGetCell("TRUE", "CONSOL", $D$3,"TOT_Entity","USD","Actual",$F$3,"YTD",$B655,"TOPFLOW","TOP","TOP","top1",$C655,"TOP3","Open_Acute_DIV1","TOP5","TOP6","REPORTED","TOP8")</f>
        <v>103.99</v>
      </c>
      <c r="P655" s="53">
        <f>_xll.OneStreamExcelAddIn.XFFunctions.XFGetCell("TRUE", "CONSOL", $D$3,"TOT_Entity","USD","Actual",$E$3,"YTD",$B655,"TOPFLOW","TOP","TOP","top1",$C655,"top3","Open_Acute_DIV1","TOP5","TOP6","REPORTED","VAR_BW_PY_Actual")</f>
        <v>33.119999999999997</v>
      </c>
      <c r="Q655" s="40">
        <f t="shared" si="1701"/>
        <v>0.31849216270795266</v>
      </c>
      <c r="R655" s="41"/>
      <c r="S655" s="53">
        <f>_xll.OneStreamExcelAddIn.XFFunctions.XFGetCell("TRUE", "CONSOL", $D$3,"TOT_Entity","USD","MIDFCST",$E$3,"MTD",$B655,"TOPFLOW","TOP","TOP","top1",$C655,"TOP3","Open_Acute_DIV1","TOP5","TOP6","REPORTED","TOP8")</f>
        <v>0</v>
      </c>
      <c r="T655" s="53">
        <f t="shared" si="1702"/>
        <v>-13.89</v>
      </c>
      <c r="U655" s="40">
        <f t="shared" si="1703"/>
        <v>0</v>
      </c>
      <c r="V655" s="41"/>
      <c r="W655" s="42"/>
      <c r="X655" s="43"/>
      <c r="Y655" s="42"/>
      <c r="Z655" s="44"/>
      <c r="AB655" s="53">
        <f>_xll.OneStreamExcelAddIn.XFFunctions.XFGetCell("TRUE", "CONSOL", $D$3,"TOT_Entity","USD","Actual",[1]Setup!C4,"PERIODIC",$B655,"TOPFLOW","TOP","TOP","top1",$C655,"top3","Open_Acute_DIV1","TOP5","TOP6","REPORTED","TOP8")</f>
        <v>0</v>
      </c>
      <c r="AC655" s="53">
        <f>_xll.OneStreamExcelAddIn.XFFunctions.XFGetCell("TRUE", "CONSOL", $D$3,"TOT_Entity","Aggregated","Budget_Working",[1]Setup!C4,"PERIODIC",$B655,"TOPFLOW","TOP","TOP","top1",$C655,"top3","Open_Acute_DIV1","TOP5","TOP6","REPORTED","TOP8")</f>
        <v>208.66249999999999</v>
      </c>
      <c r="AD655" s="53">
        <f t="shared" si="1704"/>
        <v>208.66249999999999</v>
      </c>
      <c r="AE655" s="40">
        <f t="shared" si="1705"/>
        <v>1</v>
      </c>
      <c r="AG655" s="53">
        <f>_xll.OneStreamExcelAddIn.XFFunctions.XFGetCell("TRUE", "CONSOL", $D$3,"TOT_Entity","USD","Actual",[1]Setup!C5,"PERIODIC",$B655,"TOPFLOW","TOP","TOP","top1",$C655,"top3","Open_Acute_DIV1","TOP5","TOP6","REPORTED","TOP8")</f>
        <v>0</v>
      </c>
      <c r="AH655" s="53">
        <f>_xll.OneStreamExcelAddIn.XFFunctions.XFGetCell("TRUE", "CONSOL", $D$3,"TOT_Entity","Aggregated","Budget_Working",[1]Setup!C5,"PERIODIC",$B655,"TOPFLOW","TOP","TOP","top1",$C655,"top3","Open_Acute_DIV1","TOP5","TOP6","REPORTED","TOP8")</f>
        <v>208.66249999999999</v>
      </c>
      <c r="AI655" s="53">
        <f t="shared" si="1706"/>
        <v>208.66249999999999</v>
      </c>
      <c r="AJ655" s="40">
        <f t="shared" si="1707"/>
        <v>1</v>
      </c>
      <c r="AL655" s="53">
        <f>_xll.OneStreamExcelAddIn.XFFunctions.XFGetCell("TRUE", "CONSOL", $D$3,"TOT_Entity","USD","Actual",[1]Setup!C6,"PERIODIC",$B655,"TOPFLOW","TOP","TOP","top1",$C655,"top3","Open_Acute_DIV1","TOP5","TOP6","REPORTED","TOP8")</f>
        <v>56.98</v>
      </c>
      <c r="AM655" s="53">
        <f>_xll.OneStreamExcelAddIn.XFFunctions.XFGetCell("TRUE", "CONSOL", $D$3,"TOT_Entity","Aggregated","Budget_Working",[1]Setup!C6,"PERIODIC",$B655,"TOPFLOW","TOP","TOP","top1",$C655,"top3","Open_Acute_DIV1","TOP5","TOP6","REPORTED","TOP8")</f>
        <v>208.66249999999999</v>
      </c>
      <c r="AN655" s="53">
        <f t="shared" si="1708"/>
        <v>151.6825</v>
      </c>
      <c r="AO655" s="40">
        <f t="shared" si="1709"/>
        <v>0.72692745462169772</v>
      </c>
      <c r="AQ655" s="53">
        <f>_xll.OneStreamExcelAddIn.XFFunctions.XFGetCell("TRUE", "CONSOL", $D$3,"TOT_Entity","USD","Actual",[1]Setup!C7,"PERIODIC",$B655,"TOPFLOW","TOP","TOP","top1",$C655,"top3","Open_Acute_DIV1","TOP5","TOP6","REPORTED","TOP8")</f>
        <v>13.89</v>
      </c>
      <c r="AR655" s="53">
        <f>_xll.OneStreamExcelAddIn.XFFunctions.XFGetCell("TRUE", "CONSOL", $D$3,"TOT_Entity","Aggregated","Budget_Working",[1]Setup!C7,"PERIODIC",$B655,"TOPFLOW","TOP","TOP","top1",$C655,"top3","Open_Acute_DIV1","TOP5","TOP6","REPORTED","TOP8")</f>
        <v>208.66249999999999</v>
      </c>
      <c r="AS655" s="53">
        <f t="shared" si="1710"/>
        <v>194.77249999999998</v>
      </c>
      <c r="AT655" s="40">
        <f t="shared" si="1711"/>
        <v>0.93343317558257943</v>
      </c>
      <c r="AV655" s="53">
        <f>_xll.OneStreamExcelAddIn.XFFunctions.XFGetCell("TRUE", "CONSOL", $D$3,"TOT_Entity","USD","Actual",[1]Setup!C8,"PERIODIC",$B655,"TOPFLOW","TOP","TOP","top1",$C655,"top3","Open_Acute_DIV1","TOP5","TOP6","REPORTED","TOP8")</f>
        <v>-70.87</v>
      </c>
      <c r="AW655" s="53">
        <f>_xll.OneStreamExcelAddIn.XFFunctions.XFGetCell("TRUE", "CONSOL", $D$3,"TOT_Entity","Aggregated","Budget_Working",[1]Setup!C8,"PERIODIC",$B655,"TOPFLOW","TOP","TOP","top1",$C655,"top3","Open_Acute_DIV1","TOP5","TOP6","REPORTED","TOP8")</f>
        <v>208.66249999999999</v>
      </c>
      <c r="AX655" s="53">
        <f t="shared" si="1712"/>
        <v>279.53250000000003</v>
      </c>
      <c r="AY655" s="40">
        <f t="shared" si="1713"/>
        <v>1.339639369795723</v>
      </c>
      <c r="BA655" s="53">
        <f>_xll.OneStreamExcelAddIn.XFFunctions.XFGetCell("TRUE", "CONSOL", $D$3,"TOT_Entity","USD","Actual",[1]Setup!C9,"PERIODIC",$B655,"TOPFLOW","TOP","TOP","top1",$C655,"top3","Open_Acute_DIV1","TOP5","TOP6","REPORTED","TOP8")</f>
        <v>0</v>
      </c>
      <c r="BB655" s="53">
        <f>_xll.OneStreamExcelAddIn.XFFunctions.XFGetCell("TRUE", "CONSOL", $D$3,"TOT_Entity","Aggregated","Budget_Working",[1]Setup!C9,"PERIODIC",$B655,"TOPFLOW","TOP","TOP","top1",$C655,"top3","Open_Acute_DIV1","TOP5","TOP6","REPORTED","TOP8")</f>
        <v>208.66249999999999</v>
      </c>
      <c r="BC655" s="53">
        <f t="shared" si="1714"/>
        <v>208.66249999999999</v>
      </c>
      <c r="BD655" s="40">
        <f t="shared" si="1715"/>
        <v>1</v>
      </c>
      <c r="BF655" s="53">
        <f>_xll.OneStreamExcelAddIn.XFFunctions.XFGetCell("TRUE", "CONSOL", $D$3,"TOT_Entity","USD","Actual",[1]Setup!C10,"PERIODIC",$B655,"TOPFLOW","TOP","TOP","top1",$C655,"top3","Open_Acute_DIV1","TOP5","TOP6","REPORTED","TOP8")</f>
        <v>0</v>
      </c>
      <c r="BG655" s="53">
        <f>_xll.OneStreamExcelAddIn.XFFunctions.XFGetCell("TRUE", "CONSOL", $D$3,"TOT_Entity","Aggregated","Budget_Working",[1]Setup!C10,"PERIODIC",$B655,"TOPFLOW","TOP","TOP","top1",$C655,"top3","Open_Acute_DIV1","TOP5","TOP6","REPORTED","TOP8")</f>
        <v>208.66249999999999</v>
      </c>
      <c r="BH655" s="53">
        <f t="shared" si="1716"/>
        <v>208.66249999999999</v>
      </c>
      <c r="BI655" s="40">
        <f t="shared" si="1717"/>
        <v>1</v>
      </c>
      <c r="BK655" s="53">
        <f>_xll.OneStreamExcelAddIn.XFFunctions.XFGetCell("TRUE", "CONSOL", $D$3,"TOT_Entity","USD","Actual",[1]Setup!C11,"PERIODIC",$B655,"TOPFLOW","TOP","TOP","top1",$C655,"top3","Open_Acute_DIV1","TOP5","TOP6","REPORTED","TOP8")</f>
        <v>0</v>
      </c>
      <c r="BL655" s="53">
        <f>_xll.OneStreamExcelAddIn.XFFunctions.XFGetCell("TRUE", "CONSOL", $D$3,"TOT_Entity","Aggregated","Budget_Working",[1]Setup!C11,"PERIODIC",$B655,"TOPFLOW","TOP","TOP","top1",$C655,"top3","Open_Acute_DIV1","TOP5","TOP6","REPORTED","TOP8")</f>
        <v>208.66249999999999</v>
      </c>
      <c r="BM655" s="53">
        <f t="shared" si="1718"/>
        <v>208.66249999999999</v>
      </c>
      <c r="BN655" s="40">
        <f t="shared" si="1719"/>
        <v>1</v>
      </c>
      <c r="BP655" s="53">
        <f>_xll.OneStreamExcelAddIn.XFFunctions.XFGetCell("TRUE", "CONSOL", $D$3,"TOT_Entity","USD","Actual",[1]Setup!C12,"PERIODIC",$B655,"TOPFLOW","TOP","TOP","top1",$C655,"top3","Open_Acute_DIV1","TOP5","TOP6","REPORTED","TOP8")</f>
        <v>0</v>
      </c>
      <c r="BQ655" s="53">
        <f>_xll.OneStreamExcelAddIn.XFFunctions.XFGetCell("TRUE", "CONSOL", $D$3,"TOT_Entity","Aggregated","Budget_Working",[1]Setup!C12,"PERIODIC",$B655,"TOPFLOW","TOP","TOP","top1",$C655,"top3","Open_Acute_DIV1","TOP5","TOP6","REPORTED","TOP8")</f>
        <v>208.66249999999999</v>
      </c>
      <c r="BR655" s="53">
        <f t="shared" si="1720"/>
        <v>208.66249999999999</v>
      </c>
      <c r="BS655" s="40">
        <f t="shared" si="1721"/>
        <v>1</v>
      </c>
      <c r="BU655" s="53">
        <f>_xll.OneStreamExcelAddIn.XFFunctions.XFGetCell("TRUE", "CONSOL", $D$3,"TOT_Entity","USD","Actual",[1]Setup!C13,"PERIODIC",$B655,"TOPFLOW","TOP","TOP","top1",$C655,"top3","Open_Acute_DIV1","TOP5","TOP6","REPORTED","TOP8")</f>
        <v>0</v>
      </c>
      <c r="BV655" s="53">
        <f>_xll.OneStreamExcelAddIn.XFFunctions.XFGetCell("TRUE", "CONSOL", $D$3,"TOT_Entity","Aggregated","Budget_Working",[1]Setup!C13,"PERIODIC",$B655,"TOPFLOW","TOP","TOP","top1",$C655,"top3","Open_Acute_DIV1","TOP5","TOP6","REPORTED","TOP8")</f>
        <v>208.66249999999999</v>
      </c>
      <c r="BW655" s="53">
        <f t="shared" si="1722"/>
        <v>208.66249999999999</v>
      </c>
      <c r="BX655" s="40">
        <f t="shared" si="1723"/>
        <v>1</v>
      </c>
      <c r="BZ655" s="53">
        <f>_xll.OneStreamExcelAddIn.XFFunctions.XFGetCell("TRUE", "CONSOL", $D$3,"TOT_Entity","USD","Actual",[1]Setup!C14,"PERIODIC",$B655,"TOPFLOW","TOP","TOP","top1",$C655,"top3","Open_Acute_DIV1","TOP5","TOP6","REPORTED","TOP8")</f>
        <v>0</v>
      </c>
      <c r="CA655" s="53">
        <f>_xll.OneStreamExcelAddIn.XFFunctions.XFGetCell("TRUE", "CONSOL", $D$3,"TOT_Entity","Aggregated","Budget_Working",[1]Setup!C14,"PERIODIC",$B655,"TOPFLOW","TOP","TOP","top1",$C655,"top3","Open_Acute_DIV1","TOP5","TOP6","REPORTED","TOP8")</f>
        <v>208.66249999999999</v>
      </c>
      <c r="CB655" s="53">
        <f t="shared" si="1724"/>
        <v>208.66249999999999</v>
      </c>
      <c r="CC655" s="40">
        <f t="shared" si="1725"/>
        <v>1</v>
      </c>
      <c r="CE655" s="53">
        <f>_xll.OneStreamExcelAddIn.XFFunctions.XFGetCell("TRUE", "CONSOL", $D$3,"TOT_Entity","USD","Actual",[1]Setup!C15,"PERIODIC",$B655,"TOPFLOW","TOP","TOP","top1",$C655,"top3","Open_Acute_DIV1","TOP5","TOP6","REPORTED","TOP8")</f>
        <v>0</v>
      </c>
      <c r="CF655" s="53">
        <f>_xll.OneStreamExcelAddIn.XFFunctions.XFGetCell("TRUE", "CONSOL", $D$3,"TOT_Entity","Aggregated","Budget_Working",[1]Setup!C15,"PERIODIC",$B655,"TOPFLOW","TOP","TOP","top1",$C655,"top3","Open_Acute_DIV1","TOP5","TOP6","REPORTED","TOP8")</f>
        <v>208.66249999999999</v>
      </c>
      <c r="CG655" s="53">
        <f t="shared" si="1726"/>
        <v>208.66249999999999</v>
      </c>
      <c r="CH655" s="40">
        <f t="shared" si="1727"/>
        <v>1</v>
      </c>
      <c r="CI655" s="212"/>
      <c r="CJ655" s="53">
        <f>_xll.OneStreamExcelAddIn.XFFunctions.XFGetCell("TRUE", "CONSOL", $D$3,"TOT_Entity","USD","Actual",[1]Setup!C4,"PERIODIC",$B655,"TOPFLOW","TOP","TOP","top1",$C655,"top3","Open_Acute_DIV1","TOP5","TOP6","REPORTED","TOP8")</f>
        <v>0</v>
      </c>
      <c r="CK655" s="53">
        <f>_xll.OneStreamExcelAddIn.XFFunctions.XFGetCell("TRUE", "CONSOL", $D$3,"TOT_Entity","USD","Actual",[1]Setup!C5,"PERIODIC",$B655,"TOPFLOW","TOP","TOP","top1",$C655,"top3","Open_Acute_DIV1","TOP5","TOP6","REPORTED","TOP8")</f>
        <v>0</v>
      </c>
      <c r="CL655" s="53">
        <f>_xll.OneStreamExcelAddIn.XFFunctions.XFGetCell("TRUE", "CONSOL", $D$3,"TOT_Entity","USD","Actual",[1]Setup!C6,"PERIODIC",$B655,"TOPFLOW","TOP","TOP","top1",$C655,"top3","Open_Acute_DIV1","TOP5","TOP6","REPORTED","TOP8")</f>
        <v>56.98</v>
      </c>
      <c r="CM655" s="53">
        <f>_xll.OneStreamExcelAddIn.XFFunctions.XFGetCell("TRUE", "CONSOL", $D$3,"TOT_Entity","USD","Actual",[1]Setup!C7,"PERIODIC",$B655,"TOPFLOW","TOP","TOP","top1",$C655,"top3","Open_Acute_DIV1","TOP5","TOP6","REPORTED","TOP8")</f>
        <v>13.89</v>
      </c>
      <c r="CN655" s="53">
        <f>_xll.OneStreamExcelAddIn.XFFunctions.XFGetCell("TRUE", "CONSOL", $D$3,"TOT_Entity","USD","Actual",[1]Setup!C8,"PERIODIC",$B655,"TOPFLOW","TOP","TOP","top1",$C655,"top3","Open_Acute_DIV1","TOP5","TOP6","REPORTED","TOP8")</f>
        <v>-70.87</v>
      </c>
      <c r="CO655" s="53">
        <f>_xll.OneStreamExcelAddIn.XFFunctions.XFGetCell("TRUE", "CONSOL", $D$3,"TOT_Entity","USD","Actual",[1]Setup!C9,"PERIODIC",$B655,"TOPFLOW","TOP","TOP","top1",$C655,"top3","Open_Acute_DIV1","TOP5","TOP6","REPORTED","TOP8")</f>
        <v>0</v>
      </c>
      <c r="CP655" s="53">
        <f>_xll.OneStreamExcelAddIn.XFFunctions.XFGetCell("TRUE", "CONSOL", $D$3,"TOT_Entity","USD","Actual",[1]Setup!C10,"PERIODIC",$B655,"TOPFLOW","TOP","TOP","top1",$C655,"top3","Open_Acute_DIV1","TOP5","TOP6","REPORTED","TOP8")</f>
        <v>0</v>
      </c>
      <c r="CQ655" s="53">
        <f>_xll.OneStreamExcelAddIn.XFFunctions.XFGetCell("TRUE", "CONSOL", $D$3,"TOT_Entity","USD","Actual",[1]Setup!C11,"PERIODIC",$B655,"TOPFLOW","TOP","TOP","top1",$C655,"top3","Open_Acute_DIV1","TOP5","TOP6","REPORTED","TOP8")</f>
        <v>0</v>
      </c>
      <c r="CR655" s="53">
        <f>_xll.OneStreamExcelAddIn.XFFunctions.XFGetCell("TRUE", "CONSOL", $D$3,"TOT_Entity","USD","Actual",[1]Setup!C12,"PERIODIC",$B655,"TOPFLOW","TOP","TOP","top1",$C655,"top3","Open_Acute_DIV1","TOP5","TOP6","REPORTED","TOP8")</f>
        <v>0</v>
      </c>
      <c r="CS655" s="53">
        <f>_xll.OneStreamExcelAddIn.XFFunctions.XFGetCell("TRUE", "CONSOL", $D$3,"TOT_Entity","USD","Actual",[1]Setup!C13,"PERIODIC",$B655,"TOPFLOW","TOP","TOP","top1",$C655,"top3","Open_Acute_DIV1","TOP5","TOP6","REPORTED","TOP8")</f>
        <v>0</v>
      </c>
      <c r="CT655" s="53">
        <f>_xll.OneStreamExcelAddIn.XFFunctions.XFGetCell("TRUE", "CONSOL", $D$3,"TOT_Entity","USD","Actual",[1]Setup!C14,"PERIODIC",$B655,"TOPFLOW","TOP","TOP","top1",$C655,"top3","Open_Acute_DIV1","TOP5","TOP6","REPORTED","TOP8")</f>
        <v>0</v>
      </c>
      <c r="CU655" s="53">
        <f>_xll.OneStreamExcelAddIn.XFFunctions.XFGetCell("TRUE", "CONSOL", $D$3,"TOT_Entity","USD","Actual",[1]Setup!C15,"PERIODIC",$B655,"TOPFLOW","TOP","TOP","top1",$C655,"top3","Open_Acute_DIV1","TOP5","TOP6","REPORTED","TOP8")</f>
        <v>0</v>
      </c>
      <c r="CV655" s="212"/>
      <c r="CW655" s="53">
        <f>_xll.OneStreamExcelAddIn.XFFunctions.XFGetCell("TRUE", "CONSOL", $D$3,"TOT_Entity","USD","Actual",[1]Setup!C17,"PERIODIC",$B655,"TOPFLOW","TOP","TOP","top1",$C655,"top3","Open_Acute_DIV1","TOP5","TOP6","REPORTED","TOP8")</f>
        <v>0</v>
      </c>
      <c r="CX655" s="53">
        <f>_xll.OneStreamExcelAddIn.XFFunctions.XFGetCell("TRUE", "CONSOL", $D$3,"TOT_Entity","USD","Actual",[1]Setup!C18,"PERIODIC",$B655,"TOPFLOW","TOP","TOP","top1",$C655,"top3","Open_Acute_DIV1","TOP5","TOP6","REPORTED","TOP8")</f>
        <v>0</v>
      </c>
      <c r="CY655" s="53">
        <f>_xll.OneStreamExcelAddIn.XFFunctions.XFGetCell("TRUE", "CONSOL", $D$3,"TOT_Entity","USD","Actual",[1]Setup!C19,"PERIODIC",$B655,"TOPFLOW","TOP","TOP","top1",$C655,"top3","Open_Acute_DIV1","TOP5","TOP6","REPORTED","TOP8")</f>
        <v>0</v>
      </c>
      <c r="CZ655" s="53">
        <f>_xll.OneStreamExcelAddIn.XFFunctions.XFGetCell("TRUE", "CONSOL", $D$3,"TOT_Entity","USD","Actual",[1]Setup!C20,"PERIODIC",$B655,"TOPFLOW","TOP","TOP","top1",$C655,"top3","Open_Acute_DIV1","TOP5","TOP6","REPORTED","TOP8")</f>
        <v>103.99</v>
      </c>
      <c r="DA655" s="53">
        <f>_xll.OneStreamExcelAddIn.XFFunctions.XFGetCell("TRUE", "CONSOL", $D$3,"TOT_Entity","USD","Actual",[1]Setup!C21,"PERIODIC",$B655,"TOPFLOW","TOP","TOP","top1",$C655,"top3","Open_Acute_DIV1","TOP5","TOP6","REPORTED","TOP8")</f>
        <v>0</v>
      </c>
      <c r="DB655" s="53">
        <f>_xll.OneStreamExcelAddIn.XFFunctions.XFGetCell("TRUE", "CONSOL", $D$3,"TOT_Entity","USD","Actual",[1]Setup!C22,"PERIODIC",$B655,"TOPFLOW","TOP","TOP","top1",$C655,"top3","Open_Acute_DIV1","TOP5","TOP6","REPORTED","TOP8")</f>
        <v>168.01</v>
      </c>
      <c r="DC655" s="53">
        <f>_xll.OneStreamExcelAddIn.XFFunctions.XFGetCell("TRUE", "CONSOL", $D$3,"TOT_Entity","USD","Actual",[1]Setup!C23,"PERIODIC",$B655,"TOPFLOW","TOP","TOP","top1",$C655,"top3","Open_Acute_DIV1","TOP5","TOP6","REPORTED","TOP8")</f>
        <v>169.45</v>
      </c>
      <c r="DD655" s="53">
        <f>_xll.OneStreamExcelAddIn.XFFunctions.XFGetCell("TRUE", "CONSOL", $D$3,"TOT_Entity","USD","Actual",[1]Setup!C24,"PERIODIC",$B655,"TOPFLOW","TOP","TOP","top1",$C655,"top3","Open_Acute_DIV1","TOP5","TOP6","REPORTED","TOP8")</f>
        <v>68.27</v>
      </c>
      <c r="DE655" s="53">
        <f>_xll.OneStreamExcelAddIn.XFFunctions.XFGetCell("TRUE", "CONSOL", $D$3,"TOT_Entity","USD","Actual",[1]Setup!C25,"PERIODIC",$B655,"TOPFLOW","TOP","TOP","top1",$C655,"top3","Open_Acute_DIV1","TOP5","TOP6","REPORTED","TOP8")</f>
        <v>210.64</v>
      </c>
      <c r="DF655" s="53">
        <f>_xll.OneStreamExcelAddIn.XFFunctions.XFGetCell("TRUE", "CONSOL", $D$3,"TOT_Entity","USD","Actual",[1]Setup!C26,"PERIODIC",$B655,"TOPFLOW","TOP","TOP","top1",$C655,"top3","Open_Acute_DIV1","TOP5","TOP6","REPORTED","TOP8")</f>
        <v>533.19000000000005</v>
      </c>
      <c r="DG655" s="53">
        <f>_xll.OneStreamExcelAddIn.XFFunctions.XFGetCell("TRUE", "CONSOL", $D$3,"TOT_Entity","USD","Actual",[1]Setup!C27,"PERIODIC",$B655,"TOPFLOW","TOP","TOP","top1",$C655,"top3","Open_Acute_DIV1","TOP5","TOP6","REPORTED","TOP8")</f>
        <v>0</v>
      </c>
      <c r="DH655" s="53">
        <f>_xll.OneStreamExcelAddIn.XFFunctions.XFGetCell("TRUE", "CONSOL", $D$3,"TOT_Entity","USD","Actual",[1]Setup!C28,"PERIODIC",$B655,"TOPFLOW","TOP","TOP","top1",$C655,"top3","Open_Acute_DIV1","TOP5","TOP6","REPORTED","TOP8")</f>
        <v>196.96</v>
      </c>
      <c r="DI655" s="178"/>
      <c r="DJ655" s="53">
        <f>_xll.OneStreamExcelAddIn.XFFunctions.XFGetCell("TRUE", "CONSOL", $D$3,"TOT_Entity","Aggregated","Budget_Working",[1]Setup!C4,"PERIODIC",$B655,"TOPFLOW","TOP","TOP","top1",$C655,"top3","Open_Acute_DIV1","TOP5","TOP6","REPORTED","TOP8")</f>
        <v>208.66249999999999</v>
      </c>
      <c r="DK655" s="53">
        <f>_xll.OneStreamExcelAddIn.XFFunctions.XFGetCell("TRUE", "CONSOL", $D$3,"TOT_Entity","Aggregated","Budget_Working",[1]Setup!C5,"PERIODIC",$B655,"TOPFLOW","TOP","TOP","top1",$C655,"top3","Open_Acute_DIV1","TOP5","TOP6","REPORTED","TOP8")</f>
        <v>208.66249999999999</v>
      </c>
      <c r="DL655" s="53">
        <f>_xll.OneStreamExcelAddIn.XFFunctions.XFGetCell("TRUE", "CONSOL", $D$3,"TOT_Entity","Aggregated","Budget_Working",[1]Setup!C6,"PERIODIC",$B655,"TOPFLOW","TOP","TOP","top1",$C655,"top3","Open_Acute_DIV1","TOP5","TOP6","REPORTED","TOP8")</f>
        <v>208.66249999999999</v>
      </c>
      <c r="DM655" s="53">
        <f>_xll.OneStreamExcelAddIn.XFFunctions.XFGetCell("TRUE", "CONSOL", $D$3,"TOT_Entity","Aggregated","Budget_Working",[1]Setup!C7,"PERIODIC",$B655,"TOPFLOW","TOP","TOP","top1",$C655,"top3","Open_Acute_DIV1","TOP5","TOP6","REPORTED","TOP8")</f>
        <v>208.66249999999999</v>
      </c>
      <c r="DN655" s="53">
        <f>_xll.OneStreamExcelAddIn.XFFunctions.XFGetCell("TRUE", "CONSOL", $D$3,"TOT_Entity","Aggregated","Budget_Working",[1]Setup!C8,"PERIODIC",$B655,"TOPFLOW","TOP","TOP","top1",$C655,"top3","Open_Acute_DIV1","TOP5","TOP6","REPORTED","TOP8")</f>
        <v>208.66249999999999</v>
      </c>
      <c r="DO655" s="53">
        <f>_xll.OneStreamExcelAddIn.XFFunctions.XFGetCell("TRUE", "CONSOL", $D$3,"TOT_Entity","Aggregated","Budget_Working",[1]Setup!C9,"PERIODIC",$B655,"TOPFLOW","TOP","TOP","top1",$C655,"top3","Open_Acute_DIV1","TOP5","TOP6","REPORTED","TOP8")</f>
        <v>208.66249999999999</v>
      </c>
      <c r="DP655" s="53">
        <f>_xll.OneStreamExcelAddIn.XFFunctions.XFGetCell("TRUE", "CONSOL", $D$3,"TOT_Entity","Aggregated","Budget_Working",[1]Setup!C10,"PERIODIC",$B655,"TOPFLOW","TOP","TOP","top1",$C655,"top3","Open_Acute_DIV1","TOP5","TOP6","REPORTED","TOP8")</f>
        <v>208.66249999999999</v>
      </c>
      <c r="DQ655" s="53">
        <f>_xll.OneStreamExcelAddIn.XFFunctions.XFGetCell("TRUE", "CONSOL", $D$3,"TOT_Entity","Aggregated","Budget_Working",[1]Setup!C11,"PERIODIC",$B655,"TOPFLOW","TOP","TOP","top1",$C655,"top3","Open_Acute_DIV1","TOP5","TOP6","REPORTED","TOP8")</f>
        <v>208.66249999999999</v>
      </c>
      <c r="DR655" s="53">
        <f>_xll.OneStreamExcelAddIn.XFFunctions.XFGetCell("TRUE", "CONSOL", $D$3,"TOT_Entity","Aggregated","Budget_Working",[1]Setup!C12,"PERIODIC",$B655,"TOPFLOW","TOP","TOP","top1",$C655,"top3","Open_Acute_DIV1","TOP5","TOP6","REPORTED","TOP8")</f>
        <v>208.66249999999999</v>
      </c>
      <c r="DS655" s="53">
        <f>_xll.OneStreamExcelAddIn.XFFunctions.XFGetCell("TRUE", "CONSOL", $D$3,"TOT_Entity","Aggregated","Budget_Working",[1]Setup!C13,"PERIODIC",$B655,"TOPFLOW","TOP","TOP","top1",$C655,"top3","Open_Acute_DIV1","TOP5","TOP6","REPORTED","TOP8")</f>
        <v>208.66249999999999</v>
      </c>
      <c r="DT655" s="53">
        <f>_xll.OneStreamExcelAddIn.XFFunctions.XFGetCell("TRUE", "CONSOL", $D$3,"TOT_Entity","Aggregated","Budget_Working",[1]Setup!C14,"PERIODIC",$B655,"TOPFLOW","TOP","TOP","top1",$C655,"top3","Open_Acute_DIV1","TOP5","TOP6","REPORTED","TOP8")</f>
        <v>208.66249999999999</v>
      </c>
      <c r="DU655" s="53">
        <f>_xll.OneStreamExcelAddIn.XFFunctions.XFGetCell("TRUE", "CONSOL", $D$3,"TOT_Entity","Aggregated","Budget_Working",[1]Setup!C15,"PERIODIC",$B655,"TOPFLOW","TOP","TOP","top1",$C655,"top3","Open_Acute_DIV1","TOP5","TOP6","REPORTED","TOP8")</f>
        <v>208.66249999999999</v>
      </c>
      <c r="DV655" s="178"/>
      <c r="DW655" s="53">
        <f>_xll.OneStreamExcelAddIn.XFFunctions.XFGetCell("TRUE", "CONSOL", $D$3,"TOT_Entity","USD","Budget_Final",[1]Setup!C17,"PERIODIC",$B655,"TOPFLOW","TOP","TOP","top1",$C655,"top3","Open_Acute_DIV1","TOP5","TOP6","REPORTED","TOP8")</f>
        <v>593</v>
      </c>
      <c r="DX655" s="53">
        <f>_xll.OneStreamExcelAddIn.XFFunctions.XFGetCell("TRUE", "CONSOL", $D$3,"TOT_Entity","USD","Budget_Final",[1]Setup!C18,"PERIODIC",$B655,"TOPFLOW","TOP","TOP","top1",$C655,"top3","Open_Acute_DIV1","TOP5","TOP6","REPORTED","TOP8")</f>
        <v>593</v>
      </c>
      <c r="DY655" s="53">
        <f>_xll.OneStreamExcelAddIn.XFFunctions.XFGetCell("TRUE", "CONSOL", $D$3,"TOT_Entity","USD","Budget_Final",[1]Setup!C19,"PERIODIC",$B655,"TOPFLOW","TOP","TOP","top1",$C655,"top3","Open_Acute_DIV1","TOP5","TOP6","REPORTED","TOP8")</f>
        <v>593</v>
      </c>
      <c r="DZ655" s="53">
        <f>_xll.OneStreamExcelAddIn.XFFunctions.XFGetCell("TRUE", "CONSOL", $D$3,"TOT_Entity","USD","Budget_Final",[1]Setup!C20,"PERIODIC",$B655,"TOPFLOW","TOP","TOP","top1",$C655,"top3","Open_Acute_DIV1","TOP5","TOP6","REPORTED","TOP8")</f>
        <v>593</v>
      </c>
      <c r="EA655" s="53">
        <f>_xll.OneStreamExcelAddIn.XFFunctions.XFGetCell("TRUE", "CONSOL", $D$3,"TOT_Entity","USD","Budget_Final",[1]Setup!C21,"PERIODIC",$B655,"TOPFLOW","TOP","TOP","top1",$C655,"top3","Open_Acute_DIV1","TOP5","TOP6","REPORTED","TOP8")</f>
        <v>593</v>
      </c>
      <c r="EB655" s="53">
        <f>_xll.OneStreamExcelAddIn.XFFunctions.XFGetCell("TRUE", "CONSOL", $D$3,"TOT_Entity","USD","Budget_Final",[1]Setup!C22,"PERIODIC",$B655,"TOPFLOW","TOP","TOP","top1",$C655,"top3","Open_Acute_DIV1","TOP5","TOP6","REPORTED","TOP8")</f>
        <v>593</v>
      </c>
      <c r="EC655" s="53">
        <f>_xll.OneStreamExcelAddIn.XFFunctions.XFGetCell("TRUE", "CONSOL", $D$3,"TOT_Entity","USD","Budget_Final",[1]Setup!C23,"PERIODIC",$B655,"TOPFLOW","TOP","TOP","top1",$C655,"top3","Open_Acute_DIV1","TOP5","TOP6","REPORTED","TOP8")</f>
        <v>593</v>
      </c>
      <c r="ED655" s="53">
        <f>_xll.OneStreamExcelAddIn.XFFunctions.XFGetCell("TRUE", "CONSOL", $D$3,"TOT_Entity","USD","Budget_Final",[1]Setup!C24,"PERIODIC",$B655,"TOPFLOW","TOP","TOP","top1",$C655,"top3","Open_Acute_DIV1","TOP5","TOP6","REPORTED","TOP8")</f>
        <v>593</v>
      </c>
      <c r="EE655" s="53">
        <f>_xll.OneStreamExcelAddIn.XFFunctions.XFGetCell("TRUE", "CONSOL", $D$3,"TOT_Entity","USD","Budget_Final",[1]Setup!C25,"PERIODIC",$B655,"TOPFLOW","TOP","TOP","top1",$C655,"top3","Open_Acute_DIV1","TOP5","TOP6","REPORTED","TOP8")</f>
        <v>593</v>
      </c>
      <c r="EF655" s="53">
        <f>_xll.OneStreamExcelAddIn.XFFunctions.XFGetCell("TRUE", "CONSOL", $D$3,"TOT_Entity","USD","Budget_Final",[1]Setup!C26,"PERIODIC",$B655,"TOPFLOW","TOP","TOP","top1",$C655,"top3","Open_Acute_DIV1","TOP5","TOP6","REPORTED","TOP8")</f>
        <v>593</v>
      </c>
      <c r="EG655" s="53">
        <f>_xll.OneStreamExcelAddIn.XFFunctions.XFGetCell("TRUE", "CONSOL", $D$3,"TOT_Entity","USD","Budget_Final",[1]Setup!C27,"PERIODIC",$B655,"TOPFLOW","TOP","TOP","top1",$C655,"top3","Open_Acute_DIV1","TOP5","TOP6","REPORTED","TOP8")</f>
        <v>593</v>
      </c>
      <c r="EH655" s="53">
        <f>_xll.OneStreamExcelAddIn.XFFunctions.XFGetCell("TRUE", "CONSOL", $D$3,"TOT_Entity","USD","Budget_Final",[1]Setup!C28,"PERIODIC",$B655,"TOPFLOW","TOP","TOP","top1",$C655,"top3","Open_Acute_DIV1","TOP5","TOP6","REPORTED","TOP8")</f>
        <v>593</v>
      </c>
    </row>
    <row r="656" spans="2:138" x14ac:dyDescent="0.25">
      <c r="B656" s="51">
        <v>69110</v>
      </c>
      <c r="C656" s="51"/>
      <c r="D656" t="str" cm="1">
        <f t="array" ref="D656">_xll.OneStreamExcelAddIn.XFFunctions.XFGetMemberInfo("Description","Account",B656)</f>
        <v>Entertainment</v>
      </c>
      <c r="E656" s="53">
        <f>_xll.OneStreamExcelAddIn.XFFunctions.XFGetCell("TRUE", "CONSOL", $D$3,"TOT_Entity","USD","Actual",$E$3,"PERIODIC",$B656,"TOPFLOW","TOP","TOP","top1",$C656,"top3","Open_Acute_DIV1","TOP5","TOP6","REPORTED","TOP8")</f>
        <v>0</v>
      </c>
      <c r="F656" s="53">
        <f>_xll.OneStreamExcelAddIn.XFFunctions.XFGetCell("TRUE", "CONSOL", $D$3,"TOT_Entity","Aggregated","Budget_Working",$E$3,"PERIODIC",$B656,"TOPFLOW","TOP","TOP","top1",$C656,"top3","Open_Acute_DIV1","TOP5","TOP6","REPORTED","TOP8")</f>
        <v>0</v>
      </c>
      <c r="G656" s="53">
        <f t="shared" si="1697"/>
        <v>0</v>
      </c>
      <c r="H656" s="55">
        <f t="shared" si="1698"/>
        <v>0</v>
      </c>
      <c r="I656" s="41"/>
      <c r="J656" s="53">
        <f>_xll.OneStreamExcelAddIn.XFFunctions.XFGetCell("TRUE", "CONSOL", $D$3,"TOT_Entity","USD","Actual",$E$3,"YTD",$B656,"TOPFLOW","TOP","TOP","top1",$C656,"TOP3","Open_Acute_DIV1","TOP5","TOP6","REPORTED","TOP8")</f>
        <v>0</v>
      </c>
      <c r="K656" s="53">
        <f>_xll.OneStreamExcelAddIn.XFFunctions.XFGetCell("TRUE", "CONSOL", $D$3,"TOT_Entity","Aggregated","Budget_Working",$E$3,"YTD",$B656,"TOPFLOW","TOP","TOP","top1",$C656,"TOP3","Open_Acute_DIV1","TOP5","TOP6","REPORTED","TOP8")</f>
        <v>0</v>
      </c>
      <c r="L656" s="53">
        <f t="shared" si="1699"/>
        <v>0</v>
      </c>
      <c r="M656" s="40">
        <f t="shared" si="1700"/>
        <v>0</v>
      </c>
      <c r="N656" s="41"/>
      <c r="O656" s="53">
        <f>_xll.OneStreamExcelAddIn.XFFunctions.XFGetCell("TRUE", "CONSOL", $D$3,"TOT_Entity","USD","Actual",$F$3,"YTD",$B656,"TOPFLOW","TOP","TOP","top1",$C656,"TOP3","Open_Acute_DIV1","TOP5","TOP6","REPORTED","TOP8")</f>
        <v>0</v>
      </c>
      <c r="P656" s="53">
        <f>_xll.OneStreamExcelAddIn.XFFunctions.XFGetCell("TRUE", "CONSOL", $D$3,"TOT_Entity","USD","Actual",$E$3,"YTD",$B656,"TOPFLOW","TOP","TOP","top1",$C656,"top3","Open_Acute_DIV1","TOP5","TOP6","REPORTED","VAR_BW_PY_Actual")</f>
        <v>0</v>
      </c>
      <c r="Q656" s="40">
        <f t="shared" si="1701"/>
        <v>0</v>
      </c>
      <c r="R656" s="41"/>
      <c r="S656" s="53">
        <f>_xll.OneStreamExcelAddIn.XFFunctions.XFGetCell("TRUE", "CONSOL", $D$3,"TOT_Entity","USD","MIDFCST",$E$3,"MTD",$B656,"TOPFLOW","TOP","TOP","top1",$C656,"TOP3","Open_Acute_DIV1","TOP5","TOP6","REPORTED","TOP8")</f>
        <v>0</v>
      </c>
      <c r="T656" s="53">
        <f t="shared" si="1702"/>
        <v>0</v>
      </c>
      <c r="U656" s="40">
        <f t="shared" si="1703"/>
        <v>0</v>
      </c>
      <c r="V656" s="41"/>
      <c r="W656" s="42"/>
      <c r="X656" s="43"/>
      <c r="Y656" s="42"/>
      <c r="Z656" s="44"/>
      <c r="AB656" s="53">
        <f>_xll.OneStreamExcelAddIn.XFFunctions.XFGetCell("TRUE", "CONSOL", $D$3,"TOT_Entity","USD","Actual",[1]Setup!C4,"PERIODIC",$B656,"TOPFLOW","TOP","TOP","top1",$C656,"top3","Open_Acute_DIV1","TOP5","TOP6","REPORTED","TOP8")</f>
        <v>0</v>
      </c>
      <c r="AC656" s="53">
        <f>_xll.OneStreamExcelAddIn.XFFunctions.XFGetCell("TRUE", "CONSOL", $D$3,"TOT_Entity","Aggregated","Budget_Working",[1]Setup!C4,"PERIODIC",$B656,"TOPFLOW","TOP","TOP","top1",$C656,"top3","Open_Acute_DIV1","TOP5","TOP6","REPORTED","TOP8")</f>
        <v>0</v>
      </c>
      <c r="AD656" s="53">
        <f t="shared" si="1704"/>
        <v>0</v>
      </c>
      <c r="AE656" s="40">
        <f t="shared" si="1705"/>
        <v>0</v>
      </c>
      <c r="AG656" s="53">
        <f>_xll.OneStreamExcelAddIn.XFFunctions.XFGetCell("TRUE", "CONSOL", $D$3,"TOT_Entity","USD","Actual",[1]Setup!C5,"PERIODIC",$B656,"TOPFLOW","TOP","TOP","top1",$C656,"top3","Open_Acute_DIV1","TOP5","TOP6","REPORTED","TOP8")</f>
        <v>0</v>
      </c>
      <c r="AH656" s="53">
        <f>_xll.OneStreamExcelAddIn.XFFunctions.XFGetCell("TRUE", "CONSOL", $D$3,"TOT_Entity","Aggregated","Budget_Working",[1]Setup!C5,"PERIODIC",$B656,"TOPFLOW","TOP","TOP","top1",$C656,"top3","Open_Acute_DIV1","TOP5","TOP6","REPORTED","TOP8")</f>
        <v>0</v>
      </c>
      <c r="AI656" s="53">
        <f t="shared" si="1706"/>
        <v>0</v>
      </c>
      <c r="AJ656" s="40">
        <f t="shared" si="1707"/>
        <v>0</v>
      </c>
      <c r="AL656" s="53">
        <f>_xll.OneStreamExcelAddIn.XFFunctions.XFGetCell("TRUE", "CONSOL", $D$3,"TOT_Entity","USD","Actual",[1]Setup!C6,"PERIODIC",$B656,"TOPFLOW","TOP","TOP","top1",$C656,"top3","Open_Acute_DIV1","TOP5","TOP6","REPORTED","TOP8")</f>
        <v>0</v>
      </c>
      <c r="AM656" s="53">
        <f>_xll.OneStreamExcelAddIn.XFFunctions.XFGetCell("TRUE", "CONSOL", $D$3,"TOT_Entity","Aggregated","Budget_Working",[1]Setup!C6,"PERIODIC",$B656,"TOPFLOW","TOP","TOP","top1",$C656,"top3","Open_Acute_DIV1","TOP5","TOP6","REPORTED","TOP8")</f>
        <v>0</v>
      </c>
      <c r="AN656" s="53">
        <f t="shared" si="1708"/>
        <v>0</v>
      </c>
      <c r="AO656" s="40">
        <f t="shared" si="1709"/>
        <v>0</v>
      </c>
      <c r="AQ656" s="53">
        <f>_xll.OneStreamExcelAddIn.XFFunctions.XFGetCell("TRUE", "CONSOL", $D$3,"TOT_Entity","USD","Actual",[1]Setup!C7,"PERIODIC",$B656,"TOPFLOW","TOP","TOP","top1",$C656,"top3","Open_Acute_DIV1","TOP5","TOP6","REPORTED","TOP8")</f>
        <v>0</v>
      </c>
      <c r="AR656" s="53">
        <f>_xll.OneStreamExcelAddIn.XFFunctions.XFGetCell("TRUE", "CONSOL", $D$3,"TOT_Entity","Aggregated","Budget_Working",[1]Setup!C7,"PERIODIC",$B656,"TOPFLOW","TOP","TOP","top1",$C656,"top3","Open_Acute_DIV1","TOP5","TOP6","REPORTED","TOP8")</f>
        <v>0</v>
      </c>
      <c r="AS656" s="53">
        <f t="shared" si="1710"/>
        <v>0</v>
      </c>
      <c r="AT656" s="40">
        <f t="shared" si="1711"/>
        <v>0</v>
      </c>
      <c r="AV656" s="53">
        <f>_xll.OneStreamExcelAddIn.XFFunctions.XFGetCell("TRUE", "CONSOL", $D$3,"TOT_Entity","USD","Actual",[1]Setup!C8,"PERIODIC",$B656,"TOPFLOW","TOP","TOP","top1",$C656,"top3","Open_Acute_DIV1","TOP5","TOP6","REPORTED","TOP8")</f>
        <v>0</v>
      </c>
      <c r="AW656" s="53">
        <f>_xll.OneStreamExcelAddIn.XFFunctions.XFGetCell("TRUE", "CONSOL", $D$3,"TOT_Entity","Aggregated","Budget_Working",[1]Setup!C8,"PERIODIC",$B656,"TOPFLOW","TOP","TOP","top1",$C656,"top3","Open_Acute_DIV1","TOP5","TOP6","REPORTED","TOP8")</f>
        <v>0</v>
      </c>
      <c r="AX656" s="53">
        <f t="shared" si="1712"/>
        <v>0</v>
      </c>
      <c r="AY656" s="40">
        <f t="shared" si="1713"/>
        <v>0</v>
      </c>
      <c r="BA656" s="53">
        <f>_xll.OneStreamExcelAddIn.XFFunctions.XFGetCell("TRUE", "CONSOL", $D$3,"TOT_Entity","USD","Actual",[1]Setup!C9,"PERIODIC",$B656,"TOPFLOW","TOP","TOP","top1",$C656,"top3","Open_Acute_DIV1","TOP5","TOP6","REPORTED","TOP8")</f>
        <v>0</v>
      </c>
      <c r="BB656" s="53">
        <f>_xll.OneStreamExcelAddIn.XFFunctions.XFGetCell("TRUE", "CONSOL", $D$3,"TOT_Entity","Aggregated","Budget_Working",[1]Setup!C9,"PERIODIC",$B656,"TOPFLOW","TOP","TOP","top1",$C656,"top3","Open_Acute_DIV1","TOP5","TOP6","REPORTED","TOP8")</f>
        <v>0</v>
      </c>
      <c r="BC656" s="53">
        <f t="shared" si="1714"/>
        <v>0</v>
      </c>
      <c r="BD656" s="40">
        <f t="shared" si="1715"/>
        <v>0</v>
      </c>
      <c r="BF656" s="53">
        <f>_xll.OneStreamExcelAddIn.XFFunctions.XFGetCell("TRUE", "CONSOL", $D$3,"TOT_Entity","USD","Actual",[1]Setup!C10,"PERIODIC",$B656,"TOPFLOW","TOP","TOP","top1",$C656,"top3","Open_Acute_DIV1","TOP5","TOP6","REPORTED","TOP8")</f>
        <v>0</v>
      </c>
      <c r="BG656" s="53">
        <f>_xll.OneStreamExcelAddIn.XFFunctions.XFGetCell("TRUE", "CONSOL", $D$3,"TOT_Entity","Aggregated","Budget_Working",[1]Setup!C10,"PERIODIC",$B656,"TOPFLOW","TOP","TOP","top1",$C656,"top3","Open_Acute_DIV1","TOP5","TOP6","REPORTED","TOP8")</f>
        <v>0</v>
      </c>
      <c r="BH656" s="53">
        <f t="shared" si="1716"/>
        <v>0</v>
      </c>
      <c r="BI656" s="40">
        <f t="shared" si="1717"/>
        <v>0</v>
      </c>
      <c r="BK656" s="53">
        <f>_xll.OneStreamExcelAddIn.XFFunctions.XFGetCell("TRUE", "CONSOL", $D$3,"TOT_Entity","USD","Actual",[1]Setup!C11,"PERIODIC",$B656,"TOPFLOW","TOP","TOP","top1",$C656,"top3","Open_Acute_DIV1","TOP5","TOP6","REPORTED","TOP8")</f>
        <v>0</v>
      </c>
      <c r="BL656" s="53">
        <f>_xll.OneStreamExcelAddIn.XFFunctions.XFGetCell("TRUE", "CONSOL", $D$3,"TOT_Entity","Aggregated","Budget_Working",[1]Setup!C11,"PERIODIC",$B656,"TOPFLOW","TOP","TOP","top1",$C656,"top3","Open_Acute_DIV1","TOP5","TOP6","REPORTED","TOP8")</f>
        <v>0</v>
      </c>
      <c r="BM656" s="53">
        <f t="shared" si="1718"/>
        <v>0</v>
      </c>
      <c r="BN656" s="40">
        <f t="shared" si="1719"/>
        <v>0</v>
      </c>
      <c r="BP656" s="53">
        <f>_xll.OneStreamExcelAddIn.XFFunctions.XFGetCell("TRUE", "CONSOL", $D$3,"TOT_Entity","USD","Actual",[1]Setup!C12,"PERIODIC",$B656,"TOPFLOW","TOP","TOP","top1",$C656,"top3","Open_Acute_DIV1","TOP5","TOP6","REPORTED","TOP8")</f>
        <v>0</v>
      </c>
      <c r="BQ656" s="53">
        <f>_xll.OneStreamExcelAddIn.XFFunctions.XFGetCell("TRUE", "CONSOL", $D$3,"TOT_Entity","Aggregated","Budget_Working",[1]Setup!C12,"PERIODIC",$B656,"TOPFLOW","TOP","TOP","top1",$C656,"top3","Open_Acute_DIV1","TOP5","TOP6","REPORTED","TOP8")</f>
        <v>0</v>
      </c>
      <c r="BR656" s="53">
        <f t="shared" si="1720"/>
        <v>0</v>
      </c>
      <c r="BS656" s="40">
        <f t="shared" si="1721"/>
        <v>0</v>
      </c>
      <c r="BU656" s="53">
        <f>_xll.OneStreamExcelAddIn.XFFunctions.XFGetCell("TRUE", "CONSOL", $D$3,"TOT_Entity","USD","Actual",[1]Setup!C13,"PERIODIC",$B656,"TOPFLOW","TOP","TOP","top1",$C656,"top3","Open_Acute_DIV1","TOP5","TOP6","REPORTED","TOP8")</f>
        <v>0</v>
      </c>
      <c r="BV656" s="53">
        <f>_xll.OneStreamExcelAddIn.XFFunctions.XFGetCell("TRUE", "CONSOL", $D$3,"TOT_Entity","Aggregated","Budget_Working",[1]Setup!C13,"PERIODIC",$B656,"TOPFLOW","TOP","TOP","top1",$C656,"top3","Open_Acute_DIV1","TOP5","TOP6","REPORTED","TOP8")</f>
        <v>0</v>
      </c>
      <c r="BW656" s="53">
        <f t="shared" si="1722"/>
        <v>0</v>
      </c>
      <c r="BX656" s="40">
        <f t="shared" si="1723"/>
        <v>0</v>
      </c>
      <c r="BZ656" s="53">
        <f>_xll.OneStreamExcelAddIn.XFFunctions.XFGetCell("TRUE", "CONSOL", $D$3,"TOT_Entity","USD","Actual",[1]Setup!C14,"PERIODIC",$B656,"TOPFLOW","TOP","TOP","top1",$C656,"top3","Open_Acute_DIV1","TOP5","TOP6","REPORTED","TOP8")</f>
        <v>0</v>
      </c>
      <c r="CA656" s="53">
        <f>_xll.OneStreamExcelAddIn.XFFunctions.XFGetCell("TRUE", "CONSOL", $D$3,"TOT_Entity","Aggregated","Budget_Working",[1]Setup!C14,"PERIODIC",$B656,"TOPFLOW","TOP","TOP","top1",$C656,"top3","Open_Acute_DIV1","TOP5","TOP6","REPORTED","TOP8")</f>
        <v>0</v>
      </c>
      <c r="CB656" s="53">
        <f t="shared" si="1724"/>
        <v>0</v>
      </c>
      <c r="CC656" s="40">
        <f t="shared" si="1725"/>
        <v>0</v>
      </c>
      <c r="CE656" s="53">
        <f>_xll.OneStreamExcelAddIn.XFFunctions.XFGetCell("TRUE", "CONSOL", $D$3,"TOT_Entity","USD","Actual",[1]Setup!C15,"PERIODIC",$B656,"TOPFLOW","TOP","TOP","top1",$C656,"top3","Open_Acute_DIV1","TOP5","TOP6","REPORTED","TOP8")</f>
        <v>0</v>
      </c>
      <c r="CF656" s="53">
        <f>_xll.OneStreamExcelAddIn.XFFunctions.XFGetCell("TRUE", "CONSOL", $D$3,"TOT_Entity","Aggregated","Budget_Working",[1]Setup!C15,"PERIODIC",$B656,"TOPFLOW","TOP","TOP","top1",$C656,"top3","Open_Acute_DIV1","TOP5","TOP6","REPORTED","TOP8")</f>
        <v>0</v>
      </c>
      <c r="CG656" s="53">
        <f t="shared" si="1726"/>
        <v>0</v>
      </c>
      <c r="CH656" s="40">
        <f t="shared" si="1727"/>
        <v>0</v>
      </c>
      <c r="CI656" s="212"/>
      <c r="CJ656" s="53">
        <f>_xll.OneStreamExcelAddIn.XFFunctions.XFGetCell("TRUE", "CONSOL", $D$3,"TOT_Entity","USD","Actual",[1]Setup!C4,"PERIODIC",$B656,"TOPFLOW","TOP","TOP","top1",$C656,"top3","Open_Acute_DIV1","TOP5","TOP6","REPORTED","TOP8")</f>
        <v>0</v>
      </c>
      <c r="CK656" s="53">
        <f>_xll.OneStreamExcelAddIn.XFFunctions.XFGetCell("TRUE", "CONSOL", $D$3,"TOT_Entity","USD","Actual",[1]Setup!C5,"PERIODIC",$B656,"TOPFLOW","TOP","TOP","top1",$C656,"top3","Open_Acute_DIV1","TOP5","TOP6","REPORTED","TOP8")</f>
        <v>0</v>
      </c>
      <c r="CL656" s="53">
        <f>_xll.OneStreamExcelAddIn.XFFunctions.XFGetCell("TRUE", "CONSOL", $D$3,"TOT_Entity","USD","Actual",[1]Setup!C6,"PERIODIC",$B656,"TOPFLOW","TOP","TOP","top1",$C656,"top3","Open_Acute_DIV1","TOP5","TOP6","REPORTED","TOP8")</f>
        <v>0</v>
      </c>
      <c r="CM656" s="53">
        <f>_xll.OneStreamExcelAddIn.XFFunctions.XFGetCell("TRUE", "CONSOL", $D$3,"TOT_Entity","USD","Actual",[1]Setup!C7,"PERIODIC",$B656,"TOPFLOW","TOP","TOP","top1",$C656,"top3","Open_Acute_DIV1","TOP5","TOP6","REPORTED","TOP8")</f>
        <v>0</v>
      </c>
      <c r="CN656" s="53">
        <f>_xll.OneStreamExcelAddIn.XFFunctions.XFGetCell("TRUE", "CONSOL", $D$3,"TOT_Entity","USD","Actual",[1]Setup!C8,"PERIODIC",$B656,"TOPFLOW","TOP","TOP","top1",$C656,"top3","Open_Acute_DIV1","TOP5","TOP6","REPORTED","TOP8")</f>
        <v>0</v>
      </c>
      <c r="CO656" s="53">
        <f>_xll.OneStreamExcelAddIn.XFFunctions.XFGetCell("TRUE", "CONSOL", $D$3,"TOT_Entity","USD","Actual",[1]Setup!C9,"PERIODIC",$B656,"TOPFLOW","TOP","TOP","top1",$C656,"top3","Open_Acute_DIV1","TOP5","TOP6","REPORTED","TOP8")</f>
        <v>0</v>
      </c>
      <c r="CP656" s="53">
        <f>_xll.OneStreamExcelAddIn.XFFunctions.XFGetCell("TRUE", "CONSOL", $D$3,"TOT_Entity","USD","Actual",[1]Setup!C10,"PERIODIC",$B656,"TOPFLOW","TOP","TOP","top1",$C656,"top3","Open_Acute_DIV1","TOP5","TOP6","REPORTED","TOP8")</f>
        <v>0</v>
      </c>
      <c r="CQ656" s="53">
        <f>_xll.OneStreamExcelAddIn.XFFunctions.XFGetCell("TRUE", "CONSOL", $D$3,"TOT_Entity","USD","Actual",[1]Setup!C11,"PERIODIC",$B656,"TOPFLOW","TOP","TOP","top1",$C656,"top3","Open_Acute_DIV1","TOP5","TOP6","REPORTED","TOP8")</f>
        <v>0</v>
      </c>
      <c r="CR656" s="53">
        <f>_xll.OneStreamExcelAddIn.XFFunctions.XFGetCell("TRUE", "CONSOL", $D$3,"TOT_Entity","USD","Actual",[1]Setup!C12,"PERIODIC",$B656,"TOPFLOW","TOP","TOP","top1",$C656,"top3","Open_Acute_DIV1","TOP5","TOP6","REPORTED","TOP8")</f>
        <v>0</v>
      </c>
      <c r="CS656" s="53">
        <f>_xll.OneStreamExcelAddIn.XFFunctions.XFGetCell("TRUE", "CONSOL", $D$3,"TOT_Entity","USD","Actual",[1]Setup!C13,"PERIODIC",$B656,"TOPFLOW","TOP","TOP","top1",$C656,"top3","Open_Acute_DIV1","TOP5","TOP6","REPORTED","TOP8")</f>
        <v>0</v>
      </c>
      <c r="CT656" s="53">
        <f>_xll.OneStreamExcelAddIn.XFFunctions.XFGetCell("TRUE", "CONSOL", $D$3,"TOT_Entity","USD","Actual",[1]Setup!C14,"PERIODIC",$B656,"TOPFLOW","TOP","TOP","top1",$C656,"top3","Open_Acute_DIV1","TOP5","TOP6","REPORTED","TOP8")</f>
        <v>0</v>
      </c>
      <c r="CU656" s="53">
        <f>_xll.OneStreamExcelAddIn.XFFunctions.XFGetCell("TRUE", "CONSOL", $D$3,"TOT_Entity","USD","Actual",[1]Setup!C15,"PERIODIC",$B656,"TOPFLOW","TOP","TOP","top1",$C656,"top3","Open_Acute_DIV1","TOP5","TOP6","REPORTED","TOP8")</f>
        <v>0</v>
      </c>
      <c r="CV656" s="212"/>
      <c r="CW656" s="53">
        <f>_xll.OneStreamExcelAddIn.XFFunctions.XFGetCell("TRUE", "CONSOL", $D$3,"TOT_Entity","USD","Actual",[1]Setup!C17,"PERIODIC",$B656,"TOPFLOW","TOP","TOP","top1",$C656,"top3","Open_Acute_DIV1","TOP5","TOP6","REPORTED","TOP8")</f>
        <v>0</v>
      </c>
      <c r="CX656" s="53">
        <f>_xll.OneStreamExcelAddIn.XFFunctions.XFGetCell("TRUE", "CONSOL", $D$3,"TOT_Entity","USD","Actual",[1]Setup!C18,"PERIODIC",$B656,"TOPFLOW","TOP","TOP","top1",$C656,"top3","Open_Acute_DIV1","TOP5","TOP6","REPORTED","TOP8")</f>
        <v>0</v>
      </c>
      <c r="CY656" s="53">
        <f>_xll.OneStreamExcelAddIn.XFFunctions.XFGetCell("TRUE", "CONSOL", $D$3,"TOT_Entity","USD","Actual",[1]Setup!C19,"PERIODIC",$B656,"TOPFLOW","TOP","TOP","top1",$C656,"top3","Open_Acute_DIV1","TOP5","TOP6","REPORTED","TOP8")</f>
        <v>0</v>
      </c>
      <c r="CZ656" s="53">
        <f>_xll.OneStreamExcelAddIn.XFFunctions.XFGetCell("TRUE", "CONSOL", $D$3,"TOT_Entity","USD","Actual",[1]Setup!C20,"PERIODIC",$B656,"TOPFLOW","TOP","TOP","top1",$C656,"top3","Open_Acute_DIV1","TOP5","TOP6","REPORTED","TOP8")</f>
        <v>0</v>
      </c>
      <c r="DA656" s="53">
        <f>_xll.OneStreamExcelAddIn.XFFunctions.XFGetCell("TRUE", "CONSOL", $D$3,"TOT_Entity","USD","Actual",[1]Setup!C21,"PERIODIC",$B656,"TOPFLOW","TOP","TOP","top1",$C656,"top3","Open_Acute_DIV1","TOP5","TOP6","REPORTED","TOP8")</f>
        <v>0</v>
      </c>
      <c r="DB656" s="53">
        <f>_xll.OneStreamExcelAddIn.XFFunctions.XFGetCell("TRUE", "CONSOL", $D$3,"TOT_Entity","USD","Actual",[1]Setup!C22,"PERIODIC",$B656,"TOPFLOW","TOP","TOP","top1",$C656,"top3","Open_Acute_DIV1","TOP5","TOP6","REPORTED","TOP8")</f>
        <v>0</v>
      </c>
      <c r="DC656" s="53">
        <f>_xll.OneStreamExcelAddIn.XFFunctions.XFGetCell("TRUE", "CONSOL", $D$3,"TOT_Entity","USD","Actual",[1]Setup!C23,"PERIODIC",$B656,"TOPFLOW","TOP","TOP","top1",$C656,"top3","Open_Acute_DIV1","TOP5","TOP6","REPORTED","TOP8")</f>
        <v>0</v>
      </c>
      <c r="DD656" s="53">
        <f>_xll.OneStreamExcelAddIn.XFFunctions.XFGetCell("TRUE", "CONSOL", $D$3,"TOT_Entity","USD","Actual",[1]Setup!C24,"PERIODIC",$B656,"TOPFLOW","TOP","TOP","top1",$C656,"top3","Open_Acute_DIV1","TOP5","TOP6","REPORTED","TOP8")</f>
        <v>0</v>
      </c>
      <c r="DE656" s="53">
        <f>_xll.OneStreamExcelAddIn.XFFunctions.XFGetCell("TRUE", "CONSOL", $D$3,"TOT_Entity","USD","Actual",[1]Setup!C25,"PERIODIC",$B656,"TOPFLOW","TOP","TOP","top1",$C656,"top3","Open_Acute_DIV1","TOP5","TOP6","REPORTED","TOP8")</f>
        <v>0</v>
      </c>
      <c r="DF656" s="53">
        <f>_xll.OneStreamExcelAddIn.XFFunctions.XFGetCell("TRUE", "CONSOL", $D$3,"TOT_Entity","USD","Actual",[1]Setup!C26,"PERIODIC",$B656,"TOPFLOW","TOP","TOP","top1",$C656,"top3","Open_Acute_DIV1","TOP5","TOP6","REPORTED","TOP8")</f>
        <v>0</v>
      </c>
      <c r="DG656" s="53">
        <f>_xll.OneStreamExcelAddIn.XFFunctions.XFGetCell("TRUE", "CONSOL", $D$3,"TOT_Entity","USD","Actual",[1]Setup!C27,"PERIODIC",$B656,"TOPFLOW","TOP","TOP","top1",$C656,"top3","Open_Acute_DIV1","TOP5","TOP6","REPORTED","TOP8")</f>
        <v>0</v>
      </c>
      <c r="DH656" s="53">
        <f>_xll.OneStreamExcelAddIn.XFFunctions.XFGetCell("TRUE", "CONSOL", $D$3,"TOT_Entity","USD","Actual",[1]Setup!C28,"PERIODIC",$B656,"TOPFLOW","TOP","TOP","top1",$C656,"top3","Open_Acute_DIV1","TOP5","TOP6","REPORTED","TOP8")</f>
        <v>0</v>
      </c>
      <c r="DI656" s="178"/>
      <c r="DJ656" s="53">
        <f>_xll.OneStreamExcelAddIn.XFFunctions.XFGetCell("TRUE", "CONSOL", $D$3,"TOT_Entity","Aggregated","Budget_Working",[1]Setup!C4,"PERIODIC",$B656,"TOPFLOW","TOP","TOP","top1",$C656,"top3","Open_Acute_DIV1","TOP5","TOP6","REPORTED","TOP8")</f>
        <v>0</v>
      </c>
      <c r="DK656" s="53">
        <f>_xll.OneStreamExcelAddIn.XFFunctions.XFGetCell("TRUE", "CONSOL", $D$3,"TOT_Entity","Aggregated","Budget_Working",[1]Setup!C5,"PERIODIC",$B656,"TOPFLOW","TOP","TOP","top1",$C656,"top3","Open_Acute_DIV1","TOP5","TOP6","REPORTED","TOP8")</f>
        <v>0</v>
      </c>
      <c r="DL656" s="53">
        <f>_xll.OneStreamExcelAddIn.XFFunctions.XFGetCell("TRUE", "CONSOL", $D$3,"TOT_Entity","Aggregated","Budget_Working",[1]Setup!C6,"PERIODIC",$B656,"TOPFLOW","TOP","TOP","top1",$C656,"top3","Open_Acute_DIV1","TOP5","TOP6","REPORTED","TOP8")</f>
        <v>0</v>
      </c>
      <c r="DM656" s="53">
        <f>_xll.OneStreamExcelAddIn.XFFunctions.XFGetCell("TRUE", "CONSOL", $D$3,"TOT_Entity","Aggregated","Budget_Working",[1]Setup!C7,"PERIODIC",$B656,"TOPFLOW","TOP","TOP","top1",$C656,"top3","Open_Acute_DIV1","TOP5","TOP6","REPORTED","TOP8")</f>
        <v>0</v>
      </c>
      <c r="DN656" s="53">
        <f>_xll.OneStreamExcelAddIn.XFFunctions.XFGetCell("TRUE", "CONSOL", $D$3,"TOT_Entity","Aggregated","Budget_Working",[1]Setup!C8,"PERIODIC",$B656,"TOPFLOW","TOP","TOP","top1",$C656,"top3","Open_Acute_DIV1","TOP5","TOP6","REPORTED","TOP8")</f>
        <v>0</v>
      </c>
      <c r="DO656" s="53">
        <f>_xll.OneStreamExcelAddIn.XFFunctions.XFGetCell("TRUE", "CONSOL", $D$3,"TOT_Entity","Aggregated","Budget_Working",[1]Setup!C9,"PERIODIC",$B656,"TOPFLOW","TOP","TOP","top1",$C656,"top3","Open_Acute_DIV1","TOP5","TOP6","REPORTED","TOP8")</f>
        <v>0</v>
      </c>
      <c r="DP656" s="53">
        <f>_xll.OneStreamExcelAddIn.XFFunctions.XFGetCell("TRUE", "CONSOL", $D$3,"TOT_Entity","Aggregated","Budget_Working",[1]Setup!C10,"PERIODIC",$B656,"TOPFLOW","TOP","TOP","top1",$C656,"top3","Open_Acute_DIV1","TOP5","TOP6","REPORTED","TOP8")</f>
        <v>0</v>
      </c>
      <c r="DQ656" s="53">
        <f>_xll.OneStreamExcelAddIn.XFFunctions.XFGetCell("TRUE", "CONSOL", $D$3,"TOT_Entity","Aggregated","Budget_Working",[1]Setup!C11,"PERIODIC",$B656,"TOPFLOW","TOP","TOP","top1",$C656,"top3","Open_Acute_DIV1","TOP5","TOP6","REPORTED","TOP8")</f>
        <v>0</v>
      </c>
      <c r="DR656" s="53">
        <f>_xll.OneStreamExcelAddIn.XFFunctions.XFGetCell("TRUE", "CONSOL", $D$3,"TOT_Entity","Aggregated","Budget_Working",[1]Setup!C12,"PERIODIC",$B656,"TOPFLOW","TOP","TOP","top1",$C656,"top3","Open_Acute_DIV1","TOP5","TOP6","REPORTED","TOP8")</f>
        <v>0</v>
      </c>
      <c r="DS656" s="53">
        <f>_xll.OneStreamExcelAddIn.XFFunctions.XFGetCell("TRUE", "CONSOL", $D$3,"TOT_Entity","Aggregated","Budget_Working",[1]Setup!C13,"PERIODIC",$B656,"TOPFLOW","TOP","TOP","top1",$C656,"top3","Open_Acute_DIV1","TOP5","TOP6","REPORTED","TOP8")</f>
        <v>0</v>
      </c>
      <c r="DT656" s="53">
        <f>_xll.OneStreamExcelAddIn.XFFunctions.XFGetCell("TRUE", "CONSOL", $D$3,"TOT_Entity","Aggregated","Budget_Working",[1]Setup!C14,"PERIODIC",$B656,"TOPFLOW","TOP","TOP","top1",$C656,"top3","Open_Acute_DIV1","TOP5","TOP6","REPORTED","TOP8")</f>
        <v>0</v>
      </c>
      <c r="DU656" s="53">
        <f>_xll.OneStreamExcelAddIn.XFFunctions.XFGetCell("TRUE", "CONSOL", $D$3,"TOT_Entity","Aggregated","Budget_Working",[1]Setup!C15,"PERIODIC",$B656,"TOPFLOW","TOP","TOP","top1",$C656,"top3","Open_Acute_DIV1","TOP5","TOP6","REPORTED","TOP8")</f>
        <v>0</v>
      </c>
      <c r="DV656" s="178"/>
      <c r="DW656" s="53">
        <f>_xll.OneStreamExcelAddIn.XFFunctions.XFGetCell("TRUE", "CONSOL", $D$3,"TOT_Entity","USD","Budget_Final",[1]Setup!C17,"PERIODIC",$B656,"TOPFLOW","TOP","TOP","top1",$C656,"top3","Open_Acute_DIV1","TOP5","TOP6","REPORTED","TOP8")</f>
        <v>0</v>
      </c>
      <c r="DX656" s="53">
        <f>_xll.OneStreamExcelAddIn.XFFunctions.XFGetCell("TRUE", "CONSOL", $D$3,"TOT_Entity","USD","Budget_Final",[1]Setup!C18,"PERIODIC",$B656,"TOPFLOW","TOP","TOP","top1",$C656,"top3","Open_Acute_DIV1","TOP5","TOP6","REPORTED","TOP8")</f>
        <v>0</v>
      </c>
      <c r="DY656" s="53">
        <f>_xll.OneStreamExcelAddIn.XFFunctions.XFGetCell("TRUE", "CONSOL", $D$3,"TOT_Entity","USD","Budget_Final",[1]Setup!C19,"PERIODIC",$B656,"TOPFLOW","TOP","TOP","top1",$C656,"top3","Open_Acute_DIV1","TOP5","TOP6","REPORTED","TOP8")</f>
        <v>0</v>
      </c>
      <c r="DZ656" s="53">
        <f>_xll.OneStreamExcelAddIn.XFFunctions.XFGetCell("TRUE", "CONSOL", $D$3,"TOT_Entity","USD","Budget_Final",[1]Setup!C20,"PERIODIC",$B656,"TOPFLOW","TOP","TOP","top1",$C656,"top3","Open_Acute_DIV1","TOP5","TOP6","REPORTED","TOP8")</f>
        <v>0</v>
      </c>
      <c r="EA656" s="53">
        <f>_xll.OneStreamExcelAddIn.XFFunctions.XFGetCell("TRUE", "CONSOL", $D$3,"TOT_Entity","USD","Budget_Final",[1]Setup!C21,"PERIODIC",$B656,"TOPFLOW","TOP","TOP","top1",$C656,"top3","Open_Acute_DIV1","TOP5","TOP6","REPORTED","TOP8")</f>
        <v>0</v>
      </c>
      <c r="EB656" s="53">
        <f>_xll.OneStreamExcelAddIn.XFFunctions.XFGetCell("TRUE", "CONSOL", $D$3,"TOT_Entity","USD","Budget_Final",[1]Setup!C22,"PERIODIC",$B656,"TOPFLOW","TOP","TOP","top1",$C656,"top3","Open_Acute_DIV1","TOP5","TOP6","REPORTED","TOP8")</f>
        <v>0</v>
      </c>
      <c r="EC656" s="53">
        <f>_xll.OneStreamExcelAddIn.XFFunctions.XFGetCell("TRUE", "CONSOL", $D$3,"TOT_Entity","USD","Budget_Final",[1]Setup!C23,"PERIODIC",$B656,"TOPFLOW","TOP","TOP","top1",$C656,"top3","Open_Acute_DIV1","TOP5","TOP6","REPORTED","TOP8")</f>
        <v>0</v>
      </c>
      <c r="ED656" s="53">
        <f>_xll.OneStreamExcelAddIn.XFFunctions.XFGetCell("TRUE", "CONSOL", $D$3,"TOT_Entity","USD","Budget_Final",[1]Setup!C24,"PERIODIC",$B656,"TOPFLOW","TOP","TOP","top1",$C656,"top3","Open_Acute_DIV1","TOP5","TOP6","REPORTED","TOP8")</f>
        <v>0</v>
      </c>
      <c r="EE656" s="53">
        <f>_xll.OneStreamExcelAddIn.XFFunctions.XFGetCell("TRUE", "CONSOL", $D$3,"TOT_Entity","USD","Budget_Final",[1]Setup!C25,"PERIODIC",$B656,"TOPFLOW","TOP","TOP","top1",$C656,"top3","Open_Acute_DIV1","TOP5","TOP6","REPORTED","TOP8")</f>
        <v>0</v>
      </c>
      <c r="EF656" s="53">
        <f>_xll.OneStreamExcelAddIn.XFFunctions.XFGetCell("TRUE", "CONSOL", $D$3,"TOT_Entity","USD","Budget_Final",[1]Setup!C26,"PERIODIC",$B656,"TOPFLOW","TOP","TOP","top1",$C656,"top3","Open_Acute_DIV1","TOP5","TOP6","REPORTED","TOP8")</f>
        <v>0</v>
      </c>
      <c r="EG656" s="53">
        <f>_xll.OneStreamExcelAddIn.XFFunctions.XFGetCell("TRUE", "CONSOL", $D$3,"TOT_Entity","USD","Budget_Final",[1]Setup!C27,"PERIODIC",$B656,"TOPFLOW","TOP","TOP","top1",$C656,"top3","Open_Acute_DIV1","TOP5","TOP6","REPORTED","TOP8")</f>
        <v>0</v>
      </c>
      <c r="EH656" s="53">
        <f>_xll.OneStreamExcelAddIn.XFFunctions.XFGetCell("TRUE", "CONSOL", $D$3,"TOT_Entity","USD","Budget_Final",[1]Setup!C28,"PERIODIC",$B656,"TOPFLOW","TOP","TOP","top1",$C656,"top3","Open_Acute_DIV1","TOP5","TOP6","REPORTED","TOP8")</f>
        <v>0</v>
      </c>
    </row>
    <row r="657" spans="2:138" x14ac:dyDescent="0.25">
      <c r="B657" s="51">
        <v>69111</v>
      </c>
      <c r="C657" s="51"/>
      <c r="D657" t="str" cm="1">
        <f t="array" ref="D657">_xll.OneStreamExcelAddIn.XFFunctions.XFGetMemberInfo("Description","Account",B657)</f>
        <v>Travel - Other</v>
      </c>
      <c r="E657" s="53">
        <f>_xll.OneStreamExcelAddIn.XFFunctions.XFGetCell("TRUE", "CONSOL", $D$3,"TOT_Entity","USD","Actual",$E$3,"PERIODIC",$B657,"TOPFLOW","TOP","TOP","top1",$C657,"top3","Open_Acute_DIV1","TOP5","TOP6","REPORTED","TOP8")</f>
        <v>0</v>
      </c>
      <c r="F657" s="53">
        <f>_xll.OneStreamExcelAddIn.XFFunctions.XFGetCell("TRUE", "CONSOL", $D$3,"TOT_Entity","Aggregated","Budget_Working",$E$3,"PERIODIC",$B657,"TOPFLOW","TOP","TOP","top1",$C657,"top3","Open_Acute_DIV1","TOP5","TOP6","REPORTED","TOP8")</f>
        <v>0</v>
      </c>
      <c r="G657" s="53">
        <f t="shared" si="1697"/>
        <v>0</v>
      </c>
      <c r="H657" s="55">
        <f t="shared" si="1698"/>
        <v>0</v>
      </c>
      <c r="I657" s="41"/>
      <c r="J657" s="53">
        <f>_xll.OneStreamExcelAddIn.XFFunctions.XFGetCell("TRUE", "CONSOL", $D$3,"TOT_Entity","USD","Actual",$E$3,"YTD",$B657,"TOPFLOW","TOP","TOP","top1",$C657,"TOP3","Open_Acute_DIV1","TOP5","TOP6","REPORTED","TOP8")</f>
        <v>0</v>
      </c>
      <c r="K657" s="53">
        <f>_xll.OneStreamExcelAddIn.XFFunctions.XFGetCell("TRUE", "CONSOL", $D$3,"TOT_Entity","Aggregated","Budget_Working",$E$3,"YTD",$B657,"TOPFLOW","TOP","TOP","top1",$C657,"TOP3","Open_Acute_DIV1","TOP5","TOP6","REPORTED","TOP8")</f>
        <v>0</v>
      </c>
      <c r="L657" s="53">
        <f t="shared" si="1699"/>
        <v>0</v>
      </c>
      <c r="M657" s="40">
        <f t="shared" si="1700"/>
        <v>0</v>
      </c>
      <c r="N657" s="41"/>
      <c r="O657" s="53">
        <f>_xll.OneStreamExcelAddIn.XFFunctions.XFGetCell("TRUE", "CONSOL", $D$3,"TOT_Entity","USD","Actual",$F$3,"YTD",$B657,"TOPFLOW","TOP","TOP","top1",$C657,"TOP3","Open_Acute_DIV1","TOP5","TOP6","REPORTED","TOP8")</f>
        <v>0</v>
      </c>
      <c r="P657" s="53">
        <f>_xll.OneStreamExcelAddIn.XFFunctions.XFGetCell("TRUE", "CONSOL", $D$3,"TOT_Entity","USD","Actual",$E$3,"YTD",$B657,"TOPFLOW","TOP","TOP","top1",$C657,"top3","Open_Acute_DIV1","TOP5","TOP6","REPORTED","VAR_BW_PY_Actual")</f>
        <v>0</v>
      </c>
      <c r="Q657" s="40">
        <f t="shared" si="1701"/>
        <v>0</v>
      </c>
      <c r="R657" s="41"/>
      <c r="S657" s="53">
        <f>_xll.OneStreamExcelAddIn.XFFunctions.XFGetCell("TRUE", "CONSOL", $D$3,"TOT_Entity","USD","MIDFCST",$E$3,"MTD",$B657,"TOPFLOW","TOP","TOP","top1",$C657,"TOP3","Open_Acute_DIV1","TOP5","TOP6","REPORTED","TOP8")</f>
        <v>0</v>
      </c>
      <c r="T657" s="53">
        <f t="shared" si="1702"/>
        <v>0</v>
      </c>
      <c r="U657" s="40">
        <f t="shared" si="1703"/>
        <v>0</v>
      </c>
      <c r="V657" s="41"/>
      <c r="W657" s="42"/>
      <c r="X657" s="43"/>
      <c r="Y657" s="42"/>
      <c r="Z657" s="44"/>
      <c r="AB657" s="53">
        <f>_xll.OneStreamExcelAddIn.XFFunctions.XFGetCell("TRUE", "CONSOL", $D$3,"TOT_Entity","USD","Actual",[1]Setup!C4,"PERIODIC",$B657,"TOPFLOW","TOP","TOP","top1",$C657,"top3","Open_Acute_DIV1","TOP5","TOP6","REPORTED","TOP8")</f>
        <v>0</v>
      </c>
      <c r="AC657" s="53">
        <f>_xll.OneStreamExcelAddIn.XFFunctions.XFGetCell("TRUE", "CONSOL", $D$3,"TOT_Entity","Aggregated","Budget_Working",[1]Setup!C4,"PERIODIC",$B657,"TOPFLOW","TOP","TOP","top1",$C657,"top3","Open_Acute_DIV1","TOP5","TOP6","REPORTED","TOP8")</f>
        <v>0</v>
      </c>
      <c r="AD657" s="53">
        <f t="shared" si="1704"/>
        <v>0</v>
      </c>
      <c r="AE657" s="40">
        <f t="shared" si="1705"/>
        <v>0</v>
      </c>
      <c r="AG657" s="53">
        <f>_xll.OneStreamExcelAddIn.XFFunctions.XFGetCell("TRUE", "CONSOL", $D$3,"TOT_Entity","USD","Actual",[1]Setup!C5,"PERIODIC",$B657,"TOPFLOW","TOP","TOP","top1",$C657,"top3","Open_Acute_DIV1","TOP5","TOP6","REPORTED","TOP8")</f>
        <v>0</v>
      </c>
      <c r="AH657" s="53">
        <f>_xll.OneStreamExcelAddIn.XFFunctions.XFGetCell("TRUE", "CONSOL", $D$3,"TOT_Entity","Aggregated","Budget_Working",[1]Setup!C5,"PERIODIC",$B657,"TOPFLOW","TOP","TOP","top1",$C657,"top3","Open_Acute_DIV1","TOP5","TOP6","REPORTED","TOP8")</f>
        <v>0</v>
      </c>
      <c r="AI657" s="53">
        <f t="shared" si="1706"/>
        <v>0</v>
      </c>
      <c r="AJ657" s="40">
        <f t="shared" si="1707"/>
        <v>0</v>
      </c>
      <c r="AL657" s="53">
        <f>_xll.OneStreamExcelAddIn.XFFunctions.XFGetCell("TRUE", "CONSOL", $D$3,"TOT_Entity","USD","Actual",[1]Setup!C6,"PERIODIC",$B657,"TOPFLOW","TOP","TOP","top1",$C657,"top3","Open_Acute_DIV1","TOP5","TOP6","REPORTED","TOP8")</f>
        <v>0</v>
      </c>
      <c r="AM657" s="53">
        <f>_xll.OneStreamExcelAddIn.XFFunctions.XFGetCell("TRUE", "CONSOL", $D$3,"TOT_Entity","Aggregated","Budget_Working",[1]Setup!C6,"PERIODIC",$B657,"TOPFLOW","TOP","TOP","top1",$C657,"top3","Open_Acute_DIV1","TOP5","TOP6","REPORTED","TOP8")</f>
        <v>0</v>
      </c>
      <c r="AN657" s="53">
        <f t="shared" si="1708"/>
        <v>0</v>
      </c>
      <c r="AO657" s="40">
        <f t="shared" si="1709"/>
        <v>0</v>
      </c>
      <c r="AQ657" s="53">
        <f>_xll.OneStreamExcelAddIn.XFFunctions.XFGetCell("TRUE", "CONSOL", $D$3,"TOT_Entity","USD","Actual",[1]Setup!C7,"PERIODIC",$B657,"TOPFLOW","TOP","TOP","top1",$C657,"top3","Open_Acute_DIV1","TOP5","TOP6","REPORTED","TOP8")</f>
        <v>0</v>
      </c>
      <c r="AR657" s="53">
        <f>_xll.OneStreamExcelAddIn.XFFunctions.XFGetCell("TRUE", "CONSOL", $D$3,"TOT_Entity","Aggregated","Budget_Working",[1]Setup!C7,"PERIODIC",$B657,"TOPFLOW","TOP","TOP","top1",$C657,"top3","Open_Acute_DIV1","TOP5","TOP6","REPORTED","TOP8")</f>
        <v>0</v>
      </c>
      <c r="AS657" s="53">
        <f t="shared" si="1710"/>
        <v>0</v>
      </c>
      <c r="AT657" s="40">
        <f t="shared" si="1711"/>
        <v>0</v>
      </c>
      <c r="AV657" s="53">
        <f>_xll.OneStreamExcelAddIn.XFFunctions.XFGetCell("TRUE", "CONSOL", $D$3,"TOT_Entity","USD","Actual",[1]Setup!C8,"PERIODIC",$B657,"TOPFLOW","TOP","TOP","top1",$C657,"top3","Open_Acute_DIV1","TOP5","TOP6","REPORTED","TOP8")</f>
        <v>0</v>
      </c>
      <c r="AW657" s="53">
        <f>_xll.OneStreamExcelAddIn.XFFunctions.XFGetCell("TRUE", "CONSOL", $D$3,"TOT_Entity","Aggregated","Budget_Working",[1]Setup!C8,"PERIODIC",$B657,"TOPFLOW","TOP","TOP","top1",$C657,"top3","Open_Acute_DIV1","TOP5","TOP6","REPORTED","TOP8")</f>
        <v>0</v>
      </c>
      <c r="AX657" s="53">
        <f t="shared" si="1712"/>
        <v>0</v>
      </c>
      <c r="AY657" s="40">
        <f t="shared" si="1713"/>
        <v>0</v>
      </c>
      <c r="BA657" s="53">
        <f>_xll.OneStreamExcelAddIn.XFFunctions.XFGetCell("TRUE", "CONSOL", $D$3,"TOT_Entity","USD","Actual",[1]Setup!C9,"PERIODIC",$B657,"TOPFLOW","TOP","TOP","top1",$C657,"top3","Open_Acute_DIV1","TOP5","TOP6","REPORTED","TOP8")</f>
        <v>0</v>
      </c>
      <c r="BB657" s="53">
        <f>_xll.OneStreamExcelAddIn.XFFunctions.XFGetCell("TRUE", "CONSOL", $D$3,"TOT_Entity","Aggregated","Budget_Working",[1]Setup!C9,"PERIODIC",$B657,"TOPFLOW","TOP","TOP","top1",$C657,"top3","Open_Acute_DIV1","TOP5","TOP6","REPORTED","TOP8")</f>
        <v>0</v>
      </c>
      <c r="BC657" s="53">
        <f t="shared" si="1714"/>
        <v>0</v>
      </c>
      <c r="BD657" s="40">
        <f t="shared" si="1715"/>
        <v>0</v>
      </c>
      <c r="BF657" s="53">
        <f>_xll.OneStreamExcelAddIn.XFFunctions.XFGetCell("TRUE", "CONSOL", $D$3,"TOT_Entity","USD","Actual",[1]Setup!C10,"PERIODIC",$B657,"TOPFLOW","TOP","TOP","top1",$C657,"top3","Open_Acute_DIV1","TOP5","TOP6","REPORTED","TOP8")</f>
        <v>0</v>
      </c>
      <c r="BG657" s="53">
        <f>_xll.OneStreamExcelAddIn.XFFunctions.XFGetCell("TRUE", "CONSOL", $D$3,"TOT_Entity","Aggregated","Budget_Working",[1]Setup!C10,"PERIODIC",$B657,"TOPFLOW","TOP","TOP","top1",$C657,"top3","Open_Acute_DIV1","TOP5","TOP6","REPORTED","TOP8")</f>
        <v>0</v>
      </c>
      <c r="BH657" s="53">
        <f t="shared" si="1716"/>
        <v>0</v>
      </c>
      <c r="BI657" s="40">
        <f t="shared" si="1717"/>
        <v>0</v>
      </c>
      <c r="BK657" s="53">
        <f>_xll.OneStreamExcelAddIn.XFFunctions.XFGetCell("TRUE", "CONSOL", $D$3,"TOT_Entity","USD","Actual",[1]Setup!C11,"PERIODIC",$B657,"TOPFLOW","TOP","TOP","top1",$C657,"top3","Open_Acute_DIV1","TOP5","TOP6","REPORTED","TOP8")</f>
        <v>0</v>
      </c>
      <c r="BL657" s="53">
        <f>_xll.OneStreamExcelAddIn.XFFunctions.XFGetCell("TRUE", "CONSOL", $D$3,"TOT_Entity","Aggregated","Budget_Working",[1]Setup!C11,"PERIODIC",$B657,"TOPFLOW","TOP","TOP","top1",$C657,"top3","Open_Acute_DIV1","TOP5","TOP6","REPORTED","TOP8")</f>
        <v>0</v>
      </c>
      <c r="BM657" s="53">
        <f t="shared" si="1718"/>
        <v>0</v>
      </c>
      <c r="BN657" s="40">
        <f t="shared" si="1719"/>
        <v>0</v>
      </c>
      <c r="BP657" s="53">
        <f>_xll.OneStreamExcelAddIn.XFFunctions.XFGetCell("TRUE", "CONSOL", $D$3,"TOT_Entity","USD","Actual",[1]Setup!C12,"PERIODIC",$B657,"TOPFLOW","TOP","TOP","top1",$C657,"top3","Open_Acute_DIV1","TOP5","TOP6","REPORTED","TOP8")</f>
        <v>0</v>
      </c>
      <c r="BQ657" s="53">
        <f>_xll.OneStreamExcelAddIn.XFFunctions.XFGetCell("TRUE", "CONSOL", $D$3,"TOT_Entity","Aggregated","Budget_Working",[1]Setup!C12,"PERIODIC",$B657,"TOPFLOW","TOP","TOP","top1",$C657,"top3","Open_Acute_DIV1","TOP5","TOP6","REPORTED","TOP8")</f>
        <v>0</v>
      </c>
      <c r="BR657" s="53">
        <f t="shared" si="1720"/>
        <v>0</v>
      </c>
      <c r="BS657" s="40">
        <f t="shared" si="1721"/>
        <v>0</v>
      </c>
      <c r="BU657" s="53">
        <f>_xll.OneStreamExcelAddIn.XFFunctions.XFGetCell("TRUE", "CONSOL", $D$3,"TOT_Entity","USD","Actual",[1]Setup!C13,"PERIODIC",$B657,"TOPFLOW","TOP","TOP","top1",$C657,"top3","Open_Acute_DIV1","TOP5","TOP6","REPORTED","TOP8")</f>
        <v>0</v>
      </c>
      <c r="BV657" s="53">
        <f>_xll.OneStreamExcelAddIn.XFFunctions.XFGetCell("TRUE", "CONSOL", $D$3,"TOT_Entity","Aggregated","Budget_Working",[1]Setup!C13,"PERIODIC",$B657,"TOPFLOW","TOP","TOP","top1",$C657,"top3","Open_Acute_DIV1","TOP5","TOP6","REPORTED","TOP8")</f>
        <v>0</v>
      </c>
      <c r="BW657" s="53">
        <f t="shared" si="1722"/>
        <v>0</v>
      </c>
      <c r="BX657" s="40">
        <f t="shared" si="1723"/>
        <v>0</v>
      </c>
      <c r="BZ657" s="53">
        <f>_xll.OneStreamExcelAddIn.XFFunctions.XFGetCell("TRUE", "CONSOL", $D$3,"TOT_Entity","USD","Actual",[1]Setup!C14,"PERIODIC",$B657,"TOPFLOW","TOP","TOP","top1",$C657,"top3","Open_Acute_DIV1","TOP5","TOP6","REPORTED","TOP8")</f>
        <v>0</v>
      </c>
      <c r="CA657" s="53">
        <f>_xll.OneStreamExcelAddIn.XFFunctions.XFGetCell("TRUE", "CONSOL", $D$3,"TOT_Entity","Aggregated","Budget_Working",[1]Setup!C14,"PERIODIC",$B657,"TOPFLOW","TOP","TOP","top1",$C657,"top3","Open_Acute_DIV1","TOP5","TOP6","REPORTED","TOP8")</f>
        <v>0</v>
      </c>
      <c r="CB657" s="53">
        <f t="shared" si="1724"/>
        <v>0</v>
      </c>
      <c r="CC657" s="40">
        <f t="shared" si="1725"/>
        <v>0</v>
      </c>
      <c r="CE657" s="53">
        <f>_xll.OneStreamExcelAddIn.XFFunctions.XFGetCell("TRUE", "CONSOL", $D$3,"TOT_Entity","USD","Actual",[1]Setup!C15,"PERIODIC",$B657,"TOPFLOW","TOP","TOP","top1",$C657,"top3","Open_Acute_DIV1","TOP5","TOP6","REPORTED","TOP8")</f>
        <v>0</v>
      </c>
      <c r="CF657" s="53">
        <f>_xll.OneStreamExcelAddIn.XFFunctions.XFGetCell("TRUE", "CONSOL", $D$3,"TOT_Entity","Aggregated","Budget_Working",[1]Setup!C15,"PERIODIC",$B657,"TOPFLOW","TOP","TOP","top1",$C657,"top3","Open_Acute_DIV1","TOP5","TOP6","REPORTED","TOP8")</f>
        <v>0</v>
      </c>
      <c r="CG657" s="53">
        <f t="shared" si="1726"/>
        <v>0</v>
      </c>
      <c r="CH657" s="40">
        <f t="shared" si="1727"/>
        <v>0</v>
      </c>
      <c r="CI657" s="212"/>
      <c r="CJ657" s="53">
        <f>_xll.OneStreamExcelAddIn.XFFunctions.XFGetCell("TRUE", "CONSOL", $D$3,"TOT_Entity","USD","Actual",[1]Setup!C4,"PERIODIC",$B657,"TOPFLOW","TOP","TOP","top1",$C657,"top3","Open_Acute_DIV1","TOP5","TOP6","REPORTED","TOP8")</f>
        <v>0</v>
      </c>
      <c r="CK657" s="53">
        <f>_xll.OneStreamExcelAddIn.XFFunctions.XFGetCell("TRUE", "CONSOL", $D$3,"TOT_Entity","USD","Actual",[1]Setup!C5,"PERIODIC",$B657,"TOPFLOW","TOP","TOP","top1",$C657,"top3","Open_Acute_DIV1","TOP5","TOP6","REPORTED","TOP8")</f>
        <v>0</v>
      </c>
      <c r="CL657" s="53">
        <f>_xll.OneStreamExcelAddIn.XFFunctions.XFGetCell("TRUE", "CONSOL", $D$3,"TOT_Entity","USD","Actual",[1]Setup!C6,"PERIODIC",$B657,"TOPFLOW","TOP","TOP","top1",$C657,"top3","Open_Acute_DIV1","TOP5","TOP6","REPORTED","TOP8")</f>
        <v>0</v>
      </c>
      <c r="CM657" s="53">
        <f>_xll.OneStreamExcelAddIn.XFFunctions.XFGetCell("TRUE", "CONSOL", $D$3,"TOT_Entity","USD","Actual",[1]Setup!C7,"PERIODIC",$B657,"TOPFLOW","TOP","TOP","top1",$C657,"top3","Open_Acute_DIV1","TOP5","TOP6","REPORTED","TOP8")</f>
        <v>0</v>
      </c>
      <c r="CN657" s="53">
        <f>_xll.OneStreamExcelAddIn.XFFunctions.XFGetCell("TRUE", "CONSOL", $D$3,"TOT_Entity","USD","Actual",[1]Setup!C8,"PERIODIC",$B657,"TOPFLOW","TOP","TOP","top1",$C657,"top3","Open_Acute_DIV1","TOP5","TOP6","REPORTED","TOP8")</f>
        <v>0</v>
      </c>
      <c r="CO657" s="53">
        <f>_xll.OneStreamExcelAddIn.XFFunctions.XFGetCell("TRUE", "CONSOL", $D$3,"TOT_Entity","USD","Actual",[1]Setup!C9,"PERIODIC",$B657,"TOPFLOW","TOP","TOP","top1",$C657,"top3","Open_Acute_DIV1","TOP5","TOP6","REPORTED","TOP8")</f>
        <v>0</v>
      </c>
      <c r="CP657" s="53">
        <f>_xll.OneStreamExcelAddIn.XFFunctions.XFGetCell("TRUE", "CONSOL", $D$3,"TOT_Entity","USD","Actual",[1]Setup!C10,"PERIODIC",$B657,"TOPFLOW","TOP","TOP","top1",$C657,"top3","Open_Acute_DIV1","TOP5","TOP6","REPORTED","TOP8")</f>
        <v>0</v>
      </c>
      <c r="CQ657" s="53">
        <f>_xll.OneStreamExcelAddIn.XFFunctions.XFGetCell("TRUE", "CONSOL", $D$3,"TOT_Entity","USD","Actual",[1]Setup!C11,"PERIODIC",$B657,"TOPFLOW","TOP","TOP","top1",$C657,"top3","Open_Acute_DIV1","TOP5","TOP6","REPORTED","TOP8")</f>
        <v>0</v>
      </c>
      <c r="CR657" s="53">
        <f>_xll.OneStreamExcelAddIn.XFFunctions.XFGetCell("TRUE", "CONSOL", $D$3,"TOT_Entity","USD","Actual",[1]Setup!C12,"PERIODIC",$B657,"TOPFLOW","TOP","TOP","top1",$C657,"top3","Open_Acute_DIV1","TOP5","TOP6","REPORTED","TOP8")</f>
        <v>0</v>
      </c>
      <c r="CS657" s="53">
        <f>_xll.OneStreamExcelAddIn.XFFunctions.XFGetCell("TRUE", "CONSOL", $D$3,"TOT_Entity","USD","Actual",[1]Setup!C13,"PERIODIC",$B657,"TOPFLOW","TOP","TOP","top1",$C657,"top3","Open_Acute_DIV1","TOP5","TOP6","REPORTED","TOP8")</f>
        <v>0</v>
      </c>
      <c r="CT657" s="53">
        <f>_xll.OneStreamExcelAddIn.XFFunctions.XFGetCell("TRUE", "CONSOL", $D$3,"TOT_Entity","USD","Actual",[1]Setup!C14,"PERIODIC",$B657,"TOPFLOW","TOP","TOP","top1",$C657,"top3","Open_Acute_DIV1","TOP5","TOP6","REPORTED","TOP8")</f>
        <v>0</v>
      </c>
      <c r="CU657" s="53">
        <f>_xll.OneStreamExcelAddIn.XFFunctions.XFGetCell("TRUE", "CONSOL", $D$3,"TOT_Entity","USD","Actual",[1]Setup!C15,"PERIODIC",$B657,"TOPFLOW","TOP","TOP","top1",$C657,"top3","Open_Acute_DIV1","TOP5","TOP6","REPORTED","TOP8")</f>
        <v>0</v>
      </c>
      <c r="CV657" s="212"/>
      <c r="CW657" s="53">
        <f>_xll.OneStreamExcelAddIn.XFFunctions.XFGetCell("TRUE", "CONSOL", $D$3,"TOT_Entity","USD","Actual",[1]Setup!C17,"PERIODIC",$B657,"TOPFLOW","TOP","TOP","top1",$C657,"top3","Open_Acute_DIV1","TOP5","TOP6","REPORTED","TOP8")</f>
        <v>0</v>
      </c>
      <c r="CX657" s="53">
        <f>_xll.OneStreamExcelAddIn.XFFunctions.XFGetCell("TRUE", "CONSOL", $D$3,"TOT_Entity","USD","Actual",[1]Setup!C18,"PERIODIC",$B657,"TOPFLOW","TOP","TOP","top1",$C657,"top3","Open_Acute_DIV1","TOP5","TOP6","REPORTED","TOP8")</f>
        <v>0</v>
      </c>
      <c r="CY657" s="53">
        <f>_xll.OneStreamExcelAddIn.XFFunctions.XFGetCell("TRUE", "CONSOL", $D$3,"TOT_Entity","USD","Actual",[1]Setup!C19,"PERIODIC",$B657,"TOPFLOW","TOP","TOP","top1",$C657,"top3","Open_Acute_DIV1","TOP5","TOP6","REPORTED","TOP8")</f>
        <v>0</v>
      </c>
      <c r="CZ657" s="53">
        <f>_xll.OneStreamExcelAddIn.XFFunctions.XFGetCell("TRUE", "CONSOL", $D$3,"TOT_Entity","USD","Actual",[1]Setup!C20,"PERIODIC",$B657,"TOPFLOW","TOP","TOP","top1",$C657,"top3","Open_Acute_DIV1","TOP5","TOP6","REPORTED","TOP8")</f>
        <v>0</v>
      </c>
      <c r="DA657" s="53">
        <f>_xll.OneStreamExcelAddIn.XFFunctions.XFGetCell("TRUE", "CONSOL", $D$3,"TOT_Entity","USD","Actual",[1]Setup!C21,"PERIODIC",$B657,"TOPFLOW","TOP","TOP","top1",$C657,"top3","Open_Acute_DIV1","TOP5","TOP6","REPORTED","TOP8")</f>
        <v>0</v>
      </c>
      <c r="DB657" s="53">
        <f>_xll.OneStreamExcelAddIn.XFFunctions.XFGetCell("TRUE", "CONSOL", $D$3,"TOT_Entity","USD","Actual",[1]Setup!C22,"PERIODIC",$B657,"TOPFLOW","TOP","TOP","top1",$C657,"top3","Open_Acute_DIV1","TOP5","TOP6","REPORTED","TOP8")</f>
        <v>0</v>
      </c>
      <c r="DC657" s="53">
        <f>_xll.OneStreamExcelAddIn.XFFunctions.XFGetCell("TRUE", "CONSOL", $D$3,"TOT_Entity","USD","Actual",[1]Setup!C23,"PERIODIC",$B657,"TOPFLOW","TOP","TOP","top1",$C657,"top3","Open_Acute_DIV1","TOP5","TOP6","REPORTED","TOP8")</f>
        <v>0</v>
      </c>
      <c r="DD657" s="53">
        <f>_xll.OneStreamExcelAddIn.XFFunctions.XFGetCell("TRUE", "CONSOL", $D$3,"TOT_Entity","USD","Actual",[1]Setup!C24,"PERIODIC",$B657,"TOPFLOW","TOP","TOP","top1",$C657,"top3","Open_Acute_DIV1","TOP5","TOP6","REPORTED","TOP8")</f>
        <v>0</v>
      </c>
      <c r="DE657" s="53">
        <f>_xll.OneStreamExcelAddIn.XFFunctions.XFGetCell("TRUE", "CONSOL", $D$3,"TOT_Entity","USD","Actual",[1]Setup!C25,"PERIODIC",$B657,"TOPFLOW","TOP","TOP","top1",$C657,"top3","Open_Acute_DIV1","TOP5","TOP6","REPORTED","TOP8")</f>
        <v>0</v>
      </c>
      <c r="DF657" s="53">
        <f>_xll.OneStreamExcelAddIn.XFFunctions.XFGetCell("TRUE", "CONSOL", $D$3,"TOT_Entity","USD","Actual",[1]Setup!C26,"PERIODIC",$B657,"TOPFLOW","TOP","TOP","top1",$C657,"top3","Open_Acute_DIV1","TOP5","TOP6","REPORTED","TOP8")</f>
        <v>0</v>
      </c>
      <c r="DG657" s="53">
        <f>_xll.OneStreamExcelAddIn.XFFunctions.XFGetCell("TRUE", "CONSOL", $D$3,"TOT_Entity","USD","Actual",[1]Setup!C27,"PERIODIC",$B657,"TOPFLOW","TOP","TOP","top1",$C657,"top3","Open_Acute_DIV1","TOP5","TOP6","REPORTED","TOP8")</f>
        <v>0</v>
      </c>
      <c r="DH657" s="53">
        <f>_xll.OneStreamExcelAddIn.XFFunctions.XFGetCell("TRUE", "CONSOL", $D$3,"TOT_Entity","USD","Actual",[1]Setup!C28,"PERIODIC",$B657,"TOPFLOW","TOP","TOP","top1",$C657,"top3","Open_Acute_DIV1","TOP5","TOP6","REPORTED","TOP8")</f>
        <v>0</v>
      </c>
      <c r="DI657" s="178"/>
      <c r="DJ657" s="53">
        <f>_xll.OneStreamExcelAddIn.XFFunctions.XFGetCell("TRUE", "CONSOL", $D$3,"TOT_Entity","Aggregated","Budget_Working",[1]Setup!C4,"PERIODIC",$B657,"TOPFLOW","TOP","TOP","top1",$C657,"top3","Open_Acute_DIV1","TOP5","TOP6","REPORTED","TOP8")</f>
        <v>0</v>
      </c>
      <c r="DK657" s="53">
        <f>_xll.OneStreamExcelAddIn.XFFunctions.XFGetCell("TRUE", "CONSOL", $D$3,"TOT_Entity","Aggregated","Budget_Working",[1]Setup!C5,"PERIODIC",$B657,"TOPFLOW","TOP","TOP","top1",$C657,"top3","Open_Acute_DIV1","TOP5","TOP6","REPORTED","TOP8")</f>
        <v>0</v>
      </c>
      <c r="DL657" s="53">
        <f>_xll.OneStreamExcelAddIn.XFFunctions.XFGetCell("TRUE", "CONSOL", $D$3,"TOT_Entity","Aggregated","Budget_Working",[1]Setup!C6,"PERIODIC",$B657,"TOPFLOW","TOP","TOP","top1",$C657,"top3","Open_Acute_DIV1","TOP5","TOP6","REPORTED","TOP8")</f>
        <v>0</v>
      </c>
      <c r="DM657" s="53">
        <f>_xll.OneStreamExcelAddIn.XFFunctions.XFGetCell("TRUE", "CONSOL", $D$3,"TOT_Entity","Aggregated","Budget_Working",[1]Setup!C7,"PERIODIC",$B657,"TOPFLOW","TOP","TOP","top1",$C657,"top3","Open_Acute_DIV1","TOP5","TOP6","REPORTED","TOP8")</f>
        <v>0</v>
      </c>
      <c r="DN657" s="53">
        <f>_xll.OneStreamExcelAddIn.XFFunctions.XFGetCell("TRUE", "CONSOL", $D$3,"TOT_Entity","Aggregated","Budget_Working",[1]Setup!C8,"PERIODIC",$B657,"TOPFLOW","TOP","TOP","top1",$C657,"top3","Open_Acute_DIV1","TOP5","TOP6","REPORTED","TOP8")</f>
        <v>0</v>
      </c>
      <c r="DO657" s="53">
        <f>_xll.OneStreamExcelAddIn.XFFunctions.XFGetCell("TRUE", "CONSOL", $D$3,"TOT_Entity","Aggregated","Budget_Working",[1]Setup!C9,"PERIODIC",$B657,"TOPFLOW","TOP","TOP","top1",$C657,"top3","Open_Acute_DIV1","TOP5","TOP6","REPORTED","TOP8")</f>
        <v>0</v>
      </c>
      <c r="DP657" s="53">
        <f>_xll.OneStreamExcelAddIn.XFFunctions.XFGetCell("TRUE", "CONSOL", $D$3,"TOT_Entity","Aggregated","Budget_Working",[1]Setup!C10,"PERIODIC",$B657,"TOPFLOW","TOP","TOP","top1",$C657,"top3","Open_Acute_DIV1","TOP5","TOP6","REPORTED","TOP8")</f>
        <v>0</v>
      </c>
      <c r="DQ657" s="53">
        <f>_xll.OneStreamExcelAddIn.XFFunctions.XFGetCell("TRUE", "CONSOL", $D$3,"TOT_Entity","Aggregated","Budget_Working",[1]Setup!C11,"PERIODIC",$B657,"TOPFLOW","TOP","TOP","top1",$C657,"top3","Open_Acute_DIV1","TOP5","TOP6","REPORTED","TOP8")</f>
        <v>0</v>
      </c>
      <c r="DR657" s="53">
        <f>_xll.OneStreamExcelAddIn.XFFunctions.XFGetCell("TRUE", "CONSOL", $D$3,"TOT_Entity","Aggregated","Budget_Working",[1]Setup!C12,"PERIODIC",$B657,"TOPFLOW","TOP","TOP","top1",$C657,"top3","Open_Acute_DIV1","TOP5","TOP6","REPORTED","TOP8")</f>
        <v>0</v>
      </c>
      <c r="DS657" s="53">
        <f>_xll.OneStreamExcelAddIn.XFFunctions.XFGetCell("TRUE", "CONSOL", $D$3,"TOT_Entity","Aggregated","Budget_Working",[1]Setup!C13,"PERIODIC",$B657,"TOPFLOW","TOP","TOP","top1",$C657,"top3","Open_Acute_DIV1","TOP5","TOP6","REPORTED","TOP8")</f>
        <v>0</v>
      </c>
      <c r="DT657" s="53">
        <f>_xll.OneStreamExcelAddIn.XFFunctions.XFGetCell("TRUE", "CONSOL", $D$3,"TOT_Entity","Aggregated","Budget_Working",[1]Setup!C14,"PERIODIC",$B657,"TOPFLOW","TOP","TOP","top1",$C657,"top3","Open_Acute_DIV1","TOP5","TOP6","REPORTED","TOP8")</f>
        <v>0</v>
      </c>
      <c r="DU657" s="53">
        <f>_xll.OneStreamExcelAddIn.XFFunctions.XFGetCell("TRUE", "CONSOL", $D$3,"TOT_Entity","Aggregated","Budget_Working",[1]Setup!C15,"PERIODIC",$B657,"TOPFLOW","TOP","TOP","top1",$C657,"top3","Open_Acute_DIV1","TOP5","TOP6","REPORTED","TOP8")</f>
        <v>0</v>
      </c>
      <c r="DV657" s="178"/>
      <c r="DW657" s="53">
        <f>_xll.OneStreamExcelAddIn.XFFunctions.XFGetCell("TRUE", "CONSOL", $D$3,"TOT_Entity","USD","Budget_Final",[1]Setup!C17,"PERIODIC",$B657,"TOPFLOW","TOP","TOP","top1",$C657,"top3","Open_Acute_DIV1","TOP5","TOP6","REPORTED","TOP8")</f>
        <v>0</v>
      </c>
      <c r="DX657" s="53">
        <f>_xll.OneStreamExcelAddIn.XFFunctions.XFGetCell("TRUE", "CONSOL", $D$3,"TOT_Entity","USD","Budget_Final",[1]Setup!C18,"PERIODIC",$B657,"TOPFLOW","TOP","TOP","top1",$C657,"top3","Open_Acute_DIV1","TOP5","TOP6","REPORTED","TOP8")</f>
        <v>0</v>
      </c>
      <c r="DY657" s="53">
        <f>_xll.OneStreamExcelAddIn.XFFunctions.XFGetCell("TRUE", "CONSOL", $D$3,"TOT_Entity","USD","Budget_Final",[1]Setup!C19,"PERIODIC",$B657,"TOPFLOW","TOP","TOP","top1",$C657,"top3","Open_Acute_DIV1","TOP5","TOP6","REPORTED","TOP8")</f>
        <v>0</v>
      </c>
      <c r="DZ657" s="53">
        <f>_xll.OneStreamExcelAddIn.XFFunctions.XFGetCell("TRUE", "CONSOL", $D$3,"TOT_Entity","USD","Budget_Final",[1]Setup!C20,"PERIODIC",$B657,"TOPFLOW","TOP","TOP","top1",$C657,"top3","Open_Acute_DIV1","TOP5","TOP6","REPORTED","TOP8")</f>
        <v>0</v>
      </c>
      <c r="EA657" s="53">
        <f>_xll.OneStreamExcelAddIn.XFFunctions.XFGetCell("TRUE", "CONSOL", $D$3,"TOT_Entity","USD","Budget_Final",[1]Setup!C21,"PERIODIC",$B657,"TOPFLOW","TOP","TOP","top1",$C657,"top3","Open_Acute_DIV1","TOP5","TOP6","REPORTED","TOP8")</f>
        <v>0</v>
      </c>
      <c r="EB657" s="53">
        <f>_xll.OneStreamExcelAddIn.XFFunctions.XFGetCell("TRUE", "CONSOL", $D$3,"TOT_Entity","USD","Budget_Final",[1]Setup!C22,"PERIODIC",$B657,"TOPFLOW","TOP","TOP","top1",$C657,"top3","Open_Acute_DIV1","TOP5","TOP6","REPORTED","TOP8")</f>
        <v>0</v>
      </c>
      <c r="EC657" s="53">
        <f>_xll.OneStreamExcelAddIn.XFFunctions.XFGetCell("TRUE", "CONSOL", $D$3,"TOT_Entity","USD","Budget_Final",[1]Setup!C23,"PERIODIC",$B657,"TOPFLOW","TOP","TOP","top1",$C657,"top3","Open_Acute_DIV1","TOP5","TOP6","REPORTED","TOP8")</f>
        <v>0</v>
      </c>
      <c r="ED657" s="53">
        <f>_xll.OneStreamExcelAddIn.XFFunctions.XFGetCell("TRUE", "CONSOL", $D$3,"TOT_Entity","USD","Budget_Final",[1]Setup!C24,"PERIODIC",$B657,"TOPFLOW","TOP","TOP","top1",$C657,"top3","Open_Acute_DIV1","TOP5","TOP6","REPORTED","TOP8")</f>
        <v>0</v>
      </c>
      <c r="EE657" s="53">
        <f>_xll.OneStreamExcelAddIn.XFFunctions.XFGetCell("TRUE", "CONSOL", $D$3,"TOT_Entity","USD","Budget_Final",[1]Setup!C25,"PERIODIC",$B657,"TOPFLOW","TOP","TOP","top1",$C657,"top3","Open_Acute_DIV1","TOP5","TOP6","REPORTED","TOP8")</f>
        <v>0</v>
      </c>
      <c r="EF657" s="53">
        <f>_xll.OneStreamExcelAddIn.XFFunctions.XFGetCell("TRUE", "CONSOL", $D$3,"TOT_Entity","USD","Budget_Final",[1]Setup!C26,"PERIODIC",$B657,"TOPFLOW","TOP","TOP","top1",$C657,"top3","Open_Acute_DIV1","TOP5","TOP6","REPORTED","TOP8")</f>
        <v>0</v>
      </c>
      <c r="EG657" s="53">
        <f>_xll.OneStreamExcelAddIn.XFFunctions.XFGetCell("TRUE", "CONSOL", $D$3,"TOT_Entity","USD","Budget_Final",[1]Setup!C27,"PERIODIC",$B657,"TOPFLOW","TOP","TOP","top1",$C657,"top3","Open_Acute_DIV1","TOP5","TOP6","REPORTED","TOP8")</f>
        <v>0</v>
      </c>
      <c r="EH657" s="53">
        <f>_xll.OneStreamExcelAddIn.XFFunctions.XFGetCell("TRUE", "CONSOL", $D$3,"TOT_Entity","USD","Budget_Final",[1]Setup!C28,"PERIODIC",$B657,"TOPFLOW","TOP","TOP","top1",$C657,"top3","Open_Acute_DIV1","TOP5","TOP6","REPORTED","TOP8")</f>
        <v>0</v>
      </c>
    </row>
    <row r="658" spans="2:138" s="47" customFormat="1" x14ac:dyDescent="0.25">
      <c r="B658" s="51" t="s">
        <v>379</v>
      </c>
      <c r="C658" s="51"/>
      <c r="D658" s="47" t="s">
        <v>380</v>
      </c>
      <c r="E658" s="53">
        <f>_xll.OneStreamExcelAddIn.XFFunctions.XFGetCell("TRUE", "CONSOL", $D$3,"TOT_Entity","USD","Actual",$E$3,"PERIODIC",$B658,"TOPFLOW","TOP","TOP","top1",$C658,"top3","Open_Acute_DIV1","TOP5","TOP6","REPORTED","TOP8")</f>
        <v>6536.79</v>
      </c>
      <c r="F658" s="53">
        <f>_xll.OneStreamExcelAddIn.XFFunctions.XFGetCell("TRUE", "CONSOL", $D$3,"TOT_Entity","Aggregated","Budget_Working",$E$3,"PERIODIC",$B658,"TOPFLOW","TOP","TOP","top1",$C658,"top3","Open_Acute_DIV1","TOP5","TOP6","REPORTED","TOP8")</f>
        <v>4898.667499999</v>
      </c>
      <c r="G658" s="53">
        <f t="shared" si="1697"/>
        <v>-1638.1225000009999</v>
      </c>
      <c r="H658" s="55">
        <f t="shared" si="1698"/>
        <v>-0.33440165106150488</v>
      </c>
      <c r="I658" s="41"/>
      <c r="J658" s="53">
        <f>_xll.OneStreamExcelAddIn.XFFunctions.XFGetCell("TRUE", "CONSOL", $D$3,"TOT_Entity","USD","Actual",$E$3,"YTD",$B658,"TOPFLOW","TOP","TOP","top1",$C658,"TOP3","Open_Acute_DIV1","TOP5","TOP6","REPORTED","TOP8")</f>
        <v>15445.54</v>
      </c>
      <c r="K658" s="53">
        <f>_xll.OneStreamExcelAddIn.XFFunctions.XFGetCell("TRUE", "CONSOL", $D$3,"TOT_Entity","Aggregated","Budget_Working",$E$3,"YTD",$B658,"TOPFLOW","TOP","TOP","top1",$C658,"TOP3","Open_Acute_DIV1","TOP5","TOP6","REPORTED","TOP8")</f>
        <v>23002.779999996001</v>
      </c>
      <c r="L658" s="53">
        <f t="shared" si="1699"/>
        <v>7557.2399999959998</v>
      </c>
      <c r="M658" s="40">
        <f t="shared" si="1700"/>
        <v>0.32853594217730697</v>
      </c>
      <c r="N658" s="41"/>
      <c r="O658" s="53">
        <f>_xll.OneStreamExcelAddIn.XFFunctions.XFGetCell("TRUE", "CONSOL", $D$3,"TOT_Entity","USD","Actual",$F$3,"YTD",$B658,"TOPFLOW","TOP","TOP","top1",$C658,"TOP3","Open_Acute_DIV1","TOP5","TOP6","REPORTED","TOP8")</f>
        <v>16136.84</v>
      </c>
      <c r="P658" s="53">
        <f>_xll.OneStreamExcelAddIn.XFFunctions.XFGetCell("TRUE", "CONSOL", $D$3,"TOT_Entity","USD","Actual",$E$3,"YTD",$B658,"TOPFLOW","TOP","TOP","top1",$C658,"top3","Open_Acute_DIV1","TOP5","TOP6","REPORTED","VAR_BW_PY_Actual")</f>
        <v>691.3</v>
      </c>
      <c r="Q658" s="40">
        <f t="shared" si="1701"/>
        <v>4.2839862079564521E-2</v>
      </c>
      <c r="R658" s="41"/>
      <c r="S658" s="53">
        <f>_xll.OneStreamExcelAddIn.XFFunctions.XFGetCell("TRUE", "CONSOL", $D$3,"TOT_Entity","USD","MIDFCST",$E$3,"MTD",$B658,"TOPFLOW","TOP","TOP","top1",$C658,"TOP3","Open_Acute_DIV1","TOP5","TOP6","REPORTED","TOP8")</f>
        <v>0</v>
      </c>
      <c r="T658" s="53">
        <f t="shared" si="1702"/>
        <v>-6536.79</v>
      </c>
      <c r="U658" s="40">
        <f t="shared" si="1703"/>
        <v>0</v>
      </c>
      <c r="V658" s="41"/>
      <c r="W658" s="42"/>
      <c r="X658" s="43"/>
      <c r="Y658" s="42"/>
      <c r="Z658" s="44"/>
      <c r="AB658" s="213">
        <f>_xll.OneStreamExcelAddIn.XFFunctions.XFGetCell("TRUE", "CONSOL", $D$3,"TOT_Entity","USD","Actual",[1]Setup!C4,"PERIODIC",$B658,"TOPFLOW","TOP","TOP","top1",$C658,"top3","Open_Acute_DIV1","TOP5","TOP6","REPORTED","TOP8")</f>
        <v>1703.95</v>
      </c>
      <c r="AC658" s="213">
        <f>_xll.OneStreamExcelAddIn.XFFunctions.XFGetCell("TRUE", "CONSOL", $D$3,"TOT_Entity","Aggregated","Budget_Working",[1]Setup!C4,"PERIODIC",$B658,"TOPFLOW","TOP","TOP","top1",$C658,"top3","Open_Acute_DIV1","TOP5","TOP6","REPORTED","TOP8")</f>
        <v>7566.3574999989996</v>
      </c>
      <c r="AD658" s="213">
        <f t="shared" si="1704"/>
        <v>5862.4074999989998</v>
      </c>
      <c r="AE658" s="209">
        <f>IFERROR(AD658/AC658,0)</f>
        <v>0.77479916855630659</v>
      </c>
      <c r="AG658" s="213">
        <f>_xll.OneStreamExcelAddIn.XFFunctions.XFGetCell("TRUE", "CONSOL", $D$3,"TOT_Entity","USD","Actual",[1]Setup!C5,"PERIODIC",$B658,"TOPFLOW","TOP","TOP","top1",$C658,"top3","Open_Acute_DIV1","TOP5","TOP6","REPORTED","TOP8")</f>
        <v>2943.53</v>
      </c>
      <c r="AH658" s="213">
        <f>_xll.OneStreamExcelAddIn.XFFunctions.XFGetCell("TRUE", "CONSOL", $D$3,"TOT_Entity","Aggregated","Budget_Working",[1]Setup!C5,"PERIODIC",$B658,"TOPFLOW","TOP","TOP","top1",$C658,"top3","Open_Acute_DIV1","TOP5","TOP6","REPORTED","TOP8")</f>
        <v>5784.8174999989997</v>
      </c>
      <c r="AI658" s="213">
        <f t="shared" si="1706"/>
        <v>2841.2874999989995</v>
      </c>
      <c r="AJ658" s="209">
        <f>IFERROR(AI658/AH658,0)</f>
        <v>0.49116285863806264</v>
      </c>
      <c r="AL658" s="213">
        <f>_xll.OneStreamExcelAddIn.XFFunctions.XFGetCell("TRUE", "CONSOL", $D$3,"TOT_Entity","USD","Actual",[1]Setup!C6,"PERIODIC",$B658,"TOPFLOW","TOP","TOP","top1",$C658,"top3","Open_Acute_DIV1","TOP5","TOP6","REPORTED","TOP8")</f>
        <v>4261.2700000000004</v>
      </c>
      <c r="AM658" s="213">
        <f>_xll.OneStreamExcelAddIn.XFFunctions.XFGetCell("TRUE", "CONSOL", $D$3,"TOT_Entity","Aggregated","Budget_Working",[1]Setup!C6,"PERIODIC",$B658,"TOPFLOW","TOP","TOP","top1",$C658,"top3","Open_Acute_DIV1","TOP5","TOP6","REPORTED","TOP8")</f>
        <v>4752.9374999989996</v>
      </c>
      <c r="AN658" s="213">
        <f t="shared" si="1708"/>
        <v>491.66749999899912</v>
      </c>
      <c r="AO658" s="209">
        <f>IFERROR(AN658/AM658,0)</f>
        <v>0.10344497481801572</v>
      </c>
      <c r="AQ658" s="213">
        <f>_xll.OneStreamExcelAddIn.XFFunctions.XFGetCell("TRUE", "CONSOL", $D$3,"TOT_Entity","USD","Actual",[1]Setup!C7,"PERIODIC",$B658,"TOPFLOW","TOP","TOP","top1",$C658,"top3","Open_Acute_DIV1","TOP5","TOP6","REPORTED","TOP8")</f>
        <v>6536.79</v>
      </c>
      <c r="AR658" s="213">
        <f>_xll.OneStreamExcelAddIn.XFFunctions.XFGetCell("TRUE", "CONSOL", $D$3,"TOT_Entity","Aggregated","Budget_Working",[1]Setup!C7,"PERIODIC",$B658,"TOPFLOW","TOP","TOP","top1",$C658,"top3","Open_Acute_DIV1","TOP5","TOP6","REPORTED","TOP8")</f>
        <v>4898.667499999</v>
      </c>
      <c r="AS658" s="213">
        <f t="shared" si="1710"/>
        <v>-1638.1225000009999</v>
      </c>
      <c r="AT658" s="209">
        <f>IFERROR(AS658/AR658,0)</f>
        <v>-0.33440165106150488</v>
      </c>
      <c r="AV658" s="213">
        <f>_xll.OneStreamExcelAddIn.XFFunctions.XFGetCell("TRUE", "CONSOL", $D$3,"TOT_Entity","USD","Actual",[1]Setup!C8,"PERIODIC",$B658,"TOPFLOW","TOP","TOP","top1",$C658,"top3","Open_Acute_DIV1","TOP5","TOP6","REPORTED","TOP8")</f>
        <v>-15445.54</v>
      </c>
      <c r="AW658" s="213">
        <f>_xll.OneStreamExcelAddIn.XFFunctions.XFGetCell("TRUE", "CONSOL", $D$3,"TOT_Entity","Aggregated","Budget_Working",[1]Setup!C8,"PERIODIC",$B658,"TOPFLOW","TOP","TOP","top1",$C658,"top3","Open_Acute_DIV1","TOP5","TOP6","REPORTED","TOP8")</f>
        <v>10585.997499999001</v>
      </c>
      <c r="AX658" s="213">
        <f t="shared" si="1712"/>
        <v>26031.537499999002</v>
      </c>
      <c r="AY658" s="209">
        <f>IFERROR(AX658/AW658,0)</f>
        <v>2.4590538114146976</v>
      </c>
      <c r="BA658" s="213">
        <f>_xll.OneStreamExcelAddIn.XFFunctions.XFGetCell("TRUE", "CONSOL", $D$3,"TOT_Entity","USD","Actual",[1]Setup!C9,"PERIODIC",$B658,"TOPFLOW","TOP","TOP","top1",$C658,"top3","Open_Acute_DIV1","TOP5","TOP6","REPORTED","TOP8")</f>
        <v>0</v>
      </c>
      <c r="BB658" s="213">
        <f>_xll.OneStreamExcelAddIn.XFFunctions.XFGetCell("TRUE", "CONSOL", $D$3,"TOT_Entity","Aggregated","Budget_Working",[1]Setup!C9,"PERIODIC",$B658,"TOPFLOW","TOP","TOP","top1",$C658,"top3","Open_Acute_DIV1","TOP5","TOP6","REPORTED","TOP8")</f>
        <v>5989.2574999990002</v>
      </c>
      <c r="BC658" s="213">
        <f t="shared" si="1714"/>
        <v>5989.2574999990002</v>
      </c>
      <c r="BD658" s="209">
        <f>IFERROR(BC658/BB658,0)</f>
        <v>1</v>
      </c>
      <c r="BF658" s="213">
        <f>_xll.OneStreamExcelAddIn.XFFunctions.XFGetCell("TRUE", "CONSOL", $D$3,"TOT_Entity","USD","Actual",[1]Setup!C10,"PERIODIC",$B658,"TOPFLOW","TOP","TOP","top1",$C658,"top3","Open_Acute_DIV1","TOP5","TOP6","REPORTED","TOP8")</f>
        <v>0</v>
      </c>
      <c r="BG658" s="213">
        <f>_xll.OneStreamExcelAddIn.XFFunctions.XFGetCell("TRUE", "CONSOL", $D$3,"TOT_Entity","Aggregated","Budget_Working",[1]Setup!C10,"PERIODIC",$B658,"TOPFLOW","TOP","TOP","top1",$C658,"top3","Open_Acute_DIV1","TOP5","TOP6","REPORTED","TOP8")</f>
        <v>5440.0074999990002</v>
      </c>
      <c r="BH658" s="213">
        <f t="shared" si="1716"/>
        <v>5440.0074999990002</v>
      </c>
      <c r="BI658" s="209">
        <f>IFERROR(BH658/BG658,0)</f>
        <v>1</v>
      </c>
      <c r="BK658" s="213">
        <f>_xll.OneStreamExcelAddIn.XFFunctions.XFGetCell("TRUE", "CONSOL", $D$3,"TOT_Entity","USD","Actual",[1]Setup!C11,"PERIODIC",$B658,"TOPFLOW","TOP","TOP","top1",$C658,"top3","Open_Acute_DIV1","TOP5","TOP6","REPORTED","TOP8")</f>
        <v>0</v>
      </c>
      <c r="BL658" s="213">
        <f>_xll.OneStreamExcelAddIn.XFFunctions.XFGetCell("TRUE", "CONSOL", $D$3,"TOT_Entity","Aggregated","Budget_Working",[1]Setup!C11,"PERIODIC",$B658,"TOPFLOW","TOP","TOP","top1",$C658,"top3","Open_Acute_DIV1","TOP5","TOP6","REPORTED","TOP8")</f>
        <v>6450.5374999989999</v>
      </c>
      <c r="BM658" s="213">
        <f t="shared" si="1718"/>
        <v>6450.5374999989999</v>
      </c>
      <c r="BN658" s="209">
        <f>IFERROR(BM658/BL658,0)</f>
        <v>1</v>
      </c>
      <c r="BP658" s="213">
        <f>_xll.OneStreamExcelAddIn.XFFunctions.XFGetCell("TRUE", "CONSOL", $D$3,"TOT_Entity","USD","Actual",[1]Setup!C12,"PERIODIC",$B658,"TOPFLOW","TOP","TOP","top1",$C658,"top3","Open_Acute_DIV1","TOP5","TOP6","REPORTED","TOP8")</f>
        <v>0</v>
      </c>
      <c r="BQ658" s="213">
        <f>_xll.OneStreamExcelAddIn.XFFunctions.XFGetCell("TRUE", "CONSOL", $D$3,"TOT_Entity","Aggregated","Budget_Working",[1]Setup!C12,"PERIODIC",$B658,"TOPFLOW","TOP","TOP","top1",$C658,"top3","Open_Acute_DIV1","TOP5","TOP6","REPORTED","TOP8")</f>
        <v>11347.277499999</v>
      </c>
      <c r="BR658" s="213">
        <f t="shared" si="1720"/>
        <v>11347.277499999</v>
      </c>
      <c r="BS658" s="209">
        <f>IFERROR(BR658/BQ658,0)</f>
        <v>1</v>
      </c>
      <c r="BU658" s="213">
        <f>_xll.OneStreamExcelAddIn.XFFunctions.XFGetCell("TRUE", "CONSOL", $D$3,"TOT_Entity","USD","Actual",[1]Setup!C13,"PERIODIC",$B658,"TOPFLOW","TOP","TOP","top1",$C658,"top3","Open_Acute_DIV1","TOP5","TOP6","REPORTED","TOP8")</f>
        <v>0</v>
      </c>
      <c r="BV658" s="213">
        <f>_xll.OneStreamExcelAddIn.XFFunctions.XFGetCell("TRUE", "CONSOL", $D$3,"TOT_Entity","Aggregated","Budget_Working",[1]Setup!C13,"PERIODIC",$B658,"TOPFLOW","TOP","TOP","top1",$C658,"top3","Open_Acute_DIV1","TOP5","TOP6","REPORTED","TOP8")</f>
        <v>4771.5774999989999</v>
      </c>
      <c r="BW658" s="213">
        <f t="shared" si="1722"/>
        <v>4771.5774999989999</v>
      </c>
      <c r="BX658" s="209">
        <f>IFERROR(BW658/BV658,0)</f>
        <v>1</v>
      </c>
      <c r="BZ658" s="213">
        <f>_xll.OneStreamExcelAddIn.XFFunctions.XFGetCell("TRUE", "CONSOL", $D$3,"TOT_Entity","USD","Actual",[1]Setup!C14,"PERIODIC",$B658,"TOPFLOW","TOP","TOP","top1",$C658,"top3","Open_Acute_DIV1","TOP5","TOP6","REPORTED","TOP8")</f>
        <v>0</v>
      </c>
      <c r="CA658" s="213">
        <f>_xll.OneStreamExcelAddIn.XFFunctions.XFGetCell("TRUE", "CONSOL", $D$3,"TOT_Entity","Aggregated","Budget_Working",[1]Setup!C14,"PERIODIC",$B658,"TOPFLOW","TOP","TOP","top1",$C658,"top3","Open_Acute_DIV1","TOP5","TOP6","REPORTED","TOP8")</f>
        <v>4536.4674999990002</v>
      </c>
      <c r="CB658" s="213">
        <f t="shared" si="1724"/>
        <v>4536.4674999990002</v>
      </c>
      <c r="CC658" s="209">
        <f>IFERROR(CB658/CA658,0)</f>
        <v>1</v>
      </c>
      <c r="CE658" s="213">
        <f>_xll.OneStreamExcelAddIn.XFFunctions.XFGetCell("TRUE", "CONSOL", $D$3,"TOT_Entity","USD","Actual",[1]Setup!C15,"PERIODIC",$B658,"TOPFLOW","TOP","TOP","top1",$C658,"top3","Open_Acute_DIV1","TOP5","TOP6","REPORTED","TOP8")</f>
        <v>0</v>
      </c>
      <c r="CF658" s="213">
        <f>_xll.OneStreamExcelAddIn.XFFunctions.XFGetCell("TRUE", "CONSOL", $D$3,"TOT_Entity","Aggregated","Budget_Working",[1]Setup!C15,"PERIODIC",$B658,"TOPFLOW","TOP","TOP","top1",$C658,"top3","Open_Acute_DIV1","TOP5","TOP6","REPORTED","TOP8")</f>
        <v>4094.477499999</v>
      </c>
      <c r="CG658" s="213">
        <f t="shared" si="1726"/>
        <v>4094.477499999</v>
      </c>
      <c r="CH658" s="209">
        <f>IFERROR(CG658/CF658,0)</f>
        <v>1</v>
      </c>
      <c r="CI658" s="214"/>
      <c r="CJ658" s="213">
        <f>_xll.OneStreamExcelAddIn.XFFunctions.XFGetCell("TRUE", "CONSOL", $D$3,"TOT_Entity","USD","Actual",[1]Setup!C4,"PERIODIC",$B658,"TOPFLOW","TOP","TOP","top1",$C658,"top3","Open_Acute_DIV1","TOP5","TOP6","REPORTED","TOP8")</f>
        <v>1703.95</v>
      </c>
      <c r="CK658" s="213">
        <f>_xll.OneStreamExcelAddIn.XFFunctions.XFGetCell("TRUE", "CONSOL", $D$3,"TOT_Entity","USD","Actual",[1]Setup!C5,"PERIODIC",$B658,"TOPFLOW","TOP","TOP","top1",$C658,"top3","Open_Acute_DIV1","TOP5","TOP6","REPORTED","TOP8")</f>
        <v>2943.53</v>
      </c>
      <c r="CL658" s="213">
        <f>_xll.OneStreamExcelAddIn.XFFunctions.XFGetCell("TRUE", "CONSOL", $D$3,"TOT_Entity","USD","Actual",[1]Setup!C6,"PERIODIC",$B658,"TOPFLOW","TOP","TOP","top1",$C658,"top3","Open_Acute_DIV1","TOP5","TOP6","REPORTED","TOP8")</f>
        <v>4261.2700000000004</v>
      </c>
      <c r="CM658" s="213">
        <f>_xll.OneStreamExcelAddIn.XFFunctions.XFGetCell("TRUE", "CONSOL", $D$3,"TOT_Entity","USD","Actual",[1]Setup!C7,"PERIODIC",$B658,"TOPFLOW","TOP","TOP","top1",$C658,"top3","Open_Acute_DIV1","TOP5","TOP6","REPORTED","TOP8")</f>
        <v>6536.79</v>
      </c>
      <c r="CN658" s="213">
        <f>_xll.OneStreamExcelAddIn.XFFunctions.XFGetCell("TRUE", "CONSOL", $D$3,"TOT_Entity","USD","Actual",[1]Setup!C8,"PERIODIC",$B658,"TOPFLOW","TOP","TOP","top1",$C658,"top3","Open_Acute_DIV1","TOP5","TOP6","REPORTED","TOP8")</f>
        <v>-15445.54</v>
      </c>
      <c r="CO658" s="213">
        <f>_xll.OneStreamExcelAddIn.XFFunctions.XFGetCell("TRUE", "CONSOL", $D$3,"TOT_Entity","USD","Actual",[1]Setup!C9,"PERIODIC",$B658,"TOPFLOW","TOP","TOP","top1",$C658,"top3","Open_Acute_DIV1","TOP5","TOP6","REPORTED","TOP8")</f>
        <v>0</v>
      </c>
      <c r="CP658" s="213">
        <f>_xll.OneStreamExcelAddIn.XFFunctions.XFGetCell("TRUE", "CONSOL", $D$3,"TOT_Entity","USD","Actual",[1]Setup!C10,"PERIODIC",$B658,"TOPFLOW","TOP","TOP","top1",$C658,"top3","Open_Acute_DIV1","TOP5","TOP6","REPORTED","TOP8")</f>
        <v>0</v>
      </c>
      <c r="CQ658" s="213">
        <f>_xll.OneStreamExcelAddIn.XFFunctions.XFGetCell("TRUE", "CONSOL", $D$3,"TOT_Entity","USD","Actual",[1]Setup!C11,"PERIODIC",$B658,"TOPFLOW","TOP","TOP","top1",$C658,"top3","Open_Acute_DIV1","TOP5","TOP6","REPORTED","TOP8")</f>
        <v>0</v>
      </c>
      <c r="CR658" s="213">
        <f>_xll.OneStreamExcelAddIn.XFFunctions.XFGetCell("TRUE", "CONSOL", $D$3,"TOT_Entity","USD","Actual",[1]Setup!C12,"PERIODIC",$B658,"TOPFLOW","TOP","TOP","top1",$C658,"top3","Open_Acute_DIV1","TOP5","TOP6","REPORTED","TOP8")</f>
        <v>0</v>
      </c>
      <c r="CS658" s="213">
        <f>_xll.OneStreamExcelAddIn.XFFunctions.XFGetCell("TRUE", "CONSOL", $D$3,"TOT_Entity","USD","Actual",[1]Setup!C13,"PERIODIC",$B658,"TOPFLOW","TOP","TOP","top1",$C658,"top3","Open_Acute_DIV1","TOP5","TOP6","REPORTED","TOP8")</f>
        <v>0</v>
      </c>
      <c r="CT658" s="213">
        <f>_xll.OneStreamExcelAddIn.XFFunctions.XFGetCell("TRUE", "CONSOL", $D$3,"TOT_Entity","USD","Actual",[1]Setup!C14,"PERIODIC",$B658,"TOPFLOW","TOP","TOP","top1",$C658,"top3","Open_Acute_DIV1","TOP5","TOP6","REPORTED","TOP8")</f>
        <v>0</v>
      </c>
      <c r="CU658" s="213">
        <f>_xll.OneStreamExcelAddIn.XFFunctions.XFGetCell("TRUE", "CONSOL", $D$3,"TOT_Entity","USD","Actual",[1]Setup!C15,"PERIODIC",$B658,"TOPFLOW","TOP","TOP","top1",$C658,"top3","Open_Acute_DIV1","TOP5","TOP6","REPORTED","TOP8")</f>
        <v>0</v>
      </c>
      <c r="CV658" s="214"/>
      <c r="CW658" s="213">
        <f>_xll.OneStreamExcelAddIn.XFFunctions.XFGetCell("TRUE", "CONSOL", $D$3,"TOT_Entity","USD","Actual",[1]Setup!C17,"PERIODIC",$B658,"TOPFLOW","TOP","TOP","top1",$C658,"top3","Open_Acute_DIV1","TOP5","TOP6","REPORTED","TOP8")</f>
        <v>4115.3</v>
      </c>
      <c r="CX658" s="213">
        <f>_xll.OneStreamExcelAddIn.XFFunctions.XFGetCell("TRUE", "CONSOL", $D$3,"TOT_Entity","USD","Actual",[1]Setup!C18,"PERIODIC",$B658,"TOPFLOW","TOP","TOP","top1",$C658,"top3","Open_Acute_DIV1","TOP5","TOP6","REPORTED","TOP8")</f>
        <v>2547.29</v>
      </c>
      <c r="CY658" s="213">
        <f>_xll.OneStreamExcelAddIn.XFFunctions.XFGetCell("TRUE", "CONSOL", $D$3,"TOT_Entity","USD","Actual",[1]Setup!C19,"PERIODIC",$B658,"TOPFLOW","TOP","TOP","top1",$C658,"top3","Open_Acute_DIV1","TOP5","TOP6","REPORTED","TOP8")</f>
        <v>3017.73</v>
      </c>
      <c r="CZ658" s="213">
        <f>_xll.OneStreamExcelAddIn.XFFunctions.XFGetCell("TRUE", "CONSOL", $D$3,"TOT_Entity","USD","Actual",[1]Setup!C20,"PERIODIC",$B658,"TOPFLOW","TOP","TOP","top1",$C658,"top3","Open_Acute_DIV1","TOP5","TOP6","REPORTED","TOP8")</f>
        <v>6456.52</v>
      </c>
      <c r="DA658" s="213">
        <f>_xll.OneStreamExcelAddIn.XFFunctions.XFGetCell("TRUE", "CONSOL", $D$3,"TOT_Entity","USD","Actual",[1]Setup!C21,"PERIODIC",$B658,"TOPFLOW","TOP","TOP","top1",$C658,"top3","Open_Acute_DIV1","TOP5","TOP6","REPORTED","TOP8")</f>
        <v>3513.47</v>
      </c>
      <c r="DB658" s="213">
        <f>_xll.OneStreamExcelAddIn.XFFunctions.XFGetCell("TRUE", "CONSOL", $D$3,"TOT_Entity","USD","Actual",[1]Setup!C22,"PERIODIC",$B658,"TOPFLOW","TOP","TOP","top1",$C658,"top3","Open_Acute_DIV1","TOP5","TOP6","REPORTED","TOP8")</f>
        <v>5163.7700000000004</v>
      </c>
      <c r="DC658" s="213">
        <f>_xll.OneStreamExcelAddIn.XFFunctions.XFGetCell("TRUE", "CONSOL", $D$3,"TOT_Entity","USD","Actual",[1]Setup!C23,"PERIODIC",$B658,"TOPFLOW","TOP","TOP","top1",$C658,"top3","Open_Acute_DIV1","TOP5","TOP6","REPORTED","TOP8")</f>
        <v>4934.4399999999996</v>
      </c>
      <c r="DD658" s="213">
        <f>_xll.OneStreamExcelAddIn.XFFunctions.XFGetCell("TRUE", "CONSOL", $D$3,"TOT_Entity","USD","Actual",[1]Setup!C24,"PERIODIC",$B658,"TOPFLOW","TOP","TOP","top1",$C658,"top3","Open_Acute_DIV1","TOP5","TOP6","REPORTED","TOP8")</f>
        <v>4220.22</v>
      </c>
      <c r="DE658" s="213">
        <f>_xll.OneStreamExcelAddIn.XFFunctions.XFGetCell("TRUE", "CONSOL", $D$3,"TOT_Entity","USD","Actual",[1]Setup!C25,"PERIODIC",$B658,"TOPFLOW","TOP","TOP","top1",$C658,"top3","Open_Acute_DIV1","TOP5","TOP6","REPORTED","TOP8")</f>
        <v>12715.29</v>
      </c>
      <c r="DF658" s="213">
        <f>_xll.OneStreamExcelAddIn.XFFunctions.XFGetCell("TRUE", "CONSOL", $D$3,"TOT_Entity","USD","Actual",[1]Setup!C26,"PERIODIC",$B658,"TOPFLOW","TOP","TOP","top1",$C658,"top3","Open_Acute_DIV1","TOP5","TOP6","REPORTED","TOP8")</f>
        <v>8301.6200000000008</v>
      </c>
      <c r="DG658" s="213">
        <f>_xll.OneStreamExcelAddIn.XFFunctions.XFGetCell("TRUE", "CONSOL", $D$3,"TOT_Entity","USD","Actual",[1]Setup!C27,"PERIODIC",$B658,"TOPFLOW","TOP","TOP","top1",$C658,"top3","Open_Acute_DIV1","TOP5","TOP6","REPORTED","TOP8")</f>
        <v>4443.05</v>
      </c>
      <c r="DH658" s="213">
        <f>_xll.OneStreamExcelAddIn.XFFunctions.XFGetCell("TRUE", "CONSOL", $D$3,"TOT_Entity","USD","Actual",[1]Setup!C28,"PERIODIC",$B658,"TOPFLOW","TOP","TOP","top1",$C658,"top3","Open_Acute_DIV1","TOP5","TOP6","REPORTED","TOP8")</f>
        <v>5058.7700000000004</v>
      </c>
      <c r="DI658" s="215"/>
      <c r="DJ658" s="213">
        <f>_xll.OneStreamExcelAddIn.XFFunctions.XFGetCell("TRUE", "CONSOL", $D$3,"TOT_Entity","Aggregated","Budget_Working",[1]Setup!C4,"PERIODIC",$B658,"TOPFLOW","TOP","TOP","top1",$C658,"top3","Open_Acute_DIV1","TOP5","TOP6","REPORTED","TOP8")</f>
        <v>7566.3574999989996</v>
      </c>
      <c r="DK658" s="213">
        <f>_xll.OneStreamExcelAddIn.XFFunctions.XFGetCell("TRUE", "CONSOL", $D$3,"TOT_Entity","Aggregated","Budget_Working",[1]Setup!C5,"PERIODIC",$B658,"TOPFLOW","TOP","TOP","top1",$C658,"top3","Open_Acute_DIV1","TOP5","TOP6","REPORTED","TOP8")</f>
        <v>5784.8174999989997</v>
      </c>
      <c r="DL658" s="213">
        <f>_xll.OneStreamExcelAddIn.XFFunctions.XFGetCell("TRUE", "CONSOL", $D$3,"TOT_Entity","Aggregated","Budget_Working",[1]Setup!C6,"PERIODIC",$B658,"TOPFLOW","TOP","TOP","top1",$C658,"top3","Open_Acute_DIV1","TOP5","TOP6","REPORTED","TOP8")</f>
        <v>4752.9374999989996</v>
      </c>
      <c r="DM658" s="213">
        <f>_xll.OneStreamExcelAddIn.XFFunctions.XFGetCell("TRUE", "CONSOL", $D$3,"TOT_Entity","Aggregated","Budget_Working",[1]Setup!C7,"PERIODIC",$B658,"TOPFLOW","TOP","TOP","top1",$C658,"top3","Open_Acute_DIV1","TOP5","TOP6","REPORTED","TOP8")</f>
        <v>4898.667499999</v>
      </c>
      <c r="DN658" s="213">
        <f>_xll.OneStreamExcelAddIn.XFFunctions.XFGetCell("TRUE", "CONSOL", $D$3,"TOT_Entity","Aggregated","Budget_Working",[1]Setup!C8,"PERIODIC",$B658,"TOPFLOW","TOP","TOP","top1",$C658,"top3","Open_Acute_DIV1","TOP5","TOP6","REPORTED","TOP8")</f>
        <v>10585.997499999001</v>
      </c>
      <c r="DO658" s="213">
        <f>_xll.OneStreamExcelAddIn.XFFunctions.XFGetCell("TRUE", "CONSOL", $D$3,"TOT_Entity","Aggregated","Budget_Working",[1]Setup!C9,"PERIODIC",$B658,"TOPFLOW","TOP","TOP","top1",$C658,"top3","Open_Acute_DIV1","TOP5","TOP6","REPORTED","TOP8")</f>
        <v>5989.2574999990002</v>
      </c>
      <c r="DP658" s="213">
        <f>_xll.OneStreamExcelAddIn.XFFunctions.XFGetCell("TRUE", "CONSOL", $D$3,"TOT_Entity","Aggregated","Budget_Working",[1]Setup!C10,"PERIODIC",$B658,"TOPFLOW","TOP","TOP","top1",$C658,"top3","Open_Acute_DIV1","TOP5","TOP6","REPORTED","TOP8")</f>
        <v>5440.0074999990002</v>
      </c>
      <c r="DQ658" s="213">
        <f>_xll.OneStreamExcelAddIn.XFFunctions.XFGetCell("TRUE", "CONSOL", $D$3,"TOT_Entity","Aggregated","Budget_Working",[1]Setup!C11,"PERIODIC",$B658,"TOPFLOW","TOP","TOP","top1",$C658,"top3","Open_Acute_DIV1","TOP5","TOP6","REPORTED","TOP8")</f>
        <v>6450.5374999989999</v>
      </c>
      <c r="DR658" s="213">
        <f>_xll.OneStreamExcelAddIn.XFFunctions.XFGetCell("TRUE", "CONSOL", $D$3,"TOT_Entity","Aggregated","Budget_Working",[1]Setup!C12,"PERIODIC",$B658,"TOPFLOW","TOP","TOP","top1",$C658,"top3","Open_Acute_DIV1","TOP5","TOP6","REPORTED","TOP8")</f>
        <v>11347.277499999</v>
      </c>
      <c r="DS658" s="213">
        <f>_xll.OneStreamExcelAddIn.XFFunctions.XFGetCell("TRUE", "CONSOL", $D$3,"TOT_Entity","Aggregated","Budget_Working",[1]Setup!C13,"PERIODIC",$B658,"TOPFLOW","TOP","TOP","top1",$C658,"top3","Open_Acute_DIV1","TOP5","TOP6","REPORTED","TOP8")</f>
        <v>4771.5774999989999</v>
      </c>
      <c r="DT658" s="213">
        <f>_xll.OneStreamExcelAddIn.XFFunctions.XFGetCell("TRUE", "CONSOL", $D$3,"TOT_Entity","Aggregated","Budget_Working",[1]Setup!C14,"PERIODIC",$B658,"TOPFLOW","TOP","TOP","top1",$C658,"top3","Open_Acute_DIV1","TOP5","TOP6","REPORTED","TOP8")</f>
        <v>4536.4674999990002</v>
      </c>
      <c r="DU658" s="213">
        <f>_xll.OneStreamExcelAddIn.XFFunctions.XFGetCell("TRUE", "CONSOL", $D$3,"TOT_Entity","Aggregated","Budget_Working",[1]Setup!C15,"PERIODIC",$B658,"TOPFLOW","TOP","TOP","top1",$C658,"top3","Open_Acute_DIV1","TOP5","TOP6","REPORTED","TOP8")</f>
        <v>4094.477499999</v>
      </c>
      <c r="DV658" s="215"/>
      <c r="DW658" s="213">
        <f>_xll.OneStreamExcelAddIn.XFFunctions.XFGetCell("TRUE", "CONSOL", $D$3,"TOT_Entity","USD","Budget_Final",[1]Setup!C17,"PERIODIC",$B658,"TOPFLOW","TOP","TOP","top1",$C658,"top3","Open_Acute_DIV1","TOP5","TOP6","REPORTED","TOP8")</f>
        <v>5356.2249618180003</v>
      </c>
      <c r="DX658" s="213">
        <f>_xll.OneStreamExcelAddIn.XFFunctions.XFGetCell("TRUE", "CONSOL", $D$3,"TOT_Entity","USD","Budget_Final",[1]Setup!C18,"PERIODIC",$B658,"TOPFLOW","TOP","TOP","top1",$C658,"top3","Open_Acute_DIV1","TOP5","TOP6","REPORTED","TOP8")</f>
        <v>5240.0055936930003</v>
      </c>
      <c r="DY658" s="213">
        <f>_xll.OneStreamExcelAddIn.XFFunctions.XFGetCell("TRUE", "CONSOL", $D$3,"TOT_Entity","USD","Budget_Final",[1]Setup!C19,"PERIODIC",$B658,"TOPFLOW","TOP","TOP","top1",$C658,"top3","Open_Acute_DIV1","TOP5","TOP6","REPORTED","TOP8")</f>
        <v>5519.2308518460004</v>
      </c>
      <c r="DZ658" s="213">
        <f>_xll.OneStreamExcelAddIn.XFFunctions.XFGetCell("TRUE", "CONSOL", $D$3,"TOT_Entity","USD","Budget_Final",[1]Setup!C20,"PERIODIC",$B658,"TOPFLOW","TOP","TOP","top1",$C658,"top3","Open_Acute_DIV1","TOP5","TOP6","REPORTED","TOP8")</f>
        <v>5500.6748223610002</v>
      </c>
      <c r="EA658" s="213">
        <f>_xll.OneStreamExcelAddIn.XFFunctions.XFGetCell("TRUE", "CONSOL", $D$3,"TOT_Entity","USD","Budget_Final",[1]Setup!C21,"PERIODIC",$B658,"TOPFLOW","TOP","TOP","top1",$C658,"top3","Open_Acute_DIV1","TOP5","TOP6","REPORTED","TOP8")</f>
        <v>5574.9863334239999</v>
      </c>
      <c r="EB658" s="213">
        <f>_xll.OneStreamExcelAddIn.XFFunctions.XFGetCell("TRUE", "CONSOL", $D$3,"TOT_Entity","USD","Budget_Final",[1]Setup!C22,"PERIODIC",$B658,"TOPFLOW","TOP","TOP","top1",$C658,"top3","Open_Acute_DIV1","TOP5","TOP6","REPORTED","TOP8")</f>
        <v>5437.1397309829999</v>
      </c>
      <c r="EC658" s="213">
        <f>_xll.OneStreamExcelAddIn.XFFunctions.XFGetCell("TRUE", "CONSOL", $D$3,"TOT_Entity","USD","Budget_Final",[1]Setup!C23,"PERIODIC",$B658,"TOPFLOW","TOP","TOP","top1",$C658,"top3","Open_Acute_DIV1","TOP5","TOP6","REPORTED","TOP8")</f>
        <v>5572.1666702029997</v>
      </c>
      <c r="ED658" s="213">
        <f>_xll.OneStreamExcelAddIn.XFFunctions.XFGetCell("TRUE", "CONSOL", $D$3,"TOT_Entity","USD","Budget_Final",[1]Setup!C24,"PERIODIC",$B658,"TOPFLOW","TOP","TOP","top1",$C658,"top3","Open_Acute_DIV1","TOP5","TOP6","REPORTED","TOP8")</f>
        <v>5572.7167268390003</v>
      </c>
      <c r="EE658" s="213">
        <f>_xll.OneStreamExcelAddIn.XFFunctions.XFGetCell("TRUE", "CONSOL", $D$3,"TOT_Entity","USD","Budget_Final",[1]Setup!C25,"PERIODIC",$B658,"TOPFLOW","TOP","TOP","top1",$C658,"top3","Open_Acute_DIV1","TOP5","TOP6","REPORTED","TOP8")</f>
        <v>6771.5695745020003</v>
      </c>
      <c r="EF658" s="213">
        <f>_xll.OneStreamExcelAddIn.XFFunctions.XFGetCell("TRUE", "CONSOL", $D$3,"TOT_Entity","USD","Budget_Final",[1]Setup!C26,"PERIODIC",$B658,"TOPFLOW","TOP","TOP","top1",$C658,"top3","Open_Acute_DIV1","TOP5","TOP6","REPORTED","TOP8")</f>
        <v>5553.7995740480001</v>
      </c>
      <c r="EG658" s="213">
        <f>_xll.OneStreamExcelAddIn.XFFunctions.XFGetCell("TRUE", "CONSOL", $D$3,"TOT_Entity","USD","Budget_Final",[1]Setup!C27,"PERIODIC",$B658,"TOPFLOW","TOP","TOP","top1",$C658,"top3","Open_Acute_DIV1","TOP5","TOP6","REPORTED","TOP8")</f>
        <v>5390.2126825679998</v>
      </c>
      <c r="EH658" s="213">
        <f>_xll.OneStreamExcelAddIn.XFFunctions.XFGetCell("TRUE", "CONSOL", $D$3,"TOT_Entity","USD","Budget_Final",[1]Setup!C28,"PERIODIC",$B658,"TOPFLOW","TOP","TOP","top1",$C658,"top3","Open_Acute_DIV1","TOP5","TOP6","REPORTED","TOP8")</f>
        <v>5434.1201693800003</v>
      </c>
    </row>
    <row r="659" spans="2:138" ht="15.75" x14ac:dyDescent="0.25">
      <c r="B659" s="51"/>
      <c r="C659" s="51"/>
      <c r="D659" s="95"/>
      <c r="H659" s="111"/>
      <c r="I659" s="41"/>
      <c r="M659" s="88"/>
      <c r="N659" s="41"/>
      <c r="Q659" s="88"/>
      <c r="R659" s="41"/>
      <c r="U659" s="88"/>
      <c r="V659" s="41"/>
      <c r="AA659" s="95"/>
      <c r="AE659" s="88"/>
      <c r="AJ659" s="88"/>
      <c r="AO659" s="88"/>
      <c r="AT659" s="88"/>
      <c r="AY659" s="88"/>
      <c r="BD659" s="88"/>
      <c r="BI659" s="88"/>
      <c r="BN659" s="88"/>
      <c r="BS659" s="88"/>
      <c r="BX659" s="88"/>
      <c r="CC659" s="88"/>
      <c r="CH659" s="88"/>
    </row>
    <row r="660" spans="2:138" x14ac:dyDescent="0.25">
      <c r="B660" s="51"/>
      <c r="C660" s="51"/>
      <c r="D660" s="137" t="s">
        <v>381</v>
      </c>
      <c r="E660" s="177"/>
      <c r="F660" s="177"/>
      <c r="G660" s="177"/>
      <c r="H660" s="55"/>
      <c r="I660" s="41"/>
      <c r="J660" s="8"/>
      <c r="K660" s="8"/>
      <c r="L660" s="8"/>
      <c r="M660" s="40"/>
      <c r="N660" s="41"/>
      <c r="O660" s="8"/>
      <c r="P660" s="8"/>
      <c r="Q660" s="40"/>
      <c r="R660" s="41"/>
      <c r="S660" s="8"/>
      <c r="T660" s="8"/>
      <c r="U660" s="40"/>
      <c r="V660" s="41"/>
      <c r="W660" s="74"/>
      <c r="X660" s="75"/>
      <c r="Y660" s="74"/>
      <c r="Z660" s="76"/>
      <c r="AA660" s="137"/>
      <c r="AB660" s="8"/>
      <c r="AC660" s="8"/>
      <c r="AD660" s="8"/>
      <c r="AE660" s="40"/>
      <c r="AG660" s="8"/>
      <c r="AH660" s="8"/>
      <c r="AI660" s="8"/>
      <c r="AJ660" s="40"/>
      <c r="AL660" s="8"/>
      <c r="AM660" s="8"/>
      <c r="AN660" s="8"/>
      <c r="AO660" s="40"/>
      <c r="AQ660" s="8"/>
      <c r="AR660" s="8"/>
      <c r="AS660" s="8"/>
      <c r="AT660" s="40"/>
      <c r="AV660" s="8"/>
      <c r="AW660" s="8"/>
      <c r="AX660" s="8"/>
      <c r="AY660" s="40"/>
      <c r="BA660" s="8"/>
      <c r="BB660" s="8"/>
      <c r="BC660" s="8"/>
      <c r="BD660" s="40"/>
      <c r="BF660" s="8"/>
      <c r="BG660" s="8"/>
      <c r="BH660" s="8"/>
      <c r="BI660" s="40"/>
      <c r="BK660" s="8"/>
      <c r="BL660" s="8"/>
      <c r="BM660" s="8"/>
      <c r="BN660" s="40"/>
      <c r="BP660" s="8"/>
      <c r="BQ660" s="8"/>
      <c r="BR660" s="8"/>
      <c r="BS660" s="40"/>
      <c r="BU660" s="8"/>
      <c r="BV660" s="8"/>
      <c r="BW660" s="8"/>
      <c r="BX660" s="40"/>
      <c r="BZ660" s="8"/>
      <c r="CA660" s="8"/>
      <c r="CB660" s="8"/>
      <c r="CC660" s="40"/>
      <c r="CE660" s="8"/>
      <c r="CF660" s="8"/>
      <c r="CG660" s="8"/>
      <c r="CH660" s="40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</row>
    <row r="661" spans="2:138" x14ac:dyDescent="0.25">
      <c r="B661" s="51">
        <v>69101</v>
      </c>
      <c r="C661" s="51"/>
      <c r="D661" t="str" cm="1">
        <f t="array" ref="D661">_xll.OneStreamExcelAddIn.XFFunctions.XFGetMemberInfo("Description","Account",B661)</f>
        <v>Airfare</v>
      </c>
      <c r="E661" s="6">
        <f t="shared" ref="E661:F672" si="1728">E647/E$6</f>
        <v>0.78212133072407042</v>
      </c>
      <c r="F661" s="6">
        <f t="shared" si="1728"/>
        <v>0</v>
      </c>
      <c r="G661" s="6">
        <f t="shared" ref="G661:G672" si="1729">F661-E661</f>
        <v>-0.78212133072407042</v>
      </c>
      <c r="H661" s="55">
        <f t="shared" ref="H661:H672" si="1730">IFERROR(G661/F661,0)</f>
        <v>0</v>
      </c>
      <c r="I661" s="41"/>
      <c r="J661" s="6">
        <f t="shared" ref="J661:K672" si="1731">J647/J$6</f>
        <v>0.27463109227509147</v>
      </c>
      <c r="K661" s="6">
        <f t="shared" si="1731"/>
        <v>0</v>
      </c>
      <c r="L661" s="6">
        <f t="shared" ref="L661:L672" si="1732">K661-J661</f>
        <v>-0.27463109227509147</v>
      </c>
      <c r="M661" s="40">
        <f t="shared" ref="M661:M672" si="1733">IFERROR(L661/K661,0)</f>
        <v>0</v>
      </c>
      <c r="N661" s="41"/>
      <c r="O661" s="6">
        <f t="shared" ref="O661:O672" si="1734">O647/O$6</f>
        <v>8.8938803575521419E-2</v>
      </c>
      <c r="P661" s="6">
        <f t="shared" ref="P661:P672" si="1735">O661-J661</f>
        <v>-0.18569228869957005</v>
      </c>
      <c r="Q661" s="40">
        <f t="shared" ref="Q661:Q672" si="1736">IFERROR(P661/O661,0)</f>
        <v>-2.0878658272245754</v>
      </c>
      <c r="R661" s="41"/>
      <c r="S661" s="6">
        <f>IFERROR(S647/S$6,0)</f>
        <v>0</v>
      </c>
      <c r="T661" s="6">
        <f t="shared" ref="T661:T671" si="1737">S661-E661</f>
        <v>-0.78212133072407042</v>
      </c>
      <c r="U661" s="40">
        <f t="shared" ref="U661:U672" si="1738">IFERROR(T661/S661,0)</f>
        <v>0</v>
      </c>
      <c r="V661" s="41"/>
      <c r="W661" s="42"/>
      <c r="X661" s="43"/>
      <c r="Y661" s="42"/>
      <c r="Z661" s="44"/>
      <c r="AB661" s="6">
        <f t="shared" ref="AB661:AC672" si="1739">IFERROR(AB647/AB$6,0)</f>
        <v>0</v>
      </c>
      <c r="AC661" s="6">
        <f t="shared" si="1739"/>
        <v>0</v>
      </c>
      <c r="AD661" s="6">
        <f t="shared" ref="AD661:AD672" si="1740">AC661-AB661</f>
        <v>0</v>
      </c>
      <c r="AE661" s="40">
        <f t="shared" ref="AE661:AE672" si="1741">IFERROR(AD661/AC661,0)</f>
        <v>0</v>
      </c>
      <c r="AG661" s="6">
        <f t="shared" ref="AG661:AH672" si="1742">IFERROR(AG647/AG$6,0)</f>
        <v>0</v>
      </c>
      <c r="AH661" s="6">
        <f t="shared" si="1742"/>
        <v>0</v>
      </c>
      <c r="AI661" s="6">
        <f t="shared" ref="AI661:AI672" si="1743">AH661-AG661</f>
        <v>0</v>
      </c>
      <c r="AJ661" s="40">
        <f t="shared" ref="AJ661:AJ672" si="1744">IFERROR(AI661/AH661,0)</f>
        <v>0</v>
      </c>
      <c r="AL661" s="6">
        <f t="shared" ref="AL661:AM672" si="1745">IFERROR(AL647/AL$6,0)</f>
        <v>0.30352313167259787</v>
      </c>
      <c r="AM661" s="6">
        <f t="shared" si="1745"/>
        <v>0</v>
      </c>
      <c r="AN661" s="6">
        <f t="shared" ref="AN661:AN672" si="1746">AM661-AL661</f>
        <v>-0.30352313167259787</v>
      </c>
      <c r="AO661" s="40">
        <f t="shared" ref="AO661:AO672" si="1747">IFERROR(AN661/AM661,0)</f>
        <v>0</v>
      </c>
      <c r="AQ661" s="6">
        <f t="shared" ref="AQ661:AR672" si="1748">IFERROR(AQ647/AQ$6,0)</f>
        <v>0.78212133072407042</v>
      </c>
      <c r="AR661" s="6">
        <f t="shared" si="1748"/>
        <v>0</v>
      </c>
      <c r="AS661" s="6">
        <f t="shared" ref="AS661:AS672" si="1749">AR661-AQ661</f>
        <v>-0.78212133072407042</v>
      </c>
      <c r="AT661" s="40">
        <f t="shared" ref="AT661:AT672" si="1750">IFERROR(AS661/AR661,0)</f>
        <v>0</v>
      </c>
      <c r="AV661" s="6">
        <f t="shared" ref="AV661:AW672" si="1751">IFERROR(AV647/AV$6,0)</f>
        <v>0.27463109227509147</v>
      </c>
      <c r="AW661" s="6">
        <f t="shared" si="1751"/>
        <v>1.3797861331493619</v>
      </c>
      <c r="AX661" s="6">
        <f t="shared" ref="AX661:AX672" si="1752">AW661-AV661</f>
        <v>1.1051550408742705</v>
      </c>
      <c r="AY661" s="40">
        <f t="shared" ref="AY661:AY672" si="1753">IFERROR(AX661/AW661,0)</f>
        <v>0.8009611158736275</v>
      </c>
      <c r="BA661" s="6">
        <f t="shared" ref="BA661:BB672" si="1754">IFERROR(BA647/BA$6,0)</f>
        <v>0</v>
      </c>
      <c r="BB661" s="6">
        <f t="shared" si="1754"/>
        <v>0</v>
      </c>
      <c r="BC661" s="6">
        <f t="shared" ref="BC661:BC672" si="1755">BB661-BA661</f>
        <v>0</v>
      </c>
      <c r="BD661" s="40">
        <f t="shared" ref="BD661:BD672" si="1756">IFERROR(BC661/BB661,0)</f>
        <v>0</v>
      </c>
      <c r="BF661" s="6">
        <f t="shared" ref="BF661:BG672" si="1757">IFERROR(BF647/BF$6,0)</f>
        <v>0</v>
      </c>
      <c r="BG661" s="6">
        <f t="shared" si="1757"/>
        <v>0</v>
      </c>
      <c r="BH661" s="6">
        <f t="shared" ref="BH661:BH672" si="1758">BG661-BF661</f>
        <v>0</v>
      </c>
      <c r="BI661" s="40">
        <f t="shared" ref="BI661:BI672" si="1759">IFERROR(BH661/BG661,0)</f>
        <v>0</v>
      </c>
      <c r="BK661" s="6">
        <f t="shared" ref="BK661:BL672" si="1760">IFERROR(BK647/BK$6,0)</f>
        <v>0</v>
      </c>
      <c r="BL661" s="6">
        <f t="shared" si="1760"/>
        <v>0</v>
      </c>
      <c r="BM661" s="6">
        <f t="shared" ref="BM661:BM672" si="1761">BL661-BK661</f>
        <v>0</v>
      </c>
      <c r="BN661" s="40">
        <f t="shared" ref="BN661:BN672" si="1762">IFERROR(BM661/BL661,0)</f>
        <v>0</v>
      </c>
      <c r="BP661" s="6">
        <f t="shared" ref="BP661:BQ672" si="1763">IFERROR(BP647/BP$6,0)</f>
        <v>0</v>
      </c>
      <c r="BQ661" s="6">
        <f t="shared" si="1763"/>
        <v>1.4189428875487762</v>
      </c>
      <c r="BR661" s="6">
        <f t="shared" ref="BR661:BR672" si="1764">BQ661-BP661</f>
        <v>1.4189428875487762</v>
      </c>
      <c r="BS661" s="40">
        <f t="shared" ref="BS661:BS672" si="1765">IFERROR(BR661/BQ661,0)</f>
        <v>1</v>
      </c>
      <c r="BU661" s="6">
        <f t="shared" ref="BU661:BV672" si="1766">IFERROR(BU647/BU$6,0)</f>
        <v>0</v>
      </c>
      <c r="BV661" s="6">
        <f t="shared" si="1766"/>
        <v>0</v>
      </c>
      <c r="BW661" s="6">
        <f t="shared" ref="BW661:BW672" si="1767">BV661-BU661</f>
        <v>0</v>
      </c>
      <c r="BX661" s="40">
        <f t="shared" ref="BX661:BX672" si="1768">IFERROR(BW661/BV661,0)</f>
        <v>0</v>
      </c>
      <c r="BZ661" s="6">
        <f t="shared" ref="BZ661:CA672" si="1769">IFERROR(BZ647/BZ$6,0)</f>
        <v>0</v>
      </c>
      <c r="CA661" s="6">
        <f t="shared" si="1769"/>
        <v>0</v>
      </c>
      <c r="CB661" s="6">
        <f t="shared" ref="CB661:CB672" si="1770">CA661-BZ661</f>
        <v>0</v>
      </c>
      <c r="CC661" s="40">
        <f t="shared" ref="CC661:CC672" si="1771">IFERROR(CB661/CA661,0)</f>
        <v>0</v>
      </c>
      <c r="CE661" s="6">
        <f t="shared" ref="CE661:CF672" si="1772">IFERROR(CE647/CE$6,0)</f>
        <v>0</v>
      </c>
      <c r="CF661" s="6">
        <f t="shared" si="1772"/>
        <v>0</v>
      </c>
      <c r="CG661" s="6">
        <f t="shared" ref="CG661:CG672" si="1773">CF661-CE661</f>
        <v>0</v>
      </c>
      <c r="CH661" s="40">
        <f t="shared" ref="CH661:CH672" si="1774">IFERROR(CG661/CF661,0)</f>
        <v>0</v>
      </c>
      <c r="CI661" s="212"/>
      <c r="CJ661" s="6">
        <f t="shared" ref="CJ661:CU672" si="1775">IFERROR(CJ647/CJ$6,0)</f>
        <v>0</v>
      </c>
      <c r="CK661" s="6">
        <f t="shared" si="1775"/>
        <v>0</v>
      </c>
      <c r="CL661" s="6">
        <f t="shared" si="1775"/>
        <v>0.30352313167259787</v>
      </c>
      <c r="CM661" s="6">
        <f t="shared" si="1775"/>
        <v>0.78212133072407042</v>
      </c>
      <c r="CN661" s="6">
        <f t="shared" si="1775"/>
        <v>0.27463109227509147</v>
      </c>
      <c r="CO661" s="6">
        <f t="shared" si="1775"/>
        <v>0</v>
      </c>
      <c r="CP661" s="6">
        <f t="shared" si="1775"/>
        <v>0</v>
      </c>
      <c r="CQ661" s="6">
        <f t="shared" si="1775"/>
        <v>0</v>
      </c>
      <c r="CR661" s="6">
        <f t="shared" si="1775"/>
        <v>0</v>
      </c>
      <c r="CS661" s="6">
        <f t="shared" si="1775"/>
        <v>0</v>
      </c>
      <c r="CT661" s="6">
        <f t="shared" si="1775"/>
        <v>0</v>
      </c>
      <c r="CU661" s="6">
        <f t="shared" si="1775"/>
        <v>0</v>
      </c>
      <c r="CV661" s="212"/>
      <c r="CW661" s="6">
        <f t="shared" ref="CW661:DH672" si="1776">IFERROR(CW647/CW$6,0)</f>
        <v>0</v>
      </c>
      <c r="CX661" s="6">
        <f t="shared" si="1776"/>
        <v>0</v>
      </c>
      <c r="CY661" s="6">
        <f t="shared" si="1776"/>
        <v>0</v>
      </c>
      <c r="CZ661" s="6">
        <f t="shared" si="1776"/>
        <v>0.34349955739156091</v>
      </c>
      <c r="DA661" s="6">
        <f t="shared" si="1776"/>
        <v>0</v>
      </c>
      <c r="DB661" s="6">
        <f t="shared" si="1776"/>
        <v>0</v>
      </c>
      <c r="DC661" s="6">
        <f t="shared" si="1776"/>
        <v>0</v>
      </c>
      <c r="DD661" s="6">
        <f t="shared" si="1776"/>
        <v>0</v>
      </c>
      <c r="DE661" s="6">
        <f t="shared" si="1776"/>
        <v>2.44771897810219</v>
      </c>
      <c r="DF661" s="6">
        <f t="shared" si="1776"/>
        <v>1.202335967021642E-2</v>
      </c>
      <c r="DG661" s="6">
        <f t="shared" si="1776"/>
        <v>0</v>
      </c>
      <c r="DH661" s="6">
        <f t="shared" si="1776"/>
        <v>0.35994614003590664</v>
      </c>
      <c r="DI661" s="178"/>
      <c r="DJ661" s="6">
        <f t="shared" ref="DJ661:DU672" si="1777">IFERROR(DJ647/DJ$6,0)</f>
        <v>0</v>
      </c>
      <c r="DK661" s="6">
        <f t="shared" si="1777"/>
        <v>0</v>
      </c>
      <c r="DL661" s="6">
        <f t="shared" si="1777"/>
        <v>0</v>
      </c>
      <c r="DM661" s="6">
        <f t="shared" si="1777"/>
        <v>0</v>
      </c>
      <c r="DN661" s="6">
        <f t="shared" si="1777"/>
        <v>1.3797861331493619</v>
      </c>
      <c r="DO661" s="6">
        <f t="shared" si="1777"/>
        <v>0</v>
      </c>
      <c r="DP661" s="6">
        <f t="shared" si="1777"/>
        <v>0</v>
      </c>
      <c r="DQ661" s="6">
        <f t="shared" si="1777"/>
        <v>0</v>
      </c>
      <c r="DR661" s="6">
        <f t="shared" si="1777"/>
        <v>1.4189428875487762</v>
      </c>
      <c r="DS661" s="6">
        <f t="shared" si="1777"/>
        <v>0</v>
      </c>
      <c r="DT661" s="6">
        <f t="shared" si="1777"/>
        <v>0</v>
      </c>
      <c r="DU661" s="6">
        <f t="shared" si="1777"/>
        <v>0</v>
      </c>
      <c r="DV661" s="178"/>
      <c r="DW661" s="6">
        <f t="shared" ref="DW661:EH672" si="1778">IFERROR(DW647/DW$6,0)</f>
        <v>0.22888883461562401</v>
      </c>
      <c r="DX661" s="6">
        <f t="shared" si="1778"/>
        <v>0.22986896916124794</v>
      </c>
      <c r="DY661" s="6">
        <f t="shared" si="1778"/>
        <v>0.23008338496571931</v>
      </c>
      <c r="DZ661" s="6">
        <f t="shared" si="1778"/>
        <v>0.23046339635891383</v>
      </c>
      <c r="EA661" s="6">
        <f t="shared" si="1778"/>
        <v>0.23039824665137612</v>
      </c>
      <c r="EB661" s="6">
        <f t="shared" si="1778"/>
        <v>0.23003848047883918</v>
      </c>
      <c r="EC661" s="6">
        <f t="shared" si="1778"/>
        <v>0.23050025353793105</v>
      </c>
      <c r="ED661" s="6">
        <f t="shared" si="1778"/>
        <v>0.23017979628563237</v>
      </c>
      <c r="EE661" s="6">
        <f t="shared" si="1778"/>
        <v>0.57629024612230217</v>
      </c>
      <c r="EF661" s="6">
        <f t="shared" si="1778"/>
        <v>0.23034255740340748</v>
      </c>
      <c r="EG661" s="6">
        <f t="shared" si="1778"/>
        <v>0.23019715155135304</v>
      </c>
      <c r="EH661" s="6">
        <f t="shared" si="1778"/>
        <v>0.22954715140494872</v>
      </c>
    </row>
    <row r="662" spans="2:138" x14ac:dyDescent="0.25">
      <c r="B662" s="51">
        <v>69102</v>
      </c>
      <c r="C662" s="51"/>
      <c r="D662" t="str" cm="1">
        <f t="array" ref="D662">_xll.OneStreamExcelAddIn.XFFunctions.XFGetMemberInfo("Description","Account",B662)</f>
        <v>Lodging</v>
      </c>
      <c r="E662" s="6">
        <f t="shared" si="1728"/>
        <v>0.40572994129158518</v>
      </c>
      <c r="F662" s="6">
        <f t="shared" si="1728"/>
        <v>5.1039915966386559E-2</v>
      </c>
      <c r="G662" s="6">
        <f t="shared" si="1729"/>
        <v>-0.35469002532519861</v>
      </c>
      <c r="H662" s="55">
        <f t="shared" si="1730"/>
        <v>-6.9492674235354812</v>
      </c>
      <c r="I662" s="41"/>
      <c r="J662" s="6">
        <f t="shared" si="1731"/>
        <v>0.19152957041032556</v>
      </c>
      <c r="K662" s="6">
        <f t="shared" si="1731"/>
        <v>0.48901466750652389</v>
      </c>
      <c r="L662" s="6">
        <f t="shared" si="1732"/>
        <v>0.2974850970961983</v>
      </c>
      <c r="M662" s="40">
        <f t="shared" si="1733"/>
        <v>0.60833573482175685</v>
      </c>
      <c r="N662" s="41"/>
      <c r="O662" s="6">
        <f t="shared" si="1734"/>
        <v>0.46754832301932919</v>
      </c>
      <c r="P662" s="6">
        <f t="shared" si="1735"/>
        <v>0.27601875260900366</v>
      </c>
      <c r="Q662" s="40">
        <f t="shared" si="1736"/>
        <v>0.59035342235115362</v>
      </c>
      <c r="R662" s="41"/>
      <c r="S662" s="6">
        <f t="shared" ref="S662:S672" si="1779">IFERROR(S648/S$6,0)</f>
        <v>0</v>
      </c>
      <c r="T662" s="6">
        <f t="shared" si="1737"/>
        <v>-0.40572994129158518</v>
      </c>
      <c r="U662" s="40">
        <f t="shared" si="1738"/>
        <v>0</v>
      </c>
      <c r="V662" s="41"/>
      <c r="W662" s="42"/>
      <c r="X662" s="43"/>
      <c r="Y662" s="42"/>
      <c r="Z662" s="44"/>
      <c r="AB662" s="6">
        <f t="shared" si="1739"/>
        <v>0</v>
      </c>
      <c r="AC662" s="6">
        <f t="shared" si="1739"/>
        <v>1.2581963056863457</v>
      </c>
      <c r="AD662" s="6">
        <f t="shared" si="1740"/>
        <v>1.2581963056863457</v>
      </c>
      <c r="AE662" s="40">
        <f t="shared" si="1741"/>
        <v>1</v>
      </c>
      <c r="AG662" s="6">
        <f t="shared" si="1742"/>
        <v>0.27034045922406968</v>
      </c>
      <c r="AH662" s="6">
        <f t="shared" si="1742"/>
        <v>0.61064405487804874</v>
      </c>
      <c r="AI662" s="6">
        <f t="shared" si="1743"/>
        <v>0.34030359565397905</v>
      </c>
      <c r="AJ662" s="40">
        <f t="shared" si="1744"/>
        <v>0.55728634862733717</v>
      </c>
      <c r="AL662" s="6">
        <f t="shared" si="1745"/>
        <v>9.5708185053380787E-2</v>
      </c>
      <c r="AM662" s="6">
        <f t="shared" si="1745"/>
        <v>7.3969359331476317E-2</v>
      </c>
      <c r="AN662" s="6">
        <f t="shared" si="1746"/>
        <v>-2.173882572190447E-2</v>
      </c>
      <c r="AO662" s="40">
        <f t="shared" si="1747"/>
        <v>-0.29388960399788006</v>
      </c>
      <c r="AQ662" s="6">
        <f t="shared" si="1748"/>
        <v>0.40572994129158518</v>
      </c>
      <c r="AR662" s="6">
        <f t="shared" si="1748"/>
        <v>5.1039915966386559E-2</v>
      </c>
      <c r="AS662" s="6">
        <f t="shared" si="1749"/>
        <v>-0.35469002532519861</v>
      </c>
      <c r="AT662" s="40">
        <f t="shared" si="1750"/>
        <v>-6.9492674235354812</v>
      </c>
      <c r="AV662" s="6">
        <f t="shared" si="1751"/>
        <v>0.19152957041032556</v>
      </c>
      <c r="AW662" s="6">
        <f t="shared" si="1751"/>
        <v>0.7486478095895136</v>
      </c>
      <c r="AX662" s="6">
        <f t="shared" si="1752"/>
        <v>0.55711823917918801</v>
      </c>
      <c r="AY662" s="40">
        <f t="shared" si="1753"/>
        <v>0.74416599106148196</v>
      </c>
      <c r="BA662" s="6">
        <f t="shared" si="1754"/>
        <v>0</v>
      </c>
      <c r="BB662" s="6">
        <f t="shared" si="1754"/>
        <v>0.31224131883549633</v>
      </c>
      <c r="BC662" s="6">
        <f t="shared" si="1755"/>
        <v>0.31224131883549633</v>
      </c>
      <c r="BD662" s="40">
        <f t="shared" si="1756"/>
        <v>1</v>
      </c>
      <c r="BF662" s="6">
        <f t="shared" si="1757"/>
        <v>0</v>
      </c>
      <c r="BG662" s="6">
        <f t="shared" si="1757"/>
        <v>7.8642659279778399E-2</v>
      </c>
      <c r="BH662" s="6">
        <f t="shared" si="1758"/>
        <v>7.8642659279778399E-2</v>
      </c>
      <c r="BI662" s="40">
        <f t="shared" si="1759"/>
        <v>1</v>
      </c>
      <c r="BK662" s="6">
        <f t="shared" si="1760"/>
        <v>0</v>
      </c>
      <c r="BL662" s="6">
        <f t="shared" si="1760"/>
        <v>0.21423187365398422</v>
      </c>
      <c r="BM662" s="6">
        <f t="shared" si="1761"/>
        <v>0.21423187365398422</v>
      </c>
      <c r="BN662" s="40">
        <f t="shared" si="1762"/>
        <v>1</v>
      </c>
      <c r="BP662" s="6">
        <f t="shared" si="1763"/>
        <v>0</v>
      </c>
      <c r="BQ662" s="6">
        <f t="shared" si="1763"/>
        <v>1.0624760553387727</v>
      </c>
      <c r="BR662" s="6">
        <f t="shared" si="1764"/>
        <v>1.0624760553387727</v>
      </c>
      <c r="BS662" s="40">
        <f t="shared" si="1765"/>
        <v>1</v>
      </c>
      <c r="BU662" s="6">
        <f t="shared" si="1766"/>
        <v>0</v>
      </c>
      <c r="BV662" s="6">
        <f t="shared" si="1766"/>
        <v>0.16288624787775891</v>
      </c>
      <c r="BW662" s="6">
        <f t="shared" si="1767"/>
        <v>0.16288624787775891</v>
      </c>
      <c r="BX662" s="40">
        <f t="shared" si="1768"/>
        <v>1</v>
      </c>
      <c r="BZ662" s="6">
        <f t="shared" si="1769"/>
        <v>0</v>
      </c>
      <c r="CA662" s="6">
        <f t="shared" si="1769"/>
        <v>0.1524486116119726</v>
      </c>
      <c r="CB662" s="6">
        <f t="shared" si="1770"/>
        <v>0.1524486116119726</v>
      </c>
      <c r="CC662" s="40">
        <f t="shared" si="1771"/>
        <v>1</v>
      </c>
      <c r="CE662" s="6">
        <f t="shared" si="1772"/>
        <v>0</v>
      </c>
      <c r="CF662" s="6">
        <f t="shared" si="1772"/>
        <v>0</v>
      </c>
      <c r="CG662" s="6">
        <f t="shared" si="1773"/>
        <v>0</v>
      </c>
      <c r="CH662" s="40">
        <f t="shared" si="1774"/>
        <v>0</v>
      </c>
      <c r="CI662" s="212"/>
      <c r="CJ662" s="6">
        <f t="shared" si="1775"/>
        <v>0</v>
      </c>
      <c r="CK662" s="6">
        <f t="shared" si="1775"/>
        <v>0.27034045922406968</v>
      </c>
      <c r="CL662" s="6">
        <f t="shared" si="1775"/>
        <v>9.5708185053380787E-2</v>
      </c>
      <c r="CM662" s="6">
        <f t="shared" si="1775"/>
        <v>0.40572994129158518</v>
      </c>
      <c r="CN662" s="6">
        <f t="shared" si="1775"/>
        <v>0.19152957041032556</v>
      </c>
      <c r="CO662" s="6">
        <f t="shared" si="1775"/>
        <v>0</v>
      </c>
      <c r="CP662" s="6">
        <f t="shared" si="1775"/>
        <v>0</v>
      </c>
      <c r="CQ662" s="6">
        <f t="shared" si="1775"/>
        <v>0</v>
      </c>
      <c r="CR662" s="6">
        <f t="shared" si="1775"/>
        <v>0</v>
      </c>
      <c r="CS662" s="6">
        <f t="shared" si="1775"/>
        <v>0</v>
      </c>
      <c r="CT662" s="6">
        <f t="shared" si="1775"/>
        <v>0</v>
      </c>
      <c r="CU662" s="6">
        <f t="shared" si="1775"/>
        <v>0</v>
      </c>
      <c r="CV662" s="212"/>
      <c r="CW662" s="6">
        <f t="shared" si="1776"/>
        <v>1.1123535062439962</v>
      </c>
      <c r="CX662" s="6">
        <f t="shared" si="1776"/>
        <v>0.52466601178781924</v>
      </c>
      <c r="CY662" s="6">
        <f t="shared" si="1776"/>
        <v>6.0300879931876245E-2</v>
      </c>
      <c r="CZ662" s="6">
        <f t="shared" si="1776"/>
        <v>0.24523163174977872</v>
      </c>
      <c r="DA662" s="6">
        <f t="shared" si="1776"/>
        <v>0.23902538663554129</v>
      </c>
      <c r="DB662" s="6">
        <f t="shared" si="1776"/>
        <v>0.35594775406180312</v>
      </c>
      <c r="DC662" s="6">
        <f t="shared" si="1776"/>
        <v>9.2231404958677682E-2</v>
      </c>
      <c r="DD662" s="6">
        <f t="shared" si="1776"/>
        <v>0.36337273734761727</v>
      </c>
      <c r="DE662" s="6">
        <f t="shared" si="1776"/>
        <v>0.68994525547445262</v>
      </c>
      <c r="DF662" s="6">
        <f t="shared" si="1776"/>
        <v>0.74379594641016833</v>
      </c>
      <c r="DG662" s="6">
        <f t="shared" si="1776"/>
        <v>0.83610586011342158</v>
      </c>
      <c r="DH662" s="6">
        <f t="shared" si="1776"/>
        <v>0.61124326750448832</v>
      </c>
      <c r="DI662" s="178"/>
      <c r="DJ662" s="6">
        <f t="shared" si="1777"/>
        <v>1.2581963056863457</v>
      </c>
      <c r="DK662" s="6">
        <f t="shared" si="1777"/>
        <v>0.61064405487804874</v>
      </c>
      <c r="DL662" s="6">
        <f t="shared" si="1777"/>
        <v>7.3969359331476317E-2</v>
      </c>
      <c r="DM662" s="6">
        <f t="shared" si="1777"/>
        <v>5.1039915966386559E-2</v>
      </c>
      <c r="DN662" s="6">
        <f t="shared" si="1777"/>
        <v>0.7486478095895136</v>
      </c>
      <c r="DO662" s="6">
        <f t="shared" si="1777"/>
        <v>0.31224131883549633</v>
      </c>
      <c r="DP662" s="6">
        <f t="shared" si="1777"/>
        <v>7.8642659279778399E-2</v>
      </c>
      <c r="DQ662" s="6">
        <f t="shared" si="1777"/>
        <v>0.21423187365398422</v>
      </c>
      <c r="DR662" s="6">
        <f t="shared" si="1777"/>
        <v>1.0624760553387727</v>
      </c>
      <c r="DS662" s="6">
        <f t="shared" si="1777"/>
        <v>0.16288624787775891</v>
      </c>
      <c r="DT662" s="6">
        <f t="shared" si="1777"/>
        <v>0.1524486116119726</v>
      </c>
      <c r="DU662" s="6">
        <f t="shared" si="1777"/>
        <v>0</v>
      </c>
      <c r="DV662" s="178"/>
      <c r="DW662" s="6">
        <f t="shared" si="1778"/>
        <v>0.30415215652972299</v>
      </c>
      <c r="DX662" s="6">
        <f t="shared" si="1778"/>
        <v>0.30545457932479475</v>
      </c>
      <c r="DY662" s="6">
        <f t="shared" si="1778"/>
        <v>0.30573949942338119</v>
      </c>
      <c r="DZ662" s="6">
        <f t="shared" si="1778"/>
        <v>0.30624446632113345</v>
      </c>
      <c r="EA662" s="6">
        <f t="shared" si="1778"/>
        <v>0.30615789405963306</v>
      </c>
      <c r="EB662" s="6">
        <f t="shared" si="1778"/>
        <v>0.30567982942442562</v>
      </c>
      <c r="EC662" s="6">
        <f t="shared" si="1778"/>
        <v>0.30629344289310345</v>
      </c>
      <c r="ED662" s="6">
        <f t="shared" si="1778"/>
        <v>0.30586761275365643</v>
      </c>
      <c r="EE662" s="6">
        <f t="shared" si="1778"/>
        <v>0.30682899955971221</v>
      </c>
      <c r="EF662" s="6">
        <f t="shared" si="1778"/>
        <v>0.30608389304995665</v>
      </c>
      <c r="EG662" s="6">
        <f t="shared" si="1778"/>
        <v>0.30536940486654368</v>
      </c>
      <c r="EH662" s="6">
        <f t="shared" si="1778"/>
        <v>0.30502694131985519</v>
      </c>
    </row>
    <row r="663" spans="2:138" x14ac:dyDescent="0.25">
      <c r="B663" s="51">
        <v>69103</v>
      </c>
      <c r="C663" s="51"/>
      <c r="D663" t="str" cm="1">
        <f t="array" ref="D663">_xll.OneStreamExcelAddIn.XFFunctions.XFGetMemberInfo("Description","Account",B663)</f>
        <v>Rental Car</v>
      </c>
      <c r="E663" s="6">
        <f t="shared" si="1728"/>
        <v>0.13342074363992171</v>
      </c>
      <c r="F663" s="6">
        <f t="shared" si="1728"/>
        <v>0</v>
      </c>
      <c r="G663" s="6">
        <f t="shared" si="1729"/>
        <v>-0.13342074363992171</v>
      </c>
      <c r="H663" s="55">
        <f t="shared" si="1730"/>
        <v>0</v>
      </c>
      <c r="I663" s="41"/>
      <c r="J663" s="6">
        <f t="shared" si="1731"/>
        <v>3.2834713927952223E-2</v>
      </c>
      <c r="K663" s="6">
        <f t="shared" si="1731"/>
        <v>0</v>
      </c>
      <c r="L663" s="6">
        <f t="shared" si="1732"/>
        <v>-3.2834713927952223E-2</v>
      </c>
      <c r="M663" s="40">
        <f t="shared" si="1733"/>
        <v>0</v>
      </c>
      <c r="N663" s="41"/>
      <c r="O663" s="6">
        <f t="shared" si="1734"/>
        <v>0</v>
      </c>
      <c r="P663" s="6">
        <f t="shared" si="1735"/>
        <v>-3.2834713927952223E-2</v>
      </c>
      <c r="Q663" s="40">
        <f t="shared" si="1736"/>
        <v>0</v>
      </c>
      <c r="R663" s="41"/>
      <c r="S663" s="6">
        <f t="shared" si="1779"/>
        <v>0</v>
      </c>
      <c r="T663" s="6">
        <f t="shared" si="1737"/>
        <v>-0.13342074363992171</v>
      </c>
      <c r="U663" s="40">
        <f t="shared" si="1738"/>
        <v>0</v>
      </c>
      <c r="V663" s="41"/>
      <c r="W663" s="42"/>
      <c r="X663" s="43"/>
      <c r="Y663" s="42"/>
      <c r="Z663" s="44"/>
      <c r="AB663" s="6">
        <f t="shared" si="1739"/>
        <v>0</v>
      </c>
      <c r="AC663" s="6">
        <f t="shared" si="1739"/>
        <v>0</v>
      </c>
      <c r="AD663" s="6">
        <f t="shared" si="1740"/>
        <v>0</v>
      </c>
      <c r="AE663" s="40">
        <f t="shared" si="1741"/>
        <v>0</v>
      </c>
      <c r="AG663" s="6">
        <f t="shared" si="1742"/>
        <v>0</v>
      </c>
      <c r="AH663" s="6">
        <f t="shared" si="1742"/>
        <v>0</v>
      </c>
      <c r="AI663" s="6">
        <f t="shared" si="1743"/>
        <v>0</v>
      </c>
      <c r="AJ663" s="40">
        <f t="shared" si="1744"/>
        <v>0</v>
      </c>
      <c r="AL663" s="6">
        <f t="shared" si="1745"/>
        <v>0</v>
      </c>
      <c r="AM663" s="6">
        <f t="shared" si="1745"/>
        <v>0</v>
      </c>
      <c r="AN663" s="6">
        <f t="shared" si="1746"/>
        <v>0</v>
      </c>
      <c r="AO663" s="40">
        <f t="shared" si="1747"/>
        <v>0</v>
      </c>
      <c r="AQ663" s="6">
        <f t="shared" si="1748"/>
        <v>0.13342074363992171</v>
      </c>
      <c r="AR663" s="6">
        <f t="shared" si="1748"/>
        <v>0</v>
      </c>
      <c r="AS663" s="6">
        <f t="shared" si="1749"/>
        <v>-0.13342074363992171</v>
      </c>
      <c r="AT663" s="40">
        <f t="shared" si="1750"/>
        <v>0</v>
      </c>
      <c r="AV663" s="6">
        <f t="shared" si="1751"/>
        <v>3.2834713927952223E-2</v>
      </c>
      <c r="AW663" s="6">
        <f t="shared" si="1751"/>
        <v>0</v>
      </c>
      <c r="AX663" s="6">
        <f t="shared" si="1752"/>
        <v>-3.2834713927952223E-2</v>
      </c>
      <c r="AY663" s="40">
        <f t="shared" si="1753"/>
        <v>0</v>
      </c>
      <c r="BA663" s="6">
        <f t="shared" si="1754"/>
        <v>0</v>
      </c>
      <c r="BB663" s="6">
        <f t="shared" si="1754"/>
        <v>0.20160996141704662</v>
      </c>
      <c r="BC663" s="6">
        <f t="shared" si="1755"/>
        <v>0.20160996141704662</v>
      </c>
      <c r="BD663" s="40">
        <f t="shared" si="1756"/>
        <v>1</v>
      </c>
      <c r="BF663" s="6">
        <f t="shared" si="1757"/>
        <v>0</v>
      </c>
      <c r="BG663" s="6">
        <f t="shared" si="1757"/>
        <v>0</v>
      </c>
      <c r="BH663" s="6">
        <f t="shared" si="1758"/>
        <v>0</v>
      </c>
      <c r="BI663" s="40">
        <f t="shared" si="1759"/>
        <v>0</v>
      </c>
      <c r="BK663" s="6">
        <f t="shared" si="1760"/>
        <v>0</v>
      </c>
      <c r="BL663" s="6">
        <f t="shared" si="1760"/>
        <v>0.46397702799712853</v>
      </c>
      <c r="BM663" s="6">
        <f t="shared" si="1761"/>
        <v>0.46397702799712853</v>
      </c>
      <c r="BN663" s="40">
        <f t="shared" si="1762"/>
        <v>1</v>
      </c>
      <c r="BP663" s="6">
        <f t="shared" si="1763"/>
        <v>0</v>
      </c>
      <c r="BQ663" s="6">
        <f t="shared" si="1763"/>
        <v>7.7928343384178783E-2</v>
      </c>
      <c r="BR663" s="6">
        <f t="shared" si="1764"/>
        <v>7.7928343384178783E-2</v>
      </c>
      <c r="BS663" s="40">
        <f t="shared" si="1765"/>
        <v>1</v>
      </c>
      <c r="BU663" s="6">
        <f t="shared" si="1766"/>
        <v>0</v>
      </c>
      <c r="BV663" s="6">
        <f t="shared" si="1766"/>
        <v>2.1164685908319183E-2</v>
      </c>
      <c r="BW663" s="6">
        <f t="shared" si="1767"/>
        <v>2.1164685908319183E-2</v>
      </c>
      <c r="BX663" s="40">
        <f t="shared" si="1768"/>
        <v>1</v>
      </c>
      <c r="BZ663" s="6">
        <f t="shared" si="1769"/>
        <v>0</v>
      </c>
      <c r="CA663" s="6">
        <f t="shared" si="1769"/>
        <v>0</v>
      </c>
      <c r="CB663" s="6">
        <f t="shared" si="1770"/>
        <v>0</v>
      </c>
      <c r="CC663" s="40">
        <f t="shared" si="1771"/>
        <v>0</v>
      </c>
      <c r="CE663" s="6">
        <f t="shared" si="1772"/>
        <v>0</v>
      </c>
      <c r="CF663" s="6">
        <f t="shared" si="1772"/>
        <v>0</v>
      </c>
      <c r="CG663" s="6">
        <f t="shared" si="1773"/>
        <v>0</v>
      </c>
      <c r="CH663" s="40">
        <f t="shared" si="1774"/>
        <v>0</v>
      </c>
      <c r="CI663" s="212"/>
      <c r="CJ663" s="6">
        <f t="shared" si="1775"/>
        <v>0</v>
      </c>
      <c r="CK663" s="6">
        <f t="shared" si="1775"/>
        <v>0</v>
      </c>
      <c r="CL663" s="6">
        <f t="shared" si="1775"/>
        <v>0</v>
      </c>
      <c r="CM663" s="6">
        <f t="shared" si="1775"/>
        <v>0.13342074363992171</v>
      </c>
      <c r="CN663" s="6">
        <f t="shared" si="1775"/>
        <v>3.2834713927952223E-2</v>
      </c>
      <c r="CO663" s="6">
        <f t="shared" si="1775"/>
        <v>0</v>
      </c>
      <c r="CP663" s="6">
        <f t="shared" si="1775"/>
        <v>0</v>
      </c>
      <c r="CQ663" s="6">
        <f t="shared" si="1775"/>
        <v>0</v>
      </c>
      <c r="CR663" s="6">
        <f t="shared" si="1775"/>
        <v>0</v>
      </c>
      <c r="CS663" s="6">
        <f t="shared" si="1775"/>
        <v>0</v>
      </c>
      <c r="CT663" s="6">
        <f t="shared" si="1775"/>
        <v>0</v>
      </c>
      <c r="CU663" s="6">
        <f t="shared" si="1775"/>
        <v>0</v>
      </c>
      <c r="CV663" s="212"/>
      <c r="CW663" s="6">
        <f t="shared" si="1776"/>
        <v>0</v>
      </c>
      <c r="CX663" s="6">
        <f t="shared" si="1776"/>
        <v>0</v>
      </c>
      <c r="CY663" s="6">
        <f t="shared" si="1776"/>
        <v>0</v>
      </c>
      <c r="CZ663" s="6">
        <f t="shared" si="1776"/>
        <v>0</v>
      </c>
      <c r="DA663" s="6">
        <f t="shared" si="1776"/>
        <v>0</v>
      </c>
      <c r="DB663" s="6">
        <f t="shared" si="1776"/>
        <v>0.18311245619624084</v>
      </c>
      <c r="DC663" s="6">
        <f t="shared" si="1776"/>
        <v>0</v>
      </c>
      <c r="DD663" s="6">
        <f t="shared" si="1776"/>
        <v>0.47751754710011085</v>
      </c>
      <c r="DE663" s="6">
        <f t="shared" si="1776"/>
        <v>0.24531021897810218</v>
      </c>
      <c r="DF663" s="6">
        <f t="shared" si="1776"/>
        <v>2.5383029886636894E-2</v>
      </c>
      <c r="DG663" s="6">
        <f t="shared" si="1776"/>
        <v>0</v>
      </c>
      <c r="DH663" s="6">
        <f t="shared" si="1776"/>
        <v>0.22014362657091563</v>
      </c>
      <c r="DI663" s="178"/>
      <c r="DJ663" s="6">
        <f t="shared" si="1777"/>
        <v>0</v>
      </c>
      <c r="DK663" s="6">
        <f t="shared" si="1777"/>
        <v>0</v>
      </c>
      <c r="DL663" s="6">
        <f t="shared" si="1777"/>
        <v>0</v>
      </c>
      <c r="DM663" s="6">
        <f t="shared" si="1777"/>
        <v>0</v>
      </c>
      <c r="DN663" s="6">
        <f t="shared" si="1777"/>
        <v>0</v>
      </c>
      <c r="DO663" s="6">
        <f t="shared" si="1777"/>
        <v>0.20160996141704662</v>
      </c>
      <c r="DP663" s="6">
        <f t="shared" si="1777"/>
        <v>0</v>
      </c>
      <c r="DQ663" s="6">
        <f t="shared" si="1777"/>
        <v>0.46397702799712853</v>
      </c>
      <c r="DR663" s="6">
        <f t="shared" si="1777"/>
        <v>7.7928343384178783E-2</v>
      </c>
      <c r="DS663" s="6">
        <f t="shared" si="1777"/>
        <v>2.1164685908319183E-2</v>
      </c>
      <c r="DT663" s="6">
        <f t="shared" si="1777"/>
        <v>0</v>
      </c>
      <c r="DU663" s="6">
        <f t="shared" si="1777"/>
        <v>0</v>
      </c>
      <c r="DV663" s="178"/>
      <c r="DW663" s="6">
        <f t="shared" si="1778"/>
        <v>0.10413747655617803</v>
      </c>
      <c r="DX663" s="6">
        <f t="shared" si="1778"/>
        <v>0.10458340804269294</v>
      </c>
      <c r="DY663" s="6">
        <f t="shared" si="1778"/>
        <v>0.10468096072956344</v>
      </c>
      <c r="DZ663" s="6">
        <f t="shared" si="1778"/>
        <v>0.10485385438606847</v>
      </c>
      <c r="EA663" s="6">
        <f t="shared" si="1778"/>
        <v>0.10482421324541284</v>
      </c>
      <c r="EB663" s="6">
        <f t="shared" si="1778"/>
        <v>0.10466053055018137</v>
      </c>
      <c r="EC663" s="6">
        <f t="shared" si="1778"/>
        <v>0.10487062328448277</v>
      </c>
      <c r="ED663" s="6">
        <f t="shared" si="1778"/>
        <v>0.10472482495554919</v>
      </c>
      <c r="EE663" s="6">
        <f t="shared" si="1778"/>
        <v>0.10505399045323742</v>
      </c>
      <c r="EF663" s="6">
        <f t="shared" si="1778"/>
        <v>0.1047988763268842</v>
      </c>
      <c r="EG663" s="6">
        <f t="shared" si="1778"/>
        <v>0.10455424549046741</v>
      </c>
      <c r="EH663" s="6">
        <f t="shared" si="1778"/>
        <v>0.10443699072570911</v>
      </c>
    </row>
    <row r="664" spans="2:138" x14ac:dyDescent="0.25">
      <c r="B664" s="51">
        <v>69104</v>
      </c>
      <c r="C664" s="51"/>
      <c r="D664" t="str" cm="1">
        <f t="array" ref="D664">_xll.OneStreamExcelAddIn.XFFunctions.XFGetMemberInfo("Description","Account",B664)</f>
        <v>Taxi / Shuttle</v>
      </c>
      <c r="E664" s="6">
        <f t="shared" si="1728"/>
        <v>0</v>
      </c>
      <c r="F664" s="6">
        <f t="shared" si="1728"/>
        <v>7.8781512605042014E-3</v>
      </c>
      <c r="G664" s="6">
        <f t="shared" si="1729"/>
        <v>7.8781512605042014E-3</v>
      </c>
      <c r="H664" s="55">
        <f t="shared" si="1730"/>
        <v>1</v>
      </c>
      <c r="I664" s="41"/>
      <c r="J664" s="6">
        <f t="shared" si="1731"/>
        <v>0</v>
      </c>
      <c r="K664" s="6">
        <f t="shared" si="1731"/>
        <v>2.0246558085125527E-3</v>
      </c>
      <c r="L664" s="6">
        <f t="shared" si="1732"/>
        <v>2.0246558085125527E-3</v>
      </c>
      <c r="M664" s="40">
        <f t="shared" si="1733"/>
        <v>1</v>
      </c>
      <c r="N664" s="41"/>
      <c r="O664" s="6">
        <f t="shared" si="1734"/>
        <v>1.7190006876002749E-3</v>
      </c>
      <c r="P664" s="6">
        <f t="shared" si="1735"/>
        <v>1.7190006876002749E-3</v>
      </c>
      <c r="Q664" s="40">
        <f t="shared" si="1736"/>
        <v>1</v>
      </c>
      <c r="R664" s="41"/>
      <c r="S664" s="6">
        <f t="shared" si="1779"/>
        <v>0</v>
      </c>
      <c r="T664" s="6">
        <f t="shared" si="1737"/>
        <v>0</v>
      </c>
      <c r="U664" s="40">
        <f t="shared" si="1738"/>
        <v>0</v>
      </c>
      <c r="V664" s="41"/>
      <c r="W664" s="42"/>
      <c r="X664" s="43"/>
      <c r="Y664" s="42"/>
      <c r="Z664" s="44"/>
      <c r="AB664" s="6">
        <f t="shared" si="1739"/>
        <v>0</v>
      </c>
      <c r="AC664" s="6">
        <f t="shared" si="1739"/>
        <v>0</v>
      </c>
      <c r="AD664" s="6">
        <f t="shared" si="1740"/>
        <v>0</v>
      </c>
      <c r="AE664" s="40">
        <f t="shared" si="1741"/>
        <v>0</v>
      </c>
      <c r="AG664" s="6">
        <f t="shared" si="1742"/>
        <v>0</v>
      </c>
      <c r="AH664" s="6">
        <f t="shared" si="1742"/>
        <v>0</v>
      </c>
      <c r="AI664" s="6">
        <f t="shared" si="1743"/>
        <v>0</v>
      </c>
      <c r="AJ664" s="40">
        <f t="shared" si="1744"/>
        <v>0</v>
      </c>
      <c r="AL664" s="6">
        <f t="shared" si="1745"/>
        <v>0</v>
      </c>
      <c r="AM664" s="6">
        <f t="shared" si="1745"/>
        <v>0</v>
      </c>
      <c r="AN664" s="6">
        <f t="shared" si="1746"/>
        <v>0</v>
      </c>
      <c r="AO664" s="40">
        <f t="shared" si="1747"/>
        <v>0</v>
      </c>
      <c r="AQ664" s="6">
        <f t="shared" si="1748"/>
        <v>0</v>
      </c>
      <c r="AR664" s="6">
        <f t="shared" si="1748"/>
        <v>7.8781512605042014E-3</v>
      </c>
      <c r="AS664" s="6">
        <f t="shared" si="1749"/>
        <v>7.8781512605042014E-3</v>
      </c>
      <c r="AT664" s="40">
        <f t="shared" si="1750"/>
        <v>1</v>
      </c>
      <c r="AV664" s="6">
        <f t="shared" si="1751"/>
        <v>0</v>
      </c>
      <c r="AW664" s="6">
        <f t="shared" si="1751"/>
        <v>0</v>
      </c>
      <c r="AX664" s="6">
        <f t="shared" si="1752"/>
        <v>0</v>
      </c>
      <c r="AY664" s="40">
        <f t="shared" si="1753"/>
        <v>0</v>
      </c>
      <c r="BA664" s="6">
        <f t="shared" si="1754"/>
        <v>0</v>
      </c>
      <c r="BB664" s="6">
        <f t="shared" si="1754"/>
        <v>0</v>
      </c>
      <c r="BC664" s="6">
        <f t="shared" si="1755"/>
        <v>0</v>
      </c>
      <c r="BD664" s="40">
        <f t="shared" si="1756"/>
        <v>0</v>
      </c>
      <c r="BF664" s="6">
        <f t="shared" si="1757"/>
        <v>0</v>
      </c>
      <c r="BG664" s="6">
        <f t="shared" si="1757"/>
        <v>0</v>
      </c>
      <c r="BH664" s="6">
        <f t="shared" si="1758"/>
        <v>0</v>
      </c>
      <c r="BI664" s="40">
        <f t="shared" si="1759"/>
        <v>0</v>
      </c>
      <c r="BK664" s="6">
        <f t="shared" si="1760"/>
        <v>0</v>
      </c>
      <c r="BL664" s="6">
        <f t="shared" si="1760"/>
        <v>0</v>
      </c>
      <c r="BM664" s="6">
        <f t="shared" si="1761"/>
        <v>0</v>
      </c>
      <c r="BN664" s="40">
        <f t="shared" si="1762"/>
        <v>0</v>
      </c>
      <c r="BP664" s="6">
        <f t="shared" si="1763"/>
        <v>0</v>
      </c>
      <c r="BQ664" s="6">
        <f t="shared" si="1763"/>
        <v>0</v>
      </c>
      <c r="BR664" s="6">
        <f t="shared" si="1764"/>
        <v>0</v>
      </c>
      <c r="BS664" s="40">
        <f t="shared" si="1765"/>
        <v>0</v>
      </c>
      <c r="BU664" s="6">
        <f t="shared" si="1766"/>
        <v>0</v>
      </c>
      <c r="BV664" s="6">
        <f t="shared" si="1766"/>
        <v>0</v>
      </c>
      <c r="BW664" s="6">
        <f t="shared" si="1767"/>
        <v>0</v>
      </c>
      <c r="BX664" s="40">
        <f t="shared" si="1768"/>
        <v>0</v>
      </c>
      <c r="BZ664" s="6">
        <f t="shared" si="1769"/>
        <v>0</v>
      </c>
      <c r="CA664" s="6">
        <f t="shared" si="1769"/>
        <v>0</v>
      </c>
      <c r="CB664" s="6">
        <f t="shared" si="1770"/>
        <v>0</v>
      </c>
      <c r="CC664" s="40">
        <f t="shared" si="1771"/>
        <v>0</v>
      </c>
      <c r="CE664" s="6">
        <f t="shared" si="1772"/>
        <v>0</v>
      </c>
      <c r="CF664" s="6">
        <f t="shared" si="1772"/>
        <v>0</v>
      </c>
      <c r="CG664" s="6">
        <f t="shared" si="1773"/>
        <v>0</v>
      </c>
      <c r="CH664" s="40">
        <f t="shared" si="1774"/>
        <v>0</v>
      </c>
      <c r="CI664" s="212"/>
      <c r="CJ664" s="6">
        <f t="shared" si="1775"/>
        <v>0</v>
      </c>
      <c r="CK664" s="6">
        <f t="shared" si="1775"/>
        <v>0</v>
      </c>
      <c r="CL664" s="6">
        <f t="shared" si="1775"/>
        <v>0</v>
      </c>
      <c r="CM664" s="6">
        <f t="shared" si="1775"/>
        <v>0</v>
      </c>
      <c r="CN664" s="6">
        <f t="shared" si="1775"/>
        <v>0</v>
      </c>
      <c r="CO664" s="6">
        <f t="shared" si="1775"/>
        <v>0</v>
      </c>
      <c r="CP664" s="6">
        <f t="shared" si="1775"/>
        <v>0</v>
      </c>
      <c r="CQ664" s="6">
        <f t="shared" si="1775"/>
        <v>0</v>
      </c>
      <c r="CR664" s="6">
        <f t="shared" si="1775"/>
        <v>0</v>
      </c>
      <c r="CS664" s="6">
        <f t="shared" si="1775"/>
        <v>0</v>
      </c>
      <c r="CT664" s="6">
        <f t="shared" si="1775"/>
        <v>0</v>
      </c>
      <c r="CU664" s="6">
        <f t="shared" si="1775"/>
        <v>0</v>
      </c>
      <c r="CV664" s="212"/>
      <c r="CW664" s="6">
        <f t="shared" si="1776"/>
        <v>0</v>
      </c>
      <c r="CX664" s="6">
        <f t="shared" si="1776"/>
        <v>0</v>
      </c>
      <c r="CY664" s="6">
        <f t="shared" si="1776"/>
        <v>0</v>
      </c>
      <c r="CZ664" s="6">
        <f t="shared" si="1776"/>
        <v>6.6391265860135731E-3</v>
      </c>
      <c r="DA664" s="6">
        <f t="shared" si="1776"/>
        <v>0</v>
      </c>
      <c r="DB664" s="6">
        <f t="shared" si="1776"/>
        <v>0</v>
      </c>
      <c r="DC664" s="6">
        <f t="shared" si="1776"/>
        <v>0</v>
      </c>
      <c r="DD664" s="6">
        <f t="shared" si="1776"/>
        <v>0</v>
      </c>
      <c r="DE664" s="6">
        <f t="shared" si="1776"/>
        <v>6.3145985401459853E-2</v>
      </c>
      <c r="DF664" s="6">
        <f t="shared" si="1776"/>
        <v>1.7135005152868431E-2</v>
      </c>
      <c r="DG664" s="6">
        <f t="shared" si="1776"/>
        <v>0</v>
      </c>
      <c r="DH664" s="6">
        <f t="shared" si="1776"/>
        <v>4.0004488330341113E-2</v>
      </c>
      <c r="DI664" s="178"/>
      <c r="DJ664" s="6">
        <f t="shared" si="1777"/>
        <v>0</v>
      </c>
      <c r="DK664" s="6">
        <f t="shared" si="1777"/>
        <v>0</v>
      </c>
      <c r="DL664" s="6">
        <f t="shared" si="1777"/>
        <v>0</v>
      </c>
      <c r="DM664" s="6">
        <f t="shared" si="1777"/>
        <v>7.8781512605042014E-3</v>
      </c>
      <c r="DN664" s="6">
        <f t="shared" si="1777"/>
        <v>0</v>
      </c>
      <c r="DO664" s="6">
        <f t="shared" si="1777"/>
        <v>0</v>
      </c>
      <c r="DP664" s="6">
        <f t="shared" si="1777"/>
        <v>0</v>
      </c>
      <c r="DQ664" s="6">
        <f t="shared" si="1777"/>
        <v>0</v>
      </c>
      <c r="DR664" s="6">
        <f t="shared" si="1777"/>
        <v>0</v>
      </c>
      <c r="DS664" s="6">
        <f t="shared" si="1777"/>
        <v>0</v>
      </c>
      <c r="DT664" s="6">
        <f t="shared" si="1777"/>
        <v>0</v>
      </c>
      <c r="DU664" s="6">
        <f t="shared" si="1777"/>
        <v>0</v>
      </c>
      <c r="DV664" s="178"/>
      <c r="DW664" s="6">
        <f t="shared" si="1778"/>
        <v>0</v>
      </c>
      <c r="DX664" s="6">
        <f t="shared" si="1778"/>
        <v>0</v>
      </c>
      <c r="DY664" s="6">
        <f t="shared" si="1778"/>
        <v>0</v>
      </c>
      <c r="DZ664" s="6">
        <f t="shared" si="1778"/>
        <v>0</v>
      </c>
      <c r="EA664" s="6">
        <f t="shared" si="1778"/>
        <v>0</v>
      </c>
      <c r="EB664" s="6">
        <f t="shared" si="1778"/>
        <v>0</v>
      </c>
      <c r="EC664" s="6">
        <f t="shared" si="1778"/>
        <v>0</v>
      </c>
      <c r="ED664" s="6">
        <f t="shared" si="1778"/>
        <v>0</v>
      </c>
      <c r="EE664" s="6">
        <f t="shared" si="1778"/>
        <v>0</v>
      </c>
      <c r="EF664" s="6">
        <f t="shared" si="1778"/>
        <v>0</v>
      </c>
      <c r="EG664" s="6">
        <f t="shared" si="1778"/>
        <v>0</v>
      </c>
      <c r="EH664" s="6">
        <f t="shared" si="1778"/>
        <v>0</v>
      </c>
    </row>
    <row r="665" spans="2:138" x14ac:dyDescent="0.25">
      <c r="B665" s="51">
        <v>69105</v>
      </c>
      <c r="C665" s="51"/>
      <c r="D665" t="str" cm="1">
        <f t="array" ref="D665">_xll.OneStreamExcelAddIn.XFFunctions.XFGetMemberInfo("Description","Account",B665)</f>
        <v>Parking</v>
      </c>
      <c r="E665" s="6">
        <f t="shared" si="1728"/>
        <v>7.8082191780821916E-2</v>
      </c>
      <c r="F665" s="6">
        <f t="shared" si="1728"/>
        <v>9.0511204481792725E-3</v>
      </c>
      <c r="G665" s="6">
        <f t="shared" si="1729"/>
        <v>-6.9031071332642649E-2</v>
      </c>
      <c r="H665" s="55">
        <f t="shared" si="1730"/>
        <v>-7.6267984420126647</v>
      </c>
      <c r="I665" s="41"/>
      <c r="J665" s="6">
        <f t="shared" si="1731"/>
        <v>2.5284145636678867E-2</v>
      </c>
      <c r="K665" s="6">
        <f t="shared" si="1731"/>
        <v>2.3261045622244218E-3</v>
      </c>
      <c r="L665" s="6">
        <f t="shared" si="1732"/>
        <v>-2.2958041074454445E-2</v>
      </c>
      <c r="M665" s="40">
        <f t="shared" si="1733"/>
        <v>-9.8697373485652715</v>
      </c>
      <c r="N665" s="41"/>
      <c r="O665" s="6">
        <f t="shared" si="1734"/>
        <v>1.9749407899763162E-3</v>
      </c>
      <c r="P665" s="6">
        <f t="shared" si="1735"/>
        <v>-2.3309204846702552E-2</v>
      </c>
      <c r="Q665" s="40">
        <f t="shared" si="1736"/>
        <v>-11.802482871895151</v>
      </c>
      <c r="R665" s="41"/>
      <c r="S665" s="6">
        <f t="shared" si="1779"/>
        <v>0</v>
      </c>
      <c r="T665" s="6">
        <f t="shared" si="1737"/>
        <v>-7.8082191780821916E-2</v>
      </c>
      <c r="U665" s="40">
        <f t="shared" si="1738"/>
        <v>0</v>
      </c>
      <c r="V665" s="41"/>
      <c r="W665" s="42"/>
      <c r="X665" s="43"/>
      <c r="Y665" s="42"/>
      <c r="Z665" s="44"/>
      <c r="AB665" s="6">
        <f t="shared" si="1739"/>
        <v>1.0839020473705338E-2</v>
      </c>
      <c r="AC665" s="6">
        <f t="shared" si="1739"/>
        <v>0</v>
      </c>
      <c r="AD665" s="6">
        <f t="shared" si="1740"/>
        <v>-1.0839020473705338E-2</v>
      </c>
      <c r="AE665" s="40">
        <f t="shared" si="1741"/>
        <v>0</v>
      </c>
      <c r="AG665" s="6">
        <f t="shared" si="1742"/>
        <v>7.1258907363420431E-3</v>
      </c>
      <c r="AH665" s="6">
        <f t="shared" si="1742"/>
        <v>0</v>
      </c>
      <c r="AI665" s="6">
        <f t="shared" si="1743"/>
        <v>-7.1258907363420431E-3</v>
      </c>
      <c r="AJ665" s="40">
        <f t="shared" si="1744"/>
        <v>0</v>
      </c>
      <c r="AL665" s="6">
        <f t="shared" si="1745"/>
        <v>6.405693950177936E-3</v>
      </c>
      <c r="AM665" s="6">
        <f t="shared" si="1745"/>
        <v>0</v>
      </c>
      <c r="AN665" s="6">
        <f t="shared" si="1746"/>
        <v>-6.405693950177936E-3</v>
      </c>
      <c r="AO665" s="40">
        <f t="shared" si="1747"/>
        <v>0</v>
      </c>
      <c r="AQ665" s="6">
        <f t="shared" si="1748"/>
        <v>7.8082191780821916E-2</v>
      </c>
      <c r="AR665" s="6">
        <f t="shared" si="1748"/>
        <v>9.0511204481792725E-3</v>
      </c>
      <c r="AS665" s="6">
        <f t="shared" si="1749"/>
        <v>-6.9031071332642649E-2</v>
      </c>
      <c r="AT665" s="40">
        <f t="shared" si="1750"/>
        <v>-7.6267984420126647</v>
      </c>
      <c r="AV665" s="6">
        <f t="shared" si="1751"/>
        <v>2.5284145636678867E-2</v>
      </c>
      <c r="AW665" s="6">
        <f t="shared" si="1751"/>
        <v>6.2090375991721283E-3</v>
      </c>
      <c r="AX665" s="6">
        <f t="shared" si="1752"/>
        <v>-1.9075108037506738E-2</v>
      </c>
      <c r="AY665" s="40">
        <f t="shared" si="1753"/>
        <v>-3.0721521222628909</v>
      </c>
      <c r="BA665" s="6">
        <f t="shared" si="1754"/>
        <v>0</v>
      </c>
      <c r="BB665" s="6">
        <f t="shared" si="1754"/>
        <v>1.7186951946685375E-2</v>
      </c>
      <c r="BC665" s="6">
        <f t="shared" si="1755"/>
        <v>1.7186951946685375E-2</v>
      </c>
      <c r="BD665" s="40">
        <f t="shared" si="1756"/>
        <v>1</v>
      </c>
      <c r="BF665" s="6">
        <f t="shared" si="1757"/>
        <v>0</v>
      </c>
      <c r="BG665" s="6">
        <f t="shared" si="1757"/>
        <v>9.3490304709141266E-3</v>
      </c>
      <c r="BH665" s="6">
        <f t="shared" si="1758"/>
        <v>9.3490304709141266E-3</v>
      </c>
      <c r="BI665" s="40">
        <f t="shared" si="1759"/>
        <v>1</v>
      </c>
      <c r="BK665" s="6">
        <f t="shared" si="1760"/>
        <v>0</v>
      </c>
      <c r="BL665" s="6">
        <f t="shared" si="1760"/>
        <v>0</v>
      </c>
      <c r="BM665" s="6">
        <f t="shared" si="1761"/>
        <v>0</v>
      </c>
      <c r="BN665" s="40">
        <f t="shared" si="1762"/>
        <v>0</v>
      </c>
      <c r="BP665" s="6">
        <f t="shared" si="1763"/>
        <v>0</v>
      </c>
      <c r="BQ665" s="6">
        <f t="shared" si="1763"/>
        <v>1.4189428875487761E-2</v>
      </c>
      <c r="BR665" s="6">
        <f t="shared" si="1764"/>
        <v>1.4189428875487761E-2</v>
      </c>
      <c r="BS665" s="40">
        <f t="shared" si="1765"/>
        <v>1</v>
      </c>
      <c r="BU665" s="6">
        <f t="shared" si="1766"/>
        <v>0</v>
      </c>
      <c r="BV665" s="6">
        <f t="shared" si="1766"/>
        <v>5.772495755517827E-3</v>
      </c>
      <c r="BW665" s="6">
        <f t="shared" si="1767"/>
        <v>5.772495755517827E-3</v>
      </c>
      <c r="BX665" s="40">
        <f t="shared" si="1768"/>
        <v>1</v>
      </c>
      <c r="BZ665" s="6">
        <f t="shared" si="1769"/>
        <v>0</v>
      </c>
      <c r="CA665" s="6">
        <f t="shared" si="1769"/>
        <v>7.663180670753696E-3</v>
      </c>
      <c r="CB665" s="6">
        <f t="shared" si="1770"/>
        <v>7.663180670753696E-3</v>
      </c>
      <c r="CC665" s="40">
        <f t="shared" si="1771"/>
        <v>1</v>
      </c>
      <c r="CE665" s="6">
        <f t="shared" si="1772"/>
        <v>0</v>
      </c>
      <c r="CF665" s="6">
        <f t="shared" si="1772"/>
        <v>7.0298769771529003E-4</v>
      </c>
      <c r="CG665" s="6">
        <f t="shared" si="1773"/>
        <v>7.0298769771529003E-4</v>
      </c>
      <c r="CH665" s="40">
        <f t="shared" si="1774"/>
        <v>1</v>
      </c>
      <c r="CI665" s="212"/>
      <c r="CJ665" s="6">
        <f t="shared" si="1775"/>
        <v>1.0839020473705338E-2</v>
      </c>
      <c r="CK665" s="6">
        <f t="shared" si="1775"/>
        <v>7.1258907363420431E-3</v>
      </c>
      <c r="CL665" s="6">
        <f t="shared" si="1775"/>
        <v>6.405693950177936E-3</v>
      </c>
      <c r="CM665" s="6">
        <f t="shared" si="1775"/>
        <v>7.8082191780821916E-2</v>
      </c>
      <c r="CN665" s="6">
        <f t="shared" si="1775"/>
        <v>2.5284145636678867E-2</v>
      </c>
      <c r="CO665" s="6">
        <f t="shared" si="1775"/>
        <v>0</v>
      </c>
      <c r="CP665" s="6">
        <f t="shared" si="1775"/>
        <v>0</v>
      </c>
      <c r="CQ665" s="6">
        <f t="shared" si="1775"/>
        <v>0</v>
      </c>
      <c r="CR665" s="6">
        <f t="shared" si="1775"/>
        <v>0</v>
      </c>
      <c r="CS665" s="6">
        <f t="shared" si="1775"/>
        <v>0</v>
      </c>
      <c r="CT665" s="6">
        <f t="shared" si="1775"/>
        <v>0</v>
      </c>
      <c r="CU665" s="6">
        <f t="shared" si="1775"/>
        <v>0</v>
      </c>
      <c r="CV665" s="212"/>
      <c r="CW665" s="6">
        <f t="shared" si="1776"/>
        <v>0</v>
      </c>
      <c r="CX665" s="6">
        <f t="shared" si="1776"/>
        <v>0</v>
      </c>
      <c r="CY665" s="6">
        <f t="shared" si="1776"/>
        <v>0</v>
      </c>
      <c r="CZ665" s="6">
        <f t="shared" si="1776"/>
        <v>7.6276187665978165E-3</v>
      </c>
      <c r="DA665" s="6">
        <f t="shared" si="1776"/>
        <v>5.2524073533702946E-3</v>
      </c>
      <c r="DB665" s="6">
        <f t="shared" si="1776"/>
        <v>1.5610066900286716E-2</v>
      </c>
      <c r="DC665" s="6">
        <f t="shared" si="1776"/>
        <v>8.9256198347107442E-3</v>
      </c>
      <c r="DD665" s="6">
        <f t="shared" si="1776"/>
        <v>0</v>
      </c>
      <c r="DE665" s="6">
        <f t="shared" si="1776"/>
        <v>1.0948905109489052E-2</v>
      </c>
      <c r="DF665" s="6">
        <f t="shared" si="1776"/>
        <v>6.1834421161113019E-3</v>
      </c>
      <c r="DG665" s="6">
        <f t="shared" si="1776"/>
        <v>1.3610586011342156E-2</v>
      </c>
      <c r="DH665" s="6">
        <f t="shared" si="1776"/>
        <v>7.4057450628366245E-2</v>
      </c>
      <c r="DI665" s="178"/>
      <c r="DJ665" s="6">
        <f t="shared" si="1777"/>
        <v>0</v>
      </c>
      <c r="DK665" s="6">
        <f t="shared" si="1777"/>
        <v>0</v>
      </c>
      <c r="DL665" s="6">
        <f t="shared" si="1777"/>
        <v>0</v>
      </c>
      <c r="DM665" s="6">
        <f t="shared" si="1777"/>
        <v>9.0511204481792725E-3</v>
      </c>
      <c r="DN665" s="6">
        <f t="shared" si="1777"/>
        <v>6.2090375991721283E-3</v>
      </c>
      <c r="DO665" s="6">
        <f t="shared" si="1777"/>
        <v>1.7186951946685375E-2</v>
      </c>
      <c r="DP665" s="6">
        <f t="shared" si="1777"/>
        <v>9.3490304709141266E-3</v>
      </c>
      <c r="DQ665" s="6">
        <f t="shared" si="1777"/>
        <v>0</v>
      </c>
      <c r="DR665" s="6">
        <f t="shared" si="1777"/>
        <v>1.4189428875487761E-2</v>
      </c>
      <c r="DS665" s="6">
        <f t="shared" si="1777"/>
        <v>5.772495755517827E-3</v>
      </c>
      <c r="DT665" s="6">
        <f t="shared" si="1777"/>
        <v>7.663180670753696E-3</v>
      </c>
      <c r="DU665" s="6">
        <f t="shared" si="1777"/>
        <v>7.0298769771529003E-4</v>
      </c>
      <c r="DV665" s="178"/>
      <c r="DW665" s="6">
        <f t="shared" si="1778"/>
        <v>1.6856909978213507E-2</v>
      </c>
      <c r="DX665" s="6">
        <f t="shared" si="1778"/>
        <v>1.6929093664367817E-2</v>
      </c>
      <c r="DY665" s="6">
        <f t="shared" si="1778"/>
        <v>1.6944884683269851E-2</v>
      </c>
      <c r="DZ665" s="6">
        <f t="shared" si="1778"/>
        <v>1.6972871272727272E-2</v>
      </c>
      <c r="EA665" s="6">
        <f t="shared" si="1778"/>
        <v>1.6968073211009176E-2</v>
      </c>
      <c r="EB665" s="6">
        <f t="shared" si="1778"/>
        <v>1.694157761547763E-2</v>
      </c>
      <c r="EC665" s="6">
        <f t="shared" si="1778"/>
        <v>1.6975585682758622E-2</v>
      </c>
      <c r="ED665" s="6">
        <f t="shared" si="1778"/>
        <v>1.6951985059936909E-2</v>
      </c>
      <c r="EE665" s="6">
        <f t="shared" si="1778"/>
        <v>1.700526763741007E-2</v>
      </c>
      <c r="EF665" s="6">
        <f t="shared" si="1778"/>
        <v>1.6963971881028012E-2</v>
      </c>
      <c r="EG665" s="6">
        <f t="shared" si="1778"/>
        <v>1.6924373072570723E-2</v>
      </c>
      <c r="EH665" s="6">
        <f t="shared" si="1778"/>
        <v>1.6905392844900422E-2</v>
      </c>
    </row>
    <row r="666" spans="2:138" x14ac:dyDescent="0.25">
      <c r="B666" s="51">
        <v>69106</v>
      </c>
      <c r="C666" s="51"/>
      <c r="D666" t="str" cm="1">
        <f t="array" ref="D666">_xll.OneStreamExcelAddIn.XFFunctions.XFGetMemberInfo("Description","Account",B666)</f>
        <v>Gas (Rental Car)</v>
      </c>
      <c r="E666" s="6">
        <f t="shared" si="1728"/>
        <v>1.6833659491193736E-2</v>
      </c>
      <c r="F666" s="6">
        <f t="shared" si="1728"/>
        <v>0.21431022408963588</v>
      </c>
      <c r="G666" s="6">
        <f t="shared" si="1729"/>
        <v>0.19747656459844215</v>
      </c>
      <c r="H666" s="55">
        <f t="shared" si="1730"/>
        <v>0.92145190663347443</v>
      </c>
      <c r="I666" s="41"/>
      <c r="J666" s="6">
        <f t="shared" si="1731"/>
        <v>4.1427470622230778E-3</v>
      </c>
      <c r="K666" s="6">
        <f t="shared" si="1731"/>
        <v>0.10349140646090164</v>
      </c>
      <c r="L666" s="6">
        <f t="shared" si="1732"/>
        <v>9.9348659398678568E-2</v>
      </c>
      <c r="M666" s="40">
        <f t="shared" si="1733"/>
        <v>0.95997013468177983</v>
      </c>
      <c r="N666" s="41"/>
      <c r="O666" s="6">
        <f t="shared" si="1734"/>
        <v>8.7867675147070057E-2</v>
      </c>
      <c r="P666" s="6">
        <f t="shared" si="1735"/>
        <v>8.3724928084846981E-2</v>
      </c>
      <c r="Q666" s="40">
        <f t="shared" si="1736"/>
        <v>0.95285243344279813</v>
      </c>
      <c r="R666" s="41"/>
      <c r="S666" s="6">
        <f t="shared" si="1779"/>
        <v>0</v>
      </c>
      <c r="T666" s="6">
        <f t="shared" si="1737"/>
        <v>-1.6833659491193736E-2</v>
      </c>
      <c r="U666" s="40">
        <f t="shared" si="1738"/>
        <v>0</v>
      </c>
      <c r="V666" s="41"/>
      <c r="W666" s="42"/>
      <c r="X666" s="43"/>
      <c r="Y666" s="42"/>
      <c r="Z666" s="44"/>
      <c r="AB666" s="6">
        <f t="shared" si="1739"/>
        <v>0</v>
      </c>
      <c r="AC666" s="6">
        <f t="shared" si="1739"/>
        <v>0</v>
      </c>
      <c r="AD666" s="6">
        <f t="shared" si="1740"/>
        <v>0</v>
      </c>
      <c r="AE666" s="40">
        <f t="shared" si="1741"/>
        <v>0</v>
      </c>
      <c r="AG666" s="6">
        <f t="shared" si="1742"/>
        <v>0</v>
      </c>
      <c r="AH666" s="6">
        <f t="shared" si="1742"/>
        <v>3.4302591463414633E-2</v>
      </c>
      <c r="AI666" s="6">
        <f t="shared" si="1743"/>
        <v>3.4302591463414633E-2</v>
      </c>
      <c r="AJ666" s="40">
        <f t="shared" si="1744"/>
        <v>1</v>
      </c>
      <c r="AL666" s="6">
        <f t="shared" si="1745"/>
        <v>0</v>
      </c>
      <c r="AM666" s="6">
        <f t="shared" si="1745"/>
        <v>0.15599582172701948</v>
      </c>
      <c r="AN666" s="6">
        <f t="shared" si="1746"/>
        <v>0.15599582172701948</v>
      </c>
      <c r="AO666" s="40">
        <f t="shared" si="1747"/>
        <v>1</v>
      </c>
      <c r="AQ666" s="6">
        <f t="shared" si="1748"/>
        <v>1.6833659491193736E-2</v>
      </c>
      <c r="AR666" s="6">
        <f t="shared" si="1748"/>
        <v>0.21431022408963588</v>
      </c>
      <c r="AS666" s="6">
        <f t="shared" si="1749"/>
        <v>0.19747656459844215</v>
      </c>
      <c r="AT666" s="40">
        <f t="shared" si="1750"/>
        <v>0.92145190663347443</v>
      </c>
      <c r="AV666" s="6">
        <f t="shared" si="1751"/>
        <v>4.1427470622230778E-3</v>
      </c>
      <c r="AW666" s="6">
        <f t="shared" si="1751"/>
        <v>0.10527423249396343</v>
      </c>
      <c r="AX666" s="6">
        <f t="shared" si="1752"/>
        <v>0.10113148543174036</v>
      </c>
      <c r="AY666" s="40">
        <f t="shared" si="1753"/>
        <v>0.96064804307682194</v>
      </c>
      <c r="BA666" s="6">
        <f t="shared" si="1754"/>
        <v>0</v>
      </c>
      <c r="BB666" s="6">
        <f t="shared" si="1754"/>
        <v>0.13426517011574887</v>
      </c>
      <c r="BC666" s="6">
        <f t="shared" si="1755"/>
        <v>0.13426517011574887</v>
      </c>
      <c r="BD666" s="40">
        <f t="shared" si="1756"/>
        <v>1</v>
      </c>
      <c r="BF666" s="6">
        <f t="shared" si="1757"/>
        <v>0</v>
      </c>
      <c r="BG666" s="6">
        <f t="shared" si="1757"/>
        <v>0.37860457063711916</v>
      </c>
      <c r="BH666" s="6">
        <f t="shared" si="1758"/>
        <v>0.37860457063711916</v>
      </c>
      <c r="BI666" s="40">
        <f t="shared" si="1759"/>
        <v>1</v>
      </c>
      <c r="BK666" s="6">
        <f t="shared" si="1760"/>
        <v>0</v>
      </c>
      <c r="BL666" s="6">
        <f t="shared" si="1760"/>
        <v>0.16818736539842066</v>
      </c>
      <c r="BM666" s="6">
        <f t="shared" si="1761"/>
        <v>0.16818736539842066</v>
      </c>
      <c r="BN666" s="40">
        <f t="shared" si="1762"/>
        <v>1</v>
      </c>
      <c r="BP666" s="6">
        <f t="shared" si="1763"/>
        <v>0</v>
      </c>
      <c r="BQ666" s="6">
        <f t="shared" si="1763"/>
        <v>0</v>
      </c>
      <c r="BR666" s="6">
        <f t="shared" si="1764"/>
        <v>0</v>
      </c>
      <c r="BS666" s="40">
        <f t="shared" si="1765"/>
        <v>0</v>
      </c>
      <c r="BU666" s="6">
        <f t="shared" si="1766"/>
        <v>0</v>
      </c>
      <c r="BV666" s="6">
        <f t="shared" si="1766"/>
        <v>4.0770797962648556E-2</v>
      </c>
      <c r="BW666" s="6">
        <f t="shared" si="1767"/>
        <v>4.0770797962648556E-2</v>
      </c>
      <c r="BX666" s="40">
        <f t="shared" si="1768"/>
        <v>1</v>
      </c>
      <c r="BZ666" s="6">
        <f t="shared" si="1769"/>
        <v>0</v>
      </c>
      <c r="CA666" s="6">
        <f t="shared" si="1769"/>
        <v>0</v>
      </c>
      <c r="CB666" s="6">
        <f t="shared" si="1770"/>
        <v>0</v>
      </c>
      <c r="CC666" s="40">
        <f t="shared" si="1771"/>
        <v>0</v>
      </c>
      <c r="CE666" s="6">
        <f t="shared" si="1772"/>
        <v>0</v>
      </c>
      <c r="CF666" s="6">
        <f t="shared" si="1772"/>
        <v>0</v>
      </c>
      <c r="CG666" s="6">
        <f t="shared" si="1773"/>
        <v>0</v>
      </c>
      <c r="CH666" s="40">
        <f t="shared" si="1774"/>
        <v>0</v>
      </c>
      <c r="CI666" s="212"/>
      <c r="CJ666" s="6">
        <f t="shared" si="1775"/>
        <v>0</v>
      </c>
      <c r="CK666" s="6">
        <f t="shared" si="1775"/>
        <v>0</v>
      </c>
      <c r="CL666" s="6">
        <f t="shared" si="1775"/>
        <v>0</v>
      </c>
      <c r="CM666" s="6">
        <f t="shared" si="1775"/>
        <v>1.6833659491193736E-2</v>
      </c>
      <c r="CN666" s="6">
        <f t="shared" si="1775"/>
        <v>4.1427470622230778E-3</v>
      </c>
      <c r="CO666" s="6">
        <f t="shared" si="1775"/>
        <v>0</v>
      </c>
      <c r="CP666" s="6">
        <f t="shared" si="1775"/>
        <v>0</v>
      </c>
      <c r="CQ666" s="6">
        <f t="shared" si="1775"/>
        <v>0</v>
      </c>
      <c r="CR666" s="6">
        <f t="shared" si="1775"/>
        <v>0</v>
      </c>
      <c r="CS666" s="6">
        <f t="shared" si="1775"/>
        <v>0</v>
      </c>
      <c r="CT666" s="6">
        <f t="shared" si="1775"/>
        <v>0</v>
      </c>
      <c r="CU666" s="6">
        <f t="shared" si="1775"/>
        <v>0</v>
      </c>
      <c r="CV666" s="212"/>
      <c r="CW666" s="6">
        <f t="shared" si="1776"/>
        <v>0</v>
      </c>
      <c r="CX666" s="6">
        <f t="shared" si="1776"/>
        <v>2.9472822527832353E-2</v>
      </c>
      <c r="CY666" s="6">
        <f t="shared" si="1776"/>
        <v>0.1271700255464093</v>
      </c>
      <c r="CZ666" s="6">
        <f t="shared" si="1776"/>
        <v>0.18060489820005904</v>
      </c>
      <c r="DA666" s="6">
        <f t="shared" si="1776"/>
        <v>8.9054566676393346E-2</v>
      </c>
      <c r="DB666" s="6">
        <f t="shared" si="1776"/>
        <v>0.1219464797706276</v>
      </c>
      <c r="DC666" s="6">
        <f t="shared" si="1776"/>
        <v>0.36145785123966945</v>
      </c>
      <c r="DD666" s="6">
        <f t="shared" si="1776"/>
        <v>0.17309567787218322</v>
      </c>
      <c r="DE666" s="6">
        <f t="shared" si="1776"/>
        <v>0.17508394160583943</v>
      </c>
      <c r="DF666" s="6">
        <f t="shared" si="1776"/>
        <v>0.25947440742013056</v>
      </c>
      <c r="DG666" s="6">
        <f t="shared" si="1776"/>
        <v>0.11220037807183364</v>
      </c>
      <c r="DH666" s="6">
        <f t="shared" si="1776"/>
        <v>8.0969479353680419E-3</v>
      </c>
      <c r="DI666" s="178"/>
      <c r="DJ666" s="6">
        <f t="shared" si="1777"/>
        <v>0</v>
      </c>
      <c r="DK666" s="6">
        <f t="shared" si="1777"/>
        <v>3.4302591463414633E-2</v>
      </c>
      <c r="DL666" s="6">
        <f t="shared" si="1777"/>
        <v>0.15599582172701948</v>
      </c>
      <c r="DM666" s="6">
        <f t="shared" si="1777"/>
        <v>0.21431022408963588</v>
      </c>
      <c r="DN666" s="6">
        <f t="shared" si="1777"/>
        <v>0.10527423249396343</v>
      </c>
      <c r="DO666" s="6">
        <f t="shared" si="1777"/>
        <v>0.13426517011574887</v>
      </c>
      <c r="DP666" s="6">
        <f t="shared" si="1777"/>
        <v>0.37860457063711916</v>
      </c>
      <c r="DQ666" s="6">
        <f t="shared" si="1777"/>
        <v>0.16818736539842066</v>
      </c>
      <c r="DR666" s="6">
        <f t="shared" si="1777"/>
        <v>0</v>
      </c>
      <c r="DS666" s="6">
        <f t="shared" si="1777"/>
        <v>4.0770797962648556E-2</v>
      </c>
      <c r="DT666" s="6">
        <f t="shared" si="1777"/>
        <v>0</v>
      </c>
      <c r="DU666" s="6">
        <f t="shared" si="1777"/>
        <v>0</v>
      </c>
      <c r="DV666" s="178"/>
      <c r="DW666" s="6">
        <f t="shared" si="1778"/>
        <v>1.8074357619047618E-2</v>
      </c>
      <c r="DX666" s="6">
        <f t="shared" si="1778"/>
        <v>1.8151754589162562E-2</v>
      </c>
      <c r="DY666" s="6">
        <f t="shared" si="1778"/>
        <v>1.816868607442133E-2</v>
      </c>
      <c r="DZ666" s="6">
        <f t="shared" si="1778"/>
        <v>1.8198693924439197E-2</v>
      </c>
      <c r="EA666" s="6">
        <f t="shared" si="1778"/>
        <v>1.8193549334862384E-2</v>
      </c>
      <c r="EB666" s="6">
        <f t="shared" si="1778"/>
        <v>1.8165140162031437E-2</v>
      </c>
      <c r="EC666" s="6">
        <f t="shared" si="1778"/>
        <v>1.8201604375862067E-2</v>
      </c>
      <c r="ED666" s="6">
        <f t="shared" si="1778"/>
        <v>1.8176299257814742E-2</v>
      </c>
      <c r="EE666" s="6">
        <f t="shared" si="1778"/>
        <v>1.8233430034532375E-2</v>
      </c>
      <c r="EF666" s="6">
        <f t="shared" si="1778"/>
        <v>1.8189151796708058E-2</v>
      </c>
      <c r="EG666" s="6">
        <f t="shared" si="1778"/>
        <v>1.8146693064575645E-2</v>
      </c>
      <c r="EH666" s="6">
        <f t="shared" si="1778"/>
        <v>1.8126342038020521E-2</v>
      </c>
    </row>
    <row r="667" spans="2:138" x14ac:dyDescent="0.25">
      <c r="B667" s="51">
        <v>69107</v>
      </c>
      <c r="C667" s="51"/>
      <c r="D667" t="str" cm="1">
        <f t="array" ref="D667">_xll.OneStreamExcelAddIn.XFFunctions.XFGetMemberInfo("Description","Account",B667)</f>
        <v>Mileage</v>
      </c>
      <c r="E667" s="6">
        <f t="shared" si="1728"/>
        <v>1.0248727984344423</v>
      </c>
      <c r="F667" s="6">
        <f t="shared" si="1728"/>
        <v>1.088850373482493</v>
      </c>
      <c r="G667" s="6">
        <f t="shared" si="1729"/>
        <v>6.3977575048050683E-2</v>
      </c>
      <c r="H667" s="55">
        <f t="shared" si="1730"/>
        <v>5.8756994171228379E-2</v>
      </c>
      <c r="I667" s="41"/>
      <c r="J667" s="6">
        <f t="shared" si="1731"/>
        <v>0.92492775958389528</v>
      </c>
      <c r="K667" s="6">
        <f t="shared" si="1731"/>
        <v>1.1193221152401691</v>
      </c>
      <c r="L667" s="6">
        <f t="shared" si="1732"/>
        <v>0.19439435565627383</v>
      </c>
      <c r="M667" s="40">
        <f t="shared" si="1733"/>
        <v>0.17367150439492862</v>
      </c>
      <c r="N667" s="41"/>
      <c r="O667" s="6">
        <f t="shared" si="1734"/>
        <v>0.49275574910229969</v>
      </c>
      <c r="P667" s="6">
        <f t="shared" si="1735"/>
        <v>-0.43217201048159559</v>
      </c>
      <c r="Q667" s="40">
        <f t="shared" si="1736"/>
        <v>-0.87705117853809866</v>
      </c>
      <c r="R667" s="41"/>
      <c r="S667" s="6">
        <f t="shared" si="1779"/>
        <v>0</v>
      </c>
      <c r="T667" s="6">
        <f t="shared" si="1737"/>
        <v>-1.0248727984344423</v>
      </c>
      <c r="U667" s="40">
        <f t="shared" si="1738"/>
        <v>0</v>
      </c>
      <c r="V667" s="41"/>
      <c r="W667" s="42"/>
      <c r="X667" s="43"/>
      <c r="Y667" s="42"/>
      <c r="Z667" s="44"/>
      <c r="AB667" s="6">
        <f t="shared" si="1739"/>
        <v>0.67320353271778399</v>
      </c>
      <c r="AC667" s="6">
        <f t="shared" si="1739"/>
        <v>1.1263153446816372</v>
      </c>
      <c r="AD667" s="6">
        <f t="shared" si="1740"/>
        <v>0.45311181196385319</v>
      </c>
      <c r="AE667" s="40">
        <f t="shared" si="1741"/>
        <v>0.40229569285671873</v>
      </c>
      <c r="AG667" s="6">
        <f t="shared" si="1742"/>
        <v>0.88782660332541574</v>
      </c>
      <c r="AH667" s="6">
        <f t="shared" si="1742"/>
        <v>1.1851206808940549</v>
      </c>
      <c r="AI667" s="6">
        <f t="shared" si="1743"/>
        <v>0.29729407756863913</v>
      </c>
      <c r="AJ667" s="40">
        <f t="shared" si="1744"/>
        <v>0.25085553088514201</v>
      </c>
      <c r="AL667" s="6">
        <f t="shared" si="1745"/>
        <v>1.0905516014234875</v>
      </c>
      <c r="AM667" s="6">
        <f t="shared" si="1745"/>
        <v>1.0827843546887186</v>
      </c>
      <c r="AN667" s="6">
        <f t="shared" si="1746"/>
        <v>-7.7672467347689178E-3</v>
      </c>
      <c r="AO667" s="40">
        <f t="shared" si="1747"/>
        <v>-7.173401334379147E-3</v>
      </c>
      <c r="AQ667" s="6">
        <f t="shared" si="1748"/>
        <v>1.0248727984344423</v>
      </c>
      <c r="AR667" s="6">
        <f t="shared" si="1748"/>
        <v>1.088850373482493</v>
      </c>
      <c r="AS667" s="6">
        <f t="shared" si="1749"/>
        <v>6.3977575048050683E-2</v>
      </c>
      <c r="AT667" s="40">
        <f t="shared" si="1750"/>
        <v>5.8756994171228379E-2</v>
      </c>
      <c r="AV667" s="6">
        <f t="shared" si="1751"/>
        <v>0.92492775958389528</v>
      </c>
      <c r="AW667" s="6">
        <f t="shared" si="1751"/>
        <v>1.0726997815336323</v>
      </c>
      <c r="AX667" s="6">
        <f t="shared" si="1752"/>
        <v>0.14777202194973704</v>
      </c>
      <c r="AY667" s="40">
        <f t="shared" si="1753"/>
        <v>0.13775711013799993</v>
      </c>
      <c r="BA667" s="6">
        <f t="shared" si="1754"/>
        <v>0</v>
      </c>
      <c r="BB667" s="6">
        <f t="shared" si="1754"/>
        <v>1.0907599672627148</v>
      </c>
      <c r="BC667" s="6">
        <f t="shared" si="1755"/>
        <v>1.0907599672627148</v>
      </c>
      <c r="BD667" s="40">
        <f t="shared" si="1756"/>
        <v>1</v>
      </c>
      <c r="BF667" s="6">
        <f t="shared" si="1757"/>
        <v>0</v>
      </c>
      <c r="BG667" s="6">
        <f t="shared" si="1757"/>
        <v>1.0767855493995846</v>
      </c>
      <c r="BH667" s="6">
        <f t="shared" si="1758"/>
        <v>1.0767855493995846</v>
      </c>
      <c r="BI667" s="40">
        <f t="shared" si="1759"/>
        <v>1</v>
      </c>
      <c r="BK667" s="6">
        <f t="shared" si="1760"/>
        <v>0</v>
      </c>
      <c r="BL667" s="6">
        <f t="shared" si="1760"/>
        <v>1.1162084230674802</v>
      </c>
      <c r="BM667" s="6">
        <f t="shared" si="1761"/>
        <v>1.1162084230674802</v>
      </c>
      <c r="BN667" s="40">
        <f t="shared" si="1762"/>
        <v>1</v>
      </c>
      <c r="BP667" s="6">
        <f t="shared" si="1763"/>
        <v>0</v>
      </c>
      <c r="BQ667" s="6">
        <f t="shared" si="1763"/>
        <v>1.1031417760432778</v>
      </c>
      <c r="BR667" s="6">
        <f t="shared" si="1764"/>
        <v>1.1031417760432778</v>
      </c>
      <c r="BS667" s="40">
        <f t="shared" si="1765"/>
        <v>1</v>
      </c>
      <c r="BU667" s="6">
        <f t="shared" si="1766"/>
        <v>0</v>
      </c>
      <c r="BV667" s="6">
        <f t="shared" si="1766"/>
        <v>1.0559445387660442</v>
      </c>
      <c r="BW667" s="6">
        <f t="shared" si="1767"/>
        <v>1.0559445387660442</v>
      </c>
      <c r="BX667" s="40">
        <f t="shared" si="1768"/>
        <v>1</v>
      </c>
      <c r="BZ667" s="6">
        <f t="shared" si="1769"/>
        <v>0</v>
      </c>
      <c r="CA667" s="6">
        <f t="shared" si="1769"/>
        <v>1.1214412789996393</v>
      </c>
      <c r="CB667" s="6">
        <f t="shared" si="1770"/>
        <v>1.1214412789996393</v>
      </c>
      <c r="CC667" s="40">
        <f t="shared" si="1771"/>
        <v>1</v>
      </c>
      <c r="CE667" s="6">
        <f t="shared" si="1772"/>
        <v>0</v>
      </c>
      <c r="CF667" s="6">
        <f t="shared" si="1772"/>
        <v>1.093060339777153</v>
      </c>
      <c r="CG667" s="6">
        <f t="shared" si="1773"/>
        <v>1.093060339777153</v>
      </c>
      <c r="CH667" s="40">
        <f t="shared" si="1774"/>
        <v>1</v>
      </c>
      <c r="CI667" s="212"/>
      <c r="CJ667" s="6">
        <f t="shared" si="1775"/>
        <v>0.67320353271778399</v>
      </c>
      <c r="CK667" s="6">
        <f t="shared" si="1775"/>
        <v>0.88782660332541574</v>
      </c>
      <c r="CL667" s="6">
        <f t="shared" si="1775"/>
        <v>1.0905516014234875</v>
      </c>
      <c r="CM667" s="6">
        <f t="shared" si="1775"/>
        <v>1.0248727984344423</v>
      </c>
      <c r="CN667" s="6">
        <f t="shared" si="1775"/>
        <v>0.92492775958389528</v>
      </c>
      <c r="CO667" s="6">
        <f t="shared" si="1775"/>
        <v>0</v>
      </c>
      <c r="CP667" s="6">
        <f t="shared" si="1775"/>
        <v>0</v>
      </c>
      <c r="CQ667" s="6">
        <f t="shared" si="1775"/>
        <v>0</v>
      </c>
      <c r="CR667" s="6">
        <f t="shared" si="1775"/>
        <v>0</v>
      </c>
      <c r="CS667" s="6">
        <f t="shared" si="1775"/>
        <v>0</v>
      </c>
      <c r="CT667" s="6">
        <f t="shared" si="1775"/>
        <v>0</v>
      </c>
      <c r="CU667" s="6">
        <f t="shared" si="1775"/>
        <v>0</v>
      </c>
      <c r="CV667" s="212"/>
      <c r="CW667" s="6">
        <f t="shared" si="1776"/>
        <v>4.6468139609349986E-2</v>
      </c>
      <c r="CX667" s="6">
        <f t="shared" si="1776"/>
        <v>0.26149312377210215</v>
      </c>
      <c r="CY667" s="6">
        <f t="shared" si="1776"/>
        <v>0.62834516037468058</v>
      </c>
      <c r="CZ667" s="6">
        <f t="shared" si="1776"/>
        <v>0.97146650929477729</v>
      </c>
      <c r="DA667" s="6">
        <f t="shared" si="1776"/>
        <v>0.53414356580099209</v>
      </c>
      <c r="DB667" s="6">
        <f t="shared" si="1776"/>
        <v>0.74729213125199112</v>
      </c>
      <c r="DC667" s="6">
        <f t="shared" si="1776"/>
        <v>0.97685950413223144</v>
      </c>
      <c r="DD667" s="6">
        <f t="shared" si="1776"/>
        <v>0.40472848171407461</v>
      </c>
      <c r="DE667" s="6">
        <f t="shared" si="1776"/>
        <v>0.75635036496350372</v>
      </c>
      <c r="DF667" s="6">
        <f t="shared" si="1776"/>
        <v>1.3941772586739951</v>
      </c>
      <c r="DG667" s="6">
        <f t="shared" si="1776"/>
        <v>0.70657844990548213</v>
      </c>
      <c r="DH667" s="6">
        <f t="shared" si="1776"/>
        <v>0.70008976660682221</v>
      </c>
      <c r="DI667" s="178"/>
      <c r="DJ667" s="6">
        <f t="shared" si="1777"/>
        <v>1.1263153446816372</v>
      </c>
      <c r="DK667" s="6">
        <f t="shared" si="1777"/>
        <v>1.1851206808940549</v>
      </c>
      <c r="DL667" s="6">
        <f t="shared" si="1777"/>
        <v>1.0827843546887186</v>
      </c>
      <c r="DM667" s="6">
        <f t="shared" si="1777"/>
        <v>1.088850373482493</v>
      </c>
      <c r="DN667" s="6">
        <f t="shared" si="1777"/>
        <v>1.0726997815336323</v>
      </c>
      <c r="DO667" s="6">
        <f t="shared" si="1777"/>
        <v>1.0907599672627148</v>
      </c>
      <c r="DP667" s="6">
        <f t="shared" si="1777"/>
        <v>1.0767855493995846</v>
      </c>
      <c r="DQ667" s="6">
        <f t="shared" si="1777"/>
        <v>1.1162084230674802</v>
      </c>
      <c r="DR667" s="6">
        <f t="shared" si="1777"/>
        <v>1.1031417760432778</v>
      </c>
      <c r="DS667" s="6">
        <f t="shared" si="1777"/>
        <v>1.0559445387660442</v>
      </c>
      <c r="DT667" s="6">
        <f t="shared" si="1777"/>
        <v>1.1214412789996393</v>
      </c>
      <c r="DU667" s="6">
        <f t="shared" si="1777"/>
        <v>1.093060339777153</v>
      </c>
      <c r="DV667" s="178"/>
      <c r="DW667" s="6">
        <f t="shared" si="1778"/>
        <v>0.75177481969903515</v>
      </c>
      <c r="DX667" s="6">
        <f t="shared" si="1778"/>
        <v>0.7922708208679804</v>
      </c>
      <c r="DY667" s="6">
        <f t="shared" si="1778"/>
        <v>0.7088487523867566</v>
      </c>
      <c r="DZ667" s="6">
        <f t="shared" si="1778"/>
        <v>0.71280923295779219</v>
      </c>
      <c r="EA667" s="6">
        <f t="shared" si="1778"/>
        <v>0.69279270080963307</v>
      </c>
      <c r="EB667" s="6">
        <f t="shared" si="1778"/>
        <v>0.72999059730441351</v>
      </c>
      <c r="EC667" s="6">
        <f t="shared" si="1778"/>
        <v>0.69494030176810351</v>
      </c>
      <c r="ED667" s="6">
        <f t="shared" si="1778"/>
        <v>0.69324882395726994</v>
      </c>
      <c r="EE667" s="6">
        <f t="shared" si="1778"/>
        <v>0.69547730541928054</v>
      </c>
      <c r="EF667" s="6">
        <f t="shared" si="1778"/>
        <v>0.69716375190528446</v>
      </c>
      <c r="EG667" s="6">
        <f t="shared" si="1778"/>
        <v>0.74113060814329634</v>
      </c>
      <c r="EH667" s="6">
        <f t="shared" si="1778"/>
        <v>0.72799672996529874</v>
      </c>
    </row>
    <row r="668" spans="2:138" x14ac:dyDescent="0.25">
      <c r="B668" s="51">
        <v>69108</v>
      </c>
      <c r="C668" s="51"/>
      <c r="D668" t="str" cm="1">
        <f t="array" ref="D668">_xll.OneStreamExcelAddIn.XFFunctions.XFGetMemberInfo("Description","Account",B668)</f>
        <v>Meals - Employee Travel</v>
      </c>
      <c r="E668" s="6">
        <f t="shared" si="1728"/>
        <v>0.11193346379647749</v>
      </c>
      <c r="F668" s="6">
        <f t="shared" si="1728"/>
        <v>0.27102882819782914</v>
      </c>
      <c r="G668" s="6">
        <f t="shared" si="1729"/>
        <v>0.15909536440135164</v>
      </c>
      <c r="H668" s="55">
        <f t="shared" si="1730"/>
        <v>0.5870053213867894</v>
      </c>
      <c r="I668" s="41"/>
      <c r="J668" s="6">
        <f t="shared" si="1731"/>
        <v>2.7546715469081103E-2</v>
      </c>
      <c r="K668" s="6">
        <f t="shared" si="1731"/>
        <v>0.27861363568181408</v>
      </c>
      <c r="L668" s="6">
        <f t="shared" si="1732"/>
        <v>0.25106692021273297</v>
      </c>
      <c r="M668" s="40">
        <f t="shared" si="1733"/>
        <v>0.90112933488818769</v>
      </c>
      <c r="N668" s="41"/>
      <c r="O668" s="6">
        <f t="shared" si="1734"/>
        <v>8.410573764229505E-2</v>
      </c>
      <c r="P668" s="6">
        <f t="shared" si="1735"/>
        <v>5.6559022173213944E-2</v>
      </c>
      <c r="Q668" s="40">
        <f t="shared" si="1736"/>
        <v>0.67247519323546801</v>
      </c>
      <c r="R668" s="41"/>
      <c r="S668" s="6">
        <f t="shared" si="1779"/>
        <v>0</v>
      </c>
      <c r="T668" s="6">
        <f t="shared" si="1737"/>
        <v>-0.11193346379647749</v>
      </c>
      <c r="U668" s="40">
        <f t="shared" si="1738"/>
        <v>0</v>
      </c>
      <c r="V668" s="41"/>
      <c r="W668" s="42"/>
      <c r="X668" s="43"/>
      <c r="Y668" s="42"/>
      <c r="Z668" s="44"/>
      <c r="AB668" s="6">
        <f t="shared" si="1739"/>
        <v>0</v>
      </c>
      <c r="AC668" s="6">
        <f t="shared" si="1739"/>
        <v>0.28035434021477723</v>
      </c>
      <c r="AD668" s="6">
        <f t="shared" si="1740"/>
        <v>0.28035434021477723</v>
      </c>
      <c r="AE668" s="40">
        <f t="shared" si="1741"/>
        <v>1</v>
      </c>
      <c r="AG668" s="6">
        <f t="shared" si="1742"/>
        <v>0</v>
      </c>
      <c r="AH668" s="6">
        <f t="shared" si="1742"/>
        <v>0.29499174288605179</v>
      </c>
      <c r="AI668" s="6">
        <f t="shared" si="1743"/>
        <v>0.29499174288605179</v>
      </c>
      <c r="AJ668" s="40">
        <f t="shared" si="1744"/>
        <v>1</v>
      </c>
      <c r="AL668" s="6">
        <f t="shared" si="1745"/>
        <v>0</v>
      </c>
      <c r="AM668" s="6">
        <f t="shared" si="1745"/>
        <v>0.26951891829143454</v>
      </c>
      <c r="AN668" s="6">
        <f t="shared" si="1746"/>
        <v>0.26951891829143454</v>
      </c>
      <c r="AO668" s="40">
        <f t="shared" si="1747"/>
        <v>1</v>
      </c>
      <c r="AQ668" s="6">
        <f t="shared" si="1748"/>
        <v>0.11193346379647749</v>
      </c>
      <c r="AR668" s="6">
        <f t="shared" si="1748"/>
        <v>0.27102882819782914</v>
      </c>
      <c r="AS668" s="6">
        <f t="shared" si="1749"/>
        <v>0.15909536440135164</v>
      </c>
      <c r="AT668" s="40">
        <f t="shared" si="1750"/>
        <v>0.5870053213867894</v>
      </c>
      <c r="AV668" s="6">
        <f t="shared" si="1751"/>
        <v>2.7546715469081103E-2</v>
      </c>
      <c r="AW668" s="6">
        <f t="shared" si="1751"/>
        <v>0.26700873864539493</v>
      </c>
      <c r="AX668" s="6">
        <f t="shared" si="1752"/>
        <v>0.23946202317631382</v>
      </c>
      <c r="AY668" s="40">
        <f t="shared" si="1753"/>
        <v>0.89683215759591695</v>
      </c>
      <c r="BA668" s="6">
        <f t="shared" si="1754"/>
        <v>0</v>
      </c>
      <c r="BB668" s="6">
        <f t="shared" si="1754"/>
        <v>0.27150415059031918</v>
      </c>
      <c r="BC668" s="6">
        <f t="shared" si="1755"/>
        <v>0.27150415059031918</v>
      </c>
      <c r="BD668" s="40">
        <f t="shared" si="1756"/>
        <v>1</v>
      </c>
      <c r="BF668" s="6">
        <f t="shared" si="1757"/>
        <v>0</v>
      </c>
      <c r="BG668" s="6">
        <f t="shared" si="1757"/>
        <v>0.26802573868871188</v>
      </c>
      <c r="BH668" s="6">
        <f t="shared" si="1758"/>
        <v>0.26802573868871188</v>
      </c>
      <c r="BI668" s="40">
        <f t="shared" si="1759"/>
        <v>1</v>
      </c>
      <c r="BK668" s="6">
        <f t="shared" si="1760"/>
        <v>0</v>
      </c>
      <c r="BL668" s="6">
        <f t="shared" si="1760"/>
        <v>0.27783859775053837</v>
      </c>
      <c r="BM668" s="6">
        <f t="shared" si="1761"/>
        <v>0.27783859775053837</v>
      </c>
      <c r="BN668" s="40">
        <f t="shared" si="1762"/>
        <v>1</v>
      </c>
      <c r="BP668" s="6">
        <f t="shared" si="1763"/>
        <v>0</v>
      </c>
      <c r="BQ668" s="6">
        <f t="shared" si="1763"/>
        <v>0.27458614165768003</v>
      </c>
      <c r="BR668" s="6">
        <f t="shared" si="1764"/>
        <v>0.27458614165768003</v>
      </c>
      <c r="BS668" s="40">
        <f t="shared" si="1765"/>
        <v>1</v>
      </c>
      <c r="BU668" s="6">
        <f t="shared" si="1766"/>
        <v>0</v>
      </c>
      <c r="BV668" s="6">
        <f t="shared" si="1766"/>
        <v>0.26283814374634973</v>
      </c>
      <c r="BW668" s="6">
        <f t="shared" si="1767"/>
        <v>0.26283814374634973</v>
      </c>
      <c r="BX668" s="40">
        <f t="shared" si="1768"/>
        <v>1</v>
      </c>
      <c r="BZ668" s="6">
        <f t="shared" si="1769"/>
        <v>0</v>
      </c>
      <c r="CA668" s="6">
        <f t="shared" si="1769"/>
        <v>0.27914112273097724</v>
      </c>
      <c r="CB668" s="6">
        <f t="shared" si="1770"/>
        <v>0.27914112273097724</v>
      </c>
      <c r="CC668" s="40">
        <f t="shared" si="1771"/>
        <v>1</v>
      </c>
      <c r="CE668" s="6">
        <f t="shared" si="1772"/>
        <v>0</v>
      </c>
      <c r="CF668" s="6">
        <f t="shared" si="1772"/>
        <v>0.27207674282355004</v>
      </c>
      <c r="CG668" s="6">
        <f t="shared" si="1773"/>
        <v>0.27207674282355004</v>
      </c>
      <c r="CH668" s="40">
        <f t="shared" si="1774"/>
        <v>1</v>
      </c>
      <c r="CI668" s="212"/>
      <c r="CJ668" s="6">
        <f t="shared" si="1775"/>
        <v>0</v>
      </c>
      <c r="CK668" s="6">
        <f t="shared" si="1775"/>
        <v>0</v>
      </c>
      <c r="CL668" s="6">
        <f t="shared" si="1775"/>
        <v>0</v>
      </c>
      <c r="CM668" s="6">
        <f t="shared" si="1775"/>
        <v>0.11193346379647749</v>
      </c>
      <c r="CN668" s="6">
        <f t="shared" si="1775"/>
        <v>2.7546715469081103E-2</v>
      </c>
      <c r="CO668" s="6">
        <f t="shared" si="1775"/>
        <v>0</v>
      </c>
      <c r="CP668" s="6">
        <f t="shared" si="1775"/>
        <v>0</v>
      </c>
      <c r="CQ668" s="6">
        <f t="shared" si="1775"/>
        <v>0</v>
      </c>
      <c r="CR668" s="6">
        <f t="shared" si="1775"/>
        <v>0</v>
      </c>
      <c r="CS668" s="6">
        <f t="shared" si="1775"/>
        <v>0</v>
      </c>
      <c r="CT668" s="6">
        <f t="shared" si="1775"/>
        <v>0</v>
      </c>
      <c r="CU668" s="6">
        <f t="shared" si="1775"/>
        <v>0</v>
      </c>
      <c r="CV668" s="212"/>
      <c r="CW668" s="6">
        <f t="shared" si="1776"/>
        <v>0.15891770733269292</v>
      </c>
      <c r="CX668" s="6">
        <f t="shared" si="1776"/>
        <v>1.8451211525867716E-2</v>
      </c>
      <c r="CY668" s="6">
        <f t="shared" si="1776"/>
        <v>4.0763553789384052E-2</v>
      </c>
      <c r="CZ668" s="6">
        <f t="shared" si="1776"/>
        <v>0.11938624963115964</v>
      </c>
      <c r="DA668" s="6">
        <f t="shared" si="1776"/>
        <v>0.1577560548584768</v>
      </c>
      <c r="DB668" s="6">
        <f t="shared" si="1776"/>
        <v>0.16760433258999682</v>
      </c>
      <c r="DC668" s="6">
        <f t="shared" si="1776"/>
        <v>0.13572892561983471</v>
      </c>
      <c r="DD668" s="6">
        <f t="shared" si="1776"/>
        <v>0.11506834133727374</v>
      </c>
      <c r="DE668" s="6">
        <f t="shared" si="1776"/>
        <v>0.17523722627737226</v>
      </c>
      <c r="DF668" s="6">
        <f t="shared" si="1776"/>
        <v>0.21047406389556855</v>
      </c>
      <c r="DG668" s="6">
        <f t="shared" si="1776"/>
        <v>1.1296786389413989E-2</v>
      </c>
      <c r="DH668" s="6">
        <f t="shared" si="1776"/>
        <v>0.1685592459605027</v>
      </c>
      <c r="DI668" s="178"/>
      <c r="DJ668" s="6">
        <f t="shared" si="1777"/>
        <v>0.28035434021477723</v>
      </c>
      <c r="DK668" s="6">
        <f t="shared" si="1777"/>
        <v>0.29499174288605179</v>
      </c>
      <c r="DL668" s="6">
        <f t="shared" si="1777"/>
        <v>0.26951891829143454</v>
      </c>
      <c r="DM668" s="6">
        <f t="shared" si="1777"/>
        <v>0.27102882819782914</v>
      </c>
      <c r="DN668" s="6">
        <f t="shared" si="1777"/>
        <v>0.26700873864539493</v>
      </c>
      <c r="DO668" s="6">
        <f t="shared" si="1777"/>
        <v>0.27150415059031918</v>
      </c>
      <c r="DP668" s="6">
        <f t="shared" si="1777"/>
        <v>0.26802573868871188</v>
      </c>
      <c r="DQ668" s="6">
        <f t="shared" si="1777"/>
        <v>0.27783859775053837</v>
      </c>
      <c r="DR668" s="6">
        <f t="shared" si="1777"/>
        <v>0.27458614165768003</v>
      </c>
      <c r="DS668" s="6">
        <f t="shared" si="1777"/>
        <v>0.26283814374634973</v>
      </c>
      <c r="DT668" s="6">
        <f t="shared" si="1777"/>
        <v>0.27914112273097724</v>
      </c>
      <c r="DU668" s="6">
        <f t="shared" si="1777"/>
        <v>0.27207674282355004</v>
      </c>
      <c r="DV668" s="178"/>
      <c r="DW668" s="6">
        <f t="shared" si="1778"/>
        <v>5.8600649427326484E-2</v>
      </c>
      <c r="DX668" s="6">
        <f t="shared" si="1778"/>
        <v>5.8851585743185553E-2</v>
      </c>
      <c r="DY668" s="6">
        <f t="shared" si="1778"/>
        <v>5.8906480973923238E-2</v>
      </c>
      <c r="DZ668" s="6">
        <f t="shared" si="1778"/>
        <v>5.9003772370720187E-2</v>
      </c>
      <c r="EA668" s="6">
        <f t="shared" si="1778"/>
        <v>5.8987092591743125E-2</v>
      </c>
      <c r="EB668" s="6">
        <f t="shared" si="1778"/>
        <v>5.8894984423216445E-2</v>
      </c>
      <c r="EC668" s="6">
        <f t="shared" si="1778"/>
        <v>5.9013208631034486E-2</v>
      </c>
      <c r="ED668" s="6">
        <f t="shared" si="1778"/>
        <v>5.8931164423286497E-2</v>
      </c>
      <c r="EE668" s="6">
        <f t="shared" si="1778"/>
        <v>5.9116393723741008E-2</v>
      </c>
      <c r="EF668" s="6">
        <f t="shared" si="1778"/>
        <v>5.8972834901530463E-2</v>
      </c>
      <c r="EG668" s="6">
        <f t="shared" si="1778"/>
        <v>5.8835175277367771E-2</v>
      </c>
      <c r="EH668" s="6">
        <f t="shared" si="1778"/>
        <v>5.876919321605311E-2</v>
      </c>
    </row>
    <row r="669" spans="2:138" x14ac:dyDescent="0.25">
      <c r="B669" s="51">
        <v>69109</v>
      </c>
      <c r="C669" s="51"/>
      <c r="D669" t="str" cm="1">
        <f t="array" ref="D669">_xll.OneStreamExcelAddIn.XFFunctions.XFGetMemberInfo("Description","Account",B669)</f>
        <v>Meals - Employee Business Mtgs</v>
      </c>
      <c r="E669" s="6">
        <f t="shared" si="1728"/>
        <v>5.4363992172211349E-3</v>
      </c>
      <c r="F669" s="6">
        <f t="shared" si="1728"/>
        <v>7.3061099439775914E-2</v>
      </c>
      <c r="G669" s="6">
        <f t="shared" si="1729"/>
        <v>6.7624700222554776E-2</v>
      </c>
      <c r="H669" s="55">
        <f t="shared" si="1730"/>
        <v>0.9255910565416231</v>
      </c>
      <c r="I669" s="41"/>
      <c r="J669" s="6">
        <f t="shared" si="1731"/>
        <v>6.8262377191292628E-3</v>
      </c>
      <c r="K669" s="6">
        <f t="shared" si="1731"/>
        <v>7.5105732025555649E-2</v>
      </c>
      <c r="L669" s="6">
        <f t="shared" si="1732"/>
        <v>6.827949430642638E-2</v>
      </c>
      <c r="M669" s="40">
        <f t="shared" si="1733"/>
        <v>0.90911162790069666</v>
      </c>
      <c r="N669" s="41"/>
      <c r="O669" s="6">
        <f t="shared" si="1734"/>
        <v>7.9448391779356701E-3</v>
      </c>
      <c r="P669" s="6">
        <f t="shared" si="1735"/>
        <v>1.1186014588064072E-3</v>
      </c>
      <c r="Q669" s="40">
        <f t="shared" si="1736"/>
        <v>0.1407959851362349</v>
      </c>
      <c r="R669" s="41"/>
      <c r="S669" s="6">
        <f t="shared" si="1779"/>
        <v>0</v>
      </c>
      <c r="T669" s="6">
        <f t="shared" si="1737"/>
        <v>-5.4363992172211349E-3</v>
      </c>
      <c r="U669" s="40">
        <f t="shared" si="1738"/>
        <v>0</v>
      </c>
      <c r="V669" s="41"/>
      <c r="W669" s="42"/>
      <c r="X669" s="43"/>
      <c r="Y669" s="42"/>
      <c r="Z669" s="44"/>
      <c r="AB669" s="6">
        <f t="shared" si="1739"/>
        <v>0</v>
      </c>
      <c r="AC669" s="6">
        <f t="shared" si="1739"/>
        <v>7.5574972835929011E-2</v>
      </c>
      <c r="AD669" s="6">
        <f t="shared" si="1740"/>
        <v>7.5574972835929011E-2</v>
      </c>
      <c r="AE669" s="40">
        <f t="shared" si="1741"/>
        <v>1</v>
      </c>
      <c r="AG669" s="6">
        <f t="shared" si="1742"/>
        <v>0</v>
      </c>
      <c r="AH669" s="6">
        <f t="shared" si="1742"/>
        <v>7.9520769817073164E-2</v>
      </c>
      <c r="AI669" s="6">
        <f t="shared" si="1743"/>
        <v>7.9520769817073164E-2</v>
      </c>
      <c r="AJ669" s="40">
        <f t="shared" si="1744"/>
        <v>1</v>
      </c>
      <c r="AL669" s="6">
        <f t="shared" si="1745"/>
        <v>2.0277580071174375E-2</v>
      </c>
      <c r="AM669" s="6">
        <f t="shared" si="1745"/>
        <v>7.265407381615599E-2</v>
      </c>
      <c r="AN669" s="6">
        <f t="shared" si="1746"/>
        <v>5.2376493744981614E-2</v>
      </c>
      <c r="AO669" s="40">
        <f t="shared" si="1747"/>
        <v>0.72090236643185623</v>
      </c>
      <c r="AQ669" s="6">
        <f t="shared" si="1748"/>
        <v>5.4363992172211349E-3</v>
      </c>
      <c r="AR669" s="6">
        <f t="shared" si="1748"/>
        <v>7.3061099439775914E-2</v>
      </c>
      <c r="AS669" s="6">
        <f t="shared" si="1749"/>
        <v>6.7624700222554776E-2</v>
      </c>
      <c r="AT669" s="40">
        <f t="shared" si="1750"/>
        <v>0.9255910565416231</v>
      </c>
      <c r="AV669" s="6">
        <f t="shared" si="1751"/>
        <v>6.8262377191292628E-3</v>
      </c>
      <c r="AW669" s="6">
        <f t="shared" si="1751"/>
        <v>7.1977406002069672E-2</v>
      </c>
      <c r="AX669" s="6">
        <f t="shared" si="1752"/>
        <v>6.5151168282940403E-2</v>
      </c>
      <c r="AY669" s="40">
        <f t="shared" si="1753"/>
        <v>0.90516138190735873</v>
      </c>
      <c r="BA669" s="6">
        <f t="shared" si="1754"/>
        <v>0</v>
      </c>
      <c r="BB669" s="6">
        <f t="shared" si="1754"/>
        <v>7.3189231848474215E-2</v>
      </c>
      <c r="BC669" s="6">
        <f t="shared" si="1755"/>
        <v>7.3189231848474215E-2</v>
      </c>
      <c r="BD669" s="40">
        <f t="shared" si="1756"/>
        <v>1</v>
      </c>
      <c r="BF669" s="6">
        <f t="shared" si="1757"/>
        <v>0</v>
      </c>
      <c r="BG669" s="6">
        <f t="shared" si="1757"/>
        <v>7.2251558171745153E-2</v>
      </c>
      <c r="BH669" s="6">
        <f t="shared" si="1758"/>
        <v>7.2251558171745153E-2</v>
      </c>
      <c r="BI669" s="40">
        <f t="shared" si="1759"/>
        <v>1</v>
      </c>
      <c r="BK669" s="6">
        <f t="shared" si="1760"/>
        <v>0</v>
      </c>
      <c r="BL669" s="6">
        <f t="shared" si="1760"/>
        <v>7.4896805455850674E-2</v>
      </c>
      <c r="BM669" s="6">
        <f t="shared" si="1761"/>
        <v>7.4896805455850674E-2</v>
      </c>
      <c r="BN669" s="40">
        <f t="shared" si="1762"/>
        <v>1</v>
      </c>
      <c r="BP669" s="6">
        <f t="shared" si="1763"/>
        <v>0</v>
      </c>
      <c r="BQ669" s="6">
        <f t="shared" si="1763"/>
        <v>7.402004256828662E-2</v>
      </c>
      <c r="BR669" s="6">
        <f t="shared" si="1764"/>
        <v>7.402004256828662E-2</v>
      </c>
      <c r="BS669" s="40">
        <f t="shared" si="1765"/>
        <v>1</v>
      </c>
      <c r="BU669" s="6">
        <f t="shared" si="1766"/>
        <v>0</v>
      </c>
      <c r="BV669" s="6">
        <f t="shared" si="1766"/>
        <v>7.0853140916808152E-2</v>
      </c>
      <c r="BW669" s="6">
        <f t="shared" si="1767"/>
        <v>7.0853140916808152E-2</v>
      </c>
      <c r="BX669" s="40">
        <f t="shared" si="1768"/>
        <v>1</v>
      </c>
      <c r="BZ669" s="6">
        <f t="shared" si="1769"/>
        <v>0</v>
      </c>
      <c r="CA669" s="6">
        <f t="shared" si="1769"/>
        <v>7.5247926433465562E-2</v>
      </c>
      <c r="CB669" s="6">
        <f t="shared" si="1770"/>
        <v>7.5247926433465562E-2</v>
      </c>
      <c r="CC669" s="40">
        <f t="shared" si="1771"/>
        <v>1</v>
      </c>
      <c r="CE669" s="6">
        <f t="shared" si="1772"/>
        <v>0</v>
      </c>
      <c r="CF669" s="6">
        <f t="shared" si="1772"/>
        <v>7.3343585237258341E-2</v>
      </c>
      <c r="CG669" s="6">
        <f t="shared" si="1773"/>
        <v>7.3343585237258341E-2</v>
      </c>
      <c r="CH669" s="40">
        <f t="shared" si="1774"/>
        <v>1</v>
      </c>
      <c r="CI669" s="212"/>
      <c r="CJ669" s="6">
        <f t="shared" si="1775"/>
        <v>0</v>
      </c>
      <c r="CK669" s="6">
        <f t="shared" si="1775"/>
        <v>0</v>
      </c>
      <c r="CL669" s="6">
        <f t="shared" si="1775"/>
        <v>2.0277580071174375E-2</v>
      </c>
      <c r="CM669" s="6">
        <f t="shared" si="1775"/>
        <v>5.4363992172211349E-3</v>
      </c>
      <c r="CN669" s="6">
        <f t="shared" si="1775"/>
        <v>6.8262377191292628E-3</v>
      </c>
      <c r="CO669" s="6">
        <f t="shared" si="1775"/>
        <v>0</v>
      </c>
      <c r="CP669" s="6">
        <f t="shared" si="1775"/>
        <v>0</v>
      </c>
      <c r="CQ669" s="6">
        <f t="shared" si="1775"/>
        <v>0</v>
      </c>
      <c r="CR669" s="6">
        <f t="shared" si="1775"/>
        <v>0</v>
      </c>
      <c r="CS669" s="6">
        <f t="shared" si="1775"/>
        <v>0</v>
      </c>
      <c r="CT669" s="6">
        <f t="shared" si="1775"/>
        <v>0</v>
      </c>
      <c r="CU669" s="6">
        <f t="shared" si="1775"/>
        <v>0</v>
      </c>
      <c r="CV669" s="212"/>
      <c r="CW669" s="6">
        <f t="shared" si="1776"/>
        <v>0</v>
      </c>
      <c r="CX669" s="6">
        <f t="shared" si="1776"/>
        <v>0</v>
      </c>
      <c r="CY669" s="6">
        <f t="shared" si="1776"/>
        <v>0</v>
      </c>
      <c r="CZ669" s="6">
        <f t="shared" si="1776"/>
        <v>3.0684567719091175E-2</v>
      </c>
      <c r="DA669" s="6">
        <f t="shared" si="1776"/>
        <v>0</v>
      </c>
      <c r="DB669" s="6">
        <f t="shared" si="1776"/>
        <v>5.3523415100350427E-2</v>
      </c>
      <c r="DC669" s="6">
        <f t="shared" si="1776"/>
        <v>5.6016528925619834E-2</v>
      </c>
      <c r="DD669" s="6">
        <f t="shared" si="1776"/>
        <v>2.5219800517177687E-2</v>
      </c>
      <c r="DE669" s="6">
        <f t="shared" si="1776"/>
        <v>7.6875912408759114E-2</v>
      </c>
      <c r="DF669" s="6">
        <f t="shared" si="1776"/>
        <v>0.18316386121607697</v>
      </c>
      <c r="DG669" s="6">
        <f t="shared" si="1776"/>
        <v>0</v>
      </c>
      <c r="DH669" s="6">
        <f t="shared" si="1776"/>
        <v>8.8402154398563734E-2</v>
      </c>
      <c r="DI669" s="178"/>
      <c r="DJ669" s="6">
        <f t="shared" si="1777"/>
        <v>7.5574972835929011E-2</v>
      </c>
      <c r="DK669" s="6">
        <f t="shared" si="1777"/>
        <v>7.9520769817073164E-2</v>
      </c>
      <c r="DL669" s="6">
        <f t="shared" si="1777"/>
        <v>7.265407381615599E-2</v>
      </c>
      <c r="DM669" s="6">
        <f t="shared" si="1777"/>
        <v>7.3061099439775914E-2</v>
      </c>
      <c r="DN669" s="6">
        <f t="shared" si="1777"/>
        <v>7.1977406002069672E-2</v>
      </c>
      <c r="DO669" s="6">
        <f t="shared" si="1777"/>
        <v>7.3189231848474215E-2</v>
      </c>
      <c r="DP669" s="6">
        <f t="shared" si="1777"/>
        <v>7.2251558171745153E-2</v>
      </c>
      <c r="DQ669" s="6">
        <f t="shared" si="1777"/>
        <v>7.4896805455850674E-2</v>
      </c>
      <c r="DR669" s="6">
        <f t="shared" si="1777"/>
        <v>7.402004256828662E-2</v>
      </c>
      <c r="DS669" s="6">
        <f t="shared" si="1777"/>
        <v>7.0853140916808152E-2</v>
      </c>
      <c r="DT669" s="6">
        <f t="shared" si="1777"/>
        <v>7.5247926433465562E-2</v>
      </c>
      <c r="DU669" s="6">
        <f t="shared" si="1777"/>
        <v>7.3343585237258341E-2</v>
      </c>
      <c r="DV669" s="178"/>
      <c r="DW669" s="6">
        <f t="shared" si="1778"/>
        <v>0.18456271397447868</v>
      </c>
      <c r="DX669" s="6">
        <f t="shared" si="1778"/>
        <v>0.19474548440065681</v>
      </c>
      <c r="DY669" s="6">
        <f t="shared" si="1778"/>
        <v>0.17374743627307354</v>
      </c>
      <c r="DZ669" s="6">
        <f t="shared" si="1778"/>
        <v>0.17502951593860686</v>
      </c>
      <c r="EA669" s="6">
        <f t="shared" si="1778"/>
        <v>0.17001146788990826</v>
      </c>
      <c r="EB669" s="6">
        <f t="shared" si="1778"/>
        <v>0.17926239419588874</v>
      </c>
      <c r="EC669" s="6">
        <f t="shared" si="1778"/>
        <v>0.1704022988505747</v>
      </c>
      <c r="ED669" s="6">
        <f t="shared" si="1778"/>
        <v>0.17006022368798393</v>
      </c>
      <c r="EE669" s="6">
        <f t="shared" si="1778"/>
        <v>0.17064748201438848</v>
      </c>
      <c r="EF669" s="6">
        <f t="shared" si="1778"/>
        <v>0.17123881028010396</v>
      </c>
      <c r="EG669" s="6">
        <f t="shared" si="1778"/>
        <v>0.18234932349323493</v>
      </c>
      <c r="EH669" s="6">
        <f t="shared" si="1778"/>
        <v>0.17893783946891972</v>
      </c>
    </row>
    <row r="670" spans="2:138" x14ac:dyDescent="0.25">
      <c r="B670" s="51">
        <v>69110</v>
      </c>
      <c r="C670" s="51"/>
      <c r="D670" t="str" cm="1">
        <f t="array" ref="D670">_xll.OneStreamExcelAddIn.XFFunctions.XFGetMemberInfo("Description","Account",B670)</f>
        <v>Entertainment</v>
      </c>
      <c r="E670" s="6">
        <f t="shared" si="1728"/>
        <v>0</v>
      </c>
      <c r="F670" s="6">
        <f t="shared" si="1728"/>
        <v>0</v>
      </c>
      <c r="G670" s="6">
        <f t="shared" si="1729"/>
        <v>0</v>
      </c>
      <c r="H670" s="55">
        <f t="shared" si="1730"/>
        <v>0</v>
      </c>
      <c r="I670" s="41"/>
      <c r="J670" s="6">
        <f t="shared" si="1731"/>
        <v>0</v>
      </c>
      <c r="K670" s="6">
        <f t="shared" si="1731"/>
        <v>0</v>
      </c>
      <c r="L670" s="6">
        <f t="shared" si="1732"/>
        <v>0</v>
      </c>
      <c r="M670" s="40">
        <f t="shared" si="1733"/>
        <v>0</v>
      </c>
      <c r="N670" s="41"/>
      <c r="O670" s="6">
        <f t="shared" si="1734"/>
        <v>0</v>
      </c>
      <c r="P670" s="6">
        <f t="shared" si="1735"/>
        <v>0</v>
      </c>
      <c r="Q670" s="40">
        <f t="shared" si="1736"/>
        <v>0</v>
      </c>
      <c r="R670" s="41"/>
      <c r="S670" s="6">
        <f t="shared" si="1779"/>
        <v>0</v>
      </c>
      <c r="T670" s="6">
        <f t="shared" si="1737"/>
        <v>0</v>
      </c>
      <c r="U670" s="40">
        <f t="shared" si="1738"/>
        <v>0</v>
      </c>
      <c r="V670" s="41"/>
      <c r="W670" s="42"/>
      <c r="X670" s="43"/>
      <c r="Y670" s="42"/>
      <c r="Z670" s="44"/>
      <c r="AB670" s="6">
        <f t="shared" si="1739"/>
        <v>0</v>
      </c>
      <c r="AC670" s="6">
        <f t="shared" si="1739"/>
        <v>0</v>
      </c>
      <c r="AD670" s="6">
        <f t="shared" si="1740"/>
        <v>0</v>
      </c>
      <c r="AE670" s="40">
        <f t="shared" si="1741"/>
        <v>0</v>
      </c>
      <c r="AG670" s="6">
        <f t="shared" si="1742"/>
        <v>0</v>
      </c>
      <c r="AH670" s="6">
        <f t="shared" si="1742"/>
        <v>0</v>
      </c>
      <c r="AI670" s="6">
        <f t="shared" si="1743"/>
        <v>0</v>
      </c>
      <c r="AJ670" s="40">
        <f t="shared" si="1744"/>
        <v>0</v>
      </c>
      <c r="AL670" s="6">
        <f t="shared" si="1745"/>
        <v>0</v>
      </c>
      <c r="AM670" s="6">
        <f t="shared" si="1745"/>
        <v>0</v>
      </c>
      <c r="AN670" s="6">
        <f t="shared" si="1746"/>
        <v>0</v>
      </c>
      <c r="AO670" s="40">
        <f t="shared" si="1747"/>
        <v>0</v>
      </c>
      <c r="AQ670" s="6">
        <f t="shared" si="1748"/>
        <v>0</v>
      </c>
      <c r="AR670" s="6">
        <f t="shared" si="1748"/>
        <v>0</v>
      </c>
      <c r="AS670" s="6">
        <f t="shared" si="1749"/>
        <v>0</v>
      </c>
      <c r="AT670" s="40">
        <f t="shared" si="1750"/>
        <v>0</v>
      </c>
      <c r="AV670" s="6">
        <f t="shared" si="1751"/>
        <v>0</v>
      </c>
      <c r="AW670" s="6">
        <f t="shared" si="1751"/>
        <v>0</v>
      </c>
      <c r="AX670" s="6">
        <f t="shared" si="1752"/>
        <v>0</v>
      </c>
      <c r="AY670" s="40">
        <f t="shared" si="1753"/>
        <v>0</v>
      </c>
      <c r="BA670" s="6">
        <f t="shared" si="1754"/>
        <v>0</v>
      </c>
      <c r="BB670" s="6">
        <f t="shared" si="1754"/>
        <v>0</v>
      </c>
      <c r="BC670" s="6">
        <f t="shared" si="1755"/>
        <v>0</v>
      </c>
      <c r="BD670" s="40">
        <f t="shared" si="1756"/>
        <v>0</v>
      </c>
      <c r="BF670" s="6">
        <f t="shared" si="1757"/>
        <v>0</v>
      </c>
      <c r="BG670" s="6">
        <f t="shared" si="1757"/>
        <v>0</v>
      </c>
      <c r="BH670" s="6">
        <f t="shared" si="1758"/>
        <v>0</v>
      </c>
      <c r="BI670" s="40">
        <f t="shared" si="1759"/>
        <v>0</v>
      </c>
      <c r="BK670" s="6">
        <f t="shared" si="1760"/>
        <v>0</v>
      </c>
      <c r="BL670" s="6">
        <f t="shared" si="1760"/>
        <v>0</v>
      </c>
      <c r="BM670" s="6">
        <f t="shared" si="1761"/>
        <v>0</v>
      </c>
      <c r="BN670" s="40">
        <f t="shared" si="1762"/>
        <v>0</v>
      </c>
      <c r="BP670" s="6">
        <f t="shared" si="1763"/>
        <v>0</v>
      </c>
      <c r="BQ670" s="6">
        <f t="shared" si="1763"/>
        <v>0</v>
      </c>
      <c r="BR670" s="6">
        <f t="shared" si="1764"/>
        <v>0</v>
      </c>
      <c r="BS670" s="40">
        <f t="shared" si="1765"/>
        <v>0</v>
      </c>
      <c r="BU670" s="6">
        <f t="shared" si="1766"/>
        <v>0</v>
      </c>
      <c r="BV670" s="6">
        <f t="shared" si="1766"/>
        <v>0</v>
      </c>
      <c r="BW670" s="6">
        <f t="shared" si="1767"/>
        <v>0</v>
      </c>
      <c r="BX670" s="40">
        <f t="shared" si="1768"/>
        <v>0</v>
      </c>
      <c r="BZ670" s="6">
        <f t="shared" si="1769"/>
        <v>0</v>
      </c>
      <c r="CA670" s="6">
        <f t="shared" si="1769"/>
        <v>0</v>
      </c>
      <c r="CB670" s="6">
        <f t="shared" si="1770"/>
        <v>0</v>
      </c>
      <c r="CC670" s="40">
        <f t="shared" si="1771"/>
        <v>0</v>
      </c>
      <c r="CE670" s="6">
        <f t="shared" si="1772"/>
        <v>0</v>
      </c>
      <c r="CF670" s="6">
        <f t="shared" si="1772"/>
        <v>0</v>
      </c>
      <c r="CG670" s="6">
        <f t="shared" si="1773"/>
        <v>0</v>
      </c>
      <c r="CH670" s="40">
        <f t="shared" si="1774"/>
        <v>0</v>
      </c>
      <c r="CI670" s="212"/>
      <c r="CJ670" s="6">
        <f t="shared" si="1775"/>
        <v>0</v>
      </c>
      <c r="CK670" s="6">
        <f t="shared" si="1775"/>
        <v>0</v>
      </c>
      <c r="CL670" s="6">
        <f t="shared" si="1775"/>
        <v>0</v>
      </c>
      <c r="CM670" s="6">
        <f t="shared" si="1775"/>
        <v>0</v>
      </c>
      <c r="CN670" s="6">
        <f t="shared" si="1775"/>
        <v>0</v>
      </c>
      <c r="CO670" s="6">
        <f t="shared" si="1775"/>
        <v>0</v>
      </c>
      <c r="CP670" s="6">
        <f t="shared" si="1775"/>
        <v>0</v>
      </c>
      <c r="CQ670" s="6">
        <f t="shared" si="1775"/>
        <v>0</v>
      </c>
      <c r="CR670" s="6">
        <f t="shared" si="1775"/>
        <v>0</v>
      </c>
      <c r="CS670" s="6">
        <f t="shared" si="1775"/>
        <v>0</v>
      </c>
      <c r="CT670" s="6">
        <f t="shared" si="1775"/>
        <v>0</v>
      </c>
      <c r="CU670" s="6">
        <f t="shared" si="1775"/>
        <v>0</v>
      </c>
      <c r="CV670" s="212"/>
      <c r="CW670" s="6">
        <f t="shared" si="1776"/>
        <v>0</v>
      </c>
      <c r="CX670" s="6">
        <f t="shared" si="1776"/>
        <v>0</v>
      </c>
      <c r="CY670" s="6">
        <f t="shared" si="1776"/>
        <v>0</v>
      </c>
      <c r="CZ670" s="6">
        <f t="shared" si="1776"/>
        <v>0</v>
      </c>
      <c r="DA670" s="6">
        <f t="shared" si="1776"/>
        <v>0</v>
      </c>
      <c r="DB670" s="6">
        <f t="shared" si="1776"/>
        <v>0</v>
      </c>
      <c r="DC670" s="6">
        <f t="shared" si="1776"/>
        <v>0</v>
      </c>
      <c r="DD670" s="6">
        <f t="shared" si="1776"/>
        <v>0</v>
      </c>
      <c r="DE670" s="6">
        <f t="shared" si="1776"/>
        <v>0</v>
      </c>
      <c r="DF670" s="6">
        <f t="shared" si="1776"/>
        <v>0</v>
      </c>
      <c r="DG670" s="6">
        <f t="shared" si="1776"/>
        <v>0</v>
      </c>
      <c r="DH670" s="6">
        <f t="shared" si="1776"/>
        <v>0</v>
      </c>
      <c r="DI670" s="178"/>
      <c r="DJ670" s="6">
        <f t="shared" si="1777"/>
        <v>0</v>
      </c>
      <c r="DK670" s="6">
        <f t="shared" si="1777"/>
        <v>0</v>
      </c>
      <c r="DL670" s="6">
        <f t="shared" si="1777"/>
        <v>0</v>
      </c>
      <c r="DM670" s="6">
        <f t="shared" si="1777"/>
        <v>0</v>
      </c>
      <c r="DN670" s="6">
        <f t="shared" si="1777"/>
        <v>0</v>
      </c>
      <c r="DO670" s="6">
        <f t="shared" si="1777"/>
        <v>0</v>
      </c>
      <c r="DP670" s="6">
        <f t="shared" si="1777"/>
        <v>0</v>
      </c>
      <c r="DQ670" s="6">
        <f t="shared" si="1777"/>
        <v>0</v>
      </c>
      <c r="DR670" s="6">
        <f t="shared" si="1777"/>
        <v>0</v>
      </c>
      <c r="DS670" s="6">
        <f t="shared" si="1777"/>
        <v>0</v>
      </c>
      <c r="DT670" s="6">
        <f t="shared" si="1777"/>
        <v>0</v>
      </c>
      <c r="DU670" s="6">
        <f t="shared" si="1777"/>
        <v>0</v>
      </c>
      <c r="DV670" s="178"/>
      <c r="DW670" s="6">
        <f t="shared" si="1778"/>
        <v>0</v>
      </c>
      <c r="DX670" s="6">
        <f t="shared" si="1778"/>
        <v>0</v>
      </c>
      <c r="DY670" s="6">
        <f t="shared" si="1778"/>
        <v>0</v>
      </c>
      <c r="DZ670" s="6">
        <f t="shared" si="1778"/>
        <v>0</v>
      </c>
      <c r="EA670" s="6">
        <f t="shared" si="1778"/>
        <v>0</v>
      </c>
      <c r="EB670" s="6">
        <f t="shared" si="1778"/>
        <v>0</v>
      </c>
      <c r="EC670" s="6">
        <f t="shared" si="1778"/>
        <v>0</v>
      </c>
      <c r="ED670" s="6">
        <f t="shared" si="1778"/>
        <v>0</v>
      </c>
      <c r="EE670" s="6">
        <f t="shared" si="1778"/>
        <v>0</v>
      </c>
      <c r="EF670" s="6">
        <f t="shared" si="1778"/>
        <v>0</v>
      </c>
      <c r="EG670" s="6">
        <f t="shared" si="1778"/>
        <v>0</v>
      </c>
      <c r="EH670" s="6">
        <f t="shared" si="1778"/>
        <v>0</v>
      </c>
    </row>
    <row r="671" spans="2:138" x14ac:dyDescent="0.25">
      <c r="B671" s="51">
        <v>69111</v>
      </c>
      <c r="C671" s="51"/>
      <c r="D671" t="str" cm="1">
        <f t="array" ref="D671">_xll.OneStreamExcelAddIn.XFFunctions.XFGetMemberInfo("Description","Account",B671)</f>
        <v>Travel - Other</v>
      </c>
      <c r="E671" s="6">
        <f t="shared" si="1728"/>
        <v>0</v>
      </c>
      <c r="F671" s="6">
        <f t="shared" si="1728"/>
        <v>0</v>
      </c>
      <c r="G671" s="6">
        <f t="shared" si="1729"/>
        <v>0</v>
      </c>
      <c r="H671" s="55">
        <f t="shared" si="1730"/>
        <v>0</v>
      </c>
      <c r="I671" s="41"/>
      <c r="J671" s="6">
        <f t="shared" si="1731"/>
        <v>0</v>
      </c>
      <c r="K671" s="6">
        <f t="shared" si="1731"/>
        <v>0</v>
      </c>
      <c r="L671" s="6">
        <f t="shared" si="1732"/>
        <v>0</v>
      </c>
      <c r="M671" s="40">
        <f t="shared" si="1733"/>
        <v>0</v>
      </c>
      <c r="N671" s="41"/>
      <c r="O671" s="6">
        <f t="shared" si="1734"/>
        <v>0</v>
      </c>
      <c r="P671" s="6">
        <f t="shared" si="1735"/>
        <v>0</v>
      </c>
      <c r="Q671" s="40">
        <f t="shared" si="1736"/>
        <v>0</v>
      </c>
      <c r="R671" s="41"/>
      <c r="S671" s="6">
        <f t="shared" si="1779"/>
        <v>0</v>
      </c>
      <c r="T671" s="6">
        <f t="shared" si="1737"/>
        <v>0</v>
      </c>
      <c r="U671" s="40">
        <f t="shared" si="1738"/>
        <v>0</v>
      </c>
      <c r="V671" s="41"/>
      <c r="W671" s="42"/>
      <c r="X671" s="43"/>
      <c r="Y671" s="42"/>
      <c r="Z671" s="44"/>
      <c r="AB671" s="6">
        <f t="shared" si="1739"/>
        <v>0</v>
      </c>
      <c r="AC671" s="6">
        <f t="shared" si="1739"/>
        <v>0</v>
      </c>
      <c r="AD671" s="6">
        <f t="shared" si="1740"/>
        <v>0</v>
      </c>
      <c r="AE671" s="40">
        <f t="shared" si="1741"/>
        <v>0</v>
      </c>
      <c r="AG671" s="6">
        <f t="shared" si="1742"/>
        <v>0</v>
      </c>
      <c r="AH671" s="6">
        <f t="shared" si="1742"/>
        <v>0</v>
      </c>
      <c r="AI671" s="6">
        <f t="shared" si="1743"/>
        <v>0</v>
      </c>
      <c r="AJ671" s="40">
        <f t="shared" si="1744"/>
        <v>0</v>
      </c>
      <c r="AL671" s="6">
        <f t="shared" si="1745"/>
        <v>0</v>
      </c>
      <c r="AM671" s="6">
        <f t="shared" si="1745"/>
        <v>0</v>
      </c>
      <c r="AN671" s="6">
        <f t="shared" si="1746"/>
        <v>0</v>
      </c>
      <c r="AO671" s="40">
        <f t="shared" si="1747"/>
        <v>0</v>
      </c>
      <c r="AQ671" s="6">
        <f t="shared" si="1748"/>
        <v>0</v>
      </c>
      <c r="AR671" s="6">
        <f t="shared" si="1748"/>
        <v>0</v>
      </c>
      <c r="AS671" s="6">
        <f t="shared" si="1749"/>
        <v>0</v>
      </c>
      <c r="AT671" s="40">
        <f t="shared" si="1750"/>
        <v>0</v>
      </c>
      <c r="AV671" s="6">
        <f t="shared" si="1751"/>
        <v>0</v>
      </c>
      <c r="AW671" s="6">
        <f t="shared" si="1751"/>
        <v>0</v>
      </c>
      <c r="AX671" s="6">
        <f t="shared" si="1752"/>
        <v>0</v>
      </c>
      <c r="AY671" s="40">
        <f t="shared" si="1753"/>
        <v>0</v>
      </c>
      <c r="BA671" s="6">
        <f t="shared" si="1754"/>
        <v>0</v>
      </c>
      <c r="BB671" s="6">
        <f t="shared" si="1754"/>
        <v>0</v>
      </c>
      <c r="BC671" s="6">
        <f t="shared" si="1755"/>
        <v>0</v>
      </c>
      <c r="BD671" s="40">
        <f t="shared" si="1756"/>
        <v>0</v>
      </c>
      <c r="BF671" s="6">
        <f t="shared" si="1757"/>
        <v>0</v>
      </c>
      <c r="BG671" s="6">
        <f t="shared" si="1757"/>
        <v>0</v>
      </c>
      <c r="BH671" s="6">
        <f t="shared" si="1758"/>
        <v>0</v>
      </c>
      <c r="BI671" s="40">
        <f t="shared" si="1759"/>
        <v>0</v>
      </c>
      <c r="BK671" s="6">
        <f t="shared" si="1760"/>
        <v>0</v>
      </c>
      <c r="BL671" s="6">
        <f t="shared" si="1760"/>
        <v>0</v>
      </c>
      <c r="BM671" s="6">
        <f t="shared" si="1761"/>
        <v>0</v>
      </c>
      <c r="BN671" s="40">
        <f t="shared" si="1762"/>
        <v>0</v>
      </c>
      <c r="BP671" s="6">
        <f t="shared" si="1763"/>
        <v>0</v>
      </c>
      <c r="BQ671" s="6">
        <f t="shared" si="1763"/>
        <v>0</v>
      </c>
      <c r="BR671" s="6">
        <f t="shared" si="1764"/>
        <v>0</v>
      </c>
      <c r="BS671" s="40">
        <f t="shared" si="1765"/>
        <v>0</v>
      </c>
      <c r="BU671" s="6">
        <f t="shared" si="1766"/>
        <v>0</v>
      </c>
      <c r="BV671" s="6">
        <f t="shared" si="1766"/>
        <v>0</v>
      </c>
      <c r="BW671" s="6">
        <f t="shared" si="1767"/>
        <v>0</v>
      </c>
      <c r="BX671" s="40">
        <f t="shared" si="1768"/>
        <v>0</v>
      </c>
      <c r="BZ671" s="6">
        <f t="shared" si="1769"/>
        <v>0</v>
      </c>
      <c r="CA671" s="6">
        <f t="shared" si="1769"/>
        <v>0</v>
      </c>
      <c r="CB671" s="6">
        <f t="shared" si="1770"/>
        <v>0</v>
      </c>
      <c r="CC671" s="40">
        <f t="shared" si="1771"/>
        <v>0</v>
      </c>
      <c r="CE671" s="6">
        <f t="shared" si="1772"/>
        <v>0</v>
      </c>
      <c r="CF671" s="6">
        <f t="shared" si="1772"/>
        <v>0</v>
      </c>
      <c r="CG671" s="6">
        <f t="shared" si="1773"/>
        <v>0</v>
      </c>
      <c r="CH671" s="40">
        <f t="shared" si="1774"/>
        <v>0</v>
      </c>
      <c r="CI671" s="212"/>
      <c r="CJ671" s="6">
        <f t="shared" si="1775"/>
        <v>0</v>
      </c>
      <c r="CK671" s="6">
        <f t="shared" si="1775"/>
        <v>0</v>
      </c>
      <c r="CL671" s="6">
        <f t="shared" si="1775"/>
        <v>0</v>
      </c>
      <c r="CM671" s="6">
        <f t="shared" si="1775"/>
        <v>0</v>
      </c>
      <c r="CN671" s="6">
        <f t="shared" si="1775"/>
        <v>0</v>
      </c>
      <c r="CO671" s="6">
        <f t="shared" si="1775"/>
        <v>0</v>
      </c>
      <c r="CP671" s="6">
        <f t="shared" si="1775"/>
        <v>0</v>
      </c>
      <c r="CQ671" s="6">
        <f t="shared" si="1775"/>
        <v>0</v>
      </c>
      <c r="CR671" s="6">
        <f t="shared" si="1775"/>
        <v>0</v>
      </c>
      <c r="CS671" s="6">
        <f t="shared" si="1775"/>
        <v>0</v>
      </c>
      <c r="CT671" s="6">
        <f t="shared" si="1775"/>
        <v>0</v>
      </c>
      <c r="CU671" s="6">
        <f t="shared" si="1775"/>
        <v>0</v>
      </c>
      <c r="CV671" s="212"/>
      <c r="CW671" s="6">
        <f t="shared" si="1776"/>
        <v>0</v>
      </c>
      <c r="CX671" s="6">
        <f t="shared" si="1776"/>
        <v>0</v>
      </c>
      <c r="CY671" s="6">
        <f t="shared" si="1776"/>
        <v>0</v>
      </c>
      <c r="CZ671" s="6">
        <f t="shared" si="1776"/>
        <v>0</v>
      </c>
      <c r="DA671" s="6">
        <f t="shared" si="1776"/>
        <v>0</v>
      </c>
      <c r="DB671" s="6">
        <f t="shared" si="1776"/>
        <v>0</v>
      </c>
      <c r="DC671" s="6">
        <f t="shared" si="1776"/>
        <v>0</v>
      </c>
      <c r="DD671" s="6">
        <f t="shared" si="1776"/>
        <v>0</v>
      </c>
      <c r="DE671" s="6">
        <f t="shared" si="1776"/>
        <v>0</v>
      </c>
      <c r="DF671" s="6">
        <f t="shared" si="1776"/>
        <v>0</v>
      </c>
      <c r="DG671" s="6">
        <f t="shared" si="1776"/>
        <v>0</v>
      </c>
      <c r="DH671" s="6">
        <f t="shared" si="1776"/>
        <v>0</v>
      </c>
      <c r="DI671" s="178"/>
      <c r="DJ671" s="6">
        <f t="shared" si="1777"/>
        <v>0</v>
      </c>
      <c r="DK671" s="6">
        <f t="shared" si="1777"/>
        <v>0</v>
      </c>
      <c r="DL671" s="6">
        <f t="shared" si="1777"/>
        <v>0</v>
      </c>
      <c r="DM671" s="6">
        <f t="shared" si="1777"/>
        <v>0</v>
      </c>
      <c r="DN671" s="6">
        <f t="shared" si="1777"/>
        <v>0</v>
      </c>
      <c r="DO671" s="6">
        <f t="shared" si="1777"/>
        <v>0</v>
      </c>
      <c r="DP671" s="6">
        <f t="shared" si="1777"/>
        <v>0</v>
      </c>
      <c r="DQ671" s="6">
        <f t="shared" si="1777"/>
        <v>0</v>
      </c>
      <c r="DR671" s="6">
        <f t="shared" si="1777"/>
        <v>0</v>
      </c>
      <c r="DS671" s="6">
        <f t="shared" si="1777"/>
        <v>0</v>
      </c>
      <c r="DT671" s="6">
        <f t="shared" si="1777"/>
        <v>0</v>
      </c>
      <c r="DU671" s="6">
        <f t="shared" si="1777"/>
        <v>0</v>
      </c>
      <c r="DV671" s="178"/>
      <c r="DW671" s="6">
        <f t="shared" si="1778"/>
        <v>0</v>
      </c>
      <c r="DX671" s="6">
        <f t="shared" si="1778"/>
        <v>0</v>
      </c>
      <c r="DY671" s="6">
        <f t="shared" si="1778"/>
        <v>0</v>
      </c>
      <c r="DZ671" s="6">
        <f t="shared" si="1778"/>
        <v>0</v>
      </c>
      <c r="EA671" s="6">
        <f t="shared" si="1778"/>
        <v>0</v>
      </c>
      <c r="EB671" s="6">
        <f t="shared" si="1778"/>
        <v>0</v>
      </c>
      <c r="EC671" s="6">
        <f t="shared" si="1778"/>
        <v>0</v>
      </c>
      <c r="ED671" s="6">
        <f t="shared" si="1778"/>
        <v>0</v>
      </c>
      <c r="EE671" s="6">
        <f t="shared" si="1778"/>
        <v>0</v>
      </c>
      <c r="EF671" s="6">
        <f t="shared" si="1778"/>
        <v>0</v>
      </c>
      <c r="EG671" s="6">
        <f t="shared" si="1778"/>
        <v>0</v>
      </c>
      <c r="EH671" s="6">
        <f t="shared" si="1778"/>
        <v>0</v>
      </c>
    </row>
    <row r="672" spans="2:138" s="47" customFormat="1" x14ac:dyDescent="0.25">
      <c r="B672" s="51" t="s">
        <v>379</v>
      </c>
      <c r="C672" s="51"/>
      <c r="D672" s="47" t="s">
        <v>380</v>
      </c>
      <c r="E672" s="205">
        <f t="shared" si="1728"/>
        <v>2.5584305283757338</v>
      </c>
      <c r="F672" s="205">
        <f t="shared" si="1728"/>
        <v>1.7152197128848039</v>
      </c>
      <c r="G672" s="205">
        <f t="shared" si="1729"/>
        <v>-0.84321081549092991</v>
      </c>
      <c r="H672" s="206">
        <f t="shared" si="1730"/>
        <v>-0.49160513324135335</v>
      </c>
      <c r="I672" s="41"/>
      <c r="J672" s="208">
        <f t="shared" si="1731"/>
        <v>1.4877229820843769</v>
      </c>
      <c r="K672" s="208">
        <f t="shared" si="1731"/>
        <v>2.0698983172857015</v>
      </c>
      <c r="L672" s="208">
        <f t="shared" si="1732"/>
        <v>0.58217533520132458</v>
      </c>
      <c r="M672" s="209">
        <f t="shared" si="1733"/>
        <v>0.28125793926183901</v>
      </c>
      <c r="N672" s="41"/>
      <c r="O672" s="208">
        <f t="shared" si="1734"/>
        <v>1.2328550691420277</v>
      </c>
      <c r="P672" s="208">
        <f t="shared" si="1735"/>
        <v>-0.25486791294234923</v>
      </c>
      <c r="Q672" s="209">
        <f t="shared" si="1736"/>
        <v>-0.20672982520136587</v>
      </c>
      <c r="R672" s="41"/>
      <c r="S672" s="208">
        <f t="shared" si="1779"/>
        <v>0</v>
      </c>
      <c r="T672" s="208">
        <f>S672-E672</f>
        <v>-2.5584305283757338</v>
      </c>
      <c r="U672" s="209">
        <f t="shared" si="1738"/>
        <v>0</v>
      </c>
      <c r="V672" s="41"/>
      <c r="W672" s="42"/>
      <c r="X672" s="43"/>
      <c r="Y672" s="42"/>
      <c r="Z672" s="44"/>
      <c r="AB672" s="208">
        <f t="shared" si="1739"/>
        <v>0.68404255319148943</v>
      </c>
      <c r="AC672" s="208">
        <f t="shared" si="1739"/>
        <v>2.7404409634186888</v>
      </c>
      <c r="AD672" s="208">
        <f t="shared" si="1740"/>
        <v>2.0563984102271995</v>
      </c>
      <c r="AE672" s="209">
        <f t="shared" si="1741"/>
        <v>0.75038960432917001</v>
      </c>
      <c r="AG672" s="208">
        <f t="shared" si="1742"/>
        <v>1.1652929532858274</v>
      </c>
      <c r="AH672" s="208">
        <f t="shared" si="1742"/>
        <v>2.2045798399386434</v>
      </c>
      <c r="AI672" s="208">
        <f t="shared" si="1743"/>
        <v>1.039286886652816</v>
      </c>
      <c r="AJ672" s="209">
        <f t="shared" si="1744"/>
        <v>0.47142175022417915</v>
      </c>
      <c r="AL672" s="208">
        <f t="shared" si="1745"/>
        <v>1.5164661921708187</v>
      </c>
      <c r="AM672" s="208">
        <f t="shared" si="1745"/>
        <v>1.6549225278548048</v>
      </c>
      <c r="AN672" s="208">
        <f t="shared" si="1746"/>
        <v>0.13845633568398608</v>
      </c>
      <c r="AO672" s="209">
        <f t="shared" si="1747"/>
        <v>8.3663333693003897E-2</v>
      </c>
      <c r="AQ672" s="208">
        <f t="shared" si="1748"/>
        <v>2.5584305283757338</v>
      </c>
      <c r="AR672" s="208">
        <f t="shared" si="1748"/>
        <v>1.7152197128848039</v>
      </c>
      <c r="AS672" s="208">
        <f t="shared" si="1749"/>
        <v>-0.84321081549092991</v>
      </c>
      <c r="AT672" s="209">
        <f t="shared" si="1750"/>
        <v>-0.49160513324135335</v>
      </c>
      <c r="AV672" s="208">
        <f t="shared" si="1751"/>
        <v>1.4877229820843769</v>
      </c>
      <c r="AW672" s="208">
        <f t="shared" si="1751"/>
        <v>3.6516031390131083</v>
      </c>
      <c r="AX672" s="208">
        <f t="shared" si="1752"/>
        <v>2.1638801569287311</v>
      </c>
      <c r="AY672" s="209">
        <f t="shared" si="1753"/>
        <v>0.59258360630984308</v>
      </c>
      <c r="BA672" s="208">
        <f t="shared" si="1754"/>
        <v>0</v>
      </c>
      <c r="BB672" s="208">
        <f t="shared" si="1754"/>
        <v>2.1007567520164856</v>
      </c>
      <c r="BC672" s="208">
        <f t="shared" si="1755"/>
        <v>2.1007567520164856</v>
      </c>
      <c r="BD672" s="209">
        <f t="shared" si="1756"/>
        <v>1</v>
      </c>
      <c r="BF672" s="208">
        <f t="shared" si="1757"/>
        <v>0</v>
      </c>
      <c r="BG672" s="208">
        <f t="shared" si="1757"/>
        <v>1.8836591066478532</v>
      </c>
      <c r="BH672" s="208">
        <f t="shared" si="1758"/>
        <v>1.8836591066478532</v>
      </c>
      <c r="BI672" s="209">
        <f t="shared" si="1759"/>
        <v>1</v>
      </c>
      <c r="BK672" s="208">
        <f t="shared" si="1760"/>
        <v>0</v>
      </c>
      <c r="BL672" s="208">
        <f t="shared" si="1760"/>
        <v>2.3153400933234027</v>
      </c>
      <c r="BM672" s="208">
        <f t="shared" si="1761"/>
        <v>2.3153400933234027</v>
      </c>
      <c r="BN672" s="209">
        <f t="shared" si="1762"/>
        <v>1</v>
      </c>
      <c r="BP672" s="208">
        <f t="shared" si="1763"/>
        <v>0</v>
      </c>
      <c r="BQ672" s="208">
        <f t="shared" si="1763"/>
        <v>4.0252846754164597</v>
      </c>
      <c r="BR672" s="208">
        <f t="shared" si="1764"/>
        <v>4.0252846754164597</v>
      </c>
      <c r="BS672" s="209">
        <f t="shared" si="1765"/>
        <v>1</v>
      </c>
      <c r="BU672" s="208">
        <f t="shared" si="1766"/>
        <v>0</v>
      </c>
      <c r="BV672" s="208">
        <f t="shared" si="1766"/>
        <v>1.6202300509334464</v>
      </c>
      <c r="BW672" s="208">
        <f t="shared" si="1767"/>
        <v>1.6202300509334464</v>
      </c>
      <c r="BX672" s="209">
        <f t="shared" si="1768"/>
        <v>1</v>
      </c>
      <c r="BZ672" s="208">
        <f t="shared" si="1769"/>
        <v>0</v>
      </c>
      <c r="CA672" s="208">
        <f t="shared" si="1769"/>
        <v>1.6359421204468085</v>
      </c>
      <c r="CB672" s="208">
        <f t="shared" si="1770"/>
        <v>1.6359421204468085</v>
      </c>
      <c r="CC672" s="209">
        <f t="shared" si="1771"/>
        <v>1</v>
      </c>
      <c r="CE672" s="208">
        <f t="shared" si="1772"/>
        <v>0</v>
      </c>
      <c r="CF672" s="208">
        <f t="shared" si="1772"/>
        <v>1.4391836555356765</v>
      </c>
      <c r="CG672" s="208">
        <f t="shared" si="1773"/>
        <v>1.4391836555356765</v>
      </c>
      <c r="CH672" s="209">
        <f t="shared" si="1774"/>
        <v>1</v>
      </c>
      <c r="CI672" s="214"/>
      <c r="CJ672" s="208">
        <f t="shared" si="1775"/>
        <v>0.68404255319148943</v>
      </c>
      <c r="CK672" s="208">
        <f t="shared" si="1775"/>
        <v>1.1652929532858274</v>
      </c>
      <c r="CL672" s="208">
        <f t="shared" si="1775"/>
        <v>1.5164661921708187</v>
      </c>
      <c r="CM672" s="208">
        <f t="shared" si="1775"/>
        <v>2.5584305283757338</v>
      </c>
      <c r="CN672" s="208">
        <f t="shared" si="1775"/>
        <v>1.4877229820843769</v>
      </c>
      <c r="CO672" s="208">
        <f t="shared" si="1775"/>
        <v>0</v>
      </c>
      <c r="CP672" s="208">
        <f t="shared" si="1775"/>
        <v>0</v>
      </c>
      <c r="CQ672" s="208">
        <f t="shared" si="1775"/>
        <v>0</v>
      </c>
      <c r="CR672" s="208">
        <f t="shared" si="1775"/>
        <v>0</v>
      </c>
      <c r="CS672" s="208">
        <f t="shared" si="1775"/>
        <v>0</v>
      </c>
      <c r="CT672" s="208">
        <f t="shared" si="1775"/>
        <v>0</v>
      </c>
      <c r="CU672" s="208">
        <f t="shared" si="1775"/>
        <v>0</v>
      </c>
      <c r="CV672" s="214"/>
      <c r="CW672" s="208">
        <f t="shared" si="1776"/>
        <v>1.3177393531860391</v>
      </c>
      <c r="CX672" s="208">
        <f t="shared" si="1776"/>
        <v>0.8340831696136215</v>
      </c>
      <c r="CY672" s="208">
        <f t="shared" si="1776"/>
        <v>0.8565796196423503</v>
      </c>
      <c r="CZ672" s="208">
        <f t="shared" si="1776"/>
        <v>1.9051401593390382</v>
      </c>
      <c r="DA672" s="208">
        <f t="shared" si="1776"/>
        <v>1.0252319813247739</v>
      </c>
      <c r="DB672" s="208">
        <f t="shared" si="1776"/>
        <v>1.6450366358712967</v>
      </c>
      <c r="DC672" s="208">
        <f t="shared" si="1776"/>
        <v>1.6312198347107436</v>
      </c>
      <c r="DD672" s="208">
        <f t="shared" si="1776"/>
        <v>1.5590025858884375</v>
      </c>
      <c r="DE672" s="208">
        <f t="shared" si="1776"/>
        <v>4.640616788321168</v>
      </c>
      <c r="DF672" s="208">
        <f t="shared" si="1776"/>
        <v>2.8518103744417727</v>
      </c>
      <c r="DG672" s="208">
        <f t="shared" si="1776"/>
        <v>1.6797920604914935</v>
      </c>
      <c r="DH672" s="208">
        <f t="shared" si="1776"/>
        <v>2.2705430879712747</v>
      </c>
      <c r="DI672" s="215"/>
      <c r="DJ672" s="208">
        <f t="shared" si="1777"/>
        <v>2.7404409634186888</v>
      </c>
      <c r="DK672" s="208">
        <f t="shared" si="1777"/>
        <v>2.2045798399386434</v>
      </c>
      <c r="DL672" s="208">
        <f t="shared" si="1777"/>
        <v>1.6549225278548048</v>
      </c>
      <c r="DM672" s="208">
        <f t="shared" si="1777"/>
        <v>1.7152197128848039</v>
      </c>
      <c r="DN672" s="208">
        <f t="shared" si="1777"/>
        <v>3.6516031390131083</v>
      </c>
      <c r="DO672" s="208">
        <f t="shared" si="1777"/>
        <v>2.1007567520164856</v>
      </c>
      <c r="DP672" s="208">
        <f t="shared" si="1777"/>
        <v>1.8836591066478532</v>
      </c>
      <c r="DQ672" s="208">
        <f t="shared" si="1777"/>
        <v>2.3153400933234027</v>
      </c>
      <c r="DR672" s="208">
        <f t="shared" si="1777"/>
        <v>4.0252846754164597</v>
      </c>
      <c r="DS672" s="208">
        <f t="shared" si="1777"/>
        <v>1.6202300509334464</v>
      </c>
      <c r="DT672" s="208">
        <f t="shared" si="1777"/>
        <v>1.6359421204468085</v>
      </c>
      <c r="DU672" s="208">
        <f t="shared" si="1777"/>
        <v>1.4391836555356765</v>
      </c>
      <c r="DV672" s="215"/>
      <c r="DW672" s="208">
        <f t="shared" si="1778"/>
        <v>1.6670479183996265</v>
      </c>
      <c r="DX672" s="208">
        <f t="shared" si="1778"/>
        <v>1.7208556957940888</v>
      </c>
      <c r="DY672" s="208">
        <f t="shared" si="1778"/>
        <v>1.6171200855101084</v>
      </c>
      <c r="DZ672" s="208">
        <f t="shared" si="1778"/>
        <v>1.6235758035304015</v>
      </c>
      <c r="EA672" s="208">
        <f t="shared" si="1778"/>
        <v>1.5983332377935779</v>
      </c>
      <c r="EB672" s="208">
        <f t="shared" si="1778"/>
        <v>1.6436335341544739</v>
      </c>
      <c r="EC672" s="208">
        <f t="shared" si="1778"/>
        <v>1.6011973190238504</v>
      </c>
      <c r="ED672" s="208">
        <f t="shared" si="1778"/>
        <v>1.5981407303811299</v>
      </c>
      <c r="EE672" s="208">
        <f t="shared" si="1778"/>
        <v>1.9486531149646045</v>
      </c>
      <c r="EF672" s="208">
        <f t="shared" si="1778"/>
        <v>1.6037538475449034</v>
      </c>
      <c r="EG672" s="208">
        <f t="shared" si="1778"/>
        <v>1.6575069749594096</v>
      </c>
      <c r="EH672" s="208">
        <f t="shared" si="1778"/>
        <v>1.6397465809837055</v>
      </c>
    </row>
    <row r="673" spans="2:138" ht="15.75" x14ac:dyDescent="0.25">
      <c r="B673" s="51"/>
      <c r="C673" s="51"/>
      <c r="D673" s="95"/>
      <c r="E673" s="177"/>
      <c r="F673" s="177"/>
      <c r="G673" s="177"/>
      <c r="H673" s="82"/>
      <c r="I673" s="41"/>
      <c r="J673" s="8"/>
      <c r="K673" s="8"/>
      <c r="L673" s="8"/>
      <c r="M673" s="78"/>
      <c r="N673" s="41"/>
      <c r="O673" s="8"/>
      <c r="P673" s="8"/>
      <c r="Q673" s="78"/>
      <c r="R673" s="41"/>
      <c r="S673" s="8"/>
      <c r="T673" s="8"/>
      <c r="U673" s="78"/>
      <c r="V673" s="41"/>
      <c r="AA673" s="95"/>
      <c r="AB673" s="8"/>
      <c r="AC673" s="8"/>
      <c r="AD673" s="8"/>
      <c r="AE673" s="78"/>
      <c r="AG673" s="8"/>
      <c r="AH673" s="8"/>
      <c r="AI673" s="8"/>
      <c r="AJ673" s="78"/>
      <c r="AL673" s="8"/>
      <c r="AM673" s="8"/>
      <c r="AN673" s="8"/>
      <c r="AO673" s="78"/>
      <c r="AQ673" s="8"/>
      <c r="AR673" s="8"/>
      <c r="AS673" s="8"/>
      <c r="AT673" s="78"/>
      <c r="AV673" s="8"/>
      <c r="AW673" s="8"/>
      <c r="AX673" s="8"/>
      <c r="AY673" s="78"/>
      <c r="BA673" s="8"/>
      <c r="BB673" s="8"/>
      <c r="BC673" s="8"/>
      <c r="BD673" s="78"/>
      <c r="BF673" s="8"/>
      <c r="BG673" s="8"/>
      <c r="BH673" s="8"/>
      <c r="BI673" s="78"/>
      <c r="BK673" s="8"/>
      <c r="BL673" s="8"/>
      <c r="BM673" s="8"/>
      <c r="BN673" s="78"/>
      <c r="BP673" s="8"/>
      <c r="BQ673" s="8"/>
      <c r="BR673" s="8"/>
      <c r="BS673" s="78"/>
      <c r="BU673" s="8"/>
      <c r="BV673" s="8"/>
      <c r="BW673" s="8"/>
      <c r="BX673" s="78"/>
      <c r="BZ673" s="8"/>
      <c r="CA673" s="8"/>
      <c r="CB673" s="8"/>
      <c r="CC673" s="78"/>
      <c r="CE673" s="8"/>
      <c r="CF673" s="8"/>
      <c r="CG673" s="8"/>
      <c r="CH673" s="7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</row>
    <row r="674" spans="2:138" x14ac:dyDescent="0.25">
      <c r="B674" s="51"/>
      <c r="C674" s="51"/>
      <c r="D674" s="137" t="s">
        <v>382</v>
      </c>
      <c r="H674" s="138"/>
      <c r="I674" s="41"/>
      <c r="N674" s="41"/>
      <c r="R674" s="41"/>
      <c r="U674" s="7"/>
      <c r="V674" s="41"/>
      <c r="W674" s="74"/>
      <c r="X674" s="75"/>
      <c r="Y674" s="74"/>
      <c r="Z674" s="76"/>
      <c r="AA674" s="137"/>
      <c r="AE674" s="7"/>
      <c r="AJ674" s="7"/>
      <c r="AO674" s="7"/>
      <c r="AT674" s="7"/>
      <c r="AY674" s="7"/>
      <c r="BD674" s="7"/>
      <c r="BI674" s="7"/>
      <c r="BN674" s="7"/>
      <c r="BS674" s="7"/>
      <c r="BX674" s="7"/>
      <c r="CC674" s="7"/>
      <c r="CH674" s="7"/>
    </row>
    <row r="675" spans="2:138" x14ac:dyDescent="0.25">
      <c r="B675" s="51">
        <v>69121</v>
      </c>
      <c r="C675" s="51"/>
      <c r="D675" t="str" cm="1">
        <f t="array" ref="D675">_xll.OneStreamExcelAddIn.XFFunctions.XFGetMemberInfo("Description","Account",B675)</f>
        <v>Employee Recruitment</v>
      </c>
      <c r="E675" s="53">
        <f>_xll.OneStreamExcelAddIn.XFFunctions.XFGetCell("TRUE", "CONSOL", $D$3,"TOT_Entity","USD","Actual",$E$3,"PERIODIC",$B675,"TOPFLOW","TOP","TOP","top1",$C675,"top3","Open_Acute_DIV1","TOP5","TOP6","REPORTED","TOP8")</f>
        <v>3596.88</v>
      </c>
      <c r="F675" s="53">
        <f>_xll.OneStreamExcelAddIn.XFFunctions.XFGetCell("TRUE", "CONSOL", $D$3,"TOT_Entity","Aggregated","Budget_Working",$E$3,"PERIODIC",$B675,"TOPFLOW","TOP","TOP","top1",$C675,"top3","Open_Acute_DIV1","TOP5","TOP6","REPORTED","TOP8")</f>
        <v>10144.885</v>
      </c>
      <c r="G675" s="53">
        <f t="shared" ref="G675:G680" si="1780">F675-E675</f>
        <v>6548.0050000000001</v>
      </c>
      <c r="H675" s="55">
        <f t="shared" ref="H675:H680" si="1781">IFERROR(G675/F675,0)</f>
        <v>0.64544891341794408</v>
      </c>
      <c r="I675" s="41"/>
      <c r="J675" s="53">
        <f>_xll.OneStreamExcelAddIn.XFFunctions.XFGetCell("TRUE", "CONSOL", $D$3,"TOT_Entity","USD","Actual",$E$3,"YTD",$B675,"TOPFLOW","TOP","TOP","top1",$C675,"TOP3","Open_Acute_DIV1","TOP5","TOP6","REPORTED","TOP8")</f>
        <v>25360.27</v>
      </c>
      <c r="K675" s="53">
        <f>_xll.OneStreamExcelAddIn.XFFunctions.XFGetCell("TRUE", "CONSOL", $D$3,"TOT_Entity","Aggregated","Budget_Working",$E$3,"YTD",$B675,"TOPFLOW","TOP","TOP","top1",$C675,"TOP3","Open_Acute_DIV1","TOP5","TOP6","REPORTED","TOP8")</f>
        <v>40579.54</v>
      </c>
      <c r="L675" s="53">
        <f t="shared" ref="L675:L680" si="1782">K675-J675</f>
        <v>15219.27</v>
      </c>
      <c r="M675" s="40">
        <f t="shared" ref="M675:M680" si="1783">IFERROR(L675/K675,0)</f>
        <v>0.37504786895070769</v>
      </c>
      <c r="N675" s="41"/>
      <c r="O675" s="53">
        <f>_xll.OneStreamExcelAddIn.XFFunctions.XFGetCell("TRUE", "CONSOL", $D$3,"TOT_Entity","USD","Actual",$F$3,"YTD",$B675,"TOPFLOW","TOP","TOP","top1",$C675,"TOP3","Open_Acute_DIV1","TOP5","TOP6","REPORTED","TOP8")</f>
        <v>23359.96</v>
      </c>
      <c r="P675" s="53">
        <f>_xll.OneStreamExcelAddIn.XFFunctions.XFGetCell("TRUE", "CONSOL", $D$3,"TOT_Entity","USD","Actual",$E$3,"YTD",$B675,"TOPFLOW","TOP","TOP","top1",$C675,"top3","Open_Acute_DIV1","TOP5","TOP6","REPORTED","VAR_BW_PY_Actual")</f>
        <v>-2000.31</v>
      </c>
      <c r="Q675" s="40">
        <f t="shared" ref="Q675:Q680" si="1784">IFERROR(P675/O675,0)</f>
        <v>-8.5629855530574533E-2</v>
      </c>
      <c r="R675" s="41"/>
      <c r="S675" s="53">
        <f>_xll.OneStreamExcelAddIn.XFFunctions.XFGetCell("TRUE", "CONSOL", $D$3,"TOT_Entity","USD","MIDFCST",$E$3,"MTD",$B675,"TOPFLOW","TOP","TOP","top1",$C675,"TOP3","Open_Acute_DIV1","TOP5","TOP6","REPORTED","TOP8")</f>
        <v>0</v>
      </c>
      <c r="T675" s="53">
        <f t="shared" ref="T675:T680" si="1785">S675-E675</f>
        <v>-3596.88</v>
      </c>
      <c r="U675" s="40">
        <f t="shared" ref="U675:U680" si="1786">IFERROR(T675/S675,0)</f>
        <v>0</v>
      </c>
      <c r="V675" s="41"/>
      <c r="W675" s="42"/>
      <c r="X675" s="43"/>
      <c r="Y675" s="42"/>
      <c r="Z675" s="44"/>
      <c r="AB675" s="53">
        <f>_xll.OneStreamExcelAddIn.XFFunctions.XFGetCell("TRUE", "CONSOL", $D$3,"TOT_Entity","USD","Actual",[1]Setup!C4,"PERIODIC",$B675,"TOPFLOW","TOP","TOP","top1",$C675,"top3","Open_Acute_DIV1","TOP5","TOP6","REPORTED","TOP8")</f>
        <v>6147.98</v>
      </c>
      <c r="AC675" s="53">
        <f>_xll.OneStreamExcelAddIn.XFFunctions.XFGetCell("TRUE", "CONSOL", $D$3,"TOT_Entity","Aggregated","Budget_Working",[1]Setup!C4,"PERIODIC",$B675,"TOPFLOW","TOP","TOP","top1",$C675,"top3","Open_Acute_DIV1","TOP5","TOP6","REPORTED","TOP8")</f>
        <v>10144.885</v>
      </c>
      <c r="AD675" s="53">
        <f t="shared" ref="AD675:AD680" si="1787">AC675-AB675</f>
        <v>3996.9050000000007</v>
      </c>
      <c r="AE675" s="40">
        <f t="shared" ref="AE675:AE680" si="1788">IFERROR(AD675/AC675,0)</f>
        <v>0.39398228762573462</v>
      </c>
      <c r="AG675" s="53">
        <f>_xll.OneStreamExcelAddIn.XFFunctions.XFGetCell("TRUE", "CONSOL", $D$3,"TOT_Entity","USD","Actual",[1]Setup!C5,"PERIODIC",$B675,"TOPFLOW","TOP","TOP","top1",$C675,"top3","Open_Acute_DIV1","TOP5","TOP6","REPORTED","TOP8")</f>
        <v>10607.86</v>
      </c>
      <c r="AH675" s="53">
        <f>_xll.OneStreamExcelAddIn.XFFunctions.XFGetCell("TRUE", "CONSOL", $D$3,"TOT_Entity","Aggregated","Budget_Working",[1]Setup!C5,"PERIODIC",$B675,"TOPFLOW","TOP","TOP","top1",$C675,"top3","Open_Acute_DIV1","TOP5","TOP6","REPORTED","TOP8")</f>
        <v>10144.885</v>
      </c>
      <c r="AI675" s="53">
        <f t="shared" ref="AI675:AI680" si="1789">AH675-AG675</f>
        <v>-462.97500000000036</v>
      </c>
      <c r="AJ675" s="40">
        <f t="shared" ref="AJ675:AJ680" si="1790">IFERROR(AI675/AH675,0)</f>
        <v>-4.5636298489337271E-2</v>
      </c>
      <c r="AL675" s="53">
        <f>_xll.OneStreamExcelAddIn.XFFunctions.XFGetCell("TRUE", "CONSOL", $D$3,"TOT_Entity","USD","Actual",[1]Setup!C6,"PERIODIC",$B675,"TOPFLOW","TOP","TOP","top1",$C675,"top3","Open_Acute_DIV1","TOP5","TOP6","REPORTED","TOP8")</f>
        <v>5007.55</v>
      </c>
      <c r="AM675" s="53">
        <f>_xll.OneStreamExcelAddIn.XFFunctions.XFGetCell("TRUE", "CONSOL", $D$3,"TOT_Entity","Aggregated","Budget_Working",[1]Setup!C6,"PERIODIC",$B675,"TOPFLOW","TOP","TOP","top1",$C675,"top3","Open_Acute_DIV1","TOP5","TOP6","REPORTED","TOP8")</f>
        <v>10144.885</v>
      </c>
      <c r="AN675" s="53">
        <f t="shared" ref="AN675:AN680" si="1791">AM675-AL675</f>
        <v>5137.335</v>
      </c>
      <c r="AO675" s="40">
        <f t="shared" ref="AO675:AO680" si="1792">IFERROR(AN675/AM675,0)</f>
        <v>0.5063965732484893</v>
      </c>
      <c r="AQ675" s="53">
        <f>_xll.OneStreamExcelAddIn.XFFunctions.XFGetCell("TRUE", "CONSOL", $D$3,"TOT_Entity","USD","Actual",[1]Setup!C7,"PERIODIC",$B675,"TOPFLOW","TOP","TOP","top1",$C675,"top3","Open_Acute_DIV1","TOP5","TOP6","REPORTED","TOP8")</f>
        <v>3596.88</v>
      </c>
      <c r="AR675" s="53">
        <f>_xll.OneStreamExcelAddIn.XFFunctions.XFGetCell("TRUE", "CONSOL", $D$3,"TOT_Entity","Aggregated","Budget_Working",[1]Setup!C7,"PERIODIC",$B675,"TOPFLOW","TOP","TOP","top1",$C675,"top3","Open_Acute_DIV1","TOP5","TOP6","REPORTED","TOP8")</f>
        <v>10144.885</v>
      </c>
      <c r="AS675" s="53">
        <f t="shared" ref="AS675:AS680" si="1793">AR675-AQ675</f>
        <v>6548.0050000000001</v>
      </c>
      <c r="AT675" s="40">
        <f t="shared" ref="AT675:AT680" si="1794">IFERROR(AS675/AR675,0)</f>
        <v>0.64544891341794408</v>
      </c>
      <c r="AV675" s="53">
        <f>_xll.OneStreamExcelAddIn.XFFunctions.XFGetCell("TRUE", "CONSOL", $D$3,"TOT_Entity","USD","Actual",[1]Setup!C8,"PERIODIC",$B675,"TOPFLOW","TOP","TOP","top1",$C675,"top3","Open_Acute_DIV1","TOP5","TOP6","REPORTED","TOP8")</f>
        <v>-25360.27</v>
      </c>
      <c r="AW675" s="53">
        <f>_xll.OneStreamExcelAddIn.XFFunctions.XFGetCell("TRUE", "CONSOL", $D$3,"TOT_Entity","Aggregated","Budget_Working",[1]Setup!C8,"PERIODIC",$B675,"TOPFLOW","TOP","TOP","top1",$C675,"top3","Open_Acute_DIV1","TOP5","TOP6","REPORTED","TOP8")</f>
        <v>10144.885</v>
      </c>
      <c r="AX675" s="53">
        <f t="shared" ref="AX675:AX680" si="1795">AW675-AV675</f>
        <v>35505.154999999999</v>
      </c>
      <c r="AY675" s="40">
        <f t="shared" ref="AY675:AY680" si="1796">IFERROR(AX675/AW675,0)</f>
        <v>3.499808524197169</v>
      </c>
      <c r="BA675" s="53">
        <f>_xll.OneStreamExcelAddIn.XFFunctions.XFGetCell("TRUE", "CONSOL", $D$3,"TOT_Entity","USD","Actual",[1]Setup!C9,"PERIODIC",$B675,"TOPFLOW","TOP","TOP","top1",$C675,"top3","Open_Acute_DIV1","TOP5","TOP6","REPORTED","TOP8")</f>
        <v>0</v>
      </c>
      <c r="BB675" s="53">
        <f>_xll.OneStreamExcelAddIn.XFFunctions.XFGetCell("TRUE", "CONSOL", $D$3,"TOT_Entity","Aggregated","Budget_Working",[1]Setup!C9,"PERIODIC",$B675,"TOPFLOW","TOP","TOP","top1",$C675,"top3","Open_Acute_DIV1","TOP5","TOP6","REPORTED","TOP8")</f>
        <v>10144.885</v>
      </c>
      <c r="BC675" s="53">
        <f t="shared" ref="BC675:BC680" si="1797">BB675-BA675</f>
        <v>10144.885</v>
      </c>
      <c r="BD675" s="40">
        <f t="shared" ref="BD675:BD680" si="1798">IFERROR(BC675/BB675,0)</f>
        <v>1</v>
      </c>
      <c r="BF675" s="53">
        <f>_xll.OneStreamExcelAddIn.XFFunctions.XFGetCell("TRUE", "CONSOL", $D$3,"TOT_Entity","USD","Actual",[1]Setup!C10,"PERIODIC",$B675,"TOPFLOW","TOP","TOP","top1",$C675,"top3","Open_Acute_DIV1","TOP5","TOP6","REPORTED","TOP8")</f>
        <v>0</v>
      </c>
      <c r="BG675" s="53">
        <f>_xll.OneStreamExcelAddIn.XFFunctions.XFGetCell("TRUE", "CONSOL", $D$3,"TOT_Entity","Aggregated","Budget_Working",[1]Setup!C10,"PERIODIC",$B675,"TOPFLOW","TOP","TOP","top1",$C675,"top3","Open_Acute_DIV1","TOP5","TOP6","REPORTED","TOP8")</f>
        <v>10144.885</v>
      </c>
      <c r="BH675" s="53">
        <f t="shared" ref="BH675:BH680" si="1799">BG675-BF675</f>
        <v>10144.885</v>
      </c>
      <c r="BI675" s="40">
        <f t="shared" ref="BI675:BI680" si="1800">IFERROR(BH675/BG675,0)</f>
        <v>1</v>
      </c>
      <c r="BK675" s="53">
        <f>_xll.OneStreamExcelAddIn.XFFunctions.XFGetCell("TRUE", "CONSOL", $D$3,"TOT_Entity","USD","Actual",[1]Setup!C11,"PERIODIC",$B675,"TOPFLOW","TOP","TOP","top1",$C675,"top3","Open_Acute_DIV1","TOP5","TOP6","REPORTED","TOP8")</f>
        <v>0</v>
      </c>
      <c r="BL675" s="53">
        <f>_xll.OneStreamExcelAddIn.XFFunctions.XFGetCell("TRUE", "CONSOL", $D$3,"TOT_Entity","Aggregated","Budget_Working",[1]Setup!C11,"PERIODIC",$B675,"TOPFLOW","TOP","TOP","top1",$C675,"top3","Open_Acute_DIV1","TOP5","TOP6","REPORTED","TOP8")</f>
        <v>10144.885</v>
      </c>
      <c r="BM675" s="53">
        <f t="shared" ref="BM675:BM680" si="1801">BL675-BK675</f>
        <v>10144.885</v>
      </c>
      <c r="BN675" s="40">
        <f t="shared" ref="BN675:BN680" si="1802">IFERROR(BM675/BL675,0)</f>
        <v>1</v>
      </c>
      <c r="BP675" s="53">
        <f>_xll.OneStreamExcelAddIn.XFFunctions.XFGetCell("TRUE", "CONSOL", $D$3,"TOT_Entity","USD","Actual",[1]Setup!C12,"PERIODIC",$B675,"TOPFLOW","TOP","TOP","top1",$C675,"top3","Open_Acute_DIV1","TOP5","TOP6","REPORTED","TOP8")</f>
        <v>0</v>
      </c>
      <c r="BQ675" s="53">
        <f>_xll.OneStreamExcelAddIn.XFFunctions.XFGetCell("TRUE", "CONSOL", $D$3,"TOT_Entity","Aggregated","Budget_Working",[1]Setup!C12,"PERIODIC",$B675,"TOPFLOW","TOP","TOP","top1",$C675,"top3","Open_Acute_DIV1","TOP5","TOP6","REPORTED","TOP8")</f>
        <v>10144.885</v>
      </c>
      <c r="BR675" s="53">
        <f t="shared" ref="BR675:BR680" si="1803">BQ675-BP675</f>
        <v>10144.885</v>
      </c>
      <c r="BS675" s="40">
        <f t="shared" ref="BS675:BS680" si="1804">IFERROR(BR675/BQ675,0)</f>
        <v>1</v>
      </c>
      <c r="BU675" s="53">
        <f>_xll.OneStreamExcelAddIn.XFFunctions.XFGetCell("TRUE", "CONSOL", $D$3,"TOT_Entity","USD","Actual",[1]Setup!C13,"PERIODIC",$B675,"TOPFLOW","TOP","TOP","top1",$C675,"top3","Open_Acute_DIV1","TOP5","TOP6","REPORTED","TOP8")</f>
        <v>0</v>
      </c>
      <c r="BV675" s="53">
        <f>_xll.OneStreamExcelAddIn.XFFunctions.XFGetCell("TRUE", "CONSOL", $D$3,"TOT_Entity","Aggregated","Budget_Working",[1]Setup!C13,"PERIODIC",$B675,"TOPFLOW","TOP","TOP","top1",$C675,"top3","Open_Acute_DIV1","TOP5","TOP6","REPORTED","TOP8")</f>
        <v>10144.885</v>
      </c>
      <c r="BW675" s="53">
        <f t="shared" ref="BW675:BW680" si="1805">BV675-BU675</f>
        <v>10144.885</v>
      </c>
      <c r="BX675" s="40">
        <f t="shared" ref="BX675:BX680" si="1806">IFERROR(BW675/BV675,0)</f>
        <v>1</v>
      </c>
      <c r="BZ675" s="53">
        <f>_xll.OneStreamExcelAddIn.XFFunctions.XFGetCell("TRUE", "CONSOL", $D$3,"TOT_Entity","USD","Actual",[1]Setup!C14,"PERIODIC",$B675,"TOPFLOW","TOP","TOP","top1",$C675,"top3","Open_Acute_DIV1","TOP5","TOP6","REPORTED","TOP8")</f>
        <v>0</v>
      </c>
      <c r="CA675" s="53">
        <f>_xll.OneStreamExcelAddIn.XFFunctions.XFGetCell("TRUE", "CONSOL", $D$3,"TOT_Entity","Aggregated","Budget_Working",[1]Setup!C14,"PERIODIC",$B675,"TOPFLOW","TOP","TOP","top1",$C675,"top3","Open_Acute_DIV1","TOP5","TOP6","REPORTED","TOP8")</f>
        <v>10144.885</v>
      </c>
      <c r="CB675" s="53">
        <f t="shared" ref="CB675:CB680" si="1807">CA675-BZ675</f>
        <v>10144.885</v>
      </c>
      <c r="CC675" s="40">
        <f t="shared" ref="CC675:CC680" si="1808">IFERROR(CB675/CA675,0)</f>
        <v>1</v>
      </c>
      <c r="CE675" s="53">
        <f>_xll.OneStreamExcelAddIn.XFFunctions.XFGetCell("TRUE", "CONSOL", $D$3,"TOT_Entity","USD","Actual",[1]Setup!C15,"PERIODIC",$B675,"TOPFLOW","TOP","TOP","top1",$C675,"top3","Open_Acute_DIV1","TOP5","TOP6","REPORTED","TOP8")</f>
        <v>0</v>
      </c>
      <c r="CF675" s="53">
        <f>_xll.OneStreamExcelAddIn.XFFunctions.XFGetCell("TRUE", "CONSOL", $D$3,"TOT_Entity","Aggregated","Budget_Working",[1]Setup!C15,"PERIODIC",$B675,"TOPFLOW","TOP","TOP","top1",$C675,"top3","Open_Acute_DIV1","TOP5","TOP6","REPORTED","TOP8")</f>
        <v>10144.885</v>
      </c>
      <c r="CG675" s="53">
        <f t="shared" ref="CG675:CG680" si="1809">CF675-CE675</f>
        <v>10144.885</v>
      </c>
      <c r="CH675" s="40">
        <f t="shared" ref="CH675:CH680" si="1810">IFERROR(CG675/CF675,0)</f>
        <v>1</v>
      </c>
      <c r="CI675" s="212"/>
      <c r="CJ675" s="53">
        <f>_xll.OneStreamExcelAddIn.XFFunctions.XFGetCell("TRUE", "CONSOL", $D$3,"TOT_Entity","USD","Actual",[1]Setup!C4,"PERIODIC",$B675,"TOPFLOW","TOP","TOP","top1",$C675,"top3","Open_Acute_DIV1","TOP5","TOP6","REPORTED","TOP8")</f>
        <v>6147.98</v>
      </c>
      <c r="CK675" s="53">
        <f>_xll.OneStreamExcelAddIn.XFFunctions.XFGetCell("TRUE", "CONSOL", $D$3,"TOT_Entity","USD","Actual",[1]Setup!C5,"PERIODIC",$B675,"TOPFLOW","TOP","TOP","top1",$C675,"top3","Open_Acute_DIV1","TOP5","TOP6","REPORTED","TOP8")</f>
        <v>10607.86</v>
      </c>
      <c r="CL675" s="53">
        <f>_xll.OneStreamExcelAddIn.XFFunctions.XFGetCell("TRUE", "CONSOL", $D$3,"TOT_Entity","USD","Actual",[1]Setup!C6,"PERIODIC",$B675,"TOPFLOW","TOP","TOP","top1",$C675,"top3","Open_Acute_DIV1","TOP5","TOP6","REPORTED","TOP8")</f>
        <v>5007.55</v>
      </c>
      <c r="CM675" s="53">
        <f>_xll.OneStreamExcelAddIn.XFFunctions.XFGetCell("TRUE", "CONSOL", $D$3,"TOT_Entity","USD","Actual",[1]Setup!C7,"PERIODIC",$B675,"TOPFLOW","TOP","TOP","top1",$C675,"top3","Open_Acute_DIV1","TOP5","TOP6","REPORTED","TOP8")</f>
        <v>3596.88</v>
      </c>
      <c r="CN675" s="53">
        <f>_xll.OneStreamExcelAddIn.XFFunctions.XFGetCell("TRUE", "CONSOL", $D$3,"TOT_Entity","USD","Actual",[1]Setup!C8,"PERIODIC",$B675,"TOPFLOW","TOP","TOP","top1",$C675,"top3","Open_Acute_DIV1","TOP5","TOP6","REPORTED","TOP8")</f>
        <v>-25360.27</v>
      </c>
      <c r="CO675" s="53">
        <f>_xll.OneStreamExcelAddIn.XFFunctions.XFGetCell("TRUE", "CONSOL", $D$3,"TOT_Entity","USD","Actual",[1]Setup!C9,"PERIODIC",$B675,"TOPFLOW","TOP","TOP","top1",$C675,"top3","Open_Acute_DIV1","TOP5","TOP6","REPORTED","TOP8")</f>
        <v>0</v>
      </c>
      <c r="CP675" s="53">
        <f>_xll.OneStreamExcelAddIn.XFFunctions.XFGetCell("TRUE", "CONSOL", $D$3,"TOT_Entity","USD","Actual",[1]Setup!C10,"PERIODIC",$B675,"TOPFLOW","TOP","TOP","top1",$C675,"top3","Open_Acute_DIV1","TOP5","TOP6","REPORTED","TOP8")</f>
        <v>0</v>
      </c>
      <c r="CQ675" s="53">
        <f>_xll.OneStreamExcelAddIn.XFFunctions.XFGetCell("TRUE", "CONSOL", $D$3,"TOT_Entity","USD","Actual",[1]Setup!C11,"PERIODIC",$B675,"TOPFLOW","TOP","TOP","top1",$C675,"top3","Open_Acute_DIV1","TOP5","TOP6","REPORTED","TOP8")</f>
        <v>0</v>
      </c>
      <c r="CR675" s="53">
        <f>_xll.OneStreamExcelAddIn.XFFunctions.XFGetCell("TRUE", "CONSOL", $D$3,"TOT_Entity","USD","Actual",[1]Setup!C12,"PERIODIC",$B675,"TOPFLOW","TOP","TOP","top1",$C675,"top3","Open_Acute_DIV1","TOP5","TOP6","REPORTED","TOP8")</f>
        <v>0</v>
      </c>
      <c r="CS675" s="53">
        <f>_xll.OneStreamExcelAddIn.XFFunctions.XFGetCell("TRUE", "CONSOL", $D$3,"TOT_Entity","USD","Actual",[1]Setup!C13,"PERIODIC",$B675,"TOPFLOW","TOP","TOP","top1",$C675,"top3","Open_Acute_DIV1","TOP5","TOP6","REPORTED","TOP8")</f>
        <v>0</v>
      </c>
      <c r="CT675" s="53">
        <f>_xll.OneStreamExcelAddIn.XFFunctions.XFGetCell("TRUE", "CONSOL", $D$3,"TOT_Entity","USD","Actual",[1]Setup!C14,"PERIODIC",$B675,"TOPFLOW","TOP","TOP","top1",$C675,"top3","Open_Acute_DIV1","TOP5","TOP6","REPORTED","TOP8")</f>
        <v>0</v>
      </c>
      <c r="CU675" s="53">
        <f>_xll.OneStreamExcelAddIn.XFFunctions.XFGetCell("TRUE", "CONSOL", $D$3,"TOT_Entity","USD","Actual",[1]Setup!C15,"PERIODIC",$B675,"TOPFLOW","TOP","TOP","top1",$C675,"top3","Open_Acute_DIV1","TOP5","TOP6","REPORTED","TOP8")</f>
        <v>0</v>
      </c>
      <c r="CV675" s="212"/>
      <c r="CW675" s="53">
        <f>_xll.OneStreamExcelAddIn.XFFunctions.XFGetCell("TRUE", "CONSOL", $D$3,"TOT_Entity","USD","Actual",[1]Setup!C17,"PERIODIC",$B675,"TOPFLOW","TOP","TOP","top1",$C675,"top3","Open_Acute_DIV1","TOP5","TOP6","REPORTED","TOP8")</f>
        <v>860.24</v>
      </c>
      <c r="CX675" s="53">
        <f>_xll.OneStreamExcelAddIn.XFFunctions.XFGetCell("TRUE", "CONSOL", $D$3,"TOT_Entity","USD","Actual",[1]Setup!C18,"PERIODIC",$B675,"TOPFLOW","TOP","TOP","top1",$C675,"top3","Open_Acute_DIV1","TOP5","TOP6","REPORTED","TOP8")</f>
        <v>2828.19</v>
      </c>
      <c r="CY675" s="53">
        <f>_xll.OneStreamExcelAddIn.XFFunctions.XFGetCell("TRUE", "CONSOL", $D$3,"TOT_Entity","USD","Actual",[1]Setup!C19,"PERIODIC",$B675,"TOPFLOW","TOP","TOP","top1",$C675,"top3","Open_Acute_DIV1","TOP5","TOP6","REPORTED","TOP8")</f>
        <v>9063.49</v>
      </c>
      <c r="CZ675" s="53">
        <f>_xll.OneStreamExcelAddIn.XFFunctions.XFGetCell("TRUE", "CONSOL", $D$3,"TOT_Entity","USD","Actual",[1]Setup!C20,"PERIODIC",$B675,"TOPFLOW","TOP","TOP","top1",$C675,"top3","Open_Acute_DIV1","TOP5","TOP6","REPORTED","TOP8")</f>
        <v>10608.04</v>
      </c>
      <c r="DA675" s="53">
        <f>_xll.OneStreamExcelAddIn.XFFunctions.XFGetCell("TRUE", "CONSOL", $D$3,"TOT_Entity","USD","Actual",[1]Setup!C21,"PERIODIC",$B675,"TOPFLOW","TOP","TOP","top1",$C675,"top3","Open_Acute_DIV1","TOP5","TOP6","REPORTED","TOP8")</f>
        <v>10405.41</v>
      </c>
      <c r="DB675" s="53">
        <f>_xll.OneStreamExcelAddIn.XFFunctions.XFGetCell("TRUE", "CONSOL", $D$3,"TOT_Entity","USD","Actual",[1]Setup!C22,"PERIODIC",$B675,"TOPFLOW","TOP","TOP","top1",$C675,"top3","Open_Acute_DIV1","TOP5","TOP6","REPORTED","TOP8")</f>
        <v>8430.82</v>
      </c>
      <c r="DC675" s="53">
        <f>_xll.OneStreamExcelAddIn.XFFunctions.XFGetCell("TRUE", "CONSOL", $D$3,"TOT_Entity","USD","Actual",[1]Setup!C23,"PERIODIC",$B675,"TOPFLOW","TOP","TOP","top1",$C675,"top3","Open_Acute_DIV1","TOP5","TOP6","REPORTED","TOP8")</f>
        <v>20582.79</v>
      </c>
      <c r="DD675" s="53">
        <f>_xll.OneStreamExcelAddIn.XFFunctions.XFGetCell("TRUE", "CONSOL", $D$3,"TOT_Entity","USD","Actual",[1]Setup!C24,"PERIODIC",$B675,"TOPFLOW","TOP","TOP","top1",$C675,"top3","Open_Acute_DIV1","TOP5","TOP6","REPORTED","TOP8")</f>
        <v>1778.76</v>
      </c>
      <c r="DE675" s="53">
        <f>_xll.OneStreamExcelAddIn.XFFunctions.XFGetCell("TRUE", "CONSOL", $D$3,"TOT_Entity","USD","Actual",[1]Setup!C25,"PERIODIC",$B675,"TOPFLOW","TOP","TOP","top1",$C675,"top3","Open_Acute_DIV1","TOP5","TOP6","REPORTED","TOP8")</f>
        <v>13236.87</v>
      </c>
      <c r="DF675" s="53">
        <f>_xll.OneStreamExcelAddIn.XFFunctions.XFGetCell("TRUE", "CONSOL", $D$3,"TOT_Entity","USD","Actual",[1]Setup!C26,"PERIODIC",$B675,"TOPFLOW","TOP","TOP","top1",$C675,"top3","Open_Acute_DIV1","TOP5","TOP6","REPORTED","TOP8")</f>
        <v>46.97</v>
      </c>
      <c r="DG675" s="53">
        <f>_xll.OneStreamExcelAddIn.XFFunctions.XFGetCell("TRUE", "CONSOL", $D$3,"TOT_Entity","USD","Actual",[1]Setup!C27,"PERIODIC",$B675,"TOPFLOW","TOP","TOP","top1",$C675,"top3","Open_Acute_DIV1","TOP5","TOP6","REPORTED","TOP8")</f>
        <v>858.75</v>
      </c>
      <c r="DH675" s="53">
        <f>_xll.OneStreamExcelAddIn.XFFunctions.XFGetCell("TRUE", "CONSOL", $D$3,"TOT_Entity","USD","Actual",[1]Setup!C28,"PERIODIC",$B675,"TOPFLOW","TOP","TOP","top1",$C675,"top3","Open_Acute_DIV1","TOP5","TOP6","REPORTED","TOP8")</f>
        <v>8329.0400000000009</v>
      </c>
      <c r="DI675" s="178"/>
      <c r="DJ675" s="53">
        <f>_xll.OneStreamExcelAddIn.XFFunctions.XFGetCell("TRUE", "CONSOL", $D$3,"TOT_Entity","Aggregated","Budget_Working",[1]Setup!C4,"PERIODIC",$B675,"TOPFLOW","TOP","TOP","top1",$C675,"top3","Open_Acute_DIV1","TOP5","TOP6","REPORTED","TOP8")</f>
        <v>10144.885</v>
      </c>
      <c r="DK675" s="53">
        <f>_xll.OneStreamExcelAddIn.XFFunctions.XFGetCell("TRUE", "CONSOL", $D$3,"TOT_Entity","Aggregated","Budget_Working",[1]Setup!C5,"PERIODIC",$B675,"TOPFLOW","TOP","TOP","top1",$C675,"top3","Open_Acute_DIV1","TOP5","TOP6","REPORTED","TOP8")</f>
        <v>10144.885</v>
      </c>
      <c r="DL675" s="53">
        <f>_xll.OneStreamExcelAddIn.XFFunctions.XFGetCell("TRUE", "CONSOL", $D$3,"TOT_Entity","Aggregated","Budget_Working",[1]Setup!C6,"PERIODIC",$B675,"TOPFLOW","TOP","TOP","top1",$C675,"top3","Open_Acute_DIV1","TOP5","TOP6","REPORTED","TOP8")</f>
        <v>10144.885</v>
      </c>
      <c r="DM675" s="53">
        <f>_xll.OneStreamExcelAddIn.XFFunctions.XFGetCell("TRUE", "CONSOL", $D$3,"TOT_Entity","Aggregated","Budget_Working",[1]Setup!C7,"PERIODIC",$B675,"TOPFLOW","TOP","TOP","top1",$C675,"top3","Open_Acute_DIV1","TOP5","TOP6","REPORTED","TOP8")</f>
        <v>10144.885</v>
      </c>
      <c r="DN675" s="53">
        <f>_xll.OneStreamExcelAddIn.XFFunctions.XFGetCell("TRUE", "CONSOL", $D$3,"TOT_Entity","Aggregated","Budget_Working",[1]Setup!C8,"PERIODIC",$B675,"TOPFLOW","TOP","TOP","top1",$C675,"top3","Open_Acute_DIV1","TOP5","TOP6","REPORTED","TOP8")</f>
        <v>10144.885</v>
      </c>
      <c r="DO675" s="53">
        <f>_xll.OneStreamExcelAddIn.XFFunctions.XFGetCell("TRUE", "CONSOL", $D$3,"TOT_Entity","Aggregated","Budget_Working",[1]Setup!C9,"PERIODIC",$B675,"TOPFLOW","TOP","TOP","top1",$C675,"top3","Open_Acute_DIV1","TOP5","TOP6","REPORTED","TOP8")</f>
        <v>10144.885</v>
      </c>
      <c r="DP675" s="53">
        <f>_xll.OneStreamExcelAddIn.XFFunctions.XFGetCell("TRUE", "CONSOL", $D$3,"TOT_Entity","Aggregated","Budget_Working",[1]Setup!C10,"PERIODIC",$B675,"TOPFLOW","TOP","TOP","top1",$C675,"top3","Open_Acute_DIV1","TOP5","TOP6","REPORTED","TOP8")</f>
        <v>10144.885</v>
      </c>
      <c r="DQ675" s="53">
        <f>_xll.OneStreamExcelAddIn.XFFunctions.XFGetCell("TRUE", "CONSOL", $D$3,"TOT_Entity","Aggregated","Budget_Working",[1]Setup!C11,"PERIODIC",$B675,"TOPFLOW","TOP","TOP","top1",$C675,"top3","Open_Acute_DIV1","TOP5","TOP6","REPORTED","TOP8")</f>
        <v>10144.885</v>
      </c>
      <c r="DR675" s="53">
        <f>_xll.OneStreamExcelAddIn.XFFunctions.XFGetCell("TRUE", "CONSOL", $D$3,"TOT_Entity","Aggregated","Budget_Working",[1]Setup!C12,"PERIODIC",$B675,"TOPFLOW","TOP","TOP","top1",$C675,"top3","Open_Acute_DIV1","TOP5","TOP6","REPORTED","TOP8")</f>
        <v>10144.885</v>
      </c>
      <c r="DS675" s="53">
        <f>_xll.OneStreamExcelAddIn.XFFunctions.XFGetCell("TRUE", "CONSOL", $D$3,"TOT_Entity","Aggregated","Budget_Working",[1]Setup!C13,"PERIODIC",$B675,"TOPFLOW","TOP","TOP","top1",$C675,"top3","Open_Acute_DIV1","TOP5","TOP6","REPORTED","TOP8")</f>
        <v>10144.885</v>
      </c>
      <c r="DT675" s="53">
        <f>_xll.OneStreamExcelAddIn.XFFunctions.XFGetCell("TRUE", "CONSOL", $D$3,"TOT_Entity","Aggregated","Budget_Working",[1]Setup!C14,"PERIODIC",$B675,"TOPFLOW","TOP","TOP","top1",$C675,"top3","Open_Acute_DIV1","TOP5","TOP6","REPORTED","TOP8")</f>
        <v>10144.885</v>
      </c>
      <c r="DU675" s="53">
        <f>_xll.OneStreamExcelAddIn.XFFunctions.XFGetCell("TRUE", "CONSOL", $D$3,"TOT_Entity","Aggregated","Budget_Working",[1]Setup!C15,"PERIODIC",$B675,"TOPFLOW","TOP","TOP","top1",$C675,"top3","Open_Acute_DIV1","TOP5","TOP6","REPORTED","TOP8")</f>
        <v>10144.885</v>
      </c>
      <c r="DV675" s="178"/>
      <c r="DW675" s="53">
        <f>_xll.OneStreamExcelAddIn.XFFunctions.XFGetCell("TRUE", "CONSOL", $D$3,"TOT_Entity","USD","Budget_Final",[1]Setup!C17,"PERIODIC",$B675,"TOPFLOW","TOP","TOP","top1",$C675,"top3","Open_Acute_DIV1","TOP5","TOP6","REPORTED","TOP8")</f>
        <v>3192.9648462619998</v>
      </c>
      <c r="DX675" s="53">
        <f>_xll.OneStreamExcelAddIn.XFFunctions.XFGetCell("TRUE", "CONSOL", $D$3,"TOT_Entity","USD","Budget_Final",[1]Setup!C18,"PERIODIC",$B675,"TOPFLOW","TOP","TOP","top1",$C675,"top3","Open_Acute_DIV1","TOP5","TOP6","REPORTED","TOP8")</f>
        <v>3199.5761984619999</v>
      </c>
      <c r="DY675" s="53">
        <f>_xll.OneStreamExcelAddIn.XFFunctions.XFGetCell("TRUE", "CONSOL", $D$3,"TOT_Entity","USD","Budget_Final",[1]Setup!C19,"PERIODIC",$B675,"TOPFLOW","TOP","TOP","top1",$C675,"top3","Open_Acute_DIV1","TOP5","TOP6","REPORTED","TOP8")</f>
        <v>3182.452796264</v>
      </c>
      <c r="DZ675" s="53">
        <f>_xll.OneStreamExcelAddIn.XFFunctions.XFGetCell("TRUE", "CONSOL", $D$3,"TOT_Entity","USD","Budget_Final",[1]Setup!C20,"PERIODIC",$B675,"TOPFLOW","TOP","TOP","top1",$C675,"top3","Open_Acute_DIV1","TOP5","TOP6","REPORTED","TOP8")</f>
        <v>3169.5606594740002</v>
      </c>
      <c r="EA675" s="53">
        <f>_xll.OneStreamExcelAddIn.XFFunctions.XFGetCell("TRUE", "CONSOL", $D$3,"TOT_Entity","USD","Budget_Final",[1]Setup!C21,"PERIODIC",$B675,"TOPFLOW","TOP","TOP","top1",$C675,"top3","Open_Acute_DIV1","TOP5","TOP6","REPORTED","TOP8")</f>
        <v>3163.6765560160002</v>
      </c>
      <c r="EB675" s="53">
        <f>_xll.OneStreamExcelAddIn.XFFunctions.XFGetCell("TRUE", "CONSOL", $D$3,"TOT_Entity","USD","Budget_Final",[1]Setup!C22,"PERIODIC",$B675,"TOPFLOW","TOP","TOP","top1",$C675,"top3","Open_Acute_DIV1","TOP5","TOP6","REPORTED","TOP8")</f>
        <v>3178.4198714220001</v>
      </c>
      <c r="EC675" s="53">
        <f>_xll.OneStreamExcelAddIn.XFFunctions.XFGetCell("TRUE", "CONSOL", $D$3,"TOT_Entity","USD","Budget_Final",[1]Setup!C23,"PERIODIC",$B675,"TOPFLOW","TOP","TOP","top1",$C675,"top3","Open_Acute_DIV1","TOP5","TOP6","REPORTED","TOP8")</f>
        <v>57791.147384001997</v>
      </c>
      <c r="ED675" s="53">
        <f>_xll.OneStreamExcelAddIn.XFFunctions.XFGetCell("TRUE", "CONSOL", $D$3,"TOT_Entity","USD","Budget_Final",[1]Setup!C24,"PERIODIC",$B675,"TOPFLOW","TOP","TOP","top1",$C675,"top3","Open_Acute_DIV1","TOP5","TOP6","REPORTED","TOP8")</f>
        <v>3167.3127997259999</v>
      </c>
      <c r="EE675" s="53">
        <f>_xll.OneStreamExcelAddIn.XFFunctions.XFGetCell("TRUE", "CONSOL", $D$3,"TOT_Entity","USD","Budget_Final",[1]Setup!C25,"PERIODIC",$B675,"TOPFLOW","TOP","TOP","top1",$C675,"top3","Open_Acute_DIV1","TOP5","TOP6","REPORTED","TOP8")</f>
        <v>26785.395507588</v>
      </c>
      <c r="EF675" s="53">
        <f>_xll.OneStreamExcelAddIn.XFFunctions.XFGetCell("TRUE", "CONSOL", $D$3,"TOT_Entity","USD","Budget_Final",[1]Setup!C26,"PERIODIC",$B675,"TOPFLOW","TOP","TOP","top1",$C675,"top3","Open_Acute_DIV1","TOP5","TOP6","REPORTED","TOP8")</f>
        <v>9578.9163824320003</v>
      </c>
      <c r="EG675" s="53">
        <f>_xll.OneStreamExcelAddIn.XFFunctions.XFGetCell("TRUE", "CONSOL", $D$3,"TOT_Entity","USD","Budget_Final",[1]Setup!C27,"PERIODIC",$B675,"TOPFLOW","TOP","TOP","top1",$C675,"top3","Open_Acute_DIV1","TOP5","TOP6","REPORTED","TOP8")</f>
        <v>8548.7011836879992</v>
      </c>
      <c r="EH675" s="53">
        <f>_xll.OneStreamExcelAddIn.XFFunctions.XFGetCell("TRUE", "CONSOL", $D$3,"TOT_Entity","USD","Budget_Final",[1]Setup!C28,"PERIODIC",$B675,"TOPFLOW","TOP","TOP","top1",$C675,"top3","Open_Acute_DIV1","TOP5","TOP6","REPORTED","TOP8")</f>
        <v>8333.7507028700002</v>
      </c>
    </row>
    <row r="676" spans="2:138" x14ac:dyDescent="0.25">
      <c r="B676" s="51">
        <v>69122</v>
      </c>
      <c r="C676" s="51"/>
      <c r="D676" t="str" cm="1">
        <f t="array" ref="D676">_xll.OneStreamExcelAddIn.XFFunctions.XFGetMemberInfo("Description","Account",B676)</f>
        <v>Physician Recruitment</v>
      </c>
      <c r="E676" s="53">
        <f>_xll.OneStreamExcelAddIn.XFFunctions.XFGetCell("TRUE", "CONSOL", $D$3,"TOT_Entity","USD","Actual",$E$3,"PERIODIC",$B676,"TOPFLOW","TOP","TOP","top1",$C676,"top3","Open_Acute_DIV1","TOP5","TOP6","REPORTED","TOP8")</f>
        <v>0</v>
      </c>
      <c r="F676" s="53">
        <f>_xll.OneStreamExcelAddIn.XFFunctions.XFGetCell("TRUE", "CONSOL", $D$3,"TOT_Entity","Aggregated","Budget_Working",$E$3,"PERIODIC",$B676,"TOPFLOW","TOP","TOP","top1",$C676,"top3","Open_Acute_DIV1","TOP5","TOP6","REPORTED","TOP8")</f>
        <v>0</v>
      </c>
      <c r="G676" s="53">
        <f t="shared" si="1780"/>
        <v>0</v>
      </c>
      <c r="H676" s="55">
        <f t="shared" si="1781"/>
        <v>0</v>
      </c>
      <c r="I676" s="41"/>
      <c r="J676" s="53">
        <f>_xll.OneStreamExcelAddIn.XFFunctions.XFGetCell("TRUE", "CONSOL", $D$3,"TOT_Entity","USD","Actual",$E$3,"YTD",$B676,"TOPFLOW","TOP","TOP","top1",$C676,"TOP3","Open_Acute_DIV1","TOP5","TOP6","REPORTED","TOP8")</f>
        <v>52.07</v>
      </c>
      <c r="K676" s="53">
        <f>_xll.OneStreamExcelAddIn.XFFunctions.XFGetCell("TRUE", "CONSOL", $D$3,"TOT_Entity","Aggregated","Budget_Working",$E$3,"YTD",$B676,"TOPFLOW","TOP","TOP","top1",$C676,"TOP3","Open_Acute_DIV1","TOP5","TOP6","REPORTED","TOP8")</f>
        <v>0</v>
      </c>
      <c r="L676" s="53">
        <f t="shared" si="1782"/>
        <v>-52.07</v>
      </c>
      <c r="M676" s="40">
        <f t="shared" si="1783"/>
        <v>0</v>
      </c>
      <c r="N676" s="41"/>
      <c r="O676" s="53">
        <f>_xll.OneStreamExcelAddIn.XFFunctions.XFGetCell("TRUE", "CONSOL", $D$3,"TOT_Entity","USD","Actual",$F$3,"YTD",$B676,"TOPFLOW","TOP","TOP","top1",$C676,"TOP3","Open_Acute_DIV1","TOP5","TOP6","REPORTED","TOP8")</f>
        <v>0</v>
      </c>
      <c r="P676" s="53">
        <f>_xll.OneStreamExcelAddIn.XFFunctions.XFGetCell("TRUE", "CONSOL", $D$3,"TOT_Entity","USD","Actual",$E$3,"YTD",$B676,"TOPFLOW","TOP","TOP","top1",$C676,"top3","Open_Acute_DIV1","TOP5","TOP6","REPORTED","VAR_BW_PY_Actual")</f>
        <v>-52.07</v>
      </c>
      <c r="Q676" s="40">
        <f t="shared" si="1784"/>
        <v>0</v>
      </c>
      <c r="R676" s="41"/>
      <c r="S676" s="53">
        <f>_xll.OneStreamExcelAddIn.XFFunctions.XFGetCell("TRUE", "CONSOL", $D$3,"TOT_Entity","USD","MIDFCST",$E$3,"MTD",$B676,"TOPFLOW","TOP","TOP","top1",$C676,"TOP3","Open_Acute_DIV1","TOP5","TOP6","REPORTED","TOP8")</f>
        <v>0</v>
      </c>
      <c r="T676" s="53">
        <f t="shared" si="1785"/>
        <v>0</v>
      </c>
      <c r="U676" s="40">
        <f t="shared" si="1786"/>
        <v>0</v>
      </c>
      <c r="V676" s="41"/>
      <c r="W676" s="42"/>
      <c r="X676" s="43"/>
      <c r="Y676" s="42"/>
      <c r="Z676" s="44"/>
      <c r="AB676" s="53">
        <f>_xll.OneStreamExcelAddIn.XFFunctions.XFGetCell("TRUE", "CONSOL", $D$3,"TOT_Entity","USD","Actual",[1]Setup!C4,"PERIODIC",$B676,"TOPFLOW","TOP","TOP","top1",$C676,"top3","Open_Acute_DIV1","TOP5","TOP6","REPORTED","TOP8")</f>
        <v>0</v>
      </c>
      <c r="AC676" s="53">
        <f>_xll.OneStreamExcelAddIn.XFFunctions.XFGetCell("TRUE", "CONSOL", $D$3,"TOT_Entity","Aggregated","Budget_Working",[1]Setup!C4,"PERIODIC",$B676,"TOPFLOW","TOP","TOP","top1",$C676,"top3","Open_Acute_DIV1","TOP5","TOP6","REPORTED","TOP8")</f>
        <v>0</v>
      </c>
      <c r="AD676" s="53">
        <f t="shared" si="1787"/>
        <v>0</v>
      </c>
      <c r="AE676" s="40">
        <f t="shared" si="1788"/>
        <v>0</v>
      </c>
      <c r="AG676" s="53">
        <f>_xll.OneStreamExcelAddIn.XFFunctions.XFGetCell("TRUE", "CONSOL", $D$3,"TOT_Entity","USD","Actual",[1]Setup!C5,"PERIODIC",$B676,"TOPFLOW","TOP","TOP","top1",$C676,"top3","Open_Acute_DIV1","TOP5","TOP6","REPORTED","TOP8")</f>
        <v>52.07</v>
      </c>
      <c r="AH676" s="53">
        <f>_xll.OneStreamExcelAddIn.XFFunctions.XFGetCell("TRUE", "CONSOL", $D$3,"TOT_Entity","Aggregated","Budget_Working",[1]Setup!C5,"PERIODIC",$B676,"TOPFLOW","TOP","TOP","top1",$C676,"top3","Open_Acute_DIV1","TOP5","TOP6","REPORTED","TOP8")</f>
        <v>0</v>
      </c>
      <c r="AI676" s="53">
        <f t="shared" si="1789"/>
        <v>-52.07</v>
      </c>
      <c r="AJ676" s="40">
        <f t="shared" si="1790"/>
        <v>0</v>
      </c>
      <c r="AL676" s="53">
        <f>_xll.OneStreamExcelAddIn.XFFunctions.XFGetCell("TRUE", "CONSOL", $D$3,"TOT_Entity","USD","Actual",[1]Setup!C6,"PERIODIC",$B676,"TOPFLOW","TOP","TOP","top1",$C676,"top3","Open_Acute_DIV1","TOP5","TOP6","REPORTED","TOP8")</f>
        <v>0</v>
      </c>
      <c r="AM676" s="53">
        <f>_xll.OneStreamExcelAddIn.XFFunctions.XFGetCell("TRUE", "CONSOL", $D$3,"TOT_Entity","Aggregated","Budget_Working",[1]Setup!C6,"PERIODIC",$B676,"TOPFLOW","TOP","TOP","top1",$C676,"top3","Open_Acute_DIV1","TOP5","TOP6","REPORTED","TOP8")</f>
        <v>0</v>
      </c>
      <c r="AN676" s="53">
        <f t="shared" si="1791"/>
        <v>0</v>
      </c>
      <c r="AO676" s="40">
        <f t="shared" si="1792"/>
        <v>0</v>
      </c>
      <c r="AQ676" s="53">
        <f>_xll.OneStreamExcelAddIn.XFFunctions.XFGetCell("TRUE", "CONSOL", $D$3,"TOT_Entity","USD","Actual",[1]Setup!C7,"PERIODIC",$B676,"TOPFLOW","TOP","TOP","top1",$C676,"top3","Open_Acute_DIV1","TOP5","TOP6","REPORTED","TOP8")</f>
        <v>0</v>
      </c>
      <c r="AR676" s="53">
        <f>_xll.OneStreamExcelAddIn.XFFunctions.XFGetCell("TRUE", "CONSOL", $D$3,"TOT_Entity","Aggregated","Budget_Working",[1]Setup!C7,"PERIODIC",$B676,"TOPFLOW","TOP","TOP","top1",$C676,"top3","Open_Acute_DIV1","TOP5","TOP6","REPORTED","TOP8")</f>
        <v>0</v>
      </c>
      <c r="AS676" s="53">
        <f t="shared" si="1793"/>
        <v>0</v>
      </c>
      <c r="AT676" s="40">
        <f t="shared" si="1794"/>
        <v>0</v>
      </c>
      <c r="AV676" s="53">
        <f>_xll.OneStreamExcelAddIn.XFFunctions.XFGetCell("TRUE", "CONSOL", $D$3,"TOT_Entity","USD","Actual",[1]Setup!C8,"PERIODIC",$B676,"TOPFLOW","TOP","TOP","top1",$C676,"top3","Open_Acute_DIV1","TOP5","TOP6","REPORTED","TOP8")</f>
        <v>-52.07</v>
      </c>
      <c r="AW676" s="53">
        <f>_xll.OneStreamExcelAddIn.XFFunctions.XFGetCell("TRUE", "CONSOL", $D$3,"TOT_Entity","Aggregated","Budget_Working",[1]Setup!C8,"PERIODIC",$B676,"TOPFLOW","TOP","TOP","top1",$C676,"top3","Open_Acute_DIV1","TOP5","TOP6","REPORTED","TOP8")</f>
        <v>0</v>
      </c>
      <c r="AX676" s="53">
        <f t="shared" si="1795"/>
        <v>52.07</v>
      </c>
      <c r="AY676" s="40">
        <f t="shared" si="1796"/>
        <v>0</v>
      </c>
      <c r="BA676" s="53">
        <f>_xll.OneStreamExcelAddIn.XFFunctions.XFGetCell("TRUE", "CONSOL", $D$3,"TOT_Entity","USD","Actual",[1]Setup!C9,"PERIODIC",$B676,"TOPFLOW","TOP","TOP","top1",$C676,"top3","Open_Acute_DIV1","TOP5","TOP6","REPORTED","TOP8")</f>
        <v>0</v>
      </c>
      <c r="BB676" s="53">
        <f>_xll.OneStreamExcelAddIn.XFFunctions.XFGetCell("TRUE", "CONSOL", $D$3,"TOT_Entity","Aggregated","Budget_Working",[1]Setup!C9,"PERIODIC",$B676,"TOPFLOW","TOP","TOP","top1",$C676,"top3","Open_Acute_DIV1","TOP5","TOP6","REPORTED","TOP8")</f>
        <v>0</v>
      </c>
      <c r="BC676" s="53">
        <f t="shared" si="1797"/>
        <v>0</v>
      </c>
      <c r="BD676" s="40">
        <f t="shared" si="1798"/>
        <v>0</v>
      </c>
      <c r="BF676" s="53">
        <f>_xll.OneStreamExcelAddIn.XFFunctions.XFGetCell("TRUE", "CONSOL", $D$3,"TOT_Entity","USD","Actual",[1]Setup!C10,"PERIODIC",$B676,"TOPFLOW","TOP","TOP","top1",$C676,"top3","Open_Acute_DIV1","TOP5","TOP6","REPORTED","TOP8")</f>
        <v>0</v>
      </c>
      <c r="BG676" s="53">
        <f>_xll.OneStreamExcelAddIn.XFFunctions.XFGetCell("TRUE", "CONSOL", $D$3,"TOT_Entity","Aggregated","Budget_Working",[1]Setup!C10,"PERIODIC",$B676,"TOPFLOW","TOP","TOP","top1",$C676,"top3","Open_Acute_DIV1","TOP5","TOP6","REPORTED","TOP8")</f>
        <v>0</v>
      </c>
      <c r="BH676" s="53">
        <f t="shared" si="1799"/>
        <v>0</v>
      </c>
      <c r="BI676" s="40">
        <f t="shared" si="1800"/>
        <v>0</v>
      </c>
      <c r="BK676" s="53">
        <f>_xll.OneStreamExcelAddIn.XFFunctions.XFGetCell("TRUE", "CONSOL", $D$3,"TOT_Entity","USD","Actual",[1]Setup!C11,"PERIODIC",$B676,"TOPFLOW","TOP","TOP","top1",$C676,"top3","Open_Acute_DIV1","TOP5","TOP6","REPORTED","TOP8")</f>
        <v>0</v>
      </c>
      <c r="BL676" s="53">
        <f>_xll.OneStreamExcelAddIn.XFFunctions.XFGetCell("TRUE", "CONSOL", $D$3,"TOT_Entity","Aggregated","Budget_Working",[1]Setup!C11,"PERIODIC",$B676,"TOPFLOW","TOP","TOP","top1",$C676,"top3","Open_Acute_DIV1","TOP5","TOP6","REPORTED","TOP8")</f>
        <v>0</v>
      </c>
      <c r="BM676" s="53">
        <f t="shared" si="1801"/>
        <v>0</v>
      </c>
      <c r="BN676" s="40">
        <f t="shared" si="1802"/>
        <v>0</v>
      </c>
      <c r="BP676" s="53">
        <f>_xll.OneStreamExcelAddIn.XFFunctions.XFGetCell("TRUE", "CONSOL", $D$3,"TOT_Entity","USD","Actual",[1]Setup!C12,"PERIODIC",$B676,"TOPFLOW","TOP","TOP","top1",$C676,"top3","Open_Acute_DIV1","TOP5","TOP6","REPORTED","TOP8")</f>
        <v>0</v>
      </c>
      <c r="BQ676" s="53">
        <f>_xll.OneStreamExcelAddIn.XFFunctions.XFGetCell("TRUE", "CONSOL", $D$3,"TOT_Entity","Aggregated","Budget_Working",[1]Setup!C12,"PERIODIC",$B676,"TOPFLOW","TOP","TOP","top1",$C676,"top3","Open_Acute_DIV1","TOP5","TOP6","REPORTED","TOP8")</f>
        <v>0</v>
      </c>
      <c r="BR676" s="53">
        <f t="shared" si="1803"/>
        <v>0</v>
      </c>
      <c r="BS676" s="40">
        <f t="shared" si="1804"/>
        <v>0</v>
      </c>
      <c r="BU676" s="53">
        <f>_xll.OneStreamExcelAddIn.XFFunctions.XFGetCell("TRUE", "CONSOL", $D$3,"TOT_Entity","USD","Actual",[1]Setup!C13,"PERIODIC",$B676,"TOPFLOW","TOP","TOP","top1",$C676,"top3","Open_Acute_DIV1","TOP5","TOP6","REPORTED","TOP8")</f>
        <v>0</v>
      </c>
      <c r="BV676" s="53">
        <f>_xll.OneStreamExcelAddIn.XFFunctions.XFGetCell("TRUE", "CONSOL", $D$3,"TOT_Entity","Aggregated","Budget_Working",[1]Setup!C13,"PERIODIC",$B676,"TOPFLOW","TOP","TOP","top1",$C676,"top3","Open_Acute_DIV1","TOP5","TOP6","REPORTED","TOP8")</f>
        <v>0</v>
      </c>
      <c r="BW676" s="53">
        <f t="shared" si="1805"/>
        <v>0</v>
      </c>
      <c r="BX676" s="40">
        <f t="shared" si="1806"/>
        <v>0</v>
      </c>
      <c r="BZ676" s="53">
        <f>_xll.OneStreamExcelAddIn.XFFunctions.XFGetCell("TRUE", "CONSOL", $D$3,"TOT_Entity","USD","Actual",[1]Setup!C14,"PERIODIC",$B676,"TOPFLOW","TOP","TOP","top1",$C676,"top3","Open_Acute_DIV1","TOP5","TOP6","REPORTED","TOP8")</f>
        <v>0</v>
      </c>
      <c r="CA676" s="53">
        <f>_xll.OneStreamExcelAddIn.XFFunctions.XFGetCell("TRUE", "CONSOL", $D$3,"TOT_Entity","Aggregated","Budget_Working",[1]Setup!C14,"PERIODIC",$B676,"TOPFLOW","TOP","TOP","top1",$C676,"top3","Open_Acute_DIV1","TOP5","TOP6","REPORTED","TOP8")</f>
        <v>0</v>
      </c>
      <c r="CB676" s="53">
        <f t="shared" si="1807"/>
        <v>0</v>
      </c>
      <c r="CC676" s="40">
        <f t="shared" si="1808"/>
        <v>0</v>
      </c>
      <c r="CE676" s="53">
        <f>_xll.OneStreamExcelAddIn.XFFunctions.XFGetCell("TRUE", "CONSOL", $D$3,"TOT_Entity","USD","Actual",[1]Setup!C15,"PERIODIC",$B676,"TOPFLOW","TOP","TOP","top1",$C676,"top3","Open_Acute_DIV1","TOP5","TOP6","REPORTED","TOP8")</f>
        <v>0</v>
      </c>
      <c r="CF676" s="53">
        <f>_xll.OneStreamExcelAddIn.XFFunctions.XFGetCell("TRUE", "CONSOL", $D$3,"TOT_Entity","Aggregated","Budget_Working",[1]Setup!C15,"PERIODIC",$B676,"TOPFLOW","TOP","TOP","top1",$C676,"top3","Open_Acute_DIV1","TOP5","TOP6","REPORTED","TOP8")</f>
        <v>0</v>
      </c>
      <c r="CG676" s="53">
        <f t="shared" si="1809"/>
        <v>0</v>
      </c>
      <c r="CH676" s="40">
        <f t="shared" si="1810"/>
        <v>0</v>
      </c>
      <c r="CI676" s="212"/>
      <c r="CJ676" s="53">
        <f>_xll.OneStreamExcelAddIn.XFFunctions.XFGetCell("TRUE", "CONSOL", $D$3,"TOT_Entity","USD","Actual",[1]Setup!C4,"PERIODIC",$B676,"TOPFLOW","TOP","TOP","top1",$C676,"top3","Open_Acute_DIV1","TOP5","TOP6","REPORTED","TOP8")</f>
        <v>0</v>
      </c>
      <c r="CK676" s="53">
        <f>_xll.OneStreamExcelAddIn.XFFunctions.XFGetCell("TRUE", "CONSOL", $D$3,"TOT_Entity","USD","Actual",[1]Setup!C5,"PERIODIC",$B676,"TOPFLOW","TOP","TOP","top1",$C676,"top3","Open_Acute_DIV1","TOP5","TOP6","REPORTED","TOP8")</f>
        <v>52.07</v>
      </c>
      <c r="CL676" s="53">
        <f>_xll.OneStreamExcelAddIn.XFFunctions.XFGetCell("TRUE", "CONSOL", $D$3,"TOT_Entity","USD","Actual",[1]Setup!C6,"PERIODIC",$B676,"TOPFLOW","TOP","TOP","top1",$C676,"top3","Open_Acute_DIV1","TOP5","TOP6","REPORTED","TOP8")</f>
        <v>0</v>
      </c>
      <c r="CM676" s="53">
        <f>_xll.OneStreamExcelAddIn.XFFunctions.XFGetCell("TRUE", "CONSOL", $D$3,"TOT_Entity","USD","Actual",[1]Setup!C7,"PERIODIC",$B676,"TOPFLOW","TOP","TOP","top1",$C676,"top3","Open_Acute_DIV1","TOP5","TOP6","REPORTED","TOP8")</f>
        <v>0</v>
      </c>
      <c r="CN676" s="53">
        <f>_xll.OneStreamExcelAddIn.XFFunctions.XFGetCell("TRUE", "CONSOL", $D$3,"TOT_Entity","USD","Actual",[1]Setup!C8,"PERIODIC",$B676,"TOPFLOW","TOP","TOP","top1",$C676,"top3","Open_Acute_DIV1","TOP5","TOP6","REPORTED","TOP8")</f>
        <v>-52.07</v>
      </c>
      <c r="CO676" s="53">
        <f>_xll.OneStreamExcelAddIn.XFFunctions.XFGetCell("TRUE", "CONSOL", $D$3,"TOT_Entity","USD","Actual",[1]Setup!C9,"PERIODIC",$B676,"TOPFLOW","TOP","TOP","top1",$C676,"top3","Open_Acute_DIV1","TOP5","TOP6","REPORTED","TOP8")</f>
        <v>0</v>
      </c>
      <c r="CP676" s="53">
        <f>_xll.OneStreamExcelAddIn.XFFunctions.XFGetCell("TRUE", "CONSOL", $D$3,"TOT_Entity","USD","Actual",[1]Setup!C10,"PERIODIC",$B676,"TOPFLOW","TOP","TOP","top1",$C676,"top3","Open_Acute_DIV1","TOP5","TOP6","REPORTED","TOP8")</f>
        <v>0</v>
      </c>
      <c r="CQ676" s="53">
        <f>_xll.OneStreamExcelAddIn.XFFunctions.XFGetCell("TRUE", "CONSOL", $D$3,"TOT_Entity","USD","Actual",[1]Setup!C11,"PERIODIC",$B676,"TOPFLOW","TOP","TOP","top1",$C676,"top3","Open_Acute_DIV1","TOP5","TOP6","REPORTED","TOP8")</f>
        <v>0</v>
      </c>
      <c r="CR676" s="53">
        <f>_xll.OneStreamExcelAddIn.XFFunctions.XFGetCell("TRUE", "CONSOL", $D$3,"TOT_Entity","USD","Actual",[1]Setup!C12,"PERIODIC",$B676,"TOPFLOW","TOP","TOP","top1",$C676,"top3","Open_Acute_DIV1","TOP5","TOP6","REPORTED","TOP8")</f>
        <v>0</v>
      </c>
      <c r="CS676" s="53">
        <f>_xll.OneStreamExcelAddIn.XFFunctions.XFGetCell("TRUE", "CONSOL", $D$3,"TOT_Entity","USD","Actual",[1]Setup!C13,"PERIODIC",$B676,"TOPFLOW","TOP","TOP","top1",$C676,"top3","Open_Acute_DIV1","TOP5","TOP6","REPORTED","TOP8")</f>
        <v>0</v>
      </c>
      <c r="CT676" s="53">
        <f>_xll.OneStreamExcelAddIn.XFFunctions.XFGetCell("TRUE", "CONSOL", $D$3,"TOT_Entity","USD","Actual",[1]Setup!C14,"PERIODIC",$B676,"TOPFLOW","TOP","TOP","top1",$C676,"top3","Open_Acute_DIV1","TOP5","TOP6","REPORTED","TOP8")</f>
        <v>0</v>
      </c>
      <c r="CU676" s="53">
        <f>_xll.OneStreamExcelAddIn.XFFunctions.XFGetCell("TRUE", "CONSOL", $D$3,"TOT_Entity","USD","Actual",[1]Setup!C15,"PERIODIC",$B676,"TOPFLOW","TOP","TOP","top1",$C676,"top3","Open_Acute_DIV1","TOP5","TOP6","REPORTED","TOP8")</f>
        <v>0</v>
      </c>
      <c r="CV676" s="212"/>
      <c r="CW676" s="53">
        <f>_xll.OneStreamExcelAddIn.XFFunctions.XFGetCell("TRUE", "CONSOL", $D$3,"TOT_Entity","USD","Actual",[1]Setup!C17,"PERIODIC",$B676,"TOPFLOW","TOP","TOP","top1",$C676,"top3","Open_Acute_DIV1","TOP5","TOP6","REPORTED","TOP8")</f>
        <v>0</v>
      </c>
      <c r="CX676" s="53">
        <f>_xll.OneStreamExcelAddIn.XFFunctions.XFGetCell("TRUE", "CONSOL", $D$3,"TOT_Entity","USD","Actual",[1]Setup!C18,"PERIODIC",$B676,"TOPFLOW","TOP","TOP","top1",$C676,"top3","Open_Acute_DIV1","TOP5","TOP6","REPORTED","TOP8")</f>
        <v>0</v>
      </c>
      <c r="CY676" s="53">
        <f>_xll.OneStreamExcelAddIn.XFFunctions.XFGetCell("TRUE", "CONSOL", $D$3,"TOT_Entity","USD","Actual",[1]Setup!C19,"PERIODIC",$B676,"TOPFLOW","TOP","TOP","top1",$C676,"top3","Open_Acute_DIV1","TOP5","TOP6","REPORTED","TOP8")</f>
        <v>0</v>
      </c>
      <c r="CZ676" s="53">
        <f>_xll.OneStreamExcelAddIn.XFFunctions.XFGetCell("TRUE", "CONSOL", $D$3,"TOT_Entity","USD","Actual",[1]Setup!C20,"PERIODIC",$B676,"TOPFLOW","TOP","TOP","top1",$C676,"top3","Open_Acute_DIV1","TOP5","TOP6","REPORTED","TOP8")</f>
        <v>0</v>
      </c>
      <c r="DA676" s="53">
        <f>_xll.OneStreamExcelAddIn.XFFunctions.XFGetCell("TRUE", "CONSOL", $D$3,"TOT_Entity","USD","Actual",[1]Setup!C21,"PERIODIC",$B676,"TOPFLOW","TOP","TOP","top1",$C676,"top3","Open_Acute_DIV1","TOP5","TOP6","REPORTED","TOP8")</f>
        <v>0</v>
      </c>
      <c r="DB676" s="53">
        <f>_xll.OneStreamExcelAddIn.XFFunctions.XFGetCell("TRUE", "CONSOL", $D$3,"TOT_Entity","USD","Actual",[1]Setup!C22,"PERIODIC",$B676,"TOPFLOW","TOP","TOP","top1",$C676,"top3","Open_Acute_DIV1","TOP5","TOP6","REPORTED","TOP8")</f>
        <v>0</v>
      </c>
      <c r="DC676" s="53">
        <f>_xll.OneStreamExcelAddIn.XFFunctions.XFGetCell("TRUE", "CONSOL", $D$3,"TOT_Entity","USD","Actual",[1]Setup!C23,"PERIODIC",$B676,"TOPFLOW","TOP","TOP","top1",$C676,"top3","Open_Acute_DIV1","TOP5","TOP6","REPORTED","TOP8")</f>
        <v>0</v>
      </c>
      <c r="DD676" s="53">
        <f>_xll.OneStreamExcelAddIn.XFFunctions.XFGetCell("TRUE", "CONSOL", $D$3,"TOT_Entity","USD","Actual",[1]Setup!C24,"PERIODIC",$B676,"TOPFLOW","TOP","TOP","top1",$C676,"top3","Open_Acute_DIV1","TOP5","TOP6","REPORTED","TOP8")</f>
        <v>14.15</v>
      </c>
      <c r="DE676" s="53">
        <f>_xll.OneStreamExcelAddIn.XFFunctions.XFGetCell("TRUE", "CONSOL", $D$3,"TOT_Entity","USD","Actual",[1]Setup!C25,"PERIODIC",$B676,"TOPFLOW","TOP","TOP","top1",$C676,"top3","Open_Acute_DIV1","TOP5","TOP6","REPORTED","TOP8")</f>
        <v>0</v>
      </c>
      <c r="DF676" s="53">
        <f>_xll.OneStreamExcelAddIn.XFFunctions.XFGetCell("TRUE", "CONSOL", $D$3,"TOT_Entity","USD","Actual",[1]Setup!C26,"PERIODIC",$B676,"TOPFLOW","TOP","TOP","top1",$C676,"top3","Open_Acute_DIV1","TOP5","TOP6","REPORTED","TOP8")</f>
        <v>0</v>
      </c>
      <c r="DG676" s="53">
        <f>_xll.OneStreamExcelAddIn.XFFunctions.XFGetCell("TRUE", "CONSOL", $D$3,"TOT_Entity","USD","Actual",[1]Setup!C27,"PERIODIC",$B676,"TOPFLOW","TOP","TOP","top1",$C676,"top3","Open_Acute_DIV1","TOP5","TOP6","REPORTED","TOP8")</f>
        <v>0</v>
      </c>
      <c r="DH676" s="53">
        <f>_xll.OneStreamExcelAddIn.XFFunctions.XFGetCell("TRUE", "CONSOL", $D$3,"TOT_Entity","USD","Actual",[1]Setup!C28,"PERIODIC",$B676,"TOPFLOW","TOP","TOP","top1",$C676,"top3","Open_Acute_DIV1","TOP5","TOP6","REPORTED","TOP8")</f>
        <v>92.88</v>
      </c>
      <c r="DI676" s="178"/>
      <c r="DJ676" s="53">
        <f>_xll.OneStreamExcelAddIn.XFFunctions.XFGetCell("TRUE", "CONSOL", $D$3,"TOT_Entity","Aggregated","Budget_Working",[1]Setup!C4,"PERIODIC",$B676,"TOPFLOW","TOP","TOP","top1",$C676,"top3","Open_Acute_DIV1","TOP5","TOP6","REPORTED","TOP8")</f>
        <v>0</v>
      </c>
      <c r="DK676" s="53">
        <f>_xll.OneStreamExcelAddIn.XFFunctions.XFGetCell("TRUE", "CONSOL", $D$3,"TOT_Entity","Aggregated","Budget_Working",[1]Setup!C5,"PERIODIC",$B676,"TOPFLOW","TOP","TOP","top1",$C676,"top3","Open_Acute_DIV1","TOP5","TOP6","REPORTED","TOP8")</f>
        <v>0</v>
      </c>
      <c r="DL676" s="53">
        <f>_xll.OneStreamExcelAddIn.XFFunctions.XFGetCell("TRUE", "CONSOL", $D$3,"TOT_Entity","Aggregated","Budget_Working",[1]Setup!C6,"PERIODIC",$B676,"TOPFLOW","TOP","TOP","top1",$C676,"top3","Open_Acute_DIV1","TOP5","TOP6","REPORTED","TOP8")</f>
        <v>0</v>
      </c>
      <c r="DM676" s="53">
        <f>_xll.OneStreamExcelAddIn.XFFunctions.XFGetCell("TRUE", "CONSOL", $D$3,"TOT_Entity","Aggregated","Budget_Working",[1]Setup!C7,"PERIODIC",$B676,"TOPFLOW","TOP","TOP","top1",$C676,"top3","Open_Acute_DIV1","TOP5","TOP6","REPORTED","TOP8")</f>
        <v>0</v>
      </c>
      <c r="DN676" s="53">
        <f>_xll.OneStreamExcelAddIn.XFFunctions.XFGetCell("TRUE", "CONSOL", $D$3,"TOT_Entity","Aggregated","Budget_Working",[1]Setup!C8,"PERIODIC",$B676,"TOPFLOW","TOP","TOP","top1",$C676,"top3","Open_Acute_DIV1","TOP5","TOP6","REPORTED","TOP8")</f>
        <v>0</v>
      </c>
      <c r="DO676" s="53">
        <f>_xll.OneStreamExcelAddIn.XFFunctions.XFGetCell("TRUE", "CONSOL", $D$3,"TOT_Entity","Aggregated","Budget_Working",[1]Setup!C9,"PERIODIC",$B676,"TOPFLOW","TOP","TOP","top1",$C676,"top3","Open_Acute_DIV1","TOP5","TOP6","REPORTED","TOP8")</f>
        <v>0</v>
      </c>
      <c r="DP676" s="53">
        <f>_xll.OneStreamExcelAddIn.XFFunctions.XFGetCell("TRUE", "CONSOL", $D$3,"TOT_Entity","Aggregated","Budget_Working",[1]Setup!C10,"PERIODIC",$B676,"TOPFLOW","TOP","TOP","top1",$C676,"top3","Open_Acute_DIV1","TOP5","TOP6","REPORTED","TOP8")</f>
        <v>0</v>
      </c>
      <c r="DQ676" s="53">
        <f>_xll.OneStreamExcelAddIn.XFFunctions.XFGetCell("TRUE", "CONSOL", $D$3,"TOT_Entity","Aggregated","Budget_Working",[1]Setup!C11,"PERIODIC",$B676,"TOPFLOW","TOP","TOP","top1",$C676,"top3","Open_Acute_DIV1","TOP5","TOP6","REPORTED","TOP8")</f>
        <v>0</v>
      </c>
      <c r="DR676" s="53">
        <f>_xll.OneStreamExcelAddIn.XFFunctions.XFGetCell("TRUE", "CONSOL", $D$3,"TOT_Entity","Aggregated","Budget_Working",[1]Setup!C12,"PERIODIC",$B676,"TOPFLOW","TOP","TOP","top1",$C676,"top3","Open_Acute_DIV1","TOP5","TOP6","REPORTED","TOP8")</f>
        <v>0</v>
      </c>
      <c r="DS676" s="53">
        <f>_xll.OneStreamExcelAddIn.XFFunctions.XFGetCell("TRUE", "CONSOL", $D$3,"TOT_Entity","Aggregated","Budget_Working",[1]Setup!C13,"PERIODIC",$B676,"TOPFLOW","TOP","TOP","top1",$C676,"top3","Open_Acute_DIV1","TOP5","TOP6","REPORTED","TOP8")</f>
        <v>0</v>
      </c>
      <c r="DT676" s="53">
        <f>_xll.OneStreamExcelAddIn.XFFunctions.XFGetCell("TRUE", "CONSOL", $D$3,"TOT_Entity","Aggregated","Budget_Working",[1]Setup!C14,"PERIODIC",$B676,"TOPFLOW","TOP","TOP","top1",$C676,"top3","Open_Acute_DIV1","TOP5","TOP6","REPORTED","TOP8")</f>
        <v>0</v>
      </c>
      <c r="DU676" s="53">
        <f>_xll.OneStreamExcelAddIn.XFFunctions.XFGetCell("TRUE", "CONSOL", $D$3,"TOT_Entity","Aggregated","Budget_Working",[1]Setup!C15,"PERIODIC",$B676,"TOPFLOW","TOP","TOP","top1",$C676,"top3","Open_Acute_DIV1","TOP5","TOP6","REPORTED","TOP8")</f>
        <v>0</v>
      </c>
      <c r="DV676" s="178"/>
      <c r="DW676" s="53">
        <f>_xll.OneStreamExcelAddIn.XFFunctions.XFGetCell("TRUE", "CONSOL", $D$3,"TOT_Entity","USD","Budget_Final",[1]Setup!C17,"PERIODIC",$B676,"TOPFLOW","TOP","TOP","top1",$C676,"top3","Open_Acute_DIV1","TOP5","TOP6","REPORTED","TOP8")</f>
        <v>0</v>
      </c>
      <c r="DX676" s="53">
        <f>_xll.OneStreamExcelAddIn.XFFunctions.XFGetCell("TRUE", "CONSOL", $D$3,"TOT_Entity","USD","Budget_Final",[1]Setup!C18,"PERIODIC",$B676,"TOPFLOW","TOP","TOP","top1",$C676,"top3","Open_Acute_DIV1","TOP5","TOP6","REPORTED","TOP8")</f>
        <v>0</v>
      </c>
      <c r="DY676" s="53">
        <f>_xll.OneStreamExcelAddIn.XFFunctions.XFGetCell("TRUE", "CONSOL", $D$3,"TOT_Entity","USD","Budget_Final",[1]Setup!C19,"PERIODIC",$B676,"TOPFLOW","TOP","TOP","top1",$C676,"top3","Open_Acute_DIV1","TOP5","TOP6","REPORTED","TOP8")</f>
        <v>0</v>
      </c>
      <c r="DZ676" s="53">
        <f>_xll.OneStreamExcelAddIn.XFFunctions.XFGetCell("TRUE", "CONSOL", $D$3,"TOT_Entity","USD","Budget_Final",[1]Setup!C20,"PERIODIC",$B676,"TOPFLOW","TOP","TOP","top1",$C676,"top3","Open_Acute_DIV1","TOP5","TOP6","REPORTED","TOP8")</f>
        <v>0</v>
      </c>
      <c r="EA676" s="53">
        <f>_xll.OneStreamExcelAddIn.XFFunctions.XFGetCell("TRUE", "CONSOL", $D$3,"TOT_Entity","USD","Budget_Final",[1]Setup!C21,"PERIODIC",$B676,"TOPFLOW","TOP","TOP","top1",$C676,"top3","Open_Acute_DIV1","TOP5","TOP6","REPORTED","TOP8")</f>
        <v>0</v>
      </c>
      <c r="EB676" s="53">
        <f>_xll.OneStreamExcelAddIn.XFFunctions.XFGetCell("TRUE", "CONSOL", $D$3,"TOT_Entity","USD","Budget_Final",[1]Setup!C22,"PERIODIC",$B676,"TOPFLOW","TOP","TOP","top1",$C676,"top3","Open_Acute_DIV1","TOP5","TOP6","REPORTED","TOP8")</f>
        <v>0</v>
      </c>
      <c r="EC676" s="53">
        <f>_xll.OneStreamExcelAddIn.XFFunctions.XFGetCell("TRUE", "CONSOL", $D$3,"TOT_Entity","USD","Budget_Final",[1]Setup!C23,"PERIODIC",$B676,"TOPFLOW","TOP","TOP","top1",$C676,"top3","Open_Acute_DIV1","TOP5","TOP6","REPORTED","TOP8")</f>
        <v>0</v>
      </c>
      <c r="ED676" s="53">
        <f>_xll.OneStreamExcelAddIn.XFFunctions.XFGetCell("TRUE", "CONSOL", $D$3,"TOT_Entity","USD","Budget_Final",[1]Setup!C24,"PERIODIC",$B676,"TOPFLOW","TOP","TOP","top1",$C676,"top3","Open_Acute_DIV1","TOP5","TOP6","REPORTED","TOP8")</f>
        <v>0</v>
      </c>
      <c r="EE676" s="53">
        <f>_xll.OneStreamExcelAddIn.XFFunctions.XFGetCell("TRUE", "CONSOL", $D$3,"TOT_Entity","USD","Budget_Final",[1]Setup!C25,"PERIODIC",$B676,"TOPFLOW","TOP","TOP","top1",$C676,"top3","Open_Acute_DIV1","TOP5","TOP6","REPORTED","TOP8")</f>
        <v>0</v>
      </c>
      <c r="EF676" s="53">
        <f>_xll.OneStreamExcelAddIn.XFFunctions.XFGetCell("TRUE", "CONSOL", $D$3,"TOT_Entity","USD","Budget_Final",[1]Setup!C26,"PERIODIC",$B676,"TOPFLOW","TOP","TOP","top1",$C676,"top3","Open_Acute_DIV1","TOP5","TOP6","REPORTED","TOP8")</f>
        <v>0</v>
      </c>
      <c r="EG676" s="53">
        <f>_xll.OneStreamExcelAddIn.XFFunctions.XFGetCell("TRUE", "CONSOL", $D$3,"TOT_Entity","USD","Budget_Final",[1]Setup!C27,"PERIODIC",$B676,"TOPFLOW","TOP","TOP","top1",$C676,"top3","Open_Acute_DIV1","TOP5","TOP6","REPORTED","TOP8")</f>
        <v>0</v>
      </c>
      <c r="EH676" s="53">
        <f>_xll.OneStreamExcelAddIn.XFFunctions.XFGetCell("TRUE", "CONSOL", $D$3,"TOT_Entity","USD","Budget_Final",[1]Setup!C28,"PERIODIC",$B676,"TOPFLOW","TOP","TOP","top1",$C676,"top3","Open_Acute_DIV1","TOP5","TOP6","REPORTED","TOP8")</f>
        <v>0</v>
      </c>
    </row>
    <row r="677" spans="2:138" x14ac:dyDescent="0.25">
      <c r="B677" s="51">
        <v>69123</v>
      </c>
      <c r="C677" s="51"/>
      <c r="D677" t="str" cm="1">
        <f t="array" ref="D677">_xll.OneStreamExcelAddIn.XFFunctions.XFGetMemberInfo("Description","Account",B677)</f>
        <v>Taxable Relocation</v>
      </c>
      <c r="E677" s="53">
        <f>_xll.OneStreamExcelAddIn.XFFunctions.XFGetCell("TRUE", "CONSOL", $D$3,"TOT_Entity","USD","Actual",$E$3,"PERIODIC",$B677,"TOPFLOW","TOP","TOP","top1",$C677,"top3","Open_Acute_DIV1","TOP5","TOP6","REPORTED","TOP8")</f>
        <v>0</v>
      </c>
      <c r="F677" s="53">
        <f>_xll.OneStreamExcelAddIn.XFFunctions.XFGetCell("TRUE", "CONSOL", $D$3,"TOT_Entity","Aggregated","Budget_Working",$E$3,"PERIODIC",$B677,"TOPFLOW","TOP","TOP","top1",$C677,"top3","Open_Acute_DIV1","TOP5","TOP6","REPORTED","TOP8")</f>
        <v>0</v>
      </c>
      <c r="G677" s="53">
        <f t="shared" si="1780"/>
        <v>0</v>
      </c>
      <c r="H677" s="55">
        <f t="shared" si="1781"/>
        <v>0</v>
      </c>
      <c r="I677" s="41"/>
      <c r="J677" s="53">
        <f>_xll.OneStreamExcelAddIn.XFFunctions.XFGetCell("TRUE", "CONSOL", $D$3,"TOT_Entity","USD","Actual",$E$3,"YTD",$B677,"TOPFLOW","TOP","TOP","top1",$C677,"TOP3","Open_Acute_DIV1","TOP5","TOP6","REPORTED","TOP8")</f>
        <v>0</v>
      </c>
      <c r="K677" s="53">
        <f>_xll.OneStreamExcelAddIn.XFFunctions.XFGetCell("TRUE", "CONSOL", $D$3,"TOT_Entity","Aggregated","Budget_Working",$E$3,"YTD",$B677,"TOPFLOW","TOP","TOP","top1",$C677,"TOP3","Open_Acute_DIV1","TOP5","TOP6","REPORTED","TOP8")</f>
        <v>0</v>
      </c>
      <c r="L677" s="53">
        <f t="shared" si="1782"/>
        <v>0</v>
      </c>
      <c r="M677" s="40">
        <f t="shared" si="1783"/>
        <v>0</v>
      </c>
      <c r="N677" s="41"/>
      <c r="O677" s="53">
        <f>_xll.OneStreamExcelAddIn.XFFunctions.XFGetCell("TRUE", "CONSOL", $D$3,"TOT_Entity","USD","Actual",$F$3,"YTD",$B677,"TOPFLOW","TOP","TOP","top1",$C677,"TOP3","Open_Acute_DIV1","TOP5","TOP6","REPORTED","TOP8")</f>
        <v>0</v>
      </c>
      <c r="P677" s="53">
        <f>_xll.OneStreamExcelAddIn.XFFunctions.XFGetCell("TRUE", "CONSOL", $D$3,"TOT_Entity","USD","Actual",$E$3,"YTD",$B677,"TOPFLOW","TOP","TOP","top1",$C677,"top3","Open_Acute_DIV1","TOP5","TOP6","REPORTED","VAR_BW_PY_Actual")</f>
        <v>0</v>
      </c>
      <c r="Q677" s="40">
        <f t="shared" si="1784"/>
        <v>0</v>
      </c>
      <c r="R677" s="41"/>
      <c r="S677" s="53">
        <f>_xll.OneStreamExcelAddIn.XFFunctions.XFGetCell("TRUE", "CONSOL", $D$3,"TOT_Entity","USD","MIDFCST",$E$3,"MTD",$B677,"TOPFLOW","TOP","TOP","top1",$C677,"TOP3","Open_Acute_DIV1","TOP5","TOP6","REPORTED","TOP8")</f>
        <v>0</v>
      </c>
      <c r="T677" s="53">
        <f t="shared" si="1785"/>
        <v>0</v>
      </c>
      <c r="U677" s="40">
        <f t="shared" si="1786"/>
        <v>0</v>
      </c>
      <c r="V677" s="41"/>
      <c r="W677" s="42"/>
      <c r="X677" s="43"/>
      <c r="Y677" s="42"/>
      <c r="Z677" s="44"/>
      <c r="AB677" s="53">
        <f>_xll.OneStreamExcelAddIn.XFFunctions.XFGetCell("TRUE", "CONSOL", $D$3,"TOT_Entity","USD","Actual",[1]Setup!C4,"PERIODIC",$B677,"TOPFLOW","TOP","TOP","top1",$C677,"top3","Open_Acute_DIV1","TOP5","TOP6","REPORTED","TOP8")</f>
        <v>0</v>
      </c>
      <c r="AC677" s="53">
        <f>_xll.OneStreamExcelAddIn.XFFunctions.XFGetCell("TRUE", "CONSOL", $D$3,"TOT_Entity","Aggregated","Budget_Working",[1]Setup!C4,"PERIODIC",$B677,"TOPFLOW","TOP","TOP","top1",$C677,"top3","Open_Acute_DIV1","TOP5","TOP6","REPORTED","TOP8")</f>
        <v>0</v>
      </c>
      <c r="AD677" s="53">
        <f t="shared" si="1787"/>
        <v>0</v>
      </c>
      <c r="AE677" s="40">
        <f t="shared" si="1788"/>
        <v>0</v>
      </c>
      <c r="AG677" s="53">
        <f>_xll.OneStreamExcelAddIn.XFFunctions.XFGetCell("TRUE", "CONSOL", $D$3,"TOT_Entity","USD","Actual",[1]Setup!C5,"PERIODIC",$B677,"TOPFLOW","TOP","TOP","top1",$C677,"top3","Open_Acute_DIV1","TOP5","TOP6","REPORTED","TOP8")</f>
        <v>0</v>
      </c>
      <c r="AH677" s="53">
        <f>_xll.OneStreamExcelAddIn.XFFunctions.XFGetCell("TRUE", "CONSOL", $D$3,"TOT_Entity","Aggregated","Budget_Working",[1]Setup!C5,"PERIODIC",$B677,"TOPFLOW","TOP","TOP","top1",$C677,"top3","Open_Acute_DIV1","TOP5","TOP6","REPORTED","TOP8")</f>
        <v>0</v>
      </c>
      <c r="AI677" s="53">
        <f t="shared" si="1789"/>
        <v>0</v>
      </c>
      <c r="AJ677" s="40">
        <f t="shared" si="1790"/>
        <v>0</v>
      </c>
      <c r="AL677" s="53">
        <f>_xll.OneStreamExcelAddIn.XFFunctions.XFGetCell("TRUE", "CONSOL", $D$3,"TOT_Entity","USD","Actual",[1]Setup!C6,"PERIODIC",$B677,"TOPFLOW","TOP","TOP","top1",$C677,"top3","Open_Acute_DIV1","TOP5","TOP6","REPORTED","TOP8")</f>
        <v>0</v>
      </c>
      <c r="AM677" s="53">
        <f>_xll.OneStreamExcelAddIn.XFFunctions.XFGetCell("TRUE", "CONSOL", $D$3,"TOT_Entity","Aggregated","Budget_Working",[1]Setup!C6,"PERIODIC",$B677,"TOPFLOW","TOP","TOP","top1",$C677,"top3","Open_Acute_DIV1","TOP5","TOP6","REPORTED","TOP8")</f>
        <v>0</v>
      </c>
      <c r="AN677" s="53">
        <f t="shared" si="1791"/>
        <v>0</v>
      </c>
      <c r="AO677" s="40">
        <f t="shared" si="1792"/>
        <v>0</v>
      </c>
      <c r="AQ677" s="53">
        <f>_xll.OneStreamExcelAddIn.XFFunctions.XFGetCell("TRUE", "CONSOL", $D$3,"TOT_Entity","USD","Actual",[1]Setup!C7,"PERIODIC",$B677,"TOPFLOW","TOP","TOP","top1",$C677,"top3","Open_Acute_DIV1","TOP5","TOP6","REPORTED","TOP8")</f>
        <v>0</v>
      </c>
      <c r="AR677" s="53">
        <f>_xll.OneStreamExcelAddIn.XFFunctions.XFGetCell("TRUE", "CONSOL", $D$3,"TOT_Entity","Aggregated","Budget_Working",[1]Setup!C7,"PERIODIC",$B677,"TOPFLOW","TOP","TOP","top1",$C677,"top3","Open_Acute_DIV1","TOP5","TOP6","REPORTED","TOP8")</f>
        <v>0</v>
      </c>
      <c r="AS677" s="53">
        <f t="shared" si="1793"/>
        <v>0</v>
      </c>
      <c r="AT677" s="40">
        <f t="shared" si="1794"/>
        <v>0</v>
      </c>
      <c r="AV677" s="53">
        <f>_xll.OneStreamExcelAddIn.XFFunctions.XFGetCell("TRUE", "CONSOL", $D$3,"TOT_Entity","USD","Actual",[1]Setup!C8,"PERIODIC",$B677,"TOPFLOW","TOP","TOP","top1",$C677,"top3","Open_Acute_DIV1","TOP5","TOP6","REPORTED","TOP8")</f>
        <v>0</v>
      </c>
      <c r="AW677" s="53">
        <f>_xll.OneStreamExcelAddIn.XFFunctions.XFGetCell("TRUE", "CONSOL", $D$3,"TOT_Entity","Aggregated","Budget_Working",[1]Setup!C8,"PERIODIC",$B677,"TOPFLOW","TOP","TOP","top1",$C677,"top3","Open_Acute_DIV1","TOP5","TOP6","REPORTED","TOP8")</f>
        <v>0</v>
      </c>
      <c r="AX677" s="53">
        <f t="shared" si="1795"/>
        <v>0</v>
      </c>
      <c r="AY677" s="40">
        <f t="shared" si="1796"/>
        <v>0</v>
      </c>
      <c r="BA677" s="53">
        <f>_xll.OneStreamExcelAddIn.XFFunctions.XFGetCell("TRUE", "CONSOL", $D$3,"TOT_Entity","USD","Actual",[1]Setup!C9,"PERIODIC",$B677,"TOPFLOW","TOP","TOP","top1",$C677,"top3","Open_Acute_DIV1","TOP5","TOP6","REPORTED","TOP8")</f>
        <v>0</v>
      </c>
      <c r="BB677" s="53">
        <f>_xll.OneStreamExcelAddIn.XFFunctions.XFGetCell("TRUE", "CONSOL", $D$3,"TOT_Entity","Aggregated","Budget_Working",[1]Setup!C9,"PERIODIC",$B677,"TOPFLOW","TOP","TOP","top1",$C677,"top3","Open_Acute_DIV1","TOP5","TOP6","REPORTED","TOP8")</f>
        <v>0</v>
      </c>
      <c r="BC677" s="53">
        <f t="shared" si="1797"/>
        <v>0</v>
      </c>
      <c r="BD677" s="40">
        <f t="shared" si="1798"/>
        <v>0</v>
      </c>
      <c r="BF677" s="53">
        <f>_xll.OneStreamExcelAddIn.XFFunctions.XFGetCell("TRUE", "CONSOL", $D$3,"TOT_Entity","USD","Actual",[1]Setup!C10,"PERIODIC",$B677,"TOPFLOW","TOP","TOP","top1",$C677,"top3","Open_Acute_DIV1","TOP5","TOP6","REPORTED","TOP8")</f>
        <v>0</v>
      </c>
      <c r="BG677" s="53">
        <f>_xll.OneStreamExcelAddIn.XFFunctions.XFGetCell("TRUE", "CONSOL", $D$3,"TOT_Entity","Aggregated","Budget_Working",[1]Setup!C10,"PERIODIC",$B677,"TOPFLOW","TOP","TOP","top1",$C677,"top3","Open_Acute_DIV1","TOP5","TOP6","REPORTED","TOP8")</f>
        <v>0</v>
      </c>
      <c r="BH677" s="53">
        <f t="shared" si="1799"/>
        <v>0</v>
      </c>
      <c r="BI677" s="40">
        <f t="shared" si="1800"/>
        <v>0</v>
      </c>
      <c r="BK677" s="53">
        <f>_xll.OneStreamExcelAddIn.XFFunctions.XFGetCell("TRUE", "CONSOL", $D$3,"TOT_Entity","USD","Actual",[1]Setup!C11,"PERIODIC",$B677,"TOPFLOW","TOP","TOP","top1",$C677,"top3","Open_Acute_DIV1","TOP5","TOP6","REPORTED","TOP8")</f>
        <v>0</v>
      </c>
      <c r="BL677" s="53">
        <f>_xll.OneStreamExcelAddIn.XFFunctions.XFGetCell("TRUE", "CONSOL", $D$3,"TOT_Entity","Aggregated","Budget_Working",[1]Setup!C11,"PERIODIC",$B677,"TOPFLOW","TOP","TOP","top1",$C677,"top3","Open_Acute_DIV1","TOP5","TOP6","REPORTED","TOP8")</f>
        <v>0</v>
      </c>
      <c r="BM677" s="53">
        <f t="shared" si="1801"/>
        <v>0</v>
      </c>
      <c r="BN677" s="40">
        <f t="shared" si="1802"/>
        <v>0</v>
      </c>
      <c r="BP677" s="53">
        <f>_xll.OneStreamExcelAddIn.XFFunctions.XFGetCell("TRUE", "CONSOL", $D$3,"TOT_Entity","USD","Actual",[1]Setup!C12,"PERIODIC",$B677,"TOPFLOW","TOP","TOP","top1",$C677,"top3","Open_Acute_DIV1","TOP5","TOP6","REPORTED","TOP8")</f>
        <v>0</v>
      </c>
      <c r="BQ677" s="53">
        <f>_xll.OneStreamExcelAddIn.XFFunctions.XFGetCell("TRUE", "CONSOL", $D$3,"TOT_Entity","Aggregated","Budget_Working",[1]Setup!C12,"PERIODIC",$B677,"TOPFLOW","TOP","TOP","top1",$C677,"top3","Open_Acute_DIV1","TOP5","TOP6","REPORTED","TOP8")</f>
        <v>0</v>
      </c>
      <c r="BR677" s="53">
        <f t="shared" si="1803"/>
        <v>0</v>
      </c>
      <c r="BS677" s="40">
        <f t="shared" si="1804"/>
        <v>0</v>
      </c>
      <c r="BU677" s="53">
        <f>_xll.OneStreamExcelAddIn.XFFunctions.XFGetCell("TRUE", "CONSOL", $D$3,"TOT_Entity","USD","Actual",[1]Setup!C13,"PERIODIC",$B677,"TOPFLOW","TOP","TOP","top1",$C677,"top3","Open_Acute_DIV1","TOP5","TOP6","REPORTED","TOP8")</f>
        <v>0</v>
      </c>
      <c r="BV677" s="53">
        <f>_xll.OneStreamExcelAddIn.XFFunctions.XFGetCell("TRUE", "CONSOL", $D$3,"TOT_Entity","Aggregated","Budget_Working",[1]Setup!C13,"PERIODIC",$B677,"TOPFLOW","TOP","TOP","top1",$C677,"top3","Open_Acute_DIV1","TOP5","TOP6","REPORTED","TOP8")</f>
        <v>0</v>
      </c>
      <c r="BW677" s="53">
        <f t="shared" si="1805"/>
        <v>0</v>
      </c>
      <c r="BX677" s="40">
        <f t="shared" si="1806"/>
        <v>0</v>
      </c>
      <c r="BZ677" s="53">
        <f>_xll.OneStreamExcelAddIn.XFFunctions.XFGetCell("TRUE", "CONSOL", $D$3,"TOT_Entity","USD","Actual",[1]Setup!C14,"PERIODIC",$B677,"TOPFLOW","TOP","TOP","top1",$C677,"top3","Open_Acute_DIV1","TOP5","TOP6","REPORTED","TOP8")</f>
        <v>0</v>
      </c>
      <c r="CA677" s="53">
        <f>_xll.OneStreamExcelAddIn.XFFunctions.XFGetCell("TRUE", "CONSOL", $D$3,"TOT_Entity","Aggregated","Budget_Working",[1]Setup!C14,"PERIODIC",$B677,"TOPFLOW","TOP","TOP","top1",$C677,"top3","Open_Acute_DIV1","TOP5","TOP6","REPORTED","TOP8")</f>
        <v>0</v>
      </c>
      <c r="CB677" s="53">
        <f t="shared" si="1807"/>
        <v>0</v>
      </c>
      <c r="CC677" s="40">
        <f t="shared" si="1808"/>
        <v>0</v>
      </c>
      <c r="CE677" s="53">
        <f>_xll.OneStreamExcelAddIn.XFFunctions.XFGetCell("TRUE", "CONSOL", $D$3,"TOT_Entity","USD","Actual",[1]Setup!C15,"PERIODIC",$B677,"TOPFLOW","TOP","TOP","top1",$C677,"top3","Open_Acute_DIV1","TOP5","TOP6","REPORTED","TOP8")</f>
        <v>0</v>
      </c>
      <c r="CF677" s="53">
        <f>_xll.OneStreamExcelAddIn.XFFunctions.XFGetCell("TRUE", "CONSOL", $D$3,"TOT_Entity","Aggregated","Budget_Working",[1]Setup!C15,"PERIODIC",$B677,"TOPFLOW","TOP","TOP","top1",$C677,"top3","Open_Acute_DIV1","TOP5","TOP6","REPORTED","TOP8")</f>
        <v>0</v>
      </c>
      <c r="CG677" s="53">
        <f t="shared" si="1809"/>
        <v>0</v>
      </c>
      <c r="CH677" s="40">
        <f t="shared" si="1810"/>
        <v>0</v>
      </c>
      <c r="CI677" s="212"/>
      <c r="CJ677" s="53">
        <f>_xll.OneStreamExcelAddIn.XFFunctions.XFGetCell("TRUE", "CONSOL", $D$3,"TOT_Entity","USD","Actual",[1]Setup!C4,"PERIODIC",$B677,"TOPFLOW","TOP","TOP","top1",$C677,"top3","Open_Acute_DIV1","TOP5","TOP6","REPORTED","TOP8")</f>
        <v>0</v>
      </c>
      <c r="CK677" s="53">
        <f>_xll.OneStreamExcelAddIn.XFFunctions.XFGetCell("TRUE", "CONSOL", $D$3,"TOT_Entity","USD","Actual",[1]Setup!C5,"PERIODIC",$B677,"TOPFLOW","TOP","TOP","top1",$C677,"top3","Open_Acute_DIV1","TOP5","TOP6","REPORTED","TOP8")</f>
        <v>0</v>
      </c>
      <c r="CL677" s="53">
        <f>_xll.OneStreamExcelAddIn.XFFunctions.XFGetCell("TRUE", "CONSOL", $D$3,"TOT_Entity","USD","Actual",[1]Setup!C6,"PERIODIC",$B677,"TOPFLOW","TOP","TOP","top1",$C677,"top3","Open_Acute_DIV1","TOP5","TOP6","REPORTED","TOP8")</f>
        <v>0</v>
      </c>
      <c r="CM677" s="53">
        <f>_xll.OneStreamExcelAddIn.XFFunctions.XFGetCell("TRUE", "CONSOL", $D$3,"TOT_Entity","USD","Actual",[1]Setup!C7,"PERIODIC",$B677,"TOPFLOW","TOP","TOP","top1",$C677,"top3","Open_Acute_DIV1","TOP5","TOP6","REPORTED","TOP8")</f>
        <v>0</v>
      </c>
      <c r="CN677" s="53">
        <f>_xll.OneStreamExcelAddIn.XFFunctions.XFGetCell("TRUE", "CONSOL", $D$3,"TOT_Entity","USD","Actual",[1]Setup!C8,"PERIODIC",$B677,"TOPFLOW","TOP","TOP","top1",$C677,"top3","Open_Acute_DIV1","TOP5","TOP6","REPORTED","TOP8")</f>
        <v>0</v>
      </c>
      <c r="CO677" s="53">
        <f>_xll.OneStreamExcelAddIn.XFFunctions.XFGetCell("TRUE", "CONSOL", $D$3,"TOT_Entity","USD","Actual",[1]Setup!C9,"PERIODIC",$B677,"TOPFLOW","TOP","TOP","top1",$C677,"top3","Open_Acute_DIV1","TOP5","TOP6","REPORTED","TOP8")</f>
        <v>0</v>
      </c>
      <c r="CP677" s="53">
        <f>_xll.OneStreamExcelAddIn.XFFunctions.XFGetCell("TRUE", "CONSOL", $D$3,"TOT_Entity","USD","Actual",[1]Setup!C10,"PERIODIC",$B677,"TOPFLOW","TOP","TOP","top1",$C677,"top3","Open_Acute_DIV1","TOP5","TOP6","REPORTED","TOP8")</f>
        <v>0</v>
      </c>
      <c r="CQ677" s="53">
        <f>_xll.OneStreamExcelAddIn.XFFunctions.XFGetCell("TRUE", "CONSOL", $D$3,"TOT_Entity","USD","Actual",[1]Setup!C11,"PERIODIC",$B677,"TOPFLOW","TOP","TOP","top1",$C677,"top3","Open_Acute_DIV1","TOP5","TOP6","REPORTED","TOP8")</f>
        <v>0</v>
      </c>
      <c r="CR677" s="53">
        <f>_xll.OneStreamExcelAddIn.XFFunctions.XFGetCell("TRUE", "CONSOL", $D$3,"TOT_Entity","USD","Actual",[1]Setup!C12,"PERIODIC",$B677,"TOPFLOW","TOP","TOP","top1",$C677,"top3","Open_Acute_DIV1","TOP5","TOP6","REPORTED","TOP8")</f>
        <v>0</v>
      </c>
      <c r="CS677" s="53">
        <f>_xll.OneStreamExcelAddIn.XFFunctions.XFGetCell("TRUE", "CONSOL", $D$3,"TOT_Entity","USD","Actual",[1]Setup!C13,"PERIODIC",$B677,"TOPFLOW","TOP","TOP","top1",$C677,"top3","Open_Acute_DIV1","TOP5","TOP6","REPORTED","TOP8")</f>
        <v>0</v>
      </c>
      <c r="CT677" s="53">
        <f>_xll.OneStreamExcelAddIn.XFFunctions.XFGetCell("TRUE", "CONSOL", $D$3,"TOT_Entity","USD","Actual",[1]Setup!C14,"PERIODIC",$B677,"TOPFLOW","TOP","TOP","top1",$C677,"top3","Open_Acute_DIV1","TOP5","TOP6","REPORTED","TOP8")</f>
        <v>0</v>
      </c>
      <c r="CU677" s="53">
        <f>_xll.OneStreamExcelAddIn.XFFunctions.XFGetCell("TRUE", "CONSOL", $D$3,"TOT_Entity","USD","Actual",[1]Setup!C15,"PERIODIC",$B677,"TOPFLOW","TOP","TOP","top1",$C677,"top3","Open_Acute_DIV1","TOP5","TOP6","REPORTED","TOP8")</f>
        <v>0</v>
      </c>
      <c r="CV677" s="212"/>
      <c r="CW677" s="53">
        <f>_xll.OneStreamExcelAddIn.XFFunctions.XFGetCell("TRUE", "CONSOL", $D$3,"TOT_Entity","USD","Actual",[1]Setup!C17,"PERIODIC",$B677,"TOPFLOW","TOP","TOP","top1",$C677,"top3","Open_Acute_DIV1","TOP5","TOP6","REPORTED","TOP8")</f>
        <v>0</v>
      </c>
      <c r="CX677" s="53">
        <f>_xll.OneStreamExcelAddIn.XFFunctions.XFGetCell("TRUE", "CONSOL", $D$3,"TOT_Entity","USD","Actual",[1]Setup!C18,"PERIODIC",$B677,"TOPFLOW","TOP","TOP","top1",$C677,"top3","Open_Acute_DIV1","TOP5","TOP6","REPORTED","TOP8")</f>
        <v>0</v>
      </c>
      <c r="CY677" s="53">
        <f>_xll.OneStreamExcelAddIn.XFFunctions.XFGetCell("TRUE", "CONSOL", $D$3,"TOT_Entity","USD","Actual",[1]Setup!C19,"PERIODIC",$B677,"TOPFLOW","TOP","TOP","top1",$C677,"top3","Open_Acute_DIV1","TOP5","TOP6","REPORTED","TOP8")</f>
        <v>0</v>
      </c>
      <c r="CZ677" s="53">
        <f>_xll.OneStreamExcelAddIn.XFFunctions.XFGetCell("TRUE", "CONSOL", $D$3,"TOT_Entity","USD","Actual",[1]Setup!C20,"PERIODIC",$B677,"TOPFLOW","TOP","TOP","top1",$C677,"top3","Open_Acute_DIV1","TOP5","TOP6","REPORTED","TOP8")</f>
        <v>0</v>
      </c>
      <c r="DA677" s="53">
        <f>_xll.OneStreamExcelAddIn.XFFunctions.XFGetCell("TRUE", "CONSOL", $D$3,"TOT_Entity","USD","Actual",[1]Setup!C21,"PERIODIC",$B677,"TOPFLOW","TOP","TOP","top1",$C677,"top3","Open_Acute_DIV1","TOP5","TOP6","REPORTED","TOP8")</f>
        <v>0</v>
      </c>
      <c r="DB677" s="53">
        <f>_xll.OneStreamExcelAddIn.XFFunctions.XFGetCell("TRUE", "CONSOL", $D$3,"TOT_Entity","USD","Actual",[1]Setup!C22,"PERIODIC",$B677,"TOPFLOW","TOP","TOP","top1",$C677,"top3","Open_Acute_DIV1","TOP5","TOP6","REPORTED","TOP8")</f>
        <v>0</v>
      </c>
      <c r="DC677" s="53">
        <f>_xll.OneStreamExcelAddIn.XFFunctions.XFGetCell("TRUE", "CONSOL", $D$3,"TOT_Entity","USD","Actual",[1]Setup!C23,"PERIODIC",$B677,"TOPFLOW","TOP","TOP","top1",$C677,"top3","Open_Acute_DIV1","TOP5","TOP6","REPORTED","TOP8")</f>
        <v>0</v>
      </c>
      <c r="DD677" s="53">
        <f>_xll.OneStreamExcelAddIn.XFFunctions.XFGetCell("TRUE", "CONSOL", $D$3,"TOT_Entity","USD","Actual",[1]Setup!C24,"PERIODIC",$B677,"TOPFLOW","TOP","TOP","top1",$C677,"top3","Open_Acute_DIV1","TOP5","TOP6","REPORTED","TOP8")</f>
        <v>0</v>
      </c>
      <c r="DE677" s="53">
        <f>_xll.OneStreamExcelAddIn.XFFunctions.XFGetCell("TRUE", "CONSOL", $D$3,"TOT_Entity","USD","Actual",[1]Setup!C25,"PERIODIC",$B677,"TOPFLOW","TOP","TOP","top1",$C677,"top3","Open_Acute_DIV1","TOP5","TOP6","REPORTED","TOP8")</f>
        <v>0</v>
      </c>
      <c r="DF677" s="53">
        <f>_xll.OneStreamExcelAddIn.XFFunctions.XFGetCell("TRUE", "CONSOL", $D$3,"TOT_Entity","USD","Actual",[1]Setup!C26,"PERIODIC",$B677,"TOPFLOW","TOP","TOP","top1",$C677,"top3","Open_Acute_DIV1","TOP5","TOP6","REPORTED","TOP8")</f>
        <v>0</v>
      </c>
      <c r="DG677" s="53">
        <f>_xll.OneStreamExcelAddIn.XFFunctions.XFGetCell("TRUE", "CONSOL", $D$3,"TOT_Entity","USD","Actual",[1]Setup!C27,"PERIODIC",$B677,"TOPFLOW","TOP","TOP","top1",$C677,"top3","Open_Acute_DIV1","TOP5","TOP6","REPORTED","TOP8")</f>
        <v>0</v>
      </c>
      <c r="DH677" s="53">
        <f>_xll.OneStreamExcelAddIn.XFFunctions.XFGetCell("TRUE", "CONSOL", $D$3,"TOT_Entity","USD","Actual",[1]Setup!C28,"PERIODIC",$B677,"TOPFLOW","TOP","TOP","top1",$C677,"top3","Open_Acute_DIV1","TOP5","TOP6","REPORTED","TOP8")</f>
        <v>0</v>
      </c>
      <c r="DI677" s="178"/>
      <c r="DJ677" s="53">
        <f>_xll.OneStreamExcelAddIn.XFFunctions.XFGetCell("TRUE", "CONSOL", $D$3,"TOT_Entity","Aggregated","Budget_Working",[1]Setup!C4,"PERIODIC",$B677,"TOPFLOW","TOP","TOP","top1",$C677,"top3","Open_Acute_DIV1","TOP5","TOP6","REPORTED","TOP8")</f>
        <v>0</v>
      </c>
      <c r="DK677" s="53">
        <f>_xll.OneStreamExcelAddIn.XFFunctions.XFGetCell("TRUE", "CONSOL", $D$3,"TOT_Entity","Aggregated","Budget_Working",[1]Setup!C5,"PERIODIC",$B677,"TOPFLOW","TOP","TOP","top1",$C677,"top3","Open_Acute_DIV1","TOP5","TOP6","REPORTED","TOP8")</f>
        <v>0</v>
      </c>
      <c r="DL677" s="53">
        <f>_xll.OneStreamExcelAddIn.XFFunctions.XFGetCell("TRUE", "CONSOL", $D$3,"TOT_Entity","Aggregated","Budget_Working",[1]Setup!C6,"PERIODIC",$B677,"TOPFLOW","TOP","TOP","top1",$C677,"top3","Open_Acute_DIV1","TOP5","TOP6","REPORTED","TOP8")</f>
        <v>0</v>
      </c>
      <c r="DM677" s="53">
        <f>_xll.OneStreamExcelAddIn.XFFunctions.XFGetCell("TRUE", "CONSOL", $D$3,"TOT_Entity","Aggregated","Budget_Working",[1]Setup!C7,"PERIODIC",$B677,"TOPFLOW","TOP","TOP","top1",$C677,"top3","Open_Acute_DIV1","TOP5","TOP6","REPORTED","TOP8")</f>
        <v>0</v>
      </c>
      <c r="DN677" s="53">
        <f>_xll.OneStreamExcelAddIn.XFFunctions.XFGetCell("TRUE", "CONSOL", $D$3,"TOT_Entity","Aggregated","Budget_Working",[1]Setup!C8,"PERIODIC",$B677,"TOPFLOW","TOP","TOP","top1",$C677,"top3","Open_Acute_DIV1","TOP5","TOP6","REPORTED","TOP8")</f>
        <v>0</v>
      </c>
      <c r="DO677" s="53">
        <f>_xll.OneStreamExcelAddIn.XFFunctions.XFGetCell("TRUE", "CONSOL", $D$3,"TOT_Entity","Aggregated","Budget_Working",[1]Setup!C9,"PERIODIC",$B677,"TOPFLOW","TOP","TOP","top1",$C677,"top3","Open_Acute_DIV1","TOP5","TOP6","REPORTED","TOP8")</f>
        <v>0</v>
      </c>
      <c r="DP677" s="53">
        <f>_xll.OneStreamExcelAddIn.XFFunctions.XFGetCell("TRUE", "CONSOL", $D$3,"TOT_Entity","Aggregated","Budget_Working",[1]Setup!C10,"PERIODIC",$B677,"TOPFLOW","TOP","TOP","top1",$C677,"top3","Open_Acute_DIV1","TOP5","TOP6","REPORTED","TOP8")</f>
        <v>0</v>
      </c>
      <c r="DQ677" s="53">
        <f>_xll.OneStreamExcelAddIn.XFFunctions.XFGetCell("TRUE", "CONSOL", $D$3,"TOT_Entity","Aggregated","Budget_Working",[1]Setup!C11,"PERIODIC",$B677,"TOPFLOW","TOP","TOP","top1",$C677,"top3","Open_Acute_DIV1","TOP5","TOP6","REPORTED","TOP8")</f>
        <v>0</v>
      </c>
      <c r="DR677" s="53">
        <f>_xll.OneStreamExcelAddIn.XFFunctions.XFGetCell("TRUE", "CONSOL", $D$3,"TOT_Entity","Aggregated","Budget_Working",[1]Setup!C12,"PERIODIC",$B677,"TOPFLOW","TOP","TOP","top1",$C677,"top3","Open_Acute_DIV1","TOP5","TOP6","REPORTED","TOP8")</f>
        <v>0</v>
      </c>
      <c r="DS677" s="53">
        <f>_xll.OneStreamExcelAddIn.XFFunctions.XFGetCell("TRUE", "CONSOL", $D$3,"TOT_Entity","Aggregated","Budget_Working",[1]Setup!C13,"PERIODIC",$B677,"TOPFLOW","TOP","TOP","top1",$C677,"top3","Open_Acute_DIV1","TOP5","TOP6","REPORTED","TOP8")</f>
        <v>0</v>
      </c>
      <c r="DT677" s="53">
        <f>_xll.OneStreamExcelAddIn.XFFunctions.XFGetCell("TRUE", "CONSOL", $D$3,"TOT_Entity","Aggregated","Budget_Working",[1]Setup!C14,"PERIODIC",$B677,"TOPFLOW","TOP","TOP","top1",$C677,"top3","Open_Acute_DIV1","TOP5","TOP6","REPORTED","TOP8")</f>
        <v>0</v>
      </c>
      <c r="DU677" s="53">
        <f>_xll.OneStreamExcelAddIn.XFFunctions.XFGetCell("TRUE", "CONSOL", $D$3,"TOT_Entity","Aggregated","Budget_Working",[1]Setup!C15,"PERIODIC",$B677,"TOPFLOW","TOP","TOP","top1",$C677,"top3","Open_Acute_DIV1","TOP5","TOP6","REPORTED","TOP8")</f>
        <v>0</v>
      </c>
      <c r="DV677" s="178"/>
      <c r="DW677" s="53">
        <f>_xll.OneStreamExcelAddIn.XFFunctions.XFGetCell("TRUE", "CONSOL", $D$3,"TOT_Entity","USD","Budget_Final",[1]Setup!C17,"PERIODIC",$B677,"TOPFLOW","TOP","TOP","top1",$C677,"top3","Open_Acute_DIV1","TOP5","TOP6","REPORTED","TOP8")</f>
        <v>-332.89116823000001</v>
      </c>
      <c r="DX677" s="53">
        <f>_xll.OneStreamExcelAddIn.XFFunctions.XFGetCell("TRUE", "CONSOL", $D$3,"TOT_Entity","USD","Budget_Final",[1]Setup!C18,"PERIODIC",$B677,"TOPFLOW","TOP","TOP","top1",$C677,"top3","Open_Acute_DIV1","TOP5","TOP6","REPORTED","TOP8")</f>
        <v>-320.03648152699998</v>
      </c>
      <c r="DY677" s="53">
        <f>_xll.OneStreamExcelAddIn.XFFunctions.XFGetCell("TRUE", "CONSOL", $D$3,"TOT_Entity","USD","Budget_Final",[1]Setup!C19,"PERIODIC",$B677,"TOPFLOW","TOP","TOP","top1",$C677,"top3","Open_Acute_DIV1","TOP5","TOP6","REPORTED","TOP8")</f>
        <v>-352.57919686600002</v>
      </c>
      <c r="DZ677" s="53">
        <f>_xll.OneStreamExcelAddIn.XFFunctions.XFGetCell("TRUE", "CONSOL", $D$3,"TOT_Entity","USD","Budget_Final",[1]Setup!C20,"PERIODIC",$B677,"TOPFLOW","TOP","TOP","top1",$C677,"top3","Open_Acute_DIV1","TOP5","TOP6","REPORTED","TOP8")</f>
        <v>-369.19261036299997</v>
      </c>
      <c r="EA677" s="53">
        <f>_xll.OneStreamExcelAddIn.XFFunctions.XFGetCell("TRUE", "CONSOL", $D$3,"TOT_Entity","USD","Budget_Final",[1]Setup!C21,"PERIODIC",$B677,"TOPFLOW","TOP","TOP","top1",$C677,"top3","Open_Acute_DIV1","TOP5","TOP6","REPORTED","TOP8")</f>
        <v>-379.62891816000001</v>
      </c>
      <c r="EB677" s="53">
        <f>_xll.OneStreamExcelAddIn.XFFunctions.XFGetCell("TRUE", "CONSOL", $D$3,"TOT_Entity","USD","Budget_Final",[1]Setup!C22,"PERIODIC",$B677,"TOPFLOW","TOP","TOP","top1",$C677,"top3","Open_Acute_DIV1","TOP5","TOP6","REPORTED","TOP8")</f>
        <v>-355.14586829299998</v>
      </c>
      <c r="EC677" s="53">
        <f>_xll.OneStreamExcelAddIn.XFFunctions.XFGetCell("TRUE", "CONSOL", $D$3,"TOT_Entity","USD","Budget_Final",[1]Setup!C23,"PERIODIC",$B677,"TOPFLOW","TOP","TOP","top1",$C677,"top3","Open_Acute_DIV1","TOP5","TOP6","REPORTED","TOP8")</f>
        <v>-369.53376852899999</v>
      </c>
      <c r="ED677" s="53">
        <f>_xll.OneStreamExcelAddIn.XFFunctions.XFGetCell("TRUE", "CONSOL", $D$3,"TOT_Entity","USD","Budget_Final",[1]Setup!C24,"PERIODIC",$B677,"TOPFLOW","TOP","TOP","top1",$C677,"top3","Open_Acute_DIV1","TOP5","TOP6","REPORTED","TOP8")</f>
        <v>-374.68460530099998</v>
      </c>
      <c r="EE677" s="53">
        <f>_xll.OneStreamExcelAddIn.XFFunctions.XFGetCell("TRUE", "CONSOL", $D$3,"TOT_Entity","USD","Budget_Final",[1]Setup!C25,"PERIODIC",$B677,"TOPFLOW","TOP","TOP","top1",$C677,"top3","Open_Acute_DIV1","TOP5","TOP6","REPORTED","TOP8")</f>
        <v>-377.20307084500001</v>
      </c>
      <c r="EF677" s="53">
        <f>_xll.OneStreamExcelAddIn.XFFunctions.XFGetCell("TRUE", "CONSOL", $D$3,"TOT_Entity","USD","Budget_Final",[1]Setup!C26,"PERIODIC",$B677,"TOPFLOW","TOP","TOP","top1",$C677,"top3","Open_Acute_DIV1","TOP5","TOP6","REPORTED","TOP8")</f>
        <v>-385.26892617599998</v>
      </c>
      <c r="EG677" s="53">
        <f>_xll.OneStreamExcelAddIn.XFFunctions.XFGetCell("TRUE", "CONSOL", $D$3,"TOT_Entity","USD","Budget_Final",[1]Setup!C27,"PERIODIC",$B677,"TOPFLOW","TOP","TOP","top1",$C677,"top3","Open_Acute_DIV1","TOP5","TOP6","REPORTED","TOP8")</f>
        <v>-366.49002613300001</v>
      </c>
      <c r="EH677" s="53">
        <f>_xll.OneStreamExcelAddIn.XFFunctions.XFGetCell("TRUE", "CONSOL", $D$3,"TOT_Entity","USD","Budget_Final",[1]Setup!C28,"PERIODIC",$B677,"TOPFLOW","TOP","TOP","top1",$C677,"top3","Open_Acute_DIV1","TOP5","TOP6","REPORTED","TOP8")</f>
        <v>-365.30515973199999</v>
      </c>
    </row>
    <row r="678" spans="2:138" x14ac:dyDescent="0.25">
      <c r="B678" s="51">
        <v>69124</v>
      </c>
      <c r="C678" s="51"/>
      <c r="D678" t="str" cm="1">
        <f t="array" ref="D678">_xll.OneStreamExcelAddIn.XFFunctions.XFGetMemberInfo("Description","Account",B678)</f>
        <v>Recruitment Incentives</v>
      </c>
      <c r="E678" s="53">
        <f>_xll.OneStreamExcelAddIn.XFFunctions.XFGetCell("TRUE", "CONSOL", $D$3,"TOT_Entity","USD","Actual",$E$3,"PERIODIC",$B678,"TOPFLOW","TOP","TOP","top1",$C678,"top3","Open_Acute_DIV1","TOP5","TOP6","REPORTED","TOP8")</f>
        <v>0</v>
      </c>
      <c r="F678" s="53">
        <f>_xll.OneStreamExcelAddIn.XFFunctions.XFGetCell("TRUE", "CONSOL", $D$3,"TOT_Entity","Aggregated","Budget_Working",$E$3,"PERIODIC",$B678,"TOPFLOW","TOP","TOP","top1",$C678,"top3","Open_Acute_DIV1","TOP5","TOP6","REPORTED","TOP8")</f>
        <v>0</v>
      </c>
      <c r="G678" s="53">
        <f t="shared" si="1780"/>
        <v>0</v>
      </c>
      <c r="H678" s="55">
        <f t="shared" si="1781"/>
        <v>0</v>
      </c>
      <c r="I678" s="41"/>
      <c r="J678" s="53">
        <f>_xll.OneStreamExcelAddIn.XFFunctions.XFGetCell("TRUE", "CONSOL", $D$3,"TOT_Entity","USD","Actual",$E$3,"YTD",$B678,"TOPFLOW","TOP","TOP","top1",$C678,"TOP3","Open_Acute_DIV1","TOP5","TOP6","REPORTED","TOP8")</f>
        <v>0</v>
      </c>
      <c r="K678" s="53">
        <f>_xll.OneStreamExcelAddIn.XFFunctions.XFGetCell("TRUE", "CONSOL", $D$3,"TOT_Entity","Aggregated","Budget_Working",$E$3,"YTD",$B678,"TOPFLOW","TOP","TOP","top1",$C678,"TOP3","Open_Acute_DIV1","TOP5","TOP6","REPORTED","TOP8")</f>
        <v>0</v>
      </c>
      <c r="L678" s="53">
        <f t="shared" si="1782"/>
        <v>0</v>
      </c>
      <c r="M678" s="40">
        <f t="shared" si="1783"/>
        <v>0</v>
      </c>
      <c r="N678" s="41"/>
      <c r="O678" s="53">
        <f>_xll.OneStreamExcelAddIn.XFFunctions.XFGetCell("TRUE", "CONSOL", $D$3,"TOT_Entity","USD","Actual",$F$3,"YTD",$B678,"TOPFLOW","TOP","TOP","top1",$C678,"TOP3","Open_Acute_DIV1","TOP5","TOP6","REPORTED","TOP8")</f>
        <v>0</v>
      </c>
      <c r="P678" s="53">
        <f>_xll.OneStreamExcelAddIn.XFFunctions.XFGetCell("TRUE", "CONSOL", $D$3,"TOT_Entity","USD","Actual",$E$3,"YTD",$B678,"TOPFLOW","TOP","TOP","top1",$C678,"top3","Open_Acute_DIV1","TOP5","TOP6","REPORTED","VAR_BW_PY_Actual")</f>
        <v>0</v>
      </c>
      <c r="Q678" s="40">
        <f t="shared" si="1784"/>
        <v>0</v>
      </c>
      <c r="R678" s="41"/>
      <c r="S678" s="53">
        <f>_xll.OneStreamExcelAddIn.XFFunctions.XFGetCell("TRUE", "CONSOL", $D$3,"TOT_Entity","USD","MIDFCST",$E$3,"MTD",$B678,"TOPFLOW","TOP","TOP","top1",$C678,"TOP3","Open_Acute_DIV1","TOP5","TOP6","REPORTED","TOP8")</f>
        <v>0</v>
      </c>
      <c r="T678" s="53">
        <f t="shared" si="1785"/>
        <v>0</v>
      </c>
      <c r="U678" s="40">
        <f t="shared" si="1786"/>
        <v>0</v>
      </c>
      <c r="V678" s="41"/>
      <c r="W678" s="42"/>
      <c r="X678" s="43"/>
      <c r="Y678" s="42"/>
      <c r="Z678" s="44"/>
      <c r="AB678" s="53">
        <f>_xll.OneStreamExcelAddIn.XFFunctions.XFGetCell("TRUE", "CONSOL", $D$3,"TOT_Entity","USD","Actual",[1]Setup!C4,"PERIODIC",$B678,"TOPFLOW","TOP","TOP","top1",$C678,"top3","Open_Acute_DIV1","TOP5","TOP6","REPORTED","TOP8")</f>
        <v>0</v>
      </c>
      <c r="AC678" s="53">
        <f>_xll.OneStreamExcelAddIn.XFFunctions.XFGetCell("TRUE", "CONSOL", $D$3,"TOT_Entity","Aggregated","Budget_Working",[1]Setup!C4,"PERIODIC",$B678,"TOPFLOW","TOP","TOP","top1",$C678,"top3","Open_Acute_DIV1","TOP5","TOP6","REPORTED","TOP8")</f>
        <v>0</v>
      </c>
      <c r="AD678" s="53">
        <f t="shared" si="1787"/>
        <v>0</v>
      </c>
      <c r="AE678" s="40">
        <f t="shared" si="1788"/>
        <v>0</v>
      </c>
      <c r="AG678" s="53">
        <f>_xll.OneStreamExcelAddIn.XFFunctions.XFGetCell("TRUE", "CONSOL", $D$3,"TOT_Entity","USD","Actual",[1]Setup!C5,"PERIODIC",$B678,"TOPFLOW","TOP","TOP","top1",$C678,"top3","Open_Acute_DIV1","TOP5","TOP6","REPORTED","TOP8")</f>
        <v>0</v>
      </c>
      <c r="AH678" s="53">
        <f>_xll.OneStreamExcelAddIn.XFFunctions.XFGetCell("TRUE", "CONSOL", $D$3,"TOT_Entity","Aggregated","Budget_Working",[1]Setup!C5,"PERIODIC",$B678,"TOPFLOW","TOP","TOP","top1",$C678,"top3","Open_Acute_DIV1","TOP5","TOP6","REPORTED","TOP8")</f>
        <v>0</v>
      </c>
      <c r="AI678" s="53">
        <f t="shared" si="1789"/>
        <v>0</v>
      </c>
      <c r="AJ678" s="40">
        <f t="shared" si="1790"/>
        <v>0</v>
      </c>
      <c r="AL678" s="53">
        <f>_xll.OneStreamExcelAddIn.XFFunctions.XFGetCell("TRUE", "CONSOL", $D$3,"TOT_Entity","USD","Actual",[1]Setup!C6,"PERIODIC",$B678,"TOPFLOW","TOP","TOP","top1",$C678,"top3","Open_Acute_DIV1","TOP5","TOP6","REPORTED","TOP8")</f>
        <v>0</v>
      </c>
      <c r="AM678" s="53">
        <f>_xll.OneStreamExcelAddIn.XFFunctions.XFGetCell("TRUE", "CONSOL", $D$3,"TOT_Entity","Aggregated","Budget_Working",[1]Setup!C6,"PERIODIC",$B678,"TOPFLOW","TOP","TOP","top1",$C678,"top3","Open_Acute_DIV1","TOP5","TOP6","REPORTED","TOP8")</f>
        <v>0</v>
      </c>
      <c r="AN678" s="53">
        <f t="shared" si="1791"/>
        <v>0</v>
      </c>
      <c r="AO678" s="40">
        <f t="shared" si="1792"/>
        <v>0</v>
      </c>
      <c r="AQ678" s="53">
        <f>_xll.OneStreamExcelAddIn.XFFunctions.XFGetCell("TRUE", "CONSOL", $D$3,"TOT_Entity","USD","Actual",[1]Setup!C7,"PERIODIC",$B678,"TOPFLOW","TOP","TOP","top1",$C678,"top3","Open_Acute_DIV1","TOP5","TOP6","REPORTED","TOP8")</f>
        <v>0</v>
      </c>
      <c r="AR678" s="53">
        <f>_xll.OneStreamExcelAddIn.XFFunctions.XFGetCell("TRUE", "CONSOL", $D$3,"TOT_Entity","Aggregated","Budget_Working",[1]Setup!C7,"PERIODIC",$B678,"TOPFLOW","TOP","TOP","top1",$C678,"top3","Open_Acute_DIV1","TOP5","TOP6","REPORTED","TOP8")</f>
        <v>0</v>
      </c>
      <c r="AS678" s="53">
        <f t="shared" si="1793"/>
        <v>0</v>
      </c>
      <c r="AT678" s="40">
        <f t="shared" si="1794"/>
        <v>0</v>
      </c>
      <c r="AV678" s="53">
        <f>_xll.OneStreamExcelAddIn.XFFunctions.XFGetCell("TRUE", "CONSOL", $D$3,"TOT_Entity","USD","Actual",[1]Setup!C8,"PERIODIC",$B678,"TOPFLOW","TOP","TOP","top1",$C678,"top3","Open_Acute_DIV1","TOP5","TOP6","REPORTED","TOP8")</f>
        <v>0</v>
      </c>
      <c r="AW678" s="53">
        <f>_xll.OneStreamExcelAddIn.XFFunctions.XFGetCell("TRUE", "CONSOL", $D$3,"TOT_Entity","Aggregated","Budget_Working",[1]Setup!C8,"PERIODIC",$B678,"TOPFLOW","TOP","TOP","top1",$C678,"top3","Open_Acute_DIV1","TOP5","TOP6","REPORTED","TOP8")</f>
        <v>0</v>
      </c>
      <c r="AX678" s="53">
        <f t="shared" si="1795"/>
        <v>0</v>
      </c>
      <c r="AY678" s="40">
        <f t="shared" si="1796"/>
        <v>0</v>
      </c>
      <c r="BA678" s="53">
        <f>_xll.OneStreamExcelAddIn.XFFunctions.XFGetCell("TRUE", "CONSOL", $D$3,"TOT_Entity","USD","Actual",[1]Setup!C9,"PERIODIC",$B678,"TOPFLOW","TOP","TOP","top1",$C678,"top3","Open_Acute_DIV1","TOP5","TOP6","REPORTED","TOP8")</f>
        <v>0</v>
      </c>
      <c r="BB678" s="53">
        <f>_xll.OneStreamExcelAddIn.XFFunctions.XFGetCell("TRUE", "CONSOL", $D$3,"TOT_Entity","Aggregated","Budget_Working",[1]Setup!C9,"PERIODIC",$B678,"TOPFLOW","TOP","TOP","top1",$C678,"top3","Open_Acute_DIV1","TOP5","TOP6","REPORTED","TOP8")</f>
        <v>0</v>
      </c>
      <c r="BC678" s="53">
        <f t="shared" si="1797"/>
        <v>0</v>
      </c>
      <c r="BD678" s="40">
        <f t="shared" si="1798"/>
        <v>0</v>
      </c>
      <c r="BF678" s="53">
        <f>_xll.OneStreamExcelAddIn.XFFunctions.XFGetCell("TRUE", "CONSOL", $D$3,"TOT_Entity","USD","Actual",[1]Setup!C10,"PERIODIC",$B678,"TOPFLOW","TOP","TOP","top1",$C678,"top3","Open_Acute_DIV1","TOP5","TOP6","REPORTED","TOP8")</f>
        <v>0</v>
      </c>
      <c r="BG678" s="53">
        <f>_xll.OneStreamExcelAddIn.XFFunctions.XFGetCell("TRUE", "CONSOL", $D$3,"TOT_Entity","Aggregated","Budget_Working",[1]Setup!C10,"PERIODIC",$B678,"TOPFLOW","TOP","TOP","top1",$C678,"top3","Open_Acute_DIV1","TOP5","TOP6","REPORTED","TOP8")</f>
        <v>0</v>
      </c>
      <c r="BH678" s="53">
        <f t="shared" si="1799"/>
        <v>0</v>
      </c>
      <c r="BI678" s="40">
        <f t="shared" si="1800"/>
        <v>0</v>
      </c>
      <c r="BK678" s="53">
        <f>_xll.OneStreamExcelAddIn.XFFunctions.XFGetCell("TRUE", "CONSOL", $D$3,"TOT_Entity","USD","Actual",[1]Setup!C11,"PERIODIC",$B678,"TOPFLOW","TOP","TOP","top1",$C678,"top3","Open_Acute_DIV1","TOP5","TOP6","REPORTED","TOP8")</f>
        <v>0</v>
      </c>
      <c r="BL678" s="53">
        <f>_xll.OneStreamExcelAddIn.XFFunctions.XFGetCell("TRUE", "CONSOL", $D$3,"TOT_Entity","Aggregated","Budget_Working",[1]Setup!C11,"PERIODIC",$B678,"TOPFLOW","TOP","TOP","top1",$C678,"top3","Open_Acute_DIV1","TOP5","TOP6","REPORTED","TOP8")</f>
        <v>0</v>
      </c>
      <c r="BM678" s="53">
        <f t="shared" si="1801"/>
        <v>0</v>
      </c>
      <c r="BN678" s="40">
        <f t="shared" si="1802"/>
        <v>0</v>
      </c>
      <c r="BP678" s="53">
        <f>_xll.OneStreamExcelAddIn.XFFunctions.XFGetCell("TRUE", "CONSOL", $D$3,"TOT_Entity","USD","Actual",[1]Setup!C12,"PERIODIC",$B678,"TOPFLOW","TOP","TOP","top1",$C678,"top3","Open_Acute_DIV1","TOP5","TOP6","REPORTED","TOP8")</f>
        <v>0</v>
      </c>
      <c r="BQ678" s="53">
        <f>_xll.OneStreamExcelAddIn.XFFunctions.XFGetCell("TRUE", "CONSOL", $D$3,"TOT_Entity","Aggregated","Budget_Working",[1]Setup!C12,"PERIODIC",$B678,"TOPFLOW","TOP","TOP","top1",$C678,"top3","Open_Acute_DIV1","TOP5","TOP6","REPORTED","TOP8")</f>
        <v>0</v>
      </c>
      <c r="BR678" s="53">
        <f t="shared" si="1803"/>
        <v>0</v>
      </c>
      <c r="BS678" s="40">
        <f t="shared" si="1804"/>
        <v>0</v>
      </c>
      <c r="BU678" s="53">
        <f>_xll.OneStreamExcelAddIn.XFFunctions.XFGetCell("TRUE", "CONSOL", $D$3,"TOT_Entity","USD","Actual",[1]Setup!C13,"PERIODIC",$B678,"TOPFLOW","TOP","TOP","top1",$C678,"top3","Open_Acute_DIV1","TOP5","TOP6","REPORTED","TOP8")</f>
        <v>0</v>
      </c>
      <c r="BV678" s="53">
        <f>_xll.OneStreamExcelAddIn.XFFunctions.XFGetCell("TRUE", "CONSOL", $D$3,"TOT_Entity","Aggregated","Budget_Working",[1]Setup!C13,"PERIODIC",$B678,"TOPFLOW","TOP","TOP","top1",$C678,"top3","Open_Acute_DIV1","TOP5","TOP6","REPORTED","TOP8")</f>
        <v>0</v>
      </c>
      <c r="BW678" s="53">
        <f t="shared" si="1805"/>
        <v>0</v>
      </c>
      <c r="BX678" s="40">
        <f t="shared" si="1806"/>
        <v>0</v>
      </c>
      <c r="BZ678" s="53">
        <f>_xll.OneStreamExcelAddIn.XFFunctions.XFGetCell("TRUE", "CONSOL", $D$3,"TOT_Entity","USD","Actual",[1]Setup!C14,"PERIODIC",$B678,"TOPFLOW","TOP","TOP","top1",$C678,"top3","Open_Acute_DIV1","TOP5","TOP6","REPORTED","TOP8")</f>
        <v>0</v>
      </c>
      <c r="CA678" s="53">
        <f>_xll.OneStreamExcelAddIn.XFFunctions.XFGetCell("TRUE", "CONSOL", $D$3,"TOT_Entity","Aggregated","Budget_Working",[1]Setup!C14,"PERIODIC",$B678,"TOPFLOW","TOP","TOP","top1",$C678,"top3","Open_Acute_DIV1","TOP5","TOP6","REPORTED","TOP8")</f>
        <v>0</v>
      </c>
      <c r="CB678" s="53">
        <f t="shared" si="1807"/>
        <v>0</v>
      </c>
      <c r="CC678" s="40">
        <f t="shared" si="1808"/>
        <v>0</v>
      </c>
      <c r="CE678" s="53">
        <f>_xll.OneStreamExcelAddIn.XFFunctions.XFGetCell("TRUE", "CONSOL", $D$3,"TOT_Entity","USD","Actual",[1]Setup!C15,"PERIODIC",$B678,"TOPFLOW","TOP","TOP","top1",$C678,"top3","Open_Acute_DIV1","TOP5","TOP6","REPORTED","TOP8")</f>
        <v>0</v>
      </c>
      <c r="CF678" s="53">
        <f>_xll.OneStreamExcelAddIn.XFFunctions.XFGetCell("TRUE", "CONSOL", $D$3,"TOT_Entity","Aggregated","Budget_Working",[1]Setup!C15,"PERIODIC",$B678,"TOPFLOW","TOP","TOP","top1",$C678,"top3","Open_Acute_DIV1","TOP5","TOP6","REPORTED","TOP8")</f>
        <v>0</v>
      </c>
      <c r="CG678" s="53">
        <f t="shared" si="1809"/>
        <v>0</v>
      </c>
      <c r="CH678" s="40">
        <f t="shared" si="1810"/>
        <v>0</v>
      </c>
      <c r="CI678" s="212"/>
      <c r="CJ678" s="53">
        <f>_xll.OneStreamExcelAddIn.XFFunctions.XFGetCell("TRUE", "CONSOL", $D$3,"TOT_Entity","USD","Actual",[1]Setup!C4,"PERIODIC",$B678,"TOPFLOW","TOP","TOP","top1",$C678,"top3","Open_Acute_DIV1","TOP5","TOP6","REPORTED","TOP8")</f>
        <v>0</v>
      </c>
      <c r="CK678" s="53">
        <f>_xll.OneStreamExcelAddIn.XFFunctions.XFGetCell("TRUE", "CONSOL", $D$3,"TOT_Entity","USD","Actual",[1]Setup!C5,"PERIODIC",$B678,"TOPFLOW","TOP","TOP","top1",$C678,"top3","Open_Acute_DIV1","TOP5","TOP6","REPORTED","TOP8")</f>
        <v>0</v>
      </c>
      <c r="CL678" s="53">
        <f>_xll.OneStreamExcelAddIn.XFFunctions.XFGetCell("TRUE", "CONSOL", $D$3,"TOT_Entity","USD","Actual",[1]Setup!C6,"PERIODIC",$B678,"TOPFLOW","TOP","TOP","top1",$C678,"top3","Open_Acute_DIV1","TOP5","TOP6","REPORTED","TOP8")</f>
        <v>0</v>
      </c>
      <c r="CM678" s="53">
        <f>_xll.OneStreamExcelAddIn.XFFunctions.XFGetCell("TRUE", "CONSOL", $D$3,"TOT_Entity","USD","Actual",[1]Setup!C7,"PERIODIC",$B678,"TOPFLOW","TOP","TOP","top1",$C678,"top3","Open_Acute_DIV1","TOP5","TOP6","REPORTED","TOP8")</f>
        <v>0</v>
      </c>
      <c r="CN678" s="53">
        <f>_xll.OneStreamExcelAddIn.XFFunctions.XFGetCell("TRUE", "CONSOL", $D$3,"TOT_Entity","USD","Actual",[1]Setup!C8,"PERIODIC",$B678,"TOPFLOW","TOP","TOP","top1",$C678,"top3","Open_Acute_DIV1","TOP5","TOP6","REPORTED","TOP8")</f>
        <v>0</v>
      </c>
      <c r="CO678" s="53">
        <f>_xll.OneStreamExcelAddIn.XFFunctions.XFGetCell("TRUE", "CONSOL", $D$3,"TOT_Entity","USD","Actual",[1]Setup!C9,"PERIODIC",$B678,"TOPFLOW","TOP","TOP","top1",$C678,"top3","Open_Acute_DIV1","TOP5","TOP6","REPORTED","TOP8")</f>
        <v>0</v>
      </c>
      <c r="CP678" s="53">
        <f>_xll.OneStreamExcelAddIn.XFFunctions.XFGetCell("TRUE", "CONSOL", $D$3,"TOT_Entity","USD","Actual",[1]Setup!C10,"PERIODIC",$B678,"TOPFLOW","TOP","TOP","top1",$C678,"top3","Open_Acute_DIV1","TOP5","TOP6","REPORTED","TOP8")</f>
        <v>0</v>
      </c>
      <c r="CQ678" s="53">
        <f>_xll.OneStreamExcelAddIn.XFFunctions.XFGetCell("TRUE", "CONSOL", $D$3,"TOT_Entity","USD","Actual",[1]Setup!C11,"PERIODIC",$B678,"TOPFLOW","TOP","TOP","top1",$C678,"top3","Open_Acute_DIV1","TOP5","TOP6","REPORTED","TOP8")</f>
        <v>0</v>
      </c>
      <c r="CR678" s="53">
        <f>_xll.OneStreamExcelAddIn.XFFunctions.XFGetCell("TRUE", "CONSOL", $D$3,"TOT_Entity","USD","Actual",[1]Setup!C12,"PERIODIC",$B678,"TOPFLOW","TOP","TOP","top1",$C678,"top3","Open_Acute_DIV1","TOP5","TOP6","REPORTED","TOP8")</f>
        <v>0</v>
      </c>
      <c r="CS678" s="53">
        <f>_xll.OneStreamExcelAddIn.XFFunctions.XFGetCell("TRUE", "CONSOL", $D$3,"TOT_Entity","USD","Actual",[1]Setup!C13,"PERIODIC",$B678,"TOPFLOW","TOP","TOP","top1",$C678,"top3","Open_Acute_DIV1","TOP5","TOP6","REPORTED","TOP8")</f>
        <v>0</v>
      </c>
      <c r="CT678" s="53">
        <f>_xll.OneStreamExcelAddIn.XFFunctions.XFGetCell("TRUE", "CONSOL", $D$3,"TOT_Entity","USD","Actual",[1]Setup!C14,"PERIODIC",$B678,"TOPFLOW","TOP","TOP","top1",$C678,"top3","Open_Acute_DIV1","TOP5","TOP6","REPORTED","TOP8")</f>
        <v>0</v>
      </c>
      <c r="CU678" s="53">
        <f>_xll.OneStreamExcelAddIn.XFFunctions.XFGetCell("TRUE", "CONSOL", $D$3,"TOT_Entity","USD","Actual",[1]Setup!C15,"PERIODIC",$B678,"TOPFLOW","TOP","TOP","top1",$C678,"top3","Open_Acute_DIV1","TOP5","TOP6","REPORTED","TOP8")</f>
        <v>0</v>
      </c>
      <c r="CV678" s="212"/>
      <c r="CW678" s="53">
        <f>_xll.OneStreamExcelAddIn.XFFunctions.XFGetCell("TRUE", "CONSOL", $D$3,"TOT_Entity","USD","Actual",[1]Setup!C17,"PERIODIC",$B678,"TOPFLOW","TOP","TOP","top1",$C678,"top3","Open_Acute_DIV1","TOP5","TOP6","REPORTED","TOP8")</f>
        <v>0</v>
      </c>
      <c r="CX678" s="53">
        <f>_xll.OneStreamExcelAddIn.XFFunctions.XFGetCell("TRUE", "CONSOL", $D$3,"TOT_Entity","USD","Actual",[1]Setup!C18,"PERIODIC",$B678,"TOPFLOW","TOP","TOP","top1",$C678,"top3","Open_Acute_DIV1","TOP5","TOP6","REPORTED","TOP8")</f>
        <v>0</v>
      </c>
      <c r="CY678" s="53">
        <f>_xll.OneStreamExcelAddIn.XFFunctions.XFGetCell("TRUE", "CONSOL", $D$3,"TOT_Entity","USD","Actual",[1]Setup!C19,"PERIODIC",$B678,"TOPFLOW","TOP","TOP","top1",$C678,"top3","Open_Acute_DIV1","TOP5","TOP6","REPORTED","TOP8")</f>
        <v>0</v>
      </c>
      <c r="CZ678" s="53">
        <f>_xll.OneStreamExcelAddIn.XFFunctions.XFGetCell("TRUE", "CONSOL", $D$3,"TOT_Entity","USD","Actual",[1]Setup!C20,"PERIODIC",$B678,"TOPFLOW","TOP","TOP","top1",$C678,"top3","Open_Acute_DIV1","TOP5","TOP6","REPORTED","TOP8")</f>
        <v>0</v>
      </c>
      <c r="DA678" s="53">
        <f>_xll.OneStreamExcelAddIn.XFFunctions.XFGetCell("TRUE", "CONSOL", $D$3,"TOT_Entity","USD","Actual",[1]Setup!C21,"PERIODIC",$B678,"TOPFLOW","TOP","TOP","top1",$C678,"top3","Open_Acute_DIV1","TOP5","TOP6","REPORTED","TOP8")</f>
        <v>0</v>
      </c>
      <c r="DB678" s="53">
        <f>_xll.OneStreamExcelAddIn.XFFunctions.XFGetCell("TRUE", "CONSOL", $D$3,"TOT_Entity","USD","Actual",[1]Setup!C22,"PERIODIC",$B678,"TOPFLOW","TOP","TOP","top1",$C678,"top3","Open_Acute_DIV1","TOP5","TOP6","REPORTED","TOP8")</f>
        <v>0</v>
      </c>
      <c r="DC678" s="53">
        <f>_xll.OneStreamExcelAddIn.XFFunctions.XFGetCell("TRUE", "CONSOL", $D$3,"TOT_Entity","USD","Actual",[1]Setup!C23,"PERIODIC",$B678,"TOPFLOW","TOP","TOP","top1",$C678,"top3","Open_Acute_DIV1","TOP5","TOP6","REPORTED","TOP8")</f>
        <v>0</v>
      </c>
      <c r="DD678" s="53">
        <f>_xll.OneStreamExcelAddIn.XFFunctions.XFGetCell("TRUE", "CONSOL", $D$3,"TOT_Entity","USD","Actual",[1]Setup!C24,"PERIODIC",$B678,"TOPFLOW","TOP","TOP","top1",$C678,"top3","Open_Acute_DIV1","TOP5","TOP6","REPORTED","TOP8")</f>
        <v>0</v>
      </c>
      <c r="DE678" s="53">
        <f>_xll.OneStreamExcelAddIn.XFFunctions.XFGetCell("TRUE", "CONSOL", $D$3,"TOT_Entity","USD","Actual",[1]Setup!C25,"PERIODIC",$B678,"TOPFLOW","TOP","TOP","top1",$C678,"top3","Open_Acute_DIV1","TOP5","TOP6","REPORTED","TOP8")</f>
        <v>0</v>
      </c>
      <c r="DF678" s="53">
        <f>_xll.OneStreamExcelAddIn.XFFunctions.XFGetCell("TRUE", "CONSOL", $D$3,"TOT_Entity","USD","Actual",[1]Setup!C26,"PERIODIC",$B678,"TOPFLOW","TOP","TOP","top1",$C678,"top3","Open_Acute_DIV1","TOP5","TOP6","REPORTED","TOP8")</f>
        <v>0</v>
      </c>
      <c r="DG678" s="53">
        <f>_xll.OneStreamExcelAddIn.XFFunctions.XFGetCell("TRUE", "CONSOL", $D$3,"TOT_Entity","USD","Actual",[1]Setup!C27,"PERIODIC",$B678,"TOPFLOW","TOP","TOP","top1",$C678,"top3","Open_Acute_DIV1","TOP5","TOP6","REPORTED","TOP8")</f>
        <v>0</v>
      </c>
      <c r="DH678" s="53">
        <f>_xll.OneStreamExcelAddIn.XFFunctions.XFGetCell("TRUE", "CONSOL", $D$3,"TOT_Entity","USD","Actual",[1]Setup!C28,"PERIODIC",$B678,"TOPFLOW","TOP","TOP","top1",$C678,"top3","Open_Acute_DIV1","TOP5","TOP6","REPORTED","TOP8")</f>
        <v>0</v>
      </c>
      <c r="DI678" s="178"/>
      <c r="DJ678" s="53">
        <f>_xll.OneStreamExcelAddIn.XFFunctions.XFGetCell("TRUE", "CONSOL", $D$3,"TOT_Entity","Aggregated","Budget_Working",[1]Setup!C4,"PERIODIC",$B678,"TOPFLOW","TOP","TOP","top1",$C678,"top3","Open_Acute_DIV1","TOP5","TOP6","REPORTED","TOP8")</f>
        <v>0</v>
      </c>
      <c r="DK678" s="53">
        <f>_xll.OneStreamExcelAddIn.XFFunctions.XFGetCell("TRUE", "CONSOL", $D$3,"TOT_Entity","Aggregated","Budget_Working",[1]Setup!C5,"PERIODIC",$B678,"TOPFLOW","TOP","TOP","top1",$C678,"top3","Open_Acute_DIV1","TOP5","TOP6","REPORTED","TOP8")</f>
        <v>0</v>
      </c>
      <c r="DL678" s="53">
        <f>_xll.OneStreamExcelAddIn.XFFunctions.XFGetCell("TRUE", "CONSOL", $D$3,"TOT_Entity","Aggregated","Budget_Working",[1]Setup!C6,"PERIODIC",$B678,"TOPFLOW","TOP","TOP","top1",$C678,"top3","Open_Acute_DIV1","TOP5","TOP6","REPORTED","TOP8")</f>
        <v>0</v>
      </c>
      <c r="DM678" s="53">
        <f>_xll.OneStreamExcelAddIn.XFFunctions.XFGetCell("TRUE", "CONSOL", $D$3,"TOT_Entity","Aggregated","Budget_Working",[1]Setup!C7,"PERIODIC",$B678,"TOPFLOW","TOP","TOP","top1",$C678,"top3","Open_Acute_DIV1","TOP5","TOP6","REPORTED","TOP8")</f>
        <v>0</v>
      </c>
      <c r="DN678" s="53">
        <f>_xll.OneStreamExcelAddIn.XFFunctions.XFGetCell("TRUE", "CONSOL", $D$3,"TOT_Entity","Aggregated","Budget_Working",[1]Setup!C8,"PERIODIC",$B678,"TOPFLOW","TOP","TOP","top1",$C678,"top3","Open_Acute_DIV1","TOP5","TOP6","REPORTED","TOP8")</f>
        <v>0</v>
      </c>
      <c r="DO678" s="53">
        <f>_xll.OneStreamExcelAddIn.XFFunctions.XFGetCell("TRUE", "CONSOL", $D$3,"TOT_Entity","Aggregated","Budget_Working",[1]Setup!C9,"PERIODIC",$B678,"TOPFLOW","TOP","TOP","top1",$C678,"top3","Open_Acute_DIV1","TOP5","TOP6","REPORTED","TOP8")</f>
        <v>0</v>
      </c>
      <c r="DP678" s="53">
        <f>_xll.OneStreamExcelAddIn.XFFunctions.XFGetCell("TRUE", "CONSOL", $D$3,"TOT_Entity","Aggregated","Budget_Working",[1]Setup!C10,"PERIODIC",$B678,"TOPFLOW","TOP","TOP","top1",$C678,"top3","Open_Acute_DIV1","TOP5","TOP6","REPORTED","TOP8")</f>
        <v>0</v>
      </c>
      <c r="DQ678" s="53">
        <f>_xll.OneStreamExcelAddIn.XFFunctions.XFGetCell("TRUE", "CONSOL", $D$3,"TOT_Entity","Aggregated","Budget_Working",[1]Setup!C11,"PERIODIC",$B678,"TOPFLOW","TOP","TOP","top1",$C678,"top3","Open_Acute_DIV1","TOP5","TOP6","REPORTED","TOP8")</f>
        <v>0</v>
      </c>
      <c r="DR678" s="53">
        <f>_xll.OneStreamExcelAddIn.XFFunctions.XFGetCell("TRUE", "CONSOL", $D$3,"TOT_Entity","Aggregated","Budget_Working",[1]Setup!C12,"PERIODIC",$B678,"TOPFLOW","TOP","TOP","top1",$C678,"top3","Open_Acute_DIV1","TOP5","TOP6","REPORTED","TOP8")</f>
        <v>0</v>
      </c>
      <c r="DS678" s="53">
        <f>_xll.OneStreamExcelAddIn.XFFunctions.XFGetCell("TRUE", "CONSOL", $D$3,"TOT_Entity","Aggregated","Budget_Working",[1]Setup!C13,"PERIODIC",$B678,"TOPFLOW","TOP","TOP","top1",$C678,"top3","Open_Acute_DIV1","TOP5","TOP6","REPORTED","TOP8")</f>
        <v>0</v>
      </c>
      <c r="DT678" s="53">
        <f>_xll.OneStreamExcelAddIn.XFFunctions.XFGetCell("TRUE", "CONSOL", $D$3,"TOT_Entity","Aggregated","Budget_Working",[1]Setup!C14,"PERIODIC",$B678,"TOPFLOW","TOP","TOP","top1",$C678,"top3","Open_Acute_DIV1","TOP5","TOP6","REPORTED","TOP8")</f>
        <v>0</v>
      </c>
      <c r="DU678" s="53">
        <f>_xll.OneStreamExcelAddIn.XFFunctions.XFGetCell("TRUE", "CONSOL", $D$3,"TOT_Entity","Aggregated","Budget_Working",[1]Setup!C15,"PERIODIC",$B678,"TOPFLOW","TOP","TOP","top1",$C678,"top3","Open_Acute_DIV1","TOP5","TOP6","REPORTED","TOP8")</f>
        <v>0</v>
      </c>
      <c r="DV678" s="178"/>
      <c r="DW678" s="53">
        <f>_xll.OneStreamExcelAddIn.XFFunctions.XFGetCell("TRUE", "CONSOL", $D$3,"TOT_Entity","USD","Budget_Final",[1]Setup!C17,"PERIODIC",$B678,"TOPFLOW","TOP","TOP","top1",$C678,"top3","Open_Acute_DIV1","TOP5","TOP6","REPORTED","TOP8")</f>
        <v>0</v>
      </c>
      <c r="DX678" s="53">
        <f>_xll.OneStreamExcelAddIn.XFFunctions.XFGetCell("TRUE", "CONSOL", $D$3,"TOT_Entity","USD","Budget_Final",[1]Setup!C18,"PERIODIC",$B678,"TOPFLOW","TOP","TOP","top1",$C678,"top3","Open_Acute_DIV1","TOP5","TOP6","REPORTED","TOP8")</f>
        <v>0</v>
      </c>
      <c r="DY678" s="53">
        <f>_xll.OneStreamExcelAddIn.XFFunctions.XFGetCell("TRUE", "CONSOL", $D$3,"TOT_Entity","USD","Budget_Final",[1]Setup!C19,"PERIODIC",$B678,"TOPFLOW","TOP","TOP","top1",$C678,"top3","Open_Acute_DIV1","TOP5","TOP6","REPORTED","TOP8")</f>
        <v>0</v>
      </c>
      <c r="DZ678" s="53">
        <f>_xll.OneStreamExcelAddIn.XFFunctions.XFGetCell("TRUE", "CONSOL", $D$3,"TOT_Entity","USD","Budget_Final",[1]Setup!C20,"PERIODIC",$B678,"TOPFLOW","TOP","TOP","top1",$C678,"top3","Open_Acute_DIV1","TOP5","TOP6","REPORTED","TOP8")</f>
        <v>0</v>
      </c>
      <c r="EA678" s="53">
        <f>_xll.OneStreamExcelAddIn.XFFunctions.XFGetCell("TRUE", "CONSOL", $D$3,"TOT_Entity","USD","Budget_Final",[1]Setup!C21,"PERIODIC",$B678,"TOPFLOW","TOP","TOP","top1",$C678,"top3","Open_Acute_DIV1","TOP5","TOP6","REPORTED","TOP8")</f>
        <v>0</v>
      </c>
      <c r="EB678" s="53">
        <f>_xll.OneStreamExcelAddIn.XFFunctions.XFGetCell("TRUE", "CONSOL", $D$3,"TOT_Entity","USD","Budget_Final",[1]Setup!C22,"PERIODIC",$B678,"TOPFLOW","TOP","TOP","top1",$C678,"top3","Open_Acute_DIV1","TOP5","TOP6","REPORTED","TOP8")</f>
        <v>0</v>
      </c>
      <c r="EC678" s="53">
        <f>_xll.OneStreamExcelAddIn.XFFunctions.XFGetCell("TRUE", "CONSOL", $D$3,"TOT_Entity","USD","Budget_Final",[1]Setup!C23,"PERIODIC",$B678,"TOPFLOW","TOP","TOP","top1",$C678,"top3","Open_Acute_DIV1","TOP5","TOP6","REPORTED","TOP8")</f>
        <v>0</v>
      </c>
      <c r="ED678" s="53">
        <f>_xll.OneStreamExcelAddIn.XFFunctions.XFGetCell("TRUE", "CONSOL", $D$3,"TOT_Entity","USD","Budget_Final",[1]Setup!C24,"PERIODIC",$B678,"TOPFLOW","TOP","TOP","top1",$C678,"top3","Open_Acute_DIV1","TOP5","TOP6","REPORTED","TOP8")</f>
        <v>0</v>
      </c>
      <c r="EE678" s="53">
        <f>_xll.OneStreamExcelAddIn.XFFunctions.XFGetCell("TRUE", "CONSOL", $D$3,"TOT_Entity","USD","Budget_Final",[1]Setup!C25,"PERIODIC",$B678,"TOPFLOW","TOP","TOP","top1",$C678,"top3","Open_Acute_DIV1","TOP5","TOP6","REPORTED","TOP8")</f>
        <v>0</v>
      </c>
      <c r="EF678" s="53">
        <f>_xll.OneStreamExcelAddIn.XFFunctions.XFGetCell("TRUE", "CONSOL", $D$3,"TOT_Entity","USD","Budget_Final",[1]Setup!C26,"PERIODIC",$B678,"TOPFLOW","TOP","TOP","top1",$C678,"top3","Open_Acute_DIV1","TOP5","TOP6","REPORTED","TOP8")</f>
        <v>0</v>
      </c>
      <c r="EG678" s="53">
        <f>_xll.OneStreamExcelAddIn.XFFunctions.XFGetCell("TRUE", "CONSOL", $D$3,"TOT_Entity","USD","Budget_Final",[1]Setup!C27,"PERIODIC",$B678,"TOPFLOW","TOP","TOP","top1",$C678,"top3","Open_Acute_DIV1","TOP5","TOP6","REPORTED","TOP8")</f>
        <v>0</v>
      </c>
      <c r="EH678" s="53">
        <f>_xll.OneStreamExcelAddIn.XFFunctions.XFGetCell("TRUE", "CONSOL", $D$3,"TOT_Entity","USD","Budget_Final",[1]Setup!C28,"PERIODIC",$B678,"TOPFLOW","TOP","TOP","top1",$C678,"top3","Open_Acute_DIV1","TOP5","TOP6","REPORTED","TOP8")</f>
        <v>0</v>
      </c>
    </row>
    <row r="679" spans="2:138" x14ac:dyDescent="0.25">
      <c r="B679" s="51">
        <v>69125</v>
      </c>
      <c r="C679" s="51"/>
      <c r="D679" t="str" cm="1">
        <f t="array" ref="D679">_xll.OneStreamExcelAddIn.XFFunctions.XFGetMemberInfo("Description","Account",B679)</f>
        <v>Other Recruitment</v>
      </c>
      <c r="E679" s="53">
        <f>_xll.OneStreamExcelAddIn.XFFunctions.XFGetCell("TRUE", "CONSOL", $D$3,"TOT_Entity","USD","Actual",$E$3,"PERIODIC",$B679,"TOPFLOW","TOP","TOP","top1",$C679,"top3","Open_Acute_DIV1","TOP5","TOP6","REPORTED","TOP8")</f>
        <v>0</v>
      </c>
      <c r="F679" s="53">
        <f>_xll.OneStreamExcelAddIn.XFFunctions.XFGetCell("TRUE", "CONSOL", $D$3,"TOT_Entity","Aggregated","Budget_Working",$E$3,"PERIODIC",$B679,"TOPFLOW","TOP","TOP","top1",$C679,"top3","Open_Acute_DIV1","TOP5","TOP6","REPORTED","TOP8")</f>
        <v>0</v>
      </c>
      <c r="G679" s="53">
        <f t="shared" si="1780"/>
        <v>0</v>
      </c>
      <c r="H679" s="55">
        <f t="shared" si="1781"/>
        <v>0</v>
      </c>
      <c r="I679" s="41"/>
      <c r="J679" s="53">
        <f>_xll.OneStreamExcelAddIn.XFFunctions.XFGetCell("TRUE", "CONSOL", $D$3,"TOT_Entity","USD","Actual",$E$3,"YTD",$B679,"TOPFLOW","TOP","TOP","top1",$C679,"TOP3","Open_Acute_DIV1","TOP5","TOP6","REPORTED","TOP8")</f>
        <v>0</v>
      </c>
      <c r="K679" s="53">
        <f>_xll.OneStreamExcelAddIn.XFFunctions.XFGetCell("TRUE", "CONSOL", $D$3,"TOT_Entity","Aggregated","Budget_Working",$E$3,"YTD",$B679,"TOPFLOW","TOP","TOP","top1",$C679,"TOP3","Open_Acute_DIV1","TOP5","TOP6","REPORTED","TOP8")</f>
        <v>0</v>
      </c>
      <c r="L679" s="53">
        <f t="shared" si="1782"/>
        <v>0</v>
      </c>
      <c r="M679" s="40">
        <f t="shared" si="1783"/>
        <v>0</v>
      </c>
      <c r="N679" s="41"/>
      <c r="O679" s="53">
        <f>_xll.OneStreamExcelAddIn.XFFunctions.XFGetCell("TRUE", "CONSOL", $D$3,"TOT_Entity","USD","Actual",$F$3,"YTD",$B679,"TOPFLOW","TOP","TOP","top1",$C679,"TOP3","Open_Acute_DIV1","TOP5","TOP6","REPORTED","TOP8")</f>
        <v>0</v>
      </c>
      <c r="P679" s="53">
        <f>_xll.OneStreamExcelAddIn.XFFunctions.XFGetCell("TRUE", "CONSOL", $D$3,"TOT_Entity","USD","Actual",$E$3,"YTD",$B679,"TOPFLOW","TOP","TOP","top1",$C679,"top3","Open_Acute_DIV1","TOP5","TOP6","REPORTED","VAR_BW_PY_Actual")</f>
        <v>0</v>
      </c>
      <c r="Q679" s="40">
        <f t="shared" si="1784"/>
        <v>0</v>
      </c>
      <c r="R679" s="41"/>
      <c r="S679" s="53">
        <f>_xll.OneStreamExcelAddIn.XFFunctions.XFGetCell("TRUE", "CONSOL", $D$3,"TOT_Entity","USD","MIDFCST",$E$3,"MTD",$B679,"TOPFLOW","TOP","TOP","top1",$C679,"TOP3","Open_Acute_DIV1","TOP5","TOP6","REPORTED","TOP8")</f>
        <v>0</v>
      </c>
      <c r="T679" s="53">
        <f t="shared" si="1785"/>
        <v>0</v>
      </c>
      <c r="U679" s="40">
        <f t="shared" si="1786"/>
        <v>0</v>
      </c>
      <c r="V679" s="41"/>
      <c r="W679" s="42"/>
      <c r="X679" s="43"/>
      <c r="Y679" s="42"/>
      <c r="Z679" s="44"/>
      <c r="AB679" s="53">
        <f>_xll.OneStreamExcelAddIn.XFFunctions.XFGetCell("TRUE", "CONSOL", $D$3,"TOT_Entity","USD","Actual",[1]Setup!C4,"PERIODIC",$B679,"TOPFLOW","TOP","TOP","top1",$C679,"top3","Open_Acute_DIV1","TOP5","TOP6","REPORTED","TOP8")</f>
        <v>0</v>
      </c>
      <c r="AC679" s="53">
        <f>_xll.OneStreamExcelAddIn.XFFunctions.XFGetCell("TRUE", "CONSOL", $D$3,"TOT_Entity","Aggregated","Budget_Working",[1]Setup!C4,"PERIODIC",$B679,"TOPFLOW","TOP","TOP","top1",$C679,"top3","Open_Acute_DIV1","TOP5","TOP6","REPORTED","TOP8")</f>
        <v>0</v>
      </c>
      <c r="AD679" s="53">
        <f t="shared" si="1787"/>
        <v>0</v>
      </c>
      <c r="AE679" s="40">
        <f t="shared" si="1788"/>
        <v>0</v>
      </c>
      <c r="AG679" s="53">
        <f>_xll.OneStreamExcelAddIn.XFFunctions.XFGetCell("TRUE", "CONSOL", $D$3,"TOT_Entity","USD","Actual",[1]Setup!C5,"PERIODIC",$B679,"TOPFLOW","TOP","TOP","top1",$C679,"top3","Open_Acute_DIV1","TOP5","TOP6","REPORTED","TOP8")</f>
        <v>0</v>
      </c>
      <c r="AH679" s="53">
        <f>_xll.OneStreamExcelAddIn.XFFunctions.XFGetCell("TRUE", "CONSOL", $D$3,"TOT_Entity","Aggregated","Budget_Working",[1]Setup!C5,"PERIODIC",$B679,"TOPFLOW","TOP","TOP","top1",$C679,"top3","Open_Acute_DIV1","TOP5","TOP6","REPORTED","TOP8")</f>
        <v>0</v>
      </c>
      <c r="AI679" s="53">
        <f t="shared" si="1789"/>
        <v>0</v>
      </c>
      <c r="AJ679" s="40">
        <f t="shared" si="1790"/>
        <v>0</v>
      </c>
      <c r="AL679" s="53">
        <f>_xll.OneStreamExcelAddIn.XFFunctions.XFGetCell("TRUE", "CONSOL", $D$3,"TOT_Entity","USD","Actual",[1]Setup!C6,"PERIODIC",$B679,"TOPFLOW","TOP","TOP","top1",$C679,"top3","Open_Acute_DIV1","TOP5","TOP6","REPORTED","TOP8")</f>
        <v>0</v>
      </c>
      <c r="AM679" s="53">
        <f>_xll.OneStreamExcelAddIn.XFFunctions.XFGetCell("TRUE", "CONSOL", $D$3,"TOT_Entity","Aggregated","Budget_Working",[1]Setup!C6,"PERIODIC",$B679,"TOPFLOW","TOP","TOP","top1",$C679,"top3","Open_Acute_DIV1","TOP5","TOP6","REPORTED","TOP8")</f>
        <v>0</v>
      </c>
      <c r="AN679" s="53">
        <f t="shared" si="1791"/>
        <v>0</v>
      </c>
      <c r="AO679" s="40">
        <f t="shared" si="1792"/>
        <v>0</v>
      </c>
      <c r="AQ679" s="53">
        <f>_xll.OneStreamExcelAddIn.XFFunctions.XFGetCell("TRUE", "CONSOL", $D$3,"TOT_Entity","USD","Actual",[1]Setup!C7,"PERIODIC",$B679,"TOPFLOW","TOP","TOP","top1",$C679,"top3","Open_Acute_DIV1","TOP5","TOP6","REPORTED","TOP8")</f>
        <v>0</v>
      </c>
      <c r="AR679" s="53">
        <f>_xll.OneStreamExcelAddIn.XFFunctions.XFGetCell("TRUE", "CONSOL", $D$3,"TOT_Entity","Aggregated","Budget_Working",[1]Setup!C7,"PERIODIC",$B679,"TOPFLOW","TOP","TOP","top1",$C679,"top3","Open_Acute_DIV1","TOP5","TOP6","REPORTED","TOP8")</f>
        <v>0</v>
      </c>
      <c r="AS679" s="53">
        <f t="shared" si="1793"/>
        <v>0</v>
      </c>
      <c r="AT679" s="40">
        <f t="shared" si="1794"/>
        <v>0</v>
      </c>
      <c r="AV679" s="53">
        <f>_xll.OneStreamExcelAddIn.XFFunctions.XFGetCell("TRUE", "CONSOL", $D$3,"TOT_Entity","USD","Actual",[1]Setup!C8,"PERIODIC",$B679,"TOPFLOW","TOP","TOP","top1",$C679,"top3","Open_Acute_DIV1","TOP5","TOP6","REPORTED","TOP8")</f>
        <v>0</v>
      </c>
      <c r="AW679" s="53">
        <f>_xll.OneStreamExcelAddIn.XFFunctions.XFGetCell("TRUE", "CONSOL", $D$3,"TOT_Entity","Aggregated","Budget_Working",[1]Setup!C8,"PERIODIC",$B679,"TOPFLOW","TOP","TOP","top1",$C679,"top3","Open_Acute_DIV1","TOP5","TOP6","REPORTED","TOP8")</f>
        <v>0</v>
      </c>
      <c r="AX679" s="53">
        <f t="shared" si="1795"/>
        <v>0</v>
      </c>
      <c r="AY679" s="40">
        <f t="shared" si="1796"/>
        <v>0</v>
      </c>
      <c r="BA679" s="53">
        <f>_xll.OneStreamExcelAddIn.XFFunctions.XFGetCell("TRUE", "CONSOL", $D$3,"TOT_Entity","USD","Actual",[1]Setup!C9,"PERIODIC",$B679,"TOPFLOW","TOP","TOP","top1",$C679,"top3","Open_Acute_DIV1","TOP5","TOP6","REPORTED","TOP8")</f>
        <v>0</v>
      </c>
      <c r="BB679" s="53">
        <f>_xll.OneStreamExcelAddIn.XFFunctions.XFGetCell("TRUE", "CONSOL", $D$3,"TOT_Entity","Aggregated","Budget_Working",[1]Setup!C9,"PERIODIC",$B679,"TOPFLOW","TOP","TOP","top1",$C679,"top3","Open_Acute_DIV1","TOP5","TOP6","REPORTED","TOP8")</f>
        <v>0</v>
      </c>
      <c r="BC679" s="53">
        <f t="shared" si="1797"/>
        <v>0</v>
      </c>
      <c r="BD679" s="40">
        <f t="shared" si="1798"/>
        <v>0</v>
      </c>
      <c r="BF679" s="53">
        <f>_xll.OneStreamExcelAddIn.XFFunctions.XFGetCell("TRUE", "CONSOL", $D$3,"TOT_Entity","USD","Actual",[1]Setup!C10,"PERIODIC",$B679,"TOPFLOW","TOP","TOP","top1",$C679,"top3","Open_Acute_DIV1","TOP5","TOP6","REPORTED","TOP8")</f>
        <v>0</v>
      </c>
      <c r="BG679" s="53">
        <f>_xll.OneStreamExcelAddIn.XFFunctions.XFGetCell("TRUE", "CONSOL", $D$3,"TOT_Entity","Aggregated","Budget_Working",[1]Setup!C10,"PERIODIC",$B679,"TOPFLOW","TOP","TOP","top1",$C679,"top3","Open_Acute_DIV1","TOP5","TOP6","REPORTED","TOP8")</f>
        <v>0</v>
      </c>
      <c r="BH679" s="53">
        <f t="shared" si="1799"/>
        <v>0</v>
      </c>
      <c r="BI679" s="40">
        <f t="shared" si="1800"/>
        <v>0</v>
      </c>
      <c r="BK679" s="53">
        <f>_xll.OneStreamExcelAddIn.XFFunctions.XFGetCell("TRUE", "CONSOL", $D$3,"TOT_Entity","USD","Actual",[1]Setup!C11,"PERIODIC",$B679,"TOPFLOW","TOP","TOP","top1",$C679,"top3","Open_Acute_DIV1","TOP5","TOP6","REPORTED","TOP8")</f>
        <v>0</v>
      </c>
      <c r="BL679" s="53">
        <f>_xll.OneStreamExcelAddIn.XFFunctions.XFGetCell("TRUE", "CONSOL", $D$3,"TOT_Entity","Aggregated","Budget_Working",[1]Setup!C11,"PERIODIC",$B679,"TOPFLOW","TOP","TOP","top1",$C679,"top3","Open_Acute_DIV1","TOP5","TOP6","REPORTED","TOP8")</f>
        <v>0</v>
      </c>
      <c r="BM679" s="53">
        <f t="shared" si="1801"/>
        <v>0</v>
      </c>
      <c r="BN679" s="40">
        <f t="shared" si="1802"/>
        <v>0</v>
      </c>
      <c r="BP679" s="53">
        <f>_xll.OneStreamExcelAddIn.XFFunctions.XFGetCell("TRUE", "CONSOL", $D$3,"TOT_Entity","USD","Actual",[1]Setup!C12,"PERIODIC",$B679,"TOPFLOW","TOP","TOP","top1",$C679,"top3","Open_Acute_DIV1","TOP5","TOP6","REPORTED","TOP8")</f>
        <v>0</v>
      </c>
      <c r="BQ679" s="53">
        <f>_xll.OneStreamExcelAddIn.XFFunctions.XFGetCell("TRUE", "CONSOL", $D$3,"TOT_Entity","Aggregated","Budget_Working",[1]Setup!C12,"PERIODIC",$B679,"TOPFLOW","TOP","TOP","top1",$C679,"top3","Open_Acute_DIV1","TOP5","TOP6","REPORTED","TOP8")</f>
        <v>0</v>
      </c>
      <c r="BR679" s="53">
        <f t="shared" si="1803"/>
        <v>0</v>
      </c>
      <c r="BS679" s="40">
        <f t="shared" si="1804"/>
        <v>0</v>
      </c>
      <c r="BU679" s="53">
        <f>_xll.OneStreamExcelAddIn.XFFunctions.XFGetCell("TRUE", "CONSOL", $D$3,"TOT_Entity","USD","Actual",[1]Setup!C13,"PERIODIC",$B679,"TOPFLOW","TOP","TOP","top1",$C679,"top3","Open_Acute_DIV1","TOP5","TOP6","REPORTED","TOP8")</f>
        <v>0</v>
      </c>
      <c r="BV679" s="53">
        <f>_xll.OneStreamExcelAddIn.XFFunctions.XFGetCell("TRUE", "CONSOL", $D$3,"TOT_Entity","Aggregated","Budget_Working",[1]Setup!C13,"PERIODIC",$B679,"TOPFLOW","TOP","TOP","top1",$C679,"top3","Open_Acute_DIV1","TOP5","TOP6","REPORTED","TOP8")</f>
        <v>0</v>
      </c>
      <c r="BW679" s="53">
        <f t="shared" si="1805"/>
        <v>0</v>
      </c>
      <c r="BX679" s="40">
        <f t="shared" si="1806"/>
        <v>0</v>
      </c>
      <c r="BZ679" s="53">
        <f>_xll.OneStreamExcelAddIn.XFFunctions.XFGetCell("TRUE", "CONSOL", $D$3,"TOT_Entity","USD","Actual",[1]Setup!C14,"PERIODIC",$B679,"TOPFLOW","TOP","TOP","top1",$C679,"top3","Open_Acute_DIV1","TOP5","TOP6","REPORTED","TOP8")</f>
        <v>0</v>
      </c>
      <c r="CA679" s="53">
        <f>_xll.OneStreamExcelAddIn.XFFunctions.XFGetCell("TRUE", "CONSOL", $D$3,"TOT_Entity","Aggregated","Budget_Working",[1]Setup!C14,"PERIODIC",$B679,"TOPFLOW","TOP","TOP","top1",$C679,"top3","Open_Acute_DIV1","TOP5","TOP6","REPORTED","TOP8")</f>
        <v>0</v>
      </c>
      <c r="CB679" s="53">
        <f t="shared" si="1807"/>
        <v>0</v>
      </c>
      <c r="CC679" s="40">
        <f t="shared" si="1808"/>
        <v>0</v>
      </c>
      <c r="CE679" s="53">
        <f>_xll.OneStreamExcelAddIn.XFFunctions.XFGetCell("TRUE", "CONSOL", $D$3,"TOT_Entity","USD","Actual",[1]Setup!C15,"PERIODIC",$B679,"TOPFLOW","TOP","TOP","top1",$C679,"top3","Open_Acute_DIV1","TOP5","TOP6","REPORTED","TOP8")</f>
        <v>0</v>
      </c>
      <c r="CF679" s="53">
        <f>_xll.OneStreamExcelAddIn.XFFunctions.XFGetCell("TRUE", "CONSOL", $D$3,"TOT_Entity","Aggregated","Budget_Working",[1]Setup!C15,"PERIODIC",$B679,"TOPFLOW","TOP","TOP","top1",$C679,"top3","Open_Acute_DIV1","TOP5","TOP6","REPORTED","TOP8")</f>
        <v>0</v>
      </c>
      <c r="CG679" s="53">
        <f t="shared" si="1809"/>
        <v>0</v>
      </c>
      <c r="CH679" s="40">
        <f t="shared" si="1810"/>
        <v>0</v>
      </c>
      <c r="CI679" s="212"/>
      <c r="CJ679" s="53">
        <f>_xll.OneStreamExcelAddIn.XFFunctions.XFGetCell("TRUE", "CONSOL", $D$3,"TOT_Entity","USD","Actual",[1]Setup!C4,"PERIODIC",$B679,"TOPFLOW","TOP","TOP","top1",$C679,"top3","Open_Acute_DIV1","TOP5","TOP6","REPORTED","TOP8")</f>
        <v>0</v>
      </c>
      <c r="CK679" s="53">
        <f>_xll.OneStreamExcelAddIn.XFFunctions.XFGetCell("TRUE", "CONSOL", $D$3,"TOT_Entity","USD","Actual",[1]Setup!C5,"PERIODIC",$B679,"TOPFLOW","TOP","TOP","top1",$C679,"top3","Open_Acute_DIV1","TOP5","TOP6","REPORTED","TOP8")</f>
        <v>0</v>
      </c>
      <c r="CL679" s="53">
        <f>_xll.OneStreamExcelAddIn.XFFunctions.XFGetCell("TRUE", "CONSOL", $D$3,"TOT_Entity","USD","Actual",[1]Setup!C6,"PERIODIC",$B679,"TOPFLOW","TOP","TOP","top1",$C679,"top3","Open_Acute_DIV1","TOP5","TOP6","REPORTED","TOP8")</f>
        <v>0</v>
      </c>
      <c r="CM679" s="53">
        <f>_xll.OneStreamExcelAddIn.XFFunctions.XFGetCell("TRUE", "CONSOL", $D$3,"TOT_Entity","USD","Actual",[1]Setup!C7,"PERIODIC",$B679,"TOPFLOW","TOP","TOP","top1",$C679,"top3","Open_Acute_DIV1","TOP5","TOP6","REPORTED","TOP8")</f>
        <v>0</v>
      </c>
      <c r="CN679" s="53">
        <f>_xll.OneStreamExcelAddIn.XFFunctions.XFGetCell("TRUE", "CONSOL", $D$3,"TOT_Entity","USD","Actual",[1]Setup!C8,"PERIODIC",$B679,"TOPFLOW","TOP","TOP","top1",$C679,"top3","Open_Acute_DIV1","TOP5","TOP6","REPORTED","TOP8")</f>
        <v>0</v>
      </c>
      <c r="CO679" s="53">
        <f>_xll.OneStreamExcelAddIn.XFFunctions.XFGetCell("TRUE", "CONSOL", $D$3,"TOT_Entity","USD","Actual",[1]Setup!C9,"PERIODIC",$B679,"TOPFLOW","TOP","TOP","top1",$C679,"top3","Open_Acute_DIV1","TOP5","TOP6","REPORTED","TOP8")</f>
        <v>0</v>
      </c>
      <c r="CP679" s="53">
        <f>_xll.OneStreamExcelAddIn.XFFunctions.XFGetCell("TRUE", "CONSOL", $D$3,"TOT_Entity","USD","Actual",[1]Setup!C10,"PERIODIC",$B679,"TOPFLOW","TOP","TOP","top1",$C679,"top3","Open_Acute_DIV1","TOP5","TOP6","REPORTED","TOP8")</f>
        <v>0</v>
      </c>
      <c r="CQ679" s="53">
        <f>_xll.OneStreamExcelAddIn.XFFunctions.XFGetCell("TRUE", "CONSOL", $D$3,"TOT_Entity","USD","Actual",[1]Setup!C11,"PERIODIC",$B679,"TOPFLOW","TOP","TOP","top1",$C679,"top3","Open_Acute_DIV1","TOP5","TOP6","REPORTED","TOP8")</f>
        <v>0</v>
      </c>
      <c r="CR679" s="53">
        <f>_xll.OneStreamExcelAddIn.XFFunctions.XFGetCell("TRUE", "CONSOL", $D$3,"TOT_Entity","USD","Actual",[1]Setup!C12,"PERIODIC",$B679,"TOPFLOW","TOP","TOP","top1",$C679,"top3","Open_Acute_DIV1","TOP5","TOP6","REPORTED","TOP8")</f>
        <v>0</v>
      </c>
      <c r="CS679" s="53">
        <f>_xll.OneStreamExcelAddIn.XFFunctions.XFGetCell("TRUE", "CONSOL", $D$3,"TOT_Entity","USD","Actual",[1]Setup!C13,"PERIODIC",$B679,"TOPFLOW","TOP","TOP","top1",$C679,"top3","Open_Acute_DIV1","TOP5","TOP6","REPORTED","TOP8")</f>
        <v>0</v>
      </c>
      <c r="CT679" s="53">
        <f>_xll.OneStreamExcelAddIn.XFFunctions.XFGetCell("TRUE", "CONSOL", $D$3,"TOT_Entity","USD","Actual",[1]Setup!C14,"PERIODIC",$B679,"TOPFLOW","TOP","TOP","top1",$C679,"top3","Open_Acute_DIV1","TOP5","TOP6","REPORTED","TOP8")</f>
        <v>0</v>
      </c>
      <c r="CU679" s="53">
        <f>_xll.OneStreamExcelAddIn.XFFunctions.XFGetCell("TRUE", "CONSOL", $D$3,"TOT_Entity","USD","Actual",[1]Setup!C15,"PERIODIC",$B679,"TOPFLOW","TOP","TOP","top1",$C679,"top3","Open_Acute_DIV1","TOP5","TOP6","REPORTED","TOP8")</f>
        <v>0</v>
      </c>
      <c r="CV679" s="212"/>
      <c r="CW679" s="53">
        <f>_xll.OneStreamExcelAddIn.XFFunctions.XFGetCell("TRUE", "CONSOL", $D$3,"TOT_Entity","USD","Actual",[1]Setup!C17,"PERIODIC",$B679,"TOPFLOW","TOP","TOP","top1",$C679,"top3","Open_Acute_DIV1","TOP5","TOP6","REPORTED","TOP8")</f>
        <v>0</v>
      </c>
      <c r="CX679" s="53">
        <f>_xll.OneStreamExcelAddIn.XFFunctions.XFGetCell("TRUE", "CONSOL", $D$3,"TOT_Entity","USD","Actual",[1]Setup!C18,"PERIODIC",$B679,"TOPFLOW","TOP","TOP","top1",$C679,"top3","Open_Acute_DIV1","TOP5","TOP6","REPORTED","TOP8")</f>
        <v>0</v>
      </c>
      <c r="CY679" s="53">
        <f>_xll.OneStreamExcelAddIn.XFFunctions.XFGetCell("TRUE", "CONSOL", $D$3,"TOT_Entity","USD","Actual",[1]Setup!C19,"PERIODIC",$B679,"TOPFLOW","TOP","TOP","top1",$C679,"top3","Open_Acute_DIV1","TOP5","TOP6","REPORTED","TOP8")</f>
        <v>0</v>
      </c>
      <c r="CZ679" s="53">
        <f>_xll.OneStreamExcelAddIn.XFFunctions.XFGetCell("TRUE", "CONSOL", $D$3,"TOT_Entity","USD","Actual",[1]Setup!C20,"PERIODIC",$B679,"TOPFLOW","TOP","TOP","top1",$C679,"top3","Open_Acute_DIV1","TOP5","TOP6","REPORTED","TOP8")</f>
        <v>0</v>
      </c>
      <c r="DA679" s="53">
        <f>_xll.OneStreamExcelAddIn.XFFunctions.XFGetCell("TRUE", "CONSOL", $D$3,"TOT_Entity","USD","Actual",[1]Setup!C21,"PERIODIC",$B679,"TOPFLOW","TOP","TOP","top1",$C679,"top3","Open_Acute_DIV1","TOP5","TOP6","REPORTED","TOP8")</f>
        <v>0</v>
      </c>
      <c r="DB679" s="53">
        <f>_xll.OneStreamExcelAddIn.XFFunctions.XFGetCell("TRUE", "CONSOL", $D$3,"TOT_Entity","USD","Actual",[1]Setup!C22,"PERIODIC",$B679,"TOPFLOW","TOP","TOP","top1",$C679,"top3","Open_Acute_DIV1","TOP5","TOP6","REPORTED","TOP8")</f>
        <v>0</v>
      </c>
      <c r="DC679" s="53">
        <f>_xll.OneStreamExcelAddIn.XFFunctions.XFGetCell("TRUE", "CONSOL", $D$3,"TOT_Entity","USD","Actual",[1]Setup!C23,"PERIODIC",$B679,"TOPFLOW","TOP","TOP","top1",$C679,"top3","Open_Acute_DIV1","TOP5","TOP6","REPORTED","TOP8")</f>
        <v>0</v>
      </c>
      <c r="DD679" s="53">
        <f>_xll.OneStreamExcelAddIn.XFFunctions.XFGetCell("TRUE", "CONSOL", $D$3,"TOT_Entity","USD","Actual",[1]Setup!C24,"PERIODIC",$B679,"TOPFLOW","TOP","TOP","top1",$C679,"top3","Open_Acute_DIV1","TOP5","TOP6","REPORTED","TOP8")</f>
        <v>0</v>
      </c>
      <c r="DE679" s="53">
        <f>_xll.OneStreamExcelAddIn.XFFunctions.XFGetCell("TRUE", "CONSOL", $D$3,"TOT_Entity","USD","Actual",[1]Setup!C25,"PERIODIC",$B679,"TOPFLOW","TOP","TOP","top1",$C679,"top3","Open_Acute_DIV1","TOP5","TOP6","REPORTED","TOP8")</f>
        <v>0</v>
      </c>
      <c r="DF679" s="53">
        <f>_xll.OneStreamExcelAddIn.XFFunctions.XFGetCell("TRUE", "CONSOL", $D$3,"TOT_Entity","USD","Actual",[1]Setup!C26,"PERIODIC",$B679,"TOPFLOW","TOP","TOP","top1",$C679,"top3","Open_Acute_DIV1","TOP5","TOP6","REPORTED","TOP8")</f>
        <v>0</v>
      </c>
      <c r="DG679" s="53">
        <f>_xll.OneStreamExcelAddIn.XFFunctions.XFGetCell("TRUE", "CONSOL", $D$3,"TOT_Entity","USD","Actual",[1]Setup!C27,"PERIODIC",$B679,"TOPFLOW","TOP","TOP","top1",$C679,"top3","Open_Acute_DIV1","TOP5","TOP6","REPORTED","TOP8")</f>
        <v>0</v>
      </c>
      <c r="DH679" s="53">
        <f>_xll.OneStreamExcelAddIn.XFFunctions.XFGetCell("TRUE", "CONSOL", $D$3,"TOT_Entity","USD","Actual",[1]Setup!C28,"PERIODIC",$B679,"TOPFLOW","TOP","TOP","top1",$C679,"top3","Open_Acute_DIV1","TOP5","TOP6","REPORTED","TOP8")</f>
        <v>0</v>
      </c>
      <c r="DI679" s="178"/>
      <c r="DJ679" s="53">
        <f>_xll.OneStreamExcelAddIn.XFFunctions.XFGetCell("TRUE", "CONSOL", $D$3,"TOT_Entity","Aggregated","Budget_Working",[1]Setup!C4,"PERIODIC",$B679,"TOPFLOW","TOP","TOP","top1",$C679,"top3","Open_Acute_DIV1","TOP5","TOP6","REPORTED","TOP8")</f>
        <v>0</v>
      </c>
      <c r="DK679" s="53">
        <f>_xll.OneStreamExcelAddIn.XFFunctions.XFGetCell("TRUE", "CONSOL", $D$3,"TOT_Entity","Aggregated","Budget_Working",[1]Setup!C5,"PERIODIC",$B679,"TOPFLOW","TOP","TOP","top1",$C679,"top3","Open_Acute_DIV1","TOP5","TOP6","REPORTED","TOP8")</f>
        <v>0</v>
      </c>
      <c r="DL679" s="53">
        <f>_xll.OneStreamExcelAddIn.XFFunctions.XFGetCell("TRUE", "CONSOL", $D$3,"TOT_Entity","Aggregated","Budget_Working",[1]Setup!C6,"PERIODIC",$B679,"TOPFLOW","TOP","TOP","top1",$C679,"top3","Open_Acute_DIV1","TOP5","TOP6","REPORTED","TOP8")</f>
        <v>0</v>
      </c>
      <c r="DM679" s="53">
        <f>_xll.OneStreamExcelAddIn.XFFunctions.XFGetCell("TRUE", "CONSOL", $D$3,"TOT_Entity","Aggregated","Budget_Working",[1]Setup!C7,"PERIODIC",$B679,"TOPFLOW","TOP","TOP","top1",$C679,"top3","Open_Acute_DIV1","TOP5","TOP6","REPORTED","TOP8")</f>
        <v>0</v>
      </c>
      <c r="DN679" s="53">
        <f>_xll.OneStreamExcelAddIn.XFFunctions.XFGetCell("TRUE", "CONSOL", $D$3,"TOT_Entity","Aggregated","Budget_Working",[1]Setup!C8,"PERIODIC",$B679,"TOPFLOW","TOP","TOP","top1",$C679,"top3","Open_Acute_DIV1","TOP5","TOP6","REPORTED","TOP8")</f>
        <v>0</v>
      </c>
      <c r="DO679" s="53">
        <f>_xll.OneStreamExcelAddIn.XFFunctions.XFGetCell("TRUE", "CONSOL", $D$3,"TOT_Entity","Aggregated","Budget_Working",[1]Setup!C9,"PERIODIC",$B679,"TOPFLOW","TOP","TOP","top1",$C679,"top3","Open_Acute_DIV1","TOP5","TOP6","REPORTED","TOP8")</f>
        <v>0</v>
      </c>
      <c r="DP679" s="53">
        <f>_xll.OneStreamExcelAddIn.XFFunctions.XFGetCell("TRUE", "CONSOL", $D$3,"TOT_Entity","Aggregated","Budget_Working",[1]Setup!C10,"PERIODIC",$B679,"TOPFLOW","TOP","TOP","top1",$C679,"top3","Open_Acute_DIV1","TOP5","TOP6","REPORTED","TOP8")</f>
        <v>0</v>
      </c>
      <c r="DQ679" s="53">
        <f>_xll.OneStreamExcelAddIn.XFFunctions.XFGetCell("TRUE", "CONSOL", $D$3,"TOT_Entity","Aggregated","Budget_Working",[1]Setup!C11,"PERIODIC",$B679,"TOPFLOW","TOP","TOP","top1",$C679,"top3","Open_Acute_DIV1","TOP5","TOP6","REPORTED","TOP8")</f>
        <v>0</v>
      </c>
      <c r="DR679" s="53">
        <f>_xll.OneStreamExcelAddIn.XFFunctions.XFGetCell("TRUE", "CONSOL", $D$3,"TOT_Entity","Aggregated","Budget_Working",[1]Setup!C12,"PERIODIC",$B679,"TOPFLOW","TOP","TOP","top1",$C679,"top3","Open_Acute_DIV1","TOP5","TOP6","REPORTED","TOP8")</f>
        <v>0</v>
      </c>
      <c r="DS679" s="53">
        <f>_xll.OneStreamExcelAddIn.XFFunctions.XFGetCell("TRUE", "CONSOL", $D$3,"TOT_Entity","Aggregated","Budget_Working",[1]Setup!C13,"PERIODIC",$B679,"TOPFLOW","TOP","TOP","top1",$C679,"top3","Open_Acute_DIV1","TOP5","TOP6","REPORTED","TOP8")</f>
        <v>0</v>
      </c>
      <c r="DT679" s="53">
        <f>_xll.OneStreamExcelAddIn.XFFunctions.XFGetCell("TRUE", "CONSOL", $D$3,"TOT_Entity","Aggregated","Budget_Working",[1]Setup!C14,"PERIODIC",$B679,"TOPFLOW","TOP","TOP","top1",$C679,"top3","Open_Acute_DIV1","TOP5","TOP6","REPORTED","TOP8")</f>
        <v>0</v>
      </c>
      <c r="DU679" s="53">
        <f>_xll.OneStreamExcelAddIn.XFFunctions.XFGetCell("TRUE", "CONSOL", $D$3,"TOT_Entity","Aggregated","Budget_Working",[1]Setup!C15,"PERIODIC",$B679,"TOPFLOW","TOP","TOP","top1",$C679,"top3","Open_Acute_DIV1","TOP5","TOP6","REPORTED","TOP8")</f>
        <v>0</v>
      </c>
      <c r="DV679" s="178"/>
      <c r="DW679" s="53">
        <f>_xll.OneStreamExcelAddIn.XFFunctions.XFGetCell("TRUE", "CONSOL", $D$3,"TOT_Entity","USD","Budget_Final",[1]Setup!C17,"PERIODIC",$B679,"TOPFLOW","TOP","TOP","top1",$C679,"top3","Open_Acute_DIV1","TOP5","TOP6","REPORTED","TOP8")</f>
        <v>-27.98483577</v>
      </c>
      <c r="DX679" s="53">
        <f>_xll.OneStreamExcelAddIn.XFFunctions.XFGetCell("TRUE", "CONSOL", $D$3,"TOT_Entity","USD","Budget_Final",[1]Setup!C18,"PERIODIC",$B679,"TOPFLOW","TOP","TOP","top1",$C679,"top3","Open_Acute_DIV1","TOP5","TOP6","REPORTED","TOP8")</f>
        <v>-26.995622770000001</v>
      </c>
      <c r="DY679" s="53">
        <f>_xll.OneStreamExcelAddIn.XFFunctions.XFGetCell("TRUE", "CONSOL", $D$3,"TOT_Entity","USD","Budget_Final",[1]Setup!C19,"PERIODIC",$B679,"TOPFLOW","TOP","TOP","top1",$C679,"top3","Open_Acute_DIV1","TOP5","TOP6","REPORTED","TOP8")</f>
        <v>-29.557684439999999</v>
      </c>
      <c r="DZ679" s="53">
        <f>_xll.OneStreamExcelAddIn.XFFunctions.XFGetCell("TRUE", "CONSOL", $D$3,"TOT_Entity","USD","Budget_Final",[1]Setup!C20,"PERIODIC",$B679,"TOPFLOW","TOP","TOP","top1",$C679,"top3","Open_Acute_DIV1","TOP5","TOP6","REPORTED","TOP8")</f>
        <v>-31.486649790000001</v>
      </c>
      <c r="EA679" s="53">
        <f>_xll.OneStreamExcelAddIn.XFFunctions.XFGetCell("TRUE", "CONSOL", $D$3,"TOT_Entity","USD","Budget_Final",[1]Setup!C21,"PERIODIC",$B679,"TOPFLOW","TOP","TOP","top1",$C679,"top3","Open_Acute_DIV1","TOP5","TOP6","REPORTED","TOP8")</f>
        <v>-32.367049360000003</v>
      </c>
      <c r="EB679" s="53">
        <f>_xll.OneStreamExcelAddIn.XFFunctions.XFGetCell("TRUE", "CONSOL", $D$3,"TOT_Entity","USD","Budget_Final",[1]Setup!C22,"PERIODIC",$B679,"TOPFLOW","TOP","TOP","top1",$C679,"top3","Open_Acute_DIV1","TOP5","TOP6","REPORTED","TOP8")</f>
        <v>-30.16110437</v>
      </c>
      <c r="EC679" s="53">
        <f>_xll.OneStreamExcelAddIn.XFFunctions.XFGetCell("TRUE", "CONSOL", $D$3,"TOT_Entity","USD","Budget_Final",[1]Setup!C23,"PERIODIC",$B679,"TOPFLOW","TOP","TOP","top1",$C679,"top3","Open_Acute_DIV1","TOP5","TOP6","REPORTED","TOP8")</f>
        <v>-31.24923867</v>
      </c>
      <c r="ED679" s="53">
        <f>_xll.OneStreamExcelAddIn.XFFunctions.XFGetCell("TRUE", "CONSOL", $D$3,"TOT_Entity","USD","Budget_Final",[1]Setup!C24,"PERIODIC",$B679,"TOPFLOW","TOP","TOP","top1",$C679,"top3","Open_Acute_DIV1","TOP5","TOP6","REPORTED","TOP8")</f>
        <v>-31.822982209999999</v>
      </c>
      <c r="EE679" s="53">
        <f>_xll.OneStreamExcelAddIn.XFFunctions.XFGetCell("TRUE", "CONSOL", $D$3,"TOT_Entity","USD","Budget_Final",[1]Setup!C25,"PERIODIC",$B679,"TOPFLOW","TOP","TOP","top1",$C679,"top3","Open_Acute_DIV1","TOP5","TOP6","REPORTED","TOP8")</f>
        <v>-32.109853979999997</v>
      </c>
      <c r="EF679" s="53">
        <f>_xll.OneStreamExcelAddIn.XFFunctions.XFGetCell("TRUE", "CONSOL", $D$3,"TOT_Entity","USD","Budget_Final",[1]Setup!C26,"PERIODIC",$B679,"TOPFLOW","TOP","TOP","top1",$C679,"top3","Open_Acute_DIV1","TOP5","TOP6","REPORTED","TOP8")</f>
        <v>-33.079282720000002</v>
      </c>
      <c r="EG679" s="53">
        <f>_xll.OneStreamExcelAddIn.XFFunctions.XFGetCell("TRUE", "CONSOL", $D$3,"TOT_Entity","USD","Budget_Final",[1]Setup!C27,"PERIODIC",$B679,"TOPFLOW","TOP","TOP","top1",$C679,"top3","Open_Acute_DIV1","TOP5","TOP6","REPORTED","TOP8")</f>
        <v>-31.615247480000001</v>
      </c>
      <c r="EH679" s="53">
        <f>_xll.OneStreamExcelAddIn.XFFunctions.XFGetCell("TRUE", "CONSOL", $D$3,"TOT_Entity","USD","Budget_Final",[1]Setup!C28,"PERIODIC",$B679,"TOPFLOW","TOP","TOP","top1",$C679,"top3","Open_Acute_DIV1","TOP5","TOP6","REPORTED","TOP8")</f>
        <v>-31.308591450000002</v>
      </c>
    </row>
    <row r="680" spans="2:138" s="47" customFormat="1" x14ac:dyDescent="0.25">
      <c r="B680" s="51" t="s">
        <v>383</v>
      </c>
      <c r="C680" s="51"/>
      <c r="D680" s="47" t="s">
        <v>384</v>
      </c>
      <c r="E680" s="53">
        <f>_xll.OneStreamExcelAddIn.XFFunctions.XFGetCell("TRUE", "CONSOL", $D$3,"TOT_Entity","USD","Actual",$E$3,"PERIODIC",$B680,"TOPFLOW","TOP","TOP","top1",$C680,"top3","Open_Acute_DIV1","TOP5","TOP6","REPORTED","TOP8")</f>
        <v>3596.88</v>
      </c>
      <c r="F680" s="53">
        <f>_xll.OneStreamExcelAddIn.XFFunctions.XFGetCell("TRUE", "CONSOL", $D$3,"TOT_Entity","Aggregated","Budget_Working",$E$3,"PERIODIC",$B680,"TOPFLOW","TOP","TOP","top1",$C680,"top3","Open_Acute_DIV1","TOP5","TOP6","REPORTED","TOP8")</f>
        <v>10144.885</v>
      </c>
      <c r="G680" s="53">
        <f t="shared" si="1780"/>
        <v>6548.0050000000001</v>
      </c>
      <c r="H680" s="55">
        <f t="shared" si="1781"/>
        <v>0.64544891341794408</v>
      </c>
      <c r="I680" s="41"/>
      <c r="J680" s="53">
        <f>_xll.OneStreamExcelAddIn.XFFunctions.XFGetCell("TRUE", "CONSOL", $D$3,"TOT_Entity","USD","Actual",$E$3,"YTD",$B680,"TOPFLOW","TOP","TOP","top1",$C680,"TOP3","Open_Acute_DIV1","TOP5","TOP6","REPORTED","TOP8")</f>
        <v>25412.34</v>
      </c>
      <c r="K680" s="53">
        <f>_xll.OneStreamExcelAddIn.XFFunctions.XFGetCell("TRUE", "CONSOL", $D$3,"TOT_Entity","Aggregated","Budget_Working",$E$3,"YTD",$B680,"TOPFLOW","TOP","TOP","top1",$C680,"TOP3","Open_Acute_DIV1","TOP5","TOP6","REPORTED","TOP8")</f>
        <v>40579.54</v>
      </c>
      <c r="L680" s="53">
        <f t="shared" si="1782"/>
        <v>15167.2</v>
      </c>
      <c r="M680" s="40">
        <f t="shared" si="1783"/>
        <v>0.37376470999917694</v>
      </c>
      <c r="N680" s="41"/>
      <c r="O680" s="53">
        <f>_xll.OneStreamExcelAddIn.XFFunctions.XFGetCell("TRUE", "CONSOL", $D$3,"TOT_Entity","USD","Actual",$F$3,"YTD",$B680,"TOPFLOW","TOP","TOP","top1",$C680,"TOP3","Open_Acute_DIV1","TOP5","TOP6","REPORTED","TOP8")</f>
        <v>23359.96</v>
      </c>
      <c r="P680" s="53">
        <f>_xll.OneStreamExcelAddIn.XFFunctions.XFGetCell("TRUE", "CONSOL", $D$3,"TOT_Entity","USD","Actual",$E$3,"YTD",$B680,"TOPFLOW","TOP","TOP","top1",$C680,"top3","Open_Acute_DIV1","TOP5","TOP6","REPORTED","VAR_BW_PY_Actual")</f>
        <v>-2052.38</v>
      </c>
      <c r="Q680" s="40">
        <f t="shared" si="1784"/>
        <v>-8.7858883320005687E-2</v>
      </c>
      <c r="R680" s="41"/>
      <c r="S680" s="53">
        <f>_xll.OneStreamExcelAddIn.XFFunctions.XFGetCell("TRUE", "CONSOL", $D$3,"TOT_Entity","USD","MIDFCST",$E$3,"MTD",$B680,"TOPFLOW","TOP","TOP","top1",$C680,"TOP3","Open_Acute_DIV1","TOP5","TOP6","REPORTED","TOP8")</f>
        <v>0</v>
      </c>
      <c r="T680" s="53">
        <f t="shared" si="1785"/>
        <v>-3596.88</v>
      </c>
      <c r="U680" s="40">
        <f t="shared" si="1786"/>
        <v>0</v>
      </c>
      <c r="V680" s="41"/>
      <c r="W680" s="42"/>
      <c r="X680" s="43"/>
      <c r="Y680" s="42"/>
      <c r="Z680" s="44"/>
      <c r="AB680" s="213">
        <f>_xll.OneStreamExcelAddIn.XFFunctions.XFGetCell("TRUE", "CONSOL", $D$3,"TOT_Entity","USD","Actual",[1]Setup!C4,"PERIODIC",$B680,"TOPFLOW","TOP","TOP","top1",$C680,"top3","Open_Acute_DIV1","TOP5","TOP6","REPORTED","TOP8")</f>
        <v>6147.98</v>
      </c>
      <c r="AC680" s="213">
        <f>_xll.OneStreamExcelAddIn.XFFunctions.XFGetCell("TRUE", "CONSOL", $D$3,"TOT_Entity","Aggregated","Budget_Working",[1]Setup!C4,"PERIODIC",$B680,"TOPFLOW","TOP","TOP","top1",$C680,"top3","Open_Acute_DIV1","TOP5","TOP6","REPORTED","TOP8")</f>
        <v>10144.885</v>
      </c>
      <c r="AD680" s="213">
        <f t="shared" si="1787"/>
        <v>3996.9050000000007</v>
      </c>
      <c r="AE680" s="209">
        <f t="shared" si="1788"/>
        <v>0.39398228762573462</v>
      </c>
      <c r="AG680" s="213">
        <f>_xll.OneStreamExcelAddIn.XFFunctions.XFGetCell("TRUE", "CONSOL", $D$3,"TOT_Entity","USD","Actual",[1]Setup!C5,"PERIODIC",$B680,"TOPFLOW","TOP","TOP","top1",$C680,"top3","Open_Acute_DIV1","TOP5","TOP6","REPORTED","TOP8")</f>
        <v>10659.93</v>
      </c>
      <c r="AH680" s="213">
        <f>_xll.OneStreamExcelAddIn.XFFunctions.XFGetCell("TRUE", "CONSOL", $D$3,"TOT_Entity","Aggregated","Budget_Working",[1]Setup!C5,"PERIODIC",$B680,"TOPFLOW","TOP","TOP","top1",$C680,"top3","Open_Acute_DIV1","TOP5","TOP6","REPORTED","TOP8")</f>
        <v>10144.885</v>
      </c>
      <c r="AI680" s="213">
        <f t="shared" si="1789"/>
        <v>-515.04500000000007</v>
      </c>
      <c r="AJ680" s="209">
        <f t="shared" si="1790"/>
        <v>-5.0768934295460227E-2</v>
      </c>
      <c r="AL680" s="213">
        <f>_xll.OneStreamExcelAddIn.XFFunctions.XFGetCell("TRUE", "CONSOL", $D$3,"TOT_Entity","USD","Actual",[1]Setup!C6,"PERIODIC",$B680,"TOPFLOW","TOP","TOP","top1",$C680,"top3","Open_Acute_DIV1","TOP5","TOP6","REPORTED","TOP8")</f>
        <v>5007.55</v>
      </c>
      <c r="AM680" s="213">
        <f>_xll.OneStreamExcelAddIn.XFFunctions.XFGetCell("TRUE", "CONSOL", $D$3,"TOT_Entity","Aggregated","Budget_Working",[1]Setup!C6,"PERIODIC",$B680,"TOPFLOW","TOP","TOP","top1",$C680,"top3","Open_Acute_DIV1","TOP5","TOP6","REPORTED","TOP8")</f>
        <v>10144.885</v>
      </c>
      <c r="AN680" s="213">
        <f t="shared" si="1791"/>
        <v>5137.335</v>
      </c>
      <c r="AO680" s="209">
        <f t="shared" si="1792"/>
        <v>0.5063965732484893</v>
      </c>
      <c r="AQ680" s="213">
        <f>_xll.OneStreamExcelAddIn.XFFunctions.XFGetCell("TRUE", "CONSOL", $D$3,"TOT_Entity","USD","Actual",[1]Setup!C7,"PERIODIC",$B680,"TOPFLOW","TOP","TOP","top1",$C680,"top3","Open_Acute_DIV1","TOP5","TOP6","REPORTED","TOP8")</f>
        <v>3596.88</v>
      </c>
      <c r="AR680" s="213">
        <f>_xll.OneStreamExcelAddIn.XFFunctions.XFGetCell("TRUE", "CONSOL", $D$3,"TOT_Entity","Aggregated","Budget_Working",[1]Setup!C7,"PERIODIC",$B680,"TOPFLOW","TOP","TOP","top1",$C680,"top3","Open_Acute_DIV1","TOP5","TOP6","REPORTED","TOP8")</f>
        <v>10144.885</v>
      </c>
      <c r="AS680" s="213">
        <f t="shared" si="1793"/>
        <v>6548.0050000000001</v>
      </c>
      <c r="AT680" s="209">
        <f t="shared" si="1794"/>
        <v>0.64544891341794408</v>
      </c>
      <c r="AV680" s="213">
        <f>_xll.OneStreamExcelAddIn.XFFunctions.XFGetCell("TRUE", "CONSOL", $D$3,"TOT_Entity","USD","Actual",[1]Setup!C8,"PERIODIC",$B680,"TOPFLOW","TOP","TOP","top1",$C680,"top3","Open_Acute_DIV1","TOP5","TOP6","REPORTED","TOP8")</f>
        <v>-25412.34</v>
      </c>
      <c r="AW680" s="213">
        <f>_xll.OneStreamExcelAddIn.XFFunctions.XFGetCell("TRUE", "CONSOL", $D$3,"TOT_Entity","Aggregated","Budget_Working",[1]Setup!C8,"PERIODIC",$B680,"TOPFLOW","TOP","TOP","top1",$C680,"top3","Open_Acute_DIV1","TOP5","TOP6","REPORTED","TOP8")</f>
        <v>10144.885</v>
      </c>
      <c r="AX680" s="213">
        <f t="shared" si="1795"/>
        <v>35557.224999999999</v>
      </c>
      <c r="AY680" s="209">
        <f t="shared" si="1796"/>
        <v>3.504941160003292</v>
      </c>
      <c r="BA680" s="213">
        <f>_xll.OneStreamExcelAddIn.XFFunctions.XFGetCell("TRUE", "CONSOL", $D$3,"TOT_Entity","USD","Actual",[1]Setup!C9,"PERIODIC",$B680,"TOPFLOW","TOP","TOP","top1",$C680,"top3","Open_Acute_DIV1","TOP5","TOP6","REPORTED","TOP8")</f>
        <v>0</v>
      </c>
      <c r="BB680" s="213">
        <f>_xll.OneStreamExcelAddIn.XFFunctions.XFGetCell("TRUE", "CONSOL", $D$3,"TOT_Entity","Aggregated","Budget_Working",[1]Setup!C9,"PERIODIC",$B680,"TOPFLOW","TOP","TOP","top1",$C680,"top3","Open_Acute_DIV1","TOP5","TOP6","REPORTED","TOP8")</f>
        <v>10144.885</v>
      </c>
      <c r="BC680" s="213">
        <f t="shared" si="1797"/>
        <v>10144.885</v>
      </c>
      <c r="BD680" s="209">
        <f t="shared" si="1798"/>
        <v>1</v>
      </c>
      <c r="BF680" s="213">
        <f>_xll.OneStreamExcelAddIn.XFFunctions.XFGetCell("TRUE", "CONSOL", $D$3,"TOT_Entity","USD","Actual",[1]Setup!C10,"PERIODIC",$B680,"TOPFLOW","TOP","TOP","top1",$C680,"top3","Open_Acute_DIV1","TOP5","TOP6","REPORTED","TOP8")</f>
        <v>0</v>
      </c>
      <c r="BG680" s="213">
        <f>_xll.OneStreamExcelAddIn.XFFunctions.XFGetCell("TRUE", "CONSOL", $D$3,"TOT_Entity","Aggregated","Budget_Working",[1]Setup!C10,"PERIODIC",$B680,"TOPFLOW","TOP","TOP","top1",$C680,"top3","Open_Acute_DIV1","TOP5","TOP6","REPORTED","TOP8")</f>
        <v>10144.885</v>
      </c>
      <c r="BH680" s="213">
        <f t="shared" si="1799"/>
        <v>10144.885</v>
      </c>
      <c r="BI680" s="209">
        <f t="shared" si="1800"/>
        <v>1</v>
      </c>
      <c r="BK680" s="213">
        <f>_xll.OneStreamExcelAddIn.XFFunctions.XFGetCell("TRUE", "CONSOL", $D$3,"TOT_Entity","USD","Actual",[1]Setup!C11,"PERIODIC",$B680,"TOPFLOW","TOP","TOP","top1",$C680,"top3","Open_Acute_DIV1","TOP5","TOP6","REPORTED","TOP8")</f>
        <v>0</v>
      </c>
      <c r="BL680" s="213">
        <f>_xll.OneStreamExcelAddIn.XFFunctions.XFGetCell("TRUE", "CONSOL", $D$3,"TOT_Entity","Aggregated","Budget_Working",[1]Setup!C11,"PERIODIC",$B680,"TOPFLOW","TOP","TOP","top1",$C680,"top3","Open_Acute_DIV1","TOP5","TOP6","REPORTED","TOP8")</f>
        <v>10144.885</v>
      </c>
      <c r="BM680" s="213">
        <f t="shared" si="1801"/>
        <v>10144.885</v>
      </c>
      <c r="BN680" s="209">
        <f t="shared" si="1802"/>
        <v>1</v>
      </c>
      <c r="BP680" s="213">
        <f>_xll.OneStreamExcelAddIn.XFFunctions.XFGetCell("TRUE", "CONSOL", $D$3,"TOT_Entity","USD","Actual",[1]Setup!C12,"PERIODIC",$B680,"TOPFLOW","TOP","TOP","top1",$C680,"top3","Open_Acute_DIV1","TOP5","TOP6","REPORTED","TOP8")</f>
        <v>0</v>
      </c>
      <c r="BQ680" s="213">
        <f>_xll.OneStreamExcelAddIn.XFFunctions.XFGetCell("TRUE", "CONSOL", $D$3,"TOT_Entity","Aggregated","Budget_Working",[1]Setup!C12,"PERIODIC",$B680,"TOPFLOW","TOP","TOP","top1",$C680,"top3","Open_Acute_DIV1","TOP5","TOP6","REPORTED","TOP8")</f>
        <v>10144.885</v>
      </c>
      <c r="BR680" s="213">
        <f t="shared" si="1803"/>
        <v>10144.885</v>
      </c>
      <c r="BS680" s="209">
        <f t="shared" si="1804"/>
        <v>1</v>
      </c>
      <c r="BU680" s="213">
        <f>_xll.OneStreamExcelAddIn.XFFunctions.XFGetCell("TRUE", "CONSOL", $D$3,"TOT_Entity","USD","Actual",[1]Setup!C13,"PERIODIC",$B680,"TOPFLOW","TOP","TOP","top1",$C680,"top3","Open_Acute_DIV1","TOP5","TOP6","REPORTED","TOP8")</f>
        <v>0</v>
      </c>
      <c r="BV680" s="213">
        <f>_xll.OneStreamExcelAddIn.XFFunctions.XFGetCell("TRUE", "CONSOL", $D$3,"TOT_Entity","Aggregated","Budget_Working",[1]Setup!C13,"PERIODIC",$B680,"TOPFLOW","TOP","TOP","top1",$C680,"top3","Open_Acute_DIV1","TOP5","TOP6","REPORTED","TOP8")</f>
        <v>10144.885</v>
      </c>
      <c r="BW680" s="213">
        <f t="shared" si="1805"/>
        <v>10144.885</v>
      </c>
      <c r="BX680" s="209">
        <f t="shared" si="1806"/>
        <v>1</v>
      </c>
      <c r="BZ680" s="213">
        <f>_xll.OneStreamExcelAddIn.XFFunctions.XFGetCell("TRUE", "CONSOL", $D$3,"TOT_Entity","USD","Actual",[1]Setup!C14,"PERIODIC",$B680,"TOPFLOW","TOP","TOP","top1",$C680,"top3","Open_Acute_DIV1","TOP5","TOP6","REPORTED","TOP8")</f>
        <v>0</v>
      </c>
      <c r="CA680" s="213">
        <f>_xll.OneStreamExcelAddIn.XFFunctions.XFGetCell("TRUE", "CONSOL", $D$3,"TOT_Entity","Aggregated","Budget_Working",[1]Setup!C14,"PERIODIC",$B680,"TOPFLOW","TOP","TOP","top1",$C680,"top3","Open_Acute_DIV1","TOP5","TOP6","REPORTED","TOP8")</f>
        <v>10144.885</v>
      </c>
      <c r="CB680" s="213">
        <f t="shared" si="1807"/>
        <v>10144.885</v>
      </c>
      <c r="CC680" s="209">
        <f t="shared" si="1808"/>
        <v>1</v>
      </c>
      <c r="CE680" s="213">
        <f>_xll.OneStreamExcelAddIn.XFFunctions.XFGetCell("TRUE", "CONSOL", $D$3,"TOT_Entity","USD","Actual",[1]Setup!C15,"PERIODIC",$B680,"TOPFLOW","TOP","TOP","top1",$C680,"top3","Open_Acute_DIV1","TOP5","TOP6","REPORTED","TOP8")</f>
        <v>0</v>
      </c>
      <c r="CF680" s="213">
        <f>_xll.OneStreamExcelAddIn.XFFunctions.XFGetCell("TRUE", "CONSOL", $D$3,"TOT_Entity","Aggregated","Budget_Working",[1]Setup!C15,"PERIODIC",$B680,"TOPFLOW","TOP","TOP","top1",$C680,"top3","Open_Acute_DIV1","TOP5","TOP6","REPORTED","TOP8")</f>
        <v>10144.885</v>
      </c>
      <c r="CG680" s="213">
        <f t="shared" si="1809"/>
        <v>10144.885</v>
      </c>
      <c r="CH680" s="209">
        <f t="shared" si="1810"/>
        <v>1</v>
      </c>
      <c r="CI680" s="214"/>
      <c r="CJ680" s="213">
        <f>_xll.OneStreamExcelAddIn.XFFunctions.XFGetCell("TRUE", "CONSOL", $D$3,"TOT_Entity","USD","Actual",[1]Setup!C4,"PERIODIC",$B680,"TOPFLOW","TOP","TOP","top1",$C680,"top3","Open_Acute_DIV1","TOP5","TOP6","REPORTED","TOP8")</f>
        <v>6147.98</v>
      </c>
      <c r="CK680" s="213">
        <f>_xll.OneStreamExcelAddIn.XFFunctions.XFGetCell("TRUE", "CONSOL", $D$3,"TOT_Entity","USD","Actual",[1]Setup!C5,"PERIODIC",$B680,"TOPFLOW","TOP","TOP","top1",$C680,"top3","Open_Acute_DIV1","TOP5","TOP6","REPORTED","TOP8")</f>
        <v>10659.93</v>
      </c>
      <c r="CL680" s="213">
        <f>_xll.OneStreamExcelAddIn.XFFunctions.XFGetCell("TRUE", "CONSOL", $D$3,"TOT_Entity","USD","Actual",[1]Setup!C6,"PERIODIC",$B680,"TOPFLOW","TOP","TOP","top1",$C680,"top3","Open_Acute_DIV1","TOP5","TOP6","REPORTED","TOP8")</f>
        <v>5007.55</v>
      </c>
      <c r="CM680" s="213">
        <f>_xll.OneStreamExcelAddIn.XFFunctions.XFGetCell("TRUE", "CONSOL", $D$3,"TOT_Entity","USD","Actual",[1]Setup!C7,"PERIODIC",$B680,"TOPFLOW","TOP","TOP","top1",$C680,"top3","Open_Acute_DIV1","TOP5","TOP6","REPORTED","TOP8")</f>
        <v>3596.88</v>
      </c>
      <c r="CN680" s="213">
        <f>_xll.OneStreamExcelAddIn.XFFunctions.XFGetCell("TRUE", "CONSOL", $D$3,"TOT_Entity","USD","Actual",[1]Setup!C8,"PERIODIC",$B680,"TOPFLOW","TOP","TOP","top1",$C680,"top3","Open_Acute_DIV1","TOP5","TOP6","REPORTED","TOP8")</f>
        <v>-25412.34</v>
      </c>
      <c r="CO680" s="213">
        <f>_xll.OneStreamExcelAddIn.XFFunctions.XFGetCell("TRUE", "CONSOL", $D$3,"TOT_Entity","USD","Actual",[1]Setup!C9,"PERIODIC",$B680,"TOPFLOW","TOP","TOP","top1",$C680,"top3","Open_Acute_DIV1","TOP5","TOP6","REPORTED","TOP8")</f>
        <v>0</v>
      </c>
      <c r="CP680" s="213">
        <f>_xll.OneStreamExcelAddIn.XFFunctions.XFGetCell("TRUE", "CONSOL", $D$3,"TOT_Entity","USD","Actual",[1]Setup!C10,"PERIODIC",$B680,"TOPFLOW","TOP","TOP","top1",$C680,"top3","Open_Acute_DIV1","TOP5","TOP6","REPORTED","TOP8")</f>
        <v>0</v>
      </c>
      <c r="CQ680" s="213">
        <f>_xll.OneStreamExcelAddIn.XFFunctions.XFGetCell("TRUE", "CONSOL", $D$3,"TOT_Entity","USD","Actual",[1]Setup!C11,"PERIODIC",$B680,"TOPFLOW","TOP","TOP","top1",$C680,"top3","Open_Acute_DIV1","TOP5","TOP6","REPORTED","TOP8")</f>
        <v>0</v>
      </c>
      <c r="CR680" s="213">
        <f>_xll.OneStreamExcelAddIn.XFFunctions.XFGetCell("TRUE", "CONSOL", $D$3,"TOT_Entity","USD","Actual",[1]Setup!C12,"PERIODIC",$B680,"TOPFLOW","TOP","TOP","top1",$C680,"top3","Open_Acute_DIV1","TOP5","TOP6","REPORTED","TOP8")</f>
        <v>0</v>
      </c>
      <c r="CS680" s="213">
        <f>_xll.OneStreamExcelAddIn.XFFunctions.XFGetCell("TRUE", "CONSOL", $D$3,"TOT_Entity","USD","Actual",[1]Setup!C13,"PERIODIC",$B680,"TOPFLOW","TOP","TOP","top1",$C680,"top3","Open_Acute_DIV1","TOP5","TOP6","REPORTED","TOP8")</f>
        <v>0</v>
      </c>
      <c r="CT680" s="213">
        <f>_xll.OneStreamExcelAddIn.XFFunctions.XFGetCell("TRUE", "CONSOL", $D$3,"TOT_Entity","USD","Actual",[1]Setup!C14,"PERIODIC",$B680,"TOPFLOW","TOP","TOP","top1",$C680,"top3","Open_Acute_DIV1","TOP5","TOP6","REPORTED","TOP8")</f>
        <v>0</v>
      </c>
      <c r="CU680" s="213">
        <f>_xll.OneStreamExcelAddIn.XFFunctions.XFGetCell("TRUE", "CONSOL", $D$3,"TOT_Entity","USD","Actual",[1]Setup!C15,"PERIODIC",$B680,"TOPFLOW","TOP","TOP","top1",$C680,"top3","Open_Acute_DIV1","TOP5","TOP6","REPORTED","TOP8")</f>
        <v>0</v>
      </c>
      <c r="CV680" s="214"/>
      <c r="CW680" s="213">
        <f>_xll.OneStreamExcelAddIn.XFFunctions.XFGetCell("TRUE", "CONSOL", $D$3,"TOT_Entity","USD","Actual",[1]Setup!C17,"PERIODIC",$B680,"TOPFLOW","TOP","TOP","top1",$C680,"top3","Open_Acute_DIV1","TOP5","TOP6","REPORTED","TOP8")</f>
        <v>860.24</v>
      </c>
      <c r="CX680" s="213">
        <f>_xll.OneStreamExcelAddIn.XFFunctions.XFGetCell("TRUE", "CONSOL", $D$3,"TOT_Entity","USD","Actual",[1]Setup!C18,"PERIODIC",$B680,"TOPFLOW","TOP","TOP","top1",$C680,"top3","Open_Acute_DIV1","TOP5","TOP6","REPORTED","TOP8")</f>
        <v>2828.19</v>
      </c>
      <c r="CY680" s="213">
        <f>_xll.OneStreamExcelAddIn.XFFunctions.XFGetCell("TRUE", "CONSOL", $D$3,"TOT_Entity","USD","Actual",[1]Setup!C19,"PERIODIC",$B680,"TOPFLOW","TOP","TOP","top1",$C680,"top3","Open_Acute_DIV1","TOP5","TOP6","REPORTED","TOP8")</f>
        <v>9063.49</v>
      </c>
      <c r="CZ680" s="213">
        <f>_xll.OneStreamExcelAddIn.XFFunctions.XFGetCell("TRUE", "CONSOL", $D$3,"TOT_Entity","USD","Actual",[1]Setup!C20,"PERIODIC",$B680,"TOPFLOW","TOP","TOP","top1",$C680,"top3","Open_Acute_DIV1","TOP5","TOP6","REPORTED","TOP8")</f>
        <v>10608.04</v>
      </c>
      <c r="DA680" s="213">
        <f>_xll.OneStreamExcelAddIn.XFFunctions.XFGetCell("TRUE", "CONSOL", $D$3,"TOT_Entity","USD","Actual",[1]Setup!C21,"PERIODIC",$B680,"TOPFLOW","TOP","TOP","top1",$C680,"top3","Open_Acute_DIV1","TOP5","TOP6","REPORTED","TOP8")</f>
        <v>10405.41</v>
      </c>
      <c r="DB680" s="213">
        <f>_xll.OneStreamExcelAddIn.XFFunctions.XFGetCell("TRUE", "CONSOL", $D$3,"TOT_Entity","USD","Actual",[1]Setup!C22,"PERIODIC",$B680,"TOPFLOW","TOP","TOP","top1",$C680,"top3","Open_Acute_DIV1","TOP5","TOP6","REPORTED","TOP8")</f>
        <v>8430.82</v>
      </c>
      <c r="DC680" s="213">
        <f>_xll.OneStreamExcelAddIn.XFFunctions.XFGetCell("TRUE", "CONSOL", $D$3,"TOT_Entity","USD","Actual",[1]Setup!C23,"PERIODIC",$B680,"TOPFLOW","TOP","TOP","top1",$C680,"top3","Open_Acute_DIV1","TOP5","TOP6","REPORTED","TOP8")</f>
        <v>20582.79</v>
      </c>
      <c r="DD680" s="213">
        <f>_xll.OneStreamExcelAddIn.XFFunctions.XFGetCell("TRUE", "CONSOL", $D$3,"TOT_Entity","USD","Actual",[1]Setup!C24,"PERIODIC",$B680,"TOPFLOW","TOP","TOP","top1",$C680,"top3","Open_Acute_DIV1","TOP5","TOP6","REPORTED","TOP8")</f>
        <v>1792.91</v>
      </c>
      <c r="DE680" s="213">
        <f>_xll.OneStreamExcelAddIn.XFFunctions.XFGetCell("TRUE", "CONSOL", $D$3,"TOT_Entity","USD","Actual",[1]Setup!C25,"PERIODIC",$B680,"TOPFLOW","TOP","TOP","top1",$C680,"top3","Open_Acute_DIV1","TOP5","TOP6","REPORTED","TOP8")</f>
        <v>13236.87</v>
      </c>
      <c r="DF680" s="213">
        <f>_xll.OneStreamExcelAddIn.XFFunctions.XFGetCell("TRUE", "CONSOL", $D$3,"TOT_Entity","USD","Actual",[1]Setup!C26,"PERIODIC",$B680,"TOPFLOW","TOP","TOP","top1",$C680,"top3","Open_Acute_DIV1","TOP5","TOP6","REPORTED","TOP8")</f>
        <v>46.97</v>
      </c>
      <c r="DG680" s="213">
        <f>_xll.OneStreamExcelAddIn.XFFunctions.XFGetCell("TRUE", "CONSOL", $D$3,"TOT_Entity","USD","Actual",[1]Setup!C27,"PERIODIC",$B680,"TOPFLOW","TOP","TOP","top1",$C680,"top3","Open_Acute_DIV1","TOP5","TOP6","REPORTED","TOP8")</f>
        <v>858.75</v>
      </c>
      <c r="DH680" s="213">
        <f>_xll.OneStreamExcelAddIn.XFFunctions.XFGetCell("TRUE", "CONSOL", $D$3,"TOT_Entity","USD","Actual",[1]Setup!C28,"PERIODIC",$B680,"TOPFLOW","TOP","TOP","top1",$C680,"top3","Open_Acute_DIV1","TOP5","TOP6","REPORTED","TOP8")</f>
        <v>8421.92</v>
      </c>
      <c r="DI680" s="215"/>
      <c r="DJ680" s="213">
        <f>_xll.OneStreamExcelAddIn.XFFunctions.XFGetCell("TRUE", "CONSOL", $D$3,"TOT_Entity","Aggregated","Budget_Working",[1]Setup!C4,"PERIODIC",$B680,"TOPFLOW","TOP","TOP","top1",$C680,"top3","Open_Acute_DIV1","TOP5","TOP6","REPORTED","TOP8")</f>
        <v>10144.885</v>
      </c>
      <c r="DK680" s="213">
        <f>_xll.OneStreamExcelAddIn.XFFunctions.XFGetCell("TRUE", "CONSOL", $D$3,"TOT_Entity","Aggregated","Budget_Working",[1]Setup!C5,"PERIODIC",$B680,"TOPFLOW","TOP","TOP","top1",$C680,"top3","Open_Acute_DIV1","TOP5","TOP6","REPORTED","TOP8")</f>
        <v>10144.885</v>
      </c>
      <c r="DL680" s="213">
        <f>_xll.OneStreamExcelAddIn.XFFunctions.XFGetCell("TRUE", "CONSOL", $D$3,"TOT_Entity","Aggregated","Budget_Working",[1]Setup!C6,"PERIODIC",$B680,"TOPFLOW","TOP","TOP","top1",$C680,"top3","Open_Acute_DIV1","TOP5","TOP6","REPORTED","TOP8")</f>
        <v>10144.885</v>
      </c>
      <c r="DM680" s="213">
        <f>_xll.OneStreamExcelAddIn.XFFunctions.XFGetCell("TRUE", "CONSOL", $D$3,"TOT_Entity","Aggregated","Budget_Working",[1]Setup!C7,"PERIODIC",$B680,"TOPFLOW","TOP","TOP","top1",$C680,"top3","Open_Acute_DIV1","TOP5","TOP6","REPORTED","TOP8")</f>
        <v>10144.885</v>
      </c>
      <c r="DN680" s="213">
        <f>_xll.OneStreamExcelAddIn.XFFunctions.XFGetCell("TRUE", "CONSOL", $D$3,"TOT_Entity","Aggregated","Budget_Working",[1]Setup!C8,"PERIODIC",$B680,"TOPFLOW","TOP","TOP","top1",$C680,"top3","Open_Acute_DIV1","TOP5","TOP6","REPORTED","TOP8")</f>
        <v>10144.885</v>
      </c>
      <c r="DO680" s="213">
        <f>_xll.OneStreamExcelAddIn.XFFunctions.XFGetCell("TRUE", "CONSOL", $D$3,"TOT_Entity","Aggregated","Budget_Working",[1]Setup!C9,"PERIODIC",$B680,"TOPFLOW","TOP","TOP","top1",$C680,"top3","Open_Acute_DIV1","TOP5","TOP6","REPORTED","TOP8")</f>
        <v>10144.885</v>
      </c>
      <c r="DP680" s="213">
        <f>_xll.OneStreamExcelAddIn.XFFunctions.XFGetCell("TRUE", "CONSOL", $D$3,"TOT_Entity","Aggregated","Budget_Working",[1]Setup!C10,"PERIODIC",$B680,"TOPFLOW","TOP","TOP","top1",$C680,"top3","Open_Acute_DIV1","TOP5","TOP6","REPORTED","TOP8")</f>
        <v>10144.885</v>
      </c>
      <c r="DQ680" s="213">
        <f>_xll.OneStreamExcelAddIn.XFFunctions.XFGetCell("TRUE", "CONSOL", $D$3,"TOT_Entity","Aggregated","Budget_Working",[1]Setup!C11,"PERIODIC",$B680,"TOPFLOW","TOP","TOP","top1",$C680,"top3","Open_Acute_DIV1","TOP5","TOP6","REPORTED","TOP8")</f>
        <v>10144.885</v>
      </c>
      <c r="DR680" s="213">
        <f>_xll.OneStreamExcelAddIn.XFFunctions.XFGetCell("TRUE", "CONSOL", $D$3,"TOT_Entity","Aggregated","Budget_Working",[1]Setup!C12,"PERIODIC",$B680,"TOPFLOW","TOP","TOP","top1",$C680,"top3","Open_Acute_DIV1","TOP5","TOP6","REPORTED","TOP8")</f>
        <v>10144.885</v>
      </c>
      <c r="DS680" s="213">
        <f>_xll.OneStreamExcelAddIn.XFFunctions.XFGetCell("TRUE", "CONSOL", $D$3,"TOT_Entity","Aggregated","Budget_Working",[1]Setup!C13,"PERIODIC",$B680,"TOPFLOW","TOP","TOP","top1",$C680,"top3","Open_Acute_DIV1","TOP5","TOP6","REPORTED","TOP8")</f>
        <v>10144.885</v>
      </c>
      <c r="DT680" s="213">
        <f>_xll.OneStreamExcelAddIn.XFFunctions.XFGetCell("TRUE", "CONSOL", $D$3,"TOT_Entity","Aggregated","Budget_Working",[1]Setup!C14,"PERIODIC",$B680,"TOPFLOW","TOP","TOP","top1",$C680,"top3","Open_Acute_DIV1","TOP5","TOP6","REPORTED","TOP8")</f>
        <v>10144.885</v>
      </c>
      <c r="DU680" s="213">
        <f>_xll.OneStreamExcelAddIn.XFFunctions.XFGetCell("TRUE", "CONSOL", $D$3,"TOT_Entity","Aggregated","Budget_Working",[1]Setup!C15,"PERIODIC",$B680,"TOPFLOW","TOP","TOP","top1",$C680,"top3","Open_Acute_DIV1","TOP5","TOP6","REPORTED","TOP8")</f>
        <v>10144.885</v>
      </c>
      <c r="DV680" s="215"/>
      <c r="DW680" s="213">
        <f>_xll.OneStreamExcelAddIn.XFFunctions.XFGetCell("TRUE", "CONSOL", $D$3,"TOT_Entity","USD","Budget_Final",[1]Setup!C17,"PERIODIC",$B680,"TOPFLOW","TOP","TOP","top1",$C680,"top3","Open_Acute_DIV1","TOP5","TOP6","REPORTED","TOP8")</f>
        <v>2832.0888422620001</v>
      </c>
      <c r="DX680" s="213">
        <f>_xll.OneStreamExcelAddIn.XFFunctions.XFGetCell("TRUE", "CONSOL", $D$3,"TOT_Entity","USD","Budget_Final",[1]Setup!C18,"PERIODIC",$B680,"TOPFLOW","TOP","TOP","top1",$C680,"top3","Open_Acute_DIV1","TOP5","TOP6","REPORTED","TOP8")</f>
        <v>2852.5440941649999</v>
      </c>
      <c r="DY680" s="213">
        <f>_xll.OneStreamExcelAddIn.XFFunctions.XFGetCell("TRUE", "CONSOL", $D$3,"TOT_Entity","USD","Budget_Final",[1]Setup!C19,"PERIODIC",$B680,"TOPFLOW","TOP","TOP","top1",$C680,"top3","Open_Acute_DIV1","TOP5","TOP6","REPORTED","TOP8")</f>
        <v>2800.3159149580001</v>
      </c>
      <c r="DZ680" s="213">
        <f>_xll.OneStreamExcelAddIn.XFFunctions.XFGetCell("TRUE", "CONSOL", $D$3,"TOT_Entity","USD","Budget_Final",[1]Setup!C20,"PERIODIC",$B680,"TOPFLOW","TOP","TOP","top1",$C680,"top3","Open_Acute_DIV1","TOP5","TOP6","REPORTED","TOP8")</f>
        <v>2768.8813993210001</v>
      </c>
      <c r="EA680" s="213">
        <f>_xll.OneStreamExcelAddIn.XFFunctions.XFGetCell("TRUE", "CONSOL", $D$3,"TOT_Entity","USD","Budget_Final",[1]Setup!C21,"PERIODIC",$B680,"TOPFLOW","TOP","TOP","top1",$C680,"top3","Open_Acute_DIV1","TOP5","TOP6","REPORTED","TOP8")</f>
        <v>2751.6805884959999</v>
      </c>
      <c r="EB680" s="213">
        <f>_xll.OneStreamExcelAddIn.XFFunctions.XFGetCell("TRUE", "CONSOL", $D$3,"TOT_Entity","USD","Budget_Final",[1]Setup!C22,"PERIODIC",$B680,"TOPFLOW","TOP","TOP","top1",$C680,"top3","Open_Acute_DIV1","TOP5","TOP6","REPORTED","TOP8")</f>
        <v>2793.112898759</v>
      </c>
      <c r="EC680" s="213">
        <f>_xll.OneStreamExcelAddIn.XFFunctions.XFGetCell("TRUE", "CONSOL", $D$3,"TOT_Entity","USD","Budget_Final",[1]Setup!C23,"PERIODIC",$B680,"TOPFLOW","TOP","TOP","top1",$C680,"top3","Open_Acute_DIV1","TOP5","TOP6","REPORTED","TOP8")</f>
        <v>57390.364376803002</v>
      </c>
      <c r="ED680" s="213">
        <f>_xll.OneStreamExcelAddIn.XFFunctions.XFGetCell("TRUE", "CONSOL", $D$3,"TOT_Entity","USD","Budget_Final",[1]Setup!C24,"PERIODIC",$B680,"TOPFLOW","TOP","TOP","top1",$C680,"top3","Open_Acute_DIV1","TOP5","TOP6","REPORTED","TOP8")</f>
        <v>2760.8052122150002</v>
      </c>
      <c r="EE680" s="213">
        <f>_xll.OneStreamExcelAddIn.XFFunctions.XFGetCell("TRUE", "CONSOL", $D$3,"TOT_Entity","USD","Budget_Final",[1]Setup!C25,"PERIODIC",$B680,"TOPFLOW","TOP","TOP","top1",$C680,"top3","Open_Acute_DIV1","TOP5","TOP6","REPORTED","TOP8")</f>
        <v>26376.082582763</v>
      </c>
      <c r="EF680" s="213">
        <f>_xll.OneStreamExcelAddIn.XFFunctions.XFGetCell("TRUE", "CONSOL", $D$3,"TOT_Entity","USD","Budget_Final",[1]Setup!C26,"PERIODIC",$B680,"TOPFLOW","TOP","TOP","top1",$C680,"top3","Open_Acute_DIV1","TOP5","TOP6","REPORTED","TOP8")</f>
        <v>9160.5681735359994</v>
      </c>
      <c r="EG680" s="213">
        <f>_xll.OneStreamExcelAddIn.XFFunctions.XFGetCell("TRUE", "CONSOL", $D$3,"TOT_Entity","USD","Budget_Final",[1]Setup!C27,"PERIODIC",$B680,"TOPFLOW","TOP","TOP","top1",$C680,"top3","Open_Acute_DIV1","TOP5","TOP6","REPORTED","TOP8")</f>
        <v>8150.5959100749997</v>
      </c>
      <c r="EH680" s="213">
        <f>_xll.OneStreamExcelAddIn.XFFunctions.XFGetCell("TRUE", "CONSOL", $D$3,"TOT_Entity","USD","Budget_Final",[1]Setup!C28,"PERIODIC",$B680,"TOPFLOW","TOP","TOP","top1",$C680,"top3","Open_Acute_DIV1","TOP5","TOP6","REPORTED","TOP8")</f>
        <v>7937.1369516880004</v>
      </c>
    </row>
    <row r="681" spans="2:138" ht="15.75" x14ac:dyDescent="0.25">
      <c r="B681" s="51"/>
      <c r="C681" s="51"/>
      <c r="D681" s="95"/>
      <c r="E681" s="53"/>
      <c r="F681" s="53"/>
      <c r="G681" s="53"/>
      <c r="H681" s="55"/>
      <c r="I681" s="41"/>
      <c r="J681" s="53"/>
      <c r="K681" s="53"/>
      <c r="L681" s="53"/>
      <c r="M681" s="40"/>
      <c r="N681" s="41"/>
      <c r="O681" s="53"/>
      <c r="Q681" s="88"/>
      <c r="R681" s="41"/>
      <c r="U681" s="88"/>
      <c r="V681" s="41"/>
      <c r="AA681" s="95"/>
      <c r="AB681" s="53"/>
      <c r="AC681" s="53"/>
      <c r="AD681" s="53"/>
      <c r="AE681" s="40"/>
      <c r="AG681" s="53"/>
      <c r="AH681" s="53"/>
      <c r="AI681" s="53"/>
      <c r="AJ681" s="40"/>
      <c r="AL681" s="53"/>
      <c r="AM681" s="53"/>
      <c r="AN681" s="53"/>
      <c r="AO681" s="40"/>
      <c r="AQ681" s="53"/>
      <c r="AR681" s="53"/>
      <c r="AS681" s="53"/>
      <c r="AT681" s="40"/>
      <c r="AV681" s="53"/>
      <c r="AW681" s="53"/>
      <c r="AX681" s="53"/>
      <c r="AY681" s="40"/>
      <c r="BA681" s="53"/>
      <c r="BB681" s="53"/>
      <c r="BC681" s="53"/>
      <c r="BD681" s="40"/>
      <c r="BF681" s="53"/>
      <c r="BG681" s="53"/>
      <c r="BH681" s="53"/>
      <c r="BI681" s="40"/>
      <c r="BK681" s="53"/>
      <c r="BL681" s="53"/>
      <c r="BM681" s="53"/>
      <c r="BN681" s="40"/>
      <c r="BP681" s="53"/>
      <c r="BQ681" s="53"/>
      <c r="BR681" s="53"/>
      <c r="BS681" s="40"/>
      <c r="BU681" s="53"/>
      <c r="BV681" s="53"/>
      <c r="BW681" s="53"/>
      <c r="BX681" s="40"/>
      <c r="BZ681" s="53"/>
      <c r="CA681" s="53"/>
      <c r="CB681" s="53"/>
      <c r="CC681" s="40"/>
      <c r="CE681" s="53"/>
      <c r="CF681" s="53"/>
      <c r="CG681" s="53"/>
      <c r="CH681" s="40"/>
      <c r="CJ681" s="53"/>
      <c r="CK681" s="53"/>
      <c r="CL681" s="53"/>
      <c r="CM681" s="53"/>
      <c r="CN681" s="53"/>
      <c r="CO681" s="53"/>
      <c r="CP681" s="53"/>
      <c r="CQ681" s="53"/>
      <c r="CR681" s="53"/>
      <c r="CS681" s="53"/>
      <c r="CT681" s="53"/>
      <c r="CU681" s="53"/>
      <c r="CW681" s="53"/>
      <c r="CX681" s="53"/>
      <c r="CY681" s="53"/>
      <c r="CZ681" s="53"/>
      <c r="DA681" s="53"/>
      <c r="DB681" s="53"/>
      <c r="DC681" s="53"/>
      <c r="DD681" s="53"/>
      <c r="DE681" s="53"/>
      <c r="DF681" s="53"/>
      <c r="DG681" s="53"/>
      <c r="DH681" s="53"/>
      <c r="DJ681" s="53"/>
      <c r="DK681" s="53"/>
      <c r="DL681" s="53"/>
      <c r="DM681" s="53"/>
      <c r="DN681" s="53"/>
      <c r="DO681" s="53"/>
      <c r="DP681" s="53"/>
      <c r="DQ681" s="53"/>
      <c r="DR681" s="53"/>
      <c r="DS681" s="53"/>
      <c r="DT681" s="53"/>
      <c r="DU681" s="53"/>
      <c r="DW681" s="53"/>
      <c r="DX681" s="53"/>
      <c r="DY681" s="53"/>
      <c r="DZ681" s="53"/>
      <c r="EA681" s="53"/>
      <c r="EB681" s="53"/>
      <c r="EC681" s="53"/>
      <c r="ED681" s="53"/>
      <c r="EE681" s="53"/>
      <c r="EF681" s="53"/>
      <c r="EG681" s="53"/>
      <c r="EH681" s="53"/>
    </row>
    <row r="682" spans="2:138" x14ac:dyDescent="0.25">
      <c r="B682" s="51"/>
      <c r="C682" s="51"/>
      <c r="D682" s="137" t="s">
        <v>385</v>
      </c>
      <c r="E682" s="53"/>
      <c r="F682" s="53"/>
      <c r="G682" s="53"/>
      <c r="H682" s="55"/>
      <c r="I682" s="41"/>
      <c r="J682" s="53"/>
      <c r="K682" s="53"/>
      <c r="L682" s="53"/>
      <c r="M682" s="40"/>
      <c r="N682" s="41"/>
      <c r="O682" s="53"/>
      <c r="P682" s="8"/>
      <c r="Q682" s="40"/>
      <c r="R682" s="41"/>
      <c r="S682" s="8"/>
      <c r="T682" s="8"/>
      <c r="U682" s="40"/>
      <c r="V682" s="41"/>
      <c r="W682" s="74"/>
      <c r="X682" s="75"/>
      <c r="Y682" s="74"/>
      <c r="Z682" s="76"/>
      <c r="AA682" s="137"/>
      <c r="AB682" s="53"/>
      <c r="AC682" s="53"/>
      <c r="AD682" s="53"/>
      <c r="AE682" s="40"/>
      <c r="AG682" s="53"/>
      <c r="AH682" s="53"/>
      <c r="AI682" s="53"/>
      <c r="AJ682" s="40"/>
      <c r="AL682" s="53"/>
      <c r="AM682" s="53"/>
      <c r="AN682" s="53"/>
      <c r="AO682" s="40"/>
      <c r="AQ682" s="53"/>
      <c r="AR682" s="53"/>
      <c r="AS682" s="53"/>
      <c r="AT682" s="40"/>
      <c r="AV682" s="53"/>
      <c r="AW682" s="53"/>
      <c r="AX682" s="53"/>
      <c r="AY682" s="40"/>
      <c r="BA682" s="53"/>
      <c r="BB682" s="53"/>
      <c r="BC682" s="53"/>
      <c r="BD682" s="40"/>
      <c r="BF682" s="53"/>
      <c r="BG682" s="53"/>
      <c r="BH682" s="53"/>
      <c r="BI682" s="40"/>
      <c r="BK682" s="53"/>
      <c r="BL682" s="53"/>
      <c r="BM682" s="53"/>
      <c r="BN682" s="40"/>
      <c r="BP682" s="53"/>
      <c r="BQ682" s="53"/>
      <c r="BR682" s="53"/>
      <c r="BS682" s="40"/>
      <c r="BU682" s="53"/>
      <c r="BV682" s="53"/>
      <c r="BW682" s="53"/>
      <c r="BX682" s="40"/>
      <c r="BZ682" s="53"/>
      <c r="CA682" s="53"/>
      <c r="CB682" s="53"/>
      <c r="CC682" s="40"/>
      <c r="CE682" s="53"/>
      <c r="CF682" s="53"/>
      <c r="CG682" s="53"/>
      <c r="CH682" s="40"/>
      <c r="CJ682" s="53"/>
      <c r="CK682" s="53"/>
      <c r="CL682" s="53"/>
      <c r="CM682" s="53"/>
      <c r="CN682" s="53"/>
      <c r="CO682" s="53"/>
      <c r="CP682" s="53"/>
      <c r="CQ682" s="53"/>
      <c r="CR682" s="53"/>
      <c r="CS682" s="53"/>
      <c r="CT682" s="53"/>
      <c r="CU682" s="53"/>
      <c r="CW682" s="53"/>
      <c r="CX682" s="53"/>
      <c r="CY682" s="53"/>
      <c r="CZ682" s="53"/>
      <c r="DA682" s="53"/>
      <c r="DB682" s="53"/>
      <c r="DC682" s="53"/>
      <c r="DD682" s="53"/>
      <c r="DE682" s="53"/>
      <c r="DF682" s="53"/>
      <c r="DG682" s="53"/>
      <c r="DH682" s="53"/>
      <c r="DJ682" s="53"/>
      <c r="DK682" s="53"/>
      <c r="DL682" s="53"/>
      <c r="DM682" s="53"/>
      <c r="DN682" s="53"/>
      <c r="DO682" s="53"/>
      <c r="DP682" s="53"/>
      <c r="DQ682" s="53"/>
      <c r="DR682" s="53"/>
      <c r="DS682" s="53"/>
      <c r="DT682" s="53"/>
      <c r="DU682" s="53"/>
      <c r="DW682" s="53"/>
      <c r="DX682" s="53"/>
      <c r="DY682" s="53"/>
      <c r="DZ682" s="53"/>
      <c r="EA682" s="53"/>
      <c r="EB682" s="53"/>
      <c r="EC682" s="53"/>
      <c r="ED682" s="53"/>
      <c r="EE682" s="53"/>
      <c r="EF682" s="53"/>
      <c r="EG682" s="53"/>
      <c r="EH682" s="53"/>
    </row>
    <row r="683" spans="2:138" x14ac:dyDescent="0.25">
      <c r="B683" s="51">
        <v>69121</v>
      </c>
      <c r="C683" s="51"/>
      <c r="D683" t="str" cm="1">
        <f t="array" ref="D683">_xll.OneStreamExcelAddIn.XFFunctions.XFGetMemberInfo("Description","Account",B683)</f>
        <v>Employee Recruitment</v>
      </c>
      <c r="E683" s="6">
        <f t="shared" ref="E683:F688" si="1811">E675/E$6</f>
        <v>1.4077808219178083</v>
      </c>
      <c r="F683" s="6">
        <f t="shared" si="1811"/>
        <v>3.5521306022408963</v>
      </c>
      <c r="G683" s="6">
        <f t="shared" ref="G683:G688" si="1812">F683-E683</f>
        <v>2.144349780323088</v>
      </c>
      <c r="H683" s="55">
        <f t="shared" ref="H683:H688" si="1813">IFERROR(G683/F683,0)</f>
        <v>0.60367988130005801</v>
      </c>
      <c r="I683" s="41"/>
      <c r="J683" s="6">
        <f t="shared" ref="J683:K688" si="1814">J675/J$6</f>
        <v>2.4427152764399924</v>
      </c>
      <c r="K683" s="6">
        <f t="shared" si="1814"/>
        <v>3.6515378385674437</v>
      </c>
      <c r="L683" s="6">
        <f t="shared" ref="L683:L688" si="1815">K683-J683</f>
        <v>1.2088225621274513</v>
      </c>
      <c r="M683" s="40">
        <f t="shared" ref="M683:M688" si="1816">IFERROR(L683/K683,0)</f>
        <v>0.33104478594193937</v>
      </c>
      <c r="N683" s="41"/>
      <c r="O683" s="6">
        <f t="shared" ref="O683:O688" si="1817">O675/O$6</f>
        <v>1.7847016578806632</v>
      </c>
      <c r="P683" s="6">
        <f t="shared" ref="P683:P688" si="1818">O683-J683</f>
        <v>-0.65801361855932927</v>
      </c>
      <c r="Q683" s="40">
        <f t="shared" ref="Q683:Q688" si="1819">IFERROR(P683/O683,0)</f>
        <v>-0.36869670381811703</v>
      </c>
      <c r="R683" s="41"/>
      <c r="S683" s="6">
        <f t="shared" ref="S683:S688" si="1820">IFERROR(S675/S$6,0)</f>
        <v>0</v>
      </c>
      <c r="T683" s="6">
        <f t="shared" ref="T683:T688" si="1821">S683-E683</f>
        <v>-1.4077808219178083</v>
      </c>
      <c r="U683" s="40">
        <f t="shared" ref="U683:U688" si="1822">IFERROR(T683/S683,0)</f>
        <v>0</v>
      </c>
      <c r="V683" s="41"/>
      <c r="W683" s="42"/>
      <c r="X683" s="43"/>
      <c r="Y683" s="42"/>
      <c r="Z683" s="44"/>
      <c r="AB683" s="6">
        <f t="shared" ref="AB683:AC688" si="1823">IFERROR(AB675/AB$6,0)</f>
        <v>2.4680770774789238</v>
      </c>
      <c r="AC683" s="6">
        <f t="shared" si="1823"/>
        <v>3.6743516841724015</v>
      </c>
      <c r="AD683" s="6">
        <f t="shared" ref="AD683:AD688" si="1824">AC683-AB683</f>
        <v>1.2062746066934777</v>
      </c>
      <c r="AE683" s="40">
        <f t="shared" ref="AE683:AE688" si="1825">IFERROR(AD683/AC683,0)</f>
        <v>0.32829590370720729</v>
      </c>
      <c r="AG683" s="6">
        <f t="shared" ref="AG683:AH688" si="1826">IFERROR(AG675/AG$6,0)</f>
        <v>4.199469517022961</v>
      </c>
      <c r="AH683" s="6">
        <f t="shared" si="1826"/>
        <v>3.8661909298780488</v>
      </c>
      <c r="AI683" s="6">
        <f t="shared" ref="AI683:AI688" si="1827">AH683-AG683</f>
        <v>-0.33327858714491221</v>
      </c>
      <c r="AJ683" s="40">
        <f t="shared" ref="AJ683:AJ688" si="1828">IFERROR(AI683/AH683,0)</f>
        <v>-8.6203344115606012E-2</v>
      </c>
      <c r="AL683" s="6">
        <f t="shared" ref="AL683:AM688" si="1829">IFERROR(AL675/AL$6,0)</f>
        <v>1.7820462633451959</v>
      </c>
      <c r="AM683" s="6">
        <f t="shared" si="1829"/>
        <v>3.5323415738161561</v>
      </c>
      <c r="AN683" s="6">
        <f t="shared" ref="AN683:AN688" si="1830">AM683-AL683</f>
        <v>1.7502953104709602</v>
      </c>
      <c r="AO683" s="40">
        <f t="shared" ref="AO683:AO688" si="1831">IFERROR(AN683/AM683,0)</f>
        <v>0.49550567913511068</v>
      </c>
      <c r="AQ683" s="6">
        <f t="shared" ref="AQ683:AR688" si="1832">IFERROR(AQ675/AQ$6,0)</f>
        <v>1.4077808219178083</v>
      </c>
      <c r="AR683" s="6">
        <f t="shared" si="1832"/>
        <v>3.5521306022408963</v>
      </c>
      <c r="AS683" s="6">
        <f t="shared" ref="AS683:AS688" si="1833">AR683-AQ683</f>
        <v>2.144349780323088</v>
      </c>
      <c r="AT683" s="40">
        <f t="shared" ref="AT683:AT688" si="1834">IFERROR(AS683/AR683,0)</f>
        <v>0.60367988130005801</v>
      </c>
      <c r="AV683" s="6">
        <f t="shared" ref="AV683:AW688" si="1835">IFERROR(AV675/AV$6,0)</f>
        <v>2.4427152764399924</v>
      </c>
      <c r="AW683" s="6">
        <f t="shared" si="1835"/>
        <v>3.4994429113487411</v>
      </c>
      <c r="AX683" s="6">
        <f t="shared" ref="AX683:AX688" si="1836">AW683-AV683</f>
        <v>1.0567276349087487</v>
      </c>
      <c r="AY683" s="40">
        <f t="shared" ref="AY683:AY688" si="1837">IFERROR(AX683/AW683,0)</f>
        <v>0.30197024545871759</v>
      </c>
      <c r="BA683" s="6">
        <f t="shared" ref="BA683:BB688" si="1838">IFERROR(BA675/BA$6,0)</f>
        <v>0</v>
      </c>
      <c r="BB683" s="6">
        <f t="shared" si="1838"/>
        <v>3.5583602244826378</v>
      </c>
      <c r="BC683" s="6">
        <f t="shared" ref="BC683:BC688" si="1839">BB683-BA683</f>
        <v>3.5583602244826378</v>
      </c>
      <c r="BD683" s="40">
        <f t="shared" ref="BD683:BD688" si="1840">IFERROR(BC683/BB683,0)</f>
        <v>1</v>
      </c>
      <c r="BF683" s="6">
        <f t="shared" ref="BF683:BG688" si="1841">IFERROR(BF675/BF$6,0)</f>
        <v>0</v>
      </c>
      <c r="BG683" s="6">
        <f t="shared" si="1841"/>
        <v>3.5127718144044322</v>
      </c>
      <c r="BH683" s="6">
        <f t="shared" ref="BH683:BH688" si="1842">BG683-BF683</f>
        <v>3.5127718144044322</v>
      </c>
      <c r="BI683" s="40">
        <f t="shared" ref="BI683:BI688" si="1843">IFERROR(BH683/BG683,0)</f>
        <v>1</v>
      </c>
      <c r="BK683" s="6">
        <f t="shared" ref="BK683:BL688" si="1844">IFERROR(BK675/BK$6,0)</f>
        <v>0</v>
      </c>
      <c r="BL683" s="6">
        <f t="shared" si="1844"/>
        <v>3.6413801148600142</v>
      </c>
      <c r="BM683" s="6">
        <f t="shared" ref="BM683:BM688" si="1845">BL683-BK683</f>
        <v>3.6413801148600142</v>
      </c>
      <c r="BN683" s="40">
        <f t="shared" ref="BN683:BN688" si="1846">IFERROR(BM683/BL683,0)</f>
        <v>1</v>
      </c>
      <c r="BP683" s="6">
        <f t="shared" ref="BP683:BQ688" si="1847">IFERROR(BP675/BP$6,0)</f>
        <v>0</v>
      </c>
      <c r="BQ683" s="6">
        <f t="shared" si="1847"/>
        <v>3.5987531039375664</v>
      </c>
      <c r="BR683" s="6">
        <f t="shared" ref="BR683:BR688" si="1848">BQ683-BP683</f>
        <v>3.5987531039375664</v>
      </c>
      <c r="BS683" s="40">
        <f t="shared" ref="BS683:BS688" si="1849">IFERROR(BR683/BQ683,0)</f>
        <v>1</v>
      </c>
      <c r="BU683" s="6">
        <f t="shared" ref="BU683:BV688" si="1850">IFERROR(BU675/BU$6,0)</f>
        <v>0</v>
      </c>
      <c r="BV683" s="6">
        <f t="shared" si="1850"/>
        <v>3.4447826825127335</v>
      </c>
      <c r="BW683" s="6">
        <f t="shared" ref="BW683:BW688" si="1851">BV683-BU683</f>
        <v>3.4447826825127335</v>
      </c>
      <c r="BX683" s="40">
        <f t="shared" ref="BX683:BX688" si="1852">IFERROR(BW683/BV683,0)</f>
        <v>1</v>
      </c>
      <c r="BZ683" s="6">
        <f t="shared" ref="BZ683:CA688" si="1853">IFERROR(BZ675/BZ$6,0)</f>
        <v>0</v>
      </c>
      <c r="CA683" s="6">
        <f t="shared" si="1853"/>
        <v>3.6584511359538405</v>
      </c>
      <c r="CB683" s="6">
        <f t="shared" ref="CB683:CB688" si="1854">CA683-BZ683</f>
        <v>3.6584511359538405</v>
      </c>
      <c r="CC683" s="40">
        <f t="shared" ref="CC683:CC688" si="1855">IFERROR(CB683/CA683,0)</f>
        <v>1</v>
      </c>
      <c r="CE683" s="6">
        <f t="shared" ref="CE683:CF688" si="1856">IFERROR(CE675/CE$6,0)</f>
        <v>0</v>
      </c>
      <c r="CF683" s="6">
        <f t="shared" si="1856"/>
        <v>3.5658646748681897</v>
      </c>
      <c r="CG683" s="6">
        <f t="shared" ref="CG683:CG688" si="1857">CF683-CE683</f>
        <v>3.5658646748681897</v>
      </c>
      <c r="CH683" s="40">
        <f t="shared" ref="CH683:CH688" si="1858">IFERROR(CG683/CF683,0)</f>
        <v>1</v>
      </c>
      <c r="CI683" s="212"/>
      <c r="CJ683" s="6">
        <f t="shared" ref="CJ683:CU688" si="1859">IFERROR(CJ675/CJ$6,0)</f>
        <v>2.4680770774789238</v>
      </c>
      <c r="CK683" s="6">
        <f t="shared" si="1859"/>
        <v>4.199469517022961</v>
      </c>
      <c r="CL683" s="6">
        <f t="shared" si="1859"/>
        <v>1.7820462633451959</v>
      </c>
      <c r="CM683" s="6">
        <f t="shared" si="1859"/>
        <v>1.4077808219178083</v>
      </c>
      <c r="CN683" s="6">
        <f t="shared" si="1859"/>
        <v>2.4427152764399924</v>
      </c>
      <c r="CO683" s="6">
        <f t="shared" si="1859"/>
        <v>0</v>
      </c>
      <c r="CP683" s="6">
        <f t="shared" si="1859"/>
        <v>0</v>
      </c>
      <c r="CQ683" s="6">
        <f t="shared" si="1859"/>
        <v>0</v>
      </c>
      <c r="CR683" s="6">
        <f t="shared" si="1859"/>
        <v>0</v>
      </c>
      <c r="CS683" s="6">
        <f t="shared" si="1859"/>
        <v>0</v>
      </c>
      <c r="CT683" s="6">
        <f t="shared" si="1859"/>
        <v>0</v>
      </c>
      <c r="CU683" s="6">
        <f t="shared" si="1859"/>
        <v>0</v>
      </c>
      <c r="CV683" s="212"/>
      <c r="CW683" s="6">
        <f t="shared" ref="CW683:DH688" si="1860">IFERROR(CW675/CW$6,0)</f>
        <v>0.27545308997758566</v>
      </c>
      <c r="CX683" s="6">
        <f t="shared" si="1860"/>
        <v>0.92606090373280947</v>
      </c>
      <c r="CY683" s="6">
        <f t="shared" si="1860"/>
        <v>2.5726625035481123</v>
      </c>
      <c r="CZ683" s="6">
        <f t="shared" si="1860"/>
        <v>3.1301386839775747</v>
      </c>
      <c r="DA683" s="6">
        <f t="shared" si="1860"/>
        <v>3.0363028888240442</v>
      </c>
      <c r="DB683" s="6">
        <f t="shared" si="1860"/>
        <v>2.6858298821280662</v>
      </c>
      <c r="DC683" s="6">
        <f t="shared" si="1860"/>
        <v>6.804228099173554</v>
      </c>
      <c r="DD683" s="6">
        <f t="shared" si="1860"/>
        <v>0.657096416697451</v>
      </c>
      <c r="DE683" s="6">
        <f t="shared" si="1860"/>
        <v>4.8309744525547451</v>
      </c>
      <c r="DF683" s="6">
        <f t="shared" si="1860"/>
        <v>1.6135348677430435E-2</v>
      </c>
      <c r="DG683" s="6">
        <f t="shared" si="1860"/>
        <v>0.32466918714555765</v>
      </c>
      <c r="DH683" s="6">
        <f t="shared" si="1860"/>
        <v>3.7383482944344708</v>
      </c>
      <c r="DI683" s="178"/>
      <c r="DJ683" s="6">
        <f t="shared" ref="DJ683:DU688" si="1861">IFERROR(DJ675/DJ$6,0)</f>
        <v>3.6743516841724015</v>
      </c>
      <c r="DK683" s="6">
        <f t="shared" si="1861"/>
        <v>3.8661909298780488</v>
      </c>
      <c r="DL683" s="6">
        <f t="shared" si="1861"/>
        <v>3.5323415738161561</v>
      </c>
      <c r="DM683" s="6">
        <f t="shared" si="1861"/>
        <v>3.5521306022408963</v>
      </c>
      <c r="DN683" s="6">
        <f t="shared" si="1861"/>
        <v>3.4994429113487411</v>
      </c>
      <c r="DO683" s="6">
        <f t="shared" si="1861"/>
        <v>3.5583602244826378</v>
      </c>
      <c r="DP683" s="6">
        <f t="shared" si="1861"/>
        <v>3.5127718144044322</v>
      </c>
      <c r="DQ683" s="6">
        <f t="shared" si="1861"/>
        <v>3.6413801148600142</v>
      </c>
      <c r="DR683" s="6">
        <f t="shared" si="1861"/>
        <v>3.5987531039375664</v>
      </c>
      <c r="DS683" s="6">
        <f t="shared" si="1861"/>
        <v>3.4447826825127335</v>
      </c>
      <c r="DT683" s="6">
        <f t="shared" si="1861"/>
        <v>3.6584511359538405</v>
      </c>
      <c r="DU683" s="6">
        <f t="shared" si="1861"/>
        <v>3.5658646748681897</v>
      </c>
      <c r="DV683" s="178"/>
      <c r="DW683" s="6">
        <f t="shared" ref="DW683:EH688" si="1862">IFERROR(DW675/DW$6,0)</f>
        <v>0.99376434679800807</v>
      </c>
      <c r="DX683" s="6">
        <f t="shared" si="1862"/>
        <v>1.0507639403816091</v>
      </c>
      <c r="DY683" s="6">
        <f t="shared" si="1862"/>
        <v>0.93245027725285667</v>
      </c>
      <c r="DZ683" s="6">
        <f t="shared" si="1862"/>
        <v>0.9355255783571429</v>
      </c>
      <c r="EA683" s="6">
        <f t="shared" si="1862"/>
        <v>0.90701736124311927</v>
      </c>
      <c r="EB683" s="6">
        <f t="shared" si="1862"/>
        <v>0.96082825617351875</v>
      </c>
      <c r="EC683" s="6">
        <f t="shared" si="1862"/>
        <v>16.606651547127012</v>
      </c>
      <c r="ED683" s="6">
        <f t="shared" si="1862"/>
        <v>0.90832027522971026</v>
      </c>
      <c r="EE683" s="6">
        <f t="shared" si="1862"/>
        <v>7.7080274841979861</v>
      </c>
      <c r="EF683" s="6">
        <f t="shared" si="1862"/>
        <v>2.7660746123107134</v>
      </c>
      <c r="EG683" s="6">
        <f t="shared" si="1862"/>
        <v>2.6287519015030747</v>
      </c>
      <c r="EH683" s="6">
        <f t="shared" si="1862"/>
        <v>2.5147105319462884</v>
      </c>
    </row>
    <row r="684" spans="2:138" x14ac:dyDescent="0.25">
      <c r="B684" s="51">
        <v>69122</v>
      </c>
      <c r="C684" s="51"/>
      <c r="D684" t="str" cm="1">
        <f t="array" ref="D684">_xll.OneStreamExcelAddIn.XFFunctions.XFGetMemberInfo("Description","Account",B684)</f>
        <v>Physician Recruitment</v>
      </c>
      <c r="E684" s="6">
        <f t="shared" si="1811"/>
        <v>0</v>
      </c>
      <c r="F684" s="6">
        <f t="shared" si="1811"/>
        <v>0</v>
      </c>
      <c r="G684" s="6">
        <f t="shared" si="1812"/>
        <v>0</v>
      </c>
      <c r="H684" s="55">
        <f t="shared" si="1813"/>
        <v>0</v>
      </c>
      <c r="I684" s="41"/>
      <c r="J684" s="6">
        <f t="shared" si="1814"/>
        <v>5.0154112887690235E-3</v>
      </c>
      <c r="K684" s="6">
        <f t="shared" si="1814"/>
        <v>0</v>
      </c>
      <c r="L684" s="6">
        <f t="shared" si="1815"/>
        <v>-5.0154112887690235E-3</v>
      </c>
      <c r="M684" s="40">
        <f t="shared" si="1816"/>
        <v>0</v>
      </c>
      <c r="N684" s="41"/>
      <c r="O684" s="6">
        <f t="shared" si="1817"/>
        <v>0</v>
      </c>
      <c r="P684" s="6">
        <f t="shared" si="1818"/>
        <v>-5.0154112887690235E-3</v>
      </c>
      <c r="Q684" s="40">
        <f t="shared" si="1819"/>
        <v>0</v>
      </c>
      <c r="R684" s="41"/>
      <c r="S684" s="6">
        <f t="shared" si="1820"/>
        <v>0</v>
      </c>
      <c r="T684" s="6">
        <f t="shared" si="1821"/>
        <v>0</v>
      </c>
      <c r="U684" s="40">
        <f t="shared" si="1822"/>
        <v>0</v>
      </c>
      <c r="V684" s="41"/>
      <c r="W684" s="42"/>
      <c r="X684" s="43"/>
      <c r="Y684" s="42"/>
      <c r="Z684" s="44"/>
      <c r="AB684" s="6">
        <f t="shared" si="1823"/>
        <v>0</v>
      </c>
      <c r="AC684" s="6">
        <f t="shared" si="1823"/>
        <v>0</v>
      </c>
      <c r="AD684" s="6">
        <f t="shared" si="1824"/>
        <v>0</v>
      </c>
      <c r="AE684" s="40">
        <f t="shared" si="1825"/>
        <v>0</v>
      </c>
      <c r="AG684" s="6">
        <f t="shared" si="1826"/>
        <v>2.0613618368962788E-2</v>
      </c>
      <c r="AH684" s="6">
        <f t="shared" si="1826"/>
        <v>0</v>
      </c>
      <c r="AI684" s="6">
        <f t="shared" si="1827"/>
        <v>-2.0613618368962788E-2</v>
      </c>
      <c r="AJ684" s="40">
        <f t="shared" si="1828"/>
        <v>0</v>
      </c>
      <c r="AL684" s="6">
        <f t="shared" si="1829"/>
        <v>0</v>
      </c>
      <c r="AM684" s="6">
        <f t="shared" si="1829"/>
        <v>0</v>
      </c>
      <c r="AN684" s="6">
        <f t="shared" si="1830"/>
        <v>0</v>
      </c>
      <c r="AO684" s="40">
        <f t="shared" si="1831"/>
        <v>0</v>
      </c>
      <c r="AQ684" s="6">
        <f t="shared" si="1832"/>
        <v>0</v>
      </c>
      <c r="AR684" s="6">
        <f t="shared" si="1832"/>
        <v>0</v>
      </c>
      <c r="AS684" s="6">
        <f t="shared" si="1833"/>
        <v>0</v>
      </c>
      <c r="AT684" s="40">
        <f t="shared" si="1834"/>
        <v>0</v>
      </c>
      <c r="AV684" s="6">
        <f t="shared" si="1835"/>
        <v>5.0154112887690235E-3</v>
      </c>
      <c r="AW684" s="6">
        <f t="shared" si="1835"/>
        <v>0</v>
      </c>
      <c r="AX684" s="6">
        <f t="shared" si="1836"/>
        <v>-5.0154112887690235E-3</v>
      </c>
      <c r="AY684" s="40">
        <f t="shared" si="1837"/>
        <v>0</v>
      </c>
      <c r="BA684" s="6">
        <f t="shared" si="1838"/>
        <v>0</v>
      </c>
      <c r="BB684" s="6">
        <f t="shared" si="1838"/>
        <v>0</v>
      </c>
      <c r="BC684" s="6">
        <f t="shared" si="1839"/>
        <v>0</v>
      </c>
      <c r="BD684" s="40">
        <f t="shared" si="1840"/>
        <v>0</v>
      </c>
      <c r="BF684" s="6">
        <f t="shared" si="1841"/>
        <v>0</v>
      </c>
      <c r="BG684" s="6">
        <f t="shared" si="1841"/>
        <v>0</v>
      </c>
      <c r="BH684" s="6">
        <f t="shared" si="1842"/>
        <v>0</v>
      </c>
      <c r="BI684" s="40">
        <f t="shared" si="1843"/>
        <v>0</v>
      </c>
      <c r="BK684" s="6">
        <f t="shared" si="1844"/>
        <v>0</v>
      </c>
      <c r="BL684" s="6">
        <f t="shared" si="1844"/>
        <v>0</v>
      </c>
      <c r="BM684" s="6">
        <f t="shared" si="1845"/>
        <v>0</v>
      </c>
      <c r="BN684" s="40">
        <f t="shared" si="1846"/>
        <v>0</v>
      </c>
      <c r="BP684" s="6">
        <f t="shared" si="1847"/>
        <v>0</v>
      </c>
      <c r="BQ684" s="6">
        <f t="shared" si="1847"/>
        <v>0</v>
      </c>
      <c r="BR684" s="6">
        <f t="shared" si="1848"/>
        <v>0</v>
      </c>
      <c r="BS684" s="40">
        <f t="shared" si="1849"/>
        <v>0</v>
      </c>
      <c r="BU684" s="6">
        <f t="shared" si="1850"/>
        <v>0</v>
      </c>
      <c r="BV684" s="6">
        <f t="shared" si="1850"/>
        <v>0</v>
      </c>
      <c r="BW684" s="6">
        <f t="shared" si="1851"/>
        <v>0</v>
      </c>
      <c r="BX684" s="40">
        <f t="shared" si="1852"/>
        <v>0</v>
      </c>
      <c r="BZ684" s="6">
        <f t="shared" si="1853"/>
        <v>0</v>
      </c>
      <c r="CA684" s="6">
        <f t="shared" si="1853"/>
        <v>0</v>
      </c>
      <c r="CB684" s="6">
        <f t="shared" si="1854"/>
        <v>0</v>
      </c>
      <c r="CC684" s="40">
        <f t="shared" si="1855"/>
        <v>0</v>
      </c>
      <c r="CE684" s="6">
        <f t="shared" si="1856"/>
        <v>0</v>
      </c>
      <c r="CF684" s="6">
        <f t="shared" si="1856"/>
        <v>0</v>
      </c>
      <c r="CG684" s="6">
        <f t="shared" si="1857"/>
        <v>0</v>
      </c>
      <c r="CH684" s="40">
        <f t="shared" si="1858"/>
        <v>0</v>
      </c>
      <c r="CI684" s="212"/>
      <c r="CJ684" s="6">
        <f t="shared" si="1859"/>
        <v>0</v>
      </c>
      <c r="CK684" s="6">
        <f t="shared" si="1859"/>
        <v>2.0613618368962788E-2</v>
      </c>
      <c r="CL684" s="6">
        <f t="shared" si="1859"/>
        <v>0</v>
      </c>
      <c r="CM684" s="6">
        <f t="shared" si="1859"/>
        <v>0</v>
      </c>
      <c r="CN684" s="6">
        <f t="shared" si="1859"/>
        <v>5.0154112887690235E-3</v>
      </c>
      <c r="CO684" s="6">
        <f t="shared" si="1859"/>
        <v>0</v>
      </c>
      <c r="CP684" s="6">
        <f t="shared" si="1859"/>
        <v>0</v>
      </c>
      <c r="CQ684" s="6">
        <f t="shared" si="1859"/>
        <v>0</v>
      </c>
      <c r="CR684" s="6">
        <f t="shared" si="1859"/>
        <v>0</v>
      </c>
      <c r="CS684" s="6">
        <f t="shared" si="1859"/>
        <v>0</v>
      </c>
      <c r="CT684" s="6">
        <f t="shared" si="1859"/>
        <v>0</v>
      </c>
      <c r="CU684" s="6">
        <f t="shared" si="1859"/>
        <v>0</v>
      </c>
      <c r="CV684" s="212"/>
      <c r="CW684" s="6">
        <f t="shared" si="1860"/>
        <v>0</v>
      </c>
      <c r="CX684" s="6">
        <f t="shared" si="1860"/>
        <v>0</v>
      </c>
      <c r="CY684" s="6">
        <f t="shared" si="1860"/>
        <v>0</v>
      </c>
      <c r="CZ684" s="6">
        <f t="shared" si="1860"/>
        <v>0</v>
      </c>
      <c r="DA684" s="6">
        <f t="shared" si="1860"/>
        <v>0</v>
      </c>
      <c r="DB684" s="6">
        <f t="shared" si="1860"/>
        <v>0</v>
      </c>
      <c r="DC684" s="6">
        <f t="shared" si="1860"/>
        <v>0</v>
      </c>
      <c r="DD684" s="6">
        <f t="shared" si="1860"/>
        <v>5.2271887698559288E-3</v>
      </c>
      <c r="DE684" s="6">
        <f t="shared" si="1860"/>
        <v>0</v>
      </c>
      <c r="DF684" s="6">
        <f t="shared" si="1860"/>
        <v>0</v>
      </c>
      <c r="DG684" s="6">
        <f t="shared" si="1860"/>
        <v>0</v>
      </c>
      <c r="DH684" s="6">
        <f t="shared" si="1860"/>
        <v>4.1687612208258527E-2</v>
      </c>
      <c r="DI684" s="178"/>
      <c r="DJ684" s="6">
        <f t="shared" si="1861"/>
        <v>0</v>
      </c>
      <c r="DK684" s="6">
        <f t="shared" si="1861"/>
        <v>0</v>
      </c>
      <c r="DL684" s="6">
        <f t="shared" si="1861"/>
        <v>0</v>
      </c>
      <c r="DM684" s="6">
        <f t="shared" si="1861"/>
        <v>0</v>
      </c>
      <c r="DN684" s="6">
        <f t="shared" si="1861"/>
        <v>0</v>
      </c>
      <c r="DO684" s="6">
        <f t="shared" si="1861"/>
        <v>0</v>
      </c>
      <c r="DP684" s="6">
        <f t="shared" si="1861"/>
        <v>0</v>
      </c>
      <c r="DQ684" s="6">
        <f t="shared" si="1861"/>
        <v>0</v>
      </c>
      <c r="DR684" s="6">
        <f t="shared" si="1861"/>
        <v>0</v>
      </c>
      <c r="DS684" s="6">
        <f t="shared" si="1861"/>
        <v>0</v>
      </c>
      <c r="DT684" s="6">
        <f t="shared" si="1861"/>
        <v>0</v>
      </c>
      <c r="DU684" s="6">
        <f t="shared" si="1861"/>
        <v>0</v>
      </c>
      <c r="DV684" s="178"/>
      <c r="DW684" s="6">
        <f t="shared" si="1862"/>
        <v>0</v>
      </c>
      <c r="DX684" s="6">
        <f t="shared" si="1862"/>
        <v>0</v>
      </c>
      <c r="DY684" s="6">
        <f t="shared" si="1862"/>
        <v>0</v>
      </c>
      <c r="DZ684" s="6">
        <f t="shared" si="1862"/>
        <v>0</v>
      </c>
      <c r="EA684" s="6">
        <f t="shared" si="1862"/>
        <v>0</v>
      </c>
      <c r="EB684" s="6">
        <f t="shared" si="1862"/>
        <v>0</v>
      </c>
      <c r="EC684" s="6">
        <f t="shared" si="1862"/>
        <v>0</v>
      </c>
      <c r="ED684" s="6">
        <f t="shared" si="1862"/>
        <v>0</v>
      </c>
      <c r="EE684" s="6">
        <f t="shared" si="1862"/>
        <v>0</v>
      </c>
      <c r="EF684" s="6">
        <f t="shared" si="1862"/>
        <v>0</v>
      </c>
      <c r="EG684" s="6">
        <f t="shared" si="1862"/>
        <v>0</v>
      </c>
      <c r="EH684" s="6">
        <f t="shared" si="1862"/>
        <v>0</v>
      </c>
    </row>
    <row r="685" spans="2:138" x14ac:dyDescent="0.25">
      <c r="B685" s="51">
        <v>69123</v>
      </c>
      <c r="C685" s="51"/>
      <c r="D685" t="str" cm="1">
        <f t="array" ref="D685">_xll.OneStreamExcelAddIn.XFFunctions.XFGetMemberInfo("Description","Account",B685)</f>
        <v>Taxable Relocation</v>
      </c>
      <c r="E685" s="6">
        <f t="shared" si="1811"/>
        <v>0</v>
      </c>
      <c r="F685" s="6">
        <f t="shared" si="1811"/>
        <v>0</v>
      </c>
      <c r="G685" s="6">
        <f t="shared" si="1812"/>
        <v>0</v>
      </c>
      <c r="H685" s="55">
        <f t="shared" si="1813"/>
        <v>0</v>
      </c>
      <c r="I685" s="41"/>
      <c r="J685" s="6">
        <f t="shared" si="1814"/>
        <v>0</v>
      </c>
      <c r="K685" s="6">
        <f t="shared" si="1814"/>
        <v>0</v>
      </c>
      <c r="L685" s="6">
        <f t="shared" si="1815"/>
        <v>0</v>
      </c>
      <c r="M685" s="40">
        <f t="shared" si="1816"/>
        <v>0</v>
      </c>
      <c r="N685" s="41"/>
      <c r="O685" s="6">
        <f t="shared" si="1817"/>
        <v>0</v>
      </c>
      <c r="P685" s="6">
        <f t="shared" si="1818"/>
        <v>0</v>
      </c>
      <c r="Q685" s="40">
        <f t="shared" si="1819"/>
        <v>0</v>
      </c>
      <c r="R685" s="41"/>
      <c r="S685" s="6">
        <f t="shared" si="1820"/>
        <v>0</v>
      </c>
      <c r="T685" s="6">
        <f t="shared" si="1821"/>
        <v>0</v>
      </c>
      <c r="U685" s="40">
        <f t="shared" si="1822"/>
        <v>0</v>
      </c>
      <c r="V685" s="41"/>
      <c r="W685" s="42"/>
      <c r="X685" s="43"/>
      <c r="Y685" s="42"/>
      <c r="Z685" s="44"/>
      <c r="AB685" s="6">
        <f t="shared" si="1823"/>
        <v>0</v>
      </c>
      <c r="AC685" s="6">
        <f t="shared" si="1823"/>
        <v>0</v>
      </c>
      <c r="AD685" s="6">
        <f t="shared" si="1824"/>
        <v>0</v>
      </c>
      <c r="AE685" s="40">
        <f t="shared" si="1825"/>
        <v>0</v>
      </c>
      <c r="AG685" s="6">
        <f t="shared" si="1826"/>
        <v>0</v>
      </c>
      <c r="AH685" s="6">
        <f t="shared" si="1826"/>
        <v>0</v>
      </c>
      <c r="AI685" s="6">
        <f t="shared" si="1827"/>
        <v>0</v>
      </c>
      <c r="AJ685" s="40">
        <f t="shared" si="1828"/>
        <v>0</v>
      </c>
      <c r="AL685" s="6">
        <f t="shared" si="1829"/>
        <v>0</v>
      </c>
      <c r="AM685" s="6">
        <f t="shared" si="1829"/>
        <v>0</v>
      </c>
      <c r="AN685" s="6">
        <f t="shared" si="1830"/>
        <v>0</v>
      </c>
      <c r="AO685" s="40">
        <f t="shared" si="1831"/>
        <v>0</v>
      </c>
      <c r="AQ685" s="6">
        <f t="shared" si="1832"/>
        <v>0</v>
      </c>
      <c r="AR685" s="6">
        <f t="shared" si="1832"/>
        <v>0</v>
      </c>
      <c r="AS685" s="6">
        <f t="shared" si="1833"/>
        <v>0</v>
      </c>
      <c r="AT685" s="40">
        <f t="shared" si="1834"/>
        <v>0</v>
      </c>
      <c r="AV685" s="6">
        <f t="shared" si="1835"/>
        <v>0</v>
      </c>
      <c r="AW685" s="6">
        <f t="shared" si="1835"/>
        <v>0</v>
      </c>
      <c r="AX685" s="6">
        <f t="shared" si="1836"/>
        <v>0</v>
      </c>
      <c r="AY685" s="40">
        <f t="shared" si="1837"/>
        <v>0</v>
      </c>
      <c r="BA685" s="6">
        <f t="shared" si="1838"/>
        <v>0</v>
      </c>
      <c r="BB685" s="6">
        <f t="shared" si="1838"/>
        <v>0</v>
      </c>
      <c r="BC685" s="6">
        <f t="shared" si="1839"/>
        <v>0</v>
      </c>
      <c r="BD685" s="40">
        <f t="shared" si="1840"/>
        <v>0</v>
      </c>
      <c r="BF685" s="6">
        <f t="shared" si="1841"/>
        <v>0</v>
      </c>
      <c r="BG685" s="6">
        <f t="shared" si="1841"/>
        <v>0</v>
      </c>
      <c r="BH685" s="6">
        <f t="shared" si="1842"/>
        <v>0</v>
      </c>
      <c r="BI685" s="40">
        <f t="shared" si="1843"/>
        <v>0</v>
      </c>
      <c r="BK685" s="6">
        <f t="shared" si="1844"/>
        <v>0</v>
      </c>
      <c r="BL685" s="6">
        <f t="shared" si="1844"/>
        <v>0</v>
      </c>
      <c r="BM685" s="6">
        <f t="shared" si="1845"/>
        <v>0</v>
      </c>
      <c r="BN685" s="40">
        <f t="shared" si="1846"/>
        <v>0</v>
      </c>
      <c r="BP685" s="6">
        <f t="shared" si="1847"/>
        <v>0</v>
      </c>
      <c r="BQ685" s="6">
        <f t="shared" si="1847"/>
        <v>0</v>
      </c>
      <c r="BR685" s="6">
        <f t="shared" si="1848"/>
        <v>0</v>
      </c>
      <c r="BS685" s="40">
        <f t="shared" si="1849"/>
        <v>0</v>
      </c>
      <c r="BU685" s="6">
        <f t="shared" si="1850"/>
        <v>0</v>
      </c>
      <c r="BV685" s="6">
        <f t="shared" si="1850"/>
        <v>0</v>
      </c>
      <c r="BW685" s="6">
        <f t="shared" si="1851"/>
        <v>0</v>
      </c>
      <c r="BX685" s="40">
        <f t="shared" si="1852"/>
        <v>0</v>
      </c>
      <c r="BZ685" s="6">
        <f t="shared" si="1853"/>
        <v>0</v>
      </c>
      <c r="CA685" s="6">
        <f t="shared" si="1853"/>
        <v>0</v>
      </c>
      <c r="CB685" s="6">
        <f t="shared" si="1854"/>
        <v>0</v>
      </c>
      <c r="CC685" s="40">
        <f t="shared" si="1855"/>
        <v>0</v>
      </c>
      <c r="CE685" s="6">
        <f t="shared" si="1856"/>
        <v>0</v>
      </c>
      <c r="CF685" s="6">
        <f t="shared" si="1856"/>
        <v>0</v>
      </c>
      <c r="CG685" s="6">
        <f t="shared" si="1857"/>
        <v>0</v>
      </c>
      <c r="CH685" s="40">
        <f t="shared" si="1858"/>
        <v>0</v>
      </c>
      <c r="CI685" s="212"/>
      <c r="CJ685" s="6">
        <f t="shared" si="1859"/>
        <v>0</v>
      </c>
      <c r="CK685" s="6">
        <f t="shared" si="1859"/>
        <v>0</v>
      </c>
      <c r="CL685" s="6">
        <f t="shared" si="1859"/>
        <v>0</v>
      </c>
      <c r="CM685" s="6">
        <f t="shared" si="1859"/>
        <v>0</v>
      </c>
      <c r="CN685" s="6">
        <f t="shared" si="1859"/>
        <v>0</v>
      </c>
      <c r="CO685" s="6">
        <f t="shared" si="1859"/>
        <v>0</v>
      </c>
      <c r="CP685" s="6">
        <f t="shared" si="1859"/>
        <v>0</v>
      </c>
      <c r="CQ685" s="6">
        <f t="shared" si="1859"/>
        <v>0</v>
      </c>
      <c r="CR685" s="6">
        <f t="shared" si="1859"/>
        <v>0</v>
      </c>
      <c r="CS685" s="6">
        <f t="shared" si="1859"/>
        <v>0</v>
      </c>
      <c r="CT685" s="6">
        <f t="shared" si="1859"/>
        <v>0</v>
      </c>
      <c r="CU685" s="6">
        <f t="shared" si="1859"/>
        <v>0</v>
      </c>
      <c r="CV685" s="212"/>
      <c r="CW685" s="6">
        <f t="shared" si="1860"/>
        <v>0</v>
      </c>
      <c r="CX685" s="6">
        <f t="shared" si="1860"/>
        <v>0</v>
      </c>
      <c r="CY685" s="6">
        <f t="shared" si="1860"/>
        <v>0</v>
      </c>
      <c r="CZ685" s="6">
        <f t="shared" si="1860"/>
        <v>0</v>
      </c>
      <c r="DA685" s="6">
        <f t="shared" si="1860"/>
        <v>0</v>
      </c>
      <c r="DB685" s="6">
        <f t="shared" si="1860"/>
        <v>0</v>
      </c>
      <c r="DC685" s="6">
        <f t="shared" si="1860"/>
        <v>0</v>
      </c>
      <c r="DD685" s="6">
        <f t="shared" si="1860"/>
        <v>0</v>
      </c>
      <c r="DE685" s="6">
        <f t="shared" si="1860"/>
        <v>0</v>
      </c>
      <c r="DF685" s="6">
        <f t="shared" si="1860"/>
        <v>0</v>
      </c>
      <c r="DG685" s="6">
        <f t="shared" si="1860"/>
        <v>0</v>
      </c>
      <c r="DH685" s="6">
        <f t="shared" si="1860"/>
        <v>0</v>
      </c>
      <c r="DI685" s="178"/>
      <c r="DJ685" s="6">
        <f t="shared" si="1861"/>
        <v>0</v>
      </c>
      <c r="DK685" s="6">
        <f t="shared" si="1861"/>
        <v>0</v>
      </c>
      <c r="DL685" s="6">
        <f t="shared" si="1861"/>
        <v>0</v>
      </c>
      <c r="DM685" s="6">
        <f t="shared" si="1861"/>
        <v>0</v>
      </c>
      <c r="DN685" s="6">
        <f t="shared" si="1861"/>
        <v>0</v>
      </c>
      <c r="DO685" s="6">
        <f t="shared" si="1861"/>
        <v>0</v>
      </c>
      <c r="DP685" s="6">
        <f t="shared" si="1861"/>
        <v>0</v>
      </c>
      <c r="DQ685" s="6">
        <f t="shared" si="1861"/>
        <v>0</v>
      </c>
      <c r="DR685" s="6">
        <f t="shared" si="1861"/>
        <v>0</v>
      </c>
      <c r="DS685" s="6">
        <f t="shared" si="1861"/>
        <v>0</v>
      </c>
      <c r="DT685" s="6">
        <f t="shared" si="1861"/>
        <v>0</v>
      </c>
      <c r="DU685" s="6">
        <f t="shared" si="1861"/>
        <v>0</v>
      </c>
      <c r="DV685" s="178"/>
      <c r="DW685" s="6">
        <f t="shared" si="1862"/>
        <v>-0.10360758426081544</v>
      </c>
      <c r="DX685" s="6">
        <f t="shared" si="1862"/>
        <v>-0.10510229278390804</v>
      </c>
      <c r="DY685" s="6">
        <f t="shared" si="1862"/>
        <v>-0.10330477493876355</v>
      </c>
      <c r="DZ685" s="6">
        <f t="shared" si="1862"/>
        <v>-0.1089706642157615</v>
      </c>
      <c r="EA685" s="6">
        <f t="shared" si="1862"/>
        <v>-0.10883856598623853</v>
      </c>
      <c r="EB685" s="6">
        <f t="shared" si="1862"/>
        <v>-0.10735969416354292</v>
      </c>
      <c r="EC685" s="6">
        <f t="shared" si="1862"/>
        <v>-0.10618786451982758</v>
      </c>
      <c r="ED685" s="6">
        <f t="shared" si="1862"/>
        <v>-0.10745185124777745</v>
      </c>
      <c r="EE685" s="6">
        <f t="shared" si="1862"/>
        <v>-0.10854764628633094</v>
      </c>
      <c r="EF685" s="6">
        <f t="shared" si="1862"/>
        <v>-0.11125293854345943</v>
      </c>
      <c r="EG685" s="6">
        <f t="shared" si="1862"/>
        <v>-0.11269681000399755</v>
      </c>
      <c r="EH685" s="6">
        <f t="shared" si="1862"/>
        <v>-0.11023088706457453</v>
      </c>
    </row>
    <row r="686" spans="2:138" x14ac:dyDescent="0.25">
      <c r="B686" s="51">
        <v>69124</v>
      </c>
      <c r="C686" s="51"/>
      <c r="D686" t="str" cm="1">
        <f t="array" ref="D686">_xll.OneStreamExcelAddIn.XFFunctions.XFGetMemberInfo("Description","Account",B686)</f>
        <v>Recruitment Incentives</v>
      </c>
      <c r="E686" s="6">
        <f t="shared" si="1811"/>
        <v>0</v>
      </c>
      <c r="F686" s="6">
        <f t="shared" si="1811"/>
        <v>0</v>
      </c>
      <c r="G686" s="6">
        <f t="shared" si="1812"/>
        <v>0</v>
      </c>
      <c r="H686" s="55">
        <f t="shared" si="1813"/>
        <v>0</v>
      </c>
      <c r="I686" s="41"/>
      <c r="J686" s="6">
        <f t="shared" si="1814"/>
        <v>0</v>
      </c>
      <c r="K686" s="6">
        <f t="shared" si="1814"/>
        <v>0</v>
      </c>
      <c r="L686" s="6">
        <f t="shared" si="1815"/>
        <v>0</v>
      </c>
      <c r="M686" s="40">
        <f t="shared" si="1816"/>
        <v>0</v>
      </c>
      <c r="N686" s="41"/>
      <c r="O686" s="6">
        <f t="shared" si="1817"/>
        <v>0</v>
      </c>
      <c r="P686" s="6">
        <f t="shared" si="1818"/>
        <v>0</v>
      </c>
      <c r="Q686" s="40">
        <f t="shared" si="1819"/>
        <v>0</v>
      </c>
      <c r="R686" s="41"/>
      <c r="S686" s="6">
        <f t="shared" si="1820"/>
        <v>0</v>
      </c>
      <c r="T686" s="6">
        <f t="shared" si="1821"/>
        <v>0</v>
      </c>
      <c r="U686" s="40">
        <f t="shared" si="1822"/>
        <v>0</v>
      </c>
      <c r="V686" s="41"/>
      <c r="W686" s="42"/>
      <c r="X686" s="43"/>
      <c r="Y686" s="42"/>
      <c r="Z686" s="44"/>
      <c r="AB686" s="6">
        <f t="shared" si="1823"/>
        <v>0</v>
      </c>
      <c r="AC686" s="6">
        <f t="shared" si="1823"/>
        <v>0</v>
      </c>
      <c r="AD686" s="6">
        <f t="shared" si="1824"/>
        <v>0</v>
      </c>
      <c r="AE686" s="40">
        <f t="shared" si="1825"/>
        <v>0</v>
      </c>
      <c r="AG686" s="6">
        <f t="shared" si="1826"/>
        <v>0</v>
      </c>
      <c r="AH686" s="6">
        <f t="shared" si="1826"/>
        <v>0</v>
      </c>
      <c r="AI686" s="6">
        <f t="shared" si="1827"/>
        <v>0</v>
      </c>
      <c r="AJ686" s="40">
        <f t="shared" si="1828"/>
        <v>0</v>
      </c>
      <c r="AL686" s="6">
        <f t="shared" si="1829"/>
        <v>0</v>
      </c>
      <c r="AM686" s="6">
        <f t="shared" si="1829"/>
        <v>0</v>
      </c>
      <c r="AN686" s="6">
        <f t="shared" si="1830"/>
        <v>0</v>
      </c>
      <c r="AO686" s="40">
        <f t="shared" si="1831"/>
        <v>0</v>
      </c>
      <c r="AQ686" s="6">
        <f t="shared" si="1832"/>
        <v>0</v>
      </c>
      <c r="AR686" s="6">
        <f t="shared" si="1832"/>
        <v>0</v>
      </c>
      <c r="AS686" s="6">
        <f t="shared" si="1833"/>
        <v>0</v>
      </c>
      <c r="AT686" s="40">
        <f t="shared" si="1834"/>
        <v>0</v>
      </c>
      <c r="AV686" s="6">
        <f t="shared" si="1835"/>
        <v>0</v>
      </c>
      <c r="AW686" s="6">
        <f t="shared" si="1835"/>
        <v>0</v>
      </c>
      <c r="AX686" s="6">
        <f t="shared" si="1836"/>
        <v>0</v>
      </c>
      <c r="AY686" s="40">
        <f t="shared" si="1837"/>
        <v>0</v>
      </c>
      <c r="BA686" s="6">
        <f t="shared" si="1838"/>
        <v>0</v>
      </c>
      <c r="BB686" s="6">
        <f t="shared" si="1838"/>
        <v>0</v>
      </c>
      <c r="BC686" s="6">
        <f t="shared" si="1839"/>
        <v>0</v>
      </c>
      <c r="BD686" s="40">
        <f t="shared" si="1840"/>
        <v>0</v>
      </c>
      <c r="BF686" s="6">
        <f t="shared" si="1841"/>
        <v>0</v>
      </c>
      <c r="BG686" s="6">
        <f t="shared" si="1841"/>
        <v>0</v>
      </c>
      <c r="BH686" s="6">
        <f t="shared" si="1842"/>
        <v>0</v>
      </c>
      <c r="BI686" s="40">
        <f t="shared" si="1843"/>
        <v>0</v>
      </c>
      <c r="BK686" s="6">
        <f t="shared" si="1844"/>
        <v>0</v>
      </c>
      <c r="BL686" s="6">
        <f t="shared" si="1844"/>
        <v>0</v>
      </c>
      <c r="BM686" s="6">
        <f t="shared" si="1845"/>
        <v>0</v>
      </c>
      <c r="BN686" s="40">
        <f t="shared" si="1846"/>
        <v>0</v>
      </c>
      <c r="BP686" s="6">
        <f t="shared" si="1847"/>
        <v>0</v>
      </c>
      <c r="BQ686" s="6">
        <f t="shared" si="1847"/>
        <v>0</v>
      </c>
      <c r="BR686" s="6">
        <f t="shared" si="1848"/>
        <v>0</v>
      </c>
      <c r="BS686" s="40">
        <f t="shared" si="1849"/>
        <v>0</v>
      </c>
      <c r="BU686" s="6">
        <f t="shared" si="1850"/>
        <v>0</v>
      </c>
      <c r="BV686" s="6">
        <f t="shared" si="1850"/>
        <v>0</v>
      </c>
      <c r="BW686" s="6">
        <f t="shared" si="1851"/>
        <v>0</v>
      </c>
      <c r="BX686" s="40">
        <f t="shared" si="1852"/>
        <v>0</v>
      </c>
      <c r="BZ686" s="6">
        <f t="shared" si="1853"/>
        <v>0</v>
      </c>
      <c r="CA686" s="6">
        <f t="shared" si="1853"/>
        <v>0</v>
      </c>
      <c r="CB686" s="6">
        <f t="shared" si="1854"/>
        <v>0</v>
      </c>
      <c r="CC686" s="40">
        <f t="shared" si="1855"/>
        <v>0</v>
      </c>
      <c r="CE686" s="6">
        <f t="shared" si="1856"/>
        <v>0</v>
      </c>
      <c r="CF686" s="6">
        <f t="shared" si="1856"/>
        <v>0</v>
      </c>
      <c r="CG686" s="6">
        <f t="shared" si="1857"/>
        <v>0</v>
      </c>
      <c r="CH686" s="40">
        <f t="shared" si="1858"/>
        <v>0</v>
      </c>
      <c r="CI686" s="212"/>
      <c r="CJ686" s="6">
        <f t="shared" si="1859"/>
        <v>0</v>
      </c>
      <c r="CK686" s="6">
        <f t="shared" si="1859"/>
        <v>0</v>
      </c>
      <c r="CL686" s="6">
        <f t="shared" si="1859"/>
        <v>0</v>
      </c>
      <c r="CM686" s="6">
        <f t="shared" si="1859"/>
        <v>0</v>
      </c>
      <c r="CN686" s="6">
        <f t="shared" si="1859"/>
        <v>0</v>
      </c>
      <c r="CO686" s="6">
        <f t="shared" si="1859"/>
        <v>0</v>
      </c>
      <c r="CP686" s="6">
        <f t="shared" si="1859"/>
        <v>0</v>
      </c>
      <c r="CQ686" s="6">
        <f t="shared" si="1859"/>
        <v>0</v>
      </c>
      <c r="CR686" s="6">
        <f t="shared" si="1859"/>
        <v>0</v>
      </c>
      <c r="CS686" s="6">
        <f t="shared" si="1859"/>
        <v>0</v>
      </c>
      <c r="CT686" s="6">
        <f t="shared" si="1859"/>
        <v>0</v>
      </c>
      <c r="CU686" s="6">
        <f t="shared" si="1859"/>
        <v>0</v>
      </c>
      <c r="CV686" s="212"/>
      <c r="CW686" s="6">
        <f t="shared" si="1860"/>
        <v>0</v>
      </c>
      <c r="CX686" s="6">
        <f t="shared" si="1860"/>
        <v>0</v>
      </c>
      <c r="CY686" s="6">
        <f t="shared" si="1860"/>
        <v>0</v>
      </c>
      <c r="CZ686" s="6">
        <f t="shared" si="1860"/>
        <v>0</v>
      </c>
      <c r="DA686" s="6">
        <f t="shared" si="1860"/>
        <v>0</v>
      </c>
      <c r="DB686" s="6">
        <f t="shared" si="1860"/>
        <v>0</v>
      </c>
      <c r="DC686" s="6">
        <f t="shared" si="1860"/>
        <v>0</v>
      </c>
      <c r="DD686" s="6">
        <f t="shared" si="1860"/>
        <v>0</v>
      </c>
      <c r="DE686" s="6">
        <f t="shared" si="1860"/>
        <v>0</v>
      </c>
      <c r="DF686" s="6">
        <f t="shared" si="1860"/>
        <v>0</v>
      </c>
      <c r="DG686" s="6">
        <f t="shared" si="1860"/>
        <v>0</v>
      </c>
      <c r="DH686" s="6">
        <f t="shared" si="1860"/>
        <v>0</v>
      </c>
      <c r="DI686" s="178"/>
      <c r="DJ686" s="6">
        <f t="shared" si="1861"/>
        <v>0</v>
      </c>
      <c r="DK686" s="6">
        <f t="shared" si="1861"/>
        <v>0</v>
      </c>
      <c r="DL686" s="6">
        <f t="shared" si="1861"/>
        <v>0</v>
      </c>
      <c r="DM686" s="6">
        <f t="shared" si="1861"/>
        <v>0</v>
      </c>
      <c r="DN686" s="6">
        <f t="shared" si="1861"/>
        <v>0</v>
      </c>
      <c r="DO686" s="6">
        <f t="shared" si="1861"/>
        <v>0</v>
      </c>
      <c r="DP686" s="6">
        <f t="shared" si="1861"/>
        <v>0</v>
      </c>
      <c r="DQ686" s="6">
        <f t="shared" si="1861"/>
        <v>0</v>
      </c>
      <c r="DR686" s="6">
        <f t="shared" si="1861"/>
        <v>0</v>
      </c>
      <c r="DS686" s="6">
        <f t="shared" si="1861"/>
        <v>0</v>
      </c>
      <c r="DT686" s="6">
        <f t="shared" si="1861"/>
        <v>0</v>
      </c>
      <c r="DU686" s="6">
        <f t="shared" si="1861"/>
        <v>0</v>
      </c>
      <c r="DV686" s="178"/>
      <c r="DW686" s="6">
        <f t="shared" si="1862"/>
        <v>0</v>
      </c>
      <c r="DX686" s="6">
        <f t="shared" si="1862"/>
        <v>0</v>
      </c>
      <c r="DY686" s="6">
        <f t="shared" si="1862"/>
        <v>0</v>
      </c>
      <c r="DZ686" s="6">
        <f t="shared" si="1862"/>
        <v>0</v>
      </c>
      <c r="EA686" s="6">
        <f t="shared" si="1862"/>
        <v>0</v>
      </c>
      <c r="EB686" s="6">
        <f t="shared" si="1862"/>
        <v>0</v>
      </c>
      <c r="EC686" s="6">
        <f t="shared" si="1862"/>
        <v>0</v>
      </c>
      <c r="ED686" s="6">
        <f t="shared" si="1862"/>
        <v>0</v>
      </c>
      <c r="EE686" s="6">
        <f t="shared" si="1862"/>
        <v>0</v>
      </c>
      <c r="EF686" s="6">
        <f t="shared" si="1862"/>
        <v>0</v>
      </c>
      <c r="EG686" s="6">
        <f t="shared" si="1862"/>
        <v>0</v>
      </c>
      <c r="EH686" s="6">
        <f t="shared" si="1862"/>
        <v>0</v>
      </c>
    </row>
    <row r="687" spans="2:138" x14ac:dyDescent="0.25">
      <c r="B687" s="51">
        <v>69125</v>
      </c>
      <c r="C687" s="51"/>
      <c r="D687" t="str" cm="1">
        <f t="array" ref="D687">_xll.OneStreamExcelAddIn.XFFunctions.XFGetMemberInfo("Description","Account",B687)</f>
        <v>Other Recruitment</v>
      </c>
      <c r="E687" s="6">
        <f t="shared" si="1811"/>
        <v>0</v>
      </c>
      <c r="F687" s="6">
        <f t="shared" si="1811"/>
        <v>0</v>
      </c>
      <c r="G687" s="6">
        <f t="shared" si="1812"/>
        <v>0</v>
      </c>
      <c r="H687" s="55">
        <f t="shared" si="1813"/>
        <v>0</v>
      </c>
      <c r="I687" s="41"/>
      <c r="J687" s="6">
        <f t="shared" si="1814"/>
        <v>0</v>
      </c>
      <c r="K687" s="6">
        <f t="shared" si="1814"/>
        <v>0</v>
      </c>
      <c r="L687" s="6">
        <f t="shared" si="1815"/>
        <v>0</v>
      </c>
      <c r="M687" s="40">
        <f t="shared" si="1816"/>
        <v>0</v>
      </c>
      <c r="N687" s="41"/>
      <c r="O687" s="6">
        <f t="shared" si="1817"/>
        <v>0</v>
      </c>
      <c r="P687" s="6">
        <f t="shared" si="1818"/>
        <v>0</v>
      </c>
      <c r="Q687" s="40">
        <f t="shared" si="1819"/>
        <v>0</v>
      </c>
      <c r="R687" s="41"/>
      <c r="S687" s="6">
        <f t="shared" si="1820"/>
        <v>0</v>
      </c>
      <c r="T687" s="6">
        <f t="shared" si="1821"/>
        <v>0</v>
      </c>
      <c r="U687" s="40">
        <f t="shared" si="1822"/>
        <v>0</v>
      </c>
      <c r="V687" s="41"/>
      <c r="W687" s="42"/>
      <c r="X687" s="43"/>
      <c r="Y687" s="42"/>
      <c r="Z687" s="44"/>
      <c r="AB687" s="6">
        <f t="shared" si="1823"/>
        <v>0</v>
      </c>
      <c r="AC687" s="6">
        <f t="shared" si="1823"/>
        <v>0</v>
      </c>
      <c r="AD687" s="6">
        <f t="shared" si="1824"/>
        <v>0</v>
      </c>
      <c r="AE687" s="40">
        <f t="shared" si="1825"/>
        <v>0</v>
      </c>
      <c r="AG687" s="6">
        <f t="shared" si="1826"/>
        <v>0</v>
      </c>
      <c r="AH687" s="6">
        <f t="shared" si="1826"/>
        <v>0</v>
      </c>
      <c r="AI687" s="6">
        <f t="shared" si="1827"/>
        <v>0</v>
      </c>
      <c r="AJ687" s="40">
        <f t="shared" si="1828"/>
        <v>0</v>
      </c>
      <c r="AL687" s="6">
        <f t="shared" si="1829"/>
        <v>0</v>
      </c>
      <c r="AM687" s="6">
        <f t="shared" si="1829"/>
        <v>0</v>
      </c>
      <c r="AN687" s="6">
        <f t="shared" si="1830"/>
        <v>0</v>
      </c>
      <c r="AO687" s="40">
        <f t="shared" si="1831"/>
        <v>0</v>
      </c>
      <c r="AQ687" s="6">
        <f t="shared" si="1832"/>
        <v>0</v>
      </c>
      <c r="AR687" s="6">
        <f t="shared" si="1832"/>
        <v>0</v>
      </c>
      <c r="AS687" s="6">
        <f t="shared" si="1833"/>
        <v>0</v>
      </c>
      <c r="AT687" s="40">
        <f t="shared" si="1834"/>
        <v>0</v>
      </c>
      <c r="AV687" s="6">
        <f t="shared" si="1835"/>
        <v>0</v>
      </c>
      <c r="AW687" s="6">
        <f t="shared" si="1835"/>
        <v>0</v>
      </c>
      <c r="AX687" s="6">
        <f t="shared" si="1836"/>
        <v>0</v>
      </c>
      <c r="AY687" s="40">
        <f t="shared" si="1837"/>
        <v>0</v>
      </c>
      <c r="BA687" s="6">
        <f t="shared" si="1838"/>
        <v>0</v>
      </c>
      <c r="BB687" s="6">
        <f t="shared" si="1838"/>
        <v>0</v>
      </c>
      <c r="BC687" s="6">
        <f t="shared" si="1839"/>
        <v>0</v>
      </c>
      <c r="BD687" s="40">
        <f t="shared" si="1840"/>
        <v>0</v>
      </c>
      <c r="BF687" s="6">
        <f t="shared" si="1841"/>
        <v>0</v>
      </c>
      <c r="BG687" s="6">
        <f t="shared" si="1841"/>
        <v>0</v>
      </c>
      <c r="BH687" s="6">
        <f t="shared" si="1842"/>
        <v>0</v>
      </c>
      <c r="BI687" s="40">
        <f t="shared" si="1843"/>
        <v>0</v>
      </c>
      <c r="BK687" s="6">
        <f t="shared" si="1844"/>
        <v>0</v>
      </c>
      <c r="BL687" s="6">
        <f t="shared" si="1844"/>
        <v>0</v>
      </c>
      <c r="BM687" s="6">
        <f t="shared" si="1845"/>
        <v>0</v>
      </c>
      <c r="BN687" s="40">
        <f t="shared" si="1846"/>
        <v>0</v>
      </c>
      <c r="BP687" s="6">
        <f t="shared" si="1847"/>
        <v>0</v>
      </c>
      <c r="BQ687" s="6">
        <f t="shared" si="1847"/>
        <v>0</v>
      </c>
      <c r="BR687" s="6">
        <f t="shared" si="1848"/>
        <v>0</v>
      </c>
      <c r="BS687" s="40">
        <f t="shared" si="1849"/>
        <v>0</v>
      </c>
      <c r="BU687" s="6">
        <f t="shared" si="1850"/>
        <v>0</v>
      </c>
      <c r="BV687" s="6">
        <f t="shared" si="1850"/>
        <v>0</v>
      </c>
      <c r="BW687" s="6">
        <f t="shared" si="1851"/>
        <v>0</v>
      </c>
      <c r="BX687" s="40">
        <f t="shared" si="1852"/>
        <v>0</v>
      </c>
      <c r="BZ687" s="6">
        <f t="shared" si="1853"/>
        <v>0</v>
      </c>
      <c r="CA687" s="6">
        <f t="shared" si="1853"/>
        <v>0</v>
      </c>
      <c r="CB687" s="6">
        <f t="shared" si="1854"/>
        <v>0</v>
      </c>
      <c r="CC687" s="40">
        <f t="shared" si="1855"/>
        <v>0</v>
      </c>
      <c r="CE687" s="6">
        <f t="shared" si="1856"/>
        <v>0</v>
      </c>
      <c r="CF687" s="6">
        <f t="shared" si="1856"/>
        <v>0</v>
      </c>
      <c r="CG687" s="6">
        <f t="shared" si="1857"/>
        <v>0</v>
      </c>
      <c r="CH687" s="40">
        <f t="shared" si="1858"/>
        <v>0</v>
      </c>
      <c r="CI687" s="212"/>
      <c r="CJ687" s="6">
        <f t="shared" si="1859"/>
        <v>0</v>
      </c>
      <c r="CK687" s="6">
        <f t="shared" si="1859"/>
        <v>0</v>
      </c>
      <c r="CL687" s="6">
        <f t="shared" si="1859"/>
        <v>0</v>
      </c>
      <c r="CM687" s="6">
        <f t="shared" si="1859"/>
        <v>0</v>
      </c>
      <c r="CN687" s="6">
        <f t="shared" si="1859"/>
        <v>0</v>
      </c>
      <c r="CO687" s="6">
        <f t="shared" si="1859"/>
        <v>0</v>
      </c>
      <c r="CP687" s="6">
        <f t="shared" si="1859"/>
        <v>0</v>
      </c>
      <c r="CQ687" s="6">
        <f t="shared" si="1859"/>
        <v>0</v>
      </c>
      <c r="CR687" s="6">
        <f t="shared" si="1859"/>
        <v>0</v>
      </c>
      <c r="CS687" s="6">
        <f t="shared" si="1859"/>
        <v>0</v>
      </c>
      <c r="CT687" s="6">
        <f t="shared" si="1859"/>
        <v>0</v>
      </c>
      <c r="CU687" s="6">
        <f t="shared" si="1859"/>
        <v>0</v>
      </c>
      <c r="CV687" s="212"/>
      <c r="CW687" s="6">
        <f t="shared" si="1860"/>
        <v>0</v>
      </c>
      <c r="CX687" s="6">
        <f t="shared" si="1860"/>
        <v>0</v>
      </c>
      <c r="CY687" s="6">
        <f t="shared" si="1860"/>
        <v>0</v>
      </c>
      <c r="CZ687" s="6">
        <f t="shared" si="1860"/>
        <v>0</v>
      </c>
      <c r="DA687" s="6">
        <f t="shared" si="1860"/>
        <v>0</v>
      </c>
      <c r="DB687" s="6">
        <f t="shared" si="1860"/>
        <v>0</v>
      </c>
      <c r="DC687" s="6">
        <f t="shared" si="1860"/>
        <v>0</v>
      </c>
      <c r="DD687" s="6">
        <f t="shared" si="1860"/>
        <v>0</v>
      </c>
      <c r="DE687" s="6">
        <f t="shared" si="1860"/>
        <v>0</v>
      </c>
      <c r="DF687" s="6">
        <f t="shared" si="1860"/>
        <v>0</v>
      </c>
      <c r="DG687" s="6">
        <f t="shared" si="1860"/>
        <v>0</v>
      </c>
      <c r="DH687" s="6">
        <f t="shared" si="1860"/>
        <v>0</v>
      </c>
      <c r="DI687" s="178"/>
      <c r="DJ687" s="6">
        <f t="shared" si="1861"/>
        <v>0</v>
      </c>
      <c r="DK687" s="6">
        <f t="shared" si="1861"/>
        <v>0</v>
      </c>
      <c r="DL687" s="6">
        <f t="shared" si="1861"/>
        <v>0</v>
      </c>
      <c r="DM687" s="6">
        <f t="shared" si="1861"/>
        <v>0</v>
      </c>
      <c r="DN687" s="6">
        <f t="shared" si="1861"/>
        <v>0</v>
      </c>
      <c r="DO687" s="6">
        <f t="shared" si="1861"/>
        <v>0</v>
      </c>
      <c r="DP687" s="6">
        <f t="shared" si="1861"/>
        <v>0</v>
      </c>
      <c r="DQ687" s="6">
        <f t="shared" si="1861"/>
        <v>0</v>
      </c>
      <c r="DR687" s="6">
        <f t="shared" si="1861"/>
        <v>0</v>
      </c>
      <c r="DS687" s="6">
        <f t="shared" si="1861"/>
        <v>0</v>
      </c>
      <c r="DT687" s="6">
        <f t="shared" si="1861"/>
        <v>0</v>
      </c>
      <c r="DU687" s="6">
        <f t="shared" si="1861"/>
        <v>0</v>
      </c>
      <c r="DV687" s="178"/>
      <c r="DW687" s="6">
        <f t="shared" si="1862"/>
        <v>-8.7098773015873016E-3</v>
      </c>
      <c r="DX687" s="6">
        <f t="shared" si="1862"/>
        <v>-8.865557559934319E-3</v>
      </c>
      <c r="DY687" s="6">
        <f t="shared" si="1862"/>
        <v>-8.6603235980076184E-3</v>
      </c>
      <c r="DZ687" s="6">
        <f t="shared" si="1862"/>
        <v>-9.29358022136954E-3</v>
      </c>
      <c r="EA687" s="6">
        <f t="shared" si="1862"/>
        <v>-9.2795439678899083E-3</v>
      </c>
      <c r="EB687" s="6">
        <f t="shared" si="1862"/>
        <v>-9.1176252629987901E-3</v>
      </c>
      <c r="EC687" s="6">
        <f t="shared" si="1862"/>
        <v>-8.9796662844827593E-3</v>
      </c>
      <c r="ED687" s="6">
        <f t="shared" si="1862"/>
        <v>-9.1261778634929742E-3</v>
      </c>
      <c r="EE687" s="6">
        <f t="shared" si="1862"/>
        <v>-9.2402457496402867E-3</v>
      </c>
      <c r="EF687" s="6">
        <f t="shared" si="1862"/>
        <v>-9.5522040773895478E-3</v>
      </c>
      <c r="EG687" s="6">
        <f t="shared" si="1862"/>
        <v>-9.7217858179581805E-3</v>
      </c>
      <c r="EH687" s="6">
        <f t="shared" si="1862"/>
        <v>-9.4473721937235969E-3</v>
      </c>
    </row>
    <row r="688" spans="2:138" s="47" customFormat="1" x14ac:dyDescent="0.25">
      <c r="B688" s="51" t="s">
        <v>383</v>
      </c>
      <c r="C688" s="51"/>
      <c r="D688" s="47" t="s">
        <v>384</v>
      </c>
      <c r="E688" s="205">
        <f t="shared" si="1811"/>
        <v>1.4077808219178083</v>
      </c>
      <c r="F688" s="205">
        <f t="shared" si="1811"/>
        <v>3.5521306022408963</v>
      </c>
      <c r="G688" s="205">
        <f t="shared" si="1812"/>
        <v>2.144349780323088</v>
      </c>
      <c r="H688" s="206">
        <f t="shared" si="1813"/>
        <v>0.60367988130005801</v>
      </c>
      <c r="I688" s="41"/>
      <c r="J688" s="208">
        <f t="shared" si="1814"/>
        <v>2.4477306877287615</v>
      </c>
      <c r="K688" s="208">
        <f t="shared" si="1814"/>
        <v>3.6515378385674437</v>
      </c>
      <c r="L688" s="208">
        <f t="shared" si="1815"/>
        <v>1.2038071508386823</v>
      </c>
      <c r="M688" s="209">
        <f t="shared" si="1816"/>
        <v>0.32967127935088164</v>
      </c>
      <c r="N688" s="41"/>
      <c r="O688" s="208">
        <f t="shared" si="1817"/>
        <v>1.7847016578806632</v>
      </c>
      <c r="P688" s="208">
        <f t="shared" si="1818"/>
        <v>-0.66302902984809831</v>
      </c>
      <c r="Q688" s="209">
        <f t="shared" si="1819"/>
        <v>-0.37150692773796523</v>
      </c>
      <c r="R688" s="41"/>
      <c r="S688" s="208">
        <f t="shared" si="1820"/>
        <v>0</v>
      </c>
      <c r="T688" s="208">
        <f t="shared" si="1821"/>
        <v>-1.4077808219178083</v>
      </c>
      <c r="U688" s="209">
        <f t="shared" si="1822"/>
        <v>0</v>
      </c>
      <c r="V688" s="41"/>
      <c r="W688" s="42"/>
      <c r="X688" s="43"/>
      <c r="Y688" s="42"/>
      <c r="Z688" s="44"/>
      <c r="AB688" s="208">
        <f t="shared" si="1823"/>
        <v>2.4680770774789238</v>
      </c>
      <c r="AC688" s="208">
        <f t="shared" si="1823"/>
        <v>3.6743516841724015</v>
      </c>
      <c r="AD688" s="208">
        <f t="shared" si="1824"/>
        <v>1.2062746066934777</v>
      </c>
      <c r="AE688" s="209">
        <f t="shared" si="1825"/>
        <v>0.32829590370720729</v>
      </c>
      <c r="AG688" s="208">
        <f t="shared" si="1826"/>
        <v>4.2200831353919241</v>
      </c>
      <c r="AH688" s="208">
        <f t="shared" si="1826"/>
        <v>3.8661909298780488</v>
      </c>
      <c r="AI688" s="208">
        <f t="shared" si="1827"/>
        <v>-0.35389220551387535</v>
      </c>
      <c r="AJ688" s="209">
        <f t="shared" si="1828"/>
        <v>-9.1535108310090152E-2</v>
      </c>
      <c r="AL688" s="208">
        <f t="shared" si="1829"/>
        <v>1.7820462633451959</v>
      </c>
      <c r="AM688" s="208">
        <f t="shared" si="1829"/>
        <v>3.5323415738161561</v>
      </c>
      <c r="AN688" s="208">
        <f t="shared" si="1830"/>
        <v>1.7502953104709602</v>
      </c>
      <c r="AO688" s="209">
        <f t="shared" si="1831"/>
        <v>0.49550567913511068</v>
      </c>
      <c r="AQ688" s="208">
        <f t="shared" si="1832"/>
        <v>1.4077808219178083</v>
      </c>
      <c r="AR688" s="208">
        <f t="shared" si="1832"/>
        <v>3.5521306022408963</v>
      </c>
      <c r="AS688" s="208">
        <f t="shared" si="1833"/>
        <v>2.144349780323088</v>
      </c>
      <c r="AT688" s="209">
        <f t="shared" si="1834"/>
        <v>0.60367988130005801</v>
      </c>
      <c r="AV688" s="208">
        <f t="shared" si="1835"/>
        <v>2.4477306877287615</v>
      </c>
      <c r="AW688" s="208">
        <f t="shared" si="1835"/>
        <v>3.4994429113487411</v>
      </c>
      <c r="AX688" s="208">
        <f t="shared" si="1836"/>
        <v>1.0517122236199796</v>
      </c>
      <c r="AY688" s="209">
        <f t="shared" si="1837"/>
        <v>0.30053704268449771</v>
      </c>
      <c r="BA688" s="208">
        <f t="shared" si="1838"/>
        <v>0</v>
      </c>
      <c r="BB688" s="208">
        <f t="shared" si="1838"/>
        <v>3.5583602244826378</v>
      </c>
      <c r="BC688" s="208">
        <f t="shared" si="1839"/>
        <v>3.5583602244826378</v>
      </c>
      <c r="BD688" s="209">
        <f t="shared" si="1840"/>
        <v>1</v>
      </c>
      <c r="BF688" s="208">
        <f t="shared" si="1841"/>
        <v>0</v>
      </c>
      <c r="BG688" s="208">
        <f t="shared" si="1841"/>
        <v>3.5127718144044322</v>
      </c>
      <c r="BH688" s="208">
        <f t="shared" si="1842"/>
        <v>3.5127718144044322</v>
      </c>
      <c r="BI688" s="209">
        <f t="shared" si="1843"/>
        <v>1</v>
      </c>
      <c r="BK688" s="208">
        <f t="shared" si="1844"/>
        <v>0</v>
      </c>
      <c r="BL688" s="208">
        <f t="shared" si="1844"/>
        <v>3.6413801148600142</v>
      </c>
      <c r="BM688" s="208">
        <f t="shared" si="1845"/>
        <v>3.6413801148600142</v>
      </c>
      <c r="BN688" s="209">
        <f t="shared" si="1846"/>
        <v>1</v>
      </c>
      <c r="BP688" s="208">
        <f t="shared" si="1847"/>
        <v>0</v>
      </c>
      <c r="BQ688" s="208">
        <f t="shared" si="1847"/>
        <v>3.5987531039375664</v>
      </c>
      <c r="BR688" s="208">
        <f t="shared" si="1848"/>
        <v>3.5987531039375664</v>
      </c>
      <c r="BS688" s="209">
        <f t="shared" si="1849"/>
        <v>1</v>
      </c>
      <c r="BU688" s="208">
        <f t="shared" si="1850"/>
        <v>0</v>
      </c>
      <c r="BV688" s="208">
        <f t="shared" si="1850"/>
        <v>3.4447826825127335</v>
      </c>
      <c r="BW688" s="208">
        <f t="shared" si="1851"/>
        <v>3.4447826825127335</v>
      </c>
      <c r="BX688" s="209">
        <f t="shared" si="1852"/>
        <v>1</v>
      </c>
      <c r="BZ688" s="208">
        <f t="shared" si="1853"/>
        <v>0</v>
      </c>
      <c r="CA688" s="208">
        <f t="shared" si="1853"/>
        <v>3.6584511359538405</v>
      </c>
      <c r="CB688" s="208">
        <f t="shared" si="1854"/>
        <v>3.6584511359538405</v>
      </c>
      <c r="CC688" s="209">
        <f t="shared" si="1855"/>
        <v>1</v>
      </c>
      <c r="CE688" s="208">
        <f t="shared" si="1856"/>
        <v>0</v>
      </c>
      <c r="CF688" s="208">
        <f t="shared" si="1856"/>
        <v>3.5658646748681897</v>
      </c>
      <c r="CG688" s="208">
        <f t="shared" si="1857"/>
        <v>3.5658646748681897</v>
      </c>
      <c r="CH688" s="209">
        <f t="shared" si="1858"/>
        <v>1</v>
      </c>
      <c r="CI688" s="214"/>
      <c r="CJ688" s="208">
        <f t="shared" si="1859"/>
        <v>2.4680770774789238</v>
      </c>
      <c r="CK688" s="208">
        <f t="shared" si="1859"/>
        <v>4.2200831353919241</v>
      </c>
      <c r="CL688" s="208">
        <f t="shared" si="1859"/>
        <v>1.7820462633451959</v>
      </c>
      <c r="CM688" s="208">
        <f t="shared" si="1859"/>
        <v>1.4077808219178083</v>
      </c>
      <c r="CN688" s="208">
        <f t="shared" si="1859"/>
        <v>2.4477306877287615</v>
      </c>
      <c r="CO688" s="208">
        <f t="shared" si="1859"/>
        <v>0</v>
      </c>
      <c r="CP688" s="208">
        <f t="shared" si="1859"/>
        <v>0</v>
      </c>
      <c r="CQ688" s="208">
        <f t="shared" si="1859"/>
        <v>0</v>
      </c>
      <c r="CR688" s="208">
        <f t="shared" si="1859"/>
        <v>0</v>
      </c>
      <c r="CS688" s="208">
        <f t="shared" si="1859"/>
        <v>0</v>
      </c>
      <c r="CT688" s="208">
        <f t="shared" si="1859"/>
        <v>0</v>
      </c>
      <c r="CU688" s="208">
        <f t="shared" si="1859"/>
        <v>0</v>
      </c>
      <c r="CV688" s="214"/>
      <c r="CW688" s="208">
        <f t="shared" si="1860"/>
        <v>0.27545308997758566</v>
      </c>
      <c r="CX688" s="208">
        <f t="shared" si="1860"/>
        <v>0.92606090373280947</v>
      </c>
      <c r="CY688" s="208">
        <f t="shared" si="1860"/>
        <v>2.5726625035481123</v>
      </c>
      <c r="CZ688" s="208">
        <f t="shared" si="1860"/>
        <v>3.1301386839775747</v>
      </c>
      <c r="DA688" s="208">
        <f t="shared" si="1860"/>
        <v>3.0363028888240442</v>
      </c>
      <c r="DB688" s="208">
        <f t="shared" si="1860"/>
        <v>2.6858298821280662</v>
      </c>
      <c r="DC688" s="208">
        <f t="shared" si="1860"/>
        <v>6.804228099173554</v>
      </c>
      <c r="DD688" s="208">
        <f t="shared" si="1860"/>
        <v>0.66232360546730706</v>
      </c>
      <c r="DE688" s="208">
        <f t="shared" si="1860"/>
        <v>4.8309744525547451</v>
      </c>
      <c r="DF688" s="208">
        <f t="shared" si="1860"/>
        <v>1.6135348677430435E-2</v>
      </c>
      <c r="DG688" s="208">
        <f t="shared" si="1860"/>
        <v>0.32466918714555765</v>
      </c>
      <c r="DH688" s="208">
        <f t="shared" si="1860"/>
        <v>3.7800359066427291</v>
      </c>
      <c r="DI688" s="215"/>
      <c r="DJ688" s="208">
        <f t="shared" si="1861"/>
        <v>3.6743516841724015</v>
      </c>
      <c r="DK688" s="208">
        <f t="shared" si="1861"/>
        <v>3.8661909298780488</v>
      </c>
      <c r="DL688" s="208">
        <f t="shared" si="1861"/>
        <v>3.5323415738161561</v>
      </c>
      <c r="DM688" s="208">
        <f t="shared" si="1861"/>
        <v>3.5521306022408963</v>
      </c>
      <c r="DN688" s="208">
        <f t="shared" si="1861"/>
        <v>3.4994429113487411</v>
      </c>
      <c r="DO688" s="208">
        <f t="shared" si="1861"/>
        <v>3.5583602244826378</v>
      </c>
      <c r="DP688" s="208">
        <f t="shared" si="1861"/>
        <v>3.5127718144044322</v>
      </c>
      <c r="DQ688" s="208">
        <f t="shared" si="1861"/>
        <v>3.6413801148600142</v>
      </c>
      <c r="DR688" s="208">
        <f t="shared" si="1861"/>
        <v>3.5987531039375664</v>
      </c>
      <c r="DS688" s="208">
        <f t="shared" si="1861"/>
        <v>3.4447826825127335</v>
      </c>
      <c r="DT688" s="208">
        <f t="shared" si="1861"/>
        <v>3.6584511359538405</v>
      </c>
      <c r="DU688" s="208">
        <f t="shared" si="1861"/>
        <v>3.5658646748681897</v>
      </c>
      <c r="DV688" s="215"/>
      <c r="DW688" s="208">
        <f t="shared" si="1862"/>
        <v>0.88144688523560533</v>
      </c>
      <c r="DX688" s="208">
        <f t="shared" si="1862"/>
        <v>0.93679609003776676</v>
      </c>
      <c r="DY688" s="208">
        <f t="shared" si="1862"/>
        <v>0.82048517871608562</v>
      </c>
      <c r="DZ688" s="208">
        <f t="shared" si="1862"/>
        <v>0.81726133392001188</v>
      </c>
      <c r="EA688" s="208">
        <f t="shared" si="1862"/>
        <v>0.78889925128899085</v>
      </c>
      <c r="EB688" s="208">
        <f t="shared" si="1862"/>
        <v>0.84435093674697703</v>
      </c>
      <c r="EC688" s="208">
        <f t="shared" si="1862"/>
        <v>16.491484016322701</v>
      </c>
      <c r="ED688" s="208">
        <f t="shared" si="1862"/>
        <v>0.79174224611844002</v>
      </c>
      <c r="EE688" s="208">
        <f t="shared" si="1862"/>
        <v>7.590239592162014</v>
      </c>
      <c r="EF688" s="208">
        <f t="shared" si="1862"/>
        <v>2.6452694696898642</v>
      </c>
      <c r="EG688" s="208">
        <f t="shared" si="1862"/>
        <v>2.5063333056811192</v>
      </c>
      <c r="EH688" s="208">
        <f t="shared" si="1862"/>
        <v>2.3950322726879905</v>
      </c>
    </row>
    <row r="689" spans="2:138" ht="15.75" x14ac:dyDescent="0.25">
      <c r="B689" s="51"/>
      <c r="C689" s="51"/>
      <c r="D689" s="95"/>
      <c r="E689" s="177"/>
      <c r="F689" s="177"/>
      <c r="G689" s="177"/>
      <c r="H689" s="82"/>
      <c r="I689" s="41"/>
      <c r="J689" s="8"/>
      <c r="K689" s="8"/>
      <c r="L689" s="8"/>
      <c r="M689" s="78"/>
      <c r="N689" s="41"/>
      <c r="O689" s="8"/>
      <c r="P689" s="8"/>
      <c r="Q689" s="78"/>
      <c r="R689" s="41"/>
      <c r="S689" s="8"/>
      <c r="T689" s="8"/>
      <c r="U689" s="78"/>
      <c r="V689" s="41"/>
      <c r="AA689" s="95"/>
      <c r="AB689" s="8"/>
      <c r="AC689" s="8"/>
      <c r="AD689" s="8"/>
      <c r="AE689" s="78"/>
      <c r="AG689" s="8"/>
      <c r="AH689" s="8"/>
      <c r="AI689" s="8"/>
      <c r="AJ689" s="78"/>
      <c r="AL689" s="8"/>
      <c r="AM689" s="8"/>
      <c r="AN689" s="8"/>
      <c r="AO689" s="78"/>
      <c r="AQ689" s="8"/>
      <c r="AR689" s="8"/>
      <c r="AS689" s="8"/>
      <c r="AT689" s="78"/>
      <c r="AV689" s="8"/>
      <c r="AW689" s="8"/>
      <c r="AX689" s="8"/>
      <c r="AY689" s="78"/>
      <c r="BA689" s="8"/>
      <c r="BB689" s="8"/>
      <c r="BC689" s="8"/>
      <c r="BD689" s="78"/>
      <c r="BF689" s="8"/>
      <c r="BG689" s="8"/>
      <c r="BH689" s="8"/>
      <c r="BI689" s="78"/>
      <c r="BK689" s="8"/>
      <c r="BL689" s="8"/>
      <c r="BM689" s="8"/>
      <c r="BN689" s="78"/>
      <c r="BP689" s="8"/>
      <c r="BQ689" s="8"/>
      <c r="BR689" s="8"/>
      <c r="BS689" s="78"/>
      <c r="BU689" s="8"/>
      <c r="BV689" s="8"/>
      <c r="BW689" s="8"/>
      <c r="BX689" s="78"/>
      <c r="BZ689" s="8"/>
      <c r="CA689" s="8"/>
      <c r="CB689" s="8"/>
      <c r="CC689" s="78"/>
      <c r="CE689" s="8"/>
      <c r="CF689" s="8"/>
      <c r="CG689" s="8"/>
      <c r="CH689" s="7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</row>
    <row r="690" spans="2:138" x14ac:dyDescent="0.25">
      <c r="B690" s="51"/>
      <c r="C690" s="51"/>
      <c r="D690" s="137" t="s">
        <v>386</v>
      </c>
      <c r="H690" s="138"/>
      <c r="I690" s="41"/>
      <c r="N690" s="41"/>
      <c r="R690" s="41"/>
      <c r="U690" s="7"/>
      <c r="V690" s="41"/>
      <c r="W690" s="74"/>
      <c r="X690" s="75"/>
      <c r="Y690" s="74"/>
      <c r="Z690" s="76"/>
      <c r="AA690" s="137"/>
      <c r="AE690" s="7"/>
      <c r="AJ690" s="7"/>
      <c r="AO690" s="7"/>
      <c r="AT690" s="7"/>
      <c r="AY690" s="7"/>
      <c r="BD690" s="7"/>
      <c r="BI690" s="7"/>
      <c r="BN690" s="7"/>
      <c r="BS690" s="7"/>
      <c r="BX690" s="7"/>
      <c r="CC690" s="7"/>
      <c r="CH690" s="7"/>
    </row>
    <row r="691" spans="2:138" x14ac:dyDescent="0.25">
      <c r="B691" s="51">
        <v>69131</v>
      </c>
      <c r="C691" s="51"/>
      <c r="D691" t="str" cm="1">
        <f t="array" ref="D691">_xll.OneStreamExcelAddIn.XFFunctions.XFGetMemberInfo("Description","Account",B691)</f>
        <v>Advert - Print</v>
      </c>
      <c r="E691" s="53">
        <f>_xll.OneStreamExcelAddIn.XFFunctions.XFGetCell("TRUE", "CONSOL", $D$3,"TOT_Entity","USD","Actual",$E$3,"PERIODIC",$B691,"TOPFLOW","TOP","TOP","top1",$C691,"top3","Open_Acute_DIV1","TOP5","TOP6","REPORTED","TOP8")</f>
        <v>0</v>
      </c>
      <c r="F691" s="53">
        <f>_xll.OneStreamExcelAddIn.XFFunctions.XFGetCell("TRUE", "CONSOL", $D$3,"TOT_Entity","Aggregated","Budget_Working",$E$3,"PERIODIC",$B691,"TOPFLOW","TOP","TOP","top1",$C691,"top3","Open_Acute_DIV1","TOP5","TOP6","REPORTED","TOP8")</f>
        <v>0</v>
      </c>
      <c r="G691" s="53">
        <f t="shared" ref="G691:G701" si="1863">F691-E691</f>
        <v>0</v>
      </c>
      <c r="H691" s="55">
        <f t="shared" ref="H691:H701" si="1864">IFERROR(G691/F691,0)</f>
        <v>0</v>
      </c>
      <c r="I691" s="41"/>
      <c r="J691" s="53">
        <f>_xll.OneStreamExcelAddIn.XFFunctions.XFGetCell("TRUE", "CONSOL", $D$3,"TOT_Entity","USD","Actual",$E$3,"YTD",$B691,"TOPFLOW","TOP","TOP","top1",$C691,"TOP3","Open_Acute_DIV1","TOP5","TOP6","REPORTED","TOP8")</f>
        <v>0</v>
      </c>
      <c r="K691" s="53">
        <f>_xll.OneStreamExcelAddIn.XFFunctions.XFGetCell("TRUE", "CONSOL", $D$3,"TOT_Entity","Aggregated","Budget_Working",$E$3,"YTD",$B691,"TOPFLOW","TOP","TOP","top1",$C691,"TOP3","Open_Acute_DIV1","TOP5","TOP6","REPORTED","TOP8")</f>
        <v>0</v>
      </c>
      <c r="L691" s="53">
        <f t="shared" ref="L691:L701" si="1865">K691-J691</f>
        <v>0</v>
      </c>
      <c r="M691" s="40">
        <f t="shared" ref="M691:M701" si="1866">IFERROR(L691/K691,0)</f>
        <v>0</v>
      </c>
      <c r="N691" s="41"/>
      <c r="O691" s="53">
        <f>_xll.OneStreamExcelAddIn.XFFunctions.XFGetCell("TRUE", "CONSOL", $D$3,"TOT_Entity","USD","Actual",$F$3,"YTD",$B691,"TOPFLOW","TOP","TOP","top1",$C691,"TOP3","Open_Acute_DIV1","TOP5","TOP6","REPORTED","TOP8")</f>
        <v>0</v>
      </c>
      <c r="P691" s="53">
        <f>_xll.OneStreamExcelAddIn.XFFunctions.XFGetCell("TRUE", "CONSOL", $D$3,"TOT_Entity","USD","Actual",$E$3,"YTD",$B691,"TOPFLOW","TOP","TOP","top1",$C691,"top3","Open_Acute_DIV1","TOP5","TOP6","REPORTED","VAR_BW_PY_Actual")</f>
        <v>0</v>
      </c>
      <c r="Q691" s="40">
        <f t="shared" ref="Q691:Q701" si="1867">IFERROR(P691/O691,0)</f>
        <v>0</v>
      </c>
      <c r="R691" s="41"/>
      <c r="S691" s="53">
        <f>_xll.OneStreamExcelAddIn.XFFunctions.XFGetCell("TRUE", "CONSOL", $D$3,"TOT_Entity","USD","MIDFCST",$E$3,"MTD",$B691,"TOPFLOW","TOP","TOP","top1",$C691,"TOP3","Open_Acute_DIV1","TOP5","TOP6","REPORTED","TOP8")</f>
        <v>0</v>
      </c>
      <c r="T691" s="53">
        <f t="shared" ref="T691:T701" si="1868">S691-E691</f>
        <v>0</v>
      </c>
      <c r="U691" s="40">
        <f t="shared" ref="U691:U701" si="1869">IFERROR(T691/S691,0)</f>
        <v>0</v>
      </c>
      <c r="V691" s="41"/>
      <c r="W691" s="42"/>
      <c r="X691" s="43"/>
      <c r="Y691" s="42"/>
      <c r="Z691" s="44"/>
      <c r="AB691" s="53">
        <f>_xll.OneStreamExcelAddIn.XFFunctions.XFGetCell("TRUE", "CONSOL", $D$3,"TOT_Entity","USD","Actual",[1]Setup!C4,"PERIODIC",$B691,"TOPFLOW","TOP","TOP","top1",$C691,"top3","Open_Acute_DIV1","TOP5","TOP6","REPORTED","TOP8")</f>
        <v>0</v>
      </c>
      <c r="AC691" s="53">
        <f>_xll.OneStreamExcelAddIn.XFFunctions.XFGetCell("TRUE", "CONSOL", $D$3,"TOT_Entity","Aggregated","Budget_Working",[1]Setup!C4,"PERIODIC",$B691,"TOPFLOW","TOP","TOP","top1",$C691,"top3","Open_Acute_DIV1","TOP5","TOP6","REPORTED","TOP8")</f>
        <v>0</v>
      </c>
      <c r="AD691" s="53">
        <f t="shared" ref="AD691:AD701" si="1870">AC691-AB691</f>
        <v>0</v>
      </c>
      <c r="AE691" s="40">
        <f t="shared" ref="AE691:AE700" si="1871">IFERROR(AD691/AC691,0)</f>
        <v>0</v>
      </c>
      <c r="AG691" s="53">
        <f>_xll.OneStreamExcelAddIn.XFFunctions.XFGetCell("TRUE", "CONSOL", $D$3,"TOT_Entity","USD","Actual",[1]Setup!C5,"PERIODIC",$B691,"TOPFLOW","TOP","TOP","top1",$C691,"top3","Open_Acute_DIV1","TOP5","TOP6","REPORTED","TOP8")</f>
        <v>0</v>
      </c>
      <c r="AH691" s="53">
        <f>_xll.OneStreamExcelAddIn.XFFunctions.XFGetCell("TRUE", "CONSOL", $D$3,"TOT_Entity","Aggregated","Budget_Working",[1]Setup!C5,"PERIODIC",$B691,"TOPFLOW","TOP","TOP","top1",$C691,"top3","Open_Acute_DIV1","TOP5","TOP6","REPORTED","TOP8")</f>
        <v>0</v>
      </c>
      <c r="AI691" s="53">
        <f t="shared" ref="AI691:AI701" si="1872">AH691-AG691</f>
        <v>0</v>
      </c>
      <c r="AJ691" s="40">
        <f t="shared" ref="AJ691:AJ700" si="1873">IFERROR(AI691/AH691,0)</f>
        <v>0</v>
      </c>
      <c r="AL691" s="53">
        <f>_xll.OneStreamExcelAddIn.XFFunctions.XFGetCell("TRUE", "CONSOL", $D$3,"TOT_Entity","USD","Actual",[1]Setup!C6,"PERIODIC",$B691,"TOPFLOW","TOP","TOP","top1",$C691,"top3","Open_Acute_DIV1","TOP5","TOP6","REPORTED","TOP8")</f>
        <v>0</v>
      </c>
      <c r="AM691" s="53">
        <f>_xll.OneStreamExcelAddIn.XFFunctions.XFGetCell("TRUE", "CONSOL", $D$3,"TOT_Entity","Aggregated","Budget_Working",[1]Setup!C6,"PERIODIC",$B691,"TOPFLOW","TOP","TOP","top1",$C691,"top3","Open_Acute_DIV1","TOP5","TOP6","REPORTED","TOP8")</f>
        <v>0</v>
      </c>
      <c r="AN691" s="53">
        <f t="shared" ref="AN691:AN701" si="1874">AM691-AL691</f>
        <v>0</v>
      </c>
      <c r="AO691" s="40">
        <f t="shared" ref="AO691:AO700" si="1875">IFERROR(AN691/AM691,0)</f>
        <v>0</v>
      </c>
      <c r="AQ691" s="53">
        <f>_xll.OneStreamExcelAddIn.XFFunctions.XFGetCell("TRUE", "CONSOL", $D$3,"TOT_Entity","USD","Actual",[1]Setup!C7,"PERIODIC",$B691,"TOPFLOW","TOP","TOP","top1",$C691,"top3","Open_Acute_DIV1","TOP5","TOP6","REPORTED","TOP8")</f>
        <v>0</v>
      </c>
      <c r="AR691" s="53">
        <f>_xll.OneStreamExcelAddIn.XFFunctions.XFGetCell("TRUE", "CONSOL", $D$3,"TOT_Entity","Aggregated","Budget_Working",[1]Setup!C7,"PERIODIC",$B691,"TOPFLOW","TOP","TOP","top1",$C691,"top3","Open_Acute_DIV1","TOP5","TOP6","REPORTED","TOP8")</f>
        <v>0</v>
      </c>
      <c r="AS691" s="53">
        <f t="shared" ref="AS691:AS701" si="1876">AR691-AQ691</f>
        <v>0</v>
      </c>
      <c r="AT691" s="40">
        <f t="shared" ref="AT691:AT700" si="1877">IFERROR(AS691/AR691,0)</f>
        <v>0</v>
      </c>
      <c r="AV691" s="53">
        <f>_xll.OneStreamExcelAddIn.XFFunctions.XFGetCell("TRUE", "CONSOL", $D$3,"TOT_Entity","USD","Actual",[1]Setup!C8,"PERIODIC",$B691,"TOPFLOW","TOP","TOP","top1",$C691,"top3","Open_Acute_DIV1","TOP5","TOP6","REPORTED","TOP8")</f>
        <v>0</v>
      </c>
      <c r="AW691" s="53">
        <f>_xll.OneStreamExcelAddIn.XFFunctions.XFGetCell("TRUE", "CONSOL", $D$3,"TOT_Entity","Aggregated","Budget_Working",[1]Setup!C8,"PERIODIC",$B691,"TOPFLOW","TOP","TOP","top1",$C691,"top3","Open_Acute_DIV1","TOP5","TOP6","REPORTED","TOP8")</f>
        <v>0</v>
      </c>
      <c r="AX691" s="53">
        <f t="shared" ref="AX691:AX701" si="1878">AW691-AV691</f>
        <v>0</v>
      </c>
      <c r="AY691" s="40">
        <f t="shared" ref="AY691:AY700" si="1879">IFERROR(AX691/AW691,0)</f>
        <v>0</v>
      </c>
      <c r="BA691" s="53">
        <f>_xll.OneStreamExcelAddIn.XFFunctions.XFGetCell("TRUE", "CONSOL", $D$3,"TOT_Entity","USD","Actual",[1]Setup!C9,"PERIODIC",$B691,"TOPFLOW","TOP","TOP","top1",$C691,"top3","Open_Acute_DIV1","TOP5","TOP6","REPORTED","TOP8")</f>
        <v>0</v>
      </c>
      <c r="BB691" s="53">
        <f>_xll.OneStreamExcelAddIn.XFFunctions.XFGetCell("TRUE", "CONSOL", $D$3,"TOT_Entity","Aggregated","Budget_Working",[1]Setup!C9,"PERIODIC",$B691,"TOPFLOW","TOP","TOP","top1",$C691,"top3","Open_Acute_DIV1","TOP5","TOP6","REPORTED","TOP8")</f>
        <v>0</v>
      </c>
      <c r="BC691" s="53">
        <f t="shared" ref="BC691:BC701" si="1880">BB691-BA691</f>
        <v>0</v>
      </c>
      <c r="BD691" s="40">
        <f t="shared" ref="BD691:BD700" si="1881">IFERROR(BC691/BB691,0)</f>
        <v>0</v>
      </c>
      <c r="BF691" s="53">
        <f>_xll.OneStreamExcelAddIn.XFFunctions.XFGetCell("TRUE", "CONSOL", $D$3,"TOT_Entity","USD","Actual",[1]Setup!C10,"PERIODIC",$B691,"TOPFLOW","TOP","TOP","top1",$C691,"top3","Open_Acute_DIV1","TOP5","TOP6","REPORTED","TOP8")</f>
        <v>0</v>
      </c>
      <c r="BG691" s="53">
        <f>_xll.OneStreamExcelAddIn.XFFunctions.XFGetCell("TRUE", "CONSOL", $D$3,"TOT_Entity","Aggregated","Budget_Working",[1]Setup!C10,"PERIODIC",$B691,"TOPFLOW","TOP","TOP","top1",$C691,"top3","Open_Acute_DIV1","TOP5","TOP6","REPORTED","TOP8")</f>
        <v>0</v>
      </c>
      <c r="BH691" s="53">
        <f t="shared" ref="BH691:BH701" si="1882">BG691-BF691</f>
        <v>0</v>
      </c>
      <c r="BI691" s="40">
        <f t="shared" ref="BI691:BI700" si="1883">IFERROR(BH691/BG691,0)</f>
        <v>0</v>
      </c>
      <c r="BK691" s="53">
        <f>_xll.OneStreamExcelAddIn.XFFunctions.XFGetCell("TRUE", "CONSOL", $D$3,"TOT_Entity","USD","Actual",[1]Setup!C11,"PERIODIC",$B691,"TOPFLOW","TOP","TOP","top1",$C691,"top3","Open_Acute_DIV1","TOP5","TOP6","REPORTED","TOP8")</f>
        <v>0</v>
      </c>
      <c r="BL691" s="53">
        <f>_xll.OneStreamExcelAddIn.XFFunctions.XFGetCell("TRUE", "CONSOL", $D$3,"TOT_Entity","Aggregated","Budget_Working",[1]Setup!C11,"PERIODIC",$B691,"TOPFLOW","TOP","TOP","top1",$C691,"top3","Open_Acute_DIV1","TOP5","TOP6","REPORTED","TOP8")</f>
        <v>0</v>
      </c>
      <c r="BM691" s="53">
        <f t="shared" ref="BM691:BM701" si="1884">BL691-BK691</f>
        <v>0</v>
      </c>
      <c r="BN691" s="40">
        <f t="shared" ref="BN691:BN700" si="1885">IFERROR(BM691/BL691,0)</f>
        <v>0</v>
      </c>
      <c r="BP691" s="53">
        <f>_xll.OneStreamExcelAddIn.XFFunctions.XFGetCell("TRUE", "CONSOL", $D$3,"TOT_Entity","USD","Actual",[1]Setup!C12,"PERIODIC",$B691,"TOPFLOW","TOP","TOP","top1",$C691,"top3","Open_Acute_DIV1","TOP5","TOP6","REPORTED","TOP8")</f>
        <v>0</v>
      </c>
      <c r="BQ691" s="53">
        <f>_xll.OneStreamExcelAddIn.XFFunctions.XFGetCell("TRUE", "CONSOL", $D$3,"TOT_Entity","Aggregated","Budget_Working",[1]Setup!C12,"PERIODIC",$B691,"TOPFLOW","TOP","TOP","top1",$C691,"top3","Open_Acute_DIV1","TOP5","TOP6","REPORTED","TOP8")</f>
        <v>0</v>
      </c>
      <c r="BR691" s="53">
        <f t="shared" ref="BR691:BR701" si="1886">BQ691-BP691</f>
        <v>0</v>
      </c>
      <c r="BS691" s="40">
        <f t="shared" ref="BS691:BS700" si="1887">IFERROR(BR691/BQ691,0)</f>
        <v>0</v>
      </c>
      <c r="BU691" s="53">
        <f>_xll.OneStreamExcelAddIn.XFFunctions.XFGetCell("TRUE", "CONSOL", $D$3,"TOT_Entity","USD","Actual",[1]Setup!C13,"PERIODIC",$B691,"TOPFLOW","TOP","TOP","top1",$C691,"top3","Open_Acute_DIV1","TOP5","TOP6","REPORTED","TOP8")</f>
        <v>0</v>
      </c>
      <c r="BV691" s="53">
        <f>_xll.OneStreamExcelAddIn.XFFunctions.XFGetCell("TRUE", "CONSOL", $D$3,"TOT_Entity","Aggregated","Budget_Working",[1]Setup!C13,"PERIODIC",$B691,"TOPFLOW","TOP","TOP","top1",$C691,"top3","Open_Acute_DIV1","TOP5","TOP6","REPORTED","TOP8")</f>
        <v>0</v>
      </c>
      <c r="BW691" s="53">
        <f t="shared" ref="BW691:BW701" si="1888">BV691-BU691</f>
        <v>0</v>
      </c>
      <c r="BX691" s="40">
        <f t="shared" ref="BX691:BX700" si="1889">IFERROR(BW691/BV691,0)</f>
        <v>0</v>
      </c>
      <c r="BZ691" s="53">
        <f>_xll.OneStreamExcelAddIn.XFFunctions.XFGetCell("TRUE", "CONSOL", $D$3,"TOT_Entity","USD","Actual",[1]Setup!C14,"PERIODIC",$B691,"TOPFLOW","TOP","TOP","top1",$C691,"top3","Open_Acute_DIV1","TOP5","TOP6","REPORTED","TOP8")</f>
        <v>0</v>
      </c>
      <c r="CA691" s="53">
        <f>_xll.OneStreamExcelAddIn.XFFunctions.XFGetCell("TRUE", "CONSOL", $D$3,"TOT_Entity","Aggregated","Budget_Working",[1]Setup!C14,"PERIODIC",$B691,"TOPFLOW","TOP","TOP","top1",$C691,"top3","Open_Acute_DIV1","TOP5","TOP6","REPORTED","TOP8")</f>
        <v>0</v>
      </c>
      <c r="CB691" s="53">
        <f t="shared" ref="CB691:CB701" si="1890">CA691-BZ691</f>
        <v>0</v>
      </c>
      <c r="CC691" s="40">
        <f t="shared" ref="CC691:CC700" si="1891">IFERROR(CB691/CA691,0)</f>
        <v>0</v>
      </c>
      <c r="CE691" s="53">
        <f>_xll.OneStreamExcelAddIn.XFFunctions.XFGetCell("TRUE", "CONSOL", $D$3,"TOT_Entity","USD","Actual",[1]Setup!C15,"PERIODIC",$B691,"TOPFLOW","TOP","TOP","top1",$C691,"top3","Open_Acute_DIV1","TOP5","TOP6","REPORTED","TOP8")</f>
        <v>0</v>
      </c>
      <c r="CF691" s="53">
        <f>_xll.OneStreamExcelAddIn.XFFunctions.XFGetCell("TRUE", "CONSOL", $D$3,"TOT_Entity","Aggregated","Budget_Working",[1]Setup!C15,"PERIODIC",$B691,"TOPFLOW","TOP","TOP","top1",$C691,"top3","Open_Acute_DIV1","TOP5","TOP6","REPORTED","TOP8")</f>
        <v>0</v>
      </c>
      <c r="CG691" s="53">
        <f t="shared" ref="CG691:CG701" si="1892">CF691-CE691</f>
        <v>0</v>
      </c>
      <c r="CH691" s="40">
        <f t="shared" ref="CH691:CH700" si="1893">IFERROR(CG691/CF691,0)</f>
        <v>0</v>
      </c>
      <c r="CI691" s="212"/>
      <c r="CJ691" s="53">
        <f>_xll.OneStreamExcelAddIn.XFFunctions.XFGetCell("TRUE", "CONSOL", $D$3,"TOT_Entity","USD","Actual",[1]Setup!C4,"PERIODIC",$B691,"TOPFLOW","TOP","TOP","top1",$C691,"top3","Open_Acute_DIV1","TOP5","TOP6","REPORTED","TOP8")</f>
        <v>0</v>
      </c>
      <c r="CK691" s="53">
        <f>_xll.OneStreamExcelAddIn.XFFunctions.XFGetCell("TRUE", "CONSOL", $D$3,"TOT_Entity","USD","Actual",[1]Setup!C5,"PERIODIC",$B691,"TOPFLOW","TOP","TOP","top1",$C691,"top3","Open_Acute_DIV1","TOP5","TOP6","REPORTED","TOP8")</f>
        <v>0</v>
      </c>
      <c r="CL691" s="53">
        <f>_xll.OneStreamExcelAddIn.XFFunctions.XFGetCell("TRUE", "CONSOL", $D$3,"TOT_Entity","USD","Actual",[1]Setup!C6,"PERIODIC",$B691,"TOPFLOW","TOP","TOP","top1",$C691,"top3","Open_Acute_DIV1","TOP5","TOP6","REPORTED","TOP8")</f>
        <v>0</v>
      </c>
      <c r="CM691" s="53">
        <f>_xll.OneStreamExcelAddIn.XFFunctions.XFGetCell("TRUE", "CONSOL", $D$3,"TOT_Entity","USD","Actual",[1]Setup!C7,"PERIODIC",$B691,"TOPFLOW","TOP","TOP","top1",$C691,"top3","Open_Acute_DIV1","TOP5","TOP6","REPORTED","TOP8")</f>
        <v>0</v>
      </c>
      <c r="CN691" s="53">
        <f>_xll.OneStreamExcelAddIn.XFFunctions.XFGetCell("TRUE", "CONSOL", $D$3,"TOT_Entity","USD","Actual",[1]Setup!C8,"PERIODIC",$B691,"TOPFLOW","TOP","TOP","top1",$C691,"top3","Open_Acute_DIV1","TOP5","TOP6","REPORTED","TOP8")</f>
        <v>0</v>
      </c>
      <c r="CO691" s="53">
        <f>_xll.OneStreamExcelAddIn.XFFunctions.XFGetCell("TRUE", "CONSOL", $D$3,"TOT_Entity","USD","Actual",[1]Setup!C9,"PERIODIC",$B691,"TOPFLOW","TOP","TOP","top1",$C691,"top3","Open_Acute_DIV1","TOP5","TOP6","REPORTED","TOP8")</f>
        <v>0</v>
      </c>
      <c r="CP691" s="53">
        <f>_xll.OneStreamExcelAddIn.XFFunctions.XFGetCell("TRUE", "CONSOL", $D$3,"TOT_Entity","USD","Actual",[1]Setup!C10,"PERIODIC",$B691,"TOPFLOW","TOP","TOP","top1",$C691,"top3","Open_Acute_DIV1","TOP5","TOP6","REPORTED","TOP8")</f>
        <v>0</v>
      </c>
      <c r="CQ691" s="53">
        <f>_xll.OneStreamExcelAddIn.XFFunctions.XFGetCell("TRUE", "CONSOL", $D$3,"TOT_Entity","USD","Actual",[1]Setup!C11,"PERIODIC",$B691,"TOPFLOW","TOP","TOP","top1",$C691,"top3","Open_Acute_DIV1","TOP5","TOP6","REPORTED","TOP8")</f>
        <v>0</v>
      </c>
      <c r="CR691" s="53">
        <f>_xll.OneStreamExcelAddIn.XFFunctions.XFGetCell("TRUE", "CONSOL", $D$3,"TOT_Entity","USD","Actual",[1]Setup!C12,"PERIODIC",$B691,"TOPFLOW","TOP","TOP","top1",$C691,"top3","Open_Acute_DIV1","TOP5","TOP6","REPORTED","TOP8")</f>
        <v>0</v>
      </c>
      <c r="CS691" s="53">
        <f>_xll.OneStreamExcelAddIn.XFFunctions.XFGetCell("TRUE", "CONSOL", $D$3,"TOT_Entity","USD","Actual",[1]Setup!C13,"PERIODIC",$B691,"TOPFLOW","TOP","TOP","top1",$C691,"top3","Open_Acute_DIV1","TOP5","TOP6","REPORTED","TOP8")</f>
        <v>0</v>
      </c>
      <c r="CT691" s="53">
        <f>_xll.OneStreamExcelAddIn.XFFunctions.XFGetCell("TRUE", "CONSOL", $D$3,"TOT_Entity","USD","Actual",[1]Setup!C14,"PERIODIC",$B691,"TOPFLOW","TOP","TOP","top1",$C691,"top3","Open_Acute_DIV1","TOP5","TOP6","REPORTED","TOP8")</f>
        <v>0</v>
      </c>
      <c r="CU691" s="53">
        <f>_xll.OneStreamExcelAddIn.XFFunctions.XFGetCell("TRUE", "CONSOL", $D$3,"TOT_Entity","USD","Actual",[1]Setup!C15,"PERIODIC",$B691,"TOPFLOW","TOP","TOP","top1",$C691,"top3","Open_Acute_DIV1","TOP5","TOP6","REPORTED","TOP8")</f>
        <v>0</v>
      </c>
      <c r="CV691" s="212"/>
      <c r="CW691" s="53">
        <f>_xll.OneStreamExcelAddIn.XFFunctions.XFGetCell("TRUE", "CONSOL", $D$3,"TOT_Entity","USD","Actual",[1]Setup!C17,"PERIODIC",$B691,"TOPFLOW","TOP","TOP","top1",$C691,"top3","Open_Acute_DIV1","TOP5","TOP6","REPORTED","TOP8")</f>
        <v>0</v>
      </c>
      <c r="CX691" s="53">
        <f>_xll.OneStreamExcelAddIn.XFFunctions.XFGetCell("TRUE", "CONSOL", $D$3,"TOT_Entity","USD","Actual",[1]Setup!C18,"PERIODIC",$B691,"TOPFLOW","TOP","TOP","top1",$C691,"top3","Open_Acute_DIV1","TOP5","TOP6","REPORTED","TOP8")</f>
        <v>0</v>
      </c>
      <c r="CY691" s="53">
        <f>_xll.OneStreamExcelAddIn.XFFunctions.XFGetCell("TRUE", "CONSOL", $D$3,"TOT_Entity","USD","Actual",[1]Setup!C19,"PERIODIC",$B691,"TOPFLOW","TOP","TOP","top1",$C691,"top3","Open_Acute_DIV1","TOP5","TOP6","REPORTED","TOP8")</f>
        <v>0</v>
      </c>
      <c r="CZ691" s="53">
        <f>_xll.OneStreamExcelAddIn.XFFunctions.XFGetCell("TRUE", "CONSOL", $D$3,"TOT_Entity","USD","Actual",[1]Setup!C20,"PERIODIC",$B691,"TOPFLOW","TOP","TOP","top1",$C691,"top3","Open_Acute_DIV1","TOP5","TOP6","REPORTED","TOP8")</f>
        <v>0</v>
      </c>
      <c r="DA691" s="53">
        <f>_xll.OneStreamExcelAddIn.XFFunctions.XFGetCell("TRUE", "CONSOL", $D$3,"TOT_Entity","USD","Actual",[1]Setup!C21,"PERIODIC",$B691,"TOPFLOW","TOP","TOP","top1",$C691,"top3","Open_Acute_DIV1","TOP5","TOP6","REPORTED","TOP8")</f>
        <v>0</v>
      </c>
      <c r="DB691" s="53">
        <f>_xll.OneStreamExcelAddIn.XFFunctions.XFGetCell("TRUE", "CONSOL", $D$3,"TOT_Entity","USD","Actual",[1]Setup!C22,"PERIODIC",$B691,"TOPFLOW","TOP","TOP","top1",$C691,"top3","Open_Acute_DIV1","TOP5","TOP6","REPORTED","TOP8")</f>
        <v>0</v>
      </c>
      <c r="DC691" s="53">
        <f>_xll.OneStreamExcelAddIn.XFFunctions.XFGetCell("TRUE", "CONSOL", $D$3,"TOT_Entity","USD","Actual",[1]Setup!C23,"PERIODIC",$B691,"TOPFLOW","TOP","TOP","top1",$C691,"top3","Open_Acute_DIV1","TOP5","TOP6","REPORTED","TOP8")</f>
        <v>0</v>
      </c>
      <c r="DD691" s="53">
        <f>_xll.OneStreamExcelAddIn.XFFunctions.XFGetCell("TRUE", "CONSOL", $D$3,"TOT_Entity","USD","Actual",[1]Setup!C24,"PERIODIC",$B691,"TOPFLOW","TOP","TOP","top1",$C691,"top3","Open_Acute_DIV1","TOP5","TOP6","REPORTED","TOP8")</f>
        <v>0</v>
      </c>
      <c r="DE691" s="53">
        <f>_xll.OneStreamExcelAddIn.XFFunctions.XFGetCell("TRUE", "CONSOL", $D$3,"TOT_Entity","USD","Actual",[1]Setup!C25,"PERIODIC",$B691,"TOPFLOW","TOP","TOP","top1",$C691,"top3","Open_Acute_DIV1","TOP5","TOP6","REPORTED","TOP8")</f>
        <v>0</v>
      </c>
      <c r="DF691" s="53">
        <f>_xll.OneStreamExcelAddIn.XFFunctions.XFGetCell("TRUE", "CONSOL", $D$3,"TOT_Entity","USD","Actual",[1]Setup!C26,"PERIODIC",$B691,"TOPFLOW","TOP","TOP","top1",$C691,"top3","Open_Acute_DIV1","TOP5","TOP6","REPORTED","TOP8")</f>
        <v>0</v>
      </c>
      <c r="DG691" s="53">
        <f>_xll.OneStreamExcelAddIn.XFFunctions.XFGetCell("TRUE", "CONSOL", $D$3,"TOT_Entity","USD","Actual",[1]Setup!C27,"PERIODIC",$B691,"TOPFLOW","TOP","TOP","top1",$C691,"top3","Open_Acute_DIV1","TOP5","TOP6","REPORTED","TOP8")</f>
        <v>0</v>
      </c>
      <c r="DH691" s="53">
        <f>_xll.OneStreamExcelAddIn.XFFunctions.XFGetCell("TRUE", "CONSOL", $D$3,"TOT_Entity","USD","Actual",[1]Setup!C28,"PERIODIC",$B691,"TOPFLOW","TOP","TOP","top1",$C691,"top3","Open_Acute_DIV1","TOP5","TOP6","REPORTED","TOP8")</f>
        <v>0</v>
      </c>
      <c r="DI691" s="178"/>
      <c r="DJ691" s="53">
        <f>_xll.OneStreamExcelAddIn.XFFunctions.XFGetCell("TRUE", "CONSOL", $D$3,"TOT_Entity","Aggregated","Budget_Working",[1]Setup!C4,"PERIODIC",$B691,"TOPFLOW","TOP","TOP","top1",$C691,"top3","Open_Acute_DIV1","TOP5","TOP6","REPORTED","TOP8")</f>
        <v>0</v>
      </c>
      <c r="DK691" s="53">
        <f>_xll.OneStreamExcelAddIn.XFFunctions.XFGetCell("TRUE", "CONSOL", $D$3,"TOT_Entity","Aggregated","Budget_Working",[1]Setup!C5,"PERIODIC",$B691,"TOPFLOW","TOP","TOP","top1",$C691,"top3","Open_Acute_DIV1","TOP5","TOP6","REPORTED","TOP8")</f>
        <v>0</v>
      </c>
      <c r="DL691" s="53">
        <f>_xll.OneStreamExcelAddIn.XFFunctions.XFGetCell("TRUE", "CONSOL", $D$3,"TOT_Entity","Aggregated","Budget_Working",[1]Setup!C6,"PERIODIC",$B691,"TOPFLOW","TOP","TOP","top1",$C691,"top3","Open_Acute_DIV1","TOP5","TOP6","REPORTED","TOP8")</f>
        <v>0</v>
      </c>
      <c r="DM691" s="53">
        <f>_xll.OneStreamExcelAddIn.XFFunctions.XFGetCell("TRUE", "CONSOL", $D$3,"TOT_Entity","Aggregated","Budget_Working",[1]Setup!C7,"PERIODIC",$B691,"TOPFLOW","TOP","TOP","top1",$C691,"top3","Open_Acute_DIV1","TOP5","TOP6","REPORTED","TOP8")</f>
        <v>0</v>
      </c>
      <c r="DN691" s="53">
        <f>_xll.OneStreamExcelAddIn.XFFunctions.XFGetCell("TRUE", "CONSOL", $D$3,"TOT_Entity","Aggregated","Budget_Working",[1]Setup!C8,"PERIODIC",$B691,"TOPFLOW","TOP","TOP","top1",$C691,"top3","Open_Acute_DIV1","TOP5","TOP6","REPORTED","TOP8")</f>
        <v>0</v>
      </c>
      <c r="DO691" s="53">
        <f>_xll.OneStreamExcelAddIn.XFFunctions.XFGetCell("TRUE", "CONSOL", $D$3,"TOT_Entity","Aggregated","Budget_Working",[1]Setup!C9,"PERIODIC",$B691,"TOPFLOW","TOP","TOP","top1",$C691,"top3","Open_Acute_DIV1","TOP5","TOP6","REPORTED","TOP8")</f>
        <v>0</v>
      </c>
      <c r="DP691" s="53">
        <f>_xll.OneStreamExcelAddIn.XFFunctions.XFGetCell("TRUE", "CONSOL", $D$3,"TOT_Entity","Aggregated","Budget_Working",[1]Setup!C10,"PERIODIC",$B691,"TOPFLOW","TOP","TOP","top1",$C691,"top3","Open_Acute_DIV1","TOP5","TOP6","REPORTED","TOP8")</f>
        <v>0</v>
      </c>
      <c r="DQ691" s="53">
        <f>_xll.OneStreamExcelAddIn.XFFunctions.XFGetCell("TRUE", "CONSOL", $D$3,"TOT_Entity","Aggregated","Budget_Working",[1]Setup!C11,"PERIODIC",$B691,"TOPFLOW","TOP","TOP","top1",$C691,"top3","Open_Acute_DIV1","TOP5","TOP6","REPORTED","TOP8")</f>
        <v>0</v>
      </c>
      <c r="DR691" s="53">
        <f>_xll.OneStreamExcelAddIn.XFFunctions.XFGetCell("TRUE", "CONSOL", $D$3,"TOT_Entity","Aggregated","Budget_Working",[1]Setup!C12,"PERIODIC",$B691,"TOPFLOW","TOP","TOP","top1",$C691,"top3","Open_Acute_DIV1","TOP5","TOP6","REPORTED","TOP8")</f>
        <v>0</v>
      </c>
      <c r="DS691" s="53">
        <f>_xll.OneStreamExcelAddIn.XFFunctions.XFGetCell("TRUE", "CONSOL", $D$3,"TOT_Entity","Aggregated","Budget_Working",[1]Setup!C13,"PERIODIC",$B691,"TOPFLOW","TOP","TOP","top1",$C691,"top3","Open_Acute_DIV1","TOP5","TOP6","REPORTED","TOP8")</f>
        <v>0</v>
      </c>
      <c r="DT691" s="53">
        <f>_xll.OneStreamExcelAddIn.XFFunctions.XFGetCell("TRUE", "CONSOL", $D$3,"TOT_Entity","Aggregated","Budget_Working",[1]Setup!C14,"PERIODIC",$B691,"TOPFLOW","TOP","TOP","top1",$C691,"top3","Open_Acute_DIV1","TOP5","TOP6","REPORTED","TOP8")</f>
        <v>0</v>
      </c>
      <c r="DU691" s="53">
        <f>_xll.OneStreamExcelAddIn.XFFunctions.XFGetCell("TRUE", "CONSOL", $D$3,"TOT_Entity","Aggregated","Budget_Working",[1]Setup!C15,"PERIODIC",$B691,"TOPFLOW","TOP","TOP","top1",$C691,"top3","Open_Acute_DIV1","TOP5","TOP6","REPORTED","TOP8")</f>
        <v>0</v>
      </c>
      <c r="DV691" s="178"/>
      <c r="DW691" s="53">
        <f>_xll.OneStreamExcelAddIn.XFFunctions.XFGetCell("TRUE", "CONSOL", $D$3,"TOT_Entity","USD","Budget_Final",[1]Setup!C17,"PERIODIC",$B691,"TOPFLOW","TOP","TOP","top1",$C691,"top3","Open_Acute_DIV1","TOP5","TOP6","REPORTED","TOP8")</f>
        <v>0</v>
      </c>
      <c r="DX691" s="53">
        <f>_xll.OneStreamExcelAddIn.XFFunctions.XFGetCell("TRUE", "CONSOL", $D$3,"TOT_Entity","USD","Budget_Final",[1]Setup!C18,"PERIODIC",$B691,"TOPFLOW","TOP","TOP","top1",$C691,"top3","Open_Acute_DIV1","TOP5","TOP6","REPORTED","TOP8")</f>
        <v>0</v>
      </c>
      <c r="DY691" s="53">
        <f>_xll.OneStreamExcelAddIn.XFFunctions.XFGetCell("TRUE", "CONSOL", $D$3,"TOT_Entity","USD","Budget_Final",[1]Setup!C19,"PERIODIC",$B691,"TOPFLOW","TOP","TOP","top1",$C691,"top3","Open_Acute_DIV1","TOP5","TOP6","REPORTED","TOP8")</f>
        <v>0</v>
      </c>
      <c r="DZ691" s="53">
        <f>_xll.OneStreamExcelAddIn.XFFunctions.XFGetCell("TRUE", "CONSOL", $D$3,"TOT_Entity","USD","Budget_Final",[1]Setup!C20,"PERIODIC",$B691,"TOPFLOW","TOP","TOP","top1",$C691,"top3","Open_Acute_DIV1","TOP5","TOP6","REPORTED","TOP8")</f>
        <v>0</v>
      </c>
      <c r="EA691" s="53">
        <f>_xll.OneStreamExcelAddIn.XFFunctions.XFGetCell("TRUE", "CONSOL", $D$3,"TOT_Entity","USD","Budget_Final",[1]Setup!C21,"PERIODIC",$B691,"TOPFLOW","TOP","TOP","top1",$C691,"top3","Open_Acute_DIV1","TOP5","TOP6","REPORTED","TOP8")</f>
        <v>0</v>
      </c>
      <c r="EB691" s="53">
        <f>_xll.OneStreamExcelAddIn.XFFunctions.XFGetCell("TRUE", "CONSOL", $D$3,"TOT_Entity","USD","Budget_Final",[1]Setup!C22,"PERIODIC",$B691,"TOPFLOW","TOP","TOP","top1",$C691,"top3","Open_Acute_DIV1","TOP5","TOP6","REPORTED","TOP8")</f>
        <v>0</v>
      </c>
      <c r="EC691" s="53">
        <f>_xll.OneStreamExcelAddIn.XFFunctions.XFGetCell("TRUE", "CONSOL", $D$3,"TOT_Entity","USD","Budget_Final",[1]Setup!C23,"PERIODIC",$B691,"TOPFLOW","TOP","TOP","top1",$C691,"top3","Open_Acute_DIV1","TOP5","TOP6","REPORTED","TOP8")</f>
        <v>0</v>
      </c>
      <c r="ED691" s="53">
        <f>_xll.OneStreamExcelAddIn.XFFunctions.XFGetCell("TRUE", "CONSOL", $D$3,"TOT_Entity","USD","Budget_Final",[1]Setup!C24,"PERIODIC",$B691,"TOPFLOW","TOP","TOP","top1",$C691,"top3","Open_Acute_DIV1","TOP5","TOP6","REPORTED","TOP8")</f>
        <v>0</v>
      </c>
      <c r="EE691" s="53">
        <f>_xll.OneStreamExcelAddIn.XFFunctions.XFGetCell("TRUE", "CONSOL", $D$3,"TOT_Entity","USD","Budget_Final",[1]Setup!C25,"PERIODIC",$B691,"TOPFLOW","TOP","TOP","top1",$C691,"top3","Open_Acute_DIV1","TOP5","TOP6","REPORTED","TOP8")</f>
        <v>0</v>
      </c>
      <c r="EF691" s="53">
        <f>_xll.OneStreamExcelAddIn.XFFunctions.XFGetCell("TRUE", "CONSOL", $D$3,"TOT_Entity","USD","Budget_Final",[1]Setup!C26,"PERIODIC",$B691,"TOPFLOW","TOP","TOP","top1",$C691,"top3","Open_Acute_DIV1","TOP5","TOP6","REPORTED","TOP8")</f>
        <v>0</v>
      </c>
      <c r="EG691" s="53">
        <f>_xll.OneStreamExcelAddIn.XFFunctions.XFGetCell("TRUE", "CONSOL", $D$3,"TOT_Entity","USD","Budget_Final",[1]Setup!C27,"PERIODIC",$B691,"TOPFLOW","TOP","TOP","top1",$C691,"top3","Open_Acute_DIV1","TOP5","TOP6","REPORTED","TOP8")</f>
        <v>0</v>
      </c>
      <c r="EH691" s="53">
        <f>_xll.OneStreamExcelAddIn.XFFunctions.XFGetCell("TRUE", "CONSOL", $D$3,"TOT_Entity","USD","Budget_Final",[1]Setup!C28,"PERIODIC",$B691,"TOPFLOW","TOP","TOP","top1",$C691,"top3","Open_Acute_DIV1","TOP5","TOP6","REPORTED","TOP8")</f>
        <v>0</v>
      </c>
    </row>
    <row r="692" spans="2:138" x14ac:dyDescent="0.25">
      <c r="B692" s="51">
        <v>69132</v>
      </c>
      <c r="C692" s="51"/>
      <c r="D692" t="str" cm="1">
        <f t="array" ref="D692">_xll.OneStreamExcelAddIn.XFFunctions.XFGetMemberInfo("Description","Account",B692)</f>
        <v>Advert - Internet</v>
      </c>
      <c r="E692" s="53">
        <f>_xll.OneStreamExcelAddIn.XFFunctions.XFGetCell("TRUE", "CONSOL", $D$3,"TOT_Entity","USD","Actual",$E$3,"PERIODIC",$B692,"TOPFLOW","TOP","TOP","top1",$C692,"top3","Open_Acute_DIV1","TOP5","TOP6","REPORTED","TOP8")</f>
        <v>0</v>
      </c>
      <c r="F692" s="53">
        <f>_xll.OneStreamExcelAddIn.XFFunctions.XFGetCell("TRUE", "CONSOL", $D$3,"TOT_Entity","Aggregated","Budget_Working",$E$3,"PERIODIC",$B692,"TOPFLOW","TOP","TOP","top1",$C692,"top3","Open_Acute_DIV1","TOP5","TOP6","REPORTED","TOP8")</f>
        <v>0</v>
      </c>
      <c r="G692" s="53">
        <f t="shared" si="1863"/>
        <v>0</v>
      </c>
      <c r="H692" s="55">
        <f t="shared" si="1864"/>
        <v>0</v>
      </c>
      <c r="I692" s="41"/>
      <c r="J692" s="53">
        <f>_xll.OneStreamExcelAddIn.XFFunctions.XFGetCell("TRUE", "CONSOL", $D$3,"TOT_Entity","USD","Actual",$E$3,"YTD",$B692,"TOPFLOW","TOP","TOP","top1",$C692,"TOP3","Open_Acute_DIV1","TOP5","TOP6","REPORTED","TOP8")</f>
        <v>0</v>
      </c>
      <c r="K692" s="53">
        <f>_xll.OneStreamExcelAddIn.XFFunctions.XFGetCell("TRUE", "CONSOL", $D$3,"TOT_Entity","Aggregated","Budget_Working",$E$3,"YTD",$B692,"TOPFLOW","TOP","TOP","top1",$C692,"TOP3","Open_Acute_DIV1","TOP5","TOP6","REPORTED","TOP8")</f>
        <v>0</v>
      </c>
      <c r="L692" s="53">
        <f t="shared" si="1865"/>
        <v>0</v>
      </c>
      <c r="M692" s="40">
        <f t="shared" si="1866"/>
        <v>0</v>
      </c>
      <c r="N692" s="41"/>
      <c r="O692" s="53">
        <f>_xll.OneStreamExcelAddIn.XFFunctions.XFGetCell("TRUE", "CONSOL", $D$3,"TOT_Entity","USD","Actual",$F$3,"YTD",$B692,"TOPFLOW","TOP","TOP","top1",$C692,"TOP3","Open_Acute_DIV1","TOP5","TOP6","REPORTED","TOP8")</f>
        <v>29.95</v>
      </c>
      <c r="P692" s="53">
        <f>_xll.OneStreamExcelAddIn.XFFunctions.XFGetCell("TRUE", "CONSOL", $D$3,"TOT_Entity","USD","Actual",$E$3,"YTD",$B692,"TOPFLOW","TOP","TOP","top1",$C692,"top3","Open_Acute_DIV1","TOP5","TOP6","REPORTED","VAR_BW_PY_Actual")</f>
        <v>29.95</v>
      </c>
      <c r="Q692" s="40">
        <f t="shared" si="1867"/>
        <v>1</v>
      </c>
      <c r="R692" s="41"/>
      <c r="S692" s="53">
        <f>_xll.OneStreamExcelAddIn.XFFunctions.XFGetCell("TRUE", "CONSOL", $D$3,"TOT_Entity","USD","MIDFCST",$E$3,"MTD",$B692,"TOPFLOW","TOP","TOP","top1",$C692,"TOP3","Open_Acute_DIV1","TOP5","TOP6","REPORTED","TOP8")</f>
        <v>0</v>
      </c>
      <c r="T692" s="53">
        <f t="shared" si="1868"/>
        <v>0</v>
      </c>
      <c r="U692" s="40">
        <f t="shared" si="1869"/>
        <v>0</v>
      </c>
      <c r="V692" s="41"/>
      <c r="W692" s="42"/>
      <c r="X692" s="43"/>
      <c r="Y692" s="42"/>
      <c r="Z692" s="44"/>
      <c r="AB692" s="53">
        <f>_xll.OneStreamExcelAddIn.XFFunctions.XFGetCell("TRUE", "CONSOL", $D$3,"TOT_Entity","USD","Actual",[1]Setup!C4,"PERIODIC",$B692,"TOPFLOW","TOP","TOP","top1",$C692,"top3","Open_Acute_DIV1","TOP5","TOP6","REPORTED","TOP8")</f>
        <v>0</v>
      </c>
      <c r="AC692" s="53">
        <f>_xll.OneStreamExcelAddIn.XFFunctions.XFGetCell("TRUE", "CONSOL", $D$3,"TOT_Entity","Aggregated","Budget_Working",[1]Setup!C4,"PERIODIC",$B692,"TOPFLOW","TOP","TOP","top1",$C692,"top3","Open_Acute_DIV1","TOP5","TOP6","REPORTED","TOP8")</f>
        <v>0</v>
      </c>
      <c r="AD692" s="53">
        <f t="shared" si="1870"/>
        <v>0</v>
      </c>
      <c r="AE692" s="40">
        <f t="shared" si="1871"/>
        <v>0</v>
      </c>
      <c r="AG692" s="53">
        <f>_xll.OneStreamExcelAddIn.XFFunctions.XFGetCell("TRUE", "CONSOL", $D$3,"TOT_Entity","USD","Actual",[1]Setup!C5,"PERIODIC",$B692,"TOPFLOW","TOP","TOP","top1",$C692,"top3","Open_Acute_DIV1","TOP5","TOP6","REPORTED","TOP8")</f>
        <v>0</v>
      </c>
      <c r="AH692" s="53">
        <f>_xll.OneStreamExcelAddIn.XFFunctions.XFGetCell("TRUE", "CONSOL", $D$3,"TOT_Entity","Aggregated","Budget_Working",[1]Setup!C5,"PERIODIC",$B692,"TOPFLOW","TOP","TOP","top1",$C692,"top3","Open_Acute_DIV1","TOP5","TOP6","REPORTED","TOP8")</f>
        <v>0</v>
      </c>
      <c r="AI692" s="53">
        <f t="shared" si="1872"/>
        <v>0</v>
      </c>
      <c r="AJ692" s="40">
        <f t="shared" si="1873"/>
        <v>0</v>
      </c>
      <c r="AL692" s="53">
        <f>_xll.OneStreamExcelAddIn.XFFunctions.XFGetCell("TRUE", "CONSOL", $D$3,"TOT_Entity","USD","Actual",[1]Setup!C6,"PERIODIC",$B692,"TOPFLOW","TOP","TOP","top1",$C692,"top3","Open_Acute_DIV1","TOP5","TOP6","REPORTED","TOP8")</f>
        <v>0</v>
      </c>
      <c r="AM692" s="53">
        <f>_xll.OneStreamExcelAddIn.XFFunctions.XFGetCell("TRUE", "CONSOL", $D$3,"TOT_Entity","Aggregated","Budget_Working",[1]Setup!C6,"PERIODIC",$B692,"TOPFLOW","TOP","TOP","top1",$C692,"top3","Open_Acute_DIV1","TOP5","TOP6","REPORTED","TOP8")</f>
        <v>0</v>
      </c>
      <c r="AN692" s="53">
        <f t="shared" si="1874"/>
        <v>0</v>
      </c>
      <c r="AO692" s="40">
        <f t="shared" si="1875"/>
        <v>0</v>
      </c>
      <c r="AQ692" s="53">
        <f>_xll.OneStreamExcelAddIn.XFFunctions.XFGetCell("TRUE", "CONSOL", $D$3,"TOT_Entity","USD","Actual",[1]Setup!C7,"PERIODIC",$B692,"TOPFLOW","TOP","TOP","top1",$C692,"top3","Open_Acute_DIV1","TOP5","TOP6","REPORTED","TOP8")</f>
        <v>0</v>
      </c>
      <c r="AR692" s="53">
        <f>_xll.OneStreamExcelAddIn.XFFunctions.XFGetCell("TRUE", "CONSOL", $D$3,"TOT_Entity","Aggregated","Budget_Working",[1]Setup!C7,"PERIODIC",$B692,"TOPFLOW","TOP","TOP","top1",$C692,"top3","Open_Acute_DIV1","TOP5","TOP6","REPORTED","TOP8")</f>
        <v>0</v>
      </c>
      <c r="AS692" s="53">
        <f t="shared" si="1876"/>
        <v>0</v>
      </c>
      <c r="AT692" s="40">
        <f t="shared" si="1877"/>
        <v>0</v>
      </c>
      <c r="AV692" s="53">
        <f>_xll.OneStreamExcelAddIn.XFFunctions.XFGetCell("TRUE", "CONSOL", $D$3,"TOT_Entity","USD","Actual",[1]Setup!C8,"PERIODIC",$B692,"TOPFLOW","TOP","TOP","top1",$C692,"top3","Open_Acute_DIV1","TOP5","TOP6","REPORTED","TOP8")</f>
        <v>0</v>
      </c>
      <c r="AW692" s="53">
        <f>_xll.OneStreamExcelAddIn.XFFunctions.XFGetCell("TRUE", "CONSOL", $D$3,"TOT_Entity","Aggregated","Budget_Working",[1]Setup!C8,"PERIODIC",$B692,"TOPFLOW","TOP","TOP","top1",$C692,"top3","Open_Acute_DIV1","TOP5","TOP6","REPORTED","TOP8")</f>
        <v>0</v>
      </c>
      <c r="AX692" s="53">
        <f t="shared" si="1878"/>
        <v>0</v>
      </c>
      <c r="AY692" s="40">
        <f t="shared" si="1879"/>
        <v>0</v>
      </c>
      <c r="BA692" s="53">
        <f>_xll.OneStreamExcelAddIn.XFFunctions.XFGetCell("TRUE", "CONSOL", $D$3,"TOT_Entity","USD","Actual",[1]Setup!C9,"PERIODIC",$B692,"TOPFLOW","TOP","TOP","top1",$C692,"top3","Open_Acute_DIV1","TOP5","TOP6","REPORTED","TOP8")</f>
        <v>0</v>
      </c>
      <c r="BB692" s="53">
        <f>_xll.OneStreamExcelAddIn.XFFunctions.XFGetCell("TRUE", "CONSOL", $D$3,"TOT_Entity","Aggregated","Budget_Working",[1]Setup!C9,"PERIODIC",$B692,"TOPFLOW","TOP","TOP","top1",$C692,"top3","Open_Acute_DIV1","TOP5","TOP6","REPORTED","TOP8")</f>
        <v>0</v>
      </c>
      <c r="BC692" s="53">
        <f t="shared" si="1880"/>
        <v>0</v>
      </c>
      <c r="BD692" s="40">
        <f t="shared" si="1881"/>
        <v>0</v>
      </c>
      <c r="BF692" s="53">
        <f>_xll.OneStreamExcelAddIn.XFFunctions.XFGetCell("TRUE", "CONSOL", $D$3,"TOT_Entity","USD","Actual",[1]Setup!C10,"PERIODIC",$B692,"TOPFLOW","TOP","TOP","top1",$C692,"top3","Open_Acute_DIV1","TOP5","TOP6","REPORTED","TOP8")</f>
        <v>0</v>
      </c>
      <c r="BG692" s="53">
        <f>_xll.OneStreamExcelAddIn.XFFunctions.XFGetCell("TRUE", "CONSOL", $D$3,"TOT_Entity","Aggregated","Budget_Working",[1]Setup!C10,"PERIODIC",$B692,"TOPFLOW","TOP","TOP","top1",$C692,"top3","Open_Acute_DIV1","TOP5","TOP6","REPORTED","TOP8")</f>
        <v>0</v>
      </c>
      <c r="BH692" s="53">
        <f t="shared" si="1882"/>
        <v>0</v>
      </c>
      <c r="BI692" s="40">
        <f t="shared" si="1883"/>
        <v>0</v>
      </c>
      <c r="BK692" s="53">
        <f>_xll.OneStreamExcelAddIn.XFFunctions.XFGetCell("TRUE", "CONSOL", $D$3,"TOT_Entity","USD","Actual",[1]Setup!C11,"PERIODIC",$B692,"TOPFLOW","TOP","TOP","top1",$C692,"top3","Open_Acute_DIV1","TOP5","TOP6","REPORTED","TOP8")</f>
        <v>0</v>
      </c>
      <c r="BL692" s="53">
        <f>_xll.OneStreamExcelAddIn.XFFunctions.XFGetCell("TRUE", "CONSOL", $D$3,"TOT_Entity","Aggregated","Budget_Working",[1]Setup!C11,"PERIODIC",$B692,"TOPFLOW","TOP","TOP","top1",$C692,"top3","Open_Acute_DIV1","TOP5","TOP6","REPORTED","TOP8")</f>
        <v>0</v>
      </c>
      <c r="BM692" s="53">
        <f t="shared" si="1884"/>
        <v>0</v>
      </c>
      <c r="BN692" s="40">
        <f t="shared" si="1885"/>
        <v>0</v>
      </c>
      <c r="BP692" s="53">
        <f>_xll.OneStreamExcelAddIn.XFFunctions.XFGetCell("TRUE", "CONSOL", $D$3,"TOT_Entity","USD","Actual",[1]Setup!C12,"PERIODIC",$B692,"TOPFLOW","TOP","TOP","top1",$C692,"top3","Open_Acute_DIV1","TOP5","TOP6","REPORTED","TOP8")</f>
        <v>0</v>
      </c>
      <c r="BQ692" s="53">
        <f>_xll.OneStreamExcelAddIn.XFFunctions.XFGetCell("TRUE", "CONSOL", $D$3,"TOT_Entity","Aggregated","Budget_Working",[1]Setup!C12,"PERIODIC",$B692,"TOPFLOW","TOP","TOP","top1",$C692,"top3","Open_Acute_DIV1","TOP5","TOP6","REPORTED","TOP8")</f>
        <v>0</v>
      </c>
      <c r="BR692" s="53">
        <f t="shared" si="1886"/>
        <v>0</v>
      </c>
      <c r="BS692" s="40">
        <f t="shared" si="1887"/>
        <v>0</v>
      </c>
      <c r="BU692" s="53">
        <f>_xll.OneStreamExcelAddIn.XFFunctions.XFGetCell("TRUE", "CONSOL", $D$3,"TOT_Entity","USD","Actual",[1]Setup!C13,"PERIODIC",$B692,"TOPFLOW","TOP","TOP","top1",$C692,"top3","Open_Acute_DIV1","TOP5","TOP6","REPORTED","TOP8")</f>
        <v>0</v>
      </c>
      <c r="BV692" s="53">
        <f>_xll.OneStreamExcelAddIn.XFFunctions.XFGetCell("TRUE", "CONSOL", $D$3,"TOT_Entity","Aggregated","Budget_Working",[1]Setup!C13,"PERIODIC",$B692,"TOPFLOW","TOP","TOP","top1",$C692,"top3","Open_Acute_DIV1","TOP5","TOP6","REPORTED","TOP8")</f>
        <v>0</v>
      </c>
      <c r="BW692" s="53">
        <f t="shared" si="1888"/>
        <v>0</v>
      </c>
      <c r="BX692" s="40">
        <f t="shared" si="1889"/>
        <v>0</v>
      </c>
      <c r="BZ692" s="53">
        <f>_xll.OneStreamExcelAddIn.XFFunctions.XFGetCell("TRUE", "CONSOL", $D$3,"TOT_Entity","USD","Actual",[1]Setup!C14,"PERIODIC",$B692,"TOPFLOW","TOP","TOP","top1",$C692,"top3","Open_Acute_DIV1","TOP5","TOP6","REPORTED","TOP8")</f>
        <v>0</v>
      </c>
      <c r="CA692" s="53">
        <f>_xll.OneStreamExcelAddIn.XFFunctions.XFGetCell("TRUE", "CONSOL", $D$3,"TOT_Entity","Aggregated","Budget_Working",[1]Setup!C14,"PERIODIC",$B692,"TOPFLOW","TOP","TOP","top1",$C692,"top3","Open_Acute_DIV1","TOP5","TOP6","REPORTED","TOP8")</f>
        <v>0</v>
      </c>
      <c r="CB692" s="53">
        <f t="shared" si="1890"/>
        <v>0</v>
      </c>
      <c r="CC692" s="40">
        <f t="shared" si="1891"/>
        <v>0</v>
      </c>
      <c r="CE692" s="53">
        <f>_xll.OneStreamExcelAddIn.XFFunctions.XFGetCell("TRUE", "CONSOL", $D$3,"TOT_Entity","USD","Actual",[1]Setup!C15,"PERIODIC",$B692,"TOPFLOW","TOP","TOP","top1",$C692,"top3","Open_Acute_DIV1","TOP5","TOP6","REPORTED","TOP8")</f>
        <v>0</v>
      </c>
      <c r="CF692" s="53">
        <f>_xll.OneStreamExcelAddIn.XFFunctions.XFGetCell("TRUE", "CONSOL", $D$3,"TOT_Entity","Aggregated","Budget_Working",[1]Setup!C15,"PERIODIC",$B692,"TOPFLOW","TOP","TOP","top1",$C692,"top3","Open_Acute_DIV1","TOP5","TOP6","REPORTED","TOP8")</f>
        <v>0</v>
      </c>
      <c r="CG692" s="53">
        <f t="shared" si="1892"/>
        <v>0</v>
      </c>
      <c r="CH692" s="40">
        <f t="shared" si="1893"/>
        <v>0</v>
      </c>
      <c r="CI692" s="212"/>
      <c r="CJ692" s="53">
        <f>_xll.OneStreamExcelAddIn.XFFunctions.XFGetCell("TRUE", "CONSOL", $D$3,"TOT_Entity","USD","Actual",[1]Setup!C4,"PERIODIC",$B692,"TOPFLOW","TOP","TOP","top1",$C692,"top3","Open_Acute_DIV1","TOP5","TOP6","REPORTED","TOP8")</f>
        <v>0</v>
      </c>
      <c r="CK692" s="53">
        <f>_xll.OneStreamExcelAddIn.XFFunctions.XFGetCell("TRUE", "CONSOL", $D$3,"TOT_Entity","USD","Actual",[1]Setup!C5,"PERIODIC",$B692,"TOPFLOW","TOP","TOP","top1",$C692,"top3","Open_Acute_DIV1","TOP5","TOP6","REPORTED","TOP8")</f>
        <v>0</v>
      </c>
      <c r="CL692" s="53">
        <f>_xll.OneStreamExcelAddIn.XFFunctions.XFGetCell("TRUE", "CONSOL", $D$3,"TOT_Entity","USD","Actual",[1]Setup!C6,"PERIODIC",$B692,"TOPFLOW","TOP","TOP","top1",$C692,"top3","Open_Acute_DIV1","TOP5","TOP6","REPORTED","TOP8")</f>
        <v>0</v>
      </c>
      <c r="CM692" s="53">
        <f>_xll.OneStreamExcelAddIn.XFFunctions.XFGetCell("TRUE", "CONSOL", $D$3,"TOT_Entity","USD","Actual",[1]Setup!C7,"PERIODIC",$B692,"TOPFLOW","TOP","TOP","top1",$C692,"top3","Open_Acute_DIV1","TOP5","TOP6","REPORTED","TOP8")</f>
        <v>0</v>
      </c>
      <c r="CN692" s="53">
        <f>_xll.OneStreamExcelAddIn.XFFunctions.XFGetCell("TRUE", "CONSOL", $D$3,"TOT_Entity","USD","Actual",[1]Setup!C8,"PERIODIC",$B692,"TOPFLOW","TOP","TOP","top1",$C692,"top3","Open_Acute_DIV1","TOP5","TOP6","REPORTED","TOP8")</f>
        <v>0</v>
      </c>
      <c r="CO692" s="53">
        <f>_xll.OneStreamExcelAddIn.XFFunctions.XFGetCell("TRUE", "CONSOL", $D$3,"TOT_Entity","USD","Actual",[1]Setup!C9,"PERIODIC",$B692,"TOPFLOW","TOP","TOP","top1",$C692,"top3","Open_Acute_DIV1","TOP5","TOP6","REPORTED","TOP8")</f>
        <v>0</v>
      </c>
      <c r="CP692" s="53">
        <f>_xll.OneStreamExcelAddIn.XFFunctions.XFGetCell("TRUE", "CONSOL", $D$3,"TOT_Entity","USD","Actual",[1]Setup!C10,"PERIODIC",$B692,"TOPFLOW","TOP","TOP","top1",$C692,"top3","Open_Acute_DIV1","TOP5","TOP6","REPORTED","TOP8")</f>
        <v>0</v>
      </c>
      <c r="CQ692" s="53">
        <f>_xll.OneStreamExcelAddIn.XFFunctions.XFGetCell("TRUE", "CONSOL", $D$3,"TOT_Entity","USD","Actual",[1]Setup!C11,"PERIODIC",$B692,"TOPFLOW","TOP","TOP","top1",$C692,"top3","Open_Acute_DIV1","TOP5","TOP6","REPORTED","TOP8")</f>
        <v>0</v>
      </c>
      <c r="CR692" s="53">
        <f>_xll.OneStreamExcelAddIn.XFFunctions.XFGetCell("TRUE", "CONSOL", $D$3,"TOT_Entity","USD","Actual",[1]Setup!C12,"PERIODIC",$B692,"TOPFLOW","TOP","TOP","top1",$C692,"top3","Open_Acute_DIV1","TOP5","TOP6","REPORTED","TOP8")</f>
        <v>0</v>
      </c>
      <c r="CS692" s="53">
        <f>_xll.OneStreamExcelAddIn.XFFunctions.XFGetCell("TRUE", "CONSOL", $D$3,"TOT_Entity","USD","Actual",[1]Setup!C13,"PERIODIC",$B692,"TOPFLOW","TOP","TOP","top1",$C692,"top3","Open_Acute_DIV1","TOP5","TOP6","REPORTED","TOP8")</f>
        <v>0</v>
      </c>
      <c r="CT692" s="53">
        <f>_xll.OneStreamExcelAddIn.XFFunctions.XFGetCell("TRUE", "CONSOL", $D$3,"TOT_Entity","USD","Actual",[1]Setup!C14,"PERIODIC",$B692,"TOPFLOW","TOP","TOP","top1",$C692,"top3","Open_Acute_DIV1","TOP5","TOP6","REPORTED","TOP8")</f>
        <v>0</v>
      </c>
      <c r="CU692" s="53">
        <f>_xll.OneStreamExcelAddIn.XFFunctions.XFGetCell("TRUE", "CONSOL", $D$3,"TOT_Entity","USD","Actual",[1]Setup!C15,"PERIODIC",$B692,"TOPFLOW","TOP","TOP","top1",$C692,"top3","Open_Acute_DIV1","TOP5","TOP6","REPORTED","TOP8")</f>
        <v>0</v>
      </c>
      <c r="CV692" s="212"/>
      <c r="CW692" s="53">
        <f>_xll.OneStreamExcelAddIn.XFFunctions.XFGetCell("TRUE", "CONSOL", $D$3,"TOT_Entity","USD","Actual",[1]Setup!C17,"PERIODIC",$B692,"TOPFLOW","TOP","TOP","top1",$C692,"top3","Open_Acute_DIV1","TOP5","TOP6","REPORTED","TOP8")</f>
        <v>0</v>
      </c>
      <c r="CX692" s="53">
        <f>_xll.OneStreamExcelAddIn.XFFunctions.XFGetCell("TRUE", "CONSOL", $D$3,"TOT_Entity","USD","Actual",[1]Setup!C18,"PERIODIC",$B692,"TOPFLOW","TOP","TOP","top1",$C692,"top3","Open_Acute_DIV1","TOP5","TOP6","REPORTED","TOP8")</f>
        <v>29.95</v>
      </c>
      <c r="CY692" s="53">
        <f>_xll.OneStreamExcelAddIn.XFFunctions.XFGetCell("TRUE", "CONSOL", $D$3,"TOT_Entity","USD","Actual",[1]Setup!C19,"PERIODIC",$B692,"TOPFLOW","TOP","TOP","top1",$C692,"top3","Open_Acute_DIV1","TOP5","TOP6","REPORTED","TOP8")</f>
        <v>0</v>
      </c>
      <c r="CZ692" s="53">
        <f>_xll.OneStreamExcelAddIn.XFFunctions.XFGetCell("TRUE", "CONSOL", $D$3,"TOT_Entity","USD","Actual",[1]Setup!C20,"PERIODIC",$B692,"TOPFLOW","TOP","TOP","top1",$C692,"top3","Open_Acute_DIV1","TOP5","TOP6","REPORTED","TOP8")</f>
        <v>0</v>
      </c>
      <c r="DA692" s="53">
        <f>_xll.OneStreamExcelAddIn.XFFunctions.XFGetCell("TRUE", "CONSOL", $D$3,"TOT_Entity","USD","Actual",[1]Setup!C21,"PERIODIC",$B692,"TOPFLOW","TOP","TOP","top1",$C692,"top3","Open_Acute_DIV1","TOP5","TOP6","REPORTED","TOP8")</f>
        <v>0</v>
      </c>
      <c r="DB692" s="53">
        <f>_xll.OneStreamExcelAddIn.XFFunctions.XFGetCell("TRUE", "CONSOL", $D$3,"TOT_Entity","USD","Actual",[1]Setup!C22,"PERIODIC",$B692,"TOPFLOW","TOP","TOP","top1",$C692,"top3","Open_Acute_DIV1","TOP5","TOP6","REPORTED","TOP8")</f>
        <v>0</v>
      </c>
      <c r="DC692" s="53">
        <f>_xll.OneStreamExcelAddIn.XFFunctions.XFGetCell("TRUE", "CONSOL", $D$3,"TOT_Entity","USD","Actual",[1]Setup!C23,"PERIODIC",$B692,"TOPFLOW","TOP","TOP","top1",$C692,"top3","Open_Acute_DIV1","TOP5","TOP6","REPORTED","TOP8")</f>
        <v>0</v>
      </c>
      <c r="DD692" s="53">
        <f>_xll.OneStreamExcelAddIn.XFFunctions.XFGetCell("TRUE", "CONSOL", $D$3,"TOT_Entity","USD","Actual",[1]Setup!C24,"PERIODIC",$B692,"TOPFLOW","TOP","TOP","top1",$C692,"top3","Open_Acute_DIV1","TOP5","TOP6","REPORTED","TOP8")</f>
        <v>0</v>
      </c>
      <c r="DE692" s="53">
        <f>_xll.OneStreamExcelAddIn.XFFunctions.XFGetCell("TRUE", "CONSOL", $D$3,"TOT_Entity","USD","Actual",[1]Setup!C25,"PERIODIC",$B692,"TOPFLOW","TOP","TOP","top1",$C692,"top3","Open_Acute_DIV1","TOP5","TOP6","REPORTED","TOP8")</f>
        <v>0</v>
      </c>
      <c r="DF692" s="53">
        <f>_xll.OneStreamExcelAddIn.XFFunctions.XFGetCell("TRUE", "CONSOL", $D$3,"TOT_Entity","USD","Actual",[1]Setup!C26,"PERIODIC",$B692,"TOPFLOW","TOP","TOP","top1",$C692,"top3","Open_Acute_DIV1","TOP5","TOP6","REPORTED","TOP8")</f>
        <v>0</v>
      </c>
      <c r="DG692" s="53">
        <f>_xll.OneStreamExcelAddIn.XFFunctions.XFGetCell("TRUE", "CONSOL", $D$3,"TOT_Entity","USD","Actual",[1]Setup!C27,"PERIODIC",$B692,"TOPFLOW","TOP","TOP","top1",$C692,"top3","Open_Acute_DIV1","TOP5","TOP6","REPORTED","TOP8")</f>
        <v>0</v>
      </c>
      <c r="DH692" s="53">
        <f>_xll.OneStreamExcelAddIn.XFFunctions.XFGetCell("TRUE", "CONSOL", $D$3,"TOT_Entity","USD","Actual",[1]Setup!C28,"PERIODIC",$B692,"TOPFLOW","TOP","TOP","top1",$C692,"top3","Open_Acute_DIV1","TOP5","TOP6","REPORTED","TOP8")</f>
        <v>0</v>
      </c>
      <c r="DI692" s="178"/>
      <c r="DJ692" s="53">
        <f>_xll.OneStreamExcelAddIn.XFFunctions.XFGetCell("TRUE", "CONSOL", $D$3,"TOT_Entity","Aggregated","Budget_Working",[1]Setup!C4,"PERIODIC",$B692,"TOPFLOW","TOP","TOP","top1",$C692,"top3","Open_Acute_DIV1","TOP5","TOP6","REPORTED","TOP8")</f>
        <v>0</v>
      </c>
      <c r="DK692" s="53">
        <f>_xll.OneStreamExcelAddIn.XFFunctions.XFGetCell("TRUE", "CONSOL", $D$3,"TOT_Entity","Aggregated","Budget_Working",[1]Setup!C5,"PERIODIC",$B692,"TOPFLOW","TOP","TOP","top1",$C692,"top3","Open_Acute_DIV1","TOP5","TOP6","REPORTED","TOP8")</f>
        <v>0</v>
      </c>
      <c r="DL692" s="53">
        <f>_xll.OneStreamExcelAddIn.XFFunctions.XFGetCell("TRUE", "CONSOL", $D$3,"TOT_Entity","Aggregated","Budget_Working",[1]Setup!C6,"PERIODIC",$B692,"TOPFLOW","TOP","TOP","top1",$C692,"top3","Open_Acute_DIV1","TOP5","TOP6","REPORTED","TOP8")</f>
        <v>0</v>
      </c>
      <c r="DM692" s="53">
        <f>_xll.OneStreamExcelAddIn.XFFunctions.XFGetCell("TRUE", "CONSOL", $D$3,"TOT_Entity","Aggregated","Budget_Working",[1]Setup!C7,"PERIODIC",$B692,"TOPFLOW","TOP","TOP","top1",$C692,"top3","Open_Acute_DIV1","TOP5","TOP6","REPORTED","TOP8")</f>
        <v>0</v>
      </c>
      <c r="DN692" s="53">
        <f>_xll.OneStreamExcelAddIn.XFFunctions.XFGetCell("TRUE", "CONSOL", $D$3,"TOT_Entity","Aggregated","Budget_Working",[1]Setup!C8,"PERIODIC",$B692,"TOPFLOW","TOP","TOP","top1",$C692,"top3","Open_Acute_DIV1","TOP5","TOP6","REPORTED","TOP8")</f>
        <v>0</v>
      </c>
      <c r="DO692" s="53">
        <f>_xll.OneStreamExcelAddIn.XFFunctions.XFGetCell("TRUE", "CONSOL", $D$3,"TOT_Entity","Aggregated","Budget_Working",[1]Setup!C9,"PERIODIC",$B692,"TOPFLOW","TOP","TOP","top1",$C692,"top3","Open_Acute_DIV1","TOP5","TOP6","REPORTED","TOP8")</f>
        <v>0</v>
      </c>
      <c r="DP692" s="53">
        <f>_xll.OneStreamExcelAddIn.XFFunctions.XFGetCell("TRUE", "CONSOL", $D$3,"TOT_Entity","Aggregated","Budget_Working",[1]Setup!C10,"PERIODIC",$B692,"TOPFLOW","TOP","TOP","top1",$C692,"top3","Open_Acute_DIV1","TOP5","TOP6","REPORTED","TOP8")</f>
        <v>0</v>
      </c>
      <c r="DQ692" s="53">
        <f>_xll.OneStreamExcelAddIn.XFFunctions.XFGetCell("TRUE", "CONSOL", $D$3,"TOT_Entity","Aggregated","Budget_Working",[1]Setup!C11,"PERIODIC",$B692,"TOPFLOW","TOP","TOP","top1",$C692,"top3","Open_Acute_DIV1","TOP5","TOP6","REPORTED","TOP8")</f>
        <v>0</v>
      </c>
      <c r="DR692" s="53">
        <f>_xll.OneStreamExcelAddIn.XFFunctions.XFGetCell("TRUE", "CONSOL", $D$3,"TOT_Entity","Aggregated","Budget_Working",[1]Setup!C12,"PERIODIC",$B692,"TOPFLOW","TOP","TOP","top1",$C692,"top3","Open_Acute_DIV1","TOP5","TOP6","REPORTED","TOP8")</f>
        <v>0</v>
      </c>
      <c r="DS692" s="53">
        <f>_xll.OneStreamExcelAddIn.XFFunctions.XFGetCell("TRUE", "CONSOL", $D$3,"TOT_Entity","Aggregated","Budget_Working",[1]Setup!C13,"PERIODIC",$B692,"TOPFLOW","TOP","TOP","top1",$C692,"top3","Open_Acute_DIV1","TOP5","TOP6","REPORTED","TOP8")</f>
        <v>0</v>
      </c>
      <c r="DT692" s="53">
        <f>_xll.OneStreamExcelAddIn.XFFunctions.XFGetCell("TRUE", "CONSOL", $D$3,"TOT_Entity","Aggregated","Budget_Working",[1]Setup!C14,"PERIODIC",$B692,"TOPFLOW","TOP","TOP","top1",$C692,"top3","Open_Acute_DIV1","TOP5","TOP6","REPORTED","TOP8")</f>
        <v>0</v>
      </c>
      <c r="DU692" s="53">
        <f>_xll.OneStreamExcelAddIn.XFFunctions.XFGetCell("TRUE", "CONSOL", $D$3,"TOT_Entity","Aggregated","Budget_Working",[1]Setup!C15,"PERIODIC",$B692,"TOPFLOW","TOP","TOP","top1",$C692,"top3","Open_Acute_DIV1","TOP5","TOP6","REPORTED","TOP8")</f>
        <v>0</v>
      </c>
      <c r="DV692" s="178"/>
      <c r="DW692" s="53">
        <f>_xll.OneStreamExcelAddIn.XFFunctions.XFGetCell("TRUE", "CONSOL", $D$3,"TOT_Entity","USD","Budget_Final",[1]Setup!C17,"PERIODIC",$B692,"TOPFLOW","TOP","TOP","top1",$C692,"top3","Open_Acute_DIV1","TOP5","TOP6","REPORTED","TOP8")</f>
        <v>0</v>
      </c>
      <c r="DX692" s="53">
        <f>_xll.OneStreamExcelAddIn.XFFunctions.XFGetCell("TRUE", "CONSOL", $D$3,"TOT_Entity","USD","Budget_Final",[1]Setup!C18,"PERIODIC",$B692,"TOPFLOW","TOP","TOP","top1",$C692,"top3","Open_Acute_DIV1","TOP5","TOP6","REPORTED","TOP8")</f>
        <v>0</v>
      </c>
      <c r="DY692" s="53">
        <f>_xll.OneStreamExcelAddIn.XFFunctions.XFGetCell("TRUE", "CONSOL", $D$3,"TOT_Entity","USD","Budget_Final",[1]Setup!C19,"PERIODIC",$B692,"TOPFLOW","TOP","TOP","top1",$C692,"top3","Open_Acute_DIV1","TOP5","TOP6","REPORTED","TOP8")</f>
        <v>0</v>
      </c>
      <c r="DZ692" s="53">
        <f>_xll.OneStreamExcelAddIn.XFFunctions.XFGetCell("TRUE", "CONSOL", $D$3,"TOT_Entity","USD","Budget_Final",[1]Setup!C20,"PERIODIC",$B692,"TOPFLOW","TOP","TOP","top1",$C692,"top3","Open_Acute_DIV1","TOP5","TOP6","REPORTED","TOP8")</f>
        <v>0</v>
      </c>
      <c r="EA692" s="53">
        <f>_xll.OneStreamExcelAddIn.XFFunctions.XFGetCell("TRUE", "CONSOL", $D$3,"TOT_Entity","USD","Budget_Final",[1]Setup!C21,"PERIODIC",$B692,"TOPFLOW","TOP","TOP","top1",$C692,"top3","Open_Acute_DIV1","TOP5","TOP6","REPORTED","TOP8")</f>
        <v>0</v>
      </c>
      <c r="EB692" s="53">
        <f>_xll.OneStreamExcelAddIn.XFFunctions.XFGetCell("TRUE", "CONSOL", $D$3,"TOT_Entity","USD","Budget_Final",[1]Setup!C22,"PERIODIC",$B692,"TOPFLOW","TOP","TOP","top1",$C692,"top3","Open_Acute_DIV1","TOP5","TOP6","REPORTED","TOP8")</f>
        <v>0</v>
      </c>
      <c r="EC692" s="53">
        <f>_xll.OneStreamExcelAddIn.XFFunctions.XFGetCell("TRUE", "CONSOL", $D$3,"TOT_Entity","USD","Budget_Final",[1]Setup!C23,"PERIODIC",$B692,"TOPFLOW","TOP","TOP","top1",$C692,"top3","Open_Acute_DIV1","TOP5","TOP6","REPORTED","TOP8")</f>
        <v>0</v>
      </c>
      <c r="ED692" s="53">
        <f>_xll.OneStreamExcelAddIn.XFFunctions.XFGetCell("TRUE", "CONSOL", $D$3,"TOT_Entity","USD","Budget_Final",[1]Setup!C24,"PERIODIC",$B692,"TOPFLOW","TOP","TOP","top1",$C692,"top3","Open_Acute_DIV1","TOP5","TOP6","REPORTED","TOP8")</f>
        <v>0</v>
      </c>
      <c r="EE692" s="53">
        <f>_xll.OneStreamExcelAddIn.XFFunctions.XFGetCell("TRUE", "CONSOL", $D$3,"TOT_Entity","USD","Budget_Final",[1]Setup!C25,"PERIODIC",$B692,"TOPFLOW","TOP","TOP","top1",$C692,"top3","Open_Acute_DIV1","TOP5","TOP6","REPORTED","TOP8")</f>
        <v>0</v>
      </c>
      <c r="EF692" s="53">
        <f>_xll.OneStreamExcelAddIn.XFFunctions.XFGetCell("TRUE", "CONSOL", $D$3,"TOT_Entity","USD","Budget_Final",[1]Setup!C26,"PERIODIC",$B692,"TOPFLOW","TOP","TOP","top1",$C692,"top3","Open_Acute_DIV1","TOP5","TOP6","REPORTED","TOP8")</f>
        <v>0</v>
      </c>
      <c r="EG692" s="53">
        <f>_xll.OneStreamExcelAddIn.XFFunctions.XFGetCell("TRUE", "CONSOL", $D$3,"TOT_Entity","USD","Budget_Final",[1]Setup!C27,"PERIODIC",$B692,"TOPFLOW","TOP","TOP","top1",$C692,"top3","Open_Acute_DIV1","TOP5","TOP6","REPORTED","TOP8")</f>
        <v>0</v>
      </c>
      <c r="EH692" s="53">
        <f>_xll.OneStreamExcelAddIn.XFFunctions.XFGetCell("TRUE", "CONSOL", $D$3,"TOT_Entity","USD","Budget_Final",[1]Setup!C28,"PERIODIC",$B692,"TOPFLOW","TOP","TOP","top1",$C692,"top3","Open_Acute_DIV1","TOP5","TOP6","REPORTED","TOP8")</f>
        <v>0</v>
      </c>
    </row>
    <row r="693" spans="2:138" x14ac:dyDescent="0.25">
      <c r="B693" s="51">
        <v>69133</v>
      </c>
      <c r="C693" s="51"/>
      <c r="D693" t="str" cm="1">
        <f t="array" ref="D693">_xll.OneStreamExcelAddIn.XFFunctions.XFGetMemberInfo("Description","Account",B693)</f>
        <v>Advert - Billboard</v>
      </c>
      <c r="E693" s="53">
        <f>_xll.OneStreamExcelAddIn.XFFunctions.XFGetCell("TRUE", "CONSOL", $D$3,"TOT_Entity","USD","Actual",$E$3,"PERIODIC",$B693,"TOPFLOW","TOP","TOP","top1",$C693,"top3","Open_Acute_DIV1","TOP5","TOP6","REPORTED","TOP8")</f>
        <v>0</v>
      </c>
      <c r="F693" s="53">
        <f>_xll.OneStreamExcelAddIn.XFFunctions.XFGetCell("TRUE", "CONSOL", $D$3,"TOT_Entity","Aggregated","Budget_Working",$E$3,"PERIODIC",$B693,"TOPFLOW","TOP","TOP","top1",$C693,"top3","Open_Acute_DIV1","TOP5","TOP6","REPORTED","TOP8")</f>
        <v>0</v>
      </c>
      <c r="G693" s="53">
        <f t="shared" si="1863"/>
        <v>0</v>
      </c>
      <c r="H693" s="55">
        <f t="shared" si="1864"/>
        <v>0</v>
      </c>
      <c r="I693" s="41"/>
      <c r="J693" s="53">
        <f>_xll.OneStreamExcelAddIn.XFFunctions.XFGetCell("TRUE", "CONSOL", $D$3,"TOT_Entity","USD","Actual",$E$3,"YTD",$B693,"TOPFLOW","TOP","TOP","top1",$C693,"TOP3","Open_Acute_DIV1","TOP5","TOP6","REPORTED","TOP8")</f>
        <v>0</v>
      </c>
      <c r="K693" s="53">
        <f>_xll.OneStreamExcelAddIn.XFFunctions.XFGetCell("TRUE", "CONSOL", $D$3,"TOT_Entity","Aggregated","Budget_Working",$E$3,"YTD",$B693,"TOPFLOW","TOP","TOP","top1",$C693,"TOP3","Open_Acute_DIV1","TOP5","TOP6","REPORTED","TOP8")</f>
        <v>0</v>
      </c>
      <c r="L693" s="53">
        <f t="shared" si="1865"/>
        <v>0</v>
      </c>
      <c r="M693" s="40">
        <f t="shared" si="1866"/>
        <v>0</v>
      </c>
      <c r="N693" s="41"/>
      <c r="O693" s="53">
        <f>_xll.OneStreamExcelAddIn.XFFunctions.XFGetCell("TRUE", "CONSOL", $D$3,"TOT_Entity","USD","Actual",$F$3,"YTD",$B693,"TOPFLOW","TOP","TOP","top1",$C693,"TOP3","Open_Acute_DIV1","TOP5","TOP6","REPORTED","TOP8")</f>
        <v>0</v>
      </c>
      <c r="P693" s="53">
        <f>_xll.OneStreamExcelAddIn.XFFunctions.XFGetCell("TRUE", "CONSOL", $D$3,"TOT_Entity","USD","Actual",$E$3,"YTD",$B693,"TOPFLOW","TOP","TOP","top1",$C693,"top3","Open_Acute_DIV1","TOP5","TOP6","REPORTED","VAR_BW_PY_Actual")</f>
        <v>0</v>
      </c>
      <c r="Q693" s="40">
        <f t="shared" si="1867"/>
        <v>0</v>
      </c>
      <c r="R693" s="41"/>
      <c r="S693" s="53">
        <f>_xll.OneStreamExcelAddIn.XFFunctions.XFGetCell("TRUE", "CONSOL", $D$3,"TOT_Entity","USD","MIDFCST",$E$3,"MTD",$B693,"TOPFLOW","TOP","TOP","top1",$C693,"TOP3","Open_Acute_DIV1","TOP5","TOP6","REPORTED","TOP8")</f>
        <v>0</v>
      </c>
      <c r="T693" s="53">
        <f t="shared" si="1868"/>
        <v>0</v>
      </c>
      <c r="U693" s="40">
        <f t="shared" si="1869"/>
        <v>0</v>
      </c>
      <c r="V693" s="41"/>
      <c r="W693" s="42"/>
      <c r="X693" s="43"/>
      <c r="Y693" s="42"/>
      <c r="Z693" s="44"/>
      <c r="AB693" s="53">
        <f>_xll.OneStreamExcelAddIn.XFFunctions.XFGetCell("TRUE", "CONSOL", $D$3,"TOT_Entity","USD","Actual",[1]Setup!C4,"PERIODIC",$B693,"TOPFLOW","TOP","TOP","top1",$C693,"top3","Open_Acute_DIV1","TOP5","TOP6","REPORTED","TOP8")</f>
        <v>0</v>
      </c>
      <c r="AC693" s="53">
        <f>_xll.OneStreamExcelAddIn.XFFunctions.XFGetCell("TRUE", "CONSOL", $D$3,"TOT_Entity","Aggregated","Budget_Working",[1]Setup!C4,"PERIODIC",$B693,"TOPFLOW","TOP","TOP","top1",$C693,"top3","Open_Acute_DIV1","TOP5","TOP6","REPORTED","TOP8")</f>
        <v>0</v>
      </c>
      <c r="AD693" s="53">
        <f t="shared" si="1870"/>
        <v>0</v>
      </c>
      <c r="AE693" s="40">
        <f t="shared" si="1871"/>
        <v>0</v>
      </c>
      <c r="AG693" s="53">
        <f>_xll.OneStreamExcelAddIn.XFFunctions.XFGetCell("TRUE", "CONSOL", $D$3,"TOT_Entity","USD","Actual",[1]Setup!C5,"PERIODIC",$B693,"TOPFLOW","TOP","TOP","top1",$C693,"top3","Open_Acute_DIV1","TOP5","TOP6","REPORTED","TOP8")</f>
        <v>0</v>
      </c>
      <c r="AH693" s="53">
        <f>_xll.OneStreamExcelAddIn.XFFunctions.XFGetCell("TRUE", "CONSOL", $D$3,"TOT_Entity","Aggregated","Budget_Working",[1]Setup!C5,"PERIODIC",$B693,"TOPFLOW","TOP","TOP","top1",$C693,"top3","Open_Acute_DIV1","TOP5","TOP6","REPORTED","TOP8")</f>
        <v>0</v>
      </c>
      <c r="AI693" s="53">
        <f t="shared" si="1872"/>
        <v>0</v>
      </c>
      <c r="AJ693" s="40">
        <f t="shared" si="1873"/>
        <v>0</v>
      </c>
      <c r="AL693" s="53">
        <f>_xll.OneStreamExcelAddIn.XFFunctions.XFGetCell("TRUE", "CONSOL", $D$3,"TOT_Entity","USD","Actual",[1]Setup!C6,"PERIODIC",$B693,"TOPFLOW","TOP","TOP","top1",$C693,"top3","Open_Acute_DIV1","TOP5","TOP6","REPORTED","TOP8")</f>
        <v>0</v>
      </c>
      <c r="AM693" s="53">
        <f>_xll.OneStreamExcelAddIn.XFFunctions.XFGetCell("TRUE", "CONSOL", $D$3,"TOT_Entity","Aggregated","Budget_Working",[1]Setup!C6,"PERIODIC",$B693,"TOPFLOW","TOP","TOP","top1",$C693,"top3","Open_Acute_DIV1","TOP5","TOP6","REPORTED","TOP8")</f>
        <v>0</v>
      </c>
      <c r="AN693" s="53">
        <f t="shared" si="1874"/>
        <v>0</v>
      </c>
      <c r="AO693" s="40">
        <f t="shared" si="1875"/>
        <v>0</v>
      </c>
      <c r="AQ693" s="53">
        <f>_xll.OneStreamExcelAddIn.XFFunctions.XFGetCell("TRUE", "CONSOL", $D$3,"TOT_Entity","USD","Actual",[1]Setup!C7,"PERIODIC",$B693,"TOPFLOW","TOP","TOP","top1",$C693,"top3","Open_Acute_DIV1","TOP5","TOP6","REPORTED","TOP8")</f>
        <v>0</v>
      </c>
      <c r="AR693" s="53">
        <f>_xll.OneStreamExcelAddIn.XFFunctions.XFGetCell("TRUE", "CONSOL", $D$3,"TOT_Entity","Aggregated","Budget_Working",[1]Setup!C7,"PERIODIC",$B693,"TOPFLOW","TOP","TOP","top1",$C693,"top3","Open_Acute_DIV1","TOP5","TOP6","REPORTED","TOP8")</f>
        <v>0</v>
      </c>
      <c r="AS693" s="53">
        <f t="shared" si="1876"/>
        <v>0</v>
      </c>
      <c r="AT693" s="40">
        <f t="shared" si="1877"/>
        <v>0</v>
      </c>
      <c r="AV693" s="53">
        <f>_xll.OneStreamExcelAddIn.XFFunctions.XFGetCell("TRUE", "CONSOL", $D$3,"TOT_Entity","USD","Actual",[1]Setup!C8,"PERIODIC",$B693,"TOPFLOW","TOP","TOP","top1",$C693,"top3","Open_Acute_DIV1","TOP5","TOP6","REPORTED","TOP8")</f>
        <v>0</v>
      </c>
      <c r="AW693" s="53">
        <f>_xll.OneStreamExcelAddIn.XFFunctions.XFGetCell("TRUE", "CONSOL", $D$3,"TOT_Entity","Aggregated","Budget_Working",[1]Setup!C8,"PERIODIC",$B693,"TOPFLOW","TOP","TOP","top1",$C693,"top3","Open_Acute_DIV1","TOP5","TOP6","REPORTED","TOP8")</f>
        <v>0</v>
      </c>
      <c r="AX693" s="53">
        <f t="shared" si="1878"/>
        <v>0</v>
      </c>
      <c r="AY693" s="40">
        <f t="shared" si="1879"/>
        <v>0</v>
      </c>
      <c r="BA693" s="53">
        <f>_xll.OneStreamExcelAddIn.XFFunctions.XFGetCell("TRUE", "CONSOL", $D$3,"TOT_Entity","USD","Actual",[1]Setup!C9,"PERIODIC",$B693,"TOPFLOW","TOP","TOP","top1",$C693,"top3","Open_Acute_DIV1","TOP5","TOP6","REPORTED","TOP8")</f>
        <v>0</v>
      </c>
      <c r="BB693" s="53">
        <f>_xll.OneStreamExcelAddIn.XFFunctions.XFGetCell("TRUE", "CONSOL", $D$3,"TOT_Entity","Aggregated","Budget_Working",[1]Setup!C9,"PERIODIC",$B693,"TOPFLOW","TOP","TOP","top1",$C693,"top3","Open_Acute_DIV1","TOP5","TOP6","REPORTED","TOP8")</f>
        <v>0</v>
      </c>
      <c r="BC693" s="53">
        <f t="shared" si="1880"/>
        <v>0</v>
      </c>
      <c r="BD693" s="40">
        <f t="shared" si="1881"/>
        <v>0</v>
      </c>
      <c r="BF693" s="53">
        <f>_xll.OneStreamExcelAddIn.XFFunctions.XFGetCell("TRUE", "CONSOL", $D$3,"TOT_Entity","USD","Actual",[1]Setup!C10,"PERIODIC",$B693,"TOPFLOW","TOP","TOP","top1",$C693,"top3","Open_Acute_DIV1","TOP5","TOP6","REPORTED","TOP8")</f>
        <v>0</v>
      </c>
      <c r="BG693" s="53">
        <f>_xll.OneStreamExcelAddIn.XFFunctions.XFGetCell("TRUE", "CONSOL", $D$3,"TOT_Entity","Aggregated","Budget_Working",[1]Setup!C10,"PERIODIC",$B693,"TOPFLOW","TOP","TOP","top1",$C693,"top3","Open_Acute_DIV1","TOP5","TOP6","REPORTED","TOP8")</f>
        <v>0</v>
      </c>
      <c r="BH693" s="53">
        <f t="shared" si="1882"/>
        <v>0</v>
      </c>
      <c r="BI693" s="40">
        <f t="shared" si="1883"/>
        <v>0</v>
      </c>
      <c r="BK693" s="53">
        <f>_xll.OneStreamExcelAddIn.XFFunctions.XFGetCell("TRUE", "CONSOL", $D$3,"TOT_Entity","USD","Actual",[1]Setup!C11,"PERIODIC",$B693,"TOPFLOW","TOP","TOP","top1",$C693,"top3","Open_Acute_DIV1","TOP5","TOP6","REPORTED","TOP8")</f>
        <v>0</v>
      </c>
      <c r="BL693" s="53">
        <f>_xll.OneStreamExcelAddIn.XFFunctions.XFGetCell("TRUE", "CONSOL", $D$3,"TOT_Entity","Aggregated","Budget_Working",[1]Setup!C11,"PERIODIC",$B693,"TOPFLOW","TOP","TOP","top1",$C693,"top3","Open_Acute_DIV1","TOP5","TOP6","REPORTED","TOP8")</f>
        <v>0</v>
      </c>
      <c r="BM693" s="53">
        <f t="shared" si="1884"/>
        <v>0</v>
      </c>
      <c r="BN693" s="40">
        <f t="shared" si="1885"/>
        <v>0</v>
      </c>
      <c r="BP693" s="53">
        <f>_xll.OneStreamExcelAddIn.XFFunctions.XFGetCell("TRUE", "CONSOL", $D$3,"TOT_Entity","USD","Actual",[1]Setup!C12,"PERIODIC",$B693,"TOPFLOW","TOP","TOP","top1",$C693,"top3","Open_Acute_DIV1","TOP5","TOP6","REPORTED","TOP8")</f>
        <v>0</v>
      </c>
      <c r="BQ693" s="53">
        <f>_xll.OneStreamExcelAddIn.XFFunctions.XFGetCell("TRUE", "CONSOL", $D$3,"TOT_Entity","Aggregated","Budget_Working",[1]Setup!C12,"PERIODIC",$B693,"TOPFLOW","TOP","TOP","top1",$C693,"top3","Open_Acute_DIV1","TOP5","TOP6","REPORTED","TOP8")</f>
        <v>0</v>
      </c>
      <c r="BR693" s="53">
        <f t="shared" si="1886"/>
        <v>0</v>
      </c>
      <c r="BS693" s="40">
        <f t="shared" si="1887"/>
        <v>0</v>
      </c>
      <c r="BU693" s="53">
        <f>_xll.OneStreamExcelAddIn.XFFunctions.XFGetCell("TRUE", "CONSOL", $D$3,"TOT_Entity","USD","Actual",[1]Setup!C13,"PERIODIC",$B693,"TOPFLOW","TOP","TOP","top1",$C693,"top3","Open_Acute_DIV1","TOP5","TOP6","REPORTED","TOP8")</f>
        <v>0</v>
      </c>
      <c r="BV693" s="53">
        <f>_xll.OneStreamExcelAddIn.XFFunctions.XFGetCell("TRUE", "CONSOL", $D$3,"TOT_Entity","Aggregated","Budget_Working",[1]Setup!C13,"PERIODIC",$B693,"TOPFLOW","TOP","TOP","top1",$C693,"top3","Open_Acute_DIV1","TOP5","TOP6","REPORTED","TOP8")</f>
        <v>0</v>
      </c>
      <c r="BW693" s="53">
        <f t="shared" si="1888"/>
        <v>0</v>
      </c>
      <c r="BX693" s="40">
        <f t="shared" si="1889"/>
        <v>0</v>
      </c>
      <c r="BZ693" s="53">
        <f>_xll.OneStreamExcelAddIn.XFFunctions.XFGetCell("TRUE", "CONSOL", $D$3,"TOT_Entity","USD","Actual",[1]Setup!C14,"PERIODIC",$B693,"TOPFLOW","TOP","TOP","top1",$C693,"top3","Open_Acute_DIV1","TOP5","TOP6","REPORTED","TOP8")</f>
        <v>0</v>
      </c>
      <c r="CA693" s="53">
        <f>_xll.OneStreamExcelAddIn.XFFunctions.XFGetCell("TRUE", "CONSOL", $D$3,"TOT_Entity","Aggregated","Budget_Working",[1]Setup!C14,"PERIODIC",$B693,"TOPFLOW","TOP","TOP","top1",$C693,"top3","Open_Acute_DIV1","TOP5","TOP6","REPORTED","TOP8")</f>
        <v>0</v>
      </c>
      <c r="CB693" s="53">
        <f t="shared" si="1890"/>
        <v>0</v>
      </c>
      <c r="CC693" s="40">
        <f t="shared" si="1891"/>
        <v>0</v>
      </c>
      <c r="CE693" s="53">
        <f>_xll.OneStreamExcelAddIn.XFFunctions.XFGetCell("TRUE", "CONSOL", $D$3,"TOT_Entity","USD","Actual",[1]Setup!C15,"PERIODIC",$B693,"TOPFLOW","TOP","TOP","top1",$C693,"top3","Open_Acute_DIV1","TOP5","TOP6","REPORTED","TOP8")</f>
        <v>0</v>
      </c>
      <c r="CF693" s="53">
        <f>_xll.OneStreamExcelAddIn.XFFunctions.XFGetCell("TRUE", "CONSOL", $D$3,"TOT_Entity","Aggregated","Budget_Working",[1]Setup!C15,"PERIODIC",$B693,"TOPFLOW","TOP","TOP","top1",$C693,"top3","Open_Acute_DIV1","TOP5","TOP6","REPORTED","TOP8")</f>
        <v>0</v>
      </c>
      <c r="CG693" s="53">
        <f t="shared" si="1892"/>
        <v>0</v>
      </c>
      <c r="CH693" s="40">
        <f t="shared" si="1893"/>
        <v>0</v>
      </c>
      <c r="CI693" s="212"/>
      <c r="CJ693" s="53">
        <f>_xll.OneStreamExcelAddIn.XFFunctions.XFGetCell("TRUE", "CONSOL", $D$3,"TOT_Entity","USD","Actual",[1]Setup!C4,"PERIODIC",$B693,"TOPFLOW","TOP","TOP","top1",$C693,"top3","Open_Acute_DIV1","TOP5","TOP6","REPORTED","TOP8")</f>
        <v>0</v>
      </c>
      <c r="CK693" s="53">
        <f>_xll.OneStreamExcelAddIn.XFFunctions.XFGetCell("TRUE", "CONSOL", $D$3,"TOT_Entity","USD","Actual",[1]Setup!C5,"PERIODIC",$B693,"TOPFLOW","TOP","TOP","top1",$C693,"top3","Open_Acute_DIV1","TOP5","TOP6","REPORTED","TOP8")</f>
        <v>0</v>
      </c>
      <c r="CL693" s="53">
        <f>_xll.OneStreamExcelAddIn.XFFunctions.XFGetCell("TRUE", "CONSOL", $D$3,"TOT_Entity","USD","Actual",[1]Setup!C6,"PERIODIC",$B693,"TOPFLOW","TOP","TOP","top1",$C693,"top3","Open_Acute_DIV1","TOP5","TOP6","REPORTED","TOP8")</f>
        <v>0</v>
      </c>
      <c r="CM693" s="53">
        <f>_xll.OneStreamExcelAddIn.XFFunctions.XFGetCell("TRUE", "CONSOL", $D$3,"TOT_Entity","USD","Actual",[1]Setup!C7,"PERIODIC",$B693,"TOPFLOW","TOP","TOP","top1",$C693,"top3","Open_Acute_DIV1","TOP5","TOP6","REPORTED","TOP8")</f>
        <v>0</v>
      </c>
      <c r="CN693" s="53">
        <f>_xll.OneStreamExcelAddIn.XFFunctions.XFGetCell("TRUE", "CONSOL", $D$3,"TOT_Entity","USD","Actual",[1]Setup!C8,"PERIODIC",$B693,"TOPFLOW","TOP","TOP","top1",$C693,"top3","Open_Acute_DIV1","TOP5","TOP6","REPORTED","TOP8")</f>
        <v>0</v>
      </c>
      <c r="CO693" s="53">
        <f>_xll.OneStreamExcelAddIn.XFFunctions.XFGetCell("TRUE", "CONSOL", $D$3,"TOT_Entity","USD","Actual",[1]Setup!C9,"PERIODIC",$B693,"TOPFLOW","TOP","TOP","top1",$C693,"top3","Open_Acute_DIV1","TOP5","TOP6","REPORTED","TOP8")</f>
        <v>0</v>
      </c>
      <c r="CP693" s="53">
        <f>_xll.OneStreamExcelAddIn.XFFunctions.XFGetCell("TRUE", "CONSOL", $D$3,"TOT_Entity","USD","Actual",[1]Setup!C10,"PERIODIC",$B693,"TOPFLOW","TOP","TOP","top1",$C693,"top3","Open_Acute_DIV1","TOP5","TOP6","REPORTED","TOP8")</f>
        <v>0</v>
      </c>
      <c r="CQ693" s="53">
        <f>_xll.OneStreamExcelAddIn.XFFunctions.XFGetCell("TRUE", "CONSOL", $D$3,"TOT_Entity","USD","Actual",[1]Setup!C11,"PERIODIC",$B693,"TOPFLOW","TOP","TOP","top1",$C693,"top3","Open_Acute_DIV1","TOP5","TOP6","REPORTED","TOP8")</f>
        <v>0</v>
      </c>
      <c r="CR693" s="53">
        <f>_xll.OneStreamExcelAddIn.XFFunctions.XFGetCell("TRUE", "CONSOL", $D$3,"TOT_Entity","USD","Actual",[1]Setup!C12,"PERIODIC",$B693,"TOPFLOW","TOP","TOP","top1",$C693,"top3","Open_Acute_DIV1","TOP5","TOP6","REPORTED","TOP8")</f>
        <v>0</v>
      </c>
      <c r="CS693" s="53">
        <f>_xll.OneStreamExcelAddIn.XFFunctions.XFGetCell("TRUE", "CONSOL", $D$3,"TOT_Entity","USD","Actual",[1]Setup!C13,"PERIODIC",$B693,"TOPFLOW","TOP","TOP","top1",$C693,"top3","Open_Acute_DIV1","TOP5","TOP6","REPORTED","TOP8")</f>
        <v>0</v>
      </c>
      <c r="CT693" s="53">
        <f>_xll.OneStreamExcelAddIn.XFFunctions.XFGetCell("TRUE", "CONSOL", $D$3,"TOT_Entity","USD","Actual",[1]Setup!C14,"PERIODIC",$B693,"TOPFLOW","TOP","TOP","top1",$C693,"top3","Open_Acute_DIV1","TOP5","TOP6","REPORTED","TOP8")</f>
        <v>0</v>
      </c>
      <c r="CU693" s="53">
        <f>_xll.OneStreamExcelAddIn.XFFunctions.XFGetCell("TRUE", "CONSOL", $D$3,"TOT_Entity","USD","Actual",[1]Setup!C15,"PERIODIC",$B693,"TOPFLOW","TOP","TOP","top1",$C693,"top3","Open_Acute_DIV1","TOP5","TOP6","REPORTED","TOP8")</f>
        <v>0</v>
      </c>
      <c r="CV693" s="212"/>
      <c r="CW693" s="53">
        <f>_xll.OneStreamExcelAddIn.XFFunctions.XFGetCell("TRUE", "CONSOL", $D$3,"TOT_Entity","USD","Actual",[1]Setup!C17,"PERIODIC",$B693,"TOPFLOW","TOP","TOP","top1",$C693,"top3","Open_Acute_DIV1","TOP5","TOP6","REPORTED","TOP8")</f>
        <v>0</v>
      </c>
      <c r="CX693" s="53">
        <f>_xll.OneStreamExcelAddIn.XFFunctions.XFGetCell("TRUE", "CONSOL", $D$3,"TOT_Entity","USD","Actual",[1]Setup!C18,"PERIODIC",$B693,"TOPFLOW","TOP","TOP","top1",$C693,"top3","Open_Acute_DIV1","TOP5","TOP6","REPORTED","TOP8")</f>
        <v>0</v>
      </c>
      <c r="CY693" s="53">
        <f>_xll.OneStreamExcelAddIn.XFFunctions.XFGetCell("TRUE", "CONSOL", $D$3,"TOT_Entity","USD","Actual",[1]Setup!C19,"PERIODIC",$B693,"TOPFLOW","TOP","TOP","top1",$C693,"top3","Open_Acute_DIV1","TOP5","TOP6","REPORTED","TOP8")</f>
        <v>0</v>
      </c>
      <c r="CZ693" s="53">
        <f>_xll.OneStreamExcelAddIn.XFFunctions.XFGetCell("TRUE", "CONSOL", $D$3,"TOT_Entity","USD","Actual",[1]Setup!C20,"PERIODIC",$B693,"TOPFLOW","TOP","TOP","top1",$C693,"top3","Open_Acute_DIV1","TOP5","TOP6","REPORTED","TOP8")</f>
        <v>0</v>
      </c>
      <c r="DA693" s="53">
        <f>_xll.OneStreamExcelAddIn.XFFunctions.XFGetCell("TRUE", "CONSOL", $D$3,"TOT_Entity","USD","Actual",[1]Setup!C21,"PERIODIC",$B693,"TOPFLOW","TOP","TOP","top1",$C693,"top3","Open_Acute_DIV1","TOP5","TOP6","REPORTED","TOP8")</f>
        <v>0</v>
      </c>
      <c r="DB693" s="53">
        <f>_xll.OneStreamExcelAddIn.XFFunctions.XFGetCell("TRUE", "CONSOL", $D$3,"TOT_Entity","USD","Actual",[1]Setup!C22,"PERIODIC",$B693,"TOPFLOW","TOP","TOP","top1",$C693,"top3","Open_Acute_DIV1","TOP5","TOP6","REPORTED","TOP8")</f>
        <v>0</v>
      </c>
      <c r="DC693" s="53">
        <f>_xll.OneStreamExcelAddIn.XFFunctions.XFGetCell("TRUE", "CONSOL", $D$3,"TOT_Entity","USD","Actual",[1]Setup!C23,"PERIODIC",$B693,"TOPFLOW","TOP","TOP","top1",$C693,"top3","Open_Acute_DIV1","TOP5","TOP6","REPORTED","TOP8")</f>
        <v>0</v>
      </c>
      <c r="DD693" s="53">
        <f>_xll.OneStreamExcelAddIn.XFFunctions.XFGetCell("TRUE", "CONSOL", $D$3,"TOT_Entity","USD","Actual",[1]Setup!C24,"PERIODIC",$B693,"TOPFLOW","TOP","TOP","top1",$C693,"top3","Open_Acute_DIV1","TOP5","TOP6","REPORTED","TOP8")</f>
        <v>0</v>
      </c>
      <c r="DE693" s="53">
        <f>_xll.OneStreamExcelAddIn.XFFunctions.XFGetCell("TRUE", "CONSOL", $D$3,"TOT_Entity","USD","Actual",[1]Setup!C25,"PERIODIC",$B693,"TOPFLOW","TOP","TOP","top1",$C693,"top3","Open_Acute_DIV1","TOP5","TOP6","REPORTED","TOP8")</f>
        <v>0</v>
      </c>
      <c r="DF693" s="53">
        <f>_xll.OneStreamExcelAddIn.XFFunctions.XFGetCell("TRUE", "CONSOL", $D$3,"TOT_Entity","USD","Actual",[1]Setup!C26,"PERIODIC",$B693,"TOPFLOW","TOP","TOP","top1",$C693,"top3","Open_Acute_DIV1","TOP5","TOP6","REPORTED","TOP8")</f>
        <v>0</v>
      </c>
      <c r="DG693" s="53">
        <f>_xll.OneStreamExcelAddIn.XFFunctions.XFGetCell("TRUE", "CONSOL", $D$3,"TOT_Entity","USD","Actual",[1]Setup!C27,"PERIODIC",$B693,"TOPFLOW","TOP","TOP","top1",$C693,"top3","Open_Acute_DIV1","TOP5","TOP6","REPORTED","TOP8")</f>
        <v>0</v>
      </c>
      <c r="DH693" s="53">
        <f>_xll.OneStreamExcelAddIn.XFFunctions.XFGetCell("TRUE", "CONSOL", $D$3,"TOT_Entity","USD","Actual",[1]Setup!C28,"PERIODIC",$B693,"TOPFLOW","TOP","TOP","top1",$C693,"top3","Open_Acute_DIV1","TOP5","TOP6","REPORTED","TOP8")</f>
        <v>0</v>
      </c>
      <c r="DI693" s="178"/>
      <c r="DJ693" s="53">
        <f>_xll.OneStreamExcelAddIn.XFFunctions.XFGetCell("TRUE", "CONSOL", $D$3,"TOT_Entity","Aggregated","Budget_Working",[1]Setup!C4,"PERIODIC",$B693,"TOPFLOW","TOP","TOP","top1",$C693,"top3","Open_Acute_DIV1","TOP5","TOP6","REPORTED","TOP8")</f>
        <v>0</v>
      </c>
      <c r="DK693" s="53">
        <f>_xll.OneStreamExcelAddIn.XFFunctions.XFGetCell("TRUE", "CONSOL", $D$3,"TOT_Entity","Aggregated","Budget_Working",[1]Setup!C5,"PERIODIC",$B693,"TOPFLOW","TOP","TOP","top1",$C693,"top3","Open_Acute_DIV1","TOP5","TOP6","REPORTED","TOP8")</f>
        <v>0</v>
      </c>
      <c r="DL693" s="53">
        <f>_xll.OneStreamExcelAddIn.XFFunctions.XFGetCell("TRUE", "CONSOL", $D$3,"TOT_Entity","Aggregated","Budget_Working",[1]Setup!C6,"PERIODIC",$B693,"TOPFLOW","TOP","TOP","top1",$C693,"top3","Open_Acute_DIV1","TOP5","TOP6","REPORTED","TOP8")</f>
        <v>0</v>
      </c>
      <c r="DM693" s="53">
        <f>_xll.OneStreamExcelAddIn.XFFunctions.XFGetCell("TRUE", "CONSOL", $D$3,"TOT_Entity","Aggregated","Budget_Working",[1]Setup!C7,"PERIODIC",$B693,"TOPFLOW","TOP","TOP","top1",$C693,"top3","Open_Acute_DIV1","TOP5","TOP6","REPORTED","TOP8")</f>
        <v>0</v>
      </c>
      <c r="DN693" s="53">
        <f>_xll.OneStreamExcelAddIn.XFFunctions.XFGetCell("TRUE", "CONSOL", $D$3,"TOT_Entity","Aggregated","Budget_Working",[1]Setup!C8,"PERIODIC",$B693,"TOPFLOW","TOP","TOP","top1",$C693,"top3","Open_Acute_DIV1","TOP5","TOP6","REPORTED","TOP8")</f>
        <v>0</v>
      </c>
      <c r="DO693" s="53">
        <f>_xll.OneStreamExcelAddIn.XFFunctions.XFGetCell("TRUE", "CONSOL", $D$3,"TOT_Entity","Aggregated","Budget_Working",[1]Setup!C9,"PERIODIC",$B693,"TOPFLOW","TOP","TOP","top1",$C693,"top3","Open_Acute_DIV1","TOP5","TOP6","REPORTED","TOP8")</f>
        <v>0</v>
      </c>
      <c r="DP693" s="53">
        <f>_xll.OneStreamExcelAddIn.XFFunctions.XFGetCell("TRUE", "CONSOL", $D$3,"TOT_Entity","Aggregated","Budget_Working",[1]Setup!C10,"PERIODIC",$B693,"TOPFLOW","TOP","TOP","top1",$C693,"top3","Open_Acute_DIV1","TOP5","TOP6","REPORTED","TOP8")</f>
        <v>0</v>
      </c>
      <c r="DQ693" s="53">
        <f>_xll.OneStreamExcelAddIn.XFFunctions.XFGetCell("TRUE", "CONSOL", $D$3,"TOT_Entity","Aggregated","Budget_Working",[1]Setup!C11,"PERIODIC",$B693,"TOPFLOW","TOP","TOP","top1",$C693,"top3","Open_Acute_DIV1","TOP5","TOP6","REPORTED","TOP8")</f>
        <v>0</v>
      </c>
      <c r="DR693" s="53">
        <f>_xll.OneStreamExcelAddIn.XFFunctions.XFGetCell("TRUE", "CONSOL", $D$3,"TOT_Entity","Aggregated","Budget_Working",[1]Setup!C12,"PERIODIC",$B693,"TOPFLOW","TOP","TOP","top1",$C693,"top3","Open_Acute_DIV1","TOP5","TOP6","REPORTED","TOP8")</f>
        <v>0</v>
      </c>
      <c r="DS693" s="53">
        <f>_xll.OneStreamExcelAddIn.XFFunctions.XFGetCell("TRUE", "CONSOL", $D$3,"TOT_Entity","Aggregated","Budget_Working",[1]Setup!C13,"PERIODIC",$B693,"TOPFLOW","TOP","TOP","top1",$C693,"top3","Open_Acute_DIV1","TOP5","TOP6","REPORTED","TOP8")</f>
        <v>0</v>
      </c>
      <c r="DT693" s="53">
        <f>_xll.OneStreamExcelAddIn.XFFunctions.XFGetCell("TRUE", "CONSOL", $D$3,"TOT_Entity","Aggregated","Budget_Working",[1]Setup!C14,"PERIODIC",$B693,"TOPFLOW","TOP","TOP","top1",$C693,"top3","Open_Acute_DIV1","TOP5","TOP6","REPORTED","TOP8")</f>
        <v>0</v>
      </c>
      <c r="DU693" s="53">
        <f>_xll.OneStreamExcelAddIn.XFFunctions.XFGetCell("TRUE", "CONSOL", $D$3,"TOT_Entity","Aggregated","Budget_Working",[1]Setup!C15,"PERIODIC",$B693,"TOPFLOW","TOP","TOP","top1",$C693,"top3","Open_Acute_DIV1","TOP5","TOP6","REPORTED","TOP8")</f>
        <v>0</v>
      </c>
      <c r="DV693" s="178"/>
      <c r="DW693" s="53">
        <f>_xll.OneStreamExcelAddIn.XFFunctions.XFGetCell("TRUE", "CONSOL", $D$3,"TOT_Entity","USD","Budget_Final",[1]Setup!C17,"PERIODIC",$B693,"TOPFLOW","TOP","TOP","top1",$C693,"top3","Open_Acute_DIV1","TOP5","TOP6","REPORTED","TOP8")</f>
        <v>0</v>
      </c>
      <c r="DX693" s="53">
        <f>_xll.OneStreamExcelAddIn.XFFunctions.XFGetCell("TRUE", "CONSOL", $D$3,"TOT_Entity","USD","Budget_Final",[1]Setup!C18,"PERIODIC",$B693,"TOPFLOW","TOP","TOP","top1",$C693,"top3","Open_Acute_DIV1","TOP5","TOP6","REPORTED","TOP8")</f>
        <v>0</v>
      </c>
      <c r="DY693" s="53">
        <f>_xll.OneStreamExcelAddIn.XFFunctions.XFGetCell("TRUE", "CONSOL", $D$3,"TOT_Entity","USD","Budget_Final",[1]Setup!C19,"PERIODIC",$B693,"TOPFLOW","TOP","TOP","top1",$C693,"top3","Open_Acute_DIV1","TOP5","TOP6","REPORTED","TOP8")</f>
        <v>0</v>
      </c>
      <c r="DZ693" s="53">
        <f>_xll.OneStreamExcelAddIn.XFFunctions.XFGetCell("TRUE", "CONSOL", $D$3,"TOT_Entity","USD","Budget_Final",[1]Setup!C20,"PERIODIC",$B693,"TOPFLOW","TOP","TOP","top1",$C693,"top3","Open_Acute_DIV1","TOP5","TOP6","REPORTED","TOP8")</f>
        <v>0</v>
      </c>
      <c r="EA693" s="53">
        <f>_xll.OneStreamExcelAddIn.XFFunctions.XFGetCell("TRUE", "CONSOL", $D$3,"TOT_Entity","USD","Budget_Final",[1]Setup!C21,"PERIODIC",$B693,"TOPFLOW","TOP","TOP","top1",$C693,"top3","Open_Acute_DIV1","TOP5","TOP6","REPORTED","TOP8")</f>
        <v>0</v>
      </c>
      <c r="EB693" s="53">
        <f>_xll.OneStreamExcelAddIn.XFFunctions.XFGetCell("TRUE", "CONSOL", $D$3,"TOT_Entity","USD","Budget_Final",[1]Setup!C22,"PERIODIC",$B693,"TOPFLOW","TOP","TOP","top1",$C693,"top3","Open_Acute_DIV1","TOP5","TOP6","REPORTED","TOP8")</f>
        <v>0</v>
      </c>
      <c r="EC693" s="53">
        <f>_xll.OneStreamExcelAddIn.XFFunctions.XFGetCell("TRUE", "CONSOL", $D$3,"TOT_Entity","USD","Budget_Final",[1]Setup!C23,"PERIODIC",$B693,"TOPFLOW","TOP","TOP","top1",$C693,"top3","Open_Acute_DIV1","TOP5","TOP6","REPORTED","TOP8")</f>
        <v>0</v>
      </c>
      <c r="ED693" s="53">
        <f>_xll.OneStreamExcelAddIn.XFFunctions.XFGetCell("TRUE", "CONSOL", $D$3,"TOT_Entity","USD","Budget_Final",[1]Setup!C24,"PERIODIC",$B693,"TOPFLOW","TOP","TOP","top1",$C693,"top3","Open_Acute_DIV1","TOP5","TOP6","REPORTED","TOP8")</f>
        <v>0</v>
      </c>
      <c r="EE693" s="53">
        <f>_xll.OneStreamExcelAddIn.XFFunctions.XFGetCell("TRUE", "CONSOL", $D$3,"TOT_Entity","USD","Budget_Final",[1]Setup!C25,"PERIODIC",$B693,"TOPFLOW","TOP","TOP","top1",$C693,"top3","Open_Acute_DIV1","TOP5","TOP6","REPORTED","TOP8")</f>
        <v>0</v>
      </c>
      <c r="EF693" s="53">
        <f>_xll.OneStreamExcelAddIn.XFFunctions.XFGetCell("TRUE", "CONSOL", $D$3,"TOT_Entity","USD","Budget_Final",[1]Setup!C26,"PERIODIC",$B693,"TOPFLOW","TOP","TOP","top1",$C693,"top3","Open_Acute_DIV1","TOP5","TOP6","REPORTED","TOP8")</f>
        <v>0</v>
      </c>
      <c r="EG693" s="53">
        <f>_xll.OneStreamExcelAddIn.XFFunctions.XFGetCell("TRUE", "CONSOL", $D$3,"TOT_Entity","USD","Budget_Final",[1]Setup!C27,"PERIODIC",$B693,"TOPFLOW","TOP","TOP","top1",$C693,"top3","Open_Acute_DIV1","TOP5","TOP6","REPORTED","TOP8")</f>
        <v>0</v>
      </c>
      <c r="EH693" s="53">
        <f>_xll.OneStreamExcelAddIn.XFFunctions.XFGetCell("TRUE", "CONSOL", $D$3,"TOT_Entity","USD","Budget_Final",[1]Setup!C28,"PERIODIC",$B693,"TOPFLOW","TOP","TOP","top1",$C693,"top3","Open_Acute_DIV1","TOP5","TOP6","REPORTED","TOP8")</f>
        <v>0</v>
      </c>
    </row>
    <row r="694" spans="2:138" x14ac:dyDescent="0.25">
      <c r="B694" s="51">
        <v>69134</v>
      </c>
      <c r="C694" s="51"/>
      <c r="D694" t="str" cm="1">
        <f t="array" ref="D694">_xll.OneStreamExcelAddIn.XFFunctions.XFGetMemberInfo("Description","Account",B694)</f>
        <v>Advert - TV and Radio</v>
      </c>
      <c r="E694" s="53">
        <f>_xll.OneStreamExcelAddIn.XFFunctions.XFGetCell("TRUE", "CONSOL", $D$3,"TOT_Entity","USD","Actual",$E$3,"PERIODIC",$B694,"TOPFLOW","TOP","TOP","top1",$C694,"top3","Open_Acute_DIV1","TOP5","TOP6","REPORTED","TOP8")</f>
        <v>0</v>
      </c>
      <c r="F694" s="53">
        <f>_xll.OneStreamExcelAddIn.XFFunctions.XFGetCell("TRUE", "CONSOL", $D$3,"TOT_Entity","Aggregated","Budget_Working",$E$3,"PERIODIC",$B694,"TOPFLOW","TOP","TOP","top1",$C694,"top3","Open_Acute_DIV1","TOP5","TOP6","REPORTED","TOP8")</f>
        <v>0</v>
      </c>
      <c r="G694" s="53">
        <f t="shared" si="1863"/>
        <v>0</v>
      </c>
      <c r="H694" s="55">
        <f t="shared" si="1864"/>
        <v>0</v>
      </c>
      <c r="I694" s="41"/>
      <c r="J694" s="53">
        <f>_xll.OneStreamExcelAddIn.XFFunctions.XFGetCell("TRUE", "CONSOL", $D$3,"TOT_Entity","USD","Actual",$E$3,"YTD",$B694,"TOPFLOW","TOP","TOP","top1",$C694,"TOP3","Open_Acute_DIV1","TOP5","TOP6","REPORTED","TOP8")</f>
        <v>0</v>
      </c>
      <c r="K694" s="53">
        <f>_xll.OneStreamExcelAddIn.XFFunctions.XFGetCell("TRUE", "CONSOL", $D$3,"TOT_Entity","Aggregated","Budget_Working",$E$3,"YTD",$B694,"TOPFLOW","TOP","TOP","top1",$C694,"TOP3","Open_Acute_DIV1","TOP5","TOP6","REPORTED","TOP8")</f>
        <v>0</v>
      </c>
      <c r="L694" s="53">
        <f t="shared" si="1865"/>
        <v>0</v>
      </c>
      <c r="M694" s="40">
        <f t="shared" si="1866"/>
        <v>0</v>
      </c>
      <c r="N694" s="41"/>
      <c r="O694" s="53">
        <f>_xll.OneStreamExcelAddIn.XFFunctions.XFGetCell("TRUE", "CONSOL", $D$3,"TOT_Entity","USD","Actual",$F$3,"YTD",$B694,"TOPFLOW","TOP","TOP","top1",$C694,"TOP3","Open_Acute_DIV1","TOP5","TOP6","REPORTED","TOP8")</f>
        <v>0</v>
      </c>
      <c r="P694" s="53">
        <f>_xll.OneStreamExcelAddIn.XFFunctions.XFGetCell("TRUE", "CONSOL", $D$3,"TOT_Entity","USD","Actual",$E$3,"YTD",$B694,"TOPFLOW","TOP","TOP","top1",$C694,"top3","Open_Acute_DIV1","TOP5","TOP6","REPORTED","VAR_BW_PY_Actual")</f>
        <v>0</v>
      </c>
      <c r="Q694" s="40">
        <f t="shared" si="1867"/>
        <v>0</v>
      </c>
      <c r="R694" s="41"/>
      <c r="S694" s="53">
        <f>_xll.OneStreamExcelAddIn.XFFunctions.XFGetCell("TRUE", "CONSOL", $D$3,"TOT_Entity","USD","MIDFCST",$E$3,"MTD",$B694,"TOPFLOW","TOP","TOP","top1",$C694,"TOP3","Open_Acute_DIV1","TOP5","TOP6","REPORTED","TOP8")</f>
        <v>0</v>
      </c>
      <c r="T694" s="53">
        <f t="shared" si="1868"/>
        <v>0</v>
      </c>
      <c r="U694" s="40">
        <f t="shared" si="1869"/>
        <v>0</v>
      </c>
      <c r="V694" s="41"/>
      <c r="W694" s="42"/>
      <c r="X694" s="43"/>
      <c r="Y694" s="42"/>
      <c r="Z694" s="44"/>
      <c r="AB694" s="53">
        <f>_xll.OneStreamExcelAddIn.XFFunctions.XFGetCell("TRUE", "CONSOL", $D$3,"TOT_Entity","USD","Actual",[1]Setup!C4,"PERIODIC",$B694,"TOPFLOW","TOP","TOP","top1",$C694,"top3","Open_Acute_DIV1","TOP5","TOP6","REPORTED","TOP8")</f>
        <v>0</v>
      </c>
      <c r="AC694" s="53">
        <f>_xll.OneStreamExcelAddIn.XFFunctions.XFGetCell("TRUE", "CONSOL", $D$3,"TOT_Entity","Aggregated","Budget_Working",[1]Setup!C4,"PERIODIC",$B694,"TOPFLOW","TOP","TOP","top1",$C694,"top3","Open_Acute_DIV1","TOP5","TOP6","REPORTED","TOP8")</f>
        <v>0</v>
      </c>
      <c r="AD694" s="53">
        <f t="shared" si="1870"/>
        <v>0</v>
      </c>
      <c r="AE694" s="40">
        <f t="shared" si="1871"/>
        <v>0</v>
      </c>
      <c r="AG694" s="53">
        <f>_xll.OneStreamExcelAddIn.XFFunctions.XFGetCell("TRUE", "CONSOL", $D$3,"TOT_Entity","USD","Actual",[1]Setup!C5,"PERIODIC",$B694,"TOPFLOW","TOP","TOP","top1",$C694,"top3","Open_Acute_DIV1","TOP5","TOP6","REPORTED","TOP8")</f>
        <v>0</v>
      </c>
      <c r="AH694" s="53">
        <f>_xll.OneStreamExcelAddIn.XFFunctions.XFGetCell("TRUE", "CONSOL", $D$3,"TOT_Entity","Aggregated","Budget_Working",[1]Setup!C5,"PERIODIC",$B694,"TOPFLOW","TOP","TOP","top1",$C694,"top3","Open_Acute_DIV1","TOP5","TOP6","REPORTED","TOP8")</f>
        <v>0</v>
      </c>
      <c r="AI694" s="53">
        <f t="shared" si="1872"/>
        <v>0</v>
      </c>
      <c r="AJ694" s="40">
        <f t="shared" si="1873"/>
        <v>0</v>
      </c>
      <c r="AL694" s="53">
        <f>_xll.OneStreamExcelAddIn.XFFunctions.XFGetCell("TRUE", "CONSOL", $D$3,"TOT_Entity","USD","Actual",[1]Setup!C6,"PERIODIC",$B694,"TOPFLOW","TOP","TOP","top1",$C694,"top3","Open_Acute_DIV1","TOP5","TOP6","REPORTED","TOP8")</f>
        <v>0</v>
      </c>
      <c r="AM694" s="53">
        <f>_xll.OneStreamExcelAddIn.XFFunctions.XFGetCell("TRUE", "CONSOL", $D$3,"TOT_Entity","Aggregated","Budget_Working",[1]Setup!C6,"PERIODIC",$B694,"TOPFLOW","TOP","TOP","top1",$C694,"top3","Open_Acute_DIV1","TOP5","TOP6","REPORTED","TOP8")</f>
        <v>0</v>
      </c>
      <c r="AN694" s="53">
        <f t="shared" si="1874"/>
        <v>0</v>
      </c>
      <c r="AO694" s="40">
        <f t="shared" si="1875"/>
        <v>0</v>
      </c>
      <c r="AQ694" s="53">
        <f>_xll.OneStreamExcelAddIn.XFFunctions.XFGetCell("TRUE", "CONSOL", $D$3,"TOT_Entity","USD","Actual",[1]Setup!C7,"PERIODIC",$B694,"TOPFLOW","TOP","TOP","top1",$C694,"top3","Open_Acute_DIV1","TOP5","TOP6","REPORTED","TOP8")</f>
        <v>0</v>
      </c>
      <c r="AR694" s="53">
        <f>_xll.OneStreamExcelAddIn.XFFunctions.XFGetCell("TRUE", "CONSOL", $D$3,"TOT_Entity","Aggregated","Budget_Working",[1]Setup!C7,"PERIODIC",$B694,"TOPFLOW","TOP","TOP","top1",$C694,"top3","Open_Acute_DIV1","TOP5","TOP6","REPORTED","TOP8")</f>
        <v>0</v>
      </c>
      <c r="AS694" s="53">
        <f t="shared" si="1876"/>
        <v>0</v>
      </c>
      <c r="AT694" s="40">
        <f t="shared" si="1877"/>
        <v>0</v>
      </c>
      <c r="AV694" s="53">
        <f>_xll.OneStreamExcelAddIn.XFFunctions.XFGetCell("TRUE", "CONSOL", $D$3,"TOT_Entity","USD","Actual",[1]Setup!C8,"PERIODIC",$B694,"TOPFLOW","TOP","TOP","top1",$C694,"top3","Open_Acute_DIV1","TOP5","TOP6","REPORTED","TOP8")</f>
        <v>0</v>
      </c>
      <c r="AW694" s="53">
        <f>_xll.OneStreamExcelAddIn.XFFunctions.XFGetCell("TRUE", "CONSOL", $D$3,"TOT_Entity","Aggregated","Budget_Working",[1]Setup!C8,"PERIODIC",$B694,"TOPFLOW","TOP","TOP","top1",$C694,"top3","Open_Acute_DIV1","TOP5","TOP6","REPORTED","TOP8")</f>
        <v>0</v>
      </c>
      <c r="AX694" s="53">
        <f t="shared" si="1878"/>
        <v>0</v>
      </c>
      <c r="AY694" s="40">
        <f t="shared" si="1879"/>
        <v>0</v>
      </c>
      <c r="BA694" s="53">
        <f>_xll.OneStreamExcelAddIn.XFFunctions.XFGetCell("TRUE", "CONSOL", $D$3,"TOT_Entity","USD","Actual",[1]Setup!C9,"PERIODIC",$B694,"TOPFLOW","TOP","TOP","top1",$C694,"top3","Open_Acute_DIV1","TOP5","TOP6","REPORTED","TOP8")</f>
        <v>0</v>
      </c>
      <c r="BB694" s="53">
        <f>_xll.OneStreamExcelAddIn.XFFunctions.XFGetCell("TRUE", "CONSOL", $D$3,"TOT_Entity","Aggregated","Budget_Working",[1]Setup!C9,"PERIODIC",$B694,"TOPFLOW","TOP","TOP","top1",$C694,"top3","Open_Acute_DIV1","TOP5","TOP6","REPORTED","TOP8")</f>
        <v>0</v>
      </c>
      <c r="BC694" s="53">
        <f t="shared" si="1880"/>
        <v>0</v>
      </c>
      <c r="BD694" s="40">
        <f t="shared" si="1881"/>
        <v>0</v>
      </c>
      <c r="BF694" s="53">
        <f>_xll.OneStreamExcelAddIn.XFFunctions.XFGetCell("TRUE", "CONSOL", $D$3,"TOT_Entity","USD","Actual",[1]Setup!C10,"PERIODIC",$B694,"TOPFLOW","TOP","TOP","top1",$C694,"top3","Open_Acute_DIV1","TOP5","TOP6","REPORTED","TOP8")</f>
        <v>0</v>
      </c>
      <c r="BG694" s="53">
        <f>_xll.OneStreamExcelAddIn.XFFunctions.XFGetCell("TRUE", "CONSOL", $D$3,"TOT_Entity","Aggregated","Budget_Working",[1]Setup!C10,"PERIODIC",$B694,"TOPFLOW","TOP","TOP","top1",$C694,"top3","Open_Acute_DIV1","TOP5","TOP6","REPORTED","TOP8")</f>
        <v>0</v>
      </c>
      <c r="BH694" s="53">
        <f t="shared" si="1882"/>
        <v>0</v>
      </c>
      <c r="BI694" s="40">
        <f t="shared" si="1883"/>
        <v>0</v>
      </c>
      <c r="BK694" s="53">
        <f>_xll.OneStreamExcelAddIn.XFFunctions.XFGetCell("TRUE", "CONSOL", $D$3,"TOT_Entity","USD","Actual",[1]Setup!C11,"PERIODIC",$B694,"TOPFLOW","TOP","TOP","top1",$C694,"top3","Open_Acute_DIV1","TOP5","TOP6","REPORTED","TOP8")</f>
        <v>0</v>
      </c>
      <c r="BL694" s="53">
        <f>_xll.OneStreamExcelAddIn.XFFunctions.XFGetCell("TRUE", "CONSOL", $D$3,"TOT_Entity","Aggregated","Budget_Working",[1]Setup!C11,"PERIODIC",$B694,"TOPFLOW","TOP","TOP","top1",$C694,"top3","Open_Acute_DIV1","TOP5","TOP6","REPORTED","TOP8")</f>
        <v>0</v>
      </c>
      <c r="BM694" s="53">
        <f t="shared" si="1884"/>
        <v>0</v>
      </c>
      <c r="BN694" s="40">
        <f t="shared" si="1885"/>
        <v>0</v>
      </c>
      <c r="BP694" s="53">
        <f>_xll.OneStreamExcelAddIn.XFFunctions.XFGetCell("TRUE", "CONSOL", $D$3,"TOT_Entity","USD","Actual",[1]Setup!C12,"PERIODIC",$B694,"TOPFLOW","TOP","TOP","top1",$C694,"top3","Open_Acute_DIV1","TOP5","TOP6","REPORTED","TOP8")</f>
        <v>0</v>
      </c>
      <c r="BQ694" s="53">
        <f>_xll.OneStreamExcelAddIn.XFFunctions.XFGetCell("TRUE", "CONSOL", $D$3,"TOT_Entity","Aggregated","Budget_Working",[1]Setup!C12,"PERIODIC",$B694,"TOPFLOW","TOP","TOP","top1",$C694,"top3","Open_Acute_DIV1","TOP5","TOP6","REPORTED","TOP8")</f>
        <v>0</v>
      </c>
      <c r="BR694" s="53">
        <f t="shared" si="1886"/>
        <v>0</v>
      </c>
      <c r="BS694" s="40">
        <f t="shared" si="1887"/>
        <v>0</v>
      </c>
      <c r="BU694" s="53">
        <f>_xll.OneStreamExcelAddIn.XFFunctions.XFGetCell("TRUE", "CONSOL", $D$3,"TOT_Entity","USD","Actual",[1]Setup!C13,"PERIODIC",$B694,"TOPFLOW","TOP","TOP","top1",$C694,"top3","Open_Acute_DIV1","TOP5","TOP6","REPORTED","TOP8")</f>
        <v>0</v>
      </c>
      <c r="BV694" s="53">
        <f>_xll.OneStreamExcelAddIn.XFFunctions.XFGetCell("TRUE", "CONSOL", $D$3,"TOT_Entity","Aggregated","Budget_Working",[1]Setup!C13,"PERIODIC",$B694,"TOPFLOW","TOP","TOP","top1",$C694,"top3","Open_Acute_DIV1","TOP5","TOP6","REPORTED","TOP8")</f>
        <v>0</v>
      </c>
      <c r="BW694" s="53">
        <f t="shared" si="1888"/>
        <v>0</v>
      </c>
      <c r="BX694" s="40">
        <f t="shared" si="1889"/>
        <v>0</v>
      </c>
      <c r="BZ694" s="53">
        <f>_xll.OneStreamExcelAddIn.XFFunctions.XFGetCell("TRUE", "CONSOL", $D$3,"TOT_Entity","USD","Actual",[1]Setup!C14,"PERIODIC",$B694,"TOPFLOW","TOP","TOP","top1",$C694,"top3","Open_Acute_DIV1","TOP5","TOP6","REPORTED","TOP8")</f>
        <v>0</v>
      </c>
      <c r="CA694" s="53">
        <f>_xll.OneStreamExcelAddIn.XFFunctions.XFGetCell("TRUE", "CONSOL", $D$3,"TOT_Entity","Aggregated","Budget_Working",[1]Setup!C14,"PERIODIC",$B694,"TOPFLOW","TOP","TOP","top1",$C694,"top3","Open_Acute_DIV1","TOP5","TOP6","REPORTED","TOP8")</f>
        <v>0</v>
      </c>
      <c r="CB694" s="53">
        <f t="shared" si="1890"/>
        <v>0</v>
      </c>
      <c r="CC694" s="40">
        <f t="shared" si="1891"/>
        <v>0</v>
      </c>
      <c r="CE694" s="53">
        <f>_xll.OneStreamExcelAddIn.XFFunctions.XFGetCell("TRUE", "CONSOL", $D$3,"TOT_Entity","USD","Actual",[1]Setup!C15,"PERIODIC",$B694,"TOPFLOW","TOP","TOP","top1",$C694,"top3","Open_Acute_DIV1","TOP5","TOP6","REPORTED","TOP8")</f>
        <v>0</v>
      </c>
      <c r="CF694" s="53">
        <f>_xll.OneStreamExcelAddIn.XFFunctions.XFGetCell("TRUE", "CONSOL", $D$3,"TOT_Entity","Aggregated","Budget_Working",[1]Setup!C15,"PERIODIC",$B694,"TOPFLOW","TOP","TOP","top1",$C694,"top3","Open_Acute_DIV1","TOP5","TOP6","REPORTED","TOP8")</f>
        <v>0</v>
      </c>
      <c r="CG694" s="53">
        <f t="shared" si="1892"/>
        <v>0</v>
      </c>
      <c r="CH694" s="40">
        <f t="shared" si="1893"/>
        <v>0</v>
      </c>
      <c r="CI694" s="212"/>
      <c r="CJ694" s="53">
        <f>_xll.OneStreamExcelAddIn.XFFunctions.XFGetCell("TRUE", "CONSOL", $D$3,"TOT_Entity","USD","Actual",[1]Setup!C4,"PERIODIC",$B694,"TOPFLOW","TOP","TOP","top1",$C694,"top3","Open_Acute_DIV1","TOP5","TOP6","REPORTED","TOP8")</f>
        <v>0</v>
      </c>
      <c r="CK694" s="53">
        <f>_xll.OneStreamExcelAddIn.XFFunctions.XFGetCell("TRUE", "CONSOL", $D$3,"TOT_Entity","USD","Actual",[1]Setup!C5,"PERIODIC",$B694,"TOPFLOW","TOP","TOP","top1",$C694,"top3","Open_Acute_DIV1","TOP5","TOP6","REPORTED","TOP8")</f>
        <v>0</v>
      </c>
      <c r="CL694" s="53">
        <f>_xll.OneStreamExcelAddIn.XFFunctions.XFGetCell("TRUE", "CONSOL", $D$3,"TOT_Entity","USD","Actual",[1]Setup!C6,"PERIODIC",$B694,"TOPFLOW","TOP","TOP","top1",$C694,"top3","Open_Acute_DIV1","TOP5","TOP6","REPORTED","TOP8")</f>
        <v>0</v>
      </c>
      <c r="CM694" s="53">
        <f>_xll.OneStreamExcelAddIn.XFFunctions.XFGetCell("TRUE", "CONSOL", $D$3,"TOT_Entity","USD","Actual",[1]Setup!C7,"PERIODIC",$B694,"TOPFLOW","TOP","TOP","top1",$C694,"top3","Open_Acute_DIV1","TOP5","TOP6","REPORTED","TOP8")</f>
        <v>0</v>
      </c>
      <c r="CN694" s="53">
        <f>_xll.OneStreamExcelAddIn.XFFunctions.XFGetCell("TRUE", "CONSOL", $D$3,"TOT_Entity","USD","Actual",[1]Setup!C8,"PERIODIC",$B694,"TOPFLOW","TOP","TOP","top1",$C694,"top3","Open_Acute_DIV1","TOP5","TOP6","REPORTED","TOP8")</f>
        <v>0</v>
      </c>
      <c r="CO694" s="53">
        <f>_xll.OneStreamExcelAddIn.XFFunctions.XFGetCell("TRUE", "CONSOL", $D$3,"TOT_Entity","USD","Actual",[1]Setup!C9,"PERIODIC",$B694,"TOPFLOW","TOP","TOP","top1",$C694,"top3","Open_Acute_DIV1","TOP5","TOP6","REPORTED","TOP8")</f>
        <v>0</v>
      </c>
      <c r="CP694" s="53">
        <f>_xll.OneStreamExcelAddIn.XFFunctions.XFGetCell("TRUE", "CONSOL", $D$3,"TOT_Entity","USD","Actual",[1]Setup!C10,"PERIODIC",$B694,"TOPFLOW","TOP","TOP","top1",$C694,"top3","Open_Acute_DIV1","TOP5","TOP6","REPORTED","TOP8")</f>
        <v>0</v>
      </c>
      <c r="CQ694" s="53">
        <f>_xll.OneStreamExcelAddIn.XFFunctions.XFGetCell("TRUE", "CONSOL", $D$3,"TOT_Entity","USD","Actual",[1]Setup!C11,"PERIODIC",$B694,"TOPFLOW","TOP","TOP","top1",$C694,"top3","Open_Acute_DIV1","TOP5","TOP6","REPORTED","TOP8")</f>
        <v>0</v>
      </c>
      <c r="CR694" s="53">
        <f>_xll.OneStreamExcelAddIn.XFFunctions.XFGetCell("TRUE", "CONSOL", $D$3,"TOT_Entity","USD","Actual",[1]Setup!C12,"PERIODIC",$B694,"TOPFLOW","TOP","TOP","top1",$C694,"top3","Open_Acute_DIV1","TOP5","TOP6","REPORTED","TOP8")</f>
        <v>0</v>
      </c>
      <c r="CS694" s="53">
        <f>_xll.OneStreamExcelAddIn.XFFunctions.XFGetCell("TRUE", "CONSOL", $D$3,"TOT_Entity","USD","Actual",[1]Setup!C13,"PERIODIC",$B694,"TOPFLOW","TOP","TOP","top1",$C694,"top3","Open_Acute_DIV1","TOP5","TOP6","REPORTED","TOP8")</f>
        <v>0</v>
      </c>
      <c r="CT694" s="53">
        <f>_xll.OneStreamExcelAddIn.XFFunctions.XFGetCell("TRUE", "CONSOL", $D$3,"TOT_Entity","USD","Actual",[1]Setup!C14,"PERIODIC",$B694,"TOPFLOW","TOP","TOP","top1",$C694,"top3","Open_Acute_DIV1","TOP5","TOP6","REPORTED","TOP8")</f>
        <v>0</v>
      </c>
      <c r="CU694" s="53">
        <f>_xll.OneStreamExcelAddIn.XFFunctions.XFGetCell("TRUE", "CONSOL", $D$3,"TOT_Entity","USD","Actual",[1]Setup!C15,"PERIODIC",$B694,"TOPFLOW","TOP","TOP","top1",$C694,"top3","Open_Acute_DIV1","TOP5","TOP6","REPORTED","TOP8")</f>
        <v>0</v>
      </c>
      <c r="CV694" s="212"/>
      <c r="CW694" s="53">
        <f>_xll.OneStreamExcelAddIn.XFFunctions.XFGetCell("TRUE", "CONSOL", $D$3,"TOT_Entity","USD","Actual",[1]Setup!C17,"PERIODIC",$B694,"TOPFLOW","TOP","TOP","top1",$C694,"top3","Open_Acute_DIV1","TOP5","TOP6","REPORTED","TOP8")</f>
        <v>0</v>
      </c>
      <c r="CX694" s="53">
        <f>_xll.OneStreamExcelAddIn.XFFunctions.XFGetCell("TRUE", "CONSOL", $D$3,"TOT_Entity","USD","Actual",[1]Setup!C18,"PERIODIC",$B694,"TOPFLOW","TOP","TOP","top1",$C694,"top3","Open_Acute_DIV1","TOP5","TOP6","REPORTED","TOP8")</f>
        <v>0</v>
      </c>
      <c r="CY694" s="53">
        <f>_xll.OneStreamExcelAddIn.XFFunctions.XFGetCell("TRUE", "CONSOL", $D$3,"TOT_Entity","USD","Actual",[1]Setup!C19,"PERIODIC",$B694,"TOPFLOW","TOP","TOP","top1",$C694,"top3","Open_Acute_DIV1","TOP5","TOP6","REPORTED","TOP8")</f>
        <v>0</v>
      </c>
      <c r="CZ694" s="53">
        <f>_xll.OneStreamExcelAddIn.XFFunctions.XFGetCell("TRUE", "CONSOL", $D$3,"TOT_Entity","USD","Actual",[1]Setup!C20,"PERIODIC",$B694,"TOPFLOW","TOP","TOP","top1",$C694,"top3","Open_Acute_DIV1","TOP5","TOP6","REPORTED","TOP8")</f>
        <v>0</v>
      </c>
      <c r="DA694" s="53">
        <f>_xll.OneStreamExcelAddIn.XFFunctions.XFGetCell("TRUE", "CONSOL", $D$3,"TOT_Entity","USD","Actual",[1]Setup!C21,"PERIODIC",$B694,"TOPFLOW","TOP","TOP","top1",$C694,"top3","Open_Acute_DIV1","TOP5","TOP6","REPORTED","TOP8")</f>
        <v>0</v>
      </c>
      <c r="DB694" s="53">
        <f>_xll.OneStreamExcelAddIn.XFFunctions.XFGetCell("TRUE", "CONSOL", $D$3,"TOT_Entity","USD","Actual",[1]Setup!C22,"PERIODIC",$B694,"TOPFLOW","TOP","TOP","top1",$C694,"top3","Open_Acute_DIV1","TOP5","TOP6","REPORTED","TOP8")</f>
        <v>0</v>
      </c>
      <c r="DC694" s="53">
        <f>_xll.OneStreamExcelAddIn.XFFunctions.XFGetCell("TRUE", "CONSOL", $D$3,"TOT_Entity","USD","Actual",[1]Setup!C23,"PERIODIC",$B694,"TOPFLOW","TOP","TOP","top1",$C694,"top3","Open_Acute_DIV1","TOP5","TOP6","REPORTED","TOP8")</f>
        <v>0</v>
      </c>
      <c r="DD694" s="53">
        <f>_xll.OneStreamExcelAddIn.XFFunctions.XFGetCell("TRUE", "CONSOL", $D$3,"TOT_Entity","USD","Actual",[1]Setup!C24,"PERIODIC",$B694,"TOPFLOW","TOP","TOP","top1",$C694,"top3","Open_Acute_DIV1","TOP5","TOP6","REPORTED","TOP8")</f>
        <v>0</v>
      </c>
      <c r="DE694" s="53">
        <f>_xll.OneStreamExcelAddIn.XFFunctions.XFGetCell("TRUE", "CONSOL", $D$3,"TOT_Entity","USD","Actual",[1]Setup!C25,"PERIODIC",$B694,"TOPFLOW","TOP","TOP","top1",$C694,"top3","Open_Acute_DIV1","TOP5","TOP6","REPORTED","TOP8")</f>
        <v>0</v>
      </c>
      <c r="DF694" s="53">
        <f>_xll.OneStreamExcelAddIn.XFFunctions.XFGetCell("TRUE", "CONSOL", $D$3,"TOT_Entity","USD","Actual",[1]Setup!C26,"PERIODIC",$B694,"TOPFLOW","TOP","TOP","top1",$C694,"top3","Open_Acute_DIV1","TOP5","TOP6","REPORTED","TOP8")</f>
        <v>0</v>
      </c>
      <c r="DG694" s="53">
        <f>_xll.OneStreamExcelAddIn.XFFunctions.XFGetCell("TRUE", "CONSOL", $D$3,"TOT_Entity","USD","Actual",[1]Setup!C27,"PERIODIC",$B694,"TOPFLOW","TOP","TOP","top1",$C694,"top3","Open_Acute_DIV1","TOP5","TOP6","REPORTED","TOP8")</f>
        <v>0</v>
      </c>
      <c r="DH694" s="53">
        <f>_xll.OneStreamExcelAddIn.XFFunctions.XFGetCell("TRUE", "CONSOL", $D$3,"TOT_Entity","USD","Actual",[1]Setup!C28,"PERIODIC",$B694,"TOPFLOW","TOP","TOP","top1",$C694,"top3","Open_Acute_DIV1","TOP5","TOP6","REPORTED","TOP8")</f>
        <v>0</v>
      </c>
      <c r="DI694" s="178"/>
      <c r="DJ694" s="53">
        <f>_xll.OneStreamExcelAddIn.XFFunctions.XFGetCell("TRUE", "CONSOL", $D$3,"TOT_Entity","Aggregated","Budget_Working",[1]Setup!C4,"PERIODIC",$B694,"TOPFLOW","TOP","TOP","top1",$C694,"top3","Open_Acute_DIV1","TOP5","TOP6","REPORTED","TOP8")</f>
        <v>0</v>
      </c>
      <c r="DK694" s="53">
        <f>_xll.OneStreamExcelAddIn.XFFunctions.XFGetCell("TRUE", "CONSOL", $D$3,"TOT_Entity","Aggregated","Budget_Working",[1]Setup!C5,"PERIODIC",$B694,"TOPFLOW","TOP","TOP","top1",$C694,"top3","Open_Acute_DIV1","TOP5","TOP6","REPORTED","TOP8")</f>
        <v>0</v>
      </c>
      <c r="DL694" s="53">
        <f>_xll.OneStreamExcelAddIn.XFFunctions.XFGetCell("TRUE", "CONSOL", $D$3,"TOT_Entity","Aggregated","Budget_Working",[1]Setup!C6,"PERIODIC",$B694,"TOPFLOW","TOP","TOP","top1",$C694,"top3","Open_Acute_DIV1","TOP5","TOP6","REPORTED","TOP8")</f>
        <v>0</v>
      </c>
      <c r="DM694" s="53">
        <f>_xll.OneStreamExcelAddIn.XFFunctions.XFGetCell("TRUE", "CONSOL", $D$3,"TOT_Entity","Aggregated","Budget_Working",[1]Setup!C7,"PERIODIC",$B694,"TOPFLOW","TOP","TOP","top1",$C694,"top3","Open_Acute_DIV1","TOP5","TOP6","REPORTED","TOP8")</f>
        <v>0</v>
      </c>
      <c r="DN694" s="53">
        <f>_xll.OneStreamExcelAddIn.XFFunctions.XFGetCell("TRUE", "CONSOL", $D$3,"TOT_Entity","Aggregated","Budget_Working",[1]Setup!C8,"PERIODIC",$B694,"TOPFLOW","TOP","TOP","top1",$C694,"top3","Open_Acute_DIV1","TOP5","TOP6","REPORTED","TOP8")</f>
        <v>0</v>
      </c>
      <c r="DO694" s="53">
        <f>_xll.OneStreamExcelAddIn.XFFunctions.XFGetCell("TRUE", "CONSOL", $D$3,"TOT_Entity","Aggregated","Budget_Working",[1]Setup!C9,"PERIODIC",$B694,"TOPFLOW","TOP","TOP","top1",$C694,"top3","Open_Acute_DIV1","TOP5","TOP6","REPORTED","TOP8")</f>
        <v>0</v>
      </c>
      <c r="DP694" s="53">
        <f>_xll.OneStreamExcelAddIn.XFFunctions.XFGetCell("TRUE", "CONSOL", $D$3,"TOT_Entity","Aggregated","Budget_Working",[1]Setup!C10,"PERIODIC",$B694,"TOPFLOW","TOP","TOP","top1",$C694,"top3","Open_Acute_DIV1","TOP5","TOP6","REPORTED","TOP8")</f>
        <v>0</v>
      </c>
      <c r="DQ694" s="53">
        <f>_xll.OneStreamExcelAddIn.XFFunctions.XFGetCell("TRUE", "CONSOL", $D$3,"TOT_Entity","Aggregated","Budget_Working",[1]Setup!C11,"PERIODIC",$B694,"TOPFLOW","TOP","TOP","top1",$C694,"top3","Open_Acute_DIV1","TOP5","TOP6","REPORTED","TOP8")</f>
        <v>0</v>
      </c>
      <c r="DR694" s="53">
        <f>_xll.OneStreamExcelAddIn.XFFunctions.XFGetCell("TRUE", "CONSOL", $D$3,"TOT_Entity","Aggregated","Budget_Working",[1]Setup!C12,"PERIODIC",$B694,"TOPFLOW","TOP","TOP","top1",$C694,"top3","Open_Acute_DIV1","TOP5","TOP6","REPORTED","TOP8")</f>
        <v>0</v>
      </c>
      <c r="DS694" s="53">
        <f>_xll.OneStreamExcelAddIn.XFFunctions.XFGetCell("TRUE", "CONSOL", $D$3,"TOT_Entity","Aggregated","Budget_Working",[1]Setup!C13,"PERIODIC",$B694,"TOPFLOW","TOP","TOP","top1",$C694,"top3","Open_Acute_DIV1","TOP5","TOP6","REPORTED","TOP8")</f>
        <v>0</v>
      </c>
      <c r="DT694" s="53">
        <f>_xll.OneStreamExcelAddIn.XFFunctions.XFGetCell("TRUE", "CONSOL", $D$3,"TOT_Entity","Aggregated","Budget_Working",[1]Setup!C14,"PERIODIC",$B694,"TOPFLOW","TOP","TOP","top1",$C694,"top3","Open_Acute_DIV1","TOP5","TOP6","REPORTED","TOP8")</f>
        <v>0</v>
      </c>
      <c r="DU694" s="53">
        <f>_xll.OneStreamExcelAddIn.XFFunctions.XFGetCell("TRUE", "CONSOL", $D$3,"TOT_Entity","Aggregated","Budget_Working",[1]Setup!C15,"PERIODIC",$B694,"TOPFLOW","TOP","TOP","top1",$C694,"top3","Open_Acute_DIV1","TOP5","TOP6","REPORTED","TOP8")</f>
        <v>0</v>
      </c>
      <c r="DV694" s="178"/>
      <c r="DW694" s="53">
        <f>_xll.OneStreamExcelAddIn.XFFunctions.XFGetCell("TRUE", "CONSOL", $D$3,"TOT_Entity","USD","Budget_Final",[1]Setup!C17,"PERIODIC",$B694,"TOPFLOW","TOP","TOP","top1",$C694,"top3","Open_Acute_DIV1","TOP5","TOP6","REPORTED","TOP8")</f>
        <v>0</v>
      </c>
      <c r="DX694" s="53">
        <f>_xll.OneStreamExcelAddIn.XFFunctions.XFGetCell("TRUE", "CONSOL", $D$3,"TOT_Entity","USD","Budget_Final",[1]Setup!C18,"PERIODIC",$B694,"TOPFLOW","TOP","TOP","top1",$C694,"top3","Open_Acute_DIV1","TOP5","TOP6","REPORTED","TOP8")</f>
        <v>0</v>
      </c>
      <c r="DY694" s="53">
        <f>_xll.OneStreamExcelAddIn.XFFunctions.XFGetCell("TRUE", "CONSOL", $D$3,"TOT_Entity","USD","Budget_Final",[1]Setup!C19,"PERIODIC",$B694,"TOPFLOW","TOP","TOP","top1",$C694,"top3","Open_Acute_DIV1","TOP5","TOP6","REPORTED","TOP8")</f>
        <v>0</v>
      </c>
      <c r="DZ694" s="53">
        <f>_xll.OneStreamExcelAddIn.XFFunctions.XFGetCell("TRUE", "CONSOL", $D$3,"TOT_Entity","USD","Budget_Final",[1]Setup!C20,"PERIODIC",$B694,"TOPFLOW","TOP","TOP","top1",$C694,"top3","Open_Acute_DIV1","TOP5","TOP6","REPORTED","TOP8")</f>
        <v>0</v>
      </c>
      <c r="EA694" s="53">
        <f>_xll.OneStreamExcelAddIn.XFFunctions.XFGetCell("TRUE", "CONSOL", $D$3,"TOT_Entity","USD","Budget_Final",[1]Setup!C21,"PERIODIC",$B694,"TOPFLOW","TOP","TOP","top1",$C694,"top3","Open_Acute_DIV1","TOP5","TOP6","REPORTED","TOP8")</f>
        <v>0</v>
      </c>
      <c r="EB694" s="53">
        <f>_xll.OneStreamExcelAddIn.XFFunctions.XFGetCell("TRUE", "CONSOL", $D$3,"TOT_Entity","USD","Budget_Final",[1]Setup!C22,"PERIODIC",$B694,"TOPFLOW","TOP","TOP","top1",$C694,"top3","Open_Acute_DIV1","TOP5","TOP6","REPORTED","TOP8")</f>
        <v>0</v>
      </c>
      <c r="EC694" s="53">
        <f>_xll.OneStreamExcelAddIn.XFFunctions.XFGetCell("TRUE", "CONSOL", $D$3,"TOT_Entity","USD","Budget_Final",[1]Setup!C23,"PERIODIC",$B694,"TOPFLOW","TOP","TOP","top1",$C694,"top3","Open_Acute_DIV1","TOP5","TOP6","REPORTED","TOP8")</f>
        <v>0</v>
      </c>
      <c r="ED694" s="53">
        <f>_xll.OneStreamExcelAddIn.XFFunctions.XFGetCell("TRUE", "CONSOL", $D$3,"TOT_Entity","USD","Budget_Final",[1]Setup!C24,"PERIODIC",$B694,"TOPFLOW","TOP","TOP","top1",$C694,"top3","Open_Acute_DIV1","TOP5","TOP6","REPORTED","TOP8")</f>
        <v>0</v>
      </c>
      <c r="EE694" s="53">
        <f>_xll.OneStreamExcelAddIn.XFFunctions.XFGetCell("TRUE", "CONSOL", $D$3,"TOT_Entity","USD","Budget_Final",[1]Setup!C25,"PERIODIC",$B694,"TOPFLOW","TOP","TOP","top1",$C694,"top3","Open_Acute_DIV1","TOP5","TOP6","REPORTED","TOP8")</f>
        <v>0</v>
      </c>
      <c r="EF694" s="53">
        <f>_xll.OneStreamExcelAddIn.XFFunctions.XFGetCell("TRUE", "CONSOL", $D$3,"TOT_Entity","USD","Budget_Final",[1]Setup!C26,"PERIODIC",$B694,"TOPFLOW","TOP","TOP","top1",$C694,"top3","Open_Acute_DIV1","TOP5","TOP6","REPORTED","TOP8")</f>
        <v>0</v>
      </c>
      <c r="EG694" s="53">
        <f>_xll.OneStreamExcelAddIn.XFFunctions.XFGetCell("TRUE", "CONSOL", $D$3,"TOT_Entity","USD","Budget_Final",[1]Setup!C27,"PERIODIC",$B694,"TOPFLOW","TOP","TOP","top1",$C694,"top3","Open_Acute_DIV1","TOP5","TOP6","REPORTED","TOP8")</f>
        <v>0</v>
      </c>
      <c r="EH694" s="53">
        <f>_xll.OneStreamExcelAddIn.XFFunctions.XFGetCell("TRUE", "CONSOL", $D$3,"TOT_Entity","USD","Budget_Final",[1]Setup!C28,"PERIODIC",$B694,"TOPFLOW","TOP","TOP","top1",$C694,"top3","Open_Acute_DIV1","TOP5","TOP6","REPORTED","TOP8")</f>
        <v>0</v>
      </c>
    </row>
    <row r="695" spans="2:138" x14ac:dyDescent="0.25">
      <c r="B695" s="51">
        <v>69135</v>
      </c>
      <c r="C695" s="51"/>
      <c r="D695" t="str" cm="1">
        <f t="array" ref="D695">_xll.OneStreamExcelAddIn.XFFunctions.XFGetMemberInfo("Description","Account",B695)</f>
        <v>Advert - Other</v>
      </c>
      <c r="E695" s="53">
        <f>_xll.OneStreamExcelAddIn.XFFunctions.XFGetCell("TRUE", "CONSOL", $D$3,"TOT_Entity","USD","Actual",$E$3,"PERIODIC",$B695,"TOPFLOW","TOP","TOP","top1",$C695,"top3","Open_Acute_DIV1","TOP5","TOP6","REPORTED","TOP8")</f>
        <v>0</v>
      </c>
      <c r="F695" s="53">
        <f>_xll.OneStreamExcelAddIn.XFFunctions.XFGetCell("TRUE", "CONSOL", $D$3,"TOT_Entity","Aggregated","Budget_Working",$E$3,"PERIODIC",$B695,"TOPFLOW","TOP","TOP","top1",$C695,"top3","Open_Acute_DIV1","TOP5","TOP6","REPORTED","TOP8")</f>
        <v>300</v>
      </c>
      <c r="G695" s="53">
        <f t="shared" si="1863"/>
        <v>300</v>
      </c>
      <c r="H695" s="55">
        <f t="shared" si="1864"/>
        <v>1</v>
      </c>
      <c r="I695" s="41"/>
      <c r="J695" s="53">
        <f>_xll.OneStreamExcelAddIn.XFFunctions.XFGetCell("TRUE", "CONSOL", $D$3,"TOT_Entity","USD","Actual",$E$3,"YTD",$B695,"TOPFLOW","TOP","TOP","top1",$C695,"TOP3","Open_Acute_DIV1","TOP5","TOP6","REPORTED","TOP8")</f>
        <v>499</v>
      </c>
      <c r="K695" s="53">
        <f>_xll.OneStreamExcelAddIn.XFFunctions.XFGetCell("TRUE", "CONSOL", $D$3,"TOT_Entity","Aggregated","Budget_Working",$E$3,"YTD",$B695,"TOPFLOW","TOP","TOP","top1",$C695,"TOP3","Open_Acute_DIV1","TOP5","TOP6","REPORTED","TOP8")</f>
        <v>1200</v>
      </c>
      <c r="L695" s="53">
        <f t="shared" si="1865"/>
        <v>701</v>
      </c>
      <c r="M695" s="40">
        <f t="shared" si="1866"/>
        <v>0.58416666666666661</v>
      </c>
      <c r="N695" s="41"/>
      <c r="O695" s="53">
        <f>_xll.OneStreamExcelAddIn.XFFunctions.XFGetCell("TRUE", "CONSOL", $D$3,"TOT_Entity","USD","Actual",$F$3,"YTD",$B695,"TOPFLOW","TOP","TOP","top1",$C695,"TOP3","Open_Acute_DIV1","TOP5","TOP6","REPORTED","TOP8")</f>
        <v>300</v>
      </c>
      <c r="P695" s="53">
        <f>_xll.OneStreamExcelAddIn.XFFunctions.XFGetCell("TRUE", "CONSOL", $D$3,"TOT_Entity","USD","Actual",$E$3,"YTD",$B695,"TOPFLOW","TOP","TOP","top1",$C695,"top3","Open_Acute_DIV1","TOP5","TOP6","REPORTED","VAR_BW_PY_Actual")</f>
        <v>-199</v>
      </c>
      <c r="Q695" s="40">
        <f t="shared" si="1867"/>
        <v>-0.66333333333333333</v>
      </c>
      <c r="R695" s="41"/>
      <c r="S695" s="53">
        <f>_xll.OneStreamExcelAddIn.XFFunctions.XFGetCell("TRUE", "CONSOL", $D$3,"TOT_Entity","USD","MIDFCST",$E$3,"MTD",$B695,"TOPFLOW","TOP","TOP","top1",$C695,"TOP3","Open_Acute_DIV1","TOP5","TOP6","REPORTED","TOP8")</f>
        <v>0</v>
      </c>
      <c r="T695" s="53">
        <f t="shared" si="1868"/>
        <v>0</v>
      </c>
      <c r="U695" s="40">
        <f t="shared" si="1869"/>
        <v>0</v>
      </c>
      <c r="V695" s="41"/>
      <c r="W695" s="42"/>
      <c r="X695" s="43"/>
      <c r="Y695" s="42"/>
      <c r="Z695" s="44"/>
      <c r="AB695" s="53">
        <f>_xll.OneStreamExcelAddIn.XFFunctions.XFGetCell("TRUE", "CONSOL", $D$3,"TOT_Entity","USD","Actual",[1]Setup!C4,"PERIODIC",$B695,"TOPFLOW","TOP","TOP","top1",$C695,"top3","Open_Acute_DIV1","TOP5","TOP6","REPORTED","TOP8")</f>
        <v>499</v>
      </c>
      <c r="AC695" s="53">
        <f>_xll.OneStreamExcelAddIn.XFFunctions.XFGetCell("TRUE", "CONSOL", $D$3,"TOT_Entity","Aggregated","Budget_Working",[1]Setup!C4,"PERIODIC",$B695,"TOPFLOW","TOP","TOP","top1",$C695,"top3","Open_Acute_DIV1","TOP5","TOP6","REPORTED","TOP8")</f>
        <v>300</v>
      </c>
      <c r="AD695" s="53">
        <f t="shared" si="1870"/>
        <v>-199</v>
      </c>
      <c r="AE695" s="40">
        <f t="shared" si="1871"/>
        <v>-0.66333333333333333</v>
      </c>
      <c r="AG695" s="53">
        <f>_xll.OneStreamExcelAddIn.XFFunctions.XFGetCell("TRUE", "CONSOL", $D$3,"TOT_Entity","USD","Actual",[1]Setup!C5,"PERIODIC",$B695,"TOPFLOW","TOP","TOP","top1",$C695,"top3","Open_Acute_DIV1","TOP5","TOP6","REPORTED","TOP8")</f>
        <v>0</v>
      </c>
      <c r="AH695" s="53">
        <f>_xll.OneStreamExcelAddIn.XFFunctions.XFGetCell("TRUE", "CONSOL", $D$3,"TOT_Entity","Aggregated","Budget_Working",[1]Setup!C5,"PERIODIC",$B695,"TOPFLOW","TOP","TOP","top1",$C695,"top3","Open_Acute_DIV1","TOP5","TOP6","REPORTED","TOP8")</f>
        <v>300</v>
      </c>
      <c r="AI695" s="53">
        <f t="shared" si="1872"/>
        <v>300</v>
      </c>
      <c r="AJ695" s="40">
        <f t="shared" si="1873"/>
        <v>1</v>
      </c>
      <c r="AL695" s="53">
        <f>_xll.OneStreamExcelAddIn.XFFunctions.XFGetCell("TRUE", "CONSOL", $D$3,"TOT_Entity","USD","Actual",[1]Setup!C6,"PERIODIC",$B695,"TOPFLOW","TOP","TOP","top1",$C695,"top3","Open_Acute_DIV1","TOP5","TOP6","REPORTED","TOP8")</f>
        <v>0</v>
      </c>
      <c r="AM695" s="53">
        <f>_xll.OneStreamExcelAddIn.XFFunctions.XFGetCell("TRUE", "CONSOL", $D$3,"TOT_Entity","Aggregated","Budget_Working",[1]Setup!C6,"PERIODIC",$B695,"TOPFLOW","TOP","TOP","top1",$C695,"top3","Open_Acute_DIV1","TOP5","TOP6","REPORTED","TOP8")</f>
        <v>300</v>
      </c>
      <c r="AN695" s="53">
        <f t="shared" si="1874"/>
        <v>300</v>
      </c>
      <c r="AO695" s="40">
        <f t="shared" si="1875"/>
        <v>1</v>
      </c>
      <c r="AQ695" s="53">
        <f>_xll.OneStreamExcelAddIn.XFFunctions.XFGetCell("TRUE", "CONSOL", $D$3,"TOT_Entity","USD","Actual",[1]Setup!C7,"PERIODIC",$B695,"TOPFLOW","TOP","TOP","top1",$C695,"top3","Open_Acute_DIV1","TOP5","TOP6","REPORTED","TOP8")</f>
        <v>0</v>
      </c>
      <c r="AR695" s="53">
        <f>_xll.OneStreamExcelAddIn.XFFunctions.XFGetCell("TRUE", "CONSOL", $D$3,"TOT_Entity","Aggregated","Budget_Working",[1]Setup!C7,"PERIODIC",$B695,"TOPFLOW","TOP","TOP","top1",$C695,"top3","Open_Acute_DIV1","TOP5","TOP6","REPORTED","TOP8")</f>
        <v>300</v>
      </c>
      <c r="AS695" s="53">
        <f t="shared" si="1876"/>
        <v>300</v>
      </c>
      <c r="AT695" s="40">
        <f t="shared" si="1877"/>
        <v>1</v>
      </c>
      <c r="AV695" s="53">
        <f>_xll.OneStreamExcelAddIn.XFFunctions.XFGetCell("TRUE", "CONSOL", $D$3,"TOT_Entity","USD","Actual",[1]Setup!C8,"PERIODIC",$B695,"TOPFLOW","TOP","TOP","top1",$C695,"top3","Open_Acute_DIV1","TOP5","TOP6","REPORTED","TOP8")</f>
        <v>-499</v>
      </c>
      <c r="AW695" s="53">
        <f>_xll.OneStreamExcelAddIn.XFFunctions.XFGetCell("TRUE", "CONSOL", $D$3,"TOT_Entity","Aggregated","Budget_Working",[1]Setup!C8,"PERIODIC",$B695,"TOPFLOW","TOP","TOP","top1",$C695,"top3","Open_Acute_DIV1","TOP5","TOP6","REPORTED","TOP8")</f>
        <v>300</v>
      </c>
      <c r="AX695" s="53">
        <f t="shared" si="1878"/>
        <v>799</v>
      </c>
      <c r="AY695" s="40">
        <f t="shared" si="1879"/>
        <v>2.6633333333333336</v>
      </c>
      <c r="BA695" s="53">
        <f>_xll.OneStreamExcelAddIn.XFFunctions.XFGetCell("TRUE", "CONSOL", $D$3,"TOT_Entity","USD","Actual",[1]Setup!C9,"PERIODIC",$B695,"TOPFLOW","TOP","TOP","top1",$C695,"top3","Open_Acute_DIV1","TOP5","TOP6","REPORTED","TOP8")</f>
        <v>0</v>
      </c>
      <c r="BB695" s="53">
        <f>_xll.OneStreamExcelAddIn.XFFunctions.XFGetCell("TRUE", "CONSOL", $D$3,"TOT_Entity","Aggregated","Budget_Working",[1]Setup!C9,"PERIODIC",$B695,"TOPFLOW","TOP","TOP","top1",$C695,"top3","Open_Acute_DIV1","TOP5","TOP6","REPORTED","TOP8")</f>
        <v>300</v>
      </c>
      <c r="BC695" s="53">
        <f t="shared" si="1880"/>
        <v>300</v>
      </c>
      <c r="BD695" s="40">
        <f t="shared" si="1881"/>
        <v>1</v>
      </c>
      <c r="BF695" s="53">
        <f>_xll.OneStreamExcelAddIn.XFFunctions.XFGetCell("TRUE", "CONSOL", $D$3,"TOT_Entity","USD","Actual",[1]Setup!C10,"PERIODIC",$B695,"TOPFLOW","TOP","TOP","top1",$C695,"top3","Open_Acute_DIV1","TOP5","TOP6","REPORTED","TOP8")</f>
        <v>0</v>
      </c>
      <c r="BG695" s="53">
        <f>_xll.OneStreamExcelAddIn.XFFunctions.XFGetCell("TRUE", "CONSOL", $D$3,"TOT_Entity","Aggregated","Budget_Working",[1]Setup!C10,"PERIODIC",$B695,"TOPFLOW","TOP","TOP","top1",$C695,"top3","Open_Acute_DIV1","TOP5","TOP6","REPORTED","TOP8")</f>
        <v>300</v>
      </c>
      <c r="BH695" s="53">
        <f t="shared" si="1882"/>
        <v>300</v>
      </c>
      <c r="BI695" s="40">
        <f t="shared" si="1883"/>
        <v>1</v>
      </c>
      <c r="BK695" s="53">
        <f>_xll.OneStreamExcelAddIn.XFFunctions.XFGetCell("TRUE", "CONSOL", $D$3,"TOT_Entity","USD","Actual",[1]Setup!C11,"PERIODIC",$B695,"TOPFLOW","TOP","TOP","top1",$C695,"top3","Open_Acute_DIV1","TOP5","TOP6","REPORTED","TOP8")</f>
        <v>0</v>
      </c>
      <c r="BL695" s="53">
        <f>_xll.OneStreamExcelAddIn.XFFunctions.XFGetCell("TRUE", "CONSOL", $D$3,"TOT_Entity","Aggregated","Budget_Working",[1]Setup!C11,"PERIODIC",$B695,"TOPFLOW","TOP","TOP","top1",$C695,"top3","Open_Acute_DIV1","TOP5","TOP6","REPORTED","TOP8")</f>
        <v>300</v>
      </c>
      <c r="BM695" s="53">
        <f t="shared" si="1884"/>
        <v>300</v>
      </c>
      <c r="BN695" s="40">
        <f t="shared" si="1885"/>
        <v>1</v>
      </c>
      <c r="BP695" s="53">
        <f>_xll.OneStreamExcelAddIn.XFFunctions.XFGetCell("TRUE", "CONSOL", $D$3,"TOT_Entity","USD","Actual",[1]Setup!C12,"PERIODIC",$B695,"TOPFLOW","TOP","TOP","top1",$C695,"top3","Open_Acute_DIV1","TOP5","TOP6","REPORTED","TOP8")</f>
        <v>0</v>
      </c>
      <c r="BQ695" s="53">
        <f>_xll.OneStreamExcelAddIn.XFFunctions.XFGetCell("TRUE", "CONSOL", $D$3,"TOT_Entity","Aggregated","Budget_Working",[1]Setup!C12,"PERIODIC",$B695,"TOPFLOW","TOP","TOP","top1",$C695,"top3","Open_Acute_DIV1","TOP5","TOP6","REPORTED","TOP8")</f>
        <v>300</v>
      </c>
      <c r="BR695" s="53">
        <f t="shared" si="1886"/>
        <v>300</v>
      </c>
      <c r="BS695" s="40">
        <f t="shared" si="1887"/>
        <v>1</v>
      </c>
      <c r="BU695" s="53">
        <f>_xll.OneStreamExcelAddIn.XFFunctions.XFGetCell("TRUE", "CONSOL", $D$3,"TOT_Entity","USD","Actual",[1]Setup!C13,"PERIODIC",$B695,"TOPFLOW","TOP","TOP","top1",$C695,"top3","Open_Acute_DIV1","TOP5","TOP6","REPORTED","TOP8")</f>
        <v>0</v>
      </c>
      <c r="BV695" s="53">
        <f>_xll.OneStreamExcelAddIn.XFFunctions.XFGetCell("TRUE", "CONSOL", $D$3,"TOT_Entity","Aggregated","Budget_Working",[1]Setup!C13,"PERIODIC",$B695,"TOPFLOW","TOP","TOP","top1",$C695,"top3","Open_Acute_DIV1","TOP5","TOP6","REPORTED","TOP8")</f>
        <v>300</v>
      </c>
      <c r="BW695" s="53">
        <f t="shared" si="1888"/>
        <v>300</v>
      </c>
      <c r="BX695" s="40">
        <f t="shared" si="1889"/>
        <v>1</v>
      </c>
      <c r="BZ695" s="53">
        <f>_xll.OneStreamExcelAddIn.XFFunctions.XFGetCell("TRUE", "CONSOL", $D$3,"TOT_Entity","USD","Actual",[1]Setup!C14,"PERIODIC",$B695,"TOPFLOW","TOP","TOP","top1",$C695,"top3","Open_Acute_DIV1","TOP5","TOP6","REPORTED","TOP8")</f>
        <v>0</v>
      </c>
      <c r="CA695" s="53">
        <f>_xll.OneStreamExcelAddIn.XFFunctions.XFGetCell("TRUE", "CONSOL", $D$3,"TOT_Entity","Aggregated","Budget_Working",[1]Setup!C14,"PERIODIC",$B695,"TOPFLOW","TOP","TOP","top1",$C695,"top3","Open_Acute_DIV1","TOP5","TOP6","REPORTED","TOP8")</f>
        <v>300</v>
      </c>
      <c r="CB695" s="53">
        <f t="shared" si="1890"/>
        <v>300</v>
      </c>
      <c r="CC695" s="40">
        <f t="shared" si="1891"/>
        <v>1</v>
      </c>
      <c r="CE695" s="53">
        <f>_xll.OneStreamExcelAddIn.XFFunctions.XFGetCell("TRUE", "CONSOL", $D$3,"TOT_Entity","USD","Actual",[1]Setup!C15,"PERIODIC",$B695,"TOPFLOW","TOP","TOP","top1",$C695,"top3","Open_Acute_DIV1","TOP5","TOP6","REPORTED","TOP8")</f>
        <v>0</v>
      </c>
      <c r="CF695" s="53">
        <f>_xll.OneStreamExcelAddIn.XFFunctions.XFGetCell("TRUE", "CONSOL", $D$3,"TOT_Entity","Aggregated","Budget_Working",[1]Setup!C15,"PERIODIC",$B695,"TOPFLOW","TOP","TOP","top1",$C695,"top3","Open_Acute_DIV1","TOP5","TOP6","REPORTED","TOP8")</f>
        <v>300</v>
      </c>
      <c r="CG695" s="53">
        <f t="shared" si="1892"/>
        <v>300</v>
      </c>
      <c r="CH695" s="40">
        <f t="shared" si="1893"/>
        <v>1</v>
      </c>
      <c r="CI695" s="212"/>
      <c r="CJ695" s="53">
        <f>_xll.OneStreamExcelAddIn.XFFunctions.XFGetCell("TRUE", "CONSOL", $D$3,"TOT_Entity","USD","Actual",[1]Setup!C4,"PERIODIC",$B695,"TOPFLOW","TOP","TOP","top1",$C695,"top3","Open_Acute_DIV1","TOP5","TOP6","REPORTED","TOP8")</f>
        <v>499</v>
      </c>
      <c r="CK695" s="53">
        <f>_xll.OneStreamExcelAddIn.XFFunctions.XFGetCell("TRUE", "CONSOL", $D$3,"TOT_Entity","USD","Actual",[1]Setup!C5,"PERIODIC",$B695,"TOPFLOW","TOP","TOP","top1",$C695,"top3","Open_Acute_DIV1","TOP5","TOP6","REPORTED","TOP8")</f>
        <v>0</v>
      </c>
      <c r="CL695" s="53">
        <f>_xll.OneStreamExcelAddIn.XFFunctions.XFGetCell("TRUE", "CONSOL", $D$3,"TOT_Entity","USD","Actual",[1]Setup!C6,"PERIODIC",$B695,"TOPFLOW","TOP","TOP","top1",$C695,"top3","Open_Acute_DIV1","TOP5","TOP6","REPORTED","TOP8")</f>
        <v>0</v>
      </c>
      <c r="CM695" s="53">
        <f>_xll.OneStreamExcelAddIn.XFFunctions.XFGetCell("TRUE", "CONSOL", $D$3,"TOT_Entity","USD","Actual",[1]Setup!C7,"PERIODIC",$B695,"TOPFLOW","TOP","TOP","top1",$C695,"top3","Open_Acute_DIV1","TOP5","TOP6","REPORTED","TOP8")</f>
        <v>0</v>
      </c>
      <c r="CN695" s="53">
        <f>_xll.OneStreamExcelAddIn.XFFunctions.XFGetCell("TRUE", "CONSOL", $D$3,"TOT_Entity","USD","Actual",[1]Setup!C8,"PERIODIC",$B695,"TOPFLOW","TOP","TOP","top1",$C695,"top3","Open_Acute_DIV1","TOP5","TOP6","REPORTED","TOP8")</f>
        <v>-499</v>
      </c>
      <c r="CO695" s="53">
        <f>_xll.OneStreamExcelAddIn.XFFunctions.XFGetCell("TRUE", "CONSOL", $D$3,"TOT_Entity","USD","Actual",[1]Setup!C9,"PERIODIC",$B695,"TOPFLOW","TOP","TOP","top1",$C695,"top3","Open_Acute_DIV1","TOP5","TOP6","REPORTED","TOP8")</f>
        <v>0</v>
      </c>
      <c r="CP695" s="53">
        <f>_xll.OneStreamExcelAddIn.XFFunctions.XFGetCell("TRUE", "CONSOL", $D$3,"TOT_Entity","USD","Actual",[1]Setup!C10,"PERIODIC",$B695,"TOPFLOW","TOP","TOP","top1",$C695,"top3","Open_Acute_DIV1","TOP5","TOP6","REPORTED","TOP8")</f>
        <v>0</v>
      </c>
      <c r="CQ695" s="53">
        <f>_xll.OneStreamExcelAddIn.XFFunctions.XFGetCell("TRUE", "CONSOL", $D$3,"TOT_Entity","USD","Actual",[1]Setup!C11,"PERIODIC",$B695,"TOPFLOW","TOP","TOP","top1",$C695,"top3","Open_Acute_DIV1","TOP5","TOP6","REPORTED","TOP8")</f>
        <v>0</v>
      </c>
      <c r="CR695" s="53">
        <f>_xll.OneStreamExcelAddIn.XFFunctions.XFGetCell("TRUE", "CONSOL", $D$3,"TOT_Entity","USD","Actual",[1]Setup!C12,"PERIODIC",$B695,"TOPFLOW","TOP","TOP","top1",$C695,"top3","Open_Acute_DIV1","TOP5","TOP6","REPORTED","TOP8")</f>
        <v>0</v>
      </c>
      <c r="CS695" s="53">
        <f>_xll.OneStreamExcelAddIn.XFFunctions.XFGetCell("TRUE", "CONSOL", $D$3,"TOT_Entity","USD","Actual",[1]Setup!C13,"PERIODIC",$B695,"TOPFLOW","TOP","TOP","top1",$C695,"top3","Open_Acute_DIV1","TOP5","TOP6","REPORTED","TOP8")</f>
        <v>0</v>
      </c>
      <c r="CT695" s="53">
        <f>_xll.OneStreamExcelAddIn.XFFunctions.XFGetCell("TRUE", "CONSOL", $D$3,"TOT_Entity","USD","Actual",[1]Setup!C14,"PERIODIC",$B695,"TOPFLOW","TOP","TOP","top1",$C695,"top3","Open_Acute_DIV1","TOP5","TOP6","REPORTED","TOP8")</f>
        <v>0</v>
      </c>
      <c r="CU695" s="53">
        <f>_xll.OneStreamExcelAddIn.XFFunctions.XFGetCell("TRUE", "CONSOL", $D$3,"TOT_Entity","USD","Actual",[1]Setup!C15,"PERIODIC",$B695,"TOPFLOW","TOP","TOP","top1",$C695,"top3","Open_Acute_DIV1","TOP5","TOP6","REPORTED","TOP8")</f>
        <v>0</v>
      </c>
      <c r="CV695" s="212"/>
      <c r="CW695" s="53">
        <f>_xll.OneStreamExcelAddIn.XFFunctions.XFGetCell("TRUE", "CONSOL", $D$3,"TOT_Entity","USD","Actual",[1]Setup!C17,"PERIODIC",$B695,"TOPFLOW","TOP","TOP","top1",$C695,"top3","Open_Acute_DIV1","TOP5","TOP6","REPORTED","TOP8")</f>
        <v>0</v>
      </c>
      <c r="CX695" s="53">
        <f>_xll.OneStreamExcelAddIn.XFFunctions.XFGetCell("TRUE", "CONSOL", $D$3,"TOT_Entity","USD","Actual",[1]Setup!C18,"PERIODIC",$B695,"TOPFLOW","TOP","TOP","top1",$C695,"top3","Open_Acute_DIV1","TOP5","TOP6","REPORTED","TOP8")</f>
        <v>0</v>
      </c>
      <c r="CY695" s="53">
        <f>_xll.OneStreamExcelAddIn.XFFunctions.XFGetCell("TRUE", "CONSOL", $D$3,"TOT_Entity","USD","Actual",[1]Setup!C19,"PERIODIC",$B695,"TOPFLOW","TOP","TOP","top1",$C695,"top3","Open_Acute_DIV1","TOP5","TOP6","REPORTED","TOP8")</f>
        <v>0</v>
      </c>
      <c r="CZ695" s="53">
        <f>_xll.OneStreamExcelAddIn.XFFunctions.XFGetCell("TRUE", "CONSOL", $D$3,"TOT_Entity","USD","Actual",[1]Setup!C20,"PERIODIC",$B695,"TOPFLOW","TOP","TOP","top1",$C695,"top3","Open_Acute_DIV1","TOP5","TOP6","REPORTED","TOP8")</f>
        <v>300</v>
      </c>
      <c r="DA695" s="53">
        <f>_xll.OneStreamExcelAddIn.XFFunctions.XFGetCell("TRUE", "CONSOL", $D$3,"TOT_Entity","USD","Actual",[1]Setup!C21,"PERIODIC",$B695,"TOPFLOW","TOP","TOP","top1",$C695,"top3","Open_Acute_DIV1","TOP5","TOP6","REPORTED","TOP8")</f>
        <v>0</v>
      </c>
      <c r="DB695" s="53">
        <f>_xll.OneStreamExcelAddIn.XFFunctions.XFGetCell("TRUE", "CONSOL", $D$3,"TOT_Entity","USD","Actual",[1]Setup!C22,"PERIODIC",$B695,"TOPFLOW","TOP","TOP","top1",$C695,"top3","Open_Acute_DIV1","TOP5","TOP6","REPORTED","TOP8")</f>
        <v>0</v>
      </c>
      <c r="DC695" s="53">
        <f>_xll.OneStreamExcelAddIn.XFFunctions.XFGetCell("TRUE", "CONSOL", $D$3,"TOT_Entity","USD","Actual",[1]Setup!C23,"PERIODIC",$B695,"TOPFLOW","TOP","TOP","top1",$C695,"top3","Open_Acute_DIV1","TOP5","TOP6","REPORTED","TOP8")</f>
        <v>0</v>
      </c>
      <c r="DD695" s="53">
        <f>_xll.OneStreamExcelAddIn.XFFunctions.XFGetCell("TRUE", "CONSOL", $D$3,"TOT_Entity","USD","Actual",[1]Setup!C24,"PERIODIC",$B695,"TOPFLOW","TOP","TOP","top1",$C695,"top3","Open_Acute_DIV1","TOP5","TOP6","REPORTED","TOP8")</f>
        <v>0</v>
      </c>
      <c r="DE695" s="53">
        <f>_xll.OneStreamExcelAddIn.XFFunctions.XFGetCell("TRUE", "CONSOL", $D$3,"TOT_Entity","USD","Actual",[1]Setup!C25,"PERIODIC",$B695,"TOPFLOW","TOP","TOP","top1",$C695,"top3","Open_Acute_DIV1","TOP5","TOP6","REPORTED","TOP8")</f>
        <v>0</v>
      </c>
      <c r="DF695" s="53">
        <f>_xll.OneStreamExcelAddIn.XFFunctions.XFGetCell("TRUE", "CONSOL", $D$3,"TOT_Entity","USD","Actual",[1]Setup!C26,"PERIODIC",$B695,"TOPFLOW","TOP","TOP","top1",$C695,"top3","Open_Acute_DIV1","TOP5","TOP6","REPORTED","TOP8")</f>
        <v>0</v>
      </c>
      <c r="DG695" s="53">
        <f>_xll.OneStreamExcelAddIn.XFFunctions.XFGetCell("TRUE", "CONSOL", $D$3,"TOT_Entity","USD","Actual",[1]Setup!C27,"PERIODIC",$B695,"TOPFLOW","TOP","TOP","top1",$C695,"top3","Open_Acute_DIV1","TOP5","TOP6","REPORTED","TOP8")</f>
        <v>0</v>
      </c>
      <c r="DH695" s="53">
        <f>_xll.OneStreamExcelAddIn.XFFunctions.XFGetCell("TRUE", "CONSOL", $D$3,"TOT_Entity","USD","Actual",[1]Setup!C28,"PERIODIC",$B695,"TOPFLOW","TOP","TOP","top1",$C695,"top3","Open_Acute_DIV1","TOP5","TOP6","REPORTED","TOP8")</f>
        <v>0</v>
      </c>
      <c r="DI695" s="178"/>
      <c r="DJ695" s="53">
        <f>_xll.OneStreamExcelAddIn.XFFunctions.XFGetCell("TRUE", "CONSOL", $D$3,"TOT_Entity","Aggregated","Budget_Working",[1]Setup!C4,"PERIODIC",$B695,"TOPFLOW","TOP","TOP","top1",$C695,"top3","Open_Acute_DIV1","TOP5","TOP6","REPORTED","TOP8")</f>
        <v>300</v>
      </c>
      <c r="DK695" s="53">
        <f>_xll.OneStreamExcelAddIn.XFFunctions.XFGetCell("TRUE", "CONSOL", $D$3,"TOT_Entity","Aggregated","Budget_Working",[1]Setup!C5,"PERIODIC",$B695,"TOPFLOW","TOP","TOP","top1",$C695,"top3","Open_Acute_DIV1","TOP5","TOP6","REPORTED","TOP8")</f>
        <v>300</v>
      </c>
      <c r="DL695" s="53">
        <f>_xll.OneStreamExcelAddIn.XFFunctions.XFGetCell("TRUE", "CONSOL", $D$3,"TOT_Entity","Aggregated","Budget_Working",[1]Setup!C6,"PERIODIC",$B695,"TOPFLOW","TOP","TOP","top1",$C695,"top3","Open_Acute_DIV1","TOP5","TOP6","REPORTED","TOP8")</f>
        <v>300</v>
      </c>
      <c r="DM695" s="53">
        <f>_xll.OneStreamExcelAddIn.XFFunctions.XFGetCell("TRUE", "CONSOL", $D$3,"TOT_Entity","Aggregated","Budget_Working",[1]Setup!C7,"PERIODIC",$B695,"TOPFLOW","TOP","TOP","top1",$C695,"top3","Open_Acute_DIV1","TOP5","TOP6","REPORTED","TOP8")</f>
        <v>300</v>
      </c>
      <c r="DN695" s="53">
        <f>_xll.OneStreamExcelAddIn.XFFunctions.XFGetCell("TRUE", "CONSOL", $D$3,"TOT_Entity","Aggregated","Budget_Working",[1]Setup!C8,"PERIODIC",$B695,"TOPFLOW","TOP","TOP","top1",$C695,"top3","Open_Acute_DIV1","TOP5","TOP6","REPORTED","TOP8")</f>
        <v>300</v>
      </c>
      <c r="DO695" s="53">
        <f>_xll.OneStreamExcelAddIn.XFFunctions.XFGetCell("TRUE", "CONSOL", $D$3,"TOT_Entity","Aggregated","Budget_Working",[1]Setup!C9,"PERIODIC",$B695,"TOPFLOW","TOP","TOP","top1",$C695,"top3","Open_Acute_DIV1","TOP5","TOP6","REPORTED","TOP8")</f>
        <v>300</v>
      </c>
      <c r="DP695" s="53">
        <f>_xll.OneStreamExcelAddIn.XFFunctions.XFGetCell("TRUE", "CONSOL", $D$3,"TOT_Entity","Aggregated","Budget_Working",[1]Setup!C10,"PERIODIC",$B695,"TOPFLOW","TOP","TOP","top1",$C695,"top3","Open_Acute_DIV1","TOP5","TOP6","REPORTED","TOP8")</f>
        <v>300</v>
      </c>
      <c r="DQ695" s="53">
        <f>_xll.OneStreamExcelAddIn.XFFunctions.XFGetCell("TRUE", "CONSOL", $D$3,"TOT_Entity","Aggregated","Budget_Working",[1]Setup!C11,"PERIODIC",$B695,"TOPFLOW","TOP","TOP","top1",$C695,"top3","Open_Acute_DIV1","TOP5","TOP6","REPORTED","TOP8")</f>
        <v>300</v>
      </c>
      <c r="DR695" s="53">
        <f>_xll.OneStreamExcelAddIn.XFFunctions.XFGetCell("TRUE", "CONSOL", $D$3,"TOT_Entity","Aggregated","Budget_Working",[1]Setup!C12,"PERIODIC",$B695,"TOPFLOW","TOP","TOP","top1",$C695,"top3","Open_Acute_DIV1","TOP5","TOP6","REPORTED","TOP8")</f>
        <v>300</v>
      </c>
      <c r="DS695" s="53">
        <f>_xll.OneStreamExcelAddIn.XFFunctions.XFGetCell("TRUE", "CONSOL", $D$3,"TOT_Entity","Aggregated","Budget_Working",[1]Setup!C13,"PERIODIC",$B695,"TOPFLOW","TOP","TOP","top1",$C695,"top3","Open_Acute_DIV1","TOP5","TOP6","REPORTED","TOP8")</f>
        <v>300</v>
      </c>
      <c r="DT695" s="53">
        <f>_xll.OneStreamExcelAddIn.XFFunctions.XFGetCell("TRUE", "CONSOL", $D$3,"TOT_Entity","Aggregated","Budget_Working",[1]Setup!C14,"PERIODIC",$B695,"TOPFLOW","TOP","TOP","top1",$C695,"top3","Open_Acute_DIV1","TOP5","TOP6","REPORTED","TOP8")</f>
        <v>300</v>
      </c>
      <c r="DU695" s="53">
        <f>_xll.OneStreamExcelAddIn.XFFunctions.XFGetCell("TRUE", "CONSOL", $D$3,"TOT_Entity","Aggregated","Budget_Working",[1]Setup!C15,"PERIODIC",$B695,"TOPFLOW","TOP","TOP","top1",$C695,"top3","Open_Acute_DIV1","TOP5","TOP6","REPORTED","TOP8")</f>
        <v>300</v>
      </c>
      <c r="DV695" s="178"/>
      <c r="DW695" s="53">
        <f>_xll.OneStreamExcelAddIn.XFFunctions.XFGetCell("TRUE", "CONSOL", $D$3,"TOT_Entity","USD","Budget_Final",[1]Setup!C17,"PERIODIC",$B695,"TOPFLOW","TOP","TOP","top1",$C695,"top3","Open_Acute_DIV1","TOP5","TOP6","REPORTED","TOP8")</f>
        <v>0</v>
      </c>
      <c r="DX695" s="53">
        <f>_xll.OneStreamExcelAddIn.XFFunctions.XFGetCell("TRUE", "CONSOL", $D$3,"TOT_Entity","USD","Budget_Final",[1]Setup!C18,"PERIODIC",$B695,"TOPFLOW","TOP","TOP","top1",$C695,"top3","Open_Acute_DIV1","TOP5","TOP6","REPORTED","TOP8")</f>
        <v>0</v>
      </c>
      <c r="DY695" s="53">
        <f>_xll.OneStreamExcelAddIn.XFFunctions.XFGetCell("TRUE", "CONSOL", $D$3,"TOT_Entity","USD","Budget_Final",[1]Setup!C19,"PERIODIC",$B695,"TOPFLOW","TOP","TOP","top1",$C695,"top3","Open_Acute_DIV1","TOP5","TOP6","REPORTED","TOP8")</f>
        <v>0</v>
      </c>
      <c r="DZ695" s="53">
        <f>_xll.OneStreamExcelAddIn.XFFunctions.XFGetCell("TRUE", "CONSOL", $D$3,"TOT_Entity","USD","Budget_Final",[1]Setup!C20,"PERIODIC",$B695,"TOPFLOW","TOP","TOP","top1",$C695,"top3","Open_Acute_DIV1","TOP5","TOP6","REPORTED","TOP8")</f>
        <v>0</v>
      </c>
      <c r="EA695" s="53">
        <f>_xll.OneStreamExcelAddIn.XFFunctions.XFGetCell("TRUE", "CONSOL", $D$3,"TOT_Entity","USD","Budget_Final",[1]Setup!C21,"PERIODIC",$B695,"TOPFLOW","TOP","TOP","top1",$C695,"top3","Open_Acute_DIV1","TOP5","TOP6","REPORTED","TOP8")</f>
        <v>0</v>
      </c>
      <c r="EB695" s="53">
        <f>_xll.OneStreamExcelAddIn.XFFunctions.XFGetCell("TRUE", "CONSOL", $D$3,"TOT_Entity","USD","Budget_Final",[1]Setup!C22,"PERIODIC",$B695,"TOPFLOW","TOP","TOP","top1",$C695,"top3","Open_Acute_DIV1","TOP5","TOP6","REPORTED","TOP8")</f>
        <v>0</v>
      </c>
      <c r="EC695" s="53">
        <f>_xll.OneStreamExcelAddIn.XFFunctions.XFGetCell("TRUE", "CONSOL", $D$3,"TOT_Entity","USD","Budget_Final",[1]Setup!C23,"PERIODIC",$B695,"TOPFLOW","TOP","TOP","top1",$C695,"top3","Open_Acute_DIV1","TOP5","TOP6","REPORTED","TOP8")</f>
        <v>0</v>
      </c>
      <c r="ED695" s="53">
        <f>_xll.OneStreamExcelAddIn.XFFunctions.XFGetCell("TRUE", "CONSOL", $D$3,"TOT_Entity","USD","Budget_Final",[1]Setup!C24,"PERIODIC",$B695,"TOPFLOW","TOP","TOP","top1",$C695,"top3","Open_Acute_DIV1","TOP5","TOP6","REPORTED","TOP8")</f>
        <v>0</v>
      </c>
      <c r="EE695" s="53">
        <f>_xll.OneStreamExcelAddIn.XFFunctions.XFGetCell("TRUE", "CONSOL", $D$3,"TOT_Entity","USD","Budget_Final",[1]Setup!C25,"PERIODIC",$B695,"TOPFLOW","TOP","TOP","top1",$C695,"top3","Open_Acute_DIV1","TOP5","TOP6","REPORTED","TOP8")</f>
        <v>0</v>
      </c>
      <c r="EF695" s="53">
        <f>_xll.OneStreamExcelAddIn.XFFunctions.XFGetCell("TRUE", "CONSOL", $D$3,"TOT_Entity","USD","Budget_Final",[1]Setup!C26,"PERIODIC",$B695,"TOPFLOW","TOP","TOP","top1",$C695,"top3","Open_Acute_DIV1","TOP5","TOP6","REPORTED","TOP8")</f>
        <v>0</v>
      </c>
      <c r="EG695" s="53">
        <f>_xll.OneStreamExcelAddIn.XFFunctions.XFGetCell("TRUE", "CONSOL", $D$3,"TOT_Entity","USD","Budget_Final",[1]Setup!C27,"PERIODIC",$B695,"TOPFLOW","TOP","TOP","top1",$C695,"top3","Open_Acute_DIV1","TOP5","TOP6","REPORTED","TOP8")</f>
        <v>0</v>
      </c>
      <c r="EH695" s="53">
        <f>_xll.OneStreamExcelAddIn.XFFunctions.XFGetCell("TRUE", "CONSOL", $D$3,"TOT_Entity","USD","Budget_Final",[1]Setup!C28,"PERIODIC",$B695,"TOPFLOW","TOP","TOP","top1",$C695,"top3","Open_Acute_DIV1","TOP5","TOP6","REPORTED","TOP8")</f>
        <v>0</v>
      </c>
    </row>
    <row r="696" spans="2:138" x14ac:dyDescent="0.25">
      <c r="B696" s="51">
        <v>69136</v>
      </c>
      <c r="C696" s="51"/>
      <c r="D696" t="str" cm="1">
        <f t="array" ref="D696">_xll.OneStreamExcelAddIn.XFFunctions.XFGetMemberInfo("Description","Account",B696)</f>
        <v>Public Relations</v>
      </c>
      <c r="E696" s="53">
        <f>_xll.OneStreamExcelAddIn.XFFunctions.XFGetCell("TRUE", "CONSOL", $D$3,"TOT_Entity","USD","Actual",$E$3,"PERIODIC",$B696,"TOPFLOW","TOP","TOP","top1",$C696,"top3","Open_Acute_DIV1","TOP5","TOP6","REPORTED","TOP8")</f>
        <v>0</v>
      </c>
      <c r="F696" s="53">
        <f>_xll.OneStreamExcelAddIn.XFFunctions.XFGetCell("TRUE", "CONSOL", $D$3,"TOT_Entity","Aggregated","Budget_Working",$E$3,"PERIODIC",$B696,"TOPFLOW","TOP","TOP","top1",$C696,"top3","Open_Acute_DIV1","TOP5","TOP6","REPORTED","TOP8")</f>
        <v>1172.6833333330001</v>
      </c>
      <c r="G696" s="53">
        <f t="shared" si="1863"/>
        <v>1172.6833333330001</v>
      </c>
      <c r="H696" s="55">
        <f t="shared" si="1864"/>
        <v>1</v>
      </c>
      <c r="I696" s="41"/>
      <c r="J696" s="53">
        <f>_xll.OneStreamExcelAddIn.XFFunctions.XFGetCell("TRUE", "CONSOL", $D$3,"TOT_Entity","USD","Actual",$E$3,"YTD",$B696,"TOPFLOW","TOP","TOP","top1",$C696,"TOP3","Open_Acute_DIV1","TOP5","TOP6","REPORTED","TOP8")</f>
        <v>1304.83</v>
      </c>
      <c r="K696" s="53">
        <f>_xll.OneStreamExcelAddIn.XFFunctions.XFGetCell("TRUE", "CONSOL", $D$3,"TOT_Entity","Aggregated","Budget_Working",$E$3,"YTD",$B696,"TOPFLOW","TOP","TOP","top1",$C696,"TOP3","Open_Acute_DIV1","TOP5","TOP6","REPORTED","TOP8")</f>
        <v>4690.7333333320003</v>
      </c>
      <c r="L696" s="53">
        <f t="shared" si="1865"/>
        <v>3385.9033333320003</v>
      </c>
      <c r="M696" s="40">
        <f t="shared" si="1866"/>
        <v>0.72182814343165158</v>
      </c>
      <c r="N696" s="41"/>
      <c r="O696" s="53">
        <f>_xll.OneStreamExcelAddIn.XFFunctions.XFGetCell("TRUE", "CONSOL", $D$3,"TOT_Entity","USD","Actual",$F$3,"YTD",$B696,"TOPFLOW","TOP","TOP","top1",$C696,"TOP3","Open_Acute_DIV1","TOP5","TOP6","REPORTED","TOP8")</f>
        <v>2014.38</v>
      </c>
      <c r="P696" s="53">
        <f>_xll.OneStreamExcelAddIn.XFFunctions.XFGetCell("TRUE", "CONSOL", $D$3,"TOT_Entity","USD","Actual",$E$3,"YTD",$B696,"TOPFLOW","TOP","TOP","top1",$C696,"top3","Open_Acute_DIV1","TOP5","TOP6","REPORTED","VAR_BW_PY_Actual")</f>
        <v>709.55</v>
      </c>
      <c r="Q696" s="40">
        <f t="shared" si="1867"/>
        <v>0.35224237730716146</v>
      </c>
      <c r="R696" s="41"/>
      <c r="S696" s="53">
        <f>_xll.OneStreamExcelAddIn.XFFunctions.XFGetCell("TRUE", "CONSOL", $D$3,"TOT_Entity","USD","MIDFCST",$E$3,"MTD",$B696,"TOPFLOW","TOP","TOP","top1",$C696,"TOP3","Open_Acute_DIV1","TOP5","TOP6","REPORTED","TOP8")</f>
        <v>0</v>
      </c>
      <c r="T696" s="53">
        <f t="shared" si="1868"/>
        <v>0</v>
      </c>
      <c r="U696" s="40">
        <f t="shared" si="1869"/>
        <v>0</v>
      </c>
      <c r="V696" s="41"/>
      <c r="W696" s="42"/>
      <c r="X696" s="43"/>
      <c r="Y696" s="42"/>
      <c r="Z696" s="44"/>
      <c r="AB696" s="53">
        <f>_xll.OneStreamExcelAddIn.XFFunctions.XFGetCell("TRUE", "CONSOL", $D$3,"TOT_Entity","USD","Actual",[1]Setup!C4,"PERIODIC",$B696,"TOPFLOW","TOP","TOP","top1",$C696,"top3","Open_Acute_DIV1","TOP5","TOP6","REPORTED","TOP8")</f>
        <v>20.11</v>
      </c>
      <c r="AC696" s="53">
        <f>_xll.OneStreamExcelAddIn.XFFunctions.XFGetCell("TRUE", "CONSOL", $D$3,"TOT_Entity","Aggregated","Budget_Working",[1]Setup!C4,"PERIODIC",$B696,"TOPFLOW","TOP","TOP","top1",$C696,"top3","Open_Acute_DIV1","TOP5","TOP6","REPORTED","TOP8")</f>
        <v>1172.6833333330001</v>
      </c>
      <c r="AD696" s="53">
        <f t="shared" si="1870"/>
        <v>1152.5733333330002</v>
      </c>
      <c r="AE696" s="40">
        <f t="shared" si="1871"/>
        <v>0.98285129546196992</v>
      </c>
      <c r="AG696" s="53">
        <f>_xll.OneStreamExcelAddIn.XFFunctions.XFGetCell("TRUE", "CONSOL", $D$3,"TOT_Entity","USD","Actual",[1]Setup!C5,"PERIODIC",$B696,"TOPFLOW","TOP","TOP","top1",$C696,"top3","Open_Acute_DIV1","TOP5","TOP6","REPORTED","TOP8")</f>
        <v>546.99</v>
      </c>
      <c r="AH696" s="53">
        <f>_xll.OneStreamExcelAddIn.XFFunctions.XFGetCell("TRUE", "CONSOL", $D$3,"TOT_Entity","Aggregated","Budget_Working",[1]Setup!C5,"PERIODIC",$B696,"TOPFLOW","TOP","TOP","top1",$C696,"top3","Open_Acute_DIV1","TOP5","TOP6","REPORTED","TOP8")</f>
        <v>1172.6833333330001</v>
      </c>
      <c r="AI696" s="53">
        <f t="shared" si="1872"/>
        <v>625.69333333300006</v>
      </c>
      <c r="AJ696" s="40">
        <f t="shared" si="1873"/>
        <v>0.53355694205583593</v>
      </c>
      <c r="AL696" s="53">
        <f>_xll.OneStreamExcelAddIn.XFFunctions.XFGetCell("TRUE", "CONSOL", $D$3,"TOT_Entity","USD","Actual",[1]Setup!C6,"PERIODIC",$B696,"TOPFLOW","TOP","TOP","top1",$C696,"top3","Open_Acute_DIV1","TOP5","TOP6","REPORTED","TOP8")</f>
        <v>737.73</v>
      </c>
      <c r="AM696" s="53">
        <f>_xll.OneStreamExcelAddIn.XFFunctions.XFGetCell("TRUE", "CONSOL", $D$3,"TOT_Entity","Aggregated","Budget_Working",[1]Setup!C6,"PERIODIC",$B696,"TOPFLOW","TOP","TOP","top1",$C696,"top3","Open_Acute_DIV1","TOP5","TOP6","REPORTED","TOP8")</f>
        <v>1172.6833333330001</v>
      </c>
      <c r="AN696" s="53">
        <f t="shared" si="1874"/>
        <v>434.95333333300005</v>
      </c>
      <c r="AO696" s="40">
        <f t="shared" si="1875"/>
        <v>0.37090433620880059</v>
      </c>
      <c r="AQ696" s="53">
        <f>_xll.OneStreamExcelAddIn.XFFunctions.XFGetCell("TRUE", "CONSOL", $D$3,"TOT_Entity","USD","Actual",[1]Setup!C7,"PERIODIC",$B696,"TOPFLOW","TOP","TOP","top1",$C696,"top3","Open_Acute_DIV1","TOP5","TOP6","REPORTED","TOP8")</f>
        <v>0</v>
      </c>
      <c r="AR696" s="53">
        <f>_xll.OneStreamExcelAddIn.XFFunctions.XFGetCell("TRUE", "CONSOL", $D$3,"TOT_Entity","Aggregated","Budget_Working",[1]Setup!C7,"PERIODIC",$B696,"TOPFLOW","TOP","TOP","top1",$C696,"top3","Open_Acute_DIV1","TOP5","TOP6","REPORTED","TOP8")</f>
        <v>1172.6833333330001</v>
      </c>
      <c r="AS696" s="53">
        <f t="shared" si="1876"/>
        <v>1172.6833333330001</v>
      </c>
      <c r="AT696" s="40">
        <f t="shared" si="1877"/>
        <v>1</v>
      </c>
      <c r="AV696" s="53">
        <f>_xll.OneStreamExcelAddIn.XFFunctions.XFGetCell("TRUE", "CONSOL", $D$3,"TOT_Entity","USD","Actual",[1]Setup!C8,"PERIODIC",$B696,"TOPFLOW","TOP","TOP","top1",$C696,"top3","Open_Acute_DIV1","TOP5","TOP6","REPORTED","TOP8")</f>
        <v>-1304.83</v>
      </c>
      <c r="AW696" s="53">
        <f>_xll.OneStreamExcelAddIn.XFFunctions.XFGetCell("TRUE", "CONSOL", $D$3,"TOT_Entity","Aggregated","Budget_Working",[1]Setup!C8,"PERIODIC",$B696,"TOPFLOW","TOP","TOP","top1",$C696,"top3","Open_Acute_DIV1","TOP5","TOP6","REPORTED","TOP8")</f>
        <v>1172.6833333330001</v>
      </c>
      <c r="AX696" s="53">
        <f t="shared" si="1878"/>
        <v>2477.513333333</v>
      </c>
      <c r="AY696" s="40">
        <f t="shared" si="1879"/>
        <v>2.1126874262733937</v>
      </c>
      <c r="BA696" s="53">
        <f>_xll.OneStreamExcelAddIn.XFFunctions.XFGetCell("TRUE", "CONSOL", $D$3,"TOT_Entity","USD","Actual",[1]Setup!C9,"PERIODIC",$B696,"TOPFLOW","TOP","TOP","top1",$C696,"top3","Open_Acute_DIV1","TOP5","TOP6","REPORTED","TOP8")</f>
        <v>0</v>
      </c>
      <c r="BB696" s="53">
        <f>_xll.OneStreamExcelAddIn.XFFunctions.XFGetCell("TRUE", "CONSOL", $D$3,"TOT_Entity","Aggregated","Budget_Working",[1]Setup!C9,"PERIODIC",$B696,"TOPFLOW","TOP","TOP","top1",$C696,"top3","Open_Acute_DIV1","TOP5","TOP6","REPORTED","TOP8")</f>
        <v>1172.6833333330001</v>
      </c>
      <c r="BC696" s="53">
        <f t="shared" si="1880"/>
        <v>1172.6833333330001</v>
      </c>
      <c r="BD696" s="40">
        <f t="shared" si="1881"/>
        <v>1</v>
      </c>
      <c r="BF696" s="53">
        <f>_xll.OneStreamExcelAddIn.XFFunctions.XFGetCell("TRUE", "CONSOL", $D$3,"TOT_Entity","USD","Actual",[1]Setup!C10,"PERIODIC",$B696,"TOPFLOW","TOP","TOP","top1",$C696,"top3","Open_Acute_DIV1","TOP5","TOP6","REPORTED","TOP8")</f>
        <v>0</v>
      </c>
      <c r="BG696" s="53">
        <f>_xll.OneStreamExcelAddIn.XFFunctions.XFGetCell("TRUE", "CONSOL", $D$3,"TOT_Entity","Aggregated","Budget_Working",[1]Setup!C10,"PERIODIC",$B696,"TOPFLOW","TOP","TOP","top1",$C696,"top3","Open_Acute_DIV1","TOP5","TOP6","REPORTED","TOP8")</f>
        <v>1172.6833333330001</v>
      </c>
      <c r="BH696" s="53">
        <f t="shared" si="1882"/>
        <v>1172.6833333330001</v>
      </c>
      <c r="BI696" s="40">
        <f t="shared" si="1883"/>
        <v>1</v>
      </c>
      <c r="BK696" s="53">
        <f>_xll.OneStreamExcelAddIn.XFFunctions.XFGetCell("TRUE", "CONSOL", $D$3,"TOT_Entity","USD","Actual",[1]Setup!C11,"PERIODIC",$B696,"TOPFLOW","TOP","TOP","top1",$C696,"top3","Open_Acute_DIV1","TOP5","TOP6","REPORTED","TOP8")</f>
        <v>0</v>
      </c>
      <c r="BL696" s="53">
        <f>_xll.OneStreamExcelAddIn.XFFunctions.XFGetCell("TRUE", "CONSOL", $D$3,"TOT_Entity","Aggregated","Budget_Working",[1]Setup!C11,"PERIODIC",$B696,"TOPFLOW","TOP","TOP","top1",$C696,"top3","Open_Acute_DIV1","TOP5","TOP6","REPORTED","TOP8")</f>
        <v>1172.6833333330001</v>
      </c>
      <c r="BM696" s="53">
        <f t="shared" si="1884"/>
        <v>1172.6833333330001</v>
      </c>
      <c r="BN696" s="40">
        <f t="shared" si="1885"/>
        <v>1</v>
      </c>
      <c r="BP696" s="53">
        <f>_xll.OneStreamExcelAddIn.XFFunctions.XFGetCell("TRUE", "CONSOL", $D$3,"TOT_Entity","USD","Actual",[1]Setup!C12,"PERIODIC",$B696,"TOPFLOW","TOP","TOP","top1",$C696,"top3","Open_Acute_DIV1","TOP5","TOP6","REPORTED","TOP8")</f>
        <v>0</v>
      </c>
      <c r="BQ696" s="53">
        <f>_xll.OneStreamExcelAddIn.XFFunctions.XFGetCell("TRUE", "CONSOL", $D$3,"TOT_Entity","Aggregated","Budget_Working",[1]Setup!C12,"PERIODIC",$B696,"TOPFLOW","TOP","TOP","top1",$C696,"top3","Open_Acute_DIV1","TOP5","TOP6","REPORTED","TOP8")</f>
        <v>1172.6833333330001</v>
      </c>
      <c r="BR696" s="53">
        <f t="shared" si="1886"/>
        <v>1172.6833333330001</v>
      </c>
      <c r="BS696" s="40">
        <f t="shared" si="1887"/>
        <v>1</v>
      </c>
      <c r="BU696" s="53">
        <f>_xll.OneStreamExcelAddIn.XFFunctions.XFGetCell("TRUE", "CONSOL", $D$3,"TOT_Entity","USD","Actual",[1]Setup!C13,"PERIODIC",$B696,"TOPFLOW","TOP","TOP","top1",$C696,"top3","Open_Acute_DIV1","TOP5","TOP6","REPORTED","TOP8")</f>
        <v>0</v>
      </c>
      <c r="BV696" s="53">
        <f>_xll.OneStreamExcelAddIn.XFFunctions.XFGetCell("TRUE", "CONSOL", $D$3,"TOT_Entity","Aggregated","Budget_Working",[1]Setup!C13,"PERIODIC",$B696,"TOPFLOW","TOP","TOP","top1",$C696,"top3","Open_Acute_DIV1","TOP5","TOP6","REPORTED","TOP8")</f>
        <v>1172.6833333330001</v>
      </c>
      <c r="BW696" s="53">
        <f t="shared" si="1888"/>
        <v>1172.6833333330001</v>
      </c>
      <c r="BX696" s="40">
        <f t="shared" si="1889"/>
        <v>1</v>
      </c>
      <c r="BZ696" s="53">
        <f>_xll.OneStreamExcelAddIn.XFFunctions.XFGetCell("TRUE", "CONSOL", $D$3,"TOT_Entity","USD","Actual",[1]Setup!C14,"PERIODIC",$B696,"TOPFLOW","TOP","TOP","top1",$C696,"top3","Open_Acute_DIV1","TOP5","TOP6","REPORTED","TOP8")</f>
        <v>0</v>
      </c>
      <c r="CA696" s="53">
        <f>_xll.OneStreamExcelAddIn.XFFunctions.XFGetCell("TRUE", "CONSOL", $D$3,"TOT_Entity","Aggregated","Budget_Working",[1]Setup!C14,"PERIODIC",$B696,"TOPFLOW","TOP","TOP","top1",$C696,"top3","Open_Acute_DIV1","TOP5","TOP6","REPORTED","TOP8")</f>
        <v>1172.6833333330001</v>
      </c>
      <c r="CB696" s="53">
        <f t="shared" si="1890"/>
        <v>1172.6833333330001</v>
      </c>
      <c r="CC696" s="40">
        <f t="shared" si="1891"/>
        <v>1</v>
      </c>
      <c r="CE696" s="53">
        <f>_xll.OneStreamExcelAddIn.XFFunctions.XFGetCell("TRUE", "CONSOL", $D$3,"TOT_Entity","USD","Actual",[1]Setup!C15,"PERIODIC",$B696,"TOPFLOW","TOP","TOP","top1",$C696,"top3","Open_Acute_DIV1","TOP5","TOP6","REPORTED","TOP8")</f>
        <v>0</v>
      </c>
      <c r="CF696" s="53">
        <f>_xll.OneStreamExcelAddIn.XFFunctions.XFGetCell("TRUE", "CONSOL", $D$3,"TOT_Entity","Aggregated","Budget_Working",[1]Setup!C15,"PERIODIC",$B696,"TOPFLOW","TOP","TOP","top1",$C696,"top3","Open_Acute_DIV1","TOP5","TOP6","REPORTED","TOP8")</f>
        <v>1172.6833333330001</v>
      </c>
      <c r="CG696" s="53">
        <f t="shared" si="1892"/>
        <v>1172.6833333330001</v>
      </c>
      <c r="CH696" s="40">
        <f t="shared" si="1893"/>
        <v>1</v>
      </c>
      <c r="CI696" s="212"/>
      <c r="CJ696" s="53">
        <f>_xll.OneStreamExcelAddIn.XFFunctions.XFGetCell("TRUE", "CONSOL", $D$3,"TOT_Entity","USD","Actual",[1]Setup!C4,"PERIODIC",$B696,"TOPFLOW","TOP","TOP","top1",$C696,"top3","Open_Acute_DIV1","TOP5","TOP6","REPORTED","TOP8")</f>
        <v>20.11</v>
      </c>
      <c r="CK696" s="53">
        <f>_xll.OneStreamExcelAddIn.XFFunctions.XFGetCell("TRUE", "CONSOL", $D$3,"TOT_Entity","USD","Actual",[1]Setup!C5,"PERIODIC",$B696,"TOPFLOW","TOP","TOP","top1",$C696,"top3","Open_Acute_DIV1","TOP5","TOP6","REPORTED","TOP8")</f>
        <v>546.99</v>
      </c>
      <c r="CL696" s="53">
        <f>_xll.OneStreamExcelAddIn.XFFunctions.XFGetCell("TRUE", "CONSOL", $D$3,"TOT_Entity","USD","Actual",[1]Setup!C6,"PERIODIC",$B696,"TOPFLOW","TOP","TOP","top1",$C696,"top3","Open_Acute_DIV1","TOP5","TOP6","REPORTED","TOP8")</f>
        <v>737.73</v>
      </c>
      <c r="CM696" s="53">
        <f>_xll.OneStreamExcelAddIn.XFFunctions.XFGetCell("TRUE", "CONSOL", $D$3,"TOT_Entity","USD","Actual",[1]Setup!C7,"PERIODIC",$B696,"TOPFLOW","TOP","TOP","top1",$C696,"top3","Open_Acute_DIV1","TOP5","TOP6","REPORTED","TOP8")</f>
        <v>0</v>
      </c>
      <c r="CN696" s="53">
        <f>_xll.OneStreamExcelAddIn.XFFunctions.XFGetCell("TRUE", "CONSOL", $D$3,"TOT_Entity","USD","Actual",[1]Setup!C8,"PERIODIC",$B696,"TOPFLOW","TOP","TOP","top1",$C696,"top3","Open_Acute_DIV1","TOP5","TOP6","REPORTED","TOP8")</f>
        <v>-1304.83</v>
      </c>
      <c r="CO696" s="53">
        <f>_xll.OneStreamExcelAddIn.XFFunctions.XFGetCell("TRUE", "CONSOL", $D$3,"TOT_Entity","USD","Actual",[1]Setup!C9,"PERIODIC",$B696,"TOPFLOW","TOP","TOP","top1",$C696,"top3","Open_Acute_DIV1","TOP5","TOP6","REPORTED","TOP8")</f>
        <v>0</v>
      </c>
      <c r="CP696" s="53">
        <f>_xll.OneStreamExcelAddIn.XFFunctions.XFGetCell("TRUE", "CONSOL", $D$3,"TOT_Entity","USD","Actual",[1]Setup!C10,"PERIODIC",$B696,"TOPFLOW","TOP","TOP","top1",$C696,"top3","Open_Acute_DIV1","TOP5","TOP6","REPORTED","TOP8")</f>
        <v>0</v>
      </c>
      <c r="CQ696" s="53">
        <f>_xll.OneStreamExcelAddIn.XFFunctions.XFGetCell("TRUE", "CONSOL", $D$3,"TOT_Entity","USD","Actual",[1]Setup!C11,"PERIODIC",$B696,"TOPFLOW","TOP","TOP","top1",$C696,"top3","Open_Acute_DIV1","TOP5","TOP6","REPORTED","TOP8")</f>
        <v>0</v>
      </c>
      <c r="CR696" s="53">
        <f>_xll.OneStreamExcelAddIn.XFFunctions.XFGetCell("TRUE", "CONSOL", $D$3,"TOT_Entity","USD","Actual",[1]Setup!C12,"PERIODIC",$B696,"TOPFLOW","TOP","TOP","top1",$C696,"top3","Open_Acute_DIV1","TOP5","TOP6","REPORTED","TOP8")</f>
        <v>0</v>
      </c>
      <c r="CS696" s="53">
        <f>_xll.OneStreamExcelAddIn.XFFunctions.XFGetCell("TRUE", "CONSOL", $D$3,"TOT_Entity","USD","Actual",[1]Setup!C13,"PERIODIC",$B696,"TOPFLOW","TOP","TOP","top1",$C696,"top3","Open_Acute_DIV1","TOP5","TOP6","REPORTED","TOP8")</f>
        <v>0</v>
      </c>
      <c r="CT696" s="53">
        <f>_xll.OneStreamExcelAddIn.XFFunctions.XFGetCell("TRUE", "CONSOL", $D$3,"TOT_Entity","USD","Actual",[1]Setup!C14,"PERIODIC",$B696,"TOPFLOW","TOP","TOP","top1",$C696,"top3","Open_Acute_DIV1","TOP5","TOP6","REPORTED","TOP8")</f>
        <v>0</v>
      </c>
      <c r="CU696" s="53">
        <f>_xll.OneStreamExcelAddIn.XFFunctions.XFGetCell("TRUE", "CONSOL", $D$3,"TOT_Entity","USD","Actual",[1]Setup!C15,"PERIODIC",$B696,"TOPFLOW","TOP","TOP","top1",$C696,"top3","Open_Acute_DIV1","TOP5","TOP6","REPORTED","TOP8")</f>
        <v>0</v>
      </c>
      <c r="CV696" s="212"/>
      <c r="CW696" s="53">
        <f>_xll.OneStreamExcelAddIn.XFFunctions.XFGetCell("TRUE", "CONSOL", $D$3,"TOT_Entity","USD","Actual",[1]Setup!C17,"PERIODIC",$B696,"TOPFLOW","TOP","TOP","top1",$C696,"top3","Open_Acute_DIV1","TOP5","TOP6","REPORTED","TOP8")</f>
        <v>474.06</v>
      </c>
      <c r="CX696" s="53">
        <f>_xll.OneStreamExcelAddIn.XFFunctions.XFGetCell("TRUE", "CONSOL", $D$3,"TOT_Entity","USD","Actual",[1]Setup!C18,"PERIODIC",$B696,"TOPFLOW","TOP","TOP","top1",$C696,"top3","Open_Acute_DIV1","TOP5","TOP6","REPORTED","TOP8")</f>
        <v>200.5</v>
      </c>
      <c r="CY696" s="53">
        <f>_xll.OneStreamExcelAddIn.XFFunctions.XFGetCell("TRUE", "CONSOL", $D$3,"TOT_Entity","USD","Actual",[1]Setup!C19,"PERIODIC",$B696,"TOPFLOW","TOP","TOP","top1",$C696,"top3","Open_Acute_DIV1","TOP5","TOP6","REPORTED","TOP8")</f>
        <v>483.66</v>
      </c>
      <c r="CZ696" s="53">
        <f>_xll.OneStreamExcelAddIn.XFFunctions.XFGetCell("TRUE", "CONSOL", $D$3,"TOT_Entity","USD","Actual",[1]Setup!C20,"PERIODIC",$B696,"TOPFLOW","TOP","TOP","top1",$C696,"top3","Open_Acute_DIV1","TOP5","TOP6","REPORTED","TOP8")</f>
        <v>856.16</v>
      </c>
      <c r="DA696" s="53">
        <f>_xll.OneStreamExcelAddIn.XFFunctions.XFGetCell("TRUE", "CONSOL", $D$3,"TOT_Entity","USD","Actual",[1]Setup!C21,"PERIODIC",$B696,"TOPFLOW","TOP","TOP","top1",$C696,"top3","Open_Acute_DIV1","TOP5","TOP6","REPORTED","TOP8")</f>
        <v>4114.71</v>
      </c>
      <c r="DB696" s="53">
        <f>_xll.OneStreamExcelAddIn.XFFunctions.XFGetCell("TRUE", "CONSOL", $D$3,"TOT_Entity","USD","Actual",[1]Setup!C22,"PERIODIC",$B696,"TOPFLOW","TOP","TOP","top1",$C696,"top3","Open_Acute_DIV1","TOP5","TOP6","REPORTED","TOP8")</f>
        <v>1141.53</v>
      </c>
      <c r="DC696" s="53">
        <f>_xll.OneStreamExcelAddIn.XFFunctions.XFGetCell("TRUE", "CONSOL", $D$3,"TOT_Entity","USD","Actual",[1]Setup!C23,"PERIODIC",$B696,"TOPFLOW","TOP","TOP","top1",$C696,"top3","Open_Acute_DIV1","TOP5","TOP6","REPORTED","TOP8")</f>
        <v>419.01</v>
      </c>
      <c r="DD696" s="53">
        <f>_xll.OneStreamExcelAddIn.XFFunctions.XFGetCell("TRUE", "CONSOL", $D$3,"TOT_Entity","USD","Actual",[1]Setup!C24,"PERIODIC",$B696,"TOPFLOW","TOP","TOP","top1",$C696,"top3","Open_Acute_DIV1","TOP5","TOP6","REPORTED","TOP8")</f>
        <v>21.03</v>
      </c>
      <c r="DE696" s="53">
        <f>_xll.OneStreamExcelAddIn.XFFunctions.XFGetCell("TRUE", "CONSOL", $D$3,"TOT_Entity","USD","Actual",[1]Setup!C25,"PERIODIC",$B696,"TOPFLOW","TOP","TOP","top1",$C696,"top3","Open_Acute_DIV1","TOP5","TOP6","REPORTED","TOP8")</f>
        <v>280.02</v>
      </c>
      <c r="DF696" s="53">
        <f>_xll.OneStreamExcelAddIn.XFFunctions.XFGetCell("TRUE", "CONSOL", $D$3,"TOT_Entity","USD","Actual",[1]Setup!C26,"PERIODIC",$B696,"TOPFLOW","TOP","TOP","top1",$C696,"top3","Open_Acute_DIV1","TOP5","TOP6","REPORTED","TOP8")</f>
        <v>0</v>
      </c>
      <c r="DG696" s="53">
        <f>_xll.OneStreamExcelAddIn.XFFunctions.XFGetCell("TRUE", "CONSOL", $D$3,"TOT_Entity","USD","Actual",[1]Setup!C27,"PERIODIC",$B696,"TOPFLOW","TOP","TOP","top1",$C696,"top3","Open_Acute_DIV1","TOP5","TOP6","REPORTED","TOP8")</f>
        <v>122.79</v>
      </c>
      <c r="DH696" s="53">
        <f>_xll.OneStreamExcelAddIn.XFFunctions.XFGetCell("TRUE", "CONSOL", $D$3,"TOT_Entity","USD","Actual",[1]Setup!C28,"PERIODIC",$B696,"TOPFLOW","TOP","TOP","top1",$C696,"top3","Open_Acute_DIV1","TOP5","TOP6","REPORTED","TOP8")</f>
        <v>2003.95</v>
      </c>
      <c r="DI696" s="178"/>
      <c r="DJ696" s="53">
        <f>_xll.OneStreamExcelAddIn.XFFunctions.XFGetCell("TRUE", "CONSOL", $D$3,"TOT_Entity","Aggregated","Budget_Working",[1]Setup!C4,"PERIODIC",$B696,"TOPFLOW","TOP","TOP","top1",$C696,"top3","Open_Acute_DIV1","TOP5","TOP6","REPORTED","TOP8")</f>
        <v>1172.6833333330001</v>
      </c>
      <c r="DK696" s="53">
        <f>_xll.OneStreamExcelAddIn.XFFunctions.XFGetCell("TRUE", "CONSOL", $D$3,"TOT_Entity","Aggregated","Budget_Working",[1]Setup!C5,"PERIODIC",$B696,"TOPFLOW","TOP","TOP","top1",$C696,"top3","Open_Acute_DIV1","TOP5","TOP6","REPORTED","TOP8")</f>
        <v>1172.6833333330001</v>
      </c>
      <c r="DL696" s="53">
        <f>_xll.OneStreamExcelAddIn.XFFunctions.XFGetCell("TRUE", "CONSOL", $D$3,"TOT_Entity","Aggregated","Budget_Working",[1]Setup!C6,"PERIODIC",$B696,"TOPFLOW","TOP","TOP","top1",$C696,"top3","Open_Acute_DIV1","TOP5","TOP6","REPORTED","TOP8")</f>
        <v>1172.6833333330001</v>
      </c>
      <c r="DM696" s="53">
        <f>_xll.OneStreamExcelAddIn.XFFunctions.XFGetCell("TRUE", "CONSOL", $D$3,"TOT_Entity","Aggregated","Budget_Working",[1]Setup!C7,"PERIODIC",$B696,"TOPFLOW","TOP","TOP","top1",$C696,"top3","Open_Acute_DIV1","TOP5","TOP6","REPORTED","TOP8")</f>
        <v>1172.6833333330001</v>
      </c>
      <c r="DN696" s="53">
        <f>_xll.OneStreamExcelAddIn.XFFunctions.XFGetCell("TRUE", "CONSOL", $D$3,"TOT_Entity","Aggregated","Budget_Working",[1]Setup!C8,"PERIODIC",$B696,"TOPFLOW","TOP","TOP","top1",$C696,"top3","Open_Acute_DIV1","TOP5","TOP6","REPORTED","TOP8")</f>
        <v>1172.6833333330001</v>
      </c>
      <c r="DO696" s="53">
        <f>_xll.OneStreamExcelAddIn.XFFunctions.XFGetCell("TRUE", "CONSOL", $D$3,"TOT_Entity","Aggregated","Budget_Working",[1]Setup!C9,"PERIODIC",$B696,"TOPFLOW","TOP","TOP","top1",$C696,"top3","Open_Acute_DIV1","TOP5","TOP6","REPORTED","TOP8")</f>
        <v>1172.6833333330001</v>
      </c>
      <c r="DP696" s="53">
        <f>_xll.OneStreamExcelAddIn.XFFunctions.XFGetCell("TRUE", "CONSOL", $D$3,"TOT_Entity","Aggregated","Budget_Working",[1]Setup!C10,"PERIODIC",$B696,"TOPFLOW","TOP","TOP","top1",$C696,"top3","Open_Acute_DIV1","TOP5","TOP6","REPORTED","TOP8")</f>
        <v>1172.6833333330001</v>
      </c>
      <c r="DQ696" s="53">
        <f>_xll.OneStreamExcelAddIn.XFFunctions.XFGetCell("TRUE", "CONSOL", $D$3,"TOT_Entity","Aggregated","Budget_Working",[1]Setup!C11,"PERIODIC",$B696,"TOPFLOW","TOP","TOP","top1",$C696,"top3","Open_Acute_DIV1","TOP5","TOP6","REPORTED","TOP8")</f>
        <v>1172.6833333330001</v>
      </c>
      <c r="DR696" s="53">
        <f>_xll.OneStreamExcelAddIn.XFFunctions.XFGetCell("TRUE", "CONSOL", $D$3,"TOT_Entity","Aggregated","Budget_Working",[1]Setup!C12,"PERIODIC",$B696,"TOPFLOW","TOP","TOP","top1",$C696,"top3","Open_Acute_DIV1","TOP5","TOP6","REPORTED","TOP8")</f>
        <v>1172.6833333330001</v>
      </c>
      <c r="DS696" s="53">
        <f>_xll.OneStreamExcelAddIn.XFFunctions.XFGetCell("TRUE", "CONSOL", $D$3,"TOT_Entity","Aggregated","Budget_Working",[1]Setup!C13,"PERIODIC",$B696,"TOPFLOW","TOP","TOP","top1",$C696,"top3","Open_Acute_DIV1","TOP5","TOP6","REPORTED","TOP8")</f>
        <v>1172.6833333330001</v>
      </c>
      <c r="DT696" s="53">
        <f>_xll.OneStreamExcelAddIn.XFFunctions.XFGetCell("TRUE", "CONSOL", $D$3,"TOT_Entity","Aggregated","Budget_Working",[1]Setup!C14,"PERIODIC",$B696,"TOPFLOW","TOP","TOP","top1",$C696,"top3","Open_Acute_DIV1","TOP5","TOP6","REPORTED","TOP8")</f>
        <v>1172.6833333330001</v>
      </c>
      <c r="DU696" s="53">
        <f>_xll.OneStreamExcelAddIn.XFFunctions.XFGetCell("TRUE", "CONSOL", $D$3,"TOT_Entity","Aggregated","Budget_Working",[1]Setup!C15,"PERIODIC",$B696,"TOPFLOW","TOP","TOP","top1",$C696,"top3","Open_Acute_DIV1","TOP5","TOP6","REPORTED","TOP8")</f>
        <v>1172.6833333330001</v>
      </c>
      <c r="DV696" s="178"/>
      <c r="DW696" s="53">
        <f>_xll.OneStreamExcelAddIn.XFFunctions.XFGetCell("TRUE", "CONSOL", $D$3,"TOT_Entity","USD","Budget_Final",[1]Setup!C17,"PERIODIC",$B696,"TOPFLOW","TOP","TOP","top1",$C696,"top3","Open_Acute_DIV1","TOP5","TOP6","REPORTED","TOP8")</f>
        <v>7.8708978949999997</v>
      </c>
      <c r="DX696" s="53">
        <f>_xll.OneStreamExcelAddIn.XFFunctions.XFGetCell("TRUE", "CONSOL", $D$3,"TOT_Entity","USD","Budget_Final",[1]Setup!C18,"PERIODIC",$B696,"TOPFLOW","TOP","TOP","top1",$C696,"top3","Open_Acute_DIV1","TOP5","TOP6","REPORTED","TOP8")</f>
        <v>7.4912896660000001</v>
      </c>
      <c r="DY696" s="53">
        <f>_xll.OneStreamExcelAddIn.XFFunctions.XFGetCell("TRUE", "CONSOL", $D$3,"TOT_Entity","USD","Budget_Final",[1]Setup!C19,"PERIODIC",$B696,"TOPFLOW","TOP","TOP","top1",$C696,"top3","Open_Acute_DIV1","TOP5","TOP6","REPORTED","TOP8")</f>
        <v>8.4044730980000004</v>
      </c>
      <c r="DZ696" s="53">
        <f>_xll.OneStreamExcelAddIn.XFFunctions.XFGetCell("TRUE", "CONSOL", $D$3,"TOT_Entity","USD","Budget_Final",[1]Setup!C20,"PERIODIC",$B696,"TOPFLOW","TOP","TOP","top1",$C696,"top3","Open_Acute_DIV1","TOP5","TOP6","REPORTED","TOP8")</f>
        <v>8.3566902439999993</v>
      </c>
      <c r="EA696" s="53">
        <f>_xll.OneStreamExcelAddIn.XFFunctions.XFGetCell("TRUE", "CONSOL", $D$3,"TOT_Entity","USD","Budget_Final",[1]Setup!C21,"PERIODIC",$B696,"TOPFLOW","TOP","TOP","top1",$C696,"top3","Open_Acute_DIV1","TOP5","TOP6","REPORTED","TOP8")</f>
        <v>8.6009137199999994</v>
      </c>
      <c r="EB696" s="53">
        <f>_xll.OneStreamExcelAddIn.XFFunctions.XFGetCell("TRUE", "CONSOL", $D$3,"TOT_Entity","USD","Budget_Final",[1]Setup!C22,"PERIODIC",$B696,"TOPFLOW","TOP","TOP","top1",$C696,"top3","Open_Acute_DIV1","TOP5","TOP6","REPORTED","TOP8")</f>
        <v>8.1443220039999993</v>
      </c>
      <c r="EC696" s="53">
        <f>_xll.OneStreamExcelAddIn.XFFunctions.XFGetCell("TRUE", "CONSOL", $D$3,"TOT_Entity","USD","Budget_Final",[1]Setup!C23,"PERIODIC",$B696,"TOPFLOW","TOP","TOP","top1",$C696,"top3","Open_Acute_DIV1","TOP5","TOP6","REPORTED","TOP8")</f>
        <v>8.5849861020000002</v>
      </c>
      <c r="ED696" s="53">
        <f>_xll.OneStreamExcelAddIn.XFFunctions.XFGetCell("TRUE", "CONSOL", $D$3,"TOT_Entity","USD","Budget_Final",[1]Setup!C24,"PERIODIC",$B696,"TOPFLOW","TOP","TOP","top1",$C696,"top3","Open_Acute_DIV1","TOP5","TOP6","REPORTED","TOP8")</f>
        <v>8.590295308</v>
      </c>
      <c r="EE696" s="53">
        <f>_xll.OneStreamExcelAddIn.XFFunctions.XFGetCell("TRUE", "CONSOL", $D$3,"TOT_Entity","USD","Budget_Final",[1]Setup!C25,"PERIODIC",$B696,"TOPFLOW","TOP","TOP","top1",$C696,"top3","Open_Acute_DIV1","TOP5","TOP6","REPORTED","TOP8")</f>
        <v>8.5876407050000001</v>
      </c>
      <c r="EF696" s="53">
        <f>_xll.OneStreamExcelAddIn.XFFunctions.XFGetCell("TRUE", "CONSOL", $D$3,"TOT_Entity","USD","Budget_Final",[1]Setup!C26,"PERIODIC",$B696,"TOPFLOW","TOP","TOP","top1",$C696,"top3","Open_Acute_DIV1","TOP5","TOP6","REPORTED","TOP8")</f>
        <v>8.5372032480000009</v>
      </c>
      <c r="EG696" s="53">
        <f>_xll.OneStreamExcelAddIn.XFFunctions.XFGetCell("TRUE", "CONSOL", $D$3,"TOT_Entity","USD","Budget_Final",[1]Setup!C27,"PERIODIC",$B696,"TOPFLOW","TOP","TOP","top1",$C696,"top3","Open_Acute_DIV1","TOP5","TOP6","REPORTED","TOP8")</f>
        <v>7.9983188390000004</v>
      </c>
      <c r="EH696" s="53">
        <f>_xll.OneStreamExcelAddIn.XFFunctions.XFGetCell("TRUE", "CONSOL", $D$3,"TOT_Entity","USD","Budget_Final",[1]Setup!C28,"PERIODIC",$B696,"TOPFLOW","TOP","TOP","top1",$C696,"top3","Open_Acute_DIV1","TOP5","TOP6","REPORTED","TOP8")</f>
        <v>8.1416674009999994</v>
      </c>
    </row>
    <row r="697" spans="2:138" x14ac:dyDescent="0.25">
      <c r="B697" s="51">
        <v>69137</v>
      </c>
      <c r="C697" s="51"/>
      <c r="D697" t="str" cm="1">
        <f t="array" ref="D697">_xll.OneStreamExcelAddIn.XFFunctions.XFGetMemberInfo("Description","Account",B697)</f>
        <v>Event Sponsorships</v>
      </c>
      <c r="E697" s="53">
        <f>_xll.OneStreamExcelAddIn.XFFunctions.XFGetCell("TRUE", "CONSOL", $D$3,"TOT_Entity","USD","Actual",$E$3,"PERIODIC",$B697,"TOPFLOW","TOP","TOP","top1",$C697,"top3","Open_Acute_DIV1","TOP5","TOP6","REPORTED","TOP8")</f>
        <v>0</v>
      </c>
      <c r="F697" s="53">
        <f>_xll.OneStreamExcelAddIn.XFFunctions.XFGetCell("TRUE", "CONSOL", $D$3,"TOT_Entity","Aggregated","Budget_Working",$E$3,"PERIODIC",$B697,"TOPFLOW","TOP","TOP","top1",$C697,"top3","Open_Acute_DIV1","TOP5","TOP6","REPORTED","TOP8")</f>
        <v>0</v>
      </c>
      <c r="G697" s="53">
        <f t="shared" si="1863"/>
        <v>0</v>
      </c>
      <c r="H697" s="55">
        <f t="shared" si="1864"/>
        <v>0</v>
      </c>
      <c r="I697" s="41"/>
      <c r="J697" s="53">
        <f>_xll.OneStreamExcelAddIn.XFFunctions.XFGetCell("TRUE", "CONSOL", $D$3,"TOT_Entity","USD","Actual",$E$3,"YTD",$B697,"TOPFLOW","TOP","TOP","top1",$C697,"TOP3","Open_Acute_DIV1","TOP5","TOP6","REPORTED","TOP8")</f>
        <v>1500</v>
      </c>
      <c r="K697" s="53">
        <f>_xll.OneStreamExcelAddIn.XFFunctions.XFGetCell("TRUE", "CONSOL", $D$3,"TOT_Entity","Aggregated","Budget_Working",$E$3,"YTD",$B697,"TOPFLOW","TOP","TOP","top1",$C697,"TOP3","Open_Acute_DIV1","TOP5","TOP6","REPORTED","TOP8")</f>
        <v>0</v>
      </c>
      <c r="L697" s="53">
        <f t="shared" si="1865"/>
        <v>-1500</v>
      </c>
      <c r="M697" s="40">
        <f t="shared" si="1866"/>
        <v>0</v>
      </c>
      <c r="N697" s="41"/>
      <c r="O697" s="53">
        <f>_xll.OneStreamExcelAddIn.XFFunctions.XFGetCell("TRUE", "CONSOL", $D$3,"TOT_Entity","USD","Actual",$F$3,"YTD",$B697,"TOPFLOW","TOP","TOP","top1",$C697,"TOP3","Open_Acute_DIV1","TOP5","TOP6","REPORTED","TOP8")</f>
        <v>0</v>
      </c>
      <c r="P697" s="53">
        <f>_xll.OneStreamExcelAddIn.XFFunctions.XFGetCell("TRUE", "CONSOL", $D$3,"TOT_Entity","USD","Actual",$E$3,"YTD",$B697,"TOPFLOW","TOP","TOP","top1",$C697,"top3","Open_Acute_DIV1","TOP5","TOP6","REPORTED","VAR_BW_PY_Actual")</f>
        <v>-1500</v>
      </c>
      <c r="Q697" s="40">
        <f t="shared" si="1867"/>
        <v>0</v>
      </c>
      <c r="R697" s="41"/>
      <c r="S697" s="53">
        <f>_xll.OneStreamExcelAddIn.XFFunctions.XFGetCell("TRUE", "CONSOL", $D$3,"TOT_Entity","USD","MIDFCST",$E$3,"MTD",$B697,"TOPFLOW","TOP","TOP","top1",$C697,"TOP3","Open_Acute_DIV1","TOP5","TOP6","REPORTED","TOP8")</f>
        <v>0</v>
      </c>
      <c r="T697" s="53">
        <f t="shared" si="1868"/>
        <v>0</v>
      </c>
      <c r="U697" s="40">
        <f t="shared" si="1869"/>
        <v>0</v>
      </c>
      <c r="V697" s="41"/>
      <c r="W697" s="42"/>
      <c r="X697" s="43"/>
      <c r="Y697" s="42"/>
      <c r="Z697" s="44"/>
      <c r="AB697" s="53">
        <f>_xll.OneStreamExcelAddIn.XFFunctions.XFGetCell("TRUE", "CONSOL", $D$3,"TOT_Entity","USD","Actual",[1]Setup!C4,"PERIODIC",$B697,"TOPFLOW","TOP","TOP","top1",$C697,"top3","Open_Acute_DIV1","TOP5","TOP6","REPORTED","TOP8")</f>
        <v>0</v>
      </c>
      <c r="AC697" s="53">
        <f>_xll.OneStreamExcelAddIn.XFFunctions.XFGetCell("TRUE", "CONSOL", $D$3,"TOT_Entity","Aggregated","Budget_Working",[1]Setup!C4,"PERIODIC",$B697,"TOPFLOW","TOP","TOP","top1",$C697,"top3","Open_Acute_DIV1","TOP5","TOP6","REPORTED","TOP8")</f>
        <v>0</v>
      </c>
      <c r="AD697" s="53">
        <f t="shared" si="1870"/>
        <v>0</v>
      </c>
      <c r="AE697" s="40">
        <f t="shared" si="1871"/>
        <v>0</v>
      </c>
      <c r="AG697" s="53">
        <f>_xll.OneStreamExcelAddIn.XFFunctions.XFGetCell("TRUE", "CONSOL", $D$3,"TOT_Entity","USD","Actual",[1]Setup!C5,"PERIODIC",$B697,"TOPFLOW","TOP","TOP","top1",$C697,"top3","Open_Acute_DIV1","TOP5","TOP6","REPORTED","TOP8")</f>
        <v>0</v>
      </c>
      <c r="AH697" s="53">
        <f>_xll.OneStreamExcelAddIn.XFFunctions.XFGetCell("TRUE", "CONSOL", $D$3,"TOT_Entity","Aggregated","Budget_Working",[1]Setup!C5,"PERIODIC",$B697,"TOPFLOW","TOP","TOP","top1",$C697,"top3","Open_Acute_DIV1","TOP5","TOP6","REPORTED","TOP8")</f>
        <v>0</v>
      </c>
      <c r="AI697" s="53">
        <f t="shared" si="1872"/>
        <v>0</v>
      </c>
      <c r="AJ697" s="40">
        <f t="shared" si="1873"/>
        <v>0</v>
      </c>
      <c r="AL697" s="53">
        <f>_xll.OneStreamExcelAddIn.XFFunctions.XFGetCell("TRUE", "CONSOL", $D$3,"TOT_Entity","USD","Actual",[1]Setup!C6,"PERIODIC",$B697,"TOPFLOW","TOP","TOP","top1",$C697,"top3","Open_Acute_DIV1","TOP5","TOP6","REPORTED","TOP8")</f>
        <v>1500</v>
      </c>
      <c r="AM697" s="53">
        <f>_xll.OneStreamExcelAddIn.XFFunctions.XFGetCell("TRUE", "CONSOL", $D$3,"TOT_Entity","Aggregated","Budget_Working",[1]Setup!C6,"PERIODIC",$B697,"TOPFLOW","TOP","TOP","top1",$C697,"top3","Open_Acute_DIV1","TOP5","TOP6","REPORTED","TOP8")</f>
        <v>0</v>
      </c>
      <c r="AN697" s="53">
        <f t="shared" si="1874"/>
        <v>-1500</v>
      </c>
      <c r="AO697" s="40">
        <f t="shared" si="1875"/>
        <v>0</v>
      </c>
      <c r="AQ697" s="53">
        <f>_xll.OneStreamExcelAddIn.XFFunctions.XFGetCell("TRUE", "CONSOL", $D$3,"TOT_Entity","USD","Actual",[1]Setup!C7,"PERIODIC",$B697,"TOPFLOW","TOP","TOP","top1",$C697,"top3","Open_Acute_DIV1","TOP5","TOP6","REPORTED","TOP8")</f>
        <v>0</v>
      </c>
      <c r="AR697" s="53">
        <f>_xll.OneStreamExcelAddIn.XFFunctions.XFGetCell("TRUE", "CONSOL", $D$3,"TOT_Entity","Aggregated","Budget_Working",[1]Setup!C7,"PERIODIC",$B697,"TOPFLOW","TOP","TOP","top1",$C697,"top3","Open_Acute_DIV1","TOP5","TOP6","REPORTED","TOP8")</f>
        <v>0</v>
      </c>
      <c r="AS697" s="53">
        <f t="shared" si="1876"/>
        <v>0</v>
      </c>
      <c r="AT697" s="40">
        <f t="shared" si="1877"/>
        <v>0</v>
      </c>
      <c r="AV697" s="53">
        <f>_xll.OneStreamExcelAddIn.XFFunctions.XFGetCell("TRUE", "CONSOL", $D$3,"TOT_Entity","USD","Actual",[1]Setup!C8,"PERIODIC",$B697,"TOPFLOW","TOP","TOP","top1",$C697,"top3","Open_Acute_DIV1","TOP5","TOP6","REPORTED","TOP8")</f>
        <v>-1500</v>
      </c>
      <c r="AW697" s="53">
        <f>_xll.OneStreamExcelAddIn.XFFunctions.XFGetCell("TRUE", "CONSOL", $D$3,"TOT_Entity","Aggregated","Budget_Working",[1]Setup!C8,"PERIODIC",$B697,"TOPFLOW","TOP","TOP","top1",$C697,"top3","Open_Acute_DIV1","TOP5","TOP6","REPORTED","TOP8")</f>
        <v>0</v>
      </c>
      <c r="AX697" s="53">
        <f t="shared" si="1878"/>
        <v>1500</v>
      </c>
      <c r="AY697" s="40">
        <f t="shared" si="1879"/>
        <v>0</v>
      </c>
      <c r="BA697" s="53">
        <f>_xll.OneStreamExcelAddIn.XFFunctions.XFGetCell("TRUE", "CONSOL", $D$3,"TOT_Entity","USD","Actual",[1]Setup!C9,"PERIODIC",$B697,"TOPFLOW","TOP","TOP","top1",$C697,"top3","Open_Acute_DIV1","TOP5","TOP6","REPORTED","TOP8")</f>
        <v>0</v>
      </c>
      <c r="BB697" s="53">
        <f>_xll.OneStreamExcelAddIn.XFFunctions.XFGetCell("TRUE", "CONSOL", $D$3,"TOT_Entity","Aggregated","Budget_Working",[1]Setup!C9,"PERIODIC",$B697,"TOPFLOW","TOP","TOP","top1",$C697,"top3","Open_Acute_DIV1","TOP5","TOP6","REPORTED","TOP8")</f>
        <v>0</v>
      </c>
      <c r="BC697" s="53">
        <f t="shared" si="1880"/>
        <v>0</v>
      </c>
      <c r="BD697" s="40">
        <f t="shared" si="1881"/>
        <v>0</v>
      </c>
      <c r="BF697" s="53">
        <f>_xll.OneStreamExcelAddIn.XFFunctions.XFGetCell("TRUE", "CONSOL", $D$3,"TOT_Entity","USD","Actual",[1]Setup!C10,"PERIODIC",$B697,"TOPFLOW","TOP","TOP","top1",$C697,"top3","Open_Acute_DIV1","TOP5","TOP6","REPORTED","TOP8")</f>
        <v>0</v>
      </c>
      <c r="BG697" s="53">
        <f>_xll.OneStreamExcelAddIn.XFFunctions.XFGetCell("TRUE", "CONSOL", $D$3,"TOT_Entity","Aggregated","Budget_Working",[1]Setup!C10,"PERIODIC",$B697,"TOPFLOW","TOP","TOP","top1",$C697,"top3","Open_Acute_DIV1","TOP5","TOP6","REPORTED","TOP8")</f>
        <v>0</v>
      </c>
      <c r="BH697" s="53">
        <f t="shared" si="1882"/>
        <v>0</v>
      </c>
      <c r="BI697" s="40">
        <f t="shared" si="1883"/>
        <v>0</v>
      </c>
      <c r="BK697" s="53">
        <f>_xll.OneStreamExcelAddIn.XFFunctions.XFGetCell("TRUE", "CONSOL", $D$3,"TOT_Entity","USD","Actual",[1]Setup!C11,"PERIODIC",$B697,"TOPFLOW","TOP","TOP","top1",$C697,"top3","Open_Acute_DIV1","TOP5","TOP6","REPORTED","TOP8")</f>
        <v>0</v>
      </c>
      <c r="BL697" s="53">
        <f>_xll.OneStreamExcelAddIn.XFFunctions.XFGetCell("TRUE", "CONSOL", $D$3,"TOT_Entity","Aggregated","Budget_Working",[1]Setup!C11,"PERIODIC",$B697,"TOPFLOW","TOP","TOP","top1",$C697,"top3","Open_Acute_DIV1","TOP5","TOP6","REPORTED","TOP8")</f>
        <v>0</v>
      </c>
      <c r="BM697" s="53">
        <f t="shared" si="1884"/>
        <v>0</v>
      </c>
      <c r="BN697" s="40">
        <f t="shared" si="1885"/>
        <v>0</v>
      </c>
      <c r="BP697" s="53">
        <f>_xll.OneStreamExcelAddIn.XFFunctions.XFGetCell("TRUE", "CONSOL", $D$3,"TOT_Entity","USD","Actual",[1]Setup!C12,"PERIODIC",$B697,"TOPFLOW","TOP","TOP","top1",$C697,"top3","Open_Acute_DIV1","TOP5","TOP6","REPORTED","TOP8")</f>
        <v>0</v>
      </c>
      <c r="BQ697" s="53">
        <f>_xll.OneStreamExcelAddIn.XFFunctions.XFGetCell("TRUE", "CONSOL", $D$3,"TOT_Entity","Aggregated","Budget_Working",[1]Setup!C12,"PERIODIC",$B697,"TOPFLOW","TOP","TOP","top1",$C697,"top3","Open_Acute_DIV1","TOP5","TOP6","REPORTED","TOP8")</f>
        <v>0</v>
      </c>
      <c r="BR697" s="53">
        <f t="shared" si="1886"/>
        <v>0</v>
      </c>
      <c r="BS697" s="40">
        <f t="shared" si="1887"/>
        <v>0</v>
      </c>
      <c r="BU697" s="53">
        <f>_xll.OneStreamExcelAddIn.XFFunctions.XFGetCell("TRUE", "CONSOL", $D$3,"TOT_Entity","USD","Actual",[1]Setup!C13,"PERIODIC",$B697,"TOPFLOW","TOP","TOP","top1",$C697,"top3","Open_Acute_DIV1","TOP5","TOP6","REPORTED","TOP8")</f>
        <v>0</v>
      </c>
      <c r="BV697" s="53">
        <f>_xll.OneStreamExcelAddIn.XFFunctions.XFGetCell("TRUE", "CONSOL", $D$3,"TOT_Entity","Aggregated","Budget_Working",[1]Setup!C13,"PERIODIC",$B697,"TOPFLOW","TOP","TOP","top1",$C697,"top3","Open_Acute_DIV1","TOP5","TOP6","REPORTED","TOP8")</f>
        <v>0</v>
      </c>
      <c r="BW697" s="53">
        <f t="shared" si="1888"/>
        <v>0</v>
      </c>
      <c r="BX697" s="40">
        <f t="shared" si="1889"/>
        <v>0</v>
      </c>
      <c r="BZ697" s="53">
        <f>_xll.OneStreamExcelAddIn.XFFunctions.XFGetCell("TRUE", "CONSOL", $D$3,"TOT_Entity","USD","Actual",[1]Setup!C14,"PERIODIC",$B697,"TOPFLOW","TOP","TOP","top1",$C697,"top3","Open_Acute_DIV1","TOP5","TOP6","REPORTED","TOP8")</f>
        <v>0</v>
      </c>
      <c r="CA697" s="53">
        <f>_xll.OneStreamExcelAddIn.XFFunctions.XFGetCell("TRUE", "CONSOL", $D$3,"TOT_Entity","Aggregated","Budget_Working",[1]Setup!C14,"PERIODIC",$B697,"TOPFLOW","TOP","TOP","top1",$C697,"top3","Open_Acute_DIV1","TOP5","TOP6","REPORTED","TOP8")</f>
        <v>0</v>
      </c>
      <c r="CB697" s="53">
        <f t="shared" si="1890"/>
        <v>0</v>
      </c>
      <c r="CC697" s="40">
        <f t="shared" si="1891"/>
        <v>0</v>
      </c>
      <c r="CE697" s="53">
        <f>_xll.OneStreamExcelAddIn.XFFunctions.XFGetCell("TRUE", "CONSOL", $D$3,"TOT_Entity","USD","Actual",[1]Setup!C15,"PERIODIC",$B697,"TOPFLOW","TOP","TOP","top1",$C697,"top3","Open_Acute_DIV1","TOP5","TOP6","REPORTED","TOP8")</f>
        <v>0</v>
      </c>
      <c r="CF697" s="53">
        <f>_xll.OneStreamExcelAddIn.XFFunctions.XFGetCell("TRUE", "CONSOL", $D$3,"TOT_Entity","Aggregated","Budget_Working",[1]Setup!C15,"PERIODIC",$B697,"TOPFLOW","TOP","TOP","top1",$C697,"top3","Open_Acute_DIV1","TOP5","TOP6","REPORTED","TOP8")</f>
        <v>0</v>
      </c>
      <c r="CG697" s="53">
        <f t="shared" si="1892"/>
        <v>0</v>
      </c>
      <c r="CH697" s="40">
        <f t="shared" si="1893"/>
        <v>0</v>
      </c>
      <c r="CI697" s="212"/>
      <c r="CJ697" s="53">
        <f>_xll.OneStreamExcelAddIn.XFFunctions.XFGetCell("TRUE", "CONSOL", $D$3,"TOT_Entity","USD","Actual",[1]Setup!C4,"PERIODIC",$B697,"TOPFLOW","TOP","TOP","top1",$C697,"top3","Open_Acute_DIV1","TOP5","TOP6","REPORTED","TOP8")</f>
        <v>0</v>
      </c>
      <c r="CK697" s="53">
        <f>_xll.OneStreamExcelAddIn.XFFunctions.XFGetCell("TRUE", "CONSOL", $D$3,"TOT_Entity","USD","Actual",[1]Setup!C5,"PERIODIC",$B697,"TOPFLOW","TOP","TOP","top1",$C697,"top3","Open_Acute_DIV1","TOP5","TOP6","REPORTED","TOP8")</f>
        <v>0</v>
      </c>
      <c r="CL697" s="53">
        <f>_xll.OneStreamExcelAddIn.XFFunctions.XFGetCell("TRUE", "CONSOL", $D$3,"TOT_Entity","USD","Actual",[1]Setup!C6,"PERIODIC",$B697,"TOPFLOW","TOP","TOP","top1",$C697,"top3","Open_Acute_DIV1","TOP5","TOP6","REPORTED","TOP8")</f>
        <v>1500</v>
      </c>
      <c r="CM697" s="53">
        <f>_xll.OneStreamExcelAddIn.XFFunctions.XFGetCell("TRUE", "CONSOL", $D$3,"TOT_Entity","USD","Actual",[1]Setup!C7,"PERIODIC",$B697,"TOPFLOW","TOP","TOP","top1",$C697,"top3","Open_Acute_DIV1","TOP5","TOP6","REPORTED","TOP8")</f>
        <v>0</v>
      </c>
      <c r="CN697" s="53">
        <f>_xll.OneStreamExcelAddIn.XFFunctions.XFGetCell("TRUE", "CONSOL", $D$3,"TOT_Entity","USD","Actual",[1]Setup!C8,"PERIODIC",$B697,"TOPFLOW","TOP","TOP","top1",$C697,"top3","Open_Acute_DIV1","TOP5","TOP6","REPORTED","TOP8")</f>
        <v>-1500</v>
      </c>
      <c r="CO697" s="53">
        <f>_xll.OneStreamExcelAddIn.XFFunctions.XFGetCell("TRUE", "CONSOL", $D$3,"TOT_Entity","USD","Actual",[1]Setup!C9,"PERIODIC",$B697,"TOPFLOW","TOP","TOP","top1",$C697,"top3","Open_Acute_DIV1","TOP5","TOP6","REPORTED","TOP8")</f>
        <v>0</v>
      </c>
      <c r="CP697" s="53">
        <f>_xll.OneStreamExcelAddIn.XFFunctions.XFGetCell("TRUE", "CONSOL", $D$3,"TOT_Entity","USD","Actual",[1]Setup!C10,"PERIODIC",$B697,"TOPFLOW","TOP","TOP","top1",$C697,"top3","Open_Acute_DIV1","TOP5","TOP6","REPORTED","TOP8")</f>
        <v>0</v>
      </c>
      <c r="CQ697" s="53">
        <f>_xll.OneStreamExcelAddIn.XFFunctions.XFGetCell("TRUE", "CONSOL", $D$3,"TOT_Entity","USD","Actual",[1]Setup!C11,"PERIODIC",$B697,"TOPFLOW","TOP","TOP","top1",$C697,"top3","Open_Acute_DIV1","TOP5","TOP6","REPORTED","TOP8")</f>
        <v>0</v>
      </c>
      <c r="CR697" s="53">
        <f>_xll.OneStreamExcelAddIn.XFFunctions.XFGetCell("TRUE", "CONSOL", $D$3,"TOT_Entity","USD","Actual",[1]Setup!C12,"PERIODIC",$B697,"TOPFLOW","TOP","TOP","top1",$C697,"top3","Open_Acute_DIV1","TOP5","TOP6","REPORTED","TOP8")</f>
        <v>0</v>
      </c>
      <c r="CS697" s="53">
        <f>_xll.OneStreamExcelAddIn.XFFunctions.XFGetCell("TRUE", "CONSOL", $D$3,"TOT_Entity","USD","Actual",[1]Setup!C13,"PERIODIC",$B697,"TOPFLOW","TOP","TOP","top1",$C697,"top3","Open_Acute_DIV1","TOP5","TOP6","REPORTED","TOP8")</f>
        <v>0</v>
      </c>
      <c r="CT697" s="53">
        <f>_xll.OneStreamExcelAddIn.XFFunctions.XFGetCell("TRUE", "CONSOL", $D$3,"TOT_Entity","USD","Actual",[1]Setup!C14,"PERIODIC",$B697,"TOPFLOW","TOP","TOP","top1",$C697,"top3","Open_Acute_DIV1","TOP5","TOP6","REPORTED","TOP8")</f>
        <v>0</v>
      </c>
      <c r="CU697" s="53">
        <f>_xll.OneStreamExcelAddIn.XFFunctions.XFGetCell("TRUE", "CONSOL", $D$3,"TOT_Entity","USD","Actual",[1]Setup!C15,"PERIODIC",$B697,"TOPFLOW","TOP","TOP","top1",$C697,"top3","Open_Acute_DIV1","TOP5","TOP6","REPORTED","TOP8")</f>
        <v>0</v>
      </c>
      <c r="CV697" s="212"/>
      <c r="CW697" s="53">
        <f>_xll.OneStreamExcelAddIn.XFFunctions.XFGetCell("TRUE", "CONSOL", $D$3,"TOT_Entity","USD","Actual",[1]Setup!C17,"PERIODIC",$B697,"TOPFLOW","TOP","TOP","top1",$C697,"top3","Open_Acute_DIV1","TOP5","TOP6","REPORTED","TOP8")</f>
        <v>0</v>
      </c>
      <c r="CX697" s="53">
        <f>_xll.OneStreamExcelAddIn.XFFunctions.XFGetCell("TRUE", "CONSOL", $D$3,"TOT_Entity","USD","Actual",[1]Setup!C18,"PERIODIC",$B697,"TOPFLOW","TOP","TOP","top1",$C697,"top3","Open_Acute_DIV1","TOP5","TOP6","REPORTED","TOP8")</f>
        <v>0</v>
      </c>
      <c r="CY697" s="53">
        <f>_xll.OneStreamExcelAddIn.XFFunctions.XFGetCell("TRUE", "CONSOL", $D$3,"TOT_Entity","USD","Actual",[1]Setup!C19,"PERIODIC",$B697,"TOPFLOW","TOP","TOP","top1",$C697,"top3","Open_Acute_DIV1","TOP5","TOP6","REPORTED","TOP8")</f>
        <v>0</v>
      </c>
      <c r="CZ697" s="53">
        <f>_xll.OneStreamExcelAddIn.XFFunctions.XFGetCell("TRUE", "CONSOL", $D$3,"TOT_Entity","USD","Actual",[1]Setup!C20,"PERIODIC",$B697,"TOPFLOW","TOP","TOP","top1",$C697,"top3","Open_Acute_DIV1","TOP5","TOP6","REPORTED","TOP8")</f>
        <v>0</v>
      </c>
      <c r="DA697" s="53">
        <f>_xll.OneStreamExcelAddIn.XFFunctions.XFGetCell("TRUE", "CONSOL", $D$3,"TOT_Entity","USD","Actual",[1]Setup!C21,"PERIODIC",$B697,"TOPFLOW","TOP","TOP","top1",$C697,"top3","Open_Acute_DIV1","TOP5","TOP6","REPORTED","TOP8")</f>
        <v>0</v>
      </c>
      <c r="DB697" s="53">
        <f>_xll.OneStreamExcelAddIn.XFFunctions.XFGetCell("TRUE", "CONSOL", $D$3,"TOT_Entity","USD","Actual",[1]Setup!C22,"PERIODIC",$B697,"TOPFLOW","TOP","TOP","top1",$C697,"top3","Open_Acute_DIV1","TOP5","TOP6","REPORTED","TOP8")</f>
        <v>0</v>
      </c>
      <c r="DC697" s="53">
        <f>_xll.OneStreamExcelAddIn.XFFunctions.XFGetCell("TRUE", "CONSOL", $D$3,"TOT_Entity","USD","Actual",[1]Setup!C23,"PERIODIC",$B697,"TOPFLOW","TOP","TOP","top1",$C697,"top3","Open_Acute_DIV1","TOP5","TOP6","REPORTED","TOP8")</f>
        <v>0</v>
      </c>
      <c r="DD697" s="53">
        <f>_xll.OneStreamExcelAddIn.XFFunctions.XFGetCell("TRUE", "CONSOL", $D$3,"TOT_Entity","USD","Actual",[1]Setup!C24,"PERIODIC",$B697,"TOPFLOW","TOP","TOP","top1",$C697,"top3","Open_Acute_DIV1","TOP5","TOP6","REPORTED","TOP8")</f>
        <v>0</v>
      </c>
      <c r="DE697" s="53">
        <f>_xll.OneStreamExcelAddIn.XFFunctions.XFGetCell("TRUE", "CONSOL", $D$3,"TOT_Entity","USD","Actual",[1]Setup!C25,"PERIODIC",$B697,"TOPFLOW","TOP","TOP","top1",$C697,"top3","Open_Acute_DIV1","TOP5","TOP6","REPORTED","TOP8")</f>
        <v>0</v>
      </c>
      <c r="DF697" s="53">
        <f>_xll.OneStreamExcelAddIn.XFFunctions.XFGetCell("TRUE", "CONSOL", $D$3,"TOT_Entity","USD","Actual",[1]Setup!C26,"PERIODIC",$B697,"TOPFLOW","TOP","TOP","top1",$C697,"top3","Open_Acute_DIV1","TOP5","TOP6","REPORTED","TOP8")</f>
        <v>0</v>
      </c>
      <c r="DG697" s="53">
        <f>_xll.OneStreamExcelAddIn.XFFunctions.XFGetCell("TRUE", "CONSOL", $D$3,"TOT_Entity","USD","Actual",[1]Setup!C27,"PERIODIC",$B697,"TOPFLOW","TOP","TOP","top1",$C697,"top3","Open_Acute_DIV1","TOP5","TOP6","REPORTED","TOP8")</f>
        <v>0</v>
      </c>
      <c r="DH697" s="53">
        <f>_xll.OneStreamExcelAddIn.XFFunctions.XFGetCell("TRUE", "CONSOL", $D$3,"TOT_Entity","USD","Actual",[1]Setup!C28,"PERIODIC",$B697,"TOPFLOW","TOP","TOP","top1",$C697,"top3","Open_Acute_DIV1","TOP5","TOP6","REPORTED","TOP8")</f>
        <v>0</v>
      </c>
      <c r="DI697" s="178"/>
      <c r="DJ697" s="53">
        <f>_xll.OneStreamExcelAddIn.XFFunctions.XFGetCell("TRUE", "CONSOL", $D$3,"TOT_Entity","Aggregated","Budget_Working",[1]Setup!C4,"PERIODIC",$B697,"TOPFLOW","TOP","TOP","top1",$C697,"top3","Open_Acute_DIV1","TOP5","TOP6","REPORTED","TOP8")</f>
        <v>0</v>
      </c>
      <c r="DK697" s="53">
        <f>_xll.OneStreamExcelAddIn.XFFunctions.XFGetCell("TRUE", "CONSOL", $D$3,"TOT_Entity","Aggregated","Budget_Working",[1]Setup!C5,"PERIODIC",$B697,"TOPFLOW","TOP","TOP","top1",$C697,"top3","Open_Acute_DIV1","TOP5","TOP6","REPORTED","TOP8")</f>
        <v>0</v>
      </c>
      <c r="DL697" s="53">
        <f>_xll.OneStreamExcelAddIn.XFFunctions.XFGetCell("TRUE", "CONSOL", $D$3,"TOT_Entity","Aggregated","Budget_Working",[1]Setup!C6,"PERIODIC",$B697,"TOPFLOW","TOP","TOP","top1",$C697,"top3","Open_Acute_DIV1","TOP5","TOP6","REPORTED","TOP8")</f>
        <v>0</v>
      </c>
      <c r="DM697" s="53">
        <f>_xll.OneStreamExcelAddIn.XFFunctions.XFGetCell("TRUE", "CONSOL", $D$3,"TOT_Entity","Aggregated","Budget_Working",[1]Setup!C7,"PERIODIC",$B697,"TOPFLOW","TOP","TOP","top1",$C697,"top3","Open_Acute_DIV1","TOP5","TOP6","REPORTED","TOP8")</f>
        <v>0</v>
      </c>
      <c r="DN697" s="53">
        <f>_xll.OneStreamExcelAddIn.XFFunctions.XFGetCell("TRUE", "CONSOL", $D$3,"TOT_Entity","Aggregated","Budget_Working",[1]Setup!C8,"PERIODIC",$B697,"TOPFLOW","TOP","TOP","top1",$C697,"top3","Open_Acute_DIV1","TOP5","TOP6","REPORTED","TOP8")</f>
        <v>0</v>
      </c>
      <c r="DO697" s="53">
        <f>_xll.OneStreamExcelAddIn.XFFunctions.XFGetCell("TRUE", "CONSOL", $D$3,"TOT_Entity","Aggregated","Budget_Working",[1]Setup!C9,"PERIODIC",$B697,"TOPFLOW","TOP","TOP","top1",$C697,"top3","Open_Acute_DIV1","TOP5","TOP6","REPORTED","TOP8")</f>
        <v>0</v>
      </c>
      <c r="DP697" s="53">
        <f>_xll.OneStreamExcelAddIn.XFFunctions.XFGetCell("TRUE", "CONSOL", $D$3,"TOT_Entity","Aggregated","Budget_Working",[1]Setup!C10,"PERIODIC",$B697,"TOPFLOW","TOP","TOP","top1",$C697,"top3","Open_Acute_DIV1","TOP5","TOP6","REPORTED","TOP8")</f>
        <v>0</v>
      </c>
      <c r="DQ697" s="53">
        <f>_xll.OneStreamExcelAddIn.XFFunctions.XFGetCell("TRUE", "CONSOL", $D$3,"TOT_Entity","Aggregated","Budget_Working",[1]Setup!C11,"PERIODIC",$B697,"TOPFLOW","TOP","TOP","top1",$C697,"top3","Open_Acute_DIV1","TOP5","TOP6","REPORTED","TOP8")</f>
        <v>0</v>
      </c>
      <c r="DR697" s="53">
        <f>_xll.OneStreamExcelAddIn.XFFunctions.XFGetCell("TRUE", "CONSOL", $D$3,"TOT_Entity","Aggregated","Budget_Working",[1]Setup!C12,"PERIODIC",$B697,"TOPFLOW","TOP","TOP","top1",$C697,"top3","Open_Acute_DIV1","TOP5","TOP6","REPORTED","TOP8")</f>
        <v>0</v>
      </c>
      <c r="DS697" s="53">
        <f>_xll.OneStreamExcelAddIn.XFFunctions.XFGetCell("TRUE", "CONSOL", $D$3,"TOT_Entity","Aggregated","Budget_Working",[1]Setup!C13,"PERIODIC",$B697,"TOPFLOW","TOP","TOP","top1",$C697,"top3","Open_Acute_DIV1","TOP5","TOP6","REPORTED","TOP8")</f>
        <v>0</v>
      </c>
      <c r="DT697" s="53">
        <f>_xll.OneStreamExcelAddIn.XFFunctions.XFGetCell("TRUE", "CONSOL", $D$3,"TOT_Entity","Aggregated","Budget_Working",[1]Setup!C14,"PERIODIC",$B697,"TOPFLOW","TOP","TOP","top1",$C697,"top3","Open_Acute_DIV1","TOP5","TOP6","REPORTED","TOP8")</f>
        <v>0</v>
      </c>
      <c r="DU697" s="53">
        <f>_xll.OneStreamExcelAddIn.XFFunctions.XFGetCell("TRUE", "CONSOL", $D$3,"TOT_Entity","Aggregated","Budget_Working",[1]Setup!C15,"PERIODIC",$B697,"TOPFLOW","TOP","TOP","top1",$C697,"top3","Open_Acute_DIV1","TOP5","TOP6","REPORTED","TOP8")</f>
        <v>0</v>
      </c>
      <c r="DV697" s="178"/>
      <c r="DW697" s="53">
        <f>_xll.OneStreamExcelAddIn.XFFunctions.XFGetCell("TRUE", "CONSOL", $D$3,"TOT_Entity","USD","Budget_Final",[1]Setup!C17,"PERIODIC",$B697,"TOPFLOW","TOP","TOP","top1",$C697,"top3","Open_Acute_DIV1","TOP5","TOP6","REPORTED","TOP8")</f>
        <v>0</v>
      </c>
      <c r="DX697" s="53">
        <f>_xll.OneStreamExcelAddIn.XFFunctions.XFGetCell("TRUE", "CONSOL", $D$3,"TOT_Entity","USD","Budget_Final",[1]Setup!C18,"PERIODIC",$B697,"TOPFLOW","TOP","TOP","top1",$C697,"top3","Open_Acute_DIV1","TOP5","TOP6","REPORTED","TOP8")</f>
        <v>0</v>
      </c>
      <c r="DY697" s="53">
        <f>_xll.OneStreamExcelAddIn.XFFunctions.XFGetCell("TRUE", "CONSOL", $D$3,"TOT_Entity","USD","Budget_Final",[1]Setup!C19,"PERIODIC",$B697,"TOPFLOW","TOP","TOP","top1",$C697,"top3","Open_Acute_DIV1","TOP5","TOP6","REPORTED","TOP8")</f>
        <v>0</v>
      </c>
      <c r="DZ697" s="53">
        <f>_xll.OneStreamExcelAddIn.XFFunctions.XFGetCell("TRUE", "CONSOL", $D$3,"TOT_Entity","USD","Budget_Final",[1]Setup!C20,"PERIODIC",$B697,"TOPFLOW","TOP","TOP","top1",$C697,"top3","Open_Acute_DIV1","TOP5","TOP6","REPORTED","TOP8")</f>
        <v>0</v>
      </c>
      <c r="EA697" s="53">
        <f>_xll.OneStreamExcelAddIn.XFFunctions.XFGetCell("TRUE", "CONSOL", $D$3,"TOT_Entity","USD","Budget_Final",[1]Setup!C21,"PERIODIC",$B697,"TOPFLOW","TOP","TOP","top1",$C697,"top3","Open_Acute_DIV1","TOP5","TOP6","REPORTED","TOP8")</f>
        <v>0</v>
      </c>
      <c r="EB697" s="53">
        <f>_xll.OneStreamExcelAddIn.XFFunctions.XFGetCell("TRUE", "CONSOL", $D$3,"TOT_Entity","USD","Budget_Final",[1]Setup!C22,"PERIODIC",$B697,"TOPFLOW","TOP","TOP","top1",$C697,"top3","Open_Acute_DIV1","TOP5","TOP6","REPORTED","TOP8")</f>
        <v>0</v>
      </c>
      <c r="EC697" s="53">
        <f>_xll.OneStreamExcelAddIn.XFFunctions.XFGetCell("TRUE", "CONSOL", $D$3,"TOT_Entity","USD","Budget_Final",[1]Setup!C23,"PERIODIC",$B697,"TOPFLOW","TOP","TOP","top1",$C697,"top3","Open_Acute_DIV1","TOP5","TOP6","REPORTED","TOP8")</f>
        <v>0</v>
      </c>
      <c r="ED697" s="53">
        <f>_xll.OneStreamExcelAddIn.XFFunctions.XFGetCell("TRUE", "CONSOL", $D$3,"TOT_Entity","USD","Budget_Final",[1]Setup!C24,"PERIODIC",$B697,"TOPFLOW","TOP","TOP","top1",$C697,"top3","Open_Acute_DIV1","TOP5","TOP6","REPORTED","TOP8")</f>
        <v>0</v>
      </c>
      <c r="EE697" s="53">
        <f>_xll.OneStreamExcelAddIn.XFFunctions.XFGetCell("TRUE", "CONSOL", $D$3,"TOT_Entity","USD","Budget_Final",[1]Setup!C25,"PERIODIC",$B697,"TOPFLOW","TOP","TOP","top1",$C697,"top3","Open_Acute_DIV1","TOP5","TOP6","REPORTED","TOP8")</f>
        <v>0</v>
      </c>
      <c r="EF697" s="53">
        <f>_xll.OneStreamExcelAddIn.XFFunctions.XFGetCell("TRUE", "CONSOL", $D$3,"TOT_Entity","USD","Budget_Final",[1]Setup!C26,"PERIODIC",$B697,"TOPFLOW","TOP","TOP","top1",$C697,"top3","Open_Acute_DIV1","TOP5","TOP6","REPORTED","TOP8")</f>
        <v>0</v>
      </c>
      <c r="EG697" s="53">
        <f>_xll.OneStreamExcelAddIn.XFFunctions.XFGetCell("TRUE", "CONSOL", $D$3,"TOT_Entity","USD","Budget_Final",[1]Setup!C27,"PERIODIC",$B697,"TOPFLOW","TOP","TOP","top1",$C697,"top3","Open_Acute_DIV1","TOP5","TOP6","REPORTED","TOP8")</f>
        <v>0</v>
      </c>
      <c r="EH697" s="53">
        <f>_xll.OneStreamExcelAddIn.XFFunctions.XFGetCell("TRUE", "CONSOL", $D$3,"TOT_Entity","USD","Budget_Final",[1]Setup!C28,"PERIODIC",$B697,"TOPFLOW","TOP","TOP","top1",$C697,"top3","Open_Acute_DIV1","TOP5","TOP6","REPORTED","TOP8")</f>
        <v>0</v>
      </c>
    </row>
    <row r="698" spans="2:138" x14ac:dyDescent="0.25">
      <c r="B698" s="51">
        <v>69138</v>
      </c>
      <c r="C698" s="51"/>
      <c r="D698" t="str" cm="1">
        <f t="array" ref="D698">_xll.OneStreamExcelAddIn.XFFunctions.XFGetMemberInfo("Description","Account",B698)</f>
        <v>Prof Event Hosting Exp</v>
      </c>
      <c r="E698" s="53">
        <f>_xll.OneStreamExcelAddIn.XFFunctions.XFGetCell("TRUE", "CONSOL", $D$3,"TOT_Entity","USD","Actual",$E$3,"PERIODIC",$B698,"TOPFLOW","TOP","TOP","top1",$C698,"top3","Open_Acute_DIV1","TOP5","TOP6","REPORTED","TOP8")</f>
        <v>2124.79</v>
      </c>
      <c r="F698" s="53">
        <f>_xll.OneStreamExcelAddIn.XFFunctions.XFGetCell("TRUE", "CONSOL", $D$3,"TOT_Entity","Aggregated","Budget_Working",$E$3,"PERIODIC",$B698,"TOPFLOW","TOP","TOP","top1",$C698,"top3","Open_Acute_DIV1","TOP5","TOP6","REPORTED","TOP8")</f>
        <v>0</v>
      </c>
      <c r="G698" s="53">
        <f t="shared" si="1863"/>
        <v>-2124.79</v>
      </c>
      <c r="H698" s="55">
        <f t="shared" si="1864"/>
        <v>0</v>
      </c>
      <c r="I698" s="41"/>
      <c r="J698" s="53">
        <f>_xll.OneStreamExcelAddIn.XFFunctions.XFGetCell("TRUE", "CONSOL", $D$3,"TOT_Entity","USD","Actual",$E$3,"YTD",$B698,"TOPFLOW","TOP","TOP","top1",$C698,"TOP3","Open_Acute_DIV1","TOP5","TOP6","REPORTED","TOP8")</f>
        <v>5673.69</v>
      </c>
      <c r="K698" s="53">
        <f>_xll.OneStreamExcelAddIn.XFFunctions.XFGetCell("TRUE", "CONSOL", $D$3,"TOT_Entity","Aggregated","Budget_Working",$E$3,"YTD",$B698,"TOPFLOW","TOP","TOP","top1",$C698,"TOP3","Open_Acute_DIV1","TOP5","TOP6","REPORTED","TOP8")</f>
        <v>0</v>
      </c>
      <c r="L698" s="53">
        <f t="shared" si="1865"/>
        <v>-5673.69</v>
      </c>
      <c r="M698" s="40">
        <f t="shared" si="1866"/>
        <v>0</v>
      </c>
      <c r="N698" s="41"/>
      <c r="O698" s="53">
        <f>_xll.OneStreamExcelAddIn.XFFunctions.XFGetCell("TRUE", "CONSOL", $D$3,"TOT_Entity","USD","Actual",$F$3,"YTD",$B698,"TOPFLOW","TOP","TOP","top1",$C698,"TOP3","Open_Acute_DIV1","TOP5","TOP6","REPORTED","TOP8")</f>
        <v>0</v>
      </c>
      <c r="P698" s="53">
        <f>_xll.OneStreamExcelAddIn.XFFunctions.XFGetCell("TRUE", "CONSOL", $D$3,"TOT_Entity","USD","Actual",$E$3,"YTD",$B698,"TOPFLOW","TOP","TOP","top1",$C698,"top3","Open_Acute_DIV1","TOP5","TOP6","REPORTED","VAR_BW_PY_Actual")</f>
        <v>-5673.69</v>
      </c>
      <c r="Q698" s="40">
        <f t="shared" si="1867"/>
        <v>0</v>
      </c>
      <c r="R698" s="41"/>
      <c r="S698" s="53">
        <f>_xll.OneStreamExcelAddIn.XFFunctions.XFGetCell("TRUE", "CONSOL", $D$3,"TOT_Entity","USD","MIDFCST",$E$3,"MTD",$B698,"TOPFLOW","TOP","TOP","top1",$C698,"TOP3","Open_Acute_DIV1","TOP5","TOP6","REPORTED","TOP8")</f>
        <v>0</v>
      </c>
      <c r="T698" s="53">
        <f t="shared" si="1868"/>
        <v>-2124.79</v>
      </c>
      <c r="U698" s="40">
        <f t="shared" si="1869"/>
        <v>0</v>
      </c>
      <c r="V698" s="41"/>
      <c r="W698" s="42"/>
      <c r="X698" s="43"/>
      <c r="Y698" s="42"/>
      <c r="Z698" s="44"/>
      <c r="AB698" s="53">
        <f>_xll.OneStreamExcelAddIn.XFFunctions.XFGetCell("TRUE", "CONSOL", $D$3,"TOT_Entity","USD","Actual",[1]Setup!C4,"PERIODIC",$B698,"TOPFLOW","TOP","TOP","top1",$C698,"top3","Open_Acute_DIV1","TOP5","TOP6","REPORTED","TOP8")</f>
        <v>0</v>
      </c>
      <c r="AC698" s="53">
        <f>_xll.OneStreamExcelAddIn.XFFunctions.XFGetCell("TRUE", "CONSOL", $D$3,"TOT_Entity","Aggregated","Budget_Working",[1]Setup!C4,"PERIODIC",$B698,"TOPFLOW","TOP","TOP","top1",$C698,"top3","Open_Acute_DIV1","TOP5","TOP6","REPORTED","TOP8")</f>
        <v>0</v>
      </c>
      <c r="AD698" s="53">
        <f t="shared" si="1870"/>
        <v>0</v>
      </c>
      <c r="AE698" s="40">
        <f t="shared" si="1871"/>
        <v>0</v>
      </c>
      <c r="AG698" s="53">
        <f>_xll.OneStreamExcelAddIn.XFFunctions.XFGetCell("TRUE", "CONSOL", $D$3,"TOT_Entity","USD","Actual",[1]Setup!C5,"PERIODIC",$B698,"TOPFLOW","TOP","TOP","top1",$C698,"top3","Open_Acute_DIV1","TOP5","TOP6","REPORTED","TOP8")</f>
        <v>3000</v>
      </c>
      <c r="AH698" s="53">
        <f>_xll.OneStreamExcelAddIn.XFFunctions.XFGetCell("TRUE", "CONSOL", $D$3,"TOT_Entity","Aggregated","Budget_Working",[1]Setup!C5,"PERIODIC",$B698,"TOPFLOW","TOP","TOP","top1",$C698,"top3","Open_Acute_DIV1","TOP5","TOP6","REPORTED","TOP8")</f>
        <v>0</v>
      </c>
      <c r="AI698" s="53">
        <f t="shared" si="1872"/>
        <v>-3000</v>
      </c>
      <c r="AJ698" s="40">
        <f t="shared" si="1873"/>
        <v>0</v>
      </c>
      <c r="AL698" s="53">
        <f>_xll.OneStreamExcelAddIn.XFFunctions.XFGetCell("TRUE", "CONSOL", $D$3,"TOT_Entity","USD","Actual",[1]Setup!C6,"PERIODIC",$B698,"TOPFLOW","TOP","TOP","top1",$C698,"top3","Open_Acute_DIV1","TOP5","TOP6","REPORTED","TOP8")</f>
        <v>548.9</v>
      </c>
      <c r="AM698" s="53">
        <f>_xll.OneStreamExcelAddIn.XFFunctions.XFGetCell("TRUE", "CONSOL", $D$3,"TOT_Entity","Aggregated","Budget_Working",[1]Setup!C6,"PERIODIC",$B698,"TOPFLOW","TOP","TOP","top1",$C698,"top3","Open_Acute_DIV1","TOP5","TOP6","REPORTED","TOP8")</f>
        <v>0</v>
      </c>
      <c r="AN698" s="53">
        <f t="shared" si="1874"/>
        <v>-548.9</v>
      </c>
      <c r="AO698" s="40">
        <f t="shared" si="1875"/>
        <v>0</v>
      </c>
      <c r="AQ698" s="53">
        <f>_xll.OneStreamExcelAddIn.XFFunctions.XFGetCell("TRUE", "CONSOL", $D$3,"TOT_Entity","USD","Actual",[1]Setup!C7,"PERIODIC",$B698,"TOPFLOW","TOP","TOP","top1",$C698,"top3","Open_Acute_DIV1","TOP5","TOP6","REPORTED","TOP8")</f>
        <v>2124.79</v>
      </c>
      <c r="AR698" s="53">
        <f>_xll.OneStreamExcelAddIn.XFFunctions.XFGetCell("TRUE", "CONSOL", $D$3,"TOT_Entity","Aggregated","Budget_Working",[1]Setup!C7,"PERIODIC",$B698,"TOPFLOW","TOP","TOP","top1",$C698,"top3","Open_Acute_DIV1","TOP5","TOP6","REPORTED","TOP8")</f>
        <v>0</v>
      </c>
      <c r="AS698" s="53">
        <f t="shared" si="1876"/>
        <v>-2124.79</v>
      </c>
      <c r="AT698" s="40">
        <f t="shared" si="1877"/>
        <v>0</v>
      </c>
      <c r="AV698" s="53">
        <f>_xll.OneStreamExcelAddIn.XFFunctions.XFGetCell("TRUE", "CONSOL", $D$3,"TOT_Entity","USD","Actual",[1]Setup!C8,"PERIODIC",$B698,"TOPFLOW","TOP","TOP","top1",$C698,"top3","Open_Acute_DIV1","TOP5","TOP6","REPORTED","TOP8")</f>
        <v>-5673.69</v>
      </c>
      <c r="AW698" s="53">
        <f>_xll.OneStreamExcelAddIn.XFFunctions.XFGetCell("TRUE", "CONSOL", $D$3,"TOT_Entity","Aggregated","Budget_Working",[1]Setup!C8,"PERIODIC",$B698,"TOPFLOW","TOP","TOP","top1",$C698,"top3","Open_Acute_DIV1","TOP5","TOP6","REPORTED","TOP8")</f>
        <v>0</v>
      </c>
      <c r="AX698" s="53">
        <f t="shared" si="1878"/>
        <v>5673.69</v>
      </c>
      <c r="AY698" s="40">
        <f t="shared" si="1879"/>
        <v>0</v>
      </c>
      <c r="BA698" s="53">
        <f>_xll.OneStreamExcelAddIn.XFFunctions.XFGetCell("TRUE", "CONSOL", $D$3,"TOT_Entity","USD","Actual",[1]Setup!C9,"PERIODIC",$B698,"TOPFLOW","TOP","TOP","top1",$C698,"top3","Open_Acute_DIV1","TOP5","TOP6","REPORTED","TOP8")</f>
        <v>0</v>
      </c>
      <c r="BB698" s="53">
        <f>_xll.OneStreamExcelAddIn.XFFunctions.XFGetCell("TRUE", "CONSOL", $D$3,"TOT_Entity","Aggregated","Budget_Working",[1]Setup!C9,"PERIODIC",$B698,"TOPFLOW","TOP","TOP","top1",$C698,"top3","Open_Acute_DIV1","TOP5","TOP6","REPORTED","TOP8")</f>
        <v>0</v>
      </c>
      <c r="BC698" s="53">
        <f t="shared" si="1880"/>
        <v>0</v>
      </c>
      <c r="BD698" s="40">
        <f t="shared" si="1881"/>
        <v>0</v>
      </c>
      <c r="BF698" s="53">
        <f>_xll.OneStreamExcelAddIn.XFFunctions.XFGetCell("TRUE", "CONSOL", $D$3,"TOT_Entity","USD","Actual",[1]Setup!C10,"PERIODIC",$B698,"TOPFLOW","TOP","TOP","top1",$C698,"top3","Open_Acute_DIV1","TOP5","TOP6","REPORTED","TOP8")</f>
        <v>0</v>
      </c>
      <c r="BG698" s="53">
        <f>_xll.OneStreamExcelAddIn.XFFunctions.XFGetCell("TRUE", "CONSOL", $D$3,"TOT_Entity","Aggregated","Budget_Working",[1]Setup!C10,"PERIODIC",$B698,"TOPFLOW","TOP","TOP","top1",$C698,"top3","Open_Acute_DIV1","TOP5","TOP6","REPORTED","TOP8")</f>
        <v>0</v>
      </c>
      <c r="BH698" s="53">
        <f t="shared" si="1882"/>
        <v>0</v>
      </c>
      <c r="BI698" s="40">
        <f t="shared" si="1883"/>
        <v>0</v>
      </c>
      <c r="BK698" s="53">
        <f>_xll.OneStreamExcelAddIn.XFFunctions.XFGetCell("TRUE", "CONSOL", $D$3,"TOT_Entity","USD","Actual",[1]Setup!C11,"PERIODIC",$B698,"TOPFLOW","TOP","TOP","top1",$C698,"top3","Open_Acute_DIV1","TOP5","TOP6","REPORTED","TOP8")</f>
        <v>0</v>
      </c>
      <c r="BL698" s="53">
        <f>_xll.OneStreamExcelAddIn.XFFunctions.XFGetCell("TRUE", "CONSOL", $D$3,"TOT_Entity","Aggregated","Budget_Working",[1]Setup!C11,"PERIODIC",$B698,"TOPFLOW","TOP","TOP","top1",$C698,"top3","Open_Acute_DIV1","TOP5","TOP6","REPORTED","TOP8")</f>
        <v>0</v>
      </c>
      <c r="BM698" s="53">
        <f t="shared" si="1884"/>
        <v>0</v>
      </c>
      <c r="BN698" s="40">
        <f t="shared" si="1885"/>
        <v>0</v>
      </c>
      <c r="BP698" s="53">
        <f>_xll.OneStreamExcelAddIn.XFFunctions.XFGetCell("TRUE", "CONSOL", $D$3,"TOT_Entity","USD","Actual",[1]Setup!C12,"PERIODIC",$B698,"TOPFLOW","TOP","TOP","top1",$C698,"top3","Open_Acute_DIV1","TOP5","TOP6","REPORTED","TOP8")</f>
        <v>0</v>
      </c>
      <c r="BQ698" s="53">
        <f>_xll.OneStreamExcelAddIn.XFFunctions.XFGetCell("TRUE", "CONSOL", $D$3,"TOT_Entity","Aggregated","Budget_Working",[1]Setup!C12,"PERIODIC",$B698,"TOPFLOW","TOP","TOP","top1",$C698,"top3","Open_Acute_DIV1","TOP5","TOP6","REPORTED","TOP8")</f>
        <v>0</v>
      </c>
      <c r="BR698" s="53">
        <f t="shared" si="1886"/>
        <v>0</v>
      </c>
      <c r="BS698" s="40">
        <f t="shared" si="1887"/>
        <v>0</v>
      </c>
      <c r="BU698" s="53">
        <f>_xll.OneStreamExcelAddIn.XFFunctions.XFGetCell("TRUE", "CONSOL", $D$3,"TOT_Entity","USD","Actual",[1]Setup!C13,"PERIODIC",$B698,"TOPFLOW","TOP","TOP","top1",$C698,"top3","Open_Acute_DIV1","TOP5","TOP6","REPORTED","TOP8")</f>
        <v>0</v>
      </c>
      <c r="BV698" s="53">
        <f>_xll.OneStreamExcelAddIn.XFFunctions.XFGetCell("TRUE", "CONSOL", $D$3,"TOT_Entity","Aggregated","Budget_Working",[1]Setup!C13,"PERIODIC",$B698,"TOPFLOW","TOP","TOP","top1",$C698,"top3","Open_Acute_DIV1","TOP5","TOP6","REPORTED","TOP8")</f>
        <v>0</v>
      </c>
      <c r="BW698" s="53">
        <f t="shared" si="1888"/>
        <v>0</v>
      </c>
      <c r="BX698" s="40">
        <f t="shared" si="1889"/>
        <v>0</v>
      </c>
      <c r="BZ698" s="53">
        <f>_xll.OneStreamExcelAddIn.XFFunctions.XFGetCell("TRUE", "CONSOL", $D$3,"TOT_Entity","USD","Actual",[1]Setup!C14,"PERIODIC",$B698,"TOPFLOW","TOP","TOP","top1",$C698,"top3","Open_Acute_DIV1","TOP5","TOP6","REPORTED","TOP8")</f>
        <v>0</v>
      </c>
      <c r="CA698" s="53">
        <f>_xll.OneStreamExcelAddIn.XFFunctions.XFGetCell("TRUE", "CONSOL", $D$3,"TOT_Entity","Aggregated","Budget_Working",[1]Setup!C14,"PERIODIC",$B698,"TOPFLOW","TOP","TOP","top1",$C698,"top3","Open_Acute_DIV1","TOP5","TOP6","REPORTED","TOP8")</f>
        <v>0</v>
      </c>
      <c r="CB698" s="53">
        <f t="shared" si="1890"/>
        <v>0</v>
      </c>
      <c r="CC698" s="40">
        <f t="shared" si="1891"/>
        <v>0</v>
      </c>
      <c r="CE698" s="53">
        <f>_xll.OneStreamExcelAddIn.XFFunctions.XFGetCell("TRUE", "CONSOL", $D$3,"TOT_Entity","USD","Actual",[1]Setup!C15,"PERIODIC",$B698,"TOPFLOW","TOP","TOP","top1",$C698,"top3","Open_Acute_DIV1","TOP5","TOP6","REPORTED","TOP8")</f>
        <v>0</v>
      </c>
      <c r="CF698" s="53">
        <f>_xll.OneStreamExcelAddIn.XFFunctions.XFGetCell("TRUE", "CONSOL", $D$3,"TOT_Entity","Aggregated","Budget_Working",[1]Setup!C15,"PERIODIC",$B698,"TOPFLOW","TOP","TOP","top1",$C698,"top3","Open_Acute_DIV1","TOP5","TOP6","REPORTED","TOP8")</f>
        <v>0</v>
      </c>
      <c r="CG698" s="53">
        <f t="shared" si="1892"/>
        <v>0</v>
      </c>
      <c r="CH698" s="40">
        <f t="shared" si="1893"/>
        <v>0</v>
      </c>
      <c r="CI698" s="212"/>
      <c r="CJ698" s="53">
        <f>_xll.OneStreamExcelAddIn.XFFunctions.XFGetCell("TRUE", "CONSOL", $D$3,"TOT_Entity","USD","Actual",[1]Setup!C4,"PERIODIC",$B698,"TOPFLOW","TOP","TOP","top1",$C698,"top3","Open_Acute_DIV1","TOP5","TOP6","REPORTED","TOP8")</f>
        <v>0</v>
      </c>
      <c r="CK698" s="53">
        <f>_xll.OneStreamExcelAddIn.XFFunctions.XFGetCell("TRUE", "CONSOL", $D$3,"TOT_Entity","USD","Actual",[1]Setup!C5,"PERIODIC",$B698,"TOPFLOW","TOP","TOP","top1",$C698,"top3","Open_Acute_DIV1","TOP5","TOP6","REPORTED","TOP8")</f>
        <v>3000</v>
      </c>
      <c r="CL698" s="53">
        <f>_xll.OneStreamExcelAddIn.XFFunctions.XFGetCell("TRUE", "CONSOL", $D$3,"TOT_Entity","USD","Actual",[1]Setup!C6,"PERIODIC",$B698,"TOPFLOW","TOP","TOP","top1",$C698,"top3","Open_Acute_DIV1","TOP5","TOP6","REPORTED","TOP8")</f>
        <v>548.9</v>
      </c>
      <c r="CM698" s="53">
        <f>_xll.OneStreamExcelAddIn.XFFunctions.XFGetCell("TRUE", "CONSOL", $D$3,"TOT_Entity","USD","Actual",[1]Setup!C7,"PERIODIC",$B698,"TOPFLOW","TOP","TOP","top1",$C698,"top3","Open_Acute_DIV1","TOP5","TOP6","REPORTED","TOP8")</f>
        <v>2124.79</v>
      </c>
      <c r="CN698" s="53">
        <f>_xll.OneStreamExcelAddIn.XFFunctions.XFGetCell("TRUE", "CONSOL", $D$3,"TOT_Entity","USD","Actual",[1]Setup!C8,"PERIODIC",$B698,"TOPFLOW","TOP","TOP","top1",$C698,"top3","Open_Acute_DIV1","TOP5","TOP6","REPORTED","TOP8")</f>
        <v>-5673.69</v>
      </c>
      <c r="CO698" s="53">
        <f>_xll.OneStreamExcelAddIn.XFFunctions.XFGetCell("TRUE", "CONSOL", $D$3,"TOT_Entity","USD","Actual",[1]Setup!C9,"PERIODIC",$B698,"TOPFLOW","TOP","TOP","top1",$C698,"top3","Open_Acute_DIV1","TOP5","TOP6","REPORTED","TOP8")</f>
        <v>0</v>
      </c>
      <c r="CP698" s="53">
        <f>_xll.OneStreamExcelAddIn.XFFunctions.XFGetCell("TRUE", "CONSOL", $D$3,"TOT_Entity","USD","Actual",[1]Setup!C10,"PERIODIC",$B698,"TOPFLOW","TOP","TOP","top1",$C698,"top3","Open_Acute_DIV1","TOP5","TOP6","REPORTED","TOP8")</f>
        <v>0</v>
      </c>
      <c r="CQ698" s="53">
        <f>_xll.OneStreamExcelAddIn.XFFunctions.XFGetCell("TRUE", "CONSOL", $D$3,"TOT_Entity","USD","Actual",[1]Setup!C11,"PERIODIC",$B698,"TOPFLOW","TOP","TOP","top1",$C698,"top3","Open_Acute_DIV1","TOP5","TOP6","REPORTED","TOP8")</f>
        <v>0</v>
      </c>
      <c r="CR698" s="53">
        <f>_xll.OneStreamExcelAddIn.XFFunctions.XFGetCell("TRUE", "CONSOL", $D$3,"TOT_Entity","USD","Actual",[1]Setup!C12,"PERIODIC",$B698,"TOPFLOW","TOP","TOP","top1",$C698,"top3","Open_Acute_DIV1","TOP5","TOP6","REPORTED","TOP8")</f>
        <v>0</v>
      </c>
      <c r="CS698" s="53">
        <f>_xll.OneStreamExcelAddIn.XFFunctions.XFGetCell("TRUE", "CONSOL", $D$3,"TOT_Entity","USD","Actual",[1]Setup!C13,"PERIODIC",$B698,"TOPFLOW","TOP","TOP","top1",$C698,"top3","Open_Acute_DIV1","TOP5","TOP6","REPORTED","TOP8")</f>
        <v>0</v>
      </c>
      <c r="CT698" s="53">
        <f>_xll.OneStreamExcelAddIn.XFFunctions.XFGetCell("TRUE", "CONSOL", $D$3,"TOT_Entity","USD","Actual",[1]Setup!C14,"PERIODIC",$B698,"TOPFLOW","TOP","TOP","top1",$C698,"top3","Open_Acute_DIV1","TOP5","TOP6","REPORTED","TOP8")</f>
        <v>0</v>
      </c>
      <c r="CU698" s="53">
        <f>_xll.OneStreamExcelAddIn.XFFunctions.XFGetCell("TRUE", "CONSOL", $D$3,"TOT_Entity","USD","Actual",[1]Setup!C15,"PERIODIC",$B698,"TOPFLOW","TOP","TOP","top1",$C698,"top3","Open_Acute_DIV1","TOP5","TOP6","REPORTED","TOP8")</f>
        <v>0</v>
      </c>
      <c r="CV698" s="212"/>
      <c r="CW698" s="53">
        <f>_xll.OneStreamExcelAddIn.XFFunctions.XFGetCell("TRUE", "CONSOL", $D$3,"TOT_Entity","USD","Actual",[1]Setup!C17,"PERIODIC",$B698,"TOPFLOW","TOP","TOP","top1",$C698,"top3","Open_Acute_DIV1","TOP5","TOP6","REPORTED","TOP8")</f>
        <v>0</v>
      </c>
      <c r="CX698" s="53">
        <f>_xll.OneStreamExcelAddIn.XFFunctions.XFGetCell("TRUE", "CONSOL", $D$3,"TOT_Entity","USD","Actual",[1]Setup!C18,"PERIODIC",$B698,"TOPFLOW","TOP","TOP","top1",$C698,"top3","Open_Acute_DIV1","TOP5","TOP6","REPORTED","TOP8")</f>
        <v>0</v>
      </c>
      <c r="CY698" s="53">
        <f>_xll.OneStreamExcelAddIn.XFFunctions.XFGetCell("TRUE", "CONSOL", $D$3,"TOT_Entity","USD","Actual",[1]Setup!C19,"PERIODIC",$B698,"TOPFLOW","TOP","TOP","top1",$C698,"top3","Open_Acute_DIV1","TOP5","TOP6","REPORTED","TOP8")</f>
        <v>0</v>
      </c>
      <c r="CZ698" s="53">
        <f>_xll.OneStreamExcelAddIn.XFFunctions.XFGetCell("TRUE", "CONSOL", $D$3,"TOT_Entity","USD","Actual",[1]Setup!C20,"PERIODIC",$B698,"TOPFLOW","TOP","TOP","top1",$C698,"top3","Open_Acute_DIV1","TOP5","TOP6","REPORTED","TOP8")</f>
        <v>0</v>
      </c>
      <c r="DA698" s="53">
        <f>_xll.OneStreamExcelAddIn.XFFunctions.XFGetCell("TRUE", "CONSOL", $D$3,"TOT_Entity","USD","Actual",[1]Setup!C21,"PERIODIC",$B698,"TOPFLOW","TOP","TOP","top1",$C698,"top3","Open_Acute_DIV1","TOP5","TOP6","REPORTED","TOP8")</f>
        <v>0</v>
      </c>
      <c r="DB698" s="53">
        <f>_xll.OneStreamExcelAddIn.XFFunctions.XFGetCell("TRUE", "CONSOL", $D$3,"TOT_Entity","USD","Actual",[1]Setup!C22,"PERIODIC",$B698,"TOPFLOW","TOP","TOP","top1",$C698,"top3","Open_Acute_DIV1","TOP5","TOP6","REPORTED","TOP8")</f>
        <v>0</v>
      </c>
      <c r="DC698" s="53">
        <f>_xll.OneStreamExcelAddIn.XFFunctions.XFGetCell("TRUE", "CONSOL", $D$3,"TOT_Entity","USD","Actual",[1]Setup!C23,"PERIODIC",$B698,"TOPFLOW","TOP","TOP","top1",$C698,"top3","Open_Acute_DIV1","TOP5","TOP6","REPORTED","TOP8")</f>
        <v>0</v>
      </c>
      <c r="DD698" s="53">
        <f>_xll.OneStreamExcelAddIn.XFFunctions.XFGetCell("TRUE", "CONSOL", $D$3,"TOT_Entity","USD","Actual",[1]Setup!C24,"PERIODIC",$B698,"TOPFLOW","TOP","TOP","top1",$C698,"top3","Open_Acute_DIV1","TOP5","TOP6","REPORTED","TOP8")</f>
        <v>0</v>
      </c>
      <c r="DE698" s="53">
        <f>_xll.OneStreamExcelAddIn.XFFunctions.XFGetCell("TRUE", "CONSOL", $D$3,"TOT_Entity","USD","Actual",[1]Setup!C25,"PERIODIC",$B698,"TOPFLOW","TOP","TOP","top1",$C698,"top3","Open_Acute_DIV1","TOP5","TOP6","REPORTED","TOP8")</f>
        <v>0</v>
      </c>
      <c r="DF698" s="53">
        <f>_xll.OneStreamExcelAddIn.XFFunctions.XFGetCell("TRUE", "CONSOL", $D$3,"TOT_Entity","USD","Actual",[1]Setup!C26,"PERIODIC",$B698,"TOPFLOW","TOP","TOP","top1",$C698,"top3","Open_Acute_DIV1","TOP5","TOP6","REPORTED","TOP8")</f>
        <v>0</v>
      </c>
      <c r="DG698" s="53">
        <f>_xll.OneStreamExcelAddIn.XFFunctions.XFGetCell("TRUE", "CONSOL", $D$3,"TOT_Entity","USD","Actual",[1]Setup!C27,"PERIODIC",$B698,"TOPFLOW","TOP","TOP","top1",$C698,"top3","Open_Acute_DIV1","TOP5","TOP6","REPORTED","TOP8")</f>
        <v>0</v>
      </c>
      <c r="DH698" s="53">
        <f>_xll.OneStreamExcelAddIn.XFFunctions.XFGetCell("TRUE", "CONSOL", $D$3,"TOT_Entity","USD","Actual",[1]Setup!C28,"PERIODIC",$B698,"TOPFLOW","TOP","TOP","top1",$C698,"top3","Open_Acute_DIV1","TOP5","TOP6","REPORTED","TOP8")</f>
        <v>0</v>
      </c>
      <c r="DI698" s="178"/>
      <c r="DJ698" s="53">
        <f>_xll.OneStreamExcelAddIn.XFFunctions.XFGetCell("TRUE", "CONSOL", $D$3,"TOT_Entity","Aggregated","Budget_Working",[1]Setup!C4,"PERIODIC",$B698,"TOPFLOW","TOP","TOP","top1",$C698,"top3","Open_Acute_DIV1","TOP5","TOP6","REPORTED","TOP8")</f>
        <v>0</v>
      </c>
      <c r="DK698" s="53">
        <f>_xll.OneStreamExcelAddIn.XFFunctions.XFGetCell("TRUE", "CONSOL", $D$3,"TOT_Entity","Aggregated","Budget_Working",[1]Setup!C5,"PERIODIC",$B698,"TOPFLOW","TOP","TOP","top1",$C698,"top3","Open_Acute_DIV1","TOP5","TOP6","REPORTED","TOP8")</f>
        <v>0</v>
      </c>
      <c r="DL698" s="53">
        <f>_xll.OneStreamExcelAddIn.XFFunctions.XFGetCell("TRUE", "CONSOL", $D$3,"TOT_Entity","Aggregated","Budget_Working",[1]Setup!C6,"PERIODIC",$B698,"TOPFLOW","TOP","TOP","top1",$C698,"top3","Open_Acute_DIV1","TOP5","TOP6","REPORTED","TOP8")</f>
        <v>0</v>
      </c>
      <c r="DM698" s="53">
        <f>_xll.OneStreamExcelAddIn.XFFunctions.XFGetCell("TRUE", "CONSOL", $D$3,"TOT_Entity","Aggregated","Budget_Working",[1]Setup!C7,"PERIODIC",$B698,"TOPFLOW","TOP","TOP","top1",$C698,"top3","Open_Acute_DIV1","TOP5","TOP6","REPORTED","TOP8")</f>
        <v>0</v>
      </c>
      <c r="DN698" s="53">
        <f>_xll.OneStreamExcelAddIn.XFFunctions.XFGetCell("TRUE", "CONSOL", $D$3,"TOT_Entity","Aggregated","Budget_Working",[1]Setup!C8,"PERIODIC",$B698,"TOPFLOW","TOP","TOP","top1",$C698,"top3","Open_Acute_DIV1","TOP5","TOP6","REPORTED","TOP8")</f>
        <v>0</v>
      </c>
      <c r="DO698" s="53">
        <f>_xll.OneStreamExcelAddIn.XFFunctions.XFGetCell("TRUE", "CONSOL", $D$3,"TOT_Entity","Aggregated","Budget_Working",[1]Setup!C9,"PERIODIC",$B698,"TOPFLOW","TOP","TOP","top1",$C698,"top3","Open_Acute_DIV1","TOP5","TOP6","REPORTED","TOP8")</f>
        <v>0</v>
      </c>
      <c r="DP698" s="53">
        <f>_xll.OneStreamExcelAddIn.XFFunctions.XFGetCell("TRUE", "CONSOL", $D$3,"TOT_Entity","Aggregated","Budget_Working",[1]Setup!C10,"PERIODIC",$B698,"TOPFLOW","TOP","TOP","top1",$C698,"top3","Open_Acute_DIV1","TOP5","TOP6","REPORTED","TOP8")</f>
        <v>0</v>
      </c>
      <c r="DQ698" s="53">
        <f>_xll.OneStreamExcelAddIn.XFFunctions.XFGetCell("TRUE", "CONSOL", $D$3,"TOT_Entity","Aggregated","Budget_Working",[1]Setup!C11,"PERIODIC",$B698,"TOPFLOW","TOP","TOP","top1",$C698,"top3","Open_Acute_DIV1","TOP5","TOP6","REPORTED","TOP8")</f>
        <v>0</v>
      </c>
      <c r="DR698" s="53">
        <f>_xll.OneStreamExcelAddIn.XFFunctions.XFGetCell("TRUE", "CONSOL", $D$3,"TOT_Entity","Aggregated","Budget_Working",[1]Setup!C12,"PERIODIC",$B698,"TOPFLOW","TOP","TOP","top1",$C698,"top3","Open_Acute_DIV1","TOP5","TOP6","REPORTED","TOP8")</f>
        <v>0</v>
      </c>
      <c r="DS698" s="53">
        <f>_xll.OneStreamExcelAddIn.XFFunctions.XFGetCell("TRUE", "CONSOL", $D$3,"TOT_Entity","Aggregated","Budget_Working",[1]Setup!C13,"PERIODIC",$B698,"TOPFLOW","TOP","TOP","top1",$C698,"top3","Open_Acute_DIV1","TOP5","TOP6","REPORTED","TOP8")</f>
        <v>0</v>
      </c>
      <c r="DT698" s="53">
        <f>_xll.OneStreamExcelAddIn.XFFunctions.XFGetCell("TRUE", "CONSOL", $D$3,"TOT_Entity","Aggregated","Budget_Working",[1]Setup!C14,"PERIODIC",$B698,"TOPFLOW","TOP","TOP","top1",$C698,"top3","Open_Acute_DIV1","TOP5","TOP6","REPORTED","TOP8")</f>
        <v>0</v>
      </c>
      <c r="DU698" s="53">
        <f>_xll.OneStreamExcelAddIn.XFFunctions.XFGetCell("TRUE", "CONSOL", $D$3,"TOT_Entity","Aggregated","Budget_Working",[1]Setup!C15,"PERIODIC",$B698,"TOPFLOW","TOP","TOP","top1",$C698,"top3","Open_Acute_DIV1","TOP5","TOP6","REPORTED","TOP8")</f>
        <v>0</v>
      </c>
      <c r="DV698" s="178"/>
      <c r="DW698" s="53">
        <f>_xll.OneStreamExcelAddIn.XFFunctions.XFGetCell("TRUE", "CONSOL", $D$3,"TOT_Entity","USD","Budget_Final",[1]Setup!C17,"PERIODIC",$B698,"TOPFLOW","TOP","TOP","top1",$C698,"top3","Open_Acute_DIV1","TOP5","TOP6","REPORTED","TOP8")</f>
        <v>0</v>
      </c>
      <c r="DX698" s="53">
        <f>_xll.OneStreamExcelAddIn.XFFunctions.XFGetCell("TRUE", "CONSOL", $D$3,"TOT_Entity","USD","Budget_Final",[1]Setup!C18,"PERIODIC",$B698,"TOPFLOW","TOP","TOP","top1",$C698,"top3","Open_Acute_DIV1","TOP5","TOP6","REPORTED","TOP8")</f>
        <v>0</v>
      </c>
      <c r="DY698" s="53">
        <f>_xll.OneStreamExcelAddIn.XFFunctions.XFGetCell("TRUE", "CONSOL", $D$3,"TOT_Entity","USD","Budget_Final",[1]Setup!C19,"PERIODIC",$B698,"TOPFLOW","TOP","TOP","top1",$C698,"top3","Open_Acute_DIV1","TOP5","TOP6","REPORTED","TOP8")</f>
        <v>0</v>
      </c>
      <c r="DZ698" s="53">
        <f>_xll.OneStreamExcelAddIn.XFFunctions.XFGetCell("TRUE", "CONSOL", $D$3,"TOT_Entity","USD","Budget_Final",[1]Setup!C20,"PERIODIC",$B698,"TOPFLOW","TOP","TOP","top1",$C698,"top3","Open_Acute_DIV1","TOP5","TOP6","REPORTED","TOP8")</f>
        <v>0</v>
      </c>
      <c r="EA698" s="53">
        <f>_xll.OneStreamExcelAddIn.XFFunctions.XFGetCell("TRUE", "CONSOL", $D$3,"TOT_Entity","USD","Budget_Final",[1]Setup!C21,"PERIODIC",$B698,"TOPFLOW","TOP","TOP","top1",$C698,"top3","Open_Acute_DIV1","TOP5","TOP6","REPORTED","TOP8")</f>
        <v>0</v>
      </c>
      <c r="EB698" s="53">
        <f>_xll.OneStreamExcelAddIn.XFFunctions.XFGetCell("TRUE", "CONSOL", $D$3,"TOT_Entity","USD","Budget_Final",[1]Setup!C22,"PERIODIC",$B698,"TOPFLOW","TOP","TOP","top1",$C698,"top3","Open_Acute_DIV1","TOP5","TOP6","REPORTED","TOP8")</f>
        <v>0</v>
      </c>
      <c r="EC698" s="53">
        <f>_xll.OneStreamExcelAddIn.XFFunctions.XFGetCell("TRUE", "CONSOL", $D$3,"TOT_Entity","USD","Budget_Final",[1]Setup!C23,"PERIODIC",$B698,"TOPFLOW","TOP","TOP","top1",$C698,"top3","Open_Acute_DIV1","TOP5","TOP6","REPORTED","TOP8")</f>
        <v>0</v>
      </c>
      <c r="ED698" s="53">
        <f>_xll.OneStreamExcelAddIn.XFFunctions.XFGetCell("TRUE", "CONSOL", $D$3,"TOT_Entity","USD","Budget_Final",[1]Setup!C24,"PERIODIC",$B698,"TOPFLOW","TOP","TOP","top1",$C698,"top3","Open_Acute_DIV1","TOP5","TOP6","REPORTED","TOP8")</f>
        <v>0</v>
      </c>
      <c r="EE698" s="53">
        <f>_xll.OneStreamExcelAddIn.XFFunctions.XFGetCell("TRUE", "CONSOL", $D$3,"TOT_Entity","USD","Budget_Final",[1]Setup!C25,"PERIODIC",$B698,"TOPFLOW","TOP","TOP","top1",$C698,"top3","Open_Acute_DIV1","TOP5","TOP6","REPORTED","TOP8")</f>
        <v>0</v>
      </c>
      <c r="EF698" s="53">
        <f>_xll.OneStreamExcelAddIn.XFFunctions.XFGetCell("TRUE", "CONSOL", $D$3,"TOT_Entity","USD","Budget_Final",[1]Setup!C26,"PERIODIC",$B698,"TOPFLOW","TOP","TOP","top1",$C698,"top3","Open_Acute_DIV1","TOP5","TOP6","REPORTED","TOP8")</f>
        <v>0</v>
      </c>
      <c r="EG698" s="53">
        <f>_xll.OneStreamExcelAddIn.XFFunctions.XFGetCell("TRUE", "CONSOL", $D$3,"TOT_Entity","USD","Budget_Final",[1]Setup!C27,"PERIODIC",$B698,"TOPFLOW","TOP","TOP","top1",$C698,"top3","Open_Acute_DIV1","TOP5","TOP6","REPORTED","TOP8")</f>
        <v>0</v>
      </c>
      <c r="EH698" s="53">
        <f>_xll.OneStreamExcelAddIn.XFFunctions.XFGetCell("TRUE", "CONSOL", $D$3,"TOT_Entity","USD","Budget_Final",[1]Setup!C28,"PERIODIC",$B698,"TOPFLOW","TOP","TOP","top1",$C698,"top3","Open_Acute_DIV1","TOP5","TOP6","REPORTED","TOP8")</f>
        <v>0</v>
      </c>
    </row>
    <row r="699" spans="2:138" x14ac:dyDescent="0.25">
      <c r="B699" s="51">
        <v>69139</v>
      </c>
      <c r="C699" s="51"/>
      <c r="D699" t="str" cm="1">
        <f t="array" ref="D699">_xll.OneStreamExcelAddIn.XFFunctions.XFGetMemberInfo("Description","Account",B699)</f>
        <v>Promotional Items</v>
      </c>
      <c r="E699" s="53">
        <f>_xll.OneStreamExcelAddIn.XFFunctions.XFGetCell("TRUE", "CONSOL", $D$3,"TOT_Entity","USD","Actual",$E$3,"PERIODIC",$B699,"TOPFLOW","TOP","TOP","top1",$C699,"top3","Open_Acute_DIV1","TOP5","TOP6","REPORTED","TOP8")</f>
        <v>0</v>
      </c>
      <c r="F699" s="53">
        <f>_xll.OneStreamExcelAddIn.XFFunctions.XFGetCell("TRUE", "CONSOL", $D$3,"TOT_Entity","Aggregated","Budget_Working",$E$3,"PERIODIC",$B699,"TOPFLOW","TOP","TOP","top1",$C699,"top3","Open_Acute_DIV1","TOP5","TOP6","REPORTED","TOP8")</f>
        <v>0</v>
      </c>
      <c r="G699" s="53">
        <f t="shared" si="1863"/>
        <v>0</v>
      </c>
      <c r="H699" s="55">
        <f t="shared" si="1864"/>
        <v>0</v>
      </c>
      <c r="I699" s="41"/>
      <c r="J699" s="53">
        <f>_xll.OneStreamExcelAddIn.XFFunctions.XFGetCell("TRUE", "CONSOL", $D$3,"TOT_Entity","USD","Actual",$E$3,"YTD",$B699,"TOPFLOW","TOP","TOP","top1",$C699,"TOP3","Open_Acute_DIV1","TOP5","TOP6","REPORTED","TOP8")</f>
        <v>0</v>
      </c>
      <c r="K699" s="53">
        <f>_xll.OneStreamExcelAddIn.XFFunctions.XFGetCell("TRUE", "CONSOL", $D$3,"TOT_Entity","Aggregated","Budget_Working",$E$3,"YTD",$B699,"TOPFLOW","TOP","TOP","top1",$C699,"TOP3","Open_Acute_DIV1","TOP5","TOP6","REPORTED","TOP8")</f>
        <v>0</v>
      </c>
      <c r="L699" s="53">
        <f t="shared" si="1865"/>
        <v>0</v>
      </c>
      <c r="M699" s="40">
        <f t="shared" si="1866"/>
        <v>0</v>
      </c>
      <c r="N699" s="41"/>
      <c r="O699" s="53">
        <f>_xll.OneStreamExcelAddIn.XFFunctions.XFGetCell("TRUE", "CONSOL", $D$3,"TOT_Entity","USD","Actual",$F$3,"YTD",$B699,"TOPFLOW","TOP","TOP","top1",$C699,"TOP3","Open_Acute_DIV1","TOP5","TOP6","REPORTED","TOP8")</f>
        <v>0</v>
      </c>
      <c r="P699" s="53">
        <f>_xll.OneStreamExcelAddIn.XFFunctions.XFGetCell("TRUE", "CONSOL", $D$3,"TOT_Entity","USD","Actual",$E$3,"YTD",$B699,"TOPFLOW","TOP","TOP","top1",$C699,"top3","Open_Acute_DIV1","TOP5","TOP6","REPORTED","VAR_BW_PY_Actual")</f>
        <v>0</v>
      </c>
      <c r="Q699" s="40">
        <f t="shared" si="1867"/>
        <v>0</v>
      </c>
      <c r="R699" s="41"/>
      <c r="S699" s="53">
        <f>_xll.OneStreamExcelAddIn.XFFunctions.XFGetCell("TRUE", "CONSOL", $D$3,"TOT_Entity","USD","MIDFCST",$E$3,"MTD",$B699,"TOPFLOW","TOP","TOP","top1",$C699,"TOP3","Open_Acute_DIV1","TOP5","TOP6","REPORTED","TOP8")</f>
        <v>0</v>
      </c>
      <c r="T699" s="53">
        <f t="shared" si="1868"/>
        <v>0</v>
      </c>
      <c r="U699" s="40">
        <f t="shared" si="1869"/>
        <v>0</v>
      </c>
      <c r="V699" s="41"/>
      <c r="W699" s="42"/>
      <c r="X699" s="43"/>
      <c r="Y699" s="42"/>
      <c r="Z699" s="44"/>
      <c r="AB699" s="53">
        <f>_xll.OneStreamExcelAddIn.XFFunctions.XFGetCell("TRUE", "CONSOL", $D$3,"TOT_Entity","USD","Actual",[1]Setup!C4,"PERIODIC",$B699,"TOPFLOW","TOP","TOP","top1",$C699,"top3","Open_Acute_DIV1","TOP5","TOP6","REPORTED","TOP8")</f>
        <v>0</v>
      </c>
      <c r="AC699" s="53">
        <f>_xll.OneStreamExcelAddIn.XFFunctions.XFGetCell("TRUE", "CONSOL", $D$3,"TOT_Entity","Aggregated","Budget_Working",[1]Setup!C4,"PERIODIC",$B699,"TOPFLOW","TOP","TOP","top1",$C699,"top3","Open_Acute_DIV1","TOP5","TOP6","REPORTED","TOP8")</f>
        <v>0</v>
      </c>
      <c r="AD699" s="53">
        <f t="shared" si="1870"/>
        <v>0</v>
      </c>
      <c r="AE699" s="40">
        <f t="shared" si="1871"/>
        <v>0</v>
      </c>
      <c r="AG699" s="53">
        <f>_xll.OneStreamExcelAddIn.XFFunctions.XFGetCell("TRUE", "CONSOL", $D$3,"TOT_Entity","USD","Actual",[1]Setup!C5,"PERIODIC",$B699,"TOPFLOW","TOP","TOP","top1",$C699,"top3","Open_Acute_DIV1","TOP5","TOP6","REPORTED","TOP8")</f>
        <v>0</v>
      </c>
      <c r="AH699" s="53">
        <f>_xll.OneStreamExcelAddIn.XFFunctions.XFGetCell("TRUE", "CONSOL", $D$3,"TOT_Entity","Aggregated","Budget_Working",[1]Setup!C5,"PERIODIC",$B699,"TOPFLOW","TOP","TOP","top1",$C699,"top3","Open_Acute_DIV1","TOP5","TOP6","REPORTED","TOP8")</f>
        <v>0</v>
      </c>
      <c r="AI699" s="53">
        <f t="shared" si="1872"/>
        <v>0</v>
      </c>
      <c r="AJ699" s="40">
        <f t="shared" si="1873"/>
        <v>0</v>
      </c>
      <c r="AL699" s="53">
        <f>_xll.OneStreamExcelAddIn.XFFunctions.XFGetCell("TRUE", "CONSOL", $D$3,"TOT_Entity","USD","Actual",[1]Setup!C6,"PERIODIC",$B699,"TOPFLOW","TOP","TOP","top1",$C699,"top3","Open_Acute_DIV1","TOP5","TOP6","REPORTED","TOP8")</f>
        <v>0</v>
      </c>
      <c r="AM699" s="53">
        <f>_xll.OneStreamExcelAddIn.XFFunctions.XFGetCell("TRUE", "CONSOL", $D$3,"TOT_Entity","Aggregated","Budget_Working",[1]Setup!C6,"PERIODIC",$B699,"TOPFLOW","TOP","TOP","top1",$C699,"top3","Open_Acute_DIV1","TOP5","TOP6","REPORTED","TOP8")</f>
        <v>0</v>
      </c>
      <c r="AN699" s="53">
        <f t="shared" si="1874"/>
        <v>0</v>
      </c>
      <c r="AO699" s="40">
        <f t="shared" si="1875"/>
        <v>0</v>
      </c>
      <c r="AQ699" s="53">
        <f>_xll.OneStreamExcelAddIn.XFFunctions.XFGetCell("TRUE", "CONSOL", $D$3,"TOT_Entity","USD","Actual",[1]Setup!C7,"PERIODIC",$B699,"TOPFLOW","TOP","TOP","top1",$C699,"top3","Open_Acute_DIV1","TOP5","TOP6","REPORTED","TOP8")</f>
        <v>0</v>
      </c>
      <c r="AR699" s="53">
        <f>_xll.OneStreamExcelAddIn.XFFunctions.XFGetCell("TRUE", "CONSOL", $D$3,"TOT_Entity","Aggregated","Budget_Working",[1]Setup!C7,"PERIODIC",$B699,"TOPFLOW","TOP","TOP","top1",$C699,"top3","Open_Acute_DIV1","TOP5","TOP6","REPORTED","TOP8")</f>
        <v>0</v>
      </c>
      <c r="AS699" s="53">
        <f t="shared" si="1876"/>
        <v>0</v>
      </c>
      <c r="AT699" s="40">
        <f t="shared" si="1877"/>
        <v>0</v>
      </c>
      <c r="AV699" s="53">
        <f>_xll.OneStreamExcelAddIn.XFFunctions.XFGetCell("TRUE", "CONSOL", $D$3,"TOT_Entity","USD","Actual",[1]Setup!C8,"PERIODIC",$B699,"TOPFLOW","TOP","TOP","top1",$C699,"top3","Open_Acute_DIV1","TOP5","TOP6","REPORTED","TOP8")</f>
        <v>0</v>
      </c>
      <c r="AW699" s="53">
        <f>_xll.OneStreamExcelAddIn.XFFunctions.XFGetCell("TRUE", "CONSOL", $D$3,"TOT_Entity","Aggregated","Budget_Working",[1]Setup!C8,"PERIODIC",$B699,"TOPFLOW","TOP","TOP","top1",$C699,"top3","Open_Acute_DIV1","TOP5","TOP6","REPORTED","TOP8")</f>
        <v>0</v>
      </c>
      <c r="AX699" s="53">
        <f t="shared" si="1878"/>
        <v>0</v>
      </c>
      <c r="AY699" s="40">
        <f t="shared" si="1879"/>
        <v>0</v>
      </c>
      <c r="BA699" s="53">
        <f>_xll.OneStreamExcelAddIn.XFFunctions.XFGetCell("TRUE", "CONSOL", $D$3,"TOT_Entity","USD","Actual",[1]Setup!C9,"PERIODIC",$B699,"TOPFLOW","TOP","TOP","top1",$C699,"top3","Open_Acute_DIV1","TOP5","TOP6","REPORTED","TOP8")</f>
        <v>0</v>
      </c>
      <c r="BB699" s="53">
        <f>_xll.OneStreamExcelAddIn.XFFunctions.XFGetCell("TRUE", "CONSOL", $D$3,"TOT_Entity","Aggregated","Budget_Working",[1]Setup!C9,"PERIODIC",$B699,"TOPFLOW","TOP","TOP","top1",$C699,"top3","Open_Acute_DIV1","TOP5","TOP6","REPORTED","TOP8")</f>
        <v>0</v>
      </c>
      <c r="BC699" s="53">
        <f t="shared" si="1880"/>
        <v>0</v>
      </c>
      <c r="BD699" s="40">
        <f t="shared" si="1881"/>
        <v>0</v>
      </c>
      <c r="BF699" s="53">
        <f>_xll.OneStreamExcelAddIn.XFFunctions.XFGetCell("TRUE", "CONSOL", $D$3,"TOT_Entity","USD","Actual",[1]Setup!C10,"PERIODIC",$B699,"TOPFLOW","TOP","TOP","top1",$C699,"top3","Open_Acute_DIV1","TOP5","TOP6","REPORTED","TOP8")</f>
        <v>0</v>
      </c>
      <c r="BG699" s="53">
        <f>_xll.OneStreamExcelAddIn.XFFunctions.XFGetCell("TRUE", "CONSOL", $D$3,"TOT_Entity","Aggregated","Budget_Working",[1]Setup!C10,"PERIODIC",$B699,"TOPFLOW","TOP","TOP","top1",$C699,"top3","Open_Acute_DIV1","TOP5","TOP6","REPORTED","TOP8")</f>
        <v>0</v>
      </c>
      <c r="BH699" s="53">
        <f t="shared" si="1882"/>
        <v>0</v>
      </c>
      <c r="BI699" s="40">
        <f t="shared" si="1883"/>
        <v>0</v>
      </c>
      <c r="BK699" s="53">
        <f>_xll.OneStreamExcelAddIn.XFFunctions.XFGetCell("TRUE", "CONSOL", $D$3,"TOT_Entity","USD","Actual",[1]Setup!C11,"PERIODIC",$B699,"TOPFLOW","TOP","TOP","top1",$C699,"top3","Open_Acute_DIV1","TOP5","TOP6","REPORTED","TOP8")</f>
        <v>0</v>
      </c>
      <c r="BL699" s="53">
        <f>_xll.OneStreamExcelAddIn.XFFunctions.XFGetCell("TRUE", "CONSOL", $D$3,"TOT_Entity","Aggregated","Budget_Working",[1]Setup!C11,"PERIODIC",$B699,"TOPFLOW","TOP","TOP","top1",$C699,"top3","Open_Acute_DIV1","TOP5","TOP6","REPORTED","TOP8")</f>
        <v>0</v>
      </c>
      <c r="BM699" s="53">
        <f t="shared" si="1884"/>
        <v>0</v>
      </c>
      <c r="BN699" s="40">
        <f t="shared" si="1885"/>
        <v>0</v>
      </c>
      <c r="BP699" s="53">
        <f>_xll.OneStreamExcelAddIn.XFFunctions.XFGetCell("TRUE", "CONSOL", $D$3,"TOT_Entity","USD","Actual",[1]Setup!C12,"PERIODIC",$B699,"TOPFLOW","TOP","TOP","top1",$C699,"top3","Open_Acute_DIV1","TOP5","TOP6","REPORTED","TOP8")</f>
        <v>0</v>
      </c>
      <c r="BQ699" s="53">
        <f>_xll.OneStreamExcelAddIn.XFFunctions.XFGetCell("TRUE", "CONSOL", $D$3,"TOT_Entity","Aggregated","Budget_Working",[1]Setup!C12,"PERIODIC",$B699,"TOPFLOW","TOP","TOP","top1",$C699,"top3","Open_Acute_DIV1","TOP5","TOP6","REPORTED","TOP8")</f>
        <v>0</v>
      </c>
      <c r="BR699" s="53">
        <f t="shared" si="1886"/>
        <v>0</v>
      </c>
      <c r="BS699" s="40">
        <f t="shared" si="1887"/>
        <v>0</v>
      </c>
      <c r="BU699" s="53">
        <f>_xll.OneStreamExcelAddIn.XFFunctions.XFGetCell("TRUE", "CONSOL", $D$3,"TOT_Entity","USD","Actual",[1]Setup!C13,"PERIODIC",$B699,"TOPFLOW","TOP","TOP","top1",$C699,"top3","Open_Acute_DIV1","TOP5","TOP6","REPORTED","TOP8")</f>
        <v>0</v>
      </c>
      <c r="BV699" s="53">
        <f>_xll.OneStreamExcelAddIn.XFFunctions.XFGetCell("TRUE", "CONSOL", $D$3,"TOT_Entity","Aggregated","Budget_Working",[1]Setup!C13,"PERIODIC",$B699,"TOPFLOW","TOP","TOP","top1",$C699,"top3","Open_Acute_DIV1","TOP5","TOP6","REPORTED","TOP8")</f>
        <v>0</v>
      </c>
      <c r="BW699" s="53">
        <f t="shared" si="1888"/>
        <v>0</v>
      </c>
      <c r="BX699" s="40">
        <f t="shared" si="1889"/>
        <v>0</v>
      </c>
      <c r="BZ699" s="53">
        <f>_xll.OneStreamExcelAddIn.XFFunctions.XFGetCell("TRUE", "CONSOL", $D$3,"TOT_Entity","USD","Actual",[1]Setup!C14,"PERIODIC",$B699,"TOPFLOW","TOP","TOP","top1",$C699,"top3","Open_Acute_DIV1","TOP5","TOP6","REPORTED","TOP8")</f>
        <v>0</v>
      </c>
      <c r="CA699" s="53">
        <f>_xll.OneStreamExcelAddIn.XFFunctions.XFGetCell("TRUE", "CONSOL", $D$3,"TOT_Entity","Aggregated","Budget_Working",[1]Setup!C14,"PERIODIC",$B699,"TOPFLOW","TOP","TOP","top1",$C699,"top3","Open_Acute_DIV1","TOP5","TOP6","REPORTED","TOP8")</f>
        <v>0</v>
      </c>
      <c r="CB699" s="53">
        <f t="shared" si="1890"/>
        <v>0</v>
      </c>
      <c r="CC699" s="40">
        <f t="shared" si="1891"/>
        <v>0</v>
      </c>
      <c r="CE699" s="53">
        <f>_xll.OneStreamExcelAddIn.XFFunctions.XFGetCell("TRUE", "CONSOL", $D$3,"TOT_Entity","USD","Actual",[1]Setup!C15,"PERIODIC",$B699,"TOPFLOW","TOP","TOP","top1",$C699,"top3","Open_Acute_DIV1","TOP5","TOP6","REPORTED","TOP8")</f>
        <v>0</v>
      </c>
      <c r="CF699" s="53">
        <f>_xll.OneStreamExcelAddIn.XFFunctions.XFGetCell("TRUE", "CONSOL", $D$3,"TOT_Entity","Aggregated","Budget_Working",[1]Setup!C15,"PERIODIC",$B699,"TOPFLOW","TOP","TOP","top1",$C699,"top3","Open_Acute_DIV1","TOP5","TOP6","REPORTED","TOP8")</f>
        <v>0</v>
      </c>
      <c r="CG699" s="53">
        <f t="shared" si="1892"/>
        <v>0</v>
      </c>
      <c r="CH699" s="40">
        <f t="shared" si="1893"/>
        <v>0</v>
      </c>
      <c r="CI699" s="212"/>
      <c r="CJ699" s="53">
        <f>_xll.OneStreamExcelAddIn.XFFunctions.XFGetCell("TRUE", "CONSOL", $D$3,"TOT_Entity","USD","Actual",[1]Setup!C4,"PERIODIC",$B699,"TOPFLOW","TOP","TOP","top1",$C699,"top3","Open_Acute_DIV1","TOP5","TOP6","REPORTED","TOP8")</f>
        <v>0</v>
      </c>
      <c r="CK699" s="53">
        <f>_xll.OneStreamExcelAddIn.XFFunctions.XFGetCell("TRUE", "CONSOL", $D$3,"TOT_Entity","USD","Actual",[1]Setup!C5,"PERIODIC",$B699,"TOPFLOW","TOP","TOP","top1",$C699,"top3","Open_Acute_DIV1","TOP5","TOP6","REPORTED","TOP8")</f>
        <v>0</v>
      </c>
      <c r="CL699" s="53">
        <f>_xll.OneStreamExcelAddIn.XFFunctions.XFGetCell("TRUE", "CONSOL", $D$3,"TOT_Entity","USD","Actual",[1]Setup!C6,"PERIODIC",$B699,"TOPFLOW","TOP","TOP","top1",$C699,"top3","Open_Acute_DIV1","TOP5","TOP6","REPORTED","TOP8")</f>
        <v>0</v>
      </c>
      <c r="CM699" s="53">
        <f>_xll.OneStreamExcelAddIn.XFFunctions.XFGetCell("TRUE", "CONSOL", $D$3,"TOT_Entity","USD","Actual",[1]Setup!C7,"PERIODIC",$B699,"TOPFLOW","TOP","TOP","top1",$C699,"top3","Open_Acute_DIV1","TOP5","TOP6","REPORTED","TOP8")</f>
        <v>0</v>
      </c>
      <c r="CN699" s="53">
        <f>_xll.OneStreamExcelAddIn.XFFunctions.XFGetCell("TRUE", "CONSOL", $D$3,"TOT_Entity","USD","Actual",[1]Setup!C8,"PERIODIC",$B699,"TOPFLOW","TOP","TOP","top1",$C699,"top3","Open_Acute_DIV1","TOP5","TOP6","REPORTED","TOP8")</f>
        <v>0</v>
      </c>
      <c r="CO699" s="53">
        <f>_xll.OneStreamExcelAddIn.XFFunctions.XFGetCell("TRUE", "CONSOL", $D$3,"TOT_Entity","USD","Actual",[1]Setup!C9,"PERIODIC",$B699,"TOPFLOW","TOP","TOP","top1",$C699,"top3","Open_Acute_DIV1","TOP5","TOP6","REPORTED","TOP8")</f>
        <v>0</v>
      </c>
      <c r="CP699" s="53">
        <f>_xll.OneStreamExcelAddIn.XFFunctions.XFGetCell("TRUE", "CONSOL", $D$3,"TOT_Entity","USD","Actual",[1]Setup!C10,"PERIODIC",$B699,"TOPFLOW","TOP","TOP","top1",$C699,"top3","Open_Acute_DIV1","TOP5","TOP6","REPORTED","TOP8")</f>
        <v>0</v>
      </c>
      <c r="CQ699" s="53">
        <f>_xll.OneStreamExcelAddIn.XFFunctions.XFGetCell("TRUE", "CONSOL", $D$3,"TOT_Entity","USD","Actual",[1]Setup!C11,"PERIODIC",$B699,"TOPFLOW","TOP","TOP","top1",$C699,"top3","Open_Acute_DIV1","TOP5","TOP6","REPORTED","TOP8")</f>
        <v>0</v>
      </c>
      <c r="CR699" s="53">
        <f>_xll.OneStreamExcelAddIn.XFFunctions.XFGetCell("TRUE", "CONSOL", $D$3,"TOT_Entity","USD","Actual",[1]Setup!C12,"PERIODIC",$B699,"TOPFLOW","TOP","TOP","top1",$C699,"top3","Open_Acute_DIV1","TOP5","TOP6","REPORTED","TOP8")</f>
        <v>0</v>
      </c>
      <c r="CS699" s="53">
        <f>_xll.OneStreamExcelAddIn.XFFunctions.XFGetCell("TRUE", "CONSOL", $D$3,"TOT_Entity","USD","Actual",[1]Setup!C13,"PERIODIC",$B699,"TOPFLOW","TOP","TOP","top1",$C699,"top3","Open_Acute_DIV1","TOP5","TOP6","REPORTED","TOP8")</f>
        <v>0</v>
      </c>
      <c r="CT699" s="53">
        <f>_xll.OneStreamExcelAddIn.XFFunctions.XFGetCell("TRUE", "CONSOL", $D$3,"TOT_Entity","USD","Actual",[1]Setup!C14,"PERIODIC",$B699,"TOPFLOW","TOP","TOP","top1",$C699,"top3","Open_Acute_DIV1","TOP5","TOP6","REPORTED","TOP8")</f>
        <v>0</v>
      </c>
      <c r="CU699" s="53">
        <f>_xll.OneStreamExcelAddIn.XFFunctions.XFGetCell("TRUE", "CONSOL", $D$3,"TOT_Entity","USD","Actual",[1]Setup!C15,"PERIODIC",$B699,"TOPFLOW","TOP","TOP","top1",$C699,"top3","Open_Acute_DIV1","TOP5","TOP6","REPORTED","TOP8")</f>
        <v>0</v>
      </c>
      <c r="CV699" s="212"/>
      <c r="CW699" s="53">
        <f>_xll.OneStreamExcelAddIn.XFFunctions.XFGetCell("TRUE", "CONSOL", $D$3,"TOT_Entity","USD","Actual",[1]Setup!C17,"PERIODIC",$B699,"TOPFLOW","TOP","TOP","top1",$C699,"top3","Open_Acute_DIV1","TOP5","TOP6","REPORTED","TOP8")</f>
        <v>0</v>
      </c>
      <c r="CX699" s="53">
        <f>_xll.OneStreamExcelAddIn.XFFunctions.XFGetCell("TRUE", "CONSOL", $D$3,"TOT_Entity","USD","Actual",[1]Setup!C18,"PERIODIC",$B699,"TOPFLOW","TOP","TOP","top1",$C699,"top3","Open_Acute_DIV1","TOP5","TOP6","REPORTED","TOP8")</f>
        <v>0</v>
      </c>
      <c r="CY699" s="53">
        <f>_xll.OneStreamExcelAddIn.XFFunctions.XFGetCell("TRUE", "CONSOL", $D$3,"TOT_Entity","USD","Actual",[1]Setup!C19,"PERIODIC",$B699,"TOPFLOW","TOP","TOP","top1",$C699,"top3","Open_Acute_DIV1","TOP5","TOP6","REPORTED","TOP8")</f>
        <v>0</v>
      </c>
      <c r="CZ699" s="53">
        <f>_xll.OneStreamExcelAddIn.XFFunctions.XFGetCell("TRUE", "CONSOL", $D$3,"TOT_Entity","USD","Actual",[1]Setup!C20,"PERIODIC",$B699,"TOPFLOW","TOP","TOP","top1",$C699,"top3","Open_Acute_DIV1","TOP5","TOP6","REPORTED","TOP8")</f>
        <v>0</v>
      </c>
      <c r="DA699" s="53">
        <f>_xll.OneStreamExcelAddIn.XFFunctions.XFGetCell("TRUE", "CONSOL", $D$3,"TOT_Entity","USD","Actual",[1]Setup!C21,"PERIODIC",$B699,"TOPFLOW","TOP","TOP","top1",$C699,"top3","Open_Acute_DIV1","TOP5","TOP6","REPORTED","TOP8")</f>
        <v>0</v>
      </c>
      <c r="DB699" s="53">
        <f>_xll.OneStreamExcelAddIn.XFFunctions.XFGetCell("TRUE", "CONSOL", $D$3,"TOT_Entity","USD","Actual",[1]Setup!C22,"PERIODIC",$B699,"TOPFLOW","TOP","TOP","top1",$C699,"top3","Open_Acute_DIV1","TOP5","TOP6","REPORTED","TOP8")</f>
        <v>0</v>
      </c>
      <c r="DC699" s="53">
        <f>_xll.OneStreamExcelAddIn.XFFunctions.XFGetCell("TRUE", "CONSOL", $D$3,"TOT_Entity","USD","Actual",[1]Setup!C23,"PERIODIC",$B699,"TOPFLOW","TOP","TOP","top1",$C699,"top3","Open_Acute_DIV1","TOP5","TOP6","REPORTED","TOP8")</f>
        <v>0</v>
      </c>
      <c r="DD699" s="53">
        <f>_xll.OneStreamExcelAddIn.XFFunctions.XFGetCell("TRUE", "CONSOL", $D$3,"TOT_Entity","USD","Actual",[1]Setup!C24,"PERIODIC",$B699,"TOPFLOW","TOP","TOP","top1",$C699,"top3","Open_Acute_DIV1","TOP5","TOP6","REPORTED","TOP8")</f>
        <v>0</v>
      </c>
      <c r="DE699" s="53">
        <f>_xll.OneStreamExcelAddIn.XFFunctions.XFGetCell("TRUE", "CONSOL", $D$3,"TOT_Entity","USD","Actual",[1]Setup!C25,"PERIODIC",$B699,"TOPFLOW","TOP","TOP","top1",$C699,"top3","Open_Acute_DIV1","TOP5","TOP6","REPORTED","TOP8")</f>
        <v>3304.21</v>
      </c>
      <c r="DF699" s="53">
        <f>_xll.OneStreamExcelAddIn.XFFunctions.XFGetCell("TRUE", "CONSOL", $D$3,"TOT_Entity","USD","Actual",[1]Setup!C26,"PERIODIC",$B699,"TOPFLOW","TOP","TOP","top1",$C699,"top3","Open_Acute_DIV1","TOP5","TOP6","REPORTED","TOP8")</f>
        <v>2027.3</v>
      </c>
      <c r="DG699" s="53">
        <f>_xll.OneStreamExcelAddIn.XFFunctions.XFGetCell("TRUE", "CONSOL", $D$3,"TOT_Entity","USD","Actual",[1]Setup!C27,"PERIODIC",$B699,"TOPFLOW","TOP","TOP","top1",$C699,"top3","Open_Acute_DIV1","TOP5","TOP6","REPORTED","TOP8")</f>
        <v>0</v>
      </c>
      <c r="DH699" s="53">
        <f>_xll.OneStreamExcelAddIn.XFFunctions.XFGetCell("TRUE", "CONSOL", $D$3,"TOT_Entity","USD","Actual",[1]Setup!C28,"PERIODIC",$B699,"TOPFLOW","TOP","TOP","top1",$C699,"top3","Open_Acute_DIV1","TOP5","TOP6","REPORTED","TOP8")</f>
        <v>0</v>
      </c>
      <c r="DI699" s="178"/>
      <c r="DJ699" s="53">
        <f>_xll.OneStreamExcelAddIn.XFFunctions.XFGetCell("TRUE", "CONSOL", $D$3,"TOT_Entity","Aggregated","Budget_Working",[1]Setup!C4,"PERIODIC",$B699,"TOPFLOW","TOP","TOP","top1",$C699,"top3","Open_Acute_DIV1","TOP5","TOP6","REPORTED","TOP8")</f>
        <v>0</v>
      </c>
      <c r="DK699" s="53">
        <f>_xll.OneStreamExcelAddIn.XFFunctions.XFGetCell("TRUE", "CONSOL", $D$3,"TOT_Entity","Aggregated","Budget_Working",[1]Setup!C5,"PERIODIC",$B699,"TOPFLOW","TOP","TOP","top1",$C699,"top3","Open_Acute_DIV1","TOP5","TOP6","REPORTED","TOP8")</f>
        <v>0</v>
      </c>
      <c r="DL699" s="53">
        <f>_xll.OneStreamExcelAddIn.XFFunctions.XFGetCell("TRUE", "CONSOL", $D$3,"TOT_Entity","Aggregated","Budget_Working",[1]Setup!C6,"PERIODIC",$B699,"TOPFLOW","TOP","TOP","top1",$C699,"top3","Open_Acute_DIV1","TOP5","TOP6","REPORTED","TOP8")</f>
        <v>0</v>
      </c>
      <c r="DM699" s="53">
        <f>_xll.OneStreamExcelAddIn.XFFunctions.XFGetCell("TRUE", "CONSOL", $D$3,"TOT_Entity","Aggregated","Budget_Working",[1]Setup!C7,"PERIODIC",$B699,"TOPFLOW","TOP","TOP","top1",$C699,"top3","Open_Acute_DIV1","TOP5","TOP6","REPORTED","TOP8")</f>
        <v>0</v>
      </c>
      <c r="DN699" s="53">
        <f>_xll.OneStreamExcelAddIn.XFFunctions.XFGetCell("TRUE", "CONSOL", $D$3,"TOT_Entity","Aggregated","Budget_Working",[1]Setup!C8,"PERIODIC",$B699,"TOPFLOW","TOP","TOP","top1",$C699,"top3","Open_Acute_DIV1","TOP5","TOP6","REPORTED","TOP8")</f>
        <v>0</v>
      </c>
      <c r="DO699" s="53">
        <f>_xll.OneStreamExcelAddIn.XFFunctions.XFGetCell("TRUE", "CONSOL", $D$3,"TOT_Entity","Aggregated","Budget_Working",[1]Setup!C9,"PERIODIC",$B699,"TOPFLOW","TOP","TOP","top1",$C699,"top3","Open_Acute_DIV1","TOP5","TOP6","REPORTED","TOP8")</f>
        <v>0</v>
      </c>
      <c r="DP699" s="53">
        <f>_xll.OneStreamExcelAddIn.XFFunctions.XFGetCell("TRUE", "CONSOL", $D$3,"TOT_Entity","Aggregated","Budget_Working",[1]Setup!C10,"PERIODIC",$B699,"TOPFLOW","TOP","TOP","top1",$C699,"top3","Open_Acute_DIV1","TOP5","TOP6","REPORTED","TOP8")</f>
        <v>0</v>
      </c>
      <c r="DQ699" s="53">
        <f>_xll.OneStreamExcelAddIn.XFFunctions.XFGetCell("TRUE", "CONSOL", $D$3,"TOT_Entity","Aggregated","Budget_Working",[1]Setup!C11,"PERIODIC",$B699,"TOPFLOW","TOP","TOP","top1",$C699,"top3","Open_Acute_DIV1","TOP5","TOP6","REPORTED","TOP8")</f>
        <v>0</v>
      </c>
      <c r="DR699" s="53">
        <f>_xll.OneStreamExcelAddIn.XFFunctions.XFGetCell("TRUE", "CONSOL", $D$3,"TOT_Entity","Aggregated","Budget_Working",[1]Setup!C12,"PERIODIC",$B699,"TOPFLOW","TOP","TOP","top1",$C699,"top3","Open_Acute_DIV1","TOP5","TOP6","REPORTED","TOP8")</f>
        <v>0</v>
      </c>
      <c r="DS699" s="53">
        <f>_xll.OneStreamExcelAddIn.XFFunctions.XFGetCell("TRUE", "CONSOL", $D$3,"TOT_Entity","Aggregated","Budget_Working",[1]Setup!C13,"PERIODIC",$B699,"TOPFLOW","TOP","TOP","top1",$C699,"top3","Open_Acute_DIV1","TOP5","TOP6","REPORTED","TOP8")</f>
        <v>0</v>
      </c>
      <c r="DT699" s="53">
        <f>_xll.OneStreamExcelAddIn.XFFunctions.XFGetCell("TRUE", "CONSOL", $D$3,"TOT_Entity","Aggregated","Budget_Working",[1]Setup!C14,"PERIODIC",$B699,"TOPFLOW","TOP","TOP","top1",$C699,"top3","Open_Acute_DIV1","TOP5","TOP6","REPORTED","TOP8")</f>
        <v>0</v>
      </c>
      <c r="DU699" s="53">
        <f>_xll.OneStreamExcelAddIn.XFFunctions.XFGetCell("TRUE", "CONSOL", $D$3,"TOT_Entity","Aggregated","Budget_Working",[1]Setup!C15,"PERIODIC",$B699,"TOPFLOW","TOP","TOP","top1",$C699,"top3","Open_Acute_DIV1","TOP5","TOP6","REPORTED","TOP8")</f>
        <v>0</v>
      </c>
      <c r="DV699" s="178"/>
      <c r="DW699" s="53">
        <f>_xll.OneStreamExcelAddIn.XFFunctions.XFGetCell("TRUE", "CONSOL", $D$3,"TOT_Entity","USD","Budget_Final",[1]Setup!C17,"PERIODIC",$B699,"TOPFLOW","TOP","TOP","top1",$C699,"top3","Open_Acute_DIV1","TOP5","TOP6","REPORTED","TOP8")</f>
        <v>0</v>
      </c>
      <c r="DX699" s="53">
        <f>_xll.OneStreamExcelAddIn.XFFunctions.XFGetCell("TRUE", "CONSOL", $D$3,"TOT_Entity","USD","Budget_Final",[1]Setup!C18,"PERIODIC",$B699,"TOPFLOW","TOP","TOP","top1",$C699,"top3","Open_Acute_DIV1","TOP5","TOP6","REPORTED","TOP8")</f>
        <v>0</v>
      </c>
      <c r="DY699" s="53">
        <f>_xll.OneStreamExcelAddIn.XFFunctions.XFGetCell("TRUE", "CONSOL", $D$3,"TOT_Entity","USD","Budget_Final",[1]Setup!C19,"PERIODIC",$B699,"TOPFLOW","TOP","TOP","top1",$C699,"top3","Open_Acute_DIV1","TOP5","TOP6","REPORTED","TOP8")</f>
        <v>0</v>
      </c>
      <c r="DZ699" s="53">
        <f>_xll.OneStreamExcelAddIn.XFFunctions.XFGetCell("TRUE", "CONSOL", $D$3,"TOT_Entity","USD","Budget_Final",[1]Setup!C20,"PERIODIC",$B699,"TOPFLOW","TOP","TOP","top1",$C699,"top3","Open_Acute_DIV1","TOP5","TOP6","REPORTED","TOP8")</f>
        <v>0</v>
      </c>
      <c r="EA699" s="53">
        <f>_xll.OneStreamExcelAddIn.XFFunctions.XFGetCell("TRUE", "CONSOL", $D$3,"TOT_Entity","USD","Budget_Final",[1]Setup!C21,"PERIODIC",$B699,"TOPFLOW","TOP","TOP","top1",$C699,"top3","Open_Acute_DIV1","TOP5","TOP6","REPORTED","TOP8")</f>
        <v>0</v>
      </c>
      <c r="EB699" s="53">
        <f>_xll.OneStreamExcelAddIn.XFFunctions.XFGetCell("TRUE", "CONSOL", $D$3,"TOT_Entity","USD","Budget_Final",[1]Setup!C22,"PERIODIC",$B699,"TOPFLOW","TOP","TOP","top1",$C699,"top3","Open_Acute_DIV1","TOP5","TOP6","REPORTED","TOP8")</f>
        <v>0</v>
      </c>
      <c r="EC699" s="53">
        <f>_xll.OneStreamExcelAddIn.XFFunctions.XFGetCell("TRUE", "CONSOL", $D$3,"TOT_Entity","USD","Budget_Final",[1]Setup!C23,"PERIODIC",$B699,"TOPFLOW","TOP","TOP","top1",$C699,"top3","Open_Acute_DIV1","TOP5","TOP6","REPORTED","TOP8")</f>
        <v>0</v>
      </c>
      <c r="ED699" s="53">
        <f>_xll.OneStreamExcelAddIn.XFFunctions.XFGetCell("TRUE", "CONSOL", $D$3,"TOT_Entity","USD","Budget_Final",[1]Setup!C24,"PERIODIC",$B699,"TOPFLOW","TOP","TOP","top1",$C699,"top3","Open_Acute_DIV1","TOP5","TOP6","REPORTED","TOP8")</f>
        <v>0</v>
      </c>
      <c r="EE699" s="53">
        <f>_xll.OneStreamExcelAddIn.XFFunctions.XFGetCell("TRUE", "CONSOL", $D$3,"TOT_Entity","USD","Budget_Final",[1]Setup!C25,"PERIODIC",$B699,"TOPFLOW","TOP","TOP","top1",$C699,"top3","Open_Acute_DIV1","TOP5","TOP6","REPORTED","TOP8")</f>
        <v>0</v>
      </c>
      <c r="EF699" s="53">
        <f>_xll.OneStreamExcelAddIn.XFFunctions.XFGetCell("TRUE", "CONSOL", $D$3,"TOT_Entity","USD","Budget_Final",[1]Setup!C26,"PERIODIC",$B699,"TOPFLOW","TOP","TOP","top1",$C699,"top3","Open_Acute_DIV1","TOP5","TOP6","REPORTED","TOP8")</f>
        <v>0</v>
      </c>
      <c r="EG699" s="53">
        <f>_xll.OneStreamExcelAddIn.XFFunctions.XFGetCell("TRUE", "CONSOL", $D$3,"TOT_Entity","USD","Budget_Final",[1]Setup!C27,"PERIODIC",$B699,"TOPFLOW","TOP","TOP","top1",$C699,"top3","Open_Acute_DIV1","TOP5","TOP6","REPORTED","TOP8")</f>
        <v>0</v>
      </c>
      <c r="EH699" s="53">
        <f>_xll.OneStreamExcelAddIn.XFFunctions.XFGetCell("TRUE", "CONSOL", $D$3,"TOT_Entity","USD","Budget_Final",[1]Setup!C28,"PERIODIC",$B699,"TOPFLOW","TOP","TOP","top1",$C699,"top3","Open_Acute_DIV1","TOP5","TOP6","REPORTED","TOP8")</f>
        <v>0</v>
      </c>
    </row>
    <row r="700" spans="2:138" x14ac:dyDescent="0.25">
      <c r="B700" s="51">
        <v>69140</v>
      </c>
      <c r="C700" s="51"/>
      <c r="D700" t="str" cm="1">
        <f t="array" ref="D700">_xll.OneStreamExcelAddIn.XFFunctions.XFGetMemberInfo("Description","Account",B700)</f>
        <v>Other Marketing</v>
      </c>
      <c r="E700" s="53">
        <f>_xll.OneStreamExcelAddIn.XFFunctions.XFGetCell("TRUE", "CONSOL", $D$3,"TOT_Entity","USD","Actual",$E$3,"PERIODIC",$B700,"TOPFLOW","TOP","TOP","top1",$C700,"top3","Open_Acute_DIV1","TOP5","TOP6","REPORTED","TOP8")</f>
        <v>1280.8</v>
      </c>
      <c r="F700" s="53">
        <f>_xll.OneStreamExcelAddIn.XFFunctions.XFGetCell("TRUE", "CONSOL", $D$3,"TOT_Entity","Aggregated","Budget_Working",$E$3,"PERIODIC",$B700,"TOPFLOW","TOP","TOP","top1",$C700,"top3","Open_Acute_DIV1","TOP5","TOP6","REPORTED","TOP8")</f>
        <v>556.10400000000004</v>
      </c>
      <c r="G700" s="53">
        <f t="shared" si="1863"/>
        <v>-724.69599999999991</v>
      </c>
      <c r="H700" s="55">
        <f t="shared" si="1864"/>
        <v>-1.303166314214607</v>
      </c>
      <c r="I700" s="41"/>
      <c r="J700" s="53">
        <f>_xll.OneStreamExcelAddIn.XFFunctions.XFGetCell("TRUE", "CONSOL", $D$3,"TOT_Entity","USD","Actual",$E$3,"YTD",$B700,"TOPFLOW","TOP","TOP","top1",$C700,"TOP3","Open_Acute_DIV1","TOP5","TOP6","REPORTED","TOP8")</f>
        <v>3582.96</v>
      </c>
      <c r="K700" s="53">
        <f>_xll.OneStreamExcelAddIn.XFFunctions.XFGetCell("TRUE", "CONSOL", $D$3,"TOT_Entity","Aggregated","Budget_Working",$E$3,"YTD",$B700,"TOPFLOW","TOP","TOP","top1",$C700,"TOP3","Open_Acute_DIV1","TOP5","TOP6","REPORTED","TOP8")</f>
        <v>2224.4160000000002</v>
      </c>
      <c r="L700" s="53">
        <f t="shared" si="1865"/>
        <v>-1358.5439999999999</v>
      </c>
      <c r="M700" s="40">
        <f t="shared" si="1866"/>
        <v>-0.6107418756203874</v>
      </c>
      <c r="N700" s="41"/>
      <c r="O700" s="53">
        <f>_xll.OneStreamExcelAddIn.XFFunctions.XFGetCell("TRUE", "CONSOL", $D$3,"TOT_Entity","USD","Actual",$F$3,"YTD",$B700,"TOPFLOW","TOP","TOP","top1",$C700,"TOP3","Open_Acute_DIV1","TOP5","TOP6","REPORTED","TOP8")</f>
        <v>2418.87</v>
      </c>
      <c r="P700" s="53">
        <f>_xll.OneStreamExcelAddIn.XFFunctions.XFGetCell("TRUE", "CONSOL", $D$3,"TOT_Entity","USD","Actual",$E$3,"YTD",$B700,"TOPFLOW","TOP","TOP","top1",$C700,"top3","Open_Acute_DIV1","TOP5","TOP6","REPORTED","VAR_BW_PY_Actual")</f>
        <v>-1164.0899999999999</v>
      </c>
      <c r="Q700" s="40">
        <f t="shared" si="1867"/>
        <v>-0.48125364323010328</v>
      </c>
      <c r="R700" s="41"/>
      <c r="S700" s="53">
        <f>_xll.OneStreamExcelAddIn.XFFunctions.XFGetCell("TRUE", "CONSOL", $D$3,"TOT_Entity","USD","MIDFCST",$E$3,"MTD",$B700,"TOPFLOW","TOP","TOP","top1",$C700,"TOP3","Open_Acute_DIV1","TOP5","TOP6","REPORTED","TOP8")</f>
        <v>0</v>
      </c>
      <c r="T700" s="53">
        <f t="shared" si="1868"/>
        <v>-1280.8</v>
      </c>
      <c r="U700" s="40">
        <f t="shared" si="1869"/>
        <v>0</v>
      </c>
      <c r="V700" s="41"/>
      <c r="W700" s="42"/>
      <c r="X700" s="43"/>
      <c r="Y700" s="42"/>
      <c r="Z700" s="44"/>
      <c r="AB700" s="53">
        <f>_xll.OneStreamExcelAddIn.XFFunctions.XFGetCell("TRUE", "CONSOL", $D$3,"TOT_Entity","USD","Actual",[1]Setup!C4,"PERIODIC",$B700,"TOPFLOW","TOP","TOP","top1",$C700,"top3","Open_Acute_DIV1","TOP5","TOP6","REPORTED","TOP8")</f>
        <v>995.44</v>
      </c>
      <c r="AC700" s="53">
        <f>_xll.OneStreamExcelAddIn.XFFunctions.XFGetCell("TRUE", "CONSOL", $D$3,"TOT_Entity","Aggregated","Budget_Working",[1]Setup!C4,"PERIODIC",$B700,"TOPFLOW","TOP","TOP","top1",$C700,"top3","Open_Acute_DIV1","TOP5","TOP6","REPORTED","TOP8")</f>
        <v>556.10400000000004</v>
      </c>
      <c r="AD700" s="53">
        <f t="shared" si="1870"/>
        <v>-439.33600000000001</v>
      </c>
      <c r="AE700" s="40">
        <f t="shared" si="1871"/>
        <v>-0.79002488743112798</v>
      </c>
      <c r="AG700" s="53">
        <f>_xll.OneStreamExcelAddIn.XFFunctions.XFGetCell("TRUE", "CONSOL", $D$3,"TOT_Entity","USD","Actual",[1]Setup!C5,"PERIODIC",$B700,"TOPFLOW","TOP","TOP","top1",$C700,"top3","Open_Acute_DIV1","TOP5","TOP6","REPORTED","TOP8")</f>
        <v>281.56</v>
      </c>
      <c r="AH700" s="53">
        <f>_xll.OneStreamExcelAddIn.XFFunctions.XFGetCell("TRUE", "CONSOL", $D$3,"TOT_Entity","Aggregated","Budget_Working",[1]Setup!C5,"PERIODIC",$B700,"TOPFLOW","TOP","TOP","top1",$C700,"top3","Open_Acute_DIV1","TOP5","TOP6","REPORTED","TOP8")</f>
        <v>556.10400000000004</v>
      </c>
      <c r="AI700" s="53">
        <f t="shared" si="1872"/>
        <v>274.54400000000004</v>
      </c>
      <c r="AJ700" s="40">
        <f t="shared" si="1873"/>
        <v>0.49369182742796314</v>
      </c>
      <c r="AL700" s="53">
        <f>_xll.OneStreamExcelAddIn.XFFunctions.XFGetCell("TRUE", "CONSOL", $D$3,"TOT_Entity","USD","Actual",[1]Setup!C6,"PERIODIC",$B700,"TOPFLOW","TOP","TOP","top1",$C700,"top3","Open_Acute_DIV1","TOP5","TOP6","REPORTED","TOP8")</f>
        <v>1025.1600000000001</v>
      </c>
      <c r="AM700" s="53">
        <f>_xll.OneStreamExcelAddIn.XFFunctions.XFGetCell("TRUE", "CONSOL", $D$3,"TOT_Entity","Aggregated","Budget_Working",[1]Setup!C6,"PERIODIC",$B700,"TOPFLOW","TOP","TOP","top1",$C700,"top3","Open_Acute_DIV1","TOP5","TOP6","REPORTED","TOP8")</f>
        <v>556.10400000000004</v>
      </c>
      <c r="AN700" s="53">
        <f t="shared" si="1874"/>
        <v>-469.05600000000004</v>
      </c>
      <c r="AO700" s="40">
        <f t="shared" si="1875"/>
        <v>-0.84346812826377804</v>
      </c>
      <c r="AQ700" s="53">
        <f>_xll.OneStreamExcelAddIn.XFFunctions.XFGetCell("TRUE", "CONSOL", $D$3,"TOT_Entity","USD","Actual",[1]Setup!C7,"PERIODIC",$B700,"TOPFLOW","TOP","TOP","top1",$C700,"top3","Open_Acute_DIV1","TOP5","TOP6","REPORTED","TOP8")</f>
        <v>1280.8</v>
      </c>
      <c r="AR700" s="53">
        <f>_xll.OneStreamExcelAddIn.XFFunctions.XFGetCell("TRUE", "CONSOL", $D$3,"TOT_Entity","Aggregated","Budget_Working",[1]Setup!C7,"PERIODIC",$B700,"TOPFLOW","TOP","TOP","top1",$C700,"top3","Open_Acute_DIV1","TOP5","TOP6","REPORTED","TOP8")</f>
        <v>556.10400000000004</v>
      </c>
      <c r="AS700" s="53">
        <f t="shared" si="1876"/>
        <v>-724.69599999999991</v>
      </c>
      <c r="AT700" s="40">
        <f t="shared" si="1877"/>
        <v>-1.303166314214607</v>
      </c>
      <c r="AV700" s="53">
        <f>_xll.OneStreamExcelAddIn.XFFunctions.XFGetCell("TRUE", "CONSOL", $D$3,"TOT_Entity","USD","Actual",[1]Setup!C8,"PERIODIC",$B700,"TOPFLOW","TOP","TOP","top1",$C700,"top3","Open_Acute_DIV1","TOP5","TOP6","REPORTED","TOP8")</f>
        <v>-3582.96</v>
      </c>
      <c r="AW700" s="53">
        <f>_xll.OneStreamExcelAddIn.XFFunctions.XFGetCell("TRUE", "CONSOL", $D$3,"TOT_Entity","Aggregated","Budget_Working",[1]Setup!C8,"PERIODIC",$B700,"TOPFLOW","TOP","TOP","top1",$C700,"top3","Open_Acute_DIV1","TOP5","TOP6","REPORTED","TOP8")</f>
        <v>556.10400000000004</v>
      </c>
      <c r="AX700" s="53">
        <f t="shared" si="1878"/>
        <v>4139.0640000000003</v>
      </c>
      <c r="AY700" s="40">
        <f t="shared" si="1879"/>
        <v>7.44296750248155</v>
      </c>
      <c r="BA700" s="53">
        <f>_xll.OneStreamExcelAddIn.XFFunctions.XFGetCell("TRUE", "CONSOL", $D$3,"TOT_Entity","USD","Actual",[1]Setup!C9,"PERIODIC",$B700,"TOPFLOW","TOP","TOP","top1",$C700,"top3","Open_Acute_DIV1","TOP5","TOP6","REPORTED","TOP8")</f>
        <v>0</v>
      </c>
      <c r="BB700" s="53">
        <f>_xll.OneStreamExcelAddIn.XFFunctions.XFGetCell("TRUE", "CONSOL", $D$3,"TOT_Entity","Aggregated","Budget_Working",[1]Setup!C9,"PERIODIC",$B700,"TOPFLOW","TOP","TOP","top1",$C700,"top3","Open_Acute_DIV1","TOP5","TOP6","REPORTED","TOP8")</f>
        <v>556.10400000000004</v>
      </c>
      <c r="BC700" s="53">
        <f t="shared" si="1880"/>
        <v>556.10400000000004</v>
      </c>
      <c r="BD700" s="40">
        <f t="shared" si="1881"/>
        <v>1</v>
      </c>
      <c r="BF700" s="53">
        <f>_xll.OneStreamExcelAddIn.XFFunctions.XFGetCell("TRUE", "CONSOL", $D$3,"TOT_Entity","USD","Actual",[1]Setup!C10,"PERIODIC",$B700,"TOPFLOW","TOP","TOP","top1",$C700,"top3","Open_Acute_DIV1","TOP5","TOP6","REPORTED","TOP8")</f>
        <v>0</v>
      </c>
      <c r="BG700" s="53">
        <f>_xll.OneStreamExcelAddIn.XFFunctions.XFGetCell("TRUE", "CONSOL", $D$3,"TOT_Entity","Aggregated","Budget_Working",[1]Setup!C10,"PERIODIC",$B700,"TOPFLOW","TOP","TOP","top1",$C700,"top3","Open_Acute_DIV1","TOP5","TOP6","REPORTED","TOP8")</f>
        <v>556.10400000000004</v>
      </c>
      <c r="BH700" s="53">
        <f t="shared" si="1882"/>
        <v>556.10400000000004</v>
      </c>
      <c r="BI700" s="40">
        <f t="shared" si="1883"/>
        <v>1</v>
      </c>
      <c r="BK700" s="53">
        <f>_xll.OneStreamExcelAddIn.XFFunctions.XFGetCell("TRUE", "CONSOL", $D$3,"TOT_Entity","USD","Actual",[1]Setup!C11,"PERIODIC",$B700,"TOPFLOW","TOP","TOP","top1",$C700,"top3","Open_Acute_DIV1","TOP5","TOP6","REPORTED","TOP8")</f>
        <v>0</v>
      </c>
      <c r="BL700" s="53">
        <f>_xll.OneStreamExcelAddIn.XFFunctions.XFGetCell("TRUE", "CONSOL", $D$3,"TOT_Entity","Aggregated","Budget_Working",[1]Setup!C11,"PERIODIC",$B700,"TOPFLOW","TOP","TOP","top1",$C700,"top3","Open_Acute_DIV1","TOP5","TOP6","REPORTED","TOP8")</f>
        <v>556.10400000000004</v>
      </c>
      <c r="BM700" s="53">
        <f t="shared" si="1884"/>
        <v>556.10400000000004</v>
      </c>
      <c r="BN700" s="40">
        <f t="shared" si="1885"/>
        <v>1</v>
      </c>
      <c r="BP700" s="53">
        <f>_xll.OneStreamExcelAddIn.XFFunctions.XFGetCell("TRUE", "CONSOL", $D$3,"TOT_Entity","USD","Actual",[1]Setup!C12,"PERIODIC",$B700,"TOPFLOW","TOP","TOP","top1",$C700,"top3","Open_Acute_DIV1","TOP5","TOP6","REPORTED","TOP8")</f>
        <v>0</v>
      </c>
      <c r="BQ700" s="53">
        <f>_xll.OneStreamExcelAddIn.XFFunctions.XFGetCell("TRUE", "CONSOL", $D$3,"TOT_Entity","Aggregated","Budget_Working",[1]Setup!C12,"PERIODIC",$B700,"TOPFLOW","TOP","TOP","top1",$C700,"top3","Open_Acute_DIV1","TOP5","TOP6","REPORTED","TOP8")</f>
        <v>556.10400000000004</v>
      </c>
      <c r="BR700" s="53">
        <f t="shared" si="1886"/>
        <v>556.10400000000004</v>
      </c>
      <c r="BS700" s="40">
        <f t="shared" si="1887"/>
        <v>1</v>
      </c>
      <c r="BU700" s="53">
        <f>_xll.OneStreamExcelAddIn.XFFunctions.XFGetCell("TRUE", "CONSOL", $D$3,"TOT_Entity","USD","Actual",[1]Setup!C13,"PERIODIC",$B700,"TOPFLOW","TOP","TOP","top1",$C700,"top3","Open_Acute_DIV1","TOP5","TOP6","REPORTED","TOP8")</f>
        <v>0</v>
      </c>
      <c r="BV700" s="53">
        <f>_xll.OneStreamExcelAddIn.XFFunctions.XFGetCell("TRUE", "CONSOL", $D$3,"TOT_Entity","Aggregated","Budget_Working",[1]Setup!C13,"PERIODIC",$B700,"TOPFLOW","TOP","TOP","top1",$C700,"top3","Open_Acute_DIV1","TOP5","TOP6","REPORTED","TOP8")</f>
        <v>556.10400000000004</v>
      </c>
      <c r="BW700" s="53">
        <f t="shared" si="1888"/>
        <v>556.10400000000004</v>
      </c>
      <c r="BX700" s="40">
        <f t="shared" si="1889"/>
        <v>1</v>
      </c>
      <c r="BZ700" s="53">
        <f>_xll.OneStreamExcelAddIn.XFFunctions.XFGetCell("TRUE", "CONSOL", $D$3,"TOT_Entity","USD","Actual",[1]Setup!C14,"PERIODIC",$B700,"TOPFLOW","TOP","TOP","top1",$C700,"top3","Open_Acute_DIV1","TOP5","TOP6","REPORTED","TOP8")</f>
        <v>0</v>
      </c>
      <c r="CA700" s="53">
        <f>_xll.OneStreamExcelAddIn.XFFunctions.XFGetCell("TRUE", "CONSOL", $D$3,"TOT_Entity","Aggregated","Budget_Working",[1]Setup!C14,"PERIODIC",$B700,"TOPFLOW","TOP","TOP","top1",$C700,"top3","Open_Acute_DIV1","TOP5","TOP6","REPORTED","TOP8")</f>
        <v>556.10400000000004</v>
      </c>
      <c r="CB700" s="53">
        <f t="shared" si="1890"/>
        <v>556.10400000000004</v>
      </c>
      <c r="CC700" s="40">
        <f t="shared" si="1891"/>
        <v>1</v>
      </c>
      <c r="CE700" s="53">
        <f>_xll.OneStreamExcelAddIn.XFFunctions.XFGetCell("TRUE", "CONSOL", $D$3,"TOT_Entity","USD","Actual",[1]Setup!C15,"PERIODIC",$B700,"TOPFLOW","TOP","TOP","top1",$C700,"top3","Open_Acute_DIV1","TOP5","TOP6","REPORTED","TOP8")</f>
        <v>0</v>
      </c>
      <c r="CF700" s="53">
        <f>_xll.OneStreamExcelAddIn.XFFunctions.XFGetCell("TRUE", "CONSOL", $D$3,"TOT_Entity","Aggregated","Budget_Working",[1]Setup!C15,"PERIODIC",$B700,"TOPFLOW","TOP","TOP","top1",$C700,"top3","Open_Acute_DIV1","TOP5","TOP6","REPORTED","TOP8")</f>
        <v>556.10400000000004</v>
      </c>
      <c r="CG700" s="53">
        <f t="shared" si="1892"/>
        <v>556.10400000000004</v>
      </c>
      <c r="CH700" s="40">
        <f t="shared" si="1893"/>
        <v>1</v>
      </c>
      <c r="CI700" s="212"/>
      <c r="CJ700" s="53">
        <f>_xll.OneStreamExcelAddIn.XFFunctions.XFGetCell("TRUE", "CONSOL", $D$3,"TOT_Entity","USD","Actual",[1]Setup!C4,"PERIODIC",$B700,"TOPFLOW","TOP","TOP","top1",$C700,"top3","Open_Acute_DIV1","TOP5","TOP6","REPORTED","TOP8")</f>
        <v>995.44</v>
      </c>
      <c r="CK700" s="53">
        <f>_xll.OneStreamExcelAddIn.XFFunctions.XFGetCell("TRUE", "CONSOL", $D$3,"TOT_Entity","USD","Actual",[1]Setup!C5,"PERIODIC",$B700,"TOPFLOW","TOP","TOP","top1",$C700,"top3","Open_Acute_DIV1","TOP5","TOP6","REPORTED","TOP8")</f>
        <v>281.56</v>
      </c>
      <c r="CL700" s="53">
        <f>_xll.OneStreamExcelAddIn.XFFunctions.XFGetCell("TRUE", "CONSOL", $D$3,"TOT_Entity","USD","Actual",[1]Setup!C6,"PERIODIC",$B700,"TOPFLOW","TOP","TOP","top1",$C700,"top3","Open_Acute_DIV1","TOP5","TOP6","REPORTED","TOP8")</f>
        <v>1025.1600000000001</v>
      </c>
      <c r="CM700" s="53">
        <f>_xll.OneStreamExcelAddIn.XFFunctions.XFGetCell("TRUE", "CONSOL", $D$3,"TOT_Entity","USD","Actual",[1]Setup!C7,"PERIODIC",$B700,"TOPFLOW","TOP","TOP","top1",$C700,"top3","Open_Acute_DIV1","TOP5","TOP6","REPORTED","TOP8")</f>
        <v>1280.8</v>
      </c>
      <c r="CN700" s="53">
        <f>_xll.OneStreamExcelAddIn.XFFunctions.XFGetCell("TRUE", "CONSOL", $D$3,"TOT_Entity","USD","Actual",[1]Setup!C8,"PERIODIC",$B700,"TOPFLOW","TOP","TOP","top1",$C700,"top3","Open_Acute_DIV1","TOP5","TOP6","REPORTED","TOP8")</f>
        <v>-3582.96</v>
      </c>
      <c r="CO700" s="53">
        <f>_xll.OneStreamExcelAddIn.XFFunctions.XFGetCell("TRUE", "CONSOL", $D$3,"TOT_Entity","USD","Actual",[1]Setup!C9,"PERIODIC",$B700,"TOPFLOW","TOP","TOP","top1",$C700,"top3","Open_Acute_DIV1","TOP5","TOP6","REPORTED","TOP8")</f>
        <v>0</v>
      </c>
      <c r="CP700" s="53">
        <f>_xll.OneStreamExcelAddIn.XFFunctions.XFGetCell("TRUE", "CONSOL", $D$3,"TOT_Entity","USD","Actual",[1]Setup!C10,"PERIODIC",$B700,"TOPFLOW","TOP","TOP","top1",$C700,"top3","Open_Acute_DIV1","TOP5","TOP6","REPORTED","TOP8")</f>
        <v>0</v>
      </c>
      <c r="CQ700" s="53">
        <f>_xll.OneStreamExcelAddIn.XFFunctions.XFGetCell("TRUE", "CONSOL", $D$3,"TOT_Entity","USD","Actual",[1]Setup!C11,"PERIODIC",$B700,"TOPFLOW","TOP","TOP","top1",$C700,"top3","Open_Acute_DIV1","TOP5","TOP6","REPORTED","TOP8")</f>
        <v>0</v>
      </c>
      <c r="CR700" s="53">
        <f>_xll.OneStreamExcelAddIn.XFFunctions.XFGetCell("TRUE", "CONSOL", $D$3,"TOT_Entity","USD","Actual",[1]Setup!C12,"PERIODIC",$B700,"TOPFLOW","TOP","TOP","top1",$C700,"top3","Open_Acute_DIV1","TOP5","TOP6","REPORTED","TOP8")</f>
        <v>0</v>
      </c>
      <c r="CS700" s="53">
        <f>_xll.OneStreamExcelAddIn.XFFunctions.XFGetCell("TRUE", "CONSOL", $D$3,"TOT_Entity","USD","Actual",[1]Setup!C13,"PERIODIC",$B700,"TOPFLOW","TOP","TOP","top1",$C700,"top3","Open_Acute_DIV1","TOP5","TOP6","REPORTED","TOP8")</f>
        <v>0</v>
      </c>
      <c r="CT700" s="53">
        <f>_xll.OneStreamExcelAddIn.XFFunctions.XFGetCell("TRUE", "CONSOL", $D$3,"TOT_Entity","USD","Actual",[1]Setup!C14,"PERIODIC",$B700,"TOPFLOW","TOP","TOP","top1",$C700,"top3","Open_Acute_DIV1","TOP5","TOP6","REPORTED","TOP8")</f>
        <v>0</v>
      </c>
      <c r="CU700" s="53">
        <f>_xll.OneStreamExcelAddIn.XFFunctions.XFGetCell("TRUE", "CONSOL", $D$3,"TOT_Entity","USD","Actual",[1]Setup!C15,"PERIODIC",$B700,"TOPFLOW","TOP","TOP","top1",$C700,"top3","Open_Acute_DIV1","TOP5","TOP6","REPORTED","TOP8")</f>
        <v>0</v>
      </c>
      <c r="CV700" s="212"/>
      <c r="CW700" s="53">
        <f>_xll.OneStreamExcelAddIn.XFFunctions.XFGetCell("TRUE", "CONSOL", $D$3,"TOT_Entity","USD","Actual",[1]Setup!C17,"PERIODIC",$B700,"TOPFLOW","TOP","TOP","top1",$C700,"top3","Open_Acute_DIV1","TOP5","TOP6","REPORTED","TOP8")</f>
        <v>19.54</v>
      </c>
      <c r="CX700" s="53">
        <f>_xll.OneStreamExcelAddIn.XFFunctions.XFGetCell("TRUE", "CONSOL", $D$3,"TOT_Entity","USD","Actual",[1]Setup!C18,"PERIODIC",$B700,"TOPFLOW","TOP","TOP","top1",$C700,"top3","Open_Acute_DIV1","TOP5","TOP6","REPORTED","TOP8")</f>
        <v>740</v>
      </c>
      <c r="CY700" s="53">
        <f>_xll.OneStreamExcelAddIn.XFFunctions.XFGetCell("TRUE", "CONSOL", $D$3,"TOT_Entity","USD","Actual",[1]Setup!C19,"PERIODIC",$B700,"TOPFLOW","TOP","TOP","top1",$C700,"top3","Open_Acute_DIV1","TOP5","TOP6","REPORTED","TOP8")</f>
        <v>370</v>
      </c>
      <c r="CZ700" s="53">
        <f>_xll.OneStreamExcelAddIn.XFFunctions.XFGetCell("TRUE", "CONSOL", $D$3,"TOT_Entity","USD","Actual",[1]Setup!C20,"PERIODIC",$B700,"TOPFLOW","TOP","TOP","top1",$C700,"top3","Open_Acute_DIV1","TOP5","TOP6","REPORTED","TOP8")</f>
        <v>1289.33</v>
      </c>
      <c r="DA700" s="53">
        <f>_xll.OneStreamExcelAddIn.XFFunctions.XFGetCell("TRUE", "CONSOL", $D$3,"TOT_Entity","USD","Actual",[1]Setup!C21,"PERIODIC",$B700,"TOPFLOW","TOP","TOP","top1",$C700,"top3","Open_Acute_DIV1","TOP5","TOP6","REPORTED","TOP8")</f>
        <v>-886.15</v>
      </c>
      <c r="DB700" s="53">
        <f>_xll.OneStreamExcelAddIn.XFFunctions.XFGetCell("TRUE", "CONSOL", $D$3,"TOT_Entity","USD","Actual",[1]Setup!C22,"PERIODIC",$B700,"TOPFLOW","TOP","TOP","top1",$C700,"top3","Open_Acute_DIV1","TOP5","TOP6","REPORTED","TOP8")</f>
        <v>370</v>
      </c>
      <c r="DC700" s="53">
        <f>_xll.OneStreamExcelAddIn.XFFunctions.XFGetCell("TRUE", "CONSOL", $D$3,"TOT_Entity","USD","Actual",[1]Setup!C23,"PERIODIC",$B700,"TOPFLOW","TOP","TOP","top1",$C700,"top3","Open_Acute_DIV1","TOP5","TOP6","REPORTED","TOP8")</f>
        <v>381.19</v>
      </c>
      <c r="DD700" s="53">
        <f>_xll.OneStreamExcelAddIn.XFFunctions.XFGetCell("TRUE", "CONSOL", $D$3,"TOT_Entity","USD","Actual",[1]Setup!C24,"PERIODIC",$B700,"TOPFLOW","TOP","TOP","top1",$C700,"top3","Open_Acute_DIV1","TOP5","TOP6","REPORTED","TOP8")</f>
        <v>370</v>
      </c>
      <c r="DE700" s="53">
        <f>_xll.OneStreamExcelAddIn.XFFunctions.XFGetCell("TRUE", "CONSOL", $D$3,"TOT_Entity","USD","Actual",[1]Setup!C25,"PERIODIC",$B700,"TOPFLOW","TOP","TOP","top1",$C700,"top3","Open_Acute_DIV1","TOP5","TOP6","REPORTED","TOP8")</f>
        <v>802.5</v>
      </c>
      <c r="DF700" s="53">
        <f>_xll.OneStreamExcelAddIn.XFFunctions.XFGetCell("TRUE", "CONSOL", $D$3,"TOT_Entity","USD","Actual",[1]Setup!C26,"PERIODIC",$B700,"TOPFLOW","TOP","TOP","top1",$C700,"top3","Open_Acute_DIV1","TOP5","TOP6","REPORTED","TOP8")</f>
        <v>291.83</v>
      </c>
      <c r="DG700" s="53">
        <f>_xll.OneStreamExcelAddIn.XFFunctions.XFGetCell("TRUE", "CONSOL", $D$3,"TOT_Entity","USD","Actual",[1]Setup!C27,"PERIODIC",$B700,"TOPFLOW","TOP","TOP","top1",$C700,"top3","Open_Acute_DIV1","TOP5","TOP6","REPORTED","TOP8")</f>
        <v>104.07</v>
      </c>
      <c r="DH700" s="53">
        <f>_xll.OneStreamExcelAddIn.XFFunctions.XFGetCell("TRUE", "CONSOL", $D$3,"TOT_Entity","USD","Actual",[1]Setup!C28,"PERIODIC",$B700,"TOPFLOW","TOP","TOP","top1",$C700,"top3","Open_Acute_DIV1","TOP5","TOP6","REPORTED","TOP8")</f>
        <v>20.97</v>
      </c>
      <c r="DI700" s="178"/>
      <c r="DJ700" s="53">
        <f>_xll.OneStreamExcelAddIn.XFFunctions.XFGetCell("TRUE", "CONSOL", $D$3,"TOT_Entity","Aggregated","Budget_Working",[1]Setup!C4,"PERIODIC",$B700,"TOPFLOW","TOP","TOP","top1",$C700,"top3","Open_Acute_DIV1","TOP5","TOP6","REPORTED","TOP8")</f>
        <v>556.10400000000004</v>
      </c>
      <c r="DK700" s="53">
        <f>_xll.OneStreamExcelAddIn.XFFunctions.XFGetCell("TRUE", "CONSOL", $D$3,"TOT_Entity","Aggregated","Budget_Working",[1]Setup!C5,"PERIODIC",$B700,"TOPFLOW","TOP","TOP","top1",$C700,"top3","Open_Acute_DIV1","TOP5","TOP6","REPORTED","TOP8")</f>
        <v>556.10400000000004</v>
      </c>
      <c r="DL700" s="53">
        <f>_xll.OneStreamExcelAddIn.XFFunctions.XFGetCell("TRUE", "CONSOL", $D$3,"TOT_Entity","Aggregated","Budget_Working",[1]Setup!C6,"PERIODIC",$B700,"TOPFLOW","TOP","TOP","top1",$C700,"top3","Open_Acute_DIV1","TOP5","TOP6","REPORTED","TOP8")</f>
        <v>556.10400000000004</v>
      </c>
      <c r="DM700" s="53">
        <f>_xll.OneStreamExcelAddIn.XFFunctions.XFGetCell("TRUE", "CONSOL", $D$3,"TOT_Entity","Aggregated","Budget_Working",[1]Setup!C7,"PERIODIC",$B700,"TOPFLOW","TOP","TOP","top1",$C700,"top3","Open_Acute_DIV1","TOP5","TOP6","REPORTED","TOP8")</f>
        <v>556.10400000000004</v>
      </c>
      <c r="DN700" s="53">
        <f>_xll.OneStreamExcelAddIn.XFFunctions.XFGetCell("TRUE", "CONSOL", $D$3,"TOT_Entity","Aggregated","Budget_Working",[1]Setup!C8,"PERIODIC",$B700,"TOPFLOW","TOP","TOP","top1",$C700,"top3","Open_Acute_DIV1","TOP5","TOP6","REPORTED","TOP8")</f>
        <v>556.10400000000004</v>
      </c>
      <c r="DO700" s="53">
        <f>_xll.OneStreamExcelAddIn.XFFunctions.XFGetCell("TRUE", "CONSOL", $D$3,"TOT_Entity","Aggregated","Budget_Working",[1]Setup!C9,"PERIODIC",$B700,"TOPFLOW","TOP","TOP","top1",$C700,"top3","Open_Acute_DIV1","TOP5","TOP6","REPORTED","TOP8")</f>
        <v>556.10400000000004</v>
      </c>
      <c r="DP700" s="53">
        <f>_xll.OneStreamExcelAddIn.XFFunctions.XFGetCell("TRUE", "CONSOL", $D$3,"TOT_Entity","Aggregated","Budget_Working",[1]Setup!C10,"PERIODIC",$B700,"TOPFLOW","TOP","TOP","top1",$C700,"top3","Open_Acute_DIV1","TOP5","TOP6","REPORTED","TOP8")</f>
        <v>556.10400000000004</v>
      </c>
      <c r="DQ700" s="53">
        <f>_xll.OneStreamExcelAddIn.XFFunctions.XFGetCell("TRUE", "CONSOL", $D$3,"TOT_Entity","Aggregated","Budget_Working",[1]Setup!C11,"PERIODIC",$B700,"TOPFLOW","TOP","TOP","top1",$C700,"top3","Open_Acute_DIV1","TOP5","TOP6","REPORTED","TOP8")</f>
        <v>556.10400000000004</v>
      </c>
      <c r="DR700" s="53">
        <f>_xll.OneStreamExcelAddIn.XFFunctions.XFGetCell("TRUE", "CONSOL", $D$3,"TOT_Entity","Aggregated","Budget_Working",[1]Setup!C12,"PERIODIC",$B700,"TOPFLOW","TOP","TOP","top1",$C700,"top3","Open_Acute_DIV1","TOP5","TOP6","REPORTED","TOP8")</f>
        <v>556.10400000000004</v>
      </c>
      <c r="DS700" s="53">
        <f>_xll.OneStreamExcelAddIn.XFFunctions.XFGetCell("TRUE", "CONSOL", $D$3,"TOT_Entity","Aggregated","Budget_Working",[1]Setup!C13,"PERIODIC",$B700,"TOPFLOW","TOP","TOP","top1",$C700,"top3","Open_Acute_DIV1","TOP5","TOP6","REPORTED","TOP8")</f>
        <v>556.10400000000004</v>
      </c>
      <c r="DT700" s="53">
        <f>_xll.OneStreamExcelAddIn.XFFunctions.XFGetCell("TRUE", "CONSOL", $D$3,"TOT_Entity","Aggregated","Budget_Working",[1]Setup!C14,"PERIODIC",$B700,"TOPFLOW","TOP","TOP","top1",$C700,"top3","Open_Acute_DIV1","TOP5","TOP6","REPORTED","TOP8")</f>
        <v>556.10400000000004</v>
      </c>
      <c r="DU700" s="53">
        <f>_xll.OneStreamExcelAddIn.XFFunctions.XFGetCell("TRUE", "CONSOL", $D$3,"TOT_Entity","Aggregated","Budget_Working",[1]Setup!C15,"PERIODIC",$B700,"TOPFLOW","TOP","TOP","top1",$C700,"top3","Open_Acute_DIV1","TOP5","TOP6","REPORTED","TOP8")</f>
        <v>556.10400000000004</v>
      </c>
      <c r="DV700" s="178"/>
      <c r="DW700" s="53">
        <f>_xll.OneStreamExcelAddIn.XFFunctions.XFGetCell("TRUE", "CONSOL", $D$3,"TOT_Entity","USD","Budget_Final",[1]Setup!C17,"PERIODIC",$B700,"TOPFLOW","TOP","TOP","top1",$C700,"top3","Open_Acute_DIV1","TOP5","TOP6","REPORTED","TOP8")</f>
        <v>0</v>
      </c>
      <c r="DX700" s="53">
        <f>_xll.OneStreamExcelAddIn.XFFunctions.XFGetCell("TRUE", "CONSOL", $D$3,"TOT_Entity","USD","Budget_Final",[1]Setup!C18,"PERIODIC",$B700,"TOPFLOW","TOP","TOP","top1",$C700,"top3","Open_Acute_DIV1","TOP5","TOP6","REPORTED","TOP8")</f>
        <v>0</v>
      </c>
      <c r="DY700" s="53">
        <f>_xll.OneStreamExcelAddIn.XFFunctions.XFGetCell("TRUE", "CONSOL", $D$3,"TOT_Entity","USD","Budget_Final",[1]Setup!C19,"PERIODIC",$B700,"TOPFLOW","TOP","TOP","top1",$C700,"top3","Open_Acute_DIV1","TOP5","TOP6","REPORTED","TOP8")</f>
        <v>0</v>
      </c>
      <c r="DZ700" s="53">
        <f>_xll.OneStreamExcelAddIn.XFFunctions.XFGetCell("TRUE", "CONSOL", $D$3,"TOT_Entity","USD","Budget_Final",[1]Setup!C20,"PERIODIC",$B700,"TOPFLOW","TOP","TOP","top1",$C700,"top3","Open_Acute_DIV1","TOP5","TOP6","REPORTED","TOP8")</f>
        <v>0</v>
      </c>
      <c r="EA700" s="53">
        <f>_xll.OneStreamExcelAddIn.XFFunctions.XFGetCell("TRUE", "CONSOL", $D$3,"TOT_Entity","USD","Budget_Final",[1]Setup!C21,"PERIODIC",$B700,"TOPFLOW","TOP","TOP","top1",$C700,"top3","Open_Acute_DIV1","TOP5","TOP6","REPORTED","TOP8")</f>
        <v>0</v>
      </c>
      <c r="EB700" s="53">
        <f>_xll.OneStreamExcelAddIn.XFFunctions.XFGetCell("TRUE", "CONSOL", $D$3,"TOT_Entity","USD","Budget_Final",[1]Setup!C22,"PERIODIC",$B700,"TOPFLOW","TOP","TOP","top1",$C700,"top3","Open_Acute_DIV1","TOP5","TOP6","REPORTED","TOP8")</f>
        <v>0</v>
      </c>
      <c r="EC700" s="53">
        <f>_xll.OneStreamExcelAddIn.XFFunctions.XFGetCell("TRUE", "CONSOL", $D$3,"TOT_Entity","USD","Budget_Final",[1]Setup!C23,"PERIODIC",$B700,"TOPFLOW","TOP","TOP","top1",$C700,"top3","Open_Acute_DIV1","TOP5","TOP6","REPORTED","TOP8")</f>
        <v>0</v>
      </c>
      <c r="ED700" s="53">
        <f>_xll.OneStreamExcelAddIn.XFFunctions.XFGetCell("TRUE", "CONSOL", $D$3,"TOT_Entity","USD","Budget_Final",[1]Setup!C24,"PERIODIC",$B700,"TOPFLOW","TOP","TOP","top1",$C700,"top3","Open_Acute_DIV1","TOP5","TOP6","REPORTED","TOP8")</f>
        <v>0</v>
      </c>
      <c r="EE700" s="53">
        <f>_xll.OneStreamExcelAddIn.XFFunctions.XFGetCell("TRUE", "CONSOL", $D$3,"TOT_Entity","USD","Budget_Final",[1]Setup!C25,"PERIODIC",$B700,"TOPFLOW","TOP","TOP","top1",$C700,"top3","Open_Acute_DIV1","TOP5","TOP6","REPORTED","TOP8")</f>
        <v>0</v>
      </c>
      <c r="EF700" s="53">
        <f>_xll.OneStreamExcelAddIn.XFFunctions.XFGetCell("TRUE", "CONSOL", $D$3,"TOT_Entity","USD","Budget_Final",[1]Setup!C26,"PERIODIC",$B700,"TOPFLOW","TOP","TOP","top1",$C700,"top3","Open_Acute_DIV1","TOP5","TOP6","REPORTED","TOP8")</f>
        <v>0</v>
      </c>
      <c r="EG700" s="53">
        <f>_xll.OneStreamExcelAddIn.XFFunctions.XFGetCell("TRUE", "CONSOL", $D$3,"TOT_Entity","USD","Budget_Final",[1]Setup!C27,"PERIODIC",$B700,"TOPFLOW","TOP","TOP","top1",$C700,"top3","Open_Acute_DIV1","TOP5","TOP6","REPORTED","TOP8")</f>
        <v>0</v>
      </c>
      <c r="EH700" s="53">
        <f>_xll.OneStreamExcelAddIn.XFFunctions.XFGetCell("TRUE", "CONSOL", $D$3,"TOT_Entity","USD","Budget_Final",[1]Setup!C28,"PERIODIC",$B700,"TOPFLOW","TOP","TOP","top1",$C700,"top3","Open_Acute_DIV1","TOP5","TOP6","REPORTED","TOP8")</f>
        <v>0</v>
      </c>
    </row>
    <row r="701" spans="2:138" s="47" customFormat="1" x14ac:dyDescent="0.25">
      <c r="B701" s="51" t="s">
        <v>107</v>
      </c>
      <c r="C701" s="51"/>
      <c r="D701" s="47" t="s">
        <v>108</v>
      </c>
      <c r="E701" s="53">
        <f>_xll.OneStreamExcelAddIn.XFFunctions.XFGetCell("TRUE", "CONSOL", $D$3,"TOT_Entity","USD","Actual",$E$3,"PERIODIC",$B701,"TOPFLOW","TOP","TOP","top1",$C701,"top3","Open_Acute_DIV1","TOP5","TOP6","REPORTED","TOP8")</f>
        <v>3405.59</v>
      </c>
      <c r="F701" s="53">
        <f>_xll.OneStreamExcelAddIn.XFFunctions.XFGetCell("TRUE", "CONSOL", $D$3,"TOT_Entity","Aggregated","Budget_Working",$E$3,"PERIODIC",$B701,"TOPFLOW","TOP","TOP","top1",$C701,"top3","Open_Acute_DIV1","TOP5","TOP6","REPORTED","TOP8")</f>
        <v>2028.7873333330001</v>
      </c>
      <c r="G701" s="53">
        <f t="shared" si="1863"/>
        <v>-1376.802666667</v>
      </c>
      <c r="H701" s="55">
        <f t="shared" si="1864"/>
        <v>-0.67863331165673002</v>
      </c>
      <c r="I701" s="41"/>
      <c r="J701" s="53">
        <f>_xll.OneStreamExcelAddIn.XFFunctions.XFGetCell("TRUE", "CONSOL", $D$3,"TOT_Entity","USD","Actual",$E$3,"YTD",$B701,"TOPFLOW","TOP","TOP","top1",$C701,"TOP3","Open_Acute_DIV1","TOP5","TOP6","REPORTED","TOP8")</f>
        <v>12560.48</v>
      </c>
      <c r="K701" s="53">
        <f>_xll.OneStreamExcelAddIn.XFFunctions.XFGetCell("TRUE", "CONSOL", $D$3,"TOT_Entity","Aggregated","Budget_Working",$E$3,"YTD",$B701,"TOPFLOW","TOP","TOP","top1",$C701,"TOP3","Open_Acute_DIV1","TOP5","TOP6","REPORTED","TOP8")</f>
        <v>8115.1493333320004</v>
      </c>
      <c r="L701" s="53">
        <f t="shared" si="1865"/>
        <v>-4445.3306666679991</v>
      </c>
      <c r="M701" s="40">
        <f t="shared" si="1866"/>
        <v>-0.54778174548302372</v>
      </c>
      <c r="N701" s="41"/>
      <c r="O701" s="53">
        <f>_xll.OneStreamExcelAddIn.XFFunctions.XFGetCell("TRUE", "CONSOL", $D$3,"TOT_Entity","USD","Actual",$F$3,"YTD",$B701,"TOPFLOW","TOP","TOP","top1",$C701,"TOP3","Open_Acute_DIV1","TOP5","TOP6","REPORTED","TOP8")</f>
        <v>4763.2</v>
      </c>
      <c r="P701" s="53">
        <f>_xll.OneStreamExcelAddIn.XFFunctions.XFGetCell("TRUE", "CONSOL", $D$3,"TOT_Entity","USD","Actual",$E$3,"YTD",$B701,"TOPFLOW","TOP","TOP","top1",$C701,"top3","Open_Acute_DIV1","TOP5","TOP6","REPORTED","VAR_BW_PY_Actual")</f>
        <v>-7797.28</v>
      </c>
      <c r="Q701" s="40">
        <f t="shared" si="1867"/>
        <v>-1.6369835404769904</v>
      </c>
      <c r="R701" s="41"/>
      <c r="S701" s="53">
        <f>_xll.OneStreamExcelAddIn.XFFunctions.XFGetCell("TRUE", "CONSOL", $D$3,"TOT_Entity","USD","MIDFCST",$E$3,"MTD",$B701,"TOPFLOW","TOP","TOP","top1",$C701,"TOP3","Open_Acute_DIV1","TOP5","TOP6","REPORTED","TOP8")</f>
        <v>0</v>
      </c>
      <c r="T701" s="53">
        <f t="shared" si="1868"/>
        <v>-3405.59</v>
      </c>
      <c r="U701" s="40">
        <f t="shared" si="1869"/>
        <v>0</v>
      </c>
      <c r="V701" s="41"/>
      <c r="W701" s="219"/>
      <c r="X701" s="220"/>
      <c r="Y701" s="219"/>
      <c r="Z701" s="220"/>
      <c r="AA701" s="3"/>
      <c r="AB701" s="213">
        <f>_xll.OneStreamExcelAddIn.XFFunctions.XFGetCell("TRUE", "CONSOL", $D$3,"TOT_Entity","USD","Actual",[1]Setup!C4,"PERIODIC",$B701,"TOPFLOW","TOP","TOP","top1",$C701,"top3","Open_Acute_DIV1","TOP5","TOP6","REPORTED","TOP8")</f>
        <v>1514.55</v>
      </c>
      <c r="AC701" s="213">
        <f>_xll.OneStreamExcelAddIn.XFFunctions.XFGetCell("TRUE", "CONSOL", $D$3,"TOT_Entity","Aggregated","Budget_Working",[1]Setup!C4,"PERIODIC",$B701,"TOPFLOW","TOP","TOP","top1",$C701,"top3","Open_Acute_DIV1","TOP5","TOP6","REPORTED","TOP8")</f>
        <v>2028.7873333330001</v>
      </c>
      <c r="AD701" s="213">
        <f t="shared" si="1870"/>
        <v>514.23733333300015</v>
      </c>
      <c r="AE701" s="209">
        <f>IFERROR(AD701/AC701,0)</f>
        <v>0.25347029966328882</v>
      </c>
      <c r="AG701" s="213">
        <f>_xll.OneStreamExcelAddIn.XFFunctions.XFGetCell("TRUE", "CONSOL", $D$3,"TOT_Entity","USD","Actual",[1]Setup!C5,"PERIODIC",$B701,"TOPFLOW","TOP","TOP","top1",$C701,"top3","Open_Acute_DIV1","TOP5","TOP6","REPORTED","TOP8")</f>
        <v>3828.55</v>
      </c>
      <c r="AH701" s="213">
        <f>_xll.OneStreamExcelAddIn.XFFunctions.XFGetCell("TRUE", "CONSOL", $D$3,"TOT_Entity","Aggregated","Budget_Working",[1]Setup!C5,"PERIODIC",$B701,"TOPFLOW","TOP","TOP","top1",$C701,"top3","Open_Acute_DIV1","TOP5","TOP6","REPORTED","TOP8")</f>
        <v>2028.7873333330001</v>
      </c>
      <c r="AI701" s="213">
        <f t="shared" si="1872"/>
        <v>-1799.7626666670001</v>
      </c>
      <c r="AJ701" s="209">
        <f>IFERROR(AI701/AH701,0)</f>
        <v>-0.88711253126282774</v>
      </c>
      <c r="AK701" s="213"/>
      <c r="AL701" s="213">
        <f>_xll.OneStreamExcelAddIn.XFFunctions.XFGetCell("TRUE", "CONSOL", $D$3,"TOT_Entity","USD","Actual",[1]Setup!C6,"PERIODIC",$B701,"TOPFLOW","TOP","TOP","top1",$C701,"top3","Open_Acute_DIV1","TOP5","TOP6","REPORTED","TOP8")</f>
        <v>3811.79</v>
      </c>
      <c r="AM701" s="213">
        <f>_xll.OneStreamExcelAddIn.XFFunctions.XFGetCell("TRUE", "CONSOL", $D$3,"TOT_Entity","Aggregated","Budget_Working",[1]Setup!C6,"PERIODIC",$B701,"TOPFLOW","TOP","TOP","top1",$C701,"top3","Open_Acute_DIV1","TOP5","TOP6","REPORTED","TOP8")</f>
        <v>2028.7873333330001</v>
      </c>
      <c r="AN701" s="213">
        <f t="shared" si="1874"/>
        <v>-1783.0026666669999</v>
      </c>
      <c r="AO701" s="209">
        <f>IFERROR(AN701/AM701,0)</f>
        <v>-0.87885143867582605</v>
      </c>
      <c r="AQ701" s="213">
        <f>_xll.OneStreamExcelAddIn.XFFunctions.XFGetCell("TRUE", "CONSOL", $D$3,"TOT_Entity","USD","Actual",[1]Setup!C7,"PERIODIC",$B701,"TOPFLOW","TOP","TOP","top1",$C701,"top3","Open_Acute_DIV1","TOP5","TOP6","REPORTED","TOP8")</f>
        <v>3405.59</v>
      </c>
      <c r="AR701" s="213">
        <f>_xll.OneStreamExcelAddIn.XFFunctions.XFGetCell("TRUE", "CONSOL", $D$3,"TOT_Entity","Aggregated","Budget_Working",[1]Setup!C7,"PERIODIC",$B701,"TOPFLOW","TOP","TOP","top1",$C701,"top3","Open_Acute_DIV1","TOP5","TOP6","REPORTED","TOP8")</f>
        <v>2028.7873333330001</v>
      </c>
      <c r="AS701" s="213">
        <f t="shared" si="1876"/>
        <v>-1376.802666667</v>
      </c>
      <c r="AT701" s="209">
        <f>IFERROR(AS701/AR701,0)</f>
        <v>-0.67863331165673002</v>
      </c>
      <c r="AV701" s="213">
        <f>_xll.OneStreamExcelAddIn.XFFunctions.XFGetCell("TRUE", "CONSOL", $D$3,"TOT_Entity","USD","Actual",[1]Setup!C8,"PERIODIC",$B701,"TOPFLOW","TOP","TOP","top1",$C701,"top3","Open_Acute_DIV1","TOP5","TOP6","REPORTED","TOP8")</f>
        <v>-12560.48</v>
      </c>
      <c r="AW701" s="213">
        <f>_xll.OneStreamExcelAddIn.XFFunctions.XFGetCell("TRUE", "CONSOL", $D$3,"TOT_Entity","Aggregated","Budget_Working",[1]Setup!C8,"PERIODIC",$B701,"TOPFLOW","TOP","TOP","top1",$C701,"top3","Open_Acute_DIV1","TOP5","TOP6","REPORTED","TOP8")</f>
        <v>2028.7873333330001</v>
      </c>
      <c r="AX701" s="213">
        <f t="shared" si="1878"/>
        <v>14589.267333333</v>
      </c>
      <c r="AY701" s="209">
        <f>IFERROR(AX701/AW701,0)</f>
        <v>7.1911269819320953</v>
      </c>
      <c r="BA701" s="213">
        <f>_xll.OneStreamExcelAddIn.XFFunctions.XFGetCell("TRUE", "CONSOL", $D$3,"TOT_Entity","USD","Actual",[1]Setup!C9,"PERIODIC",$B701,"TOPFLOW","TOP","TOP","top1",$C701,"top3","Open_Acute_DIV1","TOP5","TOP6","REPORTED","TOP8")</f>
        <v>0</v>
      </c>
      <c r="BB701" s="213">
        <f>_xll.OneStreamExcelAddIn.XFFunctions.XFGetCell("TRUE", "CONSOL", $D$3,"TOT_Entity","Aggregated","Budget_Working",[1]Setup!C9,"PERIODIC",$B701,"TOPFLOW","TOP","TOP","top1",$C701,"top3","Open_Acute_DIV1","TOP5","TOP6","REPORTED","TOP8")</f>
        <v>2028.7873333330001</v>
      </c>
      <c r="BC701" s="213">
        <f t="shared" si="1880"/>
        <v>2028.7873333330001</v>
      </c>
      <c r="BD701" s="209">
        <f>IFERROR(BC701/BB701,0)</f>
        <v>1</v>
      </c>
      <c r="BF701" s="213">
        <f>_xll.OneStreamExcelAddIn.XFFunctions.XFGetCell("TRUE", "CONSOL", $D$3,"TOT_Entity","USD","Actual",[1]Setup!C10,"PERIODIC",$B701,"TOPFLOW","TOP","TOP","top1",$C701,"top3","Open_Acute_DIV1","TOP5","TOP6","REPORTED","TOP8")</f>
        <v>0</v>
      </c>
      <c r="BG701" s="213">
        <f>_xll.OneStreamExcelAddIn.XFFunctions.XFGetCell("TRUE", "CONSOL", $D$3,"TOT_Entity","Aggregated","Budget_Working",[1]Setup!C10,"PERIODIC",$B701,"TOPFLOW","TOP","TOP","top1",$C701,"top3","Open_Acute_DIV1","TOP5","TOP6","REPORTED","TOP8")</f>
        <v>2028.7873333330001</v>
      </c>
      <c r="BH701" s="213">
        <f t="shared" si="1882"/>
        <v>2028.7873333330001</v>
      </c>
      <c r="BI701" s="209">
        <f>IFERROR(BH701/BG701,0)</f>
        <v>1</v>
      </c>
      <c r="BK701" s="213">
        <f>_xll.OneStreamExcelAddIn.XFFunctions.XFGetCell("TRUE", "CONSOL", $D$3,"TOT_Entity","USD","Actual",[1]Setup!C11,"PERIODIC",$B701,"TOPFLOW","TOP","TOP","top1",$C701,"top3","Open_Acute_DIV1","TOP5","TOP6","REPORTED","TOP8")</f>
        <v>0</v>
      </c>
      <c r="BL701" s="213">
        <f>_xll.OneStreamExcelAddIn.XFFunctions.XFGetCell("TRUE", "CONSOL", $D$3,"TOT_Entity","Aggregated","Budget_Working",[1]Setup!C11,"PERIODIC",$B701,"TOPFLOW","TOP","TOP","top1",$C701,"top3","Open_Acute_DIV1","TOP5","TOP6","REPORTED","TOP8")</f>
        <v>2028.7873333330001</v>
      </c>
      <c r="BM701" s="213">
        <f t="shared" si="1884"/>
        <v>2028.7873333330001</v>
      </c>
      <c r="BN701" s="209">
        <f>IFERROR(BM701/BL701,0)</f>
        <v>1</v>
      </c>
      <c r="BP701" s="213">
        <f>_xll.OneStreamExcelAddIn.XFFunctions.XFGetCell("TRUE", "CONSOL", $D$3,"TOT_Entity","USD","Actual",[1]Setup!C12,"PERIODIC",$B701,"TOPFLOW","TOP","TOP","top1",$C701,"top3","Open_Acute_DIV1","TOP5","TOP6","REPORTED","TOP8")</f>
        <v>0</v>
      </c>
      <c r="BQ701" s="213">
        <f>_xll.OneStreamExcelAddIn.XFFunctions.XFGetCell("TRUE", "CONSOL", $D$3,"TOT_Entity","Aggregated","Budget_Working",[1]Setup!C12,"PERIODIC",$B701,"TOPFLOW","TOP","TOP","top1",$C701,"top3","Open_Acute_DIV1","TOP5","TOP6","REPORTED","TOP8")</f>
        <v>2028.7873333330001</v>
      </c>
      <c r="BR701" s="213">
        <f t="shared" si="1886"/>
        <v>2028.7873333330001</v>
      </c>
      <c r="BS701" s="209">
        <f>IFERROR(BR701/BQ701,0)</f>
        <v>1</v>
      </c>
      <c r="BU701" s="213">
        <f>_xll.OneStreamExcelAddIn.XFFunctions.XFGetCell("TRUE", "CONSOL", $D$3,"TOT_Entity","USD","Actual",[1]Setup!C13,"PERIODIC",$B701,"TOPFLOW","TOP","TOP","top1",$C701,"top3","Open_Acute_DIV1","TOP5","TOP6","REPORTED","TOP8")</f>
        <v>0</v>
      </c>
      <c r="BV701" s="213">
        <f>_xll.OneStreamExcelAddIn.XFFunctions.XFGetCell("TRUE", "CONSOL", $D$3,"TOT_Entity","Aggregated","Budget_Working",[1]Setup!C13,"PERIODIC",$B701,"TOPFLOW","TOP","TOP","top1",$C701,"top3","Open_Acute_DIV1","TOP5","TOP6","REPORTED","TOP8")</f>
        <v>2028.7873333330001</v>
      </c>
      <c r="BW701" s="213">
        <f t="shared" si="1888"/>
        <v>2028.7873333330001</v>
      </c>
      <c r="BX701" s="209">
        <f>IFERROR(BW701/BV701,0)</f>
        <v>1</v>
      </c>
      <c r="BZ701" s="213">
        <f>_xll.OneStreamExcelAddIn.XFFunctions.XFGetCell("TRUE", "CONSOL", $D$3,"TOT_Entity","USD","Actual",[1]Setup!C14,"PERIODIC",$B701,"TOPFLOW","TOP","TOP","top1",$C701,"top3","Open_Acute_DIV1","TOP5","TOP6","REPORTED","TOP8")</f>
        <v>0</v>
      </c>
      <c r="CA701" s="213">
        <f>_xll.OneStreamExcelAddIn.XFFunctions.XFGetCell("TRUE", "CONSOL", $D$3,"TOT_Entity","Aggregated","Budget_Working",[1]Setup!C14,"PERIODIC",$B701,"TOPFLOW","TOP","TOP","top1",$C701,"top3","Open_Acute_DIV1","TOP5","TOP6","REPORTED","TOP8")</f>
        <v>2028.7873333330001</v>
      </c>
      <c r="CB701" s="213">
        <f t="shared" si="1890"/>
        <v>2028.7873333330001</v>
      </c>
      <c r="CC701" s="209">
        <f>IFERROR(CB701/CA701,0)</f>
        <v>1</v>
      </c>
      <c r="CE701" s="213">
        <f>_xll.OneStreamExcelAddIn.XFFunctions.XFGetCell("TRUE", "CONSOL", $D$3,"TOT_Entity","USD","Actual",[1]Setup!C15,"PERIODIC",$B701,"TOPFLOW","TOP","TOP","top1",$C701,"top3","Open_Acute_DIV1","TOP5","TOP6","REPORTED","TOP8")</f>
        <v>0</v>
      </c>
      <c r="CF701" s="213">
        <f>_xll.OneStreamExcelAddIn.XFFunctions.XFGetCell("TRUE", "CONSOL", $D$3,"TOT_Entity","Aggregated","Budget_Working",[1]Setup!C15,"PERIODIC",$B701,"TOPFLOW","TOP","TOP","top1",$C701,"top3","Open_Acute_DIV1","TOP5","TOP6","REPORTED","TOP8")</f>
        <v>2028.7873333330001</v>
      </c>
      <c r="CG701" s="213">
        <f t="shared" si="1892"/>
        <v>2028.7873333330001</v>
      </c>
      <c r="CH701" s="209">
        <f>IFERROR(CG701/CF701,0)</f>
        <v>1</v>
      </c>
      <c r="CI701" s="214"/>
      <c r="CJ701" s="213">
        <f>_xll.OneStreamExcelAddIn.XFFunctions.XFGetCell("TRUE", "CONSOL", $D$3,"TOT_Entity","USD","Actual",[1]Setup!C4,"PERIODIC",$B701,"TOPFLOW","TOP","TOP","top1",$C701,"top3","Open_Acute_DIV1","TOP5","TOP6","REPORTED","TOP8")</f>
        <v>1514.55</v>
      </c>
      <c r="CK701" s="213">
        <f>_xll.OneStreamExcelAddIn.XFFunctions.XFGetCell("TRUE", "CONSOL", $D$3,"TOT_Entity","USD","Actual",[1]Setup!C5,"PERIODIC",$B701,"TOPFLOW","TOP","TOP","top1",$C701,"top3","Open_Acute_DIV1","TOP5","TOP6","REPORTED","TOP8")</f>
        <v>3828.55</v>
      </c>
      <c r="CL701" s="213">
        <f>_xll.OneStreamExcelAddIn.XFFunctions.XFGetCell("TRUE", "CONSOL", $D$3,"TOT_Entity","USD","Actual",[1]Setup!C6,"PERIODIC",$B701,"TOPFLOW","TOP","TOP","top1",$C701,"top3","Open_Acute_DIV1","TOP5","TOP6","REPORTED","TOP8")</f>
        <v>3811.79</v>
      </c>
      <c r="CM701" s="213">
        <f>_xll.OneStreamExcelAddIn.XFFunctions.XFGetCell("TRUE", "CONSOL", $D$3,"TOT_Entity","USD","Actual",[1]Setup!C7,"PERIODIC",$B701,"TOPFLOW","TOP","TOP","top1",$C701,"top3","Open_Acute_DIV1","TOP5","TOP6","REPORTED","TOP8")</f>
        <v>3405.59</v>
      </c>
      <c r="CN701" s="213">
        <f>_xll.OneStreamExcelAddIn.XFFunctions.XFGetCell("TRUE", "CONSOL", $D$3,"TOT_Entity","USD","Actual",[1]Setup!C8,"PERIODIC",$B701,"TOPFLOW","TOP","TOP","top1",$C701,"top3","Open_Acute_DIV1","TOP5","TOP6","REPORTED","TOP8")</f>
        <v>-12560.48</v>
      </c>
      <c r="CO701" s="213">
        <f>_xll.OneStreamExcelAddIn.XFFunctions.XFGetCell("TRUE", "CONSOL", $D$3,"TOT_Entity","USD","Actual",[1]Setup!C9,"PERIODIC",$B701,"TOPFLOW","TOP","TOP","top1",$C701,"top3","Open_Acute_DIV1","TOP5","TOP6","REPORTED","TOP8")</f>
        <v>0</v>
      </c>
      <c r="CP701" s="213">
        <f>_xll.OneStreamExcelAddIn.XFFunctions.XFGetCell("TRUE", "CONSOL", $D$3,"TOT_Entity","USD","Actual",[1]Setup!C10,"PERIODIC",$B701,"TOPFLOW","TOP","TOP","top1",$C701,"top3","Open_Acute_DIV1","TOP5","TOP6","REPORTED","TOP8")</f>
        <v>0</v>
      </c>
      <c r="CQ701" s="213">
        <f>_xll.OneStreamExcelAddIn.XFFunctions.XFGetCell("TRUE", "CONSOL", $D$3,"TOT_Entity","USD","Actual",[1]Setup!C11,"PERIODIC",$B701,"TOPFLOW","TOP","TOP","top1",$C701,"top3","Open_Acute_DIV1","TOP5","TOP6","REPORTED","TOP8")</f>
        <v>0</v>
      </c>
      <c r="CR701" s="213">
        <f>_xll.OneStreamExcelAddIn.XFFunctions.XFGetCell("TRUE", "CONSOL", $D$3,"TOT_Entity","USD","Actual",[1]Setup!C12,"PERIODIC",$B701,"TOPFLOW","TOP","TOP","top1",$C701,"top3","Open_Acute_DIV1","TOP5","TOP6","REPORTED","TOP8")</f>
        <v>0</v>
      </c>
      <c r="CS701" s="213">
        <f>_xll.OneStreamExcelAddIn.XFFunctions.XFGetCell("TRUE", "CONSOL", $D$3,"TOT_Entity","USD","Actual",[1]Setup!C13,"PERIODIC",$B701,"TOPFLOW","TOP","TOP","top1",$C701,"top3","Open_Acute_DIV1","TOP5","TOP6","REPORTED","TOP8")</f>
        <v>0</v>
      </c>
      <c r="CT701" s="213">
        <f>_xll.OneStreamExcelAddIn.XFFunctions.XFGetCell("TRUE", "CONSOL", $D$3,"TOT_Entity","USD","Actual",[1]Setup!C14,"PERIODIC",$B701,"TOPFLOW","TOP","TOP","top1",$C701,"top3","Open_Acute_DIV1","TOP5","TOP6","REPORTED","TOP8")</f>
        <v>0</v>
      </c>
      <c r="CU701" s="213">
        <f>_xll.OneStreamExcelAddIn.XFFunctions.XFGetCell("TRUE", "CONSOL", $D$3,"TOT_Entity","USD","Actual",[1]Setup!C15,"PERIODIC",$B701,"TOPFLOW","TOP","TOP","top1",$C701,"top3","Open_Acute_DIV1","TOP5","TOP6","REPORTED","TOP8")</f>
        <v>0</v>
      </c>
      <c r="CV701" s="214"/>
      <c r="CW701" s="213">
        <f>_xll.OneStreamExcelAddIn.XFFunctions.XFGetCell("TRUE", "CONSOL", $D$3,"TOT_Entity","USD","Actual",[1]Setup!C17,"PERIODIC",$B701,"TOPFLOW","TOP","TOP","top1",$C701,"top3","Open_Acute_DIV1","TOP5","TOP6","REPORTED","TOP8")</f>
        <v>493.6</v>
      </c>
      <c r="CX701" s="213">
        <f>_xll.OneStreamExcelAddIn.XFFunctions.XFGetCell("TRUE", "CONSOL", $D$3,"TOT_Entity","USD","Actual",[1]Setup!C18,"PERIODIC",$B701,"TOPFLOW","TOP","TOP","top1",$C701,"top3","Open_Acute_DIV1","TOP5","TOP6","REPORTED","TOP8")</f>
        <v>970.45</v>
      </c>
      <c r="CY701" s="213">
        <f>_xll.OneStreamExcelAddIn.XFFunctions.XFGetCell("TRUE", "CONSOL", $D$3,"TOT_Entity","USD","Actual",[1]Setup!C19,"PERIODIC",$B701,"TOPFLOW","TOP","TOP","top1",$C701,"top3","Open_Acute_DIV1","TOP5","TOP6","REPORTED","TOP8")</f>
        <v>853.66</v>
      </c>
      <c r="CZ701" s="213">
        <f>_xll.OneStreamExcelAddIn.XFFunctions.XFGetCell("TRUE", "CONSOL", $D$3,"TOT_Entity","USD","Actual",[1]Setup!C20,"PERIODIC",$B701,"TOPFLOW","TOP","TOP","top1",$C701,"top3","Open_Acute_DIV1","TOP5","TOP6","REPORTED","TOP8")</f>
        <v>2445.4899999999998</v>
      </c>
      <c r="DA701" s="213">
        <f>_xll.OneStreamExcelAddIn.XFFunctions.XFGetCell("TRUE", "CONSOL", $D$3,"TOT_Entity","USD","Actual",[1]Setup!C21,"PERIODIC",$B701,"TOPFLOW","TOP","TOP","top1",$C701,"top3","Open_Acute_DIV1","TOP5","TOP6","REPORTED","TOP8")</f>
        <v>3228.56</v>
      </c>
      <c r="DB701" s="213">
        <f>_xll.OneStreamExcelAddIn.XFFunctions.XFGetCell("TRUE", "CONSOL", $D$3,"TOT_Entity","USD","Actual",[1]Setup!C22,"PERIODIC",$B701,"TOPFLOW","TOP","TOP","top1",$C701,"top3","Open_Acute_DIV1","TOP5","TOP6","REPORTED","TOP8")</f>
        <v>1511.53</v>
      </c>
      <c r="DC701" s="213">
        <f>_xll.OneStreamExcelAddIn.XFFunctions.XFGetCell("TRUE", "CONSOL", $D$3,"TOT_Entity","USD","Actual",[1]Setup!C23,"PERIODIC",$B701,"TOPFLOW","TOP","TOP","top1",$C701,"top3","Open_Acute_DIV1","TOP5","TOP6","REPORTED","TOP8")</f>
        <v>800.2</v>
      </c>
      <c r="DD701" s="213">
        <f>_xll.OneStreamExcelAddIn.XFFunctions.XFGetCell("TRUE", "CONSOL", $D$3,"TOT_Entity","USD","Actual",[1]Setup!C24,"PERIODIC",$B701,"TOPFLOW","TOP","TOP","top1",$C701,"top3","Open_Acute_DIV1","TOP5","TOP6","REPORTED","TOP8")</f>
        <v>391.03</v>
      </c>
      <c r="DE701" s="213">
        <f>_xll.OneStreamExcelAddIn.XFFunctions.XFGetCell("TRUE", "CONSOL", $D$3,"TOT_Entity","USD","Actual",[1]Setup!C25,"PERIODIC",$B701,"TOPFLOW","TOP","TOP","top1",$C701,"top3","Open_Acute_DIV1","TOP5","TOP6","REPORTED","TOP8")</f>
        <v>4386.7299999999996</v>
      </c>
      <c r="DF701" s="213">
        <f>_xll.OneStreamExcelAddIn.XFFunctions.XFGetCell("TRUE", "CONSOL", $D$3,"TOT_Entity","USD","Actual",[1]Setup!C26,"PERIODIC",$B701,"TOPFLOW","TOP","TOP","top1",$C701,"top3","Open_Acute_DIV1","TOP5","TOP6","REPORTED","TOP8")</f>
        <v>2319.13</v>
      </c>
      <c r="DG701" s="213">
        <f>_xll.OneStreamExcelAddIn.XFFunctions.XFGetCell("TRUE", "CONSOL", $D$3,"TOT_Entity","USD","Actual",[1]Setup!C27,"PERIODIC",$B701,"TOPFLOW","TOP","TOP","top1",$C701,"top3","Open_Acute_DIV1","TOP5","TOP6","REPORTED","TOP8")</f>
        <v>226.86</v>
      </c>
      <c r="DH701" s="213">
        <f>_xll.OneStreamExcelAddIn.XFFunctions.XFGetCell("TRUE", "CONSOL", $D$3,"TOT_Entity","USD","Actual",[1]Setup!C28,"PERIODIC",$B701,"TOPFLOW","TOP","TOP","top1",$C701,"top3","Open_Acute_DIV1","TOP5","TOP6","REPORTED","TOP8")</f>
        <v>2024.92</v>
      </c>
      <c r="DI701" s="215"/>
      <c r="DJ701" s="213">
        <f>_xll.OneStreamExcelAddIn.XFFunctions.XFGetCell("TRUE", "CONSOL", $D$3,"TOT_Entity","Aggregated","Budget_Working",[1]Setup!C4,"PERIODIC",$B701,"TOPFLOW","TOP","TOP","top1",$C701,"top3","Open_Acute_DIV1","TOP5","TOP6","REPORTED","TOP8")</f>
        <v>2028.7873333330001</v>
      </c>
      <c r="DK701" s="213">
        <f>_xll.OneStreamExcelAddIn.XFFunctions.XFGetCell("TRUE", "CONSOL", $D$3,"TOT_Entity","Aggregated","Budget_Working",[1]Setup!C5,"PERIODIC",$B701,"TOPFLOW","TOP","TOP","top1",$C701,"top3","Open_Acute_DIV1","TOP5","TOP6","REPORTED","TOP8")</f>
        <v>2028.7873333330001</v>
      </c>
      <c r="DL701" s="213">
        <f>_xll.OneStreamExcelAddIn.XFFunctions.XFGetCell("TRUE", "CONSOL", $D$3,"TOT_Entity","Aggregated","Budget_Working",[1]Setup!C6,"PERIODIC",$B701,"TOPFLOW","TOP","TOP","top1",$C701,"top3","Open_Acute_DIV1","TOP5","TOP6","REPORTED","TOP8")</f>
        <v>2028.7873333330001</v>
      </c>
      <c r="DM701" s="213">
        <f>_xll.OneStreamExcelAddIn.XFFunctions.XFGetCell("TRUE", "CONSOL", $D$3,"TOT_Entity","Aggregated","Budget_Working",[1]Setup!C7,"PERIODIC",$B701,"TOPFLOW","TOP","TOP","top1",$C701,"top3","Open_Acute_DIV1","TOP5","TOP6","REPORTED","TOP8")</f>
        <v>2028.7873333330001</v>
      </c>
      <c r="DN701" s="213">
        <f>_xll.OneStreamExcelAddIn.XFFunctions.XFGetCell("TRUE", "CONSOL", $D$3,"TOT_Entity","Aggregated","Budget_Working",[1]Setup!C8,"PERIODIC",$B701,"TOPFLOW","TOP","TOP","top1",$C701,"top3","Open_Acute_DIV1","TOP5","TOP6","REPORTED","TOP8")</f>
        <v>2028.7873333330001</v>
      </c>
      <c r="DO701" s="213">
        <f>_xll.OneStreamExcelAddIn.XFFunctions.XFGetCell("TRUE", "CONSOL", $D$3,"TOT_Entity","Aggregated","Budget_Working",[1]Setup!C9,"PERIODIC",$B701,"TOPFLOW","TOP","TOP","top1",$C701,"top3","Open_Acute_DIV1","TOP5","TOP6","REPORTED","TOP8")</f>
        <v>2028.7873333330001</v>
      </c>
      <c r="DP701" s="213">
        <f>_xll.OneStreamExcelAddIn.XFFunctions.XFGetCell("TRUE", "CONSOL", $D$3,"TOT_Entity","Aggregated","Budget_Working",[1]Setup!C10,"PERIODIC",$B701,"TOPFLOW","TOP","TOP","top1",$C701,"top3","Open_Acute_DIV1","TOP5","TOP6","REPORTED","TOP8")</f>
        <v>2028.7873333330001</v>
      </c>
      <c r="DQ701" s="213">
        <f>_xll.OneStreamExcelAddIn.XFFunctions.XFGetCell("TRUE", "CONSOL", $D$3,"TOT_Entity","Aggregated","Budget_Working",[1]Setup!C11,"PERIODIC",$B701,"TOPFLOW","TOP","TOP","top1",$C701,"top3","Open_Acute_DIV1","TOP5","TOP6","REPORTED","TOP8")</f>
        <v>2028.7873333330001</v>
      </c>
      <c r="DR701" s="213">
        <f>_xll.OneStreamExcelAddIn.XFFunctions.XFGetCell("TRUE", "CONSOL", $D$3,"TOT_Entity","Aggregated","Budget_Working",[1]Setup!C12,"PERIODIC",$B701,"TOPFLOW","TOP","TOP","top1",$C701,"top3","Open_Acute_DIV1","TOP5","TOP6","REPORTED","TOP8")</f>
        <v>2028.7873333330001</v>
      </c>
      <c r="DS701" s="213">
        <f>_xll.OneStreamExcelAddIn.XFFunctions.XFGetCell("TRUE", "CONSOL", $D$3,"TOT_Entity","Aggregated","Budget_Working",[1]Setup!C13,"PERIODIC",$B701,"TOPFLOW","TOP","TOP","top1",$C701,"top3","Open_Acute_DIV1","TOP5","TOP6","REPORTED","TOP8")</f>
        <v>2028.7873333330001</v>
      </c>
      <c r="DT701" s="213">
        <f>_xll.OneStreamExcelAddIn.XFFunctions.XFGetCell("TRUE", "CONSOL", $D$3,"TOT_Entity","Aggregated","Budget_Working",[1]Setup!C14,"PERIODIC",$B701,"TOPFLOW","TOP","TOP","top1",$C701,"top3","Open_Acute_DIV1","TOP5","TOP6","REPORTED","TOP8")</f>
        <v>2028.7873333330001</v>
      </c>
      <c r="DU701" s="213">
        <f>_xll.OneStreamExcelAddIn.XFFunctions.XFGetCell("TRUE", "CONSOL", $D$3,"TOT_Entity","Aggregated","Budget_Working",[1]Setup!C15,"PERIODIC",$B701,"TOPFLOW","TOP","TOP","top1",$C701,"top3","Open_Acute_DIV1","TOP5","TOP6","REPORTED","TOP8")</f>
        <v>2028.7873333330001</v>
      </c>
      <c r="DV701" s="215"/>
      <c r="DW701" s="213">
        <f>_xll.OneStreamExcelAddIn.XFFunctions.XFGetCell("TRUE", "CONSOL", $D$3,"TOT_Entity","USD","Budget_Final",[1]Setup!C17,"PERIODIC",$B701,"TOPFLOW","TOP","TOP","top1",$C701,"top3","Open_Acute_DIV1","TOP5","TOP6","REPORTED","TOP8")</f>
        <v>7.8708978949999997</v>
      </c>
      <c r="DX701" s="213">
        <f>_xll.OneStreamExcelAddIn.XFFunctions.XFGetCell("TRUE", "CONSOL", $D$3,"TOT_Entity","USD","Budget_Final",[1]Setup!C18,"PERIODIC",$B701,"TOPFLOW","TOP","TOP","top1",$C701,"top3","Open_Acute_DIV1","TOP5","TOP6","REPORTED","TOP8")</f>
        <v>7.4912896660000001</v>
      </c>
      <c r="DY701" s="213">
        <f>_xll.OneStreamExcelAddIn.XFFunctions.XFGetCell("TRUE", "CONSOL", $D$3,"TOT_Entity","USD","Budget_Final",[1]Setup!C19,"PERIODIC",$B701,"TOPFLOW","TOP","TOP","top1",$C701,"top3","Open_Acute_DIV1","TOP5","TOP6","REPORTED","TOP8")</f>
        <v>8.4044730980000004</v>
      </c>
      <c r="DZ701" s="213">
        <f>_xll.OneStreamExcelAddIn.XFFunctions.XFGetCell("TRUE", "CONSOL", $D$3,"TOT_Entity","USD","Budget_Final",[1]Setup!C20,"PERIODIC",$B701,"TOPFLOW","TOP","TOP","top1",$C701,"top3","Open_Acute_DIV1","TOP5","TOP6","REPORTED","TOP8")</f>
        <v>8.3566902439999993</v>
      </c>
      <c r="EA701" s="213">
        <f>_xll.OneStreamExcelAddIn.XFFunctions.XFGetCell("TRUE", "CONSOL", $D$3,"TOT_Entity","USD","Budget_Final",[1]Setup!C21,"PERIODIC",$B701,"TOPFLOW","TOP","TOP","top1",$C701,"top3","Open_Acute_DIV1","TOP5","TOP6","REPORTED","TOP8")</f>
        <v>8.6009137199999994</v>
      </c>
      <c r="EB701" s="213">
        <f>_xll.OneStreamExcelAddIn.XFFunctions.XFGetCell("TRUE", "CONSOL", $D$3,"TOT_Entity","USD","Budget_Final",[1]Setup!C22,"PERIODIC",$B701,"TOPFLOW","TOP","TOP","top1",$C701,"top3","Open_Acute_DIV1","TOP5","TOP6","REPORTED","TOP8")</f>
        <v>8.1443220039999993</v>
      </c>
      <c r="EC701" s="213">
        <f>_xll.OneStreamExcelAddIn.XFFunctions.XFGetCell("TRUE", "CONSOL", $D$3,"TOT_Entity","USD","Budget_Final",[1]Setup!C23,"PERIODIC",$B701,"TOPFLOW","TOP","TOP","top1",$C701,"top3","Open_Acute_DIV1","TOP5","TOP6","REPORTED","TOP8")</f>
        <v>8.5849861020000002</v>
      </c>
      <c r="ED701" s="213">
        <f>_xll.OneStreamExcelAddIn.XFFunctions.XFGetCell("TRUE", "CONSOL", $D$3,"TOT_Entity","USD","Budget_Final",[1]Setup!C24,"PERIODIC",$B701,"TOPFLOW","TOP","TOP","top1",$C701,"top3","Open_Acute_DIV1","TOP5","TOP6","REPORTED","TOP8")</f>
        <v>8.590295308</v>
      </c>
      <c r="EE701" s="213">
        <f>_xll.OneStreamExcelAddIn.XFFunctions.XFGetCell("TRUE", "CONSOL", $D$3,"TOT_Entity","USD","Budget_Final",[1]Setup!C25,"PERIODIC",$B701,"TOPFLOW","TOP","TOP","top1",$C701,"top3","Open_Acute_DIV1","TOP5","TOP6","REPORTED","TOP8")</f>
        <v>8.5876407050000001</v>
      </c>
      <c r="EF701" s="213">
        <f>_xll.OneStreamExcelAddIn.XFFunctions.XFGetCell("TRUE", "CONSOL", $D$3,"TOT_Entity","USD","Budget_Final",[1]Setup!C26,"PERIODIC",$B701,"TOPFLOW","TOP","TOP","top1",$C701,"top3","Open_Acute_DIV1","TOP5","TOP6","REPORTED","TOP8")</f>
        <v>8.5372032480000009</v>
      </c>
      <c r="EG701" s="213">
        <f>_xll.OneStreamExcelAddIn.XFFunctions.XFGetCell("TRUE", "CONSOL", $D$3,"TOT_Entity","USD","Budget_Final",[1]Setup!C27,"PERIODIC",$B701,"TOPFLOW","TOP","TOP","top1",$C701,"top3","Open_Acute_DIV1","TOP5","TOP6","REPORTED","TOP8")</f>
        <v>7.9983188390000004</v>
      </c>
      <c r="EH701" s="213">
        <f>_xll.OneStreamExcelAddIn.XFFunctions.XFGetCell("TRUE", "CONSOL", $D$3,"TOT_Entity","USD","Budget_Final",[1]Setup!C28,"PERIODIC",$B701,"TOPFLOW","TOP","TOP","top1",$C701,"top3","Open_Acute_DIV1","TOP5","TOP6","REPORTED","TOP8")</f>
        <v>8.1416674009999994</v>
      </c>
    </row>
    <row r="702" spans="2:138" ht="15.75" x14ac:dyDescent="0.25">
      <c r="B702" s="51"/>
      <c r="C702" s="51"/>
      <c r="D702" s="95"/>
      <c r="H702" s="111"/>
      <c r="I702" s="41"/>
      <c r="M702" s="88"/>
      <c r="N702" s="41"/>
      <c r="Q702" s="88"/>
      <c r="R702" s="41"/>
      <c r="U702" s="88"/>
      <c r="V702" s="41"/>
      <c r="AA702" s="95"/>
      <c r="AE702" s="88"/>
      <c r="AJ702" s="88"/>
      <c r="AO702" s="88"/>
      <c r="AT702" s="88"/>
      <c r="AY702" s="88"/>
      <c r="BD702" s="88"/>
      <c r="BI702" s="88"/>
      <c r="BN702" s="88"/>
      <c r="BS702" s="88"/>
      <c r="BX702" s="88"/>
      <c r="CC702" s="88"/>
      <c r="CH702" s="88"/>
    </row>
    <row r="703" spans="2:138" x14ac:dyDescent="0.25">
      <c r="B703" s="51"/>
      <c r="C703" s="51"/>
      <c r="D703" s="137" t="s">
        <v>387</v>
      </c>
      <c r="E703" s="177"/>
      <c r="F703" s="177"/>
      <c r="G703" s="177"/>
      <c r="H703" s="55"/>
      <c r="I703" s="41"/>
      <c r="J703" s="8"/>
      <c r="K703" s="8"/>
      <c r="L703" s="8"/>
      <c r="M703" s="40"/>
      <c r="N703" s="41"/>
      <c r="O703" s="8"/>
      <c r="P703" s="8"/>
      <c r="Q703" s="40"/>
      <c r="R703" s="41"/>
      <c r="S703" s="8"/>
      <c r="T703" s="8"/>
      <c r="U703" s="40"/>
      <c r="V703" s="41"/>
      <c r="W703" s="74"/>
      <c r="X703" s="75"/>
      <c r="Y703" s="74"/>
      <c r="Z703" s="76"/>
      <c r="AA703" s="137"/>
      <c r="AB703" s="8"/>
      <c r="AC703" s="8"/>
      <c r="AD703" s="8"/>
      <c r="AE703" s="40"/>
      <c r="AG703" s="8"/>
      <c r="AH703" s="8"/>
      <c r="AI703" s="8"/>
      <c r="AJ703" s="40"/>
      <c r="AL703" s="8"/>
      <c r="AM703" s="8"/>
      <c r="AN703" s="8"/>
      <c r="AO703" s="40"/>
      <c r="AQ703" s="8"/>
      <c r="AR703" s="8"/>
      <c r="AS703" s="8"/>
      <c r="AT703" s="40"/>
      <c r="AV703" s="8"/>
      <c r="AW703" s="8"/>
      <c r="AX703" s="8"/>
      <c r="AY703" s="40"/>
      <c r="BA703" s="8"/>
      <c r="BB703" s="8"/>
      <c r="BC703" s="8"/>
      <c r="BD703" s="40"/>
      <c r="BF703" s="8"/>
      <c r="BG703" s="8"/>
      <c r="BH703" s="8"/>
      <c r="BI703" s="40"/>
      <c r="BK703" s="8"/>
      <c r="BL703" s="8"/>
      <c r="BM703" s="8"/>
      <c r="BN703" s="40"/>
      <c r="BP703" s="8"/>
      <c r="BQ703" s="8"/>
      <c r="BR703" s="8"/>
      <c r="BS703" s="40"/>
      <c r="BU703" s="8"/>
      <c r="BV703" s="8"/>
      <c r="BW703" s="8"/>
      <c r="BX703" s="40"/>
      <c r="BZ703" s="8"/>
      <c r="CA703" s="8"/>
      <c r="CB703" s="8"/>
      <c r="CC703" s="40"/>
      <c r="CE703" s="8"/>
      <c r="CF703" s="8"/>
      <c r="CG703" s="8"/>
      <c r="CH703" s="40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</row>
    <row r="704" spans="2:138" x14ac:dyDescent="0.25">
      <c r="B704" s="51">
        <v>69131</v>
      </c>
      <c r="C704" s="51"/>
      <c r="D704" t="str" cm="1">
        <f t="array" ref="D704">_xll.OneStreamExcelAddIn.XFFunctions.XFGetMemberInfo("Description","Account",B704)</f>
        <v>Advert - Print</v>
      </c>
      <c r="E704" s="6">
        <f t="shared" ref="E704:F714" si="1894">E691/E$6</f>
        <v>0</v>
      </c>
      <c r="F704" s="6">
        <f t="shared" si="1894"/>
        <v>0</v>
      </c>
      <c r="G704" s="6">
        <f t="shared" ref="G704:G714" si="1895">F704-E704</f>
        <v>0</v>
      </c>
      <c r="H704" s="55">
        <f t="shared" ref="H704:H714" si="1896">IFERROR(G704/F704,0)</f>
        <v>0</v>
      </c>
      <c r="I704" s="41"/>
      <c r="J704" s="6">
        <f t="shared" ref="J704:K714" si="1897">J691/J$6</f>
        <v>0</v>
      </c>
      <c r="K704" s="6">
        <f t="shared" si="1897"/>
        <v>0</v>
      </c>
      <c r="L704" s="6">
        <f t="shared" ref="L704:L714" si="1898">K704-J704</f>
        <v>0</v>
      </c>
      <c r="M704" s="40">
        <f t="shared" ref="M704:M714" si="1899">IFERROR(L704/K704,0)</f>
        <v>0</v>
      </c>
      <c r="N704" s="41"/>
      <c r="O704" s="6">
        <f t="shared" ref="O704:O714" si="1900">O691/O$6</f>
        <v>0</v>
      </c>
      <c r="P704" s="6">
        <f t="shared" ref="P704:P714" si="1901">O704-J704</f>
        <v>0</v>
      </c>
      <c r="Q704" s="40">
        <f t="shared" ref="Q704:Q714" si="1902">IFERROR(P704/O704,0)</f>
        <v>0</v>
      </c>
      <c r="R704" s="41"/>
      <c r="S704" s="6">
        <f>IFERROR(S691/S$6,0)</f>
        <v>0</v>
      </c>
      <c r="T704" s="6">
        <f t="shared" ref="T704:T713" si="1903">S704-E704</f>
        <v>0</v>
      </c>
      <c r="U704" s="40">
        <f t="shared" ref="U704:U714" si="1904">IFERROR(T704/S704,0)</f>
        <v>0</v>
      </c>
      <c r="V704" s="41"/>
      <c r="W704" s="42"/>
      <c r="X704" s="43"/>
      <c r="Y704" s="42"/>
      <c r="Z704" s="44"/>
      <c r="AB704" s="6">
        <f t="shared" ref="AB704:AC714" si="1905">IFERROR(AB691/AB$6,0)</f>
        <v>0</v>
      </c>
      <c r="AC704" s="6">
        <f t="shared" si="1905"/>
        <v>0</v>
      </c>
      <c r="AD704" s="6">
        <f t="shared" ref="AD704:AD714" si="1906">AC704-AB704</f>
        <v>0</v>
      </c>
      <c r="AE704" s="40">
        <f t="shared" ref="AE704:AE714" si="1907">IFERROR(AD704/AC704,0)</f>
        <v>0</v>
      </c>
      <c r="AG704" s="6">
        <f t="shared" ref="AG704:AH714" si="1908">IFERROR(AG691/AG$6,0)</f>
        <v>0</v>
      </c>
      <c r="AH704" s="6">
        <f t="shared" si="1908"/>
        <v>0</v>
      </c>
      <c r="AI704" s="6">
        <f t="shared" ref="AI704:AI714" si="1909">AH704-AG704</f>
        <v>0</v>
      </c>
      <c r="AJ704" s="40">
        <f t="shared" ref="AJ704:AJ714" si="1910">IFERROR(AI704/AH704,0)</f>
        <v>0</v>
      </c>
      <c r="AL704" s="6">
        <f t="shared" ref="AL704:AM714" si="1911">IFERROR(AL691/AL$6,0)</f>
        <v>0</v>
      </c>
      <c r="AM704" s="6">
        <f t="shared" si="1911"/>
        <v>0</v>
      </c>
      <c r="AN704" s="6">
        <f t="shared" ref="AN704:AN714" si="1912">AM704-AL704</f>
        <v>0</v>
      </c>
      <c r="AO704" s="40">
        <f t="shared" ref="AO704:AO714" si="1913">IFERROR(AN704/AM704,0)</f>
        <v>0</v>
      </c>
      <c r="AQ704" s="6">
        <f t="shared" ref="AQ704:AR714" si="1914">IFERROR(AQ691/AQ$6,0)</f>
        <v>0</v>
      </c>
      <c r="AR704" s="6">
        <f t="shared" si="1914"/>
        <v>0</v>
      </c>
      <c r="AS704" s="6">
        <f t="shared" ref="AS704:AS714" si="1915">AR704-AQ704</f>
        <v>0</v>
      </c>
      <c r="AT704" s="40">
        <f t="shared" ref="AT704:AT714" si="1916">IFERROR(AS704/AR704,0)</f>
        <v>0</v>
      </c>
      <c r="AV704" s="6">
        <f t="shared" ref="AV704:AW714" si="1917">IFERROR(AV691/AV$6,0)</f>
        <v>0</v>
      </c>
      <c r="AW704" s="6">
        <f t="shared" si="1917"/>
        <v>0</v>
      </c>
      <c r="AX704" s="6">
        <f t="shared" ref="AX704:AX714" si="1918">AW704-AV704</f>
        <v>0</v>
      </c>
      <c r="AY704" s="40">
        <f t="shared" ref="AY704:AY714" si="1919">IFERROR(AX704/AW704,0)</f>
        <v>0</v>
      </c>
      <c r="BA704" s="6">
        <f t="shared" ref="BA704:BB714" si="1920">IFERROR(BA691/BA$6,0)</f>
        <v>0</v>
      </c>
      <c r="BB704" s="6">
        <f t="shared" si="1920"/>
        <v>0</v>
      </c>
      <c r="BC704" s="6">
        <f t="shared" ref="BC704:BC714" si="1921">BB704-BA704</f>
        <v>0</v>
      </c>
      <c r="BD704" s="40">
        <f t="shared" ref="BD704:BD714" si="1922">IFERROR(BC704/BB704,0)</f>
        <v>0</v>
      </c>
      <c r="BF704" s="6">
        <f t="shared" ref="BF704:BG714" si="1923">IFERROR(BF691/BF$6,0)</f>
        <v>0</v>
      </c>
      <c r="BG704" s="6">
        <f t="shared" si="1923"/>
        <v>0</v>
      </c>
      <c r="BH704" s="6">
        <f t="shared" ref="BH704:BH714" si="1924">BG704-BF704</f>
        <v>0</v>
      </c>
      <c r="BI704" s="40">
        <f t="shared" ref="BI704:BI714" si="1925">IFERROR(BH704/BG704,0)</f>
        <v>0</v>
      </c>
      <c r="BK704" s="6">
        <f t="shared" ref="BK704:BL714" si="1926">IFERROR(BK691/BK$6,0)</f>
        <v>0</v>
      </c>
      <c r="BL704" s="6">
        <f t="shared" si="1926"/>
        <v>0</v>
      </c>
      <c r="BM704" s="6">
        <f t="shared" ref="BM704:BM714" si="1927">BL704-BK704</f>
        <v>0</v>
      </c>
      <c r="BN704" s="40">
        <f t="shared" ref="BN704:BN714" si="1928">IFERROR(BM704/BL704,0)</f>
        <v>0</v>
      </c>
      <c r="BP704" s="6">
        <f t="shared" ref="BP704:BQ714" si="1929">IFERROR(BP691/BP$6,0)</f>
        <v>0</v>
      </c>
      <c r="BQ704" s="6">
        <f t="shared" si="1929"/>
        <v>0</v>
      </c>
      <c r="BR704" s="6">
        <f t="shared" ref="BR704:BR714" si="1930">BQ704-BP704</f>
        <v>0</v>
      </c>
      <c r="BS704" s="40">
        <f t="shared" ref="BS704:BS714" si="1931">IFERROR(BR704/BQ704,0)</f>
        <v>0</v>
      </c>
      <c r="BU704" s="6">
        <f t="shared" ref="BU704:BV714" si="1932">IFERROR(BU691/BU$6,0)</f>
        <v>0</v>
      </c>
      <c r="BV704" s="6">
        <f t="shared" si="1932"/>
        <v>0</v>
      </c>
      <c r="BW704" s="6">
        <f t="shared" ref="BW704:BW714" si="1933">BV704-BU704</f>
        <v>0</v>
      </c>
      <c r="BX704" s="40">
        <f t="shared" ref="BX704:BX714" si="1934">IFERROR(BW704/BV704,0)</f>
        <v>0</v>
      </c>
      <c r="BZ704" s="6">
        <f t="shared" ref="BZ704:CA714" si="1935">IFERROR(BZ691/BZ$6,0)</f>
        <v>0</v>
      </c>
      <c r="CA704" s="6">
        <f t="shared" si="1935"/>
        <v>0</v>
      </c>
      <c r="CB704" s="6">
        <f t="shared" ref="CB704:CB714" si="1936">CA704-BZ704</f>
        <v>0</v>
      </c>
      <c r="CC704" s="40">
        <f t="shared" ref="CC704:CC714" si="1937">IFERROR(CB704/CA704,0)</f>
        <v>0</v>
      </c>
      <c r="CE704" s="6">
        <f t="shared" ref="CE704:CF714" si="1938">IFERROR(CE691/CE$6,0)</f>
        <v>0</v>
      </c>
      <c r="CF704" s="6">
        <f t="shared" si="1938"/>
        <v>0</v>
      </c>
      <c r="CG704" s="6">
        <f t="shared" ref="CG704:CG714" si="1939">CF704-CE704</f>
        <v>0</v>
      </c>
      <c r="CH704" s="40">
        <f t="shared" ref="CH704:CH714" si="1940">IFERROR(CG704/CF704,0)</f>
        <v>0</v>
      </c>
      <c r="CI704" s="212"/>
      <c r="CJ704" s="6">
        <f t="shared" ref="CJ704:CU714" si="1941">IFERROR(CJ691/CJ$6,0)</f>
        <v>0</v>
      </c>
      <c r="CK704" s="6">
        <f t="shared" si="1941"/>
        <v>0</v>
      </c>
      <c r="CL704" s="6">
        <f t="shared" si="1941"/>
        <v>0</v>
      </c>
      <c r="CM704" s="6">
        <f t="shared" si="1941"/>
        <v>0</v>
      </c>
      <c r="CN704" s="6">
        <f t="shared" si="1941"/>
        <v>0</v>
      </c>
      <c r="CO704" s="6">
        <f t="shared" si="1941"/>
        <v>0</v>
      </c>
      <c r="CP704" s="6">
        <f t="shared" si="1941"/>
        <v>0</v>
      </c>
      <c r="CQ704" s="6">
        <f t="shared" si="1941"/>
        <v>0</v>
      </c>
      <c r="CR704" s="6">
        <f t="shared" si="1941"/>
        <v>0</v>
      </c>
      <c r="CS704" s="6">
        <f t="shared" si="1941"/>
        <v>0</v>
      </c>
      <c r="CT704" s="6">
        <f t="shared" si="1941"/>
        <v>0</v>
      </c>
      <c r="CU704" s="6">
        <f t="shared" si="1941"/>
        <v>0</v>
      </c>
      <c r="CV704" s="212"/>
      <c r="CW704" s="6">
        <f t="shared" ref="CW704:DH714" si="1942">IFERROR(CW691/CW$6,0)</f>
        <v>0</v>
      </c>
      <c r="CX704" s="6">
        <f t="shared" si="1942"/>
        <v>0</v>
      </c>
      <c r="CY704" s="6">
        <f t="shared" si="1942"/>
        <v>0</v>
      </c>
      <c r="CZ704" s="6">
        <f t="shared" si="1942"/>
        <v>0</v>
      </c>
      <c r="DA704" s="6">
        <f t="shared" si="1942"/>
        <v>0</v>
      </c>
      <c r="DB704" s="6">
        <f t="shared" si="1942"/>
        <v>0</v>
      </c>
      <c r="DC704" s="6">
        <f t="shared" si="1942"/>
        <v>0</v>
      </c>
      <c r="DD704" s="6">
        <f t="shared" si="1942"/>
        <v>0</v>
      </c>
      <c r="DE704" s="6">
        <f t="shared" si="1942"/>
        <v>0</v>
      </c>
      <c r="DF704" s="6">
        <f t="shared" si="1942"/>
        <v>0</v>
      </c>
      <c r="DG704" s="6">
        <f t="shared" si="1942"/>
        <v>0</v>
      </c>
      <c r="DH704" s="6">
        <f t="shared" si="1942"/>
        <v>0</v>
      </c>
      <c r="DI704" s="178"/>
      <c r="DJ704" s="6">
        <f t="shared" ref="DJ704:DU714" si="1943">IFERROR(DJ691/DJ$6,0)</f>
        <v>0</v>
      </c>
      <c r="DK704" s="6">
        <f t="shared" si="1943"/>
        <v>0</v>
      </c>
      <c r="DL704" s="6">
        <f t="shared" si="1943"/>
        <v>0</v>
      </c>
      <c r="DM704" s="6">
        <f t="shared" si="1943"/>
        <v>0</v>
      </c>
      <c r="DN704" s="6">
        <f t="shared" si="1943"/>
        <v>0</v>
      </c>
      <c r="DO704" s="6">
        <f t="shared" si="1943"/>
        <v>0</v>
      </c>
      <c r="DP704" s="6">
        <f t="shared" si="1943"/>
        <v>0</v>
      </c>
      <c r="DQ704" s="6">
        <f t="shared" si="1943"/>
        <v>0</v>
      </c>
      <c r="DR704" s="6">
        <f t="shared" si="1943"/>
        <v>0</v>
      </c>
      <c r="DS704" s="6">
        <f t="shared" si="1943"/>
        <v>0</v>
      </c>
      <c r="DT704" s="6">
        <f t="shared" si="1943"/>
        <v>0</v>
      </c>
      <c r="DU704" s="6">
        <f t="shared" si="1943"/>
        <v>0</v>
      </c>
      <c r="DV704" s="178"/>
      <c r="DW704" s="6">
        <f t="shared" ref="DW704:EH714" si="1944">IFERROR(DW691/DW$6,0)</f>
        <v>0</v>
      </c>
      <c r="DX704" s="6">
        <f t="shared" si="1944"/>
        <v>0</v>
      </c>
      <c r="DY704" s="6">
        <f t="shared" si="1944"/>
        <v>0</v>
      </c>
      <c r="DZ704" s="6">
        <f t="shared" si="1944"/>
        <v>0</v>
      </c>
      <c r="EA704" s="6">
        <f t="shared" si="1944"/>
        <v>0</v>
      </c>
      <c r="EB704" s="6">
        <f t="shared" si="1944"/>
        <v>0</v>
      </c>
      <c r="EC704" s="6">
        <f t="shared" si="1944"/>
        <v>0</v>
      </c>
      <c r="ED704" s="6">
        <f t="shared" si="1944"/>
        <v>0</v>
      </c>
      <c r="EE704" s="6">
        <f t="shared" si="1944"/>
        <v>0</v>
      </c>
      <c r="EF704" s="6">
        <f t="shared" si="1944"/>
        <v>0</v>
      </c>
      <c r="EG704" s="6">
        <f t="shared" si="1944"/>
        <v>0</v>
      </c>
      <c r="EH704" s="6">
        <f t="shared" si="1944"/>
        <v>0</v>
      </c>
    </row>
    <row r="705" spans="2:138" x14ac:dyDescent="0.25">
      <c r="B705" s="51">
        <v>69132</v>
      </c>
      <c r="C705" s="51"/>
      <c r="D705" t="str" cm="1">
        <f t="array" ref="D705">_xll.OneStreamExcelAddIn.XFFunctions.XFGetMemberInfo("Description","Account",B705)</f>
        <v>Advert - Internet</v>
      </c>
      <c r="E705" s="6">
        <f t="shared" si="1894"/>
        <v>0</v>
      </c>
      <c r="F705" s="6">
        <f t="shared" si="1894"/>
        <v>0</v>
      </c>
      <c r="G705" s="6">
        <f t="shared" si="1895"/>
        <v>0</v>
      </c>
      <c r="H705" s="55">
        <f t="shared" si="1896"/>
        <v>0</v>
      </c>
      <c r="I705" s="41"/>
      <c r="J705" s="6">
        <f t="shared" si="1897"/>
        <v>0</v>
      </c>
      <c r="K705" s="6">
        <f t="shared" si="1897"/>
        <v>0</v>
      </c>
      <c r="L705" s="6">
        <f t="shared" si="1898"/>
        <v>0</v>
      </c>
      <c r="M705" s="40">
        <f t="shared" si="1899"/>
        <v>0</v>
      </c>
      <c r="N705" s="41"/>
      <c r="O705" s="6">
        <f t="shared" si="1900"/>
        <v>2.288180915272366E-3</v>
      </c>
      <c r="P705" s="6">
        <f t="shared" si="1901"/>
        <v>2.288180915272366E-3</v>
      </c>
      <c r="Q705" s="40">
        <f t="shared" si="1902"/>
        <v>1</v>
      </c>
      <c r="R705" s="41"/>
      <c r="S705" s="6">
        <f t="shared" ref="S705:S714" si="1945">IFERROR(S692/S$6,0)</f>
        <v>0</v>
      </c>
      <c r="T705" s="6">
        <f t="shared" si="1903"/>
        <v>0</v>
      </c>
      <c r="U705" s="40">
        <f t="shared" si="1904"/>
        <v>0</v>
      </c>
      <c r="V705" s="41"/>
      <c r="W705" s="42"/>
      <c r="X705" s="43"/>
      <c r="Y705" s="42"/>
      <c r="Z705" s="44"/>
      <c r="AB705" s="6">
        <f t="shared" si="1905"/>
        <v>0</v>
      </c>
      <c r="AC705" s="6">
        <f t="shared" si="1905"/>
        <v>0</v>
      </c>
      <c r="AD705" s="6">
        <f t="shared" si="1906"/>
        <v>0</v>
      </c>
      <c r="AE705" s="40">
        <f t="shared" si="1907"/>
        <v>0</v>
      </c>
      <c r="AG705" s="6">
        <f t="shared" si="1908"/>
        <v>0</v>
      </c>
      <c r="AH705" s="6">
        <f t="shared" si="1908"/>
        <v>0</v>
      </c>
      <c r="AI705" s="6">
        <f t="shared" si="1909"/>
        <v>0</v>
      </c>
      <c r="AJ705" s="40">
        <f t="shared" si="1910"/>
        <v>0</v>
      </c>
      <c r="AL705" s="6">
        <f t="shared" si="1911"/>
        <v>0</v>
      </c>
      <c r="AM705" s="6">
        <f t="shared" si="1911"/>
        <v>0</v>
      </c>
      <c r="AN705" s="6">
        <f t="shared" si="1912"/>
        <v>0</v>
      </c>
      <c r="AO705" s="40">
        <f t="shared" si="1913"/>
        <v>0</v>
      </c>
      <c r="AQ705" s="6">
        <f t="shared" si="1914"/>
        <v>0</v>
      </c>
      <c r="AR705" s="6">
        <f t="shared" si="1914"/>
        <v>0</v>
      </c>
      <c r="AS705" s="6">
        <f t="shared" si="1915"/>
        <v>0</v>
      </c>
      <c r="AT705" s="40">
        <f t="shared" si="1916"/>
        <v>0</v>
      </c>
      <c r="AV705" s="6">
        <f t="shared" si="1917"/>
        <v>0</v>
      </c>
      <c r="AW705" s="6">
        <f t="shared" si="1917"/>
        <v>0</v>
      </c>
      <c r="AX705" s="6">
        <f t="shared" si="1918"/>
        <v>0</v>
      </c>
      <c r="AY705" s="40">
        <f t="shared" si="1919"/>
        <v>0</v>
      </c>
      <c r="BA705" s="6">
        <f t="shared" si="1920"/>
        <v>0</v>
      </c>
      <c r="BB705" s="6">
        <f t="shared" si="1920"/>
        <v>0</v>
      </c>
      <c r="BC705" s="6">
        <f t="shared" si="1921"/>
        <v>0</v>
      </c>
      <c r="BD705" s="40">
        <f t="shared" si="1922"/>
        <v>0</v>
      </c>
      <c r="BF705" s="6">
        <f t="shared" si="1923"/>
        <v>0</v>
      </c>
      <c r="BG705" s="6">
        <f t="shared" si="1923"/>
        <v>0</v>
      </c>
      <c r="BH705" s="6">
        <f t="shared" si="1924"/>
        <v>0</v>
      </c>
      <c r="BI705" s="40">
        <f t="shared" si="1925"/>
        <v>0</v>
      </c>
      <c r="BK705" s="6">
        <f t="shared" si="1926"/>
        <v>0</v>
      </c>
      <c r="BL705" s="6">
        <f t="shared" si="1926"/>
        <v>0</v>
      </c>
      <c r="BM705" s="6">
        <f t="shared" si="1927"/>
        <v>0</v>
      </c>
      <c r="BN705" s="40">
        <f t="shared" si="1928"/>
        <v>0</v>
      </c>
      <c r="BP705" s="6">
        <f t="shared" si="1929"/>
        <v>0</v>
      </c>
      <c r="BQ705" s="6">
        <f t="shared" si="1929"/>
        <v>0</v>
      </c>
      <c r="BR705" s="6">
        <f t="shared" si="1930"/>
        <v>0</v>
      </c>
      <c r="BS705" s="40">
        <f t="shared" si="1931"/>
        <v>0</v>
      </c>
      <c r="BU705" s="6">
        <f t="shared" si="1932"/>
        <v>0</v>
      </c>
      <c r="BV705" s="6">
        <f t="shared" si="1932"/>
        <v>0</v>
      </c>
      <c r="BW705" s="6">
        <f t="shared" si="1933"/>
        <v>0</v>
      </c>
      <c r="BX705" s="40">
        <f t="shared" si="1934"/>
        <v>0</v>
      </c>
      <c r="BZ705" s="6">
        <f t="shared" si="1935"/>
        <v>0</v>
      </c>
      <c r="CA705" s="6">
        <f t="shared" si="1935"/>
        <v>0</v>
      </c>
      <c r="CB705" s="6">
        <f t="shared" si="1936"/>
        <v>0</v>
      </c>
      <c r="CC705" s="40">
        <f t="shared" si="1937"/>
        <v>0</v>
      </c>
      <c r="CE705" s="6">
        <f t="shared" si="1938"/>
        <v>0</v>
      </c>
      <c r="CF705" s="6">
        <f t="shared" si="1938"/>
        <v>0</v>
      </c>
      <c r="CG705" s="6">
        <f t="shared" si="1939"/>
        <v>0</v>
      </c>
      <c r="CH705" s="40">
        <f t="shared" si="1940"/>
        <v>0</v>
      </c>
      <c r="CI705" s="212"/>
      <c r="CJ705" s="6">
        <f t="shared" si="1941"/>
        <v>0</v>
      </c>
      <c r="CK705" s="6">
        <f t="shared" si="1941"/>
        <v>0</v>
      </c>
      <c r="CL705" s="6">
        <f t="shared" si="1941"/>
        <v>0</v>
      </c>
      <c r="CM705" s="6">
        <f t="shared" si="1941"/>
        <v>0</v>
      </c>
      <c r="CN705" s="6">
        <f t="shared" si="1941"/>
        <v>0</v>
      </c>
      <c r="CO705" s="6">
        <f t="shared" si="1941"/>
        <v>0</v>
      </c>
      <c r="CP705" s="6">
        <f t="shared" si="1941"/>
        <v>0</v>
      </c>
      <c r="CQ705" s="6">
        <f t="shared" si="1941"/>
        <v>0</v>
      </c>
      <c r="CR705" s="6">
        <f t="shared" si="1941"/>
        <v>0</v>
      </c>
      <c r="CS705" s="6">
        <f t="shared" si="1941"/>
        <v>0</v>
      </c>
      <c r="CT705" s="6">
        <f t="shared" si="1941"/>
        <v>0</v>
      </c>
      <c r="CU705" s="6">
        <f t="shared" si="1941"/>
        <v>0</v>
      </c>
      <c r="CV705" s="212"/>
      <c r="CW705" s="6">
        <f t="shared" si="1942"/>
        <v>0</v>
      </c>
      <c r="CX705" s="6">
        <f t="shared" si="1942"/>
        <v>9.8068107400130968E-3</v>
      </c>
      <c r="CY705" s="6">
        <f t="shared" si="1942"/>
        <v>0</v>
      </c>
      <c r="CZ705" s="6">
        <f t="shared" si="1942"/>
        <v>0</v>
      </c>
      <c r="DA705" s="6">
        <f t="shared" si="1942"/>
        <v>0</v>
      </c>
      <c r="DB705" s="6">
        <f t="shared" si="1942"/>
        <v>0</v>
      </c>
      <c r="DC705" s="6">
        <f t="shared" si="1942"/>
        <v>0</v>
      </c>
      <c r="DD705" s="6">
        <f t="shared" si="1942"/>
        <v>0</v>
      </c>
      <c r="DE705" s="6">
        <f t="shared" si="1942"/>
        <v>0</v>
      </c>
      <c r="DF705" s="6">
        <f t="shared" si="1942"/>
        <v>0</v>
      </c>
      <c r="DG705" s="6">
        <f t="shared" si="1942"/>
        <v>0</v>
      </c>
      <c r="DH705" s="6">
        <f t="shared" si="1942"/>
        <v>0</v>
      </c>
      <c r="DI705" s="178"/>
      <c r="DJ705" s="6">
        <f t="shared" si="1943"/>
        <v>0</v>
      </c>
      <c r="DK705" s="6">
        <f t="shared" si="1943"/>
        <v>0</v>
      </c>
      <c r="DL705" s="6">
        <f t="shared" si="1943"/>
        <v>0</v>
      </c>
      <c r="DM705" s="6">
        <f t="shared" si="1943"/>
        <v>0</v>
      </c>
      <c r="DN705" s="6">
        <f t="shared" si="1943"/>
        <v>0</v>
      </c>
      <c r="DO705" s="6">
        <f t="shared" si="1943"/>
        <v>0</v>
      </c>
      <c r="DP705" s="6">
        <f t="shared" si="1943"/>
        <v>0</v>
      </c>
      <c r="DQ705" s="6">
        <f t="shared" si="1943"/>
        <v>0</v>
      </c>
      <c r="DR705" s="6">
        <f t="shared" si="1943"/>
        <v>0</v>
      </c>
      <c r="DS705" s="6">
        <f t="shared" si="1943"/>
        <v>0</v>
      </c>
      <c r="DT705" s="6">
        <f t="shared" si="1943"/>
        <v>0</v>
      </c>
      <c r="DU705" s="6">
        <f t="shared" si="1943"/>
        <v>0</v>
      </c>
      <c r="DV705" s="178"/>
      <c r="DW705" s="6">
        <f t="shared" si="1944"/>
        <v>0</v>
      </c>
      <c r="DX705" s="6">
        <f t="shared" si="1944"/>
        <v>0</v>
      </c>
      <c r="DY705" s="6">
        <f t="shared" si="1944"/>
        <v>0</v>
      </c>
      <c r="DZ705" s="6">
        <f t="shared" si="1944"/>
        <v>0</v>
      </c>
      <c r="EA705" s="6">
        <f t="shared" si="1944"/>
        <v>0</v>
      </c>
      <c r="EB705" s="6">
        <f t="shared" si="1944"/>
        <v>0</v>
      </c>
      <c r="EC705" s="6">
        <f t="shared" si="1944"/>
        <v>0</v>
      </c>
      <c r="ED705" s="6">
        <f t="shared" si="1944"/>
        <v>0</v>
      </c>
      <c r="EE705" s="6">
        <f t="shared" si="1944"/>
        <v>0</v>
      </c>
      <c r="EF705" s="6">
        <f t="shared" si="1944"/>
        <v>0</v>
      </c>
      <c r="EG705" s="6">
        <f t="shared" si="1944"/>
        <v>0</v>
      </c>
      <c r="EH705" s="6">
        <f t="shared" si="1944"/>
        <v>0</v>
      </c>
    </row>
    <row r="706" spans="2:138" x14ac:dyDescent="0.25">
      <c r="B706" s="51">
        <v>69133</v>
      </c>
      <c r="C706" s="51"/>
      <c r="D706" t="str" cm="1">
        <f t="array" ref="D706">_xll.OneStreamExcelAddIn.XFFunctions.XFGetMemberInfo("Description","Account",B706)</f>
        <v>Advert - Billboard</v>
      </c>
      <c r="E706" s="6">
        <f t="shared" si="1894"/>
        <v>0</v>
      </c>
      <c r="F706" s="6">
        <f t="shared" si="1894"/>
        <v>0</v>
      </c>
      <c r="G706" s="6">
        <f t="shared" si="1895"/>
        <v>0</v>
      </c>
      <c r="H706" s="55">
        <f t="shared" si="1896"/>
        <v>0</v>
      </c>
      <c r="I706" s="41"/>
      <c r="J706" s="6">
        <f t="shared" si="1897"/>
        <v>0</v>
      </c>
      <c r="K706" s="6">
        <f t="shared" si="1897"/>
        <v>0</v>
      </c>
      <c r="L706" s="6">
        <f t="shared" si="1898"/>
        <v>0</v>
      </c>
      <c r="M706" s="40">
        <f t="shared" si="1899"/>
        <v>0</v>
      </c>
      <c r="N706" s="41"/>
      <c r="O706" s="6">
        <f t="shared" si="1900"/>
        <v>0</v>
      </c>
      <c r="P706" s="6">
        <f t="shared" si="1901"/>
        <v>0</v>
      </c>
      <c r="Q706" s="40">
        <f t="shared" si="1902"/>
        <v>0</v>
      </c>
      <c r="R706" s="41"/>
      <c r="S706" s="6">
        <f t="shared" si="1945"/>
        <v>0</v>
      </c>
      <c r="T706" s="6">
        <f t="shared" si="1903"/>
        <v>0</v>
      </c>
      <c r="U706" s="40">
        <f t="shared" si="1904"/>
        <v>0</v>
      </c>
      <c r="V706" s="41"/>
      <c r="W706" s="42"/>
      <c r="X706" s="43"/>
      <c r="Y706" s="42"/>
      <c r="Z706" s="44"/>
      <c r="AB706" s="6">
        <f t="shared" si="1905"/>
        <v>0</v>
      </c>
      <c r="AC706" s="6">
        <f t="shared" si="1905"/>
        <v>0</v>
      </c>
      <c r="AD706" s="6">
        <f t="shared" si="1906"/>
        <v>0</v>
      </c>
      <c r="AE706" s="40">
        <f t="shared" si="1907"/>
        <v>0</v>
      </c>
      <c r="AG706" s="6">
        <f t="shared" si="1908"/>
        <v>0</v>
      </c>
      <c r="AH706" s="6">
        <f t="shared" si="1908"/>
        <v>0</v>
      </c>
      <c r="AI706" s="6">
        <f t="shared" si="1909"/>
        <v>0</v>
      </c>
      <c r="AJ706" s="40">
        <f t="shared" si="1910"/>
        <v>0</v>
      </c>
      <c r="AL706" s="6">
        <f t="shared" si="1911"/>
        <v>0</v>
      </c>
      <c r="AM706" s="6">
        <f t="shared" si="1911"/>
        <v>0</v>
      </c>
      <c r="AN706" s="6">
        <f t="shared" si="1912"/>
        <v>0</v>
      </c>
      <c r="AO706" s="40">
        <f t="shared" si="1913"/>
        <v>0</v>
      </c>
      <c r="AQ706" s="6">
        <f t="shared" si="1914"/>
        <v>0</v>
      </c>
      <c r="AR706" s="6">
        <f t="shared" si="1914"/>
        <v>0</v>
      </c>
      <c r="AS706" s="6">
        <f t="shared" si="1915"/>
        <v>0</v>
      </c>
      <c r="AT706" s="40">
        <f t="shared" si="1916"/>
        <v>0</v>
      </c>
      <c r="AV706" s="6">
        <f t="shared" si="1917"/>
        <v>0</v>
      </c>
      <c r="AW706" s="6">
        <f t="shared" si="1917"/>
        <v>0</v>
      </c>
      <c r="AX706" s="6">
        <f t="shared" si="1918"/>
        <v>0</v>
      </c>
      <c r="AY706" s="40">
        <f t="shared" si="1919"/>
        <v>0</v>
      </c>
      <c r="BA706" s="6">
        <f t="shared" si="1920"/>
        <v>0</v>
      </c>
      <c r="BB706" s="6">
        <f t="shared" si="1920"/>
        <v>0</v>
      </c>
      <c r="BC706" s="6">
        <f t="shared" si="1921"/>
        <v>0</v>
      </c>
      <c r="BD706" s="40">
        <f t="shared" si="1922"/>
        <v>0</v>
      </c>
      <c r="BF706" s="6">
        <f t="shared" si="1923"/>
        <v>0</v>
      </c>
      <c r="BG706" s="6">
        <f t="shared" si="1923"/>
        <v>0</v>
      </c>
      <c r="BH706" s="6">
        <f t="shared" si="1924"/>
        <v>0</v>
      </c>
      <c r="BI706" s="40">
        <f t="shared" si="1925"/>
        <v>0</v>
      </c>
      <c r="BK706" s="6">
        <f t="shared" si="1926"/>
        <v>0</v>
      </c>
      <c r="BL706" s="6">
        <f t="shared" si="1926"/>
        <v>0</v>
      </c>
      <c r="BM706" s="6">
        <f t="shared" si="1927"/>
        <v>0</v>
      </c>
      <c r="BN706" s="40">
        <f t="shared" si="1928"/>
        <v>0</v>
      </c>
      <c r="BP706" s="6">
        <f t="shared" si="1929"/>
        <v>0</v>
      </c>
      <c r="BQ706" s="6">
        <f t="shared" si="1929"/>
        <v>0</v>
      </c>
      <c r="BR706" s="6">
        <f t="shared" si="1930"/>
        <v>0</v>
      </c>
      <c r="BS706" s="40">
        <f t="shared" si="1931"/>
        <v>0</v>
      </c>
      <c r="BU706" s="6">
        <f t="shared" si="1932"/>
        <v>0</v>
      </c>
      <c r="BV706" s="6">
        <f t="shared" si="1932"/>
        <v>0</v>
      </c>
      <c r="BW706" s="6">
        <f t="shared" si="1933"/>
        <v>0</v>
      </c>
      <c r="BX706" s="40">
        <f t="shared" si="1934"/>
        <v>0</v>
      </c>
      <c r="BZ706" s="6">
        <f t="shared" si="1935"/>
        <v>0</v>
      </c>
      <c r="CA706" s="6">
        <f t="shared" si="1935"/>
        <v>0</v>
      </c>
      <c r="CB706" s="6">
        <f t="shared" si="1936"/>
        <v>0</v>
      </c>
      <c r="CC706" s="40">
        <f t="shared" si="1937"/>
        <v>0</v>
      </c>
      <c r="CE706" s="6">
        <f t="shared" si="1938"/>
        <v>0</v>
      </c>
      <c r="CF706" s="6">
        <f t="shared" si="1938"/>
        <v>0</v>
      </c>
      <c r="CG706" s="6">
        <f t="shared" si="1939"/>
        <v>0</v>
      </c>
      <c r="CH706" s="40">
        <f t="shared" si="1940"/>
        <v>0</v>
      </c>
      <c r="CI706" s="212"/>
      <c r="CJ706" s="6">
        <f t="shared" si="1941"/>
        <v>0</v>
      </c>
      <c r="CK706" s="6">
        <f t="shared" si="1941"/>
        <v>0</v>
      </c>
      <c r="CL706" s="6">
        <f t="shared" si="1941"/>
        <v>0</v>
      </c>
      <c r="CM706" s="6">
        <f t="shared" si="1941"/>
        <v>0</v>
      </c>
      <c r="CN706" s="6">
        <f t="shared" si="1941"/>
        <v>0</v>
      </c>
      <c r="CO706" s="6">
        <f t="shared" si="1941"/>
        <v>0</v>
      </c>
      <c r="CP706" s="6">
        <f t="shared" si="1941"/>
        <v>0</v>
      </c>
      <c r="CQ706" s="6">
        <f t="shared" si="1941"/>
        <v>0</v>
      </c>
      <c r="CR706" s="6">
        <f t="shared" si="1941"/>
        <v>0</v>
      </c>
      <c r="CS706" s="6">
        <f t="shared" si="1941"/>
        <v>0</v>
      </c>
      <c r="CT706" s="6">
        <f t="shared" si="1941"/>
        <v>0</v>
      </c>
      <c r="CU706" s="6">
        <f t="shared" si="1941"/>
        <v>0</v>
      </c>
      <c r="CV706" s="212"/>
      <c r="CW706" s="6">
        <f t="shared" si="1942"/>
        <v>0</v>
      </c>
      <c r="CX706" s="6">
        <f t="shared" si="1942"/>
        <v>0</v>
      </c>
      <c r="CY706" s="6">
        <f t="shared" si="1942"/>
        <v>0</v>
      </c>
      <c r="CZ706" s="6">
        <f t="shared" si="1942"/>
        <v>0</v>
      </c>
      <c r="DA706" s="6">
        <f t="shared" si="1942"/>
        <v>0</v>
      </c>
      <c r="DB706" s="6">
        <f t="shared" si="1942"/>
        <v>0</v>
      </c>
      <c r="DC706" s="6">
        <f t="shared" si="1942"/>
        <v>0</v>
      </c>
      <c r="DD706" s="6">
        <f t="shared" si="1942"/>
        <v>0</v>
      </c>
      <c r="DE706" s="6">
        <f t="shared" si="1942"/>
        <v>0</v>
      </c>
      <c r="DF706" s="6">
        <f t="shared" si="1942"/>
        <v>0</v>
      </c>
      <c r="DG706" s="6">
        <f t="shared" si="1942"/>
        <v>0</v>
      </c>
      <c r="DH706" s="6">
        <f t="shared" si="1942"/>
        <v>0</v>
      </c>
      <c r="DI706" s="178"/>
      <c r="DJ706" s="6">
        <f t="shared" si="1943"/>
        <v>0</v>
      </c>
      <c r="DK706" s="6">
        <f t="shared" si="1943"/>
        <v>0</v>
      </c>
      <c r="DL706" s="6">
        <f t="shared" si="1943"/>
        <v>0</v>
      </c>
      <c r="DM706" s="6">
        <f t="shared" si="1943"/>
        <v>0</v>
      </c>
      <c r="DN706" s="6">
        <f t="shared" si="1943"/>
        <v>0</v>
      </c>
      <c r="DO706" s="6">
        <f t="shared" si="1943"/>
        <v>0</v>
      </c>
      <c r="DP706" s="6">
        <f t="shared" si="1943"/>
        <v>0</v>
      </c>
      <c r="DQ706" s="6">
        <f t="shared" si="1943"/>
        <v>0</v>
      </c>
      <c r="DR706" s="6">
        <f t="shared" si="1943"/>
        <v>0</v>
      </c>
      <c r="DS706" s="6">
        <f t="shared" si="1943"/>
        <v>0</v>
      </c>
      <c r="DT706" s="6">
        <f t="shared" si="1943"/>
        <v>0</v>
      </c>
      <c r="DU706" s="6">
        <f t="shared" si="1943"/>
        <v>0</v>
      </c>
      <c r="DV706" s="178"/>
      <c r="DW706" s="6">
        <f t="shared" si="1944"/>
        <v>0</v>
      </c>
      <c r="DX706" s="6">
        <f t="shared" si="1944"/>
        <v>0</v>
      </c>
      <c r="DY706" s="6">
        <f t="shared" si="1944"/>
        <v>0</v>
      </c>
      <c r="DZ706" s="6">
        <f t="shared" si="1944"/>
        <v>0</v>
      </c>
      <c r="EA706" s="6">
        <f t="shared" si="1944"/>
        <v>0</v>
      </c>
      <c r="EB706" s="6">
        <f t="shared" si="1944"/>
        <v>0</v>
      </c>
      <c r="EC706" s="6">
        <f t="shared" si="1944"/>
        <v>0</v>
      </c>
      <c r="ED706" s="6">
        <f t="shared" si="1944"/>
        <v>0</v>
      </c>
      <c r="EE706" s="6">
        <f t="shared" si="1944"/>
        <v>0</v>
      </c>
      <c r="EF706" s="6">
        <f t="shared" si="1944"/>
        <v>0</v>
      </c>
      <c r="EG706" s="6">
        <f t="shared" si="1944"/>
        <v>0</v>
      </c>
      <c r="EH706" s="6">
        <f t="shared" si="1944"/>
        <v>0</v>
      </c>
    </row>
    <row r="707" spans="2:138" x14ac:dyDescent="0.25">
      <c r="B707" s="51">
        <v>69134</v>
      </c>
      <c r="C707" s="51"/>
      <c r="D707" t="str" cm="1">
        <f t="array" ref="D707">_xll.OneStreamExcelAddIn.XFFunctions.XFGetMemberInfo("Description","Account",B707)</f>
        <v>Advert - TV and Radio</v>
      </c>
      <c r="E707" s="6">
        <f t="shared" si="1894"/>
        <v>0</v>
      </c>
      <c r="F707" s="6">
        <f t="shared" si="1894"/>
        <v>0</v>
      </c>
      <c r="G707" s="6">
        <f t="shared" si="1895"/>
        <v>0</v>
      </c>
      <c r="H707" s="55">
        <f t="shared" si="1896"/>
        <v>0</v>
      </c>
      <c r="I707" s="41"/>
      <c r="J707" s="6">
        <f t="shared" si="1897"/>
        <v>0</v>
      </c>
      <c r="K707" s="6">
        <f t="shared" si="1897"/>
        <v>0</v>
      </c>
      <c r="L707" s="6">
        <f t="shared" si="1898"/>
        <v>0</v>
      </c>
      <c r="M707" s="40">
        <f t="shared" si="1899"/>
        <v>0</v>
      </c>
      <c r="N707" s="41"/>
      <c r="O707" s="6">
        <f t="shared" si="1900"/>
        <v>0</v>
      </c>
      <c r="P707" s="6">
        <f t="shared" si="1901"/>
        <v>0</v>
      </c>
      <c r="Q707" s="40">
        <f t="shared" si="1902"/>
        <v>0</v>
      </c>
      <c r="R707" s="41"/>
      <c r="S707" s="6">
        <f t="shared" si="1945"/>
        <v>0</v>
      </c>
      <c r="T707" s="6">
        <f t="shared" si="1903"/>
        <v>0</v>
      </c>
      <c r="U707" s="40">
        <f t="shared" si="1904"/>
        <v>0</v>
      </c>
      <c r="V707" s="41"/>
      <c r="W707" s="42"/>
      <c r="X707" s="43"/>
      <c r="Y707" s="42"/>
      <c r="Z707" s="44"/>
      <c r="AB707" s="6">
        <f t="shared" si="1905"/>
        <v>0</v>
      </c>
      <c r="AC707" s="6">
        <f t="shared" si="1905"/>
        <v>0</v>
      </c>
      <c r="AD707" s="6">
        <f t="shared" si="1906"/>
        <v>0</v>
      </c>
      <c r="AE707" s="40">
        <f t="shared" si="1907"/>
        <v>0</v>
      </c>
      <c r="AG707" s="6">
        <f t="shared" si="1908"/>
        <v>0</v>
      </c>
      <c r="AH707" s="6">
        <f t="shared" si="1908"/>
        <v>0</v>
      </c>
      <c r="AI707" s="6">
        <f t="shared" si="1909"/>
        <v>0</v>
      </c>
      <c r="AJ707" s="40">
        <f t="shared" si="1910"/>
        <v>0</v>
      </c>
      <c r="AL707" s="6">
        <f t="shared" si="1911"/>
        <v>0</v>
      </c>
      <c r="AM707" s="6">
        <f t="shared" si="1911"/>
        <v>0</v>
      </c>
      <c r="AN707" s="6">
        <f t="shared" si="1912"/>
        <v>0</v>
      </c>
      <c r="AO707" s="40">
        <f t="shared" si="1913"/>
        <v>0</v>
      </c>
      <c r="AQ707" s="6">
        <f t="shared" si="1914"/>
        <v>0</v>
      </c>
      <c r="AR707" s="6">
        <f t="shared" si="1914"/>
        <v>0</v>
      </c>
      <c r="AS707" s="6">
        <f t="shared" si="1915"/>
        <v>0</v>
      </c>
      <c r="AT707" s="40">
        <f t="shared" si="1916"/>
        <v>0</v>
      </c>
      <c r="AV707" s="6">
        <f t="shared" si="1917"/>
        <v>0</v>
      </c>
      <c r="AW707" s="6">
        <f t="shared" si="1917"/>
        <v>0</v>
      </c>
      <c r="AX707" s="6">
        <f t="shared" si="1918"/>
        <v>0</v>
      </c>
      <c r="AY707" s="40">
        <f t="shared" si="1919"/>
        <v>0</v>
      </c>
      <c r="BA707" s="6">
        <f t="shared" si="1920"/>
        <v>0</v>
      </c>
      <c r="BB707" s="6">
        <f t="shared" si="1920"/>
        <v>0</v>
      </c>
      <c r="BC707" s="6">
        <f t="shared" si="1921"/>
        <v>0</v>
      </c>
      <c r="BD707" s="40">
        <f t="shared" si="1922"/>
        <v>0</v>
      </c>
      <c r="BF707" s="6">
        <f t="shared" si="1923"/>
        <v>0</v>
      </c>
      <c r="BG707" s="6">
        <f t="shared" si="1923"/>
        <v>0</v>
      </c>
      <c r="BH707" s="6">
        <f t="shared" si="1924"/>
        <v>0</v>
      </c>
      <c r="BI707" s="40">
        <f t="shared" si="1925"/>
        <v>0</v>
      </c>
      <c r="BK707" s="6">
        <f t="shared" si="1926"/>
        <v>0</v>
      </c>
      <c r="BL707" s="6">
        <f t="shared" si="1926"/>
        <v>0</v>
      </c>
      <c r="BM707" s="6">
        <f t="shared" si="1927"/>
        <v>0</v>
      </c>
      <c r="BN707" s="40">
        <f t="shared" si="1928"/>
        <v>0</v>
      </c>
      <c r="BP707" s="6">
        <f t="shared" si="1929"/>
        <v>0</v>
      </c>
      <c r="BQ707" s="6">
        <f t="shared" si="1929"/>
        <v>0</v>
      </c>
      <c r="BR707" s="6">
        <f t="shared" si="1930"/>
        <v>0</v>
      </c>
      <c r="BS707" s="40">
        <f t="shared" si="1931"/>
        <v>0</v>
      </c>
      <c r="BU707" s="6">
        <f t="shared" si="1932"/>
        <v>0</v>
      </c>
      <c r="BV707" s="6">
        <f t="shared" si="1932"/>
        <v>0</v>
      </c>
      <c r="BW707" s="6">
        <f t="shared" si="1933"/>
        <v>0</v>
      </c>
      <c r="BX707" s="40">
        <f t="shared" si="1934"/>
        <v>0</v>
      </c>
      <c r="BZ707" s="6">
        <f t="shared" si="1935"/>
        <v>0</v>
      </c>
      <c r="CA707" s="6">
        <f t="shared" si="1935"/>
        <v>0</v>
      </c>
      <c r="CB707" s="6">
        <f t="shared" si="1936"/>
        <v>0</v>
      </c>
      <c r="CC707" s="40">
        <f t="shared" si="1937"/>
        <v>0</v>
      </c>
      <c r="CE707" s="6">
        <f t="shared" si="1938"/>
        <v>0</v>
      </c>
      <c r="CF707" s="6">
        <f t="shared" si="1938"/>
        <v>0</v>
      </c>
      <c r="CG707" s="6">
        <f t="shared" si="1939"/>
        <v>0</v>
      </c>
      <c r="CH707" s="40">
        <f t="shared" si="1940"/>
        <v>0</v>
      </c>
      <c r="CI707" s="212"/>
      <c r="CJ707" s="6">
        <f t="shared" si="1941"/>
        <v>0</v>
      </c>
      <c r="CK707" s="6">
        <f t="shared" si="1941"/>
        <v>0</v>
      </c>
      <c r="CL707" s="6">
        <f t="shared" si="1941"/>
        <v>0</v>
      </c>
      <c r="CM707" s="6">
        <f t="shared" si="1941"/>
        <v>0</v>
      </c>
      <c r="CN707" s="6">
        <f t="shared" si="1941"/>
        <v>0</v>
      </c>
      <c r="CO707" s="6">
        <f t="shared" si="1941"/>
        <v>0</v>
      </c>
      <c r="CP707" s="6">
        <f t="shared" si="1941"/>
        <v>0</v>
      </c>
      <c r="CQ707" s="6">
        <f t="shared" si="1941"/>
        <v>0</v>
      </c>
      <c r="CR707" s="6">
        <f t="shared" si="1941"/>
        <v>0</v>
      </c>
      <c r="CS707" s="6">
        <f t="shared" si="1941"/>
        <v>0</v>
      </c>
      <c r="CT707" s="6">
        <f t="shared" si="1941"/>
        <v>0</v>
      </c>
      <c r="CU707" s="6">
        <f t="shared" si="1941"/>
        <v>0</v>
      </c>
      <c r="CV707" s="212"/>
      <c r="CW707" s="6">
        <f t="shared" si="1942"/>
        <v>0</v>
      </c>
      <c r="CX707" s="6">
        <f t="shared" si="1942"/>
        <v>0</v>
      </c>
      <c r="CY707" s="6">
        <f t="shared" si="1942"/>
        <v>0</v>
      </c>
      <c r="CZ707" s="6">
        <f t="shared" si="1942"/>
        <v>0</v>
      </c>
      <c r="DA707" s="6">
        <f t="shared" si="1942"/>
        <v>0</v>
      </c>
      <c r="DB707" s="6">
        <f t="shared" si="1942"/>
        <v>0</v>
      </c>
      <c r="DC707" s="6">
        <f t="shared" si="1942"/>
        <v>0</v>
      </c>
      <c r="DD707" s="6">
        <f t="shared" si="1942"/>
        <v>0</v>
      </c>
      <c r="DE707" s="6">
        <f t="shared" si="1942"/>
        <v>0</v>
      </c>
      <c r="DF707" s="6">
        <f t="shared" si="1942"/>
        <v>0</v>
      </c>
      <c r="DG707" s="6">
        <f t="shared" si="1942"/>
        <v>0</v>
      </c>
      <c r="DH707" s="6">
        <f t="shared" si="1942"/>
        <v>0</v>
      </c>
      <c r="DI707" s="178"/>
      <c r="DJ707" s="6">
        <f t="shared" si="1943"/>
        <v>0</v>
      </c>
      <c r="DK707" s="6">
        <f t="shared" si="1943"/>
        <v>0</v>
      </c>
      <c r="DL707" s="6">
        <f t="shared" si="1943"/>
        <v>0</v>
      </c>
      <c r="DM707" s="6">
        <f t="shared" si="1943"/>
        <v>0</v>
      </c>
      <c r="DN707" s="6">
        <f t="shared" si="1943"/>
        <v>0</v>
      </c>
      <c r="DO707" s="6">
        <f t="shared" si="1943"/>
        <v>0</v>
      </c>
      <c r="DP707" s="6">
        <f t="shared" si="1943"/>
        <v>0</v>
      </c>
      <c r="DQ707" s="6">
        <f t="shared" si="1943"/>
        <v>0</v>
      </c>
      <c r="DR707" s="6">
        <f t="shared" si="1943"/>
        <v>0</v>
      </c>
      <c r="DS707" s="6">
        <f t="shared" si="1943"/>
        <v>0</v>
      </c>
      <c r="DT707" s="6">
        <f t="shared" si="1943"/>
        <v>0</v>
      </c>
      <c r="DU707" s="6">
        <f t="shared" si="1943"/>
        <v>0</v>
      </c>
      <c r="DV707" s="178"/>
      <c r="DW707" s="6">
        <f t="shared" si="1944"/>
        <v>0</v>
      </c>
      <c r="DX707" s="6">
        <f t="shared" si="1944"/>
        <v>0</v>
      </c>
      <c r="DY707" s="6">
        <f t="shared" si="1944"/>
        <v>0</v>
      </c>
      <c r="DZ707" s="6">
        <f t="shared" si="1944"/>
        <v>0</v>
      </c>
      <c r="EA707" s="6">
        <f t="shared" si="1944"/>
        <v>0</v>
      </c>
      <c r="EB707" s="6">
        <f t="shared" si="1944"/>
        <v>0</v>
      </c>
      <c r="EC707" s="6">
        <f t="shared" si="1944"/>
        <v>0</v>
      </c>
      <c r="ED707" s="6">
        <f t="shared" si="1944"/>
        <v>0</v>
      </c>
      <c r="EE707" s="6">
        <f t="shared" si="1944"/>
        <v>0</v>
      </c>
      <c r="EF707" s="6">
        <f t="shared" si="1944"/>
        <v>0</v>
      </c>
      <c r="EG707" s="6">
        <f t="shared" si="1944"/>
        <v>0</v>
      </c>
      <c r="EH707" s="6">
        <f t="shared" si="1944"/>
        <v>0</v>
      </c>
    </row>
    <row r="708" spans="2:138" x14ac:dyDescent="0.25">
      <c r="B708" s="51">
        <v>69135</v>
      </c>
      <c r="C708" s="51"/>
      <c r="D708" t="str" cm="1">
        <f t="array" ref="D708">_xll.OneStreamExcelAddIn.XFFunctions.XFGetMemberInfo("Description","Account",B708)</f>
        <v>Advert - Other</v>
      </c>
      <c r="E708" s="6">
        <f t="shared" si="1894"/>
        <v>0</v>
      </c>
      <c r="F708" s="6">
        <f t="shared" si="1894"/>
        <v>0.10504201680672269</v>
      </c>
      <c r="G708" s="6">
        <f t="shared" si="1895"/>
        <v>0.10504201680672269</v>
      </c>
      <c r="H708" s="55">
        <f t="shared" si="1896"/>
        <v>1</v>
      </c>
      <c r="I708" s="41"/>
      <c r="J708" s="6">
        <f t="shared" si="1897"/>
        <v>4.8063956848391445E-2</v>
      </c>
      <c r="K708" s="6">
        <f t="shared" si="1897"/>
        <v>0.10798164312066949</v>
      </c>
      <c r="L708" s="6">
        <f t="shared" si="1898"/>
        <v>5.9917686272278045E-2</v>
      </c>
      <c r="M708" s="40">
        <f t="shared" si="1899"/>
        <v>0.55488770628652162</v>
      </c>
      <c r="N708" s="41"/>
      <c r="O708" s="6">
        <f t="shared" si="1900"/>
        <v>2.2920009168003668E-2</v>
      </c>
      <c r="P708" s="6">
        <f t="shared" si="1901"/>
        <v>-2.5143947680387777E-2</v>
      </c>
      <c r="Q708" s="40">
        <f t="shared" si="1902"/>
        <v>-1.0970304372953186</v>
      </c>
      <c r="R708" s="41"/>
      <c r="S708" s="6">
        <f t="shared" si="1945"/>
        <v>0</v>
      </c>
      <c r="T708" s="6">
        <f t="shared" si="1903"/>
        <v>0</v>
      </c>
      <c r="U708" s="40">
        <f t="shared" si="1904"/>
        <v>0</v>
      </c>
      <c r="V708" s="41"/>
      <c r="W708" s="42"/>
      <c r="X708" s="43"/>
      <c r="Y708" s="42"/>
      <c r="Z708" s="44"/>
      <c r="AB708" s="6">
        <f t="shared" si="1905"/>
        <v>0.20032115616218385</v>
      </c>
      <c r="AC708" s="6">
        <f t="shared" si="1905"/>
        <v>0.10865628395508874</v>
      </c>
      <c r="AD708" s="6">
        <f t="shared" si="1906"/>
        <v>-9.1664872207095113E-2</v>
      </c>
      <c r="AE708" s="40">
        <f t="shared" si="1907"/>
        <v>-0.84362237387929873</v>
      </c>
      <c r="AG708" s="6">
        <f t="shared" si="1908"/>
        <v>0</v>
      </c>
      <c r="AH708" s="6">
        <f t="shared" si="1908"/>
        <v>0.11432926829268293</v>
      </c>
      <c r="AI708" s="6">
        <f t="shared" si="1909"/>
        <v>0.11432926829268293</v>
      </c>
      <c r="AJ708" s="40">
        <f t="shared" si="1910"/>
        <v>1</v>
      </c>
      <c r="AL708" s="6">
        <f t="shared" si="1911"/>
        <v>0</v>
      </c>
      <c r="AM708" s="6">
        <f t="shared" si="1911"/>
        <v>0.10445682451253482</v>
      </c>
      <c r="AN708" s="6">
        <f t="shared" si="1912"/>
        <v>0.10445682451253482</v>
      </c>
      <c r="AO708" s="40">
        <f t="shared" si="1913"/>
        <v>1</v>
      </c>
      <c r="AQ708" s="6">
        <f t="shared" si="1914"/>
        <v>0</v>
      </c>
      <c r="AR708" s="6">
        <f t="shared" si="1914"/>
        <v>0.10504201680672269</v>
      </c>
      <c r="AS708" s="6">
        <f t="shared" si="1915"/>
        <v>0.10504201680672269</v>
      </c>
      <c r="AT708" s="40">
        <f t="shared" si="1916"/>
        <v>1</v>
      </c>
      <c r="AV708" s="6">
        <f t="shared" si="1917"/>
        <v>4.8063956848391445E-2</v>
      </c>
      <c r="AW708" s="6">
        <f t="shared" si="1917"/>
        <v>0.10348395998620213</v>
      </c>
      <c r="AX708" s="6">
        <f t="shared" si="1918"/>
        <v>5.5420003137810689E-2</v>
      </c>
      <c r="AY708" s="40">
        <f t="shared" si="1919"/>
        <v>0.53554196365504403</v>
      </c>
      <c r="BA708" s="6">
        <f t="shared" si="1920"/>
        <v>0</v>
      </c>
      <c r="BB708" s="6">
        <f t="shared" si="1920"/>
        <v>0.1052262364082778</v>
      </c>
      <c r="BC708" s="6">
        <f t="shared" si="1921"/>
        <v>0.1052262364082778</v>
      </c>
      <c r="BD708" s="40">
        <f t="shared" si="1922"/>
        <v>1</v>
      </c>
      <c r="BF708" s="6">
        <f t="shared" si="1923"/>
        <v>0</v>
      </c>
      <c r="BG708" s="6">
        <f t="shared" si="1923"/>
        <v>0.1038781163434903</v>
      </c>
      <c r="BH708" s="6">
        <f t="shared" si="1924"/>
        <v>0.1038781163434903</v>
      </c>
      <c r="BI708" s="40">
        <f t="shared" si="1925"/>
        <v>1</v>
      </c>
      <c r="BK708" s="6">
        <f t="shared" si="1926"/>
        <v>0</v>
      </c>
      <c r="BL708" s="6">
        <f t="shared" si="1926"/>
        <v>0.10768126346015794</v>
      </c>
      <c r="BM708" s="6">
        <f t="shared" si="1927"/>
        <v>0.10768126346015794</v>
      </c>
      <c r="BN708" s="40">
        <f t="shared" si="1928"/>
        <v>1</v>
      </c>
      <c r="BP708" s="6">
        <f t="shared" si="1929"/>
        <v>0</v>
      </c>
      <c r="BQ708" s="6">
        <f t="shared" si="1929"/>
        <v>0.10642071656615822</v>
      </c>
      <c r="BR708" s="6">
        <f t="shared" si="1930"/>
        <v>0.10642071656615822</v>
      </c>
      <c r="BS708" s="40">
        <f t="shared" si="1931"/>
        <v>1</v>
      </c>
      <c r="BU708" s="6">
        <f t="shared" si="1932"/>
        <v>0</v>
      </c>
      <c r="BV708" s="6">
        <f t="shared" si="1932"/>
        <v>0.10186757215619695</v>
      </c>
      <c r="BW708" s="6">
        <f t="shared" si="1933"/>
        <v>0.10186757215619695</v>
      </c>
      <c r="BX708" s="40">
        <f t="shared" si="1934"/>
        <v>1</v>
      </c>
      <c r="BZ708" s="6">
        <f t="shared" si="1935"/>
        <v>0</v>
      </c>
      <c r="CA708" s="6">
        <f t="shared" si="1935"/>
        <v>0.10818608005769924</v>
      </c>
      <c r="CB708" s="6">
        <f t="shared" si="1936"/>
        <v>0.10818608005769924</v>
      </c>
      <c r="CC708" s="40">
        <f t="shared" si="1937"/>
        <v>1</v>
      </c>
      <c r="CE708" s="6">
        <f t="shared" si="1938"/>
        <v>0</v>
      </c>
      <c r="CF708" s="6">
        <f t="shared" si="1938"/>
        <v>0.1054481546572935</v>
      </c>
      <c r="CG708" s="6">
        <f t="shared" si="1939"/>
        <v>0.1054481546572935</v>
      </c>
      <c r="CH708" s="40">
        <f t="shared" si="1940"/>
        <v>1</v>
      </c>
      <c r="CI708" s="212"/>
      <c r="CJ708" s="6">
        <f t="shared" si="1941"/>
        <v>0.20032115616218385</v>
      </c>
      <c r="CK708" s="6">
        <f t="shared" si="1941"/>
        <v>0</v>
      </c>
      <c r="CL708" s="6">
        <f t="shared" si="1941"/>
        <v>0</v>
      </c>
      <c r="CM708" s="6">
        <f t="shared" si="1941"/>
        <v>0</v>
      </c>
      <c r="CN708" s="6">
        <f t="shared" si="1941"/>
        <v>4.8063956848391445E-2</v>
      </c>
      <c r="CO708" s="6">
        <f t="shared" si="1941"/>
        <v>0</v>
      </c>
      <c r="CP708" s="6">
        <f t="shared" si="1941"/>
        <v>0</v>
      </c>
      <c r="CQ708" s="6">
        <f t="shared" si="1941"/>
        <v>0</v>
      </c>
      <c r="CR708" s="6">
        <f t="shared" si="1941"/>
        <v>0</v>
      </c>
      <c r="CS708" s="6">
        <f t="shared" si="1941"/>
        <v>0</v>
      </c>
      <c r="CT708" s="6">
        <f t="shared" si="1941"/>
        <v>0</v>
      </c>
      <c r="CU708" s="6">
        <f t="shared" si="1941"/>
        <v>0</v>
      </c>
      <c r="CV708" s="212"/>
      <c r="CW708" s="6">
        <f t="shared" si="1942"/>
        <v>0</v>
      </c>
      <c r="CX708" s="6">
        <f t="shared" si="1942"/>
        <v>0</v>
      </c>
      <c r="CY708" s="6">
        <f t="shared" si="1942"/>
        <v>0</v>
      </c>
      <c r="CZ708" s="6">
        <f t="shared" si="1942"/>
        <v>8.8521687813514313E-2</v>
      </c>
      <c r="DA708" s="6">
        <f t="shared" si="1942"/>
        <v>0</v>
      </c>
      <c r="DB708" s="6">
        <f t="shared" si="1942"/>
        <v>0</v>
      </c>
      <c r="DC708" s="6">
        <f t="shared" si="1942"/>
        <v>0</v>
      </c>
      <c r="DD708" s="6">
        <f t="shared" si="1942"/>
        <v>0</v>
      </c>
      <c r="DE708" s="6">
        <f t="shared" si="1942"/>
        <v>0</v>
      </c>
      <c r="DF708" s="6">
        <f t="shared" si="1942"/>
        <v>0</v>
      </c>
      <c r="DG708" s="6">
        <f t="shared" si="1942"/>
        <v>0</v>
      </c>
      <c r="DH708" s="6">
        <f t="shared" si="1942"/>
        <v>0</v>
      </c>
      <c r="DI708" s="178"/>
      <c r="DJ708" s="6">
        <f t="shared" si="1943"/>
        <v>0.10865628395508874</v>
      </c>
      <c r="DK708" s="6">
        <f t="shared" si="1943"/>
        <v>0.11432926829268293</v>
      </c>
      <c r="DL708" s="6">
        <f t="shared" si="1943"/>
        <v>0.10445682451253482</v>
      </c>
      <c r="DM708" s="6">
        <f t="shared" si="1943"/>
        <v>0.10504201680672269</v>
      </c>
      <c r="DN708" s="6">
        <f t="shared" si="1943"/>
        <v>0.10348395998620213</v>
      </c>
      <c r="DO708" s="6">
        <f t="shared" si="1943"/>
        <v>0.1052262364082778</v>
      </c>
      <c r="DP708" s="6">
        <f t="shared" si="1943"/>
        <v>0.1038781163434903</v>
      </c>
      <c r="DQ708" s="6">
        <f t="shared" si="1943"/>
        <v>0.10768126346015794</v>
      </c>
      <c r="DR708" s="6">
        <f t="shared" si="1943"/>
        <v>0.10642071656615822</v>
      </c>
      <c r="DS708" s="6">
        <f t="shared" si="1943"/>
        <v>0.10186757215619695</v>
      </c>
      <c r="DT708" s="6">
        <f t="shared" si="1943"/>
        <v>0.10818608005769924</v>
      </c>
      <c r="DU708" s="6">
        <f t="shared" si="1943"/>
        <v>0.1054481546572935</v>
      </c>
      <c r="DV708" s="178"/>
      <c r="DW708" s="6">
        <f t="shared" si="1944"/>
        <v>0</v>
      </c>
      <c r="DX708" s="6">
        <f t="shared" si="1944"/>
        <v>0</v>
      </c>
      <c r="DY708" s="6">
        <f t="shared" si="1944"/>
        <v>0</v>
      </c>
      <c r="DZ708" s="6">
        <f t="shared" si="1944"/>
        <v>0</v>
      </c>
      <c r="EA708" s="6">
        <f t="shared" si="1944"/>
        <v>0</v>
      </c>
      <c r="EB708" s="6">
        <f t="shared" si="1944"/>
        <v>0</v>
      </c>
      <c r="EC708" s="6">
        <f t="shared" si="1944"/>
        <v>0</v>
      </c>
      <c r="ED708" s="6">
        <f t="shared" si="1944"/>
        <v>0</v>
      </c>
      <c r="EE708" s="6">
        <f t="shared" si="1944"/>
        <v>0</v>
      </c>
      <c r="EF708" s="6">
        <f t="shared" si="1944"/>
        <v>0</v>
      </c>
      <c r="EG708" s="6">
        <f t="shared" si="1944"/>
        <v>0</v>
      </c>
      <c r="EH708" s="6">
        <f t="shared" si="1944"/>
        <v>0</v>
      </c>
    </row>
    <row r="709" spans="2:138" x14ac:dyDescent="0.25">
      <c r="B709" s="51">
        <v>69136</v>
      </c>
      <c r="C709" s="51"/>
      <c r="D709" t="str" cm="1">
        <f t="array" ref="D709">_xll.OneStreamExcelAddIn.XFFunctions.XFGetMemberInfo("Description","Account",B709)</f>
        <v>Public Relations</v>
      </c>
      <c r="E709" s="6">
        <f t="shared" si="1894"/>
        <v>0</v>
      </c>
      <c r="F709" s="6">
        <f t="shared" si="1894"/>
        <v>0.41060340802976192</v>
      </c>
      <c r="G709" s="6">
        <f t="shared" si="1895"/>
        <v>0.41060340802976192</v>
      </c>
      <c r="H709" s="55">
        <f t="shared" si="1896"/>
        <v>1</v>
      </c>
      <c r="I709" s="41"/>
      <c r="J709" s="6">
        <f t="shared" si="1897"/>
        <v>0.12568194952802927</v>
      </c>
      <c r="K709" s="6">
        <f t="shared" si="1897"/>
        <v>0.42209424397840367</v>
      </c>
      <c r="L709" s="6">
        <f t="shared" si="1898"/>
        <v>0.29641229445037443</v>
      </c>
      <c r="M709" s="40">
        <f t="shared" si="1899"/>
        <v>0.70224197244807796</v>
      </c>
      <c r="N709" s="41"/>
      <c r="O709" s="6">
        <f t="shared" si="1900"/>
        <v>0.15389869355947744</v>
      </c>
      <c r="P709" s="6">
        <f t="shared" si="1901"/>
        <v>2.8216744031448165E-2</v>
      </c>
      <c r="Q709" s="40">
        <f t="shared" si="1902"/>
        <v>0.18334622197779218</v>
      </c>
      <c r="R709" s="41"/>
      <c r="S709" s="6">
        <f t="shared" si="1945"/>
        <v>0</v>
      </c>
      <c r="T709" s="6">
        <f t="shared" si="1903"/>
        <v>0</v>
      </c>
      <c r="U709" s="40">
        <f t="shared" si="1904"/>
        <v>0</v>
      </c>
      <c r="V709" s="41"/>
      <c r="W709" s="42"/>
      <c r="X709" s="43"/>
      <c r="Y709" s="42"/>
      <c r="Z709" s="44"/>
      <c r="AB709" s="6">
        <f t="shared" si="1905"/>
        <v>8.0730630268968286E-3</v>
      </c>
      <c r="AC709" s="6">
        <f t="shared" si="1905"/>
        <v>0.42473137752010143</v>
      </c>
      <c r="AD709" s="6">
        <f t="shared" si="1906"/>
        <v>0.41665831449320462</v>
      </c>
      <c r="AE709" s="40">
        <f t="shared" si="1907"/>
        <v>0.98099254386611756</v>
      </c>
      <c r="AG709" s="6">
        <f t="shared" si="1908"/>
        <v>0.21654394299287411</v>
      </c>
      <c r="AH709" s="6">
        <f t="shared" si="1908"/>
        <v>0.44690675812995428</v>
      </c>
      <c r="AI709" s="6">
        <f t="shared" si="1909"/>
        <v>0.23036281513708018</v>
      </c>
      <c r="AJ709" s="40">
        <f t="shared" si="1910"/>
        <v>0.51546057638737675</v>
      </c>
      <c r="AL709" s="6">
        <f t="shared" si="1911"/>
        <v>0.26253736654804272</v>
      </c>
      <c r="AM709" s="6">
        <f t="shared" si="1911"/>
        <v>0.40831592386246518</v>
      </c>
      <c r="AN709" s="6">
        <f t="shared" si="1912"/>
        <v>0.14577855731442246</v>
      </c>
      <c r="AO709" s="40">
        <f t="shared" si="1913"/>
        <v>0.35702393366251789</v>
      </c>
      <c r="AQ709" s="6">
        <f t="shared" si="1914"/>
        <v>0</v>
      </c>
      <c r="AR709" s="6">
        <f t="shared" si="1914"/>
        <v>0.41060340802976192</v>
      </c>
      <c r="AS709" s="6">
        <f t="shared" si="1915"/>
        <v>0.41060340802976192</v>
      </c>
      <c r="AT709" s="40">
        <f t="shared" si="1916"/>
        <v>1</v>
      </c>
      <c r="AV709" s="6">
        <f t="shared" si="1917"/>
        <v>0.12568194952802927</v>
      </c>
      <c r="AW709" s="6">
        <f t="shared" si="1917"/>
        <v>0.4045130504770611</v>
      </c>
      <c r="AX709" s="6">
        <f t="shared" si="1918"/>
        <v>0.27883110094903185</v>
      </c>
      <c r="AY709" s="40">
        <f t="shared" si="1919"/>
        <v>0.68930063101843897</v>
      </c>
      <c r="BA709" s="6">
        <f t="shared" si="1920"/>
        <v>0</v>
      </c>
      <c r="BB709" s="6">
        <f t="shared" si="1920"/>
        <v>0.41132351221781832</v>
      </c>
      <c r="BC709" s="6">
        <f t="shared" si="1921"/>
        <v>0.41132351221781832</v>
      </c>
      <c r="BD709" s="40">
        <f t="shared" si="1922"/>
        <v>1</v>
      </c>
      <c r="BF709" s="6">
        <f t="shared" si="1923"/>
        <v>0</v>
      </c>
      <c r="BG709" s="6">
        <f t="shared" si="1923"/>
        <v>0.40605378578012469</v>
      </c>
      <c r="BH709" s="6">
        <f t="shared" si="1924"/>
        <v>0.40605378578012469</v>
      </c>
      <c r="BI709" s="40">
        <f t="shared" si="1925"/>
        <v>1</v>
      </c>
      <c r="BK709" s="6">
        <f t="shared" si="1926"/>
        <v>0</v>
      </c>
      <c r="BL709" s="6">
        <f t="shared" si="1926"/>
        <v>0.42092007657322328</v>
      </c>
      <c r="BM709" s="6">
        <f t="shared" si="1927"/>
        <v>0.42092007657322328</v>
      </c>
      <c r="BN709" s="40">
        <f t="shared" si="1928"/>
        <v>1</v>
      </c>
      <c r="BP709" s="6">
        <f t="shared" si="1929"/>
        <v>0</v>
      </c>
      <c r="BQ709" s="6">
        <f t="shared" si="1929"/>
        <v>0.41599266879496277</v>
      </c>
      <c r="BR709" s="6">
        <f t="shared" si="1930"/>
        <v>0.41599266879496277</v>
      </c>
      <c r="BS709" s="40">
        <f t="shared" si="1931"/>
        <v>1</v>
      </c>
      <c r="BU709" s="6">
        <f t="shared" si="1932"/>
        <v>0</v>
      </c>
      <c r="BV709" s="6">
        <f t="shared" si="1932"/>
        <v>0.39819468024889648</v>
      </c>
      <c r="BW709" s="6">
        <f t="shared" si="1933"/>
        <v>0.39819468024889648</v>
      </c>
      <c r="BX709" s="40">
        <f t="shared" si="1934"/>
        <v>1</v>
      </c>
      <c r="BZ709" s="6">
        <f t="shared" si="1935"/>
        <v>0</v>
      </c>
      <c r="CA709" s="6">
        <f t="shared" si="1935"/>
        <v>0.4228933766076452</v>
      </c>
      <c r="CB709" s="6">
        <f t="shared" si="1936"/>
        <v>0.4228933766076452</v>
      </c>
      <c r="CC709" s="40">
        <f t="shared" si="1937"/>
        <v>1</v>
      </c>
      <c r="CE709" s="6">
        <f t="shared" si="1938"/>
        <v>0</v>
      </c>
      <c r="CF709" s="6">
        <f t="shared" si="1938"/>
        <v>0.41219097832442886</v>
      </c>
      <c r="CG709" s="6">
        <f t="shared" si="1939"/>
        <v>0.41219097832442886</v>
      </c>
      <c r="CH709" s="40">
        <f t="shared" si="1940"/>
        <v>1</v>
      </c>
      <c r="CI709" s="212"/>
      <c r="CJ709" s="6">
        <f t="shared" si="1941"/>
        <v>8.0730630268968286E-3</v>
      </c>
      <c r="CK709" s="6">
        <f t="shared" si="1941"/>
        <v>0.21654394299287411</v>
      </c>
      <c r="CL709" s="6">
        <f t="shared" si="1941"/>
        <v>0.26253736654804272</v>
      </c>
      <c r="CM709" s="6">
        <f t="shared" si="1941"/>
        <v>0</v>
      </c>
      <c r="CN709" s="6">
        <f t="shared" si="1941"/>
        <v>0.12568194952802927</v>
      </c>
      <c r="CO709" s="6">
        <f t="shared" si="1941"/>
        <v>0</v>
      </c>
      <c r="CP709" s="6">
        <f t="shared" si="1941"/>
        <v>0</v>
      </c>
      <c r="CQ709" s="6">
        <f t="shared" si="1941"/>
        <v>0</v>
      </c>
      <c r="CR709" s="6">
        <f t="shared" si="1941"/>
        <v>0</v>
      </c>
      <c r="CS709" s="6">
        <f t="shared" si="1941"/>
        <v>0</v>
      </c>
      <c r="CT709" s="6">
        <f t="shared" si="1941"/>
        <v>0</v>
      </c>
      <c r="CU709" s="6">
        <f t="shared" si="1941"/>
        <v>0</v>
      </c>
      <c r="CV709" s="212"/>
      <c r="CW709" s="6">
        <f t="shared" si="1942"/>
        <v>0.15179634966378483</v>
      </c>
      <c r="CX709" s="6">
        <f t="shared" si="1942"/>
        <v>6.5651604453176166E-2</v>
      </c>
      <c r="CY709" s="6">
        <f t="shared" si="1942"/>
        <v>0.13728640363326711</v>
      </c>
      <c r="CZ709" s="6">
        <f t="shared" si="1942"/>
        <v>0.25262909412806139</v>
      </c>
      <c r="DA709" s="6">
        <f t="shared" si="1942"/>
        <v>1.2006740589436826</v>
      </c>
      <c r="DB709" s="6">
        <f t="shared" si="1942"/>
        <v>0.36366040140172029</v>
      </c>
      <c r="DC709" s="6">
        <f t="shared" si="1942"/>
        <v>0.13851570247933884</v>
      </c>
      <c r="DD709" s="6">
        <f t="shared" si="1942"/>
        <v>7.7687476911710383E-3</v>
      </c>
      <c r="DE709" s="6">
        <f t="shared" si="1942"/>
        <v>0.10219708029197079</v>
      </c>
      <c r="DF709" s="6">
        <f t="shared" si="1942"/>
        <v>0</v>
      </c>
      <c r="DG709" s="6">
        <f t="shared" si="1942"/>
        <v>4.6423440453686203E-2</v>
      </c>
      <c r="DH709" s="6">
        <f t="shared" si="1942"/>
        <v>0.8994389587073609</v>
      </c>
      <c r="DI709" s="178"/>
      <c r="DJ709" s="6">
        <f t="shared" si="1943"/>
        <v>0.42473137752010143</v>
      </c>
      <c r="DK709" s="6">
        <f t="shared" si="1943"/>
        <v>0.44690675812995428</v>
      </c>
      <c r="DL709" s="6">
        <f t="shared" si="1943"/>
        <v>0.40831592386246518</v>
      </c>
      <c r="DM709" s="6">
        <f t="shared" si="1943"/>
        <v>0.41060340802976192</v>
      </c>
      <c r="DN709" s="6">
        <f t="shared" si="1943"/>
        <v>0.4045130504770611</v>
      </c>
      <c r="DO709" s="6">
        <f t="shared" si="1943"/>
        <v>0.41132351221781832</v>
      </c>
      <c r="DP709" s="6">
        <f t="shared" si="1943"/>
        <v>0.40605378578012469</v>
      </c>
      <c r="DQ709" s="6">
        <f t="shared" si="1943"/>
        <v>0.42092007657322328</v>
      </c>
      <c r="DR709" s="6">
        <f t="shared" si="1943"/>
        <v>0.41599266879496277</v>
      </c>
      <c r="DS709" s="6">
        <f t="shared" si="1943"/>
        <v>0.39819468024889648</v>
      </c>
      <c r="DT709" s="6">
        <f t="shared" si="1943"/>
        <v>0.4228933766076452</v>
      </c>
      <c r="DU709" s="6">
        <f t="shared" si="1943"/>
        <v>0.41219097832442886</v>
      </c>
      <c r="DV709" s="178"/>
      <c r="DW709" s="6">
        <f t="shared" si="1944"/>
        <v>2.4497036710239652E-3</v>
      </c>
      <c r="DX709" s="6">
        <f t="shared" si="1944"/>
        <v>2.4601936505747129E-3</v>
      </c>
      <c r="DY709" s="6">
        <f t="shared" si="1944"/>
        <v>2.4624884553179024E-3</v>
      </c>
      <c r="DZ709" s="6">
        <f t="shared" si="1944"/>
        <v>2.4665555619834707E-3</v>
      </c>
      <c r="EA709" s="6">
        <f t="shared" si="1944"/>
        <v>2.4658582912844033E-3</v>
      </c>
      <c r="EB709" s="6">
        <f t="shared" si="1944"/>
        <v>2.4620078609431679E-3</v>
      </c>
      <c r="EC709" s="6">
        <f t="shared" si="1944"/>
        <v>2.4669500293103448E-3</v>
      </c>
      <c r="ED709" s="6">
        <f t="shared" si="1944"/>
        <v>2.4635203062804705E-3</v>
      </c>
      <c r="EE709" s="6">
        <f t="shared" si="1944"/>
        <v>2.4712635122302157E-3</v>
      </c>
      <c r="EF709" s="6">
        <f t="shared" si="1944"/>
        <v>2.4652622720184813E-3</v>
      </c>
      <c r="EG709" s="6">
        <f t="shared" si="1944"/>
        <v>2.4595076380688808E-3</v>
      </c>
      <c r="EH709" s="6">
        <f t="shared" si="1944"/>
        <v>2.456749366626433E-3</v>
      </c>
    </row>
    <row r="710" spans="2:138" x14ac:dyDescent="0.25">
      <c r="B710" s="51">
        <v>69137</v>
      </c>
      <c r="C710" s="51"/>
      <c r="D710" t="str" cm="1">
        <f t="array" ref="D710">_xll.OneStreamExcelAddIn.XFFunctions.XFGetMemberInfo("Description","Account",B710)</f>
        <v>Event Sponsorships</v>
      </c>
      <c r="E710" s="6">
        <f t="shared" si="1894"/>
        <v>0</v>
      </c>
      <c r="F710" s="6">
        <f t="shared" si="1894"/>
        <v>0</v>
      </c>
      <c r="G710" s="6">
        <f t="shared" si="1895"/>
        <v>0</v>
      </c>
      <c r="H710" s="55">
        <f t="shared" si="1896"/>
        <v>0</v>
      </c>
      <c r="I710" s="41"/>
      <c r="J710" s="6">
        <f t="shared" si="1897"/>
        <v>0.14448083220959354</v>
      </c>
      <c r="K710" s="6">
        <f t="shared" si="1897"/>
        <v>0</v>
      </c>
      <c r="L710" s="6">
        <f t="shared" si="1898"/>
        <v>-0.14448083220959354</v>
      </c>
      <c r="M710" s="40">
        <f t="shared" si="1899"/>
        <v>0</v>
      </c>
      <c r="N710" s="41"/>
      <c r="O710" s="6">
        <f t="shared" si="1900"/>
        <v>0</v>
      </c>
      <c r="P710" s="6">
        <f t="shared" si="1901"/>
        <v>-0.14448083220959354</v>
      </c>
      <c r="Q710" s="40">
        <f t="shared" si="1902"/>
        <v>0</v>
      </c>
      <c r="R710" s="41"/>
      <c r="S710" s="6">
        <f t="shared" si="1945"/>
        <v>0</v>
      </c>
      <c r="T710" s="6">
        <f t="shared" si="1903"/>
        <v>0</v>
      </c>
      <c r="U710" s="40">
        <f t="shared" si="1904"/>
        <v>0</v>
      </c>
      <c r="V710" s="41"/>
      <c r="W710" s="42"/>
      <c r="X710" s="43"/>
      <c r="Y710" s="42"/>
      <c r="Z710" s="44"/>
      <c r="AB710" s="6">
        <f t="shared" si="1905"/>
        <v>0</v>
      </c>
      <c r="AC710" s="6">
        <f t="shared" si="1905"/>
        <v>0</v>
      </c>
      <c r="AD710" s="6">
        <f t="shared" si="1906"/>
        <v>0</v>
      </c>
      <c r="AE710" s="40">
        <f t="shared" si="1907"/>
        <v>0</v>
      </c>
      <c r="AG710" s="6">
        <f t="shared" si="1908"/>
        <v>0</v>
      </c>
      <c r="AH710" s="6">
        <f t="shared" si="1908"/>
        <v>0</v>
      </c>
      <c r="AI710" s="6">
        <f t="shared" si="1909"/>
        <v>0</v>
      </c>
      <c r="AJ710" s="40">
        <f t="shared" si="1910"/>
        <v>0</v>
      </c>
      <c r="AL710" s="6">
        <f t="shared" si="1911"/>
        <v>0.53380782918149461</v>
      </c>
      <c r="AM710" s="6">
        <f t="shared" si="1911"/>
        <v>0</v>
      </c>
      <c r="AN710" s="6">
        <f t="shared" si="1912"/>
        <v>-0.53380782918149461</v>
      </c>
      <c r="AO710" s="40">
        <f t="shared" si="1913"/>
        <v>0</v>
      </c>
      <c r="AQ710" s="6">
        <f t="shared" si="1914"/>
        <v>0</v>
      </c>
      <c r="AR710" s="6">
        <f t="shared" si="1914"/>
        <v>0</v>
      </c>
      <c r="AS710" s="6">
        <f t="shared" si="1915"/>
        <v>0</v>
      </c>
      <c r="AT710" s="40">
        <f t="shared" si="1916"/>
        <v>0</v>
      </c>
      <c r="AV710" s="6">
        <f t="shared" si="1917"/>
        <v>0.14448083220959354</v>
      </c>
      <c r="AW710" s="6">
        <f t="shared" si="1917"/>
        <v>0</v>
      </c>
      <c r="AX710" s="6">
        <f t="shared" si="1918"/>
        <v>-0.14448083220959354</v>
      </c>
      <c r="AY710" s="40">
        <f t="shared" si="1919"/>
        <v>0</v>
      </c>
      <c r="BA710" s="6">
        <f t="shared" si="1920"/>
        <v>0</v>
      </c>
      <c r="BB710" s="6">
        <f t="shared" si="1920"/>
        <v>0</v>
      </c>
      <c r="BC710" s="6">
        <f t="shared" si="1921"/>
        <v>0</v>
      </c>
      <c r="BD710" s="40">
        <f t="shared" si="1922"/>
        <v>0</v>
      </c>
      <c r="BF710" s="6">
        <f t="shared" si="1923"/>
        <v>0</v>
      </c>
      <c r="BG710" s="6">
        <f t="shared" si="1923"/>
        <v>0</v>
      </c>
      <c r="BH710" s="6">
        <f t="shared" si="1924"/>
        <v>0</v>
      </c>
      <c r="BI710" s="40">
        <f t="shared" si="1925"/>
        <v>0</v>
      </c>
      <c r="BK710" s="6">
        <f t="shared" si="1926"/>
        <v>0</v>
      </c>
      <c r="BL710" s="6">
        <f t="shared" si="1926"/>
        <v>0</v>
      </c>
      <c r="BM710" s="6">
        <f t="shared" si="1927"/>
        <v>0</v>
      </c>
      <c r="BN710" s="40">
        <f t="shared" si="1928"/>
        <v>0</v>
      </c>
      <c r="BP710" s="6">
        <f t="shared" si="1929"/>
        <v>0</v>
      </c>
      <c r="BQ710" s="6">
        <f t="shared" si="1929"/>
        <v>0</v>
      </c>
      <c r="BR710" s="6">
        <f t="shared" si="1930"/>
        <v>0</v>
      </c>
      <c r="BS710" s="40">
        <f t="shared" si="1931"/>
        <v>0</v>
      </c>
      <c r="BU710" s="6">
        <f t="shared" si="1932"/>
        <v>0</v>
      </c>
      <c r="BV710" s="6">
        <f t="shared" si="1932"/>
        <v>0</v>
      </c>
      <c r="BW710" s="6">
        <f t="shared" si="1933"/>
        <v>0</v>
      </c>
      <c r="BX710" s="40">
        <f t="shared" si="1934"/>
        <v>0</v>
      </c>
      <c r="BZ710" s="6">
        <f t="shared" si="1935"/>
        <v>0</v>
      </c>
      <c r="CA710" s="6">
        <f t="shared" si="1935"/>
        <v>0</v>
      </c>
      <c r="CB710" s="6">
        <f t="shared" si="1936"/>
        <v>0</v>
      </c>
      <c r="CC710" s="40">
        <f t="shared" si="1937"/>
        <v>0</v>
      </c>
      <c r="CE710" s="6">
        <f t="shared" si="1938"/>
        <v>0</v>
      </c>
      <c r="CF710" s="6">
        <f t="shared" si="1938"/>
        <v>0</v>
      </c>
      <c r="CG710" s="6">
        <f t="shared" si="1939"/>
        <v>0</v>
      </c>
      <c r="CH710" s="40">
        <f t="shared" si="1940"/>
        <v>0</v>
      </c>
      <c r="CI710" s="212"/>
      <c r="CJ710" s="6">
        <f t="shared" si="1941"/>
        <v>0</v>
      </c>
      <c r="CK710" s="6">
        <f t="shared" si="1941"/>
        <v>0</v>
      </c>
      <c r="CL710" s="6">
        <f t="shared" si="1941"/>
        <v>0.53380782918149461</v>
      </c>
      <c r="CM710" s="6">
        <f t="shared" si="1941"/>
        <v>0</v>
      </c>
      <c r="CN710" s="6">
        <f t="shared" si="1941"/>
        <v>0.14448083220959354</v>
      </c>
      <c r="CO710" s="6">
        <f t="shared" si="1941"/>
        <v>0</v>
      </c>
      <c r="CP710" s="6">
        <f t="shared" si="1941"/>
        <v>0</v>
      </c>
      <c r="CQ710" s="6">
        <f t="shared" si="1941"/>
        <v>0</v>
      </c>
      <c r="CR710" s="6">
        <f t="shared" si="1941"/>
        <v>0</v>
      </c>
      <c r="CS710" s="6">
        <f t="shared" si="1941"/>
        <v>0</v>
      </c>
      <c r="CT710" s="6">
        <f t="shared" si="1941"/>
        <v>0</v>
      </c>
      <c r="CU710" s="6">
        <f t="shared" si="1941"/>
        <v>0</v>
      </c>
      <c r="CV710" s="212"/>
      <c r="CW710" s="6">
        <f t="shared" si="1942"/>
        <v>0</v>
      </c>
      <c r="CX710" s="6">
        <f t="shared" si="1942"/>
        <v>0</v>
      </c>
      <c r="CY710" s="6">
        <f t="shared" si="1942"/>
        <v>0</v>
      </c>
      <c r="CZ710" s="6">
        <f t="shared" si="1942"/>
        <v>0</v>
      </c>
      <c r="DA710" s="6">
        <f t="shared" si="1942"/>
        <v>0</v>
      </c>
      <c r="DB710" s="6">
        <f t="shared" si="1942"/>
        <v>0</v>
      </c>
      <c r="DC710" s="6">
        <f t="shared" si="1942"/>
        <v>0</v>
      </c>
      <c r="DD710" s="6">
        <f t="shared" si="1942"/>
        <v>0</v>
      </c>
      <c r="DE710" s="6">
        <f t="shared" si="1942"/>
        <v>0</v>
      </c>
      <c r="DF710" s="6">
        <f t="shared" si="1942"/>
        <v>0</v>
      </c>
      <c r="DG710" s="6">
        <f t="shared" si="1942"/>
        <v>0</v>
      </c>
      <c r="DH710" s="6">
        <f t="shared" si="1942"/>
        <v>0</v>
      </c>
      <c r="DI710" s="178"/>
      <c r="DJ710" s="6">
        <f t="shared" si="1943"/>
        <v>0</v>
      </c>
      <c r="DK710" s="6">
        <f t="shared" si="1943"/>
        <v>0</v>
      </c>
      <c r="DL710" s="6">
        <f t="shared" si="1943"/>
        <v>0</v>
      </c>
      <c r="DM710" s="6">
        <f t="shared" si="1943"/>
        <v>0</v>
      </c>
      <c r="DN710" s="6">
        <f t="shared" si="1943"/>
        <v>0</v>
      </c>
      <c r="DO710" s="6">
        <f t="shared" si="1943"/>
        <v>0</v>
      </c>
      <c r="DP710" s="6">
        <f t="shared" si="1943"/>
        <v>0</v>
      </c>
      <c r="DQ710" s="6">
        <f t="shared" si="1943"/>
        <v>0</v>
      </c>
      <c r="DR710" s="6">
        <f t="shared" si="1943"/>
        <v>0</v>
      </c>
      <c r="DS710" s="6">
        <f t="shared" si="1943"/>
        <v>0</v>
      </c>
      <c r="DT710" s="6">
        <f t="shared" si="1943"/>
        <v>0</v>
      </c>
      <c r="DU710" s="6">
        <f t="shared" si="1943"/>
        <v>0</v>
      </c>
      <c r="DV710" s="178"/>
      <c r="DW710" s="6">
        <f t="shared" si="1944"/>
        <v>0</v>
      </c>
      <c r="DX710" s="6">
        <f t="shared" si="1944"/>
        <v>0</v>
      </c>
      <c r="DY710" s="6">
        <f t="shared" si="1944"/>
        <v>0</v>
      </c>
      <c r="DZ710" s="6">
        <f t="shared" si="1944"/>
        <v>0</v>
      </c>
      <c r="EA710" s="6">
        <f t="shared" si="1944"/>
        <v>0</v>
      </c>
      <c r="EB710" s="6">
        <f t="shared" si="1944"/>
        <v>0</v>
      </c>
      <c r="EC710" s="6">
        <f t="shared" si="1944"/>
        <v>0</v>
      </c>
      <c r="ED710" s="6">
        <f t="shared" si="1944"/>
        <v>0</v>
      </c>
      <c r="EE710" s="6">
        <f t="shared" si="1944"/>
        <v>0</v>
      </c>
      <c r="EF710" s="6">
        <f t="shared" si="1944"/>
        <v>0</v>
      </c>
      <c r="EG710" s="6">
        <f t="shared" si="1944"/>
        <v>0</v>
      </c>
      <c r="EH710" s="6">
        <f t="shared" si="1944"/>
        <v>0</v>
      </c>
    </row>
    <row r="711" spans="2:138" x14ac:dyDescent="0.25">
      <c r="B711" s="51">
        <v>69138</v>
      </c>
      <c r="C711" s="51"/>
      <c r="D711" t="str" cm="1">
        <f t="array" ref="D711">_xll.OneStreamExcelAddIn.XFFunctions.XFGetMemberInfo("Description","Account",B711)</f>
        <v>Prof Event Hosting Exp</v>
      </c>
      <c r="E711" s="6">
        <f t="shared" si="1894"/>
        <v>0.83162035225048925</v>
      </c>
      <c r="F711" s="6">
        <f t="shared" si="1894"/>
        <v>0</v>
      </c>
      <c r="G711" s="6">
        <f t="shared" si="1895"/>
        <v>-0.83162035225048925</v>
      </c>
      <c r="H711" s="55">
        <f t="shared" si="1896"/>
        <v>0</v>
      </c>
      <c r="I711" s="41"/>
      <c r="J711" s="6">
        <f t="shared" si="1897"/>
        <v>0.54649296859949914</v>
      </c>
      <c r="K711" s="6">
        <f t="shared" si="1897"/>
        <v>0</v>
      </c>
      <c r="L711" s="6">
        <f t="shared" si="1898"/>
        <v>-0.54649296859949914</v>
      </c>
      <c r="M711" s="40">
        <f t="shared" si="1899"/>
        <v>0</v>
      </c>
      <c r="N711" s="41"/>
      <c r="O711" s="6">
        <f t="shared" si="1900"/>
        <v>0</v>
      </c>
      <c r="P711" s="6">
        <f t="shared" si="1901"/>
        <v>-0.54649296859949914</v>
      </c>
      <c r="Q711" s="40">
        <f t="shared" si="1902"/>
        <v>0</v>
      </c>
      <c r="R711" s="41"/>
      <c r="S711" s="6">
        <f t="shared" si="1945"/>
        <v>0</v>
      </c>
      <c r="T711" s="6">
        <f t="shared" si="1903"/>
        <v>-0.83162035225048925</v>
      </c>
      <c r="U711" s="40">
        <f t="shared" si="1904"/>
        <v>0</v>
      </c>
      <c r="V711" s="41"/>
      <c r="W711" s="42"/>
      <c r="X711" s="43"/>
      <c r="Y711" s="42"/>
      <c r="Z711" s="44"/>
      <c r="AB711" s="6">
        <f t="shared" si="1905"/>
        <v>0</v>
      </c>
      <c r="AC711" s="6">
        <f t="shared" si="1905"/>
        <v>0</v>
      </c>
      <c r="AD711" s="6">
        <f t="shared" si="1906"/>
        <v>0</v>
      </c>
      <c r="AE711" s="40">
        <f t="shared" si="1907"/>
        <v>0</v>
      </c>
      <c r="AG711" s="6">
        <f t="shared" si="1908"/>
        <v>1.1876484560570071</v>
      </c>
      <c r="AH711" s="6">
        <f t="shared" si="1908"/>
        <v>0</v>
      </c>
      <c r="AI711" s="6">
        <f t="shared" si="1909"/>
        <v>-1.1876484560570071</v>
      </c>
      <c r="AJ711" s="40">
        <f t="shared" si="1910"/>
        <v>0</v>
      </c>
      <c r="AL711" s="6">
        <f t="shared" si="1911"/>
        <v>0.19533807829181493</v>
      </c>
      <c r="AM711" s="6">
        <f t="shared" si="1911"/>
        <v>0</v>
      </c>
      <c r="AN711" s="6">
        <f t="shared" si="1912"/>
        <v>-0.19533807829181493</v>
      </c>
      <c r="AO711" s="40">
        <f t="shared" si="1913"/>
        <v>0</v>
      </c>
      <c r="AQ711" s="6">
        <f t="shared" si="1914"/>
        <v>0.83162035225048925</v>
      </c>
      <c r="AR711" s="6">
        <f t="shared" si="1914"/>
        <v>0</v>
      </c>
      <c r="AS711" s="6">
        <f t="shared" si="1915"/>
        <v>-0.83162035225048925</v>
      </c>
      <c r="AT711" s="40">
        <f t="shared" si="1916"/>
        <v>0</v>
      </c>
      <c r="AV711" s="6">
        <f t="shared" si="1917"/>
        <v>0.54649296859949914</v>
      </c>
      <c r="AW711" s="6">
        <f t="shared" si="1917"/>
        <v>0</v>
      </c>
      <c r="AX711" s="6">
        <f t="shared" si="1918"/>
        <v>-0.54649296859949914</v>
      </c>
      <c r="AY711" s="40">
        <f t="shared" si="1919"/>
        <v>0</v>
      </c>
      <c r="BA711" s="6">
        <f t="shared" si="1920"/>
        <v>0</v>
      </c>
      <c r="BB711" s="6">
        <f t="shared" si="1920"/>
        <v>0</v>
      </c>
      <c r="BC711" s="6">
        <f t="shared" si="1921"/>
        <v>0</v>
      </c>
      <c r="BD711" s="40">
        <f t="shared" si="1922"/>
        <v>0</v>
      </c>
      <c r="BF711" s="6">
        <f t="shared" si="1923"/>
        <v>0</v>
      </c>
      <c r="BG711" s="6">
        <f t="shared" si="1923"/>
        <v>0</v>
      </c>
      <c r="BH711" s="6">
        <f t="shared" si="1924"/>
        <v>0</v>
      </c>
      <c r="BI711" s="40">
        <f t="shared" si="1925"/>
        <v>0</v>
      </c>
      <c r="BK711" s="6">
        <f t="shared" si="1926"/>
        <v>0</v>
      </c>
      <c r="BL711" s="6">
        <f t="shared" si="1926"/>
        <v>0</v>
      </c>
      <c r="BM711" s="6">
        <f t="shared" si="1927"/>
        <v>0</v>
      </c>
      <c r="BN711" s="40">
        <f t="shared" si="1928"/>
        <v>0</v>
      </c>
      <c r="BP711" s="6">
        <f t="shared" si="1929"/>
        <v>0</v>
      </c>
      <c r="BQ711" s="6">
        <f t="shared" si="1929"/>
        <v>0</v>
      </c>
      <c r="BR711" s="6">
        <f t="shared" si="1930"/>
        <v>0</v>
      </c>
      <c r="BS711" s="40">
        <f t="shared" si="1931"/>
        <v>0</v>
      </c>
      <c r="BU711" s="6">
        <f t="shared" si="1932"/>
        <v>0</v>
      </c>
      <c r="BV711" s="6">
        <f t="shared" si="1932"/>
        <v>0</v>
      </c>
      <c r="BW711" s="6">
        <f t="shared" si="1933"/>
        <v>0</v>
      </c>
      <c r="BX711" s="40">
        <f t="shared" si="1934"/>
        <v>0</v>
      </c>
      <c r="BZ711" s="6">
        <f t="shared" si="1935"/>
        <v>0</v>
      </c>
      <c r="CA711" s="6">
        <f t="shared" si="1935"/>
        <v>0</v>
      </c>
      <c r="CB711" s="6">
        <f t="shared" si="1936"/>
        <v>0</v>
      </c>
      <c r="CC711" s="40">
        <f t="shared" si="1937"/>
        <v>0</v>
      </c>
      <c r="CE711" s="6">
        <f t="shared" si="1938"/>
        <v>0</v>
      </c>
      <c r="CF711" s="6">
        <f t="shared" si="1938"/>
        <v>0</v>
      </c>
      <c r="CG711" s="6">
        <f t="shared" si="1939"/>
        <v>0</v>
      </c>
      <c r="CH711" s="40">
        <f t="shared" si="1940"/>
        <v>0</v>
      </c>
      <c r="CI711" s="212"/>
      <c r="CJ711" s="6">
        <f t="shared" si="1941"/>
        <v>0</v>
      </c>
      <c r="CK711" s="6">
        <f t="shared" si="1941"/>
        <v>1.1876484560570071</v>
      </c>
      <c r="CL711" s="6">
        <f t="shared" si="1941"/>
        <v>0.19533807829181493</v>
      </c>
      <c r="CM711" s="6">
        <f t="shared" si="1941"/>
        <v>0.83162035225048925</v>
      </c>
      <c r="CN711" s="6">
        <f t="shared" si="1941"/>
        <v>0.54649296859949914</v>
      </c>
      <c r="CO711" s="6">
        <f t="shared" si="1941"/>
        <v>0</v>
      </c>
      <c r="CP711" s="6">
        <f t="shared" si="1941"/>
        <v>0</v>
      </c>
      <c r="CQ711" s="6">
        <f t="shared" si="1941"/>
        <v>0</v>
      </c>
      <c r="CR711" s="6">
        <f t="shared" si="1941"/>
        <v>0</v>
      </c>
      <c r="CS711" s="6">
        <f t="shared" si="1941"/>
        <v>0</v>
      </c>
      <c r="CT711" s="6">
        <f t="shared" si="1941"/>
        <v>0</v>
      </c>
      <c r="CU711" s="6">
        <f t="shared" si="1941"/>
        <v>0</v>
      </c>
      <c r="CV711" s="212"/>
      <c r="CW711" s="6">
        <f t="shared" si="1942"/>
        <v>0</v>
      </c>
      <c r="CX711" s="6">
        <f t="shared" si="1942"/>
        <v>0</v>
      </c>
      <c r="CY711" s="6">
        <f t="shared" si="1942"/>
        <v>0</v>
      </c>
      <c r="CZ711" s="6">
        <f t="shared" si="1942"/>
        <v>0</v>
      </c>
      <c r="DA711" s="6">
        <f t="shared" si="1942"/>
        <v>0</v>
      </c>
      <c r="DB711" s="6">
        <f t="shared" si="1942"/>
        <v>0</v>
      </c>
      <c r="DC711" s="6">
        <f t="shared" si="1942"/>
        <v>0</v>
      </c>
      <c r="DD711" s="6">
        <f t="shared" si="1942"/>
        <v>0</v>
      </c>
      <c r="DE711" s="6">
        <f t="shared" si="1942"/>
        <v>0</v>
      </c>
      <c r="DF711" s="6">
        <f t="shared" si="1942"/>
        <v>0</v>
      </c>
      <c r="DG711" s="6">
        <f t="shared" si="1942"/>
        <v>0</v>
      </c>
      <c r="DH711" s="6">
        <f t="shared" si="1942"/>
        <v>0</v>
      </c>
      <c r="DI711" s="178"/>
      <c r="DJ711" s="6">
        <f t="shared" si="1943"/>
        <v>0</v>
      </c>
      <c r="DK711" s="6">
        <f t="shared" si="1943"/>
        <v>0</v>
      </c>
      <c r="DL711" s="6">
        <f t="shared" si="1943"/>
        <v>0</v>
      </c>
      <c r="DM711" s="6">
        <f t="shared" si="1943"/>
        <v>0</v>
      </c>
      <c r="DN711" s="6">
        <f t="shared" si="1943"/>
        <v>0</v>
      </c>
      <c r="DO711" s="6">
        <f t="shared" si="1943"/>
        <v>0</v>
      </c>
      <c r="DP711" s="6">
        <f t="shared" si="1943"/>
        <v>0</v>
      </c>
      <c r="DQ711" s="6">
        <f t="shared" si="1943"/>
        <v>0</v>
      </c>
      <c r="DR711" s="6">
        <f t="shared" si="1943"/>
        <v>0</v>
      </c>
      <c r="DS711" s="6">
        <f t="shared" si="1943"/>
        <v>0</v>
      </c>
      <c r="DT711" s="6">
        <f t="shared" si="1943"/>
        <v>0</v>
      </c>
      <c r="DU711" s="6">
        <f t="shared" si="1943"/>
        <v>0</v>
      </c>
      <c r="DV711" s="178"/>
      <c r="DW711" s="6">
        <f t="shared" si="1944"/>
        <v>0</v>
      </c>
      <c r="DX711" s="6">
        <f t="shared" si="1944"/>
        <v>0</v>
      </c>
      <c r="DY711" s="6">
        <f t="shared" si="1944"/>
        <v>0</v>
      </c>
      <c r="DZ711" s="6">
        <f t="shared" si="1944"/>
        <v>0</v>
      </c>
      <c r="EA711" s="6">
        <f t="shared" si="1944"/>
        <v>0</v>
      </c>
      <c r="EB711" s="6">
        <f t="shared" si="1944"/>
        <v>0</v>
      </c>
      <c r="EC711" s="6">
        <f t="shared" si="1944"/>
        <v>0</v>
      </c>
      <c r="ED711" s="6">
        <f t="shared" si="1944"/>
        <v>0</v>
      </c>
      <c r="EE711" s="6">
        <f t="shared" si="1944"/>
        <v>0</v>
      </c>
      <c r="EF711" s="6">
        <f t="shared" si="1944"/>
        <v>0</v>
      </c>
      <c r="EG711" s="6">
        <f t="shared" si="1944"/>
        <v>0</v>
      </c>
      <c r="EH711" s="6">
        <f t="shared" si="1944"/>
        <v>0</v>
      </c>
    </row>
    <row r="712" spans="2:138" x14ac:dyDescent="0.25">
      <c r="B712" s="51">
        <v>69139</v>
      </c>
      <c r="C712" s="51"/>
      <c r="D712" t="str" cm="1">
        <f t="array" ref="D712">_xll.OneStreamExcelAddIn.XFFunctions.XFGetMemberInfo("Description","Account",B712)</f>
        <v>Promotional Items</v>
      </c>
      <c r="E712" s="6">
        <f t="shared" si="1894"/>
        <v>0</v>
      </c>
      <c r="F712" s="6">
        <f t="shared" si="1894"/>
        <v>0</v>
      </c>
      <c r="G712" s="6">
        <f t="shared" si="1895"/>
        <v>0</v>
      </c>
      <c r="H712" s="55">
        <f t="shared" si="1896"/>
        <v>0</v>
      </c>
      <c r="I712" s="41"/>
      <c r="J712" s="6">
        <f t="shared" si="1897"/>
        <v>0</v>
      </c>
      <c r="K712" s="6">
        <f t="shared" si="1897"/>
        <v>0</v>
      </c>
      <c r="L712" s="6">
        <f t="shared" si="1898"/>
        <v>0</v>
      </c>
      <c r="M712" s="40">
        <f t="shared" si="1899"/>
        <v>0</v>
      </c>
      <c r="N712" s="41"/>
      <c r="O712" s="6">
        <f t="shared" si="1900"/>
        <v>0</v>
      </c>
      <c r="P712" s="6">
        <f t="shared" si="1901"/>
        <v>0</v>
      </c>
      <c r="Q712" s="40">
        <f t="shared" si="1902"/>
        <v>0</v>
      </c>
      <c r="R712" s="41"/>
      <c r="S712" s="6">
        <f t="shared" si="1945"/>
        <v>0</v>
      </c>
      <c r="T712" s="6">
        <f t="shared" si="1903"/>
        <v>0</v>
      </c>
      <c r="U712" s="40">
        <f t="shared" si="1904"/>
        <v>0</v>
      </c>
      <c r="V712" s="41"/>
      <c r="W712" s="42"/>
      <c r="X712" s="43"/>
      <c r="Y712" s="42"/>
      <c r="Z712" s="44"/>
      <c r="AB712" s="6">
        <f t="shared" si="1905"/>
        <v>0</v>
      </c>
      <c r="AC712" s="6">
        <f t="shared" si="1905"/>
        <v>0</v>
      </c>
      <c r="AD712" s="6">
        <f t="shared" si="1906"/>
        <v>0</v>
      </c>
      <c r="AE712" s="40">
        <f t="shared" si="1907"/>
        <v>0</v>
      </c>
      <c r="AG712" s="6">
        <f t="shared" si="1908"/>
        <v>0</v>
      </c>
      <c r="AH712" s="6">
        <f t="shared" si="1908"/>
        <v>0</v>
      </c>
      <c r="AI712" s="6">
        <f t="shared" si="1909"/>
        <v>0</v>
      </c>
      <c r="AJ712" s="40">
        <f t="shared" si="1910"/>
        <v>0</v>
      </c>
      <c r="AL712" s="6">
        <f t="shared" si="1911"/>
        <v>0</v>
      </c>
      <c r="AM712" s="6">
        <f t="shared" si="1911"/>
        <v>0</v>
      </c>
      <c r="AN712" s="6">
        <f t="shared" si="1912"/>
        <v>0</v>
      </c>
      <c r="AO712" s="40">
        <f t="shared" si="1913"/>
        <v>0</v>
      </c>
      <c r="AQ712" s="6">
        <f t="shared" si="1914"/>
        <v>0</v>
      </c>
      <c r="AR712" s="6">
        <f t="shared" si="1914"/>
        <v>0</v>
      </c>
      <c r="AS712" s="6">
        <f t="shared" si="1915"/>
        <v>0</v>
      </c>
      <c r="AT712" s="40">
        <f t="shared" si="1916"/>
        <v>0</v>
      </c>
      <c r="AV712" s="6">
        <f t="shared" si="1917"/>
        <v>0</v>
      </c>
      <c r="AW712" s="6">
        <f t="shared" si="1917"/>
        <v>0</v>
      </c>
      <c r="AX712" s="6">
        <f t="shared" si="1918"/>
        <v>0</v>
      </c>
      <c r="AY712" s="40">
        <f t="shared" si="1919"/>
        <v>0</v>
      </c>
      <c r="BA712" s="6">
        <f t="shared" si="1920"/>
        <v>0</v>
      </c>
      <c r="BB712" s="6">
        <f t="shared" si="1920"/>
        <v>0</v>
      </c>
      <c r="BC712" s="6">
        <f t="shared" si="1921"/>
        <v>0</v>
      </c>
      <c r="BD712" s="40">
        <f t="shared" si="1922"/>
        <v>0</v>
      </c>
      <c r="BF712" s="6">
        <f t="shared" si="1923"/>
        <v>0</v>
      </c>
      <c r="BG712" s="6">
        <f t="shared" si="1923"/>
        <v>0</v>
      </c>
      <c r="BH712" s="6">
        <f t="shared" si="1924"/>
        <v>0</v>
      </c>
      <c r="BI712" s="40">
        <f t="shared" si="1925"/>
        <v>0</v>
      </c>
      <c r="BK712" s="6">
        <f t="shared" si="1926"/>
        <v>0</v>
      </c>
      <c r="BL712" s="6">
        <f t="shared" si="1926"/>
        <v>0</v>
      </c>
      <c r="BM712" s="6">
        <f t="shared" si="1927"/>
        <v>0</v>
      </c>
      <c r="BN712" s="40">
        <f t="shared" si="1928"/>
        <v>0</v>
      </c>
      <c r="BP712" s="6">
        <f t="shared" si="1929"/>
        <v>0</v>
      </c>
      <c r="BQ712" s="6">
        <f t="shared" si="1929"/>
        <v>0</v>
      </c>
      <c r="BR712" s="6">
        <f t="shared" si="1930"/>
        <v>0</v>
      </c>
      <c r="BS712" s="40">
        <f t="shared" si="1931"/>
        <v>0</v>
      </c>
      <c r="BU712" s="6">
        <f t="shared" si="1932"/>
        <v>0</v>
      </c>
      <c r="BV712" s="6">
        <f t="shared" si="1932"/>
        <v>0</v>
      </c>
      <c r="BW712" s="6">
        <f t="shared" si="1933"/>
        <v>0</v>
      </c>
      <c r="BX712" s="40">
        <f t="shared" si="1934"/>
        <v>0</v>
      </c>
      <c r="BZ712" s="6">
        <f t="shared" si="1935"/>
        <v>0</v>
      </c>
      <c r="CA712" s="6">
        <f t="shared" si="1935"/>
        <v>0</v>
      </c>
      <c r="CB712" s="6">
        <f t="shared" si="1936"/>
        <v>0</v>
      </c>
      <c r="CC712" s="40">
        <f t="shared" si="1937"/>
        <v>0</v>
      </c>
      <c r="CE712" s="6">
        <f t="shared" si="1938"/>
        <v>0</v>
      </c>
      <c r="CF712" s="6">
        <f t="shared" si="1938"/>
        <v>0</v>
      </c>
      <c r="CG712" s="6">
        <f t="shared" si="1939"/>
        <v>0</v>
      </c>
      <c r="CH712" s="40">
        <f t="shared" si="1940"/>
        <v>0</v>
      </c>
      <c r="CI712" s="212"/>
      <c r="CJ712" s="6">
        <f t="shared" si="1941"/>
        <v>0</v>
      </c>
      <c r="CK712" s="6">
        <f t="shared" si="1941"/>
        <v>0</v>
      </c>
      <c r="CL712" s="6">
        <f t="shared" si="1941"/>
        <v>0</v>
      </c>
      <c r="CM712" s="6">
        <f t="shared" si="1941"/>
        <v>0</v>
      </c>
      <c r="CN712" s="6">
        <f t="shared" si="1941"/>
        <v>0</v>
      </c>
      <c r="CO712" s="6">
        <f t="shared" si="1941"/>
        <v>0</v>
      </c>
      <c r="CP712" s="6">
        <f t="shared" si="1941"/>
        <v>0</v>
      </c>
      <c r="CQ712" s="6">
        <f t="shared" si="1941"/>
        <v>0</v>
      </c>
      <c r="CR712" s="6">
        <f t="shared" si="1941"/>
        <v>0</v>
      </c>
      <c r="CS712" s="6">
        <f t="shared" si="1941"/>
        <v>0</v>
      </c>
      <c r="CT712" s="6">
        <f t="shared" si="1941"/>
        <v>0</v>
      </c>
      <c r="CU712" s="6">
        <f t="shared" si="1941"/>
        <v>0</v>
      </c>
      <c r="CV712" s="212"/>
      <c r="CW712" s="6">
        <f t="shared" si="1942"/>
        <v>0</v>
      </c>
      <c r="CX712" s="6">
        <f t="shared" si="1942"/>
        <v>0</v>
      </c>
      <c r="CY712" s="6">
        <f t="shared" si="1942"/>
        <v>0</v>
      </c>
      <c r="CZ712" s="6">
        <f t="shared" si="1942"/>
        <v>0</v>
      </c>
      <c r="DA712" s="6">
        <f t="shared" si="1942"/>
        <v>0</v>
      </c>
      <c r="DB712" s="6">
        <f t="shared" si="1942"/>
        <v>0</v>
      </c>
      <c r="DC712" s="6">
        <f t="shared" si="1942"/>
        <v>0</v>
      </c>
      <c r="DD712" s="6">
        <f t="shared" si="1942"/>
        <v>0</v>
      </c>
      <c r="DE712" s="6">
        <f t="shared" si="1942"/>
        <v>1.2059160583941606</v>
      </c>
      <c r="DF712" s="6">
        <f t="shared" si="1942"/>
        <v>0.69642734455513566</v>
      </c>
      <c r="DG712" s="6">
        <f t="shared" si="1942"/>
        <v>0</v>
      </c>
      <c r="DH712" s="6">
        <f t="shared" si="1942"/>
        <v>0</v>
      </c>
      <c r="DI712" s="178"/>
      <c r="DJ712" s="6">
        <f t="shared" si="1943"/>
        <v>0</v>
      </c>
      <c r="DK712" s="6">
        <f t="shared" si="1943"/>
        <v>0</v>
      </c>
      <c r="DL712" s="6">
        <f t="shared" si="1943"/>
        <v>0</v>
      </c>
      <c r="DM712" s="6">
        <f t="shared" si="1943"/>
        <v>0</v>
      </c>
      <c r="DN712" s="6">
        <f t="shared" si="1943"/>
        <v>0</v>
      </c>
      <c r="DO712" s="6">
        <f t="shared" si="1943"/>
        <v>0</v>
      </c>
      <c r="DP712" s="6">
        <f t="shared" si="1943"/>
        <v>0</v>
      </c>
      <c r="DQ712" s="6">
        <f t="shared" si="1943"/>
        <v>0</v>
      </c>
      <c r="DR712" s="6">
        <f t="shared" si="1943"/>
        <v>0</v>
      </c>
      <c r="DS712" s="6">
        <f t="shared" si="1943"/>
        <v>0</v>
      </c>
      <c r="DT712" s="6">
        <f t="shared" si="1943"/>
        <v>0</v>
      </c>
      <c r="DU712" s="6">
        <f t="shared" si="1943"/>
        <v>0</v>
      </c>
      <c r="DV712" s="178"/>
      <c r="DW712" s="6">
        <f t="shared" si="1944"/>
        <v>0</v>
      </c>
      <c r="DX712" s="6">
        <f t="shared" si="1944"/>
        <v>0</v>
      </c>
      <c r="DY712" s="6">
        <f t="shared" si="1944"/>
        <v>0</v>
      </c>
      <c r="DZ712" s="6">
        <f t="shared" si="1944"/>
        <v>0</v>
      </c>
      <c r="EA712" s="6">
        <f t="shared" si="1944"/>
        <v>0</v>
      </c>
      <c r="EB712" s="6">
        <f t="shared" si="1944"/>
        <v>0</v>
      </c>
      <c r="EC712" s="6">
        <f t="shared" si="1944"/>
        <v>0</v>
      </c>
      <c r="ED712" s="6">
        <f t="shared" si="1944"/>
        <v>0</v>
      </c>
      <c r="EE712" s="6">
        <f t="shared" si="1944"/>
        <v>0</v>
      </c>
      <c r="EF712" s="6">
        <f t="shared" si="1944"/>
        <v>0</v>
      </c>
      <c r="EG712" s="6">
        <f t="shared" si="1944"/>
        <v>0</v>
      </c>
      <c r="EH712" s="6">
        <f t="shared" si="1944"/>
        <v>0</v>
      </c>
    </row>
    <row r="713" spans="2:138" x14ac:dyDescent="0.25">
      <c r="B713" s="51">
        <v>69140</v>
      </c>
      <c r="C713" s="51"/>
      <c r="D713" t="str" cm="1">
        <f t="array" ref="D713">_xll.OneStreamExcelAddIn.XFFunctions.XFGetMemberInfo("Description","Account",B713)</f>
        <v>Other Marketing</v>
      </c>
      <c r="E713" s="6">
        <f t="shared" si="1894"/>
        <v>0.50129158512720151</v>
      </c>
      <c r="F713" s="6">
        <f t="shared" si="1894"/>
        <v>0.19471428571428573</v>
      </c>
      <c r="G713" s="6">
        <f t="shared" si="1895"/>
        <v>-0.30657729941291578</v>
      </c>
      <c r="H713" s="55">
        <f t="shared" si="1896"/>
        <v>-1.574498236163177</v>
      </c>
      <c r="I713" s="41"/>
      <c r="J713" s="6">
        <f t="shared" si="1897"/>
        <v>0.34511269504912351</v>
      </c>
      <c r="K713" s="6">
        <f t="shared" si="1897"/>
        <v>0.20016341221992262</v>
      </c>
      <c r="L713" s="6">
        <f t="shared" si="1898"/>
        <v>-0.14494928282920089</v>
      </c>
      <c r="M713" s="40">
        <f t="shared" si="1899"/>
        <v>-0.72415473548154186</v>
      </c>
      <c r="N713" s="41"/>
      <c r="O713" s="6">
        <f t="shared" si="1900"/>
        <v>0.18480174192069676</v>
      </c>
      <c r="P713" s="6">
        <f t="shared" si="1901"/>
        <v>-0.16031095312842675</v>
      </c>
      <c r="Q713" s="40">
        <f t="shared" si="1902"/>
        <v>-0.86747533579645775</v>
      </c>
      <c r="R713" s="41"/>
      <c r="S713" s="6">
        <f t="shared" si="1945"/>
        <v>0</v>
      </c>
      <c r="T713" s="6">
        <f t="shared" si="1903"/>
        <v>-0.50129158512720151</v>
      </c>
      <c r="U713" s="40">
        <f t="shared" si="1904"/>
        <v>0</v>
      </c>
      <c r="V713" s="41"/>
      <c r="W713" s="42"/>
      <c r="X713" s="43"/>
      <c r="Y713" s="42"/>
      <c r="Z713" s="44"/>
      <c r="AB713" s="6">
        <f t="shared" si="1905"/>
        <v>0.39961461260537939</v>
      </c>
      <c r="AC713" s="6">
        <f t="shared" si="1905"/>
        <v>0.2014139804418689</v>
      </c>
      <c r="AD713" s="6">
        <f t="shared" si="1906"/>
        <v>-0.1982006321635105</v>
      </c>
      <c r="AE713" s="40">
        <f t="shared" si="1907"/>
        <v>-0.98404605146420898</v>
      </c>
      <c r="AG713" s="6">
        <f t="shared" si="1908"/>
        <v>0.11146476642913698</v>
      </c>
      <c r="AH713" s="6">
        <f t="shared" si="1908"/>
        <v>0.2119298780487805</v>
      </c>
      <c r="AI713" s="6">
        <f t="shared" si="1909"/>
        <v>0.10046511161964351</v>
      </c>
      <c r="AJ713" s="40">
        <f t="shared" si="1910"/>
        <v>0.4740488341927851</v>
      </c>
      <c r="AL713" s="6">
        <f t="shared" si="1911"/>
        <v>0.36482562277580072</v>
      </c>
      <c r="AM713" s="6">
        <f t="shared" si="1911"/>
        <v>0.19362952646239556</v>
      </c>
      <c r="AN713" s="6">
        <f t="shared" si="1912"/>
        <v>-0.17119609631340515</v>
      </c>
      <c r="AO713" s="40">
        <f t="shared" si="1913"/>
        <v>-0.88414251401194666</v>
      </c>
      <c r="AQ713" s="6">
        <f t="shared" si="1914"/>
        <v>0.50129158512720151</v>
      </c>
      <c r="AR713" s="6">
        <f t="shared" si="1914"/>
        <v>0.19471428571428573</v>
      </c>
      <c r="AS713" s="6">
        <f t="shared" si="1915"/>
        <v>-0.30657729941291578</v>
      </c>
      <c r="AT713" s="40">
        <f t="shared" si="1916"/>
        <v>-1.574498236163177</v>
      </c>
      <c r="AV713" s="6">
        <f t="shared" si="1917"/>
        <v>0.34511269504912351</v>
      </c>
      <c r="AW713" s="6">
        <f t="shared" si="1917"/>
        <v>0.19182614694722319</v>
      </c>
      <c r="AX713" s="6">
        <f t="shared" si="1918"/>
        <v>-0.15328654810190032</v>
      </c>
      <c r="AY713" s="40">
        <f t="shared" si="1919"/>
        <v>-0.79909100266750277</v>
      </c>
      <c r="BA713" s="6">
        <f t="shared" si="1920"/>
        <v>0</v>
      </c>
      <c r="BB713" s="6">
        <f t="shared" si="1920"/>
        <v>0.19505576990529641</v>
      </c>
      <c r="BC713" s="6">
        <f t="shared" si="1921"/>
        <v>0.19505576990529641</v>
      </c>
      <c r="BD713" s="40">
        <f t="shared" si="1922"/>
        <v>1</v>
      </c>
      <c r="BF713" s="6">
        <f t="shared" si="1923"/>
        <v>0</v>
      </c>
      <c r="BG713" s="6">
        <f t="shared" si="1923"/>
        <v>0.19255678670360113</v>
      </c>
      <c r="BH713" s="6">
        <f t="shared" si="1924"/>
        <v>0.19255678670360113</v>
      </c>
      <c r="BI713" s="40">
        <f t="shared" si="1925"/>
        <v>1</v>
      </c>
      <c r="BK713" s="6">
        <f t="shared" si="1926"/>
        <v>0</v>
      </c>
      <c r="BL713" s="6">
        <f t="shared" si="1926"/>
        <v>0.19960660445082556</v>
      </c>
      <c r="BM713" s="6">
        <f t="shared" si="1927"/>
        <v>0.19960660445082556</v>
      </c>
      <c r="BN713" s="40">
        <f t="shared" si="1928"/>
        <v>1</v>
      </c>
      <c r="BP713" s="6">
        <f t="shared" si="1929"/>
        <v>0</v>
      </c>
      <c r="BQ713" s="6">
        <f t="shared" si="1929"/>
        <v>0.19726995388435617</v>
      </c>
      <c r="BR713" s="6">
        <f t="shared" si="1930"/>
        <v>0.19726995388435617</v>
      </c>
      <c r="BS713" s="40">
        <f t="shared" si="1931"/>
        <v>1</v>
      </c>
      <c r="BU713" s="6">
        <f t="shared" si="1932"/>
        <v>0</v>
      </c>
      <c r="BV713" s="6">
        <f t="shared" si="1932"/>
        <v>0.18882988115449917</v>
      </c>
      <c r="BW713" s="6">
        <f t="shared" si="1933"/>
        <v>0.18882988115449917</v>
      </c>
      <c r="BX713" s="40">
        <f t="shared" si="1934"/>
        <v>1</v>
      </c>
      <c r="BZ713" s="6">
        <f t="shared" si="1935"/>
        <v>0</v>
      </c>
      <c r="CA713" s="6">
        <f t="shared" si="1935"/>
        <v>0.20054237288135596</v>
      </c>
      <c r="CB713" s="6">
        <f t="shared" si="1936"/>
        <v>0.20054237288135596</v>
      </c>
      <c r="CC713" s="40">
        <f t="shared" si="1937"/>
        <v>1</v>
      </c>
      <c r="CE713" s="6">
        <f t="shared" si="1938"/>
        <v>0</v>
      </c>
      <c r="CF713" s="6">
        <f t="shared" si="1938"/>
        <v>0.19546713532513182</v>
      </c>
      <c r="CG713" s="6">
        <f t="shared" si="1939"/>
        <v>0.19546713532513182</v>
      </c>
      <c r="CH713" s="40">
        <f t="shared" si="1940"/>
        <v>1</v>
      </c>
      <c r="CI713" s="212"/>
      <c r="CJ713" s="6">
        <f t="shared" si="1941"/>
        <v>0.39961461260537939</v>
      </c>
      <c r="CK713" s="6">
        <f t="shared" si="1941"/>
        <v>0.11146476642913698</v>
      </c>
      <c r="CL713" s="6">
        <f t="shared" si="1941"/>
        <v>0.36482562277580072</v>
      </c>
      <c r="CM713" s="6">
        <f t="shared" si="1941"/>
        <v>0.50129158512720151</v>
      </c>
      <c r="CN713" s="6">
        <f t="shared" si="1941"/>
        <v>0.34511269504912351</v>
      </c>
      <c r="CO713" s="6">
        <f t="shared" si="1941"/>
        <v>0</v>
      </c>
      <c r="CP713" s="6">
        <f t="shared" si="1941"/>
        <v>0</v>
      </c>
      <c r="CQ713" s="6">
        <f t="shared" si="1941"/>
        <v>0</v>
      </c>
      <c r="CR713" s="6">
        <f t="shared" si="1941"/>
        <v>0</v>
      </c>
      <c r="CS713" s="6">
        <f t="shared" si="1941"/>
        <v>0</v>
      </c>
      <c r="CT713" s="6">
        <f t="shared" si="1941"/>
        <v>0</v>
      </c>
      <c r="CU713" s="6">
        <f t="shared" si="1941"/>
        <v>0</v>
      </c>
      <c r="CV713" s="212"/>
      <c r="CW713" s="6">
        <f t="shared" si="1942"/>
        <v>6.2568043547870638E-3</v>
      </c>
      <c r="CX713" s="6">
        <f t="shared" si="1942"/>
        <v>0.24230517354289458</v>
      </c>
      <c r="CY713" s="6">
        <f t="shared" si="1942"/>
        <v>0.10502412716434857</v>
      </c>
      <c r="CZ713" s="6">
        <f t="shared" si="1942"/>
        <v>0.38044555916199468</v>
      </c>
      <c r="DA713" s="6">
        <f t="shared" si="1942"/>
        <v>-0.2585789320105048</v>
      </c>
      <c r="DB713" s="6">
        <f t="shared" si="1942"/>
        <v>0.11787193373685888</v>
      </c>
      <c r="DC713" s="6">
        <f t="shared" si="1942"/>
        <v>0.12601322314049587</v>
      </c>
      <c r="DD713" s="6">
        <f t="shared" si="1942"/>
        <v>0.13668267454746952</v>
      </c>
      <c r="DE713" s="6">
        <f t="shared" si="1942"/>
        <v>0.29288321167883213</v>
      </c>
      <c r="DF713" s="6">
        <f t="shared" si="1942"/>
        <v>0.10025077293026451</v>
      </c>
      <c r="DG713" s="6">
        <f t="shared" si="1942"/>
        <v>3.934593572778828E-2</v>
      </c>
      <c r="DH713" s="6">
        <f t="shared" si="1942"/>
        <v>9.4120287253141831E-3</v>
      </c>
      <c r="DI713" s="178"/>
      <c r="DJ713" s="6">
        <f t="shared" si="1943"/>
        <v>0.2014139804418689</v>
      </c>
      <c r="DK713" s="6">
        <f t="shared" si="1943"/>
        <v>0.2119298780487805</v>
      </c>
      <c r="DL713" s="6">
        <f t="shared" si="1943"/>
        <v>0.19362952646239556</v>
      </c>
      <c r="DM713" s="6">
        <f t="shared" si="1943"/>
        <v>0.19471428571428573</v>
      </c>
      <c r="DN713" s="6">
        <f t="shared" si="1943"/>
        <v>0.19182614694722319</v>
      </c>
      <c r="DO713" s="6">
        <f t="shared" si="1943"/>
        <v>0.19505576990529641</v>
      </c>
      <c r="DP713" s="6">
        <f t="shared" si="1943"/>
        <v>0.19255678670360113</v>
      </c>
      <c r="DQ713" s="6">
        <f t="shared" si="1943"/>
        <v>0.19960660445082556</v>
      </c>
      <c r="DR713" s="6">
        <f t="shared" si="1943"/>
        <v>0.19726995388435617</v>
      </c>
      <c r="DS713" s="6">
        <f t="shared" si="1943"/>
        <v>0.18882988115449917</v>
      </c>
      <c r="DT713" s="6">
        <f t="shared" si="1943"/>
        <v>0.20054237288135596</v>
      </c>
      <c r="DU713" s="6">
        <f t="shared" si="1943"/>
        <v>0.19546713532513182</v>
      </c>
      <c r="DV713" s="178"/>
      <c r="DW713" s="6">
        <f t="shared" si="1944"/>
        <v>0</v>
      </c>
      <c r="DX713" s="6">
        <f t="shared" si="1944"/>
        <v>0</v>
      </c>
      <c r="DY713" s="6">
        <f t="shared" si="1944"/>
        <v>0</v>
      </c>
      <c r="DZ713" s="6">
        <f t="shared" si="1944"/>
        <v>0</v>
      </c>
      <c r="EA713" s="6">
        <f t="shared" si="1944"/>
        <v>0</v>
      </c>
      <c r="EB713" s="6">
        <f t="shared" si="1944"/>
        <v>0</v>
      </c>
      <c r="EC713" s="6">
        <f t="shared" si="1944"/>
        <v>0</v>
      </c>
      <c r="ED713" s="6">
        <f t="shared" si="1944"/>
        <v>0</v>
      </c>
      <c r="EE713" s="6">
        <f t="shared" si="1944"/>
        <v>0</v>
      </c>
      <c r="EF713" s="6">
        <f t="shared" si="1944"/>
        <v>0</v>
      </c>
      <c r="EG713" s="6">
        <f t="shared" si="1944"/>
        <v>0</v>
      </c>
      <c r="EH713" s="6">
        <f t="shared" si="1944"/>
        <v>0</v>
      </c>
    </row>
    <row r="714" spans="2:138" s="47" customFormat="1" x14ac:dyDescent="0.25">
      <c r="B714" s="51" t="s">
        <v>107</v>
      </c>
      <c r="C714" s="51"/>
      <c r="D714" s="47" t="s">
        <v>108</v>
      </c>
      <c r="E714" s="205">
        <f t="shared" si="1894"/>
        <v>1.3329119373776908</v>
      </c>
      <c r="F714" s="205">
        <f t="shared" si="1894"/>
        <v>0.7103597105507703</v>
      </c>
      <c r="G714" s="205">
        <f t="shared" si="1895"/>
        <v>-0.62255222682692046</v>
      </c>
      <c r="H714" s="206">
        <f t="shared" si="1896"/>
        <v>-0.87639011275601597</v>
      </c>
      <c r="I714" s="41"/>
      <c r="J714" s="208">
        <f t="shared" si="1897"/>
        <v>1.2098324022346367</v>
      </c>
      <c r="K714" s="208">
        <f t="shared" si="1897"/>
        <v>0.73023929931899578</v>
      </c>
      <c r="L714" s="208">
        <f t="shared" si="1898"/>
        <v>-0.47959310291564095</v>
      </c>
      <c r="M714" s="209">
        <f t="shared" si="1899"/>
        <v>-0.6567615620836873</v>
      </c>
      <c r="N714" s="41"/>
      <c r="O714" s="208">
        <f t="shared" si="1900"/>
        <v>0.36390862556345022</v>
      </c>
      <c r="P714" s="208">
        <f t="shared" si="1901"/>
        <v>-0.84592377667118646</v>
      </c>
      <c r="Q714" s="209">
        <f t="shared" si="1902"/>
        <v>-2.3245499481124368</v>
      </c>
      <c r="R714" s="41"/>
      <c r="S714" s="208">
        <f t="shared" si="1945"/>
        <v>0</v>
      </c>
      <c r="T714" s="208">
        <f>S714-E714</f>
        <v>-1.3329119373776908</v>
      </c>
      <c r="U714" s="209">
        <f t="shared" si="1904"/>
        <v>0</v>
      </c>
      <c r="V714" s="41"/>
      <c r="W714" s="42"/>
      <c r="X714" s="43"/>
      <c r="Y714" s="42"/>
      <c r="Z714" s="44"/>
      <c r="AB714" s="208">
        <f t="shared" si="1905"/>
        <v>0.60800883179446008</v>
      </c>
      <c r="AC714" s="208">
        <f t="shared" si="1905"/>
        <v>0.7348016419170591</v>
      </c>
      <c r="AD714" s="208">
        <f t="shared" si="1906"/>
        <v>0.12679281012259902</v>
      </c>
      <c r="AE714" s="209">
        <f t="shared" si="1907"/>
        <v>0.17255379260150155</v>
      </c>
      <c r="AG714" s="208">
        <f t="shared" si="1908"/>
        <v>1.5156571654790183</v>
      </c>
      <c r="AH714" s="208">
        <f t="shared" si="1908"/>
        <v>0.77316590447141775</v>
      </c>
      <c r="AI714" s="208">
        <f t="shared" si="1909"/>
        <v>-0.74249126100760054</v>
      </c>
      <c r="AJ714" s="209">
        <f t="shared" si="1910"/>
        <v>-0.96032592321205856</v>
      </c>
      <c r="AL714" s="208">
        <f t="shared" si="1911"/>
        <v>1.356508896797153</v>
      </c>
      <c r="AM714" s="208">
        <f t="shared" si="1911"/>
        <v>0.70640227483739559</v>
      </c>
      <c r="AN714" s="208">
        <f t="shared" si="1912"/>
        <v>-0.65010662195975744</v>
      </c>
      <c r="AO714" s="209">
        <f t="shared" si="1913"/>
        <v>-0.92030652379963429</v>
      </c>
      <c r="AQ714" s="208">
        <f t="shared" si="1914"/>
        <v>1.3329119373776908</v>
      </c>
      <c r="AR714" s="208">
        <f t="shared" si="1914"/>
        <v>0.7103597105507703</v>
      </c>
      <c r="AS714" s="208">
        <f t="shared" si="1915"/>
        <v>-0.62255222682692046</v>
      </c>
      <c r="AT714" s="209">
        <f t="shared" si="1916"/>
        <v>-0.87639011275601597</v>
      </c>
      <c r="AV714" s="208">
        <f t="shared" si="1917"/>
        <v>1.2098324022346367</v>
      </c>
      <c r="AW714" s="208">
        <f t="shared" si="1917"/>
        <v>0.6998231574104864</v>
      </c>
      <c r="AX714" s="208">
        <f t="shared" si="1918"/>
        <v>-0.51000924482415033</v>
      </c>
      <c r="AY714" s="209">
        <f t="shared" si="1919"/>
        <v>-0.72876874596620511</v>
      </c>
      <c r="BA714" s="208">
        <f t="shared" si="1920"/>
        <v>0</v>
      </c>
      <c r="BB714" s="208">
        <f t="shared" si="1920"/>
        <v>0.71160551853139253</v>
      </c>
      <c r="BC714" s="208">
        <f t="shared" si="1921"/>
        <v>0.71160551853139253</v>
      </c>
      <c r="BD714" s="209">
        <f t="shared" si="1922"/>
        <v>1</v>
      </c>
      <c r="BF714" s="208">
        <f t="shared" si="1923"/>
        <v>0</v>
      </c>
      <c r="BG714" s="208">
        <f t="shared" si="1923"/>
        <v>0.70248868882721616</v>
      </c>
      <c r="BH714" s="208">
        <f t="shared" si="1924"/>
        <v>0.70248868882721616</v>
      </c>
      <c r="BI714" s="209">
        <f t="shared" si="1925"/>
        <v>1</v>
      </c>
      <c r="BK714" s="208">
        <f t="shared" si="1926"/>
        <v>0</v>
      </c>
      <c r="BL714" s="208">
        <f t="shared" si="1926"/>
        <v>0.72820794448420678</v>
      </c>
      <c r="BM714" s="208">
        <f t="shared" si="1927"/>
        <v>0.72820794448420678</v>
      </c>
      <c r="BN714" s="209">
        <f t="shared" si="1928"/>
        <v>1</v>
      </c>
      <c r="BP714" s="208">
        <f t="shared" si="1929"/>
        <v>0</v>
      </c>
      <c r="BQ714" s="208">
        <f t="shared" si="1929"/>
        <v>0.71968333924547712</v>
      </c>
      <c r="BR714" s="208">
        <f t="shared" si="1930"/>
        <v>0.71968333924547712</v>
      </c>
      <c r="BS714" s="209">
        <f t="shared" si="1931"/>
        <v>1</v>
      </c>
      <c r="BU714" s="208">
        <f t="shared" si="1932"/>
        <v>0</v>
      </c>
      <c r="BV714" s="208">
        <f t="shared" si="1932"/>
        <v>0.68889213355959256</v>
      </c>
      <c r="BW714" s="208">
        <f t="shared" si="1933"/>
        <v>0.68889213355959256</v>
      </c>
      <c r="BX714" s="209">
        <f t="shared" si="1934"/>
        <v>1</v>
      </c>
      <c r="BZ714" s="208">
        <f t="shared" si="1935"/>
        <v>0</v>
      </c>
      <c r="CA714" s="208">
        <f t="shared" si="1935"/>
        <v>0.73162182954670041</v>
      </c>
      <c r="CB714" s="208">
        <f t="shared" si="1936"/>
        <v>0.73162182954670041</v>
      </c>
      <c r="CC714" s="209">
        <f t="shared" si="1937"/>
        <v>1</v>
      </c>
      <c r="CE714" s="208">
        <f t="shared" si="1938"/>
        <v>0</v>
      </c>
      <c r="CF714" s="208">
        <f t="shared" si="1938"/>
        <v>0.7131062683068542</v>
      </c>
      <c r="CG714" s="208">
        <f t="shared" si="1939"/>
        <v>0.7131062683068542</v>
      </c>
      <c r="CH714" s="209">
        <f t="shared" si="1940"/>
        <v>1</v>
      </c>
      <c r="CI714" s="214"/>
      <c r="CJ714" s="208">
        <f t="shared" si="1941"/>
        <v>0.60800883179446008</v>
      </c>
      <c r="CK714" s="208">
        <f t="shared" si="1941"/>
        <v>1.5156571654790183</v>
      </c>
      <c r="CL714" s="208">
        <f t="shared" si="1941"/>
        <v>1.356508896797153</v>
      </c>
      <c r="CM714" s="208">
        <f t="shared" si="1941"/>
        <v>1.3329119373776908</v>
      </c>
      <c r="CN714" s="208">
        <f t="shared" si="1941"/>
        <v>1.2098324022346367</v>
      </c>
      <c r="CO714" s="208">
        <f t="shared" si="1941"/>
        <v>0</v>
      </c>
      <c r="CP714" s="208">
        <f t="shared" si="1941"/>
        <v>0</v>
      </c>
      <c r="CQ714" s="208">
        <f t="shared" si="1941"/>
        <v>0</v>
      </c>
      <c r="CR714" s="208">
        <f t="shared" si="1941"/>
        <v>0</v>
      </c>
      <c r="CS714" s="208">
        <f t="shared" si="1941"/>
        <v>0</v>
      </c>
      <c r="CT714" s="208">
        <f t="shared" si="1941"/>
        <v>0</v>
      </c>
      <c r="CU714" s="208">
        <f t="shared" si="1941"/>
        <v>0</v>
      </c>
      <c r="CV714" s="214"/>
      <c r="CW714" s="208">
        <f t="shared" si="1942"/>
        <v>0.1580531540185719</v>
      </c>
      <c r="CX714" s="208">
        <f t="shared" si="1942"/>
        <v>0.31776358873608385</v>
      </c>
      <c r="CY714" s="208">
        <f t="shared" si="1942"/>
        <v>0.24231053079761566</v>
      </c>
      <c r="CZ714" s="208">
        <f t="shared" si="1942"/>
        <v>0.72159634110357029</v>
      </c>
      <c r="DA714" s="208">
        <f t="shared" si="1942"/>
        <v>0.94209512693317765</v>
      </c>
      <c r="DB714" s="208">
        <f t="shared" si="1942"/>
        <v>0.48153233513857918</v>
      </c>
      <c r="DC714" s="208">
        <f t="shared" si="1942"/>
        <v>0.26452892561983471</v>
      </c>
      <c r="DD714" s="208">
        <f t="shared" si="1942"/>
        <v>0.14445142223864055</v>
      </c>
      <c r="DE714" s="208">
        <f t="shared" si="1942"/>
        <v>1.6009963503649633</v>
      </c>
      <c r="DF714" s="208">
        <f t="shared" si="1942"/>
        <v>0.79667811748540029</v>
      </c>
      <c r="DG714" s="208">
        <f t="shared" si="1942"/>
        <v>8.5769376181474483E-2</v>
      </c>
      <c r="DH714" s="208">
        <f t="shared" si="1942"/>
        <v>0.90885098743267512</v>
      </c>
      <c r="DI714" s="215"/>
      <c r="DJ714" s="208">
        <f t="shared" si="1943"/>
        <v>0.7348016419170591</v>
      </c>
      <c r="DK714" s="208">
        <f t="shared" si="1943"/>
        <v>0.77316590447141775</v>
      </c>
      <c r="DL714" s="208">
        <f t="shared" si="1943"/>
        <v>0.70640227483739559</v>
      </c>
      <c r="DM714" s="208">
        <f t="shared" si="1943"/>
        <v>0.7103597105507703</v>
      </c>
      <c r="DN714" s="208">
        <f t="shared" si="1943"/>
        <v>0.6998231574104864</v>
      </c>
      <c r="DO714" s="208">
        <f t="shared" si="1943"/>
        <v>0.71160551853139253</v>
      </c>
      <c r="DP714" s="208">
        <f t="shared" si="1943"/>
        <v>0.70248868882721616</v>
      </c>
      <c r="DQ714" s="208">
        <f t="shared" si="1943"/>
        <v>0.72820794448420678</v>
      </c>
      <c r="DR714" s="208">
        <f t="shared" si="1943"/>
        <v>0.71968333924547712</v>
      </c>
      <c r="DS714" s="208">
        <f t="shared" si="1943"/>
        <v>0.68889213355959256</v>
      </c>
      <c r="DT714" s="208">
        <f t="shared" si="1943"/>
        <v>0.73162182954670041</v>
      </c>
      <c r="DU714" s="208">
        <f t="shared" si="1943"/>
        <v>0.7131062683068542</v>
      </c>
      <c r="DV714" s="215"/>
      <c r="DW714" s="208">
        <f t="shared" si="1944"/>
        <v>2.4497036710239652E-3</v>
      </c>
      <c r="DX714" s="208">
        <f t="shared" si="1944"/>
        <v>2.4601936505747129E-3</v>
      </c>
      <c r="DY714" s="208">
        <f t="shared" si="1944"/>
        <v>2.4624884553179024E-3</v>
      </c>
      <c r="DZ714" s="208">
        <f t="shared" si="1944"/>
        <v>2.4665555619834707E-3</v>
      </c>
      <c r="EA714" s="208">
        <f t="shared" si="1944"/>
        <v>2.4658582912844033E-3</v>
      </c>
      <c r="EB714" s="208">
        <f t="shared" si="1944"/>
        <v>2.4620078609431679E-3</v>
      </c>
      <c r="EC714" s="208">
        <f t="shared" si="1944"/>
        <v>2.4669500293103448E-3</v>
      </c>
      <c r="ED714" s="208">
        <f t="shared" si="1944"/>
        <v>2.4635203062804705E-3</v>
      </c>
      <c r="EE714" s="208">
        <f t="shared" si="1944"/>
        <v>2.4712635122302157E-3</v>
      </c>
      <c r="EF714" s="208">
        <f t="shared" si="1944"/>
        <v>2.4652622720184813E-3</v>
      </c>
      <c r="EG714" s="208">
        <f t="shared" si="1944"/>
        <v>2.4595076380688808E-3</v>
      </c>
      <c r="EH714" s="208">
        <f t="shared" si="1944"/>
        <v>2.456749366626433E-3</v>
      </c>
    </row>
    <row r="715" spans="2:138" ht="15.75" x14ac:dyDescent="0.25">
      <c r="B715" s="51"/>
      <c r="C715" s="51"/>
      <c r="D715" s="95"/>
      <c r="E715" s="177"/>
      <c r="F715" s="177"/>
      <c r="G715" s="177"/>
      <c r="H715" s="82"/>
      <c r="I715" s="41"/>
      <c r="J715" s="8"/>
      <c r="K715" s="8"/>
      <c r="L715" s="8"/>
      <c r="M715" s="78"/>
      <c r="N715" s="41"/>
      <c r="O715" s="8"/>
      <c r="P715" s="8"/>
      <c r="Q715" s="78"/>
      <c r="R715" s="41"/>
      <c r="S715" s="8"/>
      <c r="T715" s="8"/>
      <c r="U715" s="78"/>
      <c r="V715" s="41"/>
      <c r="AA715" s="95"/>
      <c r="AB715" s="8"/>
      <c r="AC715" s="8"/>
      <c r="AD715" s="8"/>
      <c r="AE715" s="78"/>
      <c r="AG715" s="8"/>
      <c r="AH715" s="8"/>
      <c r="AI715" s="8"/>
      <c r="AJ715" s="78"/>
      <c r="AL715" s="8"/>
      <c r="AM715" s="8"/>
      <c r="AN715" s="8"/>
      <c r="AO715" s="78"/>
      <c r="AQ715" s="8"/>
      <c r="AR715" s="8"/>
      <c r="AS715" s="8"/>
      <c r="AT715" s="78"/>
      <c r="AV715" s="8"/>
      <c r="AW715" s="8"/>
      <c r="AX715" s="8"/>
      <c r="AY715" s="78"/>
      <c r="BA715" s="8"/>
      <c r="BB715" s="8"/>
      <c r="BC715" s="8"/>
      <c r="BD715" s="78"/>
      <c r="BF715" s="8"/>
      <c r="BG715" s="8"/>
      <c r="BH715" s="8"/>
      <c r="BI715" s="78"/>
      <c r="BK715" s="8"/>
      <c r="BL715" s="8"/>
      <c r="BM715" s="8"/>
      <c r="BN715" s="78"/>
      <c r="BP715" s="8"/>
      <c r="BQ715" s="8"/>
      <c r="BR715" s="8"/>
      <c r="BS715" s="78"/>
      <c r="BU715" s="8"/>
      <c r="BV715" s="8"/>
      <c r="BW715" s="8"/>
      <c r="BX715" s="78"/>
      <c r="BZ715" s="8"/>
      <c r="CA715" s="8"/>
      <c r="CB715" s="8"/>
      <c r="CC715" s="78"/>
      <c r="CE715" s="8"/>
      <c r="CF715" s="8"/>
      <c r="CG715" s="8"/>
      <c r="CH715" s="7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</row>
    <row r="716" spans="2:138" x14ac:dyDescent="0.25">
      <c r="B716" s="51"/>
      <c r="C716" s="51"/>
      <c r="D716" s="137" t="s">
        <v>110</v>
      </c>
      <c r="H716" s="138"/>
      <c r="I716" s="41"/>
      <c r="N716" s="41"/>
      <c r="R716" s="41"/>
      <c r="U716" s="7"/>
      <c r="V716" s="41"/>
      <c r="W716" s="74"/>
      <c r="X716" s="75"/>
      <c r="Y716" s="74"/>
      <c r="Z716" s="76"/>
      <c r="AA716" s="137"/>
      <c r="AE716" s="7"/>
      <c r="AJ716" s="7"/>
      <c r="AO716" s="7"/>
      <c r="AT716" s="7"/>
      <c r="AY716" s="7"/>
      <c r="BD716" s="7"/>
      <c r="BI716" s="7"/>
      <c r="BN716" s="7"/>
      <c r="BS716" s="7"/>
      <c r="BX716" s="7"/>
      <c r="CC716" s="7"/>
      <c r="CH716" s="7"/>
    </row>
    <row r="717" spans="2:138" x14ac:dyDescent="0.25">
      <c r="B717" s="51">
        <v>69170</v>
      </c>
      <c r="C717" s="51"/>
      <c r="D717" t="str" cm="1">
        <f t="array" ref="D717">_xll.OneStreamExcelAddIn.XFFunctions.XFGetMemberInfo("Description","Account",B717)</f>
        <v>Property Taxes</v>
      </c>
      <c r="E717" s="53">
        <f>_xll.OneStreamExcelAddIn.XFFunctions.XFGetCell("TRUE", "CONSOL", $D$3,"TOT_Entity","USD","Actual",$E$3,"PERIODIC",$B717,"TOPFLOW","TOP","TOP","top1",$C717,"top3","Open_Acute_DIV1","TOP5","TOP6","REPORTED","TOP8")</f>
        <v>22067</v>
      </c>
      <c r="F717" s="53">
        <f>_xll.OneStreamExcelAddIn.XFFunctions.XFGetCell("TRUE", "CONSOL", $D$3,"TOT_Entity","Aggregated","Budget_Working",$E$3,"PERIODIC",$B717,"TOPFLOW","TOP","TOP","top1",$C717,"top3","Open_Acute_DIV1","TOP5","TOP6","REPORTED","TOP8")</f>
        <v>21485</v>
      </c>
      <c r="G717" s="53">
        <f t="shared" ref="G717:G723" si="1946">F717-E717</f>
        <v>-582</v>
      </c>
      <c r="H717" s="55">
        <f t="shared" ref="H717:H723" si="1947">IFERROR(G717/F717,0)</f>
        <v>-2.7088666511519664E-2</v>
      </c>
      <c r="I717" s="41"/>
      <c r="J717" s="53">
        <f>_xll.OneStreamExcelAddIn.XFFunctions.XFGetCell("TRUE", "CONSOL", $D$3,"TOT_Entity","USD","Actual",$E$3,"YTD",$B717,"TOPFLOW","TOP","TOP","top1",$C717,"TOP3","Open_Acute_DIV1","TOP5","TOP6","REPORTED","TOP8")</f>
        <v>88268</v>
      </c>
      <c r="K717" s="53">
        <f>_xll.OneStreamExcelAddIn.XFFunctions.XFGetCell("TRUE", "CONSOL", $D$3,"TOT_Entity","Aggregated","Budget_Working",$E$3,"YTD",$B717,"TOPFLOW","TOP","TOP","top1",$C717,"TOP3","Open_Acute_DIV1","TOP5","TOP6","REPORTED","TOP8")</f>
        <v>85940</v>
      </c>
      <c r="L717" s="53">
        <f t="shared" ref="L717:L723" si="1948">K717-J717</f>
        <v>-2328</v>
      </c>
      <c r="M717" s="40">
        <f t="shared" ref="M717:M723" si="1949">IFERROR(L717/K717,0)</f>
        <v>-2.7088666511519664E-2</v>
      </c>
      <c r="N717" s="41"/>
      <c r="O717" s="53">
        <f>_xll.OneStreamExcelAddIn.XFFunctions.XFGetCell("TRUE", "CONSOL", $D$3,"TOT_Entity","USD","Actual",$F$3,"YTD",$B717,"TOPFLOW","TOP","TOP","top1",$C717,"TOP3","Open_Acute_DIV1","TOP5","TOP6","REPORTED","TOP8")</f>
        <v>88268</v>
      </c>
      <c r="P717" s="53">
        <f>_xll.OneStreamExcelAddIn.XFFunctions.XFGetCell("TRUE", "CONSOL", $D$3,"TOT_Entity","USD","Actual",$E$3,"YTD",$B717,"TOPFLOW","TOP","TOP","top1",$C717,"top3","Open_Acute_DIV1","TOP5","TOP6","REPORTED","VAR_BW_PY_Actual")</f>
        <v>0</v>
      </c>
      <c r="Q717" s="40">
        <f t="shared" ref="Q717:Q723" si="1950">IFERROR(P717/O717,0)</f>
        <v>0</v>
      </c>
      <c r="R717" s="41"/>
      <c r="S717" s="53">
        <f>_xll.OneStreamExcelAddIn.XFFunctions.XFGetCell("TRUE", "CONSOL", $D$3,"TOT_Entity","USD","MIDFCST",$E$3,"MTD",$B717,"TOPFLOW","TOP","TOP","top1",$C717,"TOP3","Open_Acute_DIV1","TOP5","TOP6","REPORTED","TOP8")</f>
        <v>0</v>
      </c>
      <c r="T717" s="53">
        <f t="shared" ref="T717:T723" si="1951">S717-E717</f>
        <v>-22067</v>
      </c>
      <c r="U717" s="40">
        <f t="shared" ref="U717:U723" si="1952">IFERROR(T717/S717,0)</f>
        <v>0</v>
      </c>
      <c r="V717" s="41"/>
      <c r="W717" s="42"/>
      <c r="X717" s="43"/>
      <c r="Y717" s="42"/>
      <c r="Z717" s="44"/>
      <c r="AB717" s="53">
        <f>_xll.OneStreamExcelAddIn.XFFunctions.XFGetCell("TRUE", "CONSOL", $D$3,"TOT_Entity","USD","Actual",[1]Setup!C4,"PERIODIC",$B717,"TOPFLOW","TOP","TOP","top1",$C717,"top3","Open_Acute_DIV1","TOP5","TOP6","REPORTED","TOP8")</f>
        <v>22067</v>
      </c>
      <c r="AC717" s="53">
        <f>_xll.OneStreamExcelAddIn.XFFunctions.XFGetCell("TRUE", "CONSOL", $D$3,"TOT_Entity","Aggregated","Budget_Working",[1]Setup!C4,"PERIODIC",$B717,"TOPFLOW","TOP","TOP","top1",$C717,"top3","Open_Acute_DIV1","TOP5","TOP6","REPORTED","TOP8")</f>
        <v>21485</v>
      </c>
      <c r="AD717" s="53">
        <f t="shared" ref="AD717:AD723" si="1953">AC717-AB717</f>
        <v>-582</v>
      </c>
      <c r="AE717" s="40">
        <f t="shared" ref="AE717:AE722" si="1954">IFERROR(AD717/AC717,0)</f>
        <v>-2.7088666511519664E-2</v>
      </c>
      <c r="AG717" s="53">
        <f>_xll.OneStreamExcelAddIn.XFFunctions.XFGetCell("TRUE", "CONSOL", $D$3,"TOT_Entity","USD","Actual",[1]Setup!C5,"PERIODIC",$B717,"TOPFLOW","TOP","TOP","top1",$C717,"top3","Open_Acute_DIV1","TOP5","TOP6","REPORTED","TOP8")</f>
        <v>22067</v>
      </c>
      <c r="AH717" s="53">
        <f>_xll.OneStreamExcelAddIn.XFFunctions.XFGetCell("TRUE", "CONSOL", $D$3,"TOT_Entity","Aggregated","Budget_Working",[1]Setup!C5,"PERIODIC",$B717,"TOPFLOW","TOP","TOP","top1",$C717,"top3","Open_Acute_DIV1","TOP5","TOP6","REPORTED","TOP8")</f>
        <v>21485</v>
      </c>
      <c r="AI717" s="53">
        <f t="shared" ref="AI717:AI723" si="1955">AH717-AG717</f>
        <v>-582</v>
      </c>
      <c r="AJ717" s="40">
        <f t="shared" ref="AJ717:AJ722" si="1956">IFERROR(AI717/AH717,0)</f>
        <v>-2.7088666511519664E-2</v>
      </c>
      <c r="AL717" s="53">
        <f>_xll.OneStreamExcelAddIn.XFFunctions.XFGetCell("TRUE", "CONSOL", $D$3,"TOT_Entity","USD","Actual",[1]Setup!C6,"PERIODIC",$B717,"TOPFLOW","TOP","TOP","top1",$C717,"top3","Open_Acute_DIV1","TOP5","TOP6","REPORTED","TOP8")</f>
        <v>22067</v>
      </c>
      <c r="AM717" s="53">
        <f>_xll.OneStreamExcelAddIn.XFFunctions.XFGetCell("TRUE", "CONSOL", $D$3,"TOT_Entity","Aggregated","Budget_Working",[1]Setup!C6,"PERIODIC",$B717,"TOPFLOW","TOP","TOP","top1",$C717,"top3","Open_Acute_DIV1","TOP5","TOP6","REPORTED","TOP8")</f>
        <v>21485</v>
      </c>
      <c r="AN717" s="53">
        <f t="shared" ref="AN717:AN723" si="1957">AM717-AL717</f>
        <v>-582</v>
      </c>
      <c r="AO717" s="40">
        <f t="shared" ref="AO717:AO722" si="1958">IFERROR(AN717/AM717,0)</f>
        <v>-2.7088666511519664E-2</v>
      </c>
      <c r="AQ717" s="53">
        <f>_xll.OneStreamExcelAddIn.XFFunctions.XFGetCell("TRUE", "CONSOL", $D$3,"TOT_Entity","USD","Actual",[1]Setup!C7,"PERIODIC",$B717,"TOPFLOW","TOP","TOP","top1",$C717,"top3","Open_Acute_DIV1","TOP5","TOP6","REPORTED","TOP8")</f>
        <v>22067</v>
      </c>
      <c r="AR717" s="53">
        <f>_xll.OneStreamExcelAddIn.XFFunctions.XFGetCell("TRUE", "CONSOL", $D$3,"TOT_Entity","Aggregated","Budget_Working",[1]Setup!C7,"PERIODIC",$B717,"TOPFLOW","TOP","TOP","top1",$C717,"top3","Open_Acute_DIV1","TOP5","TOP6","REPORTED","TOP8")</f>
        <v>21485</v>
      </c>
      <c r="AS717" s="53">
        <f t="shared" ref="AS717:AS723" si="1959">AR717-AQ717</f>
        <v>-582</v>
      </c>
      <c r="AT717" s="40">
        <f t="shared" ref="AT717:AT722" si="1960">IFERROR(AS717/AR717,0)</f>
        <v>-2.7088666511519664E-2</v>
      </c>
      <c r="AV717" s="53">
        <f>_xll.OneStreamExcelAddIn.XFFunctions.XFGetCell("TRUE", "CONSOL", $D$3,"TOT_Entity","USD","Actual",[1]Setup!C8,"PERIODIC",$B717,"TOPFLOW","TOP","TOP","top1",$C717,"top3","Open_Acute_DIV1","TOP5","TOP6","REPORTED","TOP8")</f>
        <v>-88268</v>
      </c>
      <c r="AW717" s="53">
        <f>_xll.OneStreamExcelAddIn.XFFunctions.XFGetCell("TRUE", "CONSOL", $D$3,"TOT_Entity","Aggregated","Budget_Working",[1]Setup!C8,"PERIODIC",$B717,"TOPFLOW","TOP","TOP","top1",$C717,"top3","Open_Acute_DIV1","TOP5","TOP6","REPORTED","TOP8")</f>
        <v>21485</v>
      </c>
      <c r="AX717" s="53">
        <f t="shared" ref="AX717:AX723" si="1961">AW717-AV717</f>
        <v>109753</v>
      </c>
      <c r="AY717" s="40">
        <f t="shared" ref="AY717:AY722" si="1962">IFERROR(AX717/AW717,0)</f>
        <v>5.108354666046079</v>
      </c>
      <c r="BA717" s="53">
        <f>_xll.OneStreamExcelAddIn.XFFunctions.XFGetCell("TRUE", "CONSOL", $D$3,"TOT_Entity","USD","Actual",[1]Setup!C9,"PERIODIC",$B717,"TOPFLOW","TOP","TOP","top1",$C717,"top3","Open_Acute_DIV1","TOP5","TOP6","REPORTED","TOP8")</f>
        <v>0</v>
      </c>
      <c r="BB717" s="53">
        <f>_xll.OneStreamExcelAddIn.XFFunctions.XFGetCell("TRUE", "CONSOL", $D$3,"TOT_Entity","Aggregated","Budget_Working",[1]Setup!C9,"PERIODIC",$B717,"TOPFLOW","TOP","TOP","top1",$C717,"top3","Open_Acute_DIV1","TOP5","TOP6","REPORTED","TOP8")</f>
        <v>21485</v>
      </c>
      <c r="BC717" s="53">
        <f t="shared" ref="BC717:BC723" si="1963">BB717-BA717</f>
        <v>21485</v>
      </c>
      <c r="BD717" s="40">
        <f t="shared" ref="BD717:BD722" si="1964">IFERROR(BC717/BB717,0)</f>
        <v>1</v>
      </c>
      <c r="BF717" s="53">
        <f>_xll.OneStreamExcelAddIn.XFFunctions.XFGetCell("TRUE", "CONSOL", $D$3,"TOT_Entity","USD","Actual",[1]Setup!C10,"PERIODIC",$B717,"TOPFLOW","TOP","TOP","top1",$C717,"top3","Open_Acute_DIV1","TOP5","TOP6","REPORTED","TOP8")</f>
        <v>0</v>
      </c>
      <c r="BG717" s="53">
        <f>_xll.OneStreamExcelAddIn.XFFunctions.XFGetCell("TRUE", "CONSOL", $D$3,"TOT_Entity","Aggregated","Budget_Working",[1]Setup!C10,"PERIODIC",$B717,"TOPFLOW","TOP","TOP","top1",$C717,"top3","Open_Acute_DIV1","TOP5","TOP6","REPORTED","TOP8")</f>
        <v>21485</v>
      </c>
      <c r="BH717" s="53">
        <f t="shared" ref="BH717:BH723" si="1965">BG717-BF717</f>
        <v>21485</v>
      </c>
      <c r="BI717" s="40">
        <f t="shared" ref="BI717:BI722" si="1966">IFERROR(BH717/BG717,0)</f>
        <v>1</v>
      </c>
      <c r="BK717" s="53">
        <f>_xll.OneStreamExcelAddIn.XFFunctions.XFGetCell("TRUE", "CONSOL", $D$3,"TOT_Entity","USD","Actual",[1]Setup!C11,"PERIODIC",$B717,"TOPFLOW","TOP","TOP","top1",$C717,"top3","Open_Acute_DIV1","TOP5","TOP6","REPORTED","TOP8")</f>
        <v>0</v>
      </c>
      <c r="BL717" s="53">
        <f>_xll.OneStreamExcelAddIn.XFFunctions.XFGetCell("TRUE", "CONSOL", $D$3,"TOT_Entity","Aggregated","Budget_Working",[1]Setup!C11,"PERIODIC",$B717,"TOPFLOW","TOP","TOP","top1",$C717,"top3","Open_Acute_DIV1","TOP5","TOP6","REPORTED","TOP8")</f>
        <v>21485</v>
      </c>
      <c r="BM717" s="53">
        <f t="shared" ref="BM717:BM723" si="1967">BL717-BK717</f>
        <v>21485</v>
      </c>
      <c r="BN717" s="40">
        <f t="shared" ref="BN717:BN722" si="1968">IFERROR(BM717/BL717,0)</f>
        <v>1</v>
      </c>
      <c r="BP717" s="53">
        <f>_xll.OneStreamExcelAddIn.XFFunctions.XFGetCell("TRUE", "CONSOL", $D$3,"TOT_Entity","USD","Actual",[1]Setup!C12,"PERIODIC",$B717,"TOPFLOW","TOP","TOP","top1",$C717,"top3","Open_Acute_DIV1","TOP5","TOP6","REPORTED","TOP8")</f>
        <v>0</v>
      </c>
      <c r="BQ717" s="53">
        <f>_xll.OneStreamExcelAddIn.XFFunctions.XFGetCell("TRUE", "CONSOL", $D$3,"TOT_Entity","Aggregated","Budget_Working",[1]Setup!C12,"PERIODIC",$B717,"TOPFLOW","TOP","TOP","top1",$C717,"top3","Open_Acute_DIV1","TOP5","TOP6","REPORTED","TOP8")</f>
        <v>21485</v>
      </c>
      <c r="BR717" s="53">
        <f t="shared" ref="BR717:BR723" si="1969">BQ717-BP717</f>
        <v>21485</v>
      </c>
      <c r="BS717" s="40">
        <f t="shared" ref="BS717:BS722" si="1970">IFERROR(BR717/BQ717,0)</f>
        <v>1</v>
      </c>
      <c r="BU717" s="53">
        <f>_xll.OneStreamExcelAddIn.XFFunctions.XFGetCell("TRUE", "CONSOL", $D$3,"TOT_Entity","USD","Actual",[1]Setup!C13,"PERIODIC",$B717,"TOPFLOW","TOP","TOP","top1",$C717,"top3","Open_Acute_DIV1","TOP5","TOP6","REPORTED","TOP8")</f>
        <v>0</v>
      </c>
      <c r="BV717" s="53">
        <f>_xll.OneStreamExcelAddIn.XFFunctions.XFGetCell("TRUE", "CONSOL", $D$3,"TOT_Entity","Aggregated","Budget_Working",[1]Setup!C13,"PERIODIC",$B717,"TOPFLOW","TOP","TOP","top1",$C717,"top3","Open_Acute_DIV1","TOP5","TOP6","REPORTED","TOP8")</f>
        <v>21485</v>
      </c>
      <c r="BW717" s="53">
        <f t="shared" ref="BW717:BW723" si="1971">BV717-BU717</f>
        <v>21485</v>
      </c>
      <c r="BX717" s="40">
        <f t="shared" ref="BX717:BX722" si="1972">IFERROR(BW717/BV717,0)</f>
        <v>1</v>
      </c>
      <c r="BZ717" s="53">
        <f>_xll.OneStreamExcelAddIn.XFFunctions.XFGetCell("TRUE", "CONSOL", $D$3,"TOT_Entity","USD","Actual",[1]Setup!C14,"PERIODIC",$B717,"TOPFLOW","TOP","TOP","top1",$C717,"top3","Open_Acute_DIV1","TOP5","TOP6","REPORTED","TOP8")</f>
        <v>0</v>
      </c>
      <c r="CA717" s="53">
        <f>_xll.OneStreamExcelAddIn.XFFunctions.XFGetCell("TRUE", "CONSOL", $D$3,"TOT_Entity","Aggregated","Budget_Working",[1]Setup!C14,"PERIODIC",$B717,"TOPFLOW","TOP","TOP","top1",$C717,"top3","Open_Acute_DIV1","TOP5","TOP6","REPORTED","TOP8")</f>
        <v>21485</v>
      </c>
      <c r="CB717" s="53">
        <f t="shared" ref="CB717:CB723" si="1973">CA717-BZ717</f>
        <v>21485</v>
      </c>
      <c r="CC717" s="40">
        <f t="shared" ref="CC717:CC722" si="1974">IFERROR(CB717/CA717,0)</f>
        <v>1</v>
      </c>
      <c r="CE717" s="53">
        <f>_xll.OneStreamExcelAddIn.XFFunctions.XFGetCell("TRUE", "CONSOL", $D$3,"TOT_Entity","USD","Actual",[1]Setup!C15,"PERIODIC",$B717,"TOPFLOW","TOP","TOP","top1",$C717,"top3","Open_Acute_DIV1","TOP5","TOP6","REPORTED","TOP8")</f>
        <v>0</v>
      </c>
      <c r="CF717" s="53">
        <f>_xll.OneStreamExcelAddIn.XFFunctions.XFGetCell("TRUE", "CONSOL", $D$3,"TOT_Entity","Aggregated","Budget_Working",[1]Setup!C15,"PERIODIC",$B717,"TOPFLOW","TOP","TOP","top1",$C717,"top3","Open_Acute_DIV1","TOP5","TOP6","REPORTED","TOP8")</f>
        <v>21485</v>
      </c>
      <c r="CG717" s="53">
        <f t="shared" ref="CG717:CG723" si="1975">CF717-CE717</f>
        <v>21485</v>
      </c>
      <c r="CH717" s="40">
        <f t="shared" ref="CH717:CH722" si="1976">IFERROR(CG717/CF717,0)</f>
        <v>1</v>
      </c>
      <c r="CI717" s="212"/>
      <c r="CJ717" s="53">
        <f>_xll.OneStreamExcelAddIn.XFFunctions.XFGetCell("TRUE", "CONSOL", $D$3,"TOT_Entity","USD","Actual",[1]Setup!C4,"PERIODIC",$B717,"TOPFLOW","TOP","TOP","top1",$C717,"top3","Open_Acute_DIV1","TOP5","TOP6","REPORTED","TOP8")</f>
        <v>22067</v>
      </c>
      <c r="CK717" s="53">
        <f>_xll.OneStreamExcelAddIn.XFFunctions.XFGetCell("TRUE", "CONSOL", $D$3,"TOT_Entity","USD","Actual",[1]Setup!C5,"PERIODIC",$B717,"TOPFLOW","TOP","TOP","top1",$C717,"top3","Open_Acute_DIV1","TOP5","TOP6","REPORTED","TOP8")</f>
        <v>22067</v>
      </c>
      <c r="CL717" s="53">
        <f>_xll.OneStreamExcelAddIn.XFFunctions.XFGetCell("TRUE", "CONSOL", $D$3,"TOT_Entity","USD","Actual",[1]Setup!C6,"PERIODIC",$B717,"TOPFLOW","TOP","TOP","top1",$C717,"top3","Open_Acute_DIV1","TOP5","TOP6","REPORTED","TOP8")</f>
        <v>22067</v>
      </c>
      <c r="CM717" s="53">
        <f>_xll.OneStreamExcelAddIn.XFFunctions.XFGetCell("TRUE", "CONSOL", $D$3,"TOT_Entity","USD","Actual",[1]Setup!C7,"PERIODIC",$B717,"TOPFLOW","TOP","TOP","top1",$C717,"top3","Open_Acute_DIV1","TOP5","TOP6","REPORTED","TOP8")</f>
        <v>22067</v>
      </c>
      <c r="CN717" s="53">
        <f>_xll.OneStreamExcelAddIn.XFFunctions.XFGetCell("TRUE", "CONSOL", $D$3,"TOT_Entity","USD","Actual",[1]Setup!C8,"PERIODIC",$B717,"TOPFLOW","TOP","TOP","top1",$C717,"top3","Open_Acute_DIV1","TOP5","TOP6","REPORTED","TOP8")</f>
        <v>-88268</v>
      </c>
      <c r="CO717" s="53">
        <f>_xll.OneStreamExcelAddIn.XFFunctions.XFGetCell("TRUE", "CONSOL", $D$3,"TOT_Entity","USD","Actual",[1]Setup!C9,"PERIODIC",$B717,"TOPFLOW","TOP","TOP","top1",$C717,"top3","Open_Acute_DIV1","TOP5","TOP6","REPORTED","TOP8")</f>
        <v>0</v>
      </c>
      <c r="CP717" s="53">
        <f>_xll.OneStreamExcelAddIn.XFFunctions.XFGetCell("TRUE", "CONSOL", $D$3,"TOT_Entity","USD","Actual",[1]Setup!C10,"PERIODIC",$B717,"TOPFLOW","TOP","TOP","top1",$C717,"top3","Open_Acute_DIV1","TOP5","TOP6","REPORTED","TOP8")</f>
        <v>0</v>
      </c>
      <c r="CQ717" s="53">
        <f>_xll.OneStreamExcelAddIn.XFFunctions.XFGetCell("TRUE", "CONSOL", $D$3,"TOT_Entity","USD","Actual",[1]Setup!C11,"PERIODIC",$B717,"TOPFLOW","TOP","TOP","top1",$C717,"top3","Open_Acute_DIV1","TOP5","TOP6","REPORTED","TOP8")</f>
        <v>0</v>
      </c>
      <c r="CR717" s="53">
        <f>_xll.OneStreamExcelAddIn.XFFunctions.XFGetCell("TRUE", "CONSOL", $D$3,"TOT_Entity","USD","Actual",[1]Setup!C12,"PERIODIC",$B717,"TOPFLOW","TOP","TOP","top1",$C717,"top3","Open_Acute_DIV1","TOP5","TOP6","REPORTED","TOP8")</f>
        <v>0</v>
      </c>
      <c r="CS717" s="53">
        <f>_xll.OneStreamExcelAddIn.XFFunctions.XFGetCell("TRUE", "CONSOL", $D$3,"TOT_Entity","USD","Actual",[1]Setup!C13,"PERIODIC",$B717,"TOPFLOW","TOP","TOP","top1",$C717,"top3","Open_Acute_DIV1","TOP5","TOP6","REPORTED","TOP8")</f>
        <v>0</v>
      </c>
      <c r="CT717" s="53">
        <f>_xll.OneStreamExcelAddIn.XFFunctions.XFGetCell("TRUE", "CONSOL", $D$3,"TOT_Entity","USD","Actual",[1]Setup!C14,"PERIODIC",$B717,"TOPFLOW","TOP","TOP","top1",$C717,"top3","Open_Acute_DIV1","TOP5","TOP6","REPORTED","TOP8")</f>
        <v>0</v>
      </c>
      <c r="CU717" s="53">
        <f>_xll.OneStreamExcelAddIn.XFFunctions.XFGetCell("TRUE", "CONSOL", $D$3,"TOT_Entity","USD","Actual",[1]Setup!C15,"PERIODIC",$B717,"TOPFLOW","TOP","TOP","top1",$C717,"top3","Open_Acute_DIV1","TOP5","TOP6","REPORTED","TOP8")</f>
        <v>0</v>
      </c>
      <c r="CV717" s="212"/>
      <c r="CW717" s="53">
        <f>_xll.OneStreamExcelAddIn.XFFunctions.XFGetCell("TRUE", "CONSOL", $D$3,"TOT_Entity","USD","Actual",[1]Setup!C17,"PERIODIC",$B717,"TOPFLOW","TOP","TOP","top1",$C717,"top3","Open_Acute_DIV1","TOP5","TOP6","REPORTED","TOP8")</f>
        <v>22067</v>
      </c>
      <c r="CX717" s="53">
        <f>_xll.OneStreamExcelAddIn.XFFunctions.XFGetCell("TRUE", "CONSOL", $D$3,"TOT_Entity","USD","Actual",[1]Setup!C18,"PERIODIC",$B717,"TOPFLOW","TOP","TOP","top1",$C717,"top3","Open_Acute_DIV1","TOP5","TOP6","REPORTED","TOP8")</f>
        <v>22067</v>
      </c>
      <c r="CY717" s="53">
        <f>_xll.OneStreamExcelAddIn.XFFunctions.XFGetCell("TRUE", "CONSOL", $D$3,"TOT_Entity","USD","Actual",[1]Setup!C19,"PERIODIC",$B717,"TOPFLOW","TOP","TOP","top1",$C717,"top3","Open_Acute_DIV1","TOP5","TOP6","REPORTED","TOP8")</f>
        <v>22067</v>
      </c>
      <c r="CZ717" s="53">
        <f>_xll.OneStreamExcelAddIn.XFFunctions.XFGetCell("TRUE", "CONSOL", $D$3,"TOT_Entity","USD","Actual",[1]Setup!C20,"PERIODIC",$B717,"TOPFLOW","TOP","TOP","top1",$C717,"top3","Open_Acute_DIV1","TOP5","TOP6","REPORTED","TOP8")</f>
        <v>22067</v>
      </c>
      <c r="DA717" s="53">
        <f>_xll.OneStreamExcelAddIn.XFFunctions.XFGetCell("TRUE", "CONSOL", $D$3,"TOT_Entity","USD","Actual",[1]Setup!C21,"PERIODIC",$B717,"TOPFLOW","TOP","TOP","top1",$C717,"top3","Open_Acute_DIV1","TOP5","TOP6","REPORTED","TOP8")</f>
        <v>22067</v>
      </c>
      <c r="DB717" s="53">
        <f>_xll.OneStreamExcelAddIn.XFFunctions.XFGetCell("TRUE", "CONSOL", $D$3,"TOT_Entity","USD","Actual",[1]Setup!C22,"PERIODIC",$B717,"TOPFLOW","TOP","TOP","top1",$C717,"top3","Open_Acute_DIV1","TOP5","TOP6","REPORTED","TOP8")</f>
        <v>22067</v>
      </c>
      <c r="DC717" s="53">
        <f>_xll.OneStreamExcelAddIn.XFFunctions.XFGetCell("TRUE", "CONSOL", $D$3,"TOT_Entity","USD","Actual",[1]Setup!C23,"PERIODIC",$B717,"TOPFLOW","TOP","TOP","top1",$C717,"top3","Open_Acute_DIV1","TOP5","TOP6","REPORTED","TOP8")</f>
        <v>22067</v>
      </c>
      <c r="DD717" s="53">
        <f>_xll.OneStreamExcelAddIn.XFFunctions.XFGetCell("TRUE", "CONSOL", $D$3,"TOT_Entity","USD","Actual",[1]Setup!C24,"PERIODIC",$B717,"TOPFLOW","TOP","TOP","top1",$C717,"top3","Open_Acute_DIV1","TOP5","TOP6","REPORTED","TOP8")</f>
        <v>22067</v>
      </c>
      <c r="DE717" s="53">
        <f>_xll.OneStreamExcelAddIn.XFFunctions.XFGetCell("TRUE", "CONSOL", $D$3,"TOT_Entity","USD","Actual",[1]Setup!C25,"PERIODIC",$B717,"TOPFLOW","TOP","TOP","top1",$C717,"top3","Open_Acute_DIV1","TOP5","TOP6","REPORTED","TOP8")</f>
        <v>23600.47</v>
      </c>
      <c r="DF717" s="53">
        <f>_xll.OneStreamExcelAddIn.XFFunctions.XFGetCell("TRUE", "CONSOL", $D$3,"TOT_Entity","USD","Actual",[1]Setup!C26,"PERIODIC",$B717,"TOPFLOW","TOP","TOP","top1",$C717,"top3","Open_Acute_DIV1","TOP5","TOP6","REPORTED","TOP8")</f>
        <v>22067</v>
      </c>
      <c r="DG717" s="53">
        <f>_xll.OneStreamExcelAddIn.XFFunctions.XFGetCell("TRUE", "CONSOL", $D$3,"TOT_Entity","USD","Actual",[1]Setup!C27,"PERIODIC",$B717,"TOPFLOW","TOP","TOP","top1",$C717,"top3","Open_Acute_DIV1","TOP5","TOP6","REPORTED","TOP8")</f>
        <v>22067</v>
      </c>
      <c r="DH717" s="53">
        <f>_xll.OneStreamExcelAddIn.XFFunctions.XFGetCell("TRUE", "CONSOL", $D$3,"TOT_Entity","USD","Actual",[1]Setup!C28,"PERIODIC",$B717,"TOPFLOW","TOP","TOP","top1",$C717,"top3","Open_Acute_DIV1","TOP5","TOP6","REPORTED","TOP8")</f>
        <v>21472.12</v>
      </c>
      <c r="DI717" s="178"/>
      <c r="DJ717" s="53">
        <f>_xll.OneStreamExcelAddIn.XFFunctions.XFGetCell("TRUE", "CONSOL", $D$3,"TOT_Entity","Aggregated","Budget_Working",[1]Setup!C4,"PERIODIC",$B717,"TOPFLOW","TOP","TOP","top1",$C717,"top3","Open_Acute_DIV1","TOP5","TOP6","REPORTED","TOP8")</f>
        <v>21485</v>
      </c>
      <c r="DK717" s="53">
        <f>_xll.OneStreamExcelAddIn.XFFunctions.XFGetCell("TRUE", "CONSOL", $D$3,"TOT_Entity","Aggregated","Budget_Working",[1]Setup!C5,"PERIODIC",$B717,"TOPFLOW","TOP","TOP","top1",$C717,"top3","Open_Acute_DIV1","TOP5","TOP6","REPORTED","TOP8")</f>
        <v>21485</v>
      </c>
      <c r="DL717" s="53">
        <f>_xll.OneStreamExcelAddIn.XFFunctions.XFGetCell("TRUE", "CONSOL", $D$3,"TOT_Entity","Aggregated","Budget_Working",[1]Setup!C6,"PERIODIC",$B717,"TOPFLOW","TOP","TOP","top1",$C717,"top3","Open_Acute_DIV1","TOP5","TOP6","REPORTED","TOP8")</f>
        <v>21485</v>
      </c>
      <c r="DM717" s="53">
        <f>_xll.OneStreamExcelAddIn.XFFunctions.XFGetCell("TRUE", "CONSOL", $D$3,"TOT_Entity","Aggregated","Budget_Working",[1]Setup!C7,"PERIODIC",$B717,"TOPFLOW","TOP","TOP","top1",$C717,"top3","Open_Acute_DIV1","TOP5","TOP6","REPORTED","TOP8")</f>
        <v>21485</v>
      </c>
      <c r="DN717" s="53">
        <f>_xll.OneStreamExcelAddIn.XFFunctions.XFGetCell("TRUE", "CONSOL", $D$3,"TOT_Entity","Aggregated","Budget_Working",[1]Setup!C8,"PERIODIC",$B717,"TOPFLOW","TOP","TOP","top1",$C717,"top3","Open_Acute_DIV1","TOP5","TOP6","REPORTED","TOP8")</f>
        <v>21485</v>
      </c>
      <c r="DO717" s="53">
        <f>_xll.OneStreamExcelAddIn.XFFunctions.XFGetCell("TRUE", "CONSOL", $D$3,"TOT_Entity","Aggregated","Budget_Working",[1]Setup!C9,"PERIODIC",$B717,"TOPFLOW","TOP","TOP","top1",$C717,"top3","Open_Acute_DIV1","TOP5","TOP6","REPORTED","TOP8")</f>
        <v>21485</v>
      </c>
      <c r="DP717" s="53">
        <f>_xll.OneStreamExcelAddIn.XFFunctions.XFGetCell("TRUE", "CONSOL", $D$3,"TOT_Entity","Aggregated","Budget_Working",[1]Setup!C10,"PERIODIC",$B717,"TOPFLOW","TOP","TOP","top1",$C717,"top3","Open_Acute_DIV1","TOP5","TOP6","REPORTED","TOP8")</f>
        <v>21485</v>
      </c>
      <c r="DQ717" s="53">
        <f>_xll.OneStreamExcelAddIn.XFFunctions.XFGetCell("TRUE", "CONSOL", $D$3,"TOT_Entity","Aggregated","Budget_Working",[1]Setup!C11,"PERIODIC",$B717,"TOPFLOW","TOP","TOP","top1",$C717,"top3","Open_Acute_DIV1","TOP5","TOP6","REPORTED","TOP8")</f>
        <v>21485</v>
      </c>
      <c r="DR717" s="53">
        <f>_xll.OneStreamExcelAddIn.XFFunctions.XFGetCell("TRUE", "CONSOL", $D$3,"TOT_Entity","Aggregated","Budget_Working",[1]Setup!C12,"PERIODIC",$B717,"TOPFLOW","TOP","TOP","top1",$C717,"top3","Open_Acute_DIV1","TOP5","TOP6","REPORTED","TOP8")</f>
        <v>21485</v>
      </c>
      <c r="DS717" s="53">
        <f>_xll.OneStreamExcelAddIn.XFFunctions.XFGetCell("TRUE", "CONSOL", $D$3,"TOT_Entity","Aggregated","Budget_Working",[1]Setup!C13,"PERIODIC",$B717,"TOPFLOW","TOP","TOP","top1",$C717,"top3","Open_Acute_DIV1","TOP5","TOP6","REPORTED","TOP8")</f>
        <v>21485</v>
      </c>
      <c r="DT717" s="53">
        <f>_xll.OneStreamExcelAddIn.XFFunctions.XFGetCell("TRUE", "CONSOL", $D$3,"TOT_Entity","Aggregated","Budget_Working",[1]Setup!C14,"PERIODIC",$B717,"TOPFLOW","TOP","TOP","top1",$C717,"top3","Open_Acute_DIV1","TOP5","TOP6","REPORTED","TOP8")</f>
        <v>21485</v>
      </c>
      <c r="DU717" s="53">
        <f>_xll.OneStreamExcelAddIn.XFFunctions.XFGetCell("TRUE", "CONSOL", $D$3,"TOT_Entity","Aggregated","Budget_Working",[1]Setup!C15,"PERIODIC",$B717,"TOPFLOW","TOP","TOP","top1",$C717,"top3","Open_Acute_DIV1","TOP5","TOP6","REPORTED","TOP8")</f>
        <v>21485</v>
      </c>
      <c r="DV717" s="178"/>
      <c r="DW717" s="53">
        <f>_xll.OneStreamExcelAddIn.XFFunctions.XFGetCell("TRUE", "CONSOL", $D$3,"TOT_Entity","USD","Budget_Final",[1]Setup!C17,"PERIODIC",$B717,"TOPFLOW","TOP","TOP","top1",$C717,"top3","Open_Acute_DIV1","TOP5","TOP6","REPORTED","TOP8")</f>
        <v>22066.97</v>
      </c>
      <c r="DX717" s="53">
        <f>_xll.OneStreamExcelAddIn.XFFunctions.XFGetCell("TRUE", "CONSOL", $D$3,"TOT_Entity","USD","Budget_Final",[1]Setup!C18,"PERIODIC",$B717,"TOPFLOW","TOP","TOP","top1",$C717,"top3","Open_Acute_DIV1","TOP5","TOP6","REPORTED","TOP8")</f>
        <v>22066.97</v>
      </c>
      <c r="DY717" s="53">
        <f>_xll.OneStreamExcelAddIn.XFFunctions.XFGetCell("TRUE", "CONSOL", $D$3,"TOT_Entity","USD","Budget_Final",[1]Setup!C19,"PERIODIC",$B717,"TOPFLOW","TOP","TOP","top1",$C717,"top3","Open_Acute_DIV1","TOP5","TOP6","REPORTED","TOP8")</f>
        <v>22066.97</v>
      </c>
      <c r="DZ717" s="53">
        <f>_xll.OneStreamExcelAddIn.XFFunctions.XFGetCell("TRUE", "CONSOL", $D$3,"TOT_Entity","USD","Budget_Final",[1]Setup!C20,"PERIODIC",$B717,"TOPFLOW","TOP","TOP","top1",$C717,"top3","Open_Acute_DIV1","TOP5","TOP6","REPORTED","TOP8")</f>
        <v>22066.97</v>
      </c>
      <c r="EA717" s="53">
        <f>_xll.OneStreamExcelAddIn.XFFunctions.XFGetCell("TRUE", "CONSOL", $D$3,"TOT_Entity","USD","Budget_Final",[1]Setup!C21,"PERIODIC",$B717,"TOPFLOW","TOP","TOP","top1",$C717,"top3","Open_Acute_DIV1","TOP5","TOP6","REPORTED","TOP8")</f>
        <v>22066.97</v>
      </c>
      <c r="EB717" s="53">
        <f>_xll.OneStreamExcelAddIn.XFFunctions.XFGetCell("TRUE", "CONSOL", $D$3,"TOT_Entity","USD","Budget_Final",[1]Setup!C22,"PERIODIC",$B717,"TOPFLOW","TOP","TOP","top1",$C717,"top3","Open_Acute_DIV1","TOP5","TOP6","REPORTED","TOP8")</f>
        <v>22066.97</v>
      </c>
      <c r="EC717" s="53">
        <f>_xll.OneStreamExcelAddIn.XFFunctions.XFGetCell("TRUE", "CONSOL", $D$3,"TOT_Entity","USD","Budget_Final",[1]Setup!C23,"PERIODIC",$B717,"TOPFLOW","TOP","TOP","top1",$C717,"top3","Open_Acute_DIV1","TOP5","TOP6","REPORTED","TOP8")</f>
        <v>22066.97</v>
      </c>
      <c r="ED717" s="53">
        <f>_xll.OneStreamExcelAddIn.XFFunctions.XFGetCell("TRUE", "CONSOL", $D$3,"TOT_Entity","USD","Budget_Final",[1]Setup!C24,"PERIODIC",$B717,"TOPFLOW","TOP","TOP","top1",$C717,"top3","Open_Acute_DIV1","TOP5","TOP6","REPORTED","TOP8")</f>
        <v>22066.97</v>
      </c>
      <c r="EE717" s="53">
        <f>_xll.OneStreamExcelAddIn.XFFunctions.XFGetCell("TRUE", "CONSOL", $D$3,"TOT_Entity","USD","Budget_Final",[1]Setup!C25,"PERIODIC",$B717,"TOPFLOW","TOP","TOP","top1",$C717,"top3","Open_Acute_DIV1","TOP5","TOP6","REPORTED","TOP8")</f>
        <v>22066.97</v>
      </c>
      <c r="EF717" s="53">
        <f>_xll.OneStreamExcelAddIn.XFFunctions.XFGetCell("TRUE", "CONSOL", $D$3,"TOT_Entity","USD","Budget_Final",[1]Setup!C26,"PERIODIC",$B717,"TOPFLOW","TOP","TOP","top1",$C717,"top3","Open_Acute_DIV1","TOP5","TOP6","REPORTED","TOP8")</f>
        <v>22066.97</v>
      </c>
      <c r="EG717" s="53">
        <f>_xll.OneStreamExcelAddIn.XFFunctions.XFGetCell("TRUE", "CONSOL", $D$3,"TOT_Entity","USD","Budget_Final",[1]Setup!C27,"PERIODIC",$B717,"TOPFLOW","TOP","TOP","top1",$C717,"top3","Open_Acute_DIV1","TOP5","TOP6","REPORTED","TOP8")</f>
        <v>22066.97</v>
      </c>
      <c r="EH717" s="53">
        <f>_xll.OneStreamExcelAddIn.XFFunctions.XFGetCell("TRUE", "CONSOL", $D$3,"TOT_Entity","USD","Budget_Final",[1]Setup!C28,"PERIODIC",$B717,"TOPFLOW","TOP","TOP","top1",$C717,"top3","Open_Acute_DIV1","TOP5","TOP6","REPORTED","TOP8")</f>
        <v>22066.97</v>
      </c>
    </row>
    <row r="718" spans="2:138" x14ac:dyDescent="0.25">
      <c r="B718" s="51">
        <v>69171</v>
      </c>
      <c r="C718" s="51"/>
      <c r="D718" t="str" cm="1">
        <f t="array" ref="D718">_xll.OneStreamExcelAddIn.XFFunctions.XFGetMemberInfo("Description","Account",B718)</f>
        <v>Sales Taxes</v>
      </c>
      <c r="E718" s="53">
        <f>_xll.OneStreamExcelAddIn.XFFunctions.XFGetCell("TRUE", "CONSOL", $D$3,"TOT_Entity","USD","Actual",$E$3,"PERIODIC",$B718,"TOPFLOW","TOP","TOP","top1",$C718,"top3","Open_Acute_DIV1","TOP5","TOP6","REPORTED","TOP8")</f>
        <v>0</v>
      </c>
      <c r="F718" s="53">
        <f>_xll.OneStreamExcelAddIn.XFFunctions.XFGetCell("TRUE", "CONSOL", $D$3,"TOT_Entity","Aggregated","Budget_Working",$E$3,"PERIODIC",$B718,"TOPFLOW","TOP","TOP","top1",$C718,"top3","Open_Acute_DIV1","TOP5","TOP6","REPORTED","TOP8")</f>
        <v>0</v>
      </c>
      <c r="G718" s="53">
        <f t="shared" si="1946"/>
        <v>0</v>
      </c>
      <c r="H718" s="55">
        <f t="shared" si="1947"/>
        <v>0</v>
      </c>
      <c r="I718" s="41"/>
      <c r="J718" s="53">
        <f>_xll.OneStreamExcelAddIn.XFFunctions.XFGetCell("TRUE", "CONSOL", $D$3,"TOT_Entity","USD","Actual",$E$3,"YTD",$B718,"TOPFLOW","TOP","TOP","top1",$C718,"TOP3","Open_Acute_DIV1","TOP5","TOP6","REPORTED","TOP8")</f>
        <v>0</v>
      </c>
      <c r="K718" s="53">
        <f>_xll.OneStreamExcelAddIn.XFFunctions.XFGetCell("TRUE", "CONSOL", $D$3,"TOT_Entity","Aggregated","Budget_Working",$E$3,"YTD",$B718,"TOPFLOW","TOP","TOP","top1",$C718,"TOP3","Open_Acute_DIV1","TOP5","TOP6","REPORTED","TOP8")</f>
        <v>0</v>
      </c>
      <c r="L718" s="53">
        <f t="shared" si="1948"/>
        <v>0</v>
      </c>
      <c r="M718" s="40">
        <f t="shared" si="1949"/>
        <v>0</v>
      </c>
      <c r="N718" s="41"/>
      <c r="O718" s="53">
        <f>_xll.OneStreamExcelAddIn.XFFunctions.XFGetCell("TRUE", "CONSOL", $D$3,"TOT_Entity","USD","Actual",$F$3,"YTD",$B718,"TOPFLOW","TOP","TOP","top1",$C718,"TOP3","Open_Acute_DIV1","TOP5","TOP6","REPORTED","TOP8")</f>
        <v>0</v>
      </c>
      <c r="P718" s="53">
        <f>_xll.OneStreamExcelAddIn.XFFunctions.XFGetCell("TRUE", "CONSOL", $D$3,"TOT_Entity","USD","Actual",$E$3,"YTD",$B718,"TOPFLOW","TOP","TOP","top1",$C718,"top3","Open_Acute_DIV1","TOP5","TOP6","REPORTED","VAR_BW_PY_Actual")</f>
        <v>0</v>
      </c>
      <c r="Q718" s="40">
        <f t="shared" si="1950"/>
        <v>0</v>
      </c>
      <c r="R718" s="41"/>
      <c r="S718" s="53">
        <f>_xll.OneStreamExcelAddIn.XFFunctions.XFGetCell("TRUE", "CONSOL", $D$3,"TOT_Entity","USD","MIDFCST",$E$3,"MTD",$B718,"TOPFLOW","TOP","TOP","top1",$C718,"TOP3","Open_Acute_DIV1","TOP5","TOP6","REPORTED","TOP8")</f>
        <v>0</v>
      </c>
      <c r="T718" s="53">
        <f t="shared" si="1951"/>
        <v>0</v>
      </c>
      <c r="U718" s="40">
        <f t="shared" si="1952"/>
        <v>0</v>
      </c>
      <c r="V718" s="41"/>
      <c r="W718" s="42"/>
      <c r="X718" s="43"/>
      <c r="Y718" s="42"/>
      <c r="Z718" s="44"/>
      <c r="AB718" s="53">
        <f>_xll.OneStreamExcelAddIn.XFFunctions.XFGetCell("TRUE", "CONSOL", $D$3,"TOT_Entity","USD","Actual",[1]Setup!C4,"PERIODIC",$B718,"TOPFLOW","TOP","TOP","top1",$C718,"top3","Open_Acute_DIV1","TOP5","TOP6","REPORTED","TOP8")</f>
        <v>0</v>
      </c>
      <c r="AC718" s="53">
        <f>_xll.OneStreamExcelAddIn.XFFunctions.XFGetCell("TRUE", "CONSOL", $D$3,"TOT_Entity","Aggregated","Budget_Working",[1]Setup!C4,"PERIODIC",$B718,"TOPFLOW","TOP","TOP","top1",$C718,"top3","Open_Acute_DIV1","TOP5","TOP6","REPORTED","TOP8")</f>
        <v>0</v>
      </c>
      <c r="AD718" s="53">
        <f t="shared" si="1953"/>
        <v>0</v>
      </c>
      <c r="AE718" s="40">
        <f t="shared" si="1954"/>
        <v>0</v>
      </c>
      <c r="AG718" s="53">
        <f>_xll.OneStreamExcelAddIn.XFFunctions.XFGetCell("TRUE", "CONSOL", $D$3,"TOT_Entity","USD","Actual",[1]Setup!C5,"PERIODIC",$B718,"TOPFLOW","TOP","TOP","top1",$C718,"top3","Open_Acute_DIV1","TOP5","TOP6","REPORTED","TOP8")</f>
        <v>0</v>
      </c>
      <c r="AH718" s="53">
        <f>_xll.OneStreamExcelAddIn.XFFunctions.XFGetCell("TRUE", "CONSOL", $D$3,"TOT_Entity","Aggregated","Budget_Working",[1]Setup!C5,"PERIODIC",$B718,"TOPFLOW","TOP","TOP","top1",$C718,"top3","Open_Acute_DIV1","TOP5","TOP6","REPORTED","TOP8")</f>
        <v>0</v>
      </c>
      <c r="AI718" s="53">
        <f t="shared" si="1955"/>
        <v>0</v>
      </c>
      <c r="AJ718" s="40">
        <f t="shared" si="1956"/>
        <v>0</v>
      </c>
      <c r="AL718" s="53">
        <f>_xll.OneStreamExcelAddIn.XFFunctions.XFGetCell("TRUE", "CONSOL", $D$3,"TOT_Entity","USD","Actual",[1]Setup!C6,"PERIODIC",$B718,"TOPFLOW","TOP","TOP","top1",$C718,"top3","Open_Acute_DIV1","TOP5","TOP6","REPORTED","TOP8")</f>
        <v>0</v>
      </c>
      <c r="AM718" s="53">
        <f>_xll.OneStreamExcelAddIn.XFFunctions.XFGetCell("TRUE", "CONSOL", $D$3,"TOT_Entity","Aggregated","Budget_Working",[1]Setup!C6,"PERIODIC",$B718,"TOPFLOW","TOP","TOP","top1",$C718,"top3","Open_Acute_DIV1","TOP5","TOP6","REPORTED","TOP8")</f>
        <v>0</v>
      </c>
      <c r="AN718" s="53">
        <f t="shared" si="1957"/>
        <v>0</v>
      </c>
      <c r="AO718" s="40">
        <f t="shared" si="1958"/>
        <v>0</v>
      </c>
      <c r="AQ718" s="53">
        <f>_xll.OneStreamExcelAddIn.XFFunctions.XFGetCell("TRUE", "CONSOL", $D$3,"TOT_Entity","USD","Actual",[1]Setup!C7,"PERIODIC",$B718,"TOPFLOW","TOP","TOP","top1",$C718,"top3","Open_Acute_DIV1","TOP5","TOP6","REPORTED","TOP8")</f>
        <v>0</v>
      </c>
      <c r="AR718" s="53">
        <f>_xll.OneStreamExcelAddIn.XFFunctions.XFGetCell("TRUE", "CONSOL", $D$3,"TOT_Entity","Aggregated","Budget_Working",[1]Setup!C7,"PERIODIC",$B718,"TOPFLOW","TOP","TOP","top1",$C718,"top3","Open_Acute_DIV1","TOP5","TOP6","REPORTED","TOP8")</f>
        <v>0</v>
      </c>
      <c r="AS718" s="53">
        <f t="shared" si="1959"/>
        <v>0</v>
      </c>
      <c r="AT718" s="40">
        <f t="shared" si="1960"/>
        <v>0</v>
      </c>
      <c r="AV718" s="53">
        <f>_xll.OneStreamExcelAddIn.XFFunctions.XFGetCell("TRUE", "CONSOL", $D$3,"TOT_Entity","USD","Actual",[1]Setup!C8,"PERIODIC",$B718,"TOPFLOW","TOP","TOP","top1",$C718,"top3","Open_Acute_DIV1","TOP5","TOP6","REPORTED","TOP8")</f>
        <v>0</v>
      </c>
      <c r="AW718" s="53">
        <f>_xll.OneStreamExcelAddIn.XFFunctions.XFGetCell("TRUE", "CONSOL", $D$3,"TOT_Entity","Aggregated","Budget_Working",[1]Setup!C8,"PERIODIC",$B718,"TOPFLOW","TOP","TOP","top1",$C718,"top3","Open_Acute_DIV1","TOP5","TOP6","REPORTED","TOP8")</f>
        <v>0</v>
      </c>
      <c r="AX718" s="53">
        <f t="shared" si="1961"/>
        <v>0</v>
      </c>
      <c r="AY718" s="40">
        <f t="shared" si="1962"/>
        <v>0</v>
      </c>
      <c r="BA718" s="53">
        <f>_xll.OneStreamExcelAddIn.XFFunctions.XFGetCell("TRUE", "CONSOL", $D$3,"TOT_Entity","USD","Actual",[1]Setup!C9,"PERIODIC",$B718,"TOPFLOW","TOP","TOP","top1",$C718,"top3","Open_Acute_DIV1","TOP5","TOP6","REPORTED","TOP8")</f>
        <v>0</v>
      </c>
      <c r="BB718" s="53">
        <f>_xll.OneStreamExcelAddIn.XFFunctions.XFGetCell("TRUE", "CONSOL", $D$3,"TOT_Entity","Aggregated","Budget_Working",[1]Setup!C9,"PERIODIC",$B718,"TOPFLOW","TOP","TOP","top1",$C718,"top3","Open_Acute_DIV1","TOP5","TOP6","REPORTED","TOP8")</f>
        <v>0</v>
      </c>
      <c r="BC718" s="53">
        <f t="shared" si="1963"/>
        <v>0</v>
      </c>
      <c r="BD718" s="40">
        <f t="shared" si="1964"/>
        <v>0</v>
      </c>
      <c r="BF718" s="53">
        <f>_xll.OneStreamExcelAddIn.XFFunctions.XFGetCell("TRUE", "CONSOL", $D$3,"TOT_Entity","USD","Actual",[1]Setup!C10,"PERIODIC",$B718,"TOPFLOW","TOP","TOP","top1",$C718,"top3","Open_Acute_DIV1","TOP5","TOP6","REPORTED","TOP8")</f>
        <v>0</v>
      </c>
      <c r="BG718" s="53">
        <f>_xll.OneStreamExcelAddIn.XFFunctions.XFGetCell("TRUE", "CONSOL", $D$3,"TOT_Entity","Aggregated","Budget_Working",[1]Setup!C10,"PERIODIC",$B718,"TOPFLOW","TOP","TOP","top1",$C718,"top3","Open_Acute_DIV1","TOP5","TOP6","REPORTED","TOP8")</f>
        <v>0</v>
      </c>
      <c r="BH718" s="53">
        <f t="shared" si="1965"/>
        <v>0</v>
      </c>
      <c r="BI718" s="40">
        <f t="shared" si="1966"/>
        <v>0</v>
      </c>
      <c r="BK718" s="53">
        <f>_xll.OneStreamExcelAddIn.XFFunctions.XFGetCell("TRUE", "CONSOL", $D$3,"TOT_Entity","USD","Actual",[1]Setup!C11,"PERIODIC",$B718,"TOPFLOW","TOP","TOP","top1",$C718,"top3","Open_Acute_DIV1","TOP5","TOP6","REPORTED","TOP8")</f>
        <v>0</v>
      </c>
      <c r="BL718" s="53">
        <f>_xll.OneStreamExcelAddIn.XFFunctions.XFGetCell("TRUE", "CONSOL", $D$3,"TOT_Entity","Aggregated","Budget_Working",[1]Setup!C11,"PERIODIC",$B718,"TOPFLOW","TOP","TOP","top1",$C718,"top3","Open_Acute_DIV1","TOP5","TOP6","REPORTED","TOP8")</f>
        <v>0</v>
      </c>
      <c r="BM718" s="53">
        <f t="shared" si="1967"/>
        <v>0</v>
      </c>
      <c r="BN718" s="40">
        <f t="shared" si="1968"/>
        <v>0</v>
      </c>
      <c r="BP718" s="53">
        <f>_xll.OneStreamExcelAddIn.XFFunctions.XFGetCell("TRUE", "CONSOL", $D$3,"TOT_Entity","USD","Actual",[1]Setup!C12,"PERIODIC",$B718,"TOPFLOW","TOP","TOP","top1",$C718,"top3","Open_Acute_DIV1","TOP5","TOP6","REPORTED","TOP8")</f>
        <v>0</v>
      </c>
      <c r="BQ718" s="53">
        <f>_xll.OneStreamExcelAddIn.XFFunctions.XFGetCell("TRUE", "CONSOL", $D$3,"TOT_Entity","Aggregated","Budget_Working",[1]Setup!C12,"PERIODIC",$B718,"TOPFLOW","TOP","TOP","top1",$C718,"top3","Open_Acute_DIV1","TOP5","TOP6","REPORTED","TOP8")</f>
        <v>0</v>
      </c>
      <c r="BR718" s="53">
        <f t="shared" si="1969"/>
        <v>0</v>
      </c>
      <c r="BS718" s="40">
        <f t="shared" si="1970"/>
        <v>0</v>
      </c>
      <c r="BU718" s="53">
        <f>_xll.OneStreamExcelAddIn.XFFunctions.XFGetCell("TRUE", "CONSOL", $D$3,"TOT_Entity","USD","Actual",[1]Setup!C13,"PERIODIC",$B718,"TOPFLOW","TOP","TOP","top1",$C718,"top3","Open_Acute_DIV1","TOP5","TOP6","REPORTED","TOP8")</f>
        <v>0</v>
      </c>
      <c r="BV718" s="53">
        <f>_xll.OneStreamExcelAddIn.XFFunctions.XFGetCell("TRUE", "CONSOL", $D$3,"TOT_Entity","Aggregated","Budget_Working",[1]Setup!C13,"PERIODIC",$B718,"TOPFLOW","TOP","TOP","top1",$C718,"top3","Open_Acute_DIV1","TOP5","TOP6","REPORTED","TOP8")</f>
        <v>0</v>
      </c>
      <c r="BW718" s="53">
        <f t="shared" si="1971"/>
        <v>0</v>
      </c>
      <c r="BX718" s="40">
        <f t="shared" si="1972"/>
        <v>0</v>
      </c>
      <c r="BZ718" s="53">
        <f>_xll.OneStreamExcelAddIn.XFFunctions.XFGetCell("TRUE", "CONSOL", $D$3,"TOT_Entity","USD","Actual",[1]Setup!C14,"PERIODIC",$B718,"TOPFLOW","TOP","TOP","top1",$C718,"top3","Open_Acute_DIV1","TOP5","TOP6","REPORTED","TOP8")</f>
        <v>0</v>
      </c>
      <c r="CA718" s="53">
        <f>_xll.OneStreamExcelAddIn.XFFunctions.XFGetCell("TRUE", "CONSOL", $D$3,"TOT_Entity","Aggregated","Budget_Working",[1]Setup!C14,"PERIODIC",$B718,"TOPFLOW","TOP","TOP","top1",$C718,"top3","Open_Acute_DIV1","TOP5","TOP6","REPORTED","TOP8")</f>
        <v>0</v>
      </c>
      <c r="CB718" s="53">
        <f t="shared" si="1973"/>
        <v>0</v>
      </c>
      <c r="CC718" s="40">
        <f t="shared" si="1974"/>
        <v>0</v>
      </c>
      <c r="CE718" s="53">
        <f>_xll.OneStreamExcelAddIn.XFFunctions.XFGetCell("TRUE", "CONSOL", $D$3,"TOT_Entity","USD","Actual",[1]Setup!C15,"PERIODIC",$B718,"TOPFLOW","TOP","TOP","top1",$C718,"top3","Open_Acute_DIV1","TOP5","TOP6","REPORTED","TOP8")</f>
        <v>0</v>
      </c>
      <c r="CF718" s="53">
        <f>_xll.OneStreamExcelAddIn.XFFunctions.XFGetCell("TRUE", "CONSOL", $D$3,"TOT_Entity","Aggregated","Budget_Working",[1]Setup!C15,"PERIODIC",$B718,"TOPFLOW","TOP","TOP","top1",$C718,"top3","Open_Acute_DIV1","TOP5","TOP6","REPORTED","TOP8")</f>
        <v>0</v>
      </c>
      <c r="CG718" s="53">
        <f t="shared" si="1975"/>
        <v>0</v>
      </c>
      <c r="CH718" s="40">
        <f t="shared" si="1976"/>
        <v>0</v>
      </c>
      <c r="CI718" s="212"/>
      <c r="CJ718" s="53">
        <f>_xll.OneStreamExcelAddIn.XFFunctions.XFGetCell("TRUE", "CONSOL", $D$3,"TOT_Entity","USD","Actual",[1]Setup!C4,"PERIODIC",$B718,"TOPFLOW","TOP","TOP","top1",$C718,"top3","Open_Acute_DIV1","TOP5","TOP6","REPORTED","TOP8")</f>
        <v>0</v>
      </c>
      <c r="CK718" s="53">
        <f>_xll.OneStreamExcelAddIn.XFFunctions.XFGetCell("TRUE", "CONSOL", $D$3,"TOT_Entity","USD","Actual",[1]Setup!C5,"PERIODIC",$B718,"TOPFLOW","TOP","TOP","top1",$C718,"top3","Open_Acute_DIV1","TOP5","TOP6","REPORTED","TOP8")</f>
        <v>0</v>
      </c>
      <c r="CL718" s="53">
        <f>_xll.OneStreamExcelAddIn.XFFunctions.XFGetCell("TRUE", "CONSOL", $D$3,"TOT_Entity","USD","Actual",[1]Setup!C6,"PERIODIC",$B718,"TOPFLOW","TOP","TOP","top1",$C718,"top3","Open_Acute_DIV1","TOP5","TOP6","REPORTED","TOP8")</f>
        <v>0</v>
      </c>
      <c r="CM718" s="53">
        <f>_xll.OneStreamExcelAddIn.XFFunctions.XFGetCell("TRUE", "CONSOL", $D$3,"TOT_Entity","USD","Actual",[1]Setup!C7,"PERIODIC",$B718,"TOPFLOW","TOP","TOP","top1",$C718,"top3","Open_Acute_DIV1","TOP5","TOP6","REPORTED","TOP8")</f>
        <v>0</v>
      </c>
      <c r="CN718" s="53">
        <f>_xll.OneStreamExcelAddIn.XFFunctions.XFGetCell("TRUE", "CONSOL", $D$3,"TOT_Entity","USD","Actual",[1]Setup!C8,"PERIODIC",$B718,"TOPFLOW","TOP","TOP","top1",$C718,"top3","Open_Acute_DIV1","TOP5","TOP6","REPORTED","TOP8")</f>
        <v>0</v>
      </c>
      <c r="CO718" s="53">
        <f>_xll.OneStreamExcelAddIn.XFFunctions.XFGetCell("TRUE", "CONSOL", $D$3,"TOT_Entity","USD","Actual",[1]Setup!C9,"PERIODIC",$B718,"TOPFLOW","TOP","TOP","top1",$C718,"top3","Open_Acute_DIV1","TOP5","TOP6","REPORTED","TOP8")</f>
        <v>0</v>
      </c>
      <c r="CP718" s="53">
        <f>_xll.OneStreamExcelAddIn.XFFunctions.XFGetCell("TRUE", "CONSOL", $D$3,"TOT_Entity","USD","Actual",[1]Setup!C10,"PERIODIC",$B718,"TOPFLOW","TOP","TOP","top1",$C718,"top3","Open_Acute_DIV1","TOP5","TOP6","REPORTED","TOP8")</f>
        <v>0</v>
      </c>
      <c r="CQ718" s="53">
        <f>_xll.OneStreamExcelAddIn.XFFunctions.XFGetCell("TRUE", "CONSOL", $D$3,"TOT_Entity","USD","Actual",[1]Setup!C11,"PERIODIC",$B718,"TOPFLOW","TOP","TOP","top1",$C718,"top3","Open_Acute_DIV1","TOP5","TOP6","REPORTED","TOP8")</f>
        <v>0</v>
      </c>
      <c r="CR718" s="53">
        <f>_xll.OneStreamExcelAddIn.XFFunctions.XFGetCell("TRUE", "CONSOL", $D$3,"TOT_Entity","USD","Actual",[1]Setup!C12,"PERIODIC",$B718,"TOPFLOW","TOP","TOP","top1",$C718,"top3","Open_Acute_DIV1","TOP5","TOP6","REPORTED","TOP8")</f>
        <v>0</v>
      </c>
      <c r="CS718" s="53">
        <f>_xll.OneStreamExcelAddIn.XFFunctions.XFGetCell("TRUE", "CONSOL", $D$3,"TOT_Entity","USD","Actual",[1]Setup!C13,"PERIODIC",$B718,"TOPFLOW","TOP","TOP","top1",$C718,"top3","Open_Acute_DIV1","TOP5","TOP6","REPORTED","TOP8")</f>
        <v>0</v>
      </c>
      <c r="CT718" s="53">
        <f>_xll.OneStreamExcelAddIn.XFFunctions.XFGetCell("TRUE", "CONSOL", $D$3,"TOT_Entity","USD","Actual",[1]Setup!C14,"PERIODIC",$B718,"TOPFLOW","TOP","TOP","top1",$C718,"top3","Open_Acute_DIV1","TOP5","TOP6","REPORTED","TOP8")</f>
        <v>0</v>
      </c>
      <c r="CU718" s="53">
        <f>_xll.OneStreamExcelAddIn.XFFunctions.XFGetCell("TRUE", "CONSOL", $D$3,"TOT_Entity","USD","Actual",[1]Setup!C15,"PERIODIC",$B718,"TOPFLOW","TOP","TOP","top1",$C718,"top3","Open_Acute_DIV1","TOP5","TOP6","REPORTED","TOP8")</f>
        <v>0</v>
      </c>
      <c r="CV718" s="212"/>
      <c r="CW718" s="53">
        <f>_xll.OneStreamExcelAddIn.XFFunctions.XFGetCell("TRUE", "CONSOL", $D$3,"TOT_Entity","USD","Actual",[1]Setup!C17,"PERIODIC",$B718,"TOPFLOW","TOP","TOP","top1",$C718,"top3","Open_Acute_DIV1","TOP5","TOP6","REPORTED","TOP8")</f>
        <v>0</v>
      </c>
      <c r="CX718" s="53">
        <f>_xll.OneStreamExcelAddIn.XFFunctions.XFGetCell("TRUE", "CONSOL", $D$3,"TOT_Entity","USD","Actual",[1]Setup!C18,"PERIODIC",$B718,"TOPFLOW","TOP","TOP","top1",$C718,"top3","Open_Acute_DIV1","TOP5","TOP6","REPORTED","TOP8")</f>
        <v>0</v>
      </c>
      <c r="CY718" s="53">
        <f>_xll.OneStreamExcelAddIn.XFFunctions.XFGetCell("TRUE", "CONSOL", $D$3,"TOT_Entity","USD","Actual",[1]Setup!C19,"PERIODIC",$B718,"TOPFLOW","TOP","TOP","top1",$C718,"top3","Open_Acute_DIV1","TOP5","TOP6","REPORTED","TOP8")</f>
        <v>0</v>
      </c>
      <c r="CZ718" s="53">
        <f>_xll.OneStreamExcelAddIn.XFFunctions.XFGetCell("TRUE", "CONSOL", $D$3,"TOT_Entity","USD","Actual",[1]Setup!C20,"PERIODIC",$B718,"TOPFLOW","TOP","TOP","top1",$C718,"top3","Open_Acute_DIV1","TOP5","TOP6","REPORTED","TOP8")</f>
        <v>0</v>
      </c>
      <c r="DA718" s="53">
        <f>_xll.OneStreamExcelAddIn.XFFunctions.XFGetCell("TRUE", "CONSOL", $D$3,"TOT_Entity","USD","Actual",[1]Setup!C21,"PERIODIC",$B718,"TOPFLOW","TOP","TOP","top1",$C718,"top3","Open_Acute_DIV1","TOP5","TOP6","REPORTED","TOP8")</f>
        <v>0</v>
      </c>
      <c r="DB718" s="53">
        <f>_xll.OneStreamExcelAddIn.XFFunctions.XFGetCell("TRUE", "CONSOL", $D$3,"TOT_Entity","USD","Actual",[1]Setup!C22,"PERIODIC",$B718,"TOPFLOW","TOP","TOP","top1",$C718,"top3","Open_Acute_DIV1","TOP5","TOP6","REPORTED","TOP8")</f>
        <v>0</v>
      </c>
      <c r="DC718" s="53">
        <f>_xll.OneStreamExcelAddIn.XFFunctions.XFGetCell("TRUE", "CONSOL", $D$3,"TOT_Entity","USD","Actual",[1]Setup!C23,"PERIODIC",$B718,"TOPFLOW","TOP","TOP","top1",$C718,"top3","Open_Acute_DIV1","TOP5","TOP6","REPORTED","TOP8")</f>
        <v>0</v>
      </c>
      <c r="DD718" s="53">
        <f>_xll.OneStreamExcelAddIn.XFFunctions.XFGetCell("TRUE", "CONSOL", $D$3,"TOT_Entity","USD","Actual",[1]Setup!C24,"PERIODIC",$B718,"TOPFLOW","TOP","TOP","top1",$C718,"top3","Open_Acute_DIV1","TOP5","TOP6","REPORTED","TOP8")</f>
        <v>0</v>
      </c>
      <c r="DE718" s="53">
        <f>_xll.OneStreamExcelAddIn.XFFunctions.XFGetCell("TRUE", "CONSOL", $D$3,"TOT_Entity","USD","Actual",[1]Setup!C25,"PERIODIC",$B718,"TOPFLOW","TOP","TOP","top1",$C718,"top3","Open_Acute_DIV1","TOP5","TOP6","REPORTED","TOP8")</f>
        <v>0</v>
      </c>
      <c r="DF718" s="53">
        <f>_xll.OneStreamExcelAddIn.XFFunctions.XFGetCell("TRUE", "CONSOL", $D$3,"TOT_Entity","USD","Actual",[1]Setup!C26,"PERIODIC",$B718,"TOPFLOW","TOP","TOP","top1",$C718,"top3","Open_Acute_DIV1","TOP5","TOP6","REPORTED","TOP8")</f>
        <v>0</v>
      </c>
      <c r="DG718" s="53">
        <f>_xll.OneStreamExcelAddIn.XFFunctions.XFGetCell("TRUE", "CONSOL", $D$3,"TOT_Entity","USD","Actual",[1]Setup!C27,"PERIODIC",$B718,"TOPFLOW","TOP","TOP","top1",$C718,"top3","Open_Acute_DIV1","TOP5","TOP6","REPORTED","TOP8")</f>
        <v>0</v>
      </c>
      <c r="DH718" s="53">
        <f>_xll.OneStreamExcelAddIn.XFFunctions.XFGetCell("TRUE", "CONSOL", $D$3,"TOT_Entity","USD","Actual",[1]Setup!C28,"PERIODIC",$B718,"TOPFLOW","TOP","TOP","top1",$C718,"top3","Open_Acute_DIV1","TOP5","TOP6","REPORTED","TOP8")</f>
        <v>0</v>
      </c>
      <c r="DI718" s="178"/>
      <c r="DJ718" s="53">
        <f>_xll.OneStreamExcelAddIn.XFFunctions.XFGetCell("TRUE", "CONSOL", $D$3,"TOT_Entity","Aggregated","Budget_Working",[1]Setup!C4,"PERIODIC",$B718,"TOPFLOW","TOP","TOP","top1",$C718,"top3","Open_Acute_DIV1","TOP5","TOP6","REPORTED","TOP8")</f>
        <v>0</v>
      </c>
      <c r="DK718" s="53">
        <f>_xll.OneStreamExcelAddIn.XFFunctions.XFGetCell("TRUE", "CONSOL", $D$3,"TOT_Entity","Aggregated","Budget_Working",[1]Setup!C5,"PERIODIC",$B718,"TOPFLOW","TOP","TOP","top1",$C718,"top3","Open_Acute_DIV1","TOP5","TOP6","REPORTED","TOP8")</f>
        <v>0</v>
      </c>
      <c r="DL718" s="53">
        <f>_xll.OneStreamExcelAddIn.XFFunctions.XFGetCell("TRUE", "CONSOL", $D$3,"TOT_Entity","Aggregated","Budget_Working",[1]Setup!C6,"PERIODIC",$B718,"TOPFLOW","TOP","TOP","top1",$C718,"top3","Open_Acute_DIV1","TOP5","TOP6","REPORTED","TOP8")</f>
        <v>0</v>
      </c>
      <c r="DM718" s="53">
        <f>_xll.OneStreamExcelAddIn.XFFunctions.XFGetCell("TRUE", "CONSOL", $D$3,"TOT_Entity","Aggregated","Budget_Working",[1]Setup!C7,"PERIODIC",$B718,"TOPFLOW","TOP","TOP","top1",$C718,"top3","Open_Acute_DIV1","TOP5","TOP6","REPORTED","TOP8")</f>
        <v>0</v>
      </c>
      <c r="DN718" s="53">
        <f>_xll.OneStreamExcelAddIn.XFFunctions.XFGetCell("TRUE", "CONSOL", $D$3,"TOT_Entity","Aggregated","Budget_Working",[1]Setup!C8,"PERIODIC",$B718,"TOPFLOW","TOP","TOP","top1",$C718,"top3","Open_Acute_DIV1","TOP5","TOP6","REPORTED","TOP8")</f>
        <v>0</v>
      </c>
      <c r="DO718" s="53">
        <f>_xll.OneStreamExcelAddIn.XFFunctions.XFGetCell("TRUE", "CONSOL", $D$3,"TOT_Entity","Aggregated","Budget_Working",[1]Setup!C9,"PERIODIC",$B718,"TOPFLOW","TOP","TOP","top1",$C718,"top3","Open_Acute_DIV1","TOP5","TOP6","REPORTED","TOP8")</f>
        <v>0</v>
      </c>
      <c r="DP718" s="53">
        <f>_xll.OneStreamExcelAddIn.XFFunctions.XFGetCell("TRUE", "CONSOL", $D$3,"TOT_Entity","Aggregated","Budget_Working",[1]Setup!C10,"PERIODIC",$B718,"TOPFLOW","TOP","TOP","top1",$C718,"top3","Open_Acute_DIV1","TOP5","TOP6","REPORTED","TOP8")</f>
        <v>0</v>
      </c>
      <c r="DQ718" s="53">
        <f>_xll.OneStreamExcelAddIn.XFFunctions.XFGetCell("TRUE", "CONSOL", $D$3,"TOT_Entity","Aggregated","Budget_Working",[1]Setup!C11,"PERIODIC",$B718,"TOPFLOW","TOP","TOP","top1",$C718,"top3","Open_Acute_DIV1","TOP5","TOP6","REPORTED","TOP8")</f>
        <v>0</v>
      </c>
      <c r="DR718" s="53">
        <f>_xll.OneStreamExcelAddIn.XFFunctions.XFGetCell("TRUE", "CONSOL", $D$3,"TOT_Entity","Aggregated","Budget_Working",[1]Setup!C12,"PERIODIC",$B718,"TOPFLOW","TOP","TOP","top1",$C718,"top3","Open_Acute_DIV1","TOP5","TOP6","REPORTED","TOP8")</f>
        <v>0</v>
      </c>
      <c r="DS718" s="53">
        <f>_xll.OneStreamExcelAddIn.XFFunctions.XFGetCell("TRUE", "CONSOL", $D$3,"TOT_Entity","Aggregated","Budget_Working",[1]Setup!C13,"PERIODIC",$B718,"TOPFLOW","TOP","TOP","top1",$C718,"top3","Open_Acute_DIV1","TOP5","TOP6","REPORTED","TOP8")</f>
        <v>0</v>
      </c>
      <c r="DT718" s="53">
        <f>_xll.OneStreamExcelAddIn.XFFunctions.XFGetCell("TRUE", "CONSOL", $D$3,"TOT_Entity","Aggregated","Budget_Working",[1]Setup!C14,"PERIODIC",$B718,"TOPFLOW","TOP","TOP","top1",$C718,"top3","Open_Acute_DIV1","TOP5","TOP6","REPORTED","TOP8")</f>
        <v>0</v>
      </c>
      <c r="DU718" s="53">
        <f>_xll.OneStreamExcelAddIn.XFFunctions.XFGetCell("TRUE", "CONSOL", $D$3,"TOT_Entity","Aggregated","Budget_Working",[1]Setup!C15,"PERIODIC",$B718,"TOPFLOW","TOP","TOP","top1",$C718,"top3","Open_Acute_DIV1","TOP5","TOP6","REPORTED","TOP8")</f>
        <v>0</v>
      </c>
      <c r="DV718" s="178"/>
      <c r="DW718" s="53">
        <f>_xll.OneStreamExcelAddIn.XFFunctions.XFGetCell("TRUE", "CONSOL", $D$3,"TOT_Entity","USD","Budget_Final",[1]Setup!C17,"PERIODIC",$B718,"TOPFLOW","TOP","TOP","top1",$C718,"top3","Open_Acute_DIV1","TOP5","TOP6","REPORTED","TOP8")</f>
        <v>0</v>
      </c>
      <c r="DX718" s="53">
        <f>_xll.OneStreamExcelAddIn.XFFunctions.XFGetCell("TRUE", "CONSOL", $D$3,"TOT_Entity","USD","Budget_Final",[1]Setup!C18,"PERIODIC",$B718,"TOPFLOW","TOP","TOP","top1",$C718,"top3","Open_Acute_DIV1","TOP5","TOP6","REPORTED","TOP8")</f>
        <v>0</v>
      </c>
      <c r="DY718" s="53">
        <f>_xll.OneStreamExcelAddIn.XFFunctions.XFGetCell("TRUE", "CONSOL", $D$3,"TOT_Entity","USD","Budget_Final",[1]Setup!C19,"PERIODIC",$B718,"TOPFLOW","TOP","TOP","top1",$C718,"top3","Open_Acute_DIV1","TOP5","TOP6","REPORTED","TOP8")</f>
        <v>0</v>
      </c>
      <c r="DZ718" s="53">
        <f>_xll.OneStreamExcelAddIn.XFFunctions.XFGetCell("TRUE", "CONSOL", $D$3,"TOT_Entity","USD","Budget_Final",[1]Setup!C20,"PERIODIC",$B718,"TOPFLOW","TOP","TOP","top1",$C718,"top3","Open_Acute_DIV1","TOP5","TOP6","REPORTED","TOP8")</f>
        <v>0</v>
      </c>
      <c r="EA718" s="53">
        <f>_xll.OneStreamExcelAddIn.XFFunctions.XFGetCell("TRUE", "CONSOL", $D$3,"TOT_Entity","USD","Budget_Final",[1]Setup!C21,"PERIODIC",$B718,"TOPFLOW","TOP","TOP","top1",$C718,"top3","Open_Acute_DIV1","TOP5","TOP6","REPORTED","TOP8")</f>
        <v>0</v>
      </c>
      <c r="EB718" s="53">
        <f>_xll.OneStreamExcelAddIn.XFFunctions.XFGetCell("TRUE", "CONSOL", $D$3,"TOT_Entity","USD","Budget_Final",[1]Setup!C22,"PERIODIC",$B718,"TOPFLOW","TOP","TOP","top1",$C718,"top3","Open_Acute_DIV1","TOP5","TOP6","REPORTED","TOP8")</f>
        <v>0</v>
      </c>
      <c r="EC718" s="53">
        <f>_xll.OneStreamExcelAddIn.XFFunctions.XFGetCell("TRUE", "CONSOL", $D$3,"TOT_Entity","USD","Budget_Final",[1]Setup!C23,"PERIODIC",$B718,"TOPFLOW","TOP","TOP","top1",$C718,"top3","Open_Acute_DIV1","TOP5","TOP6","REPORTED","TOP8")</f>
        <v>0</v>
      </c>
      <c r="ED718" s="53">
        <f>_xll.OneStreamExcelAddIn.XFFunctions.XFGetCell("TRUE", "CONSOL", $D$3,"TOT_Entity","USD","Budget_Final",[1]Setup!C24,"PERIODIC",$B718,"TOPFLOW","TOP","TOP","top1",$C718,"top3","Open_Acute_DIV1","TOP5","TOP6","REPORTED","TOP8")</f>
        <v>0</v>
      </c>
      <c r="EE718" s="53">
        <f>_xll.OneStreamExcelAddIn.XFFunctions.XFGetCell("TRUE", "CONSOL", $D$3,"TOT_Entity","USD","Budget_Final",[1]Setup!C25,"PERIODIC",$B718,"TOPFLOW","TOP","TOP","top1",$C718,"top3","Open_Acute_DIV1","TOP5","TOP6","REPORTED","TOP8")</f>
        <v>0</v>
      </c>
      <c r="EF718" s="53">
        <f>_xll.OneStreamExcelAddIn.XFFunctions.XFGetCell("TRUE", "CONSOL", $D$3,"TOT_Entity","USD","Budget_Final",[1]Setup!C26,"PERIODIC",$B718,"TOPFLOW","TOP","TOP","top1",$C718,"top3","Open_Acute_DIV1","TOP5","TOP6","REPORTED","TOP8")</f>
        <v>0</v>
      </c>
      <c r="EG718" s="53">
        <f>_xll.OneStreamExcelAddIn.XFFunctions.XFGetCell("TRUE", "CONSOL", $D$3,"TOT_Entity","USD","Budget_Final",[1]Setup!C27,"PERIODIC",$B718,"TOPFLOW","TOP","TOP","top1",$C718,"top3","Open_Acute_DIV1","TOP5","TOP6","REPORTED","TOP8")</f>
        <v>0</v>
      </c>
      <c r="EH718" s="53">
        <f>_xll.OneStreamExcelAddIn.XFFunctions.XFGetCell("TRUE", "CONSOL", $D$3,"TOT_Entity","USD","Budget_Final",[1]Setup!C28,"PERIODIC",$B718,"TOPFLOW","TOP","TOP","top1",$C718,"top3","Open_Acute_DIV1","TOP5","TOP6","REPORTED","TOP8")</f>
        <v>0</v>
      </c>
    </row>
    <row r="719" spans="2:138" x14ac:dyDescent="0.25">
      <c r="B719" s="51">
        <v>69172</v>
      </c>
      <c r="C719" s="51"/>
      <c r="D719" t="str" cm="1">
        <f t="array" ref="D719">_xll.OneStreamExcelAddIn.XFFunctions.XFGetMemberInfo("Description","Account",B719)</f>
        <v>Franchise Taxes</v>
      </c>
      <c r="E719" s="53">
        <f>_xll.OneStreamExcelAddIn.XFFunctions.XFGetCell("TRUE", "CONSOL", $D$3,"TOT_Entity","USD","Actual",$E$3,"PERIODIC",$B719,"TOPFLOW","TOP","TOP","top1",$C719,"top3","Open_Acute_DIV1","TOP5","TOP6","REPORTED","TOP8")</f>
        <v>46065.57</v>
      </c>
      <c r="F719" s="53">
        <f>_xll.OneStreamExcelAddIn.XFFunctions.XFGetCell("TRUE", "CONSOL", $D$3,"TOT_Entity","Aggregated","Budget_Working",$E$3,"PERIODIC",$B719,"TOPFLOW","TOP","TOP","top1",$C719,"top3","Open_Acute_DIV1","TOP5","TOP6","REPORTED","TOP8")</f>
        <v>52900</v>
      </c>
      <c r="G719" s="53">
        <f t="shared" si="1946"/>
        <v>6834.43</v>
      </c>
      <c r="H719" s="55">
        <f t="shared" si="1947"/>
        <v>0.1291952741020794</v>
      </c>
      <c r="I719" s="41"/>
      <c r="J719" s="53">
        <f>_xll.OneStreamExcelAddIn.XFFunctions.XFGetCell("TRUE", "CONSOL", $D$3,"TOT_Entity","USD","Actual",$E$3,"YTD",$B719,"TOPFLOW","TOP","TOP","top1",$C719,"TOP3","Open_Acute_DIV1","TOP5","TOP6","REPORTED","TOP8")</f>
        <v>203295.03</v>
      </c>
      <c r="K719" s="53">
        <f>_xll.OneStreamExcelAddIn.XFFunctions.XFGetCell("TRUE", "CONSOL", $D$3,"TOT_Entity","Aggregated","Budget_Working",$E$3,"YTD",$B719,"TOPFLOW","TOP","TOP","top1",$C719,"TOP3","Open_Acute_DIV1","TOP5","TOP6","REPORTED","TOP8")</f>
        <v>211600</v>
      </c>
      <c r="L719" s="53">
        <f t="shared" si="1948"/>
        <v>8304.9700000000012</v>
      </c>
      <c r="M719" s="40">
        <f t="shared" si="1949"/>
        <v>3.9248440453686209E-2</v>
      </c>
      <c r="N719" s="41"/>
      <c r="O719" s="53">
        <f>_xll.OneStreamExcelAddIn.XFFunctions.XFGetCell("TRUE", "CONSOL", $D$3,"TOT_Entity","USD","Actual",$F$3,"YTD",$B719,"TOPFLOW","TOP","TOP","top1",$C719,"TOP3","Open_Acute_DIV1","TOP5","TOP6","REPORTED","TOP8")</f>
        <v>121046.36</v>
      </c>
      <c r="P719" s="53">
        <f>_xll.OneStreamExcelAddIn.XFFunctions.XFGetCell("TRUE", "CONSOL", $D$3,"TOT_Entity","USD","Actual",$E$3,"YTD",$B719,"TOPFLOW","TOP","TOP","top1",$C719,"top3","Open_Acute_DIV1","TOP5","TOP6","REPORTED","VAR_BW_PY_Actual")</f>
        <v>-82248.67</v>
      </c>
      <c r="Q719" s="40">
        <f t="shared" si="1950"/>
        <v>-0.67948073779335449</v>
      </c>
      <c r="R719" s="41"/>
      <c r="S719" s="53">
        <f>_xll.OneStreamExcelAddIn.XFFunctions.XFGetCell("TRUE", "CONSOL", $D$3,"TOT_Entity","USD","MIDFCST",$E$3,"MTD",$B719,"TOPFLOW","TOP","TOP","top1",$C719,"TOP3","Open_Acute_DIV1","TOP5","TOP6","REPORTED","TOP8")</f>
        <v>0</v>
      </c>
      <c r="T719" s="53">
        <f t="shared" si="1951"/>
        <v>-46065.57</v>
      </c>
      <c r="U719" s="40">
        <f t="shared" si="1952"/>
        <v>0</v>
      </c>
      <c r="V719" s="41"/>
      <c r="W719" s="42"/>
      <c r="X719" s="43"/>
      <c r="Y719" s="42"/>
      <c r="Z719" s="44"/>
      <c r="AB719" s="53">
        <f>_xll.OneStreamExcelAddIn.XFFunctions.XFGetCell("TRUE", "CONSOL", $D$3,"TOT_Entity","USD","Actual",[1]Setup!C4,"PERIODIC",$B719,"TOPFLOW","TOP","TOP","top1",$C719,"top3","Open_Acute_DIV1","TOP5","TOP6","REPORTED","TOP8")</f>
        <v>65942.16</v>
      </c>
      <c r="AC719" s="53">
        <f>_xll.OneStreamExcelAddIn.XFFunctions.XFGetCell("TRUE", "CONSOL", $D$3,"TOT_Entity","Aggregated","Budget_Working",[1]Setup!C4,"PERIODIC",$B719,"TOPFLOW","TOP","TOP","top1",$C719,"top3","Open_Acute_DIV1","TOP5","TOP6","REPORTED","TOP8")</f>
        <v>52900</v>
      </c>
      <c r="AD719" s="53">
        <f t="shared" si="1953"/>
        <v>-13042.160000000003</v>
      </c>
      <c r="AE719" s="40">
        <f t="shared" si="1954"/>
        <v>-0.24654366729678645</v>
      </c>
      <c r="AG719" s="53">
        <f>_xll.OneStreamExcelAddIn.XFFunctions.XFGetCell("TRUE", "CONSOL", $D$3,"TOT_Entity","USD","Actual",[1]Setup!C5,"PERIODIC",$B719,"TOPFLOW","TOP","TOP","top1",$C719,"top3","Open_Acute_DIV1","TOP5","TOP6","REPORTED","TOP8")</f>
        <v>46702.879999999997</v>
      </c>
      <c r="AH719" s="53">
        <f>_xll.OneStreamExcelAddIn.XFFunctions.XFGetCell("TRUE", "CONSOL", $D$3,"TOT_Entity","Aggregated","Budget_Working",[1]Setup!C5,"PERIODIC",$B719,"TOPFLOW","TOP","TOP","top1",$C719,"top3","Open_Acute_DIV1","TOP5","TOP6","REPORTED","TOP8")</f>
        <v>52900</v>
      </c>
      <c r="AI719" s="53">
        <f t="shared" si="1955"/>
        <v>6197.1200000000026</v>
      </c>
      <c r="AJ719" s="40">
        <f t="shared" si="1956"/>
        <v>0.11714782608695658</v>
      </c>
      <c r="AL719" s="53">
        <f>_xll.OneStreamExcelAddIn.XFFunctions.XFGetCell("TRUE", "CONSOL", $D$3,"TOT_Entity","USD","Actual",[1]Setup!C6,"PERIODIC",$B719,"TOPFLOW","TOP","TOP","top1",$C719,"top3","Open_Acute_DIV1","TOP5","TOP6","REPORTED","TOP8")</f>
        <v>44584.42</v>
      </c>
      <c r="AM719" s="53">
        <f>_xll.OneStreamExcelAddIn.XFFunctions.XFGetCell("TRUE", "CONSOL", $D$3,"TOT_Entity","Aggregated","Budget_Working",[1]Setup!C6,"PERIODIC",$B719,"TOPFLOW","TOP","TOP","top1",$C719,"top3","Open_Acute_DIV1","TOP5","TOP6","REPORTED","TOP8")</f>
        <v>52900</v>
      </c>
      <c r="AN719" s="53">
        <f t="shared" si="1957"/>
        <v>8315.5800000000017</v>
      </c>
      <c r="AO719" s="40">
        <f t="shared" si="1958"/>
        <v>0.1571943289224953</v>
      </c>
      <c r="AQ719" s="53">
        <f>_xll.OneStreamExcelAddIn.XFFunctions.XFGetCell("TRUE", "CONSOL", $D$3,"TOT_Entity","USD","Actual",[1]Setup!C7,"PERIODIC",$B719,"TOPFLOW","TOP","TOP","top1",$C719,"top3","Open_Acute_DIV1","TOP5","TOP6","REPORTED","TOP8")</f>
        <v>46065.57</v>
      </c>
      <c r="AR719" s="53">
        <f>_xll.OneStreamExcelAddIn.XFFunctions.XFGetCell("TRUE", "CONSOL", $D$3,"TOT_Entity","Aggregated","Budget_Working",[1]Setup!C7,"PERIODIC",$B719,"TOPFLOW","TOP","TOP","top1",$C719,"top3","Open_Acute_DIV1","TOP5","TOP6","REPORTED","TOP8")</f>
        <v>52900</v>
      </c>
      <c r="AS719" s="53">
        <f t="shared" si="1959"/>
        <v>6834.43</v>
      </c>
      <c r="AT719" s="40">
        <f t="shared" si="1960"/>
        <v>0.1291952741020794</v>
      </c>
      <c r="AV719" s="53">
        <f>_xll.OneStreamExcelAddIn.XFFunctions.XFGetCell("TRUE", "CONSOL", $D$3,"TOT_Entity","USD","Actual",[1]Setup!C8,"PERIODIC",$B719,"TOPFLOW","TOP","TOP","top1",$C719,"top3","Open_Acute_DIV1","TOP5","TOP6","REPORTED","TOP8")</f>
        <v>-203295.03</v>
      </c>
      <c r="AW719" s="53">
        <f>_xll.OneStreamExcelAddIn.XFFunctions.XFGetCell("TRUE", "CONSOL", $D$3,"TOT_Entity","Aggregated","Budget_Working",[1]Setup!C8,"PERIODIC",$B719,"TOPFLOW","TOP","TOP","top1",$C719,"top3","Open_Acute_DIV1","TOP5","TOP6","REPORTED","TOP8")</f>
        <v>52900</v>
      </c>
      <c r="AX719" s="53">
        <f t="shared" si="1961"/>
        <v>256195.03</v>
      </c>
      <c r="AY719" s="40">
        <f t="shared" si="1962"/>
        <v>4.8430062381852554</v>
      </c>
      <c r="BA719" s="53">
        <f>_xll.OneStreamExcelAddIn.XFFunctions.XFGetCell("TRUE", "CONSOL", $D$3,"TOT_Entity","USD","Actual",[1]Setup!C9,"PERIODIC",$B719,"TOPFLOW","TOP","TOP","top1",$C719,"top3","Open_Acute_DIV1","TOP5","TOP6","REPORTED","TOP8")</f>
        <v>0</v>
      </c>
      <c r="BB719" s="53">
        <f>_xll.OneStreamExcelAddIn.XFFunctions.XFGetCell("TRUE", "CONSOL", $D$3,"TOT_Entity","Aggregated","Budget_Working",[1]Setup!C9,"PERIODIC",$B719,"TOPFLOW","TOP","TOP","top1",$C719,"top3","Open_Acute_DIV1","TOP5","TOP6","REPORTED","TOP8")</f>
        <v>52900</v>
      </c>
      <c r="BC719" s="53">
        <f t="shared" si="1963"/>
        <v>52900</v>
      </c>
      <c r="BD719" s="40">
        <f t="shared" si="1964"/>
        <v>1</v>
      </c>
      <c r="BF719" s="53">
        <f>_xll.OneStreamExcelAddIn.XFFunctions.XFGetCell("TRUE", "CONSOL", $D$3,"TOT_Entity","USD","Actual",[1]Setup!C10,"PERIODIC",$B719,"TOPFLOW","TOP","TOP","top1",$C719,"top3","Open_Acute_DIV1","TOP5","TOP6","REPORTED","TOP8")</f>
        <v>0</v>
      </c>
      <c r="BG719" s="53">
        <f>_xll.OneStreamExcelAddIn.XFFunctions.XFGetCell("TRUE", "CONSOL", $D$3,"TOT_Entity","Aggregated","Budget_Working",[1]Setup!C10,"PERIODIC",$B719,"TOPFLOW","TOP","TOP","top1",$C719,"top3","Open_Acute_DIV1","TOP5","TOP6","REPORTED","TOP8")</f>
        <v>52900</v>
      </c>
      <c r="BH719" s="53">
        <f t="shared" si="1965"/>
        <v>52900</v>
      </c>
      <c r="BI719" s="40">
        <f t="shared" si="1966"/>
        <v>1</v>
      </c>
      <c r="BK719" s="53">
        <f>_xll.OneStreamExcelAddIn.XFFunctions.XFGetCell("TRUE", "CONSOL", $D$3,"TOT_Entity","USD","Actual",[1]Setup!C11,"PERIODIC",$B719,"TOPFLOW","TOP","TOP","top1",$C719,"top3","Open_Acute_DIV1","TOP5","TOP6","REPORTED","TOP8")</f>
        <v>0</v>
      </c>
      <c r="BL719" s="53">
        <f>_xll.OneStreamExcelAddIn.XFFunctions.XFGetCell("TRUE", "CONSOL", $D$3,"TOT_Entity","Aggregated","Budget_Working",[1]Setup!C11,"PERIODIC",$B719,"TOPFLOW","TOP","TOP","top1",$C719,"top3","Open_Acute_DIV1","TOP5","TOP6","REPORTED","TOP8")</f>
        <v>52900</v>
      </c>
      <c r="BM719" s="53">
        <f t="shared" si="1967"/>
        <v>52900</v>
      </c>
      <c r="BN719" s="40">
        <f t="shared" si="1968"/>
        <v>1</v>
      </c>
      <c r="BP719" s="53">
        <f>_xll.OneStreamExcelAddIn.XFFunctions.XFGetCell("TRUE", "CONSOL", $D$3,"TOT_Entity","USD","Actual",[1]Setup!C12,"PERIODIC",$B719,"TOPFLOW","TOP","TOP","top1",$C719,"top3","Open_Acute_DIV1","TOP5","TOP6","REPORTED","TOP8")</f>
        <v>0</v>
      </c>
      <c r="BQ719" s="53">
        <f>_xll.OneStreamExcelAddIn.XFFunctions.XFGetCell("TRUE", "CONSOL", $D$3,"TOT_Entity","Aggregated","Budget_Working",[1]Setup!C12,"PERIODIC",$B719,"TOPFLOW","TOP","TOP","top1",$C719,"top3","Open_Acute_DIV1","TOP5","TOP6","REPORTED","TOP8")</f>
        <v>52900</v>
      </c>
      <c r="BR719" s="53">
        <f t="shared" si="1969"/>
        <v>52900</v>
      </c>
      <c r="BS719" s="40">
        <f t="shared" si="1970"/>
        <v>1</v>
      </c>
      <c r="BU719" s="53">
        <f>_xll.OneStreamExcelAddIn.XFFunctions.XFGetCell("TRUE", "CONSOL", $D$3,"TOT_Entity","USD","Actual",[1]Setup!C13,"PERIODIC",$B719,"TOPFLOW","TOP","TOP","top1",$C719,"top3","Open_Acute_DIV1","TOP5","TOP6","REPORTED","TOP8")</f>
        <v>0</v>
      </c>
      <c r="BV719" s="53">
        <f>_xll.OneStreamExcelAddIn.XFFunctions.XFGetCell("TRUE", "CONSOL", $D$3,"TOT_Entity","Aggregated","Budget_Working",[1]Setup!C13,"PERIODIC",$B719,"TOPFLOW","TOP","TOP","top1",$C719,"top3","Open_Acute_DIV1","TOP5","TOP6","REPORTED","TOP8")</f>
        <v>52900</v>
      </c>
      <c r="BW719" s="53">
        <f t="shared" si="1971"/>
        <v>52900</v>
      </c>
      <c r="BX719" s="40">
        <f t="shared" si="1972"/>
        <v>1</v>
      </c>
      <c r="BZ719" s="53">
        <f>_xll.OneStreamExcelAddIn.XFFunctions.XFGetCell("TRUE", "CONSOL", $D$3,"TOT_Entity","USD","Actual",[1]Setup!C14,"PERIODIC",$B719,"TOPFLOW","TOP","TOP","top1",$C719,"top3","Open_Acute_DIV1","TOP5","TOP6","REPORTED","TOP8")</f>
        <v>0</v>
      </c>
      <c r="CA719" s="53">
        <f>_xll.OneStreamExcelAddIn.XFFunctions.XFGetCell("TRUE", "CONSOL", $D$3,"TOT_Entity","Aggregated","Budget_Working",[1]Setup!C14,"PERIODIC",$B719,"TOPFLOW","TOP","TOP","top1",$C719,"top3","Open_Acute_DIV1","TOP5","TOP6","REPORTED","TOP8")</f>
        <v>52900</v>
      </c>
      <c r="CB719" s="53">
        <f t="shared" si="1973"/>
        <v>52900</v>
      </c>
      <c r="CC719" s="40">
        <f t="shared" si="1974"/>
        <v>1</v>
      </c>
      <c r="CE719" s="53">
        <f>_xll.OneStreamExcelAddIn.XFFunctions.XFGetCell("TRUE", "CONSOL", $D$3,"TOT_Entity","USD","Actual",[1]Setup!C15,"PERIODIC",$B719,"TOPFLOW","TOP","TOP","top1",$C719,"top3","Open_Acute_DIV1","TOP5","TOP6","REPORTED","TOP8")</f>
        <v>0</v>
      </c>
      <c r="CF719" s="53">
        <f>_xll.OneStreamExcelAddIn.XFFunctions.XFGetCell("TRUE", "CONSOL", $D$3,"TOT_Entity","Aggregated","Budget_Working",[1]Setup!C15,"PERIODIC",$B719,"TOPFLOW","TOP","TOP","top1",$C719,"top3","Open_Acute_DIV1","TOP5","TOP6","REPORTED","TOP8")</f>
        <v>52900</v>
      </c>
      <c r="CG719" s="53">
        <f t="shared" si="1975"/>
        <v>52900</v>
      </c>
      <c r="CH719" s="40">
        <f t="shared" si="1976"/>
        <v>1</v>
      </c>
      <c r="CI719" s="212"/>
      <c r="CJ719" s="53">
        <f>_xll.OneStreamExcelAddIn.XFFunctions.XFGetCell("TRUE", "CONSOL", $D$3,"TOT_Entity","USD","Actual",[1]Setup!C4,"PERIODIC",$B719,"TOPFLOW","TOP","TOP","top1",$C719,"top3","Open_Acute_DIV1","TOP5","TOP6","REPORTED","TOP8")</f>
        <v>65942.16</v>
      </c>
      <c r="CK719" s="53">
        <f>_xll.OneStreamExcelAddIn.XFFunctions.XFGetCell("TRUE", "CONSOL", $D$3,"TOT_Entity","USD","Actual",[1]Setup!C5,"PERIODIC",$B719,"TOPFLOW","TOP","TOP","top1",$C719,"top3","Open_Acute_DIV1","TOP5","TOP6","REPORTED","TOP8")</f>
        <v>46702.879999999997</v>
      </c>
      <c r="CL719" s="53">
        <f>_xll.OneStreamExcelAddIn.XFFunctions.XFGetCell("TRUE", "CONSOL", $D$3,"TOT_Entity","USD","Actual",[1]Setup!C6,"PERIODIC",$B719,"TOPFLOW","TOP","TOP","top1",$C719,"top3","Open_Acute_DIV1","TOP5","TOP6","REPORTED","TOP8")</f>
        <v>44584.42</v>
      </c>
      <c r="CM719" s="53">
        <f>_xll.OneStreamExcelAddIn.XFFunctions.XFGetCell("TRUE", "CONSOL", $D$3,"TOT_Entity","USD","Actual",[1]Setup!C7,"PERIODIC",$B719,"TOPFLOW","TOP","TOP","top1",$C719,"top3","Open_Acute_DIV1","TOP5","TOP6","REPORTED","TOP8")</f>
        <v>46065.57</v>
      </c>
      <c r="CN719" s="53">
        <f>_xll.OneStreamExcelAddIn.XFFunctions.XFGetCell("TRUE", "CONSOL", $D$3,"TOT_Entity","USD","Actual",[1]Setup!C8,"PERIODIC",$B719,"TOPFLOW","TOP","TOP","top1",$C719,"top3","Open_Acute_DIV1","TOP5","TOP6","REPORTED","TOP8")</f>
        <v>-203295.03</v>
      </c>
      <c r="CO719" s="53">
        <f>_xll.OneStreamExcelAddIn.XFFunctions.XFGetCell("TRUE", "CONSOL", $D$3,"TOT_Entity","USD","Actual",[1]Setup!C9,"PERIODIC",$B719,"TOPFLOW","TOP","TOP","top1",$C719,"top3","Open_Acute_DIV1","TOP5","TOP6","REPORTED","TOP8")</f>
        <v>0</v>
      </c>
      <c r="CP719" s="53">
        <f>_xll.OneStreamExcelAddIn.XFFunctions.XFGetCell("TRUE", "CONSOL", $D$3,"TOT_Entity","USD","Actual",[1]Setup!C10,"PERIODIC",$B719,"TOPFLOW","TOP","TOP","top1",$C719,"top3","Open_Acute_DIV1","TOP5","TOP6","REPORTED","TOP8")</f>
        <v>0</v>
      </c>
      <c r="CQ719" s="53">
        <f>_xll.OneStreamExcelAddIn.XFFunctions.XFGetCell("TRUE", "CONSOL", $D$3,"TOT_Entity","USD","Actual",[1]Setup!C11,"PERIODIC",$B719,"TOPFLOW","TOP","TOP","top1",$C719,"top3","Open_Acute_DIV1","TOP5","TOP6","REPORTED","TOP8")</f>
        <v>0</v>
      </c>
      <c r="CR719" s="53">
        <f>_xll.OneStreamExcelAddIn.XFFunctions.XFGetCell("TRUE", "CONSOL", $D$3,"TOT_Entity","USD","Actual",[1]Setup!C12,"PERIODIC",$B719,"TOPFLOW","TOP","TOP","top1",$C719,"top3","Open_Acute_DIV1","TOP5","TOP6","REPORTED","TOP8")</f>
        <v>0</v>
      </c>
      <c r="CS719" s="53">
        <f>_xll.OneStreamExcelAddIn.XFFunctions.XFGetCell("TRUE", "CONSOL", $D$3,"TOT_Entity","USD","Actual",[1]Setup!C13,"PERIODIC",$B719,"TOPFLOW","TOP","TOP","top1",$C719,"top3","Open_Acute_DIV1","TOP5","TOP6","REPORTED","TOP8")</f>
        <v>0</v>
      </c>
      <c r="CT719" s="53">
        <f>_xll.OneStreamExcelAddIn.XFFunctions.XFGetCell("TRUE", "CONSOL", $D$3,"TOT_Entity","USD","Actual",[1]Setup!C14,"PERIODIC",$B719,"TOPFLOW","TOP","TOP","top1",$C719,"top3","Open_Acute_DIV1","TOP5","TOP6","REPORTED","TOP8")</f>
        <v>0</v>
      </c>
      <c r="CU719" s="53">
        <f>_xll.OneStreamExcelAddIn.XFFunctions.XFGetCell("TRUE", "CONSOL", $D$3,"TOT_Entity","USD","Actual",[1]Setup!C15,"PERIODIC",$B719,"TOPFLOW","TOP","TOP","top1",$C719,"top3","Open_Acute_DIV1","TOP5","TOP6","REPORTED","TOP8")</f>
        <v>0</v>
      </c>
      <c r="CV719" s="212"/>
      <c r="CW719" s="53">
        <f>_xll.OneStreamExcelAddIn.XFFunctions.XFGetCell("TRUE", "CONSOL", $D$3,"TOT_Entity","USD","Actual",[1]Setup!C17,"PERIODIC",$B719,"TOPFLOW","TOP","TOP","top1",$C719,"top3","Open_Acute_DIV1","TOP5","TOP6","REPORTED","TOP8")</f>
        <v>21861.09</v>
      </c>
      <c r="CX719" s="53">
        <f>_xll.OneStreamExcelAddIn.XFFunctions.XFGetCell("TRUE", "CONSOL", $D$3,"TOT_Entity","USD","Actual",[1]Setup!C18,"PERIODIC",$B719,"TOPFLOW","TOP","TOP","top1",$C719,"top3","Open_Acute_DIV1","TOP5","TOP6","REPORTED","TOP8")</f>
        <v>27152.67</v>
      </c>
      <c r="CY719" s="53">
        <f>_xll.OneStreamExcelAddIn.XFFunctions.XFGetCell("TRUE", "CONSOL", $D$3,"TOT_Entity","USD","Actual",[1]Setup!C19,"PERIODIC",$B719,"TOPFLOW","TOP","TOP","top1",$C719,"top3","Open_Acute_DIV1","TOP5","TOP6","REPORTED","TOP8")</f>
        <v>30376.12</v>
      </c>
      <c r="CZ719" s="53">
        <f>_xll.OneStreamExcelAddIn.XFFunctions.XFGetCell("TRUE", "CONSOL", $D$3,"TOT_Entity","USD","Actual",[1]Setup!C20,"PERIODIC",$B719,"TOPFLOW","TOP","TOP","top1",$C719,"top3","Open_Acute_DIV1","TOP5","TOP6","REPORTED","TOP8")</f>
        <v>41656.480000000003</v>
      </c>
      <c r="DA719" s="53">
        <f>_xll.OneStreamExcelAddIn.XFFunctions.XFGetCell("TRUE", "CONSOL", $D$3,"TOT_Entity","USD","Actual",[1]Setup!C21,"PERIODIC",$B719,"TOPFLOW","TOP","TOP","top1",$C719,"top3","Open_Acute_DIV1","TOP5","TOP6","REPORTED","TOP8")</f>
        <v>39745.74</v>
      </c>
      <c r="DB719" s="53">
        <f>_xll.OneStreamExcelAddIn.XFFunctions.XFGetCell("TRUE", "CONSOL", $D$3,"TOT_Entity","USD","Actual",[1]Setup!C22,"PERIODIC",$B719,"TOPFLOW","TOP","TOP","top1",$C719,"top3","Open_Acute_DIV1","TOP5","TOP6","REPORTED","TOP8")</f>
        <v>44618.1</v>
      </c>
      <c r="DC719" s="53">
        <f>_xll.OneStreamExcelAddIn.XFFunctions.XFGetCell("TRUE", "CONSOL", $D$3,"TOT_Entity","USD","Actual",[1]Setup!C23,"PERIODIC",$B719,"TOPFLOW","TOP","TOP","top1",$C719,"top3","Open_Acute_DIV1","TOP5","TOP6","REPORTED","TOP8")</f>
        <v>64947.17</v>
      </c>
      <c r="DD719" s="53">
        <f>_xll.OneStreamExcelAddIn.XFFunctions.XFGetCell("TRUE", "CONSOL", $D$3,"TOT_Entity","USD","Actual",[1]Setup!C24,"PERIODIC",$B719,"TOPFLOW","TOP","TOP","top1",$C719,"top3","Open_Acute_DIV1","TOP5","TOP6","REPORTED","TOP8")</f>
        <v>67037.56</v>
      </c>
      <c r="DE719" s="53">
        <f>_xll.OneStreamExcelAddIn.XFFunctions.XFGetCell("TRUE", "CONSOL", $D$3,"TOT_Entity","USD","Actual",[1]Setup!C25,"PERIODIC",$B719,"TOPFLOW","TOP","TOP","top1",$C719,"top3","Open_Acute_DIV1","TOP5","TOP6","REPORTED","TOP8")</f>
        <v>45181.03</v>
      </c>
      <c r="DF719" s="53">
        <f>_xll.OneStreamExcelAddIn.XFFunctions.XFGetCell("TRUE", "CONSOL", $D$3,"TOT_Entity","USD","Actual",[1]Setup!C26,"PERIODIC",$B719,"TOPFLOW","TOP","TOP","top1",$C719,"top3","Open_Acute_DIV1","TOP5","TOP6","REPORTED","TOP8")</f>
        <v>93899.79</v>
      </c>
      <c r="DG719" s="53">
        <f>_xll.OneStreamExcelAddIn.XFFunctions.XFGetCell("TRUE", "CONSOL", $D$3,"TOT_Entity","USD","Actual",[1]Setup!C27,"PERIODIC",$B719,"TOPFLOW","TOP","TOP","top1",$C719,"top3","Open_Acute_DIV1","TOP5","TOP6","REPORTED","TOP8")</f>
        <v>41603.980000000003</v>
      </c>
      <c r="DH719" s="53">
        <f>_xll.OneStreamExcelAddIn.XFFunctions.XFGetCell("TRUE", "CONSOL", $D$3,"TOT_Entity","USD","Actual",[1]Setup!C28,"PERIODIC",$B719,"TOPFLOW","TOP","TOP","top1",$C719,"top3","Open_Acute_DIV1","TOP5","TOP6","REPORTED","TOP8")</f>
        <v>70185.539999999994</v>
      </c>
      <c r="DI719" s="178"/>
      <c r="DJ719" s="53">
        <f>_xll.OneStreamExcelAddIn.XFFunctions.XFGetCell("TRUE", "CONSOL", $D$3,"TOT_Entity","Aggregated","Budget_Working",[1]Setup!C4,"PERIODIC",$B719,"TOPFLOW","TOP","TOP","top1",$C719,"top3","Open_Acute_DIV1","TOP5","TOP6","REPORTED","TOP8")</f>
        <v>52900</v>
      </c>
      <c r="DK719" s="53">
        <f>_xll.OneStreamExcelAddIn.XFFunctions.XFGetCell("TRUE", "CONSOL", $D$3,"TOT_Entity","Aggregated","Budget_Working",[1]Setup!C5,"PERIODIC",$B719,"TOPFLOW","TOP","TOP","top1",$C719,"top3","Open_Acute_DIV1","TOP5","TOP6","REPORTED","TOP8")</f>
        <v>52900</v>
      </c>
      <c r="DL719" s="53">
        <f>_xll.OneStreamExcelAddIn.XFFunctions.XFGetCell("TRUE", "CONSOL", $D$3,"TOT_Entity","Aggregated","Budget_Working",[1]Setup!C6,"PERIODIC",$B719,"TOPFLOW","TOP","TOP","top1",$C719,"top3","Open_Acute_DIV1","TOP5","TOP6","REPORTED","TOP8")</f>
        <v>52900</v>
      </c>
      <c r="DM719" s="53">
        <f>_xll.OneStreamExcelAddIn.XFFunctions.XFGetCell("TRUE", "CONSOL", $D$3,"TOT_Entity","Aggregated","Budget_Working",[1]Setup!C7,"PERIODIC",$B719,"TOPFLOW","TOP","TOP","top1",$C719,"top3","Open_Acute_DIV1","TOP5","TOP6","REPORTED","TOP8")</f>
        <v>52900</v>
      </c>
      <c r="DN719" s="53">
        <f>_xll.OneStreamExcelAddIn.XFFunctions.XFGetCell("TRUE", "CONSOL", $D$3,"TOT_Entity","Aggregated","Budget_Working",[1]Setup!C8,"PERIODIC",$B719,"TOPFLOW","TOP","TOP","top1",$C719,"top3","Open_Acute_DIV1","TOP5","TOP6","REPORTED","TOP8")</f>
        <v>52900</v>
      </c>
      <c r="DO719" s="53">
        <f>_xll.OneStreamExcelAddIn.XFFunctions.XFGetCell("TRUE", "CONSOL", $D$3,"TOT_Entity","Aggregated","Budget_Working",[1]Setup!C9,"PERIODIC",$B719,"TOPFLOW","TOP","TOP","top1",$C719,"top3","Open_Acute_DIV1","TOP5","TOP6","REPORTED","TOP8")</f>
        <v>52900</v>
      </c>
      <c r="DP719" s="53">
        <f>_xll.OneStreamExcelAddIn.XFFunctions.XFGetCell("TRUE", "CONSOL", $D$3,"TOT_Entity","Aggregated","Budget_Working",[1]Setup!C10,"PERIODIC",$B719,"TOPFLOW","TOP","TOP","top1",$C719,"top3","Open_Acute_DIV1","TOP5","TOP6","REPORTED","TOP8")</f>
        <v>52900</v>
      </c>
      <c r="DQ719" s="53">
        <f>_xll.OneStreamExcelAddIn.XFFunctions.XFGetCell("TRUE", "CONSOL", $D$3,"TOT_Entity","Aggregated","Budget_Working",[1]Setup!C11,"PERIODIC",$B719,"TOPFLOW","TOP","TOP","top1",$C719,"top3","Open_Acute_DIV1","TOP5","TOP6","REPORTED","TOP8")</f>
        <v>52900</v>
      </c>
      <c r="DR719" s="53">
        <f>_xll.OneStreamExcelAddIn.XFFunctions.XFGetCell("TRUE", "CONSOL", $D$3,"TOT_Entity","Aggregated","Budget_Working",[1]Setup!C12,"PERIODIC",$B719,"TOPFLOW","TOP","TOP","top1",$C719,"top3","Open_Acute_DIV1","TOP5","TOP6","REPORTED","TOP8")</f>
        <v>52900</v>
      </c>
      <c r="DS719" s="53">
        <f>_xll.OneStreamExcelAddIn.XFFunctions.XFGetCell("TRUE", "CONSOL", $D$3,"TOT_Entity","Aggregated","Budget_Working",[1]Setup!C13,"PERIODIC",$B719,"TOPFLOW","TOP","TOP","top1",$C719,"top3","Open_Acute_DIV1","TOP5","TOP6","REPORTED","TOP8")</f>
        <v>52900</v>
      </c>
      <c r="DT719" s="53">
        <f>_xll.OneStreamExcelAddIn.XFFunctions.XFGetCell("TRUE", "CONSOL", $D$3,"TOT_Entity","Aggregated","Budget_Working",[1]Setup!C14,"PERIODIC",$B719,"TOPFLOW","TOP","TOP","top1",$C719,"top3","Open_Acute_DIV1","TOP5","TOP6","REPORTED","TOP8")</f>
        <v>52900</v>
      </c>
      <c r="DU719" s="53">
        <f>_xll.OneStreamExcelAddIn.XFFunctions.XFGetCell("TRUE", "CONSOL", $D$3,"TOT_Entity","Aggregated","Budget_Working",[1]Setup!C15,"PERIODIC",$B719,"TOPFLOW","TOP","TOP","top1",$C719,"top3","Open_Acute_DIV1","TOP5","TOP6","REPORTED","TOP8")</f>
        <v>52900</v>
      </c>
      <c r="DV719" s="178"/>
      <c r="DW719" s="53">
        <f>_xll.OneStreamExcelAddIn.XFFunctions.XFGetCell("TRUE", "CONSOL", $D$3,"TOT_Entity","USD","Budget_Final",[1]Setup!C17,"PERIODIC",$B719,"TOPFLOW","TOP","TOP","top1",$C719,"top3","Open_Acute_DIV1","TOP5","TOP6","REPORTED","TOP8")</f>
        <v>35000</v>
      </c>
      <c r="DX719" s="53">
        <f>_xll.OneStreamExcelAddIn.XFFunctions.XFGetCell("TRUE", "CONSOL", $D$3,"TOT_Entity","USD","Budget_Final",[1]Setup!C18,"PERIODIC",$B719,"TOPFLOW","TOP","TOP","top1",$C719,"top3","Open_Acute_DIV1","TOP5","TOP6","REPORTED","TOP8")</f>
        <v>35000</v>
      </c>
      <c r="DY719" s="53">
        <f>_xll.OneStreamExcelAddIn.XFFunctions.XFGetCell("TRUE", "CONSOL", $D$3,"TOT_Entity","USD","Budget_Final",[1]Setup!C19,"PERIODIC",$B719,"TOPFLOW","TOP","TOP","top1",$C719,"top3","Open_Acute_DIV1","TOP5","TOP6","REPORTED","TOP8")</f>
        <v>35000</v>
      </c>
      <c r="DZ719" s="53">
        <f>_xll.OneStreamExcelAddIn.XFFunctions.XFGetCell("TRUE", "CONSOL", $D$3,"TOT_Entity","USD","Budget_Final",[1]Setup!C20,"PERIODIC",$B719,"TOPFLOW","TOP","TOP","top1",$C719,"top3","Open_Acute_DIV1","TOP5","TOP6","REPORTED","TOP8")</f>
        <v>40000</v>
      </c>
      <c r="EA719" s="53">
        <f>_xll.OneStreamExcelAddIn.XFFunctions.XFGetCell("TRUE", "CONSOL", $D$3,"TOT_Entity","USD","Budget_Final",[1]Setup!C21,"PERIODIC",$B719,"TOPFLOW","TOP","TOP","top1",$C719,"top3","Open_Acute_DIV1","TOP5","TOP6","REPORTED","TOP8")</f>
        <v>40000</v>
      </c>
      <c r="EB719" s="53">
        <f>_xll.OneStreamExcelAddIn.XFFunctions.XFGetCell("TRUE", "CONSOL", $D$3,"TOT_Entity","USD","Budget_Final",[1]Setup!C22,"PERIODIC",$B719,"TOPFLOW","TOP","TOP","top1",$C719,"top3","Open_Acute_DIV1","TOP5","TOP6","REPORTED","TOP8")</f>
        <v>35000</v>
      </c>
      <c r="EC719" s="53">
        <f>_xll.OneStreamExcelAddIn.XFFunctions.XFGetCell("TRUE", "CONSOL", $D$3,"TOT_Entity","USD","Budget_Final",[1]Setup!C23,"PERIODIC",$B719,"TOPFLOW","TOP","TOP","top1",$C719,"top3","Open_Acute_DIV1","TOP5","TOP6","REPORTED","TOP8")</f>
        <v>35000</v>
      </c>
      <c r="ED719" s="53">
        <f>_xll.OneStreamExcelAddIn.XFFunctions.XFGetCell("TRUE", "CONSOL", $D$3,"TOT_Entity","USD","Budget_Final",[1]Setup!C24,"PERIODIC",$B719,"TOPFLOW","TOP","TOP","top1",$C719,"top3","Open_Acute_DIV1","TOP5","TOP6","REPORTED","TOP8")</f>
        <v>35000</v>
      </c>
      <c r="EE719" s="53">
        <f>_xll.OneStreamExcelAddIn.XFFunctions.XFGetCell("TRUE", "CONSOL", $D$3,"TOT_Entity","USD","Budget_Final",[1]Setup!C25,"PERIODIC",$B719,"TOPFLOW","TOP","TOP","top1",$C719,"top3","Open_Acute_DIV1","TOP5","TOP6","REPORTED","TOP8")</f>
        <v>40000</v>
      </c>
      <c r="EF719" s="53">
        <f>_xll.OneStreamExcelAddIn.XFFunctions.XFGetCell("TRUE", "CONSOL", $D$3,"TOT_Entity","USD","Budget_Final",[1]Setup!C26,"PERIODIC",$B719,"TOPFLOW","TOP","TOP","top1",$C719,"top3","Open_Acute_DIV1","TOP5","TOP6","REPORTED","TOP8")</f>
        <v>40000</v>
      </c>
      <c r="EG719" s="53">
        <f>_xll.OneStreamExcelAddIn.XFFunctions.XFGetCell("TRUE", "CONSOL", $D$3,"TOT_Entity","USD","Budget_Final",[1]Setup!C27,"PERIODIC",$B719,"TOPFLOW","TOP","TOP","top1",$C719,"top3","Open_Acute_DIV1","TOP5","TOP6","REPORTED","TOP8")</f>
        <v>30000</v>
      </c>
      <c r="EH719" s="53">
        <f>_xll.OneStreamExcelAddIn.XFFunctions.XFGetCell("TRUE", "CONSOL", $D$3,"TOT_Entity","USD","Budget_Final",[1]Setup!C28,"PERIODIC",$B719,"TOPFLOW","TOP","TOP","top1",$C719,"top3","Open_Acute_DIV1","TOP5","TOP6","REPORTED","TOP8")</f>
        <v>34774.75</v>
      </c>
    </row>
    <row r="720" spans="2:138" x14ac:dyDescent="0.25">
      <c r="B720" s="51">
        <v>69173</v>
      </c>
      <c r="C720" s="51"/>
      <c r="D720" t="str" cm="1">
        <f t="array" ref="D720">_xll.OneStreamExcelAddIn.XFFunctions.XFGetMemberInfo("Description","Account",B720)</f>
        <v>Gross Receipts Taxes</v>
      </c>
      <c r="E720" s="53">
        <f>_xll.OneStreamExcelAddIn.XFFunctions.XFGetCell("TRUE", "CONSOL", $D$3,"TOT_Entity","USD","Actual",$E$3,"PERIODIC",$B720,"TOPFLOW","TOP","TOP","top1",$C720,"top3","Open_Acute_DIV1","TOP5","TOP6","REPORTED","TOP8")</f>
        <v>0</v>
      </c>
      <c r="F720" s="53">
        <f>_xll.OneStreamExcelAddIn.XFFunctions.XFGetCell("TRUE", "CONSOL", $D$3,"TOT_Entity","Aggregated","Budget_Working",$E$3,"PERIODIC",$B720,"TOPFLOW","TOP","TOP","top1",$C720,"top3","Open_Acute_DIV1","TOP5","TOP6","REPORTED","TOP8")</f>
        <v>0</v>
      </c>
      <c r="G720" s="53">
        <f t="shared" si="1946"/>
        <v>0</v>
      </c>
      <c r="H720" s="55">
        <f t="shared" si="1947"/>
        <v>0</v>
      </c>
      <c r="I720" s="41"/>
      <c r="J720" s="53">
        <f>_xll.OneStreamExcelAddIn.XFFunctions.XFGetCell("TRUE", "CONSOL", $D$3,"TOT_Entity","USD","Actual",$E$3,"YTD",$B720,"TOPFLOW","TOP","TOP","top1",$C720,"TOP3","Open_Acute_DIV1","TOP5","TOP6","REPORTED","TOP8")</f>
        <v>0</v>
      </c>
      <c r="K720" s="53">
        <f>_xll.OneStreamExcelAddIn.XFFunctions.XFGetCell("TRUE", "CONSOL", $D$3,"TOT_Entity","Aggregated","Budget_Working",$E$3,"YTD",$B720,"TOPFLOW","TOP","TOP","top1",$C720,"TOP3","Open_Acute_DIV1","TOP5","TOP6","REPORTED","TOP8")</f>
        <v>0</v>
      </c>
      <c r="L720" s="53">
        <f t="shared" si="1948"/>
        <v>0</v>
      </c>
      <c r="M720" s="40">
        <f t="shared" si="1949"/>
        <v>0</v>
      </c>
      <c r="N720" s="41"/>
      <c r="O720" s="53">
        <f>_xll.OneStreamExcelAddIn.XFFunctions.XFGetCell("TRUE", "CONSOL", $D$3,"TOT_Entity","USD","Actual",$F$3,"YTD",$B720,"TOPFLOW","TOP","TOP","top1",$C720,"TOP3","Open_Acute_DIV1","TOP5","TOP6","REPORTED","TOP8")</f>
        <v>0</v>
      </c>
      <c r="P720" s="53">
        <f>_xll.OneStreamExcelAddIn.XFFunctions.XFGetCell("TRUE", "CONSOL", $D$3,"TOT_Entity","USD","Actual",$E$3,"YTD",$B720,"TOPFLOW","TOP","TOP","top1",$C720,"top3","Open_Acute_DIV1","TOP5","TOP6","REPORTED","VAR_BW_PY_Actual")</f>
        <v>0</v>
      </c>
      <c r="Q720" s="40">
        <f t="shared" si="1950"/>
        <v>0</v>
      </c>
      <c r="R720" s="41"/>
      <c r="S720" s="53">
        <f>_xll.OneStreamExcelAddIn.XFFunctions.XFGetCell("TRUE", "CONSOL", $D$3,"TOT_Entity","USD","MIDFCST",$E$3,"MTD",$B720,"TOPFLOW","TOP","TOP","top1",$C720,"TOP3","Open_Acute_DIV1","TOP5","TOP6","REPORTED","TOP8")</f>
        <v>0</v>
      </c>
      <c r="T720" s="53">
        <f t="shared" si="1951"/>
        <v>0</v>
      </c>
      <c r="U720" s="40">
        <f t="shared" si="1952"/>
        <v>0</v>
      </c>
      <c r="V720" s="41"/>
      <c r="W720" s="42"/>
      <c r="X720" s="43"/>
      <c r="Y720" s="42"/>
      <c r="Z720" s="44"/>
      <c r="AB720" s="53">
        <f>_xll.OneStreamExcelAddIn.XFFunctions.XFGetCell("TRUE", "CONSOL", $D$3,"TOT_Entity","USD","Actual",[1]Setup!C4,"PERIODIC",$B720,"TOPFLOW","TOP","TOP","top1",$C720,"top3","Open_Acute_DIV1","TOP5","TOP6","REPORTED","TOP8")</f>
        <v>0</v>
      </c>
      <c r="AC720" s="53">
        <f>_xll.OneStreamExcelAddIn.XFFunctions.XFGetCell("TRUE", "CONSOL", $D$3,"TOT_Entity","Aggregated","Budget_Working",[1]Setup!C4,"PERIODIC",$B720,"TOPFLOW","TOP","TOP","top1",$C720,"top3","Open_Acute_DIV1","TOP5","TOP6","REPORTED","TOP8")</f>
        <v>0</v>
      </c>
      <c r="AD720" s="53">
        <f t="shared" si="1953"/>
        <v>0</v>
      </c>
      <c r="AE720" s="40">
        <f t="shared" si="1954"/>
        <v>0</v>
      </c>
      <c r="AG720" s="53">
        <f>_xll.OneStreamExcelAddIn.XFFunctions.XFGetCell("TRUE", "CONSOL", $D$3,"TOT_Entity","USD","Actual",[1]Setup!C5,"PERIODIC",$B720,"TOPFLOW","TOP","TOP","top1",$C720,"top3","Open_Acute_DIV1","TOP5","TOP6","REPORTED","TOP8")</f>
        <v>0</v>
      </c>
      <c r="AH720" s="53">
        <f>_xll.OneStreamExcelAddIn.XFFunctions.XFGetCell("TRUE", "CONSOL", $D$3,"TOT_Entity","Aggregated","Budget_Working",[1]Setup!C5,"PERIODIC",$B720,"TOPFLOW","TOP","TOP","top1",$C720,"top3","Open_Acute_DIV1","TOP5","TOP6","REPORTED","TOP8")</f>
        <v>0</v>
      </c>
      <c r="AI720" s="53">
        <f t="shared" si="1955"/>
        <v>0</v>
      </c>
      <c r="AJ720" s="40">
        <f t="shared" si="1956"/>
        <v>0</v>
      </c>
      <c r="AL720" s="53">
        <f>_xll.OneStreamExcelAddIn.XFFunctions.XFGetCell("TRUE", "CONSOL", $D$3,"TOT_Entity","USD","Actual",[1]Setup!C6,"PERIODIC",$B720,"TOPFLOW","TOP","TOP","top1",$C720,"top3","Open_Acute_DIV1","TOP5","TOP6","REPORTED","TOP8")</f>
        <v>0</v>
      </c>
      <c r="AM720" s="53">
        <f>_xll.OneStreamExcelAddIn.XFFunctions.XFGetCell("TRUE", "CONSOL", $D$3,"TOT_Entity","Aggregated","Budget_Working",[1]Setup!C6,"PERIODIC",$B720,"TOPFLOW","TOP","TOP","top1",$C720,"top3","Open_Acute_DIV1","TOP5","TOP6","REPORTED","TOP8")</f>
        <v>0</v>
      </c>
      <c r="AN720" s="53">
        <f t="shared" si="1957"/>
        <v>0</v>
      </c>
      <c r="AO720" s="40">
        <f t="shared" si="1958"/>
        <v>0</v>
      </c>
      <c r="AQ720" s="53">
        <f>_xll.OneStreamExcelAddIn.XFFunctions.XFGetCell("TRUE", "CONSOL", $D$3,"TOT_Entity","USD","Actual",[1]Setup!C7,"PERIODIC",$B720,"TOPFLOW","TOP","TOP","top1",$C720,"top3","Open_Acute_DIV1","TOP5","TOP6","REPORTED","TOP8")</f>
        <v>0</v>
      </c>
      <c r="AR720" s="53">
        <f>_xll.OneStreamExcelAddIn.XFFunctions.XFGetCell("TRUE", "CONSOL", $D$3,"TOT_Entity","Aggregated","Budget_Working",[1]Setup!C7,"PERIODIC",$B720,"TOPFLOW","TOP","TOP","top1",$C720,"top3","Open_Acute_DIV1","TOP5","TOP6","REPORTED","TOP8")</f>
        <v>0</v>
      </c>
      <c r="AS720" s="53">
        <f t="shared" si="1959"/>
        <v>0</v>
      </c>
      <c r="AT720" s="40">
        <f t="shared" si="1960"/>
        <v>0</v>
      </c>
      <c r="AV720" s="53">
        <f>_xll.OneStreamExcelAddIn.XFFunctions.XFGetCell("TRUE", "CONSOL", $D$3,"TOT_Entity","USD","Actual",[1]Setup!C8,"PERIODIC",$B720,"TOPFLOW","TOP","TOP","top1",$C720,"top3","Open_Acute_DIV1","TOP5","TOP6","REPORTED","TOP8")</f>
        <v>0</v>
      </c>
      <c r="AW720" s="53">
        <f>_xll.OneStreamExcelAddIn.XFFunctions.XFGetCell("TRUE", "CONSOL", $D$3,"TOT_Entity","Aggregated","Budget_Working",[1]Setup!C8,"PERIODIC",$B720,"TOPFLOW","TOP","TOP","top1",$C720,"top3","Open_Acute_DIV1","TOP5","TOP6","REPORTED","TOP8")</f>
        <v>0</v>
      </c>
      <c r="AX720" s="53">
        <f t="shared" si="1961"/>
        <v>0</v>
      </c>
      <c r="AY720" s="40">
        <f t="shared" si="1962"/>
        <v>0</v>
      </c>
      <c r="BA720" s="53">
        <f>_xll.OneStreamExcelAddIn.XFFunctions.XFGetCell("TRUE", "CONSOL", $D$3,"TOT_Entity","USD","Actual",[1]Setup!C9,"PERIODIC",$B720,"TOPFLOW","TOP","TOP","top1",$C720,"top3","Open_Acute_DIV1","TOP5","TOP6","REPORTED","TOP8")</f>
        <v>0</v>
      </c>
      <c r="BB720" s="53">
        <f>_xll.OneStreamExcelAddIn.XFFunctions.XFGetCell("TRUE", "CONSOL", $D$3,"TOT_Entity","Aggregated","Budget_Working",[1]Setup!C9,"PERIODIC",$B720,"TOPFLOW","TOP","TOP","top1",$C720,"top3","Open_Acute_DIV1","TOP5","TOP6","REPORTED","TOP8")</f>
        <v>0</v>
      </c>
      <c r="BC720" s="53">
        <f t="shared" si="1963"/>
        <v>0</v>
      </c>
      <c r="BD720" s="40">
        <f t="shared" si="1964"/>
        <v>0</v>
      </c>
      <c r="BF720" s="53">
        <f>_xll.OneStreamExcelAddIn.XFFunctions.XFGetCell("TRUE", "CONSOL", $D$3,"TOT_Entity","USD","Actual",[1]Setup!C10,"PERIODIC",$B720,"TOPFLOW","TOP","TOP","top1",$C720,"top3","Open_Acute_DIV1","TOP5","TOP6","REPORTED","TOP8")</f>
        <v>0</v>
      </c>
      <c r="BG720" s="53">
        <f>_xll.OneStreamExcelAddIn.XFFunctions.XFGetCell("TRUE", "CONSOL", $D$3,"TOT_Entity","Aggregated","Budget_Working",[1]Setup!C10,"PERIODIC",$B720,"TOPFLOW","TOP","TOP","top1",$C720,"top3","Open_Acute_DIV1","TOP5","TOP6","REPORTED","TOP8")</f>
        <v>0</v>
      </c>
      <c r="BH720" s="53">
        <f t="shared" si="1965"/>
        <v>0</v>
      </c>
      <c r="BI720" s="40">
        <f t="shared" si="1966"/>
        <v>0</v>
      </c>
      <c r="BK720" s="53">
        <f>_xll.OneStreamExcelAddIn.XFFunctions.XFGetCell("TRUE", "CONSOL", $D$3,"TOT_Entity","USD","Actual",[1]Setup!C11,"PERIODIC",$B720,"TOPFLOW","TOP","TOP","top1",$C720,"top3","Open_Acute_DIV1","TOP5","TOP6","REPORTED","TOP8")</f>
        <v>0</v>
      </c>
      <c r="BL720" s="53">
        <f>_xll.OneStreamExcelAddIn.XFFunctions.XFGetCell("TRUE", "CONSOL", $D$3,"TOT_Entity","Aggregated","Budget_Working",[1]Setup!C11,"PERIODIC",$B720,"TOPFLOW","TOP","TOP","top1",$C720,"top3","Open_Acute_DIV1","TOP5","TOP6","REPORTED","TOP8")</f>
        <v>0</v>
      </c>
      <c r="BM720" s="53">
        <f t="shared" si="1967"/>
        <v>0</v>
      </c>
      <c r="BN720" s="40">
        <f t="shared" si="1968"/>
        <v>0</v>
      </c>
      <c r="BP720" s="53">
        <f>_xll.OneStreamExcelAddIn.XFFunctions.XFGetCell("TRUE", "CONSOL", $D$3,"TOT_Entity","USD","Actual",[1]Setup!C12,"PERIODIC",$B720,"TOPFLOW","TOP","TOP","top1",$C720,"top3","Open_Acute_DIV1","TOP5","TOP6","REPORTED","TOP8")</f>
        <v>0</v>
      </c>
      <c r="BQ720" s="53">
        <f>_xll.OneStreamExcelAddIn.XFFunctions.XFGetCell("TRUE", "CONSOL", $D$3,"TOT_Entity","Aggregated","Budget_Working",[1]Setup!C12,"PERIODIC",$B720,"TOPFLOW","TOP","TOP","top1",$C720,"top3","Open_Acute_DIV1","TOP5","TOP6","REPORTED","TOP8")</f>
        <v>0</v>
      </c>
      <c r="BR720" s="53">
        <f t="shared" si="1969"/>
        <v>0</v>
      </c>
      <c r="BS720" s="40">
        <f t="shared" si="1970"/>
        <v>0</v>
      </c>
      <c r="BU720" s="53">
        <f>_xll.OneStreamExcelAddIn.XFFunctions.XFGetCell("TRUE", "CONSOL", $D$3,"TOT_Entity","USD","Actual",[1]Setup!C13,"PERIODIC",$B720,"TOPFLOW","TOP","TOP","top1",$C720,"top3","Open_Acute_DIV1","TOP5","TOP6","REPORTED","TOP8")</f>
        <v>0</v>
      </c>
      <c r="BV720" s="53">
        <f>_xll.OneStreamExcelAddIn.XFFunctions.XFGetCell("TRUE", "CONSOL", $D$3,"TOT_Entity","Aggregated","Budget_Working",[1]Setup!C13,"PERIODIC",$B720,"TOPFLOW","TOP","TOP","top1",$C720,"top3","Open_Acute_DIV1","TOP5","TOP6","REPORTED","TOP8")</f>
        <v>0</v>
      </c>
      <c r="BW720" s="53">
        <f t="shared" si="1971"/>
        <v>0</v>
      </c>
      <c r="BX720" s="40">
        <f t="shared" si="1972"/>
        <v>0</v>
      </c>
      <c r="BZ720" s="53">
        <f>_xll.OneStreamExcelAddIn.XFFunctions.XFGetCell("TRUE", "CONSOL", $D$3,"TOT_Entity","USD","Actual",[1]Setup!C14,"PERIODIC",$B720,"TOPFLOW","TOP","TOP","top1",$C720,"top3","Open_Acute_DIV1","TOP5","TOP6","REPORTED","TOP8")</f>
        <v>0</v>
      </c>
      <c r="CA720" s="53">
        <f>_xll.OneStreamExcelAddIn.XFFunctions.XFGetCell("TRUE", "CONSOL", $D$3,"TOT_Entity","Aggregated","Budget_Working",[1]Setup!C14,"PERIODIC",$B720,"TOPFLOW","TOP","TOP","top1",$C720,"top3","Open_Acute_DIV1","TOP5","TOP6","REPORTED","TOP8")</f>
        <v>0</v>
      </c>
      <c r="CB720" s="53">
        <f t="shared" si="1973"/>
        <v>0</v>
      </c>
      <c r="CC720" s="40">
        <f t="shared" si="1974"/>
        <v>0</v>
      </c>
      <c r="CE720" s="53">
        <f>_xll.OneStreamExcelAddIn.XFFunctions.XFGetCell("TRUE", "CONSOL", $D$3,"TOT_Entity","USD","Actual",[1]Setup!C15,"PERIODIC",$B720,"TOPFLOW","TOP","TOP","top1",$C720,"top3","Open_Acute_DIV1","TOP5","TOP6","REPORTED","TOP8")</f>
        <v>0</v>
      </c>
      <c r="CF720" s="53">
        <f>_xll.OneStreamExcelAddIn.XFFunctions.XFGetCell("TRUE", "CONSOL", $D$3,"TOT_Entity","Aggregated","Budget_Working",[1]Setup!C15,"PERIODIC",$B720,"TOPFLOW","TOP","TOP","top1",$C720,"top3","Open_Acute_DIV1","TOP5","TOP6","REPORTED","TOP8")</f>
        <v>0</v>
      </c>
      <c r="CG720" s="53">
        <f t="shared" si="1975"/>
        <v>0</v>
      </c>
      <c r="CH720" s="40">
        <f t="shared" si="1976"/>
        <v>0</v>
      </c>
      <c r="CI720" s="212"/>
      <c r="CJ720" s="53">
        <f>_xll.OneStreamExcelAddIn.XFFunctions.XFGetCell("TRUE", "CONSOL", $D$3,"TOT_Entity","USD","Actual",[1]Setup!C4,"PERIODIC",$B720,"TOPFLOW","TOP","TOP","top1",$C720,"top3","Open_Acute_DIV1","TOP5","TOP6","REPORTED","TOP8")</f>
        <v>0</v>
      </c>
      <c r="CK720" s="53">
        <f>_xll.OneStreamExcelAddIn.XFFunctions.XFGetCell("TRUE", "CONSOL", $D$3,"TOT_Entity","USD","Actual",[1]Setup!C5,"PERIODIC",$B720,"TOPFLOW","TOP","TOP","top1",$C720,"top3","Open_Acute_DIV1","TOP5","TOP6","REPORTED","TOP8")</f>
        <v>0</v>
      </c>
      <c r="CL720" s="53">
        <f>_xll.OneStreamExcelAddIn.XFFunctions.XFGetCell("TRUE", "CONSOL", $D$3,"TOT_Entity","USD","Actual",[1]Setup!C6,"PERIODIC",$B720,"TOPFLOW","TOP","TOP","top1",$C720,"top3","Open_Acute_DIV1","TOP5","TOP6","REPORTED","TOP8")</f>
        <v>0</v>
      </c>
      <c r="CM720" s="53">
        <f>_xll.OneStreamExcelAddIn.XFFunctions.XFGetCell("TRUE", "CONSOL", $D$3,"TOT_Entity","USD","Actual",[1]Setup!C7,"PERIODIC",$B720,"TOPFLOW","TOP","TOP","top1",$C720,"top3","Open_Acute_DIV1","TOP5","TOP6","REPORTED","TOP8")</f>
        <v>0</v>
      </c>
      <c r="CN720" s="53">
        <f>_xll.OneStreamExcelAddIn.XFFunctions.XFGetCell("TRUE", "CONSOL", $D$3,"TOT_Entity","USD","Actual",[1]Setup!C8,"PERIODIC",$B720,"TOPFLOW","TOP","TOP","top1",$C720,"top3","Open_Acute_DIV1","TOP5","TOP6","REPORTED","TOP8")</f>
        <v>0</v>
      </c>
      <c r="CO720" s="53">
        <f>_xll.OneStreamExcelAddIn.XFFunctions.XFGetCell("TRUE", "CONSOL", $D$3,"TOT_Entity","USD","Actual",[1]Setup!C9,"PERIODIC",$B720,"TOPFLOW","TOP","TOP","top1",$C720,"top3","Open_Acute_DIV1","TOP5","TOP6","REPORTED","TOP8")</f>
        <v>0</v>
      </c>
      <c r="CP720" s="53">
        <f>_xll.OneStreamExcelAddIn.XFFunctions.XFGetCell("TRUE", "CONSOL", $D$3,"TOT_Entity","USD","Actual",[1]Setup!C10,"PERIODIC",$B720,"TOPFLOW","TOP","TOP","top1",$C720,"top3","Open_Acute_DIV1","TOP5","TOP6","REPORTED","TOP8")</f>
        <v>0</v>
      </c>
      <c r="CQ720" s="53">
        <f>_xll.OneStreamExcelAddIn.XFFunctions.XFGetCell("TRUE", "CONSOL", $D$3,"TOT_Entity","USD","Actual",[1]Setup!C11,"PERIODIC",$B720,"TOPFLOW","TOP","TOP","top1",$C720,"top3","Open_Acute_DIV1","TOP5","TOP6","REPORTED","TOP8")</f>
        <v>0</v>
      </c>
      <c r="CR720" s="53">
        <f>_xll.OneStreamExcelAddIn.XFFunctions.XFGetCell("TRUE", "CONSOL", $D$3,"TOT_Entity","USD","Actual",[1]Setup!C12,"PERIODIC",$B720,"TOPFLOW","TOP","TOP","top1",$C720,"top3","Open_Acute_DIV1","TOP5","TOP6","REPORTED","TOP8")</f>
        <v>0</v>
      </c>
      <c r="CS720" s="53">
        <f>_xll.OneStreamExcelAddIn.XFFunctions.XFGetCell("TRUE", "CONSOL", $D$3,"TOT_Entity","USD","Actual",[1]Setup!C13,"PERIODIC",$B720,"TOPFLOW","TOP","TOP","top1",$C720,"top3","Open_Acute_DIV1","TOP5","TOP6","REPORTED","TOP8")</f>
        <v>0</v>
      </c>
      <c r="CT720" s="53">
        <f>_xll.OneStreamExcelAddIn.XFFunctions.XFGetCell("TRUE", "CONSOL", $D$3,"TOT_Entity","USD","Actual",[1]Setup!C14,"PERIODIC",$B720,"TOPFLOW","TOP","TOP","top1",$C720,"top3","Open_Acute_DIV1","TOP5","TOP6","REPORTED","TOP8")</f>
        <v>0</v>
      </c>
      <c r="CU720" s="53">
        <f>_xll.OneStreamExcelAddIn.XFFunctions.XFGetCell("TRUE", "CONSOL", $D$3,"TOT_Entity","USD","Actual",[1]Setup!C15,"PERIODIC",$B720,"TOPFLOW","TOP","TOP","top1",$C720,"top3","Open_Acute_DIV1","TOP5","TOP6","REPORTED","TOP8")</f>
        <v>0</v>
      </c>
      <c r="CV720" s="212"/>
      <c r="CW720" s="53">
        <f>_xll.OneStreamExcelAddIn.XFFunctions.XFGetCell("TRUE", "CONSOL", $D$3,"TOT_Entity","USD","Actual",[1]Setup!C17,"PERIODIC",$B720,"TOPFLOW","TOP","TOP","top1",$C720,"top3","Open_Acute_DIV1","TOP5","TOP6","REPORTED","TOP8")</f>
        <v>0</v>
      </c>
      <c r="CX720" s="53">
        <f>_xll.OneStreamExcelAddIn.XFFunctions.XFGetCell("TRUE", "CONSOL", $D$3,"TOT_Entity","USD","Actual",[1]Setup!C18,"PERIODIC",$B720,"TOPFLOW","TOP","TOP","top1",$C720,"top3","Open_Acute_DIV1","TOP5","TOP6","REPORTED","TOP8")</f>
        <v>0</v>
      </c>
      <c r="CY720" s="53">
        <f>_xll.OneStreamExcelAddIn.XFFunctions.XFGetCell("TRUE", "CONSOL", $D$3,"TOT_Entity","USD","Actual",[1]Setup!C19,"PERIODIC",$B720,"TOPFLOW","TOP","TOP","top1",$C720,"top3","Open_Acute_DIV1","TOP5","TOP6","REPORTED","TOP8")</f>
        <v>0</v>
      </c>
      <c r="CZ720" s="53">
        <f>_xll.OneStreamExcelAddIn.XFFunctions.XFGetCell("TRUE", "CONSOL", $D$3,"TOT_Entity","USD","Actual",[1]Setup!C20,"PERIODIC",$B720,"TOPFLOW","TOP","TOP","top1",$C720,"top3","Open_Acute_DIV1","TOP5","TOP6","REPORTED","TOP8")</f>
        <v>0</v>
      </c>
      <c r="DA720" s="53">
        <f>_xll.OneStreamExcelAddIn.XFFunctions.XFGetCell("TRUE", "CONSOL", $D$3,"TOT_Entity","USD","Actual",[1]Setup!C21,"PERIODIC",$B720,"TOPFLOW","TOP","TOP","top1",$C720,"top3","Open_Acute_DIV1","TOP5","TOP6","REPORTED","TOP8")</f>
        <v>0</v>
      </c>
      <c r="DB720" s="53">
        <f>_xll.OneStreamExcelAddIn.XFFunctions.XFGetCell("TRUE", "CONSOL", $D$3,"TOT_Entity","USD","Actual",[1]Setup!C22,"PERIODIC",$B720,"TOPFLOW","TOP","TOP","top1",$C720,"top3","Open_Acute_DIV1","TOP5","TOP6","REPORTED","TOP8")</f>
        <v>0</v>
      </c>
      <c r="DC720" s="53">
        <f>_xll.OneStreamExcelAddIn.XFFunctions.XFGetCell("TRUE", "CONSOL", $D$3,"TOT_Entity","USD","Actual",[1]Setup!C23,"PERIODIC",$B720,"TOPFLOW","TOP","TOP","top1",$C720,"top3","Open_Acute_DIV1","TOP5","TOP6","REPORTED","TOP8")</f>
        <v>0</v>
      </c>
      <c r="DD720" s="53">
        <f>_xll.OneStreamExcelAddIn.XFFunctions.XFGetCell("TRUE", "CONSOL", $D$3,"TOT_Entity","USD","Actual",[1]Setup!C24,"PERIODIC",$B720,"TOPFLOW","TOP","TOP","top1",$C720,"top3","Open_Acute_DIV1","TOP5","TOP6","REPORTED","TOP8")</f>
        <v>0</v>
      </c>
      <c r="DE720" s="53">
        <f>_xll.OneStreamExcelAddIn.XFFunctions.XFGetCell("TRUE", "CONSOL", $D$3,"TOT_Entity","USD","Actual",[1]Setup!C25,"PERIODIC",$B720,"TOPFLOW","TOP","TOP","top1",$C720,"top3","Open_Acute_DIV1","TOP5","TOP6","REPORTED","TOP8")</f>
        <v>0</v>
      </c>
      <c r="DF720" s="53">
        <f>_xll.OneStreamExcelAddIn.XFFunctions.XFGetCell("TRUE", "CONSOL", $D$3,"TOT_Entity","USD","Actual",[1]Setup!C26,"PERIODIC",$B720,"TOPFLOW","TOP","TOP","top1",$C720,"top3","Open_Acute_DIV1","TOP5","TOP6","REPORTED","TOP8")</f>
        <v>0</v>
      </c>
      <c r="DG720" s="53">
        <f>_xll.OneStreamExcelAddIn.XFFunctions.XFGetCell("TRUE", "CONSOL", $D$3,"TOT_Entity","USD","Actual",[1]Setup!C27,"PERIODIC",$B720,"TOPFLOW","TOP","TOP","top1",$C720,"top3","Open_Acute_DIV1","TOP5","TOP6","REPORTED","TOP8")</f>
        <v>0</v>
      </c>
      <c r="DH720" s="53">
        <f>_xll.OneStreamExcelAddIn.XFFunctions.XFGetCell("TRUE", "CONSOL", $D$3,"TOT_Entity","USD","Actual",[1]Setup!C28,"PERIODIC",$B720,"TOPFLOW","TOP","TOP","top1",$C720,"top3","Open_Acute_DIV1","TOP5","TOP6","REPORTED","TOP8")</f>
        <v>0</v>
      </c>
      <c r="DI720" s="178"/>
      <c r="DJ720" s="53">
        <f>_xll.OneStreamExcelAddIn.XFFunctions.XFGetCell("TRUE", "CONSOL", $D$3,"TOT_Entity","Aggregated","Budget_Working",[1]Setup!C4,"PERIODIC",$B720,"TOPFLOW","TOP","TOP","top1",$C720,"top3","Open_Acute_DIV1","TOP5","TOP6","REPORTED","TOP8")</f>
        <v>0</v>
      </c>
      <c r="DK720" s="53">
        <f>_xll.OneStreamExcelAddIn.XFFunctions.XFGetCell("TRUE", "CONSOL", $D$3,"TOT_Entity","Aggregated","Budget_Working",[1]Setup!C5,"PERIODIC",$B720,"TOPFLOW","TOP","TOP","top1",$C720,"top3","Open_Acute_DIV1","TOP5","TOP6","REPORTED","TOP8")</f>
        <v>0</v>
      </c>
      <c r="DL720" s="53">
        <f>_xll.OneStreamExcelAddIn.XFFunctions.XFGetCell("TRUE", "CONSOL", $D$3,"TOT_Entity","Aggregated","Budget_Working",[1]Setup!C6,"PERIODIC",$B720,"TOPFLOW","TOP","TOP","top1",$C720,"top3","Open_Acute_DIV1","TOP5","TOP6","REPORTED","TOP8")</f>
        <v>0</v>
      </c>
      <c r="DM720" s="53">
        <f>_xll.OneStreamExcelAddIn.XFFunctions.XFGetCell("TRUE", "CONSOL", $D$3,"TOT_Entity","Aggregated","Budget_Working",[1]Setup!C7,"PERIODIC",$B720,"TOPFLOW","TOP","TOP","top1",$C720,"top3","Open_Acute_DIV1","TOP5","TOP6","REPORTED","TOP8")</f>
        <v>0</v>
      </c>
      <c r="DN720" s="53">
        <f>_xll.OneStreamExcelAddIn.XFFunctions.XFGetCell("TRUE", "CONSOL", $D$3,"TOT_Entity","Aggregated","Budget_Working",[1]Setup!C8,"PERIODIC",$B720,"TOPFLOW","TOP","TOP","top1",$C720,"top3","Open_Acute_DIV1","TOP5","TOP6","REPORTED","TOP8")</f>
        <v>0</v>
      </c>
      <c r="DO720" s="53">
        <f>_xll.OneStreamExcelAddIn.XFFunctions.XFGetCell("TRUE", "CONSOL", $D$3,"TOT_Entity","Aggregated","Budget_Working",[1]Setup!C9,"PERIODIC",$B720,"TOPFLOW","TOP","TOP","top1",$C720,"top3","Open_Acute_DIV1","TOP5","TOP6","REPORTED","TOP8")</f>
        <v>0</v>
      </c>
      <c r="DP720" s="53">
        <f>_xll.OneStreamExcelAddIn.XFFunctions.XFGetCell("TRUE", "CONSOL", $D$3,"TOT_Entity","Aggregated","Budget_Working",[1]Setup!C10,"PERIODIC",$B720,"TOPFLOW","TOP","TOP","top1",$C720,"top3","Open_Acute_DIV1","TOP5","TOP6","REPORTED","TOP8")</f>
        <v>0</v>
      </c>
      <c r="DQ720" s="53">
        <f>_xll.OneStreamExcelAddIn.XFFunctions.XFGetCell("TRUE", "CONSOL", $D$3,"TOT_Entity","Aggregated","Budget_Working",[1]Setup!C11,"PERIODIC",$B720,"TOPFLOW","TOP","TOP","top1",$C720,"top3","Open_Acute_DIV1","TOP5","TOP6","REPORTED","TOP8")</f>
        <v>0</v>
      </c>
      <c r="DR720" s="53">
        <f>_xll.OneStreamExcelAddIn.XFFunctions.XFGetCell("TRUE", "CONSOL", $D$3,"TOT_Entity","Aggregated","Budget_Working",[1]Setup!C12,"PERIODIC",$B720,"TOPFLOW","TOP","TOP","top1",$C720,"top3","Open_Acute_DIV1","TOP5","TOP6","REPORTED","TOP8")</f>
        <v>0</v>
      </c>
      <c r="DS720" s="53">
        <f>_xll.OneStreamExcelAddIn.XFFunctions.XFGetCell("TRUE", "CONSOL", $D$3,"TOT_Entity","Aggregated","Budget_Working",[1]Setup!C13,"PERIODIC",$B720,"TOPFLOW","TOP","TOP","top1",$C720,"top3","Open_Acute_DIV1","TOP5","TOP6","REPORTED","TOP8")</f>
        <v>0</v>
      </c>
      <c r="DT720" s="53">
        <f>_xll.OneStreamExcelAddIn.XFFunctions.XFGetCell("TRUE", "CONSOL", $D$3,"TOT_Entity","Aggregated","Budget_Working",[1]Setup!C14,"PERIODIC",$B720,"TOPFLOW","TOP","TOP","top1",$C720,"top3","Open_Acute_DIV1","TOP5","TOP6","REPORTED","TOP8")</f>
        <v>0</v>
      </c>
      <c r="DU720" s="53">
        <f>_xll.OneStreamExcelAddIn.XFFunctions.XFGetCell("TRUE", "CONSOL", $D$3,"TOT_Entity","Aggregated","Budget_Working",[1]Setup!C15,"PERIODIC",$B720,"TOPFLOW","TOP","TOP","top1",$C720,"top3","Open_Acute_DIV1","TOP5","TOP6","REPORTED","TOP8")</f>
        <v>0</v>
      </c>
      <c r="DV720" s="178"/>
      <c r="DW720" s="53">
        <f>_xll.OneStreamExcelAddIn.XFFunctions.XFGetCell("TRUE", "CONSOL", $D$3,"TOT_Entity","USD","Budget_Final",[1]Setup!C17,"PERIODIC",$B720,"TOPFLOW","TOP","TOP","top1",$C720,"top3","Open_Acute_DIV1","TOP5","TOP6","REPORTED","TOP8")</f>
        <v>0</v>
      </c>
      <c r="DX720" s="53">
        <f>_xll.OneStreamExcelAddIn.XFFunctions.XFGetCell("TRUE", "CONSOL", $D$3,"TOT_Entity","USD","Budget_Final",[1]Setup!C18,"PERIODIC",$B720,"TOPFLOW","TOP","TOP","top1",$C720,"top3","Open_Acute_DIV1","TOP5","TOP6","REPORTED","TOP8")</f>
        <v>0</v>
      </c>
      <c r="DY720" s="53">
        <f>_xll.OneStreamExcelAddIn.XFFunctions.XFGetCell("TRUE", "CONSOL", $D$3,"TOT_Entity","USD","Budget_Final",[1]Setup!C19,"PERIODIC",$B720,"TOPFLOW","TOP","TOP","top1",$C720,"top3","Open_Acute_DIV1","TOP5","TOP6","REPORTED","TOP8")</f>
        <v>0</v>
      </c>
      <c r="DZ720" s="53">
        <f>_xll.OneStreamExcelAddIn.XFFunctions.XFGetCell("TRUE", "CONSOL", $D$3,"TOT_Entity","USD","Budget_Final",[1]Setup!C20,"PERIODIC",$B720,"TOPFLOW","TOP","TOP","top1",$C720,"top3","Open_Acute_DIV1","TOP5","TOP6","REPORTED","TOP8")</f>
        <v>0</v>
      </c>
      <c r="EA720" s="53">
        <f>_xll.OneStreamExcelAddIn.XFFunctions.XFGetCell("TRUE", "CONSOL", $D$3,"TOT_Entity","USD","Budget_Final",[1]Setup!C21,"PERIODIC",$B720,"TOPFLOW","TOP","TOP","top1",$C720,"top3","Open_Acute_DIV1","TOP5","TOP6","REPORTED","TOP8")</f>
        <v>0</v>
      </c>
      <c r="EB720" s="53">
        <f>_xll.OneStreamExcelAddIn.XFFunctions.XFGetCell("TRUE", "CONSOL", $D$3,"TOT_Entity","USD","Budget_Final",[1]Setup!C22,"PERIODIC",$B720,"TOPFLOW","TOP","TOP","top1",$C720,"top3","Open_Acute_DIV1","TOP5","TOP6","REPORTED","TOP8")</f>
        <v>0</v>
      </c>
      <c r="EC720" s="53">
        <f>_xll.OneStreamExcelAddIn.XFFunctions.XFGetCell("TRUE", "CONSOL", $D$3,"TOT_Entity","USD","Budget_Final",[1]Setup!C23,"PERIODIC",$B720,"TOPFLOW","TOP","TOP","top1",$C720,"top3","Open_Acute_DIV1","TOP5","TOP6","REPORTED","TOP8")</f>
        <v>0</v>
      </c>
      <c r="ED720" s="53">
        <f>_xll.OneStreamExcelAddIn.XFFunctions.XFGetCell("TRUE", "CONSOL", $D$3,"TOT_Entity","USD","Budget_Final",[1]Setup!C24,"PERIODIC",$B720,"TOPFLOW","TOP","TOP","top1",$C720,"top3","Open_Acute_DIV1","TOP5","TOP6","REPORTED","TOP8")</f>
        <v>0</v>
      </c>
      <c r="EE720" s="53">
        <f>_xll.OneStreamExcelAddIn.XFFunctions.XFGetCell("TRUE", "CONSOL", $D$3,"TOT_Entity","USD","Budget_Final",[1]Setup!C25,"PERIODIC",$B720,"TOPFLOW","TOP","TOP","top1",$C720,"top3","Open_Acute_DIV1","TOP5","TOP6","REPORTED","TOP8")</f>
        <v>0</v>
      </c>
      <c r="EF720" s="53">
        <f>_xll.OneStreamExcelAddIn.XFFunctions.XFGetCell("TRUE", "CONSOL", $D$3,"TOT_Entity","USD","Budget_Final",[1]Setup!C26,"PERIODIC",$B720,"TOPFLOW","TOP","TOP","top1",$C720,"top3","Open_Acute_DIV1","TOP5","TOP6","REPORTED","TOP8")</f>
        <v>0</v>
      </c>
      <c r="EG720" s="53">
        <f>_xll.OneStreamExcelAddIn.XFFunctions.XFGetCell("TRUE", "CONSOL", $D$3,"TOT_Entity","USD","Budget_Final",[1]Setup!C27,"PERIODIC",$B720,"TOPFLOW","TOP","TOP","top1",$C720,"top3","Open_Acute_DIV1","TOP5","TOP6","REPORTED","TOP8")</f>
        <v>0</v>
      </c>
      <c r="EH720" s="53">
        <f>_xll.OneStreamExcelAddIn.XFFunctions.XFGetCell("TRUE", "CONSOL", $D$3,"TOT_Entity","USD","Budget_Final",[1]Setup!C28,"PERIODIC",$B720,"TOPFLOW","TOP","TOP","top1",$C720,"top3","Open_Acute_DIV1","TOP5","TOP6","REPORTED","TOP8")</f>
        <v>0</v>
      </c>
    </row>
    <row r="721" spans="2:138" x14ac:dyDescent="0.25">
      <c r="B721" s="51">
        <v>69174</v>
      </c>
      <c r="C721" s="51"/>
      <c r="D721" t="str" cm="1">
        <f t="array" ref="D721">_xll.OneStreamExcelAddIn.XFFunctions.XFGetMemberInfo("Description","Account",B721)</f>
        <v>State Assessment Taxes</v>
      </c>
      <c r="E721" s="53">
        <f>_xll.OneStreamExcelAddIn.XFFunctions.XFGetCell("TRUE", "CONSOL", $D$3,"TOT_Entity","USD","Actual",$E$3,"PERIODIC",$B721,"TOPFLOW","TOP","TOP","top1",$C721,"top3","Open_Acute_DIV1","TOP5","TOP6","REPORTED","TOP8")</f>
        <v>234887.48</v>
      </c>
      <c r="F721" s="53">
        <f>_xll.OneStreamExcelAddIn.XFFunctions.XFGetCell("TRUE", "CONSOL", $D$3,"TOT_Entity","Aggregated","Budget_Working",$E$3,"PERIODIC",$B721,"TOPFLOW","TOP","TOP","top1",$C721,"top3","Open_Acute_DIV1","TOP5","TOP6","REPORTED","TOP8")</f>
        <v>219573.53</v>
      </c>
      <c r="G721" s="53">
        <f t="shared" si="1946"/>
        <v>-15313.950000000012</v>
      </c>
      <c r="H721" s="55">
        <f t="shared" si="1947"/>
        <v>-6.9744062501522888E-2</v>
      </c>
      <c r="I721" s="41"/>
      <c r="J721" s="53">
        <f>_xll.OneStreamExcelAddIn.XFFunctions.XFGetCell("TRUE", "CONSOL", $D$3,"TOT_Entity","USD","Actual",$E$3,"YTD",$B721,"TOPFLOW","TOP","TOP","top1",$C721,"TOP3","Open_Acute_DIV1","TOP5","TOP6","REPORTED","TOP8")</f>
        <v>783516.22</v>
      </c>
      <c r="K721" s="53">
        <f>_xll.OneStreamExcelAddIn.XFFunctions.XFGetCell("TRUE", "CONSOL", $D$3,"TOT_Entity","Aggregated","Budget_Working",$E$3,"YTD",$B721,"TOPFLOW","TOP","TOP","top1",$C721,"TOP3","Open_Acute_DIV1","TOP5","TOP6","REPORTED","TOP8")</f>
        <v>885391.81</v>
      </c>
      <c r="L721" s="53">
        <f t="shared" si="1948"/>
        <v>101875.59000000008</v>
      </c>
      <c r="M721" s="40">
        <f t="shared" si="1949"/>
        <v>0.11506272008547276</v>
      </c>
      <c r="N721" s="41"/>
      <c r="O721" s="53">
        <f>_xll.OneStreamExcelAddIn.XFFunctions.XFGetCell("TRUE", "CONSOL", $D$3,"TOT_Entity","USD","Actual",$F$3,"YTD",$B721,"TOPFLOW","TOP","TOP","top1",$C721,"TOP3","Open_Acute_DIV1","TOP5","TOP6","REPORTED","TOP8")</f>
        <v>0</v>
      </c>
      <c r="P721" s="53">
        <f>_xll.OneStreamExcelAddIn.XFFunctions.XFGetCell("TRUE", "CONSOL", $D$3,"TOT_Entity","USD","Actual",$E$3,"YTD",$B721,"TOPFLOW","TOP","TOP","top1",$C721,"top3","Open_Acute_DIV1","TOP5","TOP6","REPORTED","VAR_BW_PY_Actual")</f>
        <v>-783516.22</v>
      </c>
      <c r="Q721" s="40">
        <f t="shared" si="1950"/>
        <v>0</v>
      </c>
      <c r="R721" s="41"/>
      <c r="S721" s="53">
        <f>_xll.OneStreamExcelAddIn.XFFunctions.XFGetCell("TRUE", "CONSOL", $D$3,"TOT_Entity","USD","MIDFCST",$E$3,"MTD",$B721,"TOPFLOW","TOP","TOP","top1",$C721,"TOP3","Open_Acute_DIV1","TOP5","TOP6","REPORTED","TOP8")</f>
        <v>0</v>
      </c>
      <c r="T721" s="53">
        <f t="shared" si="1951"/>
        <v>-234887.48</v>
      </c>
      <c r="U721" s="40">
        <f t="shared" si="1952"/>
        <v>0</v>
      </c>
      <c r="V721" s="41"/>
      <c r="W721" s="42"/>
      <c r="X721" s="43"/>
      <c r="Y721" s="42"/>
      <c r="Z721" s="44"/>
      <c r="AB721" s="53">
        <f>_xll.OneStreamExcelAddIn.XFFunctions.XFGetCell("TRUE", "CONSOL", $D$3,"TOT_Entity","USD","Actual",[1]Setup!C4,"PERIODIC",$B721,"TOPFLOW","TOP","TOP","top1",$C721,"top3","Open_Acute_DIV1","TOP5","TOP6","REPORTED","TOP8")</f>
        <v>185407.73</v>
      </c>
      <c r="AC721" s="53">
        <f>_xll.OneStreamExcelAddIn.XFFunctions.XFGetCell("TRUE", "CONSOL", $D$3,"TOT_Entity","Aggregated","Budget_Working",[1]Setup!C4,"PERIODIC",$B721,"TOPFLOW","TOP","TOP","top1",$C721,"top3","Open_Acute_DIV1","TOP5","TOP6","REPORTED","TOP8")</f>
        <v>214961.98</v>
      </c>
      <c r="AD721" s="53">
        <f t="shared" si="1953"/>
        <v>29554.25</v>
      </c>
      <c r="AE721" s="40">
        <f t="shared" si="1954"/>
        <v>0.1374859405370196</v>
      </c>
      <c r="AG721" s="53">
        <f>_xll.OneStreamExcelAddIn.XFFunctions.XFGetCell("TRUE", "CONSOL", $D$3,"TOT_Entity","USD","Actual",[1]Setup!C5,"PERIODIC",$B721,"TOPFLOW","TOP","TOP","top1",$C721,"top3","Open_Acute_DIV1","TOP5","TOP6","REPORTED","TOP8")</f>
        <v>214416.18</v>
      </c>
      <c r="AH721" s="53">
        <f>_xll.OneStreamExcelAddIn.XFFunctions.XFGetCell("TRUE", "CONSOL", $D$3,"TOT_Entity","Aggregated","Budget_Working",[1]Setup!C5,"PERIODIC",$B721,"TOPFLOW","TOP","TOP","top1",$C721,"top3","Open_Acute_DIV1","TOP5","TOP6","REPORTED","TOP8")</f>
        <v>214734.9</v>
      </c>
      <c r="AI721" s="53">
        <f t="shared" si="1955"/>
        <v>318.72000000000116</v>
      </c>
      <c r="AJ721" s="40">
        <f t="shared" si="1956"/>
        <v>1.4842487178376741E-3</v>
      </c>
      <c r="AL721" s="53">
        <f>_xll.OneStreamExcelAddIn.XFFunctions.XFGetCell("TRUE", "CONSOL", $D$3,"TOT_Entity","USD","Actual",[1]Setup!C6,"PERIODIC",$B721,"TOPFLOW","TOP","TOP","top1",$C721,"top3","Open_Acute_DIV1","TOP5","TOP6","REPORTED","TOP8")</f>
        <v>148804.82999999999</v>
      </c>
      <c r="AM721" s="53">
        <f>_xll.OneStreamExcelAddIn.XFFunctions.XFGetCell("TRUE", "CONSOL", $D$3,"TOT_Entity","Aggregated","Budget_Working",[1]Setup!C6,"PERIODIC",$B721,"TOPFLOW","TOP","TOP","top1",$C721,"top3","Open_Acute_DIV1","TOP5","TOP6","REPORTED","TOP8")</f>
        <v>236121.4</v>
      </c>
      <c r="AN721" s="53">
        <f t="shared" si="1957"/>
        <v>87316.57</v>
      </c>
      <c r="AO721" s="40">
        <f t="shared" si="1958"/>
        <v>0.36979524092267796</v>
      </c>
      <c r="AQ721" s="53">
        <f>_xll.OneStreamExcelAddIn.XFFunctions.XFGetCell("TRUE", "CONSOL", $D$3,"TOT_Entity","USD","Actual",[1]Setup!C7,"PERIODIC",$B721,"TOPFLOW","TOP","TOP","top1",$C721,"top3","Open_Acute_DIV1","TOP5","TOP6","REPORTED","TOP8")</f>
        <v>234887.48</v>
      </c>
      <c r="AR721" s="53">
        <f>_xll.OneStreamExcelAddIn.XFFunctions.XFGetCell("TRUE", "CONSOL", $D$3,"TOT_Entity","Aggregated","Budget_Working",[1]Setup!C7,"PERIODIC",$B721,"TOPFLOW","TOP","TOP","top1",$C721,"top3","Open_Acute_DIV1","TOP5","TOP6","REPORTED","TOP8")</f>
        <v>219573.53</v>
      </c>
      <c r="AS721" s="53">
        <f t="shared" si="1959"/>
        <v>-15313.950000000012</v>
      </c>
      <c r="AT721" s="40">
        <f t="shared" si="1960"/>
        <v>-6.9744062501522888E-2</v>
      </c>
      <c r="AV721" s="53">
        <f>_xll.OneStreamExcelAddIn.XFFunctions.XFGetCell("TRUE", "CONSOL", $D$3,"TOT_Entity","USD","Actual",[1]Setup!C8,"PERIODIC",$B721,"TOPFLOW","TOP","TOP","top1",$C721,"top3","Open_Acute_DIV1","TOP5","TOP6","REPORTED","TOP8")</f>
        <v>-783516.22</v>
      </c>
      <c r="AW721" s="53">
        <f>_xll.OneStreamExcelAddIn.XFFunctions.XFGetCell("TRUE", "CONSOL", $D$3,"TOT_Entity","Aggregated","Budget_Working",[1]Setup!C8,"PERIODIC",$B721,"TOPFLOW","TOP","TOP","top1",$C721,"top3","Open_Acute_DIV1","TOP5","TOP6","REPORTED","TOP8")</f>
        <v>219977.87</v>
      </c>
      <c r="AX721" s="53">
        <f t="shared" si="1961"/>
        <v>1003494.09</v>
      </c>
      <c r="AY721" s="40">
        <f t="shared" si="1962"/>
        <v>4.5617956478985819</v>
      </c>
      <c r="BA721" s="53">
        <f>_xll.OneStreamExcelAddIn.XFFunctions.XFGetCell("TRUE", "CONSOL", $D$3,"TOT_Entity","USD","Actual",[1]Setup!C9,"PERIODIC",$B721,"TOPFLOW","TOP","TOP","top1",$C721,"top3","Open_Acute_DIV1","TOP5","TOP6","REPORTED","TOP8")</f>
        <v>0</v>
      </c>
      <c r="BB721" s="53">
        <f>_xll.OneStreamExcelAddIn.XFFunctions.XFGetCell("TRUE", "CONSOL", $D$3,"TOT_Entity","Aggregated","Budget_Working",[1]Setup!C9,"PERIODIC",$B721,"TOPFLOW","TOP","TOP","top1",$C721,"top3","Open_Acute_DIV1","TOP5","TOP6","REPORTED","TOP8")</f>
        <v>226525</v>
      </c>
      <c r="BC721" s="53">
        <f t="shared" si="1963"/>
        <v>226525</v>
      </c>
      <c r="BD721" s="40">
        <f t="shared" si="1964"/>
        <v>1</v>
      </c>
      <c r="BF721" s="53">
        <f>_xll.OneStreamExcelAddIn.XFFunctions.XFGetCell("TRUE", "CONSOL", $D$3,"TOT_Entity","USD","Actual",[1]Setup!C10,"PERIODIC",$B721,"TOPFLOW","TOP","TOP","top1",$C721,"top3","Open_Acute_DIV1","TOP5","TOP6","REPORTED","TOP8")</f>
        <v>0</v>
      </c>
      <c r="BG721" s="53">
        <f>_xll.OneStreamExcelAddIn.XFFunctions.XFGetCell("TRUE", "CONSOL", $D$3,"TOT_Entity","Aggregated","Budget_Working",[1]Setup!C10,"PERIODIC",$B721,"TOPFLOW","TOP","TOP","top1",$C721,"top3","Open_Acute_DIV1","TOP5","TOP6","REPORTED","TOP8")</f>
        <v>236279.45</v>
      </c>
      <c r="BH721" s="53">
        <f t="shared" si="1965"/>
        <v>236279.45</v>
      </c>
      <c r="BI721" s="40">
        <f t="shared" si="1966"/>
        <v>1</v>
      </c>
      <c r="BK721" s="53">
        <f>_xll.OneStreamExcelAddIn.XFFunctions.XFGetCell("TRUE", "CONSOL", $D$3,"TOT_Entity","USD","Actual",[1]Setup!C11,"PERIODIC",$B721,"TOPFLOW","TOP","TOP","top1",$C721,"top3","Open_Acute_DIV1","TOP5","TOP6","REPORTED","TOP8")</f>
        <v>0</v>
      </c>
      <c r="BL721" s="53">
        <f>_xll.OneStreamExcelAddIn.XFFunctions.XFGetCell("TRUE", "CONSOL", $D$3,"TOT_Entity","Aggregated","Budget_Working",[1]Setup!C11,"PERIODIC",$B721,"TOPFLOW","TOP","TOP","top1",$C721,"top3","Open_Acute_DIV1","TOP5","TOP6","REPORTED","TOP8")</f>
        <v>219976.6</v>
      </c>
      <c r="BM721" s="53">
        <f t="shared" si="1967"/>
        <v>219976.6</v>
      </c>
      <c r="BN721" s="40">
        <f t="shared" si="1968"/>
        <v>1</v>
      </c>
      <c r="BP721" s="53">
        <f>_xll.OneStreamExcelAddIn.XFFunctions.XFGetCell("TRUE", "CONSOL", $D$3,"TOT_Entity","USD","Actual",[1]Setup!C12,"PERIODIC",$B721,"TOPFLOW","TOP","TOP","top1",$C721,"top3","Open_Acute_DIV1","TOP5","TOP6","REPORTED","TOP8")</f>
        <v>0</v>
      </c>
      <c r="BQ721" s="53">
        <f>_xll.OneStreamExcelAddIn.XFFunctions.XFGetCell("TRUE", "CONSOL", $D$3,"TOT_Entity","Aggregated","Budget_Working",[1]Setup!C12,"PERIODIC",$B721,"TOPFLOW","TOP","TOP","top1",$C721,"top3","Open_Acute_DIV1","TOP5","TOP6","REPORTED","TOP8")</f>
        <v>219676.59</v>
      </c>
      <c r="BR721" s="53">
        <f t="shared" si="1969"/>
        <v>219676.59</v>
      </c>
      <c r="BS721" s="40">
        <f t="shared" si="1970"/>
        <v>1</v>
      </c>
      <c r="BU721" s="53">
        <f>_xll.OneStreamExcelAddIn.XFFunctions.XFGetCell("TRUE", "CONSOL", $D$3,"TOT_Entity","USD","Actual",[1]Setup!C13,"PERIODIC",$B721,"TOPFLOW","TOP","TOP","top1",$C721,"top3","Open_Acute_DIV1","TOP5","TOP6","REPORTED","TOP8")</f>
        <v>0</v>
      </c>
      <c r="BV721" s="53">
        <f>_xll.OneStreamExcelAddIn.XFFunctions.XFGetCell("TRUE", "CONSOL", $D$3,"TOT_Entity","Aggregated","Budget_Working",[1]Setup!C13,"PERIODIC",$B721,"TOPFLOW","TOP","TOP","top1",$C721,"top3","Open_Acute_DIV1","TOP5","TOP6","REPORTED","TOP8")</f>
        <v>225969.34</v>
      </c>
      <c r="BW721" s="53">
        <f t="shared" si="1971"/>
        <v>225969.34</v>
      </c>
      <c r="BX721" s="40">
        <f t="shared" si="1972"/>
        <v>1</v>
      </c>
      <c r="BZ721" s="53">
        <f>_xll.OneStreamExcelAddIn.XFFunctions.XFGetCell("TRUE", "CONSOL", $D$3,"TOT_Entity","USD","Actual",[1]Setup!C14,"PERIODIC",$B721,"TOPFLOW","TOP","TOP","top1",$C721,"top3","Open_Acute_DIV1","TOP5","TOP6","REPORTED","TOP8")</f>
        <v>0</v>
      </c>
      <c r="CA721" s="53">
        <f>_xll.OneStreamExcelAddIn.XFFunctions.XFGetCell("TRUE", "CONSOL", $D$3,"TOT_Entity","Aggregated","Budget_Working",[1]Setup!C14,"PERIODIC",$B721,"TOPFLOW","TOP","TOP","top1",$C721,"top3","Open_Acute_DIV1","TOP5","TOP6","REPORTED","TOP8")</f>
        <v>210739.47</v>
      </c>
      <c r="CB721" s="53">
        <f t="shared" si="1973"/>
        <v>210739.47</v>
      </c>
      <c r="CC721" s="40">
        <f t="shared" si="1974"/>
        <v>1</v>
      </c>
      <c r="CE721" s="53">
        <f>_xll.OneStreamExcelAddIn.XFFunctions.XFGetCell("TRUE", "CONSOL", $D$3,"TOT_Entity","USD","Actual",[1]Setup!C15,"PERIODIC",$B721,"TOPFLOW","TOP","TOP","top1",$C721,"top3","Open_Acute_DIV1","TOP5","TOP6","REPORTED","TOP8")</f>
        <v>0</v>
      </c>
      <c r="CF721" s="53">
        <f>_xll.OneStreamExcelAddIn.XFFunctions.XFGetCell("TRUE", "CONSOL", $D$3,"TOT_Entity","Aggregated","Budget_Working",[1]Setup!C15,"PERIODIC",$B721,"TOPFLOW","TOP","TOP","top1",$C721,"top3","Open_Acute_DIV1","TOP5","TOP6","REPORTED","TOP8")</f>
        <v>227482.88</v>
      </c>
      <c r="CG721" s="53">
        <f t="shared" si="1975"/>
        <v>227482.88</v>
      </c>
      <c r="CH721" s="40">
        <f t="shared" si="1976"/>
        <v>1</v>
      </c>
      <c r="CI721" s="212"/>
      <c r="CJ721" s="53">
        <f>_xll.OneStreamExcelAddIn.XFFunctions.XFGetCell("TRUE", "CONSOL", $D$3,"TOT_Entity","USD","Actual",[1]Setup!C4,"PERIODIC",$B721,"TOPFLOW","TOP","TOP","top1",$C721,"top3","Open_Acute_DIV1","TOP5","TOP6","REPORTED","TOP8")</f>
        <v>185407.73</v>
      </c>
      <c r="CK721" s="53">
        <f>_xll.OneStreamExcelAddIn.XFFunctions.XFGetCell("TRUE", "CONSOL", $D$3,"TOT_Entity","USD","Actual",[1]Setup!C5,"PERIODIC",$B721,"TOPFLOW","TOP","TOP","top1",$C721,"top3","Open_Acute_DIV1","TOP5","TOP6","REPORTED","TOP8")</f>
        <v>214416.18</v>
      </c>
      <c r="CL721" s="53">
        <f>_xll.OneStreamExcelAddIn.XFFunctions.XFGetCell("TRUE", "CONSOL", $D$3,"TOT_Entity","USD","Actual",[1]Setup!C6,"PERIODIC",$B721,"TOPFLOW","TOP","TOP","top1",$C721,"top3","Open_Acute_DIV1","TOP5","TOP6","REPORTED","TOP8")</f>
        <v>148804.82999999999</v>
      </c>
      <c r="CM721" s="53">
        <f>_xll.OneStreamExcelAddIn.XFFunctions.XFGetCell("TRUE", "CONSOL", $D$3,"TOT_Entity","USD","Actual",[1]Setup!C7,"PERIODIC",$B721,"TOPFLOW","TOP","TOP","top1",$C721,"top3","Open_Acute_DIV1","TOP5","TOP6","REPORTED","TOP8")</f>
        <v>234887.48</v>
      </c>
      <c r="CN721" s="53">
        <f>_xll.OneStreamExcelAddIn.XFFunctions.XFGetCell("TRUE", "CONSOL", $D$3,"TOT_Entity","USD","Actual",[1]Setup!C8,"PERIODIC",$B721,"TOPFLOW","TOP","TOP","top1",$C721,"top3","Open_Acute_DIV1","TOP5","TOP6","REPORTED","TOP8")</f>
        <v>-783516.22</v>
      </c>
      <c r="CO721" s="53">
        <f>_xll.OneStreamExcelAddIn.XFFunctions.XFGetCell("TRUE", "CONSOL", $D$3,"TOT_Entity","USD","Actual",[1]Setup!C9,"PERIODIC",$B721,"TOPFLOW","TOP","TOP","top1",$C721,"top3","Open_Acute_DIV1","TOP5","TOP6","REPORTED","TOP8")</f>
        <v>0</v>
      </c>
      <c r="CP721" s="53">
        <f>_xll.OneStreamExcelAddIn.XFFunctions.XFGetCell("TRUE", "CONSOL", $D$3,"TOT_Entity","USD","Actual",[1]Setup!C10,"PERIODIC",$B721,"TOPFLOW","TOP","TOP","top1",$C721,"top3","Open_Acute_DIV1","TOP5","TOP6","REPORTED","TOP8")</f>
        <v>0</v>
      </c>
      <c r="CQ721" s="53">
        <f>_xll.OneStreamExcelAddIn.XFFunctions.XFGetCell("TRUE", "CONSOL", $D$3,"TOT_Entity","USD","Actual",[1]Setup!C11,"PERIODIC",$B721,"TOPFLOW","TOP","TOP","top1",$C721,"top3","Open_Acute_DIV1","TOP5","TOP6","REPORTED","TOP8")</f>
        <v>0</v>
      </c>
      <c r="CR721" s="53">
        <f>_xll.OneStreamExcelAddIn.XFFunctions.XFGetCell("TRUE", "CONSOL", $D$3,"TOT_Entity","USD","Actual",[1]Setup!C12,"PERIODIC",$B721,"TOPFLOW","TOP","TOP","top1",$C721,"top3","Open_Acute_DIV1","TOP5","TOP6","REPORTED","TOP8")</f>
        <v>0</v>
      </c>
      <c r="CS721" s="53">
        <f>_xll.OneStreamExcelAddIn.XFFunctions.XFGetCell("TRUE", "CONSOL", $D$3,"TOT_Entity","USD","Actual",[1]Setup!C13,"PERIODIC",$B721,"TOPFLOW","TOP","TOP","top1",$C721,"top3","Open_Acute_DIV1","TOP5","TOP6","REPORTED","TOP8")</f>
        <v>0</v>
      </c>
      <c r="CT721" s="53">
        <f>_xll.OneStreamExcelAddIn.XFFunctions.XFGetCell("TRUE", "CONSOL", $D$3,"TOT_Entity","USD","Actual",[1]Setup!C14,"PERIODIC",$B721,"TOPFLOW","TOP","TOP","top1",$C721,"top3","Open_Acute_DIV1","TOP5","TOP6","REPORTED","TOP8")</f>
        <v>0</v>
      </c>
      <c r="CU721" s="53">
        <f>_xll.OneStreamExcelAddIn.XFFunctions.XFGetCell("TRUE", "CONSOL", $D$3,"TOT_Entity","USD","Actual",[1]Setup!C15,"PERIODIC",$B721,"TOPFLOW","TOP","TOP","top1",$C721,"top3","Open_Acute_DIV1","TOP5","TOP6","REPORTED","TOP8")</f>
        <v>0</v>
      </c>
      <c r="CV721" s="212"/>
      <c r="CW721" s="53">
        <f>_xll.OneStreamExcelAddIn.XFFunctions.XFGetCell("TRUE", "CONSOL", $D$3,"TOT_Entity","USD","Actual",[1]Setup!C17,"PERIODIC",$B721,"TOPFLOW","TOP","TOP","top1",$C721,"top3","Open_Acute_DIV1","TOP5","TOP6","REPORTED","TOP8")</f>
        <v>0</v>
      </c>
      <c r="CX721" s="53">
        <f>_xll.OneStreamExcelAddIn.XFFunctions.XFGetCell("TRUE", "CONSOL", $D$3,"TOT_Entity","USD","Actual",[1]Setup!C18,"PERIODIC",$B721,"TOPFLOW","TOP","TOP","top1",$C721,"top3","Open_Acute_DIV1","TOP5","TOP6","REPORTED","TOP8")</f>
        <v>0</v>
      </c>
      <c r="CY721" s="53">
        <f>_xll.OneStreamExcelAddIn.XFFunctions.XFGetCell("TRUE", "CONSOL", $D$3,"TOT_Entity","USD","Actual",[1]Setup!C19,"PERIODIC",$B721,"TOPFLOW","TOP","TOP","top1",$C721,"top3","Open_Acute_DIV1","TOP5","TOP6","REPORTED","TOP8")</f>
        <v>0</v>
      </c>
      <c r="CZ721" s="53">
        <f>_xll.OneStreamExcelAddIn.XFFunctions.XFGetCell("TRUE", "CONSOL", $D$3,"TOT_Entity","USD","Actual",[1]Setup!C20,"PERIODIC",$B721,"TOPFLOW","TOP","TOP","top1",$C721,"top3","Open_Acute_DIV1","TOP5","TOP6","REPORTED","TOP8")</f>
        <v>0</v>
      </c>
      <c r="DA721" s="53">
        <f>_xll.OneStreamExcelAddIn.XFFunctions.XFGetCell("TRUE", "CONSOL", $D$3,"TOT_Entity","USD","Actual",[1]Setup!C21,"PERIODIC",$B721,"TOPFLOW","TOP","TOP","top1",$C721,"top3","Open_Acute_DIV1","TOP5","TOP6","REPORTED","TOP8")</f>
        <v>0</v>
      </c>
      <c r="DB721" s="53">
        <f>_xll.OneStreamExcelAddIn.XFFunctions.XFGetCell("TRUE", "CONSOL", $D$3,"TOT_Entity","USD","Actual",[1]Setup!C22,"PERIODIC",$B721,"TOPFLOW","TOP","TOP","top1",$C721,"top3","Open_Acute_DIV1","TOP5","TOP6","REPORTED","TOP8")</f>
        <v>1182446</v>
      </c>
      <c r="DC721" s="53">
        <f>_xll.OneStreamExcelAddIn.XFFunctions.XFGetCell("TRUE", "CONSOL", $D$3,"TOT_Entity","USD","Actual",[1]Setup!C23,"PERIODIC",$B721,"TOPFLOW","TOP","TOP","top1",$C721,"top3","Open_Acute_DIV1","TOP5","TOP6","REPORTED","TOP8")</f>
        <v>197991.67</v>
      </c>
      <c r="DD721" s="53">
        <f>_xll.OneStreamExcelAddIn.XFFunctions.XFGetCell("TRUE", "CONSOL", $D$3,"TOT_Entity","USD","Actual",[1]Setup!C24,"PERIODIC",$B721,"TOPFLOW","TOP","TOP","top1",$C721,"top3","Open_Acute_DIV1","TOP5","TOP6","REPORTED","TOP8")</f>
        <v>197991.67</v>
      </c>
      <c r="DE721" s="53">
        <f>_xll.OneStreamExcelAddIn.XFFunctions.XFGetCell("TRUE", "CONSOL", $D$3,"TOT_Entity","USD","Actual",[1]Setup!C25,"PERIODIC",$B721,"TOPFLOW","TOP","TOP","top1",$C721,"top3","Open_Acute_DIV1","TOP5","TOP6","REPORTED","TOP8")</f>
        <v>152527.69</v>
      </c>
      <c r="DF721" s="53">
        <f>_xll.OneStreamExcelAddIn.XFFunctions.XFGetCell("TRUE", "CONSOL", $D$3,"TOT_Entity","USD","Actual",[1]Setup!C26,"PERIODIC",$B721,"TOPFLOW","TOP","TOP","top1",$C721,"top3","Open_Acute_DIV1","TOP5","TOP6","REPORTED","TOP8")</f>
        <v>574247.48</v>
      </c>
      <c r="DG721" s="53">
        <f>_xll.OneStreamExcelAddIn.XFFunctions.XFGetCell("TRUE", "CONSOL", $D$3,"TOT_Entity","USD","Actual",[1]Setup!C27,"PERIODIC",$B721,"TOPFLOW","TOP","TOP","top1",$C721,"top3","Open_Acute_DIV1","TOP5","TOP6","REPORTED","TOP8")</f>
        <v>543601.62</v>
      </c>
      <c r="DH721" s="53">
        <f>_xll.OneStreamExcelAddIn.XFFunctions.XFGetCell("TRUE", "CONSOL", $D$3,"TOT_Entity","USD","Actual",[1]Setup!C28,"PERIODIC",$B721,"TOPFLOW","TOP","TOP","top1",$C721,"top3","Open_Acute_DIV1","TOP5","TOP6","REPORTED","TOP8")</f>
        <v>443187.81</v>
      </c>
      <c r="DI721" s="178"/>
      <c r="DJ721" s="53">
        <f>_xll.OneStreamExcelAddIn.XFFunctions.XFGetCell("TRUE", "CONSOL", $D$3,"TOT_Entity","Aggregated","Budget_Working",[1]Setup!C4,"PERIODIC",$B721,"TOPFLOW","TOP","TOP","top1",$C721,"top3","Open_Acute_DIV1","TOP5","TOP6","REPORTED","TOP8")</f>
        <v>214961.98</v>
      </c>
      <c r="DK721" s="53">
        <f>_xll.OneStreamExcelAddIn.XFFunctions.XFGetCell("TRUE", "CONSOL", $D$3,"TOT_Entity","Aggregated","Budget_Working",[1]Setup!C5,"PERIODIC",$B721,"TOPFLOW","TOP","TOP","top1",$C721,"top3","Open_Acute_DIV1","TOP5","TOP6","REPORTED","TOP8")</f>
        <v>214734.9</v>
      </c>
      <c r="DL721" s="53">
        <f>_xll.OneStreamExcelAddIn.XFFunctions.XFGetCell("TRUE", "CONSOL", $D$3,"TOT_Entity","Aggregated","Budget_Working",[1]Setup!C6,"PERIODIC",$B721,"TOPFLOW","TOP","TOP","top1",$C721,"top3","Open_Acute_DIV1","TOP5","TOP6","REPORTED","TOP8")</f>
        <v>236121.4</v>
      </c>
      <c r="DM721" s="53">
        <f>_xll.OneStreamExcelAddIn.XFFunctions.XFGetCell("TRUE", "CONSOL", $D$3,"TOT_Entity","Aggregated","Budget_Working",[1]Setup!C7,"PERIODIC",$B721,"TOPFLOW","TOP","TOP","top1",$C721,"top3","Open_Acute_DIV1","TOP5","TOP6","REPORTED","TOP8")</f>
        <v>219573.53</v>
      </c>
      <c r="DN721" s="53">
        <f>_xll.OneStreamExcelAddIn.XFFunctions.XFGetCell("TRUE", "CONSOL", $D$3,"TOT_Entity","Aggregated","Budget_Working",[1]Setup!C8,"PERIODIC",$B721,"TOPFLOW","TOP","TOP","top1",$C721,"top3","Open_Acute_DIV1","TOP5","TOP6","REPORTED","TOP8")</f>
        <v>219977.87</v>
      </c>
      <c r="DO721" s="53">
        <f>_xll.OneStreamExcelAddIn.XFFunctions.XFGetCell("TRUE", "CONSOL", $D$3,"TOT_Entity","Aggregated","Budget_Working",[1]Setup!C9,"PERIODIC",$B721,"TOPFLOW","TOP","TOP","top1",$C721,"top3","Open_Acute_DIV1","TOP5","TOP6","REPORTED","TOP8")</f>
        <v>226525</v>
      </c>
      <c r="DP721" s="53">
        <f>_xll.OneStreamExcelAddIn.XFFunctions.XFGetCell("TRUE", "CONSOL", $D$3,"TOT_Entity","Aggregated","Budget_Working",[1]Setup!C10,"PERIODIC",$B721,"TOPFLOW","TOP","TOP","top1",$C721,"top3","Open_Acute_DIV1","TOP5","TOP6","REPORTED","TOP8")</f>
        <v>236279.45</v>
      </c>
      <c r="DQ721" s="53">
        <f>_xll.OneStreamExcelAddIn.XFFunctions.XFGetCell("TRUE", "CONSOL", $D$3,"TOT_Entity","Aggregated","Budget_Working",[1]Setup!C11,"PERIODIC",$B721,"TOPFLOW","TOP","TOP","top1",$C721,"top3","Open_Acute_DIV1","TOP5","TOP6","REPORTED","TOP8")</f>
        <v>219976.6</v>
      </c>
      <c r="DR721" s="53">
        <f>_xll.OneStreamExcelAddIn.XFFunctions.XFGetCell("TRUE", "CONSOL", $D$3,"TOT_Entity","Aggregated","Budget_Working",[1]Setup!C12,"PERIODIC",$B721,"TOPFLOW","TOP","TOP","top1",$C721,"top3","Open_Acute_DIV1","TOP5","TOP6","REPORTED","TOP8")</f>
        <v>219676.59</v>
      </c>
      <c r="DS721" s="53">
        <f>_xll.OneStreamExcelAddIn.XFFunctions.XFGetCell("TRUE", "CONSOL", $D$3,"TOT_Entity","Aggregated","Budget_Working",[1]Setup!C13,"PERIODIC",$B721,"TOPFLOW","TOP","TOP","top1",$C721,"top3","Open_Acute_DIV1","TOP5","TOP6","REPORTED","TOP8")</f>
        <v>225969.34</v>
      </c>
      <c r="DT721" s="53">
        <f>_xll.OneStreamExcelAddIn.XFFunctions.XFGetCell("TRUE", "CONSOL", $D$3,"TOT_Entity","Aggregated","Budget_Working",[1]Setup!C14,"PERIODIC",$B721,"TOPFLOW","TOP","TOP","top1",$C721,"top3","Open_Acute_DIV1","TOP5","TOP6","REPORTED","TOP8")</f>
        <v>210739.47</v>
      </c>
      <c r="DU721" s="53">
        <f>_xll.OneStreamExcelAddIn.XFFunctions.XFGetCell("TRUE", "CONSOL", $D$3,"TOT_Entity","Aggregated","Budget_Working",[1]Setup!C15,"PERIODIC",$B721,"TOPFLOW","TOP","TOP","top1",$C721,"top3","Open_Acute_DIV1","TOP5","TOP6","REPORTED","TOP8")</f>
        <v>227482.88</v>
      </c>
      <c r="DV721" s="178"/>
      <c r="DW721" s="53">
        <f>_xll.OneStreamExcelAddIn.XFFunctions.XFGetCell("TRUE", "CONSOL", $D$3,"TOT_Entity","USD","Budget_Final",[1]Setup!C17,"PERIODIC",$B721,"TOPFLOW","TOP","TOP","top1",$C721,"top3","Open_Acute_DIV1","TOP5","TOP6","REPORTED","TOP8")</f>
        <v>0</v>
      </c>
      <c r="DX721" s="53">
        <f>_xll.OneStreamExcelAddIn.XFFunctions.XFGetCell("TRUE", "CONSOL", $D$3,"TOT_Entity","USD","Budget_Final",[1]Setup!C18,"PERIODIC",$B721,"TOPFLOW","TOP","TOP","top1",$C721,"top3","Open_Acute_DIV1","TOP5","TOP6","REPORTED","TOP8")</f>
        <v>0</v>
      </c>
      <c r="DY721" s="53">
        <f>_xll.OneStreamExcelAddIn.XFFunctions.XFGetCell("TRUE", "CONSOL", $D$3,"TOT_Entity","USD","Budget_Final",[1]Setup!C19,"PERIODIC",$B721,"TOPFLOW","TOP","TOP","top1",$C721,"top3","Open_Acute_DIV1","TOP5","TOP6","REPORTED","TOP8")</f>
        <v>0</v>
      </c>
      <c r="DZ721" s="53">
        <f>_xll.OneStreamExcelAddIn.XFFunctions.XFGetCell("TRUE", "CONSOL", $D$3,"TOT_Entity","USD","Budget_Final",[1]Setup!C20,"PERIODIC",$B721,"TOPFLOW","TOP","TOP","top1",$C721,"top3","Open_Acute_DIV1","TOP5","TOP6","REPORTED","TOP8")</f>
        <v>0</v>
      </c>
      <c r="EA721" s="53">
        <f>_xll.OneStreamExcelAddIn.XFFunctions.XFGetCell("TRUE", "CONSOL", $D$3,"TOT_Entity","USD","Budget_Final",[1]Setup!C21,"PERIODIC",$B721,"TOPFLOW","TOP","TOP","top1",$C721,"top3","Open_Acute_DIV1","TOP5","TOP6","REPORTED","TOP8")</f>
        <v>0</v>
      </c>
      <c r="EB721" s="53">
        <f>_xll.OneStreamExcelAddIn.XFFunctions.XFGetCell("TRUE", "CONSOL", $D$3,"TOT_Entity","USD","Budget_Final",[1]Setup!C22,"PERIODIC",$B721,"TOPFLOW","TOP","TOP","top1",$C721,"top3","Open_Acute_DIV1","TOP5","TOP6","REPORTED","TOP8")</f>
        <v>0</v>
      </c>
      <c r="EC721" s="53">
        <f>_xll.OneStreamExcelAddIn.XFFunctions.XFGetCell("TRUE", "CONSOL", $D$3,"TOT_Entity","USD","Budget_Final",[1]Setup!C23,"PERIODIC",$B721,"TOPFLOW","TOP","TOP","top1",$C721,"top3","Open_Acute_DIV1","TOP5","TOP6","REPORTED","TOP8")</f>
        <v>0</v>
      </c>
      <c r="ED721" s="53">
        <f>_xll.OneStreamExcelAddIn.XFFunctions.XFGetCell("TRUE", "CONSOL", $D$3,"TOT_Entity","USD","Budget_Final",[1]Setup!C24,"PERIODIC",$B721,"TOPFLOW","TOP","TOP","top1",$C721,"top3","Open_Acute_DIV1","TOP5","TOP6","REPORTED","TOP8")</f>
        <v>0</v>
      </c>
      <c r="EE721" s="53">
        <f>_xll.OneStreamExcelAddIn.XFFunctions.XFGetCell("TRUE", "CONSOL", $D$3,"TOT_Entity","USD","Budget_Final",[1]Setup!C25,"PERIODIC",$B721,"TOPFLOW","TOP","TOP","top1",$C721,"top3","Open_Acute_DIV1","TOP5","TOP6","REPORTED","TOP8")</f>
        <v>0</v>
      </c>
      <c r="EF721" s="53">
        <f>_xll.OneStreamExcelAddIn.XFFunctions.XFGetCell("TRUE", "CONSOL", $D$3,"TOT_Entity","USD","Budget_Final",[1]Setup!C26,"PERIODIC",$B721,"TOPFLOW","TOP","TOP","top1",$C721,"top3","Open_Acute_DIV1","TOP5","TOP6","REPORTED","TOP8")</f>
        <v>0</v>
      </c>
      <c r="EG721" s="53">
        <f>_xll.OneStreamExcelAddIn.XFFunctions.XFGetCell("TRUE", "CONSOL", $D$3,"TOT_Entity","USD","Budget_Final",[1]Setup!C27,"PERIODIC",$B721,"TOPFLOW","TOP","TOP","top1",$C721,"top3","Open_Acute_DIV1","TOP5","TOP6","REPORTED","TOP8")</f>
        <v>0</v>
      </c>
      <c r="EH721" s="53">
        <f>_xll.OneStreamExcelAddIn.XFFunctions.XFGetCell("TRUE", "CONSOL", $D$3,"TOT_Entity","USD","Budget_Final",[1]Setup!C28,"PERIODIC",$B721,"TOPFLOW","TOP","TOP","top1",$C721,"top3","Open_Acute_DIV1","TOP5","TOP6","REPORTED","TOP8")</f>
        <v>0</v>
      </c>
    </row>
    <row r="722" spans="2:138" x14ac:dyDescent="0.25">
      <c r="B722" s="51">
        <v>69175</v>
      </c>
      <c r="C722" s="51"/>
      <c r="D722" t="str" cm="1">
        <f t="array" ref="D722">_xll.OneStreamExcelAddIn.XFFunctions.XFGetMemberInfo("Description","Account",B722)</f>
        <v>Other Taxes</v>
      </c>
      <c r="E722" s="53">
        <f>_xll.OneStreamExcelAddIn.XFFunctions.XFGetCell("TRUE", "CONSOL", $D$3,"TOT_Entity","USD","Actual",$E$3,"PERIODIC",$B722,"TOPFLOW","TOP","TOP","top1",$C722,"top3","Open_Acute_DIV1","TOP5","TOP6","REPORTED","TOP8")</f>
        <v>140199.28</v>
      </c>
      <c r="F722" s="53">
        <f>_xll.OneStreamExcelAddIn.XFFunctions.XFGetCell("TRUE", "CONSOL", $D$3,"TOT_Entity","Aggregated","Budget_Working",$E$3,"PERIODIC",$B722,"TOPFLOW","TOP","TOP","top1",$C722,"top3","Open_Acute_DIV1","TOP5","TOP6","REPORTED","TOP8")</f>
        <v>95331.75</v>
      </c>
      <c r="G722" s="53">
        <f t="shared" si="1946"/>
        <v>-44867.53</v>
      </c>
      <c r="H722" s="55">
        <f t="shared" si="1947"/>
        <v>-0.47064624325054349</v>
      </c>
      <c r="I722" s="41"/>
      <c r="J722" s="53">
        <f>_xll.OneStreamExcelAddIn.XFFunctions.XFGetCell("TRUE", "CONSOL", $D$3,"TOT_Entity","USD","Actual",$E$3,"YTD",$B722,"TOPFLOW","TOP","TOP","top1",$C722,"TOP3","Open_Acute_DIV1","TOP5","TOP6","REPORTED","TOP8")</f>
        <v>535522.46</v>
      </c>
      <c r="K722" s="53">
        <f>_xll.OneStreamExcelAddIn.XFFunctions.XFGetCell("TRUE", "CONSOL", $D$3,"TOT_Entity","Aggregated","Budget_Working",$E$3,"YTD",$B722,"TOPFLOW","TOP","TOP","top1",$C722,"TOP3","Open_Acute_DIV1","TOP5","TOP6","REPORTED","TOP8")</f>
        <v>381327</v>
      </c>
      <c r="L722" s="53">
        <f t="shared" si="1948"/>
        <v>-154195.45999999996</v>
      </c>
      <c r="M722" s="40">
        <f t="shared" si="1949"/>
        <v>-0.40436543963579807</v>
      </c>
      <c r="N722" s="41"/>
      <c r="O722" s="53">
        <f>_xll.OneStreamExcelAddIn.XFFunctions.XFGetCell("TRUE", "CONSOL", $D$3,"TOT_Entity","USD","Actual",$F$3,"YTD",$B722,"TOPFLOW","TOP","TOP","top1",$C722,"TOP3","Open_Acute_DIV1","TOP5","TOP6","REPORTED","TOP8")</f>
        <v>354481.47</v>
      </c>
      <c r="P722" s="53">
        <f>_xll.OneStreamExcelAddIn.XFFunctions.XFGetCell("TRUE", "CONSOL", $D$3,"TOT_Entity","USD","Actual",$E$3,"YTD",$B722,"TOPFLOW","TOP","TOP","top1",$C722,"top3","Open_Acute_DIV1","TOP5","TOP6","REPORTED","VAR_BW_PY_Actual")</f>
        <v>-181040.99</v>
      </c>
      <c r="Q722" s="40">
        <f t="shared" si="1950"/>
        <v>-0.51072060268763841</v>
      </c>
      <c r="R722" s="41"/>
      <c r="S722" s="53">
        <f>_xll.OneStreamExcelAddIn.XFFunctions.XFGetCell("TRUE", "CONSOL", $D$3,"TOT_Entity","USD","MIDFCST",$E$3,"MTD",$B722,"TOPFLOW","TOP","TOP","top1",$C722,"TOP3","Open_Acute_DIV1","TOP5","TOP6","REPORTED","TOP8")</f>
        <v>0</v>
      </c>
      <c r="T722" s="53">
        <f t="shared" si="1951"/>
        <v>-140199.28</v>
      </c>
      <c r="U722" s="40">
        <f t="shared" si="1952"/>
        <v>0</v>
      </c>
      <c r="V722" s="41"/>
      <c r="W722" s="42"/>
      <c r="X722" s="43"/>
      <c r="Y722" s="42"/>
      <c r="Z722" s="44"/>
      <c r="AB722" s="53">
        <f>_xll.OneStreamExcelAddIn.XFFunctions.XFGetCell("TRUE", "CONSOL", $D$3,"TOT_Entity","USD","Actual",[1]Setup!C4,"PERIODIC",$B722,"TOPFLOW","TOP","TOP","top1",$C722,"top3","Open_Acute_DIV1","TOP5","TOP6","REPORTED","TOP8")</f>
        <v>171923.09</v>
      </c>
      <c r="AC722" s="53">
        <f>_xll.OneStreamExcelAddIn.XFFunctions.XFGetCell("TRUE", "CONSOL", $D$3,"TOT_Entity","Aggregated","Budget_Working",[1]Setup!C4,"PERIODIC",$B722,"TOPFLOW","TOP","TOP","top1",$C722,"top3","Open_Acute_DIV1","TOP5","TOP6","REPORTED","TOP8")</f>
        <v>95331.75</v>
      </c>
      <c r="AD722" s="53">
        <f t="shared" si="1953"/>
        <v>-76591.34</v>
      </c>
      <c r="AE722" s="40">
        <f t="shared" si="1954"/>
        <v>-0.80341900783317199</v>
      </c>
      <c r="AG722" s="53">
        <f>_xll.OneStreamExcelAddIn.XFFunctions.XFGetCell("TRUE", "CONSOL", $D$3,"TOT_Entity","USD","Actual",[1]Setup!C5,"PERIODIC",$B722,"TOPFLOW","TOP","TOP","top1",$C722,"top3","Open_Acute_DIV1","TOP5","TOP6","REPORTED","TOP8")</f>
        <v>159726.37</v>
      </c>
      <c r="AH722" s="53">
        <f>_xll.OneStreamExcelAddIn.XFFunctions.XFGetCell("TRUE", "CONSOL", $D$3,"TOT_Entity","Aggregated","Budget_Working",[1]Setup!C5,"PERIODIC",$B722,"TOPFLOW","TOP","TOP","top1",$C722,"top3","Open_Acute_DIV1","TOP5","TOP6","REPORTED","TOP8")</f>
        <v>95331.75</v>
      </c>
      <c r="AI722" s="53">
        <f t="shared" si="1955"/>
        <v>-64394.619999999995</v>
      </c>
      <c r="AJ722" s="40">
        <f t="shared" si="1956"/>
        <v>-0.67547926058212504</v>
      </c>
      <c r="AL722" s="53">
        <f>_xll.OneStreamExcelAddIn.XFFunctions.XFGetCell("TRUE", "CONSOL", $D$3,"TOT_Entity","USD","Actual",[1]Setup!C6,"PERIODIC",$B722,"TOPFLOW","TOP","TOP","top1",$C722,"top3","Open_Acute_DIV1","TOP5","TOP6","REPORTED","TOP8")</f>
        <v>63673.72</v>
      </c>
      <c r="AM722" s="53">
        <f>_xll.OneStreamExcelAddIn.XFFunctions.XFGetCell("TRUE", "CONSOL", $D$3,"TOT_Entity","Aggregated","Budget_Working",[1]Setup!C6,"PERIODIC",$B722,"TOPFLOW","TOP","TOP","top1",$C722,"top3","Open_Acute_DIV1","TOP5","TOP6","REPORTED","TOP8")</f>
        <v>95331.75</v>
      </c>
      <c r="AN722" s="53">
        <f t="shared" si="1957"/>
        <v>31658.03</v>
      </c>
      <c r="AO722" s="40">
        <f t="shared" si="1958"/>
        <v>0.33208275312264801</v>
      </c>
      <c r="AQ722" s="53">
        <f>_xll.OneStreamExcelAddIn.XFFunctions.XFGetCell("TRUE", "CONSOL", $D$3,"TOT_Entity","USD","Actual",[1]Setup!C7,"PERIODIC",$B722,"TOPFLOW","TOP","TOP","top1",$C722,"top3","Open_Acute_DIV1","TOP5","TOP6","REPORTED","TOP8")</f>
        <v>140199.28</v>
      </c>
      <c r="AR722" s="53">
        <f>_xll.OneStreamExcelAddIn.XFFunctions.XFGetCell("TRUE", "CONSOL", $D$3,"TOT_Entity","Aggregated","Budget_Working",[1]Setup!C7,"PERIODIC",$B722,"TOPFLOW","TOP","TOP","top1",$C722,"top3","Open_Acute_DIV1","TOP5","TOP6","REPORTED","TOP8")</f>
        <v>95331.75</v>
      </c>
      <c r="AS722" s="53">
        <f t="shared" si="1959"/>
        <v>-44867.53</v>
      </c>
      <c r="AT722" s="40">
        <f t="shared" si="1960"/>
        <v>-0.47064624325054349</v>
      </c>
      <c r="AV722" s="53">
        <f>_xll.OneStreamExcelAddIn.XFFunctions.XFGetCell("TRUE", "CONSOL", $D$3,"TOT_Entity","USD","Actual",[1]Setup!C8,"PERIODIC",$B722,"TOPFLOW","TOP","TOP","top1",$C722,"top3","Open_Acute_DIV1","TOP5","TOP6","REPORTED","TOP8")</f>
        <v>-535522.46</v>
      </c>
      <c r="AW722" s="53">
        <f>_xll.OneStreamExcelAddIn.XFFunctions.XFGetCell("TRUE", "CONSOL", $D$3,"TOT_Entity","Aggregated","Budget_Working",[1]Setup!C8,"PERIODIC",$B722,"TOPFLOW","TOP","TOP","top1",$C722,"top3","Open_Acute_DIV1","TOP5","TOP6","REPORTED","TOP8")</f>
        <v>95331.75</v>
      </c>
      <c r="AX722" s="53">
        <f t="shared" si="1961"/>
        <v>630854.21</v>
      </c>
      <c r="AY722" s="40">
        <f t="shared" si="1962"/>
        <v>6.6174617585431923</v>
      </c>
      <c r="BA722" s="53">
        <f>_xll.OneStreamExcelAddIn.XFFunctions.XFGetCell("TRUE", "CONSOL", $D$3,"TOT_Entity","USD","Actual",[1]Setup!C9,"PERIODIC",$B722,"TOPFLOW","TOP","TOP","top1",$C722,"top3","Open_Acute_DIV1","TOP5","TOP6","REPORTED","TOP8")</f>
        <v>0</v>
      </c>
      <c r="BB722" s="53">
        <f>_xll.OneStreamExcelAddIn.XFFunctions.XFGetCell("TRUE", "CONSOL", $D$3,"TOT_Entity","Aggregated","Budget_Working",[1]Setup!C9,"PERIODIC",$B722,"TOPFLOW","TOP","TOP","top1",$C722,"top3","Open_Acute_DIV1","TOP5","TOP6","REPORTED","TOP8")</f>
        <v>95331.75</v>
      </c>
      <c r="BC722" s="53">
        <f t="shared" si="1963"/>
        <v>95331.75</v>
      </c>
      <c r="BD722" s="40">
        <f t="shared" si="1964"/>
        <v>1</v>
      </c>
      <c r="BF722" s="53">
        <f>_xll.OneStreamExcelAddIn.XFFunctions.XFGetCell("TRUE", "CONSOL", $D$3,"TOT_Entity","USD","Actual",[1]Setup!C10,"PERIODIC",$B722,"TOPFLOW","TOP","TOP","top1",$C722,"top3","Open_Acute_DIV1","TOP5","TOP6","REPORTED","TOP8")</f>
        <v>0</v>
      </c>
      <c r="BG722" s="53">
        <f>_xll.OneStreamExcelAddIn.XFFunctions.XFGetCell("TRUE", "CONSOL", $D$3,"TOT_Entity","Aggregated","Budget_Working",[1]Setup!C10,"PERIODIC",$B722,"TOPFLOW","TOP","TOP","top1",$C722,"top3","Open_Acute_DIV1","TOP5","TOP6","REPORTED","TOP8")</f>
        <v>95331.75</v>
      </c>
      <c r="BH722" s="53">
        <f t="shared" si="1965"/>
        <v>95331.75</v>
      </c>
      <c r="BI722" s="40">
        <f t="shared" si="1966"/>
        <v>1</v>
      </c>
      <c r="BK722" s="53">
        <f>_xll.OneStreamExcelAddIn.XFFunctions.XFGetCell("TRUE", "CONSOL", $D$3,"TOT_Entity","USD","Actual",[1]Setup!C11,"PERIODIC",$B722,"TOPFLOW","TOP","TOP","top1",$C722,"top3","Open_Acute_DIV1","TOP5","TOP6","REPORTED","TOP8")</f>
        <v>0</v>
      </c>
      <c r="BL722" s="53">
        <f>_xll.OneStreamExcelAddIn.XFFunctions.XFGetCell("TRUE", "CONSOL", $D$3,"TOT_Entity","Aggregated","Budget_Working",[1]Setup!C11,"PERIODIC",$B722,"TOPFLOW","TOP","TOP","top1",$C722,"top3","Open_Acute_DIV1","TOP5","TOP6","REPORTED","TOP8")</f>
        <v>95331.75</v>
      </c>
      <c r="BM722" s="53">
        <f t="shared" si="1967"/>
        <v>95331.75</v>
      </c>
      <c r="BN722" s="40">
        <f t="shared" si="1968"/>
        <v>1</v>
      </c>
      <c r="BP722" s="53">
        <f>_xll.OneStreamExcelAddIn.XFFunctions.XFGetCell("TRUE", "CONSOL", $D$3,"TOT_Entity","USD","Actual",[1]Setup!C12,"PERIODIC",$B722,"TOPFLOW","TOP","TOP","top1",$C722,"top3","Open_Acute_DIV1","TOP5","TOP6","REPORTED","TOP8")</f>
        <v>0</v>
      </c>
      <c r="BQ722" s="53">
        <f>_xll.OneStreamExcelAddIn.XFFunctions.XFGetCell("TRUE", "CONSOL", $D$3,"TOT_Entity","Aggregated","Budget_Working",[1]Setup!C12,"PERIODIC",$B722,"TOPFLOW","TOP","TOP","top1",$C722,"top3","Open_Acute_DIV1","TOP5","TOP6","REPORTED","TOP8")</f>
        <v>95331.75</v>
      </c>
      <c r="BR722" s="53">
        <f t="shared" si="1969"/>
        <v>95331.75</v>
      </c>
      <c r="BS722" s="40">
        <f t="shared" si="1970"/>
        <v>1</v>
      </c>
      <c r="BU722" s="53">
        <f>_xll.OneStreamExcelAddIn.XFFunctions.XFGetCell("TRUE", "CONSOL", $D$3,"TOT_Entity","USD","Actual",[1]Setup!C13,"PERIODIC",$B722,"TOPFLOW","TOP","TOP","top1",$C722,"top3","Open_Acute_DIV1","TOP5","TOP6","REPORTED","TOP8")</f>
        <v>0</v>
      </c>
      <c r="BV722" s="53">
        <f>_xll.OneStreamExcelAddIn.XFFunctions.XFGetCell("TRUE", "CONSOL", $D$3,"TOT_Entity","Aggregated","Budget_Working",[1]Setup!C13,"PERIODIC",$B722,"TOPFLOW","TOP","TOP","top1",$C722,"top3","Open_Acute_DIV1","TOP5","TOP6","REPORTED","TOP8")</f>
        <v>95331.75</v>
      </c>
      <c r="BW722" s="53">
        <f t="shared" si="1971"/>
        <v>95331.75</v>
      </c>
      <c r="BX722" s="40">
        <f t="shared" si="1972"/>
        <v>1</v>
      </c>
      <c r="BZ722" s="53">
        <f>_xll.OneStreamExcelAddIn.XFFunctions.XFGetCell("TRUE", "CONSOL", $D$3,"TOT_Entity","USD","Actual",[1]Setup!C14,"PERIODIC",$B722,"TOPFLOW","TOP","TOP","top1",$C722,"top3","Open_Acute_DIV1","TOP5","TOP6","REPORTED","TOP8")</f>
        <v>0</v>
      </c>
      <c r="CA722" s="53">
        <f>_xll.OneStreamExcelAddIn.XFFunctions.XFGetCell("TRUE", "CONSOL", $D$3,"TOT_Entity","Aggregated","Budget_Working",[1]Setup!C14,"PERIODIC",$B722,"TOPFLOW","TOP","TOP","top1",$C722,"top3","Open_Acute_DIV1","TOP5","TOP6","REPORTED","TOP8")</f>
        <v>95331.75</v>
      </c>
      <c r="CB722" s="53">
        <f t="shared" si="1973"/>
        <v>95331.75</v>
      </c>
      <c r="CC722" s="40">
        <f t="shared" si="1974"/>
        <v>1</v>
      </c>
      <c r="CE722" s="53">
        <f>_xll.OneStreamExcelAddIn.XFFunctions.XFGetCell("TRUE", "CONSOL", $D$3,"TOT_Entity","USD","Actual",[1]Setup!C15,"PERIODIC",$B722,"TOPFLOW","TOP","TOP","top1",$C722,"top3","Open_Acute_DIV1","TOP5","TOP6","REPORTED","TOP8")</f>
        <v>0</v>
      </c>
      <c r="CF722" s="53">
        <f>_xll.OneStreamExcelAddIn.XFFunctions.XFGetCell("TRUE", "CONSOL", $D$3,"TOT_Entity","Aggregated","Budget_Working",[1]Setup!C15,"PERIODIC",$B722,"TOPFLOW","TOP","TOP","top1",$C722,"top3","Open_Acute_DIV1","TOP5","TOP6","REPORTED","TOP8")</f>
        <v>95331.75</v>
      </c>
      <c r="CG722" s="53">
        <f t="shared" si="1975"/>
        <v>95331.75</v>
      </c>
      <c r="CH722" s="40">
        <f t="shared" si="1976"/>
        <v>1</v>
      </c>
      <c r="CI722" s="212"/>
      <c r="CJ722" s="53">
        <f>_xll.OneStreamExcelAddIn.XFFunctions.XFGetCell("TRUE", "CONSOL", $D$3,"TOT_Entity","USD","Actual",[1]Setup!C4,"PERIODIC",$B722,"TOPFLOW","TOP","TOP","top1",$C722,"top3","Open_Acute_DIV1","TOP5","TOP6","REPORTED","TOP8")</f>
        <v>171923.09</v>
      </c>
      <c r="CK722" s="53">
        <f>_xll.OneStreamExcelAddIn.XFFunctions.XFGetCell("TRUE", "CONSOL", $D$3,"TOT_Entity","USD","Actual",[1]Setup!C5,"PERIODIC",$B722,"TOPFLOW","TOP","TOP","top1",$C722,"top3","Open_Acute_DIV1","TOP5","TOP6","REPORTED","TOP8")</f>
        <v>159726.37</v>
      </c>
      <c r="CL722" s="53">
        <f>_xll.OneStreamExcelAddIn.XFFunctions.XFGetCell("TRUE", "CONSOL", $D$3,"TOT_Entity","USD","Actual",[1]Setup!C6,"PERIODIC",$B722,"TOPFLOW","TOP","TOP","top1",$C722,"top3","Open_Acute_DIV1","TOP5","TOP6","REPORTED","TOP8")</f>
        <v>63673.72</v>
      </c>
      <c r="CM722" s="53">
        <f>_xll.OneStreamExcelAddIn.XFFunctions.XFGetCell("TRUE", "CONSOL", $D$3,"TOT_Entity","USD","Actual",[1]Setup!C7,"PERIODIC",$B722,"TOPFLOW","TOP","TOP","top1",$C722,"top3","Open_Acute_DIV1","TOP5","TOP6","REPORTED","TOP8")</f>
        <v>140199.28</v>
      </c>
      <c r="CN722" s="53">
        <f>_xll.OneStreamExcelAddIn.XFFunctions.XFGetCell("TRUE", "CONSOL", $D$3,"TOT_Entity","USD","Actual",[1]Setup!C8,"PERIODIC",$B722,"TOPFLOW","TOP","TOP","top1",$C722,"top3","Open_Acute_DIV1","TOP5","TOP6","REPORTED","TOP8")</f>
        <v>-535522.46</v>
      </c>
      <c r="CO722" s="53">
        <f>_xll.OneStreamExcelAddIn.XFFunctions.XFGetCell("TRUE", "CONSOL", $D$3,"TOT_Entity","USD","Actual",[1]Setup!C9,"PERIODIC",$B722,"TOPFLOW","TOP","TOP","top1",$C722,"top3","Open_Acute_DIV1","TOP5","TOP6","REPORTED","TOP8")</f>
        <v>0</v>
      </c>
      <c r="CP722" s="53">
        <f>_xll.OneStreamExcelAddIn.XFFunctions.XFGetCell("TRUE", "CONSOL", $D$3,"TOT_Entity","USD","Actual",[1]Setup!C10,"PERIODIC",$B722,"TOPFLOW","TOP","TOP","top1",$C722,"top3","Open_Acute_DIV1","TOP5","TOP6","REPORTED","TOP8")</f>
        <v>0</v>
      </c>
      <c r="CQ722" s="53">
        <f>_xll.OneStreamExcelAddIn.XFFunctions.XFGetCell("TRUE", "CONSOL", $D$3,"TOT_Entity","USD","Actual",[1]Setup!C11,"PERIODIC",$B722,"TOPFLOW","TOP","TOP","top1",$C722,"top3","Open_Acute_DIV1","TOP5","TOP6","REPORTED","TOP8")</f>
        <v>0</v>
      </c>
      <c r="CR722" s="53">
        <f>_xll.OneStreamExcelAddIn.XFFunctions.XFGetCell("TRUE", "CONSOL", $D$3,"TOT_Entity","USD","Actual",[1]Setup!C12,"PERIODIC",$B722,"TOPFLOW","TOP","TOP","top1",$C722,"top3","Open_Acute_DIV1","TOP5","TOP6","REPORTED","TOP8")</f>
        <v>0</v>
      </c>
      <c r="CS722" s="53">
        <f>_xll.OneStreamExcelAddIn.XFFunctions.XFGetCell("TRUE", "CONSOL", $D$3,"TOT_Entity","USD","Actual",[1]Setup!C13,"PERIODIC",$B722,"TOPFLOW","TOP","TOP","top1",$C722,"top3","Open_Acute_DIV1","TOP5","TOP6","REPORTED","TOP8")</f>
        <v>0</v>
      </c>
      <c r="CT722" s="53">
        <f>_xll.OneStreamExcelAddIn.XFFunctions.XFGetCell("TRUE", "CONSOL", $D$3,"TOT_Entity","USD","Actual",[1]Setup!C14,"PERIODIC",$B722,"TOPFLOW","TOP","TOP","top1",$C722,"top3","Open_Acute_DIV1","TOP5","TOP6","REPORTED","TOP8")</f>
        <v>0</v>
      </c>
      <c r="CU722" s="53">
        <f>_xll.OneStreamExcelAddIn.XFFunctions.XFGetCell("TRUE", "CONSOL", $D$3,"TOT_Entity","USD","Actual",[1]Setup!C15,"PERIODIC",$B722,"TOPFLOW","TOP","TOP","top1",$C722,"top3","Open_Acute_DIV1","TOP5","TOP6","REPORTED","TOP8")</f>
        <v>0</v>
      </c>
      <c r="CV722" s="212"/>
      <c r="CW722" s="53">
        <f>_xll.OneStreamExcelAddIn.XFFunctions.XFGetCell("TRUE", "CONSOL", $D$3,"TOT_Entity","USD","Actual",[1]Setup!C17,"PERIODIC",$B722,"TOPFLOW","TOP","TOP","top1",$C722,"top3","Open_Acute_DIV1","TOP5","TOP6","REPORTED","TOP8")</f>
        <v>82374.259999999995</v>
      </c>
      <c r="CX722" s="53">
        <f>_xll.OneStreamExcelAddIn.XFFunctions.XFGetCell("TRUE", "CONSOL", $D$3,"TOT_Entity","USD","Actual",[1]Setup!C18,"PERIODIC",$B722,"TOPFLOW","TOP","TOP","top1",$C722,"top3","Open_Acute_DIV1","TOP5","TOP6","REPORTED","TOP8")</f>
        <v>86328.16</v>
      </c>
      <c r="CY722" s="53">
        <f>_xll.OneStreamExcelAddIn.XFFunctions.XFGetCell("TRUE", "CONSOL", $D$3,"TOT_Entity","USD","Actual",[1]Setup!C19,"PERIODIC",$B722,"TOPFLOW","TOP","TOP","top1",$C722,"top3","Open_Acute_DIV1","TOP5","TOP6","REPORTED","TOP8")</f>
        <v>91281.11</v>
      </c>
      <c r="CZ722" s="53">
        <f>_xll.OneStreamExcelAddIn.XFFunctions.XFGetCell("TRUE", "CONSOL", $D$3,"TOT_Entity","USD","Actual",[1]Setup!C20,"PERIODIC",$B722,"TOPFLOW","TOP","TOP","top1",$C722,"top3","Open_Acute_DIV1","TOP5","TOP6","REPORTED","TOP8")</f>
        <v>94497.94</v>
      </c>
      <c r="DA722" s="53">
        <f>_xll.OneStreamExcelAddIn.XFFunctions.XFGetCell("TRUE", "CONSOL", $D$3,"TOT_Entity","USD","Actual",[1]Setup!C21,"PERIODIC",$B722,"TOPFLOW","TOP","TOP","top1",$C722,"top3","Open_Acute_DIV1","TOP5","TOP6","REPORTED","TOP8")</f>
        <v>112306.88</v>
      </c>
      <c r="DB722" s="53">
        <f>_xll.OneStreamExcelAddIn.XFFunctions.XFGetCell("TRUE", "CONSOL", $D$3,"TOT_Entity","USD","Actual",[1]Setup!C22,"PERIODIC",$B722,"TOPFLOW","TOP","TOP","top1",$C722,"top3","Open_Acute_DIV1","TOP5","TOP6","REPORTED","TOP8")</f>
        <v>806350.26</v>
      </c>
      <c r="DC722" s="53">
        <f>_xll.OneStreamExcelAddIn.XFFunctions.XFGetCell("TRUE", "CONSOL", $D$3,"TOT_Entity","USD","Actual",[1]Setup!C23,"PERIODIC",$B722,"TOPFLOW","TOP","TOP","top1",$C722,"top3","Open_Acute_DIV1","TOP5","TOP6","REPORTED","TOP8")</f>
        <v>142565.1</v>
      </c>
      <c r="DD722" s="53">
        <f>_xll.OneStreamExcelAddIn.XFFunctions.XFGetCell("TRUE", "CONSOL", $D$3,"TOT_Entity","USD","Actual",[1]Setup!C24,"PERIODIC",$B722,"TOPFLOW","TOP","TOP","top1",$C722,"top3","Open_Acute_DIV1","TOP5","TOP6","REPORTED","TOP8")</f>
        <v>141731.15</v>
      </c>
      <c r="DE722" s="53">
        <f>_xll.OneStreamExcelAddIn.XFFunctions.XFGetCell("TRUE", "CONSOL", $D$3,"TOT_Entity","USD","Actual",[1]Setup!C25,"PERIODIC",$B722,"TOPFLOW","TOP","TOP","top1",$C722,"top3","Open_Acute_DIV1","TOP5","TOP6","REPORTED","TOP8")</f>
        <v>49498</v>
      </c>
      <c r="DF722" s="53">
        <f>_xll.OneStreamExcelAddIn.XFFunctions.XFGetCell("TRUE", "CONSOL", $D$3,"TOT_Entity","USD","Actual",[1]Setup!C26,"PERIODIC",$B722,"TOPFLOW","TOP","TOP","top1",$C722,"top3","Open_Acute_DIV1","TOP5","TOP6","REPORTED","TOP8")</f>
        <v>163003.48000000001</v>
      </c>
      <c r="DG722" s="53">
        <f>_xll.OneStreamExcelAddIn.XFFunctions.XFGetCell("TRUE", "CONSOL", $D$3,"TOT_Entity","USD","Actual",[1]Setup!C27,"PERIODIC",$B722,"TOPFLOW","TOP","TOP","top1",$C722,"top3","Open_Acute_DIV1","TOP5","TOP6","REPORTED","TOP8")</f>
        <v>146735.10999999999</v>
      </c>
      <c r="DH722" s="53">
        <f>_xll.OneStreamExcelAddIn.XFFunctions.XFGetCell("TRUE", "CONSOL", $D$3,"TOT_Entity","USD","Actual",[1]Setup!C28,"PERIODIC",$B722,"TOPFLOW","TOP","TOP","top1",$C722,"top3","Open_Acute_DIV1","TOP5","TOP6","REPORTED","TOP8")</f>
        <v>109655.94</v>
      </c>
      <c r="DI722" s="178"/>
      <c r="DJ722" s="53">
        <f>_xll.OneStreamExcelAddIn.XFFunctions.XFGetCell("TRUE", "CONSOL", $D$3,"TOT_Entity","Aggregated","Budget_Working",[1]Setup!C4,"PERIODIC",$B722,"TOPFLOW","TOP","TOP","top1",$C722,"top3","Open_Acute_DIV1","TOP5","TOP6","REPORTED","TOP8")</f>
        <v>95331.75</v>
      </c>
      <c r="DK722" s="53">
        <f>_xll.OneStreamExcelAddIn.XFFunctions.XFGetCell("TRUE", "CONSOL", $D$3,"TOT_Entity","Aggregated","Budget_Working",[1]Setup!C5,"PERIODIC",$B722,"TOPFLOW","TOP","TOP","top1",$C722,"top3","Open_Acute_DIV1","TOP5","TOP6","REPORTED","TOP8")</f>
        <v>95331.75</v>
      </c>
      <c r="DL722" s="53">
        <f>_xll.OneStreamExcelAddIn.XFFunctions.XFGetCell("TRUE", "CONSOL", $D$3,"TOT_Entity","Aggregated","Budget_Working",[1]Setup!C6,"PERIODIC",$B722,"TOPFLOW","TOP","TOP","top1",$C722,"top3","Open_Acute_DIV1","TOP5","TOP6","REPORTED","TOP8")</f>
        <v>95331.75</v>
      </c>
      <c r="DM722" s="53">
        <f>_xll.OneStreamExcelAddIn.XFFunctions.XFGetCell("TRUE", "CONSOL", $D$3,"TOT_Entity","Aggregated","Budget_Working",[1]Setup!C7,"PERIODIC",$B722,"TOPFLOW","TOP","TOP","top1",$C722,"top3","Open_Acute_DIV1","TOP5","TOP6","REPORTED","TOP8")</f>
        <v>95331.75</v>
      </c>
      <c r="DN722" s="53">
        <f>_xll.OneStreamExcelAddIn.XFFunctions.XFGetCell("TRUE", "CONSOL", $D$3,"TOT_Entity","Aggregated","Budget_Working",[1]Setup!C8,"PERIODIC",$B722,"TOPFLOW","TOP","TOP","top1",$C722,"top3","Open_Acute_DIV1","TOP5","TOP6","REPORTED","TOP8")</f>
        <v>95331.75</v>
      </c>
      <c r="DO722" s="53">
        <f>_xll.OneStreamExcelAddIn.XFFunctions.XFGetCell("TRUE", "CONSOL", $D$3,"TOT_Entity","Aggregated","Budget_Working",[1]Setup!C9,"PERIODIC",$B722,"TOPFLOW","TOP","TOP","top1",$C722,"top3","Open_Acute_DIV1","TOP5","TOP6","REPORTED","TOP8")</f>
        <v>95331.75</v>
      </c>
      <c r="DP722" s="53">
        <f>_xll.OneStreamExcelAddIn.XFFunctions.XFGetCell("TRUE", "CONSOL", $D$3,"TOT_Entity","Aggregated","Budget_Working",[1]Setup!C10,"PERIODIC",$B722,"TOPFLOW","TOP","TOP","top1",$C722,"top3","Open_Acute_DIV1","TOP5","TOP6","REPORTED","TOP8")</f>
        <v>95331.75</v>
      </c>
      <c r="DQ722" s="53">
        <f>_xll.OneStreamExcelAddIn.XFFunctions.XFGetCell("TRUE", "CONSOL", $D$3,"TOT_Entity","Aggregated","Budget_Working",[1]Setup!C11,"PERIODIC",$B722,"TOPFLOW","TOP","TOP","top1",$C722,"top3","Open_Acute_DIV1","TOP5","TOP6","REPORTED","TOP8")</f>
        <v>95331.75</v>
      </c>
      <c r="DR722" s="53">
        <f>_xll.OneStreamExcelAddIn.XFFunctions.XFGetCell("TRUE", "CONSOL", $D$3,"TOT_Entity","Aggregated","Budget_Working",[1]Setup!C12,"PERIODIC",$B722,"TOPFLOW","TOP","TOP","top1",$C722,"top3","Open_Acute_DIV1","TOP5","TOP6","REPORTED","TOP8")</f>
        <v>95331.75</v>
      </c>
      <c r="DS722" s="53">
        <f>_xll.OneStreamExcelAddIn.XFFunctions.XFGetCell("TRUE", "CONSOL", $D$3,"TOT_Entity","Aggregated","Budget_Working",[1]Setup!C13,"PERIODIC",$B722,"TOPFLOW","TOP","TOP","top1",$C722,"top3","Open_Acute_DIV1","TOP5","TOP6","REPORTED","TOP8")</f>
        <v>95331.75</v>
      </c>
      <c r="DT722" s="53">
        <f>_xll.OneStreamExcelAddIn.XFFunctions.XFGetCell("TRUE", "CONSOL", $D$3,"TOT_Entity","Aggregated","Budget_Working",[1]Setup!C14,"PERIODIC",$B722,"TOPFLOW","TOP","TOP","top1",$C722,"top3","Open_Acute_DIV1","TOP5","TOP6","REPORTED","TOP8")</f>
        <v>95331.75</v>
      </c>
      <c r="DU722" s="53">
        <f>_xll.OneStreamExcelAddIn.XFFunctions.XFGetCell("TRUE", "CONSOL", $D$3,"TOT_Entity","Aggregated","Budget_Working",[1]Setup!C15,"PERIODIC",$B722,"TOPFLOW","TOP","TOP","top1",$C722,"top3","Open_Acute_DIV1","TOP5","TOP6","REPORTED","TOP8")</f>
        <v>95331.75</v>
      </c>
      <c r="DV722" s="178"/>
      <c r="DW722" s="53">
        <f>_xll.OneStreamExcelAddIn.XFFunctions.XFGetCell("TRUE", "CONSOL", $D$3,"TOT_Entity","USD","Budget_Final",[1]Setup!C17,"PERIODIC",$B722,"TOPFLOW","TOP","TOP","top1",$C722,"top3","Open_Acute_DIV1","TOP5","TOP6","REPORTED","TOP8")</f>
        <v>95686.17</v>
      </c>
      <c r="DX722" s="53">
        <f>_xll.OneStreamExcelAddIn.XFFunctions.XFGetCell("TRUE", "CONSOL", $D$3,"TOT_Entity","USD","Budget_Final",[1]Setup!C18,"PERIODIC",$B722,"TOPFLOW","TOP","TOP","top1",$C722,"top3","Open_Acute_DIV1","TOP5","TOP6","REPORTED","TOP8")</f>
        <v>95686.17</v>
      </c>
      <c r="DY722" s="53">
        <f>_xll.OneStreamExcelAddIn.XFFunctions.XFGetCell("TRUE", "CONSOL", $D$3,"TOT_Entity","USD","Budget_Final",[1]Setup!C19,"PERIODIC",$B722,"TOPFLOW","TOP","TOP","top1",$C722,"top3","Open_Acute_DIV1","TOP5","TOP6","REPORTED","TOP8")</f>
        <v>95686.17</v>
      </c>
      <c r="DZ722" s="53">
        <f>_xll.OneStreamExcelAddIn.XFFunctions.XFGetCell("TRUE", "CONSOL", $D$3,"TOT_Entity","USD","Budget_Final",[1]Setup!C20,"PERIODIC",$B722,"TOPFLOW","TOP","TOP","top1",$C722,"top3","Open_Acute_DIV1","TOP5","TOP6","REPORTED","TOP8")</f>
        <v>95686.17</v>
      </c>
      <c r="EA722" s="53">
        <f>_xll.OneStreamExcelAddIn.XFFunctions.XFGetCell("TRUE", "CONSOL", $D$3,"TOT_Entity","USD","Budget_Final",[1]Setup!C21,"PERIODIC",$B722,"TOPFLOW","TOP","TOP","top1",$C722,"top3","Open_Acute_DIV1","TOP5","TOP6","REPORTED","TOP8")</f>
        <v>95686.17</v>
      </c>
      <c r="EB722" s="53">
        <f>_xll.OneStreamExcelAddIn.XFFunctions.XFGetCell("TRUE", "CONSOL", $D$3,"TOT_Entity","USD","Budget_Final",[1]Setup!C22,"PERIODIC",$B722,"TOPFLOW","TOP","TOP","top1",$C722,"top3","Open_Acute_DIV1","TOP5","TOP6","REPORTED","TOP8")</f>
        <v>90686.17</v>
      </c>
      <c r="EC722" s="53">
        <f>_xll.OneStreamExcelAddIn.XFFunctions.XFGetCell("TRUE", "CONSOL", $D$3,"TOT_Entity","USD","Budget_Final",[1]Setup!C23,"PERIODIC",$B722,"TOPFLOW","TOP","TOP","top1",$C722,"top3","Open_Acute_DIV1","TOP5","TOP6","REPORTED","TOP8")</f>
        <v>90686.17</v>
      </c>
      <c r="ED722" s="53">
        <f>_xll.OneStreamExcelAddIn.XFFunctions.XFGetCell("TRUE", "CONSOL", $D$3,"TOT_Entity","USD","Budget_Final",[1]Setup!C24,"PERIODIC",$B722,"TOPFLOW","TOP","TOP","top1",$C722,"top3","Open_Acute_DIV1","TOP5","TOP6","REPORTED","TOP8")</f>
        <v>90686.17</v>
      </c>
      <c r="EE722" s="53">
        <f>_xll.OneStreamExcelAddIn.XFFunctions.XFGetCell("TRUE", "CONSOL", $D$3,"TOT_Entity","USD","Budget_Final",[1]Setup!C25,"PERIODIC",$B722,"TOPFLOW","TOP","TOP","top1",$C722,"top3","Open_Acute_DIV1","TOP5","TOP6","REPORTED","TOP8")</f>
        <v>90686.17</v>
      </c>
      <c r="EF722" s="53">
        <f>_xll.OneStreamExcelAddIn.XFFunctions.XFGetCell("TRUE", "CONSOL", $D$3,"TOT_Entity","USD","Budget_Final",[1]Setup!C26,"PERIODIC",$B722,"TOPFLOW","TOP","TOP","top1",$C722,"top3","Open_Acute_DIV1","TOP5","TOP6","REPORTED","TOP8")</f>
        <v>95686.17</v>
      </c>
      <c r="EG722" s="53">
        <f>_xll.OneStreamExcelAddIn.XFFunctions.XFGetCell("TRUE", "CONSOL", $D$3,"TOT_Entity","USD","Budget_Final",[1]Setup!C27,"PERIODIC",$B722,"TOPFLOW","TOP","TOP","top1",$C722,"top3","Open_Acute_DIV1","TOP5","TOP6","REPORTED","TOP8")</f>
        <v>95686.17</v>
      </c>
      <c r="EH722" s="53">
        <f>_xll.OneStreamExcelAddIn.XFFunctions.XFGetCell("TRUE", "CONSOL", $D$3,"TOT_Entity","USD","Budget_Final",[1]Setup!C28,"PERIODIC",$B722,"TOPFLOW","TOP","TOP","top1",$C722,"top3","Open_Acute_DIV1","TOP5","TOP6","REPORTED","TOP8")</f>
        <v>95686.17</v>
      </c>
    </row>
    <row r="723" spans="2:138" s="47" customFormat="1" x14ac:dyDescent="0.25">
      <c r="B723" s="51" t="s">
        <v>109</v>
      </c>
      <c r="C723" s="51"/>
      <c r="D723" s="47" t="s">
        <v>388</v>
      </c>
      <c r="E723" s="53">
        <f>_xll.OneStreamExcelAddIn.XFFunctions.XFGetCell("TRUE", "CONSOL", $D$3,"TOT_Entity","USD","Actual",$E$3,"PERIODIC",$B723,"TOPFLOW","TOP","TOP","top1",$C723,"top3","Open_Acute_DIV1","TOP5","TOP6","REPORTED","TOP8")</f>
        <v>443219.33</v>
      </c>
      <c r="F723" s="53">
        <f>_xll.OneStreamExcelAddIn.XFFunctions.XFGetCell("TRUE", "CONSOL", $D$3,"TOT_Entity","Aggregated","Budget_Working",$E$3,"PERIODIC",$B723,"TOPFLOW","TOP","TOP","top1",$C723,"top3","Open_Acute_DIV1","TOP5","TOP6","REPORTED","TOP8")</f>
        <v>389290.28</v>
      </c>
      <c r="G723" s="53">
        <f t="shared" si="1946"/>
        <v>-53929.049999999988</v>
      </c>
      <c r="H723" s="55">
        <f t="shared" si="1947"/>
        <v>-0.13853171468858658</v>
      </c>
      <c r="I723" s="41"/>
      <c r="J723" s="53">
        <f>_xll.OneStreamExcelAddIn.XFFunctions.XFGetCell("TRUE", "CONSOL", $D$3,"TOT_Entity","USD","Actual",$E$3,"YTD",$B723,"TOPFLOW","TOP","TOP","top1",$C723,"TOP3","Open_Acute_DIV1","TOP5","TOP6","REPORTED","TOP8")</f>
        <v>1610601.71</v>
      </c>
      <c r="K723" s="53">
        <f>_xll.OneStreamExcelAddIn.XFFunctions.XFGetCell("TRUE", "CONSOL", $D$3,"TOT_Entity","Aggregated","Budget_Working",$E$3,"YTD",$B723,"TOPFLOW","TOP","TOP","top1",$C723,"TOP3","Open_Acute_DIV1","TOP5","TOP6","REPORTED","TOP8")</f>
        <v>1564258.81</v>
      </c>
      <c r="L723" s="53">
        <f t="shared" si="1948"/>
        <v>-46342.899999999907</v>
      </c>
      <c r="M723" s="40">
        <f t="shared" si="1949"/>
        <v>-2.9626107715512821E-2</v>
      </c>
      <c r="N723" s="41"/>
      <c r="O723" s="53">
        <f>_xll.OneStreamExcelAddIn.XFFunctions.XFGetCell("TRUE", "CONSOL", $D$3,"TOT_Entity","USD","Actual",$F$3,"YTD",$B723,"TOPFLOW","TOP","TOP","top1",$C723,"TOP3","Open_Acute_DIV1","TOP5","TOP6","REPORTED","TOP8")</f>
        <v>563795.82999999996</v>
      </c>
      <c r="P723" s="53">
        <f>_xll.OneStreamExcelAddIn.XFFunctions.XFGetCell("TRUE", "CONSOL", $D$3,"TOT_Entity","USD","Actual",$E$3,"YTD",$B723,"TOPFLOW","TOP","TOP","top1",$C723,"top3","Open_Acute_DIV1","TOP5","TOP6","REPORTED","VAR_BW_PY_Actual")</f>
        <v>-1046805.8800000001</v>
      </c>
      <c r="Q723" s="40">
        <f t="shared" si="1950"/>
        <v>-1.8567109302670795</v>
      </c>
      <c r="R723" s="41"/>
      <c r="S723" s="53">
        <f>_xll.OneStreamExcelAddIn.XFFunctions.XFGetCell("TRUE", "CONSOL", $D$3,"TOT_Entity","USD","MIDFCST",$E$3,"MTD",$B723,"TOPFLOW","TOP","TOP","top1",$C723,"TOP3","Open_Acute_DIV1","TOP5","TOP6","REPORTED","TOP8")</f>
        <v>0</v>
      </c>
      <c r="T723" s="53">
        <f t="shared" si="1951"/>
        <v>-443219.33</v>
      </c>
      <c r="U723" s="40">
        <f t="shared" si="1952"/>
        <v>0</v>
      </c>
      <c r="V723" s="41"/>
      <c r="W723" s="42"/>
      <c r="X723" s="43"/>
      <c r="Y723" s="42"/>
      <c r="Z723" s="44"/>
      <c r="AB723" s="213">
        <f>_xll.OneStreamExcelAddIn.XFFunctions.XFGetCell("TRUE", "CONSOL", $D$3,"TOT_Entity","USD","Actual",[1]Setup!C4,"PERIODIC",$B723,"TOPFLOW","TOP","TOP","top1",$C723,"top3","Open_Acute_DIV1","TOP5","TOP6","REPORTED","TOP8")</f>
        <v>445339.98</v>
      </c>
      <c r="AC723" s="213">
        <f>_xll.OneStreamExcelAddIn.XFFunctions.XFGetCell("TRUE", "CONSOL", $D$3,"TOT_Entity","Aggregated","Budget_Working",[1]Setup!C4,"PERIODIC",$B723,"TOPFLOW","TOP","TOP","top1",$C723,"top3","Open_Acute_DIV1","TOP5","TOP6","REPORTED","TOP8")</f>
        <v>384678.73</v>
      </c>
      <c r="AD723" s="213">
        <f t="shared" si="1953"/>
        <v>-60661.25</v>
      </c>
      <c r="AE723" s="209">
        <f>IFERROR(AD723/AC723,0)</f>
        <v>-0.15769327823246168</v>
      </c>
      <c r="AG723" s="213">
        <f>_xll.OneStreamExcelAddIn.XFFunctions.XFGetCell("TRUE", "CONSOL", $D$3,"TOT_Entity","USD","Actual",[1]Setup!C5,"PERIODIC",$B723,"TOPFLOW","TOP","TOP","top1",$C723,"top3","Open_Acute_DIV1","TOP5","TOP6","REPORTED","TOP8")</f>
        <v>442912.43</v>
      </c>
      <c r="AH723" s="213">
        <f>_xll.OneStreamExcelAddIn.XFFunctions.XFGetCell("TRUE", "CONSOL", $D$3,"TOT_Entity","Aggregated","Budget_Working",[1]Setup!C5,"PERIODIC",$B723,"TOPFLOW","TOP","TOP","top1",$C723,"top3","Open_Acute_DIV1","TOP5","TOP6","REPORTED","TOP8")</f>
        <v>384451.65</v>
      </c>
      <c r="AI723" s="213">
        <f t="shared" si="1955"/>
        <v>-58460.77999999997</v>
      </c>
      <c r="AJ723" s="209">
        <f>IFERROR(AI723/AH723,0)</f>
        <v>-0.15206276263868282</v>
      </c>
      <c r="AL723" s="213">
        <f>_xll.OneStreamExcelAddIn.XFFunctions.XFGetCell("TRUE", "CONSOL", $D$3,"TOT_Entity","USD","Actual",[1]Setup!C6,"PERIODIC",$B723,"TOPFLOW","TOP","TOP","top1",$C723,"top3","Open_Acute_DIV1","TOP5","TOP6","REPORTED","TOP8")</f>
        <v>279129.96999999997</v>
      </c>
      <c r="AM723" s="213">
        <f>_xll.OneStreamExcelAddIn.XFFunctions.XFGetCell("TRUE", "CONSOL", $D$3,"TOT_Entity","Aggregated","Budget_Working",[1]Setup!C6,"PERIODIC",$B723,"TOPFLOW","TOP","TOP","top1",$C723,"top3","Open_Acute_DIV1","TOP5","TOP6","REPORTED","TOP8")</f>
        <v>405838.15</v>
      </c>
      <c r="AN723" s="213">
        <f t="shared" si="1957"/>
        <v>126708.18000000005</v>
      </c>
      <c r="AO723" s="209">
        <f>IFERROR(AN723/AM723,0)</f>
        <v>0.31221357578137993</v>
      </c>
      <c r="AQ723" s="213">
        <f>_xll.OneStreamExcelAddIn.XFFunctions.XFGetCell("TRUE", "CONSOL", $D$3,"TOT_Entity","USD","Actual",[1]Setup!C7,"PERIODIC",$B723,"TOPFLOW","TOP","TOP","top1",$C723,"top3","Open_Acute_DIV1","TOP5","TOP6","REPORTED","TOP8")</f>
        <v>443219.33</v>
      </c>
      <c r="AR723" s="213">
        <f>_xll.OneStreamExcelAddIn.XFFunctions.XFGetCell("TRUE", "CONSOL", $D$3,"TOT_Entity","Aggregated","Budget_Working",[1]Setup!C7,"PERIODIC",$B723,"TOPFLOW","TOP","TOP","top1",$C723,"top3","Open_Acute_DIV1","TOP5","TOP6","REPORTED","TOP8")</f>
        <v>389290.28</v>
      </c>
      <c r="AS723" s="213">
        <f t="shared" si="1959"/>
        <v>-53929.049999999988</v>
      </c>
      <c r="AT723" s="209">
        <f>IFERROR(AS723/AR723,0)</f>
        <v>-0.13853171468858658</v>
      </c>
      <c r="AV723" s="213">
        <f>_xll.OneStreamExcelAddIn.XFFunctions.XFGetCell("TRUE", "CONSOL", $D$3,"TOT_Entity","USD","Actual",[1]Setup!C8,"PERIODIC",$B723,"TOPFLOW","TOP","TOP","top1",$C723,"top3","Open_Acute_DIV1","TOP5","TOP6","REPORTED","TOP8")</f>
        <v>-1610601.71</v>
      </c>
      <c r="AW723" s="213">
        <f>_xll.OneStreamExcelAddIn.XFFunctions.XFGetCell("TRUE", "CONSOL", $D$3,"TOT_Entity","Aggregated","Budget_Working",[1]Setup!C8,"PERIODIC",$B723,"TOPFLOW","TOP","TOP","top1",$C723,"top3","Open_Acute_DIV1","TOP5","TOP6","REPORTED","TOP8")</f>
        <v>389694.62</v>
      </c>
      <c r="AX723" s="213">
        <f t="shared" si="1961"/>
        <v>2000296.33</v>
      </c>
      <c r="AY723" s="209">
        <f>IFERROR(AX723/AW723,0)</f>
        <v>5.1329842069669835</v>
      </c>
      <c r="BA723" s="213">
        <f>_xll.OneStreamExcelAddIn.XFFunctions.XFGetCell("TRUE", "CONSOL", $D$3,"TOT_Entity","USD","Actual",[1]Setup!C9,"PERIODIC",$B723,"TOPFLOW","TOP","TOP","top1",$C723,"top3","Open_Acute_DIV1","TOP5","TOP6","REPORTED","TOP8")</f>
        <v>0</v>
      </c>
      <c r="BB723" s="213">
        <f>_xll.OneStreamExcelAddIn.XFFunctions.XFGetCell("TRUE", "CONSOL", $D$3,"TOT_Entity","Aggregated","Budget_Working",[1]Setup!C9,"PERIODIC",$B723,"TOPFLOW","TOP","TOP","top1",$C723,"top3","Open_Acute_DIV1","TOP5","TOP6","REPORTED","TOP8")</f>
        <v>396241.75</v>
      </c>
      <c r="BC723" s="213">
        <f t="shared" si="1963"/>
        <v>396241.75</v>
      </c>
      <c r="BD723" s="209">
        <f>IFERROR(BC723/BB723,0)</f>
        <v>1</v>
      </c>
      <c r="BF723" s="213">
        <f>_xll.OneStreamExcelAddIn.XFFunctions.XFGetCell("TRUE", "CONSOL", $D$3,"TOT_Entity","USD","Actual",[1]Setup!C10,"PERIODIC",$B723,"TOPFLOW","TOP","TOP","top1",$C723,"top3","Open_Acute_DIV1","TOP5","TOP6","REPORTED","TOP8")</f>
        <v>0</v>
      </c>
      <c r="BG723" s="213">
        <f>_xll.OneStreamExcelAddIn.XFFunctions.XFGetCell("TRUE", "CONSOL", $D$3,"TOT_Entity","Aggregated","Budget_Working",[1]Setup!C10,"PERIODIC",$B723,"TOPFLOW","TOP","TOP","top1",$C723,"top3","Open_Acute_DIV1","TOP5","TOP6","REPORTED","TOP8")</f>
        <v>405996.2</v>
      </c>
      <c r="BH723" s="213">
        <f t="shared" si="1965"/>
        <v>405996.2</v>
      </c>
      <c r="BI723" s="209">
        <f>IFERROR(BH723/BG723,0)</f>
        <v>1</v>
      </c>
      <c r="BK723" s="213">
        <f>_xll.OneStreamExcelAddIn.XFFunctions.XFGetCell("TRUE", "CONSOL", $D$3,"TOT_Entity","USD","Actual",[1]Setup!C11,"PERIODIC",$B723,"TOPFLOW","TOP","TOP","top1",$C723,"top3","Open_Acute_DIV1","TOP5","TOP6","REPORTED","TOP8")</f>
        <v>0</v>
      </c>
      <c r="BL723" s="213">
        <f>_xll.OneStreamExcelAddIn.XFFunctions.XFGetCell("TRUE", "CONSOL", $D$3,"TOT_Entity","Aggregated","Budget_Working",[1]Setup!C11,"PERIODIC",$B723,"TOPFLOW","TOP","TOP","top1",$C723,"top3","Open_Acute_DIV1","TOP5","TOP6","REPORTED","TOP8")</f>
        <v>389693.35</v>
      </c>
      <c r="BM723" s="213">
        <f t="shared" si="1967"/>
        <v>389693.35</v>
      </c>
      <c r="BN723" s="209">
        <f>IFERROR(BM723/BL723,0)</f>
        <v>1</v>
      </c>
      <c r="BP723" s="213">
        <f>_xll.OneStreamExcelAddIn.XFFunctions.XFGetCell("TRUE", "CONSOL", $D$3,"TOT_Entity","USD","Actual",[1]Setup!C12,"PERIODIC",$B723,"TOPFLOW","TOP","TOP","top1",$C723,"top3","Open_Acute_DIV1","TOP5","TOP6","REPORTED","TOP8")</f>
        <v>0</v>
      </c>
      <c r="BQ723" s="213">
        <f>_xll.OneStreamExcelAddIn.XFFunctions.XFGetCell("TRUE", "CONSOL", $D$3,"TOT_Entity","Aggregated","Budget_Working",[1]Setup!C12,"PERIODIC",$B723,"TOPFLOW","TOP","TOP","top1",$C723,"top3","Open_Acute_DIV1","TOP5","TOP6","REPORTED","TOP8")</f>
        <v>389393.34</v>
      </c>
      <c r="BR723" s="213">
        <f t="shared" si="1969"/>
        <v>389393.34</v>
      </c>
      <c r="BS723" s="209">
        <f>IFERROR(BR723/BQ723,0)</f>
        <v>1</v>
      </c>
      <c r="BU723" s="213">
        <f>_xll.OneStreamExcelAddIn.XFFunctions.XFGetCell("TRUE", "CONSOL", $D$3,"TOT_Entity","USD","Actual",[1]Setup!C13,"PERIODIC",$B723,"TOPFLOW","TOP","TOP","top1",$C723,"top3","Open_Acute_DIV1","TOP5","TOP6","REPORTED","TOP8")</f>
        <v>0</v>
      </c>
      <c r="BV723" s="213">
        <f>_xll.OneStreamExcelAddIn.XFFunctions.XFGetCell("TRUE", "CONSOL", $D$3,"TOT_Entity","Aggregated","Budget_Working",[1]Setup!C13,"PERIODIC",$B723,"TOPFLOW","TOP","TOP","top1",$C723,"top3","Open_Acute_DIV1","TOP5","TOP6","REPORTED","TOP8")</f>
        <v>395686.09</v>
      </c>
      <c r="BW723" s="213">
        <f t="shared" si="1971"/>
        <v>395686.09</v>
      </c>
      <c r="BX723" s="209">
        <f>IFERROR(BW723/BV723,0)</f>
        <v>1</v>
      </c>
      <c r="BZ723" s="213">
        <f>_xll.OneStreamExcelAddIn.XFFunctions.XFGetCell("TRUE", "CONSOL", $D$3,"TOT_Entity","USD","Actual",[1]Setup!C14,"PERIODIC",$B723,"TOPFLOW","TOP","TOP","top1",$C723,"top3","Open_Acute_DIV1","TOP5","TOP6","REPORTED","TOP8")</f>
        <v>0</v>
      </c>
      <c r="CA723" s="213">
        <f>_xll.OneStreamExcelAddIn.XFFunctions.XFGetCell("TRUE", "CONSOL", $D$3,"TOT_Entity","Aggregated","Budget_Working",[1]Setup!C14,"PERIODIC",$B723,"TOPFLOW","TOP","TOP","top1",$C723,"top3","Open_Acute_DIV1","TOP5","TOP6","REPORTED","TOP8")</f>
        <v>380456.22</v>
      </c>
      <c r="CB723" s="213">
        <f t="shared" si="1973"/>
        <v>380456.22</v>
      </c>
      <c r="CC723" s="209">
        <f>IFERROR(CB723/CA723,0)</f>
        <v>1</v>
      </c>
      <c r="CE723" s="213">
        <f>_xll.OneStreamExcelAddIn.XFFunctions.XFGetCell("TRUE", "CONSOL", $D$3,"TOT_Entity","USD","Actual",[1]Setup!C15,"PERIODIC",$B723,"TOPFLOW","TOP","TOP","top1",$C723,"top3","Open_Acute_DIV1","TOP5","TOP6","REPORTED","TOP8")</f>
        <v>0</v>
      </c>
      <c r="CF723" s="213">
        <f>_xll.OneStreamExcelAddIn.XFFunctions.XFGetCell("TRUE", "CONSOL", $D$3,"TOT_Entity","Aggregated","Budget_Working",[1]Setup!C15,"PERIODIC",$B723,"TOPFLOW","TOP","TOP","top1",$C723,"top3","Open_Acute_DIV1","TOP5","TOP6","REPORTED","TOP8")</f>
        <v>397199.63</v>
      </c>
      <c r="CG723" s="213">
        <f t="shared" si="1975"/>
        <v>397199.63</v>
      </c>
      <c r="CH723" s="209">
        <f>IFERROR(CG723/CF723,0)</f>
        <v>1</v>
      </c>
      <c r="CI723" s="214"/>
      <c r="CJ723" s="213">
        <f>_xll.OneStreamExcelAddIn.XFFunctions.XFGetCell("TRUE", "CONSOL", $D$3,"TOT_Entity","USD","Actual",[1]Setup!C4,"PERIODIC",$B723,"TOPFLOW","TOP","TOP","top1",$C723,"top3","Open_Acute_DIV1","TOP5","TOP6","REPORTED","TOP8")</f>
        <v>445339.98</v>
      </c>
      <c r="CK723" s="213">
        <f>_xll.OneStreamExcelAddIn.XFFunctions.XFGetCell("TRUE", "CONSOL", $D$3,"TOT_Entity","USD","Actual",[1]Setup!C5,"PERIODIC",$B723,"TOPFLOW","TOP","TOP","top1",$C723,"top3","Open_Acute_DIV1","TOP5","TOP6","REPORTED","TOP8")</f>
        <v>442912.43</v>
      </c>
      <c r="CL723" s="213">
        <f>_xll.OneStreamExcelAddIn.XFFunctions.XFGetCell("TRUE", "CONSOL", $D$3,"TOT_Entity","USD","Actual",[1]Setup!C6,"PERIODIC",$B723,"TOPFLOW","TOP","TOP","top1",$C723,"top3","Open_Acute_DIV1","TOP5","TOP6","REPORTED","TOP8")</f>
        <v>279129.96999999997</v>
      </c>
      <c r="CM723" s="213">
        <f>_xll.OneStreamExcelAddIn.XFFunctions.XFGetCell("TRUE", "CONSOL", $D$3,"TOT_Entity","USD","Actual",[1]Setup!C7,"PERIODIC",$B723,"TOPFLOW","TOP","TOP","top1",$C723,"top3","Open_Acute_DIV1","TOP5","TOP6","REPORTED","TOP8")</f>
        <v>443219.33</v>
      </c>
      <c r="CN723" s="213">
        <f>_xll.OneStreamExcelAddIn.XFFunctions.XFGetCell("TRUE", "CONSOL", $D$3,"TOT_Entity","USD","Actual",[1]Setup!C8,"PERIODIC",$B723,"TOPFLOW","TOP","TOP","top1",$C723,"top3","Open_Acute_DIV1","TOP5","TOP6","REPORTED","TOP8")</f>
        <v>-1610601.71</v>
      </c>
      <c r="CO723" s="213">
        <f>_xll.OneStreamExcelAddIn.XFFunctions.XFGetCell("TRUE", "CONSOL", $D$3,"TOT_Entity","USD","Actual",[1]Setup!C9,"PERIODIC",$B723,"TOPFLOW","TOP","TOP","top1",$C723,"top3","Open_Acute_DIV1","TOP5","TOP6","REPORTED","TOP8")</f>
        <v>0</v>
      </c>
      <c r="CP723" s="213">
        <f>_xll.OneStreamExcelAddIn.XFFunctions.XFGetCell("TRUE", "CONSOL", $D$3,"TOT_Entity","USD","Actual",[1]Setup!C10,"PERIODIC",$B723,"TOPFLOW","TOP","TOP","top1",$C723,"top3","Open_Acute_DIV1","TOP5","TOP6","REPORTED","TOP8")</f>
        <v>0</v>
      </c>
      <c r="CQ723" s="213">
        <f>_xll.OneStreamExcelAddIn.XFFunctions.XFGetCell("TRUE", "CONSOL", $D$3,"TOT_Entity","USD","Actual",[1]Setup!C11,"PERIODIC",$B723,"TOPFLOW","TOP","TOP","top1",$C723,"top3","Open_Acute_DIV1","TOP5","TOP6","REPORTED","TOP8")</f>
        <v>0</v>
      </c>
      <c r="CR723" s="213">
        <f>_xll.OneStreamExcelAddIn.XFFunctions.XFGetCell("TRUE", "CONSOL", $D$3,"TOT_Entity","USD","Actual",[1]Setup!C12,"PERIODIC",$B723,"TOPFLOW","TOP","TOP","top1",$C723,"top3","Open_Acute_DIV1","TOP5","TOP6","REPORTED","TOP8")</f>
        <v>0</v>
      </c>
      <c r="CS723" s="213">
        <f>_xll.OneStreamExcelAddIn.XFFunctions.XFGetCell("TRUE", "CONSOL", $D$3,"TOT_Entity","USD","Actual",[1]Setup!C13,"PERIODIC",$B723,"TOPFLOW","TOP","TOP","top1",$C723,"top3","Open_Acute_DIV1","TOP5","TOP6","REPORTED","TOP8")</f>
        <v>0</v>
      </c>
      <c r="CT723" s="213">
        <f>_xll.OneStreamExcelAddIn.XFFunctions.XFGetCell("TRUE", "CONSOL", $D$3,"TOT_Entity","USD","Actual",[1]Setup!C14,"PERIODIC",$B723,"TOPFLOW","TOP","TOP","top1",$C723,"top3","Open_Acute_DIV1","TOP5","TOP6","REPORTED","TOP8")</f>
        <v>0</v>
      </c>
      <c r="CU723" s="213">
        <f>_xll.OneStreamExcelAddIn.XFFunctions.XFGetCell("TRUE", "CONSOL", $D$3,"TOT_Entity","USD","Actual",[1]Setup!C15,"PERIODIC",$B723,"TOPFLOW","TOP","TOP","top1",$C723,"top3","Open_Acute_DIV1","TOP5","TOP6","REPORTED","TOP8")</f>
        <v>0</v>
      </c>
      <c r="CV723" s="214"/>
      <c r="CW723" s="213">
        <f>_xll.OneStreamExcelAddIn.XFFunctions.XFGetCell("TRUE", "CONSOL", $D$3,"TOT_Entity","USD","Actual",[1]Setup!C17,"PERIODIC",$B723,"TOPFLOW","TOP","TOP","top1",$C723,"top3","Open_Acute_DIV1","TOP5","TOP6","REPORTED","TOP8")</f>
        <v>126302.35</v>
      </c>
      <c r="CX723" s="213">
        <f>_xll.OneStreamExcelAddIn.XFFunctions.XFGetCell("TRUE", "CONSOL", $D$3,"TOT_Entity","USD","Actual",[1]Setup!C18,"PERIODIC",$B723,"TOPFLOW","TOP","TOP","top1",$C723,"top3","Open_Acute_DIV1","TOP5","TOP6","REPORTED","TOP8")</f>
        <v>135547.82999999999</v>
      </c>
      <c r="CY723" s="213">
        <f>_xll.OneStreamExcelAddIn.XFFunctions.XFGetCell("TRUE", "CONSOL", $D$3,"TOT_Entity","USD","Actual",[1]Setup!C19,"PERIODIC",$B723,"TOPFLOW","TOP","TOP","top1",$C723,"top3","Open_Acute_DIV1","TOP5","TOP6","REPORTED","TOP8")</f>
        <v>143724.23000000001</v>
      </c>
      <c r="CZ723" s="213">
        <f>_xll.OneStreamExcelAddIn.XFFunctions.XFGetCell("TRUE", "CONSOL", $D$3,"TOT_Entity","USD","Actual",[1]Setup!C20,"PERIODIC",$B723,"TOPFLOW","TOP","TOP","top1",$C723,"top3","Open_Acute_DIV1","TOP5","TOP6","REPORTED","TOP8")</f>
        <v>158221.42000000001</v>
      </c>
      <c r="DA723" s="213">
        <f>_xll.OneStreamExcelAddIn.XFFunctions.XFGetCell("TRUE", "CONSOL", $D$3,"TOT_Entity","USD","Actual",[1]Setup!C21,"PERIODIC",$B723,"TOPFLOW","TOP","TOP","top1",$C723,"top3","Open_Acute_DIV1","TOP5","TOP6","REPORTED","TOP8")</f>
        <v>174119.62</v>
      </c>
      <c r="DB723" s="213">
        <f>_xll.OneStreamExcelAddIn.XFFunctions.XFGetCell("TRUE", "CONSOL", $D$3,"TOT_Entity","USD","Actual",[1]Setup!C22,"PERIODIC",$B723,"TOPFLOW","TOP","TOP","top1",$C723,"top3","Open_Acute_DIV1","TOP5","TOP6","REPORTED","TOP8")</f>
        <v>2055481.3599999999</v>
      </c>
      <c r="DC723" s="213">
        <f>_xll.OneStreamExcelAddIn.XFFunctions.XFGetCell("TRUE", "CONSOL", $D$3,"TOT_Entity","USD","Actual",[1]Setup!C23,"PERIODIC",$B723,"TOPFLOW","TOP","TOP","top1",$C723,"top3","Open_Acute_DIV1","TOP5","TOP6","REPORTED","TOP8")</f>
        <v>427570.94</v>
      </c>
      <c r="DD723" s="213">
        <f>_xll.OneStreamExcelAddIn.XFFunctions.XFGetCell("TRUE", "CONSOL", $D$3,"TOT_Entity","USD","Actual",[1]Setup!C24,"PERIODIC",$B723,"TOPFLOW","TOP","TOP","top1",$C723,"top3","Open_Acute_DIV1","TOP5","TOP6","REPORTED","TOP8")</f>
        <v>428827.38</v>
      </c>
      <c r="DE723" s="213">
        <f>_xll.OneStreamExcelAddIn.XFFunctions.XFGetCell("TRUE", "CONSOL", $D$3,"TOT_Entity","USD","Actual",[1]Setup!C25,"PERIODIC",$B723,"TOPFLOW","TOP","TOP","top1",$C723,"top3","Open_Acute_DIV1","TOP5","TOP6","REPORTED","TOP8")</f>
        <v>270807.19</v>
      </c>
      <c r="DF723" s="213">
        <f>_xll.OneStreamExcelAddIn.XFFunctions.XFGetCell("TRUE", "CONSOL", $D$3,"TOT_Entity","USD","Actual",[1]Setup!C26,"PERIODIC",$B723,"TOPFLOW","TOP","TOP","top1",$C723,"top3","Open_Acute_DIV1","TOP5","TOP6","REPORTED","TOP8")</f>
        <v>853217.75</v>
      </c>
      <c r="DG723" s="213">
        <f>_xll.OneStreamExcelAddIn.XFFunctions.XFGetCell("TRUE", "CONSOL", $D$3,"TOT_Entity","USD","Actual",[1]Setup!C27,"PERIODIC",$B723,"TOPFLOW","TOP","TOP","top1",$C723,"top3","Open_Acute_DIV1","TOP5","TOP6","REPORTED","TOP8")</f>
        <v>754007.71</v>
      </c>
      <c r="DH723" s="213">
        <f>_xll.OneStreamExcelAddIn.XFFunctions.XFGetCell("TRUE", "CONSOL", $D$3,"TOT_Entity","USD","Actual",[1]Setup!C28,"PERIODIC",$B723,"TOPFLOW","TOP","TOP","top1",$C723,"top3","Open_Acute_DIV1","TOP5","TOP6","REPORTED","TOP8")</f>
        <v>644501.41</v>
      </c>
      <c r="DI723" s="215"/>
      <c r="DJ723" s="213">
        <f>_xll.OneStreamExcelAddIn.XFFunctions.XFGetCell("TRUE", "CONSOL", $D$3,"TOT_Entity","Aggregated","Budget_Working",[1]Setup!C4,"PERIODIC",$B723,"TOPFLOW","TOP","TOP","top1",$C723,"top3","Open_Acute_DIV1","TOP5","TOP6","REPORTED","TOP8")</f>
        <v>384678.73</v>
      </c>
      <c r="DK723" s="213">
        <f>_xll.OneStreamExcelAddIn.XFFunctions.XFGetCell("TRUE", "CONSOL", $D$3,"TOT_Entity","Aggregated","Budget_Working",[1]Setup!C5,"PERIODIC",$B723,"TOPFLOW","TOP","TOP","top1",$C723,"top3","Open_Acute_DIV1","TOP5","TOP6","REPORTED","TOP8")</f>
        <v>384451.65</v>
      </c>
      <c r="DL723" s="213">
        <f>_xll.OneStreamExcelAddIn.XFFunctions.XFGetCell("TRUE", "CONSOL", $D$3,"TOT_Entity","Aggregated","Budget_Working",[1]Setup!C6,"PERIODIC",$B723,"TOPFLOW","TOP","TOP","top1",$C723,"top3","Open_Acute_DIV1","TOP5","TOP6","REPORTED","TOP8")</f>
        <v>405838.15</v>
      </c>
      <c r="DM723" s="213">
        <f>_xll.OneStreamExcelAddIn.XFFunctions.XFGetCell("TRUE", "CONSOL", $D$3,"TOT_Entity","Aggregated","Budget_Working",[1]Setup!C7,"PERIODIC",$B723,"TOPFLOW","TOP","TOP","top1",$C723,"top3","Open_Acute_DIV1","TOP5","TOP6","REPORTED","TOP8")</f>
        <v>389290.28</v>
      </c>
      <c r="DN723" s="213">
        <f>_xll.OneStreamExcelAddIn.XFFunctions.XFGetCell("TRUE", "CONSOL", $D$3,"TOT_Entity","Aggregated","Budget_Working",[1]Setup!C8,"PERIODIC",$B723,"TOPFLOW","TOP","TOP","top1",$C723,"top3","Open_Acute_DIV1","TOP5","TOP6","REPORTED","TOP8")</f>
        <v>389694.62</v>
      </c>
      <c r="DO723" s="213">
        <f>_xll.OneStreamExcelAddIn.XFFunctions.XFGetCell("TRUE", "CONSOL", $D$3,"TOT_Entity","Aggregated","Budget_Working",[1]Setup!C9,"PERIODIC",$B723,"TOPFLOW","TOP","TOP","top1",$C723,"top3","Open_Acute_DIV1","TOP5","TOP6","REPORTED","TOP8")</f>
        <v>396241.75</v>
      </c>
      <c r="DP723" s="213">
        <f>_xll.OneStreamExcelAddIn.XFFunctions.XFGetCell("TRUE", "CONSOL", $D$3,"TOT_Entity","Aggregated","Budget_Working",[1]Setup!C10,"PERIODIC",$B723,"TOPFLOW","TOP","TOP","top1",$C723,"top3","Open_Acute_DIV1","TOP5","TOP6","REPORTED","TOP8")</f>
        <v>405996.2</v>
      </c>
      <c r="DQ723" s="213">
        <f>_xll.OneStreamExcelAddIn.XFFunctions.XFGetCell("TRUE", "CONSOL", $D$3,"TOT_Entity","Aggregated","Budget_Working",[1]Setup!C11,"PERIODIC",$B723,"TOPFLOW","TOP","TOP","top1",$C723,"top3","Open_Acute_DIV1","TOP5","TOP6","REPORTED","TOP8")</f>
        <v>389693.35</v>
      </c>
      <c r="DR723" s="213">
        <f>_xll.OneStreamExcelAddIn.XFFunctions.XFGetCell("TRUE", "CONSOL", $D$3,"TOT_Entity","Aggregated","Budget_Working",[1]Setup!C12,"PERIODIC",$B723,"TOPFLOW","TOP","TOP","top1",$C723,"top3","Open_Acute_DIV1","TOP5","TOP6","REPORTED","TOP8")</f>
        <v>389393.34</v>
      </c>
      <c r="DS723" s="213">
        <f>_xll.OneStreamExcelAddIn.XFFunctions.XFGetCell("TRUE", "CONSOL", $D$3,"TOT_Entity","Aggregated","Budget_Working",[1]Setup!C13,"PERIODIC",$B723,"TOPFLOW","TOP","TOP","top1",$C723,"top3","Open_Acute_DIV1","TOP5","TOP6","REPORTED","TOP8")</f>
        <v>395686.09</v>
      </c>
      <c r="DT723" s="213">
        <f>_xll.OneStreamExcelAddIn.XFFunctions.XFGetCell("TRUE", "CONSOL", $D$3,"TOT_Entity","Aggregated","Budget_Working",[1]Setup!C14,"PERIODIC",$B723,"TOPFLOW","TOP","TOP","top1",$C723,"top3","Open_Acute_DIV1","TOP5","TOP6","REPORTED","TOP8")</f>
        <v>380456.22</v>
      </c>
      <c r="DU723" s="213">
        <f>_xll.OneStreamExcelAddIn.XFFunctions.XFGetCell("TRUE", "CONSOL", $D$3,"TOT_Entity","Aggregated","Budget_Working",[1]Setup!C15,"PERIODIC",$B723,"TOPFLOW","TOP","TOP","top1",$C723,"top3","Open_Acute_DIV1","TOP5","TOP6","REPORTED","TOP8")</f>
        <v>397199.63</v>
      </c>
      <c r="DV723" s="215"/>
      <c r="DW723" s="213">
        <f>_xll.OneStreamExcelAddIn.XFFunctions.XFGetCell("TRUE", "CONSOL", $D$3,"TOT_Entity","USD","Budget_Final",[1]Setup!C17,"PERIODIC",$B723,"TOPFLOW","TOP","TOP","top1",$C723,"top3","Open_Acute_DIV1","TOP5","TOP6","REPORTED","TOP8")</f>
        <v>152753.14000000001</v>
      </c>
      <c r="DX723" s="213">
        <f>_xll.OneStreamExcelAddIn.XFFunctions.XFGetCell("TRUE", "CONSOL", $D$3,"TOT_Entity","USD","Budget_Final",[1]Setup!C18,"PERIODIC",$B723,"TOPFLOW","TOP","TOP","top1",$C723,"top3","Open_Acute_DIV1","TOP5","TOP6","REPORTED","TOP8")</f>
        <v>152753.14000000001</v>
      </c>
      <c r="DY723" s="213">
        <f>_xll.OneStreamExcelAddIn.XFFunctions.XFGetCell("TRUE", "CONSOL", $D$3,"TOT_Entity","USD","Budget_Final",[1]Setup!C19,"PERIODIC",$B723,"TOPFLOW","TOP","TOP","top1",$C723,"top3","Open_Acute_DIV1","TOP5","TOP6","REPORTED","TOP8")</f>
        <v>152753.14000000001</v>
      </c>
      <c r="DZ723" s="213">
        <f>_xll.OneStreamExcelAddIn.XFFunctions.XFGetCell("TRUE", "CONSOL", $D$3,"TOT_Entity","USD","Budget_Final",[1]Setup!C20,"PERIODIC",$B723,"TOPFLOW","TOP","TOP","top1",$C723,"top3","Open_Acute_DIV1","TOP5","TOP6","REPORTED","TOP8")</f>
        <v>157753.14000000001</v>
      </c>
      <c r="EA723" s="213">
        <f>_xll.OneStreamExcelAddIn.XFFunctions.XFGetCell("TRUE", "CONSOL", $D$3,"TOT_Entity","USD","Budget_Final",[1]Setup!C21,"PERIODIC",$B723,"TOPFLOW","TOP","TOP","top1",$C723,"top3","Open_Acute_DIV1","TOP5","TOP6","REPORTED","TOP8")</f>
        <v>157753.14000000001</v>
      </c>
      <c r="EB723" s="213">
        <f>_xll.OneStreamExcelAddIn.XFFunctions.XFGetCell("TRUE", "CONSOL", $D$3,"TOT_Entity","USD","Budget_Final",[1]Setup!C22,"PERIODIC",$B723,"TOPFLOW","TOP","TOP","top1",$C723,"top3","Open_Acute_DIV1","TOP5","TOP6","REPORTED","TOP8")</f>
        <v>147753.14000000001</v>
      </c>
      <c r="EC723" s="213">
        <f>_xll.OneStreamExcelAddIn.XFFunctions.XFGetCell("TRUE", "CONSOL", $D$3,"TOT_Entity","USD","Budget_Final",[1]Setup!C23,"PERIODIC",$B723,"TOPFLOW","TOP","TOP","top1",$C723,"top3","Open_Acute_DIV1","TOP5","TOP6","REPORTED","TOP8")</f>
        <v>147753.14000000001</v>
      </c>
      <c r="ED723" s="213">
        <f>_xll.OneStreamExcelAddIn.XFFunctions.XFGetCell("TRUE", "CONSOL", $D$3,"TOT_Entity","USD","Budget_Final",[1]Setup!C24,"PERIODIC",$B723,"TOPFLOW","TOP","TOP","top1",$C723,"top3","Open_Acute_DIV1","TOP5","TOP6","REPORTED","TOP8")</f>
        <v>147753.14000000001</v>
      </c>
      <c r="EE723" s="213">
        <f>_xll.OneStreamExcelAddIn.XFFunctions.XFGetCell("TRUE", "CONSOL", $D$3,"TOT_Entity","USD","Budget_Final",[1]Setup!C25,"PERIODIC",$B723,"TOPFLOW","TOP","TOP","top1",$C723,"top3","Open_Acute_DIV1","TOP5","TOP6","REPORTED","TOP8")</f>
        <v>152753.14000000001</v>
      </c>
      <c r="EF723" s="213">
        <f>_xll.OneStreamExcelAddIn.XFFunctions.XFGetCell("TRUE", "CONSOL", $D$3,"TOT_Entity","USD","Budget_Final",[1]Setup!C26,"PERIODIC",$B723,"TOPFLOW","TOP","TOP","top1",$C723,"top3","Open_Acute_DIV1","TOP5","TOP6","REPORTED","TOP8")</f>
        <v>157753.14000000001</v>
      </c>
      <c r="EG723" s="213">
        <f>_xll.OneStreamExcelAddIn.XFFunctions.XFGetCell("TRUE", "CONSOL", $D$3,"TOT_Entity","USD","Budget_Final",[1]Setup!C27,"PERIODIC",$B723,"TOPFLOW","TOP","TOP","top1",$C723,"top3","Open_Acute_DIV1","TOP5","TOP6","REPORTED","TOP8")</f>
        <v>147753.14000000001</v>
      </c>
      <c r="EH723" s="213">
        <f>_xll.OneStreamExcelAddIn.XFFunctions.XFGetCell("TRUE", "CONSOL", $D$3,"TOT_Entity","USD","Budget_Final",[1]Setup!C28,"PERIODIC",$B723,"TOPFLOW","TOP","TOP","top1",$C723,"top3","Open_Acute_DIV1","TOP5","TOP6","REPORTED","TOP8")</f>
        <v>152527.89000000001</v>
      </c>
    </row>
    <row r="724" spans="2:138" ht="15.75" x14ac:dyDescent="0.25">
      <c r="B724" s="51"/>
      <c r="C724" s="51"/>
      <c r="D724" s="95"/>
      <c r="H724" s="111"/>
      <c r="I724" s="41"/>
      <c r="M724" s="88"/>
      <c r="N724" s="41"/>
      <c r="Q724" s="88"/>
      <c r="R724" s="41"/>
      <c r="U724" s="88"/>
      <c r="V724" s="41"/>
      <c r="AA724" s="95"/>
      <c r="AE724" s="88"/>
      <c r="AJ724" s="88"/>
      <c r="AO724" s="88"/>
      <c r="AT724" s="88"/>
      <c r="AY724" s="88"/>
      <c r="BD724" s="88"/>
      <c r="BI724" s="88"/>
      <c r="BN724" s="88"/>
      <c r="BS724" s="88"/>
      <c r="BX724" s="88"/>
      <c r="CC724" s="88"/>
      <c r="CH724" s="88"/>
    </row>
    <row r="725" spans="2:138" x14ac:dyDescent="0.25">
      <c r="B725" s="51"/>
      <c r="C725" s="51"/>
      <c r="D725" s="137" t="s">
        <v>389</v>
      </c>
      <c r="E725" s="177"/>
      <c r="F725" s="177"/>
      <c r="G725" s="177"/>
      <c r="H725" s="55"/>
      <c r="I725" s="41"/>
      <c r="J725" s="8"/>
      <c r="K725" s="8"/>
      <c r="L725" s="8"/>
      <c r="M725" s="40"/>
      <c r="N725" s="41"/>
      <c r="O725" s="8"/>
      <c r="P725" s="8"/>
      <c r="Q725" s="40"/>
      <c r="R725" s="41"/>
      <c r="S725" s="8"/>
      <c r="T725" s="8"/>
      <c r="U725" s="40"/>
      <c r="V725" s="41"/>
      <c r="W725" s="74"/>
      <c r="X725" s="75"/>
      <c r="Y725" s="74"/>
      <c r="Z725" s="76"/>
      <c r="AA725" s="137"/>
      <c r="AB725" s="8"/>
      <c r="AC725" s="8"/>
      <c r="AD725" s="8"/>
      <c r="AE725" s="40"/>
      <c r="AG725" s="8"/>
      <c r="AH725" s="8"/>
      <c r="AI725" s="8"/>
      <c r="AJ725" s="40"/>
      <c r="AL725" s="8"/>
      <c r="AM725" s="8"/>
      <c r="AN725" s="8"/>
      <c r="AO725" s="40"/>
      <c r="AQ725" s="8"/>
      <c r="AR725" s="8"/>
      <c r="AS725" s="8"/>
      <c r="AT725" s="40"/>
      <c r="AV725" s="8"/>
      <c r="AW725" s="8"/>
      <c r="AX725" s="8"/>
      <c r="AY725" s="40"/>
      <c r="BA725" s="8"/>
      <c r="BB725" s="8"/>
      <c r="BC725" s="8"/>
      <c r="BD725" s="40"/>
      <c r="BF725" s="8"/>
      <c r="BG725" s="8"/>
      <c r="BH725" s="8"/>
      <c r="BI725" s="40"/>
      <c r="BK725" s="8"/>
      <c r="BL725" s="8"/>
      <c r="BM725" s="8"/>
      <c r="BN725" s="40"/>
      <c r="BP725" s="8"/>
      <c r="BQ725" s="8"/>
      <c r="BR725" s="8"/>
      <c r="BS725" s="40"/>
      <c r="BU725" s="8"/>
      <c r="BV725" s="8"/>
      <c r="BW725" s="8"/>
      <c r="BX725" s="40"/>
      <c r="BZ725" s="8"/>
      <c r="CA725" s="8"/>
      <c r="CB725" s="8"/>
      <c r="CC725" s="40"/>
      <c r="CE725" s="8"/>
      <c r="CF725" s="8"/>
      <c r="CG725" s="8"/>
      <c r="CH725" s="40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</row>
    <row r="726" spans="2:138" x14ac:dyDescent="0.25">
      <c r="B726" s="51">
        <v>69170</v>
      </c>
      <c r="C726" s="51"/>
      <c r="D726" t="str" cm="1">
        <f t="array" ref="D726">_xll.OneStreamExcelAddIn.XFFunctions.XFGetMemberInfo("Description","Account",B726)</f>
        <v>Property Taxes</v>
      </c>
      <c r="E726" s="6">
        <f t="shared" ref="E726:F732" si="1977">E717/E$6</f>
        <v>8.6367906066536211</v>
      </c>
      <c r="F726" s="6">
        <f t="shared" si="1977"/>
        <v>7.5227591036414569</v>
      </c>
      <c r="G726" s="6">
        <f t="shared" ref="G726:G732" si="1978">F726-E726</f>
        <v>-1.1140315030121641</v>
      </c>
      <c r="H726" s="55">
        <f t="shared" ref="H726:H732" si="1979">IFERROR(G726/F726,0)</f>
        <v>-0.14808815325123298</v>
      </c>
      <c r="I726" s="41"/>
      <c r="J726" s="6">
        <f t="shared" ref="J726:K732" si="1980">J717/J$6</f>
        <v>8.5020227316509338</v>
      </c>
      <c r="K726" s="6">
        <f t="shared" si="1980"/>
        <v>7.7332853414919462</v>
      </c>
      <c r="L726" s="6">
        <f t="shared" ref="L726:L732" si="1981">K726-J726</f>
        <v>-0.76873739015898757</v>
      </c>
      <c r="M726" s="40">
        <f t="shared" ref="M726:M732" si="1982">IFERROR(L726/K726,0)</f>
        <v>-9.9406313903151369E-2</v>
      </c>
      <c r="N726" s="41"/>
      <c r="O726" s="6">
        <f t="shared" ref="O726:O732" si="1983">O717/O$6</f>
        <v>6.7436778974711586</v>
      </c>
      <c r="P726" s="6">
        <f t="shared" ref="P726:P732" si="1984">O726-J726</f>
        <v>-1.7583448341797752</v>
      </c>
      <c r="Q726" s="40">
        <f t="shared" ref="Q726:Q732" si="1985">IFERROR(P726/O726,0)</f>
        <v>-0.26073974186091309</v>
      </c>
      <c r="R726" s="41"/>
      <c r="S726" s="6">
        <f>IFERROR(S717/S$6,0)</f>
        <v>0</v>
      </c>
      <c r="T726" s="6">
        <f t="shared" ref="T726:T731" si="1986">S726-E726</f>
        <v>-8.6367906066536211</v>
      </c>
      <c r="U726" s="40">
        <f t="shared" ref="U726:U732" si="1987">IFERROR(T726/S726,0)</f>
        <v>0</v>
      </c>
      <c r="V726" s="41"/>
      <c r="W726" s="42"/>
      <c r="X726" s="43"/>
      <c r="Y726" s="42"/>
      <c r="Z726" s="44"/>
      <c r="AB726" s="6">
        <f t="shared" ref="AB726:AC732" si="1988">IFERROR(AB717/AB$6,0)</f>
        <v>8.8586912886391005</v>
      </c>
      <c r="AC726" s="6">
        <f t="shared" si="1988"/>
        <v>7.7816008692502718</v>
      </c>
      <c r="AD726" s="6">
        <f t="shared" ref="AD726:AD732" si="1989">AC726-AB726</f>
        <v>-1.0770904193888287</v>
      </c>
      <c r="AE726" s="40">
        <f t="shared" ref="AE726:AE732" si="1990">IFERROR(AD726/AC726,0)</f>
        <v>-0.13841501735781037</v>
      </c>
      <c r="AG726" s="6">
        <f t="shared" ref="AG726:AH732" si="1991">IFERROR(AG717/AG$6,0)</f>
        <v>8.7359461599366579</v>
      </c>
      <c r="AH726" s="6">
        <f t="shared" si="1991"/>
        <v>8.1878810975609753</v>
      </c>
      <c r="AI726" s="6">
        <f t="shared" ref="AI726:AI732" si="1992">AH726-AG726</f>
        <v>-0.54806506237568264</v>
      </c>
      <c r="AJ726" s="40">
        <f t="shared" ref="AJ726:AJ732" si="1993">IFERROR(AI726/AH726,0)</f>
        <v>-6.6936128632710784E-2</v>
      </c>
      <c r="AL726" s="6">
        <f t="shared" ref="AL726:AM732" si="1994">IFERROR(AL717/AL$6,0)</f>
        <v>7.853024911032028</v>
      </c>
      <c r="AM726" s="6">
        <f t="shared" si="1994"/>
        <v>7.4808495821727021</v>
      </c>
      <c r="AN726" s="6">
        <f t="shared" ref="AN726:AN732" si="1995">AM726-AL726</f>
        <v>-0.37217532885932592</v>
      </c>
      <c r="AO726" s="40">
        <f t="shared" ref="AO726:AO732" si="1996">IFERROR(AN726/AM726,0)</f>
        <v>-4.9750409331346709E-2</v>
      </c>
      <c r="AQ726" s="6">
        <f t="shared" ref="AQ726:AR732" si="1997">IFERROR(AQ717/AQ$6,0)</f>
        <v>8.6367906066536211</v>
      </c>
      <c r="AR726" s="6">
        <f t="shared" si="1997"/>
        <v>7.5227591036414569</v>
      </c>
      <c r="AS726" s="6">
        <f t="shared" ref="AS726:AS732" si="1998">AR726-AQ726</f>
        <v>-1.1140315030121641</v>
      </c>
      <c r="AT726" s="40">
        <f t="shared" ref="AT726:AT732" si="1999">IFERROR(AS726/AR726,0)</f>
        <v>-0.14808815325123298</v>
      </c>
      <c r="AV726" s="6">
        <f t="shared" ref="AV726:AW732" si="2000">IFERROR(AV717/AV$6,0)</f>
        <v>8.5020227316509338</v>
      </c>
      <c r="AW726" s="6">
        <f t="shared" si="2000"/>
        <v>7.4111762676785098</v>
      </c>
      <c r="AX726" s="6">
        <f t="shared" ref="AX726:AX732" si="2001">AW726-AV726</f>
        <v>-1.090846463972424</v>
      </c>
      <c r="AY726" s="40">
        <f t="shared" ref="AY726:AY732" si="2002">IFERROR(AX726/AW726,0)</f>
        <v>-0.14718938324673295</v>
      </c>
      <c r="BA726" s="6">
        <f t="shared" ref="BA726:BB732" si="2003">IFERROR(BA717/BA$6,0)</f>
        <v>0</v>
      </c>
      <c r="BB726" s="6">
        <f t="shared" si="2003"/>
        <v>7.5359522974394952</v>
      </c>
      <c r="BC726" s="6">
        <f t="shared" ref="BC726:BC732" si="2004">BB726-BA726</f>
        <v>7.5359522974394952</v>
      </c>
      <c r="BD726" s="40">
        <f t="shared" ref="BD726:BD732" si="2005">IFERROR(BC726/BB726,0)</f>
        <v>1</v>
      </c>
      <c r="BF726" s="6">
        <f t="shared" ref="BF726:BG732" si="2006">IFERROR(BF717/BF$6,0)</f>
        <v>0</v>
      </c>
      <c r="BG726" s="6">
        <f t="shared" si="2006"/>
        <v>7.4394044321329638</v>
      </c>
      <c r="BH726" s="6">
        <f t="shared" ref="BH726:BH732" si="2007">BG726-BF726</f>
        <v>7.4394044321329638</v>
      </c>
      <c r="BI726" s="40">
        <f t="shared" ref="BI726:BI732" si="2008">IFERROR(BH726/BG726,0)</f>
        <v>1</v>
      </c>
      <c r="BK726" s="6">
        <f t="shared" ref="BK726:BL732" si="2009">IFERROR(BK717/BK$6,0)</f>
        <v>0</v>
      </c>
      <c r="BL726" s="6">
        <f t="shared" si="2009"/>
        <v>7.7117731514716441</v>
      </c>
      <c r="BM726" s="6">
        <f t="shared" ref="BM726:BM732" si="2010">BL726-BK726</f>
        <v>7.7117731514716441</v>
      </c>
      <c r="BN726" s="40">
        <f t="shared" ref="BN726:BN732" si="2011">IFERROR(BM726/BL726,0)</f>
        <v>1</v>
      </c>
      <c r="BP726" s="6">
        <f t="shared" ref="BP726:BQ732" si="2012">IFERROR(BP717/BP$6,0)</f>
        <v>0</v>
      </c>
      <c r="BQ726" s="6">
        <f t="shared" si="2012"/>
        <v>7.6214969847463641</v>
      </c>
      <c r="BR726" s="6">
        <f t="shared" ref="BR726:BR732" si="2013">BQ726-BP726</f>
        <v>7.6214969847463641</v>
      </c>
      <c r="BS726" s="40">
        <f t="shared" ref="BS726:BS732" si="2014">IFERROR(BR726/BQ726,0)</f>
        <v>1</v>
      </c>
      <c r="BU726" s="6">
        <f t="shared" ref="BU726:BV732" si="2015">IFERROR(BU717/BU$6,0)</f>
        <v>0</v>
      </c>
      <c r="BV726" s="6">
        <f t="shared" si="2015"/>
        <v>7.2954159592529715</v>
      </c>
      <c r="BW726" s="6">
        <f t="shared" ref="BW726:BW732" si="2016">BV726-BU726</f>
        <v>7.2954159592529715</v>
      </c>
      <c r="BX726" s="40">
        <f t="shared" ref="BX726:BX732" si="2017">IFERROR(BW726/BV726,0)</f>
        <v>1</v>
      </c>
      <c r="BZ726" s="6">
        <f t="shared" ref="BZ726:CA732" si="2018">IFERROR(BZ717/BZ$6,0)</f>
        <v>0</v>
      </c>
      <c r="CA726" s="6">
        <f t="shared" si="2018"/>
        <v>7.7479264334655609</v>
      </c>
      <c r="CB726" s="6">
        <f t="shared" ref="CB726:CB732" si="2019">CA726-BZ726</f>
        <v>7.7479264334655609</v>
      </c>
      <c r="CC726" s="40">
        <f t="shared" ref="CC726:CC732" si="2020">IFERROR(CB726/CA726,0)</f>
        <v>1</v>
      </c>
      <c r="CE726" s="6">
        <f t="shared" ref="CE726:CF732" si="2021">IFERROR(CE717/CE$6,0)</f>
        <v>0</v>
      </c>
      <c r="CF726" s="6">
        <f t="shared" si="2021"/>
        <v>7.5518453427065024</v>
      </c>
      <c r="CG726" s="6">
        <f t="shared" ref="CG726:CG732" si="2022">CF726-CE726</f>
        <v>7.5518453427065024</v>
      </c>
      <c r="CH726" s="40">
        <f t="shared" ref="CH726:CH732" si="2023">IFERROR(CG726/CF726,0)</f>
        <v>1</v>
      </c>
      <c r="CI726" s="212"/>
      <c r="CJ726" s="6">
        <f t="shared" ref="CJ726:CU732" si="2024">IFERROR(CJ717/CJ$6,0)</f>
        <v>8.8586912886391005</v>
      </c>
      <c r="CK726" s="6">
        <f t="shared" si="2024"/>
        <v>8.7359461599366579</v>
      </c>
      <c r="CL726" s="6">
        <f t="shared" si="2024"/>
        <v>7.853024911032028</v>
      </c>
      <c r="CM726" s="6">
        <f t="shared" si="2024"/>
        <v>8.6367906066536211</v>
      </c>
      <c r="CN726" s="6">
        <f t="shared" si="2024"/>
        <v>8.5020227316509338</v>
      </c>
      <c r="CO726" s="6">
        <f t="shared" si="2024"/>
        <v>0</v>
      </c>
      <c r="CP726" s="6">
        <f t="shared" si="2024"/>
        <v>0</v>
      </c>
      <c r="CQ726" s="6">
        <f t="shared" si="2024"/>
        <v>0</v>
      </c>
      <c r="CR726" s="6">
        <f t="shared" si="2024"/>
        <v>0</v>
      </c>
      <c r="CS726" s="6">
        <f t="shared" si="2024"/>
        <v>0</v>
      </c>
      <c r="CT726" s="6">
        <f t="shared" si="2024"/>
        <v>0</v>
      </c>
      <c r="CU726" s="6">
        <f t="shared" si="2024"/>
        <v>0</v>
      </c>
      <c r="CV726" s="212"/>
      <c r="CW726" s="6">
        <f t="shared" ref="CW726:DH732" si="2025">IFERROR(CW717/CW$6,0)</f>
        <v>7.0659622158181232</v>
      </c>
      <c r="CX726" s="6">
        <f t="shared" si="2025"/>
        <v>7.2256057629338573</v>
      </c>
      <c r="CY726" s="6">
        <f t="shared" si="2025"/>
        <v>6.2636957138802156</v>
      </c>
      <c r="CZ726" s="6">
        <f t="shared" si="2025"/>
        <v>6.5113602832694006</v>
      </c>
      <c r="DA726" s="6">
        <f t="shared" si="2025"/>
        <v>6.4391596148234607</v>
      </c>
      <c r="DB726" s="6">
        <f t="shared" si="2025"/>
        <v>7.0299458426250396</v>
      </c>
      <c r="DC726" s="6">
        <f t="shared" si="2025"/>
        <v>7.294876033057851</v>
      </c>
      <c r="DD726" s="6">
        <f t="shared" si="2025"/>
        <v>8.1518285925378642</v>
      </c>
      <c r="DE726" s="6">
        <f t="shared" si="2025"/>
        <v>8.6133102189781034</v>
      </c>
      <c r="DF726" s="6">
        <f t="shared" si="2025"/>
        <v>7.5805565097904504</v>
      </c>
      <c r="DG726" s="6">
        <f t="shared" si="2025"/>
        <v>8.3429111531190934</v>
      </c>
      <c r="DH726" s="6">
        <f t="shared" si="2025"/>
        <v>9.6373967684021533</v>
      </c>
      <c r="DI726" s="178"/>
      <c r="DJ726" s="6">
        <f t="shared" ref="DJ726:DU732" si="2026">IFERROR(DJ717/DJ$6,0)</f>
        <v>7.7816008692502718</v>
      </c>
      <c r="DK726" s="6">
        <f t="shared" si="2026"/>
        <v>8.1878810975609753</v>
      </c>
      <c r="DL726" s="6">
        <f t="shared" si="2026"/>
        <v>7.4808495821727021</v>
      </c>
      <c r="DM726" s="6">
        <f t="shared" si="2026"/>
        <v>7.5227591036414569</v>
      </c>
      <c r="DN726" s="6">
        <f t="shared" si="2026"/>
        <v>7.4111762676785098</v>
      </c>
      <c r="DO726" s="6">
        <f t="shared" si="2026"/>
        <v>7.5359522974394952</v>
      </c>
      <c r="DP726" s="6">
        <f t="shared" si="2026"/>
        <v>7.4394044321329638</v>
      </c>
      <c r="DQ726" s="6">
        <f t="shared" si="2026"/>
        <v>7.7117731514716441</v>
      </c>
      <c r="DR726" s="6">
        <f t="shared" si="2026"/>
        <v>7.6214969847463641</v>
      </c>
      <c r="DS726" s="6">
        <f t="shared" si="2026"/>
        <v>7.2954159592529715</v>
      </c>
      <c r="DT726" s="6">
        <f t="shared" si="2026"/>
        <v>7.7479264334655609</v>
      </c>
      <c r="DU726" s="6">
        <f t="shared" si="2026"/>
        <v>7.5518453427065024</v>
      </c>
      <c r="DV726" s="178"/>
      <c r="DW726" s="6">
        <f t="shared" ref="DW726:EH732" si="2027">IFERROR(DW717/DW$6,0)</f>
        <v>6.8680267662620604</v>
      </c>
      <c r="DX726" s="6">
        <f t="shared" si="2027"/>
        <v>7.246952380952381</v>
      </c>
      <c r="DY726" s="6">
        <f t="shared" si="2027"/>
        <v>6.4655640199238213</v>
      </c>
      <c r="DZ726" s="6">
        <f t="shared" si="2027"/>
        <v>6.5132733175914996</v>
      </c>
      <c r="EA726" s="6">
        <f t="shared" si="2027"/>
        <v>6.3265395642201838</v>
      </c>
      <c r="EB726" s="6">
        <f t="shared" si="2027"/>
        <v>6.6707889963724307</v>
      </c>
      <c r="EC726" s="6">
        <f t="shared" si="2027"/>
        <v>6.3410833333333336</v>
      </c>
      <c r="ED726" s="6">
        <f t="shared" si="2027"/>
        <v>6.3283538858617723</v>
      </c>
      <c r="EE726" s="6">
        <f t="shared" si="2027"/>
        <v>6.3502071942446046</v>
      </c>
      <c r="EF726" s="6">
        <f t="shared" si="2027"/>
        <v>6.3722119549523537</v>
      </c>
      <c r="EG726" s="6">
        <f t="shared" si="2027"/>
        <v>6.7856611316113167</v>
      </c>
      <c r="EH726" s="6">
        <f t="shared" si="2027"/>
        <v>6.6587115268557637</v>
      </c>
    </row>
    <row r="727" spans="2:138" x14ac:dyDescent="0.25">
      <c r="B727" s="51">
        <v>69171</v>
      </c>
      <c r="C727" s="51"/>
      <c r="D727" t="str" cm="1">
        <f t="array" ref="D727">_xll.OneStreamExcelAddIn.XFFunctions.XFGetMemberInfo("Description","Account",B727)</f>
        <v>Sales Taxes</v>
      </c>
      <c r="E727" s="6">
        <f t="shared" si="1977"/>
        <v>0</v>
      </c>
      <c r="F727" s="6">
        <f t="shared" si="1977"/>
        <v>0</v>
      </c>
      <c r="G727" s="6">
        <f t="shared" si="1978"/>
        <v>0</v>
      </c>
      <c r="H727" s="55">
        <f t="shared" si="1979"/>
        <v>0</v>
      </c>
      <c r="I727" s="41"/>
      <c r="J727" s="6">
        <f t="shared" si="1980"/>
        <v>0</v>
      </c>
      <c r="K727" s="6">
        <f t="shared" si="1980"/>
        <v>0</v>
      </c>
      <c r="L727" s="6">
        <f t="shared" si="1981"/>
        <v>0</v>
      </c>
      <c r="M727" s="40">
        <f t="shared" si="1982"/>
        <v>0</v>
      </c>
      <c r="N727" s="41"/>
      <c r="O727" s="6">
        <f t="shared" si="1983"/>
        <v>0</v>
      </c>
      <c r="P727" s="6">
        <f t="shared" si="1984"/>
        <v>0</v>
      </c>
      <c r="Q727" s="40">
        <f t="shared" si="1985"/>
        <v>0</v>
      </c>
      <c r="R727" s="41"/>
      <c r="S727" s="6">
        <f t="shared" ref="S727:S732" si="2028">IFERROR(S718/S$6,0)</f>
        <v>0</v>
      </c>
      <c r="T727" s="6">
        <f t="shared" si="1986"/>
        <v>0</v>
      </c>
      <c r="U727" s="40">
        <f t="shared" si="1987"/>
        <v>0</v>
      </c>
      <c r="V727" s="41"/>
      <c r="W727" s="42"/>
      <c r="X727" s="43"/>
      <c r="Y727" s="42"/>
      <c r="Z727" s="44"/>
      <c r="AB727" s="6">
        <f t="shared" si="1988"/>
        <v>0</v>
      </c>
      <c r="AC727" s="6">
        <f t="shared" si="1988"/>
        <v>0</v>
      </c>
      <c r="AD727" s="6">
        <f t="shared" si="1989"/>
        <v>0</v>
      </c>
      <c r="AE727" s="40">
        <f t="shared" si="1990"/>
        <v>0</v>
      </c>
      <c r="AG727" s="6">
        <f t="shared" si="1991"/>
        <v>0</v>
      </c>
      <c r="AH727" s="6">
        <f t="shared" si="1991"/>
        <v>0</v>
      </c>
      <c r="AI727" s="6">
        <f t="shared" si="1992"/>
        <v>0</v>
      </c>
      <c r="AJ727" s="40">
        <f t="shared" si="1993"/>
        <v>0</v>
      </c>
      <c r="AL727" s="6">
        <f t="shared" si="1994"/>
        <v>0</v>
      </c>
      <c r="AM727" s="6">
        <f t="shared" si="1994"/>
        <v>0</v>
      </c>
      <c r="AN727" s="6">
        <f t="shared" si="1995"/>
        <v>0</v>
      </c>
      <c r="AO727" s="40">
        <f t="shared" si="1996"/>
        <v>0</v>
      </c>
      <c r="AQ727" s="6">
        <f t="shared" si="1997"/>
        <v>0</v>
      </c>
      <c r="AR727" s="6">
        <f t="shared" si="1997"/>
        <v>0</v>
      </c>
      <c r="AS727" s="6">
        <f t="shared" si="1998"/>
        <v>0</v>
      </c>
      <c r="AT727" s="40">
        <f t="shared" si="1999"/>
        <v>0</v>
      </c>
      <c r="AV727" s="6">
        <f t="shared" si="2000"/>
        <v>0</v>
      </c>
      <c r="AW727" s="6">
        <f t="shared" si="2000"/>
        <v>0</v>
      </c>
      <c r="AX727" s="6">
        <f t="shared" si="2001"/>
        <v>0</v>
      </c>
      <c r="AY727" s="40">
        <f t="shared" si="2002"/>
        <v>0</v>
      </c>
      <c r="BA727" s="6">
        <f t="shared" si="2003"/>
        <v>0</v>
      </c>
      <c r="BB727" s="6">
        <f t="shared" si="2003"/>
        <v>0</v>
      </c>
      <c r="BC727" s="6">
        <f t="shared" si="2004"/>
        <v>0</v>
      </c>
      <c r="BD727" s="40">
        <f t="shared" si="2005"/>
        <v>0</v>
      </c>
      <c r="BF727" s="6">
        <f t="shared" si="2006"/>
        <v>0</v>
      </c>
      <c r="BG727" s="6">
        <f t="shared" si="2006"/>
        <v>0</v>
      </c>
      <c r="BH727" s="6">
        <f t="shared" si="2007"/>
        <v>0</v>
      </c>
      <c r="BI727" s="40">
        <f t="shared" si="2008"/>
        <v>0</v>
      </c>
      <c r="BK727" s="6">
        <f t="shared" si="2009"/>
        <v>0</v>
      </c>
      <c r="BL727" s="6">
        <f t="shared" si="2009"/>
        <v>0</v>
      </c>
      <c r="BM727" s="6">
        <f t="shared" si="2010"/>
        <v>0</v>
      </c>
      <c r="BN727" s="40">
        <f t="shared" si="2011"/>
        <v>0</v>
      </c>
      <c r="BP727" s="6">
        <f t="shared" si="2012"/>
        <v>0</v>
      </c>
      <c r="BQ727" s="6">
        <f t="shared" si="2012"/>
        <v>0</v>
      </c>
      <c r="BR727" s="6">
        <f t="shared" si="2013"/>
        <v>0</v>
      </c>
      <c r="BS727" s="40">
        <f t="shared" si="2014"/>
        <v>0</v>
      </c>
      <c r="BU727" s="6">
        <f t="shared" si="2015"/>
        <v>0</v>
      </c>
      <c r="BV727" s="6">
        <f t="shared" si="2015"/>
        <v>0</v>
      </c>
      <c r="BW727" s="6">
        <f t="shared" si="2016"/>
        <v>0</v>
      </c>
      <c r="BX727" s="40">
        <f t="shared" si="2017"/>
        <v>0</v>
      </c>
      <c r="BZ727" s="6">
        <f t="shared" si="2018"/>
        <v>0</v>
      </c>
      <c r="CA727" s="6">
        <f t="shared" si="2018"/>
        <v>0</v>
      </c>
      <c r="CB727" s="6">
        <f t="shared" si="2019"/>
        <v>0</v>
      </c>
      <c r="CC727" s="40">
        <f t="shared" si="2020"/>
        <v>0</v>
      </c>
      <c r="CE727" s="6">
        <f t="shared" si="2021"/>
        <v>0</v>
      </c>
      <c r="CF727" s="6">
        <f t="shared" si="2021"/>
        <v>0</v>
      </c>
      <c r="CG727" s="6">
        <f t="shared" si="2022"/>
        <v>0</v>
      </c>
      <c r="CH727" s="40">
        <f t="shared" si="2023"/>
        <v>0</v>
      </c>
      <c r="CI727" s="212"/>
      <c r="CJ727" s="6">
        <f t="shared" si="2024"/>
        <v>0</v>
      </c>
      <c r="CK727" s="6">
        <f t="shared" si="2024"/>
        <v>0</v>
      </c>
      <c r="CL727" s="6">
        <f t="shared" si="2024"/>
        <v>0</v>
      </c>
      <c r="CM727" s="6">
        <f t="shared" si="2024"/>
        <v>0</v>
      </c>
      <c r="CN727" s="6">
        <f t="shared" si="2024"/>
        <v>0</v>
      </c>
      <c r="CO727" s="6">
        <f t="shared" si="2024"/>
        <v>0</v>
      </c>
      <c r="CP727" s="6">
        <f t="shared" si="2024"/>
        <v>0</v>
      </c>
      <c r="CQ727" s="6">
        <f t="shared" si="2024"/>
        <v>0</v>
      </c>
      <c r="CR727" s="6">
        <f t="shared" si="2024"/>
        <v>0</v>
      </c>
      <c r="CS727" s="6">
        <f t="shared" si="2024"/>
        <v>0</v>
      </c>
      <c r="CT727" s="6">
        <f t="shared" si="2024"/>
        <v>0</v>
      </c>
      <c r="CU727" s="6">
        <f t="shared" si="2024"/>
        <v>0</v>
      </c>
      <c r="CV727" s="212"/>
      <c r="CW727" s="6">
        <f t="shared" si="2025"/>
        <v>0</v>
      </c>
      <c r="CX727" s="6">
        <f t="shared" si="2025"/>
        <v>0</v>
      </c>
      <c r="CY727" s="6">
        <f t="shared" si="2025"/>
        <v>0</v>
      </c>
      <c r="CZ727" s="6">
        <f t="shared" si="2025"/>
        <v>0</v>
      </c>
      <c r="DA727" s="6">
        <f t="shared" si="2025"/>
        <v>0</v>
      </c>
      <c r="DB727" s="6">
        <f t="shared" si="2025"/>
        <v>0</v>
      </c>
      <c r="DC727" s="6">
        <f t="shared" si="2025"/>
        <v>0</v>
      </c>
      <c r="DD727" s="6">
        <f t="shared" si="2025"/>
        <v>0</v>
      </c>
      <c r="DE727" s="6">
        <f t="shared" si="2025"/>
        <v>0</v>
      </c>
      <c r="DF727" s="6">
        <f t="shared" si="2025"/>
        <v>0</v>
      </c>
      <c r="DG727" s="6">
        <f t="shared" si="2025"/>
        <v>0</v>
      </c>
      <c r="DH727" s="6">
        <f t="shared" si="2025"/>
        <v>0</v>
      </c>
      <c r="DI727" s="178"/>
      <c r="DJ727" s="6">
        <f t="shared" si="2026"/>
        <v>0</v>
      </c>
      <c r="DK727" s="6">
        <f t="shared" si="2026"/>
        <v>0</v>
      </c>
      <c r="DL727" s="6">
        <f t="shared" si="2026"/>
        <v>0</v>
      </c>
      <c r="DM727" s="6">
        <f t="shared" si="2026"/>
        <v>0</v>
      </c>
      <c r="DN727" s="6">
        <f t="shared" si="2026"/>
        <v>0</v>
      </c>
      <c r="DO727" s="6">
        <f t="shared" si="2026"/>
        <v>0</v>
      </c>
      <c r="DP727" s="6">
        <f t="shared" si="2026"/>
        <v>0</v>
      </c>
      <c r="DQ727" s="6">
        <f t="shared" si="2026"/>
        <v>0</v>
      </c>
      <c r="DR727" s="6">
        <f t="shared" si="2026"/>
        <v>0</v>
      </c>
      <c r="DS727" s="6">
        <f t="shared" si="2026"/>
        <v>0</v>
      </c>
      <c r="DT727" s="6">
        <f t="shared" si="2026"/>
        <v>0</v>
      </c>
      <c r="DU727" s="6">
        <f t="shared" si="2026"/>
        <v>0</v>
      </c>
      <c r="DV727" s="178"/>
      <c r="DW727" s="6">
        <f t="shared" si="2027"/>
        <v>0</v>
      </c>
      <c r="DX727" s="6">
        <f t="shared" si="2027"/>
        <v>0</v>
      </c>
      <c r="DY727" s="6">
        <f t="shared" si="2027"/>
        <v>0</v>
      </c>
      <c r="DZ727" s="6">
        <f t="shared" si="2027"/>
        <v>0</v>
      </c>
      <c r="EA727" s="6">
        <f t="shared" si="2027"/>
        <v>0</v>
      </c>
      <c r="EB727" s="6">
        <f t="shared" si="2027"/>
        <v>0</v>
      </c>
      <c r="EC727" s="6">
        <f t="shared" si="2027"/>
        <v>0</v>
      </c>
      <c r="ED727" s="6">
        <f t="shared" si="2027"/>
        <v>0</v>
      </c>
      <c r="EE727" s="6">
        <f t="shared" si="2027"/>
        <v>0</v>
      </c>
      <c r="EF727" s="6">
        <f t="shared" si="2027"/>
        <v>0</v>
      </c>
      <c r="EG727" s="6">
        <f t="shared" si="2027"/>
        <v>0</v>
      </c>
      <c r="EH727" s="6">
        <f t="shared" si="2027"/>
        <v>0</v>
      </c>
    </row>
    <row r="728" spans="2:138" x14ac:dyDescent="0.25">
      <c r="B728" s="51">
        <v>69172</v>
      </c>
      <c r="C728" s="51"/>
      <c r="D728" t="str" cm="1">
        <f t="array" ref="D728">_xll.OneStreamExcelAddIn.XFFunctions.XFGetMemberInfo("Description","Account",B728)</f>
        <v>Franchise Taxes</v>
      </c>
      <c r="E728" s="6">
        <f t="shared" si="1977"/>
        <v>18.029577299412917</v>
      </c>
      <c r="F728" s="6">
        <f t="shared" si="1977"/>
        <v>18.522408963585434</v>
      </c>
      <c r="G728" s="6">
        <f t="shared" si="1978"/>
        <v>0.49283166417251678</v>
      </c>
      <c r="H728" s="55">
        <f t="shared" si="1979"/>
        <v>2.6607320092187296E-2</v>
      </c>
      <c r="I728" s="41"/>
      <c r="J728" s="6">
        <f t="shared" si="1980"/>
        <v>19.581490078982856</v>
      </c>
      <c r="K728" s="6">
        <f t="shared" si="1980"/>
        <v>19.040763070278054</v>
      </c>
      <c r="L728" s="6">
        <f t="shared" si="1981"/>
        <v>-0.54072700870480261</v>
      </c>
      <c r="M728" s="40">
        <f t="shared" si="1982"/>
        <v>-2.8398389639586349E-2</v>
      </c>
      <c r="N728" s="41"/>
      <c r="O728" s="6">
        <f t="shared" si="1983"/>
        <v>9.2479456031782412</v>
      </c>
      <c r="P728" s="6">
        <f t="shared" si="1984"/>
        <v>-10.333544475804615</v>
      </c>
      <c r="Q728" s="40">
        <f t="shared" si="1985"/>
        <v>-1.1173881118259699</v>
      </c>
      <c r="R728" s="41"/>
      <c r="S728" s="6">
        <f t="shared" si="2028"/>
        <v>0</v>
      </c>
      <c r="T728" s="6">
        <f t="shared" si="1986"/>
        <v>-18.029577299412917</v>
      </c>
      <c r="U728" s="40">
        <f t="shared" si="1987"/>
        <v>0</v>
      </c>
      <c r="V728" s="41"/>
      <c r="W728" s="42"/>
      <c r="X728" s="43"/>
      <c r="Y728" s="42"/>
      <c r="Z728" s="44"/>
      <c r="AB728" s="6">
        <f t="shared" si="1988"/>
        <v>26.472163789642714</v>
      </c>
      <c r="AC728" s="6">
        <f t="shared" si="1988"/>
        <v>19.159724737413981</v>
      </c>
      <c r="AD728" s="6">
        <f t="shared" si="1989"/>
        <v>-7.3124390522287328</v>
      </c>
      <c r="AE728" s="40">
        <f t="shared" si="1990"/>
        <v>-0.3816567906087624</v>
      </c>
      <c r="AG728" s="6">
        <f t="shared" si="1991"/>
        <v>18.488867775138559</v>
      </c>
      <c r="AH728" s="6">
        <f t="shared" si="1991"/>
        <v>20.160060975609756</v>
      </c>
      <c r="AI728" s="6">
        <f t="shared" si="1992"/>
        <v>1.6711932004711976</v>
      </c>
      <c r="AJ728" s="40">
        <f t="shared" si="1993"/>
        <v>8.2896237391992866E-2</v>
      </c>
      <c r="AL728" s="6">
        <f t="shared" si="1994"/>
        <v>15.866341637010676</v>
      </c>
      <c r="AM728" s="6">
        <f t="shared" si="1994"/>
        <v>18.419220055710305</v>
      </c>
      <c r="AN728" s="6">
        <f t="shared" si="1995"/>
        <v>2.5528784186996294</v>
      </c>
      <c r="AO728" s="40">
        <f t="shared" si="1996"/>
        <v>0.13859861660690617</v>
      </c>
      <c r="AQ728" s="6">
        <f t="shared" si="1997"/>
        <v>18.029577299412917</v>
      </c>
      <c r="AR728" s="6">
        <f t="shared" si="1997"/>
        <v>18.522408963585434</v>
      </c>
      <c r="AS728" s="6">
        <f t="shared" si="1998"/>
        <v>0.49283166417251678</v>
      </c>
      <c r="AT728" s="40">
        <f t="shared" si="1999"/>
        <v>2.6607320092187296E-2</v>
      </c>
      <c r="AV728" s="6">
        <f t="shared" si="2000"/>
        <v>19.581490078982856</v>
      </c>
      <c r="AW728" s="6">
        <f t="shared" si="2000"/>
        <v>18.247671610900312</v>
      </c>
      <c r="AX728" s="6">
        <f t="shared" si="2001"/>
        <v>-1.3338184680825442</v>
      </c>
      <c r="AY728" s="40">
        <f t="shared" si="2002"/>
        <v>-7.3095269167699345E-2</v>
      </c>
      <c r="BA728" s="6">
        <f t="shared" si="2003"/>
        <v>0</v>
      </c>
      <c r="BB728" s="6">
        <f t="shared" si="2003"/>
        <v>18.554893019992985</v>
      </c>
      <c r="BC728" s="6">
        <f t="shared" si="2004"/>
        <v>18.554893019992985</v>
      </c>
      <c r="BD728" s="40">
        <f t="shared" si="2005"/>
        <v>1</v>
      </c>
      <c r="BF728" s="6">
        <f t="shared" si="2006"/>
        <v>0</v>
      </c>
      <c r="BG728" s="6">
        <f t="shared" si="2006"/>
        <v>18.317174515235457</v>
      </c>
      <c r="BH728" s="6">
        <f t="shared" si="2007"/>
        <v>18.317174515235457</v>
      </c>
      <c r="BI728" s="40">
        <f t="shared" si="2008"/>
        <v>1</v>
      </c>
      <c r="BK728" s="6">
        <f t="shared" si="2009"/>
        <v>0</v>
      </c>
      <c r="BL728" s="6">
        <f t="shared" si="2009"/>
        <v>18.987796123474517</v>
      </c>
      <c r="BM728" s="6">
        <f t="shared" si="2010"/>
        <v>18.987796123474517</v>
      </c>
      <c r="BN728" s="40">
        <f t="shared" si="2011"/>
        <v>1</v>
      </c>
      <c r="BP728" s="6">
        <f t="shared" si="2012"/>
        <v>0</v>
      </c>
      <c r="BQ728" s="6">
        <f t="shared" si="2012"/>
        <v>18.765519687832565</v>
      </c>
      <c r="BR728" s="6">
        <f t="shared" si="2013"/>
        <v>18.765519687832565</v>
      </c>
      <c r="BS728" s="40">
        <f t="shared" si="2014"/>
        <v>1</v>
      </c>
      <c r="BU728" s="6">
        <f t="shared" si="2015"/>
        <v>0</v>
      </c>
      <c r="BV728" s="6">
        <f t="shared" si="2015"/>
        <v>17.962648556876061</v>
      </c>
      <c r="BW728" s="6">
        <f t="shared" si="2016"/>
        <v>17.962648556876061</v>
      </c>
      <c r="BX728" s="40">
        <f t="shared" si="2017"/>
        <v>1</v>
      </c>
      <c r="BZ728" s="6">
        <f t="shared" si="2018"/>
        <v>0</v>
      </c>
      <c r="CA728" s="6">
        <f t="shared" si="2018"/>
        <v>19.076812116840966</v>
      </c>
      <c r="CB728" s="6">
        <f t="shared" si="2019"/>
        <v>19.076812116840966</v>
      </c>
      <c r="CC728" s="40">
        <f t="shared" si="2020"/>
        <v>1</v>
      </c>
      <c r="CE728" s="6">
        <f t="shared" si="2021"/>
        <v>0</v>
      </c>
      <c r="CF728" s="6">
        <f t="shared" si="2021"/>
        <v>18.59402460456942</v>
      </c>
      <c r="CG728" s="6">
        <f t="shared" si="2022"/>
        <v>18.59402460456942</v>
      </c>
      <c r="CH728" s="40">
        <f t="shared" si="2023"/>
        <v>1</v>
      </c>
      <c r="CI728" s="212"/>
      <c r="CJ728" s="6">
        <f t="shared" si="2024"/>
        <v>26.472163789642714</v>
      </c>
      <c r="CK728" s="6">
        <f t="shared" si="2024"/>
        <v>18.488867775138559</v>
      </c>
      <c r="CL728" s="6">
        <f t="shared" si="2024"/>
        <v>15.866341637010676</v>
      </c>
      <c r="CM728" s="6">
        <f t="shared" si="2024"/>
        <v>18.029577299412917</v>
      </c>
      <c r="CN728" s="6">
        <f t="shared" si="2024"/>
        <v>19.581490078982856</v>
      </c>
      <c r="CO728" s="6">
        <f t="shared" si="2024"/>
        <v>0</v>
      </c>
      <c r="CP728" s="6">
        <f t="shared" si="2024"/>
        <v>0</v>
      </c>
      <c r="CQ728" s="6">
        <f t="shared" si="2024"/>
        <v>0</v>
      </c>
      <c r="CR728" s="6">
        <f t="shared" si="2024"/>
        <v>0</v>
      </c>
      <c r="CS728" s="6">
        <f t="shared" si="2024"/>
        <v>0</v>
      </c>
      <c r="CT728" s="6">
        <f t="shared" si="2024"/>
        <v>0</v>
      </c>
      <c r="CU728" s="6">
        <f t="shared" si="2024"/>
        <v>0</v>
      </c>
      <c r="CV728" s="212"/>
      <c r="CW728" s="6">
        <f t="shared" si="2025"/>
        <v>7.0000288184438038</v>
      </c>
      <c r="CX728" s="6">
        <f t="shared" si="2025"/>
        <v>8.890854616895874</v>
      </c>
      <c r="CY728" s="6">
        <f t="shared" si="2025"/>
        <v>8.6222310530797621</v>
      </c>
      <c r="CZ728" s="6">
        <f t="shared" si="2025"/>
        <v>12.291673059899676</v>
      </c>
      <c r="DA728" s="6">
        <f t="shared" si="2025"/>
        <v>11.597823168952436</v>
      </c>
      <c r="DB728" s="6">
        <f t="shared" si="2025"/>
        <v>14.214112774769035</v>
      </c>
      <c r="DC728" s="6">
        <f t="shared" si="2025"/>
        <v>21.470138842975206</v>
      </c>
      <c r="DD728" s="6">
        <f t="shared" si="2025"/>
        <v>24.764521610639083</v>
      </c>
      <c r="DE728" s="6">
        <f t="shared" si="2025"/>
        <v>16.48942700729927</v>
      </c>
      <c r="DF728" s="6">
        <f t="shared" si="2025"/>
        <v>32.256884232222603</v>
      </c>
      <c r="DG728" s="6">
        <f t="shared" si="2025"/>
        <v>15.729293005671078</v>
      </c>
      <c r="DH728" s="6">
        <f t="shared" si="2025"/>
        <v>31.50158886894075</v>
      </c>
      <c r="DI728" s="178"/>
      <c r="DJ728" s="6">
        <f t="shared" si="2026"/>
        <v>19.159724737413981</v>
      </c>
      <c r="DK728" s="6">
        <f t="shared" si="2026"/>
        <v>20.160060975609756</v>
      </c>
      <c r="DL728" s="6">
        <f t="shared" si="2026"/>
        <v>18.419220055710305</v>
      </c>
      <c r="DM728" s="6">
        <f t="shared" si="2026"/>
        <v>18.522408963585434</v>
      </c>
      <c r="DN728" s="6">
        <f t="shared" si="2026"/>
        <v>18.247671610900312</v>
      </c>
      <c r="DO728" s="6">
        <f t="shared" si="2026"/>
        <v>18.554893019992985</v>
      </c>
      <c r="DP728" s="6">
        <f t="shared" si="2026"/>
        <v>18.317174515235457</v>
      </c>
      <c r="DQ728" s="6">
        <f t="shared" si="2026"/>
        <v>18.987796123474517</v>
      </c>
      <c r="DR728" s="6">
        <f t="shared" si="2026"/>
        <v>18.765519687832565</v>
      </c>
      <c r="DS728" s="6">
        <f t="shared" si="2026"/>
        <v>17.962648556876061</v>
      </c>
      <c r="DT728" s="6">
        <f t="shared" si="2026"/>
        <v>19.076812116840966</v>
      </c>
      <c r="DU728" s="6">
        <f t="shared" si="2026"/>
        <v>18.59402460456942</v>
      </c>
      <c r="DV728" s="178"/>
      <c r="DW728" s="6">
        <f t="shared" si="2027"/>
        <v>10.893246187363834</v>
      </c>
      <c r="DX728" s="6">
        <f t="shared" si="2027"/>
        <v>11.494252873563218</v>
      </c>
      <c r="DY728" s="6">
        <f t="shared" si="2027"/>
        <v>10.254907705830648</v>
      </c>
      <c r="DZ728" s="6">
        <f t="shared" si="2027"/>
        <v>11.806375442739078</v>
      </c>
      <c r="EA728" s="6">
        <f t="shared" si="2027"/>
        <v>11.467889908256881</v>
      </c>
      <c r="EB728" s="6">
        <f t="shared" si="2027"/>
        <v>10.580411124546554</v>
      </c>
      <c r="EC728" s="6">
        <f t="shared" si="2027"/>
        <v>10.057471264367816</v>
      </c>
      <c r="ED728" s="6">
        <f t="shared" si="2027"/>
        <v>10.037281330656725</v>
      </c>
      <c r="EE728" s="6">
        <f t="shared" si="2027"/>
        <v>11.510791366906474</v>
      </c>
      <c r="EF728" s="6">
        <f t="shared" si="2027"/>
        <v>11.550678602367888</v>
      </c>
      <c r="EG728" s="6">
        <f t="shared" si="2027"/>
        <v>9.2250922509225095</v>
      </c>
      <c r="EH728" s="6">
        <f t="shared" si="2027"/>
        <v>10.493286059143029</v>
      </c>
    </row>
    <row r="729" spans="2:138" x14ac:dyDescent="0.25">
      <c r="B729" s="51">
        <v>69173</v>
      </c>
      <c r="C729" s="51"/>
      <c r="D729" t="str" cm="1">
        <f t="array" ref="D729">_xll.OneStreamExcelAddIn.XFFunctions.XFGetMemberInfo("Description","Account",B729)</f>
        <v>Gross Receipts Taxes</v>
      </c>
      <c r="E729" s="6">
        <f t="shared" si="1977"/>
        <v>0</v>
      </c>
      <c r="F729" s="6">
        <f t="shared" si="1977"/>
        <v>0</v>
      </c>
      <c r="G729" s="6">
        <f t="shared" si="1978"/>
        <v>0</v>
      </c>
      <c r="H729" s="55">
        <f t="shared" si="1979"/>
        <v>0</v>
      </c>
      <c r="I729" s="41"/>
      <c r="J729" s="6">
        <f t="shared" si="1980"/>
        <v>0</v>
      </c>
      <c r="K729" s="6">
        <f t="shared" si="1980"/>
        <v>0</v>
      </c>
      <c r="L729" s="6">
        <f t="shared" si="1981"/>
        <v>0</v>
      </c>
      <c r="M729" s="40">
        <f t="shared" si="1982"/>
        <v>0</v>
      </c>
      <c r="N729" s="41"/>
      <c r="O729" s="6">
        <f t="shared" si="1983"/>
        <v>0</v>
      </c>
      <c r="P729" s="6">
        <f t="shared" si="1984"/>
        <v>0</v>
      </c>
      <c r="Q729" s="40">
        <f t="shared" si="1985"/>
        <v>0</v>
      </c>
      <c r="R729" s="41"/>
      <c r="S729" s="6">
        <f t="shared" si="2028"/>
        <v>0</v>
      </c>
      <c r="T729" s="6">
        <f t="shared" si="1986"/>
        <v>0</v>
      </c>
      <c r="U729" s="40">
        <f t="shared" si="1987"/>
        <v>0</v>
      </c>
      <c r="V729" s="41"/>
      <c r="W729" s="42"/>
      <c r="X729" s="43"/>
      <c r="Y729" s="42"/>
      <c r="Z729" s="44"/>
      <c r="AB729" s="6">
        <f t="shared" si="1988"/>
        <v>0</v>
      </c>
      <c r="AC729" s="6">
        <f t="shared" si="1988"/>
        <v>0</v>
      </c>
      <c r="AD729" s="6">
        <f t="shared" si="1989"/>
        <v>0</v>
      </c>
      <c r="AE729" s="40">
        <f t="shared" si="1990"/>
        <v>0</v>
      </c>
      <c r="AG729" s="6">
        <f t="shared" si="1991"/>
        <v>0</v>
      </c>
      <c r="AH729" s="6">
        <f t="shared" si="1991"/>
        <v>0</v>
      </c>
      <c r="AI729" s="6">
        <f t="shared" si="1992"/>
        <v>0</v>
      </c>
      <c r="AJ729" s="40">
        <f t="shared" si="1993"/>
        <v>0</v>
      </c>
      <c r="AL729" s="6">
        <f t="shared" si="1994"/>
        <v>0</v>
      </c>
      <c r="AM729" s="6">
        <f t="shared" si="1994"/>
        <v>0</v>
      </c>
      <c r="AN729" s="6">
        <f t="shared" si="1995"/>
        <v>0</v>
      </c>
      <c r="AO729" s="40">
        <f t="shared" si="1996"/>
        <v>0</v>
      </c>
      <c r="AQ729" s="6">
        <f t="shared" si="1997"/>
        <v>0</v>
      </c>
      <c r="AR729" s="6">
        <f t="shared" si="1997"/>
        <v>0</v>
      </c>
      <c r="AS729" s="6">
        <f t="shared" si="1998"/>
        <v>0</v>
      </c>
      <c r="AT729" s="40">
        <f t="shared" si="1999"/>
        <v>0</v>
      </c>
      <c r="AV729" s="6">
        <f t="shared" si="2000"/>
        <v>0</v>
      </c>
      <c r="AW729" s="6">
        <f t="shared" si="2000"/>
        <v>0</v>
      </c>
      <c r="AX729" s="6">
        <f t="shared" si="2001"/>
        <v>0</v>
      </c>
      <c r="AY729" s="40">
        <f t="shared" si="2002"/>
        <v>0</v>
      </c>
      <c r="BA729" s="6">
        <f t="shared" si="2003"/>
        <v>0</v>
      </c>
      <c r="BB729" s="6">
        <f t="shared" si="2003"/>
        <v>0</v>
      </c>
      <c r="BC729" s="6">
        <f t="shared" si="2004"/>
        <v>0</v>
      </c>
      <c r="BD729" s="40">
        <f t="shared" si="2005"/>
        <v>0</v>
      </c>
      <c r="BF729" s="6">
        <f t="shared" si="2006"/>
        <v>0</v>
      </c>
      <c r="BG729" s="6">
        <f t="shared" si="2006"/>
        <v>0</v>
      </c>
      <c r="BH729" s="6">
        <f t="shared" si="2007"/>
        <v>0</v>
      </c>
      <c r="BI729" s="40">
        <f t="shared" si="2008"/>
        <v>0</v>
      </c>
      <c r="BK729" s="6">
        <f t="shared" si="2009"/>
        <v>0</v>
      </c>
      <c r="BL729" s="6">
        <f t="shared" si="2009"/>
        <v>0</v>
      </c>
      <c r="BM729" s="6">
        <f t="shared" si="2010"/>
        <v>0</v>
      </c>
      <c r="BN729" s="40">
        <f t="shared" si="2011"/>
        <v>0</v>
      </c>
      <c r="BP729" s="6">
        <f t="shared" si="2012"/>
        <v>0</v>
      </c>
      <c r="BQ729" s="6">
        <f t="shared" si="2012"/>
        <v>0</v>
      </c>
      <c r="BR729" s="6">
        <f t="shared" si="2013"/>
        <v>0</v>
      </c>
      <c r="BS729" s="40">
        <f t="shared" si="2014"/>
        <v>0</v>
      </c>
      <c r="BU729" s="6">
        <f t="shared" si="2015"/>
        <v>0</v>
      </c>
      <c r="BV729" s="6">
        <f t="shared" si="2015"/>
        <v>0</v>
      </c>
      <c r="BW729" s="6">
        <f t="shared" si="2016"/>
        <v>0</v>
      </c>
      <c r="BX729" s="40">
        <f t="shared" si="2017"/>
        <v>0</v>
      </c>
      <c r="BZ729" s="6">
        <f t="shared" si="2018"/>
        <v>0</v>
      </c>
      <c r="CA729" s="6">
        <f t="shared" si="2018"/>
        <v>0</v>
      </c>
      <c r="CB729" s="6">
        <f t="shared" si="2019"/>
        <v>0</v>
      </c>
      <c r="CC729" s="40">
        <f t="shared" si="2020"/>
        <v>0</v>
      </c>
      <c r="CE729" s="6">
        <f t="shared" si="2021"/>
        <v>0</v>
      </c>
      <c r="CF729" s="6">
        <f t="shared" si="2021"/>
        <v>0</v>
      </c>
      <c r="CG729" s="6">
        <f t="shared" si="2022"/>
        <v>0</v>
      </c>
      <c r="CH729" s="40">
        <f t="shared" si="2023"/>
        <v>0</v>
      </c>
      <c r="CI729" s="212"/>
      <c r="CJ729" s="6">
        <f t="shared" si="2024"/>
        <v>0</v>
      </c>
      <c r="CK729" s="6">
        <f t="shared" si="2024"/>
        <v>0</v>
      </c>
      <c r="CL729" s="6">
        <f t="shared" si="2024"/>
        <v>0</v>
      </c>
      <c r="CM729" s="6">
        <f t="shared" si="2024"/>
        <v>0</v>
      </c>
      <c r="CN729" s="6">
        <f t="shared" si="2024"/>
        <v>0</v>
      </c>
      <c r="CO729" s="6">
        <f t="shared" si="2024"/>
        <v>0</v>
      </c>
      <c r="CP729" s="6">
        <f t="shared" si="2024"/>
        <v>0</v>
      </c>
      <c r="CQ729" s="6">
        <f t="shared" si="2024"/>
        <v>0</v>
      </c>
      <c r="CR729" s="6">
        <f t="shared" si="2024"/>
        <v>0</v>
      </c>
      <c r="CS729" s="6">
        <f t="shared" si="2024"/>
        <v>0</v>
      </c>
      <c r="CT729" s="6">
        <f t="shared" si="2024"/>
        <v>0</v>
      </c>
      <c r="CU729" s="6">
        <f t="shared" si="2024"/>
        <v>0</v>
      </c>
      <c r="CV729" s="212"/>
      <c r="CW729" s="6">
        <f t="shared" si="2025"/>
        <v>0</v>
      </c>
      <c r="CX729" s="6">
        <f t="shared" si="2025"/>
        <v>0</v>
      </c>
      <c r="CY729" s="6">
        <f t="shared" si="2025"/>
        <v>0</v>
      </c>
      <c r="CZ729" s="6">
        <f t="shared" si="2025"/>
        <v>0</v>
      </c>
      <c r="DA729" s="6">
        <f t="shared" si="2025"/>
        <v>0</v>
      </c>
      <c r="DB729" s="6">
        <f t="shared" si="2025"/>
        <v>0</v>
      </c>
      <c r="DC729" s="6">
        <f t="shared" si="2025"/>
        <v>0</v>
      </c>
      <c r="DD729" s="6">
        <f t="shared" si="2025"/>
        <v>0</v>
      </c>
      <c r="DE729" s="6">
        <f t="shared" si="2025"/>
        <v>0</v>
      </c>
      <c r="DF729" s="6">
        <f t="shared" si="2025"/>
        <v>0</v>
      </c>
      <c r="DG729" s="6">
        <f t="shared" si="2025"/>
        <v>0</v>
      </c>
      <c r="DH729" s="6">
        <f t="shared" si="2025"/>
        <v>0</v>
      </c>
      <c r="DI729" s="178"/>
      <c r="DJ729" s="6">
        <f t="shared" si="2026"/>
        <v>0</v>
      </c>
      <c r="DK729" s="6">
        <f t="shared" si="2026"/>
        <v>0</v>
      </c>
      <c r="DL729" s="6">
        <f t="shared" si="2026"/>
        <v>0</v>
      </c>
      <c r="DM729" s="6">
        <f t="shared" si="2026"/>
        <v>0</v>
      </c>
      <c r="DN729" s="6">
        <f t="shared" si="2026"/>
        <v>0</v>
      </c>
      <c r="DO729" s="6">
        <f t="shared" si="2026"/>
        <v>0</v>
      </c>
      <c r="DP729" s="6">
        <f t="shared" si="2026"/>
        <v>0</v>
      </c>
      <c r="DQ729" s="6">
        <f t="shared" si="2026"/>
        <v>0</v>
      </c>
      <c r="DR729" s="6">
        <f t="shared" si="2026"/>
        <v>0</v>
      </c>
      <c r="DS729" s="6">
        <f t="shared" si="2026"/>
        <v>0</v>
      </c>
      <c r="DT729" s="6">
        <f t="shared" si="2026"/>
        <v>0</v>
      </c>
      <c r="DU729" s="6">
        <f t="shared" si="2026"/>
        <v>0</v>
      </c>
      <c r="DV729" s="178"/>
      <c r="DW729" s="6">
        <f t="shared" si="2027"/>
        <v>0</v>
      </c>
      <c r="DX729" s="6">
        <f t="shared" si="2027"/>
        <v>0</v>
      </c>
      <c r="DY729" s="6">
        <f t="shared" si="2027"/>
        <v>0</v>
      </c>
      <c r="DZ729" s="6">
        <f t="shared" si="2027"/>
        <v>0</v>
      </c>
      <c r="EA729" s="6">
        <f t="shared" si="2027"/>
        <v>0</v>
      </c>
      <c r="EB729" s="6">
        <f t="shared" si="2027"/>
        <v>0</v>
      </c>
      <c r="EC729" s="6">
        <f t="shared" si="2027"/>
        <v>0</v>
      </c>
      <c r="ED729" s="6">
        <f t="shared" si="2027"/>
        <v>0</v>
      </c>
      <c r="EE729" s="6">
        <f t="shared" si="2027"/>
        <v>0</v>
      </c>
      <c r="EF729" s="6">
        <f t="shared" si="2027"/>
        <v>0</v>
      </c>
      <c r="EG729" s="6">
        <f t="shared" si="2027"/>
        <v>0</v>
      </c>
      <c r="EH729" s="6">
        <f t="shared" si="2027"/>
        <v>0</v>
      </c>
    </row>
    <row r="730" spans="2:138" x14ac:dyDescent="0.25">
      <c r="B730" s="51">
        <v>69174</v>
      </c>
      <c r="C730" s="51"/>
      <c r="D730" t="str" cm="1">
        <f t="array" ref="D730">_xll.OneStreamExcelAddIn.XFFunctions.XFGetMemberInfo("Description","Account",B730)</f>
        <v>State Assessment Taxes</v>
      </c>
      <c r="E730" s="6">
        <f t="shared" si="1977"/>
        <v>91.932477495107634</v>
      </c>
      <c r="F730" s="6">
        <f t="shared" si="1977"/>
        <v>76.881488095238097</v>
      </c>
      <c r="G730" s="6">
        <f t="shared" si="1978"/>
        <v>-15.050989399869536</v>
      </c>
      <c r="H730" s="55">
        <f t="shared" si="1979"/>
        <v>-0.19576870548115427</v>
      </c>
      <c r="I730" s="41"/>
      <c r="J730" s="6">
        <f t="shared" si="1980"/>
        <v>75.468717010209971</v>
      </c>
      <c r="K730" s="6">
        <f t="shared" si="1980"/>
        <v>79.671718707819679</v>
      </c>
      <c r="L730" s="6">
        <f t="shared" si="1981"/>
        <v>4.2030016976097073</v>
      </c>
      <c r="M730" s="40">
        <f t="shared" si="1982"/>
        <v>5.2753998103434764E-2</v>
      </c>
      <c r="N730" s="41"/>
      <c r="O730" s="6">
        <f t="shared" si="1983"/>
        <v>0</v>
      </c>
      <c r="P730" s="6">
        <f t="shared" si="1984"/>
        <v>-75.468717010209971</v>
      </c>
      <c r="Q730" s="40">
        <f t="shared" si="1985"/>
        <v>0</v>
      </c>
      <c r="R730" s="41"/>
      <c r="S730" s="6">
        <f t="shared" si="2028"/>
        <v>0</v>
      </c>
      <c r="T730" s="6">
        <f t="shared" si="1986"/>
        <v>-91.932477495107634</v>
      </c>
      <c r="U730" s="40">
        <f t="shared" si="1987"/>
        <v>0</v>
      </c>
      <c r="V730" s="41"/>
      <c r="W730" s="42"/>
      <c r="X730" s="43"/>
      <c r="Y730" s="42"/>
      <c r="Z730" s="44"/>
      <c r="AB730" s="6">
        <f t="shared" si="1988"/>
        <v>74.431043757527107</v>
      </c>
      <c r="AC730" s="6">
        <f t="shared" si="1988"/>
        <v>77.856566461427022</v>
      </c>
      <c r="AD730" s="6">
        <f t="shared" si="1989"/>
        <v>3.4255227038999152</v>
      </c>
      <c r="AE730" s="40">
        <f t="shared" si="1990"/>
        <v>4.3997865043240048E-2</v>
      </c>
      <c r="AG730" s="6">
        <f t="shared" si="1991"/>
        <v>84.883681710213779</v>
      </c>
      <c r="AH730" s="6">
        <f t="shared" si="1991"/>
        <v>81.834946646341464</v>
      </c>
      <c r="AI730" s="6">
        <f t="shared" si="1992"/>
        <v>-3.0487350638723143</v>
      </c>
      <c r="AJ730" s="40">
        <f t="shared" si="1993"/>
        <v>-3.7254683833885187E-2</v>
      </c>
      <c r="AL730" s="6">
        <f t="shared" si="1994"/>
        <v>52.955455516014233</v>
      </c>
      <c r="AM730" s="6">
        <f t="shared" si="1994"/>
        <v>82.214972144846797</v>
      </c>
      <c r="AN730" s="6">
        <f t="shared" si="1995"/>
        <v>29.259516628832564</v>
      </c>
      <c r="AO730" s="40">
        <f t="shared" si="1996"/>
        <v>0.3558903672348509</v>
      </c>
      <c r="AQ730" s="6">
        <f t="shared" si="1997"/>
        <v>91.932477495107634</v>
      </c>
      <c r="AR730" s="6">
        <f t="shared" si="1997"/>
        <v>76.881488095238097</v>
      </c>
      <c r="AS730" s="6">
        <f t="shared" si="1998"/>
        <v>-15.050989399869536</v>
      </c>
      <c r="AT730" s="40">
        <f t="shared" si="1999"/>
        <v>-0.19576870548115427</v>
      </c>
      <c r="AV730" s="6">
        <f t="shared" si="2000"/>
        <v>75.468717010209971</v>
      </c>
      <c r="AW730" s="6">
        <f t="shared" si="2000"/>
        <v>75.880603656433252</v>
      </c>
      <c r="AX730" s="6">
        <f t="shared" si="2001"/>
        <v>0.4118866462232802</v>
      </c>
      <c r="AY730" s="40">
        <f t="shared" si="2002"/>
        <v>5.4280886863814493E-3</v>
      </c>
      <c r="BA730" s="6">
        <f t="shared" si="2003"/>
        <v>0</v>
      </c>
      <c r="BB730" s="6">
        <f t="shared" si="2003"/>
        <v>79.454577341283766</v>
      </c>
      <c r="BC730" s="6">
        <f t="shared" si="2004"/>
        <v>79.454577341283766</v>
      </c>
      <c r="BD730" s="40">
        <f t="shared" si="2005"/>
        <v>1</v>
      </c>
      <c r="BF730" s="6">
        <f t="shared" si="2006"/>
        <v>0</v>
      </c>
      <c r="BG730" s="6">
        <f t="shared" si="2006"/>
        <v>81.814213988919676</v>
      </c>
      <c r="BH730" s="6">
        <f t="shared" si="2007"/>
        <v>81.814213988919676</v>
      </c>
      <c r="BI730" s="40">
        <f t="shared" si="2008"/>
        <v>1</v>
      </c>
      <c r="BK730" s="6">
        <f t="shared" si="2009"/>
        <v>0</v>
      </c>
      <c r="BL730" s="6">
        <f t="shared" si="2009"/>
        <v>78.957860732232589</v>
      </c>
      <c r="BM730" s="6">
        <f t="shared" si="2010"/>
        <v>78.957860732232589</v>
      </c>
      <c r="BN730" s="40">
        <f t="shared" si="2011"/>
        <v>1</v>
      </c>
      <c r="BP730" s="6">
        <f t="shared" si="2012"/>
        <v>0</v>
      </c>
      <c r="BQ730" s="6">
        <f t="shared" si="2012"/>
        <v>77.92713373536715</v>
      </c>
      <c r="BR730" s="6">
        <f t="shared" si="2013"/>
        <v>77.92713373536715</v>
      </c>
      <c r="BS730" s="40">
        <f t="shared" si="2014"/>
        <v>1</v>
      </c>
      <c r="BU730" s="6">
        <f t="shared" si="2015"/>
        <v>0</v>
      </c>
      <c r="BV730" s="6">
        <f t="shared" si="2015"/>
        <v>76.729826825127333</v>
      </c>
      <c r="BW730" s="6">
        <f t="shared" si="2016"/>
        <v>76.729826825127333</v>
      </c>
      <c r="BX730" s="40">
        <f t="shared" si="2017"/>
        <v>1</v>
      </c>
      <c r="BZ730" s="6">
        <f t="shared" si="2018"/>
        <v>0</v>
      </c>
      <c r="CA730" s="6">
        <f t="shared" si="2018"/>
        <v>75.996923909123694</v>
      </c>
      <c r="CB730" s="6">
        <f t="shared" si="2019"/>
        <v>75.996923909123694</v>
      </c>
      <c r="CC730" s="40">
        <f t="shared" si="2020"/>
        <v>1</v>
      </c>
      <c r="CE730" s="6">
        <f t="shared" si="2021"/>
        <v>0</v>
      </c>
      <c r="CF730" s="6">
        <f t="shared" si="2021"/>
        <v>79.958833040421794</v>
      </c>
      <c r="CG730" s="6">
        <f t="shared" si="2022"/>
        <v>79.958833040421794</v>
      </c>
      <c r="CH730" s="40">
        <f t="shared" si="2023"/>
        <v>1</v>
      </c>
      <c r="CI730" s="212"/>
      <c r="CJ730" s="6">
        <f t="shared" si="2024"/>
        <v>74.431043757527107</v>
      </c>
      <c r="CK730" s="6">
        <f t="shared" si="2024"/>
        <v>84.883681710213779</v>
      </c>
      <c r="CL730" s="6">
        <f t="shared" si="2024"/>
        <v>52.955455516014233</v>
      </c>
      <c r="CM730" s="6">
        <f t="shared" si="2024"/>
        <v>91.932477495107634</v>
      </c>
      <c r="CN730" s="6">
        <f t="shared" si="2024"/>
        <v>75.468717010209971</v>
      </c>
      <c r="CO730" s="6">
        <f t="shared" si="2024"/>
        <v>0</v>
      </c>
      <c r="CP730" s="6">
        <f t="shared" si="2024"/>
        <v>0</v>
      </c>
      <c r="CQ730" s="6">
        <f t="shared" si="2024"/>
        <v>0</v>
      </c>
      <c r="CR730" s="6">
        <f t="shared" si="2024"/>
        <v>0</v>
      </c>
      <c r="CS730" s="6">
        <f t="shared" si="2024"/>
        <v>0</v>
      </c>
      <c r="CT730" s="6">
        <f t="shared" si="2024"/>
        <v>0</v>
      </c>
      <c r="CU730" s="6">
        <f t="shared" si="2024"/>
        <v>0</v>
      </c>
      <c r="CV730" s="212"/>
      <c r="CW730" s="6">
        <f t="shared" si="2025"/>
        <v>0</v>
      </c>
      <c r="CX730" s="6">
        <f t="shared" si="2025"/>
        <v>0</v>
      </c>
      <c r="CY730" s="6">
        <f t="shared" si="2025"/>
        <v>0</v>
      </c>
      <c r="CZ730" s="6">
        <f t="shared" si="2025"/>
        <v>0</v>
      </c>
      <c r="DA730" s="6">
        <f t="shared" si="2025"/>
        <v>0</v>
      </c>
      <c r="DB730" s="6">
        <f t="shared" si="2025"/>
        <v>376.69512583625357</v>
      </c>
      <c r="DC730" s="6">
        <f t="shared" si="2025"/>
        <v>65.451791735537199</v>
      </c>
      <c r="DD730" s="6">
        <f t="shared" si="2025"/>
        <v>73.140624307351317</v>
      </c>
      <c r="DE730" s="6">
        <f t="shared" si="2025"/>
        <v>55.667040145985403</v>
      </c>
      <c r="DF730" s="6">
        <f t="shared" si="2025"/>
        <v>197.26811405015457</v>
      </c>
      <c r="DG730" s="6">
        <f t="shared" si="2025"/>
        <v>205.52046124763706</v>
      </c>
      <c r="DH730" s="6">
        <f t="shared" si="2025"/>
        <v>198.91732944344704</v>
      </c>
      <c r="DI730" s="178"/>
      <c r="DJ730" s="6">
        <f t="shared" si="2026"/>
        <v>77.856566461427022</v>
      </c>
      <c r="DK730" s="6">
        <f t="shared" si="2026"/>
        <v>81.834946646341464</v>
      </c>
      <c r="DL730" s="6">
        <f t="shared" si="2026"/>
        <v>82.214972144846797</v>
      </c>
      <c r="DM730" s="6">
        <f t="shared" si="2026"/>
        <v>76.881488095238097</v>
      </c>
      <c r="DN730" s="6">
        <f t="shared" si="2026"/>
        <v>75.880603656433252</v>
      </c>
      <c r="DO730" s="6">
        <f t="shared" si="2026"/>
        <v>79.454577341283766</v>
      </c>
      <c r="DP730" s="6">
        <f t="shared" si="2026"/>
        <v>81.814213988919676</v>
      </c>
      <c r="DQ730" s="6">
        <f t="shared" si="2026"/>
        <v>78.957860732232589</v>
      </c>
      <c r="DR730" s="6">
        <f t="shared" si="2026"/>
        <v>77.92713373536715</v>
      </c>
      <c r="DS730" s="6">
        <f t="shared" si="2026"/>
        <v>76.729826825127333</v>
      </c>
      <c r="DT730" s="6">
        <f t="shared" si="2026"/>
        <v>75.996923909123694</v>
      </c>
      <c r="DU730" s="6">
        <f t="shared" si="2026"/>
        <v>79.958833040421794</v>
      </c>
      <c r="DV730" s="178"/>
      <c r="DW730" s="6">
        <f t="shared" si="2027"/>
        <v>0</v>
      </c>
      <c r="DX730" s="6">
        <f t="shared" si="2027"/>
        <v>0</v>
      </c>
      <c r="DY730" s="6">
        <f t="shared" si="2027"/>
        <v>0</v>
      </c>
      <c r="DZ730" s="6">
        <f t="shared" si="2027"/>
        <v>0</v>
      </c>
      <c r="EA730" s="6">
        <f t="shared" si="2027"/>
        <v>0</v>
      </c>
      <c r="EB730" s="6">
        <f t="shared" si="2027"/>
        <v>0</v>
      </c>
      <c r="EC730" s="6">
        <f t="shared" si="2027"/>
        <v>0</v>
      </c>
      <c r="ED730" s="6">
        <f t="shared" si="2027"/>
        <v>0</v>
      </c>
      <c r="EE730" s="6">
        <f t="shared" si="2027"/>
        <v>0</v>
      </c>
      <c r="EF730" s="6">
        <f t="shared" si="2027"/>
        <v>0</v>
      </c>
      <c r="EG730" s="6">
        <f t="shared" si="2027"/>
        <v>0</v>
      </c>
      <c r="EH730" s="6">
        <f t="shared" si="2027"/>
        <v>0</v>
      </c>
    </row>
    <row r="731" spans="2:138" x14ac:dyDescent="0.25">
      <c r="B731" s="51">
        <v>69175</v>
      </c>
      <c r="C731" s="51"/>
      <c r="D731" t="str" cm="1">
        <f t="array" ref="D731">_xll.OneStreamExcelAddIn.XFFunctions.XFGetMemberInfo("Description","Account",B731)</f>
        <v>Other Taxes</v>
      </c>
      <c r="E731" s="6">
        <f t="shared" si="1977"/>
        <v>54.872516634050882</v>
      </c>
      <c r="F731" s="6">
        <f t="shared" si="1977"/>
        <v>33.379464285714285</v>
      </c>
      <c r="G731" s="6">
        <f t="shared" si="1978"/>
        <v>-21.493052348336597</v>
      </c>
      <c r="H731" s="55">
        <f t="shared" si="1979"/>
        <v>-0.6439004582088268</v>
      </c>
      <c r="I731" s="41"/>
      <c r="J731" s="6">
        <f t="shared" si="1980"/>
        <v>51.581820458485836</v>
      </c>
      <c r="K731" s="6">
        <f t="shared" si="1980"/>
        <v>34.313596688562946</v>
      </c>
      <c r="L731" s="6">
        <f t="shared" si="1981"/>
        <v>-17.268223769922891</v>
      </c>
      <c r="M731" s="40">
        <f t="shared" si="1982"/>
        <v>-0.50324726745064752</v>
      </c>
      <c r="N731" s="41"/>
      <c r="O731" s="6">
        <f t="shared" si="1983"/>
        <v>27.082395140958056</v>
      </c>
      <c r="P731" s="6">
        <f t="shared" si="1984"/>
        <v>-24.499425317527781</v>
      </c>
      <c r="Q731" s="40">
        <f t="shared" si="1985"/>
        <v>-0.9046255026563762</v>
      </c>
      <c r="R731" s="41"/>
      <c r="S731" s="6">
        <f t="shared" si="2028"/>
        <v>0</v>
      </c>
      <c r="T731" s="6">
        <f t="shared" si="1986"/>
        <v>-54.872516634050882</v>
      </c>
      <c r="U731" s="40">
        <f t="shared" si="1987"/>
        <v>0</v>
      </c>
      <c r="V731" s="41"/>
      <c r="W731" s="42"/>
      <c r="X731" s="43"/>
      <c r="Y731" s="42"/>
      <c r="Z731" s="44"/>
      <c r="AB731" s="6">
        <f t="shared" si="1988"/>
        <v>69.017699718988354</v>
      </c>
      <c r="AC731" s="6">
        <f t="shared" si="1988"/>
        <v>34.527978993118438</v>
      </c>
      <c r="AD731" s="6">
        <f t="shared" si="1989"/>
        <v>-34.489720725869915</v>
      </c>
      <c r="AE731" s="40">
        <f t="shared" si="1990"/>
        <v>-0.99889196331890295</v>
      </c>
      <c r="AG731" s="6">
        <f t="shared" si="1991"/>
        <v>63.232925574030084</v>
      </c>
      <c r="AH731" s="6">
        <f t="shared" si="1991"/>
        <v>36.330697408536587</v>
      </c>
      <c r="AI731" s="6">
        <f t="shared" si="1992"/>
        <v>-26.902228165493497</v>
      </c>
      <c r="AJ731" s="40">
        <f t="shared" si="1993"/>
        <v>-0.74048201891033083</v>
      </c>
      <c r="AL731" s="6">
        <f t="shared" si="1994"/>
        <v>22.659686832740213</v>
      </c>
      <c r="AM731" s="6">
        <f t="shared" si="1994"/>
        <v>33.193506267409468</v>
      </c>
      <c r="AN731" s="6">
        <f t="shared" si="1995"/>
        <v>10.533819434669255</v>
      </c>
      <c r="AO731" s="40">
        <f t="shared" si="1996"/>
        <v>0.31734578895667082</v>
      </c>
      <c r="AQ731" s="6">
        <f t="shared" si="1997"/>
        <v>54.872516634050882</v>
      </c>
      <c r="AR731" s="6">
        <f t="shared" si="1997"/>
        <v>33.379464285714285</v>
      </c>
      <c r="AS731" s="6">
        <f t="shared" si="1998"/>
        <v>-21.493052348336597</v>
      </c>
      <c r="AT731" s="40">
        <f t="shared" si="1999"/>
        <v>-0.6439004582088268</v>
      </c>
      <c r="AV731" s="6">
        <f t="shared" si="2000"/>
        <v>51.581820458485836</v>
      </c>
      <c r="AW731" s="6">
        <f t="shared" si="2000"/>
        <v>32.88435667471542</v>
      </c>
      <c r="AX731" s="6">
        <f t="shared" si="2001"/>
        <v>-18.697463783770417</v>
      </c>
      <c r="AY731" s="40">
        <f t="shared" si="2002"/>
        <v>-0.56858231920792845</v>
      </c>
      <c r="BA731" s="6">
        <f t="shared" si="2003"/>
        <v>0</v>
      </c>
      <c r="BB731" s="6">
        <f t="shared" si="2003"/>
        <v>33.43800420904946</v>
      </c>
      <c r="BC731" s="6">
        <f t="shared" si="2004"/>
        <v>33.43800420904946</v>
      </c>
      <c r="BD731" s="40">
        <f t="shared" si="2005"/>
        <v>1</v>
      </c>
      <c r="BF731" s="6">
        <f t="shared" si="2006"/>
        <v>0</v>
      </c>
      <c r="BG731" s="6">
        <f t="shared" si="2006"/>
        <v>33.009608725761773</v>
      </c>
      <c r="BH731" s="6">
        <f t="shared" si="2007"/>
        <v>33.009608725761773</v>
      </c>
      <c r="BI731" s="40">
        <f t="shared" si="2008"/>
        <v>1</v>
      </c>
      <c r="BK731" s="6">
        <f t="shared" si="2009"/>
        <v>0</v>
      </c>
      <c r="BL731" s="6">
        <f t="shared" si="2009"/>
        <v>34.218144292893037</v>
      </c>
      <c r="BM731" s="6">
        <f t="shared" si="2010"/>
        <v>34.218144292893037</v>
      </c>
      <c r="BN731" s="40">
        <f t="shared" si="2011"/>
        <v>1</v>
      </c>
      <c r="BP731" s="6">
        <f t="shared" si="2012"/>
        <v>0</v>
      </c>
      <c r="BQ731" s="6">
        <f t="shared" si="2012"/>
        <v>33.817577155019514</v>
      </c>
      <c r="BR731" s="6">
        <f t="shared" si="2013"/>
        <v>33.817577155019514</v>
      </c>
      <c r="BS731" s="40">
        <f t="shared" si="2014"/>
        <v>1</v>
      </c>
      <c r="BU731" s="6">
        <f t="shared" si="2015"/>
        <v>0</v>
      </c>
      <c r="BV731" s="6">
        <f t="shared" si="2015"/>
        <v>32.370713073005092</v>
      </c>
      <c r="BW731" s="6">
        <f t="shared" si="2016"/>
        <v>32.370713073005092</v>
      </c>
      <c r="BX731" s="40">
        <f t="shared" si="2017"/>
        <v>1</v>
      </c>
      <c r="BZ731" s="6">
        <f t="shared" si="2018"/>
        <v>0</v>
      </c>
      <c r="CA731" s="6">
        <f t="shared" si="2018"/>
        <v>34.378561125135235</v>
      </c>
      <c r="CB731" s="6">
        <f t="shared" si="2019"/>
        <v>34.378561125135235</v>
      </c>
      <c r="CC731" s="40">
        <f t="shared" si="2020"/>
        <v>1</v>
      </c>
      <c r="CE731" s="6">
        <f t="shared" si="2021"/>
        <v>0</v>
      </c>
      <c r="CF731" s="6">
        <f t="shared" si="2021"/>
        <v>33.508523725834799</v>
      </c>
      <c r="CG731" s="6">
        <f t="shared" si="2022"/>
        <v>33.508523725834799</v>
      </c>
      <c r="CH731" s="40">
        <f t="shared" si="2023"/>
        <v>1</v>
      </c>
      <c r="CI731" s="212"/>
      <c r="CJ731" s="6">
        <f t="shared" si="2024"/>
        <v>69.017699718988354</v>
      </c>
      <c r="CK731" s="6">
        <f t="shared" si="2024"/>
        <v>63.232925574030084</v>
      </c>
      <c r="CL731" s="6">
        <f t="shared" si="2024"/>
        <v>22.659686832740213</v>
      </c>
      <c r="CM731" s="6">
        <f t="shared" si="2024"/>
        <v>54.872516634050882</v>
      </c>
      <c r="CN731" s="6">
        <f t="shared" si="2024"/>
        <v>51.581820458485836</v>
      </c>
      <c r="CO731" s="6">
        <f t="shared" si="2024"/>
        <v>0</v>
      </c>
      <c r="CP731" s="6">
        <f t="shared" si="2024"/>
        <v>0</v>
      </c>
      <c r="CQ731" s="6">
        <f t="shared" si="2024"/>
        <v>0</v>
      </c>
      <c r="CR731" s="6">
        <f t="shared" si="2024"/>
        <v>0</v>
      </c>
      <c r="CS731" s="6">
        <f t="shared" si="2024"/>
        <v>0</v>
      </c>
      <c r="CT731" s="6">
        <f t="shared" si="2024"/>
        <v>0</v>
      </c>
      <c r="CU731" s="6">
        <f t="shared" si="2024"/>
        <v>0</v>
      </c>
      <c r="CV731" s="212"/>
      <c r="CW731" s="6">
        <f t="shared" si="2025"/>
        <v>26.376644252321483</v>
      </c>
      <c r="CX731" s="6">
        <f t="shared" si="2025"/>
        <v>28.267242960052393</v>
      </c>
      <c r="CY731" s="6">
        <f t="shared" si="2025"/>
        <v>25.91005109281862</v>
      </c>
      <c r="CZ731" s="6">
        <f t="shared" si="2025"/>
        <v>27.883723812334022</v>
      </c>
      <c r="DA731" s="6">
        <f t="shared" si="2025"/>
        <v>32.771193463670848</v>
      </c>
      <c r="DB731" s="6">
        <f t="shared" si="2025"/>
        <v>256.88125517680788</v>
      </c>
      <c r="DC731" s="6">
        <f t="shared" si="2025"/>
        <v>47.128958677685951</v>
      </c>
      <c r="DD731" s="6">
        <f t="shared" si="2025"/>
        <v>52.357277428888068</v>
      </c>
      <c r="DE731" s="6">
        <f t="shared" si="2025"/>
        <v>18.064963503649636</v>
      </c>
      <c r="DF731" s="6">
        <f t="shared" si="2025"/>
        <v>55.995699072483688</v>
      </c>
      <c r="DG731" s="6">
        <f t="shared" si="2025"/>
        <v>55.476412098298674</v>
      </c>
      <c r="DH731" s="6">
        <f t="shared" si="2025"/>
        <v>49.217208258527826</v>
      </c>
      <c r="DI731" s="178"/>
      <c r="DJ731" s="6">
        <f t="shared" si="2026"/>
        <v>34.527978993118438</v>
      </c>
      <c r="DK731" s="6">
        <f t="shared" si="2026"/>
        <v>36.330697408536587</v>
      </c>
      <c r="DL731" s="6">
        <f t="shared" si="2026"/>
        <v>33.193506267409468</v>
      </c>
      <c r="DM731" s="6">
        <f t="shared" si="2026"/>
        <v>33.379464285714285</v>
      </c>
      <c r="DN731" s="6">
        <f t="shared" si="2026"/>
        <v>32.88435667471542</v>
      </c>
      <c r="DO731" s="6">
        <f t="shared" si="2026"/>
        <v>33.43800420904946</v>
      </c>
      <c r="DP731" s="6">
        <f t="shared" si="2026"/>
        <v>33.009608725761773</v>
      </c>
      <c r="DQ731" s="6">
        <f t="shared" si="2026"/>
        <v>34.218144292893037</v>
      </c>
      <c r="DR731" s="6">
        <f t="shared" si="2026"/>
        <v>33.817577155019514</v>
      </c>
      <c r="DS731" s="6">
        <f t="shared" si="2026"/>
        <v>32.370713073005092</v>
      </c>
      <c r="DT731" s="6">
        <f t="shared" si="2026"/>
        <v>34.378561125135235</v>
      </c>
      <c r="DU731" s="6">
        <f t="shared" si="2026"/>
        <v>33.508523725834799</v>
      </c>
      <c r="DV731" s="178"/>
      <c r="DW731" s="6">
        <f t="shared" si="2027"/>
        <v>29.780943043884221</v>
      </c>
      <c r="DX731" s="6">
        <f t="shared" si="2027"/>
        <v>31.424029556650247</v>
      </c>
      <c r="DY731" s="6">
        <f t="shared" si="2027"/>
        <v>28.035795487840609</v>
      </c>
      <c r="DZ731" s="6">
        <f t="shared" si="2027"/>
        <v>28.242671192443918</v>
      </c>
      <c r="EA731" s="6">
        <f t="shared" si="2027"/>
        <v>27.432961582568808</v>
      </c>
      <c r="EB731" s="6">
        <f t="shared" si="2027"/>
        <v>27.414198911729141</v>
      </c>
      <c r="EC731" s="6">
        <f t="shared" si="2027"/>
        <v>26.059244252873562</v>
      </c>
      <c r="ED731" s="6">
        <f t="shared" si="2027"/>
        <v>26.006931459707484</v>
      </c>
      <c r="EE731" s="6">
        <f t="shared" si="2027"/>
        <v>26.096739568345324</v>
      </c>
      <c r="EF731" s="6">
        <f t="shared" si="2027"/>
        <v>27.631004909038406</v>
      </c>
      <c r="EG731" s="6">
        <f t="shared" si="2027"/>
        <v>29.423791512915127</v>
      </c>
      <c r="EH731" s="6">
        <f t="shared" si="2027"/>
        <v>28.873316234158118</v>
      </c>
    </row>
    <row r="732" spans="2:138" s="47" customFormat="1" x14ac:dyDescent="0.25">
      <c r="B732" s="51" t="s">
        <v>109</v>
      </c>
      <c r="C732" s="51"/>
      <c r="D732" s="47" t="s">
        <v>388</v>
      </c>
      <c r="E732" s="205">
        <f t="shared" si="1977"/>
        <v>173.47136203522504</v>
      </c>
      <c r="F732" s="205">
        <f t="shared" si="1977"/>
        <v>136.30612044817929</v>
      </c>
      <c r="G732" s="205">
        <f t="shared" si="1978"/>
        <v>-37.165241587045756</v>
      </c>
      <c r="H732" s="206">
        <f t="shared" si="1979"/>
        <v>-0.27266010847381722</v>
      </c>
      <c r="I732" s="41"/>
      <c r="J732" s="208">
        <f t="shared" si="1980"/>
        <v>155.13405027932961</v>
      </c>
      <c r="K732" s="208">
        <f t="shared" si="1980"/>
        <v>140.75936380815261</v>
      </c>
      <c r="L732" s="208">
        <f t="shared" si="1981"/>
        <v>-14.374686471177</v>
      </c>
      <c r="M732" s="209">
        <f t="shared" si="1982"/>
        <v>-0.10212241716841601</v>
      </c>
      <c r="N732" s="41"/>
      <c r="O732" s="208">
        <f t="shared" si="1983"/>
        <v>43.074018641607452</v>
      </c>
      <c r="P732" s="208">
        <f t="shared" si="1984"/>
        <v>-112.06003163772216</v>
      </c>
      <c r="Q732" s="209">
        <f t="shared" si="1985"/>
        <v>-2.6015690007961667</v>
      </c>
      <c r="R732" s="41"/>
      <c r="S732" s="208">
        <f t="shared" si="2028"/>
        <v>0</v>
      </c>
      <c r="T732" s="208">
        <f>S732-E732</f>
        <v>-173.47136203522504</v>
      </c>
      <c r="U732" s="209">
        <f t="shared" si="1987"/>
        <v>0</v>
      </c>
      <c r="V732" s="41"/>
      <c r="W732" s="42"/>
      <c r="X732" s="43"/>
      <c r="Y732" s="42"/>
      <c r="Z732" s="44"/>
      <c r="AB732" s="208">
        <f t="shared" si="1988"/>
        <v>178.77959855479727</v>
      </c>
      <c r="AC732" s="208">
        <f t="shared" si="1988"/>
        <v>139.32587106120971</v>
      </c>
      <c r="AD732" s="208">
        <f t="shared" si="1989"/>
        <v>-39.453727493587564</v>
      </c>
      <c r="AE732" s="209">
        <f t="shared" si="1990"/>
        <v>-0.28317588968278873</v>
      </c>
      <c r="AG732" s="208">
        <f t="shared" si="1991"/>
        <v>175.34142121931907</v>
      </c>
      <c r="AH732" s="208">
        <f t="shared" si="1991"/>
        <v>146.51358612804879</v>
      </c>
      <c r="AI732" s="208">
        <f t="shared" si="1992"/>
        <v>-28.827835091270288</v>
      </c>
      <c r="AJ732" s="209">
        <f t="shared" si="1993"/>
        <v>-0.19675878430875049</v>
      </c>
      <c r="AL732" s="208">
        <f t="shared" si="1994"/>
        <v>99.334508896797146</v>
      </c>
      <c r="AM732" s="208">
        <f t="shared" si="1994"/>
        <v>141.30854805013928</v>
      </c>
      <c r="AN732" s="208">
        <f t="shared" si="1995"/>
        <v>41.974039153342133</v>
      </c>
      <c r="AO732" s="209">
        <f t="shared" si="1996"/>
        <v>0.29703821695520394</v>
      </c>
      <c r="AQ732" s="208">
        <f t="shared" si="1997"/>
        <v>173.47136203522504</v>
      </c>
      <c r="AR732" s="208">
        <f t="shared" si="1997"/>
        <v>136.30612044817929</v>
      </c>
      <c r="AS732" s="208">
        <f t="shared" si="1998"/>
        <v>-37.165241587045756</v>
      </c>
      <c r="AT732" s="209">
        <f t="shared" si="1999"/>
        <v>-0.27266010847381722</v>
      </c>
      <c r="AV732" s="208">
        <f t="shared" si="2000"/>
        <v>155.13405027932961</v>
      </c>
      <c r="AW732" s="208">
        <f t="shared" si="2000"/>
        <v>134.4238082097275</v>
      </c>
      <c r="AX732" s="208">
        <f t="shared" si="2001"/>
        <v>-20.710242069602117</v>
      </c>
      <c r="AY732" s="209">
        <f t="shared" si="2002"/>
        <v>-0.15406677094945917</v>
      </c>
      <c r="BA732" s="208">
        <f t="shared" si="2003"/>
        <v>0</v>
      </c>
      <c r="BB732" s="208">
        <f t="shared" si="2003"/>
        <v>138.9834268677657</v>
      </c>
      <c r="BC732" s="208">
        <f t="shared" si="2004"/>
        <v>138.9834268677657</v>
      </c>
      <c r="BD732" s="209">
        <f t="shared" si="2005"/>
        <v>1</v>
      </c>
      <c r="BF732" s="208">
        <f t="shared" si="2006"/>
        <v>0</v>
      </c>
      <c r="BG732" s="208">
        <f t="shared" si="2006"/>
        <v>140.58040166204987</v>
      </c>
      <c r="BH732" s="208">
        <f t="shared" si="2007"/>
        <v>140.58040166204987</v>
      </c>
      <c r="BI732" s="209">
        <f t="shared" si="2008"/>
        <v>1</v>
      </c>
      <c r="BK732" s="208">
        <f t="shared" si="2009"/>
        <v>0</v>
      </c>
      <c r="BL732" s="208">
        <f t="shared" si="2009"/>
        <v>139.87557430007178</v>
      </c>
      <c r="BM732" s="208">
        <f t="shared" si="2010"/>
        <v>139.87557430007178</v>
      </c>
      <c r="BN732" s="209">
        <f t="shared" si="2011"/>
        <v>1</v>
      </c>
      <c r="BP732" s="208">
        <f t="shared" si="2012"/>
        <v>0</v>
      </c>
      <c r="BQ732" s="208">
        <f t="shared" si="2012"/>
        <v>138.13172756296561</v>
      </c>
      <c r="BR732" s="208">
        <f t="shared" si="2013"/>
        <v>138.13172756296561</v>
      </c>
      <c r="BS732" s="209">
        <f t="shared" si="2014"/>
        <v>1</v>
      </c>
      <c r="BU732" s="208">
        <f t="shared" si="2015"/>
        <v>0</v>
      </c>
      <c r="BV732" s="208">
        <f t="shared" si="2015"/>
        <v>134.35860441426146</v>
      </c>
      <c r="BW732" s="208">
        <f t="shared" si="2016"/>
        <v>134.35860441426146</v>
      </c>
      <c r="BX732" s="209">
        <f t="shared" si="2017"/>
        <v>1</v>
      </c>
      <c r="BZ732" s="208">
        <f t="shared" si="2018"/>
        <v>0</v>
      </c>
      <c r="CA732" s="208">
        <f t="shared" si="2018"/>
        <v>137.20022358456544</v>
      </c>
      <c r="CB732" s="208">
        <f t="shared" si="2019"/>
        <v>137.20022358456544</v>
      </c>
      <c r="CC732" s="209">
        <f t="shared" si="2020"/>
        <v>1</v>
      </c>
      <c r="CE732" s="208">
        <f t="shared" si="2021"/>
        <v>0</v>
      </c>
      <c r="CF732" s="208">
        <f t="shared" si="2021"/>
        <v>139.61322671353253</v>
      </c>
      <c r="CG732" s="208">
        <f t="shared" si="2022"/>
        <v>139.61322671353253</v>
      </c>
      <c r="CH732" s="209">
        <f t="shared" si="2023"/>
        <v>1</v>
      </c>
      <c r="CI732" s="214"/>
      <c r="CJ732" s="208">
        <f t="shared" si="2024"/>
        <v>178.77959855479727</v>
      </c>
      <c r="CK732" s="208">
        <f t="shared" si="2024"/>
        <v>175.34142121931907</v>
      </c>
      <c r="CL732" s="208">
        <f t="shared" si="2024"/>
        <v>99.334508896797146</v>
      </c>
      <c r="CM732" s="208">
        <f t="shared" si="2024"/>
        <v>173.47136203522504</v>
      </c>
      <c r="CN732" s="208">
        <f t="shared" si="2024"/>
        <v>155.13405027932961</v>
      </c>
      <c r="CO732" s="208">
        <f t="shared" si="2024"/>
        <v>0</v>
      </c>
      <c r="CP732" s="208">
        <f t="shared" si="2024"/>
        <v>0</v>
      </c>
      <c r="CQ732" s="208">
        <f t="shared" si="2024"/>
        <v>0</v>
      </c>
      <c r="CR732" s="208">
        <f t="shared" si="2024"/>
        <v>0</v>
      </c>
      <c r="CS732" s="208">
        <f t="shared" si="2024"/>
        <v>0</v>
      </c>
      <c r="CT732" s="208">
        <f t="shared" si="2024"/>
        <v>0</v>
      </c>
      <c r="CU732" s="208">
        <f t="shared" si="2024"/>
        <v>0</v>
      </c>
      <c r="CV732" s="214"/>
      <c r="CW732" s="208">
        <f t="shared" si="2025"/>
        <v>40.442635286583418</v>
      </c>
      <c r="CX732" s="208">
        <f t="shared" si="2025"/>
        <v>44.383703339882118</v>
      </c>
      <c r="CY732" s="208">
        <f t="shared" si="2025"/>
        <v>40.795977859778603</v>
      </c>
      <c r="CZ732" s="208">
        <f t="shared" si="2025"/>
        <v>46.686757155503102</v>
      </c>
      <c r="DA732" s="208">
        <f t="shared" si="2025"/>
        <v>50.808176247446745</v>
      </c>
      <c r="DB732" s="208">
        <f t="shared" si="2025"/>
        <v>654.82043963045555</v>
      </c>
      <c r="DC732" s="208">
        <f t="shared" si="2025"/>
        <v>141.34576528925621</v>
      </c>
      <c r="DD732" s="208">
        <f t="shared" si="2025"/>
        <v>158.41425193941632</v>
      </c>
      <c r="DE732" s="208">
        <f t="shared" si="2025"/>
        <v>98.834740875912416</v>
      </c>
      <c r="DF732" s="208">
        <f t="shared" si="2025"/>
        <v>293.10125386465131</v>
      </c>
      <c r="DG732" s="208">
        <f t="shared" si="2025"/>
        <v>285.0690775047259</v>
      </c>
      <c r="DH732" s="208">
        <f t="shared" si="2025"/>
        <v>289.27352333931776</v>
      </c>
      <c r="DI732" s="215"/>
      <c r="DJ732" s="208">
        <f t="shared" si="2026"/>
        <v>139.32587106120971</v>
      </c>
      <c r="DK732" s="208">
        <f t="shared" si="2026"/>
        <v>146.51358612804879</v>
      </c>
      <c r="DL732" s="208">
        <f t="shared" si="2026"/>
        <v>141.30854805013928</v>
      </c>
      <c r="DM732" s="208">
        <f t="shared" si="2026"/>
        <v>136.30612044817929</v>
      </c>
      <c r="DN732" s="208">
        <f t="shared" si="2026"/>
        <v>134.4238082097275</v>
      </c>
      <c r="DO732" s="208">
        <f t="shared" si="2026"/>
        <v>138.9834268677657</v>
      </c>
      <c r="DP732" s="208">
        <f t="shared" si="2026"/>
        <v>140.58040166204987</v>
      </c>
      <c r="DQ732" s="208">
        <f t="shared" si="2026"/>
        <v>139.87557430007178</v>
      </c>
      <c r="DR732" s="208">
        <f t="shared" si="2026"/>
        <v>138.13172756296561</v>
      </c>
      <c r="DS732" s="208">
        <f t="shared" si="2026"/>
        <v>134.35860441426146</v>
      </c>
      <c r="DT732" s="208">
        <f t="shared" si="2026"/>
        <v>137.20022358456544</v>
      </c>
      <c r="DU732" s="208">
        <f t="shared" si="2026"/>
        <v>139.61322671353253</v>
      </c>
      <c r="DV732" s="215"/>
      <c r="DW732" s="208">
        <f t="shared" si="2027"/>
        <v>47.54221599751012</v>
      </c>
      <c r="DX732" s="208">
        <f t="shared" si="2027"/>
        <v>50.165234811165853</v>
      </c>
      <c r="DY732" s="208">
        <f t="shared" si="2027"/>
        <v>44.756267213595081</v>
      </c>
      <c r="DZ732" s="208">
        <f t="shared" si="2027"/>
        <v>46.562319952774502</v>
      </c>
      <c r="EA732" s="208">
        <f t="shared" si="2027"/>
        <v>45.227391055045878</v>
      </c>
      <c r="EB732" s="208">
        <f t="shared" si="2027"/>
        <v>44.665399032648132</v>
      </c>
      <c r="EC732" s="208">
        <f t="shared" si="2027"/>
        <v>42.457798850574719</v>
      </c>
      <c r="ED732" s="208">
        <f t="shared" si="2027"/>
        <v>42.372566676225986</v>
      </c>
      <c r="EE732" s="208">
        <f t="shared" si="2027"/>
        <v>43.957738129496406</v>
      </c>
      <c r="EF732" s="208">
        <f t="shared" si="2027"/>
        <v>45.553895466358654</v>
      </c>
      <c r="EG732" s="208">
        <f t="shared" si="2027"/>
        <v>45.434544895448958</v>
      </c>
      <c r="EH732" s="208">
        <f t="shared" si="2027"/>
        <v>46.025313820156917</v>
      </c>
    </row>
    <row r="733" spans="2:138" ht="15.75" x14ac:dyDescent="0.25">
      <c r="B733" s="51"/>
      <c r="C733" s="51"/>
      <c r="D733" s="95"/>
      <c r="E733" s="177"/>
      <c r="F733" s="177"/>
      <c r="G733" s="177"/>
      <c r="H733" s="82"/>
      <c r="I733" s="41"/>
      <c r="J733" s="8"/>
      <c r="K733" s="8"/>
      <c r="L733" s="8"/>
      <c r="M733" s="78"/>
      <c r="N733" s="41"/>
      <c r="O733" s="8"/>
      <c r="P733" s="8"/>
      <c r="Q733" s="78"/>
      <c r="R733" s="41"/>
      <c r="S733" s="8"/>
      <c r="T733" s="8"/>
      <c r="U733" s="78"/>
      <c r="V733" s="41"/>
      <c r="AA733" s="95"/>
      <c r="AB733" s="8"/>
      <c r="AC733" s="8"/>
      <c r="AD733" s="8"/>
      <c r="AE733" s="78"/>
      <c r="AG733" s="8"/>
      <c r="AH733" s="8"/>
      <c r="AI733" s="8"/>
      <c r="AJ733" s="78"/>
      <c r="AL733" s="8"/>
      <c r="AM733" s="8"/>
      <c r="AN733" s="8"/>
      <c r="AO733" s="78"/>
      <c r="AQ733" s="8"/>
      <c r="AR733" s="8"/>
      <c r="AS733" s="8"/>
      <c r="AT733" s="78"/>
      <c r="AV733" s="8"/>
      <c r="AW733" s="8"/>
      <c r="AX733" s="8"/>
      <c r="AY733" s="78"/>
      <c r="BA733" s="8"/>
      <c r="BB733" s="8"/>
      <c r="BC733" s="8"/>
      <c r="BD733" s="78"/>
      <c r="BF733" s="8"/>
      <c r="BG733" s="8"/>
      <c r="BH733" s="8"/>
      <c r="BI733" s="78"/>
      <c r="BK733" s="8"/>
      <c r="BL733" s="8"/>
      <c r="BM733" s="8"/>
      <c r="BN733" s="78"/>
      <c r="BP733" s="8"/>
      <c r="BQ733" s="8"/>
      <c r="BR733" s="8"/>
      <c r="BS733" s="78"/>
      <c r="BU733" s="8"/>
      <c r="BV733" s="8"/>
      <c r="BW733" s="8"/>
      <c r="BX733" s="78"/>
      <c r="BZ733" s="8"/>
      <c r="CA733" s="8"/>
      <c r="CB733" s="8"/>
      <c r="CC733" s="78"/>
      <c r="CE733" s="8"/>
      <c r="CF733" s="8"/>
      <c r="CG733" s="8"/>
      <c r="CH733" s="7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</row>
    <row r="734" spans="2:138" x14ac:dyDescent="0.25">
      <c r="B734" s="51"/>
      <c r="C734" s="51"/>
      <c r="D734" s="137" t="s">
        <v>390</v>
      </c>
      <c r="H734" s="138"/>
      <c r="I734" s="41"/>
      <c r="N734" s="41"/>
      <c r="R734" s="41"/>
      <c r="U734" s="7"/>
      <c r="V734" s="41"/>
      <c r="W734" s="74"/>
      <c r="X734" s="75"/>
      <c r="Y734" s="74"/>
      <c r="Z734" s="76"/>
      <c r="AA734" s="137"/>
      <c r="AE734" s="7"/>
      <c r="AJ734" s="7"/>
      <c r="AO734" s="7"/>
      <c r="AT734" s="7"/>
      <c r="AY734" s="7"/>
      <c r="BD734" s="7"/>
      <c r="BI734" s="7"/>
      <c r="BN734" s="7"/>
      <c r="BS734" s="7"/>
      <c r="BX734" s="7"/>
      <c r="CC734" s="7"/>
      <c r="CH734" s="7"/>
    </row>
    <row r="735" spans="2:138" x14ac:dyDescent="0.25">
      <c r="B735" s="51">
        <v>69151</v>
      </c>
      <c r="C735" s="51"/>
      <c r="D735" t="str" cm="1">
        <f t="array" ref="D735">_xll.OneStreamExcelAddIn.XFFunctions.XFGetMemberInfo("Description","Account",B735)</f>
        <v>Patient Activities</v>
      </c>
      <c r="E735" s="53">
        <f>_xll.OneStreamExcelAddIn.XFFunctions.XFGetCell("TRUE", "CONSOL", $D$3,"TOT_Entity","USD","Actual",$E$3,"PERIODIC",$B735,"TOPFLOW","TOP","TOP","top1",$C735,"top3","Open_Acute_DIV1","TOP5","TOP6","REPORTED","TOP8")</f>
        <v>1672.76</v>
      </c>
      <c r="F735" s="53">
        <f>_xll.OneStreamExcelAddIn.XFFunctions.XFGetCell("TRUE", "CONSOL", $D$3,"TOT_Entity","Aggregated","Budget_Working",$E$3,"PERIODIC",$B735,"TOPFLOW","TOP","TOP","top1",$C735,"top3","Open_Acute_DIV1","TOP5","TOP6","REPORTED","TOP8")</f>
        <v>2313.36</v>
      </c>
      <c r="G735" s="53">
        <f t="shared" ref="G735:G755" si="2029">F735-E735</f>
        <v>640.60000000000014</v>
      </c>
      <c r="H735" s="55">
        <f t="shared" ref="H735:H755" si="2030">IFERROR(G735/F735,0)</f>
        <v>0.27691323442957433</v>
      </c>
      <c r="I735" s="41"/>
      <c r="J735" s="53">
        <f>_xll.OneStreamExcelAddIn.XFFunctions.XFGetCell("TRUE", "CONSOL", $D$3,"TOT_Entity","USD","Actual",$E$3,"YTD",$B735,"TOPFLOW","TOP","TOP","top1",$C735,"TOP3","Open_Acute_DIV1","TOP5","TOP6","REPORTED","TOP8")</f>
        <v>6095.02</v>
      </c>
      <c r="K735" s="53">
        <f>_xll.OneStreamExcelAddIn.XFFunctions.XFGetCell("TRUE", "CONSOL", $D$3,"TOT_Entity","Aggregated","Budget_Working",$E$3,"YTD",$B735,"TOPFLOW","TOP","TOP","top1",$C735,"TOP3","Open_Acute_DIV1","TOP5","TOP6","REPORTED","TOP8")</f>
        <v>9003.9599999999991</v>
      </c>
      <c r="L735" s="53">
        <f t="shared" ref="L735:L755" si="2031">K735-J735</f>
        <v>2908.9399999999987</v>
      </c>
      <c r="M735" s="40">
        <f t="shared" ref="M735" si="2032">IFERROR(L735/K735,0)</f>
        <v>0.32307340325812189</v>
      </c>
      <c r="N735" s="41"/>
      <c r="O735" s="53">
        <f>_xll.OneStreamExcelAddIn.XFFunctions.XFGetCell("TRUE", "CONSOL", $D$3,"TOT_Entity","USD","Actual",$F$3,"YTD",$B735,"TOPFLOW","TOP","TOP","top1",$C735,"TOP3","Open_Acute_DIV1","TOP5","TOP6","REPORTED","TOP8")</f>
        <v>13463.33</v>
      </c>
      <c r="P735" s="53">
        <f>_xll.OneStreamExcelAddIn.XFFunctions.XFGetCell("TRUE", "CONSOL", $D$3,"TOT_Entity","USD","Actual",$E$3,"YTD",$B735,"TOPFLOW","TOP","TOP","top1",$C735,"top3","Open_Acute_DIV1","TOP5","TOP6","REPORTED","VAR_BW_PY_Actual")</f>
        <v>7368.31</v>
      </c>
      <c r="Q735" s="40">
        <f t="shared" ref="Q735:Q755" si="2033">IFERROR(P735/O735,0)</f>
        <v>0.54728733530263318</v>
      </c>
      <c r="R735" s="41"/>
      <c r="S735" s="53">
        <f>_xll.OneStreamExcelAddIn.XFFunctions.XFGetCell("TRUE", "CONSOL", $D$3,"TOT_Entity","USD","MIDFCST",$E$3,"MTD",$B735,"TOPFLOW","TOP","TOP","top1",$C735,"TOP3","Open_Acute_DIV1","TOP5","TOP6","REPORTED","TOP8")</f>
        <v>0</v>
      </c>
      <c r="T735" s="53">
        <f t="shared" ref="T735:T755" si="2034">S735-E735</f>
        <v>-1672.76</v>
      </c>
      <c r="U735" s="40">
        <f t="shared" ref="U735:U755" si="2035">IFERROR(T735/S735,0)</f>
        <v>0</v>
      </c>
      <c r="V735" s="41"/>
      <c r="W735" s="42"/>
      <c r="X735" s="43"/>
      <c r="Y735" s="42"/>
      <c r="Z735" s="44"/>
      <c r="AB735" s="53">
        <f>_xll.OneStreamExcelAddIn.XFFunctions.XFGetCell("TRUE", "CONSOL", $D$3,"TOT_Entity","USD","Actual",[1]Setup!C4,"PERIODIC",$B735,"TOPFLOW","TOP","TOP","top1",$C735,"top3","Open_Acute_DIV1","TOP5","TOP6","REPORTED","TOP8")</f>
        <v>1288.1099999999999</v>
      </c>
      <c r="AC735" s="53">
        <f>_xll.OneStreamExcelAddIn.XFFunctions.XFGetCell("TRUE", "CONSOL", $D$3,"TOT_Entity","Aggregated","Budget_Working",[1]Setup!C4,"PERIODIC",$B735,"TOPFLOW","TOP","TOP","top1",$C735,"top3","Open_Acute_DIV1","TOP5","TOP6","REPORTED","TOP8")</f>
        <v>2238.0300000000002</v>
      </c>
      <c r="AD735" s="53">
        <f t="shared" ref="AD735:AD755" si="2036">AC735-AB735</f>
        <v>949.9200000000003</v>
      </c>
      <c r="AE735" s="40">
        <f t="shared" ref="AE735:AE754" si="2037">IFERROR(AD735/AC735,0)</f>
        <v>0.42444471253736554</v>
      </c>
      <c r="AG735" s="53">
        <f>_xll.OneStreamExcelAddIn.XFFunctions.XFGetCell("TRUE", "CONSOL", $D$3,"TOT_Entity","USD","Actual",[1]Setup!C5,"PERIODIC",$B735,"TOPFLOW","TOP","TOP","top1",$C735,"top3","Open_Acute_DIV1","TOP5","TOP6","REPORTED","TOP8")</f>
        <v>1366.21</v>
      </c>
      <c r="AH735" s="53">
        <f>_xll.OneStreamExcelAddIn.XFFunctions.XFGetCell("TRUE", "CONSOL", $D$3,"TOT_Entity","Aggregated","Budget_Working",[1]Setup!C5,"PERIODIC",$B735,"TOPFLOW","TOP","TOP","top1",$C735,"top3","Open_Acute_DIV1","TOP5","TOP6","REPORTED","TOP8")</f>
        <v>2125.44</v>
      </c>
      <c r="AI735" s="53">
        <f t="shared" ref="AI735:AI755" si="2038">AH735-AG735</f>
        <v>759.23</v>
      </c>
      <c r="AJ735" s="40">
        <f t="shared" ref="AJ735:AJ754" si="2039">IFERROR(AI735/AH735,0)</f>
        <v>0.35721074224631133</v>
      </c>
      <c r="AL735" s="53">
        <f>_xll.OneStreamExcelAddIn.XFFunctions.XFGetCell("TRUE", "CONSOL", $D$3,"TOT_Entity","USD","Actual",[1]Setup!C6,"PERIODIC",$B735,"TOPFLOW","TOP","TOP","top1",$C735,"top3","Open_Acute_DIV1","TOP5","TOP6","REPORTED","TOP8")</f>
        <v>1767.94</v>
      </c>
      <c r="AM735" s="53">
        <f>_xll.OneStreamExcelAddIn.XFFunctions.XFGetCell("TRUE", "CONSOL", $D$3,"TOT_Entity","Aggregated","Budget_Working",[1]Setup!C6,"PERIODIC",$B735,"TOPFLOW","TOP","TOP","top1",$C735,"top3","Open_Acute_DIV1","TOP5","TOP6","REPORTED","TOP8")</f>
        <v>2327.13</v>
      </c>
      <c r="AN735" s="53">
        <f t="shared" ref="AN735:AN755" si="2040">AM735-AL735</f>
        <v>559.19000000000005</v>
      </c>
      <c r="AO735" s="40">
        <f t="shared" ref="AO735:AO754" si="2041">IFERROR(AN735/AM735,0)</f>
        <v>0.24029168976378631</v>
      </c>
      <c r="AQ735" s="53">
        <f>_xll.OneStreamExcelAddIn.XFFunctions.XFGetCell("TRUE", "CONSOL", $D$3,"TOT_Entity","USD","Actual",[1]Setup!C7,"PERIODIC",$B735,"TOPFLOW","TOP","TOP","top1",$C735,"top3","Open_Acute_DIV1","TOP5","TOP6","REPORTED","TOP8")</f>
        <v>1672.76</v>
      </c>
      <c r="AR735" s="53">
        <f>_xll.OneStreamExcelAddIn.XFFunctions.XFGetCell("TRUE", "CONSOL", $D$3,"TOT_Entity","Aggregated","Budget_Working",[1]Setup!C7,"PERIODIC",$B735,"TOPFLOW","TOP","TOP","top1",$C735,"top3","Open_Acute_DIV1","TOP5","TOP6","REPORTED","TOP8")</f>
        <v>2313.36</v>
      </c>
      <c r="AS735" s="53">
        <f t="shared" ref="AS735:AS755" si="2042">AR735-AQ735</f>
        <v>640.60000000000014</v>
      </c>
      <c r="AT735" s="40">
        <f t="shared" ref="AT735:AT754" si="2043">IFERROR(AS735/AR735,0)</f>
        <v>0.27691323442957433</v>
      </c>
      <c r="AV735" s="53">
        <f>_xll.OneStreamExcelAddIn.XFFunctions.XFGetCell("TRUE", "CONSOL", $D$3,"TOT_Entity","USD","Actual",[1]Setup!C8,"PERIODIC",$B735,"TOPFLOW","TOP","TOP","top1",$C735,"top3","Open_Acute_DIV1","TOP5","TOP6","REPORTED","TOP8")</f>
        <v>-6095.02</v>
      </c>
      <c r="AW735" s="53">
        <f>_xll.OneStreamExcelAddIn.XFFunctions.XFGetCell("TRUE", "CONSOL", $D$3,"TOT_Entity","Aggregated","Budget_Working",[1]Setup!C8,"PERIODIC",$B735,"TOPFLOW","TOP","TOP","top1",$C735,"top3","Open_Acute_DIV1","TOP5","TOP6","REPORTED","TOP8")</f>
        <v>2348.19</v>
      </c>
      <c r="AX735" s="53">
        <f t="shared" ref="AX735:AX755" si="2044">AW735-AV735</f>
        <v>8443.2100000000009</v>
      </c>
      <c r="AY735" s="40">
        <f t="shared" ref="AY735:AY754" si="2045">IFERROR(AX735/AW735,0)</f>
        <v>3.5956247152061804</v>
      </c>
      <c r="BA735" s="53">
        <f>_xll.OneStreamExcelAddIn.XFFunctions.XFGetCell("TRUE", "CONSOL", $D$3,"TOT_Entity","USD","Actual",[1]Setup!C9,"PERIODIC",$B735,"TOPFLOW","TOP","TOP","top1",$C735,"top3","Open_Acute_DIV1","TOP5","TOP6","REPORTED","TOP8")</f>
        <v>0</v>
      </c>
      <c r="BB735" s="53">
        <f>_xll.OneStreamExcelAddIn.XFFunctions.XFGetCell("TRUE", "CONSOL", $D$3,"TOT_Entity","Aggregated","Budget_Working",[1]Setup!C9,"PERIODIC",$B735,"TOPFLOW","TOP","TOP","top1",$C735,"top3","Open_Acute_DIV1","TOP5","TOP6","REPORTED","TOP8")</f>
        <v>2310.12</v>
      </c>
      <c r="BC735" s="53">
        <f t="shared" ref="BC735:BC755" si="2046">BB735-BA735</f>
        <v>2310.12</v>
      </c>
      <c r="BD735" s="40">
        <f t="shared" ref="BD735:BD754" si="2047">IFERROR(BC735/BB735,0)</f>
        <v>1</v>
      </c>
      <c r="BF735" s="53">
        <f>_xll.OneStreamExcelAddIn.XFFunctions.XFGetCell("TRUE", "CONSOL", $D$3,"TOT_Entity","USD","Actual",[1]Setup!C10,"PERIODIC",$B735,"TOPFLOW","TOP","TOP","top1",$C735,"top3","Open_Acute_DIV1","TOP5","TOP6","REPORTED","TOP8")</f>
        <v>0</v>
      </c>
      <c r="BG735" s="53">
        <f>_xll.OneStreamExcelAddIn.XFFunctions.XFGetCell("TRUE", "CONSOL", $D$3,"TOT_Entity","Aggregated","Budget_Working",[1]Setup!C10,"PERIODIC",$B735,"TOPFLOW","TOP","TOP","top1",$C735,"top3","Open_Acute_DIV1","TOP5","TOP6","REPORTED","TOP8")</f>
        <v>2340.9</v>
      </c>
      <c r="BH735" s="53">
        <f t="shared" ref="BH735:BH755" si="2048">BG735-BF735</f>
        <v>2340.9</v>
      </c>
      <c r="BI735" s="40">
        <f t="shared" ref="BI735:BI754" si="2049">IFERROR(BH735/BG735,0)</f>
        <v>1</v>
      </c>
      <c r="BK735" s="53">
        <f>_xll.OneStreamExcelAddIn.XFFunctions.XFGetCell("TRUE", "CONSOL", $D$3,"TOT_Entity","USD","Actual",[1]Setup!C11,"PERIODIC",$B735,"TOPFLOW","TOP","TOP","top1",$C735,"top3","Open_Acute_DIV1","TOP5","TOP6","REPORTED","TOP8")</f>
        <v>0</v>
      </c>
      <c r="BL735" s="53">
        <f>_xll.OneStreamExcelAddIn.XFFunctions.XFGetCell("TRUE", "CONSOL", $D$3,"TOT_Entity","Aggregated","Budget_Working",[1]Setup!C11,"PERIODIC",$B735,"TOPFLOW","TOP","TOP","top1",$C735,"top3","Open_Acute_DIV1","TOP5","TOP6","REPORTED","TOP8")</f>
        <v>2257.4699999999998</v>
      </c>
      <c r="BM735" s="53">
        <f t="shared" ref="BM735:BM755" si="2050">BL735-BK735</f>
        <v>2257.4699999999998</v>
      </c>
      <c r="BN735" s="40">
        <f t="shared" ref="BN735:BN754" si="2051">IFERROR(BM735/BL735,0)</f>
        <v>1</v>
      </c>
      <c r="BP735" s="53">
        <f>_xll.OneStreamExcelAddIn.XFFunctions.XFGetCell("TRUE", "CONSOL", $D$3,"TOT_Entity","USD","Actual",[1]Setup!C12,"PERIODIC",$B735,"TOPFLOW","TOP","TOP","top1",$C735,"top3","Open_Acute_DIV1","TOP5","TOP6","REPORTED","TOP8")</f>
        <v>0</v>
      </c>
      <c r="BQ735" s="53">
        <f>_xll.OneStreamExcelAddIn.XFFunctions.XFGetCell("TRUE", "CONSOL", $D$3,"TOT_Entity","Aggregated","Budget_Working",[1]Setup!C12,"PERIODIC",$B735,"TOPFLOW","TOP","TOP","top1",$C735,"top3","Open_Acute_DIV1","TOP5","TOP6","REPORTED","TOP8")</f>
        <v>2283.39</v>
      </c>
      <c r="BR735" s="53">
        <f t="shared" ref="BR735:BR755" si="2052">BQ735-BP735</f>
        <v>2283.39</v>
      </c>
      <c r="BS735" s="40">
        <f t="shared" ref="BS735:BS754" si="2053">IFERROR(BR735/BQ735,0)</f>
        <v>1</v>
      </c>
      <c r="BU735" s="53">
        <f>_xll.OneStreamExcelAddIn.XFFunctions.XFGetCell("TRUE", "CONSOL", $D$3,"TOT_Entity","USD","Actual",[1]Setup!C13,"PERIODIC",$B735,"TOPFLOW","TOP","TOP","top1",$C735,"top3","Open_Acute_DIV1","TOP5","TOP6","REPORTED","TOP8")</f>
        <v>0</v>
      </c>
      <c r="BV735" s="53">
        <f>_xll.OneStreamExcelAddIn.XFFunctions.XFGetCell("TRUE", "CONSOL", $D$3,"TOT_Entity","Aggregated","Budget_Working",[1]Setup!C13,"PERIODIC",$B735,"TOPFLOW","TOP","TOP","top1",$C735,"top3","Open_Acute_DIV1","TOP5","TOP6","REPORTED","TOP8")</f>
        <v>2385.4499999999998</v>
      </c>
      <c r="BW735" s="53">
        <f t="shared" ref="BW735:BW755" si="2054">BV735-BU735</f>
        <v>2385.4499999999998</v>
      </c>
      <c r="BX735" s="40">
        <f t="shared" ref="BX735:BX754" si="2055">IFERROR(BW735/BV735,0)</f>
        <v>1</v>
      </c>
      <c r="BZ735" s="53">
        <f>_xll.OneStreamExcelAddIn.XFFunctions.XFGetCell("TRUE", "CONSOL", $D$3,"TOT_Entity","USD","Actual",[1]Setup!C14,"PERIODIC",$B735,"TOPFLOW","TOP","TOP","top1",$C735,"top3","Open_Acute_DIV1","TOP5","TOP6","REPORTED","TOP8")</f>
        <v>0</v>
      </c>
      <c r="CA735" s="53">
        <f>_xll.OneStreamExcelAddIn.XFFunctions.XFGetCell("TRUE", "CONSOL", $D$3,"TOT_Entity","Aggregated","Budget_Working",[1]Setup!C14,"PERIODIC",$B735,"TOPFLOW","TOP","TOP","top1",$C735,"top3","Open_Acute_DIV1","TOP5","TOP6","REPORTED","TOP8")</f>
        <v>2246.94</v>
      </c>
      <c r="CB735" s="53">
        <f t="shared" ref="CB735:CB755" si="2056">CA735-BZ735</f>
        <v>2246.94</v>
      </c>
      <c r="CC735" s="40">
        <f t="shared" ref="CC735:CC754" si="2057">IFERROR(CB735/CA735,0)</f>
        <v>1</v>
      </c>
      <c r="CE735" s="53">
        <f>_xll.OneStreamExcelAddIn.XFFunctions.XFGetCell("TRUE", "CONSOL", $D$3,"TOT_Entity","USD","Actual",[1]Setup!C15,"PERIODIC",$B735,"TOPFLOW","TOP","TOP","top1",$C735,"top3","Open_Acute_DIV1","TOP5","TOP6","REPORTED","TOP8")</f>
        <v>0</v>
      </c>
      <c r="CF735" s="53">
        <f>_xll.OneStreamExcelAddIn.XFFunctions.XFGetCell("TRUE", "CONSOL", $D$3,"TOT_Entity","Aggregated","Budget_Working",[1]Setup!C15,"PERIODIC",$B735,"TOPFLOW","TOP","TOP","top1",$C735,"top3","Open_Acute_DIV1","TOP5","TOP6","REPORTED","TOP8")</f>
        <v>2304.4499999999998</v>
      </c>
      <c r="CG735" s="53">
        <f t="shared" ref="CG735:CG755" si="2058">CF735-CE735</f>
        <v>2304.4499999999998</v>
      </c>
      <c r="CH735" s="40">
        <f t="shared" ref="CH735:CH754" si="2059">IFERROR(CG735/CF735,0)</f>
        <v>1</v>
      </c>
      <c r="CI735" s="212"/>
      <c r="CJ735" s="53">
        <f>_xll.OneStreamExcelAddIn.XFFunctions.XFGetCell("TRUE", "CONSOL", $D$3,"TOT_Entity","USD","Actual",[1]Setup!C4,"PERIODIC",$B735,"TOPFLOW","TOP","TOP","top1",$C735,"top3","Open_Acute_DIV1","TOP5","TOP6","REPORTED","TOP8")</f>
        <v>1288.1099999999999</v>
      </c>
      <c r="CK735" s="53">
        <f>_xll.OneStreamExcelAddIn.XFFunctions.XFGetCell("TRUE", "CONSOL", $D$3,"TOT_Entity","USD","Actual",[1]Setup!C5,"PERIODIC",$B735,"TOPFLOW","TOP","TOP","top1",$C735,"top3","Open_Acute_DIV1","TOP5","TOP6","REPORTED","TOP8")</f>
        <v>1366.21</v>
      </c>
      <c r="CL735" s="53">
        <f>_xll.OneStreamExcelAddIn.XFFunctions.XFGetCell("TRUE", "CONSOL", $D$3,"TOT_Entity","USD","Actual",[1]Setup!C6,"PERIODIC",$B735,"TOPFLOW","TOP","TOP","top1",$C735,"top3","Open_Acute_DIV1","TOP5","TOP6","REPORTED","TOP8")</f>
        <v>1767.94</v>
      </c>
      <c r="CM735" s="53">
        <f>_xll.OneStreamExcelAddIn.XFFunctions.XFGetCell("TRUE", "CONSOL", $D$3,"TOT_Entity","USD","Actual",[1]Setup!C7,"PERIODIC",$B735,"TOPFLOW","TOP","TOP","top1",$C735,"top3","Open_Acute_DIV1","TOP5","TOP6","REPORTED","TOP8")</f>
        <v>1672.76</v>
      </c>
      <c r="CN735" s="53">
        <f>_xll.OneStreamExcelAddIn.XFFunctions.XFGetCell("TRUE", "CONSOL", $D$3,"TOT_Entity","USD","Actual",[1]Setup!C8,"PERIODIC",$B735,"TOPFLOW","TOP","TOP","top1",$C735,"top3","Open_Acute_DIV1","TOP5","TOP6","REPORTED","TOP8")</f>
        <v>-6095.02</v>
      </c>
      <c r="CO735" s="53">
        <f>_xll.OneStreamExcelAddIn.XFFunctions.XFGetCell("TRUE", "CONSOL", $D$3,"TOT_Entity","USD","Actual",[1]Setup!C9,"PERIODIC",$B735,"TOPFLOW","TOP","TOP","top1",$C735,"top3","Open_Acute_DIV1","TOP5","TOP6","REPORTED","TOP8")</f>
        <v>0</v>
      </c>
      <c r="CP735" s="53">
        <f>_xll.OneStreamExcelAddIn.XFFunctions.XFGetCell("TRUE", "CONSOL", $D$3,"TOT_Entity","USD","Actual",[1]Setup!C10,"PERIODIC",$B735,"TOPFLOW","TOP","TOP","top1",$C735,"top3","Open_Acute_DIV1","TOP5","TOP6","REPORTED","TOP8")</f>
        <v>0</v>
      </c>
      <c r="CQ735" s="53">
        <f>_xll.OneStreamExcelAddIn.XFFunctions.XFGetCell("TRUE", "CONSOL", $D$3,"TOT_Entity","USD","Actual",[1]Setup!C11,"PERIODIC",$B735,"TOPFLOW","TOP","TOP","top1",$C735,"top3","Open_Acute_DIV1","TOP5","TOP6","REPORTED","TOP8")</f>
        <v>0</v>
      </c>
      <c r="CR735" s="53">
        <f>_xll.OneStreamExcelAddIn.XFFunctions.XFGetCell("TRUE", "CONSOL", $D$3,"TOT_Entity","USD","Actual",[1]Setup!C12,"PERIODIC",$B735,"TOPFLOW","TOP","TOP","top1",$C735,"top3","Open_Acute_DIV1","TOP5","TOP6","REPORTED","TOP8")</f>
        <v>0</v>
      </c>
      <c r="CS735" s="53">
        <f>_xll.OneStreamExcelAddIn.XFFunctions.XFGetCell("TRUE", "CONSOL", $D$3,"TOT_Entity","USD","Actual",[1]Setup!C13,"PERIODIC",$B735,"TOPFLOW","TOP","TOP","top1",$C735,"top3","Open_Acute_DIV1","TOP5","TOP6","REPORTED","TOP8")</f>
        <v>0</v>
      </c>
      <c r="CT735" s="53">
        <f>_xll.OneStreamExcelAddIn.XFFunctions.XFGetCell("TRUE", "CONSOL", $D$3,"TOT_Entity","USD","Actual",[1]Setup!C14,"PERIODIC",$B735,"TOPFLOW","TOP","TOP","top1",$C735,"top3","Open_Acute_DIV1","TOP5","TOP6","REPORTED","TOP8")</f>
        <v>0</v>
      </c>
      <c r="CU735" s="53">
        <f>_xll.OneStreamExcelAddIn.XFFunctions.XFGetCell("TRUE", "CONSOL", $D$3,"TOT_Entity","USD","Actual",[1]Setup!C15,"PERIODIC",$B735,"TOPFLOW","TOP","TOP","top1",$C735,"top3","Open_Acute_DIV1","TOP5","TOP6","REPORTED","TOP8")</f>
        <v>0</v>
      </c>
      <c r="CV735" s="212"/>
      <c r="CW735" s="53">
        <f>_xll.OneStreamExcelAddIn.XFFunctions.XFGetCell("TRUE", "CONSOL", $D$3,"TOT_Entity","USD","Actual",[1]Setup!C17,"PERIODIC",$B735,"TOPFLOW","TOP","TOP","top1",$C735,"top3","Open_Acute_DIV1","TOP5","TOP6","REPORTED","TOP8")</f>
        <v>1971.1</v>
      </c>
      <c r="CX735" s="53">
        <f>_xll.OneStreamExcelAddIn.XFFunctions.XFGetCell("TRUE", "CONSOL", $D$3,"TOT_Entity","USD","Actual",[1]Setup!C18,"PERIODIC",$B735,"TOPFLOW","TOP","TOP","top1",$C735,"top3","Open_Acute_DIV1","TOP5","TOP6","REPORTED","TOP8")</f>
        <v>1428.49</v>
      </c>
      <c r="CY735" s="53">
        <f>_xll.OneStreamExcelAddIn.XFFunctions.XFGetCell("TRUE", "CONSOL", $D$3,"TOT_Entity","USD","Actual",[1]Setup!C19,"PERIODIC",$B735,"TOPFLOW","TOP","TOP","top1",$C735,"top3","Open_Acute_DIV1","TOP5","TOP6","REPORTED","TOP8")</f>
        <v>3682.57</v>
      </c>
      <c r="CZ735" s="53">
        <f>_xll.OneStreamExcelAddIn.XFFunctions.XFGetCell("TRUE", "CONSOL", $D$3,"TOT_Entity","USD","Actual",[1]Setup!C20,"PERIODIC",$B735,"TOPFLOW","TOP","TOP","top1",$C735,"top3","Open_Acute_DIV1","TOP5","TOP6","REPORTED","TOP8")</f>
        <v>6381.17</v>
      </c>
      <c r="DA735" s="53">
        <f>_xll.OneStreamExcelAddIn.XFFunctions.XFGetCell("TRUE", "CONSOL", $D$3,"TOT_Entity","USD","Actual",[1]Setup!C21,"PERIODIC",$B735,"TOPFLOW","TOP","TOP","top1",$C735,"top3","Open_Acute_DIV1","TOP5","TOP6","REPORTED","TOP8")</f>
        <v>3463.78</v>
      </c>
      <c r="DB735" s="53">
        <f>_xll.OneStreamExcelAddIn.XFFunctions.XFGetCell("TRUE", "CONSOL", $D$3,"TOT_Entity","USD","Actual",[1]Setup!C22,"PERIODIC",$B735,"TOPFLOW","TOP","TOP","top1",$C735,"top3","Open_Acute_DIV1","TOP5","TOP6","REPORTED","TOP8")</f>
        <v>5407.86</v>
      </c>
      <c r="DC735" s="53">
        <f>_xll.OneStreamExcelAddIn.XFFunctions.XFGetCell("TRUE", "CONSOL", $D$3,"TOT_Entity","USD","Actual",[1]Setup!C23,"PERIODIC",$B735,"TOPFLOW","TOP","TOP","top1",$C735,"top3","Open_Acute_DIV1","TOP5","TOP6","REPORTED","TOP8")</f>
        <v>4292.76</v>
      </c>
      <c r="DD735" s="53">
        <f>_xll.OneStreamExcelAddIn.XFFunctions.XFGetCell("TRUE", "CONSOL", $D$3,"TOT_Entity","USD","Actual",[1]Setup!C24,"PERIODIC",$B735,"TOPFLOW","TOP","TOP","top1",$C735,"top3","Open_Acute_DIV1","TOP5","TOP6","REPORTED","TOP8")</f>
        <v>2691.98</v>
      </c>
      <c r="DE735" s="53">
        <f>_xll.OneStreamExcelAddIn.XFFunctions.XFGetCell("TRUE", "CONSOL", $D$3,"TOT_Entity","USD","Actual",[1]Setup!C25,"PERIODIC",$B735,"TOPFLOW","TOP","TOP","top1",$C735,"top3","Open_Acute_DIV1","TOP5","TOP6","REPORTED","TOP8")</f>
        <v>2209.94</v>
      </c>
      <c r="DF735" s="53">
        <f>_xll.OneStreamExcelAddIn.XFFunctions.XFGetCell("TRUE", "CONSOL", $D$3,"TOT_Entity","USD","Actual",[1]Setup!C26,"PERIODIC",$B735,"TOPFLOW","TOP","TOP","top1",$C735,"top3","Open_Acute_DIV1","TOP5","TOP6","REPORTED","TOP8")</f>
        <v>2062.83</v>
      </c>
      <c r="DG735" s="53">
        <f>_xll.OneStreamExcelAddIn.XFFunctions.XFGetCell("TRUE", "CONSOL", $D$3,"TOT_Entity","USD","Actual",[1]Setup!C27,"PERIODIC",$B735,"TOPFLOW","TOP","TOP","top1",$C735,"top3","Open_Acute_DIV1","TOP5","TOP6","REPORTED","TOP8")</f>
        <v>5776.21</v>
      </c>
      <c r="DH735" s="53">
        <f>_xll.OneStreamExcelAddIn.XFFunctions.XFGetCell("TRUE", "CONSOL", $D$3,"TOT_Entity","USD","Actual",[1]Setup!C28,"PERIODIC",$B735,"TOPFLOW","TOP","TOP","top1",$C735,"top3","Open_Acute_DIV1","TOP5","TOP6","REPORTED","TOP8")</f>
        <v>5476.01</v>
      </c>
      <c r="DI735" s="178"/>
      <c r="DJ735" s="53">
        <f>_xll.OneStreamExcelAddIn.XFFunctions.XFGetCell("TRUE", "CONSOL", $D$3,"TOT_Entity","Aggregated","Budget_Working",[1]Setup!C4,"PERIODIC",$B735,"TOPFLOW","TOP","TOP","top1",$C735,"top3","Open_Acute_DIV1","TOP5","TOP6","REPORTED","TOP8")</f>
        <v>2238.0300000000002</v>
      </c>
      <c r="DK735" s="53">
        <f>_xll.OneStreamExcelAddIn.XFFunctions.XFGetCell("TRUE", "CONSOL", $D$3,"TOT_Entity","Aggregated","Budget_Working",[1]Setup!C5,"PERIODIC",$B735,"TOPFLOW","TOP","TOP","top1",$C735,"top3","Open_Acute_DIV1","TOP5","TOP6","REPORTED","TOP8")</f>
        <v>2125.44</v>
      </c>
      <c r="DL735" s="53">
        <f>_xll.OneStreamExcelAddIn.XFFunctions.XFGetCell("TRUE", "CONSOL", $D$3,"TOT_Entity","Aggregated","Budget_Working",[1]Setup!C6,"PERIODIC",$B735,"TOPFLOW","TOP","TOP","top1",$C735,"top3","Open_Acute_DIV1","TOP5","TOP6","REPORTED","TOP8")</f>
        <v>2327.13</v>
      </c>
      <c r="DM735" s="53">
        <f>_xll.OneStreamExcelAddIn.XFFunctions.XFGetCell("TRUE", "CONSOL", $D$3,"TOT_Entity","Aggregated","Budget_Working",[1]Setup!C7,"PERIODIC",$B735,"TOPFLOW","TOP","TOP","top1",$C735,"top3","Open_Acute_DIV1","TOP5","TOP6","REPORTED","TOP8")</f>
        <v>2313.36</v>
      </c>
      <c r="DN735" s="53">
        <f>_xll.OneStreamExcelAddIn.XFFunctions.XFGetCell("TRUE", "CONSOL", $D$3,"TOT_Entity","Aggregated","Budget_Working",[1]Setup!C8,"PERIODIC",$B735,"TOPFLOW","TOP","TOP","top1",$C735,"top3","Open_Acute_DIV1","TOP5","TOP6","REPORTED","TOP8")</f>
        <v>2348.19</v>
      </c>
      <c r="DO735" s="53">
        <f>_xll.OneStreamExcelAddIn.XFFunctions.XFGetCell("TRUE", "CONSOL", $D$3,"TOT_Entity","Aggregated","Budget_Working",[1]Setup!C9,"PERIODIC",$B735,"TOPFLOW","TOP","TOP","top1",$C735,"top3","Open_Acute_DIV1","TOP5","TOP6","REPORTED","TOP8")</f>
        <v>2310.12</v>
      </c>
      <c r="DP735" s="53">
        <f>_xll.OneStreamExcelAddIn.XFFunctions.XFGetCell("TRUE", "CONSOL", $D$3,"TOT_Entity","Aggregated","Budget_Working",[1]Setup!C10,"PERIODIC",$B735,"TOPFLOW","TOP","TOP","top1",$C735,"top3","Open_Acute_DIV1","TOP5","TOP6","REPORTED","TOP8")</f>
        <v>2340.9</v>
      </c>
      <c r="DQ735" s="53">
        <f>_xll.OneStreamExcelAddIn.XFFunctions.XFGetCell("TRUE", "CONSOL", $D$3,"TOT_Entity","Aggregated","Budget_Working",[1]Setup!C11,"PERIODIC",$B735,"TOPFLOW","TOP","TOP","top1",$C735,"top3","Open_Acute_DIV1","TOP5","TOP6","REPORTED","TOP8")</f>
        <v>2257.4699999999998</v>
      </c>
      <c r="DR735" s="53">
        <f>_xll.OneStreamExcelAddIn.XFFunctions.XFGetCell("TRUE", "CONSOL", $D$3,"TOT_Entity","Aggregated","Budget_Working",[1]Setup!C12,"PERIODIC",$B735,"TOPFLOW","TOP","TOP","top1",$C735,"top3","Open_Acute_DIV1","TOP5","TOP6","REPORTED","TOP8")</f>
        <v>2283.39</v>
      </c>
      <c r="DS735" s="53">
        <f>_xll.OneStreamExcelAddIn.XFFunctions.XFGetCell("TRUE", "CONSOL", $D$3,"TOT_Entity","Aggregated","Budget_Working",[1]Setup!C13,"PERIODIC",$B735,"TOPFLOW","TOP","TOP","top1",$C735,"top3","Open_Acute_DIV1","TOP5","TOP6","REPORTED","TOP8")</f>
        <v>2385.4499999999998</v>
      </c>
      <c r="DT735" s="53">
        <f>_xll.OneStreamExcelAddIn.XFFunctions.XFGetCell("TRUE", "CONSOL", $D$3,"TOT_Entity","Aggregated","Budget_Working",[1]Setup!C14,"PERIODIC",$B735,"TOPFLOW","TOP","TOP","top1",$C735,"top3","Open_Acute_DIV1","TOP5","TOP6","REPORTED","TOP8")</f>
        <v>2246.94</v>
      </c>
      <c r="DU735" s="53">
        <f>_xll.OneStreamExcelAddIn.XFFunctions.XFGetCell("TRUE", "CONSOL", $D$3,"TOT_Entity","Aggregated","Budget_Working",[1]Setup!C15,"PERIODIC",$B735,"TOPFLOW","TOP","TOP","top1",$C735,"top3","Open_Acute_DIV1","TOP5","TOP6","REPORTED","TOP8")</f>
        <v>2304.4499999999998</v>
      </c>
      <c r="DV735" s="178"/>
      <c r="DW735" s="53">
        <f>_xll.OneStreamExcelAddIn.XFFunctions.XFGetCell("TRUE", "CONSOL", $D$3,"TOT_Entity","USD","Budget_Final",[1]Setup!C17,"PERIODIC",$B735,"TOPFLOW","TOP","TOP","top1",$C735,"top3","Open_Acute_DIV1","TOP5","TOP6","REPORTED","TOP8")</f>
        <v>3723.51383158</v>
      </c>
      <c r="DX735" s="53">
        <f>_xll.OneStreamExcelAddIn.XFFunctions.XFGetCell("TRUE", "CONSOL", $D$3,"TOT_Entity","USD","Budget_Final",[1]Setup!C18,"PERIODIC",$B735,"TOPFLOW","TOP","TOP","top1",$C735,"top3","Open_Acute_DIV1","TOP5","TOP6","REPORTED","TOP8")</f>
        <v>3592.1605506639999</v>
      </c>
      <c r="DY735" s="53">
        <f>_xll.OneStreamExcelAddIn.XFFunctions.XFGetCell("TRUE", "CONSOL", $D$3,"TOT_Entity","USD","Budget_Final",[1]Setup!C19,"PERIODIC",$B735,"TOPFLOW","TOP","TOP","top1",$C735,"top3","Open_Acute_DIV1","TOP5","TOP6","REPORTED","TOP8")</f>
        <v>3908.1432683920002</v>
      </c>
      <c r="DZ735" s="53">
        <f>_xll.OneStreamExcelAddIn.XFFunctions.XFGetCell("TRUE", "CONSOL", $D$3,"TOT_Entity","USD","Budget_Final",[1]Setup!C20,"PERIODIC",$B735,"TOPFLOW","TOP","TOP","top1",$C735,"top3","Open_Acute_DIV1","TOP5","TOP6","REPORTED","TOP8")</f>
        <v>3891.6092889759998</v>
      </c>
      <c r="EA735" s="53">
        <f>_xll.OneStreamExcelAddIn.XFFunctions.XFGetCell("TRUE", "CONSOL", $D$3,"TOT_Entity","USD","Budget_Final",[1]Setup!C21,"PERIODIC",$B735,"TOPFLOW","TOP","TOP","top1",$C735,"top3","Open_Acute_DIV1","TOP5","TOP6","REPORTED","TOP8")</f>
        <v>3976.1162948800002</v>
      </c>
      <c r="EB735" s="53">
        <f>_xll.OneStreamExcelAddIn.XFFunctions.XFGetCell("TRUE", "CONSOL", $D$3,"TOT_Entity","USD","Budget_Final",[1]Setup!C22,"PERIODIC",$B735,"TOPFLOW","TOP","TOP","top1",$C735,"top3","Open_Acute_DIV1","TOP5","TOP6","REPORTED","TOP8")</f>
        <v>3818.124936016</v>
      </c>
      <c r="EC735" s="53">
        <f>_xll.OneStreamExcelAddIn.XFFunctions.XFGetCell("TRUE", "CONSOL", $D$3,"TOT_Entity","USD","Budget_Final",[1]Setup!C23,"PERIODIC",$B735,"TOPFLOW","TOP","TOP","top1",$C735,"top3","Open_Acute_DIV1","TOP5","TOP6","REPORTED","TOP8")</f>
        <v>3970.6049684079999</v>
      </c>
      <c r="ED735" s="53">
        <f>_xll.OneStreamExcelAddIn.XFFunctions.XFGetCell("TRUE", "CONSOL", $D$3,"TOT_Entity","USD","Budget_Final",[1]Setup!C24,"PERIODIC",$B735,"TOPFLOW","TOP","TOP","top1",$C735,"top3","Open_Acute_DIV1","TOP5","TOP6","REPORTED","TOP8")</f>
        <v>3972.442077232</v>
      </c>
      <c r="EE735" s="53">
        <f>_xll.OneStreamExcelAddIn.XFFunctions.XFGetCell("TRUE", "CONSOL", $D$3,"TOT_Entity","USD","Budget_Final",[1]Setup!C25,"PERIODIC",$B735,"TOPFLOW","TOP","TOP","top1",$C735,"top3","Open_Acute_DIV1","TOP5","TOP6","REPORTED","TOP8")</f>
        <v>3971.5235228199999</v>
      </c>
      <c r="EF735" s="53">
        <f>_xll.OneStreamExcelAddIn.XFFunctions.XFGetCell("TRUE", "CONSOL", $D$3,"TOT_Entity","USD","Budget_Final",[1]Setup!C26,"PERIODIC",$B735,"TOPFLOW","TOP","TOP","top1",$C735,"top3","Open_Acute_DIV1","TOP5","TOP6","REPORTED","TOP8")</f>
        <v>3954.0709889919999</v>
      </c>
      <c r="EG735" s="53">
        <f>_xll.OneStreamExcelAddIn.XFFunctions.XFGetCell("TRUE", "CONSOL", $D$3,"TOT_Entity","USD","Budget_Final",[1]Setup!C27,"PERIODIC",$B735,"TOPFLOW","TOP","TOP","top1",$C735,"top3","Open_Acute_DIV1","TOP5","TOP6","REPORTED","TOP8")</f>
        <v>3767.604443356</v>
      </c>
      <c r="EH735" s="53">
        <f>_xll.OneStreamExcelAddIn.XFFunctions.XFGetCell("TRUE", "CONSOL", $D$3,"TOT_Entity","USD","Budget_Final",[1]Setup!C28,"PERIODIC",$B735,"TOPFLOW","TOP","TOP","top1",$C735,"top3","Open_Acute_DIV1","TOP5","TOP6","REPORTED","TOP8")</f>
        <v>3817.2063816039999</v>
      </c>
    </row>
    <row r="736" spans="2:138" x14ac:dyDescent="0.25">
      <c r="B736" s="51">
        <v>69152</v>
      </c>
      <c r="C736" s="51"/>
      <c r="D736" t="str" cm="1">
        <f t="array" ref="D736">_xll.OneStreamExcelAddIn.XFFunctions.XFGetMemberInfo("Description","Account",B736)</f>
        <v>Patient Transportation</v>
      </c>
      <c r="E736" s="53">
        <f>_xll.OneStreamExcelAddIn.XFFunctions.XFGetCell("TRUE", "CONSOL", $D$3,"TOT_Entity","USD","Actual",$E$3,"PERIODIC",$B736,"TOPFLOW","TOP","TOP","top1",$C736,"top3","Open_Acute_DIV1","TOP5","TOP6","REPORTED","TOP8")</f>
        <v>8933.7999999999993</v>
      </c>
      <c r="F736" s="53">
        <f>_xll.OneStreamExcelAddIn.XFFunctions.XFGetCell("TRUE", "CONSOL", $D$3,"TOT_Entity","Aggregated","Budget_Working",$E$3,"PERIODIC",$B736,"TOPFLOW","TOP","TOP","top1",$C736,"top3","Open_Acute_DIV1","TOP5","TOP6","REPORTED","TOP8")</f>
        <v>4744.25</v>
      </c>
      <c r="G736" s="53">
        <f t="shared" si="2029"/>
        <v>-4189.5499999999993</v>
      </c>
      <c r="H736" s="55">
        <f t="shared" si="2030"/>
        <v>-0.88307951731042822</v>
      </c>
      <c r="I736" s="41"/>
      <c r="J736" s="53">
        <f>_xll.OneStreamExcelAddIn.XFFunctions.XFGetCell("TRUE", "CONSOL", $D$3,"TOT_Entity","USD","Actual",$E$3,"YTD",$B736,"TOPFLOW","TOP","TOP","top1",$C736,"TOP3","Open_Acute_DIV1","TOP5","TOP6","REPORTED","TOP8")</f>
        <v>34123.82</v>
      </c>
      <c r="K736" s="53">
        <f>_xll.OneStreamExcelAddIn.XFFunctions.XFGetCell("TRUE", "CONSOL", $D$3,"TOT_Entity","Aggregated","Budget_Working",$E$3,"YTD",$B736,"TOPFLOW","TOP","TOP","top1",$C736,"TOP3","Open_Acute_DIV1","TOP5","TOP6","REPORTED","TOP8")</f>
        <v>18530.75</v>
      </c>
      <c r="L736" s="53">
        <f t="shared" si="2031"/>
        <v>-15593.07</v>
      </c>
      <c r="M736" s="40">
        <f>IFERROR(L736/K736,0)</f>
        <v>-0.84146998907221782</v>
      </c>
      <c r="N736" s="41"/>
      <c r="O736" s="53">
        <f>_xll.OneStreamExcelAddIn.XFFunctions.XFGetCell("TRUE", "CONSOL", $D$3,"TOT_Entity","USD","Actual",$F$3,"YTD",$B736,"TOPFLOW","TOP","TOP","top1",$C736,"TOP3","Open_Acute_DIV1","TOP5","TOP6","REPORTED","TOP8")</f>
        <v>17612.009999999998</v>
      </c>
      <c r="P736" s="53">
        <f>_xll.OneStreamExcelAddIn.XFFunctions.XFGetCell("TRUE", "CONSOL", $D$3,"TOT_Entity","USD","Actual",$E$3,"YTD",$B736,"TOPFLOW","TOP","TOP","top1",$C736,"top3","Open_Acute_DIV1","TOP5","TOP6","REPORTED","VAR_BW_PY_Actual")</f>
        <v>-16511.810000000001</v>
      </c>
      <c r="Q736" s="40">
        <f t="shared" si="2033"/>
        <v>-0.93753126417711563</v>
      </c>
      <c r="R736" s="41"/>
      <c r="S736" s="53">
        <f>_xll.OneStreamExcelAddIn.XFFunctions.XFGetCell("TRUE", "CONSOL", $D$3,"TOT_Entity","USD","MIDFCST",$E$3,"MTD",$B736,"TOPFLOW","TOP","TOP","top1",$C736,"TOP3","Open_Acute_DIV1","TOP5","TOP6","REPORTED","TOP8")</f>
        <v>0</v>
      </c>
      <c r="T736" s="53">
        <f t="shared" si="2034"/>
        <v>-8933.7999999999993</v>
      </c>
      <c r="U736" s="40">
        <f t="shared" si="2035"/>
        <v>0</v>
      </c>
      <c r="V736" s="41"/>
      <c r="W736" s="42"/>
      <c r="X736" s="43"/>
      <c r="Y736" s="42"/>
      <c r="Z736" s="44"/>
      <c r="AB736" s="53">
        <f>_xll.OneStreamExcelAddIn.XFFunctions.XFGetCell("TRUE", "CONSOL", $D$3,"TOT_Entity","USD","Actual",[1]Setup!C4,"PERIODIC",$B736,"TOPFLOW","TOP","TOP","top1",$C736,"top3","Open_Acute_DIV1","TOP5","TOP6","REPORTED","TOP8")</f>
        <v>547.63</v>
      </c>
      <c r="AC736" s="53">
        <f>_xll.OneStreamExcelAddIn.XFFunctions.XFGetCell("TRUE", "CONSOL", $D$3,"TOT_Entity","Aggregated","Budget_Working",[1]Setup!C4,"PERIODIC",$B736,"TOPFLOW","TOP","TOP","top1",$C736,"top3","Open_Acute_DIV1","TOP5","TOP6","REPORTED","TOP8")</f>
        <v>4718</v>
      </c>
      <c r="AD736" s="53">
        <f t="shared" si="2036"/>
        <v>4170.37</v>
      </c>
      <c r="AE736" s="40">
        <f t="shared" si="2037"/>
        <v>0.88392751165748196</v>
      </c>
      <c r="AG736" s="53">
        <f>_xll.OneStreamExcelAddIn.XFFunctions.XFGetCell("TRUE", "CONSOL", $D$3,"TOT_Entity","USD","Actual",[1]Setup!C5,"PERIODIC",$B736,"TOPFLOW","TOP","TOP","top1",$C736,"top3","Open_Acute_DIV1","TOP5","TOP6","REPORTED","TOP8")</f>
        <v>10129.07</v>
      </c>
      <c r="AH736" s="53">
        <f>_xll.OneStreamExcelAddIn.XFFunctions.XFGetCell("TRUE", "CONSOL", $D$3,"TOT_Entity","Aggregated","Budget_Working",[1]Setup!C5,"PERIODIC",$B736,"TOPFLOW","TOP","TOP","top1",$C736,"top3","Open_Acute_DIV1","TOP5","TOP6","REPORTED","TOP8")</f>
        <v>4366.25</v>
      </c>
      <c r="AI736" s="53">
        <f t="shared" si="2038"/>
        <v>-5762.82</v>
      </c>
      <c r="AJ736" s="40">
        <f t="shared" si="2039"/>
        <v>-1.3198557114228455</v>
      </c>
      <c r="AL736" s="53">
        <f>_xll.OneStreamExcelAddIn.XFFunctions.XFGetCell("TRUE", "CONSOL", $D$3,"TOT_Entity","USD","Actual",[1]Setup!C6,"PERIODIC",$B736,"TOPFLOW","TOP","TOP","top1",$C736,"top3","Open_Acute_DIV1","TOP5","TOP6","REPORTED","TOP8")</f>
        <v>14513.32</v>
      </c>
      <c r="AM736" s="53">
        <f>_xll.OneStreamExcelAddIn.XFFunctions.XFGetCell("TRUE", "CONSOL", $D$3,"TOT_Entity","Aggregated","Budget_Working",[1]Setup!C6,"PERIODIC",$B736,"TOPFLOW","TOP","TOP","top1",$C736,"top3","Open_Acute_DIV1","TOP5","TOP6","REPORTED","TOP8")</f>
        <v>4702.25</v>
      </c>
      <c r="AN736" s="53">
        <f t="shared" si="2040"/>
        <v>-9811.07</v>
      </c>
      <c r="AO736" s="40">
        <f t="shared" si="2041"/>
        <v>-2.0864628635227818</v>
      </c>
      <c r="AQ736" s="53">
        <f>_xll.OneStreamExcelAddIn.XFFunctions.XFGetCell("TRUE", "CONSOL", $D$3,"TOT_Entity","USD","Actual",[1]Setup!C7,"PERIODIC",$B736,"TOPFLOW","TOP","TOP","top1",$C736,"top3","Open_Acute_DIV1","TOP5","TOP6","REPORTED","TOP8")</f>
        <v>8933.7999999999993</v>
      </c>
      <c r="AR736" s="53">
        <f>_xll.OneStreamExcelAddIn.XFFunctions.XFGetCell("TRUE", "CONSOL", $D$3,"TOT_Entity","Aggregated","Budget_Working",[1]Setup!C7,"PERIODIC",$B736,"TOPFLOW","TOP","TOP","top1",$C736,"top3","Open_Acute_DIV1","TOP5","TOP6","REPORTED","TOP8")</f>
        <v>4744.25</v>
      </c>
      <c r="AS736" s="53">
        <f t="shared" si="2042"/>
        <v>-4189.5499999999993</v>
      </c>
      <c r="AT736" s="40">
        <f t="shared" si="2043"/>
        <v>-0.88307951731042822</v>
      </c>
      <c r="AV736" s="53">
        <f>_xll.OneStreamExcelAddIn.XFFunctions.XFGetCell("TRUE", "CONSOL", $D$3,"TOT_Entity","USD","Actual",[1]Setup!C8,"PERIODIC",$B736,"TOPFLOW","TOP","TOP","top1",$C736,"top3","Open_Acute_DIV1","TOP5","TOP6","REPORTED","TOP8")</f>
        <v>-34123.82</v>
      </c>
      <c r="AW736" s="53">
        <f>_xll.OneStreamExcelAddIn.XFFunctions.XFGetCell("TRUE", "CONSOL", $D$3,"TOT_Entity","Aggregated","Budget_Working",[1]Setup!C8,"PERIODIC",$B736,"TOPFLOW","TOP","TOP","top1",$C736,"top3","Open_Acute_DIV1","TOP5","TOP6","REPORTED","TOP8")</f>
        <v>4758.25</v>
      </c>
      <c r="AX736" s="53">
        <f t="shared" si="2044"/>
        <v>38882.07</v>
      </c>
      <c r="AY736" s="40">
        <f t="shared" si="2045"/>
        <v>8.1715063311091267</v>
      </c>
      <c r="BA736" s="53">
        <f>_xll.OneStreamExcelAddIn.XFFunctions.XFGetCell("TRUE", "CONSOL", $D$3,"TOT_Entity","USD","Actual",[1]Setup!C9,"PERIODIC",$B736,"TOPFLOW","TOP","TOP","top1",$C736,"top3","Open_Acute_DIV1","TOP5","TOP6","REPORTED","TOP8")</f>
        <v>0</v>
      </c>
      <c r="BB736" s="53">
        <f>_xll.OneStreamExcelAddIn.XFFunctions.XFGetCell("TRUE", "CONSOL", $D$3,"TOT_Entity","Aggregated","Budget_Working",[1]Setup!C9,"PERIODIC",$B736,"TOPFLOW","TOP","TOP","top1",$C736,"top3","Open_Acute_DIV1","TOP5","TOP6","REPORTED","TOP8")</f>
        <v>4627</v>
      </c>
      <c r="BC736" s="53">
        <f t="shared" si="2046"/>
        <v>4627</v>
      </c>
      <c r="BD736" s="40">
        <f t="shared" si="2047"/>
        <v>1</v>
      </c>
      <c r="BF736" s="53">
        <f>_xll.OneStreamExcelAddIn.XFFunctions.XFGetCell("TRUE", "CONSOL", $D$3,"TOT_Entity","USD","Actual",[1]Setup!C10,"PERIODIC",$B736,"TOPFLOW","TOP","TOP","top1",$C736,"top3","Open_Acute_DIV1","TOP5","TOP6","REPORTED","TOP8")</f>
        <v>0</v>
      </c>
      <c r="BG736" s="53">
        <f>_xll.OneStreamExcelAddIn.XFFunctions.XFGetCell("TRUE", "CONSOL", $D$3,"TOT_Entity","Aggregated","Budget_Working",[1]Setup!C10,"PERIODIC",$B736,"TOPFLOW","TOP","TOP","top1",$C736,"top3","Open_Acute_DIV1","TOP5","TOP6","REPORTED","TOP8")</f>
        <v>4649.75</v>
      </c>
      <c r="BH736" s="53">
        <f t="shared" si="2048"/>
        <v>4649.75</v>
      </c>
      <c r="BI736" s="40">
        <f t="shared" si="2049"/>
        <v>1</v>
      </c>
      <c r="BK736" s="53">
        <f>_xll.OneStreamExcelAddIn.XFFunctions.XFGetCell("TRUE", "CONSOL", $D$3,"TOT_Entity","USD","Actual",[1]Setup!C11,"PERIODIC",$B736,"TOPFLOW","TOP","TOP","top1",$C736,"top3","Open_Acute_DIV1","TOP5","TOP6","REPORTED","TOP8")</f>
        <v>0</v>
      </c>
      <c r="BL736" s="53">
        <f>_xll.OneStreamExcelAddIn.XFFunctions.XFGetCell("TRUE", "CONSOL", $D$3,"TOT_Entity","Aggregated","Budget_Working",[1]Setup!C11,"PERIODIC",$B736,"TOPFLOW","TOP","TOP","top1",$C736,"top3","Open_Acute_DIV1","TOP5","TOP6","REPORTED","TOP8")</f>
        <v>4574.5</v>
      </c>
      <c r="BM736" s="53">
        <f t="shared" si="2050"/>
        <v>4574.5</v>
      </c>
      <c r="BN736" s="40">
        <f t="shared" si="2051"/>
        <v>1</v>
      </c>
      <c r="BP736" s="53">
        <f>_xll.OneStreamExcelAddIn.XFFunctions.XFGetCell("TRUE", "CONSOL", $D$3,"TOT_Entity","USD","Actual",[1]Setup!C12,"PERIODIC",$B736,"TOPFLOW","TOP","TOP","top1",$C736,"top3","Open_Acute_DIV1","TOP5","TOP6","REPORTED","TOP8")</f>
        <v>0</v>
      </c>
      <c r="BQ736" s="53">
        <f>_xll.OneStreamExcelAddIn.XFFunctions.XFGetCell("TRUE", "CONSOL", $D$3,"TOT_Entity","Aggregated","Budget_Working",[1]Setup!C12,"PERIODIC",$B736,"TOPFLOW","TOP","TOP","top1",$C736,"top3","Open_Acute_DIV1","TOP5","TOP6","REPORTED","TOP8")</f>
        <v>4590.25</v>
      </c>
      <c r="BR736" s="53">
        <f t="shared" si="2052"/>
        <v>4590.25</v>
      </c>
      <c r="BS736" s="40">
        <f t="shared" si="2053"/>
        <v>1</v>
      </c>
      <c r="BU736" s="53">
        <f>_xll.OneStreamExcelAddIn.XFFunctions.XFGetCell("TRUE", "CONSOL", $D$3,"TOT_Entity","USD","Actual",[1]Setup!C13,"PERIODIC",$B736,"TOPFLOW","TOP","TOP","top1",$C736,"top3","Open_Acute_DIV1","TOP5","TOP6","REPORTED","TOP8")</f>
        <v>0</v>
      </c>
      <c r="BV736" s="53">
        <f>_xll.OneStreamExcelAddIn.XFFunctions.XFGetCell("TRUE", "CONSOL", $D$3,"TOT_Entity","Aggregated","Budget_Working",[1]Setup!C13,"PERIODIC",$B736,"TOPFLOW","TOP","TOP","top1",$C736,"top3","Open_Acute_DIV1","TOP5","TOP6","REPORTED","TOP8")</f>
        <v>4819.5</v>
      </c>
      <c r="BW736" s="53">
        <f t="shared" si="2054"/>
        <v>4819.5</v>
      </c>
      <c r="BX736" s="40">
        <f t="shared" si="2055"/>
        <v>1</v>
      </c>
      <c r="BZ736" s="53">
        <f>_xll.OneStreamExcelAddIn.XFFunctions.XFGetCell("TRUE", "CONSOL", $D$3,"TOT_Entity","USD","Actual",[1]Setup!C14,"PERIODIC",$B736,"TOPFLOW","TOP","TOP","top1",$C736,"top3","Open_Acute_DIV1","TOP5","TOP6","REPORTED","TOP8")</f>
        <v>0</v>
      </c>
      <c r="CA736" s="53">
        <f>_xll.OneStreamExcelAddIn.XFFunctions.XFGetCell("TRUE", "CONSOL", $D$3,"TOT_Entity","Aggregated","Budget_Working",[1]Setup!C14,"PERIODIC",$B736,"TOPFLOW","TOP","TOP","top1",$C736,"top3","Open_Acute_DIV1","TOP5","TOP6","REPORTED","TOP8")</f>
        <v>4632.25</v>
      </c>
      <c r="CB736" s="53">
        <f t="shared" si="2056"/>
        <v>4632.25</v>
      </c>
      <c r="CC736" s="40">
        <f t="shared" si="2057"/>
        <v>1</v>
      </c>
      <c r="CE736" s="53">
        <f>_xll.OneStreamExcelAddIn.XFFunctions.XFGetCell("TRUE", "CONSOL", $D$3,"TOT_Entity","USD","Actual",[1]Setup!C15,"PERIODIC",$B736,"TOPFLOW","TOP","TOP","top1",$C736,"top3","Open_Acute_DIV1","TOP5","TOP6","REPORTED","TOP8")</f>
        <v>0</v>
      </c>
      <c r="CF736" s="53">
        <f>_xll.OneStreamExcelAddIn.XFFunctions.XFGetCell("TRUE", "CONSOL", $D$3,"TOT_Entity","Aggregated","Budget_Working",[1]Setup!C15,"PERIODIC",$B736,"TOPFLOW","TOP","TOP","top1",$C736,"top3","Open_Acute_DIV1","TOP5","TOP6","REPORTED","TOP8")</f>
        <v>4768.75</v>
      </c>
      <c r="CG736" s="53">
        <f t="shared" si="2058"/>
        <v>4768.75</v>
      </c>
      <c r="CH736" s="40">
        <f t="shared" si="2059"/>
        <v>1</v>
      </c>
      <c r="CI736" s="212"/>
      <c r="CJ736" s="53">
        <f>_xll.OneStreamExcelAddIn.XFFunctions.XFGetCell("TRUE", "CONSOL", $D$3,"TOT_Entity","USD","Actual",[1]Setup!C4,"PERIODIC",$B736,"TOPFLOW","TOP","TOP","top1",$C736,"top3","Open_Acute_DIV1","TOP5","TOP6","REPORTED","TOP8")</f>
        <v>547.63</v>
      </c>
      <c r="CK736" s="53">
        <f>_xll.OneStreamExcelAddIn.XFFunctions.XFGetCell("TRUE", "CONSOL", $D$3,"TOT_Entity","USD","Actual",[1]Setup!C5,"PERIODIC",$B736,"TOPFLOW","TOP","TOP","top1",$C736,"top3","Open_Acute_DIV1","TOP5","TOP6","REPORTED","TOP8")</f>
        <v>10129.07</v>
      </c>
      <c r="CL736" s="53">
        <f>_xll.OneStreamExcelAddIn.XFFunctions.XFGetCell("TRUE", "CONSOL", $D$3,"TOT_Entity","USD","Actual",[1]Setup!C6,"PERIODIC",$B736,"TOPFLOW","TOP","TOP","top1",$C736,"top3","Open_Acute_DIV1","TOP5","TOP6","REPORTED","TOP8")</f>
        <v>14513.32</v>
      </c>
      <c r="CM736" s="53">
        <f>_xll.OneStreamExcelAddIn.XFFunctions.XFGetCell("TRUE", "CONSOL", $D$3,"TOT_Entity","USD","Actual",[1]Setup!C7,"PERIODIC",$B736,"TOPFLOW","TOP","TOP","top1",$C736,"top3","Open_Acute_DIV1","TOP5","TOP6","REPORTED","TOP8")</f>
        <v>8933.7999999999993</v>
      </c>
      <c r="CN736" s="53">
        <f>_xll.OneStreamExcelAddIn.XFFunctions.XFGetCell("TRUE", "CONSOL", $D$3,"TOT_Entity","USD","Actual",[1]Setup!C8,"PERIODIC",$B736,"TOPFLOW","TOP","TOP","top1",$C736,"top3","Open_Acute_DIV1","TOP5","TOP6","REPORTED","TOP8")</f>
        <v>-34123.82</v>
      </c>
      <c r="CO736" s="53">
        <f>_xll.OneStreamExcelAddIn.XFFunctions.XFGetCell("TRUE", "CONSOL", $D$3,"TOT_Entity","USD","Actual",[1]Setup!C9,"PERIODIC",$B736,"TOPFLOW","TOP","TOP","top1",$C736,"top3","Open_Acute_DIV1","TOP5","TOP6","REPORTED","TOP8")</f>
        <v>0</v>
      </c>
      <c r="CP736" s="53">
        <f>_xll.OneStreamExcelAddIn.XFFunctions.XFGetCell("TRUE", "CONSOL", $D$3,"TOT_Entity","USD","Actual",[1]Setup!C10,"PERIODIC",$B736,"TOPFLOW","TOP","TOP","top1",$C736,"top3","Open_Acute_DIV1","TOP5","TOP6","REPORTED","TOP8")</f>
        <v>0</v>
      </c>
      <c r="CQ736" s="53">
        <f>_xll.OneStreamExcelAddIn.XFFunctions.XFGetCell("TRUE", "CONSOL", $D$3,"TOT_Entity","USD","Actual",[1]Setup!C11,"PERIODIC",$B736,"TOPFLOW","TOP","TOP","top1",$C736,"top3","Open_Acute_DIV1","TOP5","TOP6","REPORTED","TOP8")</f>
        <v>0</v>
      </c>
      <c r="CR736" s="53">
        <f>_xll.OneStreamExcelAddIn.XFFunctions.XFGetCell("TRUE", "CONSOL", $D$3,"TOT_Entity","USD","Actual",[1]Setup!C12,"PERIODIC",$B736,"TOPFLOW","TOP","TOP","top1",$C736,"top3","Open_Acute_DIV1","TOP5","TOP6","REPORTED","TOP8")</f>
        <v>0</v>
      </c>
      <c r="CS736" s="53">
        <f>_xll.OneStreamExcelAddIn.XFFunctions.XFGetCell("TRUE", "CONSOL", $D$3,"TOT_Entity","USD","Actual",[1]Setup!C13,"PERIODIC",$B736,"TOPFLOW","TOP","TOP","top1",$C736,"top3","Open_Acute_DIV1","TOP5","TOP6","REPORTED","TOP8")</f>
        <v>0</v>
      </c>
      <c r="CT736" s="53">
        <f>_xll.OneStreamExcelAddIn.XFFunctions.XFGetCell("TRUE", "CONSOL", $D$3,"TOT_Entity","USD","Actual",[1]Setup!C14,"PERIODIC",$B736,"TOPFLOW","TOP","TOP","top1",$C736,"top3","Open_Acute_DIV1","TOP5","TOP6","REPORTED","TOP8")</f>
        <v>0</v>
      </c>
      <c r="CU736" s="53">
        <f>_xll.OneStreamExcelAddIn.XFFunctions.XFGetCell("TRUE", "CONSOL", $D$3,"TOT_Entity","USD","Actual",[1]Setup!C15,"PERIODIC",$B736,"TOPFLOW","TOP","TOP","top1",$C736,"top3","Open_Acute_DIV1","TOP5","TOP6","REPORTED","TOP8")</f>
        <v>0</v>
      </c>
      <c r="CV736" s="212"/>
      <c r="CW736" s="53">
        <f>_xll.OneStreamExcelAddIn.XFFunctions.XFGetCell("TRUE", "CONSOL", $D$3,"TOT_Entity","USD","Actual",[1]Setup!C17,"PERIODIC",$B736,"TOPFLOW","TOP","TOP","top1",$C736,"top3","Open_Acute_DIV1","TOP5","TOP6","REPORTED","TOP8")</f>
        <v>3507.68</v>
      </c>
      <c r="CX736" s="53">
        <f>_xll.OneStreamExcelAddIn.XFFunctions.XFGetCell("TRUE", "CONSOL", $D$3,"TOT_Entity","USD","Actual",[1]Setup!C18,"PERIODIC",$B736,"TOPFLOW","TOP","TOP","top1",$C736,"top3","Open_Acute_DIV1","TOP5","TOP6","REPORTED","TOP8")</f>
        <v>3904.27</v>
      </c>
      <c r="CY736" s="53">
        <f>_xll.OneStreamExcelAddIn.XFFunctions.XFGetCell("TRUE", "CONSOL", $D$3,"TOT_Entity","USD","Actual",[1]Setup!C19,"PERIODIC",$B736,"TOPFLOW","TOP","TOP","top1",$C736,"top3","Open_Acute_DIV1","TOP5","TOP6","REPORTED","TOP8")</f>
        <v>5337.5</v>
      </c>
      <c r="CZ736" s="53">
        <f>_xll.OneStreamExcelAddIn.XFFunctions.XFGetCell("TRUE", "CONSOL", $D$3,"TOT_Entity","USD","Actual",[1]Setup!C20,"PERIODIC",$B736,"TOPFLOW","TOP","TOP","top1",$C736,"top3","Open_Acute_DIV1","TOP5","TOP6","REPORTED","TOP8")</f>
        <v>4862.5600000000004</v>
      </c>
      <c r="DA736" s="53">
        <f>_xll.OneStreamExcelAddIn.XFFunctions.XFGetCell("TRUE", "CONSOL", $D$3,"TOT_Entity","USD","Actual",[1]Setup!C21,"PERIODIC",$B736,"TOPFLOW","TOP","TOP","top1",$C736,"top3","Open_Acute_DIV1","TOP5","TOP6","REPORTED","TOP8")</f>
        <v>5530.89</v>
      </c>
      <c r="DB736" s="53">
        <f>_xll.OneStreamExcelAddIn.XFFunctions.XFGetCell("TRUE", "CONSOL", $D$3,"TOT_Entity","USD","Actual",[1]Setup!C22,"PERIODIC",$B736,"TOPFLOW","TOP","TOP","top1",$C736,"top3","Open_Acute_DIV1","TOP5","TOP6","REPORTED","TOP8")</f>
        <v>5693.96</v>
      </c>
      <c r="DC736" s="53">
        <f>_xll.OneStreamExcelAddIn.XFFunctions.XFGetCell("TRUE", "CONSOL", $D$3,"TOT_Entity","USD","Actual",[1]Setup!C23,"PERIODIC",$B736,"TOPFLOW","TOP","TOP","top1",$C736,"top3","Open_Acute_DIV1","TOP5","TOP6","REPORTED","TOP8")</f>
        <v>6353.75</v>
      </c>
      <c r="DD736" s="53">
        <f>_xll.OneStreamExcelAddIn.XFFunctions.XFGetCell("TRUE", "CONSOL", $D$3,"TOT_Entity","USD","Actual",[1]Setup!C24,"PERIODIC",$B736,"TOPFLOW","TOP","TOP","top1",$C736,"top3","Open_Acute_DIV1","TOP5","TOP6","REPORTED","TOP8")</f>
        <v>9843.11</v>
      </c>
      <c r="DE736" s="53">
        <f>_xll.OneStreamExcelAddIn.XFFunctions.XFGetCell("TRUE", "CONSOL", $D$3,"TOT_Entity","USD","Actual",[1]Setup!C25,"PERIODIC",$B736,"TOPFLOW","TOP","TOP","top1",$C736,"top3","Open_Acute_DIV1","TOP5","TOP6","REPORTED","TOP8")</f>
        <v>1579.12</v>
      </c>
      <c r="DF736" s="53">
        <f>_xll.OneStreamExcelAddIn.XFFunctions.XFGetCell("TRUE", "CONSOL", $D$3,"TOT_Entity","USD","Actual",[1]Setup!C26,"PERIODIC",$B736,"TOPFLOW","TOP","TOP","top1",$C736,"top3","Open_Acute_DIV1","TOP5","TOP6","REPORTED","TOP8")</f>
        <v>13206.27</v>
      </c>
      <c r="DG736" s="53">
        <f>_xll.OneStreamExcelAddIn.XFFunctions.XFGetCell("TRUE", "CONSOL", $D$3,"TOT_Entity","USD","Actual",[1]Setup!C27,"PERIODIC",$B736,"TOPFLOW","TOP","TOP","top1",$C736,"top3","Open_Acute_DIV1","TOP5","TOP6","REPORTED","TOP8")</f>
        <v>4539.6099999999997</v>
      </c>
      <c r="DH736" s="53">
        <f>_xll.OneStreamExcelAddIn.XFFunctions.XFGetCell("TRUE", "CONSOL", $D$3,"TOT_Entity","USD","Actual",[1]Setup!C28,"PERIODIC",$B736,"TOPFLOW","TOP","TOP","top1",$C736,"top3","Open_Acute_DIV1","TOP5","TOP6","REPORTED","TOP8")</f>
        <v>6664.07</v>
      </c>
      <c r="DI736" s="178"/>
      <c r="DJ736" s="53">
        <f>_xll.OneStreamExcelAddIn.XFFunctions.XFGetCell("TRUE", "CONSOL", $D$3,"TOT_Entity","Aggregated","Budget_Working",[1]Setup!C4,"PERIODIC",$B736,"TOPFLOW","TOP","TOP","top1",$C736,"top3","Open_Acute_DIV1","TOP5","TOP6","REPORTED","TOP8")</f>
        <v>4718</v>
      </c>
      <c r="DK736" s="53">
        <f>_xll.OneStreamExcelAddIn.XFFunctions.XFGetCell("TRUE", "CONSOL", $D$3,"TOT_Entity","Aggregated","Budget_Working",[1]Setup!C5,"PERIODIC",$B736,"TOPFLOW","TOP","TOP","top1",$C736,"top3","Open_Acute_DIV1","TOP5","TOP6","REPORTED","TOP8")</f>
        <v>4366.25</v>
      </c>
      <c r="DL736" s="53">
        <f>_xll.OneStreamExcelAddIn.XFFunctions.XFGetCell("TRUE", "CONSOL", $D$3,"TOT_Entity","Aggregated","Budget_Working",[1]Setup!C6,"PERIODIC",$B736,"TOPFLOW","TOP","TOP","top1",$C736,"top3","Open_Acute_DIV1","TOP5","TOP6","REPORTED","TOP8")</f>
        <v>4702.25</v>
      </c>
      <c r="DM736" s="53">
        <f>_xll.OneStreamExcelAddIn.XFFunctions.XFGetCell("TRUE", "CONSOL", $D$3,"TOT_Entity","Aggregated","Budget_Working",[1]Setup!C7,"PERIODIC",$B736,"TOPFLOW","TOP","TOP","top1",$C736,"top3","Open_Acute_DIV1","TOP5","TOP6","REPORTED","TOP8")</f>
        <v>4744.25</v>
      </c>
      <c r="DN736" s="53">
        <f>_xll.OneStreamExcelAddIn.XFFunctions.XFGetCell("TRUE", "CONSOL", $D$3,"TOT_Entity","Aggregated","Budget_Working",[1]Setup!C8,"PERIODIC",$B736,"TOPFLOW","TOP","TOP","top1",$C736,"top3","Open_Acute_DIV1","TOP5","TOP6","REPORTED","TOP8")</f>
        <v>4758.25</v>
      </c>
      <c r="DO736" s="53">
        <f>_xll.OneStreamExcelAddIn.XFFunctions.XFGetCell("TRUE", "CONSOL", $D$3,"TOT_Entity","Aggregated","Budget_Working",[1]Setup!C9,"PERIODIC",$B736,"TOPFLOW","TOP","TOP","top1",$C736,"top3","Open_Acute_DIV1","TOP5","TOP6","REPORTED","TOP8")</f>
        <v>4627</v>
      </c>
      <c r="DP736" s="53">
        <f>_xll.OneStreamExcelAddIn.XFFunctions.XFGetCell("TRUE", "CONSOL", $D$3,"TOT_Entity","Aggregated","Budget_Working",[1]Setup!C10,"PERIODIC",$B736,"TOPFLOW","TOP","TOP","top1",$C736,"top3","Open_Acute_DIV1","TOP5","TOP6","REPORTED","TOP8")</f>
        <v>4649.75</v>
      </c>
      <c r="DQ736" s="53">
        <f>_xll.OneStreamExcelAddIn.XFFunctions.XFGetCell("TRUE", "CONSOL", $D$3,"TOT_Entity","Aggregated","Budget_Working",[1]Setup!C11,"PERIODIC",$B736,"TOPFLOW","TOP","TOP","top1",$C736,"top3","Open_Acute_DIV1","TOP5","TOP6","REPORTED","TOP8")</f>
        <v>4574.5</v>
      </c>
      <c r="DR736" s="53">
        <f>_xll.OneStreamExcelAddIn.XFFunctions.XFGetCell("TRUE", "CONSOL", $D$3,"TOT_Entity","Aggregated","Budget_Working",[1]Setup!C12,"PERIODIC",$B736,"TOPFLOW","TOP","TOP","top1",$C736,"top3","Open_Acute_DIV1","TOP5","TOP6","REPORTED","TOP8")</f>
        <v>4590.25</v>
      </c>
      <c r="DS736" s="53">
        <f>_xll.OneStreamExcelAddIn.XFFunctions.XFGetCell("TRUE", "CONSOL", $D$3,"TOT_Entity","Aggregated","Budget_Working",[1]Setup!C13,"PERIODIC",$B736,"TOPFLOW","TOP","TOP","top1",$C736,"top3","Open_Acute_DIV1","TOP5","TOP6","REPORTED","TOP8")</f>
        <v>4819.5</v>
      </c>
      <c r="DT736" s="53">
        <f>_xll.OneStreamExcelAddIn.XFFunctions.XFGetCell("TRUE", "CONSOL", $D$3,"TOT_Entity","Aggregated","Budget_Working",[1]Setup!C14,"PERIODIC",$B736,"TOPFLOW","TOP","TOP","top1",$C736,"top3","Open_Acute_DIV1","TOP5","TOP6","REPORTED","TOP8")</f>
        <v>4632.25</v>
      </c>
      <c r="DU736" s="53">
        <f>_xll.OneStreamExcelAddIn.XFFunctions.XFGetCell("TRUE", "CONSOL", $D$3,"TOT_Entity","Aggregated","Budget_Working",[1]Setup!C15,"PERIODIC",$B736,"TOPFLOW","TOP","TOP","top1",$C736,"top3","Open_Acute_DIV1","TOP5","TOP6","REPORTED","TOP8")</f>
        <v>4768.75</v>
      </c>
      <c r="DV736" s="178"/>
      <c r="DW736" s="53">
        <f>_xll.OneStreamExcelAddIn.XFFunctions.XFGetCell("TRUE", "CONSOL", $D$3,"TOT_Entity","USD","Budget_Final",[1]Setup!C17,"PERIODIC",$B736,"TOPFLOW","TOP","TOP","top1",$C736,"top3","Open_Acute_DIV1","TOP5","TOP6","REPORTED","TOP8")</f>
        <v>3152.4328322400002</v>
      </c>
      <c r="DX736" s="53">
        <f>_xll.OneStreamExcelAddIn.XFFunctions.XFGetCell("TRUE", "CONSOL", $D$3,"TOT_Entity","USD","Budget_Final",[1]Setup!C18,"PERIODIC",$B736,"TOPFLOW","TOP","TOP","top1",$C736,"top3","Open_Acute_DIV1","TOP5","TOP6","REPORTED","TOP8")</f>
        <v>3145.0810969919999</v>
      </c>
      <c r="DY736" s="53">
        <f>_xll.OneStreamExcelAddIn.XFFunctions.XFGetCell("TRUE", "CONSOL", $D$3,"TOT_Entity","USD","Budget_Final",[1]Setup!C19,"PERIODIC",$B736,"TOPFLOW","TOP","TOP","top1",$C736,"top3","Open_Acute_DIV1","TOP5","TOP6","REPORTED","TOP8")</f>
        <v>3162.7663901760002</v>
      </c>
      <c r="DZ736" s="53">
        <f>_xll.OneStreamExcelAddIn.XFFunctions.XFGetCell("TRUE", "CONSOL", $D$3,"TOT_Entity","USD","Budget_Final",[1]Setup!C20,"PERIODIC",$B736,"TOPFLOW","TOP","TOP","top1",$C736,"top3","Open_Acute_DIV1","TOP5","TOP6","REPORTED","TOP8")</f>
        <v>3161.8409969280001</v>
      </c>
      <c r="EA736" s="53">
        <f>_xll.OneStreamExcelAddIn.XFFunctions.XFGetCell("TRUE", "CONSOL", $D$3,"TOT_Entity","USD","Budget_Final",[1]Setup!C21,"PERIODIC",$B736,"TOPFLOW","TOP","TOP","top1",$C736,"top3","Open_Acute_DIV1","TOP5","TOP6","REPORTED","TOP8")</f>
        <v>3166.5707846400001</v>
      </c>
      <c r="EB736" s="53">
        <f>_xll.OneStreamExcelAddIn.XFFunctions.XFGetCell("TRUE", "CONSOL", $D$3,"TOT_Entity","USD","Budget_Final",[1]Setup!C22,"PERIODIC",$B736,"TOPFLOW","TOP","TOP","top1",$C736,"top3","Open_Acute_DIV1","TOP5","TOP6","REPORTED","TOP8")</f>
        <v>3157.7281380479999</v>
      </c>
      <c r="EC736" s="53">
        <f>_xll.OneStreamExcelAddIn.XFFunctions.XFGetCell("TRUE", "CONSOL", $D$3,"TOT_Entity","USD","Budget_Final",[1]Setup!C23,"PERIODIC",$B736,"TOPFLOW","TOP","TOP","top1",$C736,"top3","Open_Acute_DIV1","TOP5","TOP6","REPORTED","TOP8")</f>
        <v>3166.2623202240002</v>
      </c>
      <c r="ED736" s="53">
        <f>_xll.OneStreamExcelAddIn.XFFunctions.XFGetCell("TRUE", "CONSOL", $D$3,"TOT_Entity","USD","Budget_Final",[1]Setup!C24,"PERIODIC",$B736,"TOPFLOW","TOP","TOP","top1",$C736,"top3","Open_Acute_DIV1","TOP5","TOP6","REPORTED","TOP8")</f>
        <v>3166.3651416960001</v>
      </c>
      <c r="EE736" s="53">
        <f>_xll.OneStreamExcelAddIn.XFFunctions.XFGetCell("TRUE", "CONSOL", $D$3,"TOT_Entity","USD","Budget_Final",[1]Setup!C25,"PERIODIC",$B736,"TOPFLOW","TOP","TOP","top1",$C736,"top3","Open_Acute_DIV1","TOP5","TOP6","REPORTED","TOP8")</f>
        <v>3166.3137309600002</v>
      </c>
      <c r="EF736" s="53">
        <f>_xll.OneStreamExcelAddIn.XFFunctions.XFGetCell("TRUE", "CONSOL", $D$3,"TOT_Entity","USD","Budget_Final",[1]Setup!C26,"PERIODIC",$B736,"TOPFLOW","TOP","TOP","top1",$C736,"top3","Open_Acute_DIV1","TOP5","TOP6","REPORTED","TOP8")</f>
        <v>3165.3369269760001</v>
      </c>
      <c r="EG736" s="53">
        <f>_xll.OneStreamExcelAddIn.XFFunctions.XFGetCell("TRUE", "CONSOL", $D$3,"TOT_Entity","USD","Budget_Final",[1]Setup!C27,"PERIODIC",$B736,"TOPFLOW","TOP","TOP","top1",$C736,"top3","Open_Acute_DIV1","TOP5","TOP6","REPORTED","TOP8")</f>
        <v>3154.9005475680001</v>
      </c>
      <c r="EH736" s="53">
        <f>_xll.OneStreamExcelAddIn.XFFunctions.XFGetCell("TRUE", "CONSOL", $D$3,"TOT_Entity","USD","Budget_Final",[1]Setup!C28,"PERIODIC",$B736,"TOPFLOW","TOP","TOP","top1",$C736,"top3","Open_Acute_DIV1","TOP5","TOP6","REPORTED","TOP8")</f>
        <v>3157.6767273119999</v>
      </c>
    </row>
    <row r="737" spans="2:138" x14ac:dyDescent="0.25">
      <c r="B737" s="51">
        <v>69153</v>
      </c>
      <c r="C737" s="51"/>
      <c r="D737" t="str" cm="1">
        <f t="array" ref="D737">_xll.OneStreamExcelAddIn.XFFunctions.XFGetMemberInfo("Description","Account",B737)</f>
        <v>Other Patient Assistance</v>
      </c>
      <c r="E737" s="53">
        <f>_xll.OneStreamExcelAddIn.XFFunctions.XFGetCell("TRUE", "CONSOL", $D$3,"TOT_Entity","USD","Actual",$E$3,"PERIODIC",$B737,"TOPFLOW","TOP","TOP","top1",$C737,"top3","Open_Acute_DIV1","TOP5","TOP6","REPORTED","TOP8")</f>
        <v>0</v>
      </c>
      <c r="F737" s="53">
        <f>_xll.OneStreamExcelAddIn.XFFunctions.XFGetCell("TRUE", "CONSOL", $D$3,"TOT_Entity","Aggregated","Budget_Working",$E$3,"PERIODIC",$B737,"TOPFLOW","TOP","TOP","top1",$C737,"top3","Open_Acute_DIV1","TOP5","TOP6","REPORTED","TOP8")</f>
        <v>0</v>
      </c>
      <c r="G737" s="53">
        <f t="shared" si="2029"/>
        <v>0</v>
      </c>
      <c r="H737" s="55">
        <f t="shared" si="2030"/>
        <v>0</v>
      </c>
      <c r="I737" s="41"/>
      <c r="J737" s="53">
        <f>_xll.OneStreamExcelAddIn.XFFunctions.XFGetCell("TRUE", "CONSOL", $D$3,"TOT_Entity","USD","Actual",$E$3,"YTD",$B737,"TOPFLOW","TOP","TOP","top1",$C737,"TOP3","Open_Acute_DIV1","TOP5","TOP6","REPORTED","TOP8")</f>
        <v>0</v>
      </c>
      <c r="K737" s="53">
        <f>_xll.OneStreamExcelAddIn.XFFunctions.XFGetCell("TRUE", "CONSOL", $D$3,"TOT_Entity","Aggregated","Budget_Working",$E$3,"YTD",$B737,"TOPFLOW","TOP","TOP","top1",$C737,"TOP3","Open_Acute_DIV1","TOP5","TOP6","REPORTED","TOP8")</f>
        <v>0</v>
      </c>
      <c r="L737" s="53">
        <f t="shared" si="2031"/>
        <v>0</v>
      </c>
      <c r="M737" s="40">
        <f t="shared" ref="M737:M755" si="2060">IFERROR(L737/K737,0)</f>
        <v>0</v>
      </c>
      <c r="N737" s="41"/>
      <c r="O737" s="53">
        <f>_xll.OneStreamExcelAddIn.XFFunctions.XFGetCell("TRUE", "CONSOL", $D$3,"TOT_Entity","USD","Actual",$F$3,"YTD",$B737,"TOPFLOW","TOP","TOP","top1",$C737,"TOP3","Open_Acute_DIV1","TOP5","TOP6","REPORTED","TOP8")</f>
        <v>0</v>
      </c>
      <c r="P737" s="53">
        <f>_xll.OneStreamExcelAddIn.XFFunctions.XFGetCell("TRUE", "CONSOL", $D$3,"TOT_Entity","USD","Actual",$E$3,"YTD",$B737,"TOPFLOW","TOP","TOP","top1",$C737,"top3","Open_Acute_DIV1","TOP5","TOP6","REPORTED","VAR_BW_PY_Actual")</f>
        <v>0</v>
      </c>
      <c r="Q737" s="40">
        <f t="shared" si="2033"/>
        <v>0</v>
      </c>
      <c r="R737" s="41"/>
      <c r="S737" s="53">
        <f>_xll.OneStreamExcelAddIn.XFFunctions.XFGetCell("TRUE", "CONSOL", $D$3,"TOT_Entity","USD","MIDFCST",$E$3,"MTD",$B737,"TOPFLOW","TOP","TOP","top1",$C737,"TOP3","Open_Acute_DIV1","TOP5","TOP6","REPORTED","TOP8")</f>
        <v>0</v>
      </c>
      <c r="T737" s="53">
        <f t="shared" si="2034"/>
        <v>0</v>
      </c>
      <c r="U737" s="40">
        <f t="shared" si="2035"/>
        <v>0</v>
      </c>
      <c r="V737" s="41"/>
      <c r="W737" s="42"/>
      <c r="X737" s="43"/>
      <c r="Y737" s="42"/>
      <c r="Z737" s="44"/>
      <c r="AB737" s="53">
        <f>_xll.OneStreamExcelAddIn.XFFunctions.XFGetCell("TRUE", "CONSOL", $D$3,"TOT_Entity","USD","Actual",[1]Setup!C4,"PERIODIC",$B737,"TOPFLOW","TOP","TOP","top1",$C737,"top3","Open_Acute_DIV1","TOP5","TOP6","REPORTED","TOP8")</f>
        <v>0</v>
      </c>
      <c r="AC737" s="53">
        <f>_xll.OneStreamExcelAddIn.XFFunctions.XFGetCell("TRUE", "CONSOL", $D$3,"TOT_Entity","Aggregated","Budget_Working",[1]Setup!C4,"PERIODIC",$B737,"TOPFLOW","TOP","TOP","top1",$C737,"top3","Open_Acute_DIV1","TOP5","TOP6","REPORTED","TOP8")</f>
        <v>0</v>
      </c>
      <c r="AD737" s="53">
        <f t="shared" si="2036"/>
        <v>0</v>
      </c>
      <c r="AE737" s="40">
        <f t="shared" si="2037"/>
        <v>0</v>
      </c>
      <c r="AG737" s="53">
        <f>_xll.OneStreamExcelAddIn.XFFunctions.XFGetCell("TRUE", "CONSOL", $D$3,"TOT_Entity","USD","Actual",[1]Setup!C5,"PERIODIC",$B737,"TOPFLOW","TOP","TOP","top1",$C737,"top3","Open_Acute_DIV1","TOP5","TOP6","REPORTED","TOP8")</f>
        <v>0</v>
      </c>
      <c r="AH737" s="53">
        <f>_xll.OneStreamExcelAddIn.XFFunctions.XFGetCell("TRUE", "CONSOL", $D$3,"TOT_Entity","Aggregated","Budget_Working",[1]Setup!C5,"PERIODIC",$B737,"TOPFLOW","TOP","TOP","top1",$C737,"top3","Open_Acute_DIV1","TOP5","TOP6","REPORTED","TOP8")</f>
        <v>0</v>
      </c>
      <c r="AI737" s="53">
        <f t="shared" si="2038"/>
        <v>0</v>
      </c>
      <c r="AJ737" s="40">
        <f t="shared" si="2039"/>
        <v>0</v>
      </c>
      <c r="AL737" s="53">
        <f>_xll.OneStreamExcelAddIn.XFFunctions.XFGetCell("TRUE", "CONSOL", $D$3,"TOT_Entity","USD","Actual",[1]Setup!C6,"PERIODIC",$B737,"TOPFLOW","TOP","TOP","top1",$C737,"top3","Open_Acute_DIV1","TOP5","TOP6","REPORTED","TOP8")</f>
        <v>0</v>
      </c>
      <c r="AM737" s="53">
        <f>_xll.OneStreamExcelAddIn.XFFunctions.XFGetCell("TRUE", "CONSOL", $D$3,"TOT_Entity","Aggregated","Budget_Working",[1]Setup!C6,"PERIODIC",$B737,"TOPFLOW","TOP","TOP","top1",$C737,"top3","Open_Acute_DIV1","TOP5","TOP6","REPORTED","TOP8")</f>
        <v>0</v>
      </c>
      <c r="AN737" s="53">
        <f t="shared" si="2040"/>
        <v>0</v>
      </c>
      <c r="AO737" s="40">
        <f t="shared" si="2041"/>
        <v>0</v>
      </c>
      <c r="AQ737" s="53">
        <f>_xll.OneStreamExcelAddIn.XFFunctions.XFGetCell("TRUE", "CONSOL", $D$3,"TOT_Entity","USD","Actual",[1]Setup!C7,"PERIODIC",$B737,"TOPFLOW","TOP","TOP","top1",$C737,"top3","Open_Acute_DIV1","TOP5","TOP6","REPORTED","TOP8")</f>
        <v>0</v>
      </c>
      <c r="AR737" s="53">
        <f>_xll.OneStreamExcelAddIn.XFFunctions.XFGetCell("TRUE", "CONSOL", $D$3,"TOT_Entity","Aggregated","Budget_Working",[1]Setup!C7,"PERIODIC",$B737,"TOPFLOW","TOP","TOP","top1",$C737,"top3","Open_Acute_DIV1","TOP5","TOP6","REPORTED","TOP8")</f>
        <v>0</v>
      </c>
      <c r="AS737" s="53">
        <f t="shared" si="2042"/>
        <v>0</v>
      </c>
      <c r="AT737" s="40">
        <f t="shared" si="2043"/>
        <v>0</v>
      </c>
      <c r="AV737" s="53">
        <f>_xll.OneStreamExcelAddIn.XFFunctions.XFGetCell("TRUE", "CONSOL", $D$3,"TOT_Entity","USD","Actual",[1]Setup!C8,"PERIODIC",$B737,"TOPFLOW","TOP","TOP","top1",$C737,"top3","Open_Acute_DIV1","TOP5","TOP6","REPORTED","TOP8")</f>
        <v>0</v>
      </c>
      <c r="AW737" s="53">
        <f>_xll.OneStreamExcelAddIn.XFFunctions.XFGetCell("TRUE", "CONSOL", $D$3,"TOT_Entity","Aggregated","Budget_Working",[1]Setup!C8,"PERIODIC",$B737,"TOPFLOW","TOP","TOP","top1",$C737,"top3","Open_Acute_DIV1","TOP5","TOP6","REPORTED","TOP8")</f>
        <v>0</v>
      </c>
      <c r="AX737" s="53">
        <f t="shared" si="2044"/>
        <v>0</v>
      </c>
      <c r="AY737" s="40">
        <f t="shared" si="2045"/>
        <v>0</v>
      </c>
      <c r="BA737" s="53">
        <f>_xll.OneStreamExcelAddIn.XFFunctions.XFGetCell("TRUE", "CONSOL", $D$3,"TOT_Entity","USD","Actual",[1]Setup!C9,"PERIODIC",$B737,"TOPFLOW","TOP","TOP","top1",$C737,"top3","Open_Acute_DIV1","TOP5","TOP6","REPORTED","TOP8")</f>
        <v>0</v>
      </c>
      <c r="BB737" s="53">
        <f>_xll.OneStreamExcelAddIn.XFFunctions.XFGetCell("TRUE", "CONSOL", $D$3,"TOT_Entity","Aggregated","Budget_Working",[1]Setup!C9,"PERIODIC",$B737,"TOPFLOW","TOP","TOP","top1",$C737,"top3","Open_Acute_DIV1","TOP5","TOP6","REPORTED","TOP8")</f>
        <v>0</v>
      </c>
      <c r="BC737" s="53">
        <f t="shared" si="2046"/>
        <v>0</v>
      </c>
      <c r="BD737" s="40">
        <f t="shared" si="2047"/>
        <v>0</v>
      </c>
      <c r="BF737" s="53">
        <f>_xll.OneStreamExcelAddIn.XFFunctions.XFGetCell("TRUE", "CONSOL", $D$3,"TOT_Entity","USD","Actual",[1]Setup!C10,"PERIODIC",$B737,"TOPFLOW","TOP","TOP","top1",$C737,"top3","Open_Acute_DIV1","TOP5","TOP6","REPORTED","TOP8")</f>
        <v>0</v>
      </c>
      <c r="BG737" s="53">
        <f>_xll.OneStreamExcelAddIn.XFFunctions.XFGetCell("TRUE", "CONSOL", $D$3,"TOT_Entity","Aggregated","Budget_Working",[1]Setup!C10,"PERIODIC",$B737,"TOPFLOW","TOP","TOP","top1",$C737,"top3","Open_Acute_DIV1","TOP5","TOP6","REPORTED","TOP8")</f>
        <v>0</v>
      </c>
      <c r="BH737" s="53">
        <f t="shared" si="2048"/>
        <v>0</v>
      </c>
      <c r="BI737" s="40">
        <f t="shared" si="2049"/>
        <v>0</v>
      </c>
      <c r="BK737" s="53">
        <f>_xll.OneStreamExcelAddIn.XFFunctions.XFGetCell("TRUE", "CONSOL", $D$3,"TOT_Entity","USD","Actual",[1]Setup!C11,"PERIODIC",$B737,"TOPFLOW","TOP","TOP","top1",$C737,"top3","Open_Acute_DIV1","TOP5","TOP6","REPORTED","TOP8")</f>
        <v>0</v>
      </c>
      <c r="BL737" s="53">
        <f>_xll.OneStreamExcelAddIn.XFFunctions.XFGetCell("TRUE", "CONSOL", $D$3,"TOT_Entity","Aggregated","Budget_Working",[1]Setup!C11,"PERIODIC",$B737,"TOPFLOW","TOP","TOP","top1",$C737,"top3","Open_Acute_DIV1","TOP5","TOP6","REPORTED","TOP8")</f>
        <v>0</v>
      </c>
      <c r="BM737" s="53">
        <f t="shared" si="2050"/>
        <v>0</v>
      </c>
      <c r="BN737" s="40">
        <f t="shared" si="2051"/>
        <v>0</v>
      </c>
      <c r="BP737" s="53">
        <f>_xll.OneStreamExcelAddIn.XFFunctions.XFGetCell("TRUE", "CONSOL", $D$3,"TOT_Entity","USD","Actual",[1]Setup!C12,"PERIODIC",$B737,"TOPFLOW","TOP","TOP","top1",$C737,"top3","Open_Acute_DIV1","TOP5","TOP6","REPORTED","TOP8")</f>
        <v>0</v>
      </c>
      <c r="BQ737" s="53">
        <f>_xll.OneStreamExcelAddIn.XFFunctions.XFGetCell("TRUE", "CONSOL", $D$3,"TOT_Entity","Aggregated","Budget_Working",[1]Setup!C12,"PERIODIC",$B737,"TOPFLOW","TOP","TOP","top1",$C737,"top3","Open_Acute_DIV1","TOP5","TOP6","REPORTED","TOP8")</f>
        <v>0</v>
      </c>
      <c r="BR737" s="53">
        <f t="shared" si="2052"/>
        <v>0</v>
      </c>
      <c r="BS737" s="40">
        <f t="shared" si="2053"/>
        <v>0</v>
      </c>
      <c r="BU737" s="53">
        <f>_xll.OneStreamExcelAddIn.XFFunctions.XFGetCell("TRUE", "CONSOL", $D$3,"TOT_Entity","USD","Actual",[1]Setup!C13,"PERIODIC",$B737,"TOPFLOW","TOP","TOP","top1",$C737,"top3","Open_Acute_DIV1","TOP5","TOP6","REPORTED","TOP8")</f>
        <v>0</v>
      </c>
      <c r="BV737" s="53">
        <f>_xll.OneStreamExcelAddIn.XFFunctions.XFGetCell("TRUE", "CONSOL", $D$3,"TOT_Entity","Aggregated","Budget_Working",[1]Setup!C13,"PERIODIC",$B737,"TOPFLOW","TOP","TOP","top1",$C737,"top3","Open_Acute_DIV1","TOP5","TOP6","REPORTED","TOP8")</f>
        <v>0</v>
      </c>
      <c r="BW737" s="53">
        <f t="shared" si="2054"/>
        <v>0</v>
      </c>
      <c r="BX737" s="40">
        <f t="shared" si="2055"/>
        <v>0</v>
      </c>
      <c r="BZ737" s="53">
        <f>_xll.OneStreamExcelAddIn.XFFunctions.XFGetCell("TRUE", "CONSOL", $D$3,"TOT_Entity","USD","Actual",[1]Setup!C14,"PERIODIC",$B737,"TOPFLOW","TOP","TOP","top1",$C737,"top3","Open_Acute_DIV1","TOP5","TOP6","REPORTED","TOP8")</f>
        <v>0</v>
      </c>
      <c r="CA737" s="53">
        <f>_xll.OneStreamExcelAddIn.XFFunctions.XFGetCell("TRUE", "CONSOL", $D$3,"TOT_Entity","Aggregated","Budget_Working",[1]Setup!C14,"PERIODIC",$B737,"TOPFLOW","TOP","TOP","top1",$C737,"top3","Open_Acute_DIV1","TOP5","TOP6","REPORTED","TOP8")</f>
        <v>0</v>
      </c>
      <c r="CB737" s="53">
        <f t="shared" si="2056"/>
        <v>0</v>
      </c>
      <c r="CC737" s="40">
        <f t="shared" si="2057"/>
        <v>0</v>
      </c>
      <c r="CE737" s="53">
        <f>_xll.OneStreamExcelAddIn.XFFunctions.XFGetCell("TRUE", "CONSOL", $D$3,"TOT_Entity","USD","Actual",[1]Setup!C15,"PERIODIC",$B737,"TOPFLOW","TOP","TOP","top1",$C737,"top3","Open_Acute_DIV1","TOP5","TOP6","REPORTED","TOP8")</f>
        <v>0</v>
      </c>
      <c r="CF737" s="53">
        <f>_xll.OneStreamExcelAddIn.XFFunctions.XFGetCell("TRUE", "CONSOL", $D$3,"TOT_Entity","Aggregated","Budget_Working",[1]Setup!C15,"PERIODIC",$B737,"TOPFLOW","TOP","TOP","top1",$C737,"top3","Open_Acute_DIV1","TOP5","TOP6","REPORTED","TOP8")</f>
        <v>0</v>
      </c>
      <c r="CG737" s="53">
        <f t="shared" si="2058"/>
        <v>0</v>
      </c>
      <c r="CH737" s="40">
        <f t="shared" si="2059"/>
        <v>0</v>
      </c>
      <c r="CI737" s="212"/>
      <c r="CJ737" s="53">
        <f>_xll.OneStreamExcelAddIn.XFFunctions.XFGetCell("TRUE", "CONSOL", $D$3,"TOT_Entity","USD","Actual",[1]Setup!C4,"PERIODIC",$B737,"TOPFLOW","TOP","TOP","top1",$C737,"top3","Open_Acute_DIV1","TOP5","TOP6","REPORTED","TOP8")</f>
        <v>0</v>
      </c>
      <c r="CK737" s="53">
        <f>_xll.OneStreamExcelAddIn.XFFunctions.XFGetCell("TRUE", "CONSOL", $D$3,"TOT_Entity","USD","Actual",[1]Setup!C5,"PERIODIC",$B737,"TOPFLOW","TOP","TOP","top1",$C737,"top3","Open_Acute_DIV1","TOP5","TOP6","REPORTED","TOP8")</f>
        <v>0</v>
      </c>
      <c r="CL737" s="53">
        <f>_xll.OneStreamExcelAddIn.XFFunctions.XFGetCell("TRUE", "CONSOL", $D$3,"TOT_Entity","USD","Actual",[1]Setup!C6,"PERIODIC",$B737,"TOPFLOW","TOP","TOP","top1",$C737,"top3","Open_Acute_DIV1","TOP5","TOP6","REPORTED","TOP8")</f>
        <v>0</v>
      </c>
      <c r="CM737" s="53">
        <f>_xll.OneStreamExcelAddIn.XFFunctions.XFGetCell("TRUE", "CONSOL", $D$3,"TOT_Entity","USD","Actual",[1]Setup!C7,"PERIODIC",$B737,"TOPFLOW","TOP","TOP","top1",$C737,"top3","Open_Acute_DIV1","TOP5","TOP6","REPORTED","TOP8")</f>
        <v>0</v>
      </c>
      <c r="CN737" s="53">
        <f>_xll.OneStreamExcelAddIn.XFFunctions.XFGetCell("TRUE", "CONSOL", $D$3,"TOT_Entity","USD","Actual",[1]Setup!C8,"PERIODIC",$B737,"TOPFLOW","TOP","TOP","top1",$C737,"top3","Open_Acute_DIV1","TOP5","TOP6","REPORTED","TOP8")</f>
        <v>0</v>
      </c>
      <c r="CO737" s="53">
        <f>_xll.OneStreamExcelAddIn.XFFunctions.XFGetCell("TRUE", "CONSOL", $D$3,"TOT_Entity","USD","Actual",[1]Setup!C9,"PERIODIC",$B737,"TOPFLOW","TOP","TOP","top1",$C737,"top3","Open_Acute_DIV1","TOP5","TOP6","REPORTED","TOP8")</f>
        <v>0</v>
      </c>
      <c r="CP737" s="53">
        <f>_xll.OneStreamExcelAddIn.XFFunctions.XFGetCell("TRUE", "CONSOL", $D$3,"TOT_Entity","USD","Actual",[1]Setup!C10,"PERIODIC",$B737,"TOPFLOW","TOP","TOP","top1",$C737,"top3","Open_Acute_DIV1","TOP5","TOP6","REPORTED","TOP8")</f>
        <v>0</v>
      </c>
      <c r="CQ737" s="53">
        <f>_xll.OneStreamExcelAddIn.XFFunctions.XFGetCell("TRUE", "CONSOL", $D$3,"TOT_Entity","USD","Actual",[1]Setup!C11,"PERIODIC",$B737,"TOPFLOW","TOP","TOP","top1",$C737,"top3","Open_Acute_DIV1","TOP5","TOP6","REPORTED","TOP8")</f>
        <v>0</v>
      </c>
      <c r="CR737" s="53">
        <f>_xll.OneStreamExcelAddIn.XFFunctions.XFGetCell("TRUE", "CONSOL", $D$3,"TOT_Entity","USD","Actual",[1]Setup!C12,"PERIODIC",$B737,"TOPFLOW","TOP","TOP","top1",$C737,"top3","Open_Acute_DIV1","TOP5","TOP6","REPORTED","TOP8")</f>
        <v>0</v>
      </c>
      <c r="CS737" s="53">
        <f>_xll.OneStreamExcelAddIn.XFFunctions.XFGetCell("TRUE", "CONSOL", $D$3,"TOT_Entity","USD","Actual",[1]Setup!C13,"PERIODIC",$B737,"TOPFLOW","TOP","TOP","top1",$C737,"top3","Open_Acute_DIV1","TOP5","TOP6","REPORTED","TOP8")</f>
        <v>0</v>
      </c>
      <c r="CT737" s="53">
        <f>_xll.OneStreamExcelAddIn.XFFunctions.XFGetCell("TRUE", "CONSOL", $D$3,"TOT_Entity","USD","Actual",[1]Setup!C14,"PERIODIC",$B737,"TOPFLOW","TOP","TOP","top1",$C737,"top3","Open_Acute_DIV1","TOP5","TOP6","REPORTED","TOP8")</f>
        <v>0</v>
      </c>
      <c r="CU737" s="53">
        <f>_xll.OneStreamExcelAddIn.XFFunctions.XFGetCell("TRUE", "CONSOL", $D$3,"TOT_Entity","USD","Actual",[1]Setup!C15,"PERIODIC",$B737,"TOPFLOW","TOP","TOP","top1",$C737,"top3","Open_Acute_DIV1","TOP5","TOP6","REPORTED","TOP8")</f>
        <v>0</v>
      </c>
      <c r="CV737" s="212"/>
      <c r="CW737" s="53">
        <f>_xll.OneStreamExcelAddIn.XFFunctions.XFGetCell("TRUE", "CONSOL", $D$3,"TOT_Entity","USD","Actual",[1]Setup!C17,"PERIODIC",$B737,"TOPFLOW","TOP","TOP","top1",$C737,"top3","Open_Acute_DIV1","TOP5","TOP6","REPORTED","TOP8")</f>
        <v>0</v>
      </c>
      <c r="CX737" s="53">
        <f>_xll.OneStreamExcelAddIn.XFFunctions.XFGetCell("TRUE", "CONSOL", $D$3,"TOT_Entity","USD","Actual",[1]Setup!C18,"PERIODIC",$B737,"TOPFLOW","TOP","TOP","top1",$C737,"top3","Open_Acute_DIV1","TOP5","TOP6","REPORTED","TOP8")</f>
        <v>0</v>
      </c>
      <c r="CY737" s="53">
        <f>_xll.OneStreamExcelAddIn.XFFunctions.XFGetCell("TRUE", "CONSOL", $D$3,"TOT_Entity","USD","Actual",[1]Setup!C19,"PERIODIC",$B737,"TOPFLOW","TOP","TOP","top1",$C737,"top3","Open_Acute_DIV1","TOP5","TOP6","REPORTED","TOP8")</f>
        <v>0</v>
      </c>
      <c r="CZ737" s="53">
        <f>_xll.OneStreamExcelAddIn.XFFunctions.XFGetCell("TRUE", "CONSOL", $D$3,"TOT_Entity","USD","Actual",[1]Setup!C20,"PERIODIC",$B737,"TOPFLOW","TOP","TOP","top1",$C737,"top3","Open_Acute_DIV1","TOP5","TOP6","REPORTED","TOP8")</f>
        <v>0</v>
      </c>
      <c r="DA737" s="53">
        <f>_xll.OneStreamExcelAddIn.XFFunctions.XFGetCell("TRUE", "CONSOL", $D$3,"TOT_Entity","USD","Actual",[1]Setup!C21,"PERIODIC",$B737,"TOPFLOW","TOP","TOP","top1",$C737,"top3","Open_Acute_DIV1","TOP5","TOP6","REPORTED","TOP8")</f>
        <v>0</v>
      </c>
      <c r="DB737" s="53">
        <f>_xll.OneStreamExcelAddIn.XFFunctions.XFGetCell("TRUE", "CONSOL", $D$3,"TOT_Entity","USD","Actual",[1]Setup!C22,"PERIODIC",$B737,"TOPFLOW","TOP","TOP","top1",$C737,"top3","Open_Acute_DIV1","TOP5","TOP6","REPORTED","TOP8")</f>
        <v>0</v>
      </c>
      <c r="DC737" s="53">
        <f>_xll.OneStreamExcelAddIn.XFFunctions.XFGetCell("TRUE", "CONSOL", $D$3,"TOT_Entity","USD","Actual",[1]Setup!C23,"PERIODIC",$B737,"TOPFLOW","TOP","TOP","top1",$C737,"top3","Open_Acute_DIV1","TOP5","TOP6","REPORTED","TOP8")</f>
        <v>0</v>
      </c>
      <c r="DD737" s="53">
        <f>_xll.OneStreamExcelAddIn.XFFunctions.XFGetCell("TRUE", "CONSOL", $D$3,"TOT_Entity","USD","Actual",[1]Setup!C24,"PERIODIC",$B737,"TOPFLOW","TOP","TOP","top1",$C737,"top3","Open_Acute_DIV1","TOP5","TOP6","REPORTED","TOP8")</f>
        <v>0</v>
      </c>
      <c r="DE737" s="53">
        <f>_xll.OneStreamExcelAddIn.XFFunctions.XFGetCell("TRUE", "CONSOL", $D$3,"TOT_Entity","USD","Actual",[1]Setup!C25,"PERIODIC",$B737,"TOPFLOW","TOP","TOP","top1",$C737,"top3","Open_Acute_DIV1","TOP5","TOP6","REPORTED","TOP8")</f>
        <v>0</v>
      </c>
      <c r="DF737" s="53">
        <f>_xll.OneStreamExcelAddIn.XFFunctions.XFGetCell("TRUE", "CONSOL", $D$3,"TOT_Entity","USD","Actual",[1]Setup!C26,"PERIODIC",$B737,"TOPFLOW","TOP","TOP","top1",$C737,"top3","Open_Acute_DIV1","TOP5","TOP6","REPORTED","TOP8")</f>
        <v>0</v>
      </c>
      <c r="DG737" s="53">
        <f>_xll.OneStreamExcelAddIn.XFFunctions.XFGetCell("TRUE", "CONSOL", $D$3,"TOT_Entity","USD","Actual",[1]Setup!C27,"PERIODIC",$B737,"TOPFLOW","TOP","TOP","top1",$C737,"top3","Open_Acute_DIV1","TOP5","TOP6","REPORTED","TOP8")</f>
        <v>0</v>
      </c>
      <c r="DH737" s="53">
        <f>_xll.OneStreamExcelAddIn.XFFunctions.XFGetCell("TRUE", "CONSOL", $D$3,"TOT_Entity","USD","Actual",[1]Setup!C28,"PERIODIC",$B737,"TOPFLOW","TOP","TOP","top1",$C737,"top3","Open_Acute_DIV1","TOP5","TOP6","REPORTED","TOP8")</f>
        <v>179.99</v>
      </c>
      <c r="DI737" s="178"/>
      <c r="DJ737" s="53">
        <f>_xll.OneStreamExcelAddIn.XFFunctions.XFGetCell("TRUE", "CONSOL", $D$3,"TOT_Entity","Aggregated","Budget_Working",[1]Setup!C4,"PERIODIC",$B737,"TOPFLOW","TOP","TOP","top1",$C737,"top3","Open_Acute_DIV1","TOP5","TOP6","REPORTED","TOP8")</f>
        <v>0</v>
      </c>
      <c r="DK737" s="53">
        <f>_xll.OneStreamExcelAddIn.XFFunctions.XFGetCell("TRUE", "CONSOL", $D$3,"TOT_Entity","Aggregated","Budget_Working",[1]Setup!C5,"PERIODIC",$B737,"TOPFLOW","TOP","TOP","top1",$C737,"top3","Open_Acute_DIV1","TOP5","TOP6","REPORTED","TOP8")</f>
        <v>0</v>
      </c>
      <c r="DL737" s="53">
        <f>_xll.OneStreamExcelAddIn.XFFunctions.XFGetCell("TRUE", "CONSOL", $D$3,"TOT_Entity","Aggregated","Budget_Working",[1]Setup!C6,"PERIODIC",$B737,"TOPFLOW","TOP","TOP","top1",$C737,"top3","Open_Acute_DIV1","TOP5","TOP6","REPORTED","TOP8")</f>
        <v>0</v>
      </c>
      <c r="DM737" s="53">
        <f>_xll.OneStreamExcelAddIn.XFFunctions.XFGetCell("TRUE", "CONSOL", $D$3,"TOT_Entity","Aggregated","Budget_Working",[1]Setup!C7,"PERIODIC",$B737,"TOPFLOW","TOP","TOP","top1",$C737,"top3","Open_Acute_DIV1","TOP5","TOP6","REPORTED","TOP8")</f>
        <v>0</v>
      </c>
      <c r="DN737" s="53">
        <f>_xll.OneStreamExcelAddIn.XFFunctions.XFGetCell("TRUE", "CONSOL", $D$3,"TOT_Entity","Aggregated","Budget_Working",[1]Setup!C8,"PERIODIC",$B737,"TOPFLOW","TOP","TOP","top1",$C737,"top3","Open_Acute_DIV1","TOP5","TOP6","REPORTED","TOP8")</f>
        <v>0</v>
      </c>
      <c r="DO737" s="53">
        <f>_xll.OneStreamExcelAddIn.XFFunctions.XFGetCell("TRUE", "CONSOL", $D$3,"TOT_Entity","Aggregated","Budget_Working",[1]Setup!C9,"PERIODIC",$B737,"TOPFLOW","TOP","TOP","top1",$C737,"top3","Open_Acute_DIV1","TOP5","TOP6","REPORTED","TOP8")</f>
        <v>0</v>
      </c>
      <c r="DP737" s="53">
        <f>_xll.OneStreamExcelAddIn.XFFunctions.XFGetCell("TRUE", "CONSOL", $D$3,"TOT_Entity","Aggregated","Budget_Working",[1]Setup!C10,"PERIODIC",$B737,"TOPFLOW","TOP","TOP","top1",$C737,"top3","Open_Acute_DIV1","TOP5","TOP6","REPORTED","TOP8")</f>
        <v>0</v>
      </c>
      <c r="DQ737" s="53">
        <f>_xll.OneStreamExcelAddIn.XFFunctions.XFGetCell("TRUE", "CONSOL", $D$3,"TOT_Entity","Aggregated","Budget_Working",[1]Setup!C11,"PERIODIC",$B737,"TOPFLOW","TOP","TOP","top1",$C737,"top3","Open_Acute_DIV1","TOP5","TOP6","REPORTED","TOP8")</f>
        <v>0</v>
      </c>
      <c r="DR737" s="53">
        <f>_xll.OneStreamExcelAddIn.XFFunctions.XFGetCell("TRUE", "CONSOL", $D$3,"TOT_Entity","Aggregated","Budget_Working",[1]Setup!C12,"PERIODIC",$B737,"TOPFLOW","TOP","TOP","top1",$C737,"top3","Open_Acute_DIV1","TOP5","TOP6","REPORTED","TOP8")</f>
        <v>0</v>
      </c>
      <c r="DS737" s="53">
        <f>_xll.OneStreamExcelAddIn.XFFunctions.XFGetCell("TRUE", "CONSOL", $D$3,"TOT_Entity","Aggregated","Budget_Working",[1]Setup!C13,"PERIODIC",$B737,"TOPFLOW","TOP","TOP","top1",$C737,"top3","Open_Acute_DIV1","TOP5","TOP6","REPORTED","TOP8")</f>
        <v>0</v>
      </c>
      <c r="DT737" s="53">
        <f>_xll.OneStreamExcelAddIn.XFFunctions.XFGetCell("TRUE", "CONSOL", $D$3,"TOT_Entity","Aggregated","Budget_Working",[1]Setup!C14,"PERIODIC",$B737,"TOPFLOW","TOP","TOP","top1",$C737,"top3","Open_Acute_DIV1","TOP5","TOP6","REPORTED","TOP8")</f>
        <v>0</v>
      </c>
      <c r="DU737" s="53">
        <f>_xll.OneStreamExcelAddIn.XFFunctions.XFGetCell("TRUE", "CONSOL", $D$3,"TOT_Entity","Aggregated","Budget_Working",[1]Setup!C15,"PERIODIC",$B737,"TOPFLOW","TOP","TOP","top1",$C737,"top3","Open_Acute_DIV1","TOP5","TOP6","REPORTED","TOP8")</f>
        <v>0</v>
      </c>
      <c r="DV737" s="178"/>
      <c r="DW737" s="53">
        <f>_xll.OneStreamExcelAddIn.XFFunctions.XFGetCell("TRUE", "CONSOL", $D$3,"TOT_Entity","USD","Budget_Final",[1]Setup!C17,"PERIODIC",$B737,"TOPFLOW","TOP","TOP","top1",$C737,"top3","Open_Acute_DIV1","TOP5","TOP6","REPORTED","TOP8")</f>
        <v>0</v>
      </c>
      <c r="DX737" s="53">
        <f>_xll.OneStreamExcelAddIn.XFFunctions.XFGetCell("TRUE", "CONSOL", $D$3,"TOT_Entity","USD","Budget_Final",[1]Setup!C18,"PERIODIC",$B737,"TOPFLOW","TOP","TOP","top1",$C737,"top3","Open_Acute_DIV1","TOP5","TOP6","REPORTED","TOP8")</f>
        <v>0</v>
      </c>
      <c r="DY737" s="53">
        <f>_xll.OneStreamExcelAddIn.XFFunctions.XFGetCell("TRUE", "CONSOL", $D$3,"TOT_Entity","USD","Budget_Final",[1]Setup!C19,"PERIODIC",$B737,"TOPFLOW","TOP","TOP","top1",$C737,"top3","Open_Acute_DIV1","TOP5","TOP6","REPORTED","TOP8")</f>
        <v>0</v>
      </c>
      <c r="DZ737" s="53">
        <f>_xll.OneStreamExcelAddIn.XFFunctions.XFGetCell("TRUE", "CONSOL", $D$3,"TOT_Entity","USD","Budget_Final",[1]Setup!C20,"PERIODIC",$B737,"TOPFLOW","TOP","TOP","top1",$C737,"top3","Open_Acute_DIV1","TOP5","TOP6","REPORTED","TOP8")</f>
        <v>0</v>
      </c>
      <c r="EA737" s="53">
        <f>_xll.OneStreamExcelAddIn.XFFunctions.XFGetCell("TRUE", "CONSOL", $D$3,"TOT_Entity","USD","Budget_Final",[1]Setup!C21,"PERIODIC",$B737,"TOPFLOW","TOP","TOP","top1",$C737,"top3","Open_Acute_DIV1","TOP5","TOP6","REPORTED","TOP8")</f>
        <v>0</v>
      </c>
      <c r="EB737" s="53">
        <f>_xll.OneStreamExcelAddIn.XFFunctions.XFGetCell("TRUE", "CONSOL", $D$3,"TOT_Entity","USD","Budget_Final",[1]Setup!C22,"PERIODIC",$B737,"TOPFLOW","TOP","TOP","top1",$C737,"top3","Open_Acute_DIV1","TOP5","TOP6","REPORTED","TOP8")</f>
        <v>0</v>
      </c>
      <c r="EC737" s="53">
        <f>_xll.OneStreamExcelAddIn.XFFunctions.XFGetCell("TRUE", "CONSOL", $D$3,"TOT_Entity","USD","Budget_Final",[1]Setup!C23,"PERIODIC",$B737,"TOPFLOW","TOP","TOP","top1",$C737,"top3","Open_Acute_DIV1","TOP5","TOP6","REPORTED","TOP8")</f>
        <v>0</v>
      </c>
      <c r="ED737" s="53">
        <f>_xll.OneStreamExcelAddIn.XFFunctions.XFGetCell("TRUE", "CONSOL", $D$3,"TOT_Entity","USD","Budget_Final",[1]Setup!C24,"PERIODIC",$B737,"TOPFLOW","TOP","TOP","top1",$C737,"top3","Open_Acute_DIV1","TOP5","TOP6","REPORTED","TOP8")</f>
        <v>0</v>
      </c>
      <c r="EE737" s="53">
        <f>_xll.OneStreamExcelAddIn.XFFunctions.XFGetCell("TRUE", "CONSOL", $D$3,"TOT_Entity","USD","Budget_Final",[1]Setup!C25,"PERIODIC",$B737,"TOPFLOW","TOP","TOP","top1",$C737,"top3","Open_Acute_DIV1","TOP5","TOP6","REPORTED","TOP8")</f>
        <v>0</v>
      </c>
      <c r="EF737" s="53">
        <f>_xll.OneStreamExcelAddIn.XFFunctions.XFGetCell("TRUE", "CONSOL", $D$3,"TOT_Entity","USD","Budget_Final",[1]Setup!C26,"PERIODIC",$B737,"TOPFLOW","TOP","TOP","top1",$C737,"top3","Open_Acute_DIV1","TOP5","TOP6","REPORTED","TOP8")</f>
        <v>0</v>
      </c>
      <c r="EG737" s="53">
        <f>_xll.OneStreamExcelAddIn.XFFunctions.XFGetCell("TRUE", "CONSOL", $D$3,"TOT_Entity","USD","Budget_Final",[1]Setup!C27,"PERIODIC",$B737,"TOPFLOW","TOP","TOP","top1",$C737,"top3","Open_Acute_DIV1","TOP5","TOP6","REPORTED","TOP8")</f>
        <v>0</v>
      </c>
      <c r="EH737" s="53">
        <f>_xll.OneStreamExcelAddIn.XFFunctions.XFGetCell("TRUE", "CONSOL", $D$3,"TOT_Entity","USD","Budget_Final",[1]Setup!C28,"PERIODIC",$B737,"TOPFLOW","TOP","TOP","top1",$C737,"top3","Open_Acute_DIV1","TOP5","TOP6","REPORTED","TOP8")</f>
        <v>0</v>
      </c>
    </row>
    <row r="738" spans="2:138" x14ac:dyDescent="0.25">
      <c r="B738" s="51">
        <v>69154</v>
      </c>
      <c r="C738" s="51"/>
      <c r="D738" t="str" cm="1">
        <f t="array" ref="D738">_xll.OneStreamExcelAddIn.XFFunctions.XFGetMemberInfo("Description","Account",B738)</f>
        <v>Bank Fees</v>
      </c>
      <c r="E738" s="53">
        <f>_xll.OneStreamExcelAddIn.XFFunctions.XFGetCell("TRUE", "CONSOL", $D$3,"TOT_Entity","USD","Actual",$E$3,"PERIODIC",$B738,"TOPFLOW","TOP","TOP","top1",$C738,"top3","Open_Acute_DIV1","TOP5","TOP6","REPORTED","TOP8")</f>
        <v>387.16</v>
      </c>
      <c r="F738" s="53">
        <f>_xll.OneStreamExcelAddIn.XFFunctions.XFGetCell("TRUE", "CONSOL", $D$3,"TOT_Entity","Aggregated","Budget_Working",$E$3,"PERIODIC",$B738,"TOPFLOW","TOP","TOP","top1",$C738,"top3","Open_Acute_DIV1","TOP5","TOP6","REPORTED","TOP8")</f>
        <v>200</v>
      </c>
      <c r="G738" s="53">
        <f t="shared" si="2029"/>
        <v>-187.16000000000003</v>
      </c>
      <c r="H738" s="55">
        <f t="shared" si="2030"/>
        <v>-0.93580000000000008</v>
      </c>
      <c r="I738" s="41"/>
      <c r="J738" s="53">
        <f>_xll.OneStreamExcelAddIn.XFFunctions.XFGetCell("TRUE", "CONSOL", $D$3,"TOT_Entity","USD","Actual",$E$3,"YTD",$B738,"TOPFLOW","TOP","TOP","top1",$C738,"TOP3","Open_Acute_DIV1","TOP5","TOP6","REPORTED","TOP8")</f>
        <v>387.16</v>
      </c>
      <c r="K738" s="53">
        <f>_xll.OneStreamExcelAddIn.XFFunctions.XFGetCell("TRUE", "CONSOL", $D$3,"TOT_Entity","Aggregated","Budget_Working",$E$3,"YTD",$B738,"TOPFLOW","TOP","TOP","top1",$C738,"TOP3","Open_Acute_DIV1","TOP5","TOP6","REPORTED","TOP8")</f>
        <v>800</v>
      </c>
      <c r="L738" s="53">
        <f t="shared" si="2031"/>
        <v>412.84</v>
      </c>
      <c r="M738" s="40">
        <f t="shared" si="2060"/>
        <v>0.51605000000000001</v>
      </c>
      <c r="N738" s="41"/>
      <c r="O738" s="53">
        <f>_xll.OneStreamExcelAddIn.XFFunctions.XFGetCell("TRUE", "CONSOL", $D$3,"TOT_Entity","USD","Actual",$F$3,"YTD",$B738,"TOPFLOW","TOP","TOP","top1",$C738,"TOP3","Open_Acute_DIV1","TOP5","TOP6","REPORTED","TOP8")</f>
        <v>0</v>
      </c>
      <c r="P738" s="53">
        <f>_xll.OneStreamExcelAddIn.XFFunctions.XFGetCell("TRUE", "CONSOL", $D$3,"TOT_Entity","USD","Actual",$E$3,"YTD",$B738,"TOPFLOW","TOP","TOP","top1",$C738,"top3","Open_Acute_DIV1","TOP5","TOP6","REPORTED","VAR_BW_PY_Actual")</f>
        <v>-387.16</v>
      </c>
      <c r="Q738" s="40">
        <f t="shared" si="2033"/>
        <v>0</v>
      </c>
      <c r="R738" s="41"/>
      <c r="S738" s="53">
        <f>_xll.OneStreamExcelAddIn.XFFunctions.XFGetCell("TRUE", "CONSOL", $D$3,"TOT_Entity","USD","MIDFCST",$E$3,"MTD",$B738,"TOPFLOW","TOP","TOP","top1",$C738,"TOP3","Open_Acute_DIV1","TOP5","TOP6","REPORTED","TOP8")</f>
        <v>0</v>
      </c>
      <c r="T738" s="53">
        <f t="shared" si="2034"/>
        <v>-387.16</v>
      </c>
      <c r="U738" s="40">
        <f t="shared" si="2035"/>
        <v>0</v>
      </c>
      <c r="V738" s="41"/>
      <c r="W738" s="42"/>
      <c r="X738" s="43"/>
      <c r="Y738" s="42"/>
      <c r="Z738" s="44"/>
      <c r="AB738" s="53">
        <f>_xll.OneStreamExcelAddIn.XFFunctions.XFGetCell("TRUE", "CONSOL", $D$3,"TOT_Entity","USD","Actual",[1]Setup!C4,"PERIODIC",$B738,"TOPFLOW","TOP","TOP","top1",$C738,"top3","Open_Acute_DIV1","TOP5","TOP6","REPORTED","TOP8")</f>
        <v>0</v>
      </c>
      <c r="AC738" s="53">
        <f>_xll.OneStreamExcelAddIn.XFFunctions.XFGetCell("TRUE", "CONSOL", $D$3,"TOT_Entity","Aggregated","Budget_Working",[1]Setup!C4,"PERIODIC",$B738,"TOPFLOW","TOP","TOP","top1",$C738,"top3","Open_Acute_DIV1","TOP5","TOP6","REPORTED","TOP8")</f>
        <v>200</v>
      </c>
      <c r="AD738" s="53">
        <f t="shared" si="2036"/>
        <v>200</v>
      </c>
      <c r="AE738" s="40">
        <f t="shared" si="2037"/>
        <v>1</v>
      </c>
      <c r="AG738" s="53">
        <f>_xll.OneStreamExcelAddIn.XFFunctions.XFGetCell("TRUE", "CONSOL", $D$3,"TOT_Entity","USD","Actual",[1]Setup!C5,"PERIODIC",$B738,"TOPFLOW","TOP","TOP","top1",$C738,"top3","Open_Acute_DIV1","TOP5","TOP6","REPORTED","TOP8")</f>
        <v>0</v>
      </c>
      <c r="AH738" s="53">
        <f>_xll.OneStreamExcelAddIn.XFFunctions.XFGetCell("TRUE", "CONSOL", $D$3,"TOT_Entity","Aggregated","Budget_Working",[1]Setup!C5,"PERIODIC",$B738,"TOPFLOW","TOP","TOP","top1",$C738,"top3","Open_Acute_DIV1","TOP5","TOP6","REPORTED","TOP8")</f>
        <v>200</v>
      </c>
      <c r="AI738" s="53">
        <f t="shared" si="2038"/>
        <v>200</v>
      </c>
      <c r="AJ738" s="40">
        <f t="shared" si="2039"/>
        <v>1</v>
      </c>
      <c r="AL738" s="53">
        <f>_xll.OneStreamExcelAddIn.XFFunctions.XFGetCell("TRUE", "CONSOL", $D$3,"TOT_Entity","USD","Actual",[1]Setup!C6,"PERIODIC",$B738,"TOPFLOW","TOP","TOP","top1",$C738,"top3","Open_Acute_DIV1","TOP5","TOP6","REPORTED","TOP8")</f>
        <v>0</v>
      </c>
      <c r="AM738" s="53">
        <f>_xll.OneStreamExcelAddIn.XFFunctions.XFGetCell("TRUE", "CONSOL", $D$3,"TOT_Entity","Aggregated","Budget_Working",[1]Setup!C6,"PERIODIC",$B738,"TOPFLOW","TOP","TOP","top1",$C738,"top3","Open_Acute_DIV1","TOP5","TOP6","REPORTED","TOP8")</f>
        <v>200</v>
      </c>
      <c r="AN738" s="53">
        <f t="shared" si="2040"/>
        <v>200</v>
      </c>
      <c r="AO738" s="40">
        <f t="shared" si="2041"/>
        <v>1</v>
      </c>
      <c r="AQ738" s="53">
        <f>_xll.OneStreamExcelAddIn.XFFunctions.XFGetCell("TRUE", "CONSOL", $D$3,"TOT_Entity","USD","Actual",[1]Setup!C7,"PERIODIC",$B738,"TOPFLOW","TOP","TOP","top1",$C738,"top3","Open_Acute_DIV1","TOP5","TOP6","REPORTED","TOP8")</f>
        <v>387.16</v>
      </c>
      <c r="AR738" s="53">
        <f>_xll.OneStreamExcelAddIn.XFFunctions.XFGetCell("TRUE", "CONSOL", $D$3,"TOT_Entity","Aggregated","Budget_Working",[1]Setup!C7,"PERIODIC",$B738,"TOPFLOW","TOP","TOP","top1",$C738,"top3","Open_Acute_DIV1","TOP5","TOP6","REPORTED","TOP8")</f>
        <v>200</v>
      </c>
      <c r="AS738" s="53">
        <f t="shared" si="2042"/>
        <v>-187.16000000000003</v>
      </c>
      <c r="AT738" s="40">
        <f t="shared" si="2043"/>
        <v>-0.93580000000000008</v>
      </c>
      <c r="AV738" s="53">
        <f>_xll.OneStreamExcelAddIn.XFFunctions.XFGetCell("TRUE", "CONSOL", $D$3,"TOT_Entity","USD","Actual",[1]Setup!C8,"PERIODIC",$B738,"TOPFLOW","TOP","TOP","top1",$C738,"top3","Open_Acute_DIV1","TOP5","TOP6","REPORTED","TOP8")</f>
        <v>-387.16</v>
      </c>
      <c r="AW738" s="53">
        <f>_xll.OneStreamExcelAddIn.XFFunctions.XFGetCell("TRUE", "CONSOL", $D$3,"TOT_Entity","Aggregated","Budget_Working",[1]Setup!C8,"PERIODIC",$B738,"TOPFLOW","TOP","TOP","top1",$C738,"top3","Open_Acute_DIV1","TOP5","TOP6","REPORTED","TOP8")</f>
        <v>200</v>
      </c>
      <c r="AX738" s="53">
        <f t="shared" si="2044"/>
        <v>587.16000000000008</v>
      </c>
      <c r="AY738" s="40">
        <f t="shared" si="2045"/>
        <v>2.9358000000000004</v>
      </c>
      <c r="BA738" s="53">
        <f>_xll.OneStreamExcelAddIn.XFFunctions.XFGetCell("TRUE", "CONSOL", $D$3,"TOT_Entity","USD","Actual",[1]Setup!C9,"PERIODIC",$B738,"TOPFLOW","TOP","TOP","top1",$C738,"top3","Open_Acute_DIV1","TOP5","TOP6","REPORTED","TOP8")</f>
        <v>0</v>
      </c>
      <c r="BB738" s="53">
        <f>_xll.OneStreamExcelAddIn.XFFunctions.XFGetCell("TRUE", "CONSOL", $D$3,"TOT_Entity","Aggregated","Budget_Working",[1]Setup!C9,"PERIODIC",$B738,"TOPFLOW","TOP","TOP","top1",$C738,"top3","Open_Acute_DIV1","TOP5","TOP6","REPORTED","TOP8")</f>
        <v>200</v>
      </c>
      <c r="BC738" s="53">
        <f t="shared" si="2046"/>
        <v>200</v>
      </c>
      <c r="BD738" s="40">
        <f t="shared" si="2047"/>
        <v>1</v>
      </c>
      <c r="BF738" s="53">
        <f>_xll.OneStreamExcelAddIn.XFFunctions.XFGetCell("TRUE", "CONSOL", $D$3,"TOT_Entity","USD","Actual",[1]Setup!C10,"PERIODIC",$B738,"TOPFLOW","TOP","TOP","top1",$C738,"top3","Open_Acute_DIV1","TOP5","TOP6","REPORTED","TOP8")</f>
        <v>0</v>
      </c>
      <c r="BG738" s="53">
        <f>_xll.OneStreamExcelAddIn.XFFunctions.XFGetCell("TRUE", "CONSOL", $D$3,"TOT_Entity","Aggregated","Budget_Working",[1]Setup!C10,"PERIODIC",$B738,"TOPFLOW","TOP","TOP","top1",$C738,"top3","Open_Acute_DIV1","TOP5","TOP6","REPORTED","TOP8")</f>
        <v>200</v>
      </c>
      <c r="BH738" s="53">
        <f t="shared" si="2048"/>
        <v>200</v>
      </c>
      <c r="BI738" s="40">
        <f t="shared" si="2049"/>
        <v>1</v>
      </c>
      <c r="BK738" s="53">
        <f>_xll.OneStreamExcelAddIn.XFFunctions.XFGetCell("TRUE", "CONSOL", $D$3,"TOT_Entity","USD","Actual",[1]Setup!C11,"PERIODIC",$B738,"TOPFLOW","TOP","TOP","top1",$C738,"top3","Open_Acute_DIV1","TOP5","TOP6","REPORTED","TOP8")</f>
        <v>0</v>
      </c>
      <c r="BL738" s="53">
        <f>_xll.OneStreamExcelAddIn.XFFunctions.XFGetCell("TRUE", "CONSOL", $D$3,"TOT_Entity","Aggregated","Budget_Working",[1]Setup!C11,"PERIODIC",$B738,"TOPFLOW","TOP","TOP","top1",$C738,"top3","Open_Acute_DIV1","TOP5","TOP6","REPORTED","TOP8")</f>
        <v>200</v>
      </c>
      <c r="BM738" s="53">
        <f t="shared" si="2050"/>
        <v>200</v>
      </c>
      <c r="BN738" s="40">
        <f t="shared" si="2051"/>
        <v>1</v>
      </c>
      <c r="BP738" s="53">
        <f>_xll.OneStreamExcelAddIn.XFFunctions.XFGetCell("TRUE", "CONSOL", $D$3,"TOT_Entity","USD","Actual",[1]Setup!C12,"PERIODIC",$B738,"TOPFLOW","TOP","TOP","top1",$C738,"top3","Open_Acute_DIV1","TOP5","TOP6","REPORTED","TOP8")</f>
        <v>0</v>
      </c>
      <c r="BQ738" s="53">
        <f>_xll.OneStreamExcelAddIn.XFFunctions.XFGetCell("TRUE", "CONSOL", $D$3,"TOT_Entity","Aggregated","Budget_Working",[1]Setup!C12,"PERIODIC",$B738,"TOPFLOW","TOP","TOP","top1",$C738,"top3","Open_Acute_DIV1","TOP5","TOP6","REPORTED","TOP8")</f>
        <v>200</v>
      </c>
      <c r="BR738" s="53">
        <f t="shared" si="2052"/>
        <v>200</v>
      </c>
      <c r="BS738" s="40">
        <f t="shared" si="2053"/>
        <v>1</v>
      </c>
      <c r="BU738" s="53">
        <f>_xll.OneStreamExcelAddIn.XFFunctions.XFGetCell("TRUE", "CONSOL", $D$3,"TOT_Entity","USD","Actual",[1]Setup!C13,"PERIODIC",$B738,"TOPFLOW","TOP","TOP","top1",$C738,"top3","Open_Acute_DIV1","TOP5","TOP6","REPORTED","TOP8")</f>
        <v>0</v>
      </c>
      <c r="BV738" s="53">
        <f>_xll.OneStreamExcelAddIn.XFFunctions.XFGetCell("TRUE", "CONSOL", $D$3,"TOT_Entity","Aggregated","Budget_Working",[1]Setup!C13,"PERIODIC",$B738,"TOPFLOW","TOP","TOP","top1",$C738,"top3","Open_Acute_DIV1","TOP5","TOP6","REPORTED","TOP8")</f>
        <v>200</v>
      </c>
      <c r="BW738" s="53">
        <f t="shared" si="2054"/>
        <v>200</v>
      </c>
      <c r="BX738" s="40">
        <f t="shared" si="2055"/>
        <v>1</v>
      </c>
      <c r="BZ738" s="53">
        <f>_xll.OneStreamExcelAddIn.XFFunctions.XFGetCell("TRUE", "CONSOL", $D$3,"TOT_Entity","USD","Actual",[1]Setup!C14,"PERIODIC",$B738,"TOPFLOW","TOP","TOP","top1",$C738,"top3","Open_Acute_DIV1","TOP5","TOP6","REPORTED","TOP8")</f>
        <v>0</v>
      </c>
      <c r="CA738" s="53">
        <f>_xll.OneStreamExcelAddIn.XFFunctions.XFGetCell("TRUE", "CONSOL", $D$3,"TOT_Entity","Aggregated","Budget_Working",[1]Setup!C14,"PERIODIC",$B738,"TOPFLOW","TOP","TOP","top1",$C738,"top3","Open_Acute_DIV1","TOP5","TOP6","REPORTED","TOP8")</f>
        <v>200</v>
      </c>
      <c r="CB738" s="53">
        <f t="shared" si="2056"/>
        <v>200</v>
      </c>
      <c r="CC738" s="40">
        <f t="shared" si="2057"/>
        <v>1</v>
      </c>
      <c r="CE738" s="53">
        <f>_xll.OneStreamExcelAddIn.XFFunctions.XFGetCell("TRUE", "CONSOL", $D$3,"TOT_Entity","USD","Actual",[1]Setup!C15,"PERIODIC",$B738,"TOPFLOW","TOP","TOP","top1",$C738,"top3","Open_Acute_DIV1","TOP5","TOP6","REPORTED","TOP8")</f>
        <v>0</v>
      </c>
      <c r="CF738" s="53">
        <f>_xll.OneStreamExcelAddIn.XFFunctions.XFGetCell("TRUE", "CONSOL", $D$3,"TOT_Entity","Aggregated","Budget_Working",[1]Setup!C15,"PERIODIC",$B738,"TOPFLOW","TOP","TOP","top1",$C738,"top3","Open_Acute_DIV1","TOP5","TOP6","REPORTED","TOP8")</f>
        <v>200</v>
      </c>
      <c r="CG738" s="53">
        <f t="shared" si="2058"/>
        <v>200</v>
      </c>
      <c r="CH738" s="40">
        <f t="shared" si="2059"/>
        <v>1</v>
      </c>
      <c r="CI738" s="212"/>
      <c r="CJ738" s="53">
        <f>_xll.OneStreamExcelAddIn.XFFunctions.XFGetCell("TRUE", "CONSOL", $D$3,"TOT_Entity","USD","Actual",[1]Setup!C4,"PERIODIC",$B738,"TOPFLOW","TOP","TOP","top1",$C738,"top3","Open_Acute_DIV1","TOP5","TOP6","REPORTED","TOP8")</f>
        <v>0</v>
      </c>
      <c r="CK738" s="53">
        <f>_xll.OneStreamExcelAddIn.XFFunctions.XFGetCell("TRUE", "CONSOL", $D$3,"TOT_Entity","USD","Actual",[1]Setup!C5,"PERIODIC",$B738,"TOPFLOW","TOP","TOP","top1",$C738,"top3","Open_Acute_DIV1","TOP5","TOP6","REPORTED","TOP8")</f>
        <v>0</v>
      </c>
      <c r="CL738" s="53">
        <f>_xll.OneStreamExcelAddIn.XFFunctions.XFGetCell("TRUE", "CONSOL", $D$3,"TOT_Entity","USD","Actual",[1]Setup!C6,"PERIODIC",$B738,"TOPFLOW","TOP","TOP","top1",$C738,"top3","Open_Acute_DIV1","TOP5","TOP6","REPORTED","TOP8")</f>
        <v>0</v>
      </c>
      <c r="CM738" s="53">
        <f>_xll.OneStreamExcelAddIn.XFFunctions.XFGetCell("TRUE", "CONSOL", $D$3,"TOT_Entity","USD","Actual",[1]Setup!C7,"PERIODIC",$B738,"TOPFLOW","TOP","TOP","top1",$C738,"top3","Open_Acute_DIV1","TOP5","TOP6","REPORTED","TOP8")</f>
        <v>387.16</v>
      </c>
      <c r="CN738" s="53">
        <f>_xll.OneStreamExcelAddIn.XFFunctions.XFGetCell("TRUE", "CONSOL", $D$3,"TOT_Entity","USD","Actual",[1]Setup!C8,"PERIODIC",$B738,"TOPFLOW","TOP","TOP","top1",$C738,"top3","Open_Acute_DIV1","TOP5","TOP6","REPORTED","TOP8")</f>
        <v>-387.16</v>
      </c>
      <c r="CO738" s="53">
        <f>_xll.OneStreamExcelAddIn.XFFunctions.XFGetCell("TRUE", "CONSOL", $D$3,"TOT_Entity","USD","Actual",[1]Setup!C9,"PERIODIC",$B738,"TOPFLOW","TOP","TOP","top1",$C738,"top3","Open_Acute_DIV1","TOP5","TOP6","REPORTED","TOP8")</f>
        <v>0</v>
      </c>
      <c r="CP738" s="53">
        <f>_xll.OneStreamExcelAddIn.XFFunctions.XFGetCell("TRUE", "CONSOL", $D$3,"TOT_Entity","USD","Actual",[1]Setup!C10,"PERIODIC",$B738,"TOPFLOW","TOP","TOP","top1",$C738,"top3","Open_Acute_DIV1","TOP5","TOP6","REPORTED","TOP8")</f>
        <v>0</v>
      </c>
      <c r="CQ738" s="53">
        <f>_xll.OneStreamExcelAddIn.XFFunctions.XFGetCell("TRUE", "CONSOL", $D$3,"TOT_Entity","USD","Actual",[1]Setup!C11,"PERIODIC",$B738,"TOPFLOW","TOP","TOP","top1",$C738,"top3","Open_Acute_DIV1","TOP5","TOP6","REPORTED","TOP8")</f>
        <v>0</v>
      </c>
      <c r="CR738" s="53">
        <f>_xll.OneStreamExcelAddIn.XFFunctions.XFGetCell("TRUE", "CONSOL", $D$3,"TOT_Entity","USD","Actual",[1]Setup!C12,"PERIODIC",$B738,"TOPFLOW","TOP","TOP","top1",$C738,"top3","Open_Acute_DIV1","TOP5","TOP6","REPORTED","TOP8")</f>
        <v>0</v>
      </c>
      <c r="CS738" s="53">
        <f>_xll.OneStreamExcelAddIn.XFFunctions.XFGetCell("TRUE", "CONSOL", $D$3,"TOT_Entity","USD","Actual",[1]Setup!C13,"PERIODIC",$B738,"TOPFLOW","TOP","TOP","top1",$C738,"top3","Open_Acute_DIV1","TOP5","TOP6","REPORTED","TOP8")</f>
        <v>0</v>
      </c>
      <c r="CT738" s="53">
        <f>_xll.OneStreamExcelAddIn.XFFunctions.XFGetCell("TRUE", "CONSOL", $D$3,"TOT_Entity","USD","Actual",[1]Setup!C14,"PERIODIC",$B738,"TOPFLOW","TOP","TOP","top1",$C738,"top3","Open_Acute_DIV1","TOP5","TOP6","REPORTED","TOP8")</f>
        <v>0</v>
      </c>
      <c r="CU738" s="53">
        <f>_xll.OneStreamExcelAddIn.XFFunctions.XFGetCell("TRUE", "CONSOL", $D$3,"TOT_Entity","USD","Actual",[1]Setup!C15,"PERIODIC",$B738,"TOPFLOW","TOP","TOP","top1",$C738,"top3","Open_Acute_DIV1","TOP5","TOP6","REPORTED","TOP8")</f>
        <v>0</v>
      </c>
      <c r="CV738" s="212"/>
      <c r="CW738" s="53">
        <f>_xll.OneStreamExcelAddIn.XFFunctions.XFGetCell("TRUE", "CONSOL", $D$3,"TOT_Entity","USD","Actual",[1]Setup!C17,"PERIODIC",$B738,"TOPFLOW","TOP","TOP","top1",$C738,"top3","Open_Acute_DIV1","TOP5","TOP6","REPORTED","TOP8")</f>
        <v>0</v>
      </c>
      <c r="CX738" s="53">
        <f>_xll.OneStreamExcelAddIn.XFFunctions.XFGetCell("TRUE", "CONSOL", $D$3,"TOT_Entity","USD","Actual",[1]Setup!C18,"PERIODIC",$B738,"TOPFLOW","TOP","TOP","top1",$C738,"top3","Open_Acute_DIV1","TOP5","TOP6","REPORTED","TOP8")</f>
        <v>0</v>
      </c>
      <c r="CY738" s="53">
        <f>_xll.OneStreamExcelAddIn.XFFunctions.XFGetCell("TRUE", "CONSOL", $D$3,"TOT_Entity","USD","Actual",[1]Setup!C19,"PERIODIC",$B738,"TOPFLOW","TOP","TOP","top1",$C738,"top3","Open_Acute_DIV1","TOP5","TOP6","REPORTED","TOP8")</f>
        <v>0</v>
      </c>
      <c r="CZ738" s="53">
        <f>_xll.OneStreamExcelAddIn.XFFunctions.XFGetCell("TRUE", "CONSOL", $D$3,"TOT_Entity","USD","Actual",[1]Setup!C20,"PERIODIC",$B738,"TOPFLOW","TOP","TOP","top1",$C738,"top3","Open_Acute_DIV1","TOP5","TOP6","REPORTED","TOP8")</f>
        <v>0</v>
      </c>
      <c r="DA738" s="53">
        <f>_xll.OneStreamExcelAddIn.XFFunctions.XFGetCell("TRUE", "CONSOL", $D$3,"TOT_Entity","USD","Actual",[1]Setup!C21,"PERIODIC",$B738,"TOPFLOW","TOP","TOP","top1",$C738,"top3","Open_Acute_DIV1","TOP5","TOP6","REPORTED","TOP8")</f>
        <v>0</v>
      </c>
      <c r="DB738" s="53">
        <f>_xll.OneStreamExcelAddIn.XFFunctions.XFGetCell("TRUE", "CONSOL", $D$3,"TOT_Entity","USD","Actual",[1]Setup!C22,"PERIODIC",$B738,"TOPFLOW","TOP","TOP","top1",$C738,"top3","Open_Acute_DIV1","TOP5","TOP6","REPORTED","TOP8")</f>
        <v>0</v>
      </c>
      <c r="DC738" s="53">
        <f>_xll.OneStreamExcelAddIn.XFFunctions.XFGetCell("TRUE", "CONSOL", $D$3,"TOT_Entity","USD","Actual",[1]Setup!C23,"PERIODIC",$B738,"TOPFLOW","TOP","TOP","top1",$C738,"top3","Open_Acute_DIV1","TOP5","TOP6","REPORTED","TOP8")</f>
        <v>0</v>
      </c>
      <c r="DD738" s="53">
        <f>_xll.OneStreamExcelAddIn.XFFunctions.XFGetCell("TRUE", "CONSOL", $D$3,"TOT_Entity","USD","Actual",[1]Setup!C24,"PERIODIC",$B738,"TOPFLOW","TOP","TOP","top1",$C738,"top3","Open_Acute_DIV1","TOP5","TOP6","REPORTED","TOP8")</f>
        <v>326.73</v>
      </c>
      <c r="DE738" s="53">
        <f>_xll.OneStreamExcelAddIn.XFFunctions.XFGetCell("TRUE", "CONSOL", $D$3,"TOT_Entity","USD","Actual",[1]Setup!C25,"PERIODIC",$B738,"TOPFLOW","TOP","TOP","top1",$C738,"top3","Open_Acute_DIV1","TOP5","TOP6","REPORTED","TOP8")</f>
        <v>0</v>
      </c>
      <c r="DF738" s="53">
        <f>_xll.OneStreamExcelAddIn.XFFunctions.XFGetCell("TRUE", "CONSOL", $D$3,"TOT_Entity","USD","Actual",[1]Setup!C26,"PERIODIC",$B738,"TOPFLOW","TOP","TOP","top1",$C738,"top3","Open_Acute_DIV1","TOP5","TOP6","REPORTED","TOP8")</f>
        <v>0</v>
      </c>
      <c r="DG738" s="53">
        <f>_xll.OneStreamExcelAddIn.XFFunctions.XFGetCell("TRUE", "CONSOL", $D$3,"TOT_Entity","USD","Actual",[1]Setup!C27,"PERIODIC",$B738,"TOPFLOW","TOP","TOP","top1",$C738,"top3","Open_Acute_DIV1","TOP5","TOP6","REPORTED","TOP8")</f>
        <v>0</v>
      </c>
      <c r="DH738" s="53">
        <f>_xll.OneStreamExcelAddIn.XFFunctions.XFGetCell("TRUE", "CONSOL", $D$3,"TOT_Entity","USD","Actual",[1]Setup!C28,"PERIODIC",$B738,"TOPFLOW","TOP","TOP","top1",$C738,"top3","Open_Acute_DIV1","TOP5","TOP6","REPORTED","TOP8")</f>
        <v>163.35</v>
      </c>
      <c r="DI738" s="178"/>
      <c r="DJ738" s="53">
        <f>_xll.OneStreamExcelAddIn.XFFunctions.XFGetCell("TRUE", "CONSOL", $D$3,"TOT_Entity","Aggregated","Budget_Working",[1]Setup!C4,"PERIODIC",$B738,"TOPFLOW","TOP","TOP","top1",$C738,"top3","Open_Acute_DIV1","TOP5","TOP6","REPORTED","TOP8")</f>
        <v>200</v>
      </c>
      <c r="DK738" s="53">
        <f>_xll.OneStreamExcelAddIn.XFFunctions.XFGetCell("TRUE", "CONSOL", $D$3,"TOT_Entity","Aggregated","Budget_Working",[1]Setup!C5,"PERIODIC",$B738,"TOPFLOW","TOP","TOP","top1",$C738,"top3","Open_Acute_DIV1","TOP5","TOP6","REPORTED","TOP8")</f>
        <v>200</v>
      </c>
      <c r="DL738" s="53">
        <f>_xll.OneStreamExcelAddIn.XFFunctions.XFGetCell("TRUE", "CONSOL", $D$3,"TOT_Entity","Aggregated","Budget_Working",[1]Setup!C6,"PERIODIC",$B738,"TOPFLOW","TOP","TOP","top1",$C738,"top3","Open_Acute_DIV1","TOP5","TOP6","REPORTED","TOP8")</f>
        <v>200</v>
      </c>
      <c r="DM738" s="53">
        <f>_xll.OneStreamExcelAddIn.XFFunctions.XFGetCell("TRUE", "CONSOL", $D$3,"TOT_Entity","Aggregated","Budget_Working",[1]Setup!C7,"PERIODIC",$B738,"TOPFLOW","TOP","TOP","top1",$C738,"top3","Open_Acute_DIV1","TOP5","TOP6","REPORTED","TOP8")</f>
        <v>200</v>
      </c>
      <c r="DN738" s="53">
        <f>_xll.OneStreamExcelAddIn.XFFunctions.XFGetCell("TRUE", "CONSOL", $D$3,"TOT_Entity","Aggregated","Budget_Working",[1]Setup!C8,"PERIODIC",$B738,"TOPFLOW","TOP","TOP","top1",$C738,"top3","Open_Acute_DIV1","TOP5","TOP6","REPORTED","TOP8")</f>
        <v>200</v>
      </c>
      <c r="DO738" s="53">
        <f>_xll.OneStreamExcelAddIn.XFFunctions.XFGetCell("TRUE", "CONSOL", $D$3,"TOT_Entity","Aggregated","Budget_Working",[1]Setup!C9,"PERIODIC",$B738,"TOPFLOW","TOP","TOP","top1",$C738,"top3","Open_Acute_DIV1","TOP5","TOP6","REPORTED","TOP8")</f>
        <v>200</v>
      </c>
      <c r="DP738" s="53">
        <f>_xll.OneStreamExcelAddIn.XFFunctions.XFGetCell("TRUE", "CONSOL", $D$3,"TOT_Entity","Aggregated","Budget_Working",[1]Setup!C10,"PERIODIC",$B738,"TOPFLOW","TOP","TOP","top1",$C738,"top3","Open_Acute_DIV1","TOP5","TOP6","REPORTED","TOP8")</f>
        <v>200</v>
      </c>
      <c r="DQ738" s="53">
        <f>_xll.OneStreamExcelAddIn.XFFunctions.XFGetCell("TRUE", "CONSOL", $D$3,"TOT_Entity","Aggregated","Budget_Working",[1]Setup!C11,"PERIODIC",$B738,"TOPFLOW","TOP","TOP","top1",$C738,"top3","Open_Acute_DIV1","TOP5","TOP6","REPORTED","TOP8")</f>
        <v>200</v>
      </c>
      <c r="DR738" s="53">
        <f>_xll.OneStreamExcelAddIn.XFFunctions.XFGetCell("TRUE", "CONSOL", $D$3,"TOT_Entity","Aggregated","Budget_Working",[1]Setup!C12,"PERIODIC",$B738,"TOPFLOW","TOP","TOP","top1",$C738,"top3","Open_Acute_DIV1","TOP5","TOP6","REPORTED","TOP8")</f>
        <v>200</v>
      </c>
      <c r="DS738" s="53">
        <f>_xll.OneStreamExcelAddIn.XFFunctions.XFGetCell("TRUE", "CONSOL", $D$3,"TOT_Entity","Aggregated","Budget_Working",[1]Setup!C13,"PERIODIC",$B738,"TOPFLOW","TOP","TOP","top1",$C738,"top3","Open_Acute_DIV1","TOP5","TOP6","REPORTED","TOP8")</f>
        <v>200</v>
      </c>
      <c r="DT738" s="53">
        <f>_xll.OneStreamExcelAddIn.XFFunctions.XFGetCell("TRUE", "CONSOL", $D$3,"TOT_Entity","Aggregated","Budget_Working",[1]Setup!C14,"PERIODIC",$B738,"TOPFLOW","TOP","TOP","top1",$C738,"top3","Open_Acute_DIV1","TOP5","TOP6","REPORTED","TOP8")</f>
        <v>200</v>
      </c>
      <c r="DU738" s="53">
        <f>_xll.OneStreamExcelAddIn.XFFunctions.XFGetCell("TRUE", "CONSOL", $D$3,"TOT_Entity","Aggregated","Budget_Working",[1]Setup!C15,"PERIODIC",$B738,"TOPFLOW","TOP","TOP","top1",$C738,"top3","Open_Acute_DIV1","TOP5","TOP6","REPORTED","TOP8")</f>
        <v>200</v>
      </c>
      <c r="DV738" s="178"/>
      <c r="DW738" s="53">
        <f>_xll.OneStreamExcelAddIn.XFFunctions.XFGetCell("TRUE", "CONSOL", $D$3,"TOT_Entity","USD","Budget_Final",[1]Setup!C17,"PERIODIC",$B738,"TOPFLOW","TOP","TOP","top1",$C738,"top3","Open_Acute_DIV1","TOP5","TOP6","REPORTED","TOP8")</f>
        <v>100</v>
      </c>
      <c r="DX738" s="53">
        <f>_xll.OneStreamExcelAddIn.XFFunctions.XFGetCell("TRUE", "CONSOL", $D$3,"TOT_Entity","USD","Budget_Final",[1]Setup!C18,"PERIODIC",$B738,"TOPFLOW","TOP","TOP","top1",$C738,"top3","Open_Acute_DIV1","TOP5","TOP6","REPORTED","TOP8")</f>
        <v>100</v>
      </c>
      <c r="DY738" s="53">
        <f>_xll.OneStreamExcelAddIn.XFFunctions.XFGetCell("TRUE", "CONSOL", $D$3,"TOT_Entity","USD","Budget_Final",[1]Setup!C19,"PERIODIC",$B738,"TOPFLOW","TOP","TOP","top1",$C738,"top3","Open_Acute_DIV1","TOP5","TOP6","REPORTED","TOP8")</f>
        <v>100</v>
      </c>
      <c r="DZ738" s="53">
        <f>_xll.OneStreamExcelAddIn.XFFunctions.XFGetCell("TRUE", "CONSOL", $D$3,"TOT_Entity","USD","Budget_Final",[1]Setup!C20,"PERIODIC",$B738,"TOPFLOW","TOP","TOP","top1",$C738,"top3","Open_Acute_DIV1","TOP5","TOP6","REPORTED","TOP8")</f>
        <v>100</v>
      </c>
      <c r="EA738" s="53">
        <f>_xll.OneStreamExcelAddIn.XFFunctions.XFGetCell("TRUE", "CONSOL", $D$3,"TOT_Entity","USD","Budget_Final",[1]Setup!C21,"PERIODIC",$B738,"TOPFLOW","TOP","TOP","top1",$C738,"top3","Open_Acute_DIV1","TOP5","TOP6","REPORTED","TOP8")</f>
        <v>100</v>
      </c>
      <c r="EB738" s="53">
        <f>_xll.OneStreamExcelAddIn.XFFunctions.XFGetCell("TRUE", "CONSOL", $D$3,"TOT_Entity","USD","Budget_Final",[1]Setup!C22,"PERIODIC",$B738,"TOPFLOW","TOP","TOP","top1",$C738,"top3","Open_Acute_DIV1","TOP5","TOP6","REPORTED","TOP8")</f>
        <v>100</v>
      </c>
      <c r="EC738" s="53">
        <f>_xll.OneStreamExcelAddIn.XFFunctions.XFGetCell("TRUE", "CONSOL", $D$3,"TOT_Entity","USD","Budget_Final",[1]Setup!C23,"PERIODIC",$B738,"TOPFLOW","TOP","TOP","top1",$C738,"top3","Open_Acute_DIV1","TOP5","TOP6","REPORTED","TOP8")</f>
        <v>100</v>
      </c>
      <c r="ED738" s="53">
        <f>_xll.OneStreamExcelAddIn.XFFunctions.XFGetCell("TRUE", "CONSOL", $D$3,"TOT_Entity","USD","Budget_Final",[1]Setup!C24,"PERIODIC",$B738,"TOPFLOW","TOP","TOP","top1",$C738,"top3","Open_Acute_DIV1","TOP5","TOP6","REPORTED","TOP8")</f>
        <v>100</v>
      </c>
      <c r="EE738" s="53">
        <f>_xll.OneStreamExcelAddIn.XFFunctions.XFGetCell("TRUE", "CONSOL", $D$3,"TOT_Entity","USD","Budget_Final",[1]Setup!C25,"PERIODIC",$B738,"TOPFLOW","TOP","TOP","top1",$C738,"top3","Open_Acute_DIV1","TOP5","TOP6","REPORTED","TOP8")</f>
        <v>100</v>
      </c>
      <c r="EF738" s="53">
        <f>_xll.OneStreamExcelAddIn.XFFunctions.XFGetCell("TRUE", "CONSOL", $D$3,"TOT_Entity","USD","Budget_Final",[1]Setup!C26,"PERIODIC",$B738,"TOPFLOW","TOP","TOP","top1",$C738,"top3","Open_Acute_DIV1","TOP5","TOP6","REPORTED","TOP8")</f>
        <v>100</v>
      </c>
      <c r="EG738" s="53">
        <f>_xll.OneStreamExcelAddIn.XFFunctions.XFGetCell("TRUE", "CONSOL", $D$3,"TOT_Entity","USD","Budget_Final",[1]Setup!C27,"PERIODIC",$B738,"TOPFLOW","TOP","TOP","top1",$C738,"top3","Open_Acute_DIV1","TOP5","TOP6","REPORTED","TOP8")</f>
        <v>100</v>
      </c>
      <c r="EH738" s="53">
        <f>_xll.OneStreamExcelAddIn.XFFunctions.XFGetCell("TRUE", "CONSOL", $D$3,"TOT_Entity","USD","Budget_Final",[1]Setup!C28,"PERIODIC",$B738,"TOPFLOW","TOP","TOP","top1",$C738,"top3","Open_Acute_DIV1","TOP5","TOP6","REPORTED","TOP8")</f>
        <v>100</v>
      </c>
    </row>
    <row r="739" spans="2:138" x14ac:dyDescent="0.25">
      <c r="B739" s="51">
        <v>69155</v>
      </c>
      <c r="C739" s="51"/>
      <c r="D739" t="str" cm="1">
        <f t="array" ref="D739">_xll.OneStreamExcelAddIn.XFFunctions.XFGetMemberInfo("Description","Account",B739)</f>
        <v>Credit Card Fees</v>
      </c>
      <c r="E739" s="53">
        <f>_xll.OneStreamExcelAddIn.XFFunctions.XFGetCell("TRUE", "CONSOL", $D$3,"TOT_Entity","USD","Actual",$E$3,"PERIODIC",$B739,"TOPFLOW","TOP","TOP","top1",$C739,"top3","Open_Acute_DIV1","TOP5","TOP6","REPORTED","TOP8")</f>
        <v>784.8</v>
      </c>
      <c r="F739" s="53">
        <f>_xll.OneStreamExcelAddIn.XFFunctions.XFGetCell("TRUE", "CONSOL", $D$3,"TOT_Entity","Aggregated","Budget_Working",$E$3,"PERIODIC",$B739,"TOPFLOW","TOP","TOP","top1",$C739,"top3","Open_Acute_DIV1","TOP5","TOP6","REPORTED","TOP8")</f>
        <v>700</v>
      </c>
      <c r="G739" s="53">
        <f t="shared" si="2029"/>
        <v>-84.799999999999955</v>
      </c>
      <c r="H739" s="55">
        <f t="shared" si="2030"/>
        <v>-0.12114285714285708</v>
      </c>
      <c r="I739" s="41"/>
      <c r="J739" s="53">
        <f>_xll.OneStreamExcelAddIn.XFFunctions.XFGetCell("TRUE", "CONSOL", $D$3,"TOT_Entity","USD","Actual",$E$3,"YTD",$B739,"TOPFLOW","TOP","TOP","top1",$C739,"TOP3","Open_Acute_DIV1","TOP5","TOP6","REPORTED","TOP8")</f>
        <v>1700.26</v>
      </c>
      <c r="K739" s="53">
        <f>_xll.OneStreamExcelAddIn.XFFunctions.XFGetCell("TRUE", "CONSOL", $D$3,"TOT_Entity","Aggregated","Budget_Working",$E$3,"YTD",$B739,"TOPFLOW","TOP","TOP","top1",$C739,"TOP3","Open_Acute_DIV1","TOP5","TOP6","REPORTED","TOP8")</f>
        <v>2800</v>
      </c>
      <c r="L739" s="53">
        <f t="shared" si="2031"/>
        <v>1099.74</v>
      </c>
      <c r="M739" s="40">
        <f t="shared" si="2060"/>
        <v>0.39276428571428573</v>
      </c>
      <c r="N739" s="41"/>
      <c r="O739" s="53">
        <f>_xll.OneStreamExcelAddIn.XFFunctions.XFGetCell("TRUE", "CONSOL", $D$3,"TOT_Entity","USD","Actual",$F$3,"YTD",$B739,"TOPFLOW","TOP","TOP","top1",$C739,"TOP3","Open_Acute_DIV1","TOP5","TOP6","REPORTED","TOP8")</f>
        <v>2694.55</v>
      </c>
      <c r="P739" s="53">
        <f>_xll.OneStreamExcelAddIn.XFFunctions.XFGetCell("TRUE", "CONSOL", $D$3,"TOT_Entity","USD","Actual",$E$3,"YTD",$B739,"TOPFLOW","TOP","TOP","top1",$C739,"top3","Open_Acute_DIV1","TOP5","TOP6","REPORTED","VAR_BW_PY_Actual")</f>
        <v>994.29</v>
      </c>
      <c r="Q739" s="40">
        <f t="shared" si="2033"/>
        <v>0.36900038967545595</v>
      </c>
      <c r="R739" s="41"/>
      <c r="S739" s="53">
        <f>_xll.OneStreamExcelAddIn.XFFunctions.XFGetCell("TRUE", "CONSOL", $D$3,"TOT_Entity","USD","MIDFCST",$E$3,"MTD",$B739,"TOPFLOW","TOP","TOP","top1",$C739,"TOP3","Open_Acute_DIV1","TOP5","TOP6","REPORTED","TOP8")</f>
        <v>0</v>
      </c>
      <c r="T739" s="53">
        <f t="shared" si="2034"/>
        <v>-784.8</v>
      </c>
      <c r="U739" s="40">
        <f t="shared" si="2035"/>
        <v>0</v>
      </c>
      <c r="V739" s="41"/>
      <c r="W739" s="42"/>
      <c r="X739" s="43"/>
      <c r="Y739" s="42"/>
      <c r="Z739" s="44"/>
      <c r="AB739" s="53">
        <f>_xll.OneStreamExcelAddIn.XFFunctions.XFGetCell("TRUE", "CONSOL", $D$3,"TOT_Entity","USD","Actual",[1]Setup!C4,"PERIODIC",$B739,"TOPFLOW","TOP","TOP","top1",$C739,"top3","Open_Acute_DIV1","TOP5","TOP6","REPORTED","TOP8")</f>
        <v>289.08</v>
      </c>
      <c r="AC739" s="53">
        <f>_xll.OneStreamExcelAddIn.XFFunctions.XFGetCell("TRUE", "CONSOL", $D$3,"TOT_Entity","Aggregated","Budget_Working",[1]Setup!C4,"PERIODIC",$B739,"TOPFLOW","TOP","TOP","top1",$C739,"top3","Open_Acute_DIV1","TOP5","TOP6","REPORTED","TOP8")</f>
        <v>700</v>
      </c>
      <c r="AD739" s="53">
        <f t="shared" si="2036"/>
        <v>410.92</v>
      </c>
      <c r="AE739" s="40">
        <f t="shared" si="2037"/>
        <v>0.58702857142857146</v>
      </c>
      <c r="AG739" s="53">
        <f>_xll.OneStreamExcelAddIn.XFFunctions.XFGetCell("TRUE", "CONSOL", $D$3,"TOT_Entity","USD","Actual",[1]Setup!C5,"PERIODIC",$B739,"TOPFLOW","TOP","TOP","top1",$C739,"top3","Open_Acute_DIV1","TOP5","TOP6","REPORTED","TOP8")</f>
        <v>345.92</v>
      </c>
      <c r="AH739" s="53">
        <f>_xll.OneStreamExcelAddIn.XFFunctions.XFGetCell("TRUE", "CONSOL", $D$3,"TOT_Entity","Aggregated","Budget_Working",[1]Setup!C5,"PERIODIC",$B739,"TOPFLOW","TOP","TOP","top1",$C739,"top3","Open_Acute_DIV1","TOP5","TOP6","REPORTED","TOP8")</f>
        <v>700</v>
      </c>
      <c r="AI739" s="53">
        <f t="shared" si="2038"/>
        <v>354.08</v>
      </c>
      <c r="AJ739" s="40">
        <f t="shared" si="2039"/>
        <v>0.50582857142857141</v>
      </c>
      <c r="AL739" s="53">
        <f>_xll.OneStreamExcelAddIn.XFFunctions.XFGetCell("TRUE", "CONSOL", $D$3,"TOT_Entity","USD","Actual",[1]Setup!C6,"PERIODIC",$B739,"TOPFLOW","TOP","TOP","top1",$C739,"top3","Open_Acute_DIV1","TOP5","TOP6","REPORTED","TOP8")</f>
        <v>280.45999999999998</v>
      </c>
      <c r="AM739" s="53">
        <f>_xll.OneStreamExcelAddIn.XFFunctions.XFGetCell("TRUE", "CONSOL", $D$3,"TOT_Entity","Aggregated","Budget_Working",[1]Setup!C6,"PERIODIC",$B739,"TOPFLOW","TOP","TOP","top1",$C739,"top3","Open_Acute_DIV1","TOP5","TOP6","REPORTED","TOP8")</f>
        <v>700</v>
      </c>
      <c r="AN739" s="53">
        <f t="shared" si="2040"/>
        <v>419.54</v>
      </c>
      <c r="AO739" s="40">
        <f t="shared" si="2041"/>
        <v>0.59934285714285718</v>
      </c>
      <c r="AQ739" s="53">
        <f>_xll.OneStreamExcelAddIn.XFFunctions.XFGetCell("TRUE", "CONSOL", $D$3,"TOT_Entity","USD","Actual",[1]Setup!C7,"PERIODIC",$B739,"TOPFLOW","TOP","TOP","top1",$C739,"top3","Open_Acute_DIV1","TOP5","TOP6","REPORTED","TOP8")</f>
        <v>784.8</v>
      </c>
      <c r="AR739" s="53">
        <f>_xll.OneStreamExcelAddIn.XFFunctions.XFGetCell("TRUE", "CONSOL", $D$3,"TOT_Entity","Aggregated","Budget_Working",[1]Setup!C7,"PERIODIC",$B739,"TOPFLOW","TOP","TOP","top1",$C739,"top3","Open_Acute_DIV1","TOP5","TOP6","REPORTED","TOP8")</f>
        <v>700</v>
      </c>
      <c r="AS739" s="53">
        <f t="shared" si="2042"/>
        <v>-84.799999999999955</v>
      </c>
      <c r="AT739" s="40">
        <f t="shared" si="2043"/>
        <v>-0.12114285714285708</v>
      </c>
      <c r="AV739" s="53">
        <f>_xll.OneStreamExcelAddIn.XFFunctions.XFGetCell("TRUE", "CONSOL", $D$3,"TOT_Entity","USD","Actual",[1]Setup!C8,"PERIODIC",$B739,"TOPFLOW","TOP","TOP","top1",$C739,"top3","Open_Acute_DIV1","TOP5","TOP6","REPORTED","TOP8")</f>
        <v>-1700.26</v>
      </c>
      <c r="AW739" s="53">
        <f>_xll.OneStreamExcelAddIn.XFFunctions.XFGetCell("TRUE", "CONSOL", $D$3,"TOT_Entity","Aggregated","Budget_Working",[1]Setup!C8,"PERIODIC",$B739,"TOPFLOW","TOP","TOP","top1",$C739,"top3","Open_Acute_DIV1","TOP5","TOP6","REPORTED","TOP8")</f>
        <v>700</v>
      </c>
      <c r="AX739" s="53">
        <f t="shared" si="2044"/>
        <v>2400.2600000000002</v>
      </c>
      <c r="AY739" s="40">
        <f t="shared" si="2045"/>
        <v>3.4289428571428573</v>
      </c>
      <c r="BA739" s="53">
        <f>_xll.OneStreamExcelAddIn.XFFunctions.XFGetCell("TRUE", "CONSOL", $D$3,"TOT_Entity","USD","Actual",[1]Setup!C9,"PERIODIC",$B739,"TOPFLOW","TOP","TOP","top1",$C739,"top3","Open_Acute_DIV1","TOP5","TOP6","REPORTED","TOP8")</f>
        <v>0</v>
      </c>
      <c r="BB739" s="53">
        <f>_xll.OneStreamExcelAddIn.XFFunctions.XFGetCell("TRUE", "CONSOL", $D$3,"TOT_Entity","Aggregated","Budget_Working",[1]Setup!C9,"PERIODIC",$B739,"TOPFLOW","TOP","TOP","top1",$C739,"top3","Open_Acute_DIV1","TOP5","TOP6","REPORTED","TOP8")</f>
        <v>700</v>
      </c>
      <c r="BC739" s="53">
        <f t="shared" si="2046"/>
        <v>700</v>
      </c>
      <c r="BD739" s="40">
        <f t="shared" si="2047"/>
        <v>1</v>
      </c>
      <c r="BF739" s="53">
        <f>_xll.OneStreamExcelAddIn.XFFunctions.XFGetCell("TRUE", "CONSOL", $D$3,"TOT_Entity","USD","Actual",[1]Setup!C10,"PERIODIC",$B739,"TOPFLOW","TOP","TOP","top1",$C739,"top3","Open_Acute_DIV1","TOP5","TOP6","REPORTED","TOP8")</f>
        <v>0</v>
      </c>
      <c r="BG739" s="53">
        <f>_xll.OneStreamExcelAddIn.XFFunctions.XFGetCell("TRUE", "CONSOL", $D$3,"TOT_Entity","Aggregated","Budget_Working",[1]Setup!C10,"PERIODIC",$B739,"TOPFLOW","TOP","TOP","top1",$C739,"top3","Open_Acute_DIV1","TOP5","TOP6","REPORTED","TOP8")</f>
        <v>700</v>
      </c>
      <c r="BH739" s="53">
        <f t="shared" si="2048"/>
        <v>700</v>
      </c>
      <c r="BI739" s="40">
        <f t="shared" si="2049"/>
        <v>1</v>
      </c>
      <c r="BK739" s="53">
        <f>_xll.OneStreamExcelAddIn.XFFunctions.XFGetCell("TRUE", "CONSOL", $D$3,"TOT_Entity","USD","Actual",[1]Setup!C11,"PERIODIC",$B739,"TOPFLOW","TOP","TOP","top1",$C739,"top3","Open_Acute_DIV1","TOP5","TOP6","REPORTED","TOP8")</f>
        <v>0</v>
      </c>
      <c r="BL739" s="53">
        <f>_xll.OneStreamExcelAddIn.XFFunctions.XFGetCell("TRUE", "CONSOL", $D$3,"TOT_Entity","Aggregated","Budget_Working",[1]Setup!C11,"PERIODIC",$B739,"TOPFLOW","TOP","TOP","top1",$C739,"top3","Open_Acute_DIV1","TOP5","TOP6","REPORTED","TOP8")</f>
        <v>700</v>
      </c>
      <c r="BM739" s="53">
        <f t="shared" si="2050"/>
        <v>700</v>
      </c>
      <c r="BN739" s="40">
        <f t="shared" si="2051"/>
        <v>1</v>
      </c>
      <c r="BP739" s="53">
        <f>_xll.OneStreamExcelAddIn.XFFunctions.XFGetCell("TRUE", "CONSOL", $D$3,"TOT_Entity","USD","Actual",[1]Setup!C12,"PERIODIC",$B739,"TOPFLOW","TOP","TOP","top1",$C739,"top3","Open_Acute_DIV1","TOP5","TOP6","REPORTED","TOP8")</f>
        <v>0</v>
      </c>
      <c r="BQ739" s="53">
        <f>_xll.OneStreamExcelAddIn.XFFunctions.XFGetCell("TRUE", "CONSOL", $D$3,"TOT_Entity","Aggregated","Budget_Working",[1]Setup!C12,"PERIODIC",$B739,"TOPFLOW","TOP","TOP","top1",$C739,"top3","Open_Acute_DIV1","TOP5","TOP6","REPORTED","TOP8")</f>
        <v>700</v>
      </c>
      <c r="BR739" s="53">
        <f t="shared" si="2052"/>
        <v>700</v>
      </c>
      <c r="BS739" s="40">
        <f t="shared" si="2053"/>
        <v>1</v>
      </c>
      <c r="BU739" s="53">
        <f>_xll.OneStreamExcelAddIn.XFFunctions.XFGetCell("TRUE", "CONSOL", $D$3,"TOT_Entity","USD","Actual",[1]Setup!C13,"PERIODIC",$B739,"TOPFLOW","TOP","TOP","top1",$C739,"top3","Open_Acute_DIV1","TOP5","TOP6","REPORTED","TOP8")</f>
        <v>0</v>
      </c>
      <c r="BV739" s="53">
        <f>_xll.OneStreamExcelAddIn.XFFunctions.XFGetCell("TRUE", "CONSOL", $D$3,"TOT_Entity","Aggregated","Budget_Working",[1]Setup!C13,"PERIODIC",$B739,"TOPFLOW","TOP","TOP","top1",$C739,"top3","Open_Acute_DIV1","TOP5","TOP6","REPORTED","TOP8")</f>
        <v>700</v>
      </c>
      <c r="BW739" s="53">
        <f t="shared" si="2054"/>
        <v>700</v>
      </c>
      <c r="BX739" s="40">
        <f t="shared" si="2055"/>
        <v>1</v>
      </c>
      <c r="BZ739" s="53">
        <f>_xll.OneStreamExcelAddIn.XFFunctions.XFGetCell("TRUE", "CONSOL", $D$3,"TOT_Entity","USD","Actual",[1]Setup!C14,"PERIODIC",$B739,"TOPFLOW","TOP","TOP","top1",$C739,"top3","Open_Acute_DIV1","TOP5","TOP6","REPORTED","TOP8")</f>
        <v>0</v>
      </c>
      <c r="CA739" s="53">
        <f>_xll.OneStreamExcelAddIn.XFFunctions.XFGetCell("TRUE", "CONSOL", $D$3,"TOT_Entity","Aggregated","Budget_Working",[1]Setup!C14,"PERIODIC",$B739,"TOPFLOW","TOP","TOP","top1",$C739,"top3","Open_Acute_DIV1","TOP5","TOP6","REPORTED","TOP8")</f>
        <v>700</v>
      </c>
      <c r="CB739" s="53">
        <f t="shared" si="2056"/>
        <v>700</v>
      </c>
      <c r="CC739" s="40">
        <f t="shared" si="2057"/>
        <v>1</v>
      </c>
      <c r="CE739" s="53">
        <f>_xll.OneStreamExcelAddIn.XFFunctions.XFGetCell("TRUE", "CONSOL", $D$3,"TOT_Entity","USD","Actual",[1]Setup!C15,"PERIODIC",$B739,"TOPFLOW","TOP","TOP","top1",$C739,"top3","Open_Acute_DIV1","TOP5","TOP6","REPORTED","TOP8")</f>
        <v>0</v>
      </c>
      <c r="CF739" s="53">
        <f>_xll.OneStreamExcelAddIn.XFFunctions.XFGetCell("TRUE", "CONSOL", $D$3,"TOT_Entity","Aggregated","Budget_Working",[1]Setup!C15,"PERIODIC",$B739,"TOPFLOW","TOP","TOP","top1",$C739,"top3","Open_Acute_DIV1","TOP5","TOP6","REPORTED","TOP8")</f>
        <v>700</v>
      </c>
      <c r="CG739" s="53">
        <f t="shared" si="2058"/>
        <v>700</v>
      </c>
      <c r="CH739" s="40">
        <f t="shared" si="2059"/>
        <v>1</v>
      </c>
      <c r="CI739" s="212"/>
      <c r="CJ739" s="53">
        <f>_xll.OneStreamExcelAddIn.XFFunctions.XFGetCell("TRUE", "CONSOL", $D$3,"TOT_Entity","USD","Actual",[1]Setup!C4,"PERIODIC",$B739,"TOPFLOW","TOP","TOP","top1",$C739,"top3","Open_Acute_DIV1","TOP5","TOP6","REPORTED","TOP8")</f>
        <v>289.08</v>
      </c>
      <c r="CK739" s="53">
        <f>_xll.OneStreamExcelAddIn.XFFunctions.XFGetCell("TRUE", "CONSOL", $D$3,"TOT_Entity","USD","Actual",[1]Setup!C5,"PERIODIC",$B739,"TOPFLOW","TOP","TOP","top1",$C739,"top3","Open_Acute_DIV1","TOP5","TOP6","REPORTED","TOP8")</f>
        <v>345.92</v>
      </c>
      <c r="CL739" s="53">
        <f>_xll.OneStreamExcelAddIn.XFFunctions.XFGetCell("TRUE", "CONSOL", $D$3,"TOT_Entity","USD","Actual",[1]Setup!C6,"PERIODIC",$B739,"TOPFLOW","TOP","TOP","top1",$C739,"top3","Open_Acute_DIV1","TOP5","TOP6","REPORTED","TOP8")</f>
        <v>280.45999999999998</v>
      </c>
      <c r="CM739" s="53">
        <f>_xll.OneStreamExcelAddIn.XFFunctions.XFGetCell("TRUE", "CONSOL", $D$3,"TOT_Entity","USD","Actual",[1]Setup!C7,"PERIODIC",$B739,"TOPFLOW","TOP","TOP","top1",$C739,"top3","Open_Acute_DIV1","TOP5","TOP6","REPORTED","TOP8")</f>
        <v>784.8</v>
      </c>
      <c r="CN739" s="53">
        <f>_xll.OneStreamExcelAddIn.XFFunctions.XFGetCell("TRUE", "CONSOL", $D$3,"TOT_Entity","USD","Actual",[1]Setup!C8,"PERIODIC",$B739,"TOPFLOW","TOP","TOP","top1",$C739,"top3","Open_Acute_DIV1","TOP5","TOP6","REPORTED","TOP8")</f>
        <v>-1700.26</v>
      </c>
      <c r="CO739" s="53">
        <f>_xll.OneStreamExcelAddIn.XFFunctions.XFGetCell("TRUE", "CONSOL", $D$3,"TOT_Entity","USD","Actual",[1]Setup!C9,"PERIODIC",$B739,"TOPFLOW","TOP","TOP","top1",$C739,"top3","Open_Acute_DIV1","TOP5","TOP6","REPORTED","TOP8")</f>
        <v>0</v>
      </c>
      <c r="CP739" s="53">
        <f>_xll.OneStreamExcelAddIn.XFFunctions.XFGetCell("TRUE", "CONSOL", $D$3,"TOT_Entity","USD","Actual",[1]Setup!C10,"PERIODIC",$B739,"TOPFLOW","TOP","TOP","top1",$C739,"top3","Open_Acute_DIV1","TOP5","TOP6","REPORTED","TOP8")</f>
        <v>0</v>
      </c>
      <c r="CQ739" s="53">
        <f>_xll.OneStreamExcelAddIn.XFFunctions.XFGetCell("TRUE", "CONSOL", $D$3,"TOT_Entity","USD","Actual",[1]Setup!C11,"PERIODIC",$B739,"TOPFLOW","TOP","TOP","top1",$C739,"top3","Open_Acute_DIV1","TOP5","TOP6","REPORTED","TOP8")</f>
        <v>0</v>
      </c>
      <c r="CR739" s="53">
        <f>_xll.OneStreamExcelAddIn.XFFunctions.XFGetCell("TRUE", "CONSOL", $D$3,"TOT_Entity","USD","Actual",[1]Setup!C12,"PERIODIC",$B739,"TOPFLOW","TOP","TOP","top1",$C739,"top3","Open_Acute_DIV1","TOP5","TOP6","REPORTED","TOP8")</f>
        <v>0</v>
      </c>
      <c r="CS739" s="53">
        <f>_xll.OneStreamExcelAddIn.XFFunctions.XFGetCell("TRUE", "CONSOL", $D$3,"TOT_Entity","USD","Actual",[1]Setup!C13,"PERIODIC",$B739,"TOPFLOW","TOP","TOP","top1",$C739,"top3","Open_Acute_DIV1","TOP5","TOP6","REPORTED","TOP8")</f>
        <v>0</v>
      </c>
      <c r="CT739" s="53">
        <f>_xll.OneStreamExcelAddIn.XFFunctions.XFGetCell("TRUE", "CONSOL", $D$3,"TOT_Entity","USD","Actual",[1]Setup!C14,"PERIODIC",$B739,"TOPFLOW","TOP","TOP","top1",$C739,"top3","Open_Acute_DIV1","TOP5","TOP6","REPORTED","TOP8")</f>
        <v>0</v>
      </c>
      <c r="CU739" s="53">
        <f>_xll.OneStreamExcelAddIn.XFFunctions.XFGetCell("TRUE", "CONSOL", $D$3,"TOT_Entity","USD","Actual",[1]Setup!C15,"PERIODIC",$B739,"TOPFLOW","TOP","TOP","top1",$C739,"top3","Open_Acute_DIV1","TOP5","TOP6","REPORTED","TOP8")</f>
        <v>0</v>
      </c>
      <c r="CV739" s="212"/>
      <c r="CW739" s="53">
        <f>_xll.OneStreamExcelAddIn.XFFunctions.XFGetCell("TRUE", "CONSOL", $D$3,"TOT_Entity","USD","Actual",[1]Setup!C17,"PERIODIC",$B739,"TOPFLOW","TOP","TOP","top1",$C739,"top3","Open_Acute_DIV1","TOP5","TOP6","REPORTED","TOP8")</f>
        <v>848.71</v>
      </c>
      <c r="CX739" s="53">
        <f>_xll.OneStreamExcelAddIn.XFFunctions.XFGetCell("TRUE", "CONSOL", $D$3,"TOT_Entity","USD","Actual",[1]Setup!C18,"PERIODIC",$B739,"TOPFLOW","TOP","TOP","top1",$C739,"top3","Open_Acute_DIV1","TOP5","TOP6","REPORTED","TOP8")</f>
        <v>401.19</v>
      </c>
      <c r="CY739" s="53">
        <f>_xll.OneStreamExcelAddIn.XFFunctions.XFGetCell("TRUE", "CONSOL", $D$3,"TOT_Entity","USD","Actual",[1]Setup!C19,"PERIODIC",$B739,"TOPFLOW","TOP","TOP","top1",$C739,"top3","Open_Acute_DIV1","TOP5","TOP6","REPORTED","TOP8")</f>
        <v>664.94</v>
      </c>
      <c r="CZ739" s="53">
        <f>_xll.OneStreamExcelAddIn.XFFunctions.XFGetCell("TRUE", "CONSOL", $D$3,"TOT_Entity","USD","Actual",[1]Setup!C20,"PERIODIC",$B739,"TOPFLOW","TOP","TOP","top1",$C739,"top3","Open_Acute_DIV1","TOP5","TOP6","REPORTED","TOP8")</f>
        <v>779.71</v>
      </c>
      <c r="DA739" s="53">
        <f>_xll.OneStreamExcelAddIn.XFFunctions.XFGetCell("TRUE", "CONSOL", $D$3,"TOT_Entity","USD","Actual",[1]Setup!C21,"PERIODIC",$B739,"TOPFLOW","TOP","TOP","top1",$C739,"top3","Open_Acute_DIV1","TOP5","TOP6","REPORTED","TOP8")</f>
        <v>417.12</v>
      </c>
      <c r="DB739" s="53">
        <f>_xll.OneStreamExcelAddIn.XFFunctions.XFGetCell("TRUE", "CONSOL", $D$3,"TOT_Entity","USD","Actual",[1]Setup!C22,"PERIODIC",$B739,"TOPFLOW","TOP","TOP","top1",$C739,"top3","Open_Acute_DIV1","TOP5","TOP6","REPORTED","TOP8")</f>
        <v>237.87</v>
      </c>
      <c r="DC739" s="53">
        <f>_xll.OneStreamExcelAddIn.XFFunctions.XFGetCell("TRUE", "CONSOL", $D$3,"TOT_Entity","USD","Actual",[1]Setup!C23,"PERIODIC",$B739,"TOPFLOW","TOP","TOP","top1",$C739,"top3","Open_Acute_DIV1","TOP5","TOP6","REPORTED","TOP8")</f>
        <v>918.39</v>
      </c>
      <c r="DD739" s="53">
        <f>_xll.OneStreamExcelAddIn.XFFunctions.XFGetCell("TRUE", "CONSOL", $D$3,"TOT_Entity","USD","Actual",[1]Setup!C24,"PERIODIC",$B739,"TOPFLOW","TOP","TOP","top1",$C739,"top3","Open_Acute_DIV1","TOP5","TOP6","REPORTED","TOP8")</f>
        <v>1865.57</v>
      </c>
      <c r="DE739" s="53">
        <f>_xll.OneStreamExcelAddIn.XFFunctions.XFGetCell("TRUE", "CONSOL", $D$3,"TOT_Entity","USD","Actual",[1]Setup!C25,"PERIODIC",$B739,"TOPFLOW","TOP","TOP","top1",$C739,"top3","Open_Acute_DIV1","TOP5","TOP6","REPORTED","TOP8")</f>
        <v>257.89</v>
      </c>
      <c r="DF739" s="53">
        <f>_xll.OneStreamExcelAddIn.XFFunctions.XFGetCell("TRUE", "CONSOL", $D$3,"TOT_Entity","USD","Actual",[1]Setup!C26,"PERIODIC",$B739,"TOPFLOW","TOP","TOP","top1",$C739,"top3","Open_Acute_DIV1","TOP5","TOP6","REPORTED","TOP8")</f>
        <v>159.97999999999999</v>
      </c>
      <c r="DG739" s="53">
        <f>_xll.OneStreamExcelAddIn.XFFunctions.XFGetCell("TRUE", "CONSOL", $D$3,"TOT_Entity","USD","Actual",[1]Setup!C27,"PERIODIC",$B739,"TOPFLOW","TOP","TOP","top1",$C739,"top3","Open_Acute_DIV1","TOP5","TOP6","REPORTED","TOP8")</f>
        <v>445.01</v>
      </c>
      <c r="DH739" s="53">
        <f>_xll.OneStreamExcelAddIn.XFFunctions.XFGetCell("TRUE", "CONSOL", $D$3,"TOT_Entity","USD","Actual",[1]Setup!C28,"PERIODIC",$B739,"TOPFLOW","TOP","TOP","top1",$C739,"top3","Open_Acute_DIV1","TOP5","TOP6","REPORTED","TOP8")</f>
        <v>214.73</v>
      </c>
      <c r="DI739" s="178"/>
      <c r="DJ739" s="53">
        <f>_xll.OneStreamExcelAddIn.XFFunctions.XFGetCell("TRUE", "CONSOL", $D$3,"TOT_Entity","Aggregated","Budget_Working",[1]Setup!C4,"PERIODIC",$B739,"TOPFLOW","TOP","TOP","top1",$C739,"top3","Open_Acute_DIV1","TOP5","TOP6","REPORTED","TOP8")</f>
        <v>700</v>
      </c>
      <c r="DK739" s="53">
        <f>_xll.OneStreamExcelAddIn.XFFunctions.XFGetCell("TRUE", "CONSOL", $D$3,"TOT_Entity","Aggregated","Budget_Working",[1]Setup!C5,"PERIODIC",$B739,"TOPFLOW","TOP","TOP","top1",$C739,"top3","Open_Acute_DIV1","TOP5","TOP6","REPORTED","TOP8")</f>
        <v>700</v>
      </c>
      <c r="DL739" s="53">
        <f>_xll.OneStreamExcelAddIn.XFFunctions.XFGetCell("TRUE", "CONSOL", $D$3,"TOT_Entity","Aggregated","Budget_Working",[1]Setup!C6,"PERIODIC",$B739,"TOPFLOW","TOP","TOP","top1",$C739,"top3","Open_Acute_DIV1","TOP5","TOP6","REPORTED","TOP8")</f>
        <v>700</v>
      </c>
      <c r="DM739" s="53">
        <f>_xll.OneStreamExcelAddIn.XFFunctions.XFGetCell("TRUE", "CONSOL", $D$3,"TOT_Entity","Aggregated","Budget_Working",[1]Setup!C7,"PERIODIC",$B739,"TOPFLOW","TOP","TOP","top1",$C739,"top3","Open_Acute_DIV1","TOP5","TOP6","REPORTED","TOP8")</f>
        <v>700</v>
      </c>
      <c r="DN739" s="53">
        <f>_xll.OneStreamExcelAddIn.XFFunctions.XFGetCell("TRUE", "CONSOL", $D$3,"TOT_Entity","Aggregated","Budget_Working",[1]Setup!C8,"PERIODIC",$B739,"TOPFLOW","TOP","TOP","top1",$C739,"top3","Open_Acute_DIV1","TOP5","TOP6","REPORTED","TOP8")</f>
        <v>700</v>
      </c>
      <c r="DO739" s="53">
        <f>_xll.OneStreamExcelAddIn.XFFunctions.XFGetCell("TRUE", "CONSOL", $D$3,"TOT_Entity","Aggregated","Budget_Working",[1]Setup!C9,"PERIODIC",$B739,"TOPFLOW","TOP","TOP","top1",$C739,"top3","Open_Acute_DIV1","TOP5","TOP6","REPORTED","TOP8")</f>
        <v>700</v>
      </c>
      <c r="DP739" s="53">
        <f>_xll.OneStreamExcelAddIn.XFFunctions.XFGetCell("TRUE", "CONSOL", $D$3,"TOT_Entity","Aggregated","Budget_Working",[1]Setup!C10,"PERIODIC",$B739,"TOPFLOW","TOP","TOP","top1",$C739,"top3","Open_Acute_DIV1","TOP5","TOP6","REPORTED","TOP8")</f>
        <v>700</v>
      </c>
      <c r="DQ739" s="53">
        <f>_xll.OneStreamExcelAddIn.XFFunctions.XFGetCell("TRUE", "CONSOL", $D$3,"TOT_Entity","Aggregated","Budget_Working",[1]Setup!C11,"PERIODIC",$B739,"TOPFLOW","TOP","TOP","top1",$C739,"top3","Open_Acute_DIV1","TOP5","TOP6","REPORTED","TOP8")</f>
        <v>700</v>
      </c>
      <c r="DR739" s="53">
        <f>_xll.OneStreamExcelAddIn.XFFunctions.XFGetCell("TRUE", "CONSOL", $D$3,"TOT_Entity","Aggregated","Budget_Working",[1]Setup!C12,"PERIODIC",$B739,"TOPFLOW","TOP","TOP","top1",$C739,"top3","Open_Acute_DIV1","TOP5","TOP6","REPORTED","TOP8")</f>
        <v>700</v>
      </c>
      <c r="DS739" s="53">
        <f>_xll.OneStreamExcelAddIn.XFFunctions.XFGetCell("TRUE", "CONSOL", $D$3,"TOT_Entity","Aggregated","Budget_Working",[1]Setup!C13,"PERIODIC",$B739,"TOPFLOW","TOP","TOP","top1",$C739,"top3","Open_Acute_DIV1","TOP5","TOP6","REPORTED","TOP8")</f>
        <v>700</v>
      </c>
      <c r="DT739" s="53">
        <f>_xll.OneStreamExcelAddIn.XFFunctions.XFGetCell("TRUE", "CONSOL", $D$3,"TOT_Entity","Aggregated","Budget_Working",[1]Setup!C14,"PERIODIC",$B739,"TOPFLOW","TOP","TOP","top1",$C739,"top3","Open_Acute_DIV1","TOP5","TOP6","REPORTED","TOP8")</f>
        <v>700</v>
      </c>
      <c r="DU739" s="53">
        <f>_xll.OneStreamExcelAddIn.XFFunctions.XFGetCell("TRUE", "CONSOL", $D$3,"TOT_Entity","Aggregated","Budget_Working",[1]Setup!C15,"PERIODIC",$B739,"TOPFLOW","TOP","TOP","top1",$C739,"top3","Open_Acute_DIV1","TOP5","TOP6","REPORTED","TOP8")</f>
        <v>700</v>
      </c>
      <c r="DV739" s="178"/>
      <c r="DW739" s="53">
        <f>_xll.OneStreamExcelAddIn.XFFunctions.XFGetCell("TRUE", "CONSOL", $D$3,"TOT_Entity","USD","Budget_Final",[1]Setup!C17,"PERIODIC",$B739,"TOPFLOW","TOP","TOP","top1",$C739,"top3","Open_Acute_DIV1","TOP5","TOP6","REPORTED","TOP8")</f>
        <v>850.09802290000005</v>
      </c>
      <c r="DX739" s="53">
        <f>_xll.OneStreamExcelAddIn.XFFunctions.XFGetCell("TRUE", "CONSOL", $D$3,"TOT_Entity","USD","Budget_Final",[1]Setup!C18,"PERIODIC",$B739,"TOPFLOW","TOP","TOP","top1",$C739,"top3","Open_Acute_DIV1","TOP5","TOP6","REPORTED","TOP8")</f>
        <v>850.09329532000004</v>
      </c>
      <c r="DY739" s="53">
        <f>_xll.OneStreamExcelAddIn.XFFunctions.XFGetCell("TRUE", "CONSOL", $D$3,"TOT_Entity","USD","Budget_Final",[1]Setup!C19,"PERIODIC",$B739,"TOPFLOW","TOP","TOP","top1",$C739,"top3","Open_Acute_DIV1","TOP5","TOP6","REPORTED","TOP8")</f>
        <v>850.10466796000003</v>
      </c>
      <c r="DZ739" s="53">
        <f>_xll.OneStreamExcelAddIn.XFFunctions.XFGetCell("TRUE", "CONSOL", $D$3,"TOT_Entity","USD","Budget_Final",[1]Setup!C20,"PERIODIC",$B739,"TOPFLOW","TOP","TOP","top1",$C739,"top3","Open_Acute_DIV1","TOP5","TOP6","REPORTED","TOP8")</f>
        <v>850.10407287999999</v>
      </c>
      <c r="EA739" s="53">
        <f>_xll.OneStreamExcelAddIn.XFFunctions.XFGetCell("TRUE", "CONSOL", $D$3,"TOT_Entity","USD","Budget_Final",[1]Setup!C21,"PERIODIC",$B739,"TOPFLOW","TOP","TOP","top1",$C739,"top3","Open_Acute_DIV1","TOP5","TOP6","REPORTED","TOP8")</f>
        <v>850.1071144</v>
      </c>
      <c r="EB739" s="53">
        <f>_xll.OneStreamExcelAddIn.XFFunctions.XFGetCell("TRUE", "CONSOL", $D$3,"TOT_Entity","USD","Budget_Final",[1]Setup!C22,"PERIODIC",$B739,"TOPFLOW","TOP","TOP","top1",$C739,"top3","Open_Acute_DIV1","TOP5","TOP6","REPORTED","TOP8")</f>
        <v>850.10142808000001</v>
      </c>
      <c r="EC739" s="53">
        <f>_xll.OneStreamExcelAddIn.XFFunctions.XFGetCell("TRUE", "CONSOL", $D$3,"TOT_Entity","USD","Budget_Final",[1]Setup!C23,"PERIODIC",$B739,"TOPFLOW","TOP","TOP","top1",$C739,"top3","Open_Acute_DIV1","TOP5","TOP6","REPORTED","TOP8")</f>
        <v>850.10691603999999</v>
      </c>
      <c r="ED739" s="53">
        <f>_xll.OneStreamExcelAddIn.XFFunctions.XFGetCell("TRUE", "CONSOL", $D$3,"TOT_Entity","USD","Budget_Final",[1]Setup!C24,"PERIODIC",$B739,"TOPFLOW","TOP","TOP","top1",$C739,"top3","Open_Acute_DIV1","TOP5","TOP6","REPORTED","TOP8")</f>
        <v>850.10698216000003</v>
      </c>
      <c r="EE739" s="53">
        <f>_xll.OneStreamExcelAddIn.XFFunctions.XFGetCell("TRUE", "CONSOL", $D$3,"TOT_Entity","USD","Budget_Final",[1]Setup!C25,"PERIODIC",$B739,"TOPFLOW","TOP","TOP","top1",$C739,"top3","Open_Acute_DIV1","TOP5","TOP6","REPORTED","TOP8")</f>
        <v>850.10694909999995</v>
      </c>
      <c r="EF739" s="53">
        <f>_xll.OneStreamExcelAddIn.XFFunctions.XFGetCell("TRUE", "CONSOL", $D$3,"TOT_Entity","USD","Budget_Final",[1]Setup!C26,"PERIODIC",$B739,"TOPFLOW","TOP","TOP","top1",$C739,"top3","Open_Acute_DIV1","TOP5","TOP6","REPORTED","TOP8")</f>
        <v>850.10632095999995</v>
      </c>
      <c r="EG739" s="53">
        <f>_xll.OneStreamExcelAddIn.XFFunctions.XFGetCell("TRUE", "CONSOL", $D$3,"TOT_Entity","USD","Budget_Final",[1]Setup!C27,"PERIODIC",$B739,"TOPFLOW","TOP","TOP","top1",$C739,"top3","Open_Acute_DIV1","TOP5","TOP6","REPORTED","TOP8")</f>
        <v>850.09960978000004</v>
      </c>
      <c r="EH739" s="53">
        <f>_xll.OneStreamExcelAddIn.XFFunctions.XFGetCell("TRUE", "CONSOL", $D$3,"TOT_Entity","USD","Budget_Final",[1]Setup!C28,"PERIODIC",$B739,"TOPFLOW","TOP","TOP","top1",$C739,"top3","Open_Acute_DIV1","TOP5","TOP6","REPORTED","TOP8")</f>
        <v>850.10139502000004</v>
      </c>
    </row>
    <row r="740" spans="2:138" x14ac:dyDescent="0.25">
      <c r="B740" s="51">
        <v>69156</v>
      </c>
      <c r="C740" s="51"/>
      <c r="D740" t="str" cm="1">
        <f t="array" ref="D740">_xll.OneStreamExcelAddIn.XFFunctions.XFGetMemberInfo("Description","Account",B740)</f>
        <v>Books / Subscriptions</v>
      </c>
      <c r="E740" s="53">
        <f>_xll.OneStreamExcelAddIn.XFFunctions.XFGetCell("TRUE", "CONSOL", $D$3,"TOT_Entity","USD","Actual",$E$3,"PERIODIC",$B740,"TOPFLOW","TOP","TOP","top1",$C740,"top3","Open_Acute_DIV1","TOP5","TOP6","REPORTED","TOP8")</f>
        <v>325.64</v>
      </c>
      <c r="F740" s="53">
        <f>_xll.OneStreamExcelAddIn.XFFunctions.XFGetCell("TRUE", "CONSOL", $D$3,"TOT_Entity","Aggregated","Budget_Working",$E$3,"PERIODIC",$B740,"TOPFLOW","TOP","TOP","top1",$C740,"top3","Open_Acute_DIV1","TOP5","TOP6","REPORTED","TOP8")</f>
        <v>250.226</v>
      </c>
      <c r="G740" s="53">
        <f t="shared" si="2029"/>
        <v>-75.413999999999987</v>
      </c>
      <c r="H740" s="55">
        <f t="shared" si="2030"/>
        <v>-0.30138354927145855</v>
      </c>
      <c r="I740" s="41"/>
      <c r="J740" s="53">
        <f>_xll.OneStreamExcelAddIn.XFFunctions.XFGetCell("TRUE", "CONSOL", $D$3,"TOT_Entity","USD","Actual",$E$3,"YTD",$B740,"TOPFLOW","TOP","TOP","top1",$C740,"TOP3","Open_Acute_DIV1","TOP5","TOP6","REPORTED","TOP8")</f>
        <v>551.30999999999995</v>
      </c>
      <c r="K740" s="53">
        <f>_xll.OneStreamExcelAddIn.XFFunctions.XFGetCell("TRUE", "CONSOL", $D$3,"TOT_Entity","Aggregated","Budget_Working",$E$3,"YTD",$B740,"TOPFLOW","TOP","TOP","top1",$C740,"TOP3","Open_Acute_DIV1","TOP5","TOP6","REPORTED","TOP8")</f>
        <v>1000.904</v>
      </c>
      <c r="L740" s="53">
        <f t="shared" si="2031"/>
        <v>449.59400000000005</v>
      </c>
      <c r="M740" s="40">
        <f t="shared" si="2060"/>
        <v>0.4491879341075668</v>
      </c>
      <c r="N740" s="41"/>
      <c r="O740" s="53">
        <f>_xll.OneStreamExcelAddIn.XFFunctions.XFGetCell("TRUE", "CONSOL", $D$3,"TOT_Entity","USD","Actual",$F$3,"YTD",$B740,"TOPFLOW","TOP","TOP","top1",$C740,"TOP3","Open_Acute_DIV1","TOP5","TOP6","REPORTED","TOP8")</f>
        <v>573.38</v>
      </c>
      <c r="P740" s="53">
        <f>_xll.OneStreamExcelAddIn.XFFunctions.XFGetCell("TRUE", "CONSOL", $D$3,"TOT_Entity","USD","Actual",$E$3,"YTD",$B740,"TOPFLOW","TOP","TOP","top1",$C740,"top3","Open_Acute_DIV1","TOP5","TOP6","REPORTED","VAR_BW_PY_Actual")</f>
        <v>22.07</v>
      </c>
      <c r="Q740" s="40">
        <f t="shared" si="2033"/>
        <v>3.8491053053821202E-2</v>
      </c>
      <c r="R740" s="41"/>
      <c r="S740" s="53">
        <f>_xll.OneStreamExcelAddIn.XFFunctions.XFGetCell("TRUE", "CONSOL", $D$3,"TOT_Entity","USD","MIDFCST",$E$3,"MTD",$B740,"TOPFLOW","TOP","TOP","top1",$C740,"TOP3","Open_Acute_DIV1","TOP5","TOP6","REPORTED","TOP8")</f>
        <v>0</v>
      </c>
      <c r="T740" s="53">
        <f t="shared" si="2034"/>
        <v>-325.64</v>
      </c>
      <c r="U740" s="40">
        <f t="shared" si="2035"/>
        <v>0</v>
      </c>
      <c r="V740" s="41"/>
      <c r="W740" s="42"/>
      <c r="X740" s="43"/>
      <c r="Y740" s="42"/>
      <c r="Z740" s="44"/>
      <c r="AB740" s="53">
        <f>_xll.OneStreamExcelAddIn.XFFunctions.XFGetCell("TRUE", "CONSOL", $D$3,"TOT_Entity","USD","Actual",[1]Setup!C4,"PERIODIC",$B740,"TOPFLOW","TOP","TOP","top1",$C740,"top3","Open_Acute_DIV1","TOP5","TOP6","REPORTED","TOP8")</f>
        <v>35.25</v>
      </c>
      <c r="AC740" s="53">
        <f>_xll.OneStreamExcelAddIn.XFFunctions.XFGetCell("TRUE", "CONSOL", $D$3,"TOT_Entity","Aggregated","Budget_Working",[1]Setup!C4,"PERIODIC",$B740,"TOPFLOW","TOP","TOP","top1",$C740,"top3","Open_Acute_DIV1","TOP5","TOP6","REPORTED","TOP8")</f>
        <v>250.226</v>
      </c>
      <c r="AD740" s="53">
        <f t="shared" si="2036"/>
        <v>214.976</v>
      </c>
      <c r="AE740" s="40">
        <f t="shared" si="2037"/>
        <v>0.85912734887661557</v>
      </c>
      <c r="AG740" s="53">
        <f>_xll.OneStreamExcelAddIn.XFFunctions.XFGetCell("TRUE", "CONSOL", $D$3,"TOT_Entity","USD","Actual",[1]Setup!C5,"PERIODIC",$B740,"TOPFLOW","TOP","TOP","top1",$C740,"top3","Open_Acute_DIV1","TOP5","TOP6","REPORTED","TOP8")</f>
        <v>36.36</v>
      </c>
      <c r="AH740" s="53">
        <f>_xll.OneStreamExcelAddIn.XFFunctions.XFGetCell("TRUE", "CONSOL", $D$3,"TOT_Entity","Aggregated","Budget_Working",[1]Setup!C5,"PERIODIC",$B740,"TOPFLOW","TOP","TOP","top1",$C740,"top3","Open_Acute_DIV1","TOP5","TOP6","REPORTED","TOP8")</f>
        <v>250.226</v>
      </c>
      <c r="AI740" s="53">
        <f t="shared" si="2038"/>
        <v>213.86599999999999</v>
      </c>
      <c r="AJ740" s="40">
        <f t="shared" si="2039"/>
        <v>0.85469135901145354</v>
      </c>
      <c r="AL740" s="53">
        <f>_xll.OneStreamExcelAddIn.XFFunctions.XFGetCell("TRUE", "CONSOL", $D$3,"TOT_Entity","USD","Actual",[1]Setup!C6,"PERIODIC",$B740,"TOPFLOW","TOP","TOP","top1",$C740,"top3","Open_Acute_DIV1","TOP5","TOP6","REPORTED","TOP8")</f>
        <v>154.06</v>
      </c>
      <c r="AM740" s="53">
        <f>_xll.OneStreamExcelAddIn.XFFunctions.XFGetCell("TRUE", "CONSOL", $D$3,"TOT_Entity","Aggregated","Budget_Working",[1]Setup!C6,"PERIODIC",$B740,"TOPFLOW","TOP","TOP","top1",$C740,"top3","Open_Acute_DIV1","TOP5","TOP6","REPORTED","TOP8")</f>
        <v>250.226</v>
      </c>
      <c r="AN740" s="53">
        <f t="shared" si="2040"/>
        <v>96.165999999999997</v>
      </c>
      <c r="AO740" s="40">
        <f t="shared" si="2041"/>
        <v>0.38431657781365647</v>
      </c>
      <c r="AQ740" s="53">
        <f>_xll.OneStreamExcelAddIn.XFFunctions.XFGetCell("TRUE", "CONSOL", $D$3,"TOT_Entity","USD","Actual",[1]Setup!C7,"PERIODIC",$B740,"TOPFLOW","TOP","TOP","top1",$C740,"top3","Open_Acute_DIV1","TOP5","TOP6","REPORTED","TOP8")</f>
        <v>325.64</v>
      </c>
      <c r="AR740" s="53">
        <f>_xll.OneStreamExcelAddIn.XFFunctions.XFGetCell("TRUE", "CONSOL", $D$3,"TOT_Entity","Aggregated","Budget_Working",[1]Setup!C7,"PERIODIC",$B740,"TOPFLOW","TOP","TOP","top1",$C740,"top3","Open_Acute_DIV1","TOP5","TOP6","REPORTED","TOP8")</f>
        <v>250.226</v>
      </c>
      <c r="AS740" s="53">
        <f t="shared" si="2042"/>
        <v>-75.413999999999987</v>
      </c>
      <c r="AT740" s="40">
        <f t="shared" si="2043"/>
        <v>-0.30138354927145855</v>
      </c>
      <c r="AV740" s="53">
        <f>_xll.OneStreamExcelAddIn.XFFunctions.XFGetCell("TRUE", "CONSOL", $D$3,"TOT_Entity","USD","Actual",[1]Setup!C8,"PERIODIC",$B740,"TOPFLOW","TOP","TOP","top1",$C740,"top3","Open_Acute_DIV1","TOP5","TOP6","REPORTED","TOP8")</f>
        <v>-551.30999999999995</v>
      </c>
      <c r="AW740" s="53">
        <f>_xll.OneStreamExcelAddIn.XFFunctions.XFGetCell("TRUE", "CONSOL", $D$3,"TOT_Entity","Aggregated","Budget_Working",[1]Setup!C8,"PERIODIC",$B740,"TOPFLOW","TOP","TOP","top1",$C740,"top3","Open_Acute_DIV1","TOP5","TOP6","REPORTED","TOP8")</f>
        <v>250.226</v>
      </c>
      <c r="AX740" s="53">
        <f t="shared" si="2044"/>
        <v>801.53599999999994</v>
      </c>
      <c r="AY740" s="40">
        <f t="shared" si="2045"/>
        <v>3.2032482635697326</v>
      </c>
      <c r="BA740" s="53">
        <f>_xll.OneStreamExcelAddIn.XFFunctions.XFGetCell("TRUE", "CONSOL", $D$3,"TOT_Entity","USD","Actual",[1]Setup!C9,"PERIODIC",$B740,"TOPFLOW","TOP","TOP","top1",$C740,"top3","Open_Acute_DIV1","TOP5","TOP6","REPORTED","TOP8")</f>
        <v>0</v>
      </c>
      <c r="BB740" s="53">
        <f>_xll.OneStreamExcelAddIn.XFFunctions.XFGetCell("TRUE", "CONSOL", $D$3,"TOT_Entity","Aggregated","Budget_Working",[1]Setup!C9,"PERIODIC",$B740,"TOPFLOW","TOP","TOP","top1",$C740,"top3","Open_Acute_DIV1","TOP5","TOP6","REPORTED","TOP8")</f>
        <v>250.226</v>
      </c>
      <c r="BC740" s="53">
        <f t="shared" si="2046"/>
        <v>250.226</v>
      </c>
      <c r="BD740" s="40">
        <f t="shared" si="2047"/>
        <v>1</v>
      </c>
      <c r="BF740" s="53">
        <f>_xll.OneStreamExcelAddIn.XFFunctions.XFGetCell("TRUE", "CONSOL", $D$3,"TOT_Entity","USD","Actual",[1]Setup!C10,"PERIODIC",$B740,"TOPFLOW","TOP","TOP","top1",$C740,"top3","Open_Acute_DIV1","TOP5","TOP6","REPORTED","TOP8")</f>
        <v>0</v>
      </c>
      <c r="BG740" s="53">
        <f>_xll.OneStreamExcelAddIn.XFFunctions.XFGetCell("TRUE", "CONSOL", $D$3,"TOT_Entity","Aggregated","Budget_Working",[1]Setup!C10,"PERIODIC",$B740,"TOPFLOW","TOP","TOP","top1",$C740,"top3","Open_Acute_DIV1","TOP5","TOP6","REPORTED","TOP8")</f>
        <v>250.226</v>
      </c>
      <c r="BH740" s="53">
        <f t="shared" si="2048"/>
        <v>250.226</v>
      </c>
      <c r="BI740" s="40">
        <f t="shared" si="2049"/>
        <v>1</v>
      </c>
      <c r="BK740" s="53">
        <f>_xll.OneStreamExcelAddIn.XFFunctions.XFGetCell("TRUE", "CONSOL", $D$3,"TOT_Entity","USD","Actual",[1]Setup!C11,"PERIODIC",$B740,"TOPFLOW","TOP","TOP","top1",$C740,"top3","Open_Acute_DIV1","TOP5","TOP6","REPORTED","TOP8")</f>
        <v>0</v>
      </c>
      <c r="BL740" s="53">
        <f>_xll.OneStreamExcelAddIn.XFFunctions.XFGetCell("TRUE", "CONSOL", $D$3,"TOT_Entity","Aggregated","Budget_Working",[1]Setup!C11,"PERIODIC",$B740,"TOPFLOW","TOP","TOP","top1",$C740,"top3","Open_Acute_DIV1","TOP5","TOP6","REPORTED","TOP8")</f>
        <v>250.226</v>
      </c>
      <c r="BM740" s="53">
        <f t="shared" si="2050"/>
        <v>250.226</v>
      </c>
      <c r="BN740" s="40">
        <f t="shared" si="2051"/>
        <v>1</v>
      </c>
      <c r="BP740" s="53">
        <f>_xll.OneStreamExcelAddIn.XFFunctions.XFGetCell("TRUE", "CONSOL", $D$3,"TOT_Entity","USD","Actual",[1]Setup!C12,"PERIODIC",$B740,"TOPFLOW","TOP","TOP","top1",$C740,"top3","Open_Acute_DIV1","TOP5","TOP6","REPORTED","TOP8")</f>
        <v>0</v>
      </c>
      <c r="BQ740" s="53">
        <f>_xll.OneStreamExcelAddIn.XFFunctions.XFGetCell("TRUE", "CONSOL", $D$3,"TOT_Entity","Aggregated","Budget_Working",[1]Setup!C12,"PERIODIC",$B740,"TOPFLOW","TOP","TOP","top1",$C740,"top3","Open_Acute_DIV1","TOP5","TOP6","REPORTED","TOP8")</f>
        <v>250.226</v>
      </c>
      <c r="BR740" s="53">
        <f t="shared" si="2052"/>
        <v>250.226</v>
      </c>
      <c r="BS740" s="40">
        <f t="shared" si="2053"/>
        <v>1</v>
      </c>
      <c r="BU740" s="53">
        <f>_xll.OneStreamExcelAddIn.XFFunctions.XFGetCell("TRUE", "CONSOL", $D$3,"TOT_Entity","USD","Actual",[1]Setup!C13,"PERIODIC",$B740,"TOPFLOW","TOP","TOP","top1",$C740,"top3","Open_Acute_DIV1","TOP5","TOP6","REPORTED","TOP8")</f>
        <v>0</v>
      </c>
      <c r="BV740" s="53">
        <f>_xll.OneStreamExcelAddIn.XFFunctions.XFGetCell("TRUE", "CONSOL", $D$3,"TOT_Entity","Aggregated","Budget_Working",[1]Setup!C13,"PERIODIC",$B740,"TOPFLOW","TOP","TOP","top1",$C740,"top3","Open_Acute_DIV1","TOP5","TOP6","REPORTED","TOP8")</f>
        <v>250.226</v>
      </c>
      <c r="BW740" s="53">
        <f t="shared" si="2054"/>
        <v>250.226</v>
      </c>
      <c r="BX740" s="40">
        <f t="shared" si="2055"/>
        <v>1</v>
      </c>
      <c r="BZ740" s="53">
        <f>_xll.OneStreamExcelAddIn.XFFunctions.XFGetCell("TRUE", "CONSOL", $D$3,"TOT_Entity","USD","Actual",[1]Setup!C14,"PERIODIC",$B740,"TOPFLOW","TOP","TOP","top1",$C740,"top3","Open_Acute_DIV1","TOP5","TOP6","REPORTED","TOP8")</f>
        <v>0</v>
      </c>
      <c r="CA740" s="53">
        <f>_xll.OneStreamExcelAddIn.XFFunctions.XFGetCell("TRUE", "CONSOL", $D$3,"TOT_Entity","Aggregated","Budget_Working",[1]Setup!C14,"PERIODIC",$B740,"TOPFLOW","TOP","TOP","top1",$C740,"top3","Open_Acute_DIV1","TOP5","TOP6","REPORTED","TOP8")</f>
        <v>250.226</v>
      </c>
      <c r="CB740" s="53">
        <f t="shared" si="2056"/>
        <v>250.226</v>
      </c>
      <c r="CC740" s="40">
        <f t="shared" si="2057"/>
        <v>1</v>
      </c>
      <c r="CE740" s="53">
        <f>_xll.OneStreamExcelAddIn.XFFunctions.XFGetCell("TRUE", "CONSOL", $D$3,"TOT_Entity","USD","Actual",[1]Setup!C15,"PERIODIC",$B740,"TOPFLOW","TOP","TOP","top1",$C740,"top3","Open_Acute_DIV1","TOP5","TOP6","REPORTED","TOP8")</f>
        <v>0</v>
      </c>
      <c r="CF740" s="53">
        <f>_xll.OneStreamExcelAddIn.XFFunctions.XFGetCell("TRUE", "CONSOL", $D$3,"TOT_Entity","Aggregated","Budget_Working",[1]Setup!C15,"PERIODIC",$B740,"TOPFLOW","TOP","TOP","top1",$C740,"top3","Open_Acute_DIV1","TOP5","TOP6","REPORTED","TOP8")</f>
        <v>250.226</v>
      </c>
      <c r="CG740" s="53">
        <f t="shared" si="2058"/>
        <v>250.226</v>
      </c>
      <c r="CH740" s="40">
        <f t="shared" si="2059"/>
        <v>1</v>
      </c>
      <c r="CI740" s="212"/>
      <c r="CJ740" s="53">
        <f>_xll.OneStreamExcelAddIn.XFFunctions.XFGetCell("TRUE", "CONSOL", $D$3,"TOT_Entity","USD","Actual",[1]Setup!C4,"PERIODIC",$B740,"TOPFLOW","TOP","TOP","top1",$C740,"top3","Open_Acute_DIV1","TOP5","TOP6","REPORTED","TOP8")</f>
        <v>35.25</v>
      </c>
      <c r="CK740" s="53">
        <f>_xll.OneStreamExcelAddIn.XFFunctions.XFGetCell("TRUE", "CONSOL", $D$3,"TOT_Entity","USD","Actual",[1]Setup!C5,"PERIODIC",$B740,"TOPFLOW","TOP","TOP","top1",$C740,"top3","Open_Acute_DIV1","TOP5","TOP6","REPORTED","TOP8")</f>
        <v>36.36</v>
      </c>
      <c r="CL740" s="53">
        <f>_xll.OneStreamExcelAddIn.XFFunctions.XFGetCell("TRUE", "CONSOL", $D$3,"TOT_Entity","USD","Actual",[1]Setup!C6,"PERIODIC",$B740,"TOPFLOW","TOP","TOP","top1",$C740,"top3","Open_Acute_DIV1","TOP5","TOP6","REPORTED","TOP8")</f>
        <v>154.06</v>
      </c>
      <c r="CM740" s="53">
        <f>_xll.OneStreamExcelAddIn.XFFunctions.XFGetCell("TRUE", "CONSOL", $D$3,"TOT_Entity","USD","Actual",[1]Setup!C7,"PERIODIC",$B740,"TOPFLOW","TOP","TOP","top1",$C740,"top3","Open_Acute_DIV1","TOP5","TOP6","REPORTED","TOP8")</f>
        <v>325.64</v>
      </c>
      <c r="CN740" s="53">
        <f>_xll.OneStreamExcelAddIn.XFFunctions.XFGetCell("TRUE", "CONSOL", $D$3,"TOT_Entity","USD","Actual",[1]Setup!C8,"PERIODIC",$B740,"TOPFLOW","TOP","TOP","top1",$C740,"top3","Open_Acute_DIV1","TOP5","TOP6","REPORTED","TOP8")</f>
        <v>-551.30999999999995</v>
      </c>
      <c r="CO740" s="53">
        <f>_xll.OneStreamExcelAddIn.XFFunctions.XFGetCell("TRUE", "CONSOL", $D$3,"TOT_Entity","USD","Actual",[1]Setup!C9,"PERIODIC",$B740,"TOPFLOW","TOP","TOP","top1",$C740,"top3","Open_Acute_DIV1","TOP5","TOP6","REPORTED","TOP8")</f>
        <v>0</v>
      </c>
      <c r="CP740" s="53">
        <f>_xll.OneStreamExcelAddIn.XFFunctions.XFGetCell("TRUE", "CONSOL", $D$3,"TOT_Entity","USD","Actual",[1]Setup!C10,"PERIODIC",$B740,"TOPFLOW","TOP","TOP","top1",$C740,"top3","Open_Acute_DIV1","TOP5","TOP6","REPORTED","TOP8")</f>
        <v>0</v>
      </c>
      <c r="CQ740" s="53">
        <f>_xll.OneStreamExcelAddIn.XFFunctions.XFGetCell("TRUE", "CONSOL", $D$3,"TOT_Entity","USD","Actual",[1]Setup!C11,"PERIODIC",$B740,"TOPFLOW","TOP","TOP","top1",$C740,"top3","Open_Acute_DIV1","TOP5","TOP6","REPORTED","TOP8")</f>
        <v>0</v>
      </c>
      <c r="CR740" s="53">
        <f>_xll.OneStreamExcelAddIn.XFFunctions.XFGetCell("TRUE", "CONSOL", $D$3,"TOT_Entity","USD","Actual",[1]Setup!C12,"PERIODIC",$B740,"TOPFLOW","TOP","TOP","top1",$C740,"top3","Open_Acute_DIV1","TOP5","TOP6","REPORTED","TOP8")</f>
        <v>0</v>
      </c>
      <c r="CS740" s="53">
        <f>_xll.OneStreamExcelAddIn.XFFunctions.XFGetCell("TRUE", "CONSOL", $D$3,"TOT_Entity","USD","Actual",[1]Setup!C13,"PERIODIC",$B740,"TOPFLOW","TOP","TOP","top1",$C740,"top3","Open_Acute_DIV1","TOP5","TOP6","REPORTED","TOP8")</f>
        <v>0</v>
      </c>
      <c r="CT740" s="53">
        <f>_xll.OneStreamExcelAddIn.XFFunctions.XFGetCell("TRUE", "CONSOL", $D$3,"TOT_Entity","USD","Actual",[1]Setup!C14,"PERIODIC",$B740,"TOPFLOW","TOP","TOP","top1",$C740,"top3","Open_Acute_DIV1","TOP5","TOP6","REPORTED","TOP8")</f>
        <v>0</v>
      </c>
      <c r="CU740" s="53">
        <f>_xll.OneStreamExcelAddIn.XFFunctions.XFGetCell("TRUE", "CONSOL", $D$3,"TOT_Entity","USD","Actual",[1]Setup!C15,"PERIODIC",$B740,"TOPFLOW","TOP","TOP","top1",$C740,"top3","Open_Acute_DIV1","TOP5","TOP6","REPORTED","TOP8")</f>
        <v>0</v>
      </c>
      <c r="CV740" s="212"/>
      <c r="CW740" s="53">
        <f>_xll.OneStreamExcelAddIn.XFFunctions.XFGetCell("TRUE", "CONSOL", $D$3,"TOT_Entity","USD","Actual",[1]Setup!C17,"PERIODIC",$B740,"TOPFLOW","TOP","TOP","top1",$C740,"top3","Open_Acute_DIV1","TOP5","TOP6","REPORTED","TOP8")</f>
        <v>144.69999999999999</v>
      </c>
      <c r="CX740" s="53">
        <f>_xll.OneStreamExcelAddIn.XFFunctions.XFGetCell("TRUE", "CONSOL", $D$3,"TOT_Entity","USD","Actual",[1]Setup!C18,"PERIODIC",$B740,"TOPFLOW","TOP","TOP","top1",$C740,"top3","Open_Acute_DIV1","TOP5","TOP6","REPORTED","TOP8")</f>
        <v>59.99</v>
      </c>
      <c r="CY740" s="53">
        <f>_xll.OneStreamExcelAddIn.XFFunctions.XFGetCell("TRUE", "CONSOL", $D$3,"TOT_Entity","USD","Actual",[1]Setup!C19,"PERIODIC",$B740,"TOPFLOW","TOP","TOP","top1",$C740,"top3","Open_Acute_DIV1","TOP5","TOP6","REPORTED","TOP8")</f>
        <v>368.69</v>
      </c>
      <c r="CZ740" s="53">
        <f>_xll.OneStreamExcelAddIn.XFFunctions.XFGetCell("TRUE", "CONSOL", $D$3,"TOT_Entity","USD","Actual",[1]Setup!C20,"PERIODIC",$B740,"TOPFLOW","TOP","TOP","top1",$C740,"top3","Open_Acute_DIV1","TOP5","TOP6","REPORTED","TOP8")</f>
        <v>0</v>
      </c>
      <c r="DA740" s="53">
        <f>_xll.OneStreamExcelAddIn.XFFunctions.XFGetCell("TRUE", "CONSOL", $D$3,"TOT_Entity","USD","Actual",[1]Setup!C21,"PERIODIC",$B740,"TOPFLOW","TOP","TOP","top1",$C740,"top3","Open_Acute_DIV1","TOP5","TOP6","REPORTED","TOP8")</f>
        <v>24.55</v>
      </c>
      <c r="DB740" s="53">
        <f>_xll.OneStreamExcelAddIn.XFFunctions.XFGetCell("TRUE", "CONSOL", $D$3,"TOT_Entity","USD","Actual",[1]Setup!C22,"PERIODIC",$B740,"TOPFLOW","TOP","TOP","top1",$C740,"top3","Open_Acute_DIV1","TOP5","TOP6","REPORTED","TOP8")</f>
        <v>710.17</v>
      </c>
      <c r="DC740" s="53">
        <f>_xll.OneStreamExcelAddIn.XFFunctions.XFGetCell("TRUE", "CONSOL", $D$3,"TOT_Entity","USD","Actual",[1]Setup!C23,"PERIODIC",$B740,"TOPFLOW","TOP","TOP","top1",$C740,"top3","Open_Acute_DIV1","TOP5","TOP6","REPORTED","TOP8")</f>
        <v>133.86000000000001</v>
      </c>
      <c r="DD740" s="53">
        <f>_xll.OneStreamExcelAddIn.XFFunctions.XFGetCell("TRUE", "CONSOL", $D$3,"TOT_Entity","USD","Actual",[1]Setup!C24,"PERIODIC",$B740,"TOPFLOW","TOP","TOP","top1",$C740,"top3","Open_Acute_DIV1","TOP5","TOP6","REPORTED","TOP8")</f>
        <v>13.86</v>
      </c>
      <c r="DE740" s="53">
        <f>_xll.OneStreamExcelAddIn.XFFunctions.XFGetCell("TRUE", "CONSOL", $D$3,"TOT_Entity","USD","Actual",[1]Setup!C25,"PERIODIC",$B740,"TOPFLOW","TOP","TOP","top1",$C740,"top3","Open_Acute_DIV1","TOP5","TOP6","REPORTED","TOP8")</f>
        <v>70.36</v>
      </c>
      <c r="DF740" s="53">
        <f>_xll.OneStreamExcelAddIn.XFFunctions.XFGetCell("TRUE", "CONSOL", $D$3,"TOT_Entity","USD","Actual",[1]Setup!C26,"PERIODIC",$B740,"TOPFLOW","TOP","TOP","top1",$C740,"top3","Open_Acute_DIV1","TOP5","TOP6","REPORTED","TOP8")</f>
        <v>307.16000000000003</v>
      </c>
      <c r="DG740" s="53">
        <f>_xll.OneStreamExcelAddIn.XFFunctions.XFGetCell("TRUE", "CONSOL", $D$3,"TOT_Entity","USD","Actual",[1]Setup!C27,"PERIODIC",$B740,"TOPFLOW","TOP","TOP","top1",$C740,"top3","Open_Acute_DIV1","TOP5","TOP6","REPORTED","TOP8")</f>
        <v>174.34</v>
      </c>
      <c r="DH740" s="53">
        <f>_xll.OneStreamExcelAddIn.XFFunctions.XFGetCell("TRUE", "CONSOL", $D$3,"TOT_Entity","USD","Actual",[1]Setup!C28,"PERIODIC",$B740,"TOPFLOW","TOP","TOP","top1",$C740,"top3","Open_Acute_DIV1","TOP5","TOP6","REPORTED","TOP8")</f>
        <v>970.33</v>
      </c>
      <c r="DI740" s="178"/>
      <c r="DJ740" s="53">
        <f>_xll.OneStreamExcelAddIn.XFFunctions.XFGetCell("TRUE", "CONSOL", $D$3,"TOT_Entity","Aggregated","Budget_Working",[1]Setup!C4,"PERIODIC",$B740,"TOPFLOW","TOP","TOP","top1",$C740,"top3","Open_Acute_DIV1","TOP5","TOP6","REPORTED","TOP8")</f>
        <v>250.226</v>
      </c>
      <c r="DK740" s="53">
        <f>_xll.OneStreamExcelAddIn.XFFunctions.XFGetCell("TRUE", "CONSOL", $D$3,"TOT_Entity","Aggregated","Budget_Working",[1]Setup!C5,"PERIODIC",$B740,"TOPFLOW","TOP","TOP","top1",$C740,"top3","Open_Acute_DIV1","TOP5","TOP6","REPORTED","TOP8")</f>
        <v>250.226</v>
      </c>
      <c r="DL740" s="53">
        <f>_xll.OneStreamExcelAddIn.XFFunctions.XFGetCell("TRUE", "CONSOL", $D$3,"TOT_Entity","Aggregated","Budget_Working",[1]Setup!C6,"PERIODIC",$B740,"TOPFLOW","TOP","TOP","top1",$C740,"top3","Open_Acute_DIV1","TOP5","TOP6","REPORTED","TOP8")</f>
        <v>250.226</v>
      </c>
      <c r="DM740" s="53">
        <f>_xll.OneStreamExcelAddIn.XFFunctions.XFGetCell("TRUE", "CONSOL", $D$3,"TOT_Entity","Aggregated","Budget_Working",[1]Setup!C7,"PERIODIC",$B740,"TOPFLOW","TOP","TOP","top1",$C740,"top3","Open_Acute_DIV1","TOP5","TOP6","REPORTED","TOP8")</f>
        <v>250.226</v>
      </c>
      <c r="DN740" s="53">
        <f>_xll.OneStreamExcelAddIn.XFFunctions.XFGetCell("TRUE", "CONSOL", $D$3,"TOT_Entity","Aggregated","Budget_Working",[1]Setup!C8,"PERIODIC",$B740,"TOPFLOW","TOP","TOP","top1",$C740,"top3","Open_Acute_DIV1","TOP5","TOP6","REPORTED","TOP8")</f>
        <v>250.226</v>
      </c>
      <c r="DO740" s="53">
        <f>_xll.OneStreamExcelAddIn.XFFunctions.XFGetCell("TRUE", "CONSOL", $D$3,"TOT_Entity","Aggregated","Budget_Working",[1]Setup!C9,"PERIODIC",$B740,"TOPFLOW","TOP","TOP","top1",$C740,"top3","Open_Acute_DIV1","TOP5","TOP6","REPORTED","TOP8")</f>
        <v>250.226</v>
      </c>
      <c r="DP740" s="53">
        <f>_xll.OneStreamExcelAddIn.XFFunctions.XFGetCell("TRUE", "CONSOL", $D$3,"TOT_Entity","Aggregated","Budget_Working",[1]Setup!C10,"PERIODIC",$B740,"TOPFLOW","TOP","TOP","top1",$C740,"top3","Open_Acute_DIV1","TOP5","TOP6","REPORTED","TOP8")</f>
        <v>250.226</v>
      </c>
      <c r="DQ740" s="53">
        <f>_xll.OneStreamExcelAddIn.XFFunctions.XFGetCell("TRUE", "CONSOL", $D$3,"TOT_Entity","Aggregated","Budget_Working",[1]Setup!C11,"PERIODIC",$B740,"TOPFLOW","TOP","TOP","top1",$C740,"top3","Open_Acute_DIV1","TOP5","TOP6","REPORTED","TOP8")</f>
        <v>250.226</v>
      </c>
      <c r="DR740" s="53">
        <f>_xll.OneStreamExcelAddIn.XFFunctions.XFGetCell("TRUE", "CONSOL", $D$3,"TOT_Entity","Aggregated","Budget_Working",[1]Setup!C12,"PERIODIC",$B740,"TOPFLOW","TOP","TOP","top1",$C740,"top3","Open_Acute_DIV1","TOP5","TOP6","REPORTED","TOP8")</f>
        <v>250.226</v>
      </c>
      <c r="DS740" s="53">
        <f>_xll.OneStreamExcelAddIn.XFFunctions.XFGetCell("TRUE", "CONSOL", $D$3,"TOT_Entity","Aggregated","Budget_Working",[1]Setup!C13,"PERIODIC",$B740,"TOPFLOW","TOP","TOP","top1",$C740,"top3","Open_Acute_DIV1","TOP5","TOP6","REPORTED","TOP8")</f>
        <v>250.226</v>
      </c>
      <c r="DT740" s="53">
        <f>_xll.OneStreamExcelAddIn.XFFunctions.XFGetCell("TRUE", "CONSOL", $D$3,"TOT_Entity","Aggregated","Budget_Working",[1]Setup!C14,"PERIODIC",$B740,"TOPFLOW","TOP","TOP","top1",$C740,"top3","Open_Acute_DIV1","TOP5","TOP6","REPORTED","TOP8")</f>
        <v>250.226</v>
      </c>
      <c r="DU740" s="53">
        <f>_xll.OneStreamExcelAddIn.XFFunctions.XFGetCell("TRUE", "CONSOL", $D$3,"TOT_Entity","Aggregated","Budget_Working",[1]Setup!C15,"PERIODIC",$B740,"TOPFLOW","TOP","TOP","top1",$C740,"top3","Open_Acute_DIV1","TOP5","TOP6","REPORTED","TOP8")</f>
        <v>250.226</v>
      </c>
      <c r="DV740" s="178"/>
      <c r="DW740" s="53">
        <f>_xll.OneStreamExcelAddIn.XFFunctions.XFGetCell("TRUE", "CONSOL", $D$3,"TOT_Entity","USD","Budget_Final",[1]Setup!C17,"PERIODIC",$B740,"TOPFLOW","TOP","TOP","top1",$C740,"top3","Open_Acute_DIV1","TOP5","TOP6","REPORTED","TOP8")</f>
        <v>-68.424751416000007</v>
      </c>
      <c r="DX740" s="53">
        <f>_xll.OneStreamExcelAddIn.XFFunctions.XFGetCell("TRUE", "CONSOL", $D$3,"TOT_Entity","USD","Budget_Final",[1]Setup!C18,"PERIODIC",$B740,"TOPFLOW","TOP","TOP","top1",$C740,"top3","Open_Acute_DIV1","TOP5","TOP6","REPORTED","TOP8")</f>
        <v>-66.006061016000004</v>
      </c>
      <c r="DY740" s="53">
        <f>_xll.OneStreamExcelAddIn.XFFunctions.XFGetCell("TRUE", "CONSOL", $D$3,"TOT_Entity","USD","Budget_Final",[1]Setup!C19,"PERIODIC",$B740,"TOPFLOW","TOP","TOP","top1",$C740,"top3","Open_Acute_DIV1","TOP5","TOP6","REPORTED","TOP8")</f>
        <v>-72.270469152000004</v>
      </c>
      <c r="DZ740" s="53">
        <f>_xll.OneStreamExcelAddIn.XFFunctions.XFGetCell("TRUE", "CONSOL", $D$3,"TOT_Entity","USD","Budget_Final",[1]Setup!C20,"PERIODIC",$B740,"TOPFLOW","TOP","TOP","top1",$C740,"top3","Open_Acute_DIV1","TOP5","TOP6","REPORTED","TOP8")</f>
        <v>-76.986915432000004</v>
      </c>
      <c r="EA740" s="53">
        <f>_xll.OneStreamExcelAddIn.XFFunctions.XFGetCell("TRUE", "CONSOL", $D$3,"TOT_Entity","USD","Budget_Final",[1]Setup!C21,"PERIODIC",$B740,"TOPFLOW","TOP","TOP","top1",$C740,"top3","Open_Acute_DIV1","TOP5","TOP6","REPORTED","TOP8")</f>
        <v>-79.139549888000005</v>
      </c>
      <c r="EB740" s="53">
        <f>_xll.OneStreamExcelAddIn.XFFunctions.XFGetCell("TRUE", "CONSOL", $D$3,"TOT_Entity","USD","Budget_Final",[1]Setup!C22,"PERIODIC",$B740,"TOPFLOW","TOP","TOP","top1",$C740,"top3","Open_Acute_DIV1","TOP5","TOP6","REPORTED","TOP8")</f>
        <v>-73.745870296000007</v>
      </c>
      <c r="EC740" s="53">
        <f>_xll.OneStreamExcelAddIn.XFFunctions.XFGetCell("TRUE", "CONSOL", $D$3,"TOT_Entity","USD","Budget_Final",[1]Setup!C23,"PERIODIC",$B740,"TOPFLOW","TOP","TOP","top1",$C740,"top3","Open_Acute_DIV1","TOP5","TOP6","REPORTED","TOP8")</f>
        <v>-76.406429736000007</v>
      </c>
      <c r="ED740" s="53">
        <f>_xll.OneStreamExcelAddIn.XFFunctions.XFGetCell("TRUE", "CONSOL", $D$3,"TOT_Entity","USD","Budget_Final",[1]Setup!C24,"PERIODIC",$B740,"TOPFLOW","TOP","TOP","top1",$C740,"top3","Open_Acute_DIV1","TOP5","TOP6","REPORTED","TOP8")</f>
        <v>-77.809270167999998</v>
      </c>
      <c r="EE740" s="53">
        <f>_xll.OneStreamExcelAddIn.XFFunctions.XFGetCell("TRUE", "CONSOL", $D$3,"TOT_Entity","USD","Budget_Final",[1]Setup!C25,"PERIODIC",$B740,"TOPFLOW","TOP","TOP","top1",$C740,"top3","Open_Acute_DIV1","TOP5","TOP6","REPORTED","TOP8")</f>
        <v>-78.510690384</v>
      </c>
      <c r="EF740" s="53">
        <f>_xll.OneStreamExcelAddIn.XFFunctions.XFGetCell("TRUE", "CONSOL", $D$3,"TOT_Entity","USD","Budget_Final",[1]Setup!C26,"PERIODIC",$B740,"TOPFLOW","TOP","TOP","top1",$C740,"top3","Open_Acute_DIV1","TOP5","TOP6","REPORTED","TOP8")</f>
        <v>-80.881006975999995</v>
      </c>
      <c r="EG740" s="53">
        <f>_xll.OneStreamExcelAddIn.XFFunctions.XFGetCell("TRUE", "CONSOL", $D$3,"TOT_Entity","USD","Budget_Final",[1]Setup!C27,"PERIODIC",$B740,"TOPFLOW","TOP","TOP","top1",$C740,"top3","Open_Acute_DIV1","TOP5","TOP6","REPORTED","TOP8")</f>
        <v>-77.301345183999999</v>
      </c>
      <c r="EH740" s="53">
        <f>_xll.OneStreamExcelAddIn.XFFunctions.XFGetCell("TRUE", "CONSOL", $D$3,"TOT_Entity","USD","Budget_Final",[1]Setup!C28,"PERIODIC",$B740,"TOPFLOW","TOP","TOP","top1",$C740,"top3","Open_Acute_DIV1","TOP5","TOP6","REPORTED","TOP8")</f>
        <v>-76.551551160000002</v>
      </c>
    </row>
    <row r="741" spans="2:138" x14ac:dyDescent="0.25">
      <c r="B741" s="51">
        <v>69157</v>
      </c>
      <c r="C741" s="51"/>
      <c r="D741" t="str" cm="1">
        <f t="array" ref="D741">_xll.OneStreamExcelAddIn.XFFunctions.XFGetMemberInfo("Description","Account",B741)</f>
        <v>Contributions/Donation</v>
      </c>
      <c r="E741" s="53">
        <f>_xll.OneStreamExcelAddIn.XFFunctions.XFGetCell("TRUE", "CONSOL", $D$3,"TOT_Entity","USD","Actual",$E$3,"PERIODIC",$B741,"TOPFLOW","TOP","TOP","top1",$C741,"top3","Open_Acute_DIV1","TOP5","TOP6","REPORTED","TOP8")</f>
        <v>0</v>
      </c>
      <c r="F741" s="53">
        <f>_xll.OneStreamExcelAddIn.XFFunctions.XFGetCell("TRUE", "CONSOL", $D$3,"TOT_Entity","Aggregated","Budget_Working",$E$3,"PERIODIC",$B741,"TOPFLOW","TOP","TOP","top1",$C741,"top3","Open_Acute_DIV1","TOP5","TOP6","REPORTED","TOP8")</f>
        <v>2000</v>
      </c>
      <c r="G741" s="53">
        <f t="shared" si="2029"/>
        <v>2000</v>
      </c>
      <c r="H741" s="55">
        <f t="shared" si="2030"/>
        <v>1</v>
      </c>
      <c r="I741" s="41"/>
      <c r="J741" s="53">
        <f>_xll.OneStreamExcelAddIn.XFFunctions.XFGetCell("TRUE", "CONSOL", $D$3,"TOT_Entity","USD","Actual",$E$3,"YTD",$B741,"TOPFLOW","TOP","TOP","top1",$C741,"TOP3","Open_Acute_DIV1","TOP5","TOP6","REPORTED","TOP8")</f>
        <v>0</v>
      </c>
      <c r="K741" s="53">
        <f>_xll.OneStreamExcelAddIn.XFFunctions.XFGetCell("TRUE", "CONSOL", $D$3,"TOT_Entity","Aggregated","Budget_Working",$E$3,"YTD",$B741,"TOPFLOW","TOP","TOP","top1",$C741,"TOP3","Open_Acute_DIV1","TOP5","TOP6","REPORTED","TOP8")</f>
        <v>8000</v>
      </c>
      <c r="L741" s="53">
        <f t="shared" si="2031"/>
        <v>8000</v>
      </c>
      <c r="M741" s="40">
        <f t="shared" si="2060"/>
        <v>1</v>
      </c>
      <c r="N741" s="41"/>
      <c r="O741" s="53">
        <f>_xll.OneStreamExcelAddIn.XFFunctions.XFGetCell("TRUE", "CONSOL", $D$3,"TOT_Entity","USD","Actual",$F$3,"YTD",$B741,"TOPFLOW","TOP","TOP","top1",$C741,"TOP3","Open_Acute_DIV1","TOP5","TOP6","REPORTED","TOP8")</f>
        <v>0</v>
      </c>
      <c r="P741" s="53">
        <f>_xll.OneStreamExcelAddIn.XFFunctions.XFGetCell("TRUE", "CONSOL", $D$3,"TOT_Entity","USD","Actual",$E$3,"YTD",$B741,"TOPFLOW","TOP","TOP","top1",$C741,"top3","Open_Acute_DIV1","TOP5","TOP6","REPORTED","VAR_BW_PY_Actual")</f>
        <v>0</v>
      </c>
      <c r="Q741" s="40">
        <f t="shared" si="2033"/>
        <v>0</v>
      </c>
      <c r="R741" s="41"/>
      <c r="S741" s="53">
        <f>_xll.OneStreamExcelAddIn.XFFunctions.XFGetCell("TRUE", "CONSOL", $D$3,"TOT_Entity","USD","MIDFCST",$E$3,"MTD",$B741,"TOPFLOW","TOP","TOP","top1",$C741,"TOP3","Open_Acute_DIV1","TOP5","TOP6","REPORTED","TOP8")</f>
        <v>0</v>
      </c>
      <c r="T741" s="53">
        <f t="shared" si="2034"/>
        <v>0</v>
      </c>
      <c r="U741" s="40">
        <f t="shared" si="2035"/>
        <v>0</v>
      </c>
      <c r="V741" s="41"/>
      <c r="W741" s="42"/>
      <c r="X741" s="43"/>
      <c r="Y741" s="42"/>
      <c r="Z741" s="44"/>
      <c r="AB741" s="53">
        <f>_xll.OneStreamExcelAddIn.XFFunctions.XFGetCell("TRUE", "CONSOL", $D$3,"TOT_Entity","USD","Actual",[1]Setup!C4,"PERIODIC",$B741,"TOPFLOW","TOP","TOP","top1",$C741,"top3","Open_Acute_DIV1","TOP5","TOP6","REPORTED","TOP8")</f>
        <v>0</v>
      </c>
      <c r="AC741" s="53">
        <f>_xll.OneStreamExcelAddIn.XFFunctions.XFGetCell("TRUE", "CONSOL", $D$3,"TOT_Entity","Aggregated","Budget_Working",[1]Setup!C4,"PERIODIC",$B741,"TOPFLOW","TOP","TOP","top1",$C741,"top3","Open_Acute_DIV1","TOP5","TOP6","REPORTED","TOP8")</f>
        <v>2000</v>
      </c>
      <c r="AD741" s="53">
        <f t="shared" si="2036"/>
        <v>2000</v>
      </c>
      <c r="AE741" s="40">
        <f t="shared" si="2037"/>
        <v>1</v>
      </c>
      <c r="AG741" s="53">
        <f>_xll.OneStreamExcelAddIn.XFFunctions.XFGetCell("TRUE", "CONSOL", $D$3,"TOT_Entity","USD","Actual",[1]Setup!C5,"PERIODIC",$B741,"TOPFLOW","TOP","TOP","top1",$C741,"top3","Open_Acute_DIV1","TOP5","TOP6","REPORTED","TOP8")</f>
        <v>0</v>
      </c>
      <c r="AH741" s="53">
        <f>_xll.OneStreamExcelAddIn.XFFunctions.XFGetCell("TRUE", "CONSOL", $D$3,"TOT_Entity","Aggregated","Budget_Working",[1]Setup!C5,"PERIODIC",$B741,"TOPFLOW","TOP","TOP","top1",$C741,"top3","Open_Acute_DIV1","TOP5","TOP6","REPORTED","TOP8")</f>
        <v>2000</v>
      </c>
      <c r="AI741" s="53">
        <f t="shared" si="2038"/>
        <v>2000</v>
      </c>
      <c r="AJ741" s="40">
        <f t="shared" si="2039"/>
        <v>1</v>
      </c>
      <c r="AL741" s="53">
        <f>_xll.OneStreamExcelAddIn.XFFunctions.XFGetCell("TRUE", "CONSOL", $D$3,"TOT_Entity","USD","Actual",[1]Setup!C6,"PERIODIC",$B741,"TOPFLOW","TOP","TOP","top1",$C741,"top3","Open_Acute_DIV1","TOP5","TOP6","REPORTED","TOP8")</f>
        <v>0</v>
      </c>
      <c r="AM741" s="53">
        <f>_xll.OneStreamExcelAddIn.XFFunctions.XFGetCell("TRUE", "CONSOL", $D$3,"TOT_Entity","Aggregated","Budget_Working",[1]Setup!C6,"PERIODIC",$B741,"TOPFLOW","TOP","TOP","top1",$C741,"top3","Open_Acute_DIV1","TOP5","TOP6","REPORTED","TOP8")</f>
        <v>2000</v>
      </c>
      <c r="AN741" s="53">
        <f t="shared" si="2040"/>
        <v>2000</v>
      </c>
      <c r="AO741" s="40">
        <f t="shared" si="2041"/>
        <v>1</v>
      </c>
      <c r="AQ741" s="53">
        <f>_xll.OneStreamExcelAddIn.XFFunctions.XFGetCell("TRUE", "CONSOL", $D$3,"TOT_Entity","USD","Actual",[1]Setup!C7,"PERIODIC",$B741,"TOPFLOW","TOP","TOP","top1",$C741,"top3","Open_Acute_DIV1","TOP5","TOP6","REPORTED","TOP8")</f>
        <v>0</v>
      </c>
      <c r="AR741" s="53">
        <f>_xll.OneStreamExcelAddIn.XFFunctions.XFGetCell("TRUE", "CONSOL", $D$3,"TOT_Entity","Aggregated","Budget_Working",[1]Setup!C7,"PERIODIC",$B741,"TOPFLOW","TOP","TOP","top1",$C741,"top3","Open_Acute_DIV1","TOP5","TOP6","REPORTED","TOP8")</f>
        <v>2000</v>
      </c>
      <c r="AS741" s="53">
        <f t="shared" si="2042"/>
        <v>2000</v>
      </c>
      <c r="AT741" s="40">
        <f t="shared" si="2043"/>
        <v>1</v>
      </c>
      <c r="AV741" s="53">
        <f>_xll.OneStreamExcelAddIn.XFFunctions.XFGetCell("TRUE", "CONSOL", $D$3,"TOT_Entity","USD","Actual",[1]Setup!C8,"PERIODIC",$B741,"TOPFLOW","TOP","TOP","top1",$C741,"top3","Open_Acute_DIV1","TOP5","TOP6","REPORTED","TOP8")</f>
        <v>0</v>
      </c>
      <c r="AW741" s="53">
        <f>_xll.OneStreamExcelAddIn.XFFunctions.XFGetCell("TRUE", "CONSOL", $D$3,"TOT_Entity","Aggregated","Budget_Working",[1]Setup!C8,"PERIODIC",$B741,"TOPFLOW","TOP","TOP","top1",$C741,"top3","Open_Acute_DIV1","TOP5","TOP6","REPORTED","TOP8")</f>
        <v>2000</v>
      </c>
      <c r="AX741" s="53">
        <f t="shared" si="2044"/>
        <v>2000</v>
      </c>
      <c r="AY741" s="40">
        <f t="shared" si="2045"/>
        <v>1</v>
      </c>
      <c r="BA741" s="53">
        <f>_xll.OneStreamExcelAddIn.XFFunctions.XFGetCell("TRUE", "CONSOL", $D$3,"TOT_Entity","USD","Actual",[1]Setup!C9,"PERIODIC",$B741,"TOPFLOW","TOP","TOP","top1",$C741,"top3","Open_Acute_DIV1","TOP5","TOP6","REPORTED","TOP8")</f>
        <v>0</v>
      </c>
      <c r="BB741" s="53">
        <f>_xll.OneStreamExcelAddIn.XFFunctions.XFGetCell("TRUE", "CONSOL", $D$3,"TOT_Entity","Aggregated","Budget_Working",[1]Setup!C9,"PERIODIC",$B741,"TOPFLOW","TOP","TOP","top1",$C741,"top3","Open_Acute_DIV1","TOP5","TOP6","REPORTED","TOP8")</f>
        <v>2000</v>
      </c>
      <c r="BC741" s="53">
        <f t="shared" si="2046"/>
        <v>2000</v>
      </c>
      <c r="BD741" s="40">
        <f t="shared" si="2047"/>
        <v>1</v>
      </c>
      <c r="BF741" s="53">
        <f>_xll.OneStreamExcelAddIn.XFFunctions.XFGetCell("TRUE", "CONSOL", $D$3,"TOT_Entity","USD","Actual",[1]Setup!C10,"PERIODIC",$B741,"TOPFLOW","TOP","TOP","top1",$C741,"top3","Open_Acute_DIV1","TOP5","TOP6","REPORTED","TOP8")</f>
        <v>0</v>
      </c>
      <c r="BG741" s="53">
        <f>_xll.OneStreamExcelAddIn.XFFunctions.XFGetCell("TRUE", "CONSOL", $D$3,"TOT_Entity","Aggregated","Budget_Working",[1]Setup!C10,"PERIODIC",$B741,"TOPFLOW","TOP","TOP","top1",$C741,"top3","Open_Acute_DIV1","TOP5","TOP6","REPORTED","TOP8")</f>
        <v>2000</v>
      </c>
      <c r="BH741" s="53">
        <f t="shared" si="2048"/>
        <v>2000</v>
      </c>
      <c r="BI741" s="40">
        <f t="shared" si="2049"/>
        <v>1</v>
      </c>
      <c r="BK741" s="53">
        <f>_xll.OneStreamExcelAddIn.XFFunctions.XFGetCell("TRUE", "CONSOL", $D$3,"TOT_Entity","USD","Actual",[1]Setup!C11,"PERIODIC",$B741,"TOPFLOW","TOP","TOP","top1",$C741,"top3","Open_Acute_DIV1","TOP5","TOP6","REPORTED","TOP8")</f>
        <v>0</v>
      </c>
      <c r="BL741" s="53">
        <f>_xll.OneStreamExcelAddIn.XFFunctions.XFGetCell("TRUE", "CONSOL", $D$3,"TOT_Entity","Aggregated","Budget_Working",[1]Setup!C11,"PERIODIC",$B741,"TOPFLOW","TOP","TOP","top1",$C741,"top3","Open_Acute_DIV1","TOP5","TOP6","REPORTED","TOP8")</f>
        <v>2000</v>
      </c>
      <c r="BM741" s="53">
        <f t="shared" si="2050"/>
        <v>2000</v>
      </c>
      <c r="BN741" s="40">
        <f t="shared" si="2051"/>
        <v>1</v>
      </c>
      <c r="BP741" s="53">
        <f>_xll.OneStreamExcelAddIn.XFFunctions.XFGetCell("TRUE", "CONSOL", $D$3,"TOT_Entity","USD","Actual",[1]Setup!C12,"PERIODIC",$B741,"TOPFLOW","TOP","TOP","top1",$C741,"top3","Open_Acute_DIV1","TOP5","TOP6","REPORTED","TOP8")</f>
        <v>0</v>
      </c>
      <c r="BQ741" s="53">
        <f>_xll.OneStreamExcelAddIn.XFFunctions.XFGetCell("TRUE", "CONSOL", $D$3,"TOT_Entity","Aggregated","Budget_Working",[1]Setup!C12,"PERIODIC",$B741,"TOPFLOW","TOP","TOP","top1",$C741,"top3","Open_Acute_DIV1","TOP5","TOP6","REPORTED","TOP8")</f>
        <v>2000</v>
      </c>
      <c r="BR741" s="53">
        <f t="shared" si="2052"/>
        <v>2000</v>
      </c>
      <c r="BS741" s="40">
        <f t="shared" si="2053"/>
        <v>1</v>
      </c>
      <c r="BU741" s="53">
        <f>_xll.OneStreamExcelAddIn.XFFunctions.XFGetCell("TRUE", "CONSOL", $D$3,"TOT_Entity","USD","Actual",[1]Setup!C13,"PERIODIC",$B741,"TOPFLOW","TOP","TOP","top1",$C741,"top3","Open_Acute_DIV1","TOP5","TOP6","REPORTED","TOP8")</f>
        <v>0</v>
      </c>
      <c r="BV741" s="53">
        <f>_xll.OneStreamExcelAddIn.XFFunctions.XFGetCell("TRUE", "CONSOL", $D$3,"TOT_Entity","Aggregated","Budget_Working",[1]Setup!C13,"PERIODIC",$B741,"TOPFLOW","TOP","TOP","top1",$C741,"top3","Open_Acute_DIV1","TOP5","TOP6","REPORTED","TOP8")</f>
        <v>2000</v>
      </c>
      <c r="BW741" s="53">
        <f t="shared" si="2054"/>
        <v>2000</v>
      </c>
      <c r="BX741" s="40">
        <f t="shared" si="2055"/>
        <v>1</v>
      </c>
      <c r="BZ741" s="53">
        <f>_xll.OneStreamExcelAddIn.XFFunctions.XFGetCell("TRUE", "CONSOL", $D$3,"TOT_Entity","USD","Actual",[1]Setup!C14,"PERIODIC",$B741,"TOPFLOW","TOP","TOP","top1",$C741,"top3","Open_Acute_DIV1","TOP5","TOP6","REPORTED","TOP8")</f>
        <v>0</v>
      </c>
      <c r="CA741" s="53">
        <f>_xll.OneStreamExcelAddIn.XFFunctions.XFGetCell("TRUE", "CONSOL", $D$3,"TOT_Entity","Aggregated","Budget_Working",[1]Setup!C14,"PERIODIC",$B741,"TOPFLOW","TOP","TOP","top1",$C741,"top3","Open_Acute_DIV1","TOP5","TOP6","REPORTED","TOP8")</f>
        <v>2000</v>
      </c>
      <c r="CB741" s="53">
        <f t="shared" si="2056"/>
        <v>2000</v>
      </c>
      <c r="CC741" s="40">
        <f t="shared" si="2057"/>
        <v>1</v>
      </c>
      <c r="CE741" s="53">
        <f>_xll.OneStreamExcelAddIn.XFFunctions.XFGetCell("TRUE", "CONSOL", $D$3,"TOT_Entity","USD","Actual",[1]Setup!C15,"PERIODIC",$B741,"TOPFLOW","TOP","TOP","top1",$C741,"top3","Open_Acute_DIV1","TOP5","TOP6","REPORTED","TOP8")</f>
        <v>0</v>
      </c>
      <c r="CF741" s="53">
        <f>_xll.OneStreamExcelAddIn.XFFunctions.XFGetCell("TRUE", "CONSOL", $D$3,"TOT_Entity","Aggregated","Budget_Working",[1]Setup!C15,"PERIODIC",$B741,"TOPFLOW","TOP","TOP","top1",$C741,"top3","Open_Acute_DIV1","TOP5","TOP6","REPORTED","TOP8")</f>
        <v>2000</v>
      </c>
      <c r="CG741" s="53">
        <f t="shared" si="2058"/>
        <v>2000</v>
      </c>
      <c r="CH741" s="40">
        <f t="shared" si="2059"/>
        <v>1</v>
      </c>
      <c r="CI741" s="212"/>
      <c r="CJ741" s="53">
        <f>_xll.OneStreamExcelAddIn.XFFunctions.XFGetCell("TRUE", "CONSOL", $D$3,"TOT_Entity","USD","Actual",[1]Setup!C4,"PERIODIC",$B741,"TOPFLOW","TOP","TOP","top1",$C741,"top3","Open_Acute_DIV1","TOP5","TOP6","REPORTED","TOP8")</f>
        <v>0</v>
      </c>
      <c r="CK741" s="53">
        <f>_xll.OneStreamExcelAddIn.XFFunctions.XFGetCell("TRUE", "CONSOL", $D$3,"TOT_Entity","USD","Actual",[1]Setup!C5,"PERIODIC",$B741,"TOPFLOW","TOP","TOP","top1",$C741,"top3","Open_Acute_DIV1","TOP5","TOP6","REPORTED","TOP8")</f>
        <v>0</v>
      </c>
      <c r="CL741" s="53">
        <f>_xll.OneStreamExcelAddIn.XFFunctions.XFGetCell("TRUE", "CONSOL", $D$3,"TOT_Entity","USD","Actual",[1]Setup!C6,"PERIODIC",$B741,"TOPFLOW","TOP","TOP","top1",$C741,"top3","Open_Acute_DIV1","TOP5","TOP6","REPORTED","TOP8")</f>
        <v>0</v>
      </c>
      <c r="CM741" s="53">
        <f>_xll.OneStreamExcelAddIn.XFFunctions.XFGetCell("TRUE", "CONSOL", $D$3,"TOT_Entity","USD","Actual",[1]Setup!C7,"PERIODIC",$B741,"TOPFLOW","TOP","TOP","top1",$C741,"top3","Open_Acute_DIV1","TOP5","TOP6","REPORTED","TOP8")</f>
        <v>0</v>
      </c>
      <c r="CN741" s="53">
        <f>_xll.OneStreamExcelAddIn.XFFunctions.XFGetCell("TRUE", "CONSOL", $D$3,"TOT_Entity","USD","Actual",[1]Setup!C8,"PERIODIC",$B741,"TOPFLOW","TOP","TOP","top1",$C741,"top3","Open_Acute_DIV1","TOP5","TOP6","REPORTED","TOP8")</f>
        <v>0</v>
      </c>
      <c r="CO741" s="53">
        <f>_xll.OneStreamExcelAddIn.XFFunctions.XFGetCell("TRUE", "CONSOL", $D$3,"TOT_Entity","USD","Actual",[1]Setup!C9,"PERIODIC",$B741,"TOPFLOW","TOP","TOP","top1",$C741,"top3","Open_Acute_DIV1","TOP5","TOP6","REPORTED","TOP8")</f>
        <v>0</v>
      </c>
      <c r="CP741" s="53">
        <f>_xll.OneStreamExcelAddIn.XFFunctions.XFGetCell("TRUE", "CONSOL", $D$3,"TOT_Entity","USD","Actual",[1]Setup!C10,"PERIODIC",$B741,"TOPFLOW","TOP","TOP","top1",$C741,"top3","Open_Acute_DIV1","TOP5","TOP6","REPORTED","TOP8")</f>
        <v>0</v>
      </c>
      <c r="CQ741" s="53">
        <f>_xll.OneStreamExcelAddIn.XFFunctions.XFGetCell("TRUE", "CONSOL", $D$3,"TOT_Entity","USD","Actual",[1]Setup!C11,"PERIODIC",$B741,"TOPFLOW","TOP","TOP","top1",$C741,"top3","Open_Acute_DIV1","TOP5","TOP6","REPORTED","TOP8")</f>
        <v>0</v>
      </c>
      <c r="CR741" s="53">
        <f>_xll.OneStreamExcelAddIn.XFFunctions.XFGetCell("TRUE", "CONSOL", $D$3,"TOT_Entity","USD","Actual",[1]Setup!C12,"PERIODIC",$B741,"TOPFLOW","TOP","TOP","top1",$C741,"top3","Open_Acute_DIV1","TOP5","TOP6","REPORTED","TOP8")</f>
        <v>0</v>
      </c>
      <c r="CS741" s="53">
        <f>_xll.OneStreamExcelAddIn.XFFunctions.XFGetCell("TRUE", "CONSOL", $D$3,"TOT_Entity","USD","Actual",[1]Setup!C13,"PERIODIC",$B741,"TOPFLOW","TOP","TOP","top1",$C741,"top3","Open_Acute_DIV1","TOP5","TOP6","REPORTED","TOP8")</f>
        <v>0</v>
      </c>
      <c r="CT741" s="53">
        <f>_xll.OneStreamExcelAddIn.XFFunctions.XFGetCell("TRUE", "CONSOL", $D$3,"TOT_Entity","USD","Actual",[1]Setup!C14,"PERIODIC",$B741,"TOPFLOW","TOP","TOP","top1",$C741,"top3","Open_Acute_DIV1","TOP5","TOP6","REPORTED","TOP8")</f>
        <v>0</v>
      </c>
      <c r="CU741" s="53">
        <f>_xll.OneStreamExcelAddIn.XFFunctions.XFGetCell("TRUE", "CONSOL", $D$3,"TOT_Entity","USD","Actual",[1]Setup!C15,"PERIODIC",$B741,"TOPFLOW","TOP","TOP","top1",$C741,"top3","Open_Acute_DIV1","TOP5","TOP6","REPORTED","TOP8")</f>
        <v>0</v>
      </c>
      <c r="CV741" s="212"/>
      <c r="CW741" s="53">
        <f>_xll.OneStreamExcelAddIn.XFFunctions.XFGetCell("TRUE", "CONSOL", $D$3,"TOT_Entity","USD","Actual",[1]Setup!C17,"PERIODIC",$B741,"TOPFLOW","TOP","TOP","top1",$C741,"top3","Open_Acute_DIV1","TOP5","TOP6","REPORTED","TOP8")</f>
        <v>0</v>
      </c>
      <c r="CX741" s="53">
        <f>_xll.OneStreamExcelAddIn.XFFunctions.XFGetCell("TRUE", "CONSOL", $D$3,"TOT_Entity","USD","Actual",[1]Setup!C18,"PERIODIC",$B741,"TOPFLOW","TOP","TOP","top1",$C741,"top3","Open_Acute_DIV1","TOP5","TOP6","REPORTED","TOP8")</f>
        <v>0</v>
      </c>
      <c r="CY741" s="53">
        <f>_xll.OneStreamExcelAddIn.XFFunctions.XFGetCell("TRUE", "CONSOL", $D$3,"TOT_Entity","USD","Actual",[1]Setup!C19,"PERIODIC",$B741,"TOPFLOW","TOP","TOP","top1",$C741,"top3","Open_Acute_DIV1","TOP5","TOP6","REPORTED","TOP8")</f>
        <v>0</v>
      </c>
      <c r="CZ741" s="53">
        <f>_xll.OneStreamExcelAddIn.XFFunctions.XFGetCell("TRUE", "CONSOL", $D$3,"TOT_Entity","USD","Actual",[1]Setup!C20,"PERIODIC",$B741,"TOPFLOW","TOP","TOP","top1",$C741,"top3","Open_Acute_DIV1","TOP5","TOP6","REPORTED","TOP8")</f>
        <v>0</v>
      </c>
      <c r="DA741" s="53">
        <f>_xll.OneStreamExcelAddIn.XFFunctions.XFGetCell("TRUE", "CONSOL", $D$3,"TOT_Entity","USD","Actual",[1]Setup!C21,"PERIODIC",$B741,"TOPFLOW","TOP","TOP","top1",$C741,"top3","Open_Acute_DIV1","TOP5","TOP6","REPORTED","TOP8")</f>
        <v>0</v>
      </c>
      <c r="DB741" s="53">
        <f>_xll.OneStreamExcelAddIn.XFFunctions.XFGetCell("TRUE", "CONSOL", $D$3,"TOT_Entity","USD","Actual",[1]Setup!C22,"PERIODIC",$B741,"TOPFLOW","TOP","TOP","top1",$C741,"top3","Open_Acute_DIV1","TOP5","TOP6","REPORTED","TOP8")</f>
        <v>300</v>
      </c>
      <c r="DC741" s="53">
        <f>_xll.OneStreamExcelAddIn.XFFunctions.XFGetCell("TRUE", "CONSOL", $D$3,"TOT_Entity","USD","Actual",[1]Setup!C23,"PERIODIC",$B741,"TOPFLOW","TOP","TOP","top1",$C741,"top3","Open_Acute_DIV1","TOP5","TOP6","REPORTED","TOP8")</f>
        <v>5500</v>
      </c>
      <c r="DD741" s="53">
        <f>_xll.OneStreamExcelAddIn.XFFunctions.XFGetCell("TRUE", "CONSOL", $D$3,"TOT_Entity","USD","Actual",[1]Setup!C24,"PERIODIC",$B741,"TOPFLOW","TOP","TOP","top1",$C741,"top3","Open_Acute_DIV1","TOP5","TOP6","REPORTED","TOP8")</f>
        <v>3250</v>
      </c>
      <c r="DE741" s="53">
        <f>_xll.OneStreamExcelAddIn.XFFunctions.XFGetCell("TRUE", "CONSOL", $D$3,"TOT_Entity","USD","Actual",[1]Setup!C25,"PERIODIC",$B741,"TOPFLOW","TOP","TOP","top1",$C741,"top3","Open_Acute_DIV1","TOP5","TOP6","REPORTED","TOP8")</f>
        <v>1500</v>
      </c>
      <c r="DF741" s="53">
        <f>_xll.OneStreamExcelAddIn.XFFunctions.XFGetCell("TRUE", "CONSOL", $D$3,"TOT_Entity","USD","Actual",[1]Setup!C26,"PERIODIC",$B741,"TOPFLOW","TOP","TOP","top1",$C741,"top3","Open_Acute_DIV1","TOP5","TOP6","REPORTED","TOP8")</f>
        <v>0</v>
      </c>
      <c r="DG741" s="53">
        <f>_xll.OneStreamExcelAddIn.XFFunctions.XFGetCell("TRUE", "CONSOL", $D$3,"TOT_Entity","USD","Actual",[1]Setup!C27,"PERIODIC",$B741,"TOPFLOW","TOP","TOP","top1",$C741,"top3","Open_Acute_DIV1","TOP5","TOP6","REPORTED","TOP8")</f>
        <v>550</v>
      </c>
      <c r="DH741" s="53">
        <f>_xll.OneStreamExcelAddIn.XFFunctions.XFGetCell("TRUE", "CONSOL", $D$3,"TOT_Entity","USD","Actual",[1]Setup!C28,"PERIODIC",$B741,"TOPFLOW","TOP","TOP","top1",$C741,"top3","Open_Acute_DIV1","TOP5","TOP6","REPORTED","TOP8")</f>
        <v>0</v>
      </c>
      <c r="DI741" s="178"/>
      <c r="DJ741" s="53">
        <f>_xll.OneStreamExcelAddIn.XFFunctions.XFGetCell("TRUE", "CONSOL", $D$3,"TOT_Entity","Aggregated","Budget_Working",[1]Setup!C4,"PERIODIC",$B741,"TOPFLOW","TOP","TOP","top1",$C741,"top3","Open_Acute_DIV1","TOP5","TOP6","REPORTED","TOP8")</f>
        <v>2000</v>
      </c>
      <c r="DK741" s="53">
        <f>_xll.OneStreamExcelAddIn.XFFunctions.XFGetCell("TRUE", "CONSOL", $D$3,"TOT_Entity","Aggregated","Budget_Working",[1]Setup!C5,"PERIODIC",$B741,"TOPFLOW","TOP","TOP","top1",$C741,"top3","Open_Acute_DIV1","TOP5","TOP6","REPORTED","TOP8")</f>
        <v>2000</v>
      </c>
      <c r="DL741" s="53">
        <f>_xll.OneStreamExcelAddIn.XFFunctions.XFGetCell("TRUE", "CONSOL", $D$3,"TOT_Entity","Aggregated","Budget_Working",[1]Setup!C6,"PERIODIC",$B741,"TOPFLOW","TOP","TOP","top1",$C741,"top3","Open_Acute_DIV1","TOP5","TOP6","REPORTED","TOP8")</f>
        <v>2000</v>
      </c>
      <c r="DM741" s="53">
        <f>_xll.OneStreamExcelAddIn.XFFunctions.XFGetCell("TRUE", "CONSOL", $D$3,"TOT_Entity","Aggregated","Budget_Working",[1]Setup!C7,"PERIODIC",$B741,"TOPFLOW","TOP","TOP","top1",$C741,"top3","Open_Acute_DIV1","TOP5","TOP6","REPORTED","TOP8")</f>
        <v>2000</v>
      </c>
      <c r="DN741" s="53">
        <f>_xll.OneStreamExcelAddIn.XFFunctions.XFGetCell("TRUE", "CONSOL", $D$3,"TOT_Entity","Aggregated","Budget_Working",[1]Setup!C8,"PERIODIC",$B741,"TOPFLOW","TOP","TOP","top1",$C741,"top3","Open_Acute_DIV1","TOP5","TOP6","REPORTED","TOP8")</f>
        <v>2000</v>
      </c>
      <c r="DO741" s="53">
        <f>_xll.OneStreamExcelAddIn.XFFunctions.XFGetCell("TRUE", "CONSOL", $D$3,"TOT_Entity","Aggregated","Budget_Working",[1]Setup!C9,"PERIODIC",$B741,"TOPFLOW","TOP","TOP","top1",$C741,"top3","Open_Acute_DIV1","TOP5","TOP6","REPORTED","TOP8")</f>
        <v>2000</v>
      </c>
      <c r="DP741" s="53">
        <f>_xll.OneStreamExcelAddIn.XFFunctions.XFGetCell("TRUE", "CONSOL", $D$3,"TOT_Entity","Aggregated","Budget_Working",[1]Setup!C10,"PERIODIC",$B741,"TOPFLOW","TOP","TOP","top1",$C741,"top3","Open_Acute_DIV1","TOP5","TOP6","REPORTED","TOP8")</f>
        <v>2000</v>
      </c>
      <c r="DQ741" s="53">
        <f>_xll.OneStreamExcelAddIn.XFFunctions.XFGetCell("TRUE", "CONSOL", $D$3,"TOT_Entity","Aggregated","Budget_Working",[1]Setup!C11,"PERIODIC",$B741,"TOPFLOW","TOP","TOP","top1",$C741,"top3","Open_Acute_DIV1","TOP5","TOP6","REPORTED","TOP8")</f>
        <v>2000</v>
      </c>
      <c r="DR741" s="53">
        <f>_xll.OneStreamExcelAddIn.XFFunctions.XFGetCell("TRUE", "CONSOL", $D$3,"TOT_Entity","Aggregated","Budget_Working",[1]Setup!C12,"PERIODIC",$B741,"TOPFLOW","TOP","TOP","top1",$C741,"top3","Open_Acute_DIV1","TOP5","TOP6","REPORTED","TOP8")</f>
        <v>2000</v>
      </c>
      <c r="DS741" s="53">
        <f>_xll.OneStreamExcelAddIn.XFFunctions.XFGetCell("TRUE", "CONSOL", $D$3,"TOT_Entity","Aggregated","Budget_Working",[1]Setup!C13,"PERIODIC",$B741,"TOPFLOW","TOP","TOP","top1",$C741,"top3","Open_Acute_DIV1","TOP5","TOP6","REPORTED","TOP8")</f>
        <v>2000</v>
      </c>
      <c r="DT741" s="53">
        <f>_xll.OneStreamExcelAddIn.XFFunctions.XFGetCell("TRUE", "CONSOL", $D$3,"TOT_Entity","Aggregated","Budget_Working",[1]Setup!C14,"PERIODIC",$B741,"TOPFLOW","TOP","TOP","top1",$C741,"top3","Open_Acute_DIV1","TOP5","TOP6","REPORTED","TOP8")</f>
        <v>2000</v>
      </c>
      <c r="DU741" s="53">
        <f>_xll.OneStreamExcelAddIn.XFFunctions.XFGetCell("TRUE", "CONSOL", $D$3,"TOT_Entity","Aggregated","Budget_Working",[1]Setup!C15,"PERIODIC",$B741,"TOPFLOW","TOP","TOP","top1",$C741,"top3","Open_Acute_DIV1","TOP5","TOP6","REPORTED","TOP8")</f>
        <v>2000</v>
      </c>
      <c r="DV741" s="178"/>
      <c r="DW741" s="53">
        <f>_xll.OneStreamExcelAddIn.XFFunctions.XFGetCell("TRUE", "CONSOL", $D$3,"TOT_Entity","USD","Budget_Final",[1]Setup!C17,"PERIODIC",$B741,"TOPFLOW","TOP","TOP","top1",$C741,"top3","Open_Acute_DIV1","TOP5","TOP6","REPORTED","TOP8")</f>
        <v>3000</v>
      </c>
      <c r="DX741" s="53">
        <f>_xll.OneStreamExcelAddIn.XFFunctions.XFGetCell("TRUE", "CONSOL", $D$3,"TOT_Entity","USD","Budget_Final",[1]Setup!C18,"PERIODIC",$B741,"TOPFLOW","TOP","TOP","top1",$C741,"top3","Open_Acute_DIV1","TOP5","TOP6","REPORTED","TOP8")</f>
        <v>3000</v>
      </c>
      <c r="DY741" s="53">
        <f>_xll.OneStreamExcelAddIn.XFFunctions.XFGetCell("TRUE", "CONSOL", $D$3,"TOT_Entity","USD","Budget_Final",[1]Setup!C19,"PERIODIC",$B741,"TOPFLOW","TOP","TOP","top1",$C741,"top3","Open_Acute_DIV1","TOP5","TOP6","REPORTED","TOP8")</f>
        <v>3000</v>
      </c>
      <c r="DZ741" s="53">
        <f>_xll.OneStreamExcelAddIn.XFFunctions.XFGetCell("TRUE", "CONSOL", $D$3,"TOT_Entity","USD","Budget_Final",[1]Setup!C20,"PERIODIC",$B741,"TOPFLOW","TOP","TOP","top1",$C741,"top3","Open_Acute_DIV1","TOP5","TOP6","REPORTED","TOP8")</f>
        <v>3000</v>
      </c>
      <c r="EA741" s="53">
        <f>_xll.OneStreamExcelAddIn.XFFunctions.XFGetCell("TRUE", "CONSOL", $D$3,"TOT_Entity","USD","Budget_Final",[1]Setup!C21,"PERIODIC",$B741,"TOPFLOW","TOP","TOP","top1",$C741,"top3","Open_Acute_DIV1","TOP5","TOP6","REPORTED","TOP8")</f>
        <v>3000</v>
      </c>
      <c r="EB741" s="53">
        <f>_xll.OneStreamExcelAddIn.XFFunctions.XFGetCell("TRUE", "CONSOL", $D$3,"TOT_Entity","USD","Budget_Final",[1]Setup!C22,"PERIODIC",$B741,"TOPFLOW","TOP","TOP","top1",$C741,"top3","Open_Acute_DIV1","TOP5","TOP6","REPORTED","TOP8")</f>
        <v>3000</v>
      </c>
      <c r="EC741" s="53">
        <f>_xll.OneStreamExcelAddIn.XFFunctions.XFGetCell("TRUE", "CONSOL", $D$3,"TOT_Entity","USD","Budget_Final",[1]Setup!C23,"PERIODIC",$B741,"TOPFLOW","TOP","TOP","top1",$C741,"top3","Open_Acute_DIV1","TOP5","TOP6","REPORTED","TOP8")</f>
        <v>3000</v>
      </c>
      <c r="ED741" s="53">
        <f>_xll.OneStreamExcelAddIn.XFFunctions.XFGetCell("TRUE", "CONSOL", $D$3,"TOT_Entity","USD","Budget_Final",[1]Setup!C24,"PERIODIC",$B741,"TOPFLOW","TOP","TOP","top1",$C741,"top3","Open_Acute_DIV1","TOP5","TOP6","REPORTED","TOP8")</f>
        <v>3000</v>
      </c>
      <c r="EE741" s="53">
        <f>_xll.OneStreamExcelAddIn.XFFunctions.XFGetCell("TRUE", "CONSOL", $D$3,"TOT_Entity","USD","Budget_Final",[1]Setup!C25,"PERIODIC",$B741,"TOPFLOW","TOP","TOP","top1",$C741,"top3","Open_Acute_DIV1","TOP5","TOP6","REPORTED","TOP8")</f>
        <v>3000</v>
      </c>
      <c r="EF741" s="53">
        <f>_xll.OneStreamExcelAddIn.XFFunctions.XFGetCell("TRUE", "CONSOL", $D$3,"TOT_Entity","USD","Budget_Final",[1]Setup!C26,"PERIODIC",$B741,"TOPFLOW","TOP","TOP","top1",$C741,"top3","Open_Acute_DIV1","TOP5","TOP6","REPORTED","TOP8")</f>
        <v>3000</v>
      </c>
      <c r="EG741" s="53">
        <f>_xll.OneStreamExcelAddIn.XFFunctions.XFGetCell("TRUE", "CONSOL", $D$3,"TOT_Entity","USD","Budget_Final",[1]Setup!C27,"PERIODIC",$B741,"TOPFLOW","TOP","TOP","top1",$C741,"top3","Open_Acute_DIV1","TOP5","TOP6","REPORTED","TOP8")</f>
        <v>3000</v>
      </c>
      <c r="EH741" s="53">
        <f>_xll.OneStreamExcelAddIn.XFFunctions.XFGetCell("TRUE", "CONSOL", $D$3,"TOT_Entity","USD","Budget_Final",[1]Setup!C28,"PERIODIC",$B741,"TOPFLOW","TOP","TOP","top1",$C741,"top3","Open_Acute_DIV1","TOP5","TOP6","REPORTED","TOP8")</f>
        <v>3000</v>
      </c>
    </row>
    <row r="742" spans="2:138" x14ac:dyDescent="0.25">
      <c r="B742" s="51">
        <v>69158</v>
      </c>
      <c r="C742" s="51"/>
      <c r="D742" t="str" cm="1">
        <f t="array" ref="D742">_xll.OneStreamExcelAddIn.XFFunctions.XFGetMemberInfo("Description","Account",B742)</f>
        <v>Dues</v>
      </c>
      <c r="E742" s="53">
        <f>_xll.OneStreamExcelAddIn.XFFunctions.XFGetCell("TRUE", "CONSOL", $D$3,"TOT_Entity","USD","Actual",$E$3,"PERIODIC",$B742,"TOPFLOW","TOP","TOP","top1",$C742,"top3","Open_Acute_DIV1","TOP5","TOP6","REPORTED","TOP8")</f>
        <v>5845.98</v>
      </c>
      <c r="F742" s="53">
        <f>_xll.OneStreamExcelAddIn.XFFunctions.XFGetCell("TRUE", "CONSOL", $D$3,"TOT_Entity","Aggregated","Budget_Working",$E$3,"PERIODIC",$B742,"TOPFLOW","TOP","TOP","top1",$C742,"top3","Open_Acute_DIV1","TOP5","TOP6","REPORTED","TOP8")</f>
        <v>5371.3083333329996</v>
      </c>
      <c r="G742" s="53">
        <f t="shared" si="2029"/>
        <v>-474.67166666699995</v>
      </c>
      <c r="H742" s="55">
        <f t="shared" si="2030"/>
        <v>-8.8371703356015893E-2</v>
      </c>
      <c r="I742" s="41"/>
      <c r="J742" s="53">
        <f>_xll.OneStreamExcelAddIn.XFFunctions.XFGetCell("TRUE", "CONSOL", $D$3,"TOT_Entity","USD","Actual",$E$3,"YTD",$B742,"TOPFLOW","TOP","TOP","top1",$C742,"TOP3","Open_Acute_DIV1","TOP5","TOP6","REPORTED","TOP8")</f>
        <v>16819.68</v>
      </c>
      <c r="K742" s="53">
        <f>_xll.OneStreamExcelAddIn.XFFunctions.XFGetCell("TRUE", "CONSOL", $D$3,"TOT_Entity","Aggregated","Budget_Working",$E$3,"YTD",$B742,"TOPFLOW","TOP","TOP","top1",$C742,"TOP3","Open_Acute_DIV1","TOP5","TOP6","REPORTED","TOP8")</f>
        <v>21485.233333331998</v>
      </c>
      <c r="L742" s="53">
        <f t="shared" si="2031"/>
        <v>4665.5533333319981</v>
      </c>
      <c r="M742" s="40">
        <f t="shared" si="2060"/>
        <v>0.21715162506957281</v>
      </c>
      <c r="N742" s="41"/>
      <c r="O742" s="53">
        <f>_xll.OneStreamExcelAddIn.XFFunctions.XFGetCell("TRUE", "CONSOL", $D$3,"TOT_Entity","USD","Actual",$F$3,"YTD",$B742,"TOPFLOW","TOP","TOP","top1",$C742,"TOP3","Open_Acute_DIV1","TOP5","TOP6","REPORTED","TOP8")</f>
        <v>19601.2</v>
      </c>
      <c r="P742" s="53">
        <f>_xll.OneStreamExcelAddIn.XFFunctions.XFGetCell("TRUE", "CONSOL", $D$3,"TOT_Entity","USD","Actual",$E$3,"YTD",$B742,"TOPFLOW","TOP","TOP","top1",$C742,"top3","Open_Acute_DIV1","TOP5","TOP6","REPORTED","VAR_BW_PY_Actual")</f>
        <v>2781.52</v>
      </c>
      <c r="Q742" s="40">
        <f t="shared" si="2033"/>
        <v>0.14190559761647245</v>
      </c>
      <c r="R742" s="41"/>
      <c r="S742" s="53">
        <f>_xll.OneStreamExcelAddIn.XFFunctions.XFGetCell("TRUE", "CONSOL", $D$3,"TOT_Entity","USD","MIDFCST",$E$3,"MTD",$B742,"TOPFLOW","TOP","TOP","top1",$C742,"TOP3","Open_Acute_DIV1","TOP5","TOP6","REPORTED","TOP8")</f>
        <v>0</v>
      </c>
      <c r="T742" s="53">
        <f t="shared" si="2034"/>
        <v>-5845.98</v>
      </c>
      <c r="U742" s="40">
        <f t="shared" si="2035"/>
        <v>0</v>
      </c>
      <c r="V742" s="41"/>
      <c r="W742" s="42"/>
      <c r="X742" s="43"/>
      <c r="Y742" s="42"/>
      <c r="Z742" s="44"/>
      <c r="AB742" s="53">
        <f>_xll.OneStreamExcelAddIn.XFFunctions.XFGetCell("TRUE", "CONSOL", $D$3,"TOT_Entity","USD","Actual",[1]Setup!C4,"PERIODIC",$B742,"TOPFLOW","TOP","TOP","top1",$C742,"top3","Open_Acute_DIV1","TOP5","TOP6","REPORTED","TOP8")</f>
        <v>6759.16</v>
      </c>
      <c r="AC742" s="53">
        <f>_xll.OneStreamExcelAddIn.XFFunctions.XFGetCell("TRUE", "CONSOL", $D$3,"TOT_Entity","Aggregated","Budget_Working",[1]Setup!C4,"PERIODIC",$B742,"TOPFLOW","TOP","TOP","top1",$C742,"top3","Open_Acute_DIV1","TOP5","TOP6","REPORTED","TOP8")</f>
        <v>5371.3083333329996</v>
      </c>
      <c r="AD742" s="53">
        <f t="shared" si="2036"/>
        <v>-1387.8516666670002</v>
      </c>
      <c r="AE742" s="40">
        <f t="shared" si="2037"/>
        <v>-0.25838242389742161</v>
      </c>
      <c r="AG742" s="53">
        <f>_xll.OneStreamExcelAddIn.XFFunctions.XFGetCell("TRUE", "CONSOL", $D$3,"TOT_Entity","USD","Actual",[1]Setup!C5,"PERIODIC",$B742,"TOPFLOW","TOP","TOP","top1",$C742,"top3","Open_Acute_DIV1","TOP5","TOP6","REPORTED","TOP8")</f>
        <v>2179.09</v>
      </c>
      <c r="AH742" s="53">
        <f>_xll.OneStreamExcelAddIn.XFFunctions.XFGetCell("TRUE", "CONSOL", $D$3,"TOT_Entity","Aggregated","Budget_Working",[1]Setup!C5,"PERIODIC",$B742,"TOPFLOW","TOP","TOP","top1",$C742,"top3","Open_Acute_DIV1","TOP5","TOP6","REPORTED","TOP8")</f>
        <v>5371.3083333329996</v>
      </c>
      <c r="AI742" s="53">
        <f t="shared" si="2038"/>
        <v>3192.2183333329995</v>
      </c>
      <c r="AJ742" s="40">
        <f t="shared" si="2039"/>
        <v>0.59430926977751186</v>
      </c>
      <c r="AL742" s="53">
        <f>_xll.OneStreamExcelAddIn.XFFunctions.XFGetCell("TRUE", "CONSOL", $D$3,"TOT_Entity","USD","Actual",[1]Setup!C6,"PERIODIC",$B742,"TOPFLOW","TOP","TOP","top1",$C742,"top3","Open_Acute_DIV1","TOP5","TOP6","REPORTED","TOP8")</f>
        <v>2035.45</v>
      </c>
      <c r="AM742" s="53">
        <f>_xll.OneStreamExcelAddIn.XFFunctions.XFGetCell("TRUE", "CONSOL", $D$3,"TOT_Entity","Aggregated","Budget_Working",[1]Setup!C6,"PERIODIC",$B742,"TOPFLOW","TOP","TOP","top1",$C742,"top3","Open_Acute_DIV1","TOP5","TOP6","REPORTED","TOP8")</f>
        <v>5371.3083333329996</v>
      </c>
      <c r="AN742" s="53">
        <f t="shared" si="2040"/>
        <v>3335.8583333329998</v>
      </c>
      <c r="AO742" s="40">
        <f t="shared" si="2041"/>
        <v>0.62105135775421705</v>
      </c>
      <c r="AQ742" s="53">
        <f>_xll.OneStreamExcelAddIn.XFFunctions.XFGetCell("TRUE", "CONSOL", $D$3,"TOT_Entity","USD","Actual",[1]Setup!C7,"PERIODIC",$B742,"TOPFLOW","TOP","TOP","top1",$C742,"top3","Open_Acute_DIV1","TOP5","TOP6","REPORTED","TOP8")</f>
        <v>5845.98</v>
      </c>
      <c r="AR742" s="53">
        <f>_xll.OneStreamExcelAddIn.XFFunctions.XFGetCell("TRUE", "CONSOL", $D$3,"TOT_Entity","Aggregated","Budget_Working",[1]Setup!C7,"PERIODIC",$B742,"TOPFLOW","TOP","TOP","top1",$C742,"top3","Open_Acute_DIV1","TOP5","TOP6","REPORTED","TOP8")</f>
        <v>5371.3083333329996</v>
      </c>
      <c r="AS742" s="53">
        <f t="shared" si="2042"/>
        <v>-474.67166666699995</v>
      </c>
      <c r="AT742" s="40">
        <f t="shared" si="2043"/>
        <v>-8.8371703356015893E-2</v>
      </c>
      <c r="AV742" s="53">
        <f>_xll.OneStreamExcelAddIn.XFFunctions.XFGetCell("TRUE", "CONSOL", $D$3,"TOT_Entity","USD","Actual",[1]Setup!C8,"PERIODIC",$B742,"TOPFLOW","TOP","TOP","top1",$C742,"top3","Open_Acute_DIV1","TOP5","TOP6","REPORTED","TOP8")</f>
        <v>-16819.68</v>
      </c>
      <c r="AW742" s="53">
        <f>_xll.OneStreamExcelAddIn.XFFunctions.XFGetCell("TRUE", "CONSOL", $D$3,"TOT_Entity","Aggregated","Budget_Working",[1]Setup!C8,"PERIODIC",$B742,"TOPFLOW","TOP","TOP","top1",$C742,"top3","Open_Acute_DIV1","TOP5","TOP6","REPORTED","TOP8")</f>
        <v>5371.3083333329996</v>
      </c>
      <c r="AX742" s="53">
        <f t="shared" si="2044"/>
        <v>22190.988333333</v>
      </c>
      <c r="AY742" s="40">
        <f t="shared" si="2045"/>
        <v>4.1313934997217086</v>
      </c>
      <c r="BA742" s="53">
        <f>_xll.OneStreamExcelAddIn.XFFunctions.XFGetCell("TRUE", "CONSOL", $D$3,"TOT_Entity","USD","Actual",[1]Setup!C9,"PERIODIC",$B742,"TOPFLOW","TOP","TOP","top1",$C742,"top3","Open_Acute_DIV1","TOP5","TOP6","REPORTED","TOP8")</f>
        <v>0</v>
      </c>
      <c r="BB742" s="53">
        <f>_xll.OneStreamExcelAddIn.XFFunctions.XFGetCell("TRUE", "CONSOL", $D$3,"TOT_Entity","Aggregated","Budget_Working",[1]Setup!C9,"PERIODIC",$B742,"TOPFLOW","TOP","TOP","top1",$C742,"top3","Open_Acute_DIV1","TOP5","TOP6","REPORTED","TOP8")</f>
        <v>5371.3083333329996</v>
      </c>
      <c r="BC742" s="53">
        <f t="shared" si="2046"/>
        <v>5371.3083333329996</v>
      </c>
      <c r="BD742" s="40">
        <f t="shared" si="2047"/>
        <v>1</v>
      </c>
      <c r="BF742" s="53">
        <f>_xll.OneStreamExcelAddIn.XFFunctions.XFGetCell("TRUE", "CONSOL", $D$3,"TOT_Entity","USD","Actual",[1]Setup!C10,"PERIODIC",$B742,"TOPFLOW","TOP","TOP","top1",$C742,"top3","Open_Acute_DIV1","TOP5","TOP6","REPORTED","TOP8")</f>
        <v>0</v>
      </c>
      <c r="BG742" s="53">
        <f>_xll.OneStreamExcelAddIn.XFFunctions.XFGetCell("TRUE", "CONSOL", $D$3,"TOT_Entity","Aggregated","Budget_Working",[1]Setup!C10,"PERIODIC",$B742,"TOPFLOW","TOP","TOP","top1",$C742,"top3","Open_Acute_DIV1","TOP5","TOP6","REPORTED","TOP8")</f>
        <v>5371.3083333329996</v>
      </c>
      <c r="BH742" s="53">
        <f t="shared" si="2048"/>
        <v>5371.3083333329996</v>
      </c>
      <c r="BI742" s="40">
        <f t="shared" si="2049"/>
        <v>1</v>
      </c>
      <c r="BK742" s="53">
        <f>_xll.OneStreamExcelAddIn.XFFunctions.XFGetCell("TRUE", "CONSOL", $D$3,"TOT_Entity","USD","Actual",[1]Setup!C11,"PERIODIC",$B742,"TOPFLOW","TOP","TOP","top1",$C742,"top3","Open_Acute_DIV1","TOP5","TOP6","REPORTED","TOP8")</f>
        <v>0</v>
      </c>
      <c r="BL742" s="53">
        <f>_xll.OneStreamExcelAddIn.XFFunctions.XFGetCell("TRUE", "CONSOL", $D$3,"TOT_Entity","Aggregated","Budget_Working",[1]Setup!C11,"PERIODIC",$B742,"TOPFLOW","TOP","TOP","top1",$C742,"top3","Open_Acute_DIV1","TOP5","TOP6","REPORTED","TOP8")</f>
        <v>5371.3083333329996</v>
      </c>
      <c r="BM742" s="53">
        <f t="shared" si="2050"/>
        <v>5371.3083333329996</v>
      </c>
      <c r="BN742" s="40">
        <f t="shared" si="2051"/>
        <v>1</v>
      </c>
      <c r="BP742" s="53">
        <f>_xll.OneStreamExcelAddIn.XFFunctions.XFGetCell("TRUE", "CONSOL", $D$3,"TOT_Entity","USD","Actual",[1]Setup!C12,"PERIODIC",$B742,"TOPFLOW","TOP","TOP","top1",$C742,"top3","Open_Acute_DIV1","TOP5","TOP6","REPORTED","TOP8")</f>
        <v>0</v>
      </c>
      <c r="BQ742" s="53">
        <f>_xll.OneStreamExcelAddIn.XFFunctions.XFGetCell("TRUE", "CONSOL", $D$3,"TOT_Entity","Aggregated","Budget_Working",[1]Setup!C12,"PERIODIC",$B742,"TOPFLOW","TOP","TOP","top1",$C742,"top3","Open_Acute_DIV1","TOP5","TOP6","REPORTED","TOP8")</f>
        <v>5371.3083333329996</v>
      </c>
      <c r="BR742" s="53">
        <f t="shared" si="2052"/>
        <v>5371.3083333329996</v>
      </c>
      <c r="BS742" s="40">
        <f t="shared" si="2053"/>
        <v>1</v>
      </c>
      <c r="BU742" s="53">
        <f>_xll.OneStreamExcelAddIn.XFFunctions.XFGetCell("TRUE", "CONSOL", $D$3,"TOT_Entity","USD","Actual",[1]Setup!C13,"PERIODIC",$B742,"TOPFLOW","TOP","TOP","top1",$C742,"top3","Open_Acute_DIV1","TOP5","TOP6","REPORTED","TOP8")</f>
        <v>0</v>
      </c>
      <c r="BV742" s="53">
        <f>_xll.OneStreamExcelAddIn.XFFunctions.XFGetCell("TRUE", "CONSOL", $D$3,"TOT_Entity","Aggregated","Budget_Working",[1]Setup!C13,"PERIODIC",$B742,"TOPFLOW","TOP","TOP","top1",$C742,"top3","Open_Acute_DIV1","TOP5","TOP6","REPORTED","TOP8")</f>
        <v>5371.3083333329996</v>
      </c>
      <c r="BW742" s="53">
        <f t="shared" si="2054"/>
        <v>5371.3083333329996</v>
      </c>
      <c r="BX742" s="40">
        <f t="shared" si="2055"/>
        <v>1</v>
      </c>
      <c r="BZ742" s="53">
        <f>_xll.OneStreamExcelAddIn.XFFunctions.XFGetCell("TRUE", "CONSOL", $D$3,"TOT_Entity","USD","Actual",[1]Setup!C14,"PERIODIC",$B742,"TOPFLOW","TOP","TOP","top1",$C742,"top3","Open_Acute_DIV1","TOP5","TOP6","REPORTED","TOP8")</f>
        <v>0</v>
      </c>
      <c r="CA742" s="53">
        <f>_xll.OneStreamExcelAddIn.XFFunctions.XFGetCell("TRUE", "CONSOL", $D$3,"TOT_Entity","Aggregated","Budget_Working",[1]Setup!C14,"PERIODIC",$B742,"TOPFLOW","TOP","TOP","top1",$C742,"top3","Open_Acute_DIV1","TOP5","TOP6","REPORTED","TOP8")</f>
        <v>5371.3083333329996</v>
      </c>
      <c r="CB742" s="53">
        <f t="shared" si="2056"/>
        <v>5371.3083333329996</v>
      </c>
      <c r="CC742" s="40">
        <f t="shared" si="2057"/>
        <v>1</v>
      </c>
      <c r="CE742" s="53">
        <f>_xll.OneStreamExcelAddIn.XFFunctions.XFGetCell("TRUE", "CONSOL", $D$3,"TOT_Entity","USD","Actual",[1]Setup!C15,"PERIODIC",$B742,"TOPFLOW","TOP","TOP","top1",$C742,"top3","Open_Acute_DIV1","TOP5","TOP6","REPORTED","TOP8")</f>
        <v>0</v>
      </c>
      <c r="CF742" s="53">
        <f>_xll.OneStreamExcelAddIn.XFFunctions.XFGetCell("TRUE", "CONSOL", $D$3,"TOT_Entity","Aggregated","Budget_Working",[1]Setup!C15,"PERIODIC",$B742,"TOPFLOW","TOP","TOP","top1",$C742,"top3","Open_Acute_DIV1","TOP5","TOP6","REPORTED","TOP8")</f>
        <v>5371.3083333329996</v>
      </c>
      <c r="CG742" s="53">
        <f t="shared" si="2058"/>
        <v>5371.3083333329996</v>
      </c>
      <c r="CH742" s="40">
        <f t="shared" si="2059"/>
        <v>1</v>
      </c>
      <c r="CI742" s="212"/>
      <c r="CJ742" s="53">
        <f>_xll.OneStreamExcelAddIn.XFFunctions.XFGetCell("TRUE", "CONSOL", $D$3,"TOT_Entity","USD","Actual",[1]Setup!C4,"PERIODIC",$B742,"TOPFLOW","TOP","TOP","top1",$C742,"top3","Open_Acute_DIV1","TOP5","TOP6","REPORTED","TOP8")</f>
        <v>6759.16</v>
      </c>
      <c r="CK742" s="53">
        <f>_xll.OneStreamExcelAddIn.XFFunctions.XFGetCell("TRUE", "CONSOL", $D$3,"TOT_Entity","USD","Actual",[1]Setup!C5,"PERIODIC",$B742,"TOPFLOW","TOP","TOP","top1",$C742,"top3","Open_Acute_DIV1","TOP5","TOP6","REPORTED","TOP8")</f>
        <v>2179.09</v>
      </c>
      <c r="CL742" s="53">
        <f>_xll.OneStreamExcelAddIn.XFFunctions.XFGetCell("TRUE", "CONSOL", $D$3,"TOT_Entity","USD","Actual",[1]Setup!C6,"PERIODIC",$B742,"TOPFLOW","TOP","TOP","top1",$C742,"top3","Open_Acute_DIV1","TOP5","TOP6","REPORTED","TOP8")</f>
        <v>2035.45</v>
      </c>
      <c r="CM742" s="53">
        <f>_xll.OneStreamExcelAddIn.XFFunctions.XFGetCell("TRUE", "CONSOL", $D$3,"TOT_Entity","USD","Actual",[1]Setup!C7,"PERIODIC",$B742,"TOPFLOW","TOP","TOP","top1",$C742,"top3","Open_Acute_DIV1","TOP5","TOP6","REPORTED","TOP8")</f>
        <v>5845.98</v>
      </c>
      <c r="CN742" s="53">
        <f>_xll.OneStreamExcelAddIn.XFFunctions.XFGetCell("TRUE", "CONSOL", $D$3,"TOT_Entity","USD","Actual",[1]Setup!C8,"PERIODIC",$B742,"TOPFLOW","TOP","TOP","top1",$C742,"top3","Open_Acute_DIV1","TOP5","TOP6","REPORTED","TOP8")</f>
        <v>-16819.68</v>
      </c>
      <c r="CO742" s="53">
        <f>_xll.OneStreamExcelAddIn.XFFunctions.XFGetCell("TRUE", "CONSOL", $D$3,"TOT_Entity","USD","Actual",[1]Setup!C9,"PERIODIC",$B742,"TOPFLOW","TOP","TOP","top1",$C742,"top3","Open_Acute_DIV1","TOP5","TOP6","REPORTED","TOP8")</f>
        <v>0</v>
      </c>
      <c r="CP742" s="53">
        <f>_xll.OneStreamExcelAddIn.XFFunctions.XFGetCell("TRUE", "CONSOL", $D$3,"TOT_Entity","USD","Actual",[1]Setup!C10,"PERIODIC",$B742,"TOPFLOW","TOP","TOP","top1",$C742,"top3","Open_Acute_DIV1","TOP5","TOP6","REPORTED","TOP8")</f>
        <v>0</v>
      </c>
      <c r="CQ742" s="53">
        <f>_xll.OneStreamExcelAddIn.XFFunctions.XFGetCell("TRUE", "CONSOL", $D$3,"TOT_Entity","USD","Actual",[1]Setup!C11,"PERIODIC",$B742,"TOPFLOW","TOP","TOP","top1",$C742,"top3","Open_Acute_DIV1","TOP5","TOP6","REPORTED","TOP8")</f>
        <v>0</v>
      </c>
      <c r="CR742" s="53">
        <f>_xll.OneStreamExcelAddIn.XFFunctions.XFGetCell("TRUE", "CONSOL", $D$3,"TOT_Entity","USD","Actual",[1]Setup!C12,"PERIODIC",$B742,"TOPFLOW","TOP","TOP","top1",$C742,"top3","Open_Acute_DIV1","TOP5","TOP6","REPORTED","TOP8")</f>
        <v>0</v>
      </c>
      <c r="CS742" s="53">
        <f>_xll.OneStreamExcelAddIn.XFFunctions.XFGetCell("TRUE", "CONSOL", $D$3,"TOT_Entity","USD","Actual",[1]Setup!C13,"PERIODIC",$B742,"TOPFLOW","TOP","TOP","top1",$C742,"top3","Open_Acute_DIV1","TOP5","TOP6","REPORTED","TOP8")</f>
        <v>0</v>
      </c>
      <c r="CT742" s="53">
        <f>_xll.OneStreamExcelAddIn.XFFunctions.XFGetCell("TRUE", "CONSOL", $D$3,"TOT_Entity","USD","Actual",[1]Setup!C14,"PERIODIC",$B742,"TOPFLOW","TOP","TOP","top1",$C742,"top3","Open_Acute_DIV1","TOP5","TOP6","REPORTED","TOP8")</f>
        <v>0</v>
      </c>
      <c r="CU742" s="53">
        <f>_xll.OneStreamExcelAddIn.XFFunctions.XFGetCell("TRUE", "CONSOL", $D$3,"TOT_Entity","USD","Actual",[1]Setup!C15,"PERIODIC",$B742,"TOPFLOW","TOP","TOP","top1",$C742,"top3","Open_Acute_DIV1","TOP5","TOP6","REPORTED","TOP8")</f>
        <v>0</v>
      </c>
      <c r="CV742" s="212"/>
      <c r="CW742" s="53">
        <f>_xll.OneStreamExcelAddIn.XFFunctions.XFGetCell("TRUE", "CONSOL", $D$3,"TOT_Entity","USD","Actual",[1]Setup!C17,"PERIODIC",$B742,"TOPFLOW","TOP","TOP","top1",$C742,"top3","Open_Acute_DIV1","TOP5","TOP6","REPORTED","TOP8")</f>
        <v>7248.21</v>
      </c>
      <c r="CX742" s="53">
        <f>_xll.OneStreamExcelAddIn.XFFunctions.XFGetCell("TRUE", "CONSOL", $D$3,"TOT_Entity","USD","Actual",[1]Setup!C18,"PERIODIC",$B742,"TOPFLOW","TOP","TOP","top1",$C742,"top3","Open_Acute_DIV1","TOP5","TOP6","REPORTED","TOP8")</f>
        <v>3085.85</v>
      </c>
      <c r="CY742" s="53">
        <f>_xll.OneStreamExcelAddIn.XFFunctions.XFGetCell("TRUE", "CONSOL", $D$3,"TOT_Entity","USD","Actual",[1]Setup!C19,"PERIODIC",$B742,"TOPFLOW","TOP","TOP","top1",$C742,"top3","Open_Acute_DIV1","TOP5","TOP6","REPORTED","TOP8")</f>
        <v>3413.81</v>
      </c>
      <c r="CZ742" s="53">
        <f>_xll.OneStreamExcelAddIn.XFFunctions.XFGetCell("TRUE", "CONSOL", $D$3,"TOT_Entity","USD","Actual",[1]Setup!C20,"PERIODIC",$B742,"TOPFLOW","TOP","TOP","top1",$C742,"top3","Open_Acute_DIV1","TOP5","TOP6","REPORTED","TOP8")</f>
        <v>5853.33</v>
      </c>
      <c r="DA742" s="53">
        <f>_xll.OneStreamExcelAddIn.XFFunctions.XFGetCell("TRUE", "CONSOL", $D$3,"TOT_Entity","USD","Actual",[1]Setup!C21,"PERIODIC",$B742,"TOPFLOW","TOP","TOP","top1",$C742,"top3","Open_Acute_DIV1","TOP5","TOP6","REPORTED","TOP8")</f>
        <v>7176.2</v>
      </c>
      <c r="DB742" s="53">
        <f>_xll.OneStreamExcelAddIn.XFFunctions.XFGetCell("TRUE", "CONSOL", $D$3,"TOT_Entity","USD","Actual",[1]Setup!C22,"PERIODIC",$B742,"TOPFLOW","TOP","TOP","top1",$C742,"top3","Open_Acute_DIV1","TOP5","TOP6","REPORTED","TOP8")</f>
        <v>5697.59</v>
      </c>
      <c r="DC742" s="53">
        <f>_xll.OneStreamExcelAddIn.XFFunctions.XFGetCell("TRUE", "CONSOL", $D$3,"TOT_Entity","USD","Actual",[1]Setup!C23,"PERIODIC",$B742,"TOPFLOW","TOP","TOP","top1",$C742,"top3","Open_Acute_DIV1","TOP5","TOP6","REPORTED","TOP8")</f>
        <v>7008.76</v>
      </c>
      <c r="DD742" s="53">
        <f>_xll.OneStreamExcelAddIn.XFFunctions.XFGetCell("TRUE", "CONSOL", $D$3,"TOT_Entity","USD","Actual",[1]Setup!C24,"PERIODIC",$B742,"TOPFLOW","TOP","TOP","top1",$C742,"top3","Open_Acute_DIV1","TOP5","TOP6","REPORTED","TOP8")</f>
        <v>3078.16</v>
      </c>
      <c r="DE742" s="53">
        <f>_xll.OneStreamExcelAddIn.XFFunctions.XFGetCell("TRUE", "CONSOL", $D$3,"TOT_Entity","USD","Actual",[1]Setup!C25,"PERIODIC",$B742,"TOPFLOW","TOP","TOP","top1",$C742,"top3","Open_Acute_DIV1","TOP5","TOP6","REPORTED","TOP8")</f>
        <v>2198.52</v>
      </c>
      <c r="DF742" s="53">
        <f>_xll.OneStreamExcelAddIn.XFFunctions.XFGetCell("TRUE", "CONSOL", $D$3,"TOT_Entity","USD","Actual",[1]Setup!C26,"PERIODIC",$B742,"TOPFLOW","TOP","TOP","top1",$C742,"top3","Open_Acute_DIV1","TOP5","TOP6","REPORTED","TOP8")</f>
        <v>7031.88</v>
      </c>
      <c r="DG742" s="53">
        <f>_xll.OneStreamExcelAddIn.XFFunctions.XFGetCell("TRUE", "CONSOL", $D$3,"TOT_Entity","USD","Actual",[1]Setup!C27,"PERIODIC",$B742,"TOPFLOW","TOP","TOP","top1",$C742,"top3","Open_Acute_DIV1","TOP5","TOP6","REPORTED","TOP8")</f>
        <v>18113.2</v>
      </c>
      <c r="DH742" s="53">
        <f>_xll.OneStreamExcelAddIn.XFFunctions.XFGetCell("TRUE", "CONSOL", $D$3,"TOT_Entity","USD","Actual",[1]Setup!C28,"PERIODIC",$B742,"TOPFLOW","TOP","TOP","top1",$C742,"top3","Open_Acute_DIV1","TOP5","TOP6","REPORTED","TOP8")</f>
        <v>-13833.31</v>
      </c>
      <c r="DI742" s="178"/>
      <c r="DJ742" s="53">
        <f>_xll.OneStreamExcelAddIn.XFFunctions.XFGetCell("TRUE", "CONSOL", $D$3,"TOT_Entity","Aggregated","Budget_Working",[1]Setup!C4,"PERIODIC",$B742,"TOPFLOW","TOP","TOP","top1",$C742,"top3","Open_Acute_DIV1","TOP5","TOP6","REPORTED","TOP8")</f>
        <v>5371.3083333329996</v>
      </c>
      <c r="DK742" s="53">
        <f>_xll.OneStreamExcelAddIn.XFFunctions.XFGetCell("TRUE", "CONSOL", $D$3,"TOT_Entity","Aggregated","Budget_Working",[1]Setup!C5,"PERIODIC",$B742,"TOPFLOW","TOP","TOP","top1",$C742,"top3","Open_Acute_DIV1","TOP5","TOP6","REPORTED","TOP8")</f>
        <v>5371.3083333329996</v>
      </c>
      <c r="DL742" s="53">
        <f>_xll.OneStreamExcelAddIn.XFFunctions.XFGetCell("TRUE", "CONSOL", $D$3,"TOT_Entity","Aggregated","Budget_Working",[1]Setup!C6,"PERIODIC",$B742,"TOPFLOW","TOP","TOP","top1",$C742,"top3","Open_Acute_DIV1","TOP5","TOP6","REPORTED","TOP8")</f>
        <v>5371.3083333329996</v>
      </c>
      <c r="DM742" s="53">
        <f>_xll.OneStreamExcelAddIn.XFFunctions.XFGetCell("TRUE", "CONSOL", $D$3,"TOT_Entity","Aggregated","Budget_Working",[1]Setup!C7,"PERIODIC",$B742,"TOPFLOW","TOP","TOP","top1",$C742,"top3","Open_Acute_DIV1","TOP5","TOP6","REPORTED","TOP8")</f>
        <v>5371.3083333329996</v>
      </c>
      <c r="DN742" s="53">
        <f>_xll.OneStreamExcelAddIn.XFFunctions.XFGetCell("TRUE", "CONSOL", $D$3,"TOT_Entity","Aggregated","Budget_Working",[1]Setup!C8,"PERIODIC",$B742,"TOPFLOW","TOP","TOP","top1",$C742,"top3","Open_Acute_DIV1","TOP5","TOP6","REPORTED","TOP8")</f>
        <v>5371.3083333329996</v>
      </c>
      <c r="DO742" s="53">
        <f>_xll.OneStreamExcelAddIn.XFFunctions.XFGetCell("TRUE", "CONSOL", $D$3,"TOT_Entity","Aggregated","Budget_Working",[1]Setup!C9,"PERIODIC",$B742,"TOPFLOW","TOP","TOP","top1",$C742,"top3","Open_Acute_DIV1","TOP5","TOP6","REPORTED","TOP8")</f>
        <v>5371.3083333329996</v>
      </c>
      <c r="DP742" s="53">
        <f>_xll.OneStreamExcelAddIn.XFFunctions.XFGetCell("TRUE", "CONSOL", $D$3,"TOT_Entity","Aggregated","Budget_Working",[1]Setup!C10,"PERIODIC",$B742,"TOPFLOW","TOP","TOP","top1",$C742,"top3","Open_Acute_DIV1","TOP5","TOP6","REPORTED","TOP8")</f>
        <v>5371.3083333329996</v>
      </c>
      <c r="DQ742" s="53">
        <f>_xll.OneStreamExcelAddIn.XFFunctions.XFGetCell("TRUE", "CONSOL", $D$3,"TOT_Entity","Aggregated","Budget_Working",[1]Setup!C11,"PERIODIC",$B742,"TOPFLOW","TOP","TOP","top1",$C742,"top3","Open_Acute_DIV1","TOP5","TOP6","REPORTED","TOP8")</f>
        <v>5371.3083333329996</v>
      </c>
      <c r="DR742" s="53">
        <f>_xll.OneStreamExcelAddIn.XFFunctions.XFGetCell("TRUE", "CONSOL", $D$3,"TOT_Entity","Aggregated","Budget_Working",[1]Setup!C12,"PERIODIC",$B742,"TOPFLOW","TOP","TOP","top1",$C742,"top3","Open_Acute_DIV1","TOP5","TOP6","REPORTED","TOP8")</f>
        <v>5371.3083333329996</v>
      </c>
      <c r="DS742" s="53">
        <f>_xll.OneStreamExcelAddIn.XFFunctions.XFGetCell("TRUE", "CONSOL", $D$3,"TOT_Entity","Aggregated","Budget_Working",[1]Setup!C13,"PERIODIC",$B742,"TOPFLOW","TOP","TOP","top1",$C742,"top3","Open_Acute_DIV1","TOP5","TOP6","REPORTED","TOP8")</f>
        <v>5371.3083333329996</v>
      </c>
      <c r="DT742" s="53">
        <f>_xll.OneStreamExcelAddIn.XFFunctions.XFGetCell("TRUE", "CONSOL", $D$3,"TOT_Entity","Aggregated","Budget_Working",[1]Setup!C14,"PERIODIC",$B742,"TOPFLOW","TOP","TOP","top1",$C742,"top3","Open_Acute_DIV1","TOP5","TOP6","REPORTED","TOP8")</f>
        <v>5371.3083333329996</v>
      </c>
      <c r="DU742" s="53">
        <f>_xll.OneStreamExcelAddIn.XFFunctions.XFGetCell("TRUE", "CONSOL", $D$3,"TOT_Entity","Aggregated","Budget_Working",[1]Setup!C15,"PERIODIC",$B742,"TOPFLOW","TOP","TOP","top1",$C742,"top3","Open_Acute_DIV1","TOP5","TOP6","REPORTED","TOP8")</f>
        <v>5371.3083333329996</v>
      </c>
      <c r="DV742" s="178"/>
      <c r="DW742" s="53">
        <f>_xll.OneStreamExcelAddIn.XFFunctions.XFGetCell("TRUE", "CONSOL", $D$3,"TOT_Entity","USD","Budget_Final",[1]Setup!C17,"PERIODIC",$B742,"TOPFLOW","TOP","TOP","top1",$C742,"top3","Open_Acute_DIV1","TOP5","TOP6","REPORTED","TOP8")</f>
        <v>3980.499096603</v>
      </c>
      <c r="DX742" s="53">
        <f>_xll.OneStreamExcelAddIn.XFFunctions.XFGetCell("TRUE", "CONSOL", $D$3,"TOT_Entity","USD","Budget_Final",[1]Setup!C18,"PERIODIC",$B742,"TOPFLOW","TOP","TOP","top1",$C742,"top3","Open_Acute_DIV1","TOP5","TOP6","REPORTED","TOP8")</f>
        <v>4000.4531759030001</v>
      </c>
      <c r="DY742" s="53">
        <f>_xll.OneStreamExcelAddIn.XFFunctions.XFGetCell("TRUE", "CONSOL", $D$3,"TOT_Entity","USD","Budget_Final",[1]Setup!C19,"PERIODIC",$B742,"TOPFLOW","TOP","TOP","top1",$C742,"top3","Open_Acute_DIV1","TOP5","TOP6","REPORTED","TOP8")</f>
        <v>3948.7721105159999</v>
      </c>
      <c r="DZ742" s="53">
        <f>_xll.OneStreamExcelAddIn.XFFunctions.XFGetCell("TRUE", "CONSOL", $D$3,"TOT_Entity","USD","Budget_Final",[1]Setup!C20,"PERIODIC",$B742,"TOPFLOW","TOP","TOP","top1",$C742,"top3","Open_Acute_DIV1","TOP5","TOP6","REPORTED","TOP8")</f>
        <v>3909.8616558809999</v>
      </c>
      <c r="EA742" s="53">
        <f>_xll.OneStreamExcelAddIn.XFFunctions.XFGetCell("TRUE", "CONSOL", $D$3,"TOT_Entity","USD","Budget_Final",[1]Setup!C21,"PERIODIC",$B742,"TOPFLOW","TOP","TOP","top1",$C742,"top3","Open_Acute_DIV1","TOP5","TOP6","REPORTED","TOP8")</f>
        <v>3892.1025253040002</v>
      </c>
      <c r="EB742" s="53">
        <f>_xll.OneStreamExcelAddIn.XFFunctions.XFGetCell("TRUE", "CONSOL", $D$3,"TOT_Entity","USD","Budget_Final",[1]Setup!C22,"PERIODIC",$B742,"TOPFLOW","TOP","TOP","top1",$C742,"top3","Open_Acute_DIV1","TOP5","TOP6","REPORTED","TOP8")</f>
        <v>3936.6001221430001</v>
      </c>
      <c r="EC742" s="53">
        <f>_xll.OneStreamExcelAddIn.XFFunctions.XFGetCell("TRUE", "CONSOL", $D$3,"TOT_Entity","USD","Budget_Final",[1]Setup!C23,"PERIODIC",$B742,"TOPFLOW","TOP","TOP","top1",$C742,"top3","Open_Acute_DIV1","TOP5","TOP6","REPORTED","TOP8")</f>
        <v>3914.650634913</v>
      </c>
      <c r="ED742" s="53">
        <f>_xll.OneStreamExcelAddIn.XFFunctions.XFGetCell("TRUE", "CONSOL", $D$3,"TOT_Entity","USD","Budget_Final",[1]Setup!C24,"PERIODIC",$B742,"TOPFLOW","TOP","TOP","top1",$C742,"top3","Open_Acute_DIV1","TOP5","TOP6","REPORTED","TOP8")</f>
        <v>3903.0772689189998</v>
      </c>
      <c r="EE742" s="53">
        <f>_xll.OneStreamExcelAddIn.XFFunctions.XFGetCell("TRUE", "CONSOL", $D$3,"TOT_Entity","USD","Budget_Final",[1]Setup!C25,"PERIODIC",$B742,"TOPFLOW","TOP","TOP","top1",$C742,"top3","Open_Acute_DIV1","TOP5","TOP6","REPORTED","TOP8")</f>
        <v>3897.290585922</v>
      </c>
      <c r="EF742" s="53">
        <f>_xll.OneStreamExcelAddIn.XFFunctions.XFGetCell("TRUE", "CONSOL", $D$3,"TOT_Entity","USD","Budget_Final",[1]Setup!C26,"PERIODIC",$B742,"TOPFLOW","TOP","TOP","top1",$C742,"top3","Open_Acute_DIV1","TOP5","TOP6","REPORTED","TOP8")</f>
        <v>3877.7355882080001</v>
      </c>
      <c r="EG742" s="53">
        <f>_xll.OneStreamExcelAddIn.XFFunctions.XFGetCell("TRUE", "CONSOL", $D$3,"TOT_Entity","USD","Budget_Final",[1]Setup!C27,"PERIODIC",$B742,"TOPFLOW","TOP","TOP","top1",$C742,"top3","Open_Acute_DIV1","TOP5","TOP6","REPORTED","TOP8")</f>
        <v>3907.2676255719998</v>
      </c>
      <c r="EH742" s="53">
        <f>_xll.OneStreamExcelAddIn.XFFunctions.XFGetCell("TRUE", "CONSOL", $D$3,"TOT_Entity","USD","Budget_Final",[1]Setup!C28,"PERIODIC",$B742,"TOPFLOW","TOP","TOP","top1",$C742,"top3","Open_Acute_DIV1","TOP5","TOP6","REPORTED","TOP8")</f>
        <v>3913.4533901549999</v>
      </c>
    </row>
    <row r="743" spans="2:138" x14ac:dyDescent="0.25">
      <c r="B743" s="51">
        <v>69159</v>
      </c>
      <c r="C743" s="51"/>
      <c r="D743" t="str" cm="1">
        <f t="array" ref="D743">_xll.OneStreamExcelAddIn.XFFunctions.XFGetMemberInfo("Description","Account",B743)</f>
        <v>Employee Relations</v>
      </c>
      <c r="E743" s="53">
        <f>_xll.OneStreamExcelAddIn.XFFunctions.XFGetCell("TRUE", "CONSOL", $D$3,"TOT_Entity","USD","Actual",$E$3,"PERIODIC",$B743,"TOPFLOW","TOP","TOP","top1",$C743,"top3","Open_Acute_DIV1","TOP5","TOP6","REPORTED","TOP8")</f>
        <v>7232.23</v>
      </c>
      <c r="F743" s="53">
        <f>_xll.OneStreamExcelAddIn.XFFunctions.XFGetCell("TRUE", "CONSOL", $D$3,"TOT_Entity","Aggregated","Budget_Working",$E$3,"PERIODIC",$B743,"TOPFLOW","TOP","TOP","top1",$C743,"top3","Open_Acute_DIV1","TOP5","TOP6","REPORTED","TOP8")</f>
        <v>3491.8733333330001</v>
      </c>
      <c r="G743" s="53">
        <f t="shared" si="2029"/>
        <v>-3740.3566666669994</v>
      </c>
      <c r="H743" s="55">
        <f t="shared" si="2030"/>
        <v>-1.0711604659201144</v>
      </c>
      <c r="I743" s="41"/>
      <c r="J743" s="53">
        <f>_xll.OneStreamExcelAddIn.XFFunctions.XFGetCell("TRUE", "CONSOL", $D$3,"TOT_Entity","USD","Actual",$E$3,"YTD",$B743,"TOPFLOW","TOP","TOP","top1",$C743,"TOP3","Open_Acute_DIV1","TOP5","TOP6","REPORTED","TOP8")</f>
        <v>10224.93</v>
      </c>
      <c r="K743" s="53">
        <f>_xll.OneStreamExcelAddIn.XFFunctions.XFGetCell("TRUE", "CONSOL", $D$3,"TOT_Entity","Aggregated","Budget_Working",$E$3,"YTD",$B743,"TOPFLOW","TOP","TOP","top1",$C743,"TOP3","Open_Acute_DIV1","TOP5","TOP6","REPORTED","TOP8")</f>
        <v>13967.493333332</v>
      </c>
      <c r="L743" s="53">
        <f t="shared" si="2031"/>
        <v>3742.5633333320002</v>
      </c>
      <c r="M743" s="40">
        <f t="shared" si="2060"/>
        <v>0.26794810235568567</v>
      </c>
      <c r="N743" s="41"/>
      <c r="O743" s="53">
        <f>_xll.OneStreamExcelAddIn.XFFunctions.XFGetCell("TRUE", "CONSOL", $D$3,"TOT_Entity","USD","Actual",$F$3,"YTD",$B743,"TOPFLOW","TOP","TOP","top1",$C743,"TOP3","Open_Acute_DIV1","TOP5","TOP6","REPORTED","TOP8")</f>
        <v>6325.15</v>
      </c>
      <c r="P743" s="53">
        <f>_xll.OneStreamExcelAddIn.XFFunctions.XFGetCell("TRUE", "CONSOL", $D$3,"TOT_Entity","USD","Actual",$E$3,"YTD",$B743,"TOPFLOW","TOP","TOP","top1",$C743,"top3","Open_Acute_DIV1","TOP5","TOP6","REPORTED","VAR_BW_PY_Actual")</f>
        <v>-3899.78</v>
      </c>
      <c r="Q743" s="40">
        <f t="shared" si="2033"/>
        <v>-0.6165513861331352</v>
      </c>
      <c r="R743" s="41"/>
      <c r="S743" s="53">
        <f>_xll.OneStreamExcelAddIn.XFFunctions.XFGetCell("TRUE", "CONSOL", $D$3,"TOT_Entity","USD","MIDFCST",$E$3,"MTD",$B743,"TOPFLOW","TOP","TOP","top1",$C743,"TOP3","Open_Acute_DIV1","TOP5","TOP6","REPORTED","TOP8")</f>
        <v>0</v>
      </c>
      <c r="T743" s="53">
        <f t="shared" si="2034"/>
        <v>-7232.23</v>
      </c>
      <c r="U743" s="40">
        <f t="shared" si="2035"/>
        <v>0</v>
      </c>
      <c r="V743" s="41"/>
      <c r="W743" s="42"/>
      <c r="X743" s="43"/>
      <c r="Y743" s="42"/>
      <c r="Z743" s="44"/>
      <c r="AB743" s="53">
        <f>_xll.OneStreamExcelAddIn.XFFunctions.XFGetCell("TRUE", "CONSOL", $D$3,"TOT_Entity","USD","Actual",[1]Setup!C4,"PERIODIC",$B743,"TOPFLOW","TOP","TOP","top1",$C743,"top3","Open_Acute_DIV1","TOP5","TOP6","REPORTED","TOP8")</f>
        <v>1232.1600000000001</v>
      </c>
      <c r="AC743" s="53">
        <f>_xll.OneStreamExcelAddIn.XFFunctions.XFGetCell("TRUE", "CONSOL", $D$3,"TOT_Entity","Aggregated","Budget_Working",[1]Setup!C4,"PERIODIC",$B743,"TOPFLOW","TOP","TOP","top1",$C743,"top3","Open_Acute_DIV1","TOP5","TOP6","REPORTED","TOP8")</f>
        <v>3491.8733333330001</v>
      </c>
      <c r="AD743" s="53">
        <f t="shared" si="2036"/>
        <v>2259.7133333330003</v>
      </c>
      <c r="AE743" s="40">
        <f t="shared" si="2037"/>
        <v>0.64713496671315374</v>
      </c>
      <c r="AG743" s="53">
        <f>_xll.OneStreamExcelAddIn.XFFunctions.XFGetCell("TRUE", "CONSOL", $D$3,"TOT_Entity","USD","Actual",[1]Setup!C5,"PERIODIC",$B743,"TOPFLOW","TOP","TOP","top1",$C743,"top3","Open_Acute_DIV1","TOP5","TOP6","REPORTED","TOP8")</f>
        <v>1.02</v>
      </c>
      <c r="AH743" s="53">
        <f>_xll.OneStreamExcelAddIn.XFFunctions.XFGetCell("TRUE", "CONSOL", $D$3,"TOT_Entity","Aggregated","Budget_Working",[1]Setup!C5,"PERIODIC",$B743,"TOPFLOW","TOP","TOP","top1",$C743,"top3","Open_Acute_DIV1","TOP5","TOP6","REPORTED","TOP8")</f>
        <v>3491.8733333330001</v>
      </c>
      <c r="AI743" s="53">
        <f t="shared" si="2038"/>
        <v>3490.8533333330001</v>
      </c>
      <c r="AJ743" s="40">
        <f t="shared" si="2039"/>
        <v>0.99970789318436515</v>
      </c>
      <c r="AL743" s="53">
        <f>_xll.OneStreamExcelAddIn.XFFunctions.XFGetCell("TRUE", "CONSOL", $D$3,"TOT_Entity","USD","Actual",[1]Setup!C6,"PERIODIC",$B743,"TOPFLOW","TOP","TOP","top1",$C743,"top3","Open_Acute_DIV1","TOP5","TOP6","REPORTED","TOP8")</f>
        <v>1759.52</v>
      </c>
      <c r="AM743" s="53">
        <f>_xll.OneStreamExcelAddIn.XFFunctions.XFGetCell("TRUE", "CONSOL", $D$3,"TOT_Entity","Aggregated","Budget_Working",[1]Setup!C6,"PERIODIC",$B743,"TOPFLOW","TOP","TOP","top1",$C743,"top3","Open_Acute_DIV1","TOP5","TOP6","REPORTED","TOP8")</f>
        <v>3491.8733333330001</v>
      </c>
      <c r="AN743" s="53">
        <f t="shared" si="2040"/>
        <v>1732.3533333330001</v>
      </c>
      <c r="AO743" s="40">
        <f t="shared" si="2041"/>
        <v>0.49611001544533845</v>
      </c>
      <c r="AQ743" s="53">
        <f>_xll.OneStreamExcelAddIn.XFFunctions.XFGetCell("TRUE", "CONSOL", $D$3,"TOT_Entity","USD","Actual",[1]Setup!C7,"PERIODIC",$B743,"TOPFLOW","TOP","TOP","top1",$C743,"top3","Open_Acute_DIV1","TOP5","TOP6","REPORTED","TOP8")</f>
        <v>7232.23</v>
      </c>
      <c r="AR743" s="53">
        <f>_xll.OneStreamExcelAddIn.XFFunctions.XFGetCell("TRUE", "CONSOL", $D$3,"TOT_Entity","Aggregated","Budget_Working",[1]Setup!C7,"PERIODIC",$B743,"TOPFLOW","TOP","TOP","top1",$C743,"top3","Open_Acute_DIV1","TOP5","TOP6","REPORTED","TOP8")</f>
        <v>3491.8733333330001</v>
      </c>
      <c r="AS743" s="53">
        <f t="shared" si="2042"/>
        <v>-3740.3566666669994</v>
      </c>
      <c r="AT743" s="40">
        <f t="shared" si="2043"/>
        <v>-1.0711604659201144</v>
      </c>
      <c r="AV743" s="53">
        <f>_xll.OneStreamExcelAddIn.XFFunctions.XFGetCell("TRUE", "CONSOL", $D$3,"TOT_Entity","USD","Actual",[1]Setup!C8,"PERIODIC",$B743,"TOPFLOW","TOP","TOP","top1",$C743,"top3","Open_Acute_DIV1","TOP5","TOP6","REPORTED","TOP8")</f>
        <v>-10224.93</v>
      </c>
      <c r="AW743" s="53">
        <f>_xll.OneStreamExcelAddIn.XFFunctions.XFGetCell("TRUE", "CONSOL", $D$3,"TOT_Entity","Aggregated","Budget_Working",[1]Setup!C8,"PERIODIC",$B743,"TOPFLOW","TOP","TOP","top1",$C743,"top3","Open_Acute_DIV1","TOP5","TOP6","REPORTED","TOP8")</f>
        <v>3491.8733333330001</v>
      </c>
      <c r="AX743" s="53">
        <f t="shared" si="2044"/>
        <v>13716.803333333</v>
      </c>
      <c r="AY743" s="40">
        <f t="shared" si="2045"/>
        <v>3.9282075905772573</v>
      </c>
      <c r="BA743" s="53">
        <f>_xll.OneStreamExcelAddIn.XFFunctions.XFGetCell("TRUE", "CONSOL", $D$3,"TOT_Entity","USD","Actual",[1]Setup!C9,"PERIODIC",$B743,"TOPFLOW","TOP","TOP","top1",$C743,"top3","Open_Acute_DIV1","TOP5","TOP6","REPORTED","TOP8")</f>
        <v>0</v>
      </c>
      <c r="BB743" s="53">
        <f>_xll.OneStreamExcelAddIn.XFFunctions.XFGetCell("TRUE", "CONSOL", $D$3,"TOT_Entity","Aggregated","Budget_Working",[1]Setup!C9,"PERIODIC",$B743,"TOPFLOW","TOP","TOP","top1",$C743,"top3","Open_Acute_DIV1","TOP5","TOP6","REPORTED","TOP8")</f>
        <v>3491.8733333330001</v>
      </c>
      <c r="BC743" s="53">
        <f t="shared" si="2046"/>
        <v>3491.8733333330001</v>
      </c>
      <c r="BD743" s="40">
        <f t="shared" si="2047"/>
        <v>1</v>
      </c>
      <c r="BF743" s="53">
        <f>_xll.OneStreamExcelAddIn.XFFunctions.XFGetCell("TRUE", "CONSOL", $D$3,"TOT_Entity","USD","Actual",[1]Setup!C10,"PERIODIC",$B743,"TOPFLOW","TOP","TOP","top1",$C743,"top3","Open_Acute_DIV1","TOP5","TOP6","REPORTED","TOP8")</f>
        <v>0</v>
      </c>
      <c r="BG743" s="53">
        <f>_xll.OneStreamExcelAddIn.XFFunctions.XFGetCell("TRUE", "CONSOL", $D$3,"TOT_Entity","Aggregated","Budget_Working",[1]Setup!C10,"PERIODIC",$B743,"TOPFLOW","TOP","TOP","top1",$C743,"top3","Open_Acute_DIV1","TOP5","TOP6","REPORTED","TOP8")</f>
        <v>3491.8733333330001</v>
      </c>
      <c r="BH743" s="53">
        <f t="shared" si="2048"/>
        <v>3491.8733333330001</v>
      </c>
      <c r="BI743" s="40">
        <f t="shared" si="2049"/>
        <v>1</v>
      </c>
      <c r="BK743" s="53">
        <f>_xll.OneStreamExcelAddIn.XFFunctions.XFGetCell("TRUE", "CONSOL", $D$3,"TOT_Entity","USD","Actual",[1]Setup!C11,"PERIODIC",$B743,"TOPFLOW","TOP","TOP","top1",$C743,"top3","Open_Acute_DIV1","TOP5","TOP6","REPORTED","TOP8")</f>
        <v>0</v>
      </c>
      <c r="BL743" s="53">
        <f>_xll.OneStreamExcelAddIn.XFFunctions.XFGetCell("TRUE", "CONSOL", $D$3,"TOT_Entity","Aggregated","Budget_Working",[1]Setup!C11,"PERIODIC",$B743,"TOPFLOW","TOP","TOP","top1",$C743,"top3","Open_Acute_DIV1","TOP5","TOP6","REPORTED","TOP8")</f>
        <v>3491.8733333330001</v>
      </c>
      <c r="BM743" s="53">
        <f t="shared" si="2050"/>
        <v>3491.8733333330001</v>
      </c>
      <c r="BN743" s="40">
        <f t="shared" si="2051"/>
        <v>1</v>
      </c>
      <c r="BP743" s="53">
        <f>_xll.OneStreamExcelAddIn.XFFunctions.XFGetCell("TRUE", "CONSOL", $D$3,"TOT_Entity","USD","Actual",[1]Setup!C12,"PERIODIC",$B743,"TOPFLOW","TOP","TOP","top1",$C743,"top3","Open_Acute_DIV1","TOP5","TOP6","REPORTED","TOP8")</f>
        <v>0</v>
      </c>
      <c r="BQ743" s="53">
        <f>_xll.OneStreamExcelAddIn.XFFunctions.XFGetCell("TRUE", "CONSOL", $D$3,"TOT_Entity","Aggregated","Budget_Working",[1]Setup!C12,"PERIODIC",$B743,"TOPFLOW","TOP","TOP","top1",$C743,"top3","Open_Acute_DIV1","TOP5","TOP6","REPORTED","TOP8")</f>
        <v>3491.8733333330001</v>
      </c>
      <c r="BR743" s="53">
        <f t="shared" si="2052"/>
        <v>3491.8733333330001</v>
      </c>
      <c r="BS743" s="40">
        <f t="shared" si="2053"/>
        <v>1</v>
      </c>
      <c r="BU743" s="53">
        <f>_xll.OneStreamExcelAddIn.XFFunctions.XFGetCell("TRUE", "CONSOL", $D$3,"TOT_Entity","USD","Actual",[1]Setup!C13,"PERIODIC",$B743,"TOPFLOW","TOP","TOP","top1",$C743,"top3","Open_Acute_DIV1","TOP5","TOP6","REPORTED","TOP8")</f>
        <v>0</v>
      </c>
      <c r="BV743" s="53">
        <f>_xll.OneStreamExcelAddIn.XFFunctions.XFGetCell("TRUE", "CONSOL", $D$3,"TOT_Entity","Aggregated","Budget_Working",[1]Setup!C13,"PERIODIC",$B743,"TOPFLOW","TOP","TOP","top1",$C743,"top3","Open_Acute_DIV1","TOP5","TOP6","REPORTED","TOP8")</f>
        <v>3491.8733333330001</v>
      </c>
      <c r="BW743" s="53">
        <f t="shared" si="2054"/>
        <v>3491.8733333330001</v>
      </c>
      <c r="BX743" s="40">
        <f t="shared" si="2055"/>
        <v>1</v>
      </c>
      <c r="BZ743" s="53">
        <f>_xll.OneStreamExcelAddIn.XFFunctions.XFGetCell("TRUE", "CONSOL", $D$3,"TOT_Entity","USD","Actual",[1]Setup!C14,"PERIODIC",$B743,"TOPFLOW","TOP","TOP","top1",$C743,"top3","Open_Acute_DIV1","TOP5","TOP6","REPORTED","TOP8")</f>
        <v>0</v>
      </c>
      <c r="CA743" s="53">
        <f>_xll.OneStreamExcelAddIn.XFFunctions.XFGetCell("TRUE", "CONSOL", $D$3,"TOT_Entity","Aggregated","Budget_Working",[1]Setup!C14,"PERIODIC",$B743,"TOPFLOW","TOP","TOP","top1",$C743,"top3","Open_Acute_DIV1","TOP5","TOP6","REPORTED","TOP8")</f>
        <v>3491.8733333330001</v>
      </c>
      <c r="CB743" s="53">
        <f t="shared" si="2056"/>
        <v>3491.8733333330001</v>
      </c>
      <c r="CC743" s="40">
        <f t="shared" si="2057"/>
        <v>1</v>
      </c>
      <c r="CE743" s="53">
        <f>_xll.OneStreamExcelAddIn.XFFunctions.XFGetCell("TRUE", "CONSOL", $D$3,"TOT_Entity","USD","Actual",[1]Setup!C15,"PERIODIC",$B743,"TOPFLOW","TOP","TOP","top1",$C743,"top3","Open_Acute_DIV1","TOP5","TOP6","REPORTED","TOP8")</f>
        <v>0</v>
      </c>
      <c r="CF743" s="53">
        <f>_xll.OneStreamExcelAddIn.XFFunctions.XFGetCell("TRUE", "CONSOL", $D$3,"TOT_Entity","Aggregated","Budget_Working",[1]Setup!C15,"PERIODIC",$B743,"TOPFLOW","TOP","TOP","top1",$C743,"top3","Open_Acute_DIV1","TOP5","TOP6","REPORTED","TOP8")</f>
        <v>3491.8733333330001</v>
      </c>
      <c r="CG743" s="53">
        <f t="shared" si="2058"/>
        <v>3491.8733333330001</v>
      </c>
      <c r="CH743" s="40">
        <f t="shared" si="2059"/>
        <v>1</v>
      </c>
      <c r="CI743" s="212"/>
      <c r="CJ743" s="53">
        <f>_xll.OneStreamExcelAddIn.XFFunctions.XFGetCell("TRUE", "CONSOL", $D$3,"TOT_Entity","USD","Actual",[1]Setup!C4,"PERIODIC",$B743,"TOPFLOW","TOP","TOP","top1",$C743,"top3","Open_Acute_DIV1","TOP5","TOP6","REPORTED","TOP8")</f>
        <v>1232.1600000000001</v>
      </c>
      <c r="CK743" s="53">
        <f>_xll.OneStreamExcelAddIn.XFFunctions.XFGetCell("TRUE", "CONSOL", $D$3,"TOT_Entity","USD","Actual",[1]Setup!C5,"PERIODIC",$B743,"TOPFLOW","TOP","TOP","top1",$C743,"top3","Open_Acute_DIV1","TOP5","TOP6","REPORTED","TOP8")</f>
        <v>1.02</v>
      </c>
      <c r="CL743" s="53">
        <f>_xll.OneStreamExcelAddIn.XFFunctions.XFGetCell("TRUE", "CONSOL", $D$3,"TOT_Entity","USD","Actual",[1]Setup!C6,"PERIODIC",$B743,"TOPFLOW","TOP","TOP","top1",$C743,"top3","Open_Acute_DIV1","TOP5","TOP6","REPORTED","TOP8")</f>
        <v>1759.52</v>
      </c>
      <c r="CM743" s="53">
        <f>_xll.OneStreamExcelAddIn.XFFunctions.XFGetCell("TRUE", "CONSOL", $D$3,"TOT_Entity","USD","Actual",[1]Setup!C7,"PERIODIC",$B743,"TOPFLOW","TOP","TOP","top1",$C743,"top3","Open_Acute_DIV1","TOP5","TOP6","REPORTED","TOP8")</f>
        <v>7232.23</v>
      </c>
      <c r="CN743" s="53">
        <f>_xll.OneStreamExcelAddIn.XFFunctions.XFGetCell("TRUE", "CONSOL", $D$3,"TOT_Entity","USD","Actual",[1]Setup!C8,"PERIODIC",$B743,"TOPFLOW","TOP","TOP","top1",$C743,"top3","Open_Acute_DIV1","TOP5","TOP6","REPORTED","TOP8")</f>
        <v>-10224.93</v>
      </c>
      <c r="CO743" s="53">
        <f>_xll.OneStreamExcelAddIn.XFFunctions.XFGetCell("TRUE", "CONSOL", $D$3,"TOT_Entity","USD","Actual",[1]Setup!C9,"PERIODIC",$B743,"TOPFLOW","TOP","TOP","top1",$C743,"top3","Open_Acute_DIV1","TOP5","TOP6","REPORTED","TOP8")</f>
        <v>0</v>
      </c>
      <c r="CP743" s="53">
        <f>_xll.OneStreamExcelAddIn.XFFunctions.XFGetCell("TRUE", "CONSOL", $D$3,"TOT_Entity","USD","Actual",[1]Setup!C10,"PERIODIC",$B743,"TOPFLOW","TOP","TOP","top1",$C743,"top3","Open_Acute_DIV1","TOP5","TOP6","REPORTED","TOP8")</f>
        <v>0</v>
      </c>
      <c r="CQ743" s="53">
        <f>_xll.OneStreamExcelAddIn.XFFunctions.XFGetCell("TRUE", "CONSOL", $D$3,"TOT_Entity","USD","Actual",[1]Setup!C11,"PERIODIC",$B743,"TOPFLOW","TOP","TOP","top1",$C743,"top3","Open_Acute_DIV1","TOP5","TOP6","REPORTED","TOP8")</f>
        <v>0</v>
      </c>
      <c r="CR743" s="53">
        <f>_xll.OneStreamExcelAddIn.XFFunctions.XFGetCell("TRUE", "CONSOL", $D$3,"TOT_Entity","USD","Actual",[1]Setup!C12,"PERIODIC",$B743,"TOPFLOW","TOP","TOP","top1",$C743,"top3","Open_Acute_DIV1","TOP5","TOP6","REPORTED","TOP8")</f>
        <v>0</v>
      </c>
      <c r="CS743" s="53">
        <f>_xll.OneStreamExcelAddIn.XFFunctions.XFGetCell("TRUE", "CONSOL", $D$3,"TOT_Entity","USD","Actual",[1]Setup!C13,"PERIODIC",$B743,"TOPFLOW","TOP","TOP","top1",$C743,"top3","Open_Acute_DIV1","TOP5","TOP6","REPORTED","TOP8")</f>
        <v>0</v>
      </c>
      <c r="CT743" s="53">
        <f>_xll.OneStreamExcelAddIn.XFFunctions.XFGetCell("TRUE", "CONSOL", $D$3,"TOT_Entity","USD","Actual",[1]Setup!C14,"PERIODIC",$B743,"TOPFLOW","TOP","TOP","top1",$C743,"top3","Open_Acute_DIV1","TOP5","TOP6","REPORTED","TOP8")</f>
        <v>0</v>
      </c>
      <c r="CU743" s="53">
        <f>_xll.OneStreamExcelAddIn.XFFunctions.XFGetCell("TRUE", "CONSOL", $D$3,"TOT_Entity","USD","Actual",[1]Setup!C15,"PERIODIC",$B743,"TOPFLOW","TOP","TOP","top1",$C743,"top3","Open_Acute_DIV1","TOP5","TOP6","REPORTED","TOP8")</f>
        <v>0</v>
      </c>
      <c r="CV743" s="212"/>
      <c r="CW743" s="53">
        <f>_xll.OneStreamExcelAddIn.XFFunctions.XFGetCell("TRUE", "CONSOL", $D$3,"TOT_Entity","USD","Actual",[1]Setup!C17,"PERIODIC",$B743,"TOPFLOW","TOP","TOP","top1",$C743,"top3","Open_Acute_DIV1","TOP5","TOP6","REPORTED","TOP8")</f>
        <v>551.79</v>
      </c>
      <c r="CX743" s="53">
        <f>_xll.OneStreamExcelAddIn.XFFunctions.XFGetCell("TRUE", "CONSOL", $D$3,"TOT_Entity","USD","Actual",[1]Setup!C18,"PERIODIC",$B743,"TOPFLOW","TOP","TOP","top1",$C743,"top3","Open_Acute_DIV1","TOP5","TOP6","REPORTED","TOP8")</f>
        <v>400.5</v>
      </c>
      <c r="CY743" s="53">
        <f>_xll.OneStreamExcelAddIn.XFFunctions.XFGetCell("TRUE", "CONSOL", $D$3,"TOT_Entity","USD","Actual",[1]Setup!C19,"PERIODIC",$B743,"TOPFLOW","TOP","TOP","top1",$C743,"top3","Open_Acute_DIV1","TOP5","TOP6","REPORTED","TOP8")</f>
        <v>1486.89</v>
      </c>
      <c r="CZ743" s="53">
        <f>_xll.OneStreamExcelAddIn.XFFunctions.XFGetCell("TRUE", "CONSOL", $D$3,"TOT_Entity","USD","Actual",[1]Setup!C20,"PERIODIC",$B743,"TOPFLOW","TOP","TOP","top1",$C743,"top3","Open_Acute_DIV1","TOP5","TOP6","REPORTED","TOP8")</f>
        <v>3885.97</v>
      </c>
      <c r="DA743" s="53">
        <f>_xll.OneStreamExcelAddIn.XFFunctions.XFGetCell("TRUE", "CONSOL", $D$3,"TOT_Entity","USD","Actual",[1]Setup!C21,"PERIODIC",$B743,"TOPFLOW","TOP","TOP","top1",$C743,"top3","Open_Acute_DIV1","TOP5","TOP6","REPORTED","TOP8")</f>
        <v>6724.04</v>
      </c>
      <c r="DB743" s="53">
        <f>_xll.OneStreamExcelAddIn.XFFunctions.XFGetCell("TRUE", "CONSOL", $D$3,"TOT_Entity","USD","Actual",[1]Setup!C22,"PERIODIC",$B743,"TOPFLOW","TOP","TOP","top1",$C743,"top3","Open_Acute_DIV1","TOP5","TOP6","REPORTED","TOP8")</f>
        <v>1332.36</v>
      </c>
      <c r="DC743" s="53">
        <f>_xll.OneStreamExcelAddIn.XFFunctions.XFGetCell("TRUE", "CONSOL", $D$3,"TOT_Entity","USD","Actual",[1]Setup!C23,"PERIODIC",$B743,"TOPFLOW","TOP","TOP","top1",$C743,"top3","Open_Acute_DIV1","TOP5","TOP6","REPORTED","TOP8")</f>
        <v>943.57</v>
      </c>
      <c r="DD743" s="53">
        <f>_xll.OneStreamExcelAddIn.XFFunctions.XFGetCell("TRUE", "CONSOL", $D$3,"TOT_Entity","USD","Actual",[1]Setup!C24,"PERIODIC",$B743,"TOPFLOW","TOP","TOP","top1",$C743,"top3","Open_Acute_DIV1","TOP5","TOP6","REPORTED","TOP8")</f>
        <v>6578.41</v>
      </c>
      <c r="DE743" s="53">
        <f>_xll.OneStreamExcelAddIn.XFFunctions.XFGetCell("TRUE", "CONSOL", $D$3,"TOT_Entity","USD","Actual",[1]Setup!C25,"PERIODIC",$B743,"TOPFLOW","TOP","TOP","top1",$C743,"top3","Open_Acute_DIV1","TOP5","TOP6","REPORTED","TOP8")</f>
        <v>7524.5</v>
      </c>
      <c r="DF743" s="53">
        <f>_xll.OneStreamExcelAddIn.XFFunctions.XFGetCell("TRUE", "CONSOL", $D$3,"TOT_Entity","USD","Actual",[1]Setup!C26,"PERIODIC",$B743,"TOPFLOW","TOP","TOP","top1",$C743,"top3","Open_Acute_DIV1","TOP5","TOP6","REPORTED","TOP8")</f>
        <v>2357.2800000000002</v>
      </c>
      <c r="DG743" s="53">
        <f>_xll.OneStreamExcelAddIn.XFFunctions.XFGetCell("TRUE", "CONSOL", $D$3,"TOT_Entity","USD","Actual",[1]Setup!C27,"PERIODIC",$B743,"TOPFLOW","TOP","TOP","top1",$C743,"top3","Open_Acute_DIV1","TOP5","TOP6","REPORTED","TOP8")</f>
        <v>13662.98</v>
      </c>
      <c r="DH743" s="53">
        <f>_xll.OneStreamExcelAddIn.XFFunctions.XFGetCell("TRUE", "CONSOL", $D$3,"TOT_Entity","USD","Actual",[1]Setup!C28,"PERIODIC",$B743,"TOPFLOW","TOP","TOP","top1",$C743,"top3","Open_Acute_DIV1","TOP5","TOP6","REPORTED","TOP8")</f>
        <v>7240.25</v>
      </c>
      <c r="DI743" s="178"/>
      <c r="DJ743" s="53">
        <f>_xll.OneStreamExcelAddIn.XFFunctions.XFGetCell("TRUE", "CONSOL", $D$3,"TOT_Entity","Aggregated","Budget_Working",[1]Setup!C4,"PERIODIC",$B743,"TOPFLOW","TOP","TOP","top1",$C743,"top3","Open_Acute_DIV1","TOP5","TOP6","REPORTED","TOP8")</f>
        <v>3491.8733333330001</v>
      </c>
      <c r="DK743" s="53">
        <f>_xll.OneStreamExcelAddIn.XFFunctions.XFGetCell("TRUE", "CONSOL", $D$3,"TOT_Entity","Aggregated","Budget_Working",[1]Setup!C5,"PERIODIC",$B743,"TOPFLOW","TOP","TOP","top1",$C743,"top3","Open_Acute_DIV1","TOP5","TOP6","REPORTED","TOP8")</f>
        <v>3491.8733333330001</v>
      </c>
      <c r="DL743" s="53">
        <f>_xll.OneStreamExcelAddIn.XFFunctions.XFGetCell("TRUE", "CONSOL", $D$3,"TOT_Entity","Aggregated","Budget_Working",[1]Setup!C6,"PERIODIC",$B743,"TOPFLOW","TOP","TOP","top1",$C743,"top3","Open_Acute_DIV1","TOP5","TOP6","REPORTED","TOP8")</f>
        <v>3491.8733333330001</v>
      </c>
      <c r="DM743" s="53">
        <f>_xll.OneStreamExcelAddIn.XFFunctions.XFGetCell("TRUE", "CONSOL", $D$3,"TOT_Entity","Aggregated","Budget_Working",[1]Setup!C7,"PERIODIC",$B743,"TOPFLOW","TOP","TOP","top1",$C743,"top3","Open_Acute_DIV1","TOP5","TOP6","REPORTED","TOP8")</f>
        <v>3491.8733333330001</v>
      </c>
      <c r="DN743" s="53">
        <f>_xll.OneStreamExcelAddIn.XFFunctions.XFGetCell("TRUE", "CONSOL", $D$3,"TOT_Entity","Aggregated","Budget_Working",[1]Setup!C8,"PERIODIC",$B743,"TOPFLOW","TOP","TOP","top1",$C743,"top3","Open_Acute_DIV1","TOP5","TOP6","REPORTED","TOP8")</f>
        <v>3491.8733333330001</v>
      </c>
      <c r="DO743" s="53">
        <f>_xll.OneStreamExcelAddIn.XFFunctions.XFGetCell("TRUE", "CONSOL", $D$3,"TOT_Entity","Aggregated","Budget_Working",[1]Setup!C9,"PERIODIC",$B743,"TOPFLOW","TOP","TOP","top1",$C743,"top3","Open_Acute_DIV1","TOP5","TOP6","REPORTED","TOP8")</f>
        <v>3491.8733333330001</v>
      </c>
      <c r="DP743" s="53">
        <f>_xll.OneStreamExcelAddIn.XFFunctions.XFGetCell("TRUE", "CONSOL", $D$3,"TOT_Entity","Aggregated","Budget_Working",[1]Setup!C10,"PERIODIC",$B743,"TOPFLOW","TOP","TOP","top1",$C743,"top3","Open_Acute_DIV1","TOP5","TOP6","REPORTED","TOP8")</f>
        <v>3491.8733333330001</v>
      </c>
      <c r="DQ743" s="53">
        <f>_xll.OneStreamExcelAddIn.XFFunctions.XFGetCell("TRUE", "CONSOL", $D$3,"TOT_Entity","Aggregated","Budget_Working",[1]Setup!C11,"PERIODIC",$B743,"TOPFLOW","TOP","TOP","top1",$C743,"top3","Open_Acute_DIV1","TOP5","TOP6","REPORTED","TOP8")</f>
        <v>3491.8733333330001</v>
      </c>
      <c r="DR743" s="53">
        <f>_xll.OneStreamExcelAddIn.XFFunctions.XFGetCell("TRUE", "CONSOL", $D$3,"TOT_Entity","Aggregated","Budget_Working",[1]Setup!C12,"PERIODIC",$B743,"TOPFLOW","TOP","TOP","top1",$C743,"top3","Open_Acute_DIV1","TOP5","TOP6","REPORTED","TOP8")</f>
        <v>3491.8733333330001</v>
      </c>
      <c r="DS743" s="53">
        <f>_xll.OneStreamExcelAddIn.XFFunctions.XFGetCell("TRUE", "CONSOL", $D$3,"TOT_Entity","Aggregated","Budget_Working",[1]Setup!C13,"PERIODIC",$B743,"TOPFLOW","TOP","TOP","top1",$C743,"top3","Open_Acute_DIV1","TOP5","TOP6","REPORTED","TOP8")</f>
        <v>3491.8733333330001</v>
      </c>
      <c r="DT743" s="53">
        <f>_xll.OneStreamExcelAddIn.XFFunctions.XFGetCell("TRUE", "CONSOL", $D$3,"TOT_Entity","Aggregated","Budget_Working",[1]Setup!C14,"PERIODIC",$B743,"TOPFLOW","TOP","TOP","top1",$C743,"top3","Open_Acute_DIV1","TOP5","TOP6","REPORTED","TOP8")</f>
        <v>3491.8733333330001</v>
      </c>
      <c r="DU743" s="53">
        <f>_xll.OneStreamExcelAddIn.XFFunctions.XFGetCell("TRUE", "CONSOL", $D$3,"TOT_Entity","Aggregated","Budget_Working",[1]Setup!C15,"PERIODIC",$B743,"TOPFLOW","TOP","TOP","top1",$C743,"top3","Open_Acute_DIV1","TOP5","TOP6","REPORTED","TOP8")</f>
        <v>3491.8733333330001</v>
      </c>
      <c r="DV743" s="178"/>
      <c r="DW743" s="53">
        <f>_xll.OneStreamExcelAddIn.XFFunctions.XFGetCell("TRUE", "CONSOL", $D$3,"TOT_Entity","USD","Budget_Final",[1]Setup!C17,"PERIODIC",$B743,"TOPFLOW","TOP","TOP","top1",$C743,"top3","Open_Acute_DIV1","TOP5","TOP6","REPORTED","TOP8")</f>
        <v>3126.9709734309999</v>
      </c>
      <c r="DX743" s="53">
        <f>_xll.OneStreamExcelAddIn.XFFunctions.XFGetCell("TRUE", "CONSOL", $D$3,"TOT_Entity","USD","Budget_Final",[1]Setup!C18,"PERIODIC",$B743,"TOPFLOW","TOP","TOP","top1",$C743,"top3","Open_Acute_DIV1","TOP5","TOP6","REPORTED","TOP8")</f>
        <v>3099.931925292</v>
      </c>
      <c r="DY743" s="53">
        <f>_xll.OneStreamExcelAddIn.XFFunctions.XFGetCell("TRUE", "CONSOL", $D$3,"TOT_Entity","USD","Budget_Final",[1]Setup!C19,"PERIODIC",$B743,"TOPFLOW","TOP","TOP","top1",$C743,"top3","Open_Acute_DIV1","TOP5","TOP6","REPORTED","TOP8")</f>
        <v>3154.3928889099998</v>
      </c>
      <c r="DZ743" s="53">
        <f>_xll.OneStreamExcelAddIn.XFFunctions.XFGetCell("TRUE", "CONSOL", $D$3,"TOT_Entity","USD","Budget_Final",[1]Setup!C20,"PERIODIC",$B743,"TOPFLOW","TOP","TOP","top1",$C743,"top3","Open_Acute_DIV1","TOP5","TOP6","REPORTED","TOP8")</f>
        <v>3031.8438989259998</v>
      </c>
      <c r="EA743" s="53">
        <f>_xll.OneStreamExcelAddIn.XFFunctions.XFGetCell("TRUE", "CONSOL", $D$3,"TOT_Entity","USD","Budget_Final",[1]Setup!C21,"PERIODIC",$B743,"TOPFLOW","TOP","TOP","top1",$C743,"top3","Open_Acute_DIV1","TOP5","TOP6","REPORTED","TOP8")</f>
        <v>3035.0834741680001</v>
      </c>
      <c r="EB743" s="53">
        <f>_xll.OneStreamExcelAddIn.XFFunctions.XFGetCell("TRUE", "CONSOL", $D$3,"TOT_Entity","USD","Budget_Final",[1]Setup!C22,"PERIODIC",$B743,"TOPFLOW","TOP","TOP","top1",$C743,"top3","Open_Acute_DIV1","TOP5","TOP6","REPORTED","TOP8")</f>
        <v>4061.5176227299999</v>
      </c>
      <c r="EC743" s="53">
        <f>_xll.OneStreamExcelAddIn.XFFunctions.XFGetCell("TRUE", "CONSOL", $D$3,"TOT_Entity","USD","Budget_Final",[1]Setup!C23,"PERIODIC",$B743,"TOPFLOW","TOP","TOP","top1",$C743,"top3","Open_Acute_DIV1","TOP5","TOP6","REPORTED","TOP8")</f>
        <v>3096.3974921879999</v>
      </c>
      <c r="ED743" s="53">
        <f>_xll.OneStreamExcelAddIn.XFFunctions.XFGetCell("TRUE", "CONSOL", $D$3,"TOT_Entity","USD","Budget_Final",[1]Setup!C24,"PERIODIC",$B743,"TOPFLOW","TOP","TOP","top1",$C743,"top3","Open_Acute_DIV1","TOP5","TOP6","REPORTED","TOP8")</f>
        <v>3064.2891031059999</v>
      </c>
      <c r="EE743" s="53">
        <f>_xll.OneStreamExcelAddIn.XFFunctions.XFGetCell("TRUE", "CONSOL", $D$3,"TOT_Entity","USD","Budget_Final",[1]Setup!C25,"PERIODIC",$B743,"TOPFLOW","TOP","TOP","top1",$C743,"top3","Open_Acute_DIV1","TOP5","TOP6","REPORTED","TOP8")</f>
        <v>3047.054008219</v>
      </c>
      <c r="EF743" s="53">
        <f>_xll.OneStreamExcelAddIn.XFFunctions.XFGetCell("TRUE", "CONSOL", $D$3,"TOT_Entity","USD","Budget_Final",[1]Setup!C26,"PERIODIC",$B743,"TOPFLOW","TOP","TOP","top1",$C743,"top3","Open_Acute_DIV1","TOP5","TOP6","REPORTED","TOP8")</f>
        <v>2979.5880348639998</v>
      </c>
      <c r="EG743" s="53">
        <f>_xll.OneStreamExcelAddIn.XFFunctions.XFGetCell("TRUE", "CONSOL", $D$3,"TOT_Entity","USD","Budget_Final",[1]Setup!C27,"PERIODIC",$B743,"TOPFLOW","TOP","TOP","top1",$C743,"top3","Open_Acute_DIV1","TOP5","TOP6","REPORTED","TOP8")</f>
        <v>4049.7051807910002</v>
      </c>
      <c r="EH743" s="53">
        <f>_xll.OneStreamExcelAddIn.XFFunctions.XFGetCell("TRUE", "CONSOL", $D$3,"TOT_Entity","USD","Budget_Final",[1]Setup!C28,"PERIODIC",$B743,"TOPFLOW","TOP","TOP","top1",$C743,"top3","Open_Acute_DIV1","TOP5","TOP6","REPORTED","TOP8")</f>
        <v>8050.5960137689999</v>
      </c>
    </row>
    <row r="744" spans="2:138" x14ac:dyDescent="0.25">
      <c r="B744" s="51">
        <v>69160</v>
      </c>
      <c r="C744" s="51"/>
      <c r="D744" t="str" cm="1">
        <f t="array" ref="D744">_xll.OneStreamExcelAddIn.XFFunctions.XFGetMemberInfo("Description","Account",B744)</f>
        <v>Freight / Express Mail</v>
      </c>
      <c r="E744" s="53">
        <f>_xll.OneStreamExcelAddIn.XFFunctions.XFGetCell("TRUE", "CONSOL", $D$3,"TOT_Entity","USD","Actual",$E$3,"PERIODIC",$B744,"TOPFLOW","TOP","TOP","top1",$C744,"top3","Open_Acute_DIV1","TOP5","TOP6","REPORTED","TOP8")</f>
        <v>0</v>
      </c>
      <c r="F744" s="53">
        <f>_xll.OneStreamExcelAddIn.XFFunctions.XFGetCell("TRUE", "CONSOL", $D$3,"TOT_Entity","Aggregated","Budget_Working",$E$3,"PERIODIC",$B744,"TOPFLOW","TOP","TOP","top1",$C744,"top3","Open_Acute_DIV1","TOP5","TOP6","REPORTED","TOP8")</f>
        <v>0</v>
      </c>
      <c r="G744" s="53">
        <f t="shared" si="2029"/>
        <v>0</v>
      </c>
      <c r="H744" s="55">
        <f t="shared" si="2030"/>
        <v>0</v>
      </c>
      <c r="I744" s="41"/>
      <c r="J744" s="53">
        <f>_xll.OneStreamExcelAddIn.XFFunctions.XFGetCell("TRUE", "CONSOL", $D$3,"TOT_Entity","USD","Actual",$E$3,"YTD",$B744,"TOPFLOW","TOP","TOP","top1",$C744,"TOP3","Open_Acute_DIV1","TOP5","TOP6","REPORTED","TOP8")</f>
        <v>0</v>
      </c>
      <c r="K744" s="53">
        <f>_xll.OneStreamExcelAddIn.XFFunctions.XFGetCell("TRUE", "CONSOL", $D$3,"TOT_Entity","Aggregated","Budget_Working",$E$3,"YTD",$B744,"TOPFLOW","TOP","TOP","top1",$C744,"TOP3","Open_Acute_DIV1","TOP5","TOP6","REPORTED","TOP8")</f>
        <v>0</v>
      </c>
      <c r="L744" s="53">
        <f t="shared" si="2031"/>
        <v>0</v>
      </c>
      <c r="M744" s="40">
        <f t="shared" si="2060"/>
        <v>0</v>
      </c>
      <c r="N744" s="41"/>
      <c r="O744" s="53">
        <f>_xll.OneStreamExcelAddIn.XFFunctions.XFGetCell("TRUE", "CONSOL", $D$3,"TOT_Entity","USD","Actual",$F$3,"YTD",$B744,"TOPFLOW","TOP","TOP","top1",$C744,"TOP3","Open_Acute_DIV1","TOP5","TOP6","REPORTED","TOP8")</f>
        <v>0</v>
      </c>
      <c r="P744" s="53">
        <f>_xll.OneStreamExcelAddIn.XFFunctions.XFGetCell("TRUE", "CONSOL", $D$3,"TOT_Entity","USD","Actual",$E$3,"YTD",$B744,"TOPFLOW","TOP","TOP","top1",$C744,"top3","Open_Acute_DIV1","TOP5","TOP6","REPORTED","VAR_BW_PY_Actual")</f>
        <v>0</v>
      </c>
      <c r="Q744" s="40">
        <f t="shared" si="2033"/>
        <v>0</v>
      </c>
      <c r="R744" s="41"/>
      <c r="S744" s="53">
        <f>_xll.OneStreamExcelAddIn.XFFunctions.XFGetCell("TRUE", "CONSOL", $D$3,"TOT_Entity","USD","MIDFCST",$E$3,"MTD",$B744,"TOPFLOW","TOP","TOP","top1",$C744,"TOP3","Open_Acute_DIV1","TOP5","TOP6","REPORTED","TOP8")</f>
        <v>0</v>
      </c>
      <c r="T744" s="53">
        <f t="shared" si="2034"/>
        <v>0</v>
      </c>
      <c r="U744" s="40">
        <f t="shared" si="2035"/>
        <v>0</v>
      </c>
      <c r="V744" s="41"/>
      <c r="W744" s="42"/>
      <c r="X744" s="43"/>
      <c r="Y744" s="42"/>
      <c r="Z744" s="44"/>
      <c r="AB744" s="53">
        <f>_xll.OneStreamExcelAddIn.XFFunctions.XFGetCell("TRUE", "CONSOL", $D$3,"TOT_Entity","USD","Actual",[1]Setup!C4,"PERIODIC",$B744,"TOPFLOW","TOP","TOP","top1",$C744,"top3","Open_Acute_DIV1","TOP5","TOP6","REPORTED","TOP8")</f>
        <v>0</v>
      </c>
      <c r="AC744" s="53">
        <f>_xll.OneStreamExcelAddIn.XFFunctions.XFGetCell("TRUE", "CONSOL", $D$3,"TOT_Entity","Aggregated","Budget_Working",[1]Setup!C4,"PERIODIC",$B744,"TOPFLOW","TOP","TOP","top1",$C744,"top3","Open_Acute_DIV1","TOP5","TOP6","REPORTED","TOP8")</f>
        <v>0</v>
      </c>
      <c r="AD744" s="53">
        <f t="shared" si="2036"/>
        <v>0</v>
      </c>
      <c r="AE744" s="40">
        <f t="shared" si="2037"/>
        <v>0</v>
      </c>
      <c r="AG744" s="53">
        <f>_xll.OneStreamExcelAddIn.XFFunctions.XFGetCell("TRUE", "CONSOL", $D$3,"TOT_Entity","USD","Actual",[1]Setup!C5,"PERIODIC",$B744,"TOPFLOW","TOP","TOP","top1",$C744,"top3","Open_Acute_DIV1","TOP5","TOP6","REPORTED","TOP8")</f>
        <v>0</v>
      </c>
      <c r="AH744" s="53">
        <f>_xll.OneStreamExcelAddIn.XFFunctions.XFGetCell("TRUE", "CONSOL", $D$3,"TOT_Entity","Aggregated","Budget_Working",[1]Setup!C5,"PERIODIC",$B744,"TOPFLOW","TOP","TOP","top1",$C744,"top3","Open_Acute_DIV1","TOP5","TOP6","REPORTED","TOP8")</f>
        <v>0</v>
      </c>
      <c r="AI744" s="53">
        <f t="shared" si="2038"/>
        <v>0</v>
      </c>
      <c r="AJ744" s="40">
        <f t="shared" si="2039"/>
        <v>0</v>
      </c>
      <c r="AL744" s="53">
        <f>_xll.OneStreamExcelAddIn.XFFunctions.XFGetCell("TRUE", "CONSOL", $D$3,"TOT_Entity","USD","Actual",[1]Setup!C6,"PERIODIC",$B744,"TOPFLOW","TOP","TOP","top1",$C744,"top3","Open_Acute_DIV1","TOP5","TOP6","REPORTED","TOP8")</f>
        <v>0</v>
      </c>
      <c r="AM744" s="53">
        <f>_xll.OneStreamExcelAddIn.XFFunctions.XFGetCell("TRUE", "CONSOL", $D$3,"TOT_Entity","Aggregated","Budget_Working",[1]Setup!C6,"PERIODIC",$B744,"TOPFLOW","TOP","TOP","top1",$C744,"top3","Open_Acute_DIV1","TOP5","TOP6","REPORTED","TOP8")</f>
        <v>0</v>
      </c>
      <c r="AN744" s="53">
        <f t="shared" si="2040"/>
        <v>0</v>
      </c>
      <c r="AO744" s="40">
        <f t="shared" si="2041"/>
        <v>0</v>
      </c>
      <c r="AQ744" s="53">
        <f>_xll.OneStreamExcelAddIn.XFFunctions.XFGetCell("TRUE", "CONSOL", $D$3,"TOT_Entity","USD","Actual",[1]Setup!C7,"PERIODIC",$B744,"TOPFLOW","TOP","TOP","top1",$C744,"top3","Open_Acute_DIV1","TOP5","TOP6","REPORTED","TOP8")</f>
        <v>0</v>
      </c>
      <c r="AR744" s="53">
        <f>_xll.OneStreamExcelAddIn.XFFunctions.XFGetCell("TRUE", "CONSOL", $D$3,"TOT_Entity","Aggregated","Budget_Working",[1]Setup!C7,"PERIODIC",$B744,"TOPFLOW","TOP","TOP","top1",$C744,"top3","Open_Acute_DIV1","TOP5","TOP6","REPORTED","TOP8")</f>
        <v>0</v>
      </c>
      <c r="AS744" s="53">
        <f t="shared" si="2042"/>
        <v>0</v>
      </c>
      <c r="AT744" s="40">
        <f t="shared" si="2043"/>
        <v>0</v>
      </c>
      <c r="AV744" s="53">
        <f>_xll.OneStreamExcelAddIn.XFFunctions.XFGetCell("TRUE", "CONSOL", $D$3,"TOT_Entity","USD","Actual",[1]Setup!C8,"PERIODIC",$B744,"TOPFLOW","TOP","TOP","top1",$C744,"top3","Open_Acute_DIV1","TOP5","TOP6","REPORTED","TOP8")</f>
        <v>0</v>
      </c>
      <c r="AW744" s="53">
        <f>_xll.OneStreamExcelAddIn.XFFunctions.XFGetCell("TRUE", "CONSOL", $D$3,"TOT_Entity","Aggregated","Budget_Working",[1]Setup!C8,"PERIODIC",$B744,"TOPFLOW","TOP","TOP","top1",$C744,"top3","Open_Acute_DIV1","TOP5","TOP6","REPORTED","TOP8")</f>
        <v>0</v>
      </c>
      <c r="AX744" s="53">
        <f t="shared" si="2044"/>
        <v>0</v>
      </c>
      <c r="AY744" s="40">
        <f t="shared" si="2045"/>
        <v>0</v>
      </c>
      <c r="BA744" s="53">
        <f>_xll.OneStreamExcelAddIn.XFFunctions.XFGetCell("TRUE", "CONSOL", $D$3,"TOT_Entity","USD","Actual",[1]Setup!C9,"PERIODIC",$B744,"TOPFLOW","TOP","TOP","top1",$C744,"top3","Open_Acute_DIV1","TOP5","TOP6","REPORTED","TOP8")</f>
        <v>0</v>
      </c>
      <c r="BB744" s="53">
        <f>_xll.OneStreamExcelAddIn.XFFunctions.XFGetCell("TRUE", "CONSOL", $D$3,"TOT_Entity","Aggregated","Budget_Working",[1]Setup!C9,"PERIODIC",$B744,"TOPFLOW","TOP","TOP","top1",$C744,"top3","Open_Acute_DIV1","TOP5","TOP6","REPORTED","TOP8")</f>
        <v>0</v>
      </c>
      <c r="BC744" s="53">
        <f t="shared" si="2046"/>
        <v>0</v>
      </c>
      <c r="BD744" s="40">
        <f t="shared" si="2047"/>
        <v>0</v>
      </c>
      <c r="BF744" s="53">
        <f>_xll.OneStreamExcelAddIn.XFFunctions.XFGetCell("TRUE", "CONSOL", $D$3,"TOT_Entity","USD","Actual",[1]Setup!C10,"PERIODIC",$B744,"TOPFLOW","TOP","TOP","top1",$C744,"top3","Open_Acute_DIV1","TOP5","TOP6","REPORTED","TOP8")</f>
        <v>0</v>
      </c>
      <c r="BG744" s="53">
        <f>_xll.OneStreamExcelAddIn.XFFunctions.XFGetCell("TRUE", "CONSOL", $D$3,"TOT_Entity","Aggregated","Budget_Working",[1]Setup!C10,"PERIODIC",$B744,"TOPFLOW","TOP","TOP","top1",$C744,"top3","Open_Acute_DIV1","TOP5","TOP6","REPORTED","TOP8")</f>
        <v>0</v>
      </c>
      <c r="BH744" s="53">
        <f t="shared" si="2048"/>
        <v>0</v>
      </c>
      <c r="BI744" s="40">
        <f t="shared" si="2049"/>
        <v>0</v>
      </c>
      <c r="BK744" s="53">
        <f>_xll.OneStreamExcelAddIn.XFFunctions.XFGetCell("TRUE", "CONSOL", $D$3,"TOT_Entity","USD","Actual",[1]Setup!C11,"PERIODIC",$B744,"TOPFLOW","TOP","TOP","top1",$C744,"top3","Open_Acute_DIV1","TOP5","TOP6","REPORTED","TOP8")</f>
        <v>0</v>
      </c>
      <c r="BL744" s="53">
        <f>_xll.OneStreamExcelAddIn.XFFunctions.XFGetCell("TRUE", "CONSOL", $D$3,"TOT_Entity","Aggregated","Budget_Working",[1]Setup!C11,"PERIODIC",$B744,"TOPFLOW","TOP","TOP","top1",$C744,"top3","Open_Acute_DIV1","TOP5","TOP6","REPORTED","TOP8")</f>
        <v>0</v>
      </c>
      <c r="BM744" s="53">
        <f t="shared" si="2050"/>
        <v>0</v>
      </c>
      <c r="BN744" s="40">
        <f t="shared" si="2051"/>
        <v>0</v>
      </c>
      <c r="BP744" s="53">
        <f>_xll.OneStreamExcelAddIn.XFFunctions.XFGetCell("TRUE", "CONSOL", $D$3,"TOT_Entity","USD","Actual",[1]Setup!C12,"PERIODIC",$B744,"TOPFLOW","TOP","TOP","top1",$C744,"top3","Open_Acute_DIV1","TOP5","TOP6","REPORTED","TOP8")</f>
        <v>0</v>
      </c>
      <c r="BQ744" s="53">
        <f>_xll.OneStreamExcelAddIn.XFFunctions.XFGetCell("TRUE", "CONSOL", $D$3,"TOT_Entity","Aggregated","Budget_Working",[1]Setup!C12,"PERIODIC",$B744,"TOPFLOW","TOP","TOP","top1",$C744,"top3","Open_Acute_DIV1","TOP5","TOP6","REPORTED","TOP8")</f>
        <v>0</v>
      </c>
      <c r="BR744" s="53">
        <f t="shared" si="2052"/>
        <v>0</v>
      </c>
      <c r="BS744" s="40">
        <f t="shared" si="2053"/>
        <v>0</v>
      </c>
      <c r="BU744" s="53">
        <f>_xll.OneStreamExcelAddIn.XFFunctions.XFGetCell("TRUE", "CONSOL", $D$3,"TOT_Entity","USD","Actual",[1]Setup!C13,"PERIODIC",$B744,"TOPFLOW","TOP","TOP","top1",$C744,"top3","Open_Acute_DIV1","TOP5","TOP6","REPORTED","TOP8")</f>
        <v>0</v>
      </c>
      <c r="BV744" s="53">
        <f>_xll.OneStreamExcelAddIn.XFFunctions.XFGetCell("TRUE", "CONSOL", $D$3,"TOT_Entity","Aggregated","Budget_Working",[1]Setup!C13,"PERIODIC",$B744,"TOPFLOW","TOP","TOP","top1",$C744,"top3","Open_Acute_DIV1","TOP5","TOP6","REPORTED","TOP8")</f>
        <v>0</v>
      </c>
      <c r="BW744" s="53">
        <f t="shared" si="2054"/>
        <v>0</v>
      </c>
      <c r="BX744" s="40">
        <f t="shared" si="2055"/>
        <v>0</v>
      </c>
      <c r="BZ744" s="53">
        <f>_xll.OneStreamExcelAddIn.XFFunctions.XFGetCell("TRUE", "CONSOL", $D$3,"TOT_Entity","USD","Actual",[1]Setup!C14,"PERIODIC",$B744,"TOPFLOW","TOP","TOP","top1",$C744,"top3","Open_Acute_DIV1","TOP5","TOP6","REPORTED","TOP8")</f>
        <v>0</v>
      </c>
      <c r="CA744" s="53">
        <f>_xll.OneStreamExcelAddIn.XFFunctions.XFGetCell("TRUE", "CONSOL", $D$3,"TOT_Entity","Aggregated","Budget_Working",[1]Setup!C14,"PERIODIC",$B744,"TOPFLOW","TOP","TOP","top1",$C744,"top3","Open_Acute_DIV1","TOP5","TOP6","REPORTED","TOP8")</f>
        <v>0</v>
      </c>
      <c r="CB744" s="53">
        <f t="shared" si="2056"/>
        <v>0</v>
      </c>
      <c r="CC744" s="40">
        <f t="shared" si="2057"/>
        <v>0</v>
      </c>
      <c r="CE744" s="53">
        <f>_xll.OneStreamExcelAddIn.XFFunctions.XFGetCell("TRUE", "CONSOL", $D$3,"TOT_Entity","USD","Actual",[1]Setup!C15,"PERIODIC",$B744,"TOPFLOW","TOP","TOP","top1",$C744,"top3","Open_Acute_DIV1","TOP5","TOP6","REPORTED","TOP8")</f>
        <v>0</v>
      </c>
      <c r="CF744" s="53">
        <f>_xll.OneStreamExcelAddIn.XFFunctions.XFGetCell("TRUE", "CONSOL", $D$3,"TOT_Entity","Aggregated","Budget_Working",[1]Setup!C15,"PERIODIC",$B744,"TOPFLOW","TOP","TOP","top1",$C744,"top3","Open_Acute_DIV1","TOP5","TOP6","REPORTED","TOP8")</f>
        <v>0</v>
      </c>
      <c r="CG744" s="53">
        <f t="shared" si="2058"/>
        <v>0</v>
      </c>
      <c r="CH744" s="40">
        <f t="shared" si="2059"/>
        <v>0</v>
      </c>
      <c r="CI744" s="212"/>
      <c r="CJ744" s="53">
        <f>_xll.OneStreamExcelAddIn.XFFunctions.XFGetCell("TRUE", "CONSOL", $D$3,"TOT_Entity","USD","Actual",[1]Setup!C4,"PERIODIC",$B744,"TOPFLOW","TOP","TOP","top1",$C744,"top3","Open_Acute_DIV1","TOP5","TOP6","REPORTED","TOP8")</f>
        <v>0</v>
      </c>
      <c r="CK744" s="53">
        <f>_xll.OneStreamExcelAddIn.XFFunctions.XFGetCell("TRUE", "CONSOL", $D$3,"TOT_Entity","USD","Actual",[1]Setup!C5,"PERIODIC",$B744,"TOPFLOW","TOP","TOP","top1",$C744,"top3","Open_Acute_DIV1","TOP5","TOP6","REPORTED","TOP8")</f>
        <v>0</v>
      </c>
      <c r="CL744" s="53">
        <f>_xll.OneStreamExcelAddIn.XFFunctions.XFGetCell("TRUE", "CONSOL", $D$3,"TOT_Entity","USD","Actual",[1]Setup!C6,"PERIODIC",$B744,"TOPFLOW","TOP","TOP","top1",$C744,"top3","Open_Acute_DIV1","TOP5","TOP6","REPORTED","TOP8")</f>
        <v>0</v>
      </c>
      <c r="CM744" s="53">
        <f>_xll.OneStreamExcelAddIn.XFFunctions.XFGetCell("TRUE", "CONSOL", $D$3,"TOT_Entity","USD","Actual",[1]Setup!C7,"PERIODIC",$B744,"TOPFLOW","TOP","TOP","top1",$C744,"top3","Open_Acute_DIV1","TOP5","TOP6","REPORTED","TOP8")</f>
        <v>0</v>
      </c>
      <c r="CN744" s="53">
        <f>_xll.OneStreamExcelAddIn.XFFunctions.XFGetCell("TRUE", "CONSOL", $D$3,"TOT_Entity","USD","Actual",[1]Setup!C8,"PERIODIC",$B744,"TOPFLOW","TOP","TOP","top1",$C744,"top3","Open_Acute_DIV1","TOP5","TOP6","REPORTED","TOP8")</f>
        <v>0</v>
      </c>
      <c r="CO744" s="53">
        <f>_xll.OneStreamExcelAddIn.XFFunctions.XFGetCell("TRUE", "CONSOL", $D$3,"TOT_Entity","USD","Actual",[1]Setup!C9,"PERIODIC",$B744,"TOPFLOW","TOP","TOP","top1",$C744,"top3","Open_Acute_DIV1","TOP5","TOP6","REPORTED","TOP8")</f>
        <v>0</v>
      </c>
      <c r="CP744" s="53">
        <f>_xll.OneStreamExcelAddIn.XFFunctions.XFGetCell("TRUE", "CONSOL", $D$3,"TOT_Entity","USD","Actual",[1]Setup!C10,"PERIODIC",$B744,"TOPFLOW","TOP","TOP","top1",$C744,"top3","Open_Acute_DIV1","TOP5","TOP6","REPORTED","TOP8")</f>
        <v>0</v>
      </c>
      <c r="CQ744" s="53">
        <f>_xll.OneStreamExcelAddIn.XFFunctions.XFGetCell("TRUE", "CONSOL", $D$3,"TOT_Entity","USD","Actual",[1]Setup!C11,"PERIODIC",$B744,"TOPFLOW","TOP","TOP","top1",$C744,"top3","Open_Acute_DIV1","TOP5","TOP6","REPORTED","TOP8")</f>
        <v>0</v>
      </c>
      <c r="CR744" s="53">
        <f>_xll.OneStreamExcelAddIn.XFFunctions.XFGetCell("TRUE", "CONSOL", $D$3,"TOT_Entity","USD","Actual",[1]Setup!C12,"PERIODIC",$B744,"TOPFLOW","TOP","TOP","top1",$C744,"top3","Open_Acute_DIV1","TOP5","TOP6","REPORTED","TOP8")</f>
        <v>0</v>
      </c>
      <c r="CS744" s="53">
        <f>_xll.OneStreamExcelAddIn.XFFunctions.XFGetCell("TRUE", "CONSOL", $D$3,"TOT_Entity","USD","Actual",[1]Setup!C13,"PERIODIC",$B744,"TOPFLOW","TOP","TOP","top1",$C744,"top3","Open_Acute_DIV1","TOP5","TOP6","REPORTED","TOP8")</f>
        <v>0</v>
      </c>
      <c r="CT744" s="53">
        <f>_xll.OneStreamExcelAddIn.XFFunctions.XFGetCell("TRUE", "CONSOL", $D$3,"TOT_Entity","USD","Actual",[1]Setup!C14,"PERIODIC",$B744,"TOPFLOW","TOP","TOP","top1",$C744,"top3","Open_Acute_DIV1","TOP5","TOP6","REPORTED","TOP8")</f>
        <v>0</v>
      </c>
      <c r="CU744" s="53">
        <f>_xll.OneStreamExcelAddIn.XFFunctions.XFGetCell("TRUE", "CONSOL", $D$3,"TOT_Entity","USD","Actual",[1]Setup!C15,"PERIODIC",$B744,"TOPFLOW","TOP","TOP","top1",$C744,"top3","Open_Acute_DIV1","TOP5","TOP6","REPORTED","TOP8")</f>
        <v>0</v>
      </c>
      <c r="CV744" s="212"/>
      <c r="CW744" s="53">
        <f>_xll.OneStreamExcelAddIn.XFFunctions.XFGetCell("TRUE", "CONSOL", $D$3,"TOT_Entity","USD","Actual",[1]Setup!C17,"PERIODIC",$B744,"TOPFLOW","TOP","TOP","top1",$C744,"top3","Open_Acute_DIV1","TOP5","TOP6","REPORTED","TOP8")</f>
        <v>0</v>
      </c>
      <c r="CX744" s="53">
        <f>_xll.OneStreamExcelAddIn.XFFunctions.XFGetCell("TRUE", "CONSOL", $D$3,"TOT_Entity","USD","Actual",[1]Setup!C18,"PERIODIC",$B744,"TOPFLOW","TOP","TOP","top1",$C744,"top3","Open_Acute_DIV1","TOP5","TOP6","REPORTED","TOP8")</f>
        <v>0</v>
      </c>
      <c r="CY744" s="53">
        <f>_xll.OneStreamExcelAddIn.XFFunctions.XFGetCell("TRUE", "CONSOL", $D$3,"TOT_Entity","USD","Actual",[1]Setup!C19,"PERIODIC",$B744,"TOPFLOW","TOP","TOP","top1",$C744,"top3","Open_Acute_DIV1","TOP5","TOP6","REPORTED","TOP8")</f>
        <v>0</v>
      </c>
      <c r="CZ744" s="53">
        <f>_xll.OneStreamExcelAddIn.XFFunctions.XFGetCell("TRUE", "CONSOL", $D$3,"TOT_Entity","USD","Actual",[1]Setup!C20,"PERIODIC",$B744,"TOPFLOW","TOP","TOP","top1",$C744,"top3","Open_Acute_DIV1","TOP5","TOP6","REPORTED","TOP8")</f>
        <v>0</v>
      </c>
      <c r="DA744" s="53">
        <f>_xll.OneStreamExcelAddIn.XFFunctions.XFGetCell("TRUE", "CONSOL", $D$3,"TOT_Entity","USD","Actual",[1]Setup!C21,"PERIODIC",$B744,"TOPFLOW","TOP","TOP","top1",$C744,"top3","Open_Acute_DIV1","TOP5","TOP6","REPORTED","TOP8")</f>
        <v>0</v>
      </c>
      <c r="DB744" s="53">
        <f>_xll.OneStreamExcelAddIn.XFFunctions.XFGetCell("TRUE", "CONSOL", $D$3,"TOT_Entity","USD","Actual",[1]Setup!C22,"PERIODIC",$B744,"TOPFLOW","TOP","TOP","top1",$C744,"top3","Open_Acute_DIV1","TOP5","TOP6","REPORTED","TOP8")</f>
        <v>0</v>
      </c>
      <c r="DC744" s="53">
        <f>_xll.OneStreamExcelAddIn.XFFunctions.XFGetCell("TRUE", "CONSOL", $D$3,"TOT_Entity","USD","Actual",[1]Setup!C23,"PERIODIC",$B744,"TOPFLOW","TOP","TOP","top1",$C744,"top3","Open_Acute_DIV1","TOP5","TOP6","REPORTED","TOP8")</f>
        <v>0</v>
      </c>
      <c r="DD744" s="53">
        <f>_xll.OneStreamExcelAddIn.XFFunctions.XFGetCell("TRUE", "CONSOL", $D$3,"TOT_Entity","USD","Actual",[1]Setup!C24,"PERIODIC",$B744,"TOPFLOW","TOP","TOP","top1",$C744,"top3","Open_Acute_DIV1","TOP5","TOP6","REPORTED","TOP8")</f>
        <v>835.13</v>
      </c>
      <c r="DE744" s="53">
        <f>_xll.OneStreamExcelAddIn.XFFunctions.XFGetCell("TRUE", "CONSOL", $D$3,"TOT_Entity","USD","Actual",[1]Setup!C25,"PERIODIC",$B744,"TOPFLOW","TOP","TOP","top1",$C744,"top3","Open_Acute_DIV1","TOP5","TOP6","REPORTED","TOP8")</f>
        <v>0</v>
      </c>
      <c r="DF744" s="53">
        <f>_xll.OneStreamExcelAddIn.XFFunctions.XFGetCell("TRUE", "CONSOL", $D$3,"TOT_Entity","USD","Actual",[1]Setup!C26,"PERIODIC",$B744,"TOPFLOW","TOP","TOP","top1",$C744,"top3","Open_Acute_DIV1","TOP5","TOP6","REPORTED","TOP8")</f>
        <v>0</v>
      </c>
      <c r="DG744" s="53">
        <f>_xll.OneStreamExcelAddIn.XFFunctions.XFGetCell("TRUE", "CONSOL", $D$3,"TOT_Entity","USD","Actual",[1]Setup!C27,"PERIODIC",$B744,"TOPFLOW","TOP","TOP","top1",$C744,"top3","Open_Acute_DIV1","TOP5","TOP6","REPORTED","TOP8")</f>
        <v>0</v>
      </c>
      <c r="DH744" s="53">
        <f>_xll.OneStreamExcelAddIn.XFFunctions.XFGetCell("TRUE", "CONSOL", $D$3,"TOT_Entity","USD","Actual",[1]Setup!C28,"PERIODIC",$B744,"TOPFLOW","TOP","TOP","top1",$C744,"top3","Open_Acute_DIV1","TOP5","TOP6","REPORTED","TOP8")</f>
        <v>0</v>
      </c>
      <c r="DI744" s="178"/>
      <c r="DJ744" s="53">
        <f>_xll.OneStreamExcelAddIn.XFFunctions.XFGetCell("TRUE", "CONSOL", $D$3,"TOT_Entity","Aggregated","Budget_Working",[1]Setup!C4,"PERIODIC",$B744,"TOPFLOW","TOP","TOP","top1",$C744,"top3","Open_Acute_DIV1","TOP5","TOP6","REPORTED","TOP8")</f>
        <v>0</v>
      </c>
      <c r="DK744" s="53">
        <f>_xll.OneStreamExcelAddIn.XFFunctions.XFGetCell("TRUE", "CONSOL", $D$3,"TOT_Entity","Aggregated","Budget_Working",[1]Setup!C5,"PERIODIC",$B744,"TOPFLOW","TOP","TOP","top1",$C744,"top3","Open_Acute_DIV1","TOP5","TOP6","REPORTED","TOP8")</f>
        <v>0</v>
      </c>
      <c r="DL744" s="53">
        <f>_xll.OneStreamExcelAddIn.XFFunctions.XFGetCell("TRUE", "CONSOL", $D$3,"TOT_Entity","Aggregated","Budget_Working",[1]Setup!C6,"PERIODIC",$B744,"TOPFLOW","TOP","TOP","top1",$C744,"top3","Open_Acute_DIV1","TOP5","TOP6","REPORTED","TOP8")</f>
        <v>0</v>
      </c>
      <c r="DM744" s="53">
        <f>_xll.OneStreamExcelAddIn.XFFunctions.XFGetCell("TRUE", "CONSOL", $D$3,"TOT_Entity","Aggregated","Budget_Working",[1]Setup!C7,"PERIODIC",$B744,"TOPFLOW","TOP","TOP","top1",$C744,"top3","Open_Acute_DIV1","TOP5","TOP6","REPORTED","TOP8")</f>
        <v>0</v>
      </c>
      <c r="DN744" s="53">
        <f>_xll.OneStreamExcelAddIn.XFFunctions.XFGetCell("TRUE", "CONSOL", $D$3,"TOT_Entity","Aggregated","Budget_Working",[1]Setup!C8,"PERIODIC",$B744,"TOPFLOW","TOP","TOP","top1",$C744,"top3","Open_Acute_DIV1","TOP5","TOP6","REPORTED","TOP8")</f>
        <v>0</v>
      </c>
      <c r="DO744" s="53">
        <f>_xll.OneStreamExcelAddIn.XFFunctions.XFGetCell("TRUE", "CONSOL", $D$3,"TOT_Entity","Aggregated","Budget_Working",[1]Setup!C9,"PERIODIC",$B744,"TOPFLOW","TOP","TOP","top1",$C744,"top3","Open_Acute_DIV1","TOP5","TOP6","REPORTED","TOP8")</f>
        <v>0</v>
      </c>
      <c r="DP744" s="53">
        <f>_xll.OneStreamExcelAddIn.XFFunctions.XFGetCell("TRUE", "CONSOL", $D$3,"TOT_Entity","Aggregated","Budget_Working",[1]Setup!C10,"PERIODIC",$B744,"TOPFLOW","TOP","TOP","top1",$C744,"top3","Open_Acute_DIV1","TOP5","TOP6","REPORTED","TOP8")</f>
        <v>0</v>
      </c>
      <c r="DQ744" s="53">
        <f>_xll.OneStreamExcelAddIn.XFFunctions.XFGetCell("TRUE", "CONSOL", $D$3,"TOT_Entity","Aggregated","Budget_Working",[1]Setup!C11,"PERIODIC",$B744,"TOPFLOW","TOP","TOP","top1",$C744,"top3","Open_Acute_DIV1","TOP5","TOP6","REPORTED","TOP8")</f>
        <v>0</v>
      </c>
      <c r="DR744" s="53">
        <f>_xll.OneStreamExcelAddIn.XFFunctions.XFGetCell("TRUE", "CONSOL", $D$3,"TOT_Entity","Aggregated","Budget_Working",[1]Setup!C12,"PERIODIC",$B744,"TOPFLOW","TOP","TOP","top1",$C744,"top3","Open_Acute_DIV1","TOP5","TOP6","REPORTED","TOP8")</f>
        <v>0</v>
      </c>
      <c r="DS744" s="53">
        <f>_xll.OneStreamExcelAddIn.XFFunctions.XFGetCell("TRUE", "CONSOL", $D$3,"TOT_Entity","Aggregated","Budget_Working",[1]Setup!C13,"PERIODIC",$B744,"TOPFLOW","TOP","TOP","top1",$C744,"top3","Open_Acute_DIV1","TOP5","TOP6","REPORTED","TOP8")</f>
        <v>0</v>
      </c>
      <c r="DT744" s="53">
        <f>_xll.OneStreamExcelAddIn.XFFunctions.XFGetCell("TRUE", "CONSOL", $D$3,"TOT_Entity","Aggregated","Budget_Working",[1]Setup!C14,"PERIODIC",$B744,"TOPFLOW","TOP","TOP","top1",$C744,"top3","Open_Acute_DIV1","TOP5","TOP6","REPORTED","TOP8")</f>
        <v>0</v>
      </c>
      <c r="DU744" s="53">
        <f>_xll.OneStreamExcelAddIn.XFFunctions.XFGetCell("TRUE", "CONSOL", $D$3,"TOT_Entity","Aggregated","Budget_Working",[1]Setup!C15,"PERIODIC",$B744,"TOPFLOW","TOP","TOP","top1",$C744,"top3","Open_Acute_DIV1","TOP5","TOP6","REPORTED","TOP8")</f>
        <v>0</v>
      </c>
      <c r="DV744" s="178"/>
      <c r="DW744" s="53">
        <f>_xll.OneStreamExcelAddIn.XFFunctions.XFGetCell("TRUE", "CONSOL", $D$3,"TOT_Entity","USD","Budget_Final",[1]Setup!C17,"PERIODIC",$B744,"TOPFLOW","TOP","TOP","top1",$C744,"top3","Open_Acute_DIV1","TOP5","TOP6","REPORTED","TOP8")</f>
        <v>0</v>
      </c>
      <c r="DX744" s="53">
        <f>_xll.OneStreamExcelAddIn.XFFunctions.XFGetCell("TRUE", "CONSOL", $D$3,"TOT_Entity","USD","Budget_Final",[1]Setup!C18,"PERIODIC",$B744,"TOPFLOW","TOP","TOP","top1",$C744,"top3","Open_Acute_DIV1","TOP5","TOP6","REPORTED","TOP8")</f>
        <v>0</v>
      </c>
      <c r="DY744" s="53">
        <f>_xll.OneStreamExcelAddIn.XFFunctions.XFGetCell("TRUE", "CONSOL", $D$3,"TOT_Entity","USD","Budget_Final",[1]Setup!C19,"PERIODIC",$B744,"TOPFLOW","TOP","TOP","top1",$C744,"top3","Open_Acute_DIV1","TOP5","TOP6","REPORTED","TOP8")</f>
        <v>0</v>
      </c>
      <c r="DZ744" s="53">
        <f>_xll.OneStreamExcelAddIn.XFFunctions.XFGetCell("TRUE", "CONSOL", $D$3,"TOT_Entity","USD","Budget_Final",[1]Setup!C20,"PERIODIC",$B744,"TOPFLOW","TOP","TOP","top1",$C744,"top3","Open_Acute_DIV1","TOP5","TOP6","REPORTED","TOP8")</f>
        <v>0</v>
      </c>
      <c r="EA744" s="53">
        <f>_xll.OneStreamExcelAddIn.XFFunctions.XFGetCell("TRUE", "CONSOL", $D$3,"TOT_Entity","USD","Budget_Final",[1]Setup!C21,"PERIODIC",$B744,"TOPFLOW","TOP","TOP","top1",$C744,"top3","Open_Acute_DIV1","TOP5","TOP6","REPORTED","TOP8")</f>
        <v>0</v>
      </c>
      <c r="EB744" s="53">
        <f>_xll.OneStreamExcelAddIn.XFFunctions.XFGetCell("TRUE", "CONSOL", $D$3,"TOT_Entity","USD","Budget_Final",[1]Setup!C22,"PERIODIC",$B744,"TOPFLOW","TOP","TOP","top1",$C744,"top3","Open_Acute_DIV1","TOP5","TOP6","REPORTED","TOP8")</f>
        <v>0</v>
      </c>
      <c r="EC744" s="53">
        <f>_xll.OneStreamExcelAddIn.XFFunctions.XFGetCell("TRUE", "CONSOL", $D$3,"TOT_Entity","USD","Budget_Final",[1]Setup!C23,"PERIODIC",$B744,"TOPFLOW","TOP","TOP","top1",$C744,"top3","Open_Acute_DIV1","TOP5","TOP6","REPORTED","TOP8")</f>
        <v>0</v>
      </c>
      <c r="ED744" s="53">
        <f>_xll.OneStreamExcelAddIn.XFFunctions.XFGetCell("TRUE", "CONSOL", $D$3,"TOT_Entity","USD","Budget_Final",[1]Setup!C24,"PERIODIC",$B744,"TOPFLOW","TOP","TOP","top1",$C744,"top3","Open_Acute_DIV1","TOP5","TOP6","REPORTED","TOP8")</f>
        <v>0</v>
      </c>
      <c r="EE744" s="53">
        <f>_xll.OneStreamExcelAddIn.XFFunctions.XFGetCell("TRUE", "CONSOL", $D$3,"TOT_Entity","USD","Budget_Final",[1]Setup!C25,"PERIODIC",$B744,"TOPFLOW","TOP","TOP","top1",$C744,"top3","Open_Acute_DIV1","TOP5","TOP6","REPORTED","TOP8")</f>
        <v>0</v>
      </c>
      <c r="EF744" s="53">
        <f>_xll.OneStreamExcelAddIn.XFFunctions.XFGetCell("TRUE", "CONSOL", $D$3,"TOT_Entity","USD","Budget_Final",[1]Setup!C26,"PERIODIC",$B744,"TOPFLOW","TOP","TOP","top1",$C744,"top3","Open_Acute_DIV1","TOP5","TOP6","REPORTED","TOP8")</f>
        <v>0</v>
      </c>
      <c r="EG744" s="53">
        <f>_xll.OneStreamExcelAddIn.XFFunctions.XFGetCell("TRUE", "CONSOL", $D$3,"TOT_Entity","USD","Budget_Final",[1]Setup!C27,"PERIODIC",$B744,"TOPFLOW","TOP","TOP","top1",$C744,"top3","Open_Acute_DIV1","TOP5","TOP6","REPORTED","TOP8")</f>
        <v>0</v>
      </c>
      <c r="EH744" s="53">
        <f>_xll.OneStreamExcelAddIn.XFFunctions.XFGetCell("TRUE", "CONSOL", $D$3,"TOT_Entity","USD","Budget_Final",[1]Setup!C28,"PERIODIC",$B744,"TOPFLOW","TOP","TOP","top1",$C744,"top3","Open_Acute_DIV1","TOP5","TOP6","REPORTED","TOP8")</f>
        <v>0</v>
      </c>
    </row>
    <row r="745" spans="2:138" x14ac:dyDescent="0.25">
      <c r="B745" s="51">
        <v>69161</v>
      </c>
      <c r="C745" s="51"/>
      <c r="D745" t="str" cm="1">
        <f t="array" ref="D745">_xll.OneStreamExcelAddIn.XFFunctions.XFGetMemberInfo("Description","Account",B745)</f>
        <v>Penalties</v>
      </c>
      <c r="E745" s="53">
        <f>_xll.OneStreamExcelAddIn.XFFunctions.XFGetCell("TRUE", "CONSOL", $D$3,"TOT_Entity","USD","Actual",$E$3,"PERIODIC",$B745,"TOPFLOW","TOP","TOP","top1",$C745,"top3","Open_Acute_DIV1","TOP5","TOP6","REPORTED","TOP8")</f>
        <v>0</v>
      </c>
      <c r="F745" s="53">
        <f>_xll.OneStreamExcelAddIn.XFFunctions.XFGetCell("TRUE", "CONSOL", $D$3,"TOT_Entity","Aggregated","Budget_Working",$E$3,"PERIODIC",$B745,"TOPFLOW","TOP","TOP","top1",$C745,"top3","Open_Acute_DIV1","TOP5","TOP6","REPORTED","TOP8")</f>
        <v>0</v>
      </c>
      <c r="G745" s="53">
        <f t="shared" si="2029"/>
        <v>0</v>
      </c>
      <c r="H745" s="55">
        <f t="shared" si="2030"/>
        <v>0</v>
      </c>
      <c r="I745" s="41"/>
      <c r="J745" s="53">
        <f>_xll.OneStreamExcelAddIn.XFFunctions.XFGetCell("TRUE", "CONSOL", $D$3,"TOT_Entity","USD","Actual",$E$3,"YTD",$B745,"TOPFLOW","TOP","TOP","top1",$C745,"TOP3","Open_Acute_DIV1","TOP5","TOP6","REPORTED","TOP8")</f>
        <v>0</v>
      </c>
      <c r="K745" s="53">
        <f>_xll.OneStreamExcelAddIn.XFFunctions.XFGetCell("TRUE", "CONSOL", $D$3,"TOT_Entity","Aggregated","Budget_Working",$E$3,"YTD",$B745,"TOPFLOW","TOP","TOP","top1",$C745,"TOP3","Open_Acute_DIV1","TOP5","TOP6","REPORTED","TOP8")</f>
        <v>0</v>
      </c>
      <c r="L745" s="53">
        <f t="shared" si="2031"/>
        <v>0</v>
      </c>
      <c r="M745" s="40">
        <f t="shared" si="2060"/>
        <v>0</v>
      </c>
      <c r="N745" s="41"/>
      <c r="O745" s="53">
        <f>_xll.OneStreamExcelAddIn.XFFunctions.XFGetCell("TRUE", "CONSOL", $D$3,"TOT_Entity","USD","Actual",$F$3,"YTD",$B745,"TOPFLOW","TOP","TOP","top1",$C745,"TOP3","Open_Acute_DIV1","TOP5","TOP6","REPORTED","TOP8")</f>
        <v>0</v>
      </c>
      <c r="P745" s="53">
        <f>_xll.OneStreamExcelAddIn.XFFunctions.XFGetCell("TRUE", "CONSOL", $D$3,"TOT_Entity","USD","Actual",$E$3,"YTD",$B745,"TOPFLOW","TOP","TOP","top1",$C745,"top3","Open_Acute_DIV1","TOP5","TOP6","REPORTED","VAR_BW_PY_Actual")</f>
        <v>0</v>
      </c>
      <c r="Q745" s="40">
        <f t="shared" si="2033"/>
        <v>0</v>
      </c>
      <c r="R745" s="41"/>
      <c r="S745" s="53">
        <f>_xll.OneStreamExcelAddIn.XFFunctions.XFGetCell("TRUE", "CONSOL", $D$3,"TOT_Entity","USD","MIDFCST",$E$3,"MTD",$B745,"TOPFLOW","TOP","TOP","top1",$C745,"TOP3","Open_Acute_DIV1","TOP5","TOP6","REPORTED","TOP8")</f>
        <v>0</v>
      </c>
      <c r="T745" s="53">
        <f t="shared" si="2034"/>
        <v>0</v>
      </c>
      <c r="U745" s="40">
        <f t="shared" si="2035"/>
        <v>0</v>
      </c>
      <c r="V745" s="41"/>
      <c r="W745" s="42"/>
      <c r="X745" s="43"/>
      <c r="Y745" s="42"/>
      <c r="Z745" s="44"/>
      <c r="AB745" s="53">
        <f>_xll.OneStreamExcelAddIn.XFFunctions.XFGetCell("TRUE", "CONSOL", $D$3,"TOT_Entity","USD","Actual",[1]Setup!C4,"PERIODIC",$B745,"TOPFLOW","TOP","TOP","top1",$C745,"top3","Open_Acute_DIV1","TOP5","TOP6","REPORTED","TOP8")</f>
        <v>0</v>
      </c>
      <c r="AC745" s="53">
        <f>_xll.OneStreamExcelAddIn.XFFunctions.XFGetCell("TRUE", "CONSOL", $D$3,"TOT_Entity","Aggregated","Budget_Working",[1]Setup!C4,"PERIODIC",$B745,"TOPFLOW","TOP","TOP","top1",$C745,"top3","Open_Acute_DIV1","TOP5","TOP6","REPORTED","TOP8")</f>
        <v>0</v>
      </c>
      <c r="AD745" s="53">
        <f t="shared" si="2036"/>
        <v>0</v>
      </c>
      <c r="AE745" s="40">
        <f t="shared" si="2037"/>
        <v>0</v>
      </c>
      <c r="AG745" s="53">
        <f>_xll.OneStreamExcelAddIn.XFFunctions.XFGetCell("TRUE", "CONSOL", $D$3,"TOT_Entity","USD","Actual",[1]Setup!C5,"PERIODIC",$B745,"TOPFLOW","TOP","TOP","top1",$C745,"top3","Open_Acute_DIV1","TOP5","TOP6","REPORTED","TOP8")</f>
        <v>0</v>
      </c>
      <c r="AH745" s="53">
        <f>_xll.OneStreamExcelAddIn.XFFunctions.XFGetCell("TRUE", "CONSOL", $D$3,"TOT_Entity","Aggregated","Budget_Working",[1]Setup!C5,"PERIODIC",$B745,"TOPFLOW","TOP","TOP","top1",$C745,"top3","Open_Acute_DIV1","TOP5","TOP6","REPORTED","TOP8")</f>
        <v>0</v>
      </c>
      <c r="AI745" s="53">
        <f t="shared" si="2038"/>
        <v>0</v>
      </c>
      <c r="AJ745" s="40">
        <f t="shared" si="2039"/>
        <v>0</v>
      </c>
      <c r="AL745" s="53">
        <f>_xll.OneStreamExcelAddIn.XFFunctions.XFGetCell("TRUE", "CONSOL", $D$3,"TOT_Entity","USD","Actual",[1]Setup!C6,"PERIODIC",$B745,"TOPFLOW","TOP","TOP","top1",$C745,"top3","Open_Acute_DIV1","TOP5","TOP6","REPORTED","TOP8")</f>
        <v>0</v>
      </c>
      <c r="AM745" s="53">
        <f>_xll.OneStreamExcelAddIn.XFFunctions.XFGetCell("TRUE", "CONSOL", $D$3,"TOT_Entity","Aggregated","Budget_Working",[1]Setup!C6,"PERIODIC",$B745,"TOPFLOW","TOP","TOP","top1",$C745,"top3","Open_Acute_DIV1","TOP5","TOP6","REPORTED","TOP8")</f>
        <v>0</v>
      </c>
      <c r="AN745" s="53">
        <f t="shared" si="2040"/>
        <v>0</v>
      </c>
      <c r="AO745" s="40">
        <f t="shared" si="2041"/>
        <v>0</v>
      </c>
      <c r="AQ745" s="53">
        <f>_xll.OneStreamExcelAddIn.XFFunctions.XFGetCell("TRUE", "CONSOL", $D$3,"TOT_Entity","USD","Actual",[1]Setup!C7,"PERIODIC",$B745,"TOPFLOW","TOP","TOP","top1",$C745,"top3","Open_Acute_DIV1","TOP5","TOP6","REPORTED","TOP8")</f>
        <v>0</v>
      </c>
      <c r="AR745" s="53">
        <f>_xll.OneStreamExcelAddIn.XFFunctions.XFGetCell("TRUE", "CONSOL", $D$3,"TOT_Entity","Aggregated","Budget_Working",[1]Setup!C7,"PERIODIC",$B745,"TOPFLOW","TOP","TOP","top1",$C745,"top3","Open_Acute_DIV1","TOP5","TOP6","REPORTED","TOP8")</f>
        <v>0</v>
      </c>
      <c r="AS745" s="53">
        <f t="shared" si="2042"/>
        <v>0</v>
      </c>
      <c r="AT745" s="40">
        <f t="shared" si="2043"/>
        <v>0</v>
      </c>
      <c r="AV745" s="53">
        <f>_xll.OneStreamExcelAddIn.XFFunctions.XFGetCell("TRUE", "CONSOL", $D$3,"TOT_Entity","USD","Actual",[1]Setup!C8,"PERIODIC",$B745,"TOPFLOW","TOP","TOP","top1",$C745,"top3","Open_Acute_DIV1","TOP5","TOP6","REPORTED","TOP8")</f>
        <v>0</v>
      </c>
      <c r="AW745" s="53">
        <f>_xll.OneStreamExcelAddIn.XFFunctions.XFGetCell("TRUE", "CONSOL", $D$3,"TOT_Entity","Aggregated","Budget_Working",[1]Setup!C8,"PERIODIC",$B745,"TOPFLOW","TOP","TOP","top1",$C745,"top3","Open_Acute_DIV1","TOP5","TOP6","REPORTED","TOP8")</f>
        <v>0</v>
      </c>
      <c r="AX745" s="53">
        <f t="shared" si="2044"/>
        <v>0</v>
      </c>
      <c r="AY745" s="40">
        <f t="shared" si="2045"/>
        <v>0</v>
      </c>
      <c r="BA745" s="53">
        <f>_xll.OneStreamExcelAddIn.XFFunctions.XFGetCell("TRUE", "CONSOL", $D$3,"TOT_Entity","USD","Actual",[1]Setup!C9,"PERIODIC",$B745,"TOPFLOW","TOP","TOP","top1",$C745,"top3","Open_Acute_DIV1","TOP5","TOP6","REPORTED","TOP8")</f>
        <v>0</v>
      </c>
      <c r="BB745" s="53">
        <f>_xll.OneStreamExcelAddIn.XFFunctions.XFGetCell("TRUE", "CONSOL", $D$3,"TOT_Entity","Aggregated","Budget_Working",[1]Setup!C9,"PERIODIC",$B745,"TOPFLOW","TOP","TOP","top1",$C745,"top3","Open_Acute_DIV1","TOP5","TOP6","REPORTED","TOP8")</f>
        <v>0</v>
      </c>
      <c r="BC745" s="53">
        <f t="shared" si="2046"/>
        <v>0</v>
      </c>
      <c r="BD745" s="40">
        <f t="shared" si="2047"/>
        <v>0</v>
      </c>
      <c r="BF745" s="53">
        <f>_xll.OneStreamExcelAddIn.XFFunctions.XFGetCell("TRUE", "CONSOL", $D$3,"TOT_Entity","USD","Actual",[1]Setup!C10,"PERIODIC",$B745,"TOPFLOW","TOP","TOP","top1",$C745,"top3","Open_Acute_DIV1","TOP5","TOP6","REPORTED","TOP8")</f>
        <v>0</v>
      </c>
      <c r="BG745" s="53">
        <f>_xll.OneStreamExcelAddIn.XFFunctions.XFGetCell("TRUE", "CONSOL", $D$3,"TOT_Entity","Aggregated","Budget_Working",[1]Setup!C10,"PERIODIC",$B745,"TOPFLOW","TOP","TOP","top1",$C745,"top3","Open_Acute_DIV1","TOP5","TOP6","REPORTED","TOP8")</f>
        <v>0</v>
      </c>
      <c r="BH745" s="53">
        <f t="shared" si="2048"/>
        <v>0</v>
      </c>
      <c r="BI745" s="40">
        <f t="shared" si="2049"/>
        <v>0</v>
      </c>
      <c r="BK745" s="53">
        <f>_xll.OneStreamExcelAddIn.XFFunctions.XFGetCell("TRUE", "CONSOL", $D$3,"TOT_Entity","USD","Actual",[1]Setup!C11,"PERIODIC",$B745,"TOPFLOW","TOP","TOP","top1",$C745,"top3","Open_Acute_DIV1","TOP5","TOP6","REPORTED","TOP8")</f>
        <v>0</v>
      </c>
      <c r="BL745" s="53">
        <f>_xll.OneStreamExcelAddIn.XFFunctions.XFGetCell("TRUE", "CONSOL", $D$3,"TOT_Entity","Aggregated","Budget_Working",[1]Setup!C11,"PERIODIC",$B745,"TOPFLOW","TOP","TOP","top1",$C745,"top3","Open_Acute_DIV1","TOP5","TOP6","REPORTED","TOP8")</f>
        <v>0</v>
      </c>
      <c r="BM745" s="53">
        <f t="shared" si="2050"/>
        <v>0</v>
      </c>
      <c r="BN745" s="40">
        <f t="shared" si="2051"/>
        <v>0</v>
      </c>
      <c r="BP745" s="53">
        <f>_xll.OneStreamExcelAddIn.XFFunctions.XFGetCell("TRUE", "CONSOL", $D$3,"TOT_Entity","USD","Actual",[1]Setup!C12,"PERIODIC",$B745,"TOPFLOW","TOP","TOP","top1",$C745,"top3","Open_Acute_DIV1","TOP5","TOP6","REPORTED","TOP8")</f>
        <v>0</v>
      </c>
      <c r="BQ745" s="53">
        <f>_xll.OneStreamExcelAddIn.XFFunctions.XFGetCell("TRUE", "CONSOL", $D$3,"TOT_Entity","Aggregated","Budget_Working",[1]Setup!C12,"PERIODIC",$B745,"TOPFLOW","TOP","TOP","top1",$C745,"top3","Open_Acute_DIV1","TOP5","TOP6","REPORTED","TOP8")</f>
        <v>0</v>
      </c>
      <c r="BR745" s="53">
        <f t="shared" si="2052"/>
        <v>0</v>
      </c>
      <c r="BS745" s="40">
        <f t="shared" si="2053"/>
        <v>0</v>
      </c>
      <c r="BU745" s="53">
        <f>_xll.OneStreamExcelAddIn.XFFunctions.XFGetCell("TRUE", "CONSOL", $D$3,"TOT_Entity","USD","Actual",[1]Setup!C13,"PERIODIC",$B745,"TOPFLOW","TOP","TOP","top1",$C745,"top3","Open_Acute_DIV1","TOP5","TOP6","REPORTED","TOP8")</f>
        <v>0</v>
      </c>
      <c r="BV745" s="53">
        <f>_xll.OneStreamExcelAddIn.XFFunctions.XFGetCell("TRUE", "CONSOL", $D$3,"TOT_Entity","Aggregated","Budget_Working",[1]Setup!C13,"PERIODIC",$B745,"TOPFLOW","TOP","TOP","top1",$C745,"top3","Open_Acute_DIV1","TOP5","TOP6","REPORTED","TOP8")</f>
        <v>0</v>
      </c>
      <c r="BW745" s="53">
        <f t="shared" si="2054"/>
        <v>0</v>
      </c>
      <c r="BX745" s="40">
        <f t="shared" si="2055"/>
        <v>0</v>
      </c>
      <c r="BZ745" s="53">
        <f>_xll.OneStreamExcelAddIn.XFFunctions.XFGetCell("TRUE", "CONSOL", $D$3,"TOT_Entity","USD","Actual",[1]Setup!C14,"PERIODIC",$B745,"TOPFLOW","TOP","TOP","top1",$C745,"top3","Open_Acute_DIV1","TOP5","TOP6","REPORTED","TOP8")</f>
        <v>0</v>
      </c>
      <c r="CA745" s="53">
        <f>_xll.OneStreamExcelAddIn.XFFunctions.XFGetCell("TRUE", "CONSOL", $D$3,"TOT_Entity","Aggregated","Budget_Working",[1]Setup!C14,"PERIODIC",$B745,"TOPFLOW","TOP","TOP","top1",$C745,"top3","Open_Acute_DIV1","TOP5","TOP6","REPORTED","TOP8")</f>
        <v>0</v>
      </c>
      <c r="CB745" s="53">
        <f t="shared" si="2056"/>
        <v>0</v>
      </c>
      <c r="CC745" s="40">
        <f t="shared" si="2057"/>
        <v>0</v>
      </c>
      <c r="CE745" s="53">
        <f>_xll.OneStreamExcelAddIn.XFFunctions.XFGetCell("TRUE", "CONSOL", $D$3,"TOT_Entity","USD","Actual",[1]Setup!C15,"PERIODIC",$B745,"TOPFLOW","TOP","TOP","top1",$C745,"top3","Open_Acute_DIV1","TOP5","TOP6","REPORTED","TOP8")</f>
        <v>0</v>
      </c>
      <c r="CF745" s="53">
        <f>_xll.OneStreamExcelAddIn.XFFunctions.XFGetCell("TRUE", "CONSOL", $D$3,"TOT_Entity","Aggregated","Budget_Working",[1]Setup!C15,"PERIODIC",$B745,"TOPFLOW","TOP","TOP","top1",$C745,"top3","Open_Acute_DIV1","TOP5","TOP6","REPORTED","TOP8")</f>
        <v>0</v>
      </c>
      <c r="CG745" s="53">
        <f t="shared" si="2058"/>
        <v>0</v>
      </c>
      <c r="CH745" s="40">
        <f t="shared" si="2059"/>
        <v>0</v>
      </c>
      <c r="CI745" s="212"/>
      <c r="CJ745" s="53">
        <f>_xll.OneStreamExcelAddIn.XFFunctions.XFGetCell("TRUE", "CONSOL", $D$3,"TOT_Entity","USD","Actual",[1]Setup!C4,"PERIODIC",$B745,"TOPFLOW","TOP","TOP","top1",$C745,"top3","Open_Acute_DIV1","TOP5","TOP6","REPORTED","TOP8")</f>
        <v>0</v>
      </c>
      <c r="CK745" s="53">
        <f>_xll.OneStreamExcelAddIn.XFFunctions.XFGetCell("TRUE", "CONSOL", $D$3,"TOT_Entity","USD","Actual",[1]Setup!C5,"PERIODIC",$B745,"TOPFLOW","TOP","TOP","top1",$C745,"top3","Open_Acute_DIV1","TOP5","TOP6","REPORTED","TOP8")</f>
        <v>0</v>
      </c>
      <c r="CL745" s="53">
        <f>_xll.OneStreamExcelAddIn.XFFunctions.XFGetCell("TRUE", "CONSOL", $D$3,"TOT_Entity","USD","Actual",[1]Setup!C6,"PERIODIC",$B745,"TOPFLOW","TOP","TOP","top1",$C745,"top3","Open_Acute_DIV1","TOP5","TOP6","REPORTED","TOP8")</f>
        <v>0</v>
      </c>
      <c r="CM745" s="53">
        <f>_xll.OneStreamExcelAddIn.XFFunctions.XFGetCell("TRUE", "CONSOL", $D$3,"TOT_Entity","USD","Actual",[1]Setup!C7,"PERIODIC",$B745,"TOPFLOW","TOP","TOP","top1",$C745,"top3","Open_Acute_DIV1","TOP5","TOP6","REPORTED","TOP8")</f>
        <v>0</v>
      </c>
      <c r="CN745" s="53">
        <f>_xll.OneStreamExcelAddIn.XFFunctions.XFGetCell("TRUE", "CONSOL", $D$3,"TOT_Entity","USD","Actual",[1]Setup!C8,"PERIODIC",$B745,"TOPFLOW","TOP","TOP","top1",$C745,"top3","Open_Acute_DIV1","TOP5","TOP6","REPORTED","TOP8")</f>
        <v>0</v>
      </c>
      <c r="CO745" s="53">
        <f>_xll.OneStreamExcelAddIn.XFFunctions.XFGetCell("TRUE", "CONSOL", $D$3,"TOT_Entity","USD","Actual",[1]Setup!C9,"PERIODIC",$B745,"TOPFLOW","TOP","TOP","top1",$C745,"top3","Open_Acute_DIV1","TOP5","TOP6","REPORTED","TOP8")</f>
        <v>0</v>
      </c>
      <c r="CP745" s="53">
        <f>_xll.OneStreamExcelAddIn.XFFunctions.XFGetCell("TRUE", "CONSOL", $D$3,"TOT_Entity","USD","Actual",[1]Setup!C10,"PERIODIC",$B745,"TOPFLOW","TOP","TOP","top1",$C745,"top3","Open_Acute_DIV1","TOP5","TOP6","REPORTED","TOP8")</f>
        <v>0</v>
      </c>
      <c r="CQ745" s="53">
        <f>_xll.OneStreamExcelAddIn.XFFunctions.XFGetCell("TRUE", "CONSOL", $D$3,"TOT_Entity","USD","Actual",[1]Setup!C11,"PERIODIC",$B745,"TOPFLOW","TOP","TOP","top1",$C745,"top3","Open_Acute_DIV1","TOP5","TOP6","REPORTED","TOP8")</f>
        <v>0</v>
      </c>
      <c r="CR745" s="53">
        <f>_xll.OneStreamExcelAddIn.XFFunctions.XFGetCell("TRUE", "CONSOL", $D$3,"TOT_Entity","USD","Actual",[1]Setup!C12,"PERIODIC",$B745,"TOPFLOW","TOP","TOP","top1",$C745,"top3","Open_Acute_DIV1","TOP5","TOP6","REPORTED","TOP8")</f>
        <v>0</v>
      </c>
      <c r="CS745" s="53">
        <f>_xll.OneStreamExcelAddIn.XFFunctions.XFGetCell("TRUE", "CONSOL", $D$3,"TOT_Entity","USD","Actual",[1]Setup!C13,"PERIODIC",$B745,"TOPFLOW","TOP","TOP","top1",$C745,"top3","Open_Acute_DIV1","TOP5","TOP6","REPORTED","TOP8")</f>
        <v>0</v>
      </c>
      <c r="CT745" s="53">
        <f>_xll.OneStreamExcelAddIn.XFFunctions.XFGetCell("TRUE", "CONSOL", $D$3,"TOT_Entity","USD","Actual",[1]Setup!C14,"PERIODIC",$B745,"TOPFLOW","TOP","TOP","top1",$C745,"top3","Open_Acute_DIV1","TOP5","TOP6","REPORTED","TOP8")</f>
        <v>0</v>
      </c>
      <c r="CU745" s="53">
        <f>_xll.OneStreamExcelAddIn.XFFunctions.XFGetCell("TRUE", "CONSOL", $D$3,"TOT_Entity","USD","Actual",[1]Setup!C15,"PERIODIC",$B745,"TOPFLOW","TOP","TOP","top1",$C745,"top3","Open_Acute_DIV1","TOP5","TOP6","REPORTED","TOP8")</f>
        <v>0</v>
      </c>
      <c r="CV745" s="212"/>
      <c r="CW745" s="53">
        <f>_xll.OneStreamExcelAddIn.XFFunctions.XFGetCell("TRUE", "CONSOL", $D$3,"TOT_Entity","USD","Actual",[1]Setup!C17,"PERIODIC",$B745,"TOPFLOW","TOP","TOP","top1",$C745,"top3","Open_Acute_DIV1","TOP5","TOP6","REPORTED","TOP8")</f>
        <v>0</v>
      </c>
      <c r="CX745" s="53">
        <f>_xll.OneStreamExcelAddIn.XFFunctions.XFGetCell("TRUE", "CONSOL", $D$3,"TOT_Entity","USD","Actual",[1]Setup!C18,"PERIODIC",$B745,"TOPFLOW","TOP","TOP","top1",$C745,"top3","Open_Acute_DIV1","TOP5","TOP6","REPORTED","TOP8")</f>
        <v>0</v>
      </c>
      <c r="CY745" s="53">
        <f>_xll.OneStreamExcelAddIn.XFFunctions.XFGetCell("TRUE", "CONSOL", $D$3,"TOT_Entity","USD","Actual",[1]Setup!C19,"PERIODIC",$B745,"TOPFLOW","TOP","TOP","top1",$C745,"top3","Open_Acute_DIV1","TOP5","TOP6","REPORTED","TOP8")</f>
        <v>0</v>
      </c>
      <c r="CZ745" s="53">
        <f>_xll.OneStreamExcelAddIn.XFFunctions.XFGetCell("TRUE", "CONSOL", $D$3,"TOT_Entity","USD","Actual",[1]Setup!C20,"PERIODIC",$B745,"TOPFLOW","TOP","TOP","top1",$C745,"top3","Open_Acute_DIV1","TOP5","TOP6","REPORTED","TOP8")</f>
        <v>0</v>
      </c>
      <c r="DA745" s="53">
        <f>_xll.OneStreamExcelAddIn.XFFunctions.XFGetCell("TRUE", "CONSOL", $D$3,"TOT_Entity","USD","Actual",[1]Setup!C21,"PERIODIC",$B745,"TOPFLOW","TOP","TOP","top1",$C745,"top3","Open_Acute_DIV1","TOP5","TOP6","REPORTED","TOP8")</f>
        <v>0</v>
      </c>
      <c r="DB745" s="53">
        <f>_xll.OneStreamExcelAddIn.XFFunctions.XFGetCell("TRUE", "CONSOL", $D$3,"TOT_Entity","USD","Actual",[1]Setup!C22,"PERIODIC",$B745,"TOPFLOW","TOP","TOP","top1",$C745,"top3","Open_Acute_DIV1","TOP5","TOP6","REPORTED","TOP8")</f>
        <v>0</v>
      </c>
      <c r="DC745" s="53">
        <f>_xll.OneStreamExcelAddIn.XFFunctions.XFGetCell("TRUE", "CONSOL", $D$3,"TOT_Entity","USD","Actual",[1]Setup!C23,"PERIODIC",$B745,"TOPFLOW","TOP","TOP","top1",$C745,"top3","Open_Acute_DIV1","TOP5","TOP6","REPORTED","TOP8")</f>
        <v>0</v>
      </c>
      <c r="DD745" s="53">
        <f>_xll.OneStreamExcelAddIn.XFFunctions.XFGetCell("TRUE", "CONSOL", $D$3,"TOT_Entity","USD","Actual",[1]Setup!C24,"PERIODIC",$B745,"TOPFLOW","TOP","TOP","top1",$C745,"top3","Open_Acute_DIV1","TOP5","TOP6","REPORTED","TOP8")</f>
        <v>0</v>
      </c>
      <c r="DE745" s="53">
        <f>_xll.OneStreamExcelAddIn.XFFunctions.XFGetCell("TRUE", "CONSOL", $D$3,"TOT_Entity","USD","Actual",[1]Setup!C25,"PERIODIC",$B745,"TOPFLOW","TOP","TOP","top1",$C745,"top3","Open_Acute_DIV1","TOP5","TOP6","REPORTED","TOP8")</f>
        <v>0</v>
      </c>
      <c r="DF745" s="53">
        <f>_xll.OneStreamExcelAddIn.XFFunctions.XFGetCell("TRUE", "CONSOL", $D$3,"TOT_Entity","USD","Actual",[1]Setup!C26,"PERIODIC",$B745,"TOPFLOW","TOP","TOP","top1",$C745,"top3","Open_Acute_DIV1","TOP5","TOP6","REPORTED","TOP8")</f>
        <v>0</v>
      </c>
      <c r="DG745" s="53">
        <f>_xll.OneStreamExcelAddIn.XFFunctions.XFGetCell("TRUE", "CONSOL", $D$3,"TOT_Entity","USD","Actual",[1]Setup!C27,"PERIODIC",$B745,"TOPFLOW","TOP","TOP","top1",$C745,"top3","Open_Acute_DIV1","TOP5","TOP6","REPORTED","TOP8")</f>
        <v>0</v>
      </c>
      <c r="DH745" s="53">
        <f>_xll.OneStreamExcelAddIn.XFFunctions.XFGetCell("TRUE", "CONSOL", $D$3,"TOT_Entity","USD","Actual",[1]Setup!C28,"PERIODIC",$B745,"TOPFLOW","TOP","TOP","top1",$C745,"top3","Open_Acute_DIV1","TOP5","TOP6","REPORTED","TOP8")</f>
        <v>6453.65</v>
      </c>
      <c r="DI745" s="178"/>
      <c r="DJ745" s="53">
        <f>_xll.OneStreamExcelAddIn.XFFunctions.XFGetCell("TRUE", "CONSOL", $D$3,"TOT_Entity","Aggregated","Budget_Working",[1]Setup!C4,"PERIODIC",$B745,"TOPFLOW","TOP","TOP","top1",$C745,"top3","Open_Acute_DIV1","TOP5","TOP6","REPORTED","TOP8")</f>
        <v>0</v>
      </c>
      <c r="DK745" s="53">
        <f>_xll.OneStreamExcelAddIn.XFFunctions.XFGetCell("TRUE", "CONSOL", $D$3,"TOT_Entity","Aggregated","Budget_Working",[1]Setup!C5,"PERIODIC",$B745,"TOPFLOW","TOP","TOP","top1",$C745,"top3","Open_Acute_DIV1","TOP5","TOP6","REPORTED","TOP8")</f>
        <v>0</v>
      </c>
      <c r="DL745" s="53">
        <f>_xll.OneStreamExcelAddIn.XFFunctions.XFGetCell("TRUE", "CONSOL", $D$3,"TOT_Entity","Aggregated","Budget_Working",[1]Setup!C6,"PERIODIC",$B745,"TOPFLOW","TOP","TOP","top1",$C745,"top3","Open_Acute_DIV1","TOP5","TOP6","REPORTED","TOP8")</f>
        <v>0</v>
      </c>
      <c r="DM745" s="53">
        <f>_xll.OneStreamExcelAddIn.XFFunctions.XFGetCell("TRUE", "CONSOL", $D$3,"TOT_Entity","Aggregated","Budget_Working",[1]Setup!C7,"PERIODIC",$B745,"TOPFLOW","TOP","TOP","top1",$C745,"top3","Open_Acute_DIV1","TOP5","TOP6","REPORTED","TOP8")</f>
        <v>0</v>
      </c>
      <c r="DN745" s="53">
        <f>_xll.OneStreamExcelAddIn.XFFunctions.XFGetCell("TRUE", "CONSOL", $D$3,"TOT_Entity","Aggregated","Budget_Working",[1]Setup!C8,"PERIODIC",$B745,"TOPFLOW","TOP","TOP","top1",$C745,"top3","Open_Acute_DIV1","TOP5","TOP6","REPORTED","TOP8")</f>
        <v>0</v>
      </c>
      <c r="DO745" s="53">
        <f>_xll.OneStreamExcelAddIn.XFFunctions.XFGetCell("TRUE", "CONSOL", $D$3,"TOT_Entity","Aggregated","Budget_Working",[1]Setup!C9,"PERIODIC",$B745,"TOPFLOW","TOP","TOP","top1",$C745,"top3","Open_Acute_DIV1","TOP5","TOP6","REPORTED","TOP8")</f>
        <v>0</v>
      </c>
      <c r="DP745" s="53">
        <f>_xll.OneStreamExcelAddIn.XFFunctions.XFGetCell("TRUE", "CONSOL", $D$3,"TOT_Entity","Aggregated","Budget_Working",[1]Setup!C10,"PERIODIC",$B745,"TOPFLOW","TOP","TOP","top1",$C745,"top3","Open_Acute_DIV1","TOP5","TOP6","REPORTED","TOP8")</f>
        <v>0</v>
      </c>
      <c r="DQ745" s="53">
        <f>_xll.OneStreamExcelAddIn.XFFunctions.XFGetCell("TRUE", "CONSOL", $D$3,"TOT_Entity","Aggregated","Budget_Working",[1]Setup!C11,"PERIODIC",$B745,"TOPFLOW","TOP","TOP","top1",$C745,"top3","Open_Acute_DIV1","TOP5","TOP6","REPORTED","TOP8")</f>
        <v>0</v>
      </c>
      <c r="DR745" s="53">
        <f>_xll.OneStreamExcelAddIn.XFFunctions.XFGetCell("TRUE", "CONSOL", $D$3,"TOT_Entity","Aggregated","Budget_Working",[1]Setup!C12,"PERIODIC",$B745,"TOPFLOW","TOP","TOP","top1",$C745,"top3","Open_Acute_DIV1","TOP5","TOP6","REPORTED","TOP8")</f>
        <v>0</v>
      </c>
      <c r="DS745" s="53">
        <f>_xll.OneStreamExcelAddIn.XFFunctions.XFGetCell("TRUE", "CONSOL", $D$3,"TOT_Entity","Aggregated","Budget_Working",[1]Setup!C13,"PERIODIC",$B745,"TOPFLOW","TOP","TOP","top1",$C745,"top3","Open_Acute_DIV1","TOP5","TOP6","REPORTED","TOP8")</f>
        <v>0</v>
      </c>
      <c r="DT745" s="53">
        <f>_xll.OneStreamExcelAddIn.XFFunctions.XFGetCell("TRUE", "CONSOL", $D$3,"TOT_Entity","Aggregated","Budget_Working",[1]Setup!C14,"PERIODIC",$B745,"TOPFLOW","TOP","TOP","top1",$C745,"top3","Open_Acute_DIV1","TOP5","TOP6","REPORTED","TOP8")</f>
        <v>0</v>
      </c>
      <c r="DU745" s="53">
        <f>_xll.OneStreamExcelAddIn.XFFunctions.XFGetCell("TRUE", "CONSOL", $D$3,"TOT_Entity","Aggregated","Budget_Working",[1]Setup!C15,"PERIODIC",$B745,"TOPFLOW","TOP","TOP","top1",$C745,"top3","Open_Acute_DIV1","TOP5","TOP6","REPORTED","TOP8")</f>
        <v>0</v>
      </c>
      <c r="DV745" s="178"/>
      <c r="DW745" s="53">
        <f>_xll.OneStreamExcelAddIn.XFFunctions.XFGetCell("TRUE", "CONSOL", $D$3,"TOT_Entity","USD","Budget_Final",[1]Setup!C17,"PERIODIC",$B745,"TOPFLOW","TOP","TOP","top1",$C745,"top3","Open_Acute_DIV1","TOP5","TOP6","REPORTED","TOP8")</f>
        <v>0</v>
      </c>
      <c r="DX745" s="53">
        <f>_xll.OneStreamExcelAddIn.XFFunctions.XFGetCell("TRUE", "CONSOL", $D$3,"TOT_Entity","USD","Budget_Final",[1]Setup!C18,"PERIODIC",$B745,"TOPFLOW","TOP","TOP","top1",$C745,"top3","Open_Acute_DIV1","TOP5","TOP6","REPORTED","TOP8")</f>
        <v>0</v>
      </c>
      <c r="DY745" s="53">
        <f>_xll.OneStreamExcelAddIn.XFFunctions.XFGetCell("TRUE", "CONSOL", $D$3,"TOT_Entity","USD","Budget_Final",[1]Setup!C19,"PERIODIC",$B745,"TOPFLOW","TOP","TOP","top1",$C745,"top3","Open_Acute_DIV1","TOP5","TOP6","REPORTED","TOP8")</f>
        <v>0</v>
      </c>
      <c r="DZ745" s="53">
        <f>_xll.OneStreamExcelAddIn.XFFunctions.XFGetCell("TRUE", "CONSOL", $D$3,"TOT_Entity","USD","Budget_Final",[1]Setup!C20,"PERIODIC",$B745,"TOPFLOW","TOP","TOP","top1",$C745,"top3","Open_Acute_DIV1","TOP5","TOP6","REPORTED","TOP8")</f>
        <v>0</v>
      </c>
      <c r="EA745" s="53">
        <f>_xll.OneStreamExcelAddIn.XFFunctions.XFGetCell("TRUE", "CONSOL", $D$3,"TOT_Entity","USD","Budget_Final",[1]Setup!C21,"PERIODIC",$B745,"TOPFLOW","TOP","TOP","top1",$C745,"top3","Open_Acute_DIV1","TOP5","TOP6","REPORTED","TOP8")</f>
        <v>0</v>
      </c>
      <c r="EB745" s="53">
        <f>_xll.OneStreamExcelAddIn.XFFunctions.XFGetCell("TRUE", "CONSOL", $D$3,"TOT_Entity","USD","Budget_Final",[1]Setup!C22,"PERIODIC",$B745,"TOPFLOW","TOP","TOP","top1",$C745,"top3","Open_Acute_DIV1","TOP5","TOP6","REPORTED","TOP8")</f>
        <v>0</v>
      </c>
      <c r="EC745" s="53">
        <f>_xll.OneStreamExcelAddIn.XFFunctions.XFGetCell("TRUE", "CONSOL", $D$3,"TOT_Entity","USD","Budget_Final",[1]Setup!C23,"PERIODIC",$B745,"TOPFLOW","TOP","TOP","top1",$C745,"top3","Open_Acute_DIV1","TOP5","TOP6","REPORTED","TOP8")</f>
        <v>0</v>
      </c>
      <c r="ED745" s="53">
        <f>_xll.OneStreamExcelAddIn.XFFunctions.XFGetCell("TRUE", "CONSOL", $D$3,"TOT_Entity","USD","Budget_Final",[1]Setup!C24,"PERIODIC",$B745,"TOPFLOW","TOP","TOP","top1",$C745,"top3","Open_Acute_DIV1","TOP5","TOP6","REPORTED","TOP8")</f>
        <v>0</v>
      </c>
      <c r="EE745" s="53">
        <f>_xll.OneStreamExcelAddIn.XFFunctions.XFGetCell("TRUE", "CONSOL", $D$3,"TOT_Entity","USD","Budget_Final",[1]Setup!C25,"PERIODIC",$B745,"TOPFLOW","TOP","TOP","top1",$C745,"top3","Open_Acute_DIV1","TOP5","TOP6","REPORTED","TOP8")</f>
        <v>0</v>
      </c>
      <c r="EF745" s="53">
        <f>_xll.OneStreamExcelAddIn.XFFunctions.XFGetCell("TRUE", "CONSOL", $D$3,"TOT_Entity","USD","Budget_Final",[1]Setup!C26,"PERIODIC",$B745,"TOPFLOW","TOP","TOP","top1",$C745,"top3","Open_Acute_DIV1","TOP5","TOP6","REPORTED","TOP8")</f>
        <v>0</v>
      </c>
      <c r="EG745" s="53">
        <f>_xll.OneStreamExcelAddIn.XFFunctions.XFGetCell("TRUE", "CONSOL", $D$3,"TOT_Entity","USD","Budget_Final",[1]Setup!C27,"PERIODIC",$B745,"TOPFLOW","TOP","TOP","top1",$C745,"top3","Open_Acute_DIV1","TOP5","TOP6","REPORTED","TOP8")</f>
        <v>0</v>
      </c>
      <c r="EH745" s="53">
        <f>_xll.OneStreamExcelAddIn.XFFunctions.XFGetCell("TRUE", "CONSOL", $D$3,"TOT_Entity","USD","Budget_Final",[1]Setup!C28,"PERIODIC",$B745,"TOPFLOW","TOP","TOP","top1",$C745,"top3","Open_Acute_DIV1","TOP5","TOP6","REPORTED","TOP8")</f>
        <v>0</v>
      </c>
    </row>
    <row r="746" spans="2:138" x14ac:dyDescent="0.25">
      <c r="B746" s="51">
        <v>69162</v>
      </c>
      <c r="C746" s="51"/>
      <c r="D746" t="str" cm="1">
        <f t="array" ref="D746">_xll.OneStreamExcelAddIn.XFFunctions.XFGetMemberInfo("Description","Account",B746)</f>
        <v>Phys Credentialing</v>
      </c>
      <c r="E746" s="53">
        <f>_xll.OneStreamExcelAddIn.XFFunctions.XFGetCell("TRUE", "CONSOL", $D$3,"TOT_Entity","USD","Actual",$E$3,"PERIODIC",$B746,"TOPFLOW","TOP","TOP","top1",$C746,"top3","Open_Acute_DIV1","TOP5","TOP6","REPORTED","TOP8")</f>
        <v>0</v>
      </c>
      <c r="F746" s="53">
        <f>_xll.OneStreamExcelAddIn.XFFunctions.XFGetCell("TRUE", "CONSOL", $D$3,"TOT_Entity","Aggregated","Budget_Working",$E$3,"PERIODIC",$B746,"TOPFLOW","TOP","TOP","top1",$C746,"top3","Open_Acute_DIV1","TOP5","TOP6","REPORTED","TOP8")</f>
        <v>0</v>
      </c>
      <c r="G746" s="53">
        <f t="shared" si="2029"/>
        <v>0</v>
      </c>
      <c r="H746" s="55">
        <f t="shared" si="2030"/>
        <v>0</v>
      </c>
      <c r="I746" s="41"/>
      <c r="J746" s="53">
        <f>_xll.OneStreamExcelAddIn.XFFunctions.XFGetCell("TRUE", "CONSOL", $D$3,"TOT_Entity","USD","Actual",$E$3,"YTD",$B746,"TOPFLOW","TOP","TOP","top1",$C746,"TOP3","Open_Acute_DIV1","TOP5","TOP6","REPORTED","TOP8")</f>
        <v>0</v>
      </c>
      <c r="K746" s="53">
        <f>_xll.OneStreamExcelAddIn.XFFunctions.XFGetCell("TRUE", "CONSOL", $D$3,"TOT_Entity","Aggregated","Budget_Working",$E$3,"YTD",$B746,"TOPFLOW","TOP","TOP","top1",$C746,"TOP3","Open_Acute_DIV1","TOP5","TOP6","REPORTED","TOP8")</f>
        <v>0</v>
      </c>
      <c r="L746" s="53">
        <f t="shared" si="2031"/>
        <v>0</v>
      </c>
      <c r="M746" s="40">
        <f t="shared" si="2060"/>
        <v>0</v>
      </c>
      <c r="N746" s="41"/>
      <c r="O746" s="53">
        <f>_xll.OneStreamExcelAddIn.XFFunctions.XFGetCell("TRUE", "CONSOL", $D$3,"TOT_Entity","USD","Actual",$F$3,"YTD",$B746,"TOPFLOW","TOP","TOP","top1",$C746,"TOP3","Open_Acute_DIV1","TOP5","TOP6","REPORTED","TOP8")</f>
        <v>0</v>
      </c>
      <c r="P746" s="53">
        <f>_xll.OneStreamExcelAddIn.XFFunctions.XFGetCell("TRUE", "CONSOL", $D$3,"TOT_Entity","USD","Actual",$E$3,"YTD",$B746,"TOPFLOW","TOP","TOP","top1",$C746,"top3","Open_Acute_DIV1","TOP5","TOP6","REPORTED","VAR_BW_PY_Actual")</f>
        <v>0</v>
      </c>
      <c r="Q746" s="40">
        <f t="shared" si="2033"/>
        <v>0</v>
      </c>
      <c r="R746" s="41"/>
      <c r="S746" s="53">
        <f>_xll.OneStreamExcelAddIn.XFFunctions.XFGetCell("TRUE", "CONSOL", $D$3,"TOT_Entity","USD","MIDFCST",$E$3,"MTD",$B746,"TOPFLOW","TOP","TOP","top1",$C746,"TOP3","Open_Acute_DIV1","TOP5","TOP6","REPORTED","TOP8")</f>
        <v>0</v>
      </c>
      <c r="T746" s="53">
        <f t="shared" si="2034"/>
        <v>0</v>
      </c>
      <c r="U746" s="40">
        <f t="shared" si="2035"/>
        <v>0</v>
      </c>
      <c r="V746" s="41"/>
      <c r="W746" s="42"/>
      <c r="X746" s="43"/>
      <c r="Y746" s="42"/>
      <c r="Z746" s="44"/>
      <c r="AB746" s="53">
        <f>_xll.OneStreamExcelAddIn.XFFunctions.XFGetCell("TRUE", "CONSOL", $D$3,"TOT_Entity","USD","Actual",[1]Setup!C4,"PERIODIC",$B746,"TOPFLOW","TOP","TOP","top1",$C746,"top3","Open_Acute_DIV1","TOP5","TOP6","REPORTED","TOP8")</f>
        <v>0</v>
      </c>
      <c r="AC746" s="53">
        <f>_xll.OneStreamExcelAddIn.XFFunctions.XFGetCell("TRUE", "CONSOL", $D$3,"TOT_Entity","Aggregated","Budget_Working",[1]Setup!C4,"PERIODIC",$B746,"TOPFLOW","TOP","TOP","top1",$C746,"top3","Open_Acute_DIV1","TOP5","TOP6","REPORTED","TOP8")</f>
        <v>0</v>
      </c>
      <c r="AD746" s="53">
        <f t="shared" si="2036"/>
        <v>0</v>
      </c>
      <c r="AE746" s="40">
        <f t="shared" si="2037"/>
        <v>0</v>
      </c>
      <c r="AG746" s="53">
        <f>_xll.OneStreamExcelAddIn.XFFunctions.XFGetCell("TRUE", "CONSOL", $D$3,"TOT_Entity","USD","Actual",[1]Setup!C5,"PERIODIC",$B746,"TOPFLOW","TOP","TOP","top1",$C746,"top3","Open_Acute_DIV1","TOP5","TOP6","REPORTED","TOP8")</f>
        <v>0</v>
      </c>
      <c r="AH746" s="53">
        <f>_xll.OneStreamExcelAddIn.XFFunctions.XFGetCell("TRUE", "CONSOL", $D$3,"TOT_Entity","Aggregated","Budget_Working",[1]Setup!C5,"PERIODIC",$B746,"TOPFLOW","TOP","TOP","top1",$C746,"top3","Open_Acute_DIV1","TOP5","TOP6","REPORTED","TOP8")</f>
        <v>0</v>
      </c>
      <c r="AI746" s="53">
        <f t="shared" si="2038"/>
        <v>0</v>
      </c>
      <c r="AJ746" s="40">
        <f t="shared" si="2039"/>
        <v>0</v>
      </c>
      <c r="AL746" s="53">
        <f>_xll.OneStreamExcelAddIn.XFFunctions.XFGetCell("TRUE", "CONSOL", $D$3,"TOT_Entity","USD","Actual",[1]Setup!C6,"PERIODIC",$B746,"TOPFLOW","TOP","TOP","top1",$C746,"top3","Open_Acute_DIV1","TOP5","TOP6","REPORTED","TOP8")</f>
        <v>0</v>
      </c>
      <c r="AM746" s="53">
        <f>_xll.OneStreamExcelAddIn.XFFunctions.XFGetCell("TRUE", "CONSOL", $D$3,"TOT_Entity","Aggregated","Budget_Working",[1]Setup!C6,"PERIODIC",$B746,"TOPFLOW","TOP","TOP","top1",$C746,"top3","Open_Acute_DIV1","TOP5","TOP6","REPORTED","TOP8")</f>
        <v>0</v>
      </c>
      <c r="AN746" s="53">
        <f t="shared" si="2040"/>
        <v>0</v>
      </c>
      <c r="AO746" s="40">
        <f t="shared" si="2041"/>
        <v>0</v>
      </c>
      <c r="AQ746" s="53">
        <f>_xll.OneStreamExcelAddIn.XFFunctions.XFGetCell("TRUE", "CONSOL", $D$3,"TOT_Entity","USD","Actual",[1]Setup!C7,"PERIODIC",$B746,"TOPFLOW","TOP","TOP","top1",$C746,"top3","Open_Acute_DIV1","TOP5","TOP6","REPORTED","TOP8")</f>
        <v>0</v>
      </c>
      <c r="AR746" s="53">
        <f>_xll.OneStreamExcelAddIn.XFFunctions.XFGetCell("TRUE", "CONSOL", $D$3,"TOT_Entity","Aggregated","Budget_Working",[1]Setup!C7,"PERIODIC",$B746,"TOPFLOW","TOP","TOP","top1",$C746,"top3","Open_Acute_DIV1","TOP5","TOP6","REPORTED","TOP8")</f>
        <v>0</v>
      </c>
      <c r="AS746" s="53">
        <f t="shared" si="2042"/>
        <v>0</v>
      </c>
      <c r="AT746" s="40">
        <f t="shared" si="2043"/>
        <v>0</v>
      </c>
      <c r="AV746" s="53">
        <f>_xll.OneStreamExcelAddIn.XFFunctions.XFGetCell("TRUE", "CONSOL", $D$3,"TOT_Entity","USD","Actual",[1]Setup!C8,"PERIODIC",$B746,"TOPFLOW","TOP","TOP","top1",$C746,"top3","Open_Acute_DIV1","TOP5","TOP6","REPORTED","TOP8")</f>
        <v>0</v>
      </c>
      <c r="AW746" s="53">
        <f>_xll.OneStreamExcelAddIn.XFFunctions.XFGetCell("TRUE", "CONSOL", $D$3,"TOT_Entity","Aggregated","Budget_Working",[1]Setup!C8,"PERIODIC",$B746,"TOPFLOW","TOP","TOP","top1",$C746,"top3","Open_Acute_DIV1","TOP5","TOP6","REPORTED","TOP8")</f>
        <v>0</v>
      </c>
      <c r="AX746" s="53">
        <f t="shared" si="2044"/>
        <v>0</v>
      </c>
      <c r="AY746" s="40">
        <f t="shared" si="2045"/>
        <v>0</v>
      </c>
      <c r="BA746" s="53">
        <f>_xll.OneStreamExcelAddIn.XFFunctions.XFGetCell("TRUE", "CONSOL", $D$3,"TOT_Entity","USD","Actual",[1]Setup!C9,"PERIODIC",$B746,"TOPFLOW","TOP","TOP","top1",$C746,"top3","Open_Acute_DIV1","TOP5","TOP6","REPORTED","TOP8")</f>
        <v>0</v>
      </c>
      <c r="BB746" s="53">
        <f>_xll.OneStreamExcelAddIn.XFFunctions.XFGetCell("TRUE", "CONSOL", $D$3,"TOT_Entity","Aggregated","Budget_Working",[1]Setup!C9,"PERIODIC",$B746,"TOPFLOW","TOP","TOP","top1",$C746,"top3","Open_Acute_DIV1","TOP5","TOP6","REPORTED","TOP8")</f>
        <v>0</v>
      </c>
      <c r="BC746" s="53">
        <f t="shared" si="2046"/>
        <v>0</v>
      </c>
      <c r="BD746" s="40">
        <f t="shared" si="2047"/>
        <v>0</v>
      </c>
      <c r="BF746" s="53">
        <f>_xll.OneStreamExcelAddIn.XFFunctions.XFGetCell("TRUE", "CONSOL", $D$3,"TOT_Entity","USD","Actual",[1]Setup!C10,"PERIODIC",$B746,"TOPFLOW","TOP","TOP","top1",$C746,"top3","Open_Acute_DIV1","TOP5","TOP6","REPORTED","TOP8")</f>
        <v>0</v>
      </c>
      <c r="BG746" s="53">
        <f>_xll.OneStreamExcelAddIn.XFFunctions.XFGetCell("TRUE", "CONSOL", $D$3,"TOT_Entity","Aggregated","Budget_Working",[1]Setup!C10,"PERIODIC",$B746,"TOPFLOW","TOP","TOP","top1",$C746,"top3","Open_Acute_DIV1","TOP5","TOP6","REPORTED","TOP8")</f>
        <v>0</v>
      </c>
      <c r="BH746" s="53">
        <f t="shared" si="2048"/>
        <v>0</v>
      </c>
      <c r="BI746" s="40">
        <f t="shared" si="2049"/>
        <v>0</v>
      </c>
      <c r="BK746" s="53">
        <f>_xll.OneStreamExcelAddIn.XFFunctions.XFGetCell("TRUE", "CONSOL", $D$3,"TOT_Entity","USD","Actual",[1]Setup!C11,"PERIODIC",$B746,"TOPFLOW","TOP","TOP","top1",$C746,"top3","Open_Acute_DIV1","TOP5","TOP6","REPORTED","TOP8")</f>
        <v>0</v>
      </c>
      <c r="BL746" s="53">
        <f>_xll.OneStreamExcelAddIn.XFFunctions.XFGetCell("TRUE", "CONSOL", $D$3,"TOT_Entity","Aggregated","Budget_Working",[1]Setup!C11,"PERIODIC",$B746,"TOPFLOW","TOP","TOP","top1",$C746,"top3","Open_Acute_DIV1","TOP5","TOP6","REPORTED","TOP8")</f>
        <v>0</v>
      </c>
      <c r="BM746" s="53">
        <f t="shared" si="2050"/>
        <v>0</v>
      </c>
      <c r="BN746" s="40">
        <f t="shared" si="2051"/>
        <v>0</v>
      </c>
      <c r="BP746" s="53">
        <f>_xll.OneStreamExcelAddIn.XFFunctions.XFGetCell("TRUE", "CONSOL", $D$3,"TOT_Entity","USD","Actual",[1]Setup!C12,"PERIODIC",$B746,"TOPFLOW","TOP","TOP","top1",$C746,"top3","Open_Acute_DIV1","TOP5","TOP6","REPORTED","TOP8")</f>
        <v>0</v>
      </c>
      <c r="BQ746" s="53">
        <f>_xll.OneStreamExcelAddIn.XFFunctions.XFGetCell("TRUE", "CONSOL", $D$3,"TOT_Entity","Aggregated","Budget_Working",[1]Setup!C12,"PERIODIC",$B746,"TOPFLOW","TOP","TOP","top1",$C746,"top3","Open_Acute_DIV1","TOP5","TOP6","REPORTED","TOP8")</f>
        <v>0</v>
      </c>
      <c r="BR746" s="53">
        <f t="shared" si="2052"/>
        <v>0</v>
      </c>
      <c r="BS746" s="40">
        <f t="shared" si="2053"/>
        <v>0</v>
      </c>
      <c r="BU746" s="53">
        <f>_xll.OneStreamExcelAddIn.XFFunctions.XFGetCell("TRUE", "CONSOL", $D$3,"TOT_Entity","USD","Actual",[1]Setup!C13,"PERIODIC",$B746,"TOPFLOW","TOP","TOP","top1",$C746,"top3","Open_Acute_DIV1","TOP5","TOP6","REPORTED","TOP8")</f>
        <v>0</v>
      </c>
      <c r="BV746" s="53">
        <f>_xll.OneStreamExcelAddIn.XFFunctions.XFGetCell("TRUE", "CONSOL", $D$3,"TOT_Entity","Aggregated","Budget_Working",[1]Setup!C13,"PERIODIC",$B746,"TOPFLOW","TOP","TOP","top1",$C746,"top3","Open_Acute_DIV1","TOP5","TOP6","REPORTED","TOP8")</f>
        <v>0</v>
      </c>
      <c r="BW746" s="53">
        <f t="shared" si="2054"/>
        <v>0</v>
      </c>
      <c r="BX746" s="40">
        <f t="shared" si="2055"/>
        <v>0</v>
      </c>
      <c r="BZ746" s="53">
        <f>_xll.OneStreamExcelAddIn.XFFunctions.XFGetCell("TRUE", "CONSOL", $D$3,"TOT_Entity","USD","Actual",[1]Setup!C14,"PERIODIC",$B746,"TOPFLOW","TOP","TOP","top1",$C746,"top3","Open_Acute_DIV1","TOP5","TOP6","REPORTED","TOP8")</f>
        <v>0</v>
      </c>
      <c r="CA746" s="53">
        <f>_xll.OneStreamExcelAddIn.XFFunctions.XFGetCell("TRUE", "CONSOL", $D$3,"TOT_Entity","Aggregated","Budget_Working",[1]Setup!C14,"PERIODIC",$B746,"TOPFLOW","TOP","TOP","top1",$C746,"top3","Open_Acute_DIV1","TOP5","TOP6","REPORTED","TOP8")</f>
        <v>0</v>
      </c>
      <c r="CB746" s="53">
        <f t="shared" si="2056"/>
        <v>0</v>
      </c>
      <c r="CC746" s="40">
        <f t="shared" si="2057"/>
        <v>0</v>
      </c>
      <c r="CE746" s="53">
        <f>_xll.OneStreamExcelAddIn.XFFunctions.XFGetCell("TRUE", "CONSOL", $D$3,"TOT_Entity","USD","Actual",[1]Setup!C15,"PERIODIC",$B746,"TOPFLOW","TOP","TOP","top1",$C746,"top3","Open_Acute_DIV1","TOP5","TOP6","REPORTED","TOP8")</f>
        <v>0</v>
      </c>
      <c r="CF746" s="53">
        <f>_xll.OneStreamExcelAddIn.XFFunctions.XFGetCell("TRUE", "CONSOL", $D$3,"TOT_Entity","Aggregated","Budget_Working",[1]Setup!C15,"PERIODIC",$B746,"TOPFLOW","TOP","TOP","top1",$C746,"top3","Open_Acute_DIV1","TOP5","TOP6","REPORTED","TOP8")</f>
        <v>0</v>
      </c>
      <c r="CG746" s="53">
        <f t="shared" si="2058"/>
        <v>0</v>
      </c>
      <c r="CH746" s="40">
        <f t="shared" si="2059"/>
        <v>0</v>
      </c>
      <c r="CI746" s="212"/>
      <c r="CJ746" s="53">
        <f>_xll.OneStreamExcelAddIn.XFFunctions.XFGetCell("TRUE", "CONSOL", $D$3,"TOT_Entity","USD","Actual",[1]Setup!C4,"PERIODIC",$B746,"TOPFLOW","TOP","TOP","top1",$C746,"top3","Open_Acute_DIV1","TOP5","TOP6","REPORTED","TOP8")</f>
        <v>0</v>
      </c>
      <c r="CK746" s="53">
        <f>_xll.OneStreamExcelAddIn.XFFunctions.XFGetCell("TRUE", "CONSOL", $D$3,"TOT_Entity","USD","Actual",[1]Setup!C5,"PERIODIC",$B746,"TOPFLOW","TOP","TOP","top1",$C746,"top3","Open_Acute_DIV1","TOP5","TOP6","REPORTED","TOP8")</f>
        <v>0</v>
      </c>
      <c r="CL746" s="53">
        <f>_xll.OneStreamExcelAddIn.XFFunctions.XFGetCell("TRUE", "CONSOL", $D$3,"TOT_Entity","USD","Actual",[1]Setup!C6,"PERIODIC",$B746,"TOPFLOW","TOP","TOP","top1",$C746,"top3","Open_Acute_DIV1","TOP5","TOP6","REPORTED","TOP8")</f>
        <v>0</v>
      </c>
      <c r="CM746" s="53">
        <f>_xll.OneStreamExcelAddIn.XFFunctions.XFGetCell("TRUE", "CONSOL", $D$3,"TOT_Entity","USD","Actual",[1]Setup!C7,"PERIODIC",$B746,"TOPFLOW","TOP","TOP","top1",$C746,"top3","Open_Acute_DIV1","TOP5","TOP6","REPORTED","TOP8")</f>
        <v>0</v>
      </c>
      <c r="CN746" s="53">
        <f>_xll.OneStreamExcelAddIn.XFFunctions.XFGetCell("TRUE", "CONSOL", $D$3,"TOT_Entity","USD","Actual",[1]Setup!C8,"PERIODIC",$B746,"TOPFLOW","TOP","TOP","top1",$C746,"top3","Open_Acute_DIV1","TOP5","TOP6","REPORTED","TOP8")</f>
        <v>0</v>
      </c>
      <c r="CO746" s="53">
        <f>_xll.OneStreamExcelAddIn.XFFunctions.XFGetCell("TRUE", "CONSOL", $D$3,"TOT_Entity","USD","Actual",[1]Setup!C9,"PERIODIC",$B746,"TOPFLOW","TOP","TOP","top1",$C746,"top3","Open_Acute_DIV1","TOP5","TOP6","REPORTED","TOP8")</f>
        <v>0</v>
      </c>
      <c r="CP746" s="53">
        <f>_xll.OneStreamExcelAddIn.XFFunctions.XFGetCell("TRUE", "CONSOL", $D$3,"TOT_Entity","USD","Actual",[1]Setup!C10,"PERIODIC",$B746,"TOPFLOW","TOP","TOP","top1",$C746,"top3","Open_Acute_DIV1","TOP5","TOP6","REPORTED","TOP8")</f>
        <v>0</v>
      </c>
      <c r="CQ746" s="53">
        <f>_xll.OneStreamExcelAddIn.XFFunctions.XFGetCell("TRUE", "CONSOL", $D$3,"TOT_Entity","USD","Actual",[1]Setup!C11,"PERIODIC",$B746,"TOPFLOW","TOP","TOP","top1",$C746,"top3","Open_Acute_DIV1","TOP5","TOP6","REPORTED","TOP8")</f>
        <v>0</v>
      </c>
      <c r="CR746" s="53">
        <f>_xll.OneStreamExcelAddIn.XFFunctions.XFGetCell("TRUE", "CONSOL", $D$3,"TOT_Entity","USD","Actual",[1]Setup!C12,"PERIODIC",$B746,"TOPFLOW","TOP","TOP","top1",$C746,"top3","Open_Acute_DIV1","TOP5","TOP6","REPORTED","TOP8")</f>
        <v>0</v>
      </c>
      <c r="CS746" s="53">
        <f>_xll.OneStreamExcelAddIn.XFFunctions.XFGetCell("TRUE", "CONSOL", $D$3,"TOT_Entity","USD","Actual",[1]Setup!C13,"PERIODIC",$B746,"TOPFLOW","TOP","TOP","top1",$C746,"top3","Open_Acute_DIV1","TOP5","TOP6","REPORTED","TOP8")</f>
        <v>0</v>
      </c>
      <c r="CT746" s="53">
        <f>_xll.OneStreamExcelAddIn.XFFunctions.XFGetCell("TRUE", "CONSOL", $D$3,"TOT_Entity","USD","Actual",[1]Setup!C14,"PERIODIC",$B746,"TOPFLOW","TOP","TOP","top1",$C746,"top3","Open_Acute_DIV1","TOP5","TOP6","REPORTED","TOP8")</f>
        <v>0</v>
      </c>
      <c r="CU746" s="53">
        <f>_xll.OneStreamExcelAddIn.XFFunctions.XFGetCell("TRUE", "CONSOL", $D$3,"TOT_Entity","USD","Actual",[1]Setup!C15,"PERIODIC",$B746,"TOPFLOW","TOP","TOP","top1",$C746,"top3","Open_Acute_DIV1","TOP5","TOP6","REPORTED","TOP8")</f>
        <v>0</v>
      </c>
      <c r="CV746" s="212"/>
      <c r="CW746" s="53">
        <f>_xll.OneStreamExcelAddIn.XFFunctions.XFGetCell("TRUE", "CONSOL", $D$3,"TOT_Entity","USD","Actual",[1]Setup!C17,"PERIODIC",$B746,"TOPFLOW","TOP","TOP","top1",$C746,"top3","Open_Acute_DIV1","TOP5","TOP6","REPORTED","TOP8")</f>
        <v>0</v>
      </c>
      <c r="CX746" s="53">
        <f>_xll.OneStreamExcelAddIn.XFFunctions.XFGetCell("TRUE", "CONSOL", $D$3,"TOT_Entity","USD","Actual",[1]Setup!C18,"PERIODIC",$B746,"TOPFLOW","TOP","TOP","top1",$C746,"top3","Open_Acute_DIV1","TOP5","TOP6","REPORTED","TOP8")</f>
        <v>0</v>
      </c>
      <c r="CY746" s="53">
        <f>_xll.OneStreamExcelAddIn.XFFunctions.XFGetCell("TRUE", "CONSOL", $D$3,"TOT_Entity","USD","Actual",[1]Setup!C19,"PERIODIC",$B746,"TOPFLOW","TOP","TOP","top1",$C746,"top3","Open_Acute_DIV1","TOP5","TOP6","REPORTED","TOP8")</f>
        <v>0</v>
      </c>
      <c r="CZ746" s="53">
        <f>_xll.OneStreamExcelAddIn.XFFunctions.XFGetCell("TRUE", "CONSOL", $D$3,"TOT_Entity","USD","Actual",[1]Setup!C20,"PERIODIC",$B746,"TOPFLOW","TOP","TOP","top1",$C746,"top3","Open_Acute_DIV1","TOP5","TOP6","REPORTED","TOP8")</f>
        <v>0</v>
      </c>
      <c r="DA746" s="53">
        <f>_xll.OneStreamExcelAddIn.XFFunctions.XFGetCell("TRUE", "CONSOL", $D$3,"TOT_Entity","USD","Actual",[1]Setup!C21,"PERIODIC",$B746,"TOPFLOW","TOP","TOP","top1",$C746,"top3","Open_Acute_DIV1","TOP5","TOP6","REPORTED","TOP8")</f>
        <v>0</v>
      </c>
      <c r="DB746" s="53">
        <f>_xll.OneStreamExcelAddIn.XFFunctions.XFGetCell("TRUE", "CONSOL", $D$3,"TOT_Entity","USD","Actual",[1]Setup!C22,"PERIODIC",$B746,"TOPFLOW","TOP","TOP","top1",$C746,"top3","Open_Acute_DIV1","TOP5","TOP6","REPORTED","TOP8")</f>
        <v>0</v>
      </c>
      <c r="DC746" s="53">
        <f>_xll.OneStreamExcelAddIn.XFFunctions.XFGetCell("TRUE", "CONSOL", $D$3,"TOT_Entity","USD","Actual",[1]Setup!C23,"PERIODIC",$B746,"TOPFLOW","TOP","TOP","top1",$C746,"top3","Open_Acute_DIV1","TOP5","TOP6","REPORTED","TOP8")</f>
        <v>0</v>
      </c>
      <c r="DD746" s="53">
        <f>_xll.OneStreamExcelAddIn.XFFunctions.XFGetCell("TRUE", "CONSOL", $D$3,"TOT_Entity","USD","Actual",[1]Setup!C24,"PERIODIC",$B746,"TOPFLOW","TOP","TOP","top1",$C746,"top3","Open_Acute_DIV1","TOP5","TOP6","REPORTED","TOP8")</f>
        <v>0</v>
      </c>
      <c r="DE746" s="53">
        <f>_xll.OneStreamExcelAddIn.XFFunctions.XFGetCell("TRUE", "CONSOL", $D$3,"TOT_Entity","USD","Actual",[1]Setup!C25,"PERIODIC",$B746,"TOPFLOW","TOP","TOP","top1",$C746,"top3","Open_Acute_DIV1","TOP5","TOP6","REPORTED","TOP8")</f>
        <v>6653.75</v>
      </c>
      <c r="DF746" s="53">
        <f>_xll.OneStreamExcelAddIn.XFFunctions.XFGetCell("TRUE", "CONSOL", $D$3,"TOT_Entity","USD","Actual",[1]Setup!C26,"PERIODIC",$B746,"TOPFLOW","TOP","TOP","top1",$C746,"top3","Open_Acute_DIV1","TOP5","TOP6","REPORTED","TOP8")</f>
        <v>-6653.75</v>
      </c>
      <c r="DG746" s="53">
        <f>_xll.OneStreamExcelAddIn.XFFunctions.XFGetCell("TRUE", "CONSOL", $D$3,"TOT_Entity","USD","Actual",[1]Setup!C27,"PERIODIC",$B746,"TOPFLOW","TOP","TOP","top1",$C746,"top3","Open_Acute_DIV1","TOP5","TOP6","REPORTED","TOP8")</f>
        <v>0</v>
      </c>
      <c r="DH746" s="53">
        <f>_xll.OneStreamExcelAddIn.XFFunctions.XFGetCell("TRUE", "CONSOL", $D$3,"TOT_Entity","USD","Actual",[1]Setup!C28,"PERIODIC",$B746,"TOPFLOW","TOP","TOP","top1",$C746,"top3","Open_Acute_DIV1","TOP5","TOP6","REPORTED","TOP8")</f>
        <v>0</v>
      </c>
      <c r="DI746" s="178"/>
      <c r="DJ746" s="53">
        <f>_xll.OneStreamExcelAddIn.XFFunctions.XFGetCell("TRUE", "CONSOL", $D$3,"TOT_Entity","Aggregated","Budget_Working",[1]Setup!C4,"PERIODIC",$B746,"TOPFLOW","TOP","TOP","top1",$C746,"top3","Open_Acute_DIV1","TOP5","TOP6","REPORTED","TOP8")</f>
        <v>0</v>
      </c>
      <c r="DK746" s="53">
        <f>_xll.OneStreamExcelAddIn.XFFunctions.XFGetCell("TRUE", "CONSOL", $D$3,"TOT_Entity","Aggregated","Budget_Working",[1]Setup!C5,"PERIODIC",$B746,"TOPFLOW","TOP","TOP","top1",$C746,"top3","Open_Acute_DIV1","TOP5","TOP6","REPORTED","TOP8")</f>
        <v>0</v>
      </c>
      <c r="DL746" s="53">
        <f>_xll.OneStreamExcelAddIn.XFFunctions.XFGetCell("TRUE", "CONSOL", $D$3,"TOT_Entity","Aggregated","Budget_Working",[1]Setup!C6,"PERIODIC",$B746,"TOPFLOW","TOP","TOP","top1",$C746,"top3","Open_Acute_DIV1","TOP5","TOP6","REPORTED","TOP8")</f>
        <v>0</v>
      </c>
      <c r="DM746" s="53">
        <f>_xll.OneStreamExcelAddIn.XFFunctions.XFGetCell("TRUE", "CONSOL", $D$3,"TOT_Entity","Aggregated","Budget_Working",[1]Setup!C7,"PERIODIC",$B746,"TOPFLOW","TOP","TOP","top1",$C746,"top3","Open_Acute_DIV1","TOP5","TOP6","REPORTED","TOP8")</f>
        <v>0</v>
      </c>
      <c r="DN746" s="53">
        <f>_xll.OneStreamExcelAddIn.XFFunctions.XFGetCell("TRUE", "CONSOL", $D$3,"TOT_Entity","Aggregated","Budget_Working",[1]Setup!C8,"PERIODIC",$B746,"TOPFLOW","TOP","TOP","top1",$C746,"top3","Open_Acute_DIV1","TOP5","TOP6","REPORTED","TOP8")</f>
        <v>0</v>
      </c>
      <c r="DO746" s="53">
        <f>_xll.OneStreamExcelAddIn.XFFunctions.XFGetCell("TRUE", "CONSOL", $D$3,"TOT_Entity","Aggregated","Budget_Working",[1]Setup!C9,"PERIODIC",$B746,"TOPFLOW","TOP","TOP","top1",$C746,"top3","Open_Acute_DIV1","TOP5","TOP6","REPORTED","TOP8")</f>
        <v>0</v>
      </c>
      <c r="DP746" s="53">
        <f>_xll.OneStreamExcelAddIn.XFFunctions.XFGetCell("TRUE", "CONSOL", $D$3,"TOT_Entity","Aggregated","Budget_Working",[1]Setup!C10,"PERIODIC",$B746,"TOPFLOW","TOP","TOP","top1",$C746,"top3","Open_Acute_DIV1","TOP5","TOP6","REPORTED","TOP8")</f>
        <v>0</v>
      </c>
      <c r="DQ746" s="53">
        <f>_xll.OneStreamExcelAddIn.XFFunctions.XFGetCell("TRUE", "CONSOL", $D$3,"TOT_Entity","Aggregated","Budget_Working",[1]Setup!C11,"PERIODIC",$B746,"TOPFLOW","TOP","TOP","top1",$C746,"top3","Open_Acute_DIV1","TOP5","TOP6","REPORTED","TOP8")</f>
        <v>0</v>
      </c>
      <c r="DR746" s="53">
        <f>_xll.OneStreamExcelAddIn.XFFunctions.XFGetCell("TRUE", "CONSOL", $D$3,"TOT_Entity","Aggregated","Budget_Working",[1]Setup!C12,"PERIODIC",$B746,"TOPFLOW","TOP","TOP","top1",$C746,"top3","Open_Acute_DIV1","TOP5","TOP6","REPORTED","TOP8")</f>
        <v>0</v>
      </c>
      <c r="DS746" s="53">
        <f>_xll.OneStreamExcelAddIn.XFFunctions.XFGetCell("TRUE", "CONSOL", $D$3,"TOT_Entity","Aggregated","Budget_Working",[1]Setup!C13,"PERIODIC",$B746,"TOPFLOW","TOP","TOP","top1",$C746,"top3","Open_Acute_DIV1","TOP5","TOP6","REPORTED","TOP8")</f>
        <v>0</v>
      </c>
      <c r="DT746" s="53">
        <f>_xll.OneStreamExcelAddIn.XFFunctions.XFGetCell("TRUE", "CONSOL", $D$3,"TOT_Entity","Aggregated","Budget_Working",[1]Setup!C14,"PERIODIC",$B746,"TOPFLOW","TOP","TOP","top1",$C746,"top3","Open_Acute_DIV1","TOP5","TOP6","REPORTED","TOP8")</f>
        <v>0</v>
      </c>
      <c r="DU746" s="53">
        <f>_xll.OneStreamExcelAddIn.XFFunctions.XFGetCell("TRUE", "CONSOL", $D$3,"TOT_Entity","Aggregated","Budget_Working",[1]Setup!C15,"PERIODIC",$B746,"TOPFLOW","TOP","TOP","top1",$C746,"top3","Open_Acute_DIV1","TOP5","TOP6","REPORTED","TOP8")</f>
        <v>0</v>
      </c>
      <c r="DV746" s="178"/>
      <c r="DW746" s="53">
        <f>_xll.OneStreamExcelAddIn.XFFunctions.XFGetCell("TRUE", "CONSOL", $D$3,"TOT_Entity","USD","Budget_Final",[1]Setup!C17,"PERIODIC",$B746,"TOPFLOW","TOP","TOP","top1",$C746,"top3","Open_Acute_DIV1","TOP5","TOP6","REPORTED","TOP8")</f>
        <v>0</v>
      </c>
      <c r="DX746" s="53">
        <f>_xll.OneStreamExcelAddIn.XFFunctions.XFGetCell("TRUE", "CONSOL", $D$3,"TOT_Entity","USD","Budget_Final",[1]Setup!C18,"PERIODIC",$B746,"TOPFLOW","TOP","TOP","top1",$C746,"top3","Open_Acute_DIV1","TOP5","TOP6","REPORTED","TOP8")</f>
        <v>0</v>
      </c>
      <c r="DY746" s="53">
        <f>_xll.OneStreamExcelAddIn.XFFunctions.XFGetCell("TRUE", "CONSOL", $D$3,"TOT_Entity","USD","Budget_Final",[1]Setup!C19,"PERIODIC",$B746,"TOPFLOW","TOP","TOP","top1",$C746,"top3","Open_Acute_DIV1","TOP5","TOP6","REPORTED","TOP8")</f>
        <v>0</v>
      </c>
      <c r="DZ746" s="53">
        <f>_xll.OneStreamExcelAddIn.XFFunctions.XFGetCell("TRUE", "CONSOL", $D$3,"TOT_Entity","USD","Budget_Final",[1]Setup!C20,"PERIODIC",$B746,"TOPFLOW","TOP","TOP","top1",$C746,"top3","Open_Acute_DIV1","TOP5","TOP6","REPORTED","TOP8")</f>
        <v>0</v>
      </c>
      <c r="EA746" s="53">
        <f>_xll.OneStreamExcelAddIn.XFFunctions.XFGetCell("TRUE", "CONSOL", $D$3,"TOT_Entity","USD","Budget_Final",[1]Setup!C21,"PERIODIC",$B746,"TOPFLOW","TOP","TOP","top1",$C746,"top3","Open_Acute_DIV1","TOP5","TOP6","REPORTED","TOP8")</f>
        <v>0</v>
      </c>
      <c r="EB746" s="53">
        <f>_xll.OneStreamExcelAddIn.XFFunctions.XFGetCell("TRUE", "CONSOL", $D$3,"TOT_Entity","USD","Budget_Final",[1]Setup!C22,"PERIODIC",$B746,"TOPFLOW","TOP","TOP","top1",$C746,"top3","Open_Acute_DIV1","TOP5","TOP6","REPORTED","TOP8")</f>
        <v>0</v>
      </c>
      <c r="EC746" s="53">
        <f>_xll.OneStreamExcelAddIn.XFFunctions.XFGetCell("TRUE", "CONSOL", $D$3,"TOT_Entity","USD","Budget_Final",[1]Setup!C23,"PERIODIC",$B746,"TOPFLOW","TOP","TOP","top1",$C746,"top3","Open_Acute_DIV1","TOP5","TOP6","REPORTED","TOP8")</f>
        <v>0</v>
      </c>
      <c r="ED746" s="53">
        <f>_xll.OneStreamExcelAddIn.XFFunctions.XFGetCell("TRUE", "CONSOL", $D$3,"TOT_Entity","USD","Budget_Final",[1]Setup!C24,"PERIODIC",$B746,"TOPFLOW","TOP","TOP","top1",$C746,"top3","Open_Acute_DIV1","TOP5","TOP6","REPORTED","TOP8")</f>
        <v>0</v>
      </c>
      <c r="EE746" s="53">
        <f>_xll.OneStreamExcelAddIn.XFFunctions.XFGetCell("TRUE", "CONSOL", $D$3,"TOT_Entity","USD","Budget_Final",[1]Setup!C25,"PERIODIC",$B746,"TOPFLOW","TOP","TOP","top1",$C746,"top3","Open_Acute_DIV1","TOP5","TOP6","REPORTED","TOP8")</f>
        <v>0</v>
      </c>
      <c r="EF746" s="53">
        <f>_xll.OneStreamExcelAddIn.XFFunctions.XFGetCell("TRUE", "CONSOL", $D$3,"TOT_Entity","USD","Budget_Final",[1]Setup!C26,"PERIODIC",$B746,"TOPFLOW","TOP","TOP","top1",$C746,"top3","Open_Acute_DIV1","TOP5","TOP6","REPORTED","TOP8")</f>
        <v>0</v>
      </c>
      <c r="EG746" s="53">
        <f>_xll.OneStreamExcelAddIn.XFFunctions.XFGetCell("TRUE", "CONSOL", $D$3,"TOT_Entity","USD","Budget_Final",[1]Setup!C27,"PERIODIC",$B746,"TOPFLOW","TOP","TOP","top1",$C746,"top3","Open_Acute_DIV1","TOP5","TOP6","REPORTED","TOP8")</f>
        <v>0</v>
      </c>
      <c r="EH746" s="53">
        <f>_xll.OneStreamExcelAddIn.XFFunctions.XFGetCell("TRUE", "CONSOL", $D$3,"TOT_Entity","USD","Budget_Final",[1]Setup!C28,"PERIODIC",$B746,"TOPFLOW","TOP","TOP","top1",$C746,"top3","Open_Acute_DIV1","TOP5","TOP6","REPORTED","TOP8")</f>
        <v>0</v>
      </c>
    </row>
    <row r="747" spans="2:138" x14ac:dyDescent="0.25">
      <c r="B747" s="51">
        <v>69163</v>
      </c>
      <c r="C747" s="51"/>
      <c r="D747" t="str" cm="1">
        <f t="array" ref="D747">_xll.OneStreamExcelAddIn.XFFunctions.XFGetMemberInfo("Description","Account",B747)</f>
        <v>Postage</v>
      </c>
      <c r="E747" s="53">
        <f>_xll.OneStreamExcelAddIn.XFFunctions.XFGetCell("TRUE", "CONSOL", $D$3,"TOT_Entity","USD","Actual",$E$3,"PERIODIC",$B747,"TOPFLOW","TOP","TOP","top1",$C747,"top3","Open_Acute_DIV1","TOP5","TOP6","REPORTED","TOP8")</f>
        <v>422.59</v>
      </c>
      <c r="F747" s="53">
        <f>_xll.OneStreamExcelAddIn.XFFunctions.XFGetCell("TRUE", "CONSOL", $D$3,"TOT_Entity","Aggregated","Budget_Working",$E$3,"PERIODIC",$B747,"TOPFLOW","TOP","TOP","top1",$C747,"top3","Open_Acute_DIV1","TOP5","TOP6","REPORTED","TOP8")</f>
        <v>383.08666666699997</v>
      </c>
      <c r="G747" s="53">
        <f t="shared" si="2029"/>
        <v>-39.503333333</v>
      </c>
      <c r="H747" s="55">
        <f t="shared" si="2030"/>
        <v>-0.10311852844343046</v>
      </c>
      <c r="I747" s="41"/>
      <c r="J747" s="53">
        <f>_xll.OneStreamExcelAddIn.XFFunctions.XFGetCell("TRUE", "CONSOL", $D$3,"TOT_Entity","USD","Actual",$E$3,"YTD",$B747,"TOPFLOW","TOP","TOP","top1",$C747,"TOP3","Open_Acute_DIV1","TOP5","TOP6","REPORTED","TOP8")</f>
        <v>1642.08</v>
      </c>
      <c r="K747" s="53">
        <f>_xll.OneStreamExcelAddIn.XFFunctions.XFGetCell("TRUE", "CONSOL", $D$3,"TOT_Entity","Aggregated","Budget_Working",$E$3,"YTD",$B747,"TOPFLOW","TOP","TOP","top1",$C747,"TOP3","Open_Acute_DIV1","TOP5","TOP6","REPORTED","TOP8")</f>
        <v>1532.3466666679999</v>
      </c>
      <c r="L747" s="53">
        <f t="shared" si="2031"/>
        <v>-109.73333333200003</v>
      </c>
      <c r="M747" s="40">
        <f t="shared" si="2060"/>
        <v>-7.1611297703677509E-2</v>
      </c>
      <c r="N747" s="41"/>
      <c r="O747" s="53">
        <f>_xll.OneStreamExcelAddIn.XFFunctions.XFGetCell("TRUE", "CONSOL", $D$3,"TOT_Entity","USD","Actual",$F$3,"YTD",$B747,"TOPFLOW","TOP","TOP","top1",$C747,"TOP3","Open_Acute_DIV1","TOP5","TOP6","REPORTED","TOP8")</f>
        <v>1306.98</v>
      </c>
      <c r="P747" s="53">
        <f>_xll.OneStreamExcelAddIn.XFFunctions.XFGetCell("TRUE", "CONSOL", $D$3,"TOT_Entity","USD","Actual",$E$3,"YTD",$B747,"TOPFLOW","TOP","TOP","top1",$C747,"top3","Open_Acute_DIV1","TOP5","TOP6","REPORTED","VAR_BW_PY_Actual")</f>
        <v>-335.1</v>
      </c>
      <c r="Q747" s="40">
        <f t="shared" si="2033"/>
        <v>-0.25639259973373735</v>
      </c>
      <c r="R747" s="41"/>
      <c r="S747" s="53">
        <f>_xll.OneStreamExcelAddIn.XFFunctions.XFGetCell("TRUE", "CONSOL", $D$3,"TOT_Entity","USD","MIDFCST",$E$3,"MTD",$B747,"TOPFLOW","TOP","TOP","top1",$C747,"TOP3","Open_Acute_DIV1","TOP5","TOP6","REPORTED","TOP8")</f>
        <v>0</v>
      </c>
      <c r="T747" s="53">
        <f t="shared" si="2034"/>
        <v>-422.59</v>
      </c>
      <c r="U747" s="40">
        <f t="shared" si="2035"/>
        <v>0</v>
      </c>
      <c r="V747" s="41"/>
      <c r="W747" s="42"/>
      <c r="X747" s="43"/>
      <c r="Y747" s="42"/>
      <c r="Z747" s="44"/>
      <c r="AB747" s="53">
        <f>_xll.OneStreamExcelAddIn.XFFunctions.XFGetCell("TRUE", "CONSOL", $D$3,"TOT_Entity","USD","Actual",[1]Setup!C4,"PERIODIC",$B747,"TOPFLOW","TOP","TOP","top1",$C747,"top3","Open_Acute_DIV1","TOP5","TOP6","REPORTED","TOP8")</f>
        <v>318.49</v>
      </c>
      <c r="AC747" s="53">
        <f>_xll.OneStreamExcelAddIn.XFFunctions.XFGetCell("TRUE", "CONSOL", $D$3,"TOT_Entity","Aggregated","Budget_Working",[1]Setup!C4,"PERIODIC",$B747,"TOPFLOW","TOP","TOP","top1",$C747,"top3","Open_Acute_DIV1","TOP5","TOP6","REPORTED","TOP8")</f>
        <v>383.08666666699997</v>
      </c>
      <c r="AD747" s="53">
        <f t="shared" si="2036"/>
        <v>64.596666666999965</v>
      </c>
      <c r="AE747" s="40">
        <f t="shared" si="2037"/>
        <v>0.16862154777929389</v>
      </c>
      <c r="AG747" s="53">
        <f>_xll.OneStreamExcelAddIn.XFFunctions.XFGetCell("TRUE", "CONSOL", $D$3,"TOT_Entity","USD","Actual",[1]Setup!C5,"PERIODIC",$B747,"TOPFLOW","TOP","TOP","top1",$C747,"top3","Open_Acute_DIV1","TOP5","TOP6","REPORTED","TOP8")</f>
        <v>88.45</v>
      </c>
      <c r="AH747" s="53">
        <f>_xll.OneStreamExcelAddIn.XFFunctions.XFGetCell("TRUE", "CONSOL", $D$3,"TOT_Entity","Aggregated","Budget_Working",[1]Setup!C5,"PERIODIC",$B747,"TOPFLOW","TOP","TOP","top1",$C747,"top3","Open_Acute_DIV1","TOP5","TOP6","REPORTED","TOP8")</f>
        <v>383.08666666699997</v>
      </c>
      <c r="AI747" s="53">
        <f t="shared" si="2038"/>
        <v>294.63666666699999</v>
      </c>
      <c r="AJ747" s="40">
        <f t="shared" si="2039"/>
        <v>0.76911229834870343</v>
      </c>
      <c r="AL747" s="53">
        <f>_xll.OneStreamExcelAddIn.XFFunctions.XFGetCell("TRUE", "CONSOL", $D$3,"TOT_Entity","USD","Actual",[1]Setup!C6,"PERIODIC",$B747,"TOPFLOW","TOP","TOP","top1",$C747,"top3","Open_Acute_DIV1","TOP5","TOP6","REPORTED","TOP8")</f>
        <v>812.55</v>
      </c>
      <c r="AM747" s="53">
        <f>_xll.OneStreamExcelAddIn.XFFunctions.XFGetCell("TRUE", "CONSOL", $D$3,"TOT_Entity","Aggregated","Budget_Working",[1]Setup!C6,"PERIODIC",$B747,"TOPFLOW","TOP","TOP","top1",$C747,"top3","Open_Acute_DIV1","TOP5","TOP6","REPORTED","TOP8")</f>
        <v>383.08666666699997</v>
      </c>
      <c r="AN747" s="53">
        <f t="shared" si="2040"/>
        <v>-429.46333333299998</v>
      </c>
      <c r="AO747" s="40">
        <f t="shared" si="2041"/>
        <v>-1.1210605084992769</v>
      </c>
      <c r="AQ747" s="53">
        <f>_xll.OneStreamExcelAddIn.XFFunctions.XFGetCell("TRUE", "CONSOL", $D$3,"TOT_Entity","USD","Actual",[1]Setup!C7,"PERIODIC",$B747,"TOPFLOW","TOP","TOP","top1",$C747,"top3","Open_Acute_DIV1","TOP5","TOP6","REPORTED","TOP8")</f>
        <v>422.59</v>
      </c>
      <c r="AR747" s="53">
        <f>_xll.OneStreamExcelAddIn.XFFunctions.XFGetCell("TRUE", "CONSOL", $D$3,"TOT_Entity","Aggregated","Budget_Working",[1]Setup!C7,"PERIODIC",$B747,"TOPFLOW","TOP","TOP","top1",$C747,"top3","Open_Acute_DIV1","TOP5","TOP6","REPORTED","TOP8")</f>
        <v>383.08666666699997</v>
      </c>
      <c r="AS747" s="53">
        <f t="shared" si="2042"/>
        <v>-39.503333333</v>
      </c>
      <c r="AT747" s="40">
        <f t="shared" si="2043"/>
        <v>-0.10311852844343046</v>
      </c>
      <c r="AV747" s="53">
        <f>_xll.OneStreamExcelAddIn.XFFunctions.XFGetCell("TRUE", "CONSOL", $D$3,"TOT_Entity","USD","Actual",[1]Setup!C8,"PERIODIC",$B747,"TOPFLOW","TOP","TOP","top1",$C747,"top3","Open_Acute_DIV1","TOP5","TOP6","REPORTED","TOP8")</f>
        <v>-1642.08</v>
      </c>
      <c r="AW747" s="53">
        <f>_xll.OneStreamExcelAddIn.XFFunctions.XFGetCell("TRUE", "CONSOL", $D$3,"TOT_Entity","Aggregated","Budget_Working",[1]Setup!C8,"PERIODIC",$B747,"TOPFLOW","TOP","TOP","top1",$C747,"top3","Open_Acute_DIV1","TOP5","TOP6","REPORTED","TOP8")</f>
        <v>383.08666666699997</v>
      </c>
      <c r="AX747" s="53">
        <f t="shared" si="2044"/>
        <v>2025.1666666669998</v>
      </c>
      <c r="AY747" s="40">
        <f t="shared" si="2045"/>
        <v>5.2864451908147103</v>
      </c>
      <c r="BA747" s="53">
        <f>_xll.OneStreamExcelAddIn.XFFunctions.XFGetCell("TRUE", "CONSOL", $D$3,"TOT_Entity","USD","Actual",[1]Setup!C9,"PERIODIC",$B747,"TOPFLOW","TOP","TOP","top1",$C747,"top3","Open_Acute_DIV1","TOP5","TOP6","REPORTED","TOP8")</f>
        <v>0</v>
      </c>
      <c r="BB747" s="53">
        <f>_xll.OneStreamExcelAddIn.XFFunctions.XFGetCell("TRUE", "CONSOL", $D$3,"TOT_Entity","Aggregated","Budget_Working",[1]Setup!C9,"PERIODIC",$B747,"TOPFLOW","TOP","TOP","top1",$C747,"top3","Open_Acute_DIV1","TOP5","TOP6","REPORTED","TOP8")</f>
        <v>383.08666666699997</v>
      </c>
      <c r="BC747" s="53">
        <f t="shared" si="2046"/>
        <v>383.08666666699997</v>
      </c>
      <c r="BD747" s="40">
        <f t="shared" si="2047"/>
        <v>1</v>
      </c>
      <c r="BF747" s="53">
        <f>_xll.OneStreamExcelAddIn.XFFunctions.XFGetCell("TRUE", "CONSOL", $D$3,"TOT_Entity","USD","Actual",[1]Setup!C10,"PERIODIC",$B747,"TOPFLOW","TOP","TOP","top1",$C747,"top3","Open_Acute_DIV1","TOP5","TOP6","REPORTED","TOP8")</f>
        <v>0</v>
      </c>
      <c r="BG747" s="53">
        <f>_xll.OneStreamExcelAddIn.XFFunctions.XFGetCell("TRUE", "CONSOL", $D$3,"TOT_Entity","Aggregated","Budget_Working",[1]Setup!C10,"PERIODIC",$B747,"TOPFLOW","TOP","TOP","top1",$C747,"top3","Open_Acute_DIV1","TOP5","TOP6","REPORTED","TOP8")</f>
        <v>383.08666666699997</v>
      </c>
      <c r="BH747" s="53">
        <f t="shared" si="2048"/>
        <v>383.08666666699997</v>
      </c>
      <c r="BI747" s="40">
        <f t="shared" si="2049"/>
        <v>1</v>
      </c>
      <c r="BK747" s="53">
        <f>_xll.OneStreamExcelAddIn.XFFunctions.XFGetCell("TRUE", "CONSOL", $D$3,"TOT_Entity","USD","Actual",[1]Setup!C11,"PERIODIC",$B747,"TOPFLOW","TOP","TOP","top1",$C747,"top3","Open_Acute_DIV1","TOP5","TOP6","REPORTED","TOP8")</f>
        <v>0</v>
      </c>
      <c r="BL747" s="53">
        <f>_xll.OneStreamExcelAddIn.XFFunctions.XFGetCell("TRUE", "CONSOL", $D$3,"TOT_Entity","Aggregated","Budget_Working",[1]Setup!C11,"PERIODIC",$B747,"TOPFLOW","TOP","TOP","top1",$C747,"top3","Open_Acute_DIV1","TOP5","TOP6","REPORTED","TOP8")</f>
        <v>383.08666666699997</v>
      </c>
      <c r="BM747" s="53">
        <f t="shared" si="2050"/>
        <v>383.08666666699997</v>
      </c>
      <c r="BN747" s="40">
        <f t="shared" si="2051"/>
        <v>1</v>
      </c>
      <c r="BP747" s="53">
        <f>_xll.OneStreamExcelAddIn.XFFunctions.XFGetCell("TRUE", "CONSOL", $D$3,"TOT_Entity","USD","Actual",[1]Setup!C12,"PERIODIC",$B747,"TOPFLOW","TOP","TOP","top1",$C747,"top3","Open_Acute_DIV1","TOP5","TOP6","REPORTED","TOP8")</f>
        <v>0</v>
      </c>
      <c r="BQ747" s="53">
        <f>_xll.OneStreamExcelAddIn.XFFunctions.XFGetCell("TRUE", "CONSOL", $D$3,"TOT_Entity","Aggregated","Budget_Working",[1]Setup!C12,"PERIODIC",$B747,"TOPFLOW","TOP","TOP","top1",$C747,"top3","Open_Acute_DIV1","TOP5","TOP6","REPORTED","TOP8")</f>
        <v>383.08666666699997</v>
      </c>
      <c r="BR747" s="53">
        <f t="shared" si="2052"/>
        <v>383.08666666699997</v>
      </c>
      <c r="BS747" s="40">
        <f t="shared" si="2053"/>
        <v>1</v>
      </c>
      <c r="BU747" s="53">
        <f>_xll.OneStreamExcelAddIn.XFFunctions.XFGetCell("TRUE", "CONSOL", $D$3,"TOT_Entity","USD","Actual",[1]Setup!C13,"PERIODIC",$B747,"TOPFLOW","TOP","TOP","top1",$C747,"top3","Open_Acute_DIV1","TOP5","TOP6","REPORTED","TOP8")</f>
        <v>0</v>
      </c>
      <c r="BV747" s="53">
        <f>_xll.OneStreamExcelAddIn.XFFunctions.XFGetCell("TRUE", "CONSOL", $D$3,"TOT_Entity","Aggregated","Budget_Working",[1]Setup!C13,"PERIODIC",$B747,"TOPFLOW","TOP","TOP","top1",$C747,"top3","Open_Acute_DIV1","TOP5","TOP6","REPORTED","TOP8")</f>
        <v>383.08666666699997</v>
      </c>
      <c r="BW747" s="53">
        <f t="shared" si="2054"/>
        <v>383.08666666699997</v>
      </c>
      <c r="BX747" s="40">
        <f t="shared" si="2055"/>
        <v>1</v>
      </c>
      <c r="BZ747" s="53">
        <f>_xll.OneStreamExcelAddIn.XFFunctions.XFGetCell("TRUE", "CONSOL", $D$3,"TOT_Entity","USD","Actual",[1]Setup!C14,"PERIODIC",$B747,"TOPFLOW","TOP","TOP","top1",$C747,"top3","Open_Acute_DIV1","TOP5","TOP6","REPORTED","TOP8")</f>
        <v>0</v>
      </c>
      <c r="CA747" s="53">
        <f>_xll.OneStreamExcelAddIn.XFFunctions.XFGetCell("TRUE", "CONSOL", $D$3,"TOT_Entity","Aggregated","Budget_Working",[1]Setup!C14,"PERIODIC",$B747,"TOPFLOW","TOP","TOP","top1",$C747,"top3","Open_Acute_DIV1","TOP5","TOP6","REPORTED","TOP8")</f>
        <v>383.08666666699997</v>
      </c>
      <c r="CB747" s="53">
        <f t="shared" si="2056"/>
        <v>383.08666666699997</v>
      </c>
      <c r="CC747" s="40">
        <f t="shared" si="2057"/>
        <v>1</v>
      </c>
      <c r="CE747" s="53">
        <f>_xll.OneStreamExcelAddIn.XFFunctions.XFGetCell("TRUE", "CONSOL", $D$3,"TOT_Entity","USD","Actual",[1]Setup!C15,"PERIODIC",$B747,"TOPFLOW","TOP","TOP","top1",$C747,"top3","Open_Acute_DIV1","TOP5","TOP6","REPORTED","TOP8")</f>
        <v>0</v>
      </c>
      <c r="CF747" s="53">
        <f>_xll.OneStreamExcelAddIn.XFFunctions.XFGetCell("TRUE", "CONSOL", $D$3,"TOT_Entity","Aggregated","Budget_Working",[1]Setup!C15,"PERIODIC",$B747,"TOPFLOW","TOP","TOP","top1",$C747,"top3","Open_Acute_DIV1","TOP5","TOP6","REPORTED","TOP8")</f>
        <v>383.08666666699997</v>
      </c>
      <c r="CG747" s="53">
        <f t="shared" si="2058"/>
        <v>383.08666666699997</v>
      </c>
      <c r="CH747" s="40">
        <f t="shared" si="2059"/>
        <v>1</v>
      </c>
      <c r="CI747" s="212"/>
      <c r="CJ747" s="53">
        <f>_xll.OneStreamExcelAddIn.XFFunctions.XFGetCell("TRUE", "CONSOL", $D$3,"TOT_Entity","USD","Actual",[1]Setup!C4,"PERIODIC",$B747,"TOPFLOW","TOP","TOP","top1",$C747,"top3","Open_Acute_DIV1","TOP5","TOP6","REPORTED","TOP8")</f>
        <v>318.49</v>
      </c>
      <c r="CK747" s="53">
        <f>_xll.OneStreamExcelAddIn.XFFunctions.XFGetCell("TRUE", "CONSOL", $D$3,"TOT_Entity","USD","Actual",[1]Setup!C5,"PERIODIC",$B747,"TOPFLOW","TOP","TOP","top1",$C747,"top3","Open_Acute_DIV1","TOP5","TOP6","REPORTED","TOP8")</f>
        <v>88.45</v>
      </c>
      <c r="CL747" s="53">
        <f>_xll.OneStreamExcelAddIn.XFFunctions.XFGetCell("TRUE", "CONSOL", $D$3,"TOT_Entity","USD","Actual",[1]Setup!C6,"PERIODIC",$B747,"TOPFLOW","TOP","TOP","top1",$C747,"top3","Open_Acute_DIV1","TOP5","TOP6","REPORTED","TOP8")</f>
        <v>812.55</v>
      </c>
      <c r="CM747" s="53">
        <f>_xll.OneStreamExcelAddIn.XFFunctions.XFGetCell("TRUE", "CONSOL", $D$3,"TOT_Entity","USD","Actual",[1]Setup!C7,"PERIODIC",$B747,"TOPFLOW","TOP","TOP","top1",$C747,"top3","Open_Acute_DIV1","TOP5","TOP6","REPORTED","TOP8")</f>
        <v>422.59</v>
      </c>
      <c r="CN747" s="53">
        <f>_xll.OneStreamExcelAddIn.XFFunctions.XFGetCell("TRUE", "CONSOL", $D$3,"TOT_Entity","USD","Actual",[1]Setup!C8,"PERIODIC",$B747,"TOPFLOW","TOP","TOP","top1",$C747,"top3","Open_Acute_DIV1","TOP5","TOP6","REPORTED","TOP8")</f>
        <v>-1642.08</v>
      </c>
      <c r="CO747" s="53">
        <f>_xll.OneStreamExcelAddIn.XFFunctions.XFGetCell("TRUE", "CONSOL", $D$3,"TOT_Entity","USD","Actual",[1]Setup!C9,"PERIODIC",$B747,"TOPFLOW","TOP","TOP","top1",$C747,"top3","Open_Acute_DIV1","TOP5","TOP6","REPORTED","TOP8")</f>
        <v>0</v>
      </c>
      <c r="CP747" s="53">
        <f>_xll.OneStreamExcelAddIn.XFFunctions.XFGetCell("TRUE", "CONSOL", $D$3,"TOT_Entity","USD","Actual",[1]Setup!C10,"PERIODIC",$B747,"TOPFLOW","TOP","TOP","top1",$C747,"top3","Open_Acute_DIV1","TOP5","TOP6","REPORTED","TOP8")</f>
        <v>0</v>
      </c>
      <c r="CQ747" s="53">
        <f>_xll.OneStreamExcelAddIn.XFFunctions.XFGetCell("TRUE", "CONSOL", $D$3,"TOT_Entity","USD","Actual",[1]Setup!C11,"PERIODIC",$B747,"TOPFLOW","TOP","TOP","top1",$C747,"top3","Open_Acute_DIV1","TOP5","TOP6","REPORTED","TOP8")</f>
        <v>0</v>
      </c>
      <c r="CR747" s="53">
        <f>_xll.OneStreamExcelAddIn.XFFunctions.XFGetCell("TRUE", "CONSOL", $D$3,"TOT_Entity","USD","Actual",[1]Setup!C12,"PERIODIC",$B747,"TOPFLOW","TOP","TOP","top1",$C747,"top3","Open_Acute_DIV1","TOP5","TOP6","REPORTED","TOP8")</f>
        <v>0</v>
      </c>
      <c r="CS747" s="53">
        <f>_xll.OneStreamExcelAddIn.XFFunctions.XFGetCell("TRUE", "CONSOL", $D$3,"TOT_Entity","USD","Actual",[1]Setup!C13,"PERIODIC",$B747,"TOPFLOW","TOP","TOP","top1",$C747,"top3","Open_Acute_DIV1","TOP5","TOP6","REPORTED","TOP8")</f>
        <v>0</v>
      </c>
      <c r="CT747" s="53">
        <f>_xll.OneStreamExcelAddIn.XFFunctions.XFGetCell("TRUE", "CONSOL", $D$3,"TOT_Entity","USD","Actual",[1]Setup!C14,"PERIODIC",$B747,"TOPFLOW","TOP","TOP","top1",$C747,"top3","Open_Acute_DIV1","TOP5","TOP6","REPORTED","TOP8")</f>
        <v>0</v>
      </c>
      <c r="CU747" s="53">
        <f>_xll.OneStreamExcelAddIn.XFFunctions.XFGetCell("TRUE", "CONSOL", $D$3,"TOT_Entity","USD","Actual",[1]Setup!C15,"PERIODIC",$B747,"TOPFLOW","TOP","TOP","top1",$C747,"top3","Open_Acute_DIV1","TOP5","TOP6","REPORTED","TOP8")</f>
        <v>0</v>
      </c>
      <c r="CV747" s="212"/>
      <c r="CW747" s="53">
        <f>_xll.OneStreamExcelAddIn.XFFunctions.XFGetCell("TRUE", "CONSOL", $D$3,"TOT_Entity","USD","Actual",[1]Setup!C17,"PERIODIC",$B747,"TOPFLOW","TOP","TOP","top1",$C747,"top3","Open_Acute_DIV1","TOP5","TOP6","REPORTED","TOP8")</f>
        <v>361.2</v>
      </c>
      <c r="CX747" s="53">
        <f>_xll.OneStreamExcelAddIn.XFFunctions.XFGetCell("TRUE", "CONSOL", $D$3,"TOT_Entity","USD","Actual",[1]Setup!C18,"PERIODIC",$B747,"TOPFLOW","TOP","TOP","top1",$C747,"top3","Open_Acute_DIV1","TOP5","TOP6","REPORTED","TOP8")</f>
        <v>414.61</v>
      </c>
      <c r="CY747" s="53">
        <f>_xll.OneStreamExcelAddIn.XFFunctions.XFGetCell("TRUE", "CONSOL", $D$3,"TOT_Entity","USD","Actual",[1]Setup!C19,"PERIODIC",$B747,"TOPFLOW","TOP","TOP","top1",$C747,"top3","Open_Acute_DIV1","TOP5","TOP6","REPORTED","TOP8")</f>
        <v>169.58</v>
      </c>
      <c r="CZ747" s="53">
        <f>_xll.OneStreamExcelAddIn.XFFunctions.XFGetCell("TRUE", "CONSOL", $D$3,"TOT_Entity","USD","Actual",[1]Setup!C20,"PERIODIC",$B747,"TOPFLOW","TOP","TOP","top1",$C747,"top3","Open_Acute_DIV1","TOP5","TOP6","REPORTED","TOP8")</f>
        <v>361.59</v>
      </c>
      <c r="DA747" s="53">
        <f>_xll.OneStreamExcelAddIn.XFFunctions.XFGetCell("TRUE", "CONSOL", $D$3,"TOT_Entity","USD","Actual",[1]Setup!C21,"PERIODIC",$B747,"TOPFLOW","TOP","TOP","top1",$C747,"top3","Open_Acute_DIV1","TOP5","TOP6","REPORTED","TOP8")</f>
        <v>492.01</v>
      </c>
      <c r="DB747" s="53">
        <f>_xll.OneStreamExcelAddIn.XFFunctions.XFGetCell("TRUE", "CONSOL", $D$3,"TOT_Entity","USD","Actual",[1]Setup!C22,"PERIODIC",$B747,"TOPFLOW","TOP","TOP","top1",$C747,"top3","Open_Acute_DIV1","TOP5","TOP6","REPORTED","TOP8")</f>
        <v>557.21</v>
      </c>
      <c r="DC747" s="53">
        <f>_xll.OneStreamExcelAddIn.XFFunctions.XFGetCell("TRUE", "CONSOL", $D$3,"TOT_Entity","USD","Actual",[1]Setup!C23,"PERIODIC",$B747,"TOPFLOW","TOP","TOP","top1",$C747,"top3","Open_Acute_DIV1","TOP5","TOP6","REPORTED","TOP8")</f>
        <v>293.10000000000002</v>
      </c>
      <c r="DD747" s="53">
        <f>_xll.OneStreamExcelAddIn.XFFunctions.XFGetCell("TRUE", "CONSOL", $D$3,"TOT_Entity","USD","Actual",[1]Setup!C24,"PERIODIC",$B747,"TOPFLOW","TOP","TOP","top1",$C747,"top3","Open_Acute_DIV1","TOP5","TOP6","REPORTED","TOP8")</f>
        <v>425.03</v>
      </c>
      <c r="DE747" s="53">
        <f>_xll.OneStreamExcelAddIn.XFFunctions.XFGetCell("TRUE", "CONSOL", $D$3,"TOT_Entity","USD","Actual",[1]Setup!C25,"PERIODIC",$B747,"TOPFLOW","TOP","TOP","top1",$C747,"top3","Open_Acute_DIV1","TOP5","TOP6","REPORTED","TOP8")</f>
        <v>529.23</v>
      </c>
      <c r="DF747" s="53">
        <f>_xll.OneStreamExcelAddIn.XFFunctions.XFGetCell("TRUE", "CONSOL", $D$3,"TOT_Entity","USD","Actual",[1]Setup!C26,"PERIODIC",$B747,"TOPFLOW","TOP","TOP","top1",$C747,"top3","Open_Acute_DIV1","TOP5","TOP6","REPORTED","TOP8")</f>
        <v>8.92</v>
      </c>
      <c r="DG747" s="53">
        <f>_xll.OneStreamExcelAddIn.XFFunctions.XFGetCell("TRUE", "CONSOL", $D$3,"TOT_Entity","USD","Actual",[1]Setup!C27,"PERIODIC",$B747,"TOPFLOW","TOP","TOP","top1",$C747,"top3","Open_Acute_DIV1","TOP5","TOP6","REPORTED","TOP8")</f>
        <v>110.43</v>
      </c>
      <c r="DH747" s="53">
        <f>_xll.OneStreamExcelAddIn.XFFunctions.XFGetCell("TRUE", "CONSOL", $D$3,"TOT_Entity","USD","Actual",[1]Setup!C28,"PERIODIC",$B747,"TOPFLOW","TOP","TOP","top1",$C747,"top3","Open_Acute_DIV1","TOP5","TOP6","REPORTED","TOP8")</f>
        <v>824.12</v>
      </c>
      <c r="DI747" s="178"/>
      <c r="DJ747" s="53">
        <f>_xll.OneStreamExcelAddIn.XFFunctions.XFGetCell("TRUE", "CONSOL", $D$3,"TOT_Entity","Aggregated","Budget_Working",[1]Setup!C4,"PERIODIC",$B747,"TOPFLOW","TOP","TOP","top1",$C747,"top3","Open_Acute_DIV1","TOP5","TOP6","REPORTED","TOP8")</f>
        <v>383.08666666699997</v>
      </c>
      <c r="DK747" s="53">
        <f>_xll.OneStreamExcelAddIn.XFFunctions.XFGetCell("TRUE", "CONSOL", $D$3,"TOT_Entity","Aggregated","Budget_Working",[1]Setup!C5,"PERIODIC",$B747,"TOPFLOW","TOP","TOP","top1",$C747,"top3","Open_Acute_DIV1","TOP5","TOP6","REPORTED","TOP8")</f>
        <v>383.08666666699997</v>
      </c>
      <c r="DL747" s="53">
        <f>_xll.OneStreamExcelAddIn.XFFunctions.XFGetCell("TRUE", "CONSOL", $D$3,"TOT_Entity","Aggregated","Budget_Working",[1]Setup!C6,"PERIODIC",$B747,"TOPFLOW","TOP","TOP","top1",$C747,"top3","Open_Acute_DIV1","TOP5","TOP6","REPORTED","TOP8")</f>
        <v>383.08666666699997</v>
      </c>
      <c r="DM747" s="53">
        <f>_xll.OneStreamExcelAddIn.XFFunctions.XFGetCell("TRUE", "CONSOL", $D$3,"TOT_Entity","Aggregated","Budget_Working",[1]Setup!C7,"PERIODIC",$B747,"TOPFLOW","TOP","TOP","top1",$C747,"top3","Open_Acute_DIV1","TOP5","TOP6","REPORTED","TOP8")</f>
        <v>383.08666666699997</v>
      </c>
      <c r="DN747" s="53">
        <f>_xll.OneStreamExcelAddIn.XFFunctions.XFGetCell("TRUE", "CONSOL", $D$3,"TOT_Entity","Aggregated","Budget_Working",[1]Setup!C8,"PERIODIC",$B747,"TOPFLOW","TOP","TOP","top1",$C747,"top3","Open_Acute_DIV1","TOP5","TOP6","REPORTED","TOP8")</f>
        <v>383.08666666699997</v>
      </c>
      <c r="DO747" s="53">
        <f>_xll.OneStreamExcelAddIn.XFFunctions.XFGetCell("TRUE", "CONSOL", $D$3,"TOT_Entity","Aggregated","Budget_Working",[1]Setup!C9,"PERIODIC",$B747,"TOPFLOW","TOP","TOP","top1",$C747,"top3","Open_Acute_DIV1","TOP5","TOP6","REPORTED","TOP8")</f>
        <v>383.08666666699997</v>
      </c>
      <c r="DP747" s="53">
        <f>_xll.OneStreamExcelAddIn.XFFunctions.XFGetCell("TRUE", "CONSOL", $D$3,"TOT_Entity","Aggregated","Budget_Working",[1]Setup!C10,"PERIODIC",$B747,"TOPFLOW","TOP","TOP","top1",$C747,"top3","Open_Acute_DIV1","TOP5","TOP6","REPORTED","TOP8")</f>
        <v>383.08666666699997</v>
      </c>
      <c r="DQ747" s="53">
        <f>_xll.OneStreamExcelAddIn.XFFunctions.XFGetCell("TRUE", "CONSOL", $D$3,"TOT_Entity","Aggregated","Budget_Working",[1]Setup!C11,"PERIODIC",$B747,"TOPFLOW","TOP","TOP","top1",$C747,"top3","Open_Acute_DIV1","TOP5","TOP6","REPORTED","TOP8")</f>
        <v>383.08666666699997</v>
      </c>
      <c r="DR747" s="53">
        <f>_xll.OneStreamExcelAddIn.XFFunctions.XFGetCell("TRUE", "CONSOL", $D$3,"TOT_Entity","Aggregated","Budget_Working",[1]Setup!C12,"PERIODIC",$B747,"TOPFLOW","TOP","TOP","top1",$C747,"top3","Open_Acute_DIV1","TOP5","TOP6","REPORTED","TOP8")</f>
        <v>383.08666666699997</v>
      </c>
      <c r="DS747" s="53">
        <f>_xll.OneStreamExcelAddIn.XFFunctions.XFGetCell("TRUE", "CONSOL", $D$3,"TOT_Entity","Aggregated","Budget_Working",[1]Setup!C13,"PERIODIC",$B747,"TOPFLOW","TOP","TOP","top1",$C747,"top3","Open_Acute_DIV1","TOP5","TOP6","REPORTED","TOP8")</f>
        <v>383.08666666699997</v>
      </c>
      <c r="DT747" s="53">
        <f>_xll.OneStreamExcelAddIn.XFFunctions.XFGetCell("TRUE", "CONSOL", $D$3,"TOT_Entity","Aggregated","Budget_Working",[1]Setup!C14,"PERIODIC",$B747,"TOPFLOW","TOP","TOP","top1",$C747,"top3","Open_Acute_DIV1","TOP5","TOP6","REPORTED","TOP8")</f>
        <v>383.08666666699997</v>
      </c>
      <c r="DU747" s="53">
        <f>_xll.OneStreamExcelAddIn.XFFunctions.XFGetCell("TRUE", "CONSOL", $D$3,"TOT_Entity","Aggregated","Budget_Working",[1]Setup!C15,"PERIODIC",$B747,"TOPFLOW","TOP","TOP","top1",$C747,"top3","Open_Acute_DIV1","TOP5","TOP6","REPORTED","TOP8")</f>
        <v>383.08666666699997</v>
      </c>
      <c r="DV747" s="178"/>
      <c r="DW747" s="53">
        <f>_xll.OneStreamExcelAddIn.XFFunctions.XFGetCell("TRUE", "CONSOL", $D$3,"TOT_Entity","USD","Budget_Final",[1]Setup!C17,"PERIODIC",$B747,"TOPFLOW","TOP","TOP","top1",$C747,"top3","Open_Acute_DIV1","TOP5","TOP6","REPORTED","TOP8")</f>
        <v>169.11271252</v>
      </c>
      <c r="DX747" s="53">
        <f>_xll.OneStreamExcelAddIn.XFFunctions.XFGetCell("TRUE", "CONSOL", $D$3,"TOT_Entity","USD","Budget_Final",[1]Setup!C18,"PERIODIC",$B747,"TOPFLOW","TOP","TOP","top1",$C747,"top3","Open_Acute_DIV1","TOP5","TOP6","REPORTED","TOP8")</f>
        <v>160.95651761600001</v>
      </c>
      <c r="DY747" s="53">
        <f>_xll.OneStreamExcelAddIn.XFFunctions.XFGetCell("TRUE", "CONSOL", $D$3,"TOT_Entity","USD","Budget_Final",[1]Setup!C19,"PERIODIC",$B747,"TOPFLOW","TOP","TOP","top1",$C747,"top3","Open_Acute_DIV1","TOP5","TOP6","REPORTED","TOP8")</f>
        <v>180.577014448</v>
      </c>
      <c r="DZ747" s="53">
        <f>_xll.OneStreamExcelAddIn.XFFunctions.XFGetCell("TRUE", "CONSOL", $D$3,"TOT_Entity","USD","Budget_Final",[1]Setup!C20,"PERIODIC",$B747,"TOPFLOW","TOP","TOP","top1",$C747,"top3","Open_Acute_DIV1","TOP5","TOP6","REPORTED","TOP8")</f>
        <v>179.550360544</v>
      </c>
      <c r="EA747" s="53">
        <f>_xll.OneStreamExcelAddIn.XFFunctions.XFGetCell("TRUE", "CONSOL", $D$3,"TOT_Entity","USD","Budget_Final",[1]Setup!C21,"PERIODIC",$B747,"TOPFLOW","TOP","TOP","top1",$C747,"top3","Open_Acute_DIV1","TOP5","TOP6","REPORTED","TOP8")</f>
        <v>184.79770271999999</v>
      </c>
      <c r="EB747" s="53">
        <f>_xll.OneStreamExcelAddIn.XFFunctions.XFGetCell("TRUE", "CONSOL", $D$3,"TOT_Entity","USD","Budget_Final",[1]Setup!C22,"PERIODIC",$B747,"TOPFLOW","TOP","TOP","top1",$C747,"top3","Open_Acute_DIV1","TOP5","TOP6","REPORTED","TOP8")</f>
        <v>174.98745430400001</v>
      </c>
      <c r="EC747" s="53">
        <f>_xll.OneStreamExcelAddIn.XFFunctions.XFGetCell("TRUE", "CONSOL", $D$3,"TOT_Entity","USD","Budget_Final",[1]Setup!C23,"PERIODIC",$B747,"TOPFLOW","TOP","TOP","top1",$C747,"top3","Open_Acute_DIV1","TOP5","TOP6","REPORTED","TOP8")</f>
        <v>184.45548475199999</v>
      </c>
      <c r="ED747" s="53">
        <f>_xll.OneStreamExcelAddIn.XFFunctions.XFGetCell("TRUE", "CONSOL", $D$3,"TOT_Entity","USD","Budget_Final",[1]Setup!C24,"PERIODIC",$B747,"TOPFLOW","TOP","TOP","top1",$C747,"top3","Open_Acute_DIV1","TOP5","TOP6","REPORTED","TOP8")</f>
        <v>184.56955740800001</v>
      </c>
      <c r="EE747" s="53">
        <f>_xll.OneStreamExcelAddIn.XFFunctions.XFGetCell("TRUE", "CONSOL", $D$3,"TOT_Entity","USD","Budget_Final",[1]Setup!C25,"PERIODIC",$B747,"TOPFLOW","TOP","TOP","top1",$C747,"top3","Open_Acute_DIV1","TOP5","TOP6","REPORTED","TOP8")</f>
        <v>184.51252108</v>
      </c>
      <c r="EF747" s="53">
        <f>_xll.OneStreamExcelAddIn.XFFunctions.XFGetCell("TRUE", "CONSOL", $D$3,"TOT_Entity","USD","Budget_Final",[1]Setup!C26,"PERIODIC",$B747,"TOPFLOW","TOP","TOP","top1",$C747,"top3","Open_Acute_DIV1","TOP5","TOP6","REPORTED","TOP8")</f>
        <v>183.42883084799999</v>
      </c>
      <c r="EG747" s="53">
        <f>_xll.OneStreamExcelAddIn.XFFunctions.XFGetCell("TRUE", "CONSOL", $D$3,"TOT_Entity","USD","Budget_Final",[1]Setup!C27,"PERIODIC",$B747,"TOPFLOW","TOP","TOP","top1",$C747,"top3","Open_Acute_DIV1","TOP5","TOP6","REPORTED","TOP8")</f>
        <v>171.850456264</v>
      </c>
      <c r="EH747" s="53">
        <f>_xll.OneStreamExcelAddIn.XFFunctions.XFGetCell("TRUE", "CONSOL", $D$3,"TOT_Entity","USD","Budget_Final",[1]Setup!C28,"PERIODIC",$B747,"TOPFLOW","TOP","TOP","top1",$C747,"top3","Open_Acute_DIV1","TOP5","TOP6","REPORTED","TOP8")</f>
        <v>174.930417976</v>
      </c>
    </row>
    <row r="748" spans="2:138" x14ac:dyDescent="0.25">
      <c r="B748" s="51">
        <v>69164</v>
      </c>
      <c r="C748" s="51"/>
      <c r="D748" t="str" cm="1">
        <f t="array" ref="D748">_xll.OneStreamExcelAddIn.XFFunctions.XFGetMemberInfo("Description","Account",B748)</f>
        <v>Printing expense</v>
      </c>
      <c r="E748" s="53">
        <f>_xll.OneStreamExcelAddIn.XFFunctions.XFGetCell("TRUE", "CONSOL", $D$3,"TOT_Entity","USD","Actual",$E$3,"PERIODIC",$B748,"TOPFLOW","TOP","TOP","top1",$C748,"top3","Open_Acute_DIV1","TOP5","TOP6","REPORTED","TOP8")</f>
        <v>0</v>
      </c>
      <c r="F748" s="53">
        <f>_xll.OneStreamExcelAddIn.XFFunctions.XFGetCell("TRUE", "CONSOL", $D$3,"TOT_Entity","Aggregated","Budget_Working",$E$3,"PERIODIC",$B748,"TOPFLOW","TOP","TOP","top1",$C748,"top3","Open_Acute_DIV1","TOP5","TOP6","REPORTED","TOP8")</f>
        <v>673.57</v>
      </c>
      <c r="G748" s="53">
        <f t="shared" si="2029"/>
        <v>673.57</v>
      </c>
      <c r="H748" s="55">
        <f t="shared" si="2030"/>
        <v>1</v>
      </c>
      <c r="I748" s="41"/>
      <c r="J748" s="53">
        <f>_xll.OneStreamExcelAddIn.XFFunctions.XFGetCell("TRUE", "CONSOL", $D$3,"TOT_Entity","USD","Actual",$E$3,"YTD",$B748,"TOPFLOW","TOP","TOP","top1",$C748,"TOP3","Open_Acute_DIV1","TOP5","TOP6","REPORTED","TOP8")</f>
        <v>382.28</v>
      </c>
      <c r="K748" s="53">
        <f>_xll.OneStreamExcelAddIn.XFFunctions.XFGetCell("TRUE", "CONSOL", $D$3,"TOT_Entity","Aggregated","Budget_Working",$E$3,"YTD",$B748,"TOPFLOW","TOP","TOP","top1",$C748,"TOP3","Open_Acute_DIV1","TOP5","TOP6","REPORTED","TOP8")</f>
        <v>2694.28</v>
      </c>
      <c r="L748" s="53">
        <f t="shared" si="2031"/>
        <v>2312</v>
      </c>
      <c r="M748" s="40">
        <f t="shared" si="2060"/>
        <v>0.85811422717757613</v>
      </c>
      <c r="N748" s="41"/>
      <c r="O748" s="53">
        <f>_xll.OneStreamExcelAddIn.XFFunctions.XFGetCell("TRUE", "CONSOL", $D$3,"TOT_Entity","USD","Actual",$F$3,"YTD",$B748,"TOPFLOW","TOP","TOP","top1",$C748,"TOP3","Open_Acute_DIV1","TOP5","TOP6","REPORTED","TOP8")</f>
        <v>1472.14</v>
      </c>
      <c r="P748" s="53">
        <f>_xll.OneStreamExcelAddIn.XFFunctions.XFGetCell("TRUE", "CONSOL", $D$3,"TOT_Entity","USD","Actual",$E$3,"YTD",$B748,"TOPFLOW","TOP","TOP","top1",$C748,"top3","Open_Acute_DIV1","TOP5","TOP6","REPORTED","VAR_BW_PY_Actual")</f>
        <v>1089.8599999999999</v>
      </c>
      <c r="Q748" s="40">
        <f t="shared" si="2033"/>
        <v>0.74032361052617268</v>
      </c>
      <c r="R748" s="41"/>
      <c r="S748" s="53">
        <f>_xll.OneStreamExcelAddIn.XFFunctions.XFGetCell("TRUE", "CONSOL", $D$3,"TOT_Entity","USD","MIDFCST",$E$3,"MTD",$B748,"TOPFLOW","TOP","TOP","top1",$C748,"TOP3","Open_Acute_DIV1","TOP5","TOP6","REPORTED","TOP8")</f>
        <v>0</v>
      </c>
      <c r="T748" s="53">
        <f t="shared" si="2034"/>
        <v>0</v>
      </c>
      <c r="U748" s="40">
        <f t="shared" si="2035"/>
        <v>0</v>
      </c>
      <c r="V748" s="41"/>
      <c r="W748" s="42"/>
      <c r="X748" s="43"/>
      <c r="Y748" s="42"/>
      <c r="Z748" s="44"/>
      <c r="AB748" s="53">
        <f>_xll.OneStreamExcelAddIn.XFFunctions.XFGetCell("TRUE", "CONSOL", $D$3,"TOT_Entity","USD","Actual",[1]Setup!C4,"PERIODIC",$B748,"TOPFLOW","TOP","TOP","top1",$C748,"top3","Open_Acute_DIV1","TOP5","TOP6","REPORTED","TOP8")</f>
        <v>382.28</v>
      </c>
      <c r="AC748" s="53">
        <f>_xll.OneStreamExcelAddIn.XFFunctions.XFGetCell("TRUE", "CONSOL", $D$3,"TOT_Entity","Aggregated","Budget_Working",[1]Setup!C4,"PERIODIC",$B748,"TOPFLOW","TOP","TOP","top1",$C748,"top3","Open_Acute_DIV1","TOP5","TOP6","REPORTED","TOP8")</f>
        <v>673.57</v>
      </c>
      <c r="AD748" s="53">
        <f t="shared" si="2036"/>
        <v>291.29000000000008</v>
      </c>
      <c r="AE748" s="40">
        <f t="shared" si="2037"/>
        <v>0.4324569087103049</v>
      </c>
      <c r="AG748" s="53">
        <f>_xll.OneStreamExcelAddIn.XFFunctions.XFGetCell("TRUE", "CONSOL", $D$3,"TOT_Entity","USD","Actual",[1]Setup!C5,"PERIODIC",$B748,"TOPFLOW","TOP","TOP","top1",$C748,"top3","Open_Acute_DIV1","TOP5","TOP6","REPORTED","TOP8")</f>
        <v>0</v>
      </c>
      <c r="AH748" s="53">
        <f>_xll.OneStreamExcelAddIn.XFFunctions.XFGetCell("TRUE", "CONSOL", $D$3,"TOT_Entity","Aggregated","Budget_Working",[1]Setup!C5,"PERIODIC",$B748,"TOPFLOW","TOP","TOP","top1",$C748,"top3","Open_Acute_DIV1","TOP5","TOP6","REPORTED","TOP8")</f>
        <v>673.57</v>
      </c>
      <c r="AI748" s="53">
        <f t="shared" si="2038"/>
        <v>673.57</v>
      </c>
      <c r="AJ748" s="40">
        <f t="shared" si="2039"/>
        <v>1</v>
      </c>
      <c r="AL748" s="53">
        <f>_xll.OneStreamExcelAddIn.XFFunctions.XFGetCell("TRUE", "CONSOL", $D$3,"TOT_Entity","USD","Actual",[1]Setup!C6,"PERIODIC",$B748,"TOPFLOW","TOP","TOP","top1",$C748,"top3","Open_Acute_DIV1","TOP5","TOP6","REPORTED","TOP8")</f>
        <v>0</v>
      </c>
      <c r="AM748" s="53">
        <f>_xll.OneStreamExcelAddIn.XFFunctions.XFGetCell("TRUE", "CONSOL", $D$3,"TOT_Entity","Aggregated","Budget_Working",[1]Setup!C6,"PERIODIC",$B748,"TOPFLOW","TOP","TOP","top1",$C748,"top3","Open_Acute_DIV1","TOP5","TOP6","REPORTED","TOP8")</f>
        <v>673.57</v>
      </c>
      <c r="AN748" s="53">
        <f t="shared" si="2040"/>
        <v>673.57</v>
      </c>
      <c r="AO748" s="40">
        <f t="shared" si="2041"/>
        <v>1</v>
      </c>
      <c r="AQ748" s="53">
        <f>_xll.OneStreamExcelAddIn.XFFunctions.XFGetCell("TRUE", "CONSOL", $D$3,"TOT_Entity","USD","Actual",[1]Setup!C7,"PERIODIC",$B748,"TOPFLOW","TOP","TOP","top1",$C748,"top3","Open_Acute_DIV1","TOP5","TOP6","REPORTED","TOP8")</f>
        <v>0</v>
      </c>
      <c r="AR748" s="53">
        <f>_xll.OneStreamExcelAddIn.XFFunctions.XFGetCell("TRUE", "CONSOL", $D$3,"TOT_Entity","Aggregated","Budget_Working",[1]Setup!C7,"PERIODIC",$B748,"TOPFLOW","TOP","TOP","top1",$C748,"top3","Open_Acute_DIV1","TOP5","TOP6","REPORTED","TOP8")</f>
        <v>673.57</v>
      </c>
      <c r="AS748" s="53">
        <f t="shared" si="2042"/>
        <v>673.57</v>
      </c>
      <c r="AT748" s="40">
        <f t="shared" si="2043"/>
        <v>1</v>
      </c>
      <c r="AV748" s="53">
        <f>_xll.OneStreamExcelAddIn.XFFunctions.XFGetCell("TRUE", "CONSOL", $D$3,"TOT_Entity","USD","Actual",[1]Setup!C8,"PERIODIC",$B748,"TOPFLOW","TOP","TOP","top1",$C748,"top3","Open_Acute_DIV1","TOP5","TOP6","REPORTED","TOP8")</f>
        <v>-382.28</v>
      </c>
      <c r="AW748" s="53">
        <f>_xll.OneStreamExcelAddIn.XFFunctions.XFGetCell("TRUE", "CONSOL", $D$3,"TOT_Entity","Aggregated","Budget_Working",[1]Setup!C8,"PERIODIC",$B748,"TOPFLOW","TOP","TOP","top1",$C748,"top3","Open_Acute_DIV1","TOP5","TOP6","REPORTED","TOP8")</f>
        <v>673.57</v>
      </c>
      <c r="AX748" s="53">
        <f t="shared" si="2044"/>
        <v>1055.8499999999999</v>
      </c>
      <c r="AY748" s="40">
        <f t="shared" si="2045"/>
        <v>1.567543091289695</v>
      </c>
      <c r="BA748" s="53">
        <f>_xll.OneStreamExcelAddIn.XFFunctions.XFGetCell("TRUE", "CONSOL", $D$3,"TOT_Entity","USD","Actual",[1]Setup!C9,"PERIODIC",$B748,"TOPFLOW","TOP","TOP","top1",$C748,"top3","Open_Acute_DIV1","TOP5","TOP6","REPORTED","TOP8")</f>
        <v>0</v>
      </c>
      <c r="BB748" s="53">
        <f>_xll.OneStreamExcelAddIn.XFFunctions.XFGetCell("TRUE", "CONSOL", $D$3,"TOT_Entity","Aggregated","Budget_Working",[1]Setup!C9,"PERIODIC",$B748,"TOPFLOW","TOP","TOP","top1",$C748,"top3","Open_Acute_DIV1","TOP5","TOP6","REPORTED","TOP8")</f>
        <v>673.57</v>
      </c>
      <c r="BC748" s="53">
        <f t="shared" si="2046"/>
        <v>673.57</v>
      </c>
      <c r="BD748" s="40">
        <f t="shared" si="2047"/>
        <v>1</v>
      </c>
      <c r="BF748" s="53">
        <f>_xll.OneStreamExcelAddIn.XFFunctions.XFGetCell("TRUE", "CONSOL", $D$3,"TOT_Entity","USD","Actual",[1]Setup!C10,"PERIODIC",$B748,"TOPFLOW","TOP","TOP","top1",$C748,"top3","Open_Acute_DIV1","TOP5","TOP6","REPORTED","TOP8")</f>
        <v>0</v>
      </c>
      <c r="BG748" s="53">
        <f>_xll.OneStreamExcelAddIn.XFFunctions.XFGetCell("TRUE", "CONSOL", $D$3,"TOT_Entity","Aggregated","Budget_Working",[1]Setup!C10,"PERIODIC",$B748,"TOPFLOW","TOP","TOP","top1",$C748,"top3","Open_Acute_DIV1","TOP5","TOP6","REPORTED","TOP8")</f>
        <v>673.57</v>
      </c>
      <c r="BH748" s="53">
        <f t="shared" si="2048"/>
        <v>673.57</v>
      </c>
      <c r="BI748" s="40">
        <f t="shared" si="2049"/>
        <v>1</v>
      </c>
      <c r="BK748" s="53">
        <f>_xll.OneStreamExcelAddIn.XFFunctions.XFGetCell("TRUE", "CONSOL", $D$3,"TOT_Entity","USD","Actual",[1]Setup!C11,"PERIODIC",$B748,"TOPFLOW","TOP","TOP","top1",$C748,"top3","Open_Acute_DIV1","TOP5","TOP6","REPORTED","TOP8")</f>
        <v>0</v>
      </c>
      <c r="BL748" s="53">
        <f>_xll.OneStreamExcelAddIn.XFFunctions.XFGetCell("TRUE", "CONSOL", $D$3,"TOT_Entity","Aggregated","Budget_Working",[1]Setup!C11,"PERIODIC",$B748,"TOPFLOW","TOP","TOP","top1",$C748,"top3","Open_Acute_DIV1","TOP5","TOP6","REPORTED","TOP8")</f>
        <v>673.57</v>
      </c>
      <c r="BM748" s="53">
        <f t="shared" si="2050"/>
        <v>673.57</v>
      </c>
      <c r="BN748" s="40">
        <f t="shared" si="2051"/>
        <v>1</v>
      </c>
      <c r="BP748" s="53">
        <f>_xll.OneStreamExcelAddIn.XFFunctions.XFGetCell("TRUE", "CONSOL", $D$3,"TOT_Entity","USD","Actual",[1]Setup!C12,"PERIODIC",$B748,"TOPFLOW","TOP","TOP","top1",$C748,"top3","Open_Acute_DIV1","TOP5","TOP6","REPORTED","TOP8")</f>
        <v>0</v>
      </c>
      <c r="BQ748" s="53">
        <f>_xll.OneStreamExcelAddIn.XFFunctions.XFGetCell("TRUE", "CONSOL", $D$3,"TOT_Entity","Aggregated","Budget_Working",[1]Setup!C12,"PERIODIC",$B748,"TOPFLOW","TOP","TOP","top1",$C748,"top3","Open_Acute_DIV1","TOP5","TOP6","REPORTED","TOP8")</f>
        <v>673.57</v>
      </c>
      <c r="BR748" s="53">
        <f t="shared" si="2052"/>
        <v>673.57</v>
      </c>
      <c r="BS748" s="40">
        <f t="shared" si="2053"/>
        <v>1</v>
      </c>
      <c r="BU748" s="53">
        <f>_xll.OneStreamExcelAddIn.XFFunctions.XFGetCell("TRUE", "CONSOL", $D$3,"TOT_Entity","USD","Actual",[1]Setup!C13,"PERIODIC",$B748,"TOPFLOW","TOP","TOP","top1",$C748,"top3","Open_Acute_DIV1","TOP5","TOP6","REPORTED","TOP8")</f>
        <v>0</v>
      </c>
      <c r="BV748" s="53">
        <f>_xll.OneStreamExcelAddIn.XFFunctions.XFGetCell("TRUE", "CONSOL", $D$3,"TOT_Entity","Aggregated","Budget_Working",[1]Setup!C13,"PERIODIC",$B748,"TOPFLOW","TOP","TOP","top1",$C748,"top3","Open_Acute_DIV1","TOP5","TOP6","REPORTED","TOP8")</f>
        <v>673.57</v>
      </c>
      <c r="BW748" s="53">
        <f t="shared" si="2054"/>
        <v>673.57</v>
      </c>
      <c r="BX748" s="40">
        <f t="shared" si="2055"/>
        <v>1</v>
      </c>
      <c r="BZ748" s="53">
        <f>_xll.OneStreamExcelAddIn.XFFunctions.XFGetCell("TRUE", "CONSOL", $D$3,"TOT_Entity","USD","Actual",[1]Setup!C14,"PERIODIC",$B748,"TOPFLOW","TOP","TOP","top1",$C748,"top3","Open_Acute_DIV1","TOP5","TOP6","REPORTED","TOP8")</f>
        <v>0</v>
      </c>
      <c r="CA748" s="53">
        <f>_xll.OneStreamExcelAddIn.XFFunctions.XFGetCell("TRUE", "CONSOL", $D$3,"TOT_Entity","Aggregated","Budget_Working",[1]Setup!C14,"PERIODIC",$B748,"TOPFLOW","TOP","TOP","top1",$C748,"top3","Open_Acute_DIV1","TOP5","TOP6","REPORTED","TOP8")</f>
        <v>673.57</v>
      </c>
      <c r="CB748" s="53">
        <f t="shared" si="2056"/>
        <v>673.57</v>
      </c>
      <c r="CC748" s="40">
        <f t="shared" si="2057"/>
        <v>1</v>
      </c>
      <c r="CE748" s="53">
        <f>_xll.OneStreamExcelAddIn.XFFunctions.XFGetCell("TRUE", "CONSOL", $D$3,"TOT_Entity","USD","Actual",[1]Setup!C15,"PERIODIC",$B748,"TOPFLOW","TOP","TOP","top1",$C748,"top3","Open_Acute_DIV1","TOP5","TOP6","REPORTED","TOP8")</f>
        <v>0</v>
      </c>
      <c r="CF748" s="53">
        <f>_xll.OneStreamExcelAddIn.XFFunctions.XFGetCell("TRUE", "CONSOL", $D$3,"TOT_Entity","Aggregated","Budget_Working",[1]Setup!C15,"PERIODIC",$B748,"TOPFLOW","TOP","TOP","top1",$C748,"top3","Open_Acute_DIV1","TOP5","TOP6","REPORTED","TOP8")</f>
        <v>673.57</v>
      </c>
      <c r="CG748" s="53">
        <f t="shared" si="2058"/>
        <v>673.57</v>
      </c>
      <c r="CH748" s="40">
        <f t="shared" si="2059"/>
        <v>1</v>
      </c>
      <c r="CI748" s="212"/>
      <c r="CJ748" s="53">
        <f>_xll.OneStreamExcelAddIn.XFFunctions.XFGetCell("TRUE", "CONSOL", $D$3,"TOT_Entity","USD","Actual",[1]Setup!C4,"PERIODIC",$B748,"TOPFLOW","TOP","TOP","top1",$C748,"top3","Open_Acute_DIV1","TOP5","TOP6","REPORTED","TOP8")</f>
        <v>382.28</v>
      </c>
      <c r="CK748" s="53">
        <f>_xll.OneStreamExcelAddIn.XFFunctions.XFGetCell("TRUE", "CONSOL", $D$3,"TOT_Entity","USD","Actual",[1]Setup!C5,"PERIODIC",$B748,"TOPFLOW","TOP","TOP","top1",$C748,"top3","Open_Acute_DIV1","TOP5","TOP6","REPORTED","TOP8")</f>
        <v>0</v>
      </c>
      <c r="CL748" s="53">
        <f>_xll.OneStreamExcelAddIn.XFFunctions.XFGetCell("TRUE", "CONSOL", $D$3,"TOT_Entity","USD","Actual",[1]Setup!C6,"PERIODIC",$B748,"TOPFLOW","TOP","TOP","top1",$C748,"top3","Open_Acute_DIV1","TOP5","TOP6","REPORTED","TOP8")</f>
        <v>0</v>
      </c>
      <c r="CM748" s="53">
        <f>_xll.OneStreamExcelAddIn.XFFunctions.XFGetCell("TRUE", "CONSOL", $D$3,"TOT_Entity","USD","Actual",[1]Setup!C7,"PERIODIC",$B748,"TOPFLOW","TOP","TOP","top1",$C748,"top3","Open_Acute_DIV1","TOP5","TOP6","REPORTED","TOP8")</f>
        <v>0</v>
      </c>
      <c r="CN748" s="53">
        <f>_xll.OneStreamExcelAddIn.XFFunctions.XFGetCell("TRUE", "CONSOL", $D$3,"TOT_Entity","USD","Actual",[1]Setup!C8,"PERIODIC",$B748,"TOPFLOW","TOP","TOP","top1",$C748,"top3","Open_Acute_DIV1","TOP5","TOP6","REPORTED","TOP8")</f>
        <v>-382.28</v>
      </c>
      <c r="CO748" s="53">
        <f>_xll.OneStreamExcelAddIn.XFFunctions.XFGetCell("TRUE", "CONSOL", $D$3,"TOT_Entity","USD","Actual",[1]Setup!C9,"PERIODIC",$B748,"TOPFLOW","TOP","TOP","top1",$C748,"top3","Open_Acute_DIV1","TOP5","TOP6","REPORTED","TOP8")</f>
        <v>0</v>
      </c>
      <c r="CP748" s="53">
        <f>_xll.OneStreamExcelAddIn.XFFunctions.XFGetCell("TRUE", "CONSOL", $D$3,"TOT_Entity","USD","Actual",[1]Setup!C10,"PERIODIC",$B748,"TOPFLOW","TOP","TOP","top1",$C748,"top3","Open_Acute_DIV1","TOP5","TOP6","REPORTED","TOP8")</f>
        <v>0</v>
      </c>
      <c r="CQ748" s="53">
        <f>_xll.OneStreamExcelAddIn.XFFunctions.XFGetCell("TRUE", "CONSOL", $D$3,"TOT_Entity","USD","Actual",[1]Setup!C11,"PERIODIC",$B748,"TOPFLOW","TOP","TOP","top1",$C748,"top3","Open_Acute_DIV1","TOP5","TOP6","REPORTED","TOP8")</f>
        <v>0</v>
      </c>
      <c r="CR748" s="53">
        <f>_xll.OneStreamExcelAddIn.XFFunctions.XFGetCell("TRUE", "CONSOL", $D$3,"TOT_Entity","USD","Actual",[1]Setup!C12,"PERIODIC",$B748,"TOPFLOW","TOP","TOP","top1",$C748,"top3","Open_Acute_DIV1","TOP5","TOP6","REPORTED","TOP8")</f>
        <v>0</v>
      </c>
      <c r="CS748" s="53">
        <f>_xll.OneStreamExcelAddIn.XFFunctions.XFGetCell("TRUE", "CONSOL", $D$3,"TOT_Entity","USD","Actual",[1]Setup!C13,"PERIODIC",$B748,"TOPFLOW","TOP","TOP","top1",$C748,"top3","Open_Acute_DIV1","TOP5","TOP6","REPORTED","TOP8")</f>
        <v>0</v>
      </c>
      <c r="CT748" s="53">
        <f>_xll.OneStreamExcelAddIn.XFFunctions.XFGetCell("TRUE", "CONSOL", $D$3,"TOT_Entity","USD","Actual",[1]Setup!C14,"PERIODIC",$B748,"TOPFLOW","TOP","TOP","top1",$C748,"top3","Open_Acute_DIV1","TOP5","TOP6","REPORTED","TOP8")</f>
        <v>0</v>
      </c>
      <c r="CU748" s="53">
        <f>_xll.OneStreamExcelAddIn.XFFunctions.XFGetCell("TRUE", "CONSOL", $D$3,"TOT_Entity","USD","Actual",[1]Setup!C15,"PERIODIC",$B748,"TOPFLOW","TOP","TOP","top1",$C748,"top3","Open_Acute_DIV1","TOP5","TOP6","REPORTED","TOP8")</f>
        <v>0</v>
      </c>
      <c r="CV748" s="212"/>
      <c r="CW748" s="53">
        <f>_xll.OneStreamExcelAddIn.XFFunctions.XFGetCell("TRUE", "CONSOL", $D$3,"TOT_Entity","USD","Actual",[1]Setup!C17,"PERIODIC",$B748,"TOPFLOW","TOP","TOP","top1",$C748,"top3","Open_Acute_DIV1","TOP5","TOP6","REPORTED","TOP8")</f>
        <v>0</v>
      </c>
      <c r="CX748" s="53">
        <f>_xll.OneStreamExcelAddIn.XFFunctions.XFGetCell("TRUE", "CONSOL", $D$3,"TOT_Entity","USD","Actual",[1]Setup!C18,"PERIODIC",$B748,"TOPFLOW","TOP","TOP","top1",$C748,"top3","Open_Acute_DIV1","TOP5","TOP6","REPORTED","TOP8")</f>
        <v>125</v>
      </c>
      <c r="CY748" s="53">
        <f>_xll.OneStreamExcelAddIn.XFFunctions.XFGetCell("TRUE", "CONSOL", $D$3,"TOT_Entity","USD","Actual",[1]Setup!C19,"PERIODIC",$B748,"TOPFLOW","TOP","TOP","top1",$C748,"top3","Open_Acute_DIV1","TOP5","TOP6","REPORTED","TOP8")</f>
        <v>1256.2</v>
      </c>
      <c r="CZ748" s="53">
        <f>_xll.OneStreamExcelAddIn.XFFunctions.XFGetCell("TRUE", "CONSOL", $D$3,"TOT_Entity","USD","Actual",[1]Setup!C20,"PERIODIC",$B748,"TOPFLOW","TOP","TOP","top1",$C748,"top3","Open_Acute_DIV1","TOP5","TOP6","REPORTED","TOP8")</f>
        <v>90.94</v>
      </c>
      <c r="DA748" s="53">
        <f>_xll.OneStreamExcelAddIn.XFFunctions.XFGetCell("TRUE", "CONSOL", $D$3,"TOT_Entity","USD","Actual",[1]Setup!C21,"PERIODIC",$B748,"TOPFLOW","TOP","TOP","top1",$C748,"top3","Open_Acute_DIV1","TOP5","TOP6","REPORTED","TOP8")</f>
        <v>88.77</v>
      </c>
      <c r="DB748" s="53">
        <f>_xll.OneStreamExcelAddIn.XFFunctions.XFGetCell("TRUE", "CONSOL", $D$3,"TOT_Entity","USD","Actual",[1]Setup!C22,"PERIODIC",$B748,"TOPFLOW","TOP","TOP","top1",$C748,"top3","Open_Acute_DIV1","TOP5","TOP6","REPORTED","TOP8")</f>
        <v>256.77999999999997</v>
      </c>
      <c r="DC748" s="53">
        <f>_xll.OneStreamExcelAddIn.XFFunctions.XFGetCell("TRUE", "CONSOL", $D$3,"TOT_Entity","USD","Actual",[1]Setup!C23,"PERIODIC",$B748,"TOPFLOW","TOP","TOP","top1",$C748,"top3","Open_Acute_DIV1","TOP5","TOP6","REPORTED","TOP8")</f>
        <v>193.94</v>
      </c>
      <c r="DD748" s="53">
        <f>_xll.OneStreamExcelAddIn.XFFunctions.XFGetCell("TRUE", "CONSOL", $D$3,"TOT_Entity","USD","Actual",[1]Setup!C24,"PERIODIC",$B748,"TOPFLOW","TOP","TOP","top1",$C748,"top3","Open_Acute_DIV1","TOP5","TOP6","REPORTED","TOP8")</f>
        <v>0</v>
      </c>
      <c r="DE748" s="53">
        <f>_xll.OneStreamExcelAddIn.XFFunctions.XFGetCell("TRUE", "CONSOL", $D$3,"TOT_Entity","USD","Actual",[1]Setup!C25,"PERIODIC",$B748,"TOPFLOW","TOP","TOP","top1",$C748,"top3","Open_Acute_DIV1","TOP5","TOP6","REPORTED","TOP8")</f>
        <v>42.78</v>
      </c>
      <c r="DF748" s="53">
        <f>_xll.OneStreamExcelAddIn.XFFunctions.XFGetCell("TRUE", "CONSOL", $D$3,"TOT_Entity","USD","Actual",[1]Setup!C26,"PERIODIC",$B748,"TOPFLOW","TOP","TOP","top1",$C748,"top3","Open_Acute_DIV1","TOP5","TOP6","REPORTED","TOP8")</f>
        <v>0</v>
      </c>
      <c r="DG748" s="53">
        <f>_xll.OneStreamExcelAddIn.XFFunctions.XFGetCell("TRUE", "CONSOL", $D$3,"TOT_Entity","USD","Actual",[1]Setup!C27,"PERIODIC",$B748,"TOPFLOW","TOP","TOP","top1",$C748,"top3","Open_Acute_DIV1","TOP5","TOP6","REPORTED","TOP8")</f>
        <v>0</v>
      </c>
      <c r="DH748" s="53">
        <f>_xll.OneStreamExcelAddIn.XFFunctions.XFGetCell("TRUE", "CONSOL", $D$3,"TOT_Entity","USD","Actual",[1]Setup!C28,"PERIODIC",$B748,"TOPFLOW","TOP","TOP","top1",$C748,"top3","Open_Acute_DIV1","TOP5","TOP6","REPORTED","TOP8")</f>
        <v>0</v>
      </c>
      <c r="DI748" s="178"/>
      <c r="DJ748" s="53">
        <f>_xll.OneStreamExcelAddIn.XFFunctions.XFGetCell("TRUE", "CONSOL", $D$3,"TOT_Entity","Aggregated","Budget_Working",[1]Setup!C4,"PERIODIC",$B748,"TOPFLOW","TOP","TOP","top1",$C748,"top3","Open_Acute_DIV1","TOP5","TOP6","REPORTED","TOP8")</f>
        <v>673.57</v>
      </c>
      <c r="DK748" s="53">
        <f>_xll.OneStreamExcelAddIn.XFFunctions.XFGetCell("TRUE", "CONSOL", $D$3,"TOT_Entity","Aggregated","Budget_Working",[1]Setup!C5,"PERIODIC",$B748,"TOPFLOW","TOP","TOP","top1",$C748,"top3","Open_Acute_DIV1","TOP5","TOP6","REPORTED","TOP8")</f>
        <v>673.57</v>
      </c>
      <c r="DL748" s="53">
        <f>_xll.OneStreamExcelAddIn.XFFunctions.XFGetCell("TRUE", "CONSOL", $D$3,"TOT_Entity","Aggregated","Budget_Working",[1]Setup!C6,"PERIODIC",$B748,"TOPFLOW","TOP","TOP","top1",$C748,"top3","Open_Acute_DIV1","TOP5","TOP6","REPORTED","TOP8")</f>
        <v>673.57</v>
      </c>
      <c r="DM748" s="53">
        <f>_xll.OneStreamExcelAddIn.XFFunctions.XFGetCell("TRUE", "CONSOL", $D$3,"TOT_Entity","Aggregated","Budget_Working",[1]Setup!C7,"PERIODIC",$B748,"TOPFLOW","TOP","TOP","top1",$C748,"top3","Open_Acute_DIV1","TOP5","TOP6","REPORTED","TOP8")</f>
        <v>673.57</v>
      </c>
      <c r="DN748" s="53">
        <f>_xll.OneStreamExcelAddIn.XFFunctions.XFGetCell("TRUE", "CONSOL", $D$3,"TOT_Entity","Aggregated","Budget_Working",[1]Setup!C8,"PERIODIC",$B748,"TOPFLOW","TOP","TOP","top1",$C748,"top3","Open_Acute_DIV1","TOP5","TOP6","REPORTED","TOP8")</f>
        <v>673.57</v>
      </c>
      <c r="DO748" s="53">
        <f>_xll.OneStreamExcelAddIn.XFFunctions.XFGetCell("TRUE", "CONSOL", $D$3,"TOT_Entity","Aggregated","Budget_Working",[1]Setup!C9,"PERIODIC",$B748,"TOPFLOW","TOP","TOP","top1",$C748,"top3","Open_Acute_DIV1","TOP5","TOP6","REPORTED","TOP8")</f>
        <v>673.57</v>
      </c>
      <c r="DP748" s="53">
        <f>_xll.OneStreamExcelAddIn.XFFunctions.XFGetCell("TRUE", "CONSOL", $D$3,"TOT_Entity","Aggregated","Budget_Working",[1]Setup!C10,"PERIODIC",$B748,"TOPFLOW","TOP","TOP","top1",$C748,"top3","Open_Acute_DIV1","TOP5","TOP6","REPORTED","TOP8")</f>
        <v>673.57</v>
      </c>
      <c r="DQ748" s="53">
        <f>_xll.OneStreamExcelAddIn.XFFunctions.XFGetCell("TRUE", "CONSOL", $D$3,"TOT_Entity","Aggregated","Budget_Working",[1]Setup!C11,"PERIODIC",$B748,"TOPFLOW","TOP","TOP","top1",$C748,"top3","Open_Acute_DIV1","TOP5","TOP6","REPORTED","TOP8")</f>
        <v>673.57</v>
      </c>
      <c r="DR748" s="53">
        <f>_xll.OneStreamExcelAddIn.XFFunctions.XFGetCell("TRUE", "CONSOL", $D$3,"TOT_Entity","Aggregated","Budget_Working",[1]Setup!C12,"PERIODIC",$B748,"TOPFLOW","TOP","TOP","top1",$C748,"top3","Open_Acute_DIV1","TOP5","TOP6","REPORTED","TOP8")</f>
        <v>673.57</v>
      </c>
      <c r="DS748" s="53">
        <f>_xll.OneStreamExcelAddIn.XFFunctions.XFGetCell("TRUE", "CONSOL", $D$3,"TOT_Entity","Aggregated","Budget_Working",[1]Setup!C13,"PERIODIC",$B748,"TOPFLOW","TOP","TOP","top1",$C748,"top3","Open_Acute_DIV1","TOP5","TOP6","REPORTED","TOP8")</f>
        <v>673.57</v>
      </c>
      <c r="DT748" s="53">
        <f>_xll.OneStreamExcelAddIn.XFFunctions.XFGetCell("TRUE", "CONSOL", $D$3,"TOT_Entity","Aggregated","Budget_Working",[1]Setup!C14,"PERIODIC",$B748,"TOPFLOW","TOP","TOP","top1",$C748,"top3","Open_Acute_DIV1","TOP5","TOP6","REPORTED","TOP8")</f>
        <v>673.57</v>
      </c>
      <c r="DU748" s="53">
        <f>_xll.OneStreamExcelAddIn.XFFunctions.XFGetCell("TRUE", "CONSOL", $D$3,"TOT_Entity","Aggregated","Budget_Working",[1]Setup!C15,"PERIODIC",$B748,"TOPFLOW","TOP","TOP","top1",$C748,"top3","Open_Acute_DIV1","TOP5","TOP6","REPORTED","TOP8")</f>
        <v>673.57</v>
      </c>
      <c r="DV748" s="178"/>
      <c r="DW748" s="53">
        <f>_xll.OneStreamExcelAddIn.XFFunctions.XFGetCell("TRUE", "CONSOL", $D$3,"TOT_Entity","USD","Budget_Final",[1]Setup!C17,"PERIODIC",$B748,"TOPFLOW","TOP","TOP","top1",$C748,"top3","Open_Acute_DIV1","TOP5","TOP6","REPORTED","TOP8")</f>
        <v>536.687827535</v>
      </c>
      <c r="DX748" s="53">
        <f>_xll.OneStreamExcelAddIn.XFFunctions.XFGetCell("TRUE", "CONSOL", $D$3,"TOT_Entity","USD","Budget_Final",[1]Setup!C18,"PERIODIC",$B748,"TOPFLOW","TOP","TOP","top1",$C748,"top3","Open_Acute_DIV1","TOP5","TOP6","REPORTED","TOP8")</f>
        <v>510.80372657800001</v>
      </c>
      <c r="DY748" s="53">
        <f>_xll.OneStreamExcelAddIn.XFFunctions.XFGetCell("TRUE", "CONSOL", $D$3,"TOT_Entity","USD","Budget_Final",[1]Setup!C19,"PERIODIC",$B748,"TOPFLOW","TOP","TOP","top1",$C748,"top3","Open_Acute_DIV1","TOP5","TOP6","REPORTED","TOP8")</f>
        <v>573.07037503399999</v>
      </c>
      <c r="DZ748" s="53">
        <f>_xll.OneStreamExcelAddIn.XFFunctions.XFGetCell("TRUE", "CONSOL", $D$3,"TOT_Entity","USD","Budget_Final",[1]Setup!C20,"PERIODIC",$B748,"TOPFLOW","TOP","TOP","top1",$C748,"top3","Open_Acute_DIV1","TOP5","TOP6","REPORTED","TOP8")</f>
        <v>569.81223645199998</v>
      </c>
      <c r="EA748" s="53">
        <f>_xll.OneStreamExcelAddIn.XFFunctions.XFGetCell("TRUE", "CONSOL", $D$3,"TOT_Entity","USD","Budget_Final",[1]Setup!C21,"PERIODIC",$B748,"TOPFLOW","TOP","TOP","top1",$C748,"top3","Open_Acute_DIV1","TOP5","TOP6","REPORTED","TOP8")</f>
        <v>586.46494475999998</v>
      </c>
      <c r="EB748" s="53">
        <f>_xll.OneStreamExcelAddIn.XFFunctions.XFGetCell("TRUE", "CONSOL", $D$3,"TOT_Entity","USD","Budget_Final",[1]Setup!C22,"PERIODIC",$B748,"TOPFLOW","TOP","TOP","top1",$C748,"top3","Open_Acute_DIV1","TOP5","TOP6","REPORTED","TOP8")</f>
        <v>555.33162053199999</v>
      </c>
      <c r="EC748" s="53">
        <f>_xll.OneStreamExcelAddIn.XFFunctions.XFGetCell("TRUE", "CONSOL", $D$3,"TOT_Entity","USD","Budget_Final",[1]Setup!C23,"PERIODIC",$B748,"TOPFLOW","TOP","TOP","top1",$C748,"top3","Open_Acute_DIV1","TOP5","TOP6","REPORTED","TOP8")</f>
        <v>585.37889856599998</v>
      </c>
      <c r="ED748" s="53">
        <f>_xll.OneStreamExcelAddIn.XFFunctions.XFGetCell("TRUE", "CONSOL", $D$3,"TOT_Entity","USD","Budget_Final",[1]Setup!C24,"PERIODIC",$B748,"TOPFLOW","TOP","TOP","top1",$C748,"top3","Open_Acute_DIV1","TOP5","TOP6","REPORTED","TOP8")</f>
        <v>585.74091396400001</v>
      </c>
      <c r="EE748" s="53">
        <f>_xll.OneStreamExcelAddIn.XFFunctions.XFGetCell("TRUE", "CONSOL", $D$3,"TOT_Entity","USD","Budget_Final",[1]Setup!C25,"PERIODIC",$B748,"TOPFLOW","TOP","TOP","top1",$C748,"top3","Open_Acute_DIV1","TOP5","TOP6","REPORTED","TOP8")</f>
        <v>585.559906265</v>
      </c>
      <c r="EF748" s="53">
        <f>_xll.OneStreamExcelAddIn.XFFunctions.XFGetCell("TRUE", "CONSOL", $D$3,"TOT_Entity","USD","Budget_Final",[1]Setup!C26,"PERIODIC",$B748,"TOPFLOW","TOP","TOP","top1",$C748,"top3","Open_Acute_DIV1","TOP5","TOP6","REPORTED","TOP8")</f>
        <v>582.12075998399996</v>
      </c>
      <c r="EG748" s="53">
        <f>_xll.OneStreamExcelAddIn.XFFunctions.XFGetCell("TRUE", "CONSOL", $D$3,"TOT_Entity","USD","Budget_Final",[1]Setup!C27,"PERIODIC",$B748,"TOPFLOW","TOP","TOP","top1",$C748,"top3","Open_Acute_DIV1","TOP5","TOP6","REPORTED","TOP8")</f>
        <v>2044.9029800400001</v>
      </c>
      <c r="EH748" s="53">
        <f>_xll.OneStreamExcelAddIn.XFFunctions.XFGetCell("TRUE", "CONSOL", $D$3,"TOT_Entity","USD","Budget_Final",[1]Setup!C28,"PERIODIC",$B748,"TOPFLOW","TOP","TOP","top1",$C748,"top3","Open_Acute_DIV1","TOP5","TOP6","REPORTED","TOP8")</f>
        <v>2045.7077463600001</v>
      </c>
    </row>
    <row r="749" spans="2:138" x14ac:dyDescent="0.25">
      <c r="B749" s="51">
        <v>69165</v>
      </c>
      <c r="C749" s="51"/>
      <c r="D749" t="str" cm="1">
        <f t="array" ref="D749">_xll.OneStreamExcelAddIn.XFFunctions.XFGetMemberInfo("Description","Account",B749)</f>
        <v>Publications</v>
      </c>
      <c r="E749" s="53">
        <f>_xll.OneStreamExcelAddIn.XFFunctions.XFGetCell("TRUE", "CONSOL", $D$3,"TOT_Entity","USD","Actual",$E$3,"PERIODIC",$B749,"TOPFLOW","TOP","TOP","top1",$C749,"top3","Open_Acute_DIV1","TOP5","TOP6","REPORTED","TOP8")</f>
        <v>0</v>
      </c>
      <c r="F749" s="53">
        <f>_xll.OneStreamExcelAddIn.XFFunctions.XFGetCell("TRUE", "CONSOL", $D$3,"TOT_Entity","Aggregated","Budget_Working",$E$3,"PERIODIC",$B749,"TOPFLOW","TOP","TOP","top1",$C749,"top3","Open_Acute_DIV1","TOP5","TOP6","REPORTED","TOP8")</f>
        <v>0</v>
      </c>
      <c r="G749" s="53">
        <f t="shared" si="2029"/>
        <v>0</v>
      </c>
      <c r="H749" s="55">
        <f t="shared" si="2030"/>
        <v>0</v>
      </c>
      <c r="I749" s="41"/>
      <c r="J749" s="53">
        <f>_xll.OneStreamExcelAddIn.XFFunctions.XFGetCell("TRUE", "CONSOL", $D$3,"TOT_Entity","USD","Actual",$E$3,"YTD",$B749,"TOPFLOW","TOP","TOP","top1",$C749,"TOP3","Open_Acute_DIV1","TOP5","TOP6","REPORTED","TOP8")</f>
        <v>0</v>
      </c>
      <c r="K749" s="53">
        <f>_xll.OneStreamExcelAddIn.XFFunctions.XFGetCell("TRUE", "CONSOL", $D$3,"TOT_Entity","Aggregated","Budget_Working",$E$3,"YTD",$B749,"TOPFLOW","TOP","TOP","top1",$C749,"TOP3","Open_Acute_DIV1","TOP5","TOP6","REPORTED","TOP8")</f>
        <v>0</v>
      </c>
      <c r="L749" s="53">
        <f t="shared" si="2031"/>
        <v>0</v>
      </c>
      <c r="M749" s="40">
        <f t="shared" si="2060"/>
        <v>0</v>
      </c>
      <c r="N749" s="41"/>
      <c r="O749" s="53">
        <f>_xll.OneStreamExcelAddIn.XFFunctions.XFGetCell("TRUE", "CONSOL", $D$3,"TOT_Entity","USD","Actual",$F$3,"YTD",$B749,"TOPFLOW","TOP","TOP","top1",$C749,"TOP3","Open_Acute_DIV1","TOP5","TOP6","REPORTED","TOP8")</f>
        <v>0</v>
      </c>
      <c r="P749" s="53">
        <f>_xll.OneStreamExcelAddIn.XFFunctions.XFGetCell("TRUE", "CONSOL", $D$3,"TOT_Entity","USD","Actual",$E$3,"YTD",$B749,"TOPFLOW","TOP","TOP","top1",$C749,"top3","Open_Acute_DIV1","TOP5","TOP6","REPORTED","VAR_BW_PY_Actual")</f>
        <v>0</v>
      </c>
      <c r="Q749" s="40">
        <f t="shared" si="2033"/>
        <v>0</v>
      </c>
      <c r="R749" s="41"/>
      <c r="S749" s="53">
        <f>_xll.OneStreamExcelAddIn.XFFunctions.XFGetCell("TRUE", "CONSOL", $D$3,"TOT_Entity","USD","MIDFCST",$E$3,"MTD",$B749,"TOPFLOW","TOP","TOP","top1",$C749,"TOP3","Open_Acute_DIV1","TOP5","TOP6","REPORTED","TOP8")</f>
        <v>0</v>
      </c>
      <c r="T749" s="53">
        <f t="shared" si="2034"/>
        <v>0</v>
      </c>
      <c r="U749" s="40">
        <f t="shared" si="2035"/>
        <v>0</v>
      </c>
      <c r="V749" s="41"/>
      <c r="W749" s="42"/>
      <c r="X749" s="43"/>
      <c r="Y749" s="42"/>
      <c r="Z749" s="44"/>
      <c r="AB749" s="53">
        <f>_xll.OneStreamExcelAddIn.XFFunctions.XFGetCell("TRUE", "CONSOL", $D$3,"TOT_Entity","USD","Actual",[1]Setup!C4,"PERIODIC",$B749,"TOPFLOW","TOP","TOP","top1",$C749,"top3","Open_Acute_DIV1","TOP5","TOP6","REPORTED","TOP8")</f>
        <v>0</v>
      </c>
      <c r="AC749" s="53">
        <f>_xll.OneStreamExcelAddIn.XFFunctions.XFGetCell("TRUE", "CONSOL", $D$3,"TOT_Entity","Aggregated","Budget_Working",[1]Setup!C4,"PERIODIC",$B749,"TOPFLOW","TOP","TOP","top1",$C749,"top3","Open_Acute_DIV1","TOP5","TOP6","REPORTED","TOP8")</f>
        <v>0</v>
      </c>
      <c r="AD749" s="53">
        <f t="shared" si="2036"/>
        <v>0</v>
      </c>
      <c r="AE749" s="40">
        <f t="shared" si="2037"/>
        <v>0</v>
      </c>
      <c r="AG749" s="53">
        <f>_xll.OneStreamExcelAddIn.XFFunctions.XFGetCell("TRUE", "CONSOL", $D$3,"TOT_Entity","USD","Actual",[1]Setup!C5,"PERIODIC",$B749,"TOPFLOW","TOP","TOP","top1",$C749,"top3","Open_Acute_DIV1","TOP5","TOP6","REPORTED","TOP8")</f>
        <v>0</v>
      </c>
      <c r="AH749" s="53">
        <f>_xll.OneStreamExcelAddIn.XFFunctions.XFGetCell("TRUE", "CONSOL", $D$3,"TOT_Entity","Aggregated","Budget_Working",[1]Setup!C5,"PERIODIC",$B749,"TOPFLOW","TOP","TOP","top1",$C749,"top3","Open_Acute_DIV1","TOP5","TOP6","REPORTED","TOP8")</f>
        <v>0</v>
      </c>
      <c r="AI749" s="53">
        <f t="shared" si="2038"/>
        <v>0</v>
      </c>
      <c r="AJ749" s="40">
        <f t="shared" si="2039"/>
        <v>0</v>
      </c>
      <c r="AL749" s="53">
        <f>_xll.OneStreamExcelAddIn.XFFunctions.XFGetCell("TRUE", "CONSOL", $D$3,"TOT_Entity","USD","Actual",[1]Setup!C6,"PERIODIC",$B749,"TOPFLOW","TOP","TOP","top1",$C749,"top3","Open_Acute_DIV1","TOP5","TOP6","REPORTED","TOP8")</f>
        <v>0</v>
      </c>
      <c r="AM749" s="53">
        <f>_xll.OneStreamExcelAddIn.XFFunctions.XFGetCell("TRUE", "CONSOL", $D$3,"TOT_Entity","Aggregated","Budget_Working",[1]Setup!C6,"PERIODIC",$B749,"TOPFLOW","TOP","TOP","top1",$C749,"top3","Open_Acute_DIV1","TOP5","TOP6","REPORTED","TOP8")</f>
        <v>0</v>
      </c>
      <c r="AN749" s="53">
        <f t="shared" si="2040"/>
        <v>0</v>
      </c>
      <c r="AO749" s="40">
        <f t="shared" si="2041"/>
        <v>0</v>
      </c>
      <c r="AQ749" s="53">
        <f>_xll.OneStreamExcelAddIn.XFFunctions.XFGetCell("TRUE", "CONSOL", $D$3,"TOT_Entity","USD","Actual",[1]Setup!C7,"PERIODIC",$B749,"TOPFLOW","TOP","TOP","top1",$C749,"top3","Open_Acute_DIV1","TOP5","TOP6","REPORTED","TOP8")</f>
        <v>0</v>
      </c>
      <c r="AR749" s="53">
        <f>_xll.OneStreamExcelAddIn.XFFunctions.XFGetCell("TRUE", "CONSOL", $D$3,"TOT_Entity","Aggregated","Budget_Working",[1]Setup!C7,"PERIODIC",$B749,"TOPFLOW","TOP","TOP","top1",$C749,"top3","Open_Acute_DIV1","TOP5","TOP6","REPORTED","TOP8")</f>
        <v>0</v>
      </c>
      <c r="AS749" s="53">
        <f t="shared" si="2042"/>
        <v>0</v>
      </c>
      <c r="AT749" s="40">
        <f t="shared" si="2043"/>
        <v>0</v>
      </c>
      <c r="AV749" s="53">
        <f>_xll.OneStreamExcelAddIn.XFFunctions.XFGetCell("TRUE", "CONSOL", $D$3,"TOT_Entity","USD","Actual",[1]Setup!C8,"PERIODIC",$B749,"TOPFLOW","TOP","TOP","top1",$C749,"top3","Open_Acute_DIV1","TOP5","TOP6","REPORTED","TOP8")</f>
        <v>0</v>
      </c>
      <c r="AW749" s="53">
        <f>_xll.OneStreamExcelAddIn.XFFunctions.XFGetCell("TRUE", "CONSOL", $D$3,"TOT_Entity","Aggregated","Budget_Working",[1]Setup!C8,"PERIODIC",$B749,"TOPFLOW","TOP","TOP","top1",$C749,"top3","Open_Acute_DIV1","TOP5","TOP6","REPORTED","TOP8")</f>
        <v>0</v>
      </c>
      <c r="AX749" s="53">
        <f t="shared" si="2044"/>
        <v>0</v>
      </c>
      <c r="AY749" s="40">
        <f t="shared" si="2045"/>
        <v>0</v>
      </c>
      <c r="BA749" s="53">
        <f>_xll.OneStreamExcelAddIn.XFFunctions.XFGetCell("TRUE", "CONSOL", $D$3,"TOT_Entity","USD","Actual",[1]Setup!C9,"PERIODIC",$B749,"TOPFLOW","TOP","TOP","top1",$C749,"top3","Open_Acute_DIV1","TOP5","TOP6","REPORTED","TOP8")</f>
        <v>0</v>
      </c>
      <c r="BB749" s="53">
        <f>_xll.OneStreamExcelAddIn.XFFunctions.XFGetCell("TRUE", "CONSOL", $D$3,"TOT_Entity","Aggregated","Budget_Working",[1]Setup!C9,"PERIODIC",$B749,"TOPFLOW","TOP","TOP","top1",$C749,"top3","Open_Acute_DIV1","TOP5","TOP6","REPORTED","TOP8")</f>
        <v>0</v>
      </c>
      <c r="BC749" s="53">
        <f t="shared" si="2046"/>
        <v>0</v>
      </c>
      <c r="BD749" s="40">
        <f t="shared" si="2047"/>
        <v>0</v>
      </c>
      <c r="BF749" s="53">
        <f>_xll.OneStreamExcelAddIn.XFFunctions.XFGetCell("TRUE", "CONSOL", $D$3,"TOT_Entity","USD","Actual",[1]Setup!C10,"PERIODIC",$B749,"TOPFLOW","TOP","TOP","top1",$C749,"top3","Open_Acute_DIV1","TOP5","TOP6","REPORTED","TOP8")</f>
        <v>0</v>
      </c>
      <c r="BG749" s="53">
        <f>_xll.OneStreamExcelAddIn.XFFunctions.XFGetCell("TRUE", "CONSOL", $D$3,"TOT_Entity","Aggregated","Budget_Working",[1]Setup!C10,"PERIODIC",$B749,"TOPFLOW","TOP","TOP","top1",$C749,"top3","Open_Acute_DIV1","TOP5","TOP6","REPORTED","TOP8")</f>
        <v>0</v>
      </c>
      <c r="BH749" s="53">
        <f t="shared" si="2048"/>
        <v>0</v>
      </c>
      <c r="BI749" s="40">
        <f t="shared" si="2049"/>
        <v>0</v>
      </c>
      <c r="BK749" s="53">
        <f>_xll.OneStreamExcelAddIn.XFFunctions.XFGetCell("TRUE", "CONSOL", $D$3,"TOT_Entity","USD","Actual",[1]Setup!C11,"PERIODIC",$B749,"TOPFLOW","TOP","TOP","top1",$C749,"top3","Open_Acute_DIV1","TOP5","TOP6","REPORTED","TOP8")</f>
        <v>0</v>
      </c>
      <c r="BL749" s="53">
        <f>_xll.OneStreamExcelAddIn.XFFunctions.XFGetCell("TRUE", "CONSOL", $D$3,"TOT_Entity","Aggregated","Budget_Working",[1]Setup!C11,"PERIODIC",$B749,"TOPFLOW","TOP","TOP","top1",$C749,"top3","Open_Acute_DIV1","TOP5","TOP6","REPORTED","TOP8")</f>
        <v>0</v>
      </c>
      <c r="BM749" s="53">
        <f t="shared" si="2050"/>
        <v>0</v>
      </c>
      <c r="BN749" s="40">
        <f t="shared" si="2051"/>
        <v>0</v>
      </c>
      <c r="BP749" s="53">
        <f>_xll.OneStreamExcelAddIn.XFFunctions.XFGetCell("TRUE", "CONSOL", $D$3,"TOT_Entity","USD","Actual",[1]Setup!C12,"PERIODIC",$B749,"TOPFLOW","TOP","TOP","top1",$C749,"top3","Open_Acute_DIV1","TOP5","TOP6","REPORTED","TOP8")</f>
        <v>0</v>
      </c>
      <c r="BQ749" s="53">
        <f>_xll.OneStreamExcelAddIn.XFFunctions.XFGetCell("TRUE", "CONSOL", $D$3,"TOT_Entity","Aggregated","Budget_Working",[1]Setup!C12,"PERIODIC",$B749,"TOPFLOW","TOP","TOP","top1",$C749,"top3","Open_Acute_DIV1","TOP5","TOP6","REPORTED","TOP8")</f>
        <v>0</v>
      </c>
      <c r="BR749" s="53">
        <f t="shared" si="2052"/>
        <v>0</v>
      </c>
      <c r="BS749" s="40">
        <f t="shared" si="2053"/>
        <v>0</v>
      </c>
      <c r="BU749" s="53">
        <f>_xll.OneStreamExcelAddIn.XFFunctions.XFGetCell("TRUE", "CONSOL", $D$3,"TOT_Entity","USD","Actual",[1]Setup!C13,"PERIODIC",$B749,"TOPFLOW","TOP","TOP","top1",$C749,"top3","Open_Acute_DIV1","TOP5","TOP6","REPORTED","TOP8")</f>
        <v>0</v>
      </c>
      <c r="BV749" s="53">
        <f>_xll.OneStreamExcelAddIn.XFFunctions.XFGetCell("TRUE", "CONSOL", $D$3,"TOT_Entity","Aggregated","Budget_Working",[1]Setup!C13,"PERIODIC",$B749,"TOPFLOW","TOP","TOP","top1",$C749,"top3","Open_Acute_DIV1","TOP5","TOP6","REPORTED","TOP8")</f>
        <v>0</v>
      </c>
      <c r="BW749" s="53">
        <f t="shared" si="2054"/>
        <v>0</v>
      </c>
      <c r="BX749" s="40">
        <f t="shared" si="2055"/>
        <v>0</v>
      </c>
      <c r="BZ749" s="53">
        <f>_xll.OneStreamExcelAddIn.XFFunctions.XFGetCell("TRUE", "CONSOL", $D$3,"TOT_Entity","USD","Actual",[1]Setup!C14,"PERIODIC",$B749,"TOPFLOW","TOP","TOP","top1",$C749,"top3","Open_Acute_DIV1","TOP5","TOP6","REPORTED","TOP8")</f>
        <v>0</v>
      </c>
      <c r="CA749" s="53">
        <f>_xll.OneStreamExcelAddIn.XFFunctions.XFGetCell("TRUE", "CONSOL", $D$3,"TOT_Entity","Aggregated","Budget_Working",[1]Setup!C14,"PERIODIC",$B749,"TOPFLOW","TOP","TOP","top1",$C749,"top3","Open_Acute_DIV1","TOP5","TOP6","REPORTED","TOP8")</f>
        <v>0</v>
      </c>
      <c r="CB749" s="53">
        <f t="shared" si="2056"/>
        <v>0</v>
      </c>
      <c r="CC749" s="40">
        <f t="shared" si="2057"/>
        <v>0</v>
      </c>
      <c r="CE749" s="53">
        <f>_xll.OneStreamExcelAddIn.XFFunctions.XFGetCell("TRUE", "CONSOL", $D$3,"TOT_Entity","USD","Actual",[1]Setup!C15,"PERIODIC",$B749,"TOPFLOW","TOP","TOP","top1",$C749,"top3","Open_Acute_DIV1","TOP5","TOP6","REPORTED","TOP8")</f>
        <v>0</v>
      </c>
      <c r="CF749" s="53">
        <f>_xll.OneStreamExcelAddIn.XFFunctions.XFGetCell("TRUE", "CONSOL", $D$3,"TOT_Entity","Aggregated","Budget_Working",[1]Setup!C15,"PERIODIC",$B749,"TOPFLOW","TOP","TOP","top1",$C749,"top3","Open_Acute_DIV1","TOP5","TOP6","REPORTED","TOP8")</f>
        <v>0</v>
      </c>
      <c r="CG749" s="53">
        <f t="shared" si="2058"/>
        <v>0</v>
      </c>
      <c r="CH749" s="40">
        <f t="shared" si="2059"/>
        <v>0</v>
      </c>
      <c r="CI749" s="212"/>
      <c r="CJ749" s="53">
        <f>_xll.OneStreamExcelAddIn.XFFunctions.XFGetCell("TRUE", "CONSOL", $D$3,"TOT_Entity","USD","Actual",[1]Setup!C4,"PERIODIC",$B749,"TOPFLOW","TOP","TOP","top1",$C749,"top3","Open_Acute_DIV1","TOP5","TOP6","REPORTED","TOP8")</f>
        <v>0</v>
      </c>
      <c r="CK749" s="53">
        <f>_xll.OneStreamExcelAddIn.XFFunctions.XFGetCell("TRUE", "CONSOL", $D$3,"TOT_Entity","USD","Actual",[1]Setup!C5,"PERIODIC",$B749,"TOPFLOW","TOP","TOP","top1",$C749,"top3","Open_Acute_DIV1","TOP5","TOP6","REPORTED","TOP8")</f>
        <v>0</v>
      </c>
      <c r="CL749" s="53">
        <f>_xll.OneStreamExcelAddIn.XFFunctions.XFGetCell("TRUE", "CONSOL", $D$3,"TOT_Entity","USD","Actual",[1]Setup!C6,"PERIODIC",$B749,"TOPFLOW","TOP","TOP","top1",$C749,"top3","Open_Acute_DIV1","TOP5","TOP6","REPORTED","TOP8")</f>
        <v>0</v>
      </c>
      <c r="CM749" s="53">
        <f>_xll.OneStreamExcelAddIn.XFFunctions.XFGetCell("TRUE", "CONSOL", $D$3,"TOT_Entity","USD","Actual",[1]Setup!C7,"PERIODIC",$B749,"TOPFLOW","TOP","TOP","top1",$C749,"top3","Open_Acute_DIV1","TOP5","TOP6","REPORTED","TOP8")</f>
        <v>0</v>
      </c>
      <c r="CN749" s="53">
        <f>_xll.OneStreamExcelAddIn.XFFunctions.XFGetCell("TRUE", "CONSOL", $D$3,"TOT_Entity","USD","Actual",[1]Setup!C8,"PERIODIC",$B749,"TOPFLOW","TOP","TOP","top1",$C749,"top3","Open_Acute_DIV1","TOP5","TOP6","REPORTED","TOP8")</f>
        <v>0</v>
      </c>
      <c r="CO749" s="53">
        <f>_xll.OneStreamExcelAddIn.XFFunctions.XFGetCell("TRUE", "CONSOL", $D$3,"TOT_Entity","USD","Actual",[1]Setup!C9,"PERIODIC",$B749,"TOPFLOW","TOP","TOP","top1",$C749,"top3","Open_Acute_DIV1","TOP5","TOP6","REPORTED","TOP8")</f>
        <v>0</v>
      </c>
      <c r="CP749" s="53">
        <f>_xll.OneStreamExcelAddIn.XFFunctions.XFGetCell("TRUE", "CONSOL", $D$3,"TOT_Entity","USD","Actual",[1]Setup!C10,"PERIODIC",$B749,"TOPFLOW","TOP","TOP","top1",$C749,"top3","Open_Acute_DIV1","TOP5","TOP6","REPORTED","TOP8")</f>
        <v>0</v>
      </c>
      <c r="CQ749" s="53">
        <f>_xll.OneStreamExcelAddIn.XFFunctions.XFGetCell("TRUE", "CONSOL", $D$3,"TOT_Entity","USD","Actual",[1]Setup!C11,"PERIODIC",$B749,"TOPFLOW","TOP","TOP","top1",$C749,"top3","Open_Acute_DIV1","TOP5","TOP6","REPORTED","TOP8")</f>
        <v>0</v>
      </c>
      <c r="CR749" s="53">
        <f>_xll.OneStreamExcelAddIn.XFFunctions.XFGetCell("TRUE", "CONSOL", $D$3,"TOT_Entity","USD","Actual",[1]Setup!C12,"PERIODIC",$B749,"TOPFLOW","TOP","TOP","top1",$C749,"top3","Open_Acute_DIV1","TOP5","TOP6","REPORTED","TOP8")</f>
        <v>0</v>
      </c>
      <c r="CS749" s="53">
        <f>_xll.OneStreamExcelAddIn.XFFunctions.XFGetCell("TRUE", "CONSOL", $D$3,"TOT_Entity","USD","Actual",[1]Setup!C13,"PERIODIC",$B749,"TOPFLOW","TOP","TOP","top1",$C749,"top3","Open_Acute_DIV1","TOP5","TOP6","REPORTED","TOP8")</f>
        <v>0</v>
      </c>
      <c r="CT749" s="53">
        <f>_xll.OneStreamExcelAddIn.XFFunctions.XFGetCell("TRUE", "CONSOL", $D$3,"TOT_Entity","USD","Actual",[1]Setup!C14,"PERIODIC",$B749,"TOPFLOW","TOP","TOP","top1",$C749,"top3","Open_Acute_DIV1","TOP5","TOP6","REPORTED","TOP8")</f>
        <v>0</v>
      </c>
      <c r="CU749" s="53">
        <f>_xll.OneStreamExcelAddIn.XFFunctions.XFGetCell("TRUE", "CONSOL", $D$3,"TOT_Entity","USD","Actual",[1]Setup!C15,"PERIODIC",$B749,"TOPFLOW","TOP","TOP","top1",$C749,"top3","Open_Acute_DIV1","TOP5","TOP6","REPORTED","TOP8")</f>
        <v>0</v>
      </c>
      <c r="CV749" s="212"/>
      <c r="CW749" s="53">
        <f>_xll.OneStreamExcelAddIn.XFFunctions.XFGetCell("TRUE", "CONSOL", $D$3,"TOT_Entity","USD","Actual",[1]Setup!C17,"PERIODIC",$B749,"TOPFLOW","TOP","TOP","top1",$C749,"top3","Open_Acute_DIV1","TOP5","TOP6","REPORTED","TOP8")</f>
        <v>0</v>
      </c>
      <c r="CX749" s="53">
        <f>_xll.OneStreamExcelAddIn.XFFunctions.XFGetCell("TRUE", "CONSOL", $D$3,"TOT_Entity","USD","Actual",[1]Setup!C18,"PERIODIC",$B749,"TOPFLOW","TOP","TOP","top1",$C749,"top3","Open_Acute_DIV1","TOP5","TOP6","REPORTED","TOP8")</f>
        <v>0</v>
      </c>
      <c r="CY749" s="53">
        <f>_xll.OneStreamExcelAddIn.XFFunctions.XFGetCell("TRUE", "CONSOL", $D$3,"TOT_Entity","USD","Actual",[1]Setup!C19,"PERIODIC",$B749,"TOPFLOW","TOP","TOP","top1",$C749,"top3","Open_Acute_DIV1","TOP5","TOP6","REPORTED","TOP8")</f>
        <v>0</v>
      </c>
      <c r="CZ749" s="53">
        <f>_xll.OneStreamExcelAddIn.XFFunctions.XFGetCell("TRUE", "CONSOL", $D$3,"TOT_Entity","USD","Actual",[1]Setup!C20,"PERIODIC",$B749,"TOPFLOW","TOP","TOP","top1",$C749,"top3","Open_Acute_DIV1","TOP5","TOP6","REPORTED","TOP8")</f>
        <v>0</v>
      </c>
      <c r="DA749" s="53">
        <f>_xll.OneStreamExcelAddIn.XFFunctions.XFGetCell("TRUE", "CONSOL", $D$3,"TOT_Entity","USD","Actual",[1]Setup!C21,"PERIODIC",$B749,"TOPFLOW","TOP","TOP","top1",$C749,"top3","Open_Acute_DIV1","TOP5","TOP6","REPORTED","TOP8")</f>
        <v>0</v>
      </c>
      <c r="DB749" s="53">
        <f>_xll.OneStreamExcelAddIn.XFFunctions.XFGetCell("TRUE", "CONSOL", $D$3,"TOT_Entity","USD","Actual",[1]Setup!C22,"PERIODIC",$B749,"TOPFLOW","TOP","TOP","top1",$C749,"top3","Open_Acute_DIV1","TOP5","TOP6","REPORTED","TOP8")</f>
        <v>0</v>
      </c>
      <c r="DC749" s="53">
        <f>_xll.OneStreamExcelAddIn.XFFunctions.XFGetCell("TRUE", "CONSOL", $D$3,"TOT_Entity","USD","Actual",[1]Setup!C23,"PERIODIC",$B749,"TOPFLOW","TOP","TOP","top1",$C749,"top3","Open_Acute_DIV1","TOP5","TOP6","REPORTED","TOP8")</f>
        <v>0</v>
      </c>
      <c r="DD749" s="53">
        <f>_xll.OneStreamExcelAddIn.XFFunctions.XFGetCell("TRUE", "CONSOL", $D$3,"TOT_Entity","USD","Actual",[1]Setup!C24,"PERIODIC",$B749,"TOPFLOW","TOP","TOP","top1",$C749,"top3","Open_Acute_DIV1","TOP5","TOP6","REPORTED","TOP8")</f>
        <v>0</v>
      </c>
      <c r="DE749" s="53">
        <f>_xll.OneStreamExcelAddIn.XFFunctions.XFGetCell("TRUE", "CONSOL", $D$3,"TOT_Entity","USD","Actual",[1]Setup!C25,"PERIODIC",$B749,"TOPFLOW","TOP","TOP","top1",$C749,"top3","Open_Acute_DIV1","TOP5","TOP6","REPORTED","TOP8")</f>
        <v>0</v>
      </c>
      <c r="DF749" s="53">
        <f>_xll.OneStreamExcelAddIn.XFFunctions.XFGetCell("TRUE", "CONSOL", $D$3,"TOT_Entity","USD","Actual",[1]Setup!C26,"PERIODIC",$B749,"TOPFLOW","TOP","TOP","top1",$C749,"top3","Open_Acute_DIV1","TOP5","TOP6","REPORTED","TOP8")</f>
        <v>0</v>
      </c>
      <c r="DG749" s="53">
        <f>_xll.OneStreamExcelAddIn.XFFunctions.XFGetCell("TRUE", "CONSOL", $D$3,"TOT_Entity","USD","Actual",[1]Setup!C27,"PERIODIC",$B749,"TOPFLOW","TOP","TOP","top1",$C749,"top3","Open_Acute_DIV1","TOP5","TOP6","REPORTED","TOP8")</f>
        <v>0</v>
      </c>
      <c r="DH749" s="53">
        <f>_xll.OneStreamExcelAddIn.XFFunctions.XFGetCell("TRUE", "CONSOL", $D$3,"TOT_Entity","USD","Actual",[1]Setup!C28,"PERIODIC",$B749,"TOPFLOW","TOP","TOP","top1",$C749,"top3","Open_Acute_DIV1","TOP5","TOP6","REPORTED","TOP8")</f>
        <v>0</v>
      </c>
      <c r="DI749" s="178"/>
      <c r="DJ749" s="53">
        <f>_xll.OneStreamExcelAddIn.XFFunctions.XFGetCell("TRUE", "CONSOL", $D$3,"TOT_Entity","Aggregated","Budget_Working",[1]Setup!C4,"PERIODIC",$B749,"TOPFLOW","TOP","TOP","top1",$C749,"top3","Open_Acute_DIV1","TOP5","TOP6","REPORTED","TOP8")</f>
        <v>0</v>
      </c>
      <c r="DK749" s="53">
        <f>_xll.OneStreamExcelAddIn.XFFunctions.XFGetCell("TRUE", "CONSOL", $D$3,"TOT_Entity","Aggregated","Budget_Working",[1]Setup!C5,"PERIODIC",$B749,"TOPFLOW","TOP","TOP","top1",$C749,"top3","Open_Acute_DIV1","TOP5","TOP6","REPORTED","TOP8")</f>
        <v>0</v>
      </c>
      <c r="DL749" s="53">
        <f>_xll.OneStreamExcelAddIn.XFFunctions.XFGetCell("TRUE", "CONSOL", $D$3,"TOT_Entity","Aggregated","Budget_Working",[1]Setup!C6,"PERIODIC",$B749,"TOPFLOW","TOP","TOP","top1",$C749,"top3","Open_Acute_DIV1","TOP5","TOP6","REPORTED","TOP8")</f>
        <v>0</v>
      </c>
      <c r="DM749" s="53">
        <f>_xll.OneStreamExcelAddIn.XFFunctions.XFGetCell("TRUE", "CONSOL", $D$3,"TOT_Entity","Aggregated","Budget_Working",[1]Setup!C7,"PERIODIC",$B749,"TOPFLOW","TOP","TOP","top1",$C749,"top3","Open_Acute_DIV1","TOP5","TOP6","REPORTED","TOP8")</f>
        <v>0</v>
      </c>
      <c r="DN749" s="53">
        <f>_xll.OneStreamExcelAddIn.XFFunctions.XFGetCell("TRUE", "CONSOL", $D$3,"TOT_Entity","Aggregated","Budget_Working",[1]Setup!C8,"PERIODIC",$B749,"TOPFLOW","TOP","TOP","top1",$C749,"top3","Open_Acute_DIV1","TOP5","TOP6","REPORTED","TOP8")</f>
        <v>0</v>
      </c>
      <c r="DO749" s="53">
        <f>_xll.OneStreamExcelAddIn.XFFunctions.XFGetCell("TRUE", "CONSOL", $D$3,"TOT_Entity","Aggregated","Budget_Working",[1]Setup!C9,"PERIODIC",$B749,"TOPFLOW","TOP","TOP","top1",$C749,"top3","Open_Acute_DIV1","TOP5","TOP6","REPORTED","TOP8")</f>
        <v>0</v>
      </c>
      <c r="DP749" s="53">
        <f>_xll.OneStreamExcelAddIn.XFFunctions.XFGetCell("TRUE", "CONSOL", $D$3,"TOT_Entity","Aggregated","Budget_Working",[1]Setup!C10,"PERIODIC",$B749,"TOPFLOW","TOP","TOP","top1",$C749,"top3","Open_Acute_DIV1","TOP5","TOP6","REPORTED","TOP8")</f>
        <v>0</v>
      </c>
      <c r="DQ749" s="53">
        <f>_xll.OneStreamExcelAddIn.XFFunctions.XFGetCell("TRUE", "CONSOL", $D$3,"TOT_Entity","Aggregated","Budget_Working",[1]Setup!C11,"PERIODIC",$B749,"TOPFLOW","TOP","TOP","top1",$C749,"top3","Open_Acute_DIV1","TOP5","TOP6","REPORTED","TOP8")</f>
        <v>0</v>
      </c>
      <c r="DR749" s="53">
        <f>_xll.OneStreamExcelAddIn.XFFunctions.XFGetCell("TRUE", "CONSOL", $D$3,"TOT_Entity","Aggregated","Budget_Working",[1]Setup!C12,"PERIODIC",$B749,"TOPFLOW","TOP","TOP","top1",$C749,"top3","Open_Acute_DIV1","TOP5","TOP6","REPORTED","TOP8")</f>
        <v>0</v>
      </c>
      <c r="DS749" s="53">
        <f>_xll.OneStreamExcelAddIn.XFFunctions.XFGetCell("TRUE", "CONSOL", $D$3,"TOT_Entity","Aggregated","Budget_Working",[1]Setup!C13,"PERIODIC",$B749,"TOPFLOW","TOP","TOP","top1",$C749,"top3","Open_Acute_DIV1","TOP5","TOP6","REPORTED","TOP8")</f>
        <v>0</v>
      </c>
      <c r="DT749" s="53">
        <f>_xll.OneStreamExcelAddIn.XFFunctions.XFGetCell("TRUE", "CONSOL", $D$3,"TOT_Entity","Aggregated","Budget_Working",[1]Setup!C14,"PERIODIC",$B749,"TOPFLOW","TOP","TOP","top1",$C749,"top3","Open_Acute_DIV1","TOP5","TOP6","REPORTED","TOP8")</f>
        <v>0</v>
      </c>
      <c r="DU749" s="53">
        <f>_xll.OneStreamExcelAddIn.XFFunctions.XFGetCell("TRUE", "CONSOL", $D$3,"TOT_Entity","Aggregated","Budget_Working",[1]Setup!C15,"PERIODIC",$B749,"TOPFLOW","TOP","TOP","top1",$C749,"top3","Open_Acute_DIV1","TOP5","TOP6","REPORTED","TOP8")</f>
        <v>0</v>
      </c>
      <c r="DV749" s="178"/>
      <c r="DW749" s="53">
        <f>_xll.OneStreamExcelAddIn.XFFunctions.XFGetCell("TRUE", "CONSOL", $D$3,"TOT_Entity","USD","Budget_Final",[1]Setup!C17,"PERIODIC",$B749,"TOPFLOW","TOP","TOP","top1",$C749,"top3","Open_Acute_DIV1","TOP5","TOP6","REPORTED","TOP8")</f>
        <v>0</v>
      </c>
      <c r="DX749" s="53">
        <f>_xll.OneStreamExcelAddIn.XFFunctions.XFGetCell("TRUE", "CONSOL", $D$3,"TOT_Entity","USD","Budget_Final",[1]Setup!C18,"PERIODIC",$B749,"TOPFLOW","TOP","TOP","top1",$C749,"top3","Open_Acute_DIV1","TOP5","TOP6","REPORTED","TOP8")</f>
        <v>0</v>
      </c>
      <c r="DY749" s="53">
        <f>_xll.OneStreamExcelAddIn.XFFunctions.XFGetCell("TRUE", "CONSOL", $D$3,"TOT_Entity","USD","Budget_Final",[1]Setup!C19,"PERIODIC",$B749,"TOPFLOW","TOP","TOP","top1",$C749,"top3","Open_Acute_DIV1","TOP5","TOP6","REPORTED","TOP8")</f>
        <v>0</v>
      </c>
      <c r="DZ749" s="53">
        <f>_xll.OneStreamExcelAddIn.XFFunctions.XFGetCell("TRUE", "CONSOL", $D$3,"TOT_Entity","USD","Budget_Final",[1]Setup!C20,"PERIODIC",$B749,"TOPFLOW","TOP","TOP","top1",$C749,"top3","Open_Acute_DIV1","TOP5","TOP6","REPORTED","TOP8")</f>
        <v>0</v>
      </c>
      <c r="EA749" s="53">
        <f>_xll.OneStreamExcelAddIn.XFFunctions.XFGetCell("TRUE", "CONSOL", $D$3,"TOT_Entity","USD","Budget_Final",[1]Setup!C21,"PERIODIC",$B749,"TOPFLOW","TOP","TOP","top1",$C749,"top3","Open_Acute_DIV1","TOP5","TOP6","REPORTED","TOP8")</f>
        <v>0</v>
      </c>
      <c r="EB749" s="53">
        <f>_xll.OneStreamExcelAddIn.XFFunctions.XFGetCell("TRUE", "CONSOL", $D$3,"TOT_Entity","USD","Budget_Final",[1]Setup!C22,"PERIODIC",$B749,"TOPFLOW","TOP","TOP","top1",$C749,"top3","Open_Acute_DIV1","TOP5","TOP6","REPORTED","TOP8")</f>
        <v>0</v>
      </c>
      <c r="EC749" s="53">
        <f>_xll.OneStreamExcelAddIn.XFFunctions.XFGetCell("TRUE", "CONSOL", $D$3,"TOT_Entity","USD","Budget_Final",[1]Setup!C23,"PERIODIC",$B749,"TOPFLOW","TOP","TOP","top1",$C749,"top3","Open_Acute_DIV1","TOP5","TOP6","REPORTED","TOP8")</f>
        <v>0</v>
      </c>
      <c r="ED749" s="53">
        <f>_xll.OneStreamExcelAddIn.XFFunctions.XFGetCell("TRUE", "CONSOL", $D$3,"TOT_Entity","USD","Budget_Final",[1]Setup!C24,"PERIODIC",$B749,"TOPFLOW","TOP","TOP","top1",$C749,"top3","Open_Acute_DIV1","TOP5","TOP6","REPORTED","TOP8")</f>
        <v>0</v>
      </c>
      <c r="EE749" s="53">
        <f>_xll.OneStreamExcelAddIn.XFFunctions.XFGetCell("TRUE", "CONSOL", $D$3,"TOT_Entity","USD","Budget_Final",[1]Setup!C25,"PERIODIC",$B749,"TOPFLOW","TOP","TOP","top1",$C749,"top3","Open_Acute_DIV1","TOP5","TOP6","REPORTED","TOP8")</f>
        <v>0</v>
      </c>
      <c r="EF749" s="53">
        <f>_xll.OneStreamExcelAddIn.XFFunctions.XFGetCell("TRUE", "CONSOL", $D$3,"TOT_Entity","USD","Budget_Final",[1]Setup!C26,"PERIODIC",$B749,"TOPFLOW","TOP","TOP","top1",$C749,"top3","Open_Acute_DIV1","TOP5","TOP6","REPORTED","TOP8")</f>
        <v>0</v>
      </c>
      <c r="EG749" s="53">
        <f>_xll.OneStreamExcelAddIn.XFFunctions.XFGetCell("TRUE", "CONSOL", $D$3,"TOT_Entity","USD","Budget_Final",[1]Setup!C27,"PERIODIC",$B749,"TOPFLOW","TOP","TOP","top1",$C749,"top3","Open_Acute_DIV1","TOP5","TOP6","REPORTED","TOP8")</f>
        <v>0</v>
      </c>
      <c r="EH749" s="53">
        <f>_xll.OneStreamExcelAddIn.XFFunctions.XFGetCell("TRUE", "CONSOL", $D$3,"TOT_Entity","USD","Budget_Final",[1]Setup!C28,"PERIODIC",$B749,"TOPFLOW","TOP","TOP","top1",$C749,"top3","Open_Acute_DIV1","TOP5","TOP6","REPORTED","TOP8")</f>
        <v>0</v>
      </c>
    </row>
    <row r="750" spans="2:138" x14ac:dyDescent="0.25">
      <c r="B750" s="51">
        <v>69166</v>
      </c>
      <c r="C750" s="51"/>
      <c r="D750" t="str" cm="1">
        <f t="array" ref="D750">_xll.OneStreamExcelAddIn.XFFunctions.XFGetMemberInfo("Description","Account",B750)</f>
        <v>Training Seminars - Clinical</v>
      </c>
      <c r="E750" s="53">
        <f>_xll.OneStreamExcelAddIn.XFFunctions.XFGetCell("TRUE", "CONSOL", $D$3,"TOT_Entity","USD","Actual",$E$3,"PERIODIC",$B750,"TOPFLOW","TOP","TOP","top1",$C750,"top3","Open_Acute_DIV1","TOP5","TOP6","REPORTED","TOP8")</f>
        <v>625</v>
      </c>
      <c r="F750" s="53">
        <f>_xll.OneStreamExcelAddIn.XFFunctions.XFGetCell("TRUE", "CONSOL", $D$3,"TOT_Entity","Aggregated","Budget_Working",$E$3,"PERIODIC",$B750,"TOPFLOW","TOP","TOP","top1",$C750,"top3","Open_Acute_DIV1","TOP5","TOP6","REPORTED","TOP8")</f>
        <v>732.24</v>
      </c>
      <c r="G750" s="53">
        <f t="shared" si="2029"/>
        <v>107.24000000000001</v>
      </c>
      <c r="H750" s="55">
        <f t="shared" si="2030"/>
        <v>0.14645471430132198</v>
      </c>
      <c r="I750" s="41"/>
      <c r="J750" s="53">
        <f>_xll.OneStreamExcelAddIn.XFFunctions.XFGetCell("TRUE", "CONSOL", $D$3,"TOT_Entity","USD","Actual",$E$3,"YTD",$B750,"TOPFLOW","TOP","TOP","top1",$C750,"TOP3","Open_Acute_DIV1","TOP5","TOP6","REPORTED","TOP8")</f>
        <v>6493.4</v>
      </c>
      <c r="K750" s="53">
        <f>_xll.OneStreamExcelAddIn.XFFunctions.XFGetCell("TRUE", "CONSOL", $D$3,"TOT_Entity","Aggregated","Budget_Working",$E$3,"YTD",$B750,"TOPFLOW","TOP","TOP","top1",$C750,"TOP3","Open_Acute_DIV1","TOP5","TOP6","REPORTED","TOP8")</f>
        <v>2928.96</v>
      </c>
      <c r="L750" s="53">
        <f t="shared" si="2031"/>
        <v>-3564.4399999999996</v>
      </c>
      <c r="M750" s="40">
        <f t="shared" si="2060"/>
        <v>-1.2169643832623183</v>
      </c>
      <c r="N750" s="41"/>
      <c r="O750" s="53">
        <f>_xll.OneStreamExcelAddIn.XFFunctions.XFGetCell("TRUE", "CONSOL", $D$3,"TOT_Entity","USD","Actual",$F$3,"YTD",$B750,"TOPFLOW","TOP","TOP","top1",$C750,"TOP3","Open_Acute_DIV1","TOP5","TOP6","REPORTED","TOP8")</f>
        <v>4965.58</v>
      </c>
      <c r="P750" s="53">
        <f>_xll.OneStreamExcelAddIn.XFFunctions.XFGetCell("TRUE", "CONSOL", $D$3,"TOT_Entity","USD","Actual",$E$3,"YTD",$B750,"TOPFLOW","TOP","TOP","top1",$C750,"top3","Open_Acute_DIV1","TOP5","TOP6","REPORTED","VAR_BW_PY_Actual")</f>
        <v>-1527.82</v>
      </c>
      <c r="Q750" s="40">
        <f t="shared" si="2033"/>
        <v>-0.30768208346255621</v>
      </c>
      <c r="R750" s="41"/>
      <c r="S750" s="53">
        <f>_xll.OneStreamExcelAddIn.XFFunctions.XFGetCell("TRUE", "CONSOL", $D$3,"TOT_Entity","USD","MIDFCST",$E$3,"MTD",$B750,"TOPFLOW","TOP","TOP","top1",$C750,"TOP3","Open_Acute_DIV1","TOP5","TOP6","REPORTED","TOP8")</f>
        <v>0</v>
      </c>
      <c r="T750" s="53">
        <f t="shared" si="2034"/>
        <v>-625</v>
      </c>
      <c r="U750" s="40">
        <f t="shared" si="2035"/>
        <v>0</v>
      </c>
      <c r="V750" s="41"/>
      <c r="W750" s="42"/>
      <c r="X750" s="43"/>
      <c r="Y750" s="42"/>
      <c r="Z750" s="44"/>
      <c r="AB750" s="53">
        <f>_xll.OneStreamExcelAddIn.XFFunctions.XFGetCell("TRUE", "CONSOL", $D$3,"TOT_Entity","USD","Actual",[1]Setup!C4,"PERIODIC",$B750,"TOPFLOW","TOP","TOP","top1",$C750,"top3","Open_Acute_DIV1","TOP5","TOP6","REPORTED","TOP8")</f>
        <v>5830.6</v>
      </c>
      <c r="AC750" s="53">
        <f>_xll.OneStreamExcelAddIn.XFFunctions.XFGetCell("TRUE", "CONSOL", $D$3,"TOT_Entity","Aggregated","Budget_Working",[1]Setup!C4,"PERIODIC",$B750,"TOPFLOW","TOP","TOP","top1",$C750,"top3","Open_Acute_DIV1","TOP5","TOP6","REPORTED","TOP8")</f>
        <v>732.24</v>
      </c>
      <c r="AD750" s="53">
        <f t="shared" si="2036"/>
        <v>-5098.3600000000006</v>
      </c>
      <c r="AE750" s="40">
        <f t="shared" si="2037"/>
        <v>-6.9626898284715404</v>
      </c>
      <c r="AG750" s="53">
        <f>_xll.OneStreamExcelAddIn.XFFunctions.XFGetCell("TRUE", "CONSOL", $D$3,"TOT_Entity","USD","Actual",[1]Setup!C5,"PERIODIC",$B750,"TOPFLOW","TOP","TOP","top1",$C750,"top3","Open_Acute_DIV1","TOP5","TOP6","REPORTED","TOP8")</f>
        <v>0</v>
      </c>
      <c r="AH750" s="53">
        <f>_xll.OneStreamExcelAddIn.XFFunctions.XFGetCell("TRUE", "CONSOL", $D$3,"TOT_Entity","Aggregated","Budget_Working",[1]Setup!C5,"PERIODIC",$B750,"TOPFLOW","TOP","TOP","top1",$C750,"top3","Open_Acute_DIV1","TOP5","TOP6","REPORTED","TOP8")</f>
        <v>732.24</v>
      </c>
      <c r="AI750" s="53">
        <f t="shared" si="2038"/>
        <v>732.24</v>
      </c>
      <c r="AJ750" s="40">
        <f t="shared" si="2039"/>
        <v>1</v>
      </c>
      <c r="AL750" s="53">
        <f>_xll.OneStreamExcelAddIn.XFFunctions.XFGetCell("TRUE", "CONSOL", $D$3,"TOT_Entity","USD","Actual",[1]Setup!C6,"PERIODIC",$B750,"TOPFLOW","TOP","TOP","top1",$C750,"top3","Open_Acute_DIV1","TOP5","TOP6","REPORTED","TOP8")</f>
        <v>37.799999999999997</v>
      </c>
      <c r="AM750" s="53">
        <f>_xll.OneStreamExcelAddIn.XFFunctions.XFGetCell("TRUE", "CONSOL", $D$3,"TOT_Entity","Aggregated","Budget_Working",[1]Setup!C6,"PERIODIC",$B750,"TOPFLOW","TOP","TOP","top1",$C750,"top3","Open_Acute_DIV1","TOP5","TOP6","REPORTED","TOP8")</f>
        <v>732.24</v>
      </c>
      <c r="AN750" s="53">
        <f t="shared" si="2040"/>
        <v>694.44</v>
      </c>
      <c r="AO750" s="40">
        <f t="shared" si="2041"/>
        <v>0.94837758112094406</v>
      </c>
      <c r="AQ750" s="53">
        <f>_xll.OneStreamExcelAddIn.XFFunctions.XFGetCell("TRUE", "CONSOL", $D$3,"TOT_Entity","USD","Actual",[1]Setup!C7,"PERIODIC",$B750,"TOPFLOW","TOP","TOP","top1",$C750,"top3","Open_Acute_DIV1","TOP5","TOP6","REPORTED","TOP8")</f>
        <v>625</v>
      </c>
      <c r="AR750" s="53">
        <f>_xll.OneStreamExcelAddIn.XFFunctions.XFGetCell("TRUE", "CONSOL", $D$3,"TOT_Entity","Aggregated","Budget_Working",[1]Setup!C7,"PERIODIC",$B750,"TOPFLOW","TOP","TOP","top1",$C750,"top3","Open_Acute_DIV1","TOP5","TOP6","REPORTED","TOP8")</f>
        <v>732.24</v>
      </c>
      <c r="AS750" s="53">
        <f t="shared" si="2042"/>
        <v>107.24000000000001</v>
      </c>
      <c r="AT750" s="40">
        <f t="shared" si="2043"/>
        <v>0.14645471430132198</v>
      </c>
      <c r="AV750" s="53">
        <f>_xll.OneStreamExcelAddIn.XFFunctions.XFGetCell("TRUE", "CONSOL", $D$3,"TOT_Entity","USD","Actual",[1]Setup!C8,"PERIODIC",$B750,"TOPFLOW","TOP","TOP","top1",$C750,"top3","Open_Acute_DIV1","TOP5","TOP6","REPORTED","TOP8")</f>
        <v>-6493.4</v>
      </c>
      <c r="AW750" s="53">
        <f>_xll.OneStreamExcelAddIn.XFFunctions.XFGetCell("TRUE", "CONSOL", $D$3,"TOT_Entity","Aggregated","Budget_Working",[1]Setup!C8,"PERIODIC",$B750,"TOPFLOW","TOP","TOP","top1",$C750,"top3","Open_Acute_DIV1","TOP5","TOP6","REPORTED","TOP8")</f>
        <v>732.24</v>
      </c>
      <c r="AX750" s="53">
        <f t="shared" si="2044"/>
        <v>7225.6399999999994</v>
      </c>
      <c r="AY750" s="40">
        <f t="shared" si="2045"/>
        <v>9.867857533049273</v>
      </c>
      <c r="BA750" s="53">
        <f>_xll.OneStreamExcelAddIn.XFFunctions.XFGetCell("TRUE", "CONSOL", $D$3,"TOT_Entity","USD","Actual",[1]Setup!C9,"PERIODIC",$B750,"TOPFLOW","TOP","TOP","top1",$C750,"top3","Open_Acute_DIV1","TOP5","TOP6","REPORTED","TOP8")</f>
        <v>0</v>
      </c>
      <c r="BB750" s="53">
        <f>_xll.OneStreamExcelAddIn.XFFunctions.XFGetCell("TRUE", "CONSOL", $D$3,"TOT_Entity","Aggregated","Budget_Working",[1]Setup!C9,"PERIODIC",$B750,"TOPFLOW","TOP","TOP","top1",$C750,"top3","Open_Acute_DIV1","TOP5","TOP6","REPORTED","TOP8")</f>
        <v>732.24</v>
      </c>
      <c r="BC750" s="53">
        <f t="shared" si="2046"/>
        <v>732.24</v>
      </c>
      <c r="BD750" s="40">
        <f t="shared" si="2047"/>
        <v>1</v>
      </c>
      <c r="BF750" s="53">
        <f>_xll.OneStreamExcelAddIn.XFFunctions.XFGetCell("TRUE", "CONSOL", $D$3,"TOT_Entity","USD","Actual",[1]Setup!C10,"PERIODIC",$B750,"TOPFLOW","TOP","TOP","top1",$C750,"top3","Open_Acute_DIV1","TOP5","TOP6","REPORTED","TOP8")</f>
        <v>0</v>
      </c>
      <c r="BG750" s="53">
        <f>_xll.OneStreamExcelAddIn.XFFunctions.XFGetCell("TRUE", "CONSOL", $D$3,"TOT_Entity","Aggregated","Budget_Working",[1]Setup!C10,"PERIODIC",$B750,"TOPFLOW","TOP","TOP","top1",$C750,"top3","Open_Acute_DIV1","TOP5","TOP6","REPORTED","TOP8")</f>
        <v>732.24</v>
      </c>
      <c r="BH750" s="53">
        <f t="shared" si="2048"/>
        <v>732.24</v>
      </c>
      <c r="BI750" s="40">
        <f t="shared" si="2049"/>
        <v>1</v>
      </c>
      <c r="BK750" s="53">
        <f>_xll.OneStreamExcelAddIn.XFFunctions.XFGetCell("TRUE", "CONSOL", $D$3,"TOT_Entity","USD","Actual",[1]Setup!C11,"PERIODIC",$B750,"TOPFLOW","TOP","TOP","top1",$C750,"top3","Open_Acute_DIV1","TOP5","TOP6","REPORTED","TOP8")</f>
        <v>0</v>
      </c>
      <c r="BL750" s="53">
        <f>_xll.OneStreamExcelAddIn.XFFunctions.XFGetCell("TRUE", "CONSOL", $D$3,"TOT_Entity","Aggregated","Budget_Working",[1]Setup!C11,"PERIODIC",$B750,"TOPFLOW","TOP","TOP","top1",$C750,"top3","Open_Acute_DIV1","TOP5","TOP6","REPORTED","TOP8")</f>
        <v>732.24</v>
      </c>
      <c r="BM750" s="53">
        <f t="shared" si="2050"/>
        <v>732.24</v>
      </c>
      <c r="BN750" s="40">
        <f t="shared" si="2051"/>
        <v>1</v>
      </c>
      <c r="BP750" s="53">
        <f>_xll.OneStreamExcelAddIn.XFFunctions.XFGetCell("TRUE", "CONSOL", $D$3,"TOT_Entity","USD","Actual",[1]Setup!C12,"PERIODIC",$B750,"TOPFLOW","TOP","TOP","top1",$C750,"top3","Open_Acute_DIV1","TOP5","TOP6","REPORTED","TOP8")</f>
        <v>0</v>
      </c>
      <c r="BQ750" s="53">
        <f>_xll.OneStreamExcelAddIn.XFFunctions.XFGetCell("TRUE", "CONSOL", $D$3,"TOT_Entity","Aggregated","Budget_Working",[1]Setup!C12,"PERIODIC",$B750,"TOPFLOW","TOP","TOP","top1",$C750,"top3","Open_Acute_DIV1","TOP5","TOP6","REPORTED","TOP8")</f>
        <v>732.24</v>
      </c>
      <c r="BR750" s="53">
        <f t="shared" si="2052"/>
        <v>732.24</v>
      </c>
      <c r="BS750" s="40">
        <f t="shared" si="2053"/>
        <v>1</v>
      </c>
      <c r="BU750" s="53">
        <f>_xll.OneStreamExcelAddIn.XFFunctions.XFGetCell("TRUE", "CONSOL", $D$3,"TOT_Entity","USD","Actual",[1]Setup!C13,"PERIODIC",$B750,"TOPFLOW","TOP","TOP","top1",$C750,"top3","Open_Acute_DIV1","TOP5","TOP6","REPORTED","TOP8")</f>
        <v>0</v>
      </c>
      <c r="BV750" s="53">
        <f>_xll.OneStreamExcelAddIn.XFFunctions.XFGetCell("TRUE", "CONSOL", $D$3,"TOT_Entity","Aggregated","Budget_Working",[1]Setup!C13,"PERIODIC",$B750,"TOPFLOW","TOP","TOP","top1",$C750,"top3","Open_Acute_DIV1","TOP5","TOP6","REPORTED","TOP8")</f>
        <v>732.24</v>
      </c>
      <c r="BW750" s="53">
        <f t="shared" si="2054"/>
        <v>732.24</v>
      </c>
      <c r="BX750" s="40">
        <f t="shared" si="2055"/>
        <v>1</v>
      </c>
      <c r="BZ750" s="53">
        <f>_xll.OneStreamExcelAddIn.XFFunctions.XFGetCell("TRUE", "CONSOL", $D$3,"TOT_Entity","USD","Actual",[1]Setup!C14,"PERIODIC",$B750,"TOPFLOW","TOP","TOP","top1",$C750,"top3","Open_Acute_DIV1","TOP5","TOP6","REPORTED","TOP8")</f>
        <v>0</v>
      </c>
      <c r="CA750" s="53">
        <f>_xll.OneStreamExcelAddIn.XFFunctions.XFGetCell("TRUE", "CONSOL", $D$3,"TOT_Entity","Aggregated","Budget_Working",[1]Setup!C14,"PERIODIC",$B750,"TOPFLOW","TOP","TOP","top1",$C750,"top3","Open_Acute_DIV1","TOP5","TOP6","REPORTED","TOP8")</f>
        <v>732.24</v>
      </c>
      <c r="CB750" s="53">
        <f t="shared" si="2056"/>
        <v>732.24</v>
      </c>
      <c r="CC750" s="40">
        <f t="shared" si="2057"/>
        <v>1</v>
      </c>
      <c r="CE750" s="53">
        <f>_xll.OneStreamExcelAddIn.XFFunctions.XFGetCell("TRUE", "CONSOL", $D$3,"TOT_Entity","USD","Actual",[1]Setup!C15,"PERIODIC",$B750,"TOPFLOW","TOP","TOP","top1",$C750,"top3","Open_Acute_DIV1","TOP5","TOP6","REPORTED","TOP8")</f>
        <v>0</v>
      </c>
      <c r="CF750" s="53">
        <f>_xll.OneStreamExcelAddIn.XFFunctions.XFGetCell("TRUE", "CONSOL", $D$3,"TOT_Entity","Aggregated","Budget_Working",[1]Setup!C15,"PERIODIC",$B750,"TOPFLOW","TOP","TOP","top1",$C750,"top3","Open_Acute_DIV1","TOP5","TOP6","REPORTED","TOP8")</f>
        <v>732.24</v>
      </c>
      <c r="CG750" s="53">
        <f t="shared" si="2058"/>
        <v>732.24</v>
      </c>
      <c r="CH750" s="40">
        <f t="shared" si="2059"/>
        <v>1</v>
      </c>
      <c r="CI750" s="212"/>
      <c r="CJ750" s="53">
        <f>_xll.OneStreamExcelAddIn.XFFunctions.XFGetCell("TRUE", "CONSOL", $D$3,"TOT_Entity","USD","Actual",[1]Setup!C4,"PERIODIC",$B750,"TOPFLOW","TOP","TOP","top1",$C750,"top3","Open_Acute_DIV1","TOP5","TOP6","REPORTED","TOP8")</f>
        <v>5830.6</v>
      </c>
      <c r="CK750" s="53">
        <f>_xll.OneStreamExcelAddIn.XFFunctions.XFGetCell("TRUE", "CONSOL", $D$3,"TOT_Entity","USD","Actual",[1]Setup!C5,"PERIODIC",$B750,"TOPFLOW","TOP","TOP","top1",$C750,"top3","Open_Acute_DIV1","TOP5","TOP6","REPORTED","TOP8")</f>
        <v>0</v>
      </c>
      <c r="CL750" s="53">
        <f>_xll.OneStreamExcelAddIn.XFFunctions.XFGetCell("TRUE", "CONSOL", $D$3,"TOT_Entity","USD","Actual",[1]Setup!C6,"PERIODIC",$B750,"TOPFLOW","TOP","TOP","top1",$C750,"top3","Open_Acute_DIV1","TOP5","TOP6","REPORTED","TOP8")</f>
        <v>37.799999999999997</v>
      </c>
      <c r="CM750" s="53">
        <f>_xll.OneStreamExcelAddIn.XFFunctions.XFGetCell("TRUE", "CONSOL", $D$3,"TOT_Entity","USD","Actual",[1]Setup!C7,"PERIODIC",$B750,"TOPFLOW","TOP","TOP","top1",$C750,"top3","Open_Acute_DIV1","TOP5","TOP6","REPORTED","TOP8")</f>
        <v>625</v>
      </c>
      <c r="CN750" s="53">
        <f>_xll.OneStreamExcelAddIn.XFFunctions.XFGetCell("TRUE", "CONSOL", $D$3,"TOT_Entity","USD","Actual",[1]Setup!C8,"PERIODIC",$B750,"TOPFLOW","TOP","TOP","top1",$C750,"top3","Open_Acute_DIV1","TOP5","TOP6","REPORTED","TOP8")</f>
        <v>-6493.4</v>
      </c>
      <c r="CO750" s="53">
        <f>_xll.OneStreamExcelAddIn.XFFunctions.XFGetCell("TRUE", "CONSOL", $D$3,"TOT_Entity","USD","Actual",[1]Setup!C9,"PERIODIC",$B750,"TOPFLOW","TOP","TOP","top1",$C750,"top3","Open_Acute_DIV1","TOP5","TOP6","REPORTED","TOP8")</f>
        <v>0</v>
      </c>
      <c r="CP750" s="53">
        <f>_xll.OneStreamExcelAddIn.XFFunctions.XFGetCell("TRUE", "CONSOL", $D$3,"TOT_Entity","USD","Actual",[1]Setup!C10,"PERIODIC",$B750,"TOPFLOW","TOP","TOP","top1",$C750,"top3","Open_Acute_DIV1","TOP5","TOP6","REPORTED","TOP8")</f>
        <v>0</v>
      </c>
      <c r="CQ750" s="53">
        <f>_xll.OneStreamExcelAddIn.XFFunctions.XFGetCell("TRUE", "CONSOL", $D$3,"TOT_Entity","USD","Actual",[1]Setup!C11,"PERIODIC",$B750,"TOPFLOW","TOP","TOP","top1",$C750,"top3","Open_Acute_DIV1","TOP5","TOP6","REPORTED","TOP8")</f>
        <v>0</v>
      </c>
      <c r="CR750" s="53">
        <f>_xll.OneStreamExcelAddIn.XFFunctions.XFGetCell("TRUE", "CONSOL", $D$3,"TOT_Entity","USD","Actual",[1]Setup!C12,"PERIODIC",$B750,"TOPFLOW","TOP","TOP","top1",$C750,"top3","Open_Acute_DIV1","TOP5","TOP6","REPORTED","TOP8")</f>
        <v>0</v>
      </c>
      <c r="CS750" s="53">
        <f>_xll.OneStreamExcelAddIn.XFFunctions.XFGetCell("TRUE", "CONSOL", $D$3,"TOT_Entity","USD","Actual",[1]Setup!C13,"PERIODIC",$B750,"TOPFLOW","TOP","TOP","top1",$C750,"top3","Open_Acute_DIV1","TOP5","TOP6","REPORTED","TOP8")</f>
        <v>0</v>
      </c>
      <c r="CT750" s="53">
        <f>_xll.OneStreamExcelAddIn.XFFunctions.XFGetCell("TRUE", "CONSOL", $D$3,"TOT_Entity","USD","Actual",[1]Setup!C14,"PERIODIC",$B750,"TOPFLOW","TOP","TOP","top1",$C750,"top3","Open_Acute_DIV1","TOP5","TOP6","REPORTED","TOP8")</f>
        <v>0</v>
      </c>
      <c r="CU750" s="53">
        <f>_xll.OneStreamExcelAddIn.XFFunctions.XFGetCell("TRUE", "CONSOL", $D$3,"TOT_Entity","USD","Actual",[1]Setup!C15,"PERIODIC",$B750,"TOPFLOW","TOP","TOP","top1",$C750,"top3","Open_Acute_DIV1","TOP5","TOP6","REPORTED","TOP8")</f>
        <v>0</v>
      </c>
      <c r="CV750" s="212"/>
      <c r="CW750" s="53">
        <f>_xll.OneStreamExcelAddIn.XFFunctions.XFGetCell("TRUE", "CONSOL", $D$3,"TOT_Entity","USD","Actual",[1]Setup!C17,"PERIODIC",$B750,"TOPFLOW","TOP","TOP","top1",$C750,"top3","Open_Acute_DIV1","TOP5","TOP6","REPORTED","TOP8")</f>
        <v>792.98</v>
      </c>
      <c r="CX750" s="53">
        <f>_xll.OneStreamExcelAddIn.XFFunctions.XFGetCell("TRUE", "CONSOL", $D$3,"TOT_Entity","USD","Actual",[1]Setup!C18,"PERIODIC",$B750,"TOPFLOW","TOP","TOP","top1",$C750,"top3","Open_Acute_DIV1","TOP5","TOP6","REPORTED","TOP8")</f>
        <v>2697.6</v>
      </c>
      <c r="CY750" s="53">
        <f>_xll.OneStreamExcelAddIn.XFFunctions.XFGetCell("TRUE", "CONSOL", $D$3,"TOT_Entity","USD","Actual",[1]Setup!C19,"PERIODIC",$B750,"TOPFLOW","TOP","TOP","top1",$C750,"top3","Open_Acute_DIV1","TOP5","TOP6","REPORTED","TOP8")</f>
        <v>1475</v>
      </c>
      <c r="CZ750" s="53">
        <f>_xll.OneStreamExcelAddIn.XFFunctions.XFGetCell("TRUE", "CONSOL", $D$3,"TOT_Entity","USD","Actual",[1]Setup!C20,"PERIODIC",$B750,"TOPFLOW","TOP","TOP","top1",$C750,"top3","Open_Acute_DIV1","TOP5","TOP6","REPORTED","TOP8")</f>
        <v>0</v>
      </c>
      <c r="DA750" s="53">
        <f>_xll.OneStreamExcelAddIn.XFFunctions.XFGetCell("TRUE", "CONSOL", $D$3,"TOT_Entity","USD","Actual",[1]Setup!C21,"PERIODIC",$B750,"TOPFLOW","TOP","TOP","top1",$C750,"top3","Open_Acute_DIV1","TOP5","TOP6","REPORTED","TOP8")</f>
        <v>144</v>
      </c>
      <c r="DB750" s="53">
        <f>_xll.OneStreamExcelAddIn.XFFunctions.XFGetCell("TRUE", "CONSOL", $D$3,"TOT_Entity","USD","Actual",[1]Setup!C22,"PERIODIC",$B750,"TOPFLOW","TOP","TOP","top1",$C750,"top3","Open_Acute_DIV1","TOP5","TOP6","REPORTED","TOP8")</f>
        <v>542.29999999999995</v>
      </c>
      <c r="DC750" s="53">
        <f>_xll.OneStreamExcelAddIn.XFFunctions.XFGetCell("TRUE", "CONSOL", $D$3,"TOT_Entity","USD","Actual",[1]Setup!C23,"PERIODIC",$B750,"TOPFLOW","TOP","TOP","top1",$C750,"top3","Open_Acute_DIV1","TOP5","TOP6","REPORTED","TOP8")</f>
        <v>613.57000000000005</v>
      </c>
      <c r="DD750" s="53">
        <f>_xll.OneStreamExcelAddIn.XFFunctions.XFGetCell("TRUE", "CONSOL", $D$3,"TOT_Entity","USD","Actual",[1]Setup!C24,"PERIODIC",$B750,"TOPFLOW","TOP","TOP","top1",$C750,"top3","Open_Acute_DIV1","TOP5","TOP6","REPORTED","TOP8")</f>
        <v>886.33</v>
      </c>
      <c r="DE750" s="53">
        <f>_xll.OneStreamExcelAddIn.XFFunctions.XFGetCell("TRUE", "CONSOL", $D$3,"TOT_Entity","USD","Actual",[1]Setup!C25,"PERIODIC",$B750,"TOPFLOW","TOP","TOP","top1",$C750,"top3","Open_Acute_DIV1","TOP5","TOP6","REPORTED","TOP8")</f>
        <v>1149.97</v>
      </c>
      <c r="DF750" s="53">
        <f>_xll.OneStreamExcelAddIn.XFFunctions.XFGetCell("TRUE", "CONSOL", $D$3,"TOT_Entity","USD","Actual",[1]Setup!C26,"PERIODIC",$B750,"TOPFLOW","TOP","TOP","top1",$C750,"top3","Open_Acute_DIV1","TOP5","TOP6","REPORTED","TOP8")</f>
        <v>420</v>
      </c>
      <c r="DG750" s="53">
        <f>_xll.OneStreamExcelAddIn.XFFunctions.XFGetCell("TRUE", "CONSOL", $D$3,"TOT_Entity","USD","Actual",[1]Setup!C27,"PERIODIC",$B750,"TOPFLOW","TOP","TOP","top1",$C750,"top3","Open_Acute_DIV1","TOP5","TOP6","REPORTED","TOP8")</f>
        <v>750</v>
      </c>
      <c r="DH750" s="53">
        <f>_xll.OneStreamExcelAddIn.XFFunctions.XFGetCell("TRUE", "CONSOL", $D$3,"TOT_Entity","USD","Actual",[1]Setup!C28,"PERIODIC",$B750,"TOPFLOW","TOP","TOP","top1",$C750,"top3","Open_Acute_DIV1","TOP5","TOP6","REPORTED","TOP8")</f>
        <v>0</v>
      </c>
      <c r="DI750" s="178"/>
      <c r="DJ750" s="53">
        <f>_xll.OneStreamExcelAddIn.XFFunctions.XFGetCell("TRUE", "CONSOL", $D$3,"TOT_Entity","Aggregated","Budget_Working",[1]Setup!C4,"PERIODIC",$B750,"TOPFLOW","TOP","TOP","top1",$C750,"top3","Open_Acute_DIV1","TOP5","TOP6","REPORTED","TOP8")</f>
        <v>732.24</v>
      </c>
      <c r="DK750" s="53">
        <f>_xll.OneStreamExcelAddIn.XFFunctions.XFGetCell("TRUE", "CONSOL", $D$3,"TOT_Entity","Aggregated","Budget_Working",[1]Setup!C5,"PERIODIC",$B750,"TOPFLOW","TOP","TOP","top1",$C750,"top3","Open_Acute_DIV1","TOP5","TOP6","REPORTED","TOP8")</f>
        <v>732.24</v>
      </c>
      <c r="DL750" s="53">
        <f>_xll.OneStreamExcelAddIn.XFFunctions.XFGetCell("TRUE", "CONSOL", $D$3,"TOT_Entity","Aggregated","Budget_Working",[1]Setup!C6,"PERIODIC",$B750,"TOPFLOW","TOP","TOP","top1",$C750,"top3","Open_Acute_DIV1","TOP5","TOP6","REPORTED","TOP8")</f>
        <v>732.24</v>
      </c>
      <c r="DM750" s="53">
        <f>_xll.OneStreamExcelAddIn.XFFunctions.XFGetCell("TRUE", "CONSOL", $D$3,"TOT_Entity","Aggregated","Budget_Working",[1]Setup!C7,"PERIODIC",$B750,"TOPFLOW","TOP","TOP","top1",$C750,"top3","Open_Acute_DIV1","TOP5","TOP6","REPORTED","TOP8")</f>
        <v>732.24</v>
      </c>
      <c r="DN750" s="53">
        <f>_xll.OneStreamExcelAddIn.XFFunctions.XFGetCell("TRUE", "CONSOL", $D$3,"TOT_Entity","Aggregated","Budget_Working",[1]Setup!C8,"PERIODIC",$B750,"TOPFLOW","TOP","TOP","top1",$C750,"top3","Open_Acute_DIV1","TOP5","TOP6","REPORTED","TOP8")</f>
        <v>732.24</v>
      </c>
      <c r="DO750" s="53">
        <f>_xll.OneStreamExcelAddIn.XFFunctions.XFGetCell("TRUE", "CONSOL", $D$3,"TOT_Entity","Aggregated","Budget_Working",[1]Setup!C9,"PERIODIC",$B750,"TOPFLOW","TOP","TOP","top1",$C750,"top3","Open_Acute_DIV1","TOP5","TOP6","REPORTED","TOP8")</f>
        <v>732.24</v>
      </c>
      <c r="DP750" s="53">
        <f>_xll.OneStreamExcelAddIn.XFFunctions.XFGetCell("TRUE", "CONSOL", $D$3,"TOT_Entity","Aggregated","Budget_Working",[1]Setup!C10,"PERIODIC",$B750,"TOPFLOW","TOP","TOP","top1",$C750,"top3","Open_Acute_DIV1","TOP5","TOP6","REPORTED","TOP8")</f>
        <v>732.24</v>
      </c>
      <c r="DQ750" s="53">
        <f>_xll.OneStreamExcelAddIn.XFFunctions.XFGetCell("TRUE", "CONSOL", $D$3,"TOT_Entity","Aggregated","Budget_Working",[1]Setup!C11,"PERIODIC",$B750,"TOPFLOW","TOP","TOP","top1",$C750,"top3","Open_Acute_DIV1","TOP5","TOP6","REPORTED","TOP8")</f>
        <v>732.24</v>
      </c>
      <c r="DR750" s="53">
        <f>_xll.OneStreamExcelAddIn.XFFunctions.XFGetCell("TRUE", "CONSOL", $D$3,"TOT_Entity","Aggregated","Budget_Working",[1]Setup!C12,"PERIODIC",$B750,"TOPFLOW","TOP","TOP","top1",$C750,"top3","Open_Acute_DIV1","TOP5","TOP6","REPORTED","TOP8")</f>
        <v>732.24</v>
      </c>
      <c r="DS750" s="53">
        <f>_xll.OneStreamExcelAddIn.XFFunctions.XFGetCell("TRUE", "CONSOL", $D$3,"TOT_Entity","Aggregated","Budget_Working",[1]Setup!C13,"PERIODIC",$B750,"TOPFLOW","TOP","TOP","top1",$C750,"top3","Open_Acute_DIV1","TOP5","TOP6","REPORTED","TOP8")</f>
        <v>732.24</v>
      </c>
      <c r="DT750" s="53">
        <f>_xll.OneStreamExcelAddIn.XFFunctions.XFGetCell("TRUE", "CONSOL", $D$3,"TOT_Entity","Aggregated","Budget_Working",[1]Setup!C14,"PERIODIC",$B750,"TOPFLOW","TOP","TOP","top1",$C750,"top3","Open_Acute_DIV1","TOP5","TOP6","REPORTED","TOP8")</f>
        <v>732.24</v>
      </c>
      <c r="DU750" s="53">
        <f>_xll.OneStreamExcelAddIn.XFFunctions.XFGetCell("TRUE", "CONSOL", $D$3,"TOT_Entity","Aggregated","Budget_Working",[1]Setup!C15,"PERIODIC",$B750,"TOPFLOW","TOP","TOP","top1",$C750,"top3","Open_Acute_DIV1","TOP5","TOP6","REPORTED","TOP8")</f>
        <v>732.24</v>
      </c>
      <c r="DV750" s="178"/>
      <c r="DW750" s="53">
        <f>_xll.OneStreamExcelAddIn.XFFunctions.XFGetCell("TRUE", "CONSOL", $D$3,"TOT_Entity","USD","Budget_Final",[1]Setup!C17,"PERIODIC",$B750,"TOPFLOW","TOP","TOP","top1",$C750,"top3","Open_Acute_DIV1","TOP5","TOP6","REPORTED","TOP8")</f>
        <v>1957.075776378</v>
      </c>
      <c r="DX750" s="53">
        <f>_xll.OneStreamExcelAddIn.XFFunctions.XFGetCell("TRUE", "CONSOL", $D$3,"TOT_Entity","USD","Budget_Final",[1]Setup!C18,"PERIODIC",$B750,"TOPFLOW","TOP","TOP","top1",$C750,"top3","Open_Acute_DIV1","TOP5","TOP6","REPORTED","TOP8")</f>
        <v>1909.368142023</v>
      </c>
      <c r="DY750" s="53">
        <f>_xll.OneStreamExcelAddIn.XFFunctions.XFGetCell("TRUE", "CONSOL", $D$3,"TOT_Entity","USD","Budget_Final",[1]Setup!C19,"PERIODIC",$B750,"TOPFLOW","TOP","TOP","top1",$C750,"top3","Open_Acute_DIV1","TOP5","TOP6","REPORTED","TOP8")</f>
        <v>2023.3497556259999</v>
      </c>
      <c r="DZ750" s="53">
        <f>_xll.OneStreamExcelAddIn.XFFunctions.XFGetCell("TRUE", "CONSOL", $D$3,"TOT_Entity","USD","Budget_Final",[1]Setup!C20,"PERIODIC",$B750,"TOPFLOW","TOP","TOP","top1",$C750,"top3","Open_Acute_DIV1","TOP5","TOP6","REPORTED","TOP8")</f>
        <v>2008.5234742109999</v>
      </c>
      <c r="EA750" s="53">
        <f>_xll.OneStreamExcelAddIn.XFFunctions.XFGetCell("TRUE", "CONSOL", $D$3,"TOT_Entity","USD","Budget_Final",[1]Setup!C21,"PERIODIC",$B750,"TOPFLOW","TOP","TOP","top1",$C750,"top3","Open_Acute_DIV1","TOP5","TOP6","REPORTED","TOP8")</f>
        <v>2038.168422704</v>
      </c>
      <c r="EB750" s="53">
        <f>_xll.OneStreamExcelAddIn.XFFunctions.XFGetCell("TRUE", "CONSOL", $D$3,"TOT_Entity","USD","Budget_Final",[1]Setup!C22,"PERIODIC",$B750,"TOPFLOW","TOP","TOP","top1",$C750,"top3","Open_Acute_DIV1","TOP5","TOP6","REPORTED","TOP8")</f>
        <v>1985.150762173</v>
      </c>
      <c r="EC750" s="53">
        <f>_xll.OneStreamExcelAddIn.XFFunctions.XFGetCell("TRUE", "CONSOL", $D$3,"TOT_Entity","USD","Budget_Final",[1]Setup!C23,"PERIODIC",$B750,"TOPFLOW","TOP","TOP","top1",$C750,"top3","Open_Acute_DIV1","TOP5","TOP6","REPORTED","TOP8")</f>
        <v>2040.7901795529999</v>
      </c>
      <c r="ED750" s="53">
        <f>_xll.OneStreamExcelAddIn.XFFunctions.XFGetCell("TRUE", "CONSOL", $D$3,"TOT_Entity","USD","Budget_Final",[1]Setup!C24,"PERIODIC",$B750,"TOPFLOW","TOP","TOP","top1",$C750,"top3","Open_Acute_DIV1","TOP5","TOP6","REPORTED","TOP8")</f>
        <v>2039.052225229</v>
      </c>
      <c r="EE750" s="53">
        <f>_xll.OneStreamExcelAddIn.XFFunctions.XFGetCell("TRUE", "CONSOL", $D$3,"TOT_Entity","USD","Budget_Final",[1]Setup!C25,"PERIODIC",$B750,"TOPFLOW","TOP","TOP","top1",$C750,"top3","Open_Acute_DIV1","TOP5","TOP6","REPORTED","TOP8")</f>
        <v>2037.4565768970001</v>
      </c>
      <c r="EF750" s="53">
        <f>_xll.OneStreamExcelAddIn.XFFunctions.XFGetCell("TRUE", "CONSOL", $D$3,"TOT_Entity","USD","Budget_Final",[1]Setup!C26,"PERIODIC",$B750,"TOPFLOW","TOP","TOP","top1",$C750,"top3","Open_Acute_DIV1","TOP5","TOP6","REPORTED","TOP8")</f>
        <v>2026.3888335680001</v>
      </c>
      <c r="EG750" s="53">
        <f>_xll.OneStreamExcelAddIn.XFFunctions.XFGetCell("TRUE", "CONSOL", $D$3,"TOT_Entity","USD","Budget_Final",[1]Setup!C27,"PERIODIC",$B750,"TOPFLOW","TOP","TOP","top1",$C750,"top3","Open_Acute_DIV1","TOP5","TOP6","REPORTED","TOP8")</f>
        <v>1958.9207541769999</v>
      </c>
      <c r="EH750" s="53">
        <f>_xll.OneStreamExcelAddIn.XFFunctions.XFGetCell("TRUE", "CONSOL", $D$3,"TOT_Entity","USD","Budget_Final",[1]Setup!C28,"PERIODIC",$B750,"TOPFLOW","TOP","TOP","top1",$C750,"top3","Open_Acute_DIV1","TOP5","TOP6","REPORTED","TOP8")</f>
        <v>1979.8581756000001</v>
      </c>
    </row>
    <row r="751" spans="2:138" x14ac:dyDescent="0.25">
      <c r="B751" s="51">
        <v>69167</v>
      </c>
      <c r="C751" s="51"/>
      <c r="D751" t="str" cm="1">
        <f t="array" ref="D751">_xll.OneStreamExcelAddIn.XFFunctions.XFGetMemberInfo("Description","Account",B751)</f>
        <v>Special Functions</v>
      </c>
      <c r="E751" s="53">
        <f>_xll.OneStreamExcelAddIn.XFFunctions.XFGetCell("TRUE", "CONSOL", $D$3,"TOT_Entity","USD","Actual",$E$3,"PERIODIC",$B751,"TOPFLOW","TOP","TOP","top1",$C751,"top3","Open_Acute_DIV1","TOP5","TOP6","REPORTED","TOP8")</f>
        <v>0</v>
      </c>
      <c r="F751" s="53">
        <f>_xll.OneStreamExcelAddIn.XFFunctions.XFGetCell("TRUE", "CONSOL", $D$3,"TOT_Entity","Aggregated","Budget_Working",$E$3,"PERIODIC",$B751,"TOPFLOW","TOP","TOP","top1",$C751,"top3","Open_Acute_DIV1","TOP5","TOP6","REPORTED","TOP8")</f>
        <v>0</v>
      </c>
      <c r="G751" s="53">
        <f t="shared" si="2029"/>
        <v>0</v>
      </c>
      <c r="H751" s="55">
        <f t="shared" si="2030"/>
        <v>0</v>
      </c>
      <c r="I751" s="41"/>
      <c r="J751" s="53">
        <f>_xll.OneStreamExcelAddIn.XFFunctions.XFGetCell("TRUE", "CONSOL", $D$3,"TOT_Entity","USD","Actual",$E$3,"YTD",$B751,"TOPFLOW","TOP","TOP","top1",$C751,"TOP3","Open_Acute_DIV1","TOP5","TOP6","REPORTED","TOP8")</f>
        <v>0</v>
      </c>
      <c r="K751" s="53">
        <f>_xll.OneStreamExcelAddIn.XFFunctions.XFGetCell("TRUE", "CONSOL", $D$3,"TOT_Entity","Aggregated","Budget_Working",$E$3,"YTD",$B751,"TOPFLOW","TOP","TOP","top1",$C751,"TOP3","Open_Acute_DIV1","TOP5","TOP6","REPORTED","TOP8")</f>
        <v>0</v>
      </c>
      <c r="L751" s="53">
        <f t="shared" si="2031"/>
        <v>0</v>
      </c>
      <c r="M751" s="40">
        <f t="shared" si="2060"/>
        <v>0</v>
      </c>
      <c r="N751" s="41"/>
      <c r="O751" s="53">
        <f>_xll.OneStreamExcelAddIn.XFFunctions.XFGetCell("TRUE", "CONSOL", $D$3,"TOT_Entity","USD","Actual",$F$3,"YTD",$B751,"TOPFLOW","TOP","TOP","top1",$C751,"TOP3","Open_Acute_DIV1","TOP5","TOP6","REPORTED","TOP8")</f>
        <v>0</v>
      </c>
      <c r="P751" s="53">
        <f>_xll.OneStreamExcelAddIn.XFFunctions.XFGetCell("TRUE", "CONSOL", $D$3,"TOT_Entity","USD","Actual",$E$3,"YTD",$B751,"TOPFLOW","TOP","TOP","top1",$C751,"top3","Open_Acute_DIV1","TOP5","TOP6","REPORTED","VAR_BW_PY_Actual")</f>
        <v>0</v>
      </c>
      <c r="Q751" s="40">
        <f t="shared" si="2033"/>
        <v>0</v>
      </c>
      <c r="R751" s="41"/>
      <c r="S751" s="53">
        <f>_xll.OneStreamExcelAddIn.XFFunctions.XFGetCell("TRUE", "CONSOL", $D$3,"TOT_Entity","USD","MIDFCST",$E$3,"MTD",$B751,"TOPFLOW","TOP","TOP","top1",$C751,"TOP3","Open_Acute_DIV1","TOP5","TOP6","REPORTED","TOP8")</f>
        <v>0</v>
      </c>
      <c r="T751" s="53">
        <f t="shared" si="2034"/>
        <v>0</v>
      </c>
      <c r="U751" s="40">
        <f t="shared" si="2035"/>
        <v>0</v>
      </c>
      <c r="V751" s="41"/>
      <c r="W751" s="42"/>
      <c r="X751" s="43"/>
      <c r="Y751" s="42"/>
      <c r="Z751" s="44"/>
      <c r="AB751" s="53">
        <f>_xll.OneStreamExcelAddIn.XFFunctions.XFGetCell("TRUE", "CONSOL", $D$3,"TOT_Entity","USD","Actual",[1]Setup!C4,"PERIODIC",$B751,"TOPFLOW","TOP","TOP","top1",$C751,"top3","Open_Acute_DIV1","TOP5","TOP6","REPORTED","TOP8")</f>
        <v>0</v>
      </c>
      <c r="AC751" s="53">
        <f>_xll.OneStreamExcelAddIn.XFFunctions.XFGetCell("TRUE", "CONSOL", $D$3,"TOT_Entity","Aggregated","Budget_Working",[1]Setup!C4,"PERIODIC",$B751,"TOPFLOW","TOP","TOP","top1",$C751,"top3","Open_Acute_DIV1","TOP5","TOP6","REPORTED","TOP8")</f>
        <v>0</v>
      </c>
      <c r="AD751" s="53">
        <f t="shared" si="2036"/>
        <v>0</v>
      </c>
      <c r="AE751" s="40">
        <f t="shared" si="2037"/>
        <v>0</v>
      </c>
      <c r="AG751" s="53">
        <f>_xll.OneStreamExcelAddIn.XFFunctions.XFGetCell("TRUE", "CONSOL", $D$3,"TOT_Entity","USD","Actual",[1]Setup!C5,"PERIODIC",$B751,"TOPFLOW","TOP","TOP","top1",$C751,"top3","Open_Acute_DIV1","TOP5","TOP6","REPORTED","TOP8")</f>
        <v>0</v>
      </c>
      <c r="AH751" s="53">
        <f>_xll.OneStreamExcelAddIn.XFFunctions.XFGetCell("TRUE", "CONSOL", $D$3,"TOT_Entity","Aggregated","Budget_Working",[1]Setup!C5,"PERIODIC",$B751,"TOPFLOW","TOP","TOP","top1",$C751,"top3","Open_Acute_DIV1","TOP5","TOP6","REPORTED","TOP8")</f>
        <v>0</v>
      </c>
      <c r="AI751" s="53">
        <f t="shared" si="2038"/>
        <v>0</v>
      </c>
      <c r="AJ751" s="40">
        <f t="shared" si="2039"/>
        <v>0</v>
      </c>
      <c r="AL751" s="53">
        <f>_xll.OneStreamExcelAddIn.XFFunctions.XFGetCell("TRUE", "CONSOL", $D$3,"TOT_Entity","USD","Actual",[1]Setup!C6,"PERIODIC",$B751,"TOPFLOW","TOP","TOP","top1",$C751,"top3","Open_Acute_DIV1","TOP5","TOP6","REPORTED","TOP8")</f>
        <v>0</v>
      </c>
      <c r="AM751" s="53">
        <f>_xll.OneStreamExcelAddIn.XFFunctions.XFGetCell("TRUE", "CONSOL", $D$3,"TOT_Entity","Aggregated","Budget_Working",[1]Setup!C6,"PERIODIC",$B751,"TOPFLOW","TOP","TOP","top1",$C751,"top3","Open_Acute_DIV1","TOP5","TOP6","REPORTED","TOP8")</f>
        <v>0</v>
      </c>
      <c r="AN751" s="53">
        <f t="shared" si="2040"/>
        <v>0</v>
      </c>
      <c r="AO751" s="40">
        <f t="shared" si="2041"/>
        <v>0</v>
      </c>
      <c r="AQ751" s="53">
        <f>_xll.OneStreamExcelAddIn.XFFunctions.XFGetCell("TRUE", "CONSOL", $D$3,"TOT_Entity","USD","Actual",[1]Setup!C7,"PERIODIC",$B751,"TOPFLOW","TOP","TOP","top1",$C751,"top3","Open_Acute_DIV1","TOP5","TOP6","REPORTED","TOP8")</f>
        <v>0</v>
      </c>
      <c r="AR751" s="53">
        <f>_xll.OneStreamExcelAddIn.XFFunctions.XFGetCell("TRUE", "CONSOL", $D$3,"TOT_Entity","Aggregated","Budget_Working",[1]Setup!C7,"PERIODIC",$B751,"TOPFLOW","TOP","TOP","top1",$C751,"top3","Open_Acute_DIV1","TOP5","TOP6","REPORTED","TOP8")</f>
        <v>0</v>
      </c>
      <c r="AS751" s="53">
        <f t="shared" si="2042"/>
        <v>0</v>
      </c>
      <c r="AT751" s="40">
        <f t="shared" si="2043"/>
        <v>0</v>
      </c>
      <c r="AV751" s="53">
        <f>_xll.OneStreamExcelAddIn.XFFunctions.XFGetCell("TRUE", "CONSOL", $D$3,"TOT_Entity","USD","Actual",[1]Setup!C8,"PERIODIC",$B751,"TOPFLOW","TOP","TOP","top1",$C751,"top3","Open_Acute_DIV1","TOP5","TOP6","REPORTED","TOP8")</f>
        <v>0</v>
      </c>
      <c r="AW751" s="53">
        <f>_xll.OneStreamExcelAddIn.XFFunctions.XFGetCell("TRUE", "CONSOL", $D$3,"TOT_Entity","Aggregated","Budget_Working",[1]Setup!C8,"PERIODIC",$B751,"TOPFLOW","TOP","TOP","top1",$C751,"top3","Open_Acute_DIV1","TOP5","TOP6","REPORTED","TOP8")</f>
        <v>0</v>
      </c>
      <c r="AX751" s="53">
        <f t="shared" si="2044"/>
        <v>0</v>
      </c>
      <c r="AY751" s="40">
        <f t="shared" si="2045"/>
        <v>0</v>
      </c>
      <c r="BA751" s="53">
        <f>_xll.OneStreamExcelAddIn.XFFunctions.XFGetCell("TRUE", "CONSOL", $D$3,"TOT_Entity","USD","Actual",[1]Setup!C9,"PERIODIC",$B751,"TOPFLOW","TOP","TOP","top1",$C751,"top3","Open_Acute_DIV1","TOP5","TOP6","REPORTED","TOP8")</f>
        <v>0</v>
      </c>
      <c r="BB751" s="53">
        <f>_xll.OneStreamExcelAddIn.XFFunctions.XFGetCell("TRUE", "CONSOL", $D$3,"TOT_Entity","Aggregated","Budget_Working",[1]Setup!C9,"PERIODIC",$B751,"TOPFLOW","TOP","TOP","top1",$C751,"top3","Open_Acute_DIV1","TOP5","TOP6","REPORTED","TOP8")</f>
        <v>0</v>
      </c>
      <c r="BC751" s="53">
        <f t="shared" si="2046"/>
        <v>0</v>
      </c>
      <c r="BD751" s="40">
        <f t="shared" si="2047"/>
        <v>0</v>
      </c>
      <c r="BF751" s="53">
        <f>_xll.OneStreamExcelAddIn.XFFunctions.XFGetCell("TRUE", "CONSOL", $D$3,"TOT_Entity","USD","Actual",[1]Setup!C10,"PERIODIC",$B751,"TOPFLOW","TOP","TOP","top1",$C751,"top3","Open_Acute_DIV1","TOP5","TOP6","REPORTED","TOP8")</f>
        <v>0</v>
      </c>
      <c r="BG751" s="53">
        <f>_xll.OneStreamExcelAddIn.XFFunctions.XFGetCell("TRUE", "CONSOL", $D$3,"TOT_Entity","Aggregated","Budget_Working",[1]Setup!C10,"PERIODIC",$B751,"TOPFLOW","TOP","TOP","top1",$C751,"top3","Open_Acute_DIV1","TOP5","TOP6","REPORTED","TOP8")</f>
        <v>0</v>
      </c>
      <c r="BH751" s="53">
        <f t="shared" si="2048"/>
        <v>0</v>
      </c>
      <c r="BI751" s="40">
        <f t="shared" si="2049"/>
        <v>0</v>
      </c>
      <c r="BK751" s="53">
        <f>_xll.OneStreamExcelAddIn.XFFunctions.XFGetCell("TRUE", "CONSOL", $D$3,"TOT_Entity","USD","Actual",[1]Setup!C11,"PERIODIC",$B751,"TOPFLOW","TOP","TOP","top1",$C751,"top3","Open_Acute_DIV1","TOP5","TOP6","REPORTED","TOP8")</f>
        <v>0</v>
      </c>
      <c r="BL751" s="53">
        <f>_xll.OneStreamExcelAddIn.XFFunctions.XFGetCell("TRUE", "CONSOL", $D$3,"TOT_Entity","Aggregated","Budget_Working",[1]Setup!C11,"PERIODIC",$B751,"TOPFLOW","TOP","TOP","top1",$C751,"top3","Open_Acute_DIV1","TOP5","TOP6","REPORTED","TOP8")</f>
        <v>0</v>
      </c>
      <c r="BM751" s="53">
        <f t="shared" si="2050"/>
        <v>0</v>
      </c>
      <c r="BN751" s="40">
        <f t="shared" si="2051"/>
        <v>0</v>
      </c>
      <c r="BP751" s="53">
        <f>_xll.OneStreamExcelAddIn.XFFunctions.XFGetCell("TRUE", "CONSOL", $D$3,"TOT_Entity","USD","Actual",[1]Setup!C12,"PERIODIC",$B751,"TOPFLOW","TOP","TOP","top1",$C751,"top3","Open_Acute_DIV1","TOP5","TOP6","REPORTED","TOP8")</f>
        <v>0</v>
      </c>
      <c r="BQ751" s="53">
        <f>_xll.OneStreamExcelAddIn.XFFunctions.XFGetCell("TRUE", "CONSOL", $D$3,"TOT_Entity","Aggregated","Budget_Working",[1]Setup!C12,"PERIODIC",$B751,"TOPFLOW","TOP","TOP","top1",$C751,"top3","Open_Acute_DIV1","TOP5","TOP6","REPORTED","TOP8")</f>
        <v>0</v>
      </c>
      <c r="BR751" s="53">
        <f t="shared" si="2052"/>
        <v>0</v>
      </c>
      <c r="BS751" s="40">
        <f t="shared" si="2053"/>
        <v>0</v>
      </c>
      <c r="BU751" s="53">
        <f>_xll.OneStreamExcelAddIn.XFFunctions.XFGetCell("TRUE", "CONSOL", $D$3,"TOT_Entity","USD","Actual",[1]Setup!C13,"PERIODIC",$B751,"TOPFLOW","TOP","TOP","top1",$C751,"top3","Open_Acute_DIV1","TOP5","TOP6","REPORTED","TOP8")</f>
        <v>0</v>
      </c>
      <c r="BV751" s="53">
        <f>_xll.OneStreamExcelAddIn.XFFunctions.XFGetCell("TRUE", "CONSOL", $D$3,"TOT_Entity","Aggregated","Budget_Working",[1]Setup!C13,"PERIODIC",$B751,"TOPFLOW","TOP","TOP","top1",$C751,"top3","Open_Acute_DIV1","TOP5","TOP6","REPORTED","TOP8")</f>
        <v>0</v>
      </c>
      <c r="BW751" s="53">
        <f t="shared" si="2054"/>
        <v>0</v>
      </c>
      <c r="BX751" s="40">
        <f t="shared" si="2055"/>
        <v>0</v>
      </c>
      <c r="BZ751" s="53">
        <f>_xll.OneStreamExcelAddIn.XFFunctions.XFGetCell("TRUE", "CONSOL", $D$3,"TOT_Entity","USD","Actual",[1]Setup!C14,"PERIODIC",$B751,"TOPFLOW","TOP","TOP","top1",$C751,"top3","Open_Acute_DIV1","TOP5","TOP6","REPORTED","TOP8")</f>
        <v>0</v>
      </c>
      <c r="CA751" s="53">
        <f>_xll.OneStreamExcelAddIn.XFFunctions.XFGetCell("TRUE", "CONSOL", $D$3,"TOT_Entity","Aggregated","Budget_Working",[1]Setup!C14,"PERIODIC",$B751,"TOPFLOW","TOP","TOP","top1",$C751,"top3","Open_Acute_DIV1","TOP5","TOP6","REPORTED","TOP8")</f>
        <v>0</v>
      </c>
      <c r="CB751" s="53">
        <f t="shared" si="2056"/>
        <v>0</v>
      </c>
      <c r="CC751" s="40">
        <f t="shared" si="2057"/>
        <v>0</v>
      </c>
      <c r="CE751" s="53">
        <f>_xll.OneStreamExcelAddIn.XFFunctions.XFGetCell("TRUE", "CONSOL", $D$3,"TOT_Entity","USD","Actual",[1]Setup!C15,"PERIODIC",$B751,"TOPFLOW","TOP","TOP","top1",$C751,"top3","Open_Acute_DIV1","TOP5","TOP6","REPORTED","TOP8")</f>
        <v>0</v>
      </c>
      <c r="CF751" s="53">
        <f>_xll.OneStreamExcelAddIn.XFFunctions.XFGetCell("TRUE", "CONSOL", $D$3,"TOT_Entity","Aggregated","Budget_Working",[1]Setup!C15,"PERIODIC",$B751,"TOPFLOW","TOP","TOP","top1",$C751,"top3","Open_Acute_DIV1","TOP5","TOP6","REPORTED","TOP8")</f>
        <v>0</v>
      </c>
      <c r="CG751" s="53">
        <f t="shared" si="2058"/>
        <v>0</v>
      </c>
      <c r="CH751" s="40">
        <f t="shared" si="2059"/>
        <v>0</v>
      </c>
      <c r="CI751" s="212"/>
      <c r="CJ751" s="53">
        <f>_xll.OneStreamExcelAddIn.XFFunctions.XFGetCell("TRUE", "CONSOL", $D$3,"TOT_Entity","USD","Actual",[1]Setup!C4,"PERIODIC",$B751,"TOPFLOW","TOP","TOP","top1",$C751,"top3","Open_Acute_DIV1","TOP5","TOP6","REPORTED","TOP8")</f>
        <v>0</v>
      </c>
      <c r="CK751" s="53">
        <f>_xll.OneStreamExcelAddIn.XFFunctions.XFGetCell("TRUE", "CONSOL", $D$3,"TOT_Entity","USD","Actual",[1]Setup!C5,"PERIODIC",$B751,"TOPFLOW","TOP","TOP","top1",$C751,"top3","Open_Acute_DIV1","TOP5","TOP6","REPORTED","TOP8")</f>
        <v>0</v>
      </c>
      <c r="CL751" s="53">
        <f>_xll.OneStreamExcelAddIn.XFFunctions.XFGetCell("TRUE", "CONSOL", $D$3,"TOT_Entity","USD","Actual",[1]Setup!C6,"PERIODIC",$B751,"TOPFLOW","TOP","TOP","top1",$C751,"top3","Open_Acute_DIV1","TOP5","TOP6","REPORTED","TOP8")</f>
        <v>0</v>
      </c>
      <c r="CM751" s="53">
        <f>_xll.OneStreamExcelAddIn.XFFunctions.XFGetCell("TRUE", "CONSOL", $D$3,"TOT_Entity","USD","Actual",[1]Setup!C7,"PERIODIC",$B751,"TOPFLOW","TOP","TOP","top1",$C751,"top3","Open_Acute_DIV1","TOP5","TOP6","REPORTED","TOP8")</f>
        <v>0</v>
      </c>
      <c r="CN751" s="53">
        <f>_xll.OneStreamExcelAddIn.XFFunctions.XFGetCell("TRUE", "CONSOL", $D$3,"TOT_Entity","USD","Actual",[1]Setup!C8,"PERIODIC",$B751,"TOPFLOW","TOP","TOP","top1",$C751,"top3","Open_Acute_DIV1","TOP5","TOP6","REPORTED","TOP8")</f>
        <v>0</v>
      </c>
      <c r="CO751" s="53">
        <f>_xll.OneStreamExcelAddIn.XFFunctions.XFGetCell("TRUE", "CONSOL", $D$3,"TOT_Entity","USD","Actual",[1]Setup!C9,"PERIODIC",$B751,"TOPFLOW","TOP","TOP","top1",$C751,"top3","Open_Acute_DIV1","TOP5","TOP6","REPORTED","TOP8")</f>
        <v>0</v>
      </c>
      <c r="CP751" s="53">
        <f>_xll.OneStreamExcelAddIn.XFFunctions.XFGetCell("TRUE", "CONSOL", $D$3,"TOT_Entity","USD","Actual",[1]Setup!C10,"PERIODIC",$B751,"TOPFLOW","TOP","TOP","top1",$C751,"top3","Open_Acute_DIV1","TOP5","TOP6","REPORTED","TOP8")</f>
        <v>0</v>
      </c>
      <c r="CQ751" s="53">
        <f>_xll.OneStreamExcelAddIn.XFFunctions.XFGetCell("TRUE", "CONSOL", $D$3,"TOT_Entity","USD","Actual",[1]Setup!C11,"PERIODIC",$B751,"TOPFLOW","TOP","TOP","top1",$C751,"top3","Open_Acute_DIV1","TOP5","TOP6","REPORTED","TOP8")</f>
        <v>0</v>
      </c>
      <c r="CR751" s="53">
        <f>_xll.OneStreamExcelAddIn.XFFunctions.XFGetCell("TRUE", "CONSOL", $D$3,"TOT_Entity","USD","Actual",[1]Setup!C12,"PERIODIC",$B751,"TOPFLOW","TOP","TOP","top1",$C751,"top3","Open_Acute_DIV1","TOP5","TOP6","REPORTED","TOP8")</f>
        <v>0</v>
      </c>
      <c r="CS751" s="53">
        <f>_xll.OneStreamExcelAddIn.XFFunctions.XFGetCell("TRUE", "CONSOL", $D$3,"TOT_Entity","USD","Actual",[1]Setup!C13,"PERIODIC",$B751,"TOPFLOW","TOP","TOP","top1",$C751,"top3","Open_Acute_DIV1","TOP5","TOP6","REPORTED","TOP8")</f>
        <v>0</v>
      </c>
      <c r="CT751" s="53">
        <f>_xll.OneStreamExcelAddIn.XFFunctions.XFGetCell("TRUE", "CONSOL", $D$3,"TOT_Entity","USD","Actual",[1]Setup!C14,"PERIODIC",$B751,"TOPFLOW","TOP","TOP","top1",$C751,"top3","Open_Acute_DIV1","TOP5","TOP6","REPORTED","TOP8")</f>
        <v>0</v>
      </c>
      <c r="CU751" s="53">
        <f>_xll.OneStreamExcelAddIn.XFFunctions.XFGetCell("TRUE", "CONSOL", $D$3,"TOT_Entity","USD","Actual",[1]Setup!C15,"PERIODIC",$B751,"TOPFLOW","TOP","TOP","top1",$C751,"top3","Open_Acute_DIV1","TOP5","TOP6","REPORTED","TOP8")</f>
        <v>0</v>
      </c>
      <c r="CV751" s="212"/>
      <c r="CW751" s="53">
        <f>_xll.OneStreamExcelAddIn.XFFunctions.XFGetCell("TRUE", "CONSOL", $D$3,"TOT_Entity","USD","Actual",[1]Setup!C17,"PERIODIC",$B751,"TOPFLOW","TOP","TOP","top1",$C751,"top3","Open_Acute_DIV1","TOP5","TOP6","REPORTED","TOP8")</f>
        <v>0</v>
      </c>
      <c r="CX751" s="53">
        <f>_xll.OneStreamExcelAddIn.XFFunctions.XFGetCell("TRUE", "CONSOL", $D$3,"TOT_Entity","USD","Actual",[1]Setup!C18,"PERIODIC",$B751,"TOPFLOW","TOP","TOP","top1",$C751,"top3","Open_Acute_DIV1","TOP5","TOP6","REPORTED","TOP8")</f>
        <v>0</v>
      </c>
      <c r="CY751" s="53">
        <f>_xll.OneStreamExcelAddIn.XFFunctions.XFGetCell("TRUE", "CONSOL", $D$3,"TOT_Entity","USD","Actual",[1]Setup!C19,"PERIODIC",$B751,"TOPFLOW","TOP","TOP","top1",$C751,"top3","Open_Acute_DIV1","TOP5","TOP6","REPORTED","TOP8")</f>
        <v>0</v>
      </c>
      <c r="CZ751" s="53">
        <f>_xll.OneStreamExcelAddIn.XFFunctions.XFGetCell("TRUE", "CONSOL", $D$3,"TOT_Entity","USD","Actual",[1]Setup!C20,"PERIODIC",$B751,"TOPFLOW","TOP","TOP","top1",$C751,"top3","Open_Acute_DIV1","TOP5","TOP6","REPORTED","TOP8")</f>
        <v>0</v>
      </c>
      <c r="DA751" s="53">
        <f>_xll.OneStreamExcelAddIn.XFFunctions.XFGetCell("TRUE", "CONSOL", $D$3,"TOT_Entity","USD","Actual",[1]Setup!C21,"PERIODIC",$B751,"TOPFLOW","TOP","TOP","top1",$C751,"top3","Open_Acute_DIV1","TOP5","TOP6","REPORTED","TOP8")</f>
        <v>0</v>
      </c>
      <c r="DB751" s="53">
        <f>_xll.OneStreamExcelAddIn.XFFunctions.XFGetCell("TRUE", "CONSOL", $D$3,"TOT_Entity","USD","Actual",[1]Setup!C22,"PERIODIC",$B751,"TOPFLOW","TOP","TOP","top1",$C751,"top3","Open_Acute_DIV1","TOP5","TOP6","REPORTED","TOP8")</f>
        <v>0</v>
      </c>
      <c r="DC751" s="53">
        <f>_xll.OneStreamExcelAddIn.XFFunctions.XFGetCell("TRUE", "CONSOL", $D$3,"TOT_Entity","USD","Actual",[1]Setup!C23,"PERIODIC",$B751,"TOPFLOW","TOP","TOP","top1",$C751,"top3","Open_Acute_DIV1","TOP5","TOP6","REPORTED","TOP8")</f>
        <v>0</v>
      </c>
      <c r="DD751" s="53">
        <f>_xll.OneStreamExcelAddIn.XFFunctions.XFGetCell("TRUE", "CONSOL", $D$3,"TOT_Entity","USD","Actual",[1]Setup!C24,"PERIODIC",$B751,"TOPFLOW","TOP","TOP","top1",$C751,"top3","Open_Acute_DIV1","TOP5","TOP6","REPORTED","TOP8")</f>
        <v>0</v>
      </c>
      <c r="DE751" s="53">
        <f>_xll.OneStreamExcelAddIn.XFFunctions.XFGetCell("TRUE", "CONSOL", $D$3,"TOT_Entity","USD","Actual",[1]Setup!C25,"PERIODIC",$B751,"TOPFLOW","TOP","TOP","top1",$C751,"top3","Open_Acute_DIV1","TOP5","TOP6","REPORTED","TOP8")</f>
        <v>895.86</v>
      </c>
      <c r="DF751" s="53">
        <f>_xll.OneStreamExcelAddIn.XFFunctions.XFGetCell("TRUE", "CONSOL", $D$3,"TOT_Entity","USD","Actual",[1]Setup!C26,"PERIODIC",$B751,"TOPFLOW","TOP","TOP","top1",$C751,"top3","Open_Acute_DIV1","TOP5","TOP6","REPORTED","TOP8")</f>
        <v>-895.86</v>
      </c>
      <c r="DG751" s="53">
        <f>_xll.OneStreamExcelAddIn.XFFunctions.XFGetCell("TRUE", "CONSOL", $D$3,"TOT_Entity","USD","Actual",[1]Setup!C27,"PERIODIC",$B751,"TOPFLOW","TOP","TOP","top1",$C751,"top3","Open_Acute_DIV1","TOP5","TOP6","REPORTED","TOP8")</f>
        <v>0</v>
      </c>
      <c r="DH751" s="53">
        <f>_xll.OneStreamExcelAddIn.XFFunctions.XFGetCell("TRUE", "CONSOL", $D$3,"TOT_Entity","USD","Actual",[1]Setup!C28,"PERIODIC",$B751,"TOPFLOW","TOP","TOP","top1",$C751,"top3","Open_Acute_DIV1","TOP5","TOP6","REPORTED","TOP8")</f>
        <v>0</v>
      </c>
      <c r="DI751" s="178"/>
      <c r="DJ751" s="53">
        <f>_xll.OneStreamExcelAddIn.XFFunctions.XFGetCell("TRUE", "CONSOL", $D$3,"TOT_Entity","Aggregated","Budget_Working",[1]Setup!C4,"PERIODIC",$B751,"TOPFLOW","TOP","TOP","top1",$C751,"top3","Open_Acute_DIV1","TOP5","TOP6","REPORTED","TOP8")</f>
        <v>0</v>
      </c>
      <c r="DK751" s="53">
        <f>_xll.OneStreamExcelAddIn.XFFunctions.XFGetCell("TRUE", "CONSOL", $D$3,"TOT_Entity","Aggregated","Budget_Working",[1]Setup!C5,"PERIODIC",$B751,"TOPFLOW","TOP","TOP","top1",$C751,"top3","Open_Acute_DIV1","TOP5","TOP6","REPORTED","TOP8")</f>
        <v>0</v>
      </c>
      <c r="DL751" s="53">
        <f>_xll.OneStreamExcelAddIn.XFFunctions.XFGetCell("TRUE", "CONSOL", $D$3,"TOT_Entity","Aggregated","Budget_Working",[1]Setup!C6,"PERIODIC",$B751,"TOPFLOW","TOP","TOP","top1",$C751,"top3","Open_Acute_DIV1","TOP5","TOP6","REPORTED","TOP8")</f>
        <v>0</v>
      </c>
      <c r="DM751" s="53">
        <f>_xll.OneStreamExcelAddIn.XFFunctions.XFGetCell("TRUE", "CONSOL", $D$3,"TOT_Entity","Aggregated","Budget_Working",[1]Setup!C7,"PERIODIC",$B751,"TOPFLOW","TOP","TOP","top1",$C751,"top3","Open_Acute_DIV1","TOP5","TOP6","REPORTED","TOP8")</f>
        <v>0</v>
      </c>
      <c r="DN751" s="53">
        <f>_xll.OneStreamExcelAddIn.XFFunctions.XFGetCell("TRUE", "CONSOL", $D$3,"TOT_Entity","Aggregated","Budget_Working",[1]Setup!C8,"PERIODIC",$B751,"TOPFLOW","TOP","TOP","top1",$C751,"top3","Open_Acute_DIV1","TOP5","TOP6","REPORTED","TOP8")</f>
        <v>0</v>
      </c>
      <c r="DO751" s="53">
        <f>_xll.OneStreamExcelAddIn.XFFunctions.XFGetCell("TRUE", "CONSOL", $D$3,"TOT_Entity","Aggregated","Budget_Working",[1]Setup!C9,"PERIODIC",$B751,"TOPFLOW","TOP","TOP","top1",$C751,"top3","Open_Acute_DIV1","TOP5","TOP6","REPORTED","TOP8")</f>
        <v>0</v>
      </c>
      <c r="DP751" s="53">
        <f>_xll.OneStreamExcelAddIn.XFFunctions.XFGetCell("TRUE", "CONSOL", $D$3,"TOT_Entity","Aggregated","Budget_Working",[1]Setup!C10,"PERIODIC",$B751,"TOPFLOW","TOP","TOP","top1",$C751,"top3","Open_Acute_DIV1","TOP5","TOP6","REPORTED","TOP8")</f>
        <v>0</v>
      </c>
      <c r="DQ751" s="53">
        <f>_xll.OneStreamExcelAddIn.XFFunctions.XFGetCell("TRUE", "CONSOL", $D$3,"TOT_Entity","Aggregated","Budget_Working",[1]Setup!C11,"PERIODIC",$B751,"TOPFLOW","TOP","TOP","top1",$C751,"top3","Open_Acute_DIV1","TOP5","TOP6","REPORTED","TOP8")</f>
        <v>0</v>
      </c>
      <c r="DR751" s="53">
        <f>_xll.OneStreamExcelAddIn.XFFunctions.XFGetCell("TRUE", "CONSOL", $D$3,"TOT_Entity","Aggregated","Budget_Working",[1]Setup!C12,"PERIODIC",$B751,"TOPFLOW","TOP","TOP","top1",$C751,"top3","Open_Acute_DIV1","TOP5","TOP6","REPORTED","TOP8")</f>
        <v>0</v>
      </c>
      <c r="DS751" s="53">
        <f>_xll.OneStreamExcelAddIn.XFFunctions.XFGetCell("TRUE", "CONSOL", $D$3,"TOT_Entity","Aggregated","Budget_Working",[1]Setup!C13,"PERIODIC",$B751,"TOPFLOW","TOP","TOP","top1",$C751,"top3","Open_Acute_DIV1","TOP5","TOP6","REPORTED","TOP8")</f>
        <v>0</v>
      </c>
      <c r="DT751" s="53">
        <f>_xll.OneStreamExcelAddIn.XFFunctions.XFGetCell("TRUE", "CONSOL", $D$3,"TOT_Entity","Aggregated","Budget_Working",[1]Setup!C14,"PERIODIC",$B751,"TOPFLOW","TOP","TOP","top1",$C751,"top3","Open_Acute_DIV1","TOP5","TOP6","REPORTED","TOP8")</f>
        <v>0</v>
      </c>
      <c r="DU751" s="53">
        <f>_xll.OneStreamExcelAddIn.XFFunctions.XFGetCell("TRUE", "CONSOL", $D$3,"TOT_Entity","Aggregated","Budget_Working",[1]Setup!C15,"PERIODIC",$B751,"TOPFLOW","TOP","TOP","top1",$C751,"top3","Open_Acute_DIV1","TOP5","TOP6","REPORTED","TOP8")</f>
        <v>0</v>
      </c>
      <c r="DV751" s="178"/>
      <c r="DW751" s="53">
        <f>_xll.OneStreamExcelAddIn.XFFunctions.XFGetCell("TRUE", "CONSOL", $D$3,"TOT_Entity","USD","Budget_Final",[1]Setup!C17,"PERIODIC",$B751,"TOPFLOW","TOP","TOP","top1",$C751,"top3","Open_Acute_DIV1","TOP5","TOP6","REPORTED","TOP8")</f>
        <v>-68.650000000000006</v>
      </c>
      <c r="DX751" s="53">
        <f>_xll.OneStreamExcelAddIn.XFFunctions.XFGetCell("TRUE", "CONSOL", $D$3,"TOT_Entity","USD","Budget_Final",[1]Setup!C18,"PERIODIC",$B751,"TOPFLOW","TOP","TOP","top1",$C751,"top3","Open_Acute_DIV1","TOP5","TOP6","REPORTED","TOP8")</f>
        <v>-49.63</v>
      </c>
      <c r="DY751" s="53">
        <f>_xll.OneStreamExcelAddIn.XFFunctions.XFGetCell("TRUE", "CONSOL", $D$3,"TOT_Entity","USD","Budget_Final",[1]Setup!C19,"PERIODIC",$B751,"TOPFLOW","TOP","TOP","top1",$C751,"top3","Open_Acute_DIV1","TOP5","TOP6","REPORTED","TOP8")</f>
        <v>-98.9</v>
      </c>
      <c r="DZ751" s="53">
        <f>_xll.OneStreamExcelAddIn.XFFunctions.XFGetCell("TRUE", "CONSOL", $D$3,"TOT_Entity","USD","Budget_Final",[1]Setup!C20,"PERIODIC",$B751,"TOPFLOW","TOP","TOP","top1",$C751,"top3","Open_Acute_DIV1","TOP5","TOP6","REPORTED","TOP8")</f>
        <v>-136</v>
      </c>
      <c r="EA751" s="53">
        <f>_xll.OneStreamExcelAddIn.XFFunctions.XFGetCell("TRUE", "CONSOL", $D$3,"TOT_Entity","USD","Budget_Final",[1]Setup!C21,"PERIODIC",$B751,"TOPFLOW","TOP","TOP","top1",$C751,"top3","Open_Acute_DIV1","TOP5","TOP6","REPORTED","TOP8")</f>
        <v>469.58</v>
      </c>
      <c r="EB751" s="53">
        <f>_xll.OneStreamExcelAddIn.XFFunctions.XFGetCell("TRUE", "CONSOL", $D$3,"TOT_Entity","USD","Budget_Final",[1]Setup!C22,"PERIODIC",$B751,"TOPFLOW","TOP","TOP","top1",$C751,"top3","Open_Acute_DIV1","TOP5","TOP6","REPORTED","TOP8")</f>
        <v>-110.51</v>
      </c>
      <c r="EC751" s="53">
        <f>_xll.OneStreamExcelAddIn.XFFunctions.XFGetCell("TRUE", "CONSOL", $D$3,"TOT_Entity","USD","Budget_Final",[1]Setup!C23,"PERIODIC",$B751,"TOPFLOW","TOP","TOP","top1",$C751,"top3","Open_Acute_DIV1","TOP5","TOP6","REPORTED","TOP8")</f>
        <v>-131.44</v>
      </c>
      <c r="ED751" s="53">
        <f>_xll.OneStreamExcelAddIn.XFFunctions.XFGetCell("TRUE", "CONSOL", $D$3,"TOT_Entity","USD","Budget_Final",[1]Setup!C24,"PERIODIC",$B751,"TOPFLOW","TOP","TOP","top1",$C751,"top3","Open_Acute_DIV1","TOP5","TOP6","REPORTED","TOP8")</f>
        <v>-142.47</v>
      </c>
      <c r="EE751" s="53">
        <f>_xll.OneStreamExcelAddIn.XFFunctions.XFGetCell("TRUE", "CONSOL", $D$3,"TOT_Entity","USD","Budget_Final",[1]Setup!C25,"PERIODIC",$B751,"TOPFLOW","TOP","TOP","top1",$C751,"top3","Open_Acute_DIV1","TOP5","TOP6","REPORTED","TOP8")</f>
        <v>-147.99</v>
      </c>
      <c r="EF751" s="53">
        <f>_xll.OneStreamExcelAddIn.XFFunctions.XFGetCell("TRUE", "CONSOL", $D$3,"TOT_Entity","USD","Budget_Final",[1]Setup!C26,"PERIODIC",$B751,"TOPFLOW","TOP","TOP","top1",$C751,"top3","Open_Acute_DIV1","TOP5","TOP6","REPORTED","TOP8")</f>
        <v>469.58</v>
      </c>
      <c r="EG751" s="53">
        <f>_xll.OneStreamExcelAddIn.XFFunctions.XFGetCell("TRUE", "CONSOL", $D$3,"TOT_Entity","USD","Budget_Final",[1]Setup!C27,"PERIODIC",$B751,"TOPFLOW","TOP","TOP","top1",$C751,"top3","Open_Acute_DIV1","TOP5","TOP6","REPORTED","TOP8")</f>
        <v>-138.47999999999999</v>
      </c>
      <c r="EH751" s="53">
        <f>_xll.OneStreamExcelAddIn.XFFunctions.XFGetCell("TRUE", "CONSOL", $D$3,"TOT_Entity","USD","Budget_Final",[1]Setup!C28,"PERIODIC",$B751,"TOPFLOW","TOP","TOP","top1",$C751,"top3","Open_Acute_DIV1","TOP5","TOP6","REPORTED","TOP8")</f>
        <v>-132.58000000000001</v>
      </c>
    </row>
    <row r="752" spans="2:138" x14ac:dyDescent="0.25">
      <c r="B752" s="51">
        <v>69168</v>
      </c>
      <c r="C752" s="51"/>
      <c r="D752" t="str" cm="1">
        <f t="array" ref="D752">_xll.OneStreamExcelAddIn.XFFunctions.XFGetMemberInfo("Description","Account",B752)</f>
        <v>Meeting Expense</v>
      </c>
      <c r="E752" s="53">
        <f>_xll.OneStreamExcelAddIn.XFFunctions.XFGetCell("TRUE", "CONSOL", $D$3,"TOT_Entity","USD","Actual",$E$3,"PERIODIC",$B752,"TOPFLOW","TOP","TOP","top1",$C752,"top3","Open_Acute_DIV1","TOP5","TOP6","REPORTED","TOP8")</f>
        <v>95.26</v>
      </c>
      <c r="F752" s="53">
        <f>_xll.OneStreamExcelAddIn.XFFunctions.XFGetCell("TRUE", "CONSOL", $D$3,"TOT_Entity","Aggregated","Budget_Working",$E$3,"PERIODIC",$B752,"TOPFLOW","TOP","TOP","top1",$C752,"top3","Open_Acute_DIV1","TOP5","TOP6","REPORTED","TOP8")</f>
        <v>562.41999999999996</v>
      </c>
      <c r="G752" s="53">
        <f t="shared" si="2029"/>
        <v>467.15999999999997</v>
      </c>
      <c r="H752" s="55">
        <f t="shared" si="2030"/>
        <v>0.83062479997155148</v>
      </c>
      <c r="I752" s="41"/>
      <c r="J752" s="53">
        <f>_xll.OneStreamExcelAddIn.XFFunctions.XFGetCell("TRUE", "CONSOL", $D$3,"TOT_Entity","USD","Actual",$E$3,"YTD",$B752,"TOPFLOW","TOP","TOP","top1",$C752,"TOP3","Open_Acute_DIV1","TOP5","TOP6","REPORTED","TOP8")</f>
        <v>157.28</v>
      </c>
      <c r="K752" s="53">
        <f>_xll.OneStreamExcelAddIn.XFFunctions.XFGetCell("TRUE", "CONSOL", $D$3,"TOT_Entity","Aggregated","Budget_Working",$E$3,"YTD",$B752,"TOPFLOW","TOP","TOP","top1",$C752,"TOP3","Open_Acute_DIV1","TOP5","TOP6","REPORTED","TOP8")</f>
        <v>2249.6799999999998</v>
      </c>
      <c r="L752" s="53">
        <f t="shared" si="2031"/>
        <v>2092.3999999999996</v>
      </c>
      <c r="M752" s="40">
        <f t="shared" si="2060"/>
        <v>0.93008783471427037</v>
      </c>
      <c r="N752" s="41"/>
      <c r="O752" s="53">
        <f>_xll.OneStreamExcelAddIn.XFFunctions.XFGetCell("TRUE", "CONSOL", $D$3,"TOT_Entity","USD","Actual",$F$3,"YTD",$B752,"TOPFLOW","TOP","TOP","top1",$C752,"TOP3","Open_Acute_DIV1","TOP5","TOP6","REPORTED","TOP8")</f>
        <v>637.79</v>
      </c>
      <c r="P752" s="53">
        <f>_xll.OneStreamExcelAddIn.XFFunctions.XFGetCell("TRUE", "CONSOL", $D$3,"TOT_Entity","USD","Actual",$E$3,"YTD",$B752,"TOPFLOW","TOP","TOP","top1",$C752,"top3","Open_Acute_DIV1","TOP5","TOP6","REPORTED","VAR_BW_PY_Actual")</f>
        <v>480.51</v>
      </c>
      <c r="Q752" s="40">
        <f t="shared" si="2033"/>
        <v>0.75339845403659511</v>
      </c>
      <c r="R752" s="41"/>
      <c r="S752" s="53">
        <f>_xll.OneStreamExcelAddIn.XFFunctions.XFGetCell("TRUE", "CONSOL", $D$3,"TOT_Entity","USD","MIDFCST",$E$3,"MTD",$B752,"TOPFLOW","TOP","TOP","top1",$C752,"TOP3","Open_Acute_DIV1","TOP5","TOP6","REPORTED","TOP8")</f>
        <v>0</v>
      </c>
      <c r="T752" s="53">
        <f t="shared" si="2034"/>
        <v>-95.26</v>
      </c>
      <c r="U752" s="40">
        <f t="shared" si="2035"/>
        <v>0</v>
      </c>
      <c r="V752" s="41"/>
      <c r="W752" s="42"/>
      <c r="X752" s="43"/>
      <c r="Y752" s="42"/>
      <c r="Z752" s="44"/>
      <c r="AB752" s="53">
        <f>_xll.OneStreamExcelAddIn.XFFunctions.XFGetCell("TRUE", "CONSOL", $D$3,"TOT_Entity","USD","Actual",[1]Setup!C4,"PERIODIC",$B752,"TOPFLOW","TOP","TOP","top1",$C752,"top3","Open_Acute_DIV1","TOP5","TOP6","REPORTED","TOP8")</f>
        <v>0</v>
      </c>
      <c r="AC752" s="53">
        <f>_xll.OneStreamExcelAddIn.XFFunctions.XFGetCell("TRUE", "CONSOL", $D$3,"TOT_Entity","Aggregated","Budget_Working",[1]Setup!C4,"PERIODIC",$B752,"TOPFLOW","TOP","TOP","top1",$C752,"top3","Open_Acute_DIV1","TOP5","TOP6","REPORTED","TOP8")</f>
        <v>562.41999999999996</v>
      </c>
      <c r="AD752" s="53">
        <f t="shared" si="2036"/>
        <v>562.41999999999996</v>
      </c>
      <c r="AE752" s="40">
        <f t="shared" si="2037"/>
        <v>1</v>
      </c>
      <c r="AG752" s="53">
        <f>_xll.OneStreamExcelAddIn.XFFunctions.XFGetCell("TRUE", "CONSOL", $D$3,"TOT_Entity","USD","Actual",[1]Setup!C5,"PERIODIC",$B752,"TOPFLOW","TOP","TOP","top1",$C752,"top3","Open_Acute_DIV1","TOP5","TOP6","REPORTED","TOP8")</f>
        <v>0</v>
      </c>
      <c r="AH752" s="53">
        <f>_xll.OneStreamExcelAddIn.XFFunctions.XFGetCell("TRUE", "CONSOL", $D$3,"TOT_Entity","Aggregated","Budget_Working",[1]Setup!C5,"PERIODIC",$B752,"TOPFLOW","TOP","TOP","top1",$C752,"top3","Open_Acute_DIV1","TOP5","TOP6","REPORTED","TOP8")</f>
        <v>562.41999999999996</v>
      </c>
      <c r="AI752" s="53">
        <f t="shared" si="2038"/>
        <v>562.41999999999996</v>
      </c>
      <c r="AJ752" s="40">
        <f t="shared" si="2039"/>
        <v>1</v>
      </c>
      <c r="AL752" s="53">
        <f>_xll.OneStreamExcelAddIn.XFFunctions.XFGetCell("TRUE", "CONSOL", $D$3,"TOT_Entity","USD","Actual",[1]Setup!C6,"PERIODIC",$B752,"TOPFLOW","TOP","TOP","top1",$C752,"top3","Open_Acute_DIV1","TOP5","TOP6","REPORTED","TOP8")</f>
        <v>62.02</v>
      </c>
      <c r="AM752" s="53">
        <f>_xll.OneStreamExcelAddIn.XFFunctions.XFGetCell("TRUE", "CONSOL", $D$3,"TOT_Entity","Aggregated","Budget_Working",[1]Setup!C6,"PERIODIC",$B752,"TOPFLOW","TOP","TOP","top1",$C752,"top3","Open_Acute_DIV1","TOP5","TOP6","REPORTED","TOP8")</f>
        <v>562.41999999999996</v>
      </c>
      <c r="AN752" s="53">
        <f t="shared" si="2040"/>
        <v>500.4</v>
      </c>
      <c r="AO752" s="40">
        <f t="shared" si="2041"/>
        <v>0.88972653888553044</v>
      </c>
      <c r="AQ752" s="53">
        <f>_xll.OneStreamExcelAddIn.XFFunctions.XFGetCell("TRUE", "CONSOL", $D$3,"TOT_Entity","USD","Actual",[1]Setup!C7,"PERIODIC",$B752,"TOPFLOW","TOP","TOP","top1",$C752,"top3","Open_Acute_DIV1","TOP5","TOP6","REPORTED","TOP8")</f>
        <v>95.26</v>
      </c>
      <c r="AR752" s="53">
        <f>_xll.OneStreamExcelAddIn.XFFunctions.XFGetCell("TRUE", "CONSOL", $D$3,"TOT_Entity","Aggregated","Budget_Working",[1]Setup!C7,"PERIODIC",$B752,"TOPFLOW","TOP","TOP","top1",$C752,"top3","Open_Acute_DIV1","TOP5","TOP6","REPORTED","TOP8")</f>
        <v>562.41999999999996</v>
      </c>
      <c r="AS752" s="53">
        <f t="shared" si="2042"/>
        <v>467.15999999999997</v>
      </c>
      <c r="AT752" s="40">
        <f t="shared" si="2043"/>
        <v>0.83062479997155148</v>
      </c>
      <c r="AV752" s="53">
        <f>_xll.OneStreamExcelAddIn.XFFunctions.XFGetCell("TRUE", "CONSOL", $D$3,"TOT_Entity","USD","Actual",[1]Setup!C8,"PERIODIC",$B752,"TOPFLOW","TOP","TOP","top1",$C752,"top3","Open_Acute_DIV1","TOP5","TOP6","REPORTED","TOP8")</f>
        <v>-157.28</v>
      </c>
      <c r="AW752" s="53">
        <f>_xll.OneStreamExcelAddIn.XFFunctions.XFGetCell("TRUE", "CONSOL", $D$3,"TOT_Entity","Aggregated","Budget_Working",[1]Setup!C8,"PERIODIC",$B752,"TOPFLOW","TOP","TOP","top1",$C752,"top3","Open_Acute_DIV1","TOP5","TOP6","REPORTED","TOP8")</f>
        <v>562.41999999999996</v>
      </c>
      <c r="AX752" s="53">
        <f t="shared" si="2044"/>
        <v>719.69999999999993</v>
      </c>
      <c r="AY752" s="40">
        <f t="shared" si="2045"/>
        <v>1.2796486611429181</v>
      </c>
      <c r="BA752" s="53">
        <f>_xll.OneStreamExcelAddIn.XFFunctions.XFGetCell("TRUE", "CONSOL", $D$3,"TOT_Entity","USD","Actual",[1]Setup!C9,"PERIODIC",$B752,"TOPFLOW","TOP","TOP","top1",$C752,"top3","Open_Acute_DIV1","TOP5","TOP6","REPORTED","TOP8")</f>
        <v>0</v>
      </c>
      <c r="BB752" s="53">
        <f>_xll.OneStreamExcelAddIn.XFFunctions.XFGetCell("TRUE", "CONSOL", $D$3,"TOT_Entity","Aggregated","Budget_Working",[1]Setup!C9,"PERIODIC",$B752,"TOPFLOW","TOP","TOP","top1",$C752,"top3","Open_Acute_DIV1","TOP5","TOP6","REPORTED","TOP8")</f>
        <v>562.41999999999996</v>
      </c>
      <c r="BC752" s="53">
        <f t="shared" si="2046"/>
        <v>562.41999999999996</v>
      </c>
      <c r="BD752" s="40">
        <f t="shared" si="2047"/>
        <v>1</v>
      </c>
      <c r="BF752" s="53">
        <f>_xll.OneStreamExcelAddIn.XFFunctions.XFGetCell("TRUE", "CONSOL", $D$3,"TOT_Entity","USD","Actual",[1]Setup!C10,"PERIODIC",$B752,"TOPFLOW","TOP","TOP","top1",$C752,"top3","Open_Acute_DIV1","TOP5","TOP6","REPORTED","TOP8")</f>
        <v>0</v>
      </c>
      <c r="BG752" s="53">
        <f>_xll.OneStreamExcelAddIn.XFFunctions.XFGetCell("TRUE", "CONSOL", $D$3,"TOT_Entity","Aggregated","Budget_Working",[1]Setup!C10,"PERIODIC",$B752,"TOPFLOW","TOP","TOP","top1",$C752,"top3","Open_Acute_DIV1","TOP5","TOP6","REPORTED","TOP8")</f>
        <v>562.41999999999996</v>
      </c>
      <c r="BH752" s="53">
        <f t="shared" si="2048"/>
        <v>562.41999999999996</v>
      </c>
      <c r="BI752" s="40">
        <f t="shared" si="2049"/>
        <v>1</v>
      </c>
      <c r="BK752" s="53">
        <f>_xll.OneStreamExcelAddIn.XFFunctions.XFGetCell("TRUE", "CONSOL", $D$3,"TOT_Entity","USD","Actual",[1]Setup!C11,"PERIODIC",$B752,"TOPFLOW","TOP","TOP","top1",$C752,"top3","Open_Acute_DIV1","TOP5","TOP6","REPORTED","TOP8")</f>
        <v>0</v>
      </c>
      <c r="BL752" s="53">
        <f>_xll.OneStreamExcelAddIn.XFFunctions.XFGetCell("TRUE", "CONSOL", $D$3,"TOT_Entity","Aggregated","Budget_Working",[1]Setup!C11,"PERIODIC",$B752,"TOPFLOW","TOP","TOP","top1",$C752,"top3","Open_Acute_DIV1","TOP5","TOP6","REPORTED","TOP8")</f>
        <v>562.41999999999996</v>
      </c>
      <c r="BM752" s="53">
        <f t="shared" si="2050"/>
        <v>562.41999999999996</v>
      </c>
      <c r="BN752" s="40">
        <f t="shared" si="2051"/>
        <v>1</v>
      </c>
      <c r="BP752" s="53">
        <f>_xll.OneStreamExcelAddIn.XFFunctions.XFGetCell("TRUE", "CONSOL", $D$3,"TOT_Entity","USD","Actual",[1]Setup!C12,"PERIODIC",$B752,"TOPFLOW","TOP","TOP","top1",$C752,"top3","Open_Acute_DIV1","TOP5","TOP6","REPORTED","TOP8")</f>
        <v>0</v>
      </c>
      <c r="BQ752" s="53">
        <f>_xll.OneStreamExcelAddIn.XFFunctions.XFGetCell("TRUE", "CONSOL", $D$3,"TOT_Entity","Aggregated","Budget_Working",[1]Setup!C12,"PERIODIC",$B752,"TOPFLOW","TOP","TOP","top1",$C752,"top3","Open_Acute_DIV1","TOP5","TOP6","REPORTED","TOP8")</f>
        <v>562.41999999999996</v>
      </c>
      <c r="BR752" s="53">
        <f t="shared" si="2052"/>
        <v>562.41999999999996</v>
      </c>
      <c r="BS752" s="40">
        <f t="shared" si="2053"/>
        <v>1</v>
      </c>
      <c r="BU752" s="53">
        <f>_xll.OneStreamExcelAddIn.XFFunctions.XFGetCell("TRUE", "CONSOL", $D$3,"TOT_Entity","USD","Actual",[1]Setup!C13,"PERIODIC",$B752,"TOPFLOW","TOP","TOP","top1",$C752,"top3","Open_Acute_DIV1","TOP5","TOP6","REPORTED","TOP8")</f>
        <v>0</v>
      </c>
      <c r="BV752" s="53">
        <f>_xll.OneStreamExcelAddIn.XFFunctions.XFGetCell("TRUE", "CONSOL", $D$3,"TOT_Entity","Aggregated","Budget_Working",[1]Setup!C13,"PERIODIC",$B752,"TOPFLOW","TOP","TOP","top1",$C752,"top3","Open_Acute_DIV1","TOP5","TOP6","REPORTED","TOP8")</f>
        <v>562.41999999999996</v>
      </c>
      <c r="BW752" s="53">
        <f t="shared" si="2054"/>
        <v>562.41999999999996</v>
      </c>
      <c r="BX752" s="40">
        <f t="shared" si="2055"/>
        <v>1</v>
      </c>
      <c r="BZ752" s="53">
        <f>_xll.OneStreamExcelAddIn.XFFunctions.XFGetCell("TRUE", "CONSOL", $D$3,"TOT_Entity","USD","Actual",[1]Setup!C14,"PERIODIC",$B752,"TOPFLOW","TOP","TOP","top1",$C752,"top3","Open_Acute_DIV1","TOP5","TOP6","REPORTED","TOP8")</f>
        <v>0</v>
      </c>
      <c r="CA752" s="53">
        <f>_xll.OneStreamExcelAddIn.XFFunctions.XFGetCell("TRUE", "CONSOL", $D$3,"TOT_Entity","Aggregated","Budget_Working",[1]Setup!C14,"PERIODIC",$B752,"TOPFLOW","TOP","TOP","top1",$C752,"top3","Open_Acute_DIV1","TOP5","TOP6","REPORTED","TOP8")</f>
        <v>562.41999999999996</v>
      </c>
      <c r="CB752" s="53">
        <f t="shared" si="2056"/>
        <v>562.41999999999996</v>
      </c>
      <c r="CC752" s="40">
        <f t="shared" si="2057"/>
        <v>1</v>
      </c>
      <c r="CE752" s="53">
        <f>_xll.OneStreamExcelAddIn.XFFunctions.XFGetCell("TRUE", "CONSOL", $D$3,"TOT_Entity","USD","Actual",[1]Setup!C15,"PERIODIC",$B752,"TOPFLOW","TOP","TOP","top1",$C752,"top3","Open_Acute_DIV1","TOP5","TOP6","REPORTED","TOP8")</f>
        <v>0</v>
      </c>
      <c r="CF752" s="53">
        <f>_xll.OneStreamExcelAddIn.XFFunctions.XFGetCell("TRUE", "CONSOL", $D$3,"TOT_Entity","Aggregated","Budget_Working",[1]Setup!C15,"PERIODIC",$B752,"TOPFLOW","TOP","TOP","top1",$C752,"top3","Open_Acute_DIV1","TOP5","TOP6","REPORTED","TOP8")</f>
        <v>562.41999999999996</v>
      </c>
      <c r="CG752" s="53">
        <f t="shared" si="2058"/>
        <v>562.41999999999996</v>
      </c>
      <c r="CH752" s="40">
        <f t="shared" si="2059"/>
        <v>1</v>
      </c>
      <c r="CI752" s="212"/>
      <c r="CJ752" s="53">
        <f>_xll.OneStreamExcelAddIn.XFFunctions.XFGetCell("TRUE", "CONSOL", $D$3,"TOT_Entity","USD","Actual",[1]Setup!C4,"PERIODIC",$B752,"TOPFLOW","TOP","TOP","top1",$C752,"top3","Open_Acute_DIV1","TOP5","TOP6","REPORTED","TOP8")</f>
        <v>0</v>
      </c>
      <c r="CK752" s="53">
        <f>_xll.OneStreamExcelAddIn.XFFunctions.XFGetCell("TRUE", "CONSOL", $D$3,"TOT_Entity","USD","Actual",[1]Setup!C5,"PERIODIC",$B752,"TOPFLOW","TOP","TOP","top1",$C752,"top3","Open_Acute_DIV1","TOP5","TOP6","REPORTED","TOP8")</f>
        <v>0</v>
      </c>
      <c r="CL752" s="53">
        <f>_xll.OneStreamExcelAddIn.XFFunctions.XFGetCell("TRUE", "CONSOL", $D$3,"TOT_Entity","USD","Actual",[1]Setup!C6,"PERIODIC",$B752,"TOPFLOW","TOP","TOP","top1",$C752,"top3","Open_Acute_DIV1","TOP5","TOP6","REPORTED","TOP8")</f>
        <v>62.02</v>
      </c>
      <c r="CM752" s="53">
        <f>_xll.OneStreamExcelAddIn.XFFunctions.XFGetCell("TRUE", "CONSOL", $D$3,"TOT_Entity","USD","Actual",[1]Setup!C7,"PERIODIC",$B752,"TOPFLOW","TOP","TOP","top1",$C752,"top3","Open_Acute_DIV1","TOP5","TOP6","REPORTED","TOP8")</f>
        <v>95.26</v>
      </c>
      <c r="CN752" s="53">
        <f>_xll.OneStreamExcelAddIn.XFFunctions.XFGetCell("TRUE", "CONSOL", $D$3,"TOT_Entity","USD","Actual",[1]Setup!C8,"PERIODIC",$B752,"TOPFLOW","TOP","TOP","top1",$C752,"top3","Open_Acute_DIV1","TOP5","TOP6","REPORTED","TOP8")</f>
        <v>-157.28</v>
      </c>
      <c r="CO752" s="53">
        <f>_xll.OneStreamExcelAddIn.XFFunctions.XFGetCell("TRUE", "CONSOL", $D$3,"TOT_Entity","USD","Actual",[1]Setup!C9,"PERIODIC",$B752,"TOPFLOW","TOP","TOP","top1",$C752,"top3","Open_Acute_DIV1","TOP5","TOP6","REPORTED","TOP8")</f>
        <v>0</v>
      </c>
      <c r="CP752" s="53">
        <f>_xll.OneStreamExcelAddIn.XFFunctions.XFGetCell("TRUE", "CONSOL", $D$3,"TOT_Entity","USD","Actual",[1]Setup!C10,"PERIODIC",$B752,"TOPFLOW","TOP","TOP","top1",$C752,"top3","Open_Acute_DIV1","TOP5","TOP6","REPORTED","TOP8")</f>
        <v>0</v>
      </c>
      <c r="CQ752" s="53">
        <f>_xll.OneStreamExcelAddIn.XFFunctions.XFGetCell("TRUE", "CONSOL", $D$3,"TOT_Entity","USD","Actual",[1]Setup!C11,"PERIODIC",$B752,"TOPFLOW","TOP","TOP","top1",$C752,"top3","Open_Acute_DIV1","TOP5","TOP6","REPORTED","TOP8")</f>
        <v>0</v>
      </c>
      <c r="CR752" s="53">
        <f>_xll.OneStreamExcelAddIn.XFFunctions.XFGetCell("TRUE", "CONSOL", $D$3,"TOT_Entity","USD","Actual",[1]Setup!C12,"PERIODIC",$B752,"TOPFLOW","TOP","TOP","top1",$C752,"top3","Open_Acute_DIV1","TOP5","TOP6","REPORTED","TOP8")</f>
        <v>0</v>
      </c>
      <c r="CS752" s="53">
        <f>_xll.OneStreamExcelAddIn.XFFunctions.XFGetCell("TRUE", "CONSOL", $D$3,"TOT_Entity","USD","Actual",[1]Setup!C13,"PERIODIC",$B752,"TOPFLOW","TOP","TOP","top1",$C752,"top3","Open_Acute_DIV1","TOP5","TOP6","REPORTED","TOP8")</f>
        <v>0</v>
      </c>
      <c r="CT752" s="53">
        <f>_xll.OneStreamExcelAddIn.XFFunctions.XFGetCell("TRUE", "CONSOL", $D$3,"TOT_Entity","USD","Actual",[1]Setup!C14,"PERIODIC",$B752,"TOPFLOW","TOP","TOP","top1",$C752,"top3","Open_Acute_DIV1","TOP5","TOP6","REPORTED","TOP8")</f>
        <v>0</v>
      </c>
      <c r="CU752" s="53">
        <f>_xll.OneStreamExcelAddIn.XFFunctions.XFGetCell("TRUE", "CONSOL", $D$3,"TOT_Entity","USD","Actual",[1]Setup!C15,"PERIODIC",$B752,"TOPFLOW","TOP","TOP","top1",$C752,"top3","Open_Acute_DIV1","TOP5","TOP6","REPORTED","TOP8")</f>
        <v>0</v>
      </c>
      <c r="CV752" s="212"/>
      <c r="CW752" s="53">
        <f>_xll.OneStreamExcelAddIn.XFFunctions.XFGetCell("TRUE", "CONSOL", $D$3,"TOT_Entity","USD","Actual",[1]Setup!C17,"PERIODIC",$B752,"TOPFLOW","TOP","TOP","top1",$C752,"top3","Open_Acute_DIV1","TOP5","TOP6","REPORTED","TOP8")</f>
        <v>0</v>
      </c>
      <c r="CX752" s="53">
        <f>_xll.OneStreamExcelAddIn.XFFunctions.XFGetCell("TRUE", "CONSOL", $D$3,"TOT_Entity","USD","Actual",[1]Setup!C18,"PERIODIC",$B752,"TOPFLOW","TOP","TOP","top1",$C752,"top3","Open_Acute_DIV1","TOP5","TOP6","REPORTED","TOP8")</f>
        <v>0</v>
      </c>
      <c r="CY752" s="53">
        <f>_xll.OneStreamExcelAddIn.XFFunctions.XFGetCell("TRUE", "CONSOL", $D$3,"TOT_Entity","USD","Actual",[1]Setup!C19,"PERIODIC",$B752,"TOPFLOW","TOP","TOP","top1",$C752,"top3","Open_Acute_DIV1","TOP5","TOP6","REPORTED","TOP8")</f>
        <v>0</v>
      </c>
      <c r="CZ752" s="53">
        <f>_xll.OneStreamExcelAddIn.XFFunctions.XFGetCell("TRUE", "CONSOL", $D$3,"TOT_Entity","USD","Actual",[1]Setup!C20,"PERIODIC",$B752,"TOPFLOW","TOP","TOP","top1",$C752,"top3","Open_Acute_DIV1","TOP5","TOP6","REPORTED","TOP8")</f>
        <v>637.79</v>
      </c>
      <c r="DA752" s="53">
        <f>_xll.OneStreamExcelAddIn.XFFunctions.XFGetCell("TRUE", "CONSOL", $D$3,"TOT_Entity","USD","Actual",[1]Setup!C21,"PERIODIC",$B752,"TOPFLOW","TOP","TOP","top1",$C752,"top3","Open_Acute_DIV1","TOP5","TOP6","REPORTED","TOP8")</f>
        <v>0</v>
      </c>
      <c r="DB752" s="53">
        <f>_xll.OneStreamExcelAddIn.XFFunctions.XFGetCell("TRUE", "CONSOL", $D$3,"TOT_Entity","USD","Actual",[1]Setup!C22,"PERIODIC",$B752,"TOPFLOW","TOP","TOP","top1",$C752,"top3","Open_Acute_DIV1","TOP5","TOP6","REPORTED","TOP8")</f>
        <v>164.95</v>
      </c>
      <c r="DC752" s="53">
        <f>_xll.OneStreamExcelAddIn.XFFunctions.XFGetCell("TRUE", "CONSOL", $D$3,"TOT_Entity","USD","Actual",[1]Setup!C23,"PERIODIC",$B752,"TOPFLOW","TOP","TOP","top1",$C752,"top3","Open_Acute_DIV1","TOP5","TOP6","REPORTED","TOP8")</f>
        <v>855.87</v>
      </c>
      <c r="DD752" s="53">
        <f>_xll.OneStreamExcelAddIn.XFFunctions.XFGetCell("TRUE", "CONSOL", $D$3,"TOT_Entity","USD","Actual",[1]Setup!C24,"PERIODIC",$B752,"TOPFLOW","TOP","TOP","top1",$C752,"top3","Open_Acute_DIV1","TOP5","TOP6","REPORTED","TOP8")</f>
        <v>591.07000000000005</v>
      </c>
      <c r="DE752" s="53">
        <f>_xll.OneStreamExcelAddIn.XFFunctions.XFGetCell("TRUE", "CONSOL", $D$3,"TOT_Entity","USD","Actual",[1]Setup!C25,"PERIODIC",$B752,"TOPFLOW","TOP","TOP","top1",$C752,"top3","Open_Acute_DIV1","TOP5","TOP6","REPORTED","TOP8")</f>
        <v>0</v>
      </c>
      <c r="DF752" s="53">
        <f>_xll.OneStreamExcelAddIn.XFFunctions.XFGetCell("TRUE", "CONSOL", $D$3,"TOT_Entity","USD","Actual",[1]Setup!C26,"PERIODIC",$B752,"TOPFLOW","TOP","TOP","top1",$C752,"top3","Open_Acute_DIV1","TOP5","TOP6","REPORTED","TOP8")</f>
        <v>-385</v>
      </c>
      <c r="DG752" s="53">
        <f>_xll.OneStreamExcelAddIn.XFFunctions.XFGetCell("TRUE", "CONSOL", $D$3,"TOT_Entity","USD","Actual",[1]Setup!C27,"PERIODIC",$B752,"TOPFLOW","TOP","TOP","top1",$C752,"top3","Open_Acute_DIV1","TOP5","TOP6","REPORTED","TOP8")</f>
        <v>385</v>
      </c>
      <c r="DH752" s="53">
        <f>_xll.OneStreamExcelAddIn.XFFunctions.XFGetCell("TRUE", "CONSOL", $D$3,"TOT_Entity","USD","Actual",[1]Setup!C28,"PERIODIC",$B752,"TOPFLOW","TOP","TOP","top1",$C752,"top3","Open_Acute_DIV1","TOP5","TOP6","REPORTED","TOP8")</f>
        <v>58.61</v>
      </c>
      <c r="DI752" s="178"/>
      <c r="DJ752" s="53">
        <f>_xll.OneStreamExcelAddIn.XFFunctions.XFGetCell("TRUE", "CONSOL", $D$3,"TOT_Entity","Aggregated","Budget_Working",[1]Setup!C4,"PERIODIC",$B752,"TOPFLOW","TOP","TOP","top1",$C752,"top3","Open_Acute_DIV1","TOP5","TOP6","REPORTED","TOP8")</f>
        <v>562.41999999999996</v>
      </c>
      <c r="DK752" s="53">
        <f>_xll.OneStreamExcelAddIn.XFFunctions.XFGetCell("TRUE", "CONSOL", $D$3,"TOT_Entity","Aggregated","Budget_Working",[1]Setup!C5,"PERIODIC",$B752,"TOPFLOW","TOP","TOP","top1",$C752,"top3","Open_Acute_DIV1","TOP5","TOP6","REPORTED","TOP8")</f>
        <v>562.41999999999996</v>
      </c>
      <c r="DL752" s="53">
        <f>_xll.OneStreamExcelAddIn.XFFunctions.XFGetCell("TRUE", "CONSOL", $D$3,"TOT_Entity","Aggregated","Budget_Working",[1]Setup!C6,"PERIODIC",$B752,"TOPFLOW","TOP","TOP","top1",$C752,"top3","Open_Acute_DIV1","TOP5","TOP6","REPORTED","TOP8")</f>
        <v>562.41999999999996</v>
      </c>
      <c r="DM752" s="53">
        <f>_xll.OneStreamExcelAddIn.XFFunctions.XFGetCell("TRUE", "CONSOL", $D$3,"TOT_Entity","Aggregated","Budget_Working",[1]Setup!C7,"PERIODIC",$B752,"TOPFLOW","TOP","TOP","top1",$C752,"top3","Open_Acute_DIV1","TOP5","TOP6","REPORTED","TOP8")</f>
        <v>562.41999999999996</v>
      </c>
      <c r="DN752" s="53">
        <f>_xll.OneStreamExcelAddIn.XFFunctions.XFGetCell("TRUE", "CONSOL", $D$3,"TOT_Entity","Aggregated","Budget_Working",[1]Setup!C8,"PERIODIC",$B752,"TOPFLOW","TOP","TOP","top1",$C752,"top3","Open_Acute_DIV1","TOP5","TOP6","REPORTED","TOP8")</f>
        <v>562.41999999999996</v>
      </c>
      <c r="DO752" s="53">
        <f>_xll.OneStreamExcelAddIn.XFFunctions.XFGetCell("TRUE", "CONSOL", $D$3,"TOT_Entity","Aggregated","Budget_Working",[1]Setup!C9,"PERIODIC",$B752,"TOPFLOW","TOP","TOP","top1",$C752,"top3","Open_Acute_DIV1","TOP5","TOP6","REPORTED","TOP8")</f>
        <v>562.41999999999996</v>
      </c>
      <c r="DP752" s="53">
        <f>_xll.OneStreamExcelAddIn.XFFunctions.XFGetCell("TRUE", "CONSOL", $D$3,"TOT_Entity","Aggregated","Budget_Working",[1]Setup!C10,"PERIODIC",$B752,"TOPFLOW","TOP","TOP","top1",$C752,"top3","Open_Acute_DIV1","TOP5","TOP6","REPORTED","TOP8")</f>
        <v>562.41999999999996</v>
      </c>
      <c r="DQ752" s="53">
        <f>_xll.OneStreamExcelAddIn.XFFunctions.XFGetCell("TRUE", "CONSOL", $D$3,"TOT_Entity","Aggregated","Budget_Working",[1]Setup!C11,"PERIODIC",$B752,"TOPFLOW","TOP","TOP","top1",$C752,"top3","Open_Acute_DIV1","TOP5","TOP6","REPORTED","TOP8")</f>
        <v>562.41999999999996</v>
      </c>
      <c r="DR752" s="53">
        <f>_xll.OneStreamExcelAddIn.XFFunctions.XFGetCell("TRUE", "CONSOL", $D$3,"TOT_Entity","Aggregated","Budget_Working",[1]Setup!C12,"PERIODIC",$B752,"TOPFLOW","TOP","TOP","top1",$C752,"top3","Open_Acute_DIV1","TOP5","TOP6","REPORTED","TOP8")</f>
        <v>562.41999999999996</v>
      </c>
      <c r="DS752" s="53">
        <f>_xll.OneStreamExcelAddIn.XFFunctions.XFGetCell("TRUE", "CONSOL", $D$3,"TOT_Entity","Aggregated","Budget_Working",[1]Setup!C13,"PERIODIC",$B752,"TOPFLOW","TOP","TOP","top1",$C752,"top3","Open_Acute_DIV1","TOP5","TOP6","REPORTED","TOP8")</f>
        <v>562.41999999999996</v>
      </c>
      <c r="DT752" s="53">
        <f>_xll.OneStreamExcelAddIn.XFFunctions.XFGetCell("TRUE", "CONSOL", $D$3,"TOT_Entity","Aggregated","Budget_Working",[1]Setup!C14,"PERIODIC",$B752,"TOPFLOW","TOP","TOP","top1",$C752,"top3","Open_Acute_DIV1","TOP5","TOP6","REPORTED","TOP8")</f>
        <v>562.41999999999996</v>
      </c>
      <c r="DU752" s="53">
        <f>_xll.OneStreamExcelAddIn.XFFunctions.XFGetCell("TRUE", "CONSOL", $D$3,"TOT_Entity","Aggregated","Budget_Working",[1]Setup!C15,"PERIODIC",$B752,"TOPFLOW","TOP","TOP","top1",$C752,"top3","Open_Acute_DIV1","TOP5","TOP6","REPORTED","TOP8")</f>
        <v>562.41999999999996</v>
      </c>
      <c r="DV752" s="178"/>
      <c r="DW752" s="53">
        <f>_xll.OneStreamExcelAddIn.XFFunctions.XFGetCell("TRUE", "CONSOL", $D$3,"TOT_Entity","USD","Budget_Final",[1]Setup!C17,"PERIODIC",$B752,"TOPFLOW","TOP","TOP","top1",$C752,"top3","Open_Acute_DIV1","TOP5","TOP6","REPORTED","TOP8")</f>
        <v>166.919273715</v>
      </c>
      <c r="DX752" s="53">
        <f>_xll.OneStreamExcelAddIn.XFFunctions.XFGetCell("TRUE", "CONSOL", $D$3,"TOT_Entity","USD","Budget_Final",[1]Setup!C18,"PERIODIC",$B752,"TOPFLOW","TOP","TOP","top1",$C752,"top3","Open_Acute_DIV1","TOP5","TOP6","REPORTED","TOP8")</f>
        <v>158.868866922</v>
      </c>
      <c r="DY752" s="53">
        <f>_xll.OneStreamExcelAddIn.XFFunctions.XFGetCell("TRUE", "CONSOL", $D$3,"TOT_Entity","USD","Budget_Final",[1]Setup!C19,"PERIODIC",$B752,"TOPFLOW","TOP","TOP","top1",$C752,"top3","Open_Acute_DIV1","TOP5","TOP6","REPORTED","TOP8")</f>
        <v>178.23488046599999</v>
      </c>
      <c r="DZ752" s="53">
        <f>_xll.OneStreamExcelAddIn.XFFunctions.XFGetCell("TRUE", "CONSOL", $D$3,"TOT_Entity","USD","Budget_Final",[1]Setup!C20,"PERIODIC",$B752,"TOPFLOW","TOP","TOP","top1",$C752,"top3","Open_Acute_DIV1","TOP5","TOP6","REPORTED","TOP8")</f>
        <v>177.221542548</v>
      </c>
      <c r="EA752" s="53">
        <f>_xll.OneStreamExcelAddIn.XFFunctions.XFGetCell("TRUE", "CONSOL", $D$3,"TOT_Entity","USD","Budget_Final",[1]Setup!C21,"PERIODIC",$B752,"TOPFLOW","TOP","TOP","top1",$C752,"top3","Open_Acute_DIV1","TOP5","TOP6","REPORTED","TOP8")</f>
        <v>449.17785400000002</v>
      </c>
      <c r="EB752" s="53">
        <f>_xll.OneStreamExcelAddIn.XFFunctions.XFGetCell("TRUE", "CONSOL", $D$3,"TOT_Entity","USD","Budget_Final",[1]Setup!C22,"PERIODIC",$B752,"TOPFLOW","TOP","TOP","top1",$C752,"top3","Open_Acute_DIV1","TOP5","TOP6","REPORTED","TOP8")</f>
        <v>172.71781846799999</v>
      </c>
      <c r="EC752" s="53">
        <f>_xll.OneStreamExcelAddIn.XFFunctions.XFGetCell("TRUE", "CONSOL", $D$3,"TOT_Entity","USD","Budget_Final",[1]Setup!C23,"PERIODIC",$B752,"TOPFLOW","TOP","TOP","top1",$C752,"top3","Open_Acute_DIV1","TOP5","TOP6","REPORTED","TOP8")</f>
        <v>182.063045934</v>
      </c>
      <c r="ED752" s="53">
        <f>_xll.OneStreamExcelAddIn.XFFunctions.XFGetCell("TRUE", "CONSOL", $D$3,"TOT_Entity","USD","Budget_Final",[1]Setup!C24,"PERIODIC",$B752,"TOPFLOW","TOP","TOP","top1",$C752,"top3","Open_Acute_DIV1","TOP5","TOP6","REPORTED","TOP8")</f>
        <v>182.17563903600001</v>
      </c>
      <c r="EE752" s="53">
        <f>_xll.OneStreamExcelAddIn.XFFunctions.XFGetCell("TRUE", "CONSOL", $D$3,"TOT_Entity","USD","Budget_Final",[1]Setup!C25,"PERIODIC",$B752,"TOPFLOW","TOP","TOP","top1",$C752,"top3","Open_Acute_DIV1","TOP5","TOP6","REPORTED","TOP8")</f>
        <v>182.119342485</v>
      </c>
      <c r="EF752" s="53">
        <f>_xll.OneStreamExcelAddIn.XFFunctions.XFGetCell("TRUE", "CONSOL", $D$3,"TOT_Entity","USD","Budget_Final",[1]Setup!C26,"PERIODIC",$B752,"TOPFLOW","TOP","TOP","top1",$C752,"top3","Open_Acute_DIV1","TOP5","TOP6","REPORTED","TOP8")</f>
        <v>181.04970801600001</v>
      </c>
      <c r="EG752" s="53">
        <f>_xll.OneStreamExcelAddIn.XFFunctions.XFGetCell("TRUE", "CONSOL", $D$3,"TOT_Entity","USD","Budget_Final",[1]Setup!C27,"PERIODIC",$B752,"TOPFLOW","TOP","TOP","top1",$C752,"top3","Open_Acute_DIV1","TOP5","TOP6","REPORTED","TOP8")</f>
        <v>169.62150816299999</v>
      </c>
      <c r="EH752" s="53">
        <f>_xll.OneStreamExcelAddIn.XFFunctions.XFGetCell("TRUE", "CONSOL", $D$3,"TOT_Entity","USD","Budget_Final",[1]Setup!C28,"PERIODIC",$B752,"TOPFLOW","TOP","TOP","top1",$C752,"top3","Open_Acute_DIV1","TOP5","TOP6","REPORTED","TOP8")</f>
        <v>172.66152191699999</v>
      </c>
    </row>
    <row r="753" spans="2:138" x14ac:dyDescent="0.25">
      <c r="B753" s="51">
        <v>69169</v>
      </c>
      <c r="C753" s="51"/>
      <c r="D753" t="str" cm="1">
        <f t="array" ref="D753">_xll.OneStreamExcelAddIn.XFFunctions.XFGetMemberInfo("Description","Account",B753)</f>
        <v>License Fees</v>
      </c>
      <c r="E753" s="53">
        <f>_xll.OneStreamExcelAddIn.XFFunctions.XFGetCell("TRUE", "CONSOL", $D$3,"TOT_Entity","USD","Actual",$E$3,"PERIODIC",$B753,"TOPFLOW","TOP","TOP","top1",$C753,"top3","Open_Acute_DIV1","TOP5","TOP6","REPORTED","TOP8")</f>
        <v>2321.17</v>
      </c>
      <c r="F753" s="53">
        <f>_xll.OneStreamExcelAddIn.XFFunctions.XFGetCell("TRUE", "CONSOL", $D$3,"TOT_Entity","Aggregated","Budget_Working",$E$3,"PERIODIC",$B753,"TOPFLOW","TOP","TOP","top1",$C753,"top3","Open_Acute_DIV1","TOP5","TOP6","REPORTED","TOP8")</f>
        <v>500</v>
      </c>
      <c r="G753" s="53">
        <f t="shared" si="2029"/>
        <v>-1821.17</v>
      </c>
      <c r="H753" s="55">
        <f t="shared" si="2030"/>
        <v>-3.6423400000000004</v>
      </c>
      <c r="I753" s="41"/>
      <c r="J753" s="53">
        <f>_xll.OneStreamExcelAddIn.XFFunctions.XFGetCell("TRUE", "CONSOL", $D$3,"TOT_Entity","USD","Actual",$E$3,"YTD",$B753,"TOPFLOW","TOP","TOP","top1",$C753,"TOP3","Open_Acute_DIV1","TOP5","TOP6","REPORTED","TOP8")</f>
        <v>9990.74</v>
      </c>
      <c r="K753" s="53">
        <f>_xll.OneStreamExcelAddIn.XFFunctions.XFGetCell("TRUE", "CONSOL", $D$3,"TOT_Entity","Aggregated","Budget_Working",$E$3,"YTD",$B753,"TOPFLOW","TOP","TOP","top1",$C753,"TOP3","Open_Acute_DIV1","TOP5","TOP6","REPORTED","TOP8")</f>
        <v>2000</v>
      </c>
      <c r="L753" s="53">
        <f t="shared" si="2031"/>
        <v>-7990.74</v>
      </c>
      <c r="M753" s="40">
        <f t="shared" si="2060"/>
        <v>-3.9953699999999999</v>
      </c>
      <c r="N753" s="41"/>
      <c r="O753" s="53">
        <f>_xll.OneStreamExcelAddIn.XFFunctions.XFGetCell("TRUE", "CONSOL", $D$3,"TOT_Entity","USD","Actual",$F$3,"YTD",$B753,"TOPFLOW","TOP","TOP","top1",$C753,"TOP3","Open_Acute_DIV1","TOP5","TOP6","REPORTED","TOP8")</f>
        <v>876</v>
      </c>
      <c r="P753" s="53">
        <f>_xll.OneStreamExcelAddIn.XFFunctions.XFGetCell("TRUE", "CONSOL", $D$3,"TOT_Entity","USD","Actual",$E$3,"YTD",$B753,"TOPFLOW","TOP","TOP","top1",$C753,"top3","Open_Acute_DIV1","TOP5","TOP6","REPORTED","VAR_BW_PY_Actual")</f>
        <v>-9114.74</v>
      </c>
      <c r="Q753" s="40">
        <f t="shared" si="2033"/>
        <v>-10.404954337899543</v>
      </c>
      <c r="R753" s="41"/>
      <c r="S753" s="53">
        <f>_xll.OneStreamExcelAddIn.XFFunctions.XFGetCell("TRUE", "CONSOL", $D$3,"TOT_Entity","USD","MIDFCST",$E$3,"MTD",$B753,"TOPFLOW","TOP","TOP","top1",$C753,"TOP3","Open_Acute_DIV1","TOP5","TOP6","REPORTED","TOP8")</f>
        <v>0</v>
      </c>
      <c r="T753" s="53">
        <f t="shared" si="2034"/>
        <v>-2321.17</v>
      </c>
      <c r="U753" s="40">
        <f t="shared" si="2035"/>
        <v>0</v>
      </c>
      <c r="V753" s="41"/>
      <c r="W753" s="42"/>
      <c r="X753" s="43"/>
      <c r="Y753" s="42"/>
      <c r="Z753" s="44"/>
      <c r="AB753" s="53">
        <f>_xll.OneStreamExcelAddIn.XFFunctions.XFGetCell("TRUE", "CONSOL", $D$3,"TOT_Entity","USD","Actual",[1]Setup!C4,"PERIODIC",$B753,"TOPFLOW","TOP","TOP","top1",$C753,"top3","Open_Acute_DIV1","TOP5","TOP6","REPORTED","TOP8")</f>
        <v>3211.17</v>
      </c>
      <c r="AC753" s="53">
        <f>_xll.OneStreamExcelAddIn.XFFunctions.XFGetCell("TRUE", "CONSOL", $D$3,"TOT_Entity","Aggregated","Budget_Working",[1]Setup!C4,"PERIODIC",$B753,"TOPFLOW","TOP","TOP","top1",$C753,"top3","Open_Acute_DIV1","TOP5","TOP6","REPORTED","TOP8")</f>
        <v>500</v>
      </c>
      <c r="AD753" s="53">
        <f t="shared" si="2036"/>
        <v>-2711.17</v>
      </c>
      <c r="AE753" s="40">
        <f t="shared" si="2037"/>
        <v>-5.4223400000000002</v>
      </c>
      <c r="AG753" s="53">
        <f>_xll.OneStreamExcelAddIn.XFFunctions.XFGetCell("TRUE", "CONSOL", $D$3,"TOT_Entity","USD","Actual",[1]Setup!C5,"PERIODIC",$B753,"TOPFLOW","TOP","TOP","top1",$C753,"top3","Open_Acute_DIV1","TOP5","TOP6","REPORTED","TOP8")</f>
        <v>2481.67</v>
      </c>
      <c r="AH753" s="53">
        <f>_xll.OneStreamExcelAddIn.XFFunctions.XFGetCell("TRUE", "CONSOL", $D$3,"TOT_Entity","Aggregated","Budget_Working",[1]Setup!C5,"PERIODIC",$B753,"TOPFLOW","TOP","TOP","top1",$C753,"top3","Open_Acute_DIV1","TOP5","TOP6","REPORTED","TOP8")</f>
        <v>500</v>
      </c>
      <c r="AI753" s="53">
        <f t="shared" si="2038"/>
        <v>-1981.67</v>
      </c>
      <c r="AJ753" s="40">
        <f t="shared" si="2039"/>
        <v>-3.9633400000000001</v>
      </c>
      <c r="AL753" s="53">
        <f>_xll.OneStreamExcelAddIn.XFFunctions.XFGetCell("TRUE", "CONSOL", $D$3,"TOT_Entity","USD","Actual",[1]Setup!C6,"PERIODIC",$B753,"TOPFLOW","TOP","TOP","top1",$C753,"top3","Open_Acute_DIV1","TOP5","TOP6","REPORTED","TOP8")</f>
        <v>1976.73</v>
      </c>
      <c r="AM753" s="53">
        <f>_xll.OneStreamExcelAddIn.XFFunctions.XFGetCell("TRUE", "CONSOL", $D$3,"TOT_Entity","Aggregated","Budget_Working",[1]Setup!C6,"PERIODIC",$B753,"TOPFLOW","TOP","TOP","top1",$C753,"top3","Open_Acute_DIV1","TOP5","TOP6","REPORTED","TOP8")</f>
        <v>500</v>
      </c>
      <c r="AN753" s="53">
        <f t="shared" si="2040"/>
        <v>-1476.73</v>
      </c>
      <c r="AO753" s="40">
        <f t="shared" si="2041"/>
        <v>-2.9534600000000002</v>
      </c>
      <c r="AQ753" s="53">
        <f>_xll.OneStreamExcelAddIn.XFFunctions.XFGetCell("TRUE", "CONSOL", $D$3,"TOT_Entity","USD","Actual",[1]Setup!C7,"PERIODIC",$B753,"TOPFLOW","TOP","TOP","top1",$C753,"top3","Open_Acute_DIV1","TOP5","TOP6","REPORTED","TOP8")</f>
        <v>2321.17</v>
      </c>
      <c r="AR753" s="53">
        <f>_xll.OneStreamExcelAddIn.XFFunctions.XFGetCell("TRUE", "CONSOL", $D$3,"TOT_Entity","Aggregated","Budget_Working",[1]Setup!C7,"PERIODIC",$B753,"TOPFLOW","TOP","TOP","top1",$C753,"top3","Open_Acute_DIV1","TOP5","TOP6","REPORTED","TOP8")</f>
        <v>500</v>
      </c>
      <c r="AS753" s="53">
        <f t="shared" si="2042"/>
        <v>-1821.17</v>
      </c>
      <c r="AT753" s="40">
        <f t="shared" si="2043"/>
        <v>-3.6423400000000004</v>
      </c>
      <c r="AV753" s="53">
        <f>_xll.OneStreamExcelAddIn.XFFunctions.XFGetCell("TRUE", "CONSOL", $D$3,"TOT_Entity","USD","Actual",[1]Setup!C8,"PERIODIC",$B753,"TOPFLOW","TOP","TOP","top1",$C753,"top3","Open_Acute_DIV1","TOP5","TOP6","REPORTED","TOP8")</f>
        <v>-9990.74</v>
      </c>
      <c r="AW753" s="53">
        <f>_xll.OneStreamExcelAddIn.XFFunctions.XFGetCell("TRUE", "CONSOL", $D$3,"TOT_Entity","Aggregated","Budget_Working",[1]Setup!C8,"PERIODIC",$B753,"TOPFLOW","TOP","TOP","top1",$C753,"top3","Open_Acute_DIV1","TOP5","TOP6","REPORTED","TOP8")</f>
        <v>500</v>
      </c>
      <c r="AX753" s="53">
        <f t="shared" si="2044"/>
        <v>10490.74</v>
      </c>
      <c r="AY753" s="40">
        <f t="shared" si="2045"/>
        <v>20.981480000000001</v>
      </c>
      <c r="BA753" s="53">
        <f>_xll.OneStreamExcelAddIn.XFFunctions.XFGetCell("TRUE", "CONSOL", $D$3,"TOT_Entity","USD","Actual",[1]Setup!C9,"PERIODIC",$B753,"TOPFLOW","TOP","TOP","top1",$C753,"top3","Open_Acute_DIV1","TOP5","TOP6","REPORTED","TOP8")</f>
        <v>0</v>
      </c>
      <c r="BB753" s="53">
        <f>_xll.OneStreamExcelAddIn.XFFunctions.XFGetCell("TRUE", "CONSOL", $D$3,"TOT_Entity","Aggregated","Budget_Working",[1]Setup!C9,"PERIODIC",$B753,"TOPFLOW","TOP","TOP","top1",$C753,"top3","Open_Acute_DIV1","TOP5","TOP6","REPORTED","TOP8")</f>
        <v>500</v>
      </c>
      <c r="BC753" s="53">
        <f t="shared" si="2046"/>
        <v>500</v>
      </c>
      <c r="BD753" s="40">
        <f t="shared" si="2047"/>
        <v>1</v>
      </c>
      <c r="BF753" s="53">
        <f>_xll.OneStreamExcelAddIn.XFFunctions.XFGetCell("TRUE", "CONSOL", $D$3,"TOT_Entity","USD","Actual",[1]Setup!C10,"PERIODIC",$B753,"TOPFLOW","TOP","TOP","top1",$C753,"top3","Open_Acute_DIV1","TOP5","TOP6","REPORTED","TOP8")</f>
        <v>0</v>
      </c>
      <c r="BG753" s="53">
        <f>_xll.OneStreamExcelAddIn.XFFunctions.XFGetCell("TRUE", "CONSOL", $D$3,"TOT_Entity","Aggregated","Budget_Working",[1]Setup!C10,"PERIODIC",$B753,"TOPFLOW","TOP","TOP","top1",$C753,"top3","Open_Acute_DIV1","TOP5","TOP6","REPORTED","TOP8")</f>
        <v>500</v>
      </c>
      <c r="BH753" s="53">
        <f t="shared" si="2048"/>
        <v>500</v>
      </c>
      <c r="BI753" s="40">
        <f t="shared" si="2049"/>
        <v>1</v>
      </c>
      <c r="BK753" s="53">
        <f>_xll.OneStreamExcelAddIn.XFFunctions.XFGetCell("TRUE", "CONSOL", $D$3,"TOT_Entity","USD","Actual",[1]Setup!C11,"PERIODIC",$B753,"TOPFLOW","TOP","TOP","top1",$C753,"top3","Open_Acute_DIV1","TOP5","TOP6","REPORTED","TOP8")</f>
        <v>0</v>
      </c>
      <c r="BL753" s="53">
        <f>_xll.OneStreamExcelAddIn.XFFunctions.XFGetCell("TRUE", "CONSOL", $D$3,"TOT_Entity","Aggregated","Budget_Working",[1]Setup!C11,"PERIODIC",$B753,"TOPFLOW","TOP","TOP","top1",$C753,"top3","Open_Acute_DIV1","TOP5","TOP6","REPORTED","TOP8")</f>
        <v>500</v>
      </c>
      <c r="BM753" s="53">
        <f t="shared" si="2050"/>
        <v>500</v>
      </c>
      <c r="BN753" s="40">
        <f t="shared" si="2051"/>
        <v>1</v>
      </c>
      <c r="BP753" s="53">
        <f>_xll.OneStreamExcelAddIn.XFFunctions.XFGetCell("TRUE", "CONSOL", $D$3,"TOT_Entity","USD","Actual",[1]Setup!C12,"PERIODIC",$B753,"TOPFLOW","TOP","TOP","top1",$C753,"top3","Open_Acute_DIV1","TOP5","TOP6","REPORTED","TOP8")</f>
        <v>0</v>
      </c>
      <c r="BQ753" s="53">
        <f>_xll.OneStreamExcelAddIn.XFFunctions.XFGetCell("TRUE", "CONSOL", $D$3,"TOT_Entity","Aggregated","Budget_Working",[1]Setup!C12,"PERIODIC",$B753,"TOPFLOW","TOP","TOP","top1",$C753,"top3","Open_Acute_DIV1","TOP5","TOP6","REPORTED","TOP8")</f>
        <v>500</v>
      </c>
      <c r="BR753" s="53">
        <f t="shared" si="2052"/>
        <v>500</v>
      </c>
      <c r="BS753" s="40">
        <f t="shared" si="2053"/>
        <v>1</v>
      </c>
      <c r="BU753" s="53">
        <f>_xll.OneStreamExcelAddIn.XFFunctions.XFGetCell("TRUE", "CONSOL", $D$3,"TOT_Entity","USD","Actual",[1]Setup!C13,"PERIODIC",$B753,"TOPFLOW","TOP","TOP","top1",$C753,"top3","Open_Acute_DIV1","TOP5","TOP6","REPORTED","TOP8")</f>
        <v>0</v>
      </c>
      <c r="BV753" s="53">
        <f>_xll.OneStreamExcelAddIn.XFFunctions.XFGetCell("TRUE", "CONSOL", $D$3,"TOT_Entity","Aggregated","Budget_Working",[1]Setup!C13,"PERIODIC",$B753,"TOPFLOW","TOP","TOP","top1",$C753,"top3","Open_Acute_DIV1","TOP5","TOP6","REPORTED","TOP8")</f>
        <v>500</v>
      </c>
      <c r="BW753" s="53">
        <f t="shared" si="2054"/>
        <v>500</v>
      </c>
      <c r="BX753" s="40">
        <f t="shared" si="2055"/>
        <v>1</v>
      </c>
      <c r="BZ753" s="53">
        <f>_xll.OneStreamExcelAddIn.XFFunctions.XFGetCell("TRUE", "CONSOL", $D$3,"TOT_Entity","USD","Actual",[1]Setup!C14,"PERIODIC",$B753,"TOPFLOW","TOP","TOP","top1",$C753,"top3","Open_Acute_DIV1","TOP5","TOP6","REPORTED","TOP8")</f>
        <v>0</v>
      </c>
      <c r="CA753" s="53">
        <f>_xll.OneStreamExcelAddIn.XFFunctions.XFGetCell("TRUE", "CONSOL", $D$3,"TOT_Entity","Aggregated","Budget_Working",[1]Setup!C14,"PERIODIC",$B753,"TOPFLOW","TOP","TOP","top1",$C753,"top3","Open_Acute_DIV1","TOP5","TOP6","REPORTED","TOP8")</f>
        <v>500</v>
      </c>
      <c r="CB753" s="53">
        <f t="shared" si="2056"/>
        <v>500</v>
      </c>
      <c r="CC753" s="40">
        <f t="shared" si="2057"/>
        <v>1</v>
      </c>
      <c r="CE753" s="53">
        <f>_xll.OneStreamExcelAddIn.XFFunctions.XFGetCell("TRUE", "CONSOL", $D$3,"TOT_Entity","USD","Actual",[1]Setup!C15,"PERIODIC",$B753,"TOPFLOW","TOP","TOP","top1",$C753,"top3","Open_Acute_DIV1","TOP5","TOP6","REPORTED","TOP8")</f>
        <v>0</v>
      </c>
      <c r="CF753" s="53">
        <f>_xll.OneStreamExcelAddIn.XFFunctions.XFGetCell("TRUE", "CONSOL", $D$3,"TOT_Entity","Aggregated","Budget_Working",[1]Setup!C15,"PERIODIC",$B753,"TOPFLOW","TOP","TOP","top1",$C753,"top3","Open_Acute_DIV1","TOP5","TOP6","REPORTED","TOP8")</f>
        <v>500</v>
      </c>
      <c r="CG753" s="53">
        <f t="shared" si="2058"/>
        <v>500</v>
      </c>
      <c r="CH753" s="40">
        <f t="shared" si="2059"/>
        <v>1</v>
      </c>
      <c r="CI753" s="212"/>
      <c r="CJ753" s="53">
        <f>_xll.OneStreamExcelAddIn.XFFunctions.XFGetCell("TRUE", "CONSOL", $D$3,"TOT_Entity","USD","Actual",[1]Setup!C4,"PERIODIC",$B753,"TOPFLOW","TOP","TOP","top1",$C753,"top3","Open_Acute_DIV1","TOP5","TOP6","REPORTED","TOP8")</f>
        <v>3211.17</v>
      </c>
      <c r="CK753" s="53">
        <f>_xll.OneStreamExcelAddIn.XFFunctions.XFGetCell("TRUE", "CONSOL", $D$3,"TOT_Entity","USD","Actual",[1]Setup!C5,"PERIODIC",$B753,"TOPFLOW","TOP","TOP","top1",$C753,"top3","Open_Acute_DIV1","TOP5","TOP6","REPORTED","TOP8")</f>
        <v>2481.67</v>
      </c>
      <c r="CL753" s="53">
        <f>_xll.OneStreamExcelAddIn.XFFunctions.XFGetCell("TRUE", "CONSOL", $D$3,"TOT_Entity","USD","Actual",[1]Setup!C6,"PERIODIC",$B753,"TOPFLOW","TOP","TOP","top1",$C753,"top3","Open_Acute_DIV1","TOP5","TOP6","REPORTED","TOP8")</f>
        <v>1976.73</v>
      </c>
      <c r="CM753" s="53">
        <f>_xll.OneStreamExcelAddIn.XFFunctions.XFGetCell("TRUE", "CONSOL", $D$3,"TOT_Entity","USD","Actual",[1]Setup!C7,"PERIODIC",$B753,"TOPFLOW","TOP","TOP","top1",$C753,"top3","Open_Acute_DIV1","TOP5","TOP6","REPORTED","TOP8")</f>
        <v>2321.17</v>
      </c>
      <c r="CN753" s="53">
        <f>_xll.OneStreamExcelAddIn.XFFunctions.XFGetCell("TRUE", "CONSOL", $D$3,"TOT_Entity","USD","Actual",[1]Setup!C8,"PERIODIC",$B753,"TOPFLOW","TOP","TOP","top1",$C753,"top3","Open_Acute_DIV1","TOP5","TOP6","REPORTED","TOP8")</f>
        <v>-9990.74</v>
      </c>
      <c r="CO753" s="53">
        <f>_xll.OneStreamExcelAddIn.XFFunctions.XFGetCell("TRUE", "CONSOL", $D$3,"TOT_Entity","USD","Actual",[1]Setup!C9,"PERIODIC",$B753,"TOPFLOW","TOP","TOP","top1",$C753,"top3","Open_Acute_DIV1","TOP5","TOP6","REPORTED","TOP8")</f>
        <v>0</v>
      </c>
      <c r="CP753" s="53">
        <f>_xll.OneStreamExcelAddIn.XFFunctions.XFGetCell("TRUE", "CONSOL", $D$3,"TOT_Entity","USD","Actual",[1]Setup!C10,"PERIODIC",$B753,"TOPFLOW","TOP","TOP","top1",$C753,"top3","Open_Acute_DIV1","TOP5","TOP6","REPORTED","TOP8")</f>
        <v>0</v>
      </c>
      <c r="CQ753" s="53">
        <f>_xll.OneStreamExcelAddIn.XFFunctions.XFGetCell("TRUE", "CONSOL", $D$3,"TOT_Entity","USD","Actual",[1]Setup!C11,"PERIODIC",$B753,"TOPFLOW","TOP","TOP","top1",$C753,"top3","Open_Acute_DIV1","TOP5","TOP6","REPORTED","TOP8")</f>
        <v>0</v>
      </c>
      <c r="CR753" s="53">
        <f>_xll.OneStreamExcelAddIn.XFFunctions.XFGetCell("TRUE", "CONSOL", $D$3,"TOT_Entity","USD","Actual",[1]Setup!C12,"PERIODIC",$B753,"TOPFLOW","TOP","TOP","top1",$C753,"top3","Open_Acute_DIV1","TOP5","TOP6","REPORTED","TOP8")</f>
        <v>0</v>
      </c>
      <c r="CS753" s="53">
        <f>_xll.OneStreamExcelAddIn.XFFunctions.XFGetCell("TRUE", "CONSOL", $D$3,"TOT_Entity","USD","Actual",[1]Setup!C13,"PERIODIC",$B753,"TOPFLOW","TOP","TOP","top1",$C753,"top3","Open_Acute_DIV1","TOP5","TOP6","REPORTED","TOP8")</f>
        <v>0</v>
      </c>
      <c r="CT753" s="53">
        <f>_xll.OneStreamExcelAddIn.XFFunctions.XFGetCell("TRUE", "CONSOL", $D$3,"TOT_Entity","USD","Actual",[1]Setup!C14,"PERIODIC",$B753,"TOPFLOW","TOP","TOP","top1",$C753,"top3","Open_Acute_DIV1","TOP5","TOP6","REPORTED","TOP8")</f>
        <v>0</v>
      </c>
      <c r="CU753" s="53">
        <f>_xll.OneStreamExcelAddIn.XFFunctions.XFGetCell("TRUE", "CONSOL", $D$3,"TOT_Entity","USD","Actual",[1]Setup!C15,"PERIODIC",$B753,"TOPFLOW","TOP","TOP","top1",$C753,"top3","Open_Acute_DIV1","TOP5","TOP6","REPORTED","TOP8")</f>
        <v>0</v>
      </c>
      <c r="CV753" s="212"/>
      <c r="CW753" s="53">
        <f>_xll.OneStreamExcelAddIn.XFFunctions.XFGetCell("TRUE", "CONSOL", $D$3,"TOT_Entity","USD","Actual",[1]Setup!C17,"PERIODIC",$B753,"TOPFLOW","TOP","TOP","top1",$C753,"top3","Open_Acute_DIV1","TOP5","TOP6","REPORTED","TOP8")</f>
        <v>126</v>
      </c>
      <c r="CX753" s="53">
        <f>_xll.OneStreamExcelAddIn.XFFunctions.XFGetCell("TRUE", "CONSOL", $D$3,"TOT_Entity","USD","Actual",[1]Setup!C18,"PERIODIC",$B753,"TOPFLOW","TOP","TOP","top1",$C753,"top3","Open_Acute_DIV1","TOP5","TOP6","REPORTED","TOP8")</f>
        <v>750</v>
      </c>
      <c r="CY753" s="53">
        <f>_xll.OneStreamExcelAddIn.XFFunctions.XFGetCell("TRUE", "CONSOL", $D$3,"TOT_Entity","USD","Actual",[1]Setup!C19,"PERIODIC",$B753,"TOPFLOW","TOP","TOP","top1",$C753,"top3","Open_Acute_DIV1","TOP5","TOP6","REPORTED","TOP8")</f>
        <v>0</v>
      </c>
      <c r="CZ753" s="53">
        <f>_xll.OneStreamExcelAddIn.XFFunctions.XFGetCell("TRUE", "CONSOL", $D$3,"TOT_Entity","USD","Actual",[1]Setup!C20,"PERIODIC",$B753,"TOPFLOW","TOP","TOP","top1",$C753,"top3","Open_Acute_DIV1","TOP5","TOP6","REPORTED","TOP8")</f>
        <v>0</v>
      </c>
      <c r="DA753" s="53">
        <f>_xll.OneStreamExcelAddIn.XFFunctions.XFGetCell("TRUE", "CONSOL", $D$3,"TOT_Entity","USD","Actual",[1]Setup!C21,"PERIODIC",$B753,"TOPFLOW","TOP","TOP","top1",$C753,"top3","Open_Acute_DIV1","TOP5","TOP6","REPORTED","TOP8")</f>
        <v>2749.32</v>
      </c>
      <c r="DB753" s="53">
        <f>_xll.OneStreamExcelAddIn.XFFunctions.XFGetCell("TRUE", "CONSOL", $D$3,"TOT_Entity","USD","Actual",[1]Setup!C22,"PERIODIC",$B753,"TOPFLOW","TOP","TOP","top1",$C753,"top3","Open_Acute_DIV1","TOP5","TOP6","REPORTED","TOP8")</f>
        <v>155.24</v>
      </c>
      <c r="DC753" s="53">
        <f>_xll.OneStreamExcelAddIn.XFFunctions.XFGetCell("TRUE", "CONSOL", $D$3,"TOT_Entity","USD","Actual",[1]Setup!C23,"PERIODIC",$B753,"TOPFLOW","TOP","TOP","top1",$C753,"top3","Open_Acute_DIV1","TOP5","TOP6","REPORTED","TOP8")</f>
        <v>0</v>
      </c>
      <c r="DD753" s="53">
        <f>_xll.OneStreamExcelAddIn.XFFunctions.XFGetCell("TRUE", "CONSOL", $D$3,"TOT_Entity","USD","Actual",[1]Setup!C24,"PERIODIC",$B753,"TOPFLOW","TOP","TOP","top1",$C753,"top3","Open_Acute_DIV1","TOP5","TOP6","REPORTED","TOP8")</f>
        <v>103</v>
      </c>
      <c r="DE753" s="53">
        <f>_xll.OneStreamExcelAddIn.XFFunctions.XFGetCell("TRUE", "CONSOL", $D$3,"TOT_Entity","USD","Actual",[1]Setup!C25,"PERIODIC",$B753,"TOPFLOW","TOP","TOP","top1",$C753,"top3","Open_Acute_DIV1","TOP5","TOP6","REPORTED","TOP8")</f>
        <v>0</v>
      </c>
      <c r="DF753" s="53">
        <f>_xll.OneStreamExcelAddIn.XFFunctions.XFGetCell("TRUE", "CONSOL", $D$3,"TOT_Entity","USD","Actual",[1]Setup!C26,"PERIODIC",$B753,"TOPFLOW","TOP","TOP","top1",$C753,"top3","Open_Acute_DIV1","TOP5","TOP6","REPORTED","TOP8")</f>
        <v>0</v>
      </c>
      <c r="DG753" s="53">
        <f>_xll.OneStreamExcelAddIn.XFFunctions.XFGetCell("TRUE", "CONSOL", $D$3,"TOT_Entity","USD","Actual",[1]Setup!C27,"PERIODIC",$B753,"TOPFLOW","TOP","TOP","top1",$C753,"top3","Open_Acute_DIV1","TOP5","TOP6","REPORTED","TOP8")</f>
        <v>1908.42</v>
      </c>
      <c r="DH753" s="53">
        <f>_xll.OneStreamExcelAddIn.XFFunctions.XFGetCell("TRUE", "CONSOL", $D$3,"TOT_Entity","USD","Actual",[1]Setup!C28,"PERIODIC",$B753,"TOPFLOW","TOP","TOP","top1",$C753,"top3","Open_Acute_DIV1","TOP5","TOP6","REPORTED","TOP8")</f>
        <v>1805.42</v>
      </c>
      <c r="DI753" s="178"/>
      <c r="DJ753" s="53">
        <f>_xll.OneStreamExcelAddIn.XFFunctions.XFGetCell("TRUE", "CONSOL", $D$3,"TOT_Entity","Aggregated","Budget_Working",[1]Setup!C4,"PERIODIC",$B753,"TOPFLOW","TOP","TOP","top1",$C753,"top3","Open_Acute_DIV1","TOP5","TOP6","REPORTED","TOP8")</f>
        <v>500</v>
      </c>
      <c r="DK753" s="53">
        <f>_xll.OneStreamExcelAddIn.XFFunctions.XFGetCell("TRUE", "CONSOL", $D$3,"TOT_Entity","Aggregated","Budget_Working",[1]Setup!C5,"PERIODIC",$B753,"TOPFLOW","TOP","TOP","top1",$C753,"top3","Open_Acute_DIV1","TOP5","TOP6","REPORTED","TOP8")</f>
        <v>500</v>
      </c>
      <c r="DL753" s="53">
        <f>_xll.OneStreamExcelAddIn.XFFunctions.XFGetCell("TRUE", "CONSOL", $D$3,"TOT_Entity","Aggregated","Budget_Working",[1]Setup!C6,"PERIODIC",$B753,"TOPFLOW","TOP","TOP","top1",$C753,"top3","Open_Acute_DIV1","TOP5","TOP6","REPORTED","TOP8")</f>
        <v>500</v>
      </c>
      <c r="DM753" s="53">
        <f>_xll.OneStreamExcelAddIn.XFFunctions.XFGetCell("TRUE", "CONSOL", $D$3,"TOT_Entity","Aggregated","Budget_Working",[1]Setup!C7,"PERIODIC",$B753,"TOPFLOW","TOP","TOP","top1",$C753,"top3","Open_Acute_DIV1","TOP5","TOP6","REPORTED","TOP8")</f>
        <v>500</v>
      </c>
      <c r="DN753" s="53">
        <f>_xll.OneStreamExcelAddIn.XFFunctions.XFGetCell("TRUE", "CONSOL", $D$3,"TOT_Entity","Aggregated","Budget_Working",[1]Setup!C8,"PERIODIC",$B753,"TOPFLOW","TOP","TOP","top1",$C753,"top3","Open_Acute_DIV1","TOP5","TOP6","REPORTED","TOP8")</f>
        <v>500</v>
      </c>
      <c r="DO753" s="53">
        <f>_xll.OneStreamExcelAddIn.XFFunctions.XFGetCell("TRUE", "CONSOL", $D$3,"TOT_Entity","Aggregated","Budget_Working",[1]Setup!C9,"PERIODIC",$B753,"TOPFLOW","TOP","TOP","top1",$C753,"top3","Open_Acute_DIV1","TOP5","TOP6","REPORTED","TOP8")</f>
        <v>500</v>
      </c>
      <c r="DP753" s="53">
        <f>_xll.OneStreamExcelAddIn.XFFunctions.XFGetCell("TRUE", "CONSOL", $D$3,"TOT_Entity","Aggregated","Budget_Working",[1]Setup!C10,"PERIODIC",$B753,"TOPFLOW","TOP","TOP","top1",$C753,"top3","Open_Acute_DIV1","TOP5","TOP6","REPORTED","TOP8")</f>
        <v>500</v>
      </c>
      <c r="DQ753" s="53">
        <f>_xll.OneStreamExcelAddIn.XFFunctions.XFGetCell("TRUE", "CONSOL", $D$3,"TOT_Entity","Aggregated","Budget_Working",[1]Setup!C11,"PERIODIC",$B753,"TOPFLOW","TOP","TOP","top1",$C753,"top3","Open_Acute_DIV1","TOP5","TOP6","REPORTED","TOP8")</f>
        <v>500</v>
      </c>
      <c r="DR753" s="53">
        <f>_xll.OneStreamExcelAddIn.XFFunctions.XFGetCell("TRUE", "CONSOL", $D$3,"TOT_Entity","Aggregated","Budget_Working",[1]Setup!C12,"PERIODIC",$B753,"TOPFLOW","TOP","TOP","top1",$C753,"top3","Open_Acute_DIV1","TOP5","TOP6","REPORTED","TOP8")</f>
        <v>500</v>
      </c>
      <c r="DS753" s="53">
        <f>_xll.OneStreamExcelAddIn.XFFunctions.XFGetCell("TRUE", "CONSOL", $D$3,"TOT_Entity","Aggregated","Budget_Working",[1]Setup!C13,"PERIODIC",$B753,"TOPFLOW","TOP","TOP","top1",$C753,"top3","Open_Acute_DIV1","TOP5","TOP6","REPORTED","TOP8")</f>
        <v>500</v>
      </c>
      <c r="DT753" s="53">
        <f>_xll.OneStreamExcelAddIn.XFFunctions.XFGetCell("TRUE", "CONSOL", $D$3,"TOT_Entity","Aggregated","Budget_Working",[1]Setup!C14,"PERIODIC",$B753,"TOPFLOW","TOP","TOP","top1",$C753,"top3","Open_Acute_DIV1","TOP5","TOP6","REPORTED","TOP8")</f>
        <v>500</v>
      </c>
      <c r="DU753" s="53">
        <f>_xll.OneStreamExcelAddIn.XFFunctions.XFGetCell("TRUE", "CONSOL", $D$3,"TOT_Entity","Aggregated","Budget_Working",[1]Setup!C15,"PERIODIC",$B753,"TOPFLOW","TOP","TOP","top1",$C753,"top3","Open_Acute_DIV1","TOP5","TOP6","REPORTED","TOP8")</f>
        <v>500</v>
      </c>
      <c r="DV753" s="178"/>
      <c r="DW753" s="53">
        <f>_xll.OneStreamExcelAddIn.XFFunctions.XFGetCell("TRUE", "CONSOL", $D$3,"TOT_Entity","USD","Budget_Final",[1]Setup!C17,"PERIODIC",$B753,"TOPFLOW","TOP","TOP","top1",$C753,"top3","Open_Acute_DIV1","TOP5","TOP6","REPORTED","TOP8")</f>
        <v>1288.1240766200001</v>
      </c>
      <c r="DX753" s="53">
        <f>_xll.OneStreamExcelAddIn.XFFunctions.XFGetCell("TRUE", "CONSOL", $D$3,"TOT_Entity","USD","Budget_Final",[1]Setup!C18,"PERIODIC",$B753,"TOPFLOW","TOP","TOP","top1",$C753,"top3","Open_Acute_DIV1","TOP5","TOP6","REPORTED","TOP8")</f>
        <v>1274.2280418959999</v>
      </c>
      <c r="DY753" s="53">
        <f>_xll.OneStreamExcelAddIn.XFFunctions.XFGetCell("TRUE", "CONSOL", $D$3,"TOT_Entity","USD","Budget_Final",[1]Setup!C19,"PERIODIC",$B753,"TOPFLOW","TOP","TOP","top1",$C753,"top3","Open_Acute_DIV1","TOP5","TOP6","REPORTED","TOP8")</f>
        <v>1307.656265288</v>
      </c>
      <c r="DZ753" s="53">
        <f>_xll.OneStreamExcelAddIn.XFFunctions.XFGetCell("TRUE", "CONSOL", $D$3,"TOT_Entity","USD","Budget_Final",[1]Setup!C20,"PERIODIC",$B753,"TOPFLOW","TOP","TOP","top1",$C753,"top3","Open_Acute_DIV1","TOP5","TOP6","REPORTED","TOP8")</f>
        <v>1305.9071140640001</v>
      </c>
      <c r="EA753" s="53">
        <f>_xll.OneStreamExcelAddIn.XFFunctions.XFGetCell("TRUE", "CONSOL", $D$3,"TOT_Entity","USD","Budget_Final",[1]Setup!C21,"PERIODIC",$B753,"TOPFLOW","TOP","TOP","top1",$C753,"top3","Open_Acute_DIV1","TOP5","TOP6","REPORTED","TOP8")</f>
        <v>1314.8472203199999</v>
      </c>
      <c r="EB753" s="53">
        <f>_xll.OneStreamExcelAddIn.XFFunctions.XFGetCell("TRUE", "CONSOL", $D$3,"TOT_Entity","USD","Budget_Final",[1]Setup!C22,"PERIODIC",$B753,"TOPFLOW","TOP","TOP","top1",$C753,"top3","Open_Acute_DIV1","TOP5","TOP6","REPORTED","TOP8")</f>
        <v>1298.133108624</v>
      </c>
      <c r="EC753" s="53">
        <f>_xll.OneStreamExcelAddIn.XFFunctions.XFGetCell("TRUE", "CONSOL", $D$3,"TOT_Entity","USD","Budget_Final",[1]Setup!C23,"PERIODIC",$B753,"TOPFLOW","TOP","TOP","top1",$C753,"top3","Open_Acute_DIV1","TOP5","TOP6","REPORTED","TOP8")</f>
        <v>1314.2641699119999</v>
      </c>
      <c r="ED753" s="53">
        <f>_xll.OneStreamExcelAddIn.XFFunctions.XFGetCell("TRUE", "CONSOL", $D$3,"TOT_Entity","USD","Budget_Final",[1]Setup!C24,"PERIODIC",$B753,"TOPFLOW","TOP","TOP","top1",$C753,"top3","Open_Acute_DIV1","TOP5","TOP6","REPORTED","TOP8")</f>
        <v>1314.4585200480001</v>
      </c>
      <c r="EE753" s="53">
        <f>_xll.OneStreamExcelAddIn.XFFunctions.XFGetCell("TRUE", "CONSOL", $D$3,"TOT_Entity","USD","Budget_Final",[1]Setup!C25,"PERIODIC",$B753,"TOPFLOW","TOP","TOP","top1",$C753,"top3","Open_Acute_DIV1","TOP5","TOP6","REPORTED","TOP8")</f>
        <v>1314.36134498</v>
      </c>
      <c r="EF753" s="53">
        <f>_xll.OneStreamExcelAddIn.XFFunctions.XFGetCell("TRUE", "CONSOL", $D$3,"TOT_Entity","USD","Budget_Final",[1]Setup!C26,"PERIODIC",$B753,"TOPFLOW","TOP","TOP","top1",$C753,"top3","Open_Acute_DIV1","TOP5","TOP6","REPORTED","TOP8")</f>
        <v>1312.5150186880001</v>
      </c>
      <c r="EG753" s="53">
        <f>_xll.OneStreamExcelAddIn.XFFunctions.XFGetCell("TRUE", "CONSOL", $D$3,"TOT_Entity","USD","Budget_Final",[1]Setup!C27,"PERIODIC",$B753,"TOPFLOW","TOP","TOP","top1",$C753,"top3","Open_Acute_DIV1","TOP5","TOP6","REPORTED","TOP8")</f>
        <v>1407</v>
      </c>
      <c r="EH753" s="53">
        <f>_xll.OneStreamExcelAddIn.XFFunctions.XFGetCell("TRUE", "CONSOL", $D$3,"TOT_Entity","USD","Budget_Final",[1]Setup!C28,"PERIODIC",$B753,"TOPFLOW","TOP","TOP","top1",$C753,"top3","Open_Acute_DIV1","TOP5","TOP6","REPORTED","TOP8")</f>
        <v>1408</v>
      </c>
    </row>
    <row r="754" spans="2:138" x14ac:dyDescent="0.25">
      <c r="B754" s="51" t="s">
        <v>391</v>
      </c>
      <c r="C754" s="51"/>
      <c r="D754" t="str" cm="1">
        <f t="array" ref="D754">_xll.OneStreamExcelAddIn.XFFunctions.XFGetMemberInfo("Description","Account",B754)</f>
        <v>Other Expenses</v>
      </c>
      <c r="E754" s="53">
        <f>_xll.OneStreamExcelAddIn.XFFunctions.XFGetCell("TRUE", "CONSOL", $D$3,"TOT_Entity","USD","Actual",$E$3,"PERIODIC",$B754,"TOPFLOW","TOP","TOP","top1",$C754,"top3","Open_Acute_DIV1","TOP5","TOP6","REPORTED","TOP8")</f>
        <v>0</v>
      </c>
      <c r="F754" s="53">
        <f>_xll.OneStreamExcelAddIn.XFFunctions.XFGetCell("TRUE", "CONSOL", $D$3,"TOT_Entity","Aggregated","Budget_Working",$E$3,"PERIODIC",$B754,"TOPFLOW","TOP","TOP","top1",$C754,"top3","Open_Acute_DIV1","TOP5","TOP6","REPORTED","TOP8")</f>
        <v>0</v>
      </c>
      <c r="G754" s="53">
        <f t="shared" si="2029"/>
        <v>0</v>
      </c>
      <c r="H754" s="55">
        <f t="shared" si="2030"/>
        <v>0</v>
      </c>
      <c r="I754" s="41"/>
      <c r="J754" s="53">
        <f>_xll.OneStreamExcelAddIn.XFFunctions.XFGetCell("TRUE", "CONSOL", $D$3,"TOT_Entity","USD","Actual",$E$3,"YTD",$B754,"TOPFLOW","TOP","TOP","top1",$C754,"TOP3","Open_Acute_DIV1","TOP5","TOP6","REPORTED","TOP8")</f>
        <v>0</v>
      </c>
      <c r="K754" s="53">
        <f>_xll.OneStreamExcelAddIn.XFFunctions.XFGetCell("TRUE", "CONSOL", $D$3,"TOT_Entity","Aggregated","Budget_Working",$E$3,"YTD",$B754,"TOPFLOW","TOP","TOP","top1",$C754,"TOP3","Open_Acute_DIV1","TOP5","TOP6","REPORTED","TOP8")</f>
        <v>0</v>
      </c>
      <c r="L754" s="53">
        <f t="shared" si="2031"/>
        <v>0</v>
      </c>
      <c r="M754" s="40">
        <f t="shared" si="2060"/>
        <v>0</v>
      </c>
      <c r="N754" s="41"/>
      <c r="O754" s="53">
        <f>_xll.OneStreamExcelAddIn.XFFunctions.XFGetCell("TRUE", "CONSOL", $D$3,"TOT_Entity","USD","Actual",$F$3,"YTD",$B754,"TOPFLOW","TOP","TOP","top1",$C754,"TOP3","Open_Acute_DIV1","TOP5","TOP6","REPORTED","TOP8")</f>
        <v>0</v>
      </c>
      <c r="P754" s="53">
        <f>_xll.OneStreamExcelAddIn.XFFunctions.XFGetCell("TRUE", "CONSOL", $D$3,"TOT_Entity","USD","Actual",$E$3,"YTD",$B754,"TOPFLOW","TOP","TOP","top1",$C754,"top3","Open_Acute_DIV1","TOP5","TOP6","REPORTED","VAR_BW_PY_Actual")</f>
        <v>0</v>
      </c>
      <c r="Q754" s="40">
        <f t="shared" si="2033"/>
        <v>0</v>
      </c>
      <c r="R754" s="41"/>
      <c r="S754" s="53">
        <f>_xll.OneStreamExcelAddIn.XFFunctions.XFGetCell("TRUE", "CONSOL", $D$3,"TOT_Entity","USD","MIDFCST",$E$3,"MTD",$B754,"TOPFLOW","TOP","TOP","top1",$C754,"TOP3","Open_Acute_DIV1","TOP5","TOP6","REPORTED","TOP8")</f>
        <v>0</v>
      </c>
      <c r="T754" s="53">
        <f t="shared" si="2034"/>
        <v>0</v>
      </c>
      <c r="U754" s="40">
        <f t="shared" si="2035"/>
        <v>0</v>
      </c>
      <c r="V754" s="41"/>
      <c r="W754" s="42"/>
      <c r="X754" s="43"/>
      <c r="Y754" s="42"/>
      <c r="Z754" s="44"/>
      <c r="AB754" s="53">
        <f>_xll.OneStreamExcelAddIn.XFFunctions.XFGetCell("TRUE", "CONSOL", $D$3,"TOT_Entity","USD","Actual",[1]Setup!C4,"PERIODIC",$B754,"TOPFLOW","TOP","TOP","top1",$C754,"top3","Open_Acute_DIV1","TOP5","TOP6","REPORTED","TOP8")</f>
        <v>0</v>
      </c>
      <c r="AC754" s="53">
        <f>_xll.OneStreamExcelAddIn.XFFunctions.XFGetCell("TRUE", "CONSOL", $D$3,"TOT_Entity","Aggregated","Budget_Working",[1]Setup!C4,"PERIODIC",$B754,"TOPFLOW","TOP","TOP","top1",$C754,"top3","Open_Acute_DIV1","TOP5","TOP6","REPORTED","TOP8")</f>
        <v>0</v>
      </c>
      <c r="AD754" s="53">
        <f t="shared" si="2036"/>
        <v>0</v>
      </c>
      <c r="AE754" s="40">
        <f t="shared" si="2037"/>
        <v>0</v>
      </c>
      <c r="AG754" s="53">
        <f>_xll.OneStreamExcelAddIn.XFFunctions.XFGetCell("TRUE", "CONSOL", $D$3,"TOT_Entity","USD","Actual",[1]Setup!C5,"PERIODIC",$B754,"TOPFLOW","TOP","TOP","top1",$C754,"top3","Open_Acute_DIV1","TOP5","TOP6","REPORTED","TOP8")</f>
        <v>0</v>
      </c>
      <c r="AH754" s="53">
        <f>_xll.OneStreamExcelAddIn.XFFunctions.XFGetCell("TRUE", "CONSOL", $D$3,"TOT_Entity","Aggregated","Budget_Working",[1]Setup!C5,"PERIODIC",$B754,"TOPFLOW","TOP","TOP","top1",$C754,"top3","Open_Acute_DIV1","TOP5","TOP6","REPORTED","TOP8")</f>
        <v>0</v>
      </c>
      <c r="AI754" s="53">
        <f t="shared" si="2038"/>
        <v>0</v>
      </c>
      <c r="AJ754" s="40">
        <f t="shared" si="2039"/>
        <v>0</v>
      </c>
      <c r="AL754" s="53">
        <f>_xll.OneStreamExcelAddIn.XFFunctions.XFGetCell("TRUE", "CONSOL", $D$3,"TOT_Entity","USD","Actual",[1]Setup!C6,"PERIODIC",$B754,"TOPFLOW","TOP","TOP","top1",$C754,"top3","Open_Acute_DIV1","TOP5","TOP6","REPORTED","TOP8")</f>
        <v>0</v>
      </c>
      <c r="AM754" s="53">
        <f>_xll.OneStreamExcelAddIn.XFFunctions.XFGetCell("TRUE", "CONSOL", $D$3,"TOT_Entity","Aggregated","Budget_Working",[1]Setup!C6,"PERIODIC",$B754,"TOPFLOW","TOP","TOP","top1",$C754,"top3","Open_Acute_DIV1","TOP5","TOP6","REPORTED","TOP8")</f>
        <v>0</v>
      </c>
      <c r="AN754" s="53">
        <f t="shared" si="2040"/>
        <v>0</v>
      </c>
      <c r="AO754" s="40">
        <f t="shared" si="2041"/>
        <v>0</v>
      </c>
      <c r="AQ754" s="53">
        <f>_xll.OneStreamExcelAddIn.XFFunctions.XFGetCell("TRUE", "CONSOL", $D$3,"TOT_Entity","USD","Actual",[1]Setup!C7,"PERIODIC",$B754,"TOPFLOW","TOP","TOP","top1",$C754,"top3","Open_Acute_DIV1","TOP5","TOP6","REPORTED","TOP8")</f>
        <v>0</v>
      </c>
      <c r="AR754" s="53">
        <f>_xll.OneStreamExcelAddIn.XFFunctions.XFGetCell("TRUE", "CONSOL", $D$3,"TOT_Entity","Aggregated","Budget_Working",[1]Setup!C7,"PERIODIC",$B754,"TOPFLOW","TOP","TOP","top1",$C754,"top3","Open_Acute_DIV1","TOP5","TOP6","REPORTED","TOP8")</f>
        <v>0</v>
      </c>
      <c r="AS754" s="53">
        <f t="shared" si="2042"/>
        <v>0</v>
      </c>
      <c r="AT754" s="40">
        <f t="shared" si="2043"/>
        <v>0</v>
      </c>
      <c r="AV754" s="53">
        <f>_xll.OneStreamExcelAddIn.XFFunctions.XFGetCell("TRUE", "CONSOL", $D$3,"TOT_Entity","USD","Actual",[1]Setup!C8,"PERIODIC",$B754,"TOPFLOW","TOP","TOP","top1",$C754,"top3","Open_Acute_DIV1","TOP5","TOP6","REPORTED","TOP8")</f>
        <v>0</v>
      </c>
      <c r="AW754" s="53">
        <f>_xll.OneStreamExcelAddIn.XFFunctions.XFGetCell("TRUE", "CONSOL", $D$3,"TOT_Entity","Aggregated","Budget_Working",[1]Setup!C8,"PERIODIC",$B754,"TOPFLOW","TOP","TOP","top1",$C754,"top3","Open_Acute_DIV1","TOP5","TOP6","REPORTED","TOP8")</f>
        <v>498</v>
      </c>
      <c r="AX754" s="53">
        <f t="shared" si="2044"/>
        <v>498</v>
      </c>
      <c r="AY754" s="40">
        <f t="shared" si="2045"/>
        <v>1</v>
      </c>
      <c r="BA754" s="53">
        <f>_xll.OneStreamExcelAddIn.XFFunctions.XFGetCell("TRUE", "CONSOL", $D$3,"TOT_Entity","USD","Actual",[1]Setup!C9,"PERIODIC",$B754,"TOPFLOW","TOP","TOP","top1",$C754,"top3","Open_Acute_DIV1","TOP5","TOP6","REPORTED","TOP8")</f>
        <v>0</v>
      </c>
      <c r="BB754" s="53">
        <f>_xll.OneStreamExcelAddIn.XFFunctions.XFGetCell("TRUE", "CONSOL", $D$3,"TOT_Entity","Aggregated","Budget_Working",[1]Setup!C9,"PERIODIC",$B754,"TOPFLOW","TOP","TOP","top1",$C754,"top3","Open_Acute_DIV1","TOP5","TOP6","REPORTED","TOP8")</f>
        <v>203.3</v>
      </c>
      <c r="BC754" s="53">
        <f t="shared" si="2046"/>
        <v>203.3</v>
      </c>
      <c r="BD754" s="40">
        <f t="shared" si="2047"/>
        <v>1</v>
      </c>
      <c r="BF754" s="53">
        <f>_xll.OneStreamExcelAddIn.XFFunctions.XFGetCell("TRUE", "CONSOL", $D$3,"TOT_Entity","USD","Actual",[1]Setup!C10,"PERIODIC",$B754,"TOPFLOW","TOP","TOP","top1",$C754,"top3","Open_Acute_DIV1","TOP5","TOP6","REPORTED","TOP8")</f>
        <v>0</v>
      </c>
      <c r="BG754" s="53">
        <f>_xll.OneStreamExcelAddIn.XFFunctions.XFGetCell("TRUE", "CONSOL", $D$3,"TOT_Entity","Aggregated","Budget_Working",[1]Setup!C10,"PERIODIC",$B754,"TOPFLOW","TOP","TOP","top1",$C754,"top3","Open_Acute_DIV1","TOP5","TOP6","REPORTED","TOP8")</f>
        <v>25</v>
      </c>
      <c r="BH754" s="53">
        <f t="shared" si="2048"/>
        <v>25</v>
      </c>
      <c r="BI754" s="40">
        <f t="shared" si="2049"/>
        <v>1</v>
      </c>
      <c r="BK754" s="53">
        <f>_xll.OneStreamExcelAddIn.XFFunctions.XFGetCell("TRUE", "CONSOL", $D$3,"TOT_Entity","USD","Actual",[1]Setup!C11,"PERIODIC",$B754,"TOPFLOW","TOP","TOP","top1",$C754,"top3","Open_Acute_DIV1","TOP5","TOP6","REPORTED","TOP8")</f>
        <v>0</v>
      </c>
      <c r="BL754" s="53">
        <f>_xll.OneStreamExcelAddIn.XFFunctions.XFGetCell("TRUE", "CONSOL", $D$3,"TOT_Entity","Aggregated","Budget_Working",[1]Setup!C11,"PERIODIC",$B754,"TOPFLOW","TOP","TOP","top1",$C754,"top3","Open_Acute_DIV1","TOP5","TOP6","REPORTED","TOP8")</f>
        <v>0</v>
      </c>
      <c r="BM754" s="53">
        <f t="shared" si="2050"/>
        <v>0</v>
      </c>
      <c r="BN754" s="40">
        <f t="shared" si="2051"/>
        <v>0</v>
      </c>
      <c r="BP754" s="53">
        <f>_xll.OneStreamExcelAddIn.XFFunctions.XFGetCell("TRUE", "CONSOL", $D$3,"TOT_Entity","USD","Actual",[1]Setup!C12,"PERIODIC",$B754,"TOPFLOW","TOP","TOP","top1",$C754,"top3","Open_Acute_DIV1","TOP5","TOP6","REPORTED","TOP8")</f>
        <v>0</v>
      </c>
      <c r="BQ754" s="53">
        <f>_xll.OneStreamExcelAddIn.XFFunctions.XFGetCell("TRUE", "CONSOL", $D$3,"TOT_Entity","Aggregated","Budget_Working",[1]Setup!C12,"PERIODIC",$B754,"TOPFLOW","TOP","TOP","top1",$C754,"top3","Open_Acute_DIV1","TOP5","TOP6","REPORTED","TOP8")</f>
        <v>0</v>
      </c>
      <c r="BR754" s="53">
        <f t="shared" si="2052"/>
        <v>0</v>
      </c>
      <c r="BS754" s="40">
        <f t="shared" si="2053"/>
        <v>0</v>
      </c>
      <c r="BU754" s="53">
        <f>_xll.OneStreamExcelAddIn.XFFunctions.XFGetCell("TRUE", "CONSOL", $D$3,"TOT_Entity","USD","Actual",[1]Setup!C13,"PERIODIC",$B754,"TOPFLOW","TOP","TOP","top1",$C754,"top3","Open_Acute_DIV1","TOP5","TOP6","REPORTED","TOP8")</f>
        <v>0</v>
      </c>
      <c r="BV754" s="53">
        <f>_xll.OneStreamExcelAddIn.XFFunctions.XFGetCell("TRUE", "CONSOL", $D$3,"TOT_Entity","Aggregated","Budget_Working",[1]Setup!C13,"PERIODIC",$B754,"TOPFLOW","TOP","TOP","top1",$C754,"top3","Open_Acute_DIV1","TOP5","TOP6","REPORTED","TOP8")</f>
        <v>0</v>
      </c>
      <c r="BW754" s="53">
        <f t="shared" si="2054"/>
        <v>0</v>
      </c>
      <c r="BX754" s="40">
        <f t="shared" si="2055"/>
        <v>0</v>
      </c>
      <c r="BZ754" s="53">
        <f>_xll.OneStreamExcelAddIn.XFFunctions.XFGetCell("TRUE", "CONSOL", $D$3,"TOT_Entity","USD","Actual",[1]Setup!C14,"PERIODIC",$B754,"TOPFLOW","TOP","TOP","top1",$C754,"top3","Open_Acute_DIV1","TOP5","TOP6","REPORTED","TOP8")</f>
        <v>0</v>
      </c>
      <c r="CA754" s="53">
        <f>_xll.OneStreamExcelAddIn.XFFunctions.XFGetCell("TRUE", "CONSOL", $D$3,"TOT_Entity","Aggregated","Budget_Working",[1]Setup!C14,"PERIODIC",$B754,"TOPFLOW","TOP","TOP","top1",$C754,"top3","Open_Acute_DIV1","TOP5","TOP6","REPORTED","TOP8")</f>
        <v>0</v>
      </c>
      <c r="CB754" s="53">
        <f t="shared" si="2056"/>
        <v>0</v>
      </c>
      <c r="CC754" s="40">
        <f t="shared" si="2057"/>
        <v>0</v>
      </c>
      <c r="CE754" s="53">
        <f>_xll.OneStreamExcelAddIn.XFFunctions.XFGetCell("TRUE", "CONSOL", $D$3,"TOT_Entity","USD","Actual",[1]Setup!C15,"PERIODIC",$B754,"TOPFLOW","TOP","TOP","top1",$C754,"top3","Open_Acute_DIV1","TOP5","TOP6","REPORTED","TOP8")</f>
        <v>0</v>
      </c>
      <c r="CF754" s="53">
        <f>_xll.OneStreamExcelAddIn.XFFunctions.XFGetCell("TRUE", "CONSOL", $D$3,"TOT_Entity","Aggregated","Budget_Working",[1]Setup!C15,"PERIODIC",$B754,"TOPFLOW","TOP","TOP","top1",$C754,"top3","Open_Acute_DIV1","TOP5","TOP6","REPORTED","TOP8")</f>
        <v>0</v>
      </c>
      <c r="CG754" s="53">
        <f t="shared" si="2058"/>
        <v>0</v>
      </c>
      <c r="CH754" s="40">
        <f t="shared" si="2059"/>
        <v>0</v>
      </c>
      <c r="CI754" s="212"/>
      <c r="CJ754" s="53">
        <f>_xll.OneStreamExcelAddIn.XFFunctions.XFGetCell("TRUE", "CONSOL", $D$3,"TOT_Entity","USD","Actual",[1]Setup!C4,"PERIODIC",$B754,"TOPFLOW","TOP","TOP","top1",$C754,"top3","Open_Acute_DIV1","TOP5","TOP6","REPORTED","TOP8")</f>
        <v>0</v>
      </c>
      <c r="CK754" s="53">
        <f>_xll.OneStreamExcelAddIn.XFFunctions.XFGetCell("TRUE", "CONSOL", $D$3,"TOT_Entity","USD","Actual",[1]Setup!C5,"PERIODIC",$B754,"TOPFLOW","TOP","TOP","top1",$C754,"top3","Open_Acute_DIV1","TOP5","TOP6","REPORTED","TOP8")</f>
        <v>0</v>
      </c>
      <c r="CL754" s="53">
        <f>_xll.OneStreamExcelAddIn.XFFunctions.XFGetCell("TRUE", "CONSOL", $D$3,"TOT_Entity","USD","Actual",[1]Setup!C6,"PERIODIC",$B754,"TOPFLOW","TOP","TOP","top1",$C754,"top3","Open_Acute_DIV1","TOP5","TOP6","REPORTED","TOP8")</f>
        <v>0</v>
      </c>
      <c r="CM754" s="53">
        <f>_xll.OneStreamExcelAddIn.XFFunctions.XFGetCell("TRUE", "CONSOL", $D$3,"TOT_Entity","USD","Actual",[1]Setup!C7,"PERIODIC",$B754,"TOPFLOW","TOP","TOP","top1",$C754,"top3","Open_Acute_DIV1","TOP5","TOP6","REPORTED","TOP8")</f>
        <v>0</v>
      </c>
      <c r="CN754" s="53">
        <f>_xll.OneStreamExcelAddIn.XFFunctions.XFGetCell("TRUE", "CONSOL", $D$3,"TOT_Entity","USD","Actual",[1]Setup!C8,"PERIODIC",$B754,"TOPFLOW","TOP","TOP","top1",$C754,"top3","Open_Acute_DIV1","TOP5","TOP6","REPORTED","TOP8")</f>
        <v>0</v>
      </c>
      <c r="CO754" s="53">
        <f>_xll.OneStreamExcelAddIn.XFFunctions.XFGetCell("TRUE", "CONSOL", $D$3,"TOT_Entity","USD","Actual",[1]Setup!C9,"PERIODIC",$B754,"TOPFLOW","TOP","TOP","top1",$C754,"top3","Open_Acute_DIV1","TOP5","TOP6","REPORTED","TOP8")</f>
        <v>0</v>
      </c>
      <c r="CP754" s="53">
        <f>_xll.OneStreamExcelAddIn.XFFunctions.XFGetCell("TRUE", "CONSOL", $D$3,"TOT_Entity","USD","Actual",[1]Setup!C10,"PERIODIC",$B754,"TOPFLOW","TOP","TOP","top1",$C754,"top3","Open_Acute_DIV1","TOP5","TOP6","REPORTED","TOP8")</f>
        <v>0</v>
      </c>
      <c r="CQ754" s="53">
        <f>_xll.OneStreamExcelAddIn.XFFunctions.XFGetCell("TRUE", "CONSOL", $D$3,"TOT_Entity","USD","Actual",[1]Setup!C11,"PERIODIC",$B754,"TOPFLOW","TOP","TOP","top1",$C754,"top3","Open_Acute_DIV1","TOP5","TOP6","REPORTED","TOP8")</f>
        <v>0</v>
      </c>
      <c r="CR754" s="53">
        <f>_xll.OneStreamExcelAddIn.XFFunctions.XFGetCell("TRUE", "CONSOL", $D$3,"TOT_Entity","USD","Actual",[1]Setup!C12,"PERIODIC",$B754,"TOPFLOW","TOP","TOP","top1",$C754,"top3","Open_Acute_DIV1","TOP5","TOP6","REPORTED","TOP8")</f>
        <v>0</v>
      </c>
      <c r="CS754" s="53">
        <f>_xll.OneStreamExcelAddIn.XFFunctions.XFGetCell("TRUE", "CONSOL", $D$3,"TOT_Entity","USD","Actual",[1]Setup!C13,"PERIODIC",$B754,"TOPFLOW","TOP","TOP","top1",$C754,"top3","Open_Acute_DIV1","TOP5","TOP6","REPORTED","TOP8")</f>
        <v>0</v>
      </c>
      <c r="CT754" s="53">
        <f>_xll.OneStreamExcelAddIn.XFFunctions.XFGetCell("TRUE", "CONSOL", $D$3,"TOT_Entity","USD","Actual",[1]Setup!C14,"PERIODIC",$B754,"TOPFLOW","TOP","TOP","top1",$C754,"top3","Open_Acute_DIV1","TOP5","TOP6","REPORTED","TOP8")</f>
        <v>0</v>
      </c>
      <c r="CU754" s="53">
        <f>_xll.OneStreamExcelAddIn.XFFunctions.XFGetCell("TRUE", "CONSOL", $D$3,"TOT_Entity","USD","Actual",[1]Setup!C15,"PERIODIC",$B754,"TOPFLOW","TOP","TOP","top1",$C754,"top3","Open_Acute_DIV1","TOP5","TOP6","REPORTED","TOP8")</f>
        <v>0</v>
      </c>
      <c r="CV754" s="212"/>
      <c r="CW754" s="53">
        <f>_xll.OneStreamExcelAddIn.XFFunctions.XFGetCell("TRUE", "CONSOL", $D$3,"TOT_Entity","USD","Actual",[1]Setup!C17,"PERIODIC",$B754,"TOPFLOW","TOP","TOP","top1",$C754,"top3","Open_Acute_DIV1","TOP5","TOP6","REPORTED","TOP8")</f>
        <v>0</v>
      </c>
      <c r="CX754" s="53">
        <f>_xll.OneStreamExcelAddIn.XFFunctions.XFGetCell("TRUE", "CONSOL", $D$3,"TOT_Entity","USD","Actual",[1]Setup!C18,"PERIODIC",$B754,"TOPFLOW","TOP","TOP","top1",$C754,"top3","Open_Acute_DIV1","TOP5","TOP6","REPORTED","TOP8")</f>
        <v>0</v>
      </c>
      <c r="CY754" s="53">
        <f>_xll.OneStreamExcelAddIn.XFFunctions.XFGetCell("TRUE", "CONSOL", $D$3,"TOT_Entity","USD","Actual",[1]Setup!C19,"PERIODIC",$B754,"TOPFLOW","TOP","TOP","top1",$C754,"top3","Open_Acute_DIV1","TOP5","TOP6","REPORTED","TOP8")</f>
        <v>0</v>
      </c>
      <c r="CZ754" s="53">
        <f>_xll.OneStreamExcelAddIn.XFFunctions.XFGetCell("TRUE", "CONSOL", $D$3,"TOT_Entity","USD","Actual",[1]Setup!C20,"PERIODIC",$B754,"TOPFLOW","TOP","TOP","top1",$C754,"top3","Open_Acute_DIV1","TOP5","TOP6","REPORTED","TOP8")</f>
        <v>0</v>
      </c>
      <c r="DA754" s="53">
        <f>_xll.OneStreamExcelAddIn.XFFunctions.XFGetCell("TRUE", "CONSOL", $D$3,"TOT_Entity","USD","Actual",[1]Setup!C21,"PERIODIC",$B754,"TOPFLOW","TOP","TOP","top1",$C754,"top3","Open_Acute_DIV1","TOP5","TOP6","REPORTED","TOP8")</f>
        <v>498</v>
      </c>
      <c r="DB754" s="53">
        <f>_xll.OneStreamExcelAddIn.XFFunctions.XFGetCell("TRUE", "CONSOL", $D$3,"TOT_Entity","USD","Actual",[1]Setup!C22,"PERIODIC",$B754,"TOPFLOW","TOP","TOP","top1",$C754,"top3","Open_Acute_DIV1","TOP5","TOP6","REPORTED","TOP8")</f>
        <v>203.3</v>
      </c>
      <c r="DC754" s="53">
        <f>_xll.OneStreamExcelAddIn.XFFunctions.XFGetCell("TRUE", "CONSOL", $D$3,"TOT_Entity","USD","Actual",[1]Setup!C23,"PERIODIC",$B754,"TOPFLOW","TOP","TOP","top1",$C754,"top3","Open_Acute_DIV1","TOP5","TOP6","REPORTED","TOP8")</f>
        <v>25</v>
      </c>
      <c r="DD754" s="53">
        <f>_xll.OneStreamExcelAddIn.XFFunctions.XFGetCell("TRUE", "CONSOL", $D$3,"TOT_Entity","USD","Actual",[1]Setup!C24,"PERIODIC",$B754,"TOPFLOW","TOP","TOP","top1",$C754,"top3","Open_Acute_DIV1","TOP5","TOP6","REPORTED","TOP8")</f>
        <v>0</v>
      </c>
      <c r="DE754" s="53">
        <f>_xll.OneStreamExcelAddIn.XFFunctions.XFGetCell("TRUE", "CONSOL", $D$3,"TOT_Entity","USD","Actual",[1]Setup!C25,"PERIODIC",$B754,"TOPFLOW","TOP","TOP","top1",$C754,"top3","Open_Acute_DIV1","TOP5","TOP6","REPORTED","TOP8")</f>
        <v>0</v>
      </c>
      <c r="DF754" s="53">
        <f>_xll.OneStreamExcelAddIn.XFFunctions.XFGetCell("TRUE", "CONSOL", $D$3,"TOT_Entity","USD","Actual",[1]Setup!C26,"PERIODIC",$B754,"TOPFLOW","TOP","TOP","top1",$C754,"top3","Open_Acute_DIV1","TOP5","TOP6","REPORTED","TOP8")</f>
        <v>365.68</v>
      </c>
      <c r="DG754" s="53">
        <f>_xll.OneStreamExcelAddIn.XFFunctions.XFGetCell("TRUE", "CONSOL", $D$3,"TOT_Entity","USD","Actual",[1]Setup!C27,"PERIODIC",$B754,"TOPFLOW","TOP","TOP","top1",$C754,"top3","Open_Acute_DIV1","TOP5","TOP6","REPORTED","TOP8")</f>
        <v>0</v>
      </c>
      <c r="DH754" s="53">
        <f>_xll.OneStreamExcelAddIn.XFFunctions.XFGetCell("TRUE", "CONSOL", $D$3,"TOT_Entity","USD","Actual",[1]Setup!C28,"PERIODIC",$B754,"TOPFLOW","TOP","TOP","top1",$C754,"top3","Open_Acute_DIV1","TOP5","TOP6","REPORTED","TOP8")</f>
        <v>0</v>
      </c>
      <c r="DI754" s="178"/>
      <c r="DJ754" s="53">
        <f>_xll.OneStreamExcelAddIn.XFFunctions.XFGetCell("TRUE", "CONSOL", $D$3,"TOT_Entity","Aggregated","Budget_Working",[1]Setup!C4,"PERIODIC",$B754,"TOPFLOW","TOP","TOP","top1",$C754,"top3","Open_Acute_DIV1","TOP5","TOP6","REPORTED","TOP8")</f>
        <v>0</v>
      </c>
      <c r="DK754" s="53">
        <f>_xll.OneStreamExcelAddIn.XFFunctions.XFGetCell("TRUE", "CONSOL", $D$3,"TOT_Entity","Aggregated","Budget_Working",[1]Setup!C5,"PERIODIC",$B754,"TOPFLOW","TOP","TOP","top1",$C754,"top3","Open_Acute_DIV1","TOP5","TOP6","REPORTED","TOP8")</f>
        <v>0</v>
      </c>
      <c r="DL754" s="53">
        <f>_xll.OneStreamExcelAddIn.XFFunctions.XFGetCell("TRUE", "CONSOL", $D$3,"TOT_Entity","Aggregated","Budget_Working",[1]Setup!C6,"PERIODIC",$B754,"TOPFLOW","TOP","TOP","top1",$C754,"top3","Open_Acute_DIV1","TOP5","TOP6","REPORTED","TOP8")</f>
        <v>0</v>
      </c>
      <c r="DM754" s="53">
        <f>_xll.OneStreamExcelAddIn.XFFunctions.XFGetCell("TRUE", "CONSOL", $D$3,"TOT_Entity","Aggregated","Budget_Working",[1]Setup!C7,"PERIODIC",$B754,"TOPFLOW","TOP","TOP","top1",$C754,"top3","Open_Acute_DIV1","TOP5","TOP6","REPORTED","TOP8")</f>
        <v>0</v>
      </c>
      <c r="DN754" s="53">
        <f>_xll.OneStreamExcelAddIn.XFFunctions.XFGetCell("TRUE", "CONSOL", $D$3,"TOT_Entity","Aggregated","Budget_Working",[1]Setup!C8,"PERIODIC",$B754,"TOPFLOW","TOP","TOP","top1",$C754,"top3","Open_Acute_DIV1","TOP5","TOP6","REPORTED","TOP8")</f>
        <v>498</v>
      </c>
      <c r="DO754" s="53">
        <f>_xll.OneStreamExcelAddIn.XFFunctions.XFGetCell("TRUE", "CONSOL", $D$3,"TOT_Entity","Aggregated","Budget_Working",[1]Setup!C9,"PERIODIC",$B754,"TOPFLOW","TOP","TOP","top1",$C754,"top3","Open_Acute_DIV1","TOP5","TOP6","REPORTED","TOP8")</f>
        <v>203.3</v>
      </c>
      <c r="DP754" s="53">
        <f>_xll.OneStreamExcelAddIn.XFFunctions.XFGetCell("TRUE", "CONSOL", $D$3,"TOT_Entity","Aggregated","Budget_Working",[1]Setup!C10,"PERIODIC",$B754,"TOPFLOW","TOP","TOP","top1",$C754,"top3","Open_Acute_DIV1","TOP5","TOP6","REPORTED","TOP8")</f>
        <v>25</v>
      </c>
      <c r="DQ754" s="53">
        <f>_xll.OneStreamExcelAddIn.XFFunctions.XFGetCell("TRUE", "CONSOL", $D$3,"TOT_Entity","Aggregated","Budget_Working",[1]Setup!C11,"PERIODIC",$B754,"TOPFLOW","TOP","TOP","top1",$C754,"top3","Open_Acute_DIV1","TOP5","TOP6","REPORTED","TOP8")</f>
        <v>0</v>
      </c>
      <c r="DR754" s="53">
        <f>_xll.OneStreamExcelAddIn.XFFunctions.XFGetCell("TRUE", "CONSOL", $D$3,"TOT_Entity","Aggregated","Budget_Working",[1]Setup!C12,"PERIODIC",$B754,"TOPFLOW","TOP","TOP","top1",$C754,"top3","Open_Acute_DIV1","TOP5","TOP6","REPORTED","TOP8")</f>
        <v>0</v>
      </c>
      <c r="DS754" s="53">
        <f>_xll.OneStreamExcelAddIn.XFFunctions.XFGetCell("TRUE", "CONSOL", $D$3,"TOT_Entity","Aggregated","Budget_Working",[1]Setup!C13,"PERIODIC",$B754,"TOPFLOW","TOP","TOP","top1",$C754,"top3","Open_Acute_DIV1","TOP5","TOP6","REPORTED","TOP8")</f>
        <v>0</v>
      </c>
      <c r="DT754" s="53">
        <f>_xll.OneStreamExcelAddIn.XFFunctions.XFGetCell("TRUE", "CONSOL", $D$3,"TOT_Entity","Aggregated","Budget_Working",[1]Setup!C14,"PERIODIC",$B754,"TOPFLOW","TOP","TOP","top1",$C754,"top3","Open_Acute_DIV1","TOP5","TOP6","REPORTED","TOP8")</f>
        <v>0</v>
      </c>
      <c r="DU754" s="53">
        <f>_xll.OneStreamExcelAddIn.XFFunctions.XFGetCell("TRUE", "CONSOL", $D$3,"TOT_Entity","Aggregated","Budget_Working",[1]Setup!C15,"PERIODIC",$B754,"TOPFLOW","TOP","TOP","top1",$C754,"top3","Open_Acute_DIV1","TOP5","TOP6","REPORTED","TOP8")</f>
        <v>0</v>
      </c>
      <c r="DV754" s="178"/>
      <c r="DW754" s="53">
        <f>_xll.OneStreamExcelAddIn.XFFunctions.XFGetCell("TRUE", "CONSOL", $D$3,"TOT_Entity","USD","Budget_Final",[1]Setup!C17,"PERIODIC",$B754,"TOPFLOW","TOP","TOP","top1",$C754,"top3","Open_Acute_DIV1","TOP5","TOP6","REPORTED","TOP8")</f>
        <v>3.6536360750000001</v>
      </c>
      <c r="DX754" s="53">
        <f>_xll.OneStreamExcelAddIn.XFFunctions.XFGetCell("TRUE", "CONSOL", $D$3,"TOT_Entity","USD","Budget_Final",[1]Setup!C18,"PERIODIC",$B754,"TOPFLOW","TOP","TOP","top1",$C754,"top3","Open_Acute_DIV1","TOP5","TOP6","REPORTED","TOP8")</f>
        <v>3.4774236100000002</v>
      </c>
      <c r="DY754" s="53">
        <f>_xll.OneStreamExcelAddIn.XFFunctions.XFGetCell("TRUE", "CONSOL", $D$3,"TOT_Entity","USD","Budget_Final",[1]Setup!C19,"PERIODIC",$B754,"TOPFLOW","TOP","TOP","top1",$C754,"top3","Open_Acute_DIV1","TOP5","TOP6","REPORTED","TOP8")</f>
        <v>3.9013193300000002</v>
      </c>
      <c r="DZ754" s="53">
        <f>_xll.OneStreamExcelAddIn.XFFunctions.XFGetCell("TRUE", "CONSOL", $D$3,"TOT_Entity","USD","Budget_Final",[1]Setup!C20,"PERIODIC",$B754,"TOPFLOW","TOP","TOP","top1",$C754,"top3","Open_Acute_DIV1","TOP5","TOP6","REPORTED","TOP8")</f>
        <v>3.8791387400000001</v>
      </c>
      <c r="EA754" s="53">
        <f>_xll.OneStreamExcelAddIn.XFFunctions.XFGetCell("TRUE", "CONSOL", $D$3,"TOT_Entity","USD","Budget_Final",[1]Setup!C21,"PERIODIC",$B754,"TOPFLOW","TOP","TOP","top1",$C754,"top3","Open_Acute_DIV1","TOP5","TOP6","REPORTED","TOP8")</f>
        <v>3.9925061999999998</v>
      </c>
      <c r="EB754" s="53">
        <f>_xll.OneStreamExcelAddIn.XFFunctions.XFGetCell("TRUE", "CONSOL", $D$3,"TOT_Entity","USD","Budget_Final",[1]Setup!C22,"PERIODIC",$B754,"TOPFLOW","TOP","TOP","top1",$C754,"top3","Open_Acute_DIV1","TOP5","TOP6","REPORTED","TOP8")</f>
        <v>3.7805583399999998</v>
      </c>
      <c r="EC754" s="53">
        <f>_xll.OneStreamExcelAddIn.XFFunctions.XFGetCell("TRUE", "CONSOL", $D$3,"TOT_Entity","USD","Budget_Final",[1]Setup!C23,"PERIODIC",$B754,"TOPFLOW","TOP","TOP","top1",$C754,"top3","Open_Acute_DIV1","TOP5","TOP6","REPORTED","TOP8")</f>
        <v>3.9851126699999999</v>
      </c>
      <c r="ED754" s="53">
        <f>_xll.OneStreamExcelAddIn.XFFunctions.XFGetCell("TRUE", "CONSOL", $D$3,"TOT_Entity","USD","Budget_Final",[1]Setup!C24,"PERIODIC",$B754,"TOPFLOW","TOP","TOP","top1",$C754,"top3","Open_Acute_DIV1","TOP5","TOP6","REPORTED","TOP8")</f>
        <v>3.9875771800000002</v>
      </c>
      <c r="EE754" s="53">
        <f>_xll.OneStreamExcelAddIn.XFFunctions.XFGetCell("TRUE", "CONSOL", $D$3,"TOT_Entity","USD","Budget_Final",[1]Setup!C25,"PERIODIC",$B754,"TOPFLOW","TOP","TOP","top1",$C754,"top3","Open_Acute_DIV1","TOP5","TOP6","REPORTED","TOP8")</f>
        <v>3.986344925</v>
      </c>
      <c r="EF754" s="53">
        <f>_xll.OneStreamExcelAddIn.XFFunctions.XFGetCell("TRUE", "CONSOL", $D$3,"TOT_Entity","USD","Budget_Final",[1]Setup!C26,"PERIODIC",$B754,"TOPFLOW","TOP","TOP","top1",$C754,"top3","Open_Acute_DIV1","TOP5","TOP6","REPORTED","TOP8")</f>
        <v>3.9629320799999999</v>
      </c>
      <c r="EG754" s="53">
        <f>_xll.OneStreamExcelAddIn.XFFunctions.XFGetCell("TRUE", "CONSOL", $D$3,"TOT_Entity","USD","Budget_Final",[1]Setup!C27,"PERIODIC",$B754,"TOPFLOW","TOP","TOP","top1",$C754,"top3","Open_Acute_DIV1","TOP5","TOP6","REPORTED","TOP8")</f>
        <v>3.7127843149999999</v>
      </c>
      <c r="EH754" s="53">
        <f>_xll.OneStreamExcelAddIn.XFFunctions.XFGetCell("TRUE", "CONSOL", $D$3,"TOT_Entity","USD","Budget_Final",[1]Setup!C28,"PERIODIC",$B754,"TOPFLOW","TOP","TOP","top1",$C754,"top3","Open_Acute_DIV1","TOP5","TOP6","REPORTED","TOP8")</f>
        <v>3.7793260850000001</v>
      </c>
    </row>
    <row r="755" spans="2:138" s="47" customFormat="1" x14ac:dyDescent="0.25">
      <c r="B755" s="51"/>
      <c r="C755" s="51"/>
      <c r="D755" s="47" t="s">
        <v>392</v>
      </c>
      <c r="E755" s="53">
        <f>_xll.OneStreamExcelAddIn.XFFunctions.XFGetCell("TRUE", "CONSOL", $D$3,"TOT_Entity","USD","Actual",$E$3,"PERIODIC",$B755,"TOPFLOW","TOP","TOP","top1",$C755,"top3","Open_Acute_DIV1","TOP5","TOP6","REPORTED","TOP8")</f>
        <v>2555</v>
      </c>
      <c r="F755" s="53">
        <f>_xll.OneStreamExcelAddIn.XFFunctions.XFGetCell("TRUE", "CONSOL", $D$3,"TOT_Entity","Aggregated","Budget_Working",$E$3,"PERIODIC",$B755,"TOPFLOW","TOP","TOP","top1",$C755,"top3","Open_Acute_DIV1","TOP5","TOP6","REPORTED","TOP8")</f>
        <v>2856</v>
      </c>
      <c r="G755" s="53">
        <f t="shared" si="2029"/>
        <v>301</v>
      </c>
      <c r="H755" s="55">
        <f t="shared" si="2030"/>
        <v>0.1053921568627451</v>
      </c>
      <c r="I755" s="41"/>
      <c r="J755" s="53">
        <f>_xll.OneStreamExcelAddIn.XFFunctions.XFGetCell("TRUE", "CONSOL", $D$3,"TOT_Entity","USD","Actual",$E$3,"YTD",$B755,"TOPFLOW","TOP","TOP","top1",$C755,"TOP3","Open_Acute_DIV1","TOP5","TOP6","REPORTED","TOP8")</f>
        <v>10382</v>
      </c>
      <c r="K755" s="53">
        <f>_xll.OneStreamExcelAddIn.XFFunctions.XFGetCell("TRUE", "CONSOL", $D$3,"TOT_Entity","Aggregated","Budget_Working",$E$3,"YTD",$B755,"TOPFLOW","TOP","TOP","top1",$C755,"TOP3","Open_Acute_DIV1","TOP5","TOP6","REPORTED","TOP8")</f>
        <v>11113</v>
      </c>
      <c r="L755" s="53">
        <f t="shared" si="2031"/>
        <v>731</v>
      </c>
      <c r="M755" s="40">
        <f t="shared" si="2060"/>
        <v>6.577881760100783E-2</v>
      </c>
      <c r="N755" s="41"/>
      <c r="O755" s="53">
        <f>_xll.OneStreamExcelAddIn.XFFunctions.XFGetCell("TRUE", "CONSOL", $D$3,"TOT_Entity","USD","Actual",$F$3,"YTD",$B755,"TOPFLOW","TOP","TOP","top1",$C755,"TOP3","Open_Acute_DIV1","TOP5","TOP6","REPORTED","TOP8")</f>
        <v>13089</v>
      </c>
      <c r="P755" s="53">
        <f>_xll.OneStreamExcelAddIn.XFFunctions.XFGetCell("TRUE", "CONSOL", $D$3,"TOT_Entity","USD","Actual",$E$3,"YTD",$B755,"TOPFLOW","TOP","TOP","top1",$C755,"top3","Open_Acute_DIV1","TOP5","TOP6","REPORTED","VAR_BW_PY_Actual")</f>
        <v>-2707</v>
      </c>
      <c r="Q755" s="40">
        <f t="shared" si="2033"/>
        <v>-0.20681488272595308</v>
      </c>
      <c r="R755" s="41"/>
      <c r="S755" s="53">
        <f>_xll.OneStreamExcelAddIn.XFFunctions.XFGetCell("TRUE", "CONSOL", $D$3,"TOT_Entity","USD","MIDFCST",$E$3,"MTD",$B755,"TOPFLOW","TOP","TOP","top1",$C755,"TOP3","Open_Acute_DIV1","TOP5","TOP6","REPORTED","TOP8")</f>
        <v>0</v>
      </c>
      <c r="T755" s="53">
        <f t="shared" si="2034"/>
        <v>-2555</v>
      </c>
      <c r="U755" s="40">
        <f t="shared" si="2035"/>
        <v>0</v>
      </c>
      <c r="V755" s="41"/>
      <c r="W755" s="42"/>
      <c r="X755" s="43"/>
      <c r="Y755" s="42"/>
      <c r="Z755" s="44"/>
      <c r="AB755" s="213">
        <f>SUM(AB735:AB754)</f>
        <v>19893.93</v>
      </c>
      <c r="AC755" s="213">
        <f>SUM(AC735:AC754)</f>
        <v>21820.754333333003</v>
      </c>
      <c r="AD755" s="213">
        <f t="shared" si="2036"/>
        <v>1926.8243333330029</v>
      </c>
      <c r="AE755" s="209">
        <f>IFERROR(AD755/AC755,0)</f>
        <v>8.8302370481739931E-2</v>
      </c>
      <c r="AG755" s="213">
        <f>SUM(AG735:AG754)</f>
        <v>16627.79</v>
      </c>
      <c r="AH755" s="213">
        <f>SUM(AH735:AH754)</f>
        <v>21356.414333332999</v>
      </c>
      <c r="AI755" s="213">
        <f t="shared" si="2038"/>
        <v>4728.6243333329985</v>
      </c>
      <c r="AJ755" s="209">
        <f>IFERROR(AI755/AH755,0)</f>
        <v>0.221414712204407</v>
      </c>
      <c r="AL755" s="213">
        <f>SUM(AL735:AL754)</f>
        <v>23399.850000000002</v>
      </c>
      <c r="AM755" s="213">
        <f>SUM(AM735:AM754)</f>
        <v>21894.104333333002</v>
      </c>
      <c r="AN755" s="213">
        <f t="shared" si="2040"/>
        <v>-1505.7456666670005</v>
      </c>
      <c r="AO755" s="209">
        <f>IFERROR(AN755/AM755,0)</f>
        <v>-6.8774024447054258E-2</v>
      </c>
      <c r="AQ755" s="213">
        <f>SUM(AQ735:AQ754)</f>
        <v>28646.39</v>
      </c>
      <c r="AR755" s="213">
        <f>SUM(AR735:AR754)</f>
        <v>21922.334333333001</v>
      </c>
      <c r="AS755" s="213">
        <f t="shared" si="2042"/>
        <v>-6724.0556666669981</v>
      </c>
      <c r="AT755" s="209">
        <f>IFERROR(AS755/AR755,0)</f>
        <v>-0.3067217005464169</v>
      </c>
      <c r="AV755" s="213">
        <f>SUM(AV735:AV754)</f>
        <v>-88567.959999999992</v>
      </c>
      <c r="AW755" s="213">
        <f>SUM(AW735:AW754)</f>
        <v>22469.164333332999</v>
      </c>
      <c r="AX755" s="213">
        <f t="shared" si="2044"/>
        <v>111037.12433333299</v>
      </c>
      <c r="AY755" s="209">
        <f>IFERROR(AX755/AW755,0)</f>
        <v>4.9417558519793037</v>
      </c>
      <c r="BA755" s="213">
        <f>SUM(BA735:BA754)</f>
        <v>0</v>
      </c>
      <c r="BB755" s="213">
        <f>SUM(BB735:BB754)</f>
        <v>22005.144333332999</v>
      </c>
      <c r="BC755" s="213">
        <f t="shared" si="2046"/>
        <v>22005.144333332999</v>
      </c>
      <c r="BD755" s="209">
        <f>IFERROR(BC755/BB755,0)</f>
        <v>1</v>
      </c>
      <c r="BF755" s="213">
        <f>SUM(BF735:BF754)</f>
        <v>0</v>
      </c>
      <c r="BG755" s="213">
        <f>SUM(BG735:BG754)</f>
        <v>21880.374333332999</v>
      </c>
      <c r="BH755" s="213">
        <f t="shared" si="2048"/>
        <v>21880.374333332999</v>
      </c>
      <c r="BI755" s="209">
        <f>IFERROR(BH755/BG755,0)</f>
        <v>1</v>
      </c>
      <c r="BK755" s="213">
        <f>SUM(BK735:BK754)</f>
        <v>0</v>
      </c>
      <c r="BL755" s="213">
        <f>SUM(BL735:BL754)</f>
        <v>21696.694333332998</v>
      </c>
      <c r="BM755" s="213">
        <f t="shared" si="2050"/>
        <v>21696.694333332998</v>
      </c>
      <c r="BN755" s="209">
        <f>IFERROR(BM755/BL755,0)</f>
        <v>1</v>
      </c>
      <c r="BP755" s="213">
        <f>SUM(BP735:BP754)</f>
        <v>0</v>
      </c>
      <c r="BQ755" s="213">
        <f>SUM(BQ735:BQ754)</f>
        <v>21738.364333332996</v>
      </c>
      <c r="BR755" s="213">
        <f t="shared" si="2052"/>
        <v>21738.364333332996</v>
      </c>
      <c r="BS755" s="209">
        <f>IFERROR(BR755/BQ755,0)</f>
        <v>1</v>
      </c>
      <c r="BU755" s="213">
        <f>SUM(BU735:BU754)</f>
        <v>0</v>
      </c>
      <c r="BV755" s="213">
        <f>SUM(BV735:BV754)</f>
        <v>22069.674333333001</v>
      </c>
      <c r="BW755" s="213">
        <f t="shared" si="2054"/>
        <v>22069.674333333001</v>
      </c>
      <c r="BX755" s="209">
        <f>IFERROR(BW755/BV755,0)</f>
        <v>1</v>
      </c>
      <c r="BZ755" s="213">
        <f>SUM(BZ735:BZ754)</f>
        <v>0</v>
      </c>
      <c r="CA755" s="213">
        <f>SUM(CA735:CA754)</f>
        <v>21743.914333332999</v>
      </c>
      <c r="CB755" s="213">
        <f t="shared" si="2056"/>
        <v>21743.914333332999</v>
      </c>
      <c r="CC755" s="209">
        <f>IFERROR(CB755/CA755,0)</f>
        <v>1</v>
      </c>
      <c r="CE755" s="213">
        <f>SUM(CE735:CE754)</f>
        <v>0</v>
      </c>
      <c r="CF755" s="213">
        <f>SUM(CF735:CF754)</f>
        <v>21937.924333333001</v>
      </c>
      <c r="CG755" s="213">
        <f t="shared" si="2058"/>
        <v>21937.924333333001</v>
      </c>
      <c r="CH755" s="209">
        <f>IFERROR(CG755/CF755,0)</f>
        <v>1</v>
      </c>
      <c r="CI755" s="214"/>
      <c r="CJ755" s="213">
        <f t="shared" ref="CJ755:CU755" si="2061">SUM(CJ735:CJ754)</f>
        <v>19893.93</v>
      </c>
      <c r="CK755" s="213">
        <f t="shared" si="2061"/>
        <v>16627.79</v>
      </c>
      <c r="CL755" s="213">
        <f t="shared" si="2061"/>
        <v>23399.850000000002</v>
      </c>
      <c r="CM755" s="213">
        <f t="shared" si="2061"/>
        <v>28646.39</v>
      </c>
      <c r="CN755" s="213">
        <f t="shared" si="2061"/>
        <v>-88567.959999999992</v>
      </c>
      <c r="CO755" s="213">
        <f t="shared" si="2061"/>
        <v>0</v>
      </c>
      <c r="CP755" s="213">
        <f t="shared" si="2061"/>
        <v>0</v>
      </c>
      <c r="CQ755" s="213">
        <f t="shared" si="2061"/>
        <v>0</v>
      </c>
      <c r="CR755" s="213">
        <f t="shared" si="2061"/>
        <v>0</v>
      </c>
      <c r="CS755" s="213">
        <f t="shared" si="2061"/>
        <v>0</v>
      </c>
      <c r="CT755" s="213">
        <f t="shared" si="2061"/>
        <v>0</v>
      </c>
      <c r="CU755" s="213">
        <f t="shared" si="2061"/>
        <v>0</v>
      </c>
      <c r="CV755" s="214"/>
      <c r="CW755" s="213">
        <f t="shared" ref="CW755:DH755" si="2062">SUM(CW735:CW754)</f>
        <v>15552.369999999999</v>
      </c>
      <c r="CX755" s="213">
        <f t="shared" si="2062"/>
        <v>13267.5</v>
      </c>
      <c r="CY755" s="213">
        <f t="shared" si="2062"/>
        <v>17855.18</v>
      </c>
      <c r="CZ755" s="213">
        <f t="shared" si="2062"/>
        <v>22853.059999999998</v>
      </c>
      <c r="DA755" s="213">
        <f t="shared" si="2062"/>
        <v>27308.68</v>
      </c>
      <c r="DB755" s="213">
        <f t="shared" si="2062"/>
        <v>21259.59</v>
      </c>
      <c r="DC755" s="213">
        <f t="shared" si="2062"/>
        <v>27132.57</v>
      </c>
      <c r="DD755" s="213">
        <f t="shared" si="2062"/>
        <v>30488.38</v>
      </c>
      <c r="DE755" s="213">
        <f t="shared" si="2062"/>
        <v>24611.920000000002</v>
      </c>
      <c r="DF755" s="213">
        <f t="shared" si="2062"/>
        <v>17985.389999999996</v>
      </c>
      <c r="DG755" s="213">
        <f t="shared" si="2062"/>
        <v>46415.200000000004</v>
      </c>
      <c r="DH755" s="213">
        <f t="shared" si="2062"/>
        <v>16217.220000000001</v>
      </c>
      <c r="DI755" s="215"/>
      <c r="DJ755" s="213">
        <f t="shared" ref="DJ755:DU755" si="2063">SUM(DJ735:DJ754)</f>
        <v>21820.754333333003</v>
      </c>
      <c r="DK755" s="213">
        <f t="shared" si="2063"/>
        <v>21356.414333332999</v>
      </c>
      <c r="DL755" s="213">
        <f t="shared" si="2063"/>
        <v>21894.104333333002</v>
      </c>
      <c r="DM755" s="213">
        <f t="shared" si="2063"/>
        <v>21922.334333333001</v>
      </c>
      <c r="DN755" s="213">
        <f t="shared" si="2063"/>
        <v>22469.164333332999</v>
      </c>
      <c r="DO755" s="213">
        <f t="shared" si="2063"/>
        <v>22005.144333332999</v>
      </c>
      <c r="DP755" s="213">
        <f t="shared" si="2063"/>
        <v>21880.374333332999</v>
      </c>
      <c r="DQ755" s="213">
        <f t="shared" si="2063"/>
        <v>21696.694333332998</v>
      </c>
      <c r="DR755" s="213">
        <f t="shared" si="2063"/>
        <v>21738.364333332996</v>
      </c>
      <c r="DS755" s="213">
        <f t="shared" si="2063"/>
        <v>22069.674333333001</v>
      </c>
      <c r="DT755" s="213">
        <f t="shared" si="2063"/>
        <v>21743.914333332999</v>
      </c>
      <c r="DU755" s="213">
        <f t="shared" si="2063"/>
        <v>21937.924333333001</v>
      </c>
      <c r="DV755" s="215"/>
      <c r="DW755" s="213">
        <f t="shared" ref="DW755:EH755" si="2064">SUM(DW735:DW754)</f>
        <v>21918.013308180994</v>
      </c>
      <c r="DX755" s="213">
        <f t="shared" si="2064"/>
        <v>21689.786701799992</v>
      </c>
      <c r="DY755" s="213">
        <f t="shared" si="2064"/>
        <v>22219.798466994002</v>
      </c>
      <c r="DZ755" s="213">
        <f t="shared" si="2064"/>
        <v>21977.166864717998</v>
      </c>
      <c r="EA755" s="213">
        <f t="shared" si="2064"/>
        <v>22987.869294208002</v>
      </c>
      <c r="EB755" s="213">
        <f t="shared" si="2064"/>
        <v>22929.917699162004</v>
      </c>
      <c r="EC755" s="213">
        <f t="shared" si="2064"/>
        <v>22201.112793424003</v>
      </c>
      <c r="ED755" s="213">
        <f t="shared" si="2064"/>
        <v>22145.985735809994</v>
      </c>
      <c r="EE755" s="213">
        <f t="shared" si="2064"/>
        <v>22113.784143268997</v>
      </c>
      <c r="EF755" s="213">
        <f t="shared" si="2064"/>
        <v>22605.002936208002</v>
      </c>
      <c r="EG755" s="213">
        <f t="shared" si="2064"/>
        <v>24369.804544842002</v>
      </c>
      <c r="EH755" s="213">
        <f t="shared" si="2064"/>
        <v>28464.839544637998</v>
      </c>
    </row>
    <row r="756" spans="2:138" ht="15.75" x14ac:dyDescent="0.25">
      <c r="B756" s="51"/>
      <c r="C756" s="51"/>
      <c r="D756" s="95"/>
      <c r="H756" s="111"/>
      <c r="I756" s="41"/>
      <c r="M756" s="88"/>
      <c r="N756" s="41"/>
      <c r="Q756" s="88"/>
      <c r="R756" s="41"/>
      <c r="U756" s="88"/>
      <c r="V756" s="41"/>
      <c r="AA756" s="95"/>
      <c r="AE756" s="88"/>
      <c r="AJ756" s="88"/>
      <c r="AO756" s="88"/>
      <c r="AT756" s="88"/>
      <c r="AY756" s="88"/>
      <c r="BD756" s="88"/>
      <c r="BI756" s="88"/>
      <c r="BN756" s="88"/>
      <c r="BS756" s="88"/>
      <c r="BX756" s="88"/>
      <c r="CC756" s="88"/>
      <c r="CH756" s="88"/>
    </row>
    <row r="757" spans="2:138" x14ac:dyDescent="0.25">
      <c r="B757" s="51"/>
      <c r="C757" s="51"/>
      <c r="D757" s="137" t="s">
        <v>314</v>
      </c>
      <c r="E757" s="177"/>
      <c r="F757" s="177"/>
      <c r="G757" s="177"/>
      <c r="H757" s="55"/>
      <c r="I757" s="41"/>
      <c r="J757" s="8"/>
      <c r="K757" s="8"/>
      <c r="L757" s="8"/>
      <c r="M757" s="40"/>
      <c r="N757" s="41"/>
      <c r="O757" s="8"/>
      <c r="P757" s="8"/>
      <c r="Q757" s="40"/>
      <c r="R757" s="41"/>
      <c r="S757" s="8"/>
      <c r="T757" s="8"/>
      <c r="U757" s="40"/>
      <c r="V757" s="41"/>
      <c r="W757" s="74"/>
      <c r="X757" s="75"/>
      <c r="Y757" s="74"/>
      <c r="Z757" s="76"/>
      <c r="AA757" s="137"/>
      <c r="AB757" s="8"/>
      <c r="AC757" s="8"/>
      <c r="AD757" s="8"/>
      <c r="AE757" s="40"/>
      <c r="AG757" s="8"/>
      <c r="AH757" s="8"/>
      <c r="AI757" s="8"/>
      <c r="AJ757" s="40"/>
      <c r="AL757" s="8"/>
      <c r="AM757" s="8"/>
      <c r="AN757" s="8"/>
      <c r="AO757" s="40"/>
      <c r="AQ757" s="8"/>
      <c r="AR757" s="8"/>
      <c r="AS757" s="8"/>
      <c r="AT757" s="40"/>
      <c r="AV757" s="8"/>
      <c r="AW757" s="8"/>
      <c r="AX757" s="8"/>
      <c r="AY757" s="40"/>
      <c r="BA757" s="8"/>
      <c r="BB757" s="8"/>
      <c r="BC757" s="8"/>
      <c r="BD757" s="40"/>
      <c r="BF757" s="8"/>
      <c r="BG757" s="8"/>
      <c r="BH757" s="8"/>
      <c r="BI757" s="40"/>
      <c r="BK757" s="8"/>
      <c r="BL757" s="8"/>
      <c r="BM757" s="8"/>
      <c r="BN757" s="40"/>
      <c r="BP757" s="8"/>
      <c r="BQ757" s="8"/>
      <c r="BR757" s="8"/>
      <c r="BS757" s="40"/>
      <c r="BU757" s="8"/>
      <c r="BV757" s="8"/>
      <c r="BW757" s="8"/>
      <c r="BX757" s="40"/>
      <c r="BZ757" s="8"/>
      <c r="CA757" s="8"/>
      <c r="CB757" s="8"/>
      <c r="CC757" s="40"/>
      <c r="CE757" s="8"/>
      <c r="CF757" s="8"/>
      <c r="CG757" s="8"/>
      <c r="CH757" s="40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</row>
    <row r="758" spans="2:138" x14ac:dyDescent="0.25">
      <c r="B758" s="51">
        <v>69151</v>
      </c>
      <c r="C758" s="51"/>
      <c r="D758" t="str" cm="1">
        <f t="array" ref="D758">_xll.OneStreamExcelAddIn.XFFunctions.XFGetMemberInfo("Description","Account",B758)</f>
        <v>Patient Activities</v>
      </c>
      <c r="E758" s="6">
        <f t="shared" ref="E758:F773" si="2065">E735/E$6</f>
        <v>0.65470058708414869</v>
      </c>
      <c r="F758" s="6">
        <f t="shared" si="2065"/>
        <v>0.81</v>
      </c>
      <c r="G758" s="6">
        <f t="shared" ref="G758:G778" si="2066">F758-E758</f>
        <v>0.15529941291585136</v>
      </c>
      <c r="H758" s="55">
        <f t="shared" ref="H758:H778" si="2067">IFERROR(G758/F758,0)</f>
        <v>0.19172767026648316</v>
      </c>
      <c r="I758" s="41"/>
      <c r="J758" s="6">
        <f t="shared" ref="J758:K773" si="2068">J735/J$6</f>
        <v>0.58707570795607789</v>
      </c>
      <c r="K758" s="6">
        <f t="shared" si="2068"/>
        <v>0.81021866282731925</v>
      </c>
      <c r="L758" s="6">
        <f t="shared" ref="L758:L778" si="2069">K758-J758</f>
        <v>0.22314295487124136</v>
      </c>
      <c r="M758" s="40">
        <f t="shared" ref="M758:M778" si="2070">IFERROR(L758/K758,0)</f>
        <v>0.27541078119895085</v>
      </c>
      <c r="N758" s="41"/>
      <c r="O758" s="6">
        <f t="shared" ref="O758:O778" si="2071">O735/O$6</f>
        <v>1.0285988234395294</v>
      </c>
      <c r="P758" s="6">
        <f t="shared" ref="P758:P776" si="2072">O758-J758</f>
        <v>0.44152311548345147</v>
      </c>
      <c r="Q758" s="40">
        <f t="shared" ref="Q758:Q778" si="2073">IFERROR(P758/O758,0)</f>
        <v>0.42924715197227553</v>
      </c>
      <c r="R758" s="41"/>
      <c r="S758" s="6">
        <f>IFERROR(S735/S$6,0)</f>
        <v>0</v>
      </c>
      <c r="T758" s="6">
        <f t="shared" ref="T758:T777" si="2074">S758-E758</f>
        <v>-0.65470058708414869</v>
      </c>
      <c r="U758" s="40">
        <f t="shared" ref="U758:U778" si="2075">IFERROR(T758/S758,0)</f>
        <v>0</v>
      </c>
      <c r="V758" s="41"/>
      <c r="W758" s="42"/>
      <c r="X758" s="43"/>
      <c r="Y758" s="42"/>
      <c r="Z758" s="44"/>
      <c r="AB758" s="6">
        <f t="shared" ref="AB758:AC773" si="2076">IFERROR(AB735/AB$6,0)</f>
        <v>0.51710558008831786</v>
      </c>
      <c r="AC758" s="6">
        <f t="shared" si="2076"/>
        <v>0.8105867439333575</v>
      </c>
      <c r="AD758" s="6">
        <f t="shared" ref="AD758:AD778" si="2077">AC758-AB758</f>
        <v>0.29348116384503964</v>
      </c>
      <c r="AE758" s="40">
        <f t="shared" ref="AE758:AE778" si="2078">IFERROR(AD758/AC758,0)</f>
        <v>0.36206015709179701</v>
      </c>
      <c r="AG758" s="6">
        <f t="shared" ref="AG758:AH773" si="2079">IFERROR(AG735/AG$6,0)</f>
        <v>0.54085906571654796</v>
      </c>
      <c r="AH758" s="6">
        <f t="shared" si="2079"/>
        <v>0.81</v>
      </c>
      <c r="AI758" s="6">
        <f t="shared" ref="AI758:AI778" si="2080">AH758-AG758</f>
        <v>0.26914093428345209</v>
      </c>
      <c r="AJ758" s="40">
        <f t="shared" ref="AJ758:AJ778" si="2081">IFERROR(AI758/AH758,0)</f>
        <v>0.33227275837463222</v>
      </c>
      <c r="AL758" s="6">
        <f t="shared" ref="AL758:AM773" si="2082">IFERROR(AL735/AL$6,0)</f>
        <v>0.6291601423487545</v>
      </c>
      <c r="AM758" s="6">
        <f t="shared" si="2082"/>
        <v>0.81028203342618388</v>
      </c>
      <c r="AN758" s="6">
        <f t="shared" ref="AN758:AN778" si="2083">AM758-AL758</f>
        <v>0.18112189107742938</v>
      </c>
      <c r="AO758" s="40">
        <f t="shared" ref="AO758:AO778" si="2084">IFERROR(AN758/AM758,0)</f>
        <v>0.22352944234932176</v>
      </c>
      <c r="AQ758" s="6">
        <f t="shared" ref="AQ758:AR773" si="2085">IFERROR(AQ735/AQ$6,0)</f>
        <v>0.65470058708414869</v>
      </c>
      <c r="AR758" s="6">
        <f t="shared" si="2085"/>
        <v>0.81</v>
      </c>
      <c r="AS758" s="6">
        <f t="shared" ref="AS758:AS778" si="2086">AR758-AQ758</f>
        <v>0.15529941291585136</v>
      </c>
      <c r="AT758" s="40">
        <f t="shared" ref="AT758:AT778" si="2087">IFERROR(AS758/AR758,0)</f>
        <v>0.19172767026648316</v>
      </c>
      <c r="AV758" s="6">
        <f t="shared" ref="AV758:AW773" si="2088">IFERROR(AV735/AV$6,0)</f>
        <v>0.58707570795607789</v>
      </c>
      <c r="AW758" s="6">
        <f t="shared" si="2088"/>
        <v>0.81</v>
      </c>
      <c r="AX758" s="6">
        <f t="shared" ref="AX758:AX778" si="2089">AW758-AV758</f>
        <v>0.22292429204392217</v>
      </c>
      <c r="AY758" s="40">
        <f t="shared" ref="AY758:AY778" si="2090">IFERROR(AX758/AW758,0)</f>
        <v>0.27521517536286688</v>
      </c>
      <c r="BA758" s="6">
        <f t="shared" ref="BA758:BB773" si="2091">IFERROR(BA735/BA$6,0)</f>
        <v>0</v>
      </c>
      <c r="BB758" s="6">
        <f t="shared" si="2091"/>
        <v>0.81028411083830232</v>
      </c>
      <c r="BC758" s="6">
        <f t="shared" ref="BC758:BC778" si="2092">BB758-BA758</f>
        <v>0.81028411083830232</v>
      </c>
      <c r="BD758" s="40">
        <f t="shared" ref="BD758:BD778" si="2093">IFERROR(BC758/BB758,0)</f>
        <v>1</v>
      </c>
      <c r="BF758" s="6">
        <f t="shared" ref="BF758:BG773" si="2094">IFERROR(BF735/BF$6,0)</f>
        <v>0</v>
      </c>
      <c r="BG758" s="6">
        <f t="shared" si="2094"/>
        <v>0.81056094182825489</v>
      </c>
      <c r="BH758" s="6">
        <f t="shared" ref="BH758:BH778" si="2095">BG758-BF758</f>
        <v>0.81056094182825489</v>
      </c>
      <c r="BI758" s="40">
        <f t="shared" ref="BI758:BI778" si="2096">IFERROR(BH758/BG758,0)</f>
        <v>1</v>
      </c>
      <c r="BK758" s="6">
        <f t="shared" ref="BK758:BL773" si="2097">IFERROR(BK735/BK$6,0)</f>
        <v>0</v>
      </c>
      <c r="BL758" s="6">
        <f t="shared" si="2097"/>
        <v>0.81029073941134233</v>
      </c>
      <c r="BM758" s="6">
        <f t="shared" ref="BM758:BM778" si="2098">BL758-BK758</f>
        <v>0.81029073941134233</v>
      </c>
      <c r="BN758" s="40">
        <f t="shared" ref="BN758:BN778" si="2099">IFERROR(BM758/BL758,0)</f>
        <v>1</v>
      </c>
      <c r="BP758" s="6">
        <f t="shared" ref="BP758:BQ773" si="2100">IFERROR(BP735/BP$6,0)</f>
        <v>0</v>
      </c>
      <c r="BQ758" s="6">
        <f t="shared" si="2100"/>
        <v>0.80999999999999994</v>
      </c>
      <c r="BR758" s="6">
        <f t="shared" ref="BR758:BR778" si="2101">BQ758-BP758</f>
        <v>0.80999999999999994</v>
      </c>
      <c r="BS758" s="40">
        <f t="shared" ref="BS758:BS778" si="2102">IFERROR(BR758/BQ758,0)</f>
        <v>1</v>
      </c>
      <c r="BU758" s="6">
        <f t="shared" ref="BU758:BV773" si="2103">IFERROR(BU735/BU$6,0)</f>
        <v>0</v>
      </c>
      <c r="BV758" s="6">
        <f t="shared" si="2103"/>
        <v>0.80999999999999994</v>
      </c>
      <c r="BW758" s="6">
        <f t="shared" ref="BW758:BW778" si="2104">BV758-BU758</f>
        <v>0.80999999999999994</v>
      </c>
      <c r="BX758" s="40">
        <f t="shared" ref="BX758:BX778" si="2105">IFERROR(BW758/BV758,0)</f>
        <v>1</v>
      </c>
      <c r="BZ758" s="6">
        <f t="shared" ref="BZ758:CA773" si="2106">IFERROR(BZ735/BZ$6,0)</f>
        <v>0</v>
      </c>
      <c r="CA758" s="6">
        <f t="shared" si="2106"/>
        <v>0.81029210241615579</v>
      </c>
      <c r="CB758" s="6">
        <f t="shared" ref="CB758:CB778" si="2107">CA758-BZ758</f>
        <v>0.81029210241615579</v>
      </c>
      <c r="CC758" s="40">
        <f t="shared" ref="CC758:CC778" si="2108">IFERROR(CB758/CA758,0)</f>
        <v>1</v>
      </c>
      <c r="CE758" s="6">
        <f t="shared" ref="CE758:CF773" si="2109">IFERROR(CE735/CE$6,0)</f>
        <v>0</v>
      </c>
      <c r="CF758" s="6">
        <f t="shared" si="2109"/>
        <v>0.80999999999999994</v>
      </c>
      <c r="CG758" s="6">
        <f t="shared" ref="CG758:CG778" si="2110">CF758-CE758</f>
        <v>0.80999999999999994</v>
      </c>
      <c r="CH758" s="40">
        <f t="shared" ref="CH758:CH778" si="2111">IFERROR(CG758/CF758,0)</f>
        <v>1</v>
      </c>
      <c r="CI758" s="212"/>
      <c r="CJ758" s="6">
        <f t="shared" ref="CJ758:CU773" si="2112">IFERROR(CJ735/CJ$6,0)</f>
        <v>0.51710558008831786</v>
      </c>
      <c r="CK758" s="6">
        <f t="shared" si="2112"/>
        <v>0.54085906571654796</v>
      </c>
      <c r="CL758" s="6">
        <f t="shared" si="2112"/>
        <v>0.6291601423487545</v>
      </c>
      <c r="CM758" s="6">
        <f t="shared" si="2112"/>
        <v>0.65470058708414869</v>
      </c>
      <c r="CN758" s="6">
        <f t="shared" si="2112"/>
        <v>0.58707570795607789</v>
      </c>
      <c r="CO758" s="6">
        <f t="shared" si="2112"/>
        <v>0</v>
      </c>
      <c r="CP758" s="6">
        <f t="shared" si="2112"/>
        <v>0</v>
      </c>
      <c r="CQ758" s="6">
        <f t="shared" si="2112"/>
        <v>0</v>
      </c>
      <c r="CR758" s="6">
        <f t="shared" si="2112"/>
        <v>0</v>
      </c>
      <c r="CS758" s="6">
        <f t="shared" si="2112"/>
        <v>0</v>
      </c>
      <c r="CT758" s="6">
        <f t="shared" si="2112"/>
        <v>0</v>
      </c>
      <c r="CU758" s="6">
        <f t="shared" si="2112"/>
        <v>0</v>
      </c>
      <c r="CV758" s="212"/>
      <c r="CW758" s="6">
        <f t="shared" ref="CW758:DH773" si="2113">IFERROR(CW735/CW$6,0)</f>
        <v>0.63115593980147289</v>
      </c>
      <c r="CX758" s="6">
        <f t="shared" si="2113"/>
        <v>0.46774394237066141</v>
      </c>
      <c r="CY758" s="6">
        <f t="shared" si="2113"/>
        <v>1.0452937837070679</v>
      </c>
      <c r="CZ758" s="6">
        <f t="shared" si="2113"/>
        <v>1.8829064620832103</v>
      </c>
      <c r="DA758" s="6">
        <f t="shared" si="2113"/>
        <v>1.0107324190253868</v>
      </c>
      <c r="DB758" s="6">
        <f t="shared" si="2113"/>
        <v>1.7227970691302961</v>
      </c>
      <c r="DC758" s="6">
        <f t="shared" si="2113"/>
        <v>1.419094214876033</v>
      </c>
      <c r="DD758" s="6">
        <f t="shared" si="2113"/>
        <v>0.99445142223864058</v>
      </c>
      <c r="DE758" s="6">
        <f t="shared" si="2113"/>
        <v>0.8065474452554745</v>
      </c>
      <c r="DF758" s="6">
        <f t="shared" si="2113"/>
        <v>0.70863277224321541</v>
      </c>
      <c r="DG758" s="6">
        <f t="shared" si="2113"/>
        <v>2.1838223062381852</v>
      </c>
      <c r="DH758" s="6">
        <f t="shared" si="2113"/>
        <v>2.4578141831238782</v>
      </c>
      <c r="DI758" s="178"/>
      <c r="DJ758" s="6">
        <f t="shared" ref="DJ758:DU773" si="2114">IFERROR(DJ735/DJ$6,0)</f>
        <v>0.8105867439333575</v>
      </c>
      <c r="DK758" s="6">
        <f t="shared" si="2114"/>
        <v>0.81</v>
      </c>
      <c r="DL758" s="6">
        <f t="shared" si="2114"/>
        <v>0.81028203342618388</v>
      </c>
      <c r="DM758" s="6">
        <f t="shared" si="2114"/>
        <v>0.81</v>
      </c>
      <c r="DN758" s="6">
        <f t="shared" si="2114"/>
        <v>0.81</v>
      </c>
      <c r="DO758" s="6">
        <f t="shared" si="2114"/>
        <v>0.81028411083830232</v>
      </c>
      <c r="DP758" s="6">
        <f t="shared" si="2114"/>
        <v>0.81056094182825489</v>
      </c>
      <c r="DQ758" s="6">
        <f t="shared" si="2114"/>
        <v>0.81029073941134233</v>
      </c>
      <c r="DR758" s="6">
        <f t="shared" si="2114"/>
        <v>0.80999999999999994</v>
      </c>
      <c r="DS758" s="6">
        <f t="shared" si="2114"/>
        <v>0.80999999999999994</v>
      </c>
      <c r="DT758" s="6">
        <f t="shared" si="2114"/>
        <v>0.81029210241615579</v>
      </c>
      <c r="DU758" s="6">
        <f t="shared" si="2114"/>
        <v>0.80999999999999994</v>
      </c>
      <c r="DV758" s="178"/>
      <c r="DW758" s="6">
        <f t="shared" ref="DW758:EH773" si="2115">IFERROR(DW735/DW$6,0)</f>
        <v>1.1588900814130096</v>
      </c>
      <c r="DX758" s="6">
        <f t="shared" si="2115"/>
        <v>1.1796914780505747</v>
      </c>
      <c r="DY758" s="6">
        <f t="shared" si="2115"/>
        <v>1.1450756719578083</v>
      </c>
      <c r="DZ758" s="6">
        <f t="shared" si="2115"/>
        <v>1.1486450085525384</v>
      </c>
      <c r="EA758" s="6">
        <f t="shared" si="2115"/>
        <v>1.1399415983027523</v>
      </c>
      <c r="EB758" s="6">
        <f t="shared" si="2115"/>
        <v>1.1542094727980652</v>
      </c>
      <c r="EC758" s="6">
        <f t="shared" si="2115"/>
        <v>1.1409784391977011</v>
      </c>
      <c r="ED758" s="6">
        <f t="shared" si="2115"/>
        <v>1.1392148199690277</v>
      </c>
      <c r="EE758" s="6">
        <f t="shared" si="2115"/>
        <v>1.1428844669985612</v>
      </c>
      <c r="EF758" s="6">
        <f t="shared" si="2115"/>
        <v>1.1418050791198382</v>
      </c>
      <c r="EG758" s="6">
        <f t="shared" si="2115"/>
        <v>1.1585499518314883</v>
      </c>
      <c r="EH758" s="6">
        <f t="shared" si="2115"/>
        <v>1.1518426015703078</v>
      </c>
    </row>
    <row r="759" spans="2:138" x14ac:dyDescent="0.25">
      <c r="B759" s="51">
        <v>69152</v>
      </c>
      <c r="C759" s="51"/>
      <c r="D759" t="str" cm="1">
        <f t="array" ref="D759">_xll.OneStreamExcelAddIn.XFFunctions.XFGetMemberInfo("Description","Account",B759)</f>
        <v>Patient Transportation</v>
      </c>
      <c r="E759" s="6">
        <f t="shared" si="2065"/>
        <v>3.4965949119373776</v>
      </c>
      <c r="F759" s="6">
        <f t="shared" si="2065"/>
        <v>1.6611519607843137</v>
      </c>
      <c r="G759" s="6">
        <f t="shared" si="2066"/>
        <v>-1.8354429511530639</v>
      </c>
      <c r="H759" s="55">
        <f t="shared" si="2067"/>
        <v>-1.1049217618154925</v>
      </c>
      <c r="I759" s="41"/>
      <c r="J759" s="6">
        <f t="shared" si="2068"/>
        <v>3.2868252745135811</v>
      </c>
      <c r="K759" s="6">
        <f t="shared" si="2068"/>
        <v>1.6674840277152885</v>
      </c>
      <c r="L759" s="6">
        <f t="shared" si="2069"/>
        <v>-1.6193412467982926</v>
      </c>
      <c r="M759" s="40">
        <f t="shared" si="2070"/>
        <v>-0.97112849051816175</v>
      </c>
      <c r="N759" s="41"/>
      <c r="O759" s="6">
        <f t="shared" si="2071"/>
        <v>1.3455581022232408</v>
      </c>
      <c r="P759" s="6">
        <f t="shared" si="2072"/>
        <v>-1.9412671722903403</v>
      </c>
      <c r="Q759" s="40">
        <f t="shared" si="2073"/>
        <v>-1.4427226658461054</v>
      </c>
      <c r="R759" s="41"/>
      <c r="S759" s="6">
        <f t="shared" ref="S759:S776" si="2116">IFERROR(S736/S$6,0)</f>
        <v>0</v>
      </c>
      <c r="T759" s="6">
        <f t="shared" si="2074"/>
        <v>-3.4965949119373776</v>
      </c>
      <c r="U759" s="40">
        <f t="shared" si="2075"/>
        <v>0</v>
      </c>
      <c r="V759" s="41"/>
      <c r="W759" s="42"/>
      <c r="X759" s="43"/>
      <c r="Y759" s="42"/>
      <c r="Z759" s="44"/>
      <c r="AB759" s="6">
        <f t="shared" si="2076"/>
        <v>0.21984343637093537</v>
      </c>
      <c r="AC759" s="6">
        <f t="shared" si="2076"/>
        <v>1.7088011590003622</v>
      </c>
      <c r="AD759" s="6">
        <f t="shared" si="2077"/>
        <v>1.4889577226294268</v>
      </c>
      <c r="AE759" s="40">
        <f t="shared" si="2078"/>
        <v>0.87134639088169719</v>
      </c>
      <c r="AG759" s="6">
        <f t="shared" si="2079"/>
        <v>4.0099247822644495</v>
      </c>
      <c r="AH759" s="6">
        <f t="shared" si="2079"/>
        <v>1.6639672256097562</v>
      </c>
      <c r="AI759" s="6">
        <f t="shared" si="2080"/>
        <v>-2.3459575566546933</v>
      </c>
      <c r="AJ759" s="40">
        <f t="shared" si="2081"/>
        <v>-1.4098580311850937</v>
      </c>
      <c r="AL759" s="6">
        <f t="shared" si="2082"/>
        <v>5.1648825622775796</v>
      </c>
      <c r="AM759" s="6">
        <f t="shared" si="2082"/>
        <v>1.6372736768802227</v>
      </c>
      <c r="AN759" s="6">
        <f t="shared" si="2083"/>
        <v>-3.5276088853973571</v>
      </c>
      <c r="AO759" s="40">
        <f t="shared" si="2084"/>
        <v>-2.1545627558852058</v>
      </c>
      <c r="AQ759" s="6">
        <f t="shared" si="2085"/>
        <v>3.4965949119373776</v>
      </c>
      <c r="AR759" s="6">
        <f t="shared" si="2085"/>
        <v>1.6611519607843137</v>
      </c>
      <c r="AS759" s="6">
        <f t="shared" si="2086"/>
        <v>-1.8354429511530639</v>
      </c>
      <c r="AT759" s="40">
        <f t="shared" si="2087"/>
        <v>-1.1049217618154925</v>
      </c>
      <c r="AV759" s="6">
        <f t="shared" si="2088"/>
        <v>3.2868252745135811</v>
      </c>
      <c r="AW759" s="6">
        <f t="shared" si="2088"/>
        <v>1.6413418420144879</v>
      </c>
      <c r="AX759" s="6">
        <f t="shared" si="2089"/>
        <v>-1.6454834324990932</v>
      </c>
      <c r="AY759" s="40">
        <f t="shared" si="2090"/>
        <v>-1.0025232955004195</v>
      </c>
      <c r="BA759" s="6">
        <f t="shared" si="2091"/>
        <v>0</v>
      </c>
      <c r="BB759" s="6">
        <f t="shared" si="2091"/>
        <v>1.6229393195370045</v>
      </c>
      <c r="BC759" s="6">
        <f t="shared" si="2092"/>
        <v>1.6229393195370045</v>
      </c>
      <c r="BD759" s="40">
        <f t="shared" si="2093"/>
        <v>1</v>
      </c>
      <c r="BF759" s="6">
        <f t="shared" si="2094"/>
        <v>0</v>
      </c>
      <c r="BG759" s="6">
        <f t="shared" si="2094"/>
        <v>1.6100242382271468</v>
      </c>
      <c r="BH759" s="6">
        <f t="shared" si="2095"/>
        <v>1.6100242382271468</v>
      </c>
      <c r="BI759" s="40">
        <f t="shared" si="2096"/>
        <v>1</v>
      </c>
      <c r="BK759" s="6">
        <f t="shared" si="2097"/>
        <v>0</v>
      </c>
      <c r="BL759" s="6">
        <f t="shared" si="2097"/>
        <v>1.6419597989949748</v>
      </c>
      <c r="BM759" s="6">
        <f t="shared" si="2098"/>
        <v>1.6419597989949748</v>
      </c>
      <c r="BN759" s="40">
        <f t="shared" si="2099"/>
        <v>1</v>
      </c>
      <c r="BP759" s="6">
        <f t="shared" si="2100"/>
        <v>0</v>
      </c>
      <c r="BQ759" s="6">
        <f t="shared" si="2100"/>
        <v>1.6283256473926924</v>
      </c>
      <c r="BR759" s="6">
        <f t="shared" si="2101"/>
        <v>1.6283256473926924</v>
      </c>
      <c r="BS759" s="40">
        <f t="shared" si="2102"/>
        <v>1</v>
      </c>
      <c r="BU759" s="6">
        <f t="shared" si="2103"/>
        <v>0</v>
      </c>
      <c r="BV759" s="6">
        <f t="shared" si="2103"/>
        <v>1.6365025466893039</v>
      </c>
      <c r="BW759" s="6">
        <f t="shared" si="2104"/>
        <v>1.6365025466893039</v>
      </c>
      <c r="BX759" s="40">
        <f t="shared" si="2105"/>
        <v>1</v>
      </c>
      <c r="BZ759" s="6">
        <f t="shared" si="2106"/>
        <v>0</v>
      </c>
      <c r="CA759" s="6">
        <f t="shared" si="2106"/>
        <v>1.670483231157591</v>
      </c>
      <c r="CB759" s="6">
        <f t="shared" si="2107"/>
        <v>1.670483231157591</v>
      </c>
      <c r="CC759" s="40">
        <f t="shared" si="2108"/>
        <v>1</v>
      </c>
      <c r="CE759" s="6">
        <f t="shared" si="2109"/>
        <v>0</v>
      </c>
      <c r="CF759" s="6">
        <f t="shared" si="2109"/>
        <v>1.6761862917398946</v>
      </c>
      <c r="CG759" s="6">
        <f t="shared" si="2110"/>
        <v>1.6761862917398946</v>
      </c>
      <c r="CH759" s="40">
        <f t="shared" si="2111"/>
        <v>1</v>
      </c>
      <c r="CI759" s="212"/>
      <c r="CJ759" s="6">
        <f t="shared" si="2112"/>
        <v>0.21984343637093537</v>
      </c>
      <c r="CK759" s="6">
        <f t="shared" si="2112"/>
        <v>4.0099247822644495</v>
      </c>
      <c r="CL759" s="6">
        <f t="shared" si="2112"/>
        <v>5.1648825622775796</v>
      </c>
      <c r="CM759" s="6">
        <f t="shared" si="2112"/>
        <v>3.4965949119373776</v>
      </c>
      <c r="CN759" s="6">
        <f t="shared" si="2112"/>
        <v>3.2868252745135811</v>
      </c>
      <c r="CO759" s="6">
        <f t="shared" si="2112"/>
        <v>0</v>
      </c>
      <c r="CP759" s="6">
        <f t="shared" si="2112"/>
        <v>0</v>
      </c>
      <c r="CQ759" s="6">
        <f t="shared" si="2112"/>
        <v>0</v>
      </c>
      <c r="CR759" s="6">
        <f t="shared" si="2112"/>
        <v>0</v>
      </c>
      <c r="CS759" s="6">
        <f t="shared" si="2112"/>
        <v>0</v>
      </c>
      <c r="CT759" s="6">
        <f t="shared" si="2112"/>
        <v>0</v>
      </c>
      <c r="CU759" s="6">
        <f t="shared" si="2112"/>
        <v>0</v>
      </c>
      <c r="CV759" s="212"/>
      <c r="CW759" s="6">
        <f t="shared" si="2113"/>
        <v>1.1231764329170668</v>
      </c>
      <c r="CX759" s="6">
        <f t="shared" si="2113"/>
        <v>1.2784119187950229</v>
      </c>
      <c r="CY759" s="6">
        <f t="shared" si="2113"/>
        <v>1.5150439965938121</v>
      </c>
      <c r="CZ759" s="6">
        <f t="shared" si="2113"/>
        <v>1.4348067276482739</v>
      </c>
      <c r="DA759" s="6">
        <f t="shared" si="2113"/>
        <v>1.6139159614823462</v>
      </c>
      <c r="DB759" s="6">
        <f t="shared" si="2113"/>
        <v>1.8139407454603378</v>
      </c>
      <c r="DC759" s="6">
        <f t="shared" si="2113"/>
        <v>2.1004132231404959</v>
      </c>
      <c r="DD759" s="6">
        <f t="shared" si="2113"/>
        <v>3.6361691909863318</v>
      </c>
      <c r="DE759" s="6">
        <f t="shared" si="2113"/>
        <v>0.57632116788321164</v>
      </c>
      <c r="DF759" s="6">
        <f t="shared" si="2113"/>
        <v>4.5366781174854003</v>
      </c>
      <c r="DG759" s="6">
        <f t="shared" si="2113"/>
        <v>1.7162986767485822</v>
      </c>
      <c r="DH759" s="6">
        <f t="shared" si="2113"/>
        <v>2.9910547576301614</v>
      </c>
      <c r="DI759" s="178"/>
      <c r="DJ759" s="6">
        <f t="shared" si="2114"/>
        <v>1.7088011590003622</v>
      </c>
      <c r="DK759" s="6">
        <f t="shared" si="2114"/>
        <v>1.6639672256097562</v>
      </c>
      <c r="DL759" s="6">
        <f t="shared" si="2114"/>
        <v>1.6372736768802227</v>
      </c>
      <c r="DM759" s="6">
        <f t="shared" si="2114"/>
        <v>1.6611519607843137</v>
      </c>
      <c r="DN759" s="6">
        <f t="shared" si="2114"/>
        <v>1.6413418420144879</v>
      </c>
      <c r="DO759" s="6">
        <f t="shared" si="2114"/>
        <v>1.6229393195370045</v>
      </c>
      <c r="DP759" s="6">
        <f t="shared" si="2114"/>
        <v>1.6100242382271468</v>
      </c>
      <c r="DQ759" s="6">
        <f t="shared" si="2114"/>
        <v>1.6419597989949748</v>
      </c>
      <c r="DR759" s="6">
        <f t="shared" si="2114"/>
        <v>1.6283256473926924</v>
      </c>
      <c r="DS759" s="6">
        <f t="shared" si="2114"/>
        <v>1.6365025466893039</v>
      </c>
      <c r="DT759" s="6">
        <f t="shared" si="2114"/>
        <v>1.670483231157591</v>
      </c>
      <c r="DU759" s="6">
        <f t="shared" si="2114"/>
        <v>1.6761862917398946</v>
      </c>
      <c r="DV759" s="178"/>
      <c r="DW759" s="6">
        <f t="shared" si="2115"/>
        <v>0.98114934087768446</v>
      </c>
      <c r="DX759" s="6">
        <f t="shared" si="2115"/>
        <v>1.0328673553339902</v>
      </c>
      <c r="DY759" s="6">
        <f t="shared" si="2115"/>
        <v>0.92668221218165847</v>
      </c>
      <c r="DZ759" s="6">
        <f t="shared" si="2115"/>
        <v>0.93324704749940968</v>
      </c>
      <c r="EA759" s="6">
        <f t="shared" si="2115"/>
        <v>0.90784712862385319</v>
      </c>
      <c r="EB759" s="6">
        <f t="shared" si="2115"/>
        <v>0.95457319771704952</v>
      </c>
      <c r="EC759" s="6">
        <f t="shared" si="2115"/>
        <v>0.90984549431724138</v>
      </c>
      <c r="ED759" s="6">
        <f t="shared" si="2115"/>
        <v>0.90804850636535706</v>
      </c>
      <c r="EE759" s="6">
        <f t="shared" si="2115"/>
        <v>0.911169418981295</v>
      </c>
      <c r="EF759" s="6">
        <f t="shared" si="2115"/>
        <v>0.91404473779266537</v>
      </c>
      <c r="EG759" s="6">
        <f t="shared" si="2115"/>
        <v>0.970141619793358</v>
      </c>
      <c r="EH759" s="6">
        <f t="shared" si="2115"/>
        <v>0.95282942888111044</v>
      </c>
    </row>
    <row r="760" spans="2:138" x14ac:dyDescent="0.25">
      <c r="B760" s="51">
        <v>69153</v>
      </c>
      <c r="C760" s="51"/>
      <c r="D760" t="str" cm="1">
        <f t="array" ref="D760">_xll.OneStreamExcelAddIn.XFFunctions.XFGetMemberInfo("Description","Account",B760)</f>
        <v>Other Patient Assistance</v>
      </c>
      <c r="E760" s="6">
        <f t="shared" si="2065"/>
        <v>0</v>
      </c>
      <c r="F760" s="6">
        <f t="shared" si="2065"/>
        <v>0</v>
      </c>
      <c r="G760" s="6">
        <f t="shared" si="2066"/>
        <v>0</v>
      </c>
      <c r="H760" s="55">
        <f t="shared" si="2067"/>
        <v>0</v>
      </c>
      <c r="I760" s="41"/>
      <c r="J760" s="6">
        <f t="shared" si="2068"/>
        <v>0</v>
      </c>
      <c r="K760" s="6">
        <f t="shared" si="2068"/>
        <v>0</v>
      </c>
      <c r="L760" s="6">
        <f t="shared" si="2069"/>
        <v>0</v>
      </c>
      <c r="M760" s="40">
        <f t="shared" si="2070"/>
        <v>0</v>
      </c>
      <c r="N760" s="41"/>
      <c r="O760" s="6">
        <f t="shared" si="2071"/>
        <v>0</v>
      </c>
      <c r="P760" s="6">
        <f t="shared" si="2072"/>
        <v>0</v>
      </c>
      <c r="Q760" s="40">
        <f t="shared" si="2073"/>
        <v>0</v>
      </c>
      <c r="R760" s="41"/>
      <c r="S760" s="6">
        <f t="shared" si="2116"/>
        <v>0</v>
      </c>
      <c r="T760" s="6">
        <f t="shared" si="2074"/>
        <v>0</v>
      </c>
      <c r="U760" s="40">
        <f t="shared" si="2075"/>
        <v>0</v>
      </c>
      <c r="V760" s="41"/>
      <c r="W760" s="42"/>
      <c r="X760" s="43"/>
      <c r="Y760" s="42"/>
      <c r="Z760" s="44"/>
      <c r="AB760" s="6">
        <f t="shared" si="2076"/>
        <v>0</v>
      </c>
      <c r="AC760" s="6">
        <f t="shared" si="2076"/>
        <v>0</v>
      </c>
      <c r="AD760" s="6">
        <f t="shared" si="2077"/>
        <v>0</v>
      </c>
      <c r="AE760" s="40">
        <f t="shared" si="2078"/>
        <v>0</v>
      </c>
      <c r="AG760" s="6">
        <f t="shared" si="2079"/>
        <v>0</v>
      </c>
      <c r="AH760" s="6">
        <f t="shared" si="2079"/>
        <v>0</v>
      </c>
      <c r="AI760" s="6">
        <f t="shared" si="2080"/>
        <v>0</v>
      </c>
      <c r="AJ760" s="40">
        <f t="shared" si="2081"/>
        <v>0</v>
      </c>
      <c r="AL760" s="6">
        <f t="shared" si="2082"/>
        <v>0</v>
      </c>
      <c r="AM760" s="6">
        <f t="shared" si="2082"/>
        <v>0</v>
      </c>
      <c r="AN760" s="6">
        <f t="shared" si="2083"/>
        <v>0</v>
      </c>
      <c r="AO760" s="40">
        <f t="shared" si="2084"/>
        <v>0</v>
      </c>
      <c r="AQ760" s="6">
        <f t="shared" si="2085"/>
        <v>0</v>
      </c>
      <c r="AR760" s="6">
        <f t="shared" si="2085"/>
        <v>0</v>
      </c>
      <c r="AS760" s="6">
        <f t="shared" si="2086"/>
        <v>0</v>
      </c>
      <c r="AT760" s="40">
        <f t="shared" si="2087"/>
        <v>0</v>
      </c>
      <c r="AV760" s="6">
        <f t="shared" si="2088"/>
        <v>0</v>
      </c>
      <c r="AW760" s="6">
        <f t="shared" si="2088"/>
        <v>0</v>
      </c>
      <c r="AX760" s="6">
        <f t="shared" si="2089"/>
        <v>0</v>
      </c>
      <c r="AY760" s="40">
        <f t="shared" si="2090"/>
        <v>0</v>
      </c>
      <c r="BA760" s="6">
        <f t="shared" si="2091"/>
        <v>0</v>
      </c>
      <c r="BB760" s="6">
        <f t="shared" si="2091"/>
        <v>0</v>
      </c>
      <c r="BC760" s="6">
        <f t="shared" si="2092"/>
        <v>0</v>
      </c>
      <c r="BD760" s="40">
        <f t="shared" si="2093"/>
        <v>0</v>
      </c>
      <c r="BF760" s="6">
        <f t="shared" si="2094"/>
        <v>0</v>
      </c>
      <c r="BG760" s="6">
        <f t="shared" si="2094"/>
        <v>0</v>
      </c>
      <c r="BH760" s="6">
        <f t="shared" si="2095"/>
        <v>0</v>
      </c>
      <c r="BI760" s="40">
        <f t="shared" si="2096"/>
        <v>0</v>
      </c>
      <c r="BK760" s="6">
        <f t="shared" si="2097"/>
        <v>0</v>
      </c>
      <c r="BL760" s="6">
        <f t="shared" si="2097"/>
        <v>0</v>
      </c>
      <c r="BM760" s="6">
        <f t="shared" si="2098"/>
        <v>0</v>
      </c>
      <c r="BN760" s="40">
        <f t="shared" si="2099"/>
        <v>0</v>
      </c>
      <c r="BP760" s="6">
        <f t="shared" si="2100"/>
        <v>0</v>
      </c>
      <c r="BQ760" s="6">
        <f t="shared" si="2100"/>
        <v>0</v>
      </c>
      <c r="BR760" s="6">
        <f t="shared" si="2101"/>
        <v>0</v>
      </c>
      <c r="BS760" s="40">
        <f t="shared" si="2102"/>
        <v>0</v>
      </c>
      <c r="BU760" s="6">
        <f t="shared" si="2103"/>
        <v>0</v>
      </c>
      <c r="BV760" s="6">
        <f t="shared" si="2103"/>
        <v>0</v>
      </c>
      <c r="BW760" s="6">
        <f t="shared" si="2104"/>
        <v>0</v>
      </c>
      <c r="BX760" s="40">
        <f t="shared" si="2105"/>
        <v>0</v>
      </c>
      <c r="BZ760" s="6">
        <f t="shared" si="2106"/>
        <v>0</v>
      </c>
      <c r="CA760" s="6">
        <f t="shared" si="2106"/>
        <v>0</v>
      </c>
      <c r="CB760" s="6">
        <f t="shared" si="2107"/>
        <v>0</v>
      </c>
      <c r="CC760" s="40">
        <f t="shared" si="2108"/>
        <v>0</v>
      </c>
      <c r="CE760" s="6">
        <f t="shared" si="2109"/>
        <v>0</v>
      </c>
      <c r="CF760" s="6">
        <f t="shared" si="2109"/>
        <v>0</v>
      </c>
      <c r="CG760" s="6">
        <f t="shared" si="2110"/>
        <v>0</v>
      </c>
      <c r="CH760" s="40">
        <f t="shared" si="2111"/>
        <v>0</v>
      </c>
      <c r="CI760" s="212"/>
      <c r="CJ760" s="6">
        <f t="shared" si="2112"/>
        <v>0</v>
      </c>
      <c r="CK760" s="6">
        <f t="shared" si="2112"/>
        <v>0</v>
      </c>
      <c r="CL760" s="6">
        <f t="shared" si="2112"/>
        <v>0</v>
      </c>
      <c r="CM760" s="6">
        <f t="shared" si="2112"/>
        <v>0</v>
      </c>
      <c r="CN760" s="6">
        <f t="shared" si="2112"/>
        <v>0</v>
      </c>
      <c r="CO760" s="6">
        <f t="shared" si="2112"/>
        <v>0</v>
      </c>
      <c r="CP760" s="6">
        <f t="shared" si="2112"/>
        <v>0</v>
      </c>
      <c r="CQ760" s="6">
        <f t="shared" si="2112"/>
        <v>0</v>
      </c>
      <c r="CR760" s="6">
        <f t="shared" si="2112"/>
        <v>0</v>
      </c>
      <c r="CS760" s="6">
        <f t="shared" si="2112"/>
        <v>0</v>
      </c>
      <c r="CT760" s="6">
        <f t="shared" si="2112"/>
        <v>0</v>
      </c>
      <c r="CU760" s="6">
        <f t="shared" si="2112"/>
        <v>0</v>
      </c>
      <c r="CV760" s="212"/>
      <c r="CW760" s="6">
        <f t="shared" si="2113"/>
        <v>0</v>
      </c>
      <c r="CX760" s="6">
        <f t="shared" si="2113"/>
        <v>0</v>
      </c>
      <c r="CY760" s="6">
        <f t="shared" si="2113"/>
        <v>0</v>
      </c>
      <c r="CZ760" s="6">
        <f t="shared" si="2113"/>
        <v>0</v>
      </c>
      <c r="DA760" s="6">
        <f t="shared" si="2113"/>
        <v>0</v>
      </c>
      <c r="DB760" s="6">
        <f t="shared" si="2113"/>
        <v>0</v>
      </c>
      <c r="DC760" s="6">
        <f t="shared" si="2113"/>
        <v>0</v>
      </c>
      <c r="DD760" s="6">
        <f t="shared" si="2113"/>
        <v>0</v>
      </c>
      <c r="DE760" s="6">
        <f t="shared" si="2113"/>
        <v>0</v>
      </c>
      <c r="DF760" s="6">
        <f t="shared" si="2113"/>
        <v>0</v>
      </c>
      <c r="DG760" s="6">
        <f t="shared" si="2113"/>
        <v>0</v>
      </c>
      <c r="DH760" s="6">
        <f t="shared" si="2113"/>
        <v>8.0785457809694802E-2</v>
      </c>
      <c r="DI760" s="178"/>
      <c r="DJ760" s="6">
        <f t="shared" si="2114"/>
        <v>0</v>
      </c>
      <c r="DK760" s="6">
        <f t="shared" si="2114"/>
        <v>0</v>
      </c>
      <c r="DL760" s="6">
        <f t="shared" si="2114"/>
        <v>0</v>
      </c>
      <c r="DM760" s="6">
        <f t="shared" si="2114"/>
        <v>0</v>
      </c>
      <c r="DN760" s="6">
        <f t="shared" si="2114"/>
        <v>0</v>
      </c>
      <c r="DO760" s="6">
        <f t="shared" si="2114"/>
        <v>0</v>
      </c>
      <c r="DP760" s="6">
        <f t="shared" si="2114"/>
        <v>0</v>
      </c>
      <c r="DQ760" s="6">
        <f t="shared" si="2114"/>
        <v>0</v>
      </c>
      <c r="DR760" s="6">
        <f t="shared" si="2114"/>
        <v>0</v>
      </c>
      <c r="DS760" s="6">
        <f t="shared" si="2114"/>
        <v>0</v>
      </c>
      <c r="DT760" s="6">
        <f t="shared" si="2114"/>
        <v>0</v>
      </c>
      <c r="DU760" s="6">
        <f t="shared" si="2114"/>
        <v>0</v>
      </c>
      <c r="DV760" s="178"/>
      <c r="DW760" s="6">
        <f t="shared" si="2115"/>
        <v>0</v>
      </c>
      <c r="DX760" s="6">
        <f t="shared" si="2115"/>
        <v>0</v>
      </c>
      <c r="DY760" s="6">
        <f t="shared" si="2115"/>
        <v>0</v>
      </c>
      <c r="DZ760" s="6">
        <f t="shared" si="2115"/>
        <v>0</v>
      </c>
      <c r="EA760" s="6">
        <f t="shared" si="2115"/>
        <v>0</v>
      </c>
      <c r="EB760" s="6">
        <f t="shared" si="2115"/>
        <v>0</v>
      </c>
      <c r="EC760" s="6">
        <f t="shared" si="2115"/>
        <v>0</v>
      </c>
      <c r="ED760" s="6">
        <f t="shared" si="2115"/>
        <v>0</v>
      </c>
      <c r="EE760" s="6">
        <f t="shared" si="2115"/>
        <v>0</v>
      </c>
      <c r="EF760" s="6">
        <f t="shared" si="2115"/>
        <v>0</v>
      </c>
      <c r="EG760" s="6">
        <f t="shared" si="2115"/>
        <v>0</v>
      </c>
      <c r="EH760" s="6">
        <f t="shared" si="2115"/>
        <v>0</v>
      </c>
    </row>
    <row r="761" spans="2:138" x14ac:dyDescent="0.25">
      <c r="B761" s="51">
        <v>69154</v>
      </c>
      <c r="C761" s="51"/>
      <c r="D761" t="str" cm="1">
        <f t="array" ref="D761">_xll.OneStreamExcelAddIn.XFFunctions.XFGetMemberInfo("Description","Account",B761)</f>
        <v>Bank Fees</v>
      </c>
      <c r="E761" s="6">
        <f t="shared" si="2065"/>
        <v>0.15153033268101762</v>
      </c>
      <c r="F761" s="6">
        <f t="shared" si="2065"/>
        <v>7.0028011204481794E-2</v>
      </c>
      <c r="G761" s="6">
        <f t="shared" si="2066"/>
        <v>-8.1502321476535827E-2</v>
      </c>
      <c r="H761" s="55">
        <f t="shared" si="2067"/>
        <v>-1.1638531506849317</v>
      </c>
      <c r="I761" s="41"/>
      <c r="J761" s="6">
        <f t="shared" si="2068"/>
        <v>3.7291465998844156E-2</v>
      </c>
      <c r="K761" s="6">
        <f t="shared" si="2068"/>
        <v>7.1987762080446327E-2</v>
      </c>
      <c r="L761" s="6">
        <f t="shared" si="2069"/>
        <v>3.4696296081602171E-2</v>
      </c>
      <c r="M761" s="40">
        <f t="shared" si="2070"/>
        <v>0.48197492294355615</v>
      </c>
      <c r="N761" s="41"/>
      <c r="O761" s="6">
        <f t="shared" si="2071"/>
        <v>0</v>
      </c>
      <c r="P761" s="6">
        <f t="shared" si="2072"/>
        <v>-3.7291465998844156E-2</v>
      </c>
      <c r="Q761" s="40">
        <f t="shared" si="2073"/>
        <v>0</v>
      </c>
      <c r="R761" s="41"/>
      <c r="S761" s="6">
        <f t="shared" si="2116"/>
        <v>0</v>
      </c>
      <c r="T761" s="6">
        <f t="shared" si="2074"/>
        <v>-0.15153033268101762</v>
      </c>
      <c r="U761" s="40">
        <f t="shared" si="2075"/>
        <v>0</v>
      </c>
      <c r="V761" s="41"/>
      <c r="W761" s="42"/>
      <c r="X761" s="43"/>
      <c r="Y761" s="42"/>
      <c r="Z761" s="44"/>
      <c r="AB761" s="6">
        <f t="shared" si="2076"/>
        <v>0</v>
      </c>
      <c r="AC761" s="6">
        <f t="shared" si="2076"/>
        <v>7.2437522636725829E-2</v>
      </c>
      <c r="AD761" s="6">
        <f t="shared" si="2077"/>
        <v>7.2437522636725829E-2</v>
      </c>
      <c r="AE761" s="40">
        <f t="shared" si="2078"/>
        <v>1</v>
      </c>
      <c r="AG761" s="6">
        <f t="shared" si="2079"/>
        <v>0</v>
      </c>
      <c r="AH761" s="6">
        <f t="shared" si="2079"/>
        <v>7.621951219512195E-2</v>
      </c>
      <c r="AI761" s="6">
        <f t="shared" si="2080"/>
        <v>7.621951219512195E-2</v>
      </c>
      <c r="AJ761" s="40">
        <f t="shared" si="2081"/>
        <v>1</v>
      </c>
      <c r="AL761" s="6">
        <f t="shared" si="2082"/>
        <v>0</v>
      </c>
      <c r="AM761" s="6">
        <f t="shared" si="2082"/>
        <v>6.9637883008356549E-2</v>
      </c>
      <c r="AN761" s="6">
        <f t="shared" si="2083"/>
        <v>6.9637883008356549E-2</v>
      </c>
      <c r="AO761" s="40">
        <f t="shared" si="2084"/>
        <v>1</v>
      </c>
      <c r="AQ761" s="6">
        <f t="shared" si="2085"/>
        <v>0.15153033268101762</v>
      </c>
      <c r="AR761" s="6">
        <f t="shared" si="2085"/>
        <v>7.0028011204481794E-2</v>
      </c>
      <c r="AS761" s="6">
        <f t="shared" si="2086"/>
        <v>-8.1502321476535827E-2</v>
      </c>
      <c r="AT761" s="40">
        <f t="shared" si="2087"/>
        <v>-1.1638531506849317</v>
      </c>
      <c r="AV761" s="6">
        <f t="shared" si="2088"/>
        <v>3.7291465998844156E-2</v>
      </c>
      <c r="AW761" s="6">
        <f t="shared" si="2088"/>
        <v>6.8989306657468094E-2</v>
      </c>
      <c r="AX761" s="6">
        <f t="shared" si="2089"/>
        <v>3.1697840658623938E-2</v>
      </c>
      <c r="AY761" s="40">
        <f t="shared" si="2090"/>
        <v>0.45946020034675394</v>
      </c>
      <c r="BA761" s="6">
        <f t="shared" si="2091"/>
        <v>0</v>
      </c>
      <c r="BB761" s="6">
        <f t="shared" si="2091"/>
        <v>7.0150824272185192E-2</v>
      </c>
      <c r="BC761" s="6">
        <f t="shared" si="2092"/>
        <v>7.0150824272185192E-2</v>
      </c>
      <c r="BD761" s="40">
        <f t="shared" si="2093"/>
        <v>1</v>
      </c>
      <c r="BF761" s="6">
        <f t="shared" si="2094"/>
        <v>0</v>
      </c>
      <c r="BG761" s="6">
        <f t="shared" si="2094"/>
        <v>6.9252077562326875E-2</v>
      </c>
      <c r="BH761" s="6">
        <f t="shared" si="2095"/>
        <v>6.9252077562326875E-2</v>
      </c>
      <c r="BI761" s="40">
        <f t="shared" si="2096"/>
        <v>1</v>
      </c>
      <c r="BK761" s="6">
        <f t="shared" si="2097"/>
        <v>0</v>
      </c>
      <c r="BL761" s="6">
        <f t="shared" si="2097"/>
        <v>7.1787508973438621E-2</v>
      </c>
      <c r="BM761" s="6">
        <f t="shared" si="2098"/>
        <v>7.1787508973438621E-2</v>
      </c>
      <c r="BN761" s="40">
        <f t="shared" si="2099"/>
        <v>1</v>
      </c>
      <c r="BP761" s="6">
        <f t="shared" si="2100"/>
        <v>0</v>
      </c>
      <c r="BQ761" s="6">
        <f t="shared" si="2100"/>
        <v>7.0947144377438806E-2</v>
      </c>
      <c r="BR761" s="6">
        <f t="shared" si="2101"/>
        <v>7.0947144377438806E-2</v>
      </c>
      <c r="BS761" s="40">
        <f t="shared" si="2102"/>
        <v>1</v>
      </c>
      <c r="BU761" s="6">
        <f t="shared" si="2103"/>
        <v>0</v>
      </c>
      <c r="BV761" s="6">
        <f t="shared" si="2103"/>
        <v>6.7911714770797965E-2</v>
      </c>
      <c r="BW761" s="6">
        <f t="shared" si="2104"/>
        <v>6.7911714770797965E-2</v>
      </c>
      <c r="BX761" s="40">
        <f t="shared" si="2105"/>
        <v>1</v>
      </c>
      <c r="BZ761" s="6">
        <f t="shared" si="2106"/>
        <v>0</v>
      </c>
      <c r="CA761" s="6">
        <f t="shared" si="2106"/>
        <v>7.2124053371799501E-2</v>
      </c>
      <c r="CB761" s="6">
        <f t="shared" si="2107"/>
        <v>7.2124053371799501E-2</v>
      </c>
      <c r="CC761" s="40">
        <f t="shared" si="2108"/>
        <v>1</v>
      </c>
      <c r="CE761" s="6">
        <f t="shared" si="2109"/>
        <v>0</v>
      </c>
      <c r="CF761" s="6">
        <f t="shared" si="2109"/>
        <v>7.0298769771529004E-2</v>
      </c>
      <c r="CG761" s="6">
        <f t="shared" si="2110"/>
        <v>7.0298769771529004E-2</v>
      </c>
      <c r="CH761" s="40">
        <f t="shared" si="2111"/>
        <v>1</v>
      </c>
      <c r="CI761" s="212"/>
      <c r="CJ761" s="6">
        <f t="shared" si="2112"/>
        <v>0</v>
      </c>
      <c r="CK761" s="6">
        <f t="shared" si="2112"/>
        <v>0</v>
      </c>
      <c r="CL761" s="6">
        <f t="shared" si="2112"/>
        <v>0</v>
      </c>
      <c r="CM761" s="6">
        <f t="shared" si="2112"/>
        <v>0.15153033268101762</v>
      </c>
      <c r="CN761" s="6">
        <f t="shared" si="2112"/>
        <v>3.7291465998844156E-2</v>
      </c>
      <c r="CO761" s="6">
        <f t="shared" si="2112"/>
        <v>0</v>
      </c>
      <c r="CP761" s="6">
        <f t="shared" si="2112"/>
        <v>0</v>
      </c>
      <c r="CQ761" s="6">
        <f t="shared" si="2112"/>
        <v>0</v>
      </c>
      <c r="CR761" s="6">
        <f t="shared" si="2112"/>
        <v>0</v>
      </c>
      <c r="CS761" s="6">
        <f t="shared" si="2112"/>
        <v>0</v>
      </c>
      <c r="CT761" s="6">
        <f t="shared" si="2112"/>
        <v>0</v>
      </c>
      <c r="CU761" s="6">
        <f t="shared" si="2112"/>
        <v>0</v>
      </c>
      <c r="CV761" s="212"/>
      <c r="CW761" s="6">
        <f t="shared" si="2113"/>
        <v>0</v>
      </c>
      <c r="CX761" s="6">
        <f t="shared" si="2113"/>
        <v>0</v>
      </c>
      <c r="CY761" s="6">
        <f t="shared" si="2113"/>
        <v>0</v>
      </c>
      <c r="CZ761" s="6">
        <f t="shared" si="2113"/>
        <v>0</v>
      </c>
      <c r="DA761" s="6">
        <f t="shared" si="2113"/>
        <v>0</v>
      </c>
      <c r="DB761" s="6">
        <f t="shared" si="2113"/>
        <v>0</v>
      </c>
      <c r="DC761" s="6">
        <f t="shared" si="2113"/>
        <v>0</v>
      </c>
      <c r="DD761" s="6">
        <f t="shared" si="2113"/>
        <v>0.12069818987809383</v>
      </c>
      <c r="DE761" s="6">
        <f t="shared" si="2113"/>
        <v>0</v>
      </c>
      <c r="DF761" s="6">
        <f t="shared" si="2113"/>
        <v>0</v>
      </c>
      <c r="DG761" s="6">
        <f t="shared" si="2113"/>
        <v>0</v>
      </c>
      <c r="DH761" s="6">
        <f t="shared" si="2113"/>
        <v>7.3316876122082583E-2</v>
      </c>
      <c r="DI761" s="178"/>
      <c r="DJ761" s="6">
        <f t="shared" si="2114"/>
        <v>7.2437522636725829E-2</v>
      </c>
      <c r="DK761" s="6">
        <f t="shared" si="2114"/>
        <v>7.621951219512195E-2</v>
      </c>
      <c r="DL761" s="6">
        <f t="shared" si="2114"/>
        <v>6.9637883008356549E-2</v>
      </c>
      <c r="DM761" s="6">
        <f t="shared" si="2114"/>
        <v>7.0028011204481794E-2</v>
      </c>
      <c r="DN761" s="6">
        <f t="shared" si="2114"/>
        <v>6.8989306657468094E-2</v>
      </c>
      <c r="DO761" s="6">
        <f t="shared" si="2114"/>
        <v>7.0150824272185192E-2</v>
      </c>
      <c r="DP761" s="6">
        <f t="shared" si="2114"/>
        <v>6.9252077562326875E-2</v>
      </c>
      <c r="DQ761" s="6">
        <f t="shared" si="2114"/>
        <v>7.1787508973438621E-2</v>
      </c>
      <c r="DR761" s="6">
        <f t="shared" si="2114"/>
        <v>7.0947144377438806E-2</v>
      </c>
      <c r="DS761" s="6">
        <f t="shared" si="2114"/>
        <v>6.7911714770797965E-2</v>
      </c>
      <c r="DT761" s="6">
        <f t="shared" si="2114"/>
        <v>7.2124053371799501E-2</v>
      </c>
      <c r="DU761" s="6">
        <f t="shared" si="2114"/>
        <v>7.0298769771529004E-2</v>
      </c>
      <c r="DV761" s="178"/>
      <c r="DW761" s="6">
        <f t="shared" si="2115"/>
        <v>3.1123560535325241E-2</v>
      </c>
      <c r="DX761" s="6">
        <f t="shared" si="2115"/>
        <v>3.2840722495894911E-2</v>
      </c>
      <c r="DY761" s="6">
        <f t="shared" si="2115"/>
        <v>2.9299736302373279E-2</v>
      </c>
      <c r="DZ761" s="6">
        <f t="shared" si="2115"/>
        <v>2.9515938606847699E-2</v>
      </c>
      <c r="EA761" s="6">
        <f t="shared" si="2115"/>
        <v>2.8669724770642203E-2</v>
      </c>
      <c r="EB761" s="6">
        <f t="shared" si="2115"/>
        <v>3.0229746070133012E-2</v>
      </c>
      <c r="EC761" s="6">
        <f t="shared" si="2115"/>
        <v>2.8735632183908046E-2</v>
      </c>
      <c r="ED761" s="6">
        <f t="shared" si="2115"/>
        <v>2.8677946659019213E-2</v>
      </c>
      <c r="EE761" s="6">
        <f t="shared" si="2115"/>
        <v>2.8776978417266189E-2</v>
      </c>
      <c r="EF761" s="6">
        <f t="shared" si="2115"/>
        <v>2.8876696505919723E-2</v>
      </c>
      <c r="EG761" s="6">
        <f t="shared" si="2115"/>
        <v>3.0750307503075031E-2</v>
      </c>
      <c r="EH761" s="6">
        <f t="shared" si="2115"/>
        <v>3.0175015087507542E-2</v>
      </c>
    </row>
    <row r="762" spans="2:138" x14ac:dyDescent="0.25">
      <c r="B762" s="51">
        <v>69155</v>
      </c>
      <c r="C762" s="51"/>
      <c r="D762" t="str" cm="1">
        <f t="array" ref="D762">_xll.OneStreamExcelAddIn.XFFunctions.XFGetMemberInfo("Description","Account",B762)</f>
        <v>Credit Card Fees</v>
      </c>
      <c r="E762" s="6">
        <f t="shared" si="2065"/>
        <v>0.3071624266144814</v>
      </c>
      <c r="F762" s="6">
        <f t="shared" si="2065"/>
        <v>0.24509803921568626</v>
      </c>
      <c r="G762" s="6">
        <f t="shared" si="2066"/>
        <v>-6.2064387398795134E-2</v>
      </c>
      <c r="H762" s="55">
        <f t="shared" si="2067"/>
        <v>-0.25322270058708418</v>
      </c>
      <c r="I762" s="41"/>
      <c r="J762" s="6">
        <f t="shared" si="2068"/>
        <v>0.16376998651512234</v>
      </c>
      <c r="K762" s="6">
        <f t="shared" si="2068"/>
        <v>0.25195716728156214</v>
      </c>
      <c r="L762" s="6">
        <f t="shared" si="2069"/>
        <v>8.8187180766439804E-2</v>
      </c>
      <c r="M762" s="40">
        <f t="shared" si="2070"/>
        <v>0.35000862137765909</v>
      </c>
      <c r="N762" s="41"/>
      <c r="O762" s="6">
        <f t="shared" si="2071"/>
        <v>0.20586370234548096</v>
      </c>
      <c r="P762" s="6">
        <f t="shared" si="2072"/>
        <v>4.2093715830358619E-2</v>
      </c>
      <c r="Q762" s="40">
        <f t="shared" si="2073"/>
        <v>0.20447371416509766</v>
      </c>
      <c r="R762" s="41"/>
      <c r="S762" s="6">
        <f t="shared" si="2116"/>
        <v>0</v>
      </c>
      <c r="T762" s="6">
        <f t="shared" si="2074"/>
        <v>-0.3071624266144814</v>
      </c>
      <c r="U762" s="40">
        <f t="shared" si="2075"/>
        <v>0</v>
      </c>
      <c r="V762" s="41"/>
      <c r="W762" s="42"/>
      <c r="X762" s="43"/>
      <c r="Y762" s="42"/>
      <c r="Z762" s="44"/>
      <c r="AB762" s="6">
        <f t="shared" si="2076"/>
        <v>0.1160497792051385</v>
      </c>
      <c r="AC762" s="6">
        <f t="shared" si="2076"/>
        <v>0.25353132922854038</v>
      </c>
      <c r="AD762" s="6">
        <f t="shared" si="2077"/>
        <v>0.1374815500234019</v>
      </c>
      <c r="AE762" s="40">
        <f t="shared" si="2078"/>
        <v>0.54226651373516088</v>
      </c>
      <c r="AG762" s="6">
        <f t="shared" si="2079"/>
        <v>0.13694378463974663</v>
      </c>
      <c r="AH762" s="6">
        <f t="shared" si="2079"/>
        <v>0.26676829268292684</v>
      </c>
      <c r="AI762" s="6">
        <f t="shared" si="2080"/>
        <v>0.12982450804318021</v>
      </c>
      <c r="AJ762" s="40">
        <f t="shared" si="2081"/>
        <v>0.48665644157900695</v>
      </c>
      <c r="AL762" s="6">
        <f t="shared" si="2082"/>
        <v>9.9807829181494653E-2</v>
      </c>
      <c r="AM762" s="6">
        <f t="shared" si="2082"/>
        <v>0.24373259052924792</v>
      </c>
      <c r="AN762" s="6">
        <f t="shared" si="2083"/>
        <v>0.14392476134775328</v>
      </c>
      <c r="AO762" s="40">
        <f t="shared" si="2084"/>
        <v>0.59050273512963913</v>
      </c>
      <c r="AQ762" s="6">
        <f t="shared" si="2085"/>
        <v>0.3071624266144814</v>
      </c>
      <c r="AR762" s="6">
        <f t="shared" si="2085"/>
        <v>0.24509803921568626</v>
      </c>
      <c r="AS762" s="6">
        <f t="shared" si="2086"/>
        <v>-6.2064387398795134E-2</v>
      </c>
      <c r="AT762" s="40">
        <f t="shared" si="2087"/>
        <v>-0.25322270058708418</v>
      </c>
      <c r="AV762" s="6">
        <f t="shared" si="2088"/>
        <v>0.16376998651512234</v>
      </c>
      <c r="AW762" s="6">
        <f t="shared" si="2088"/>
        <v>0.24146257330113832</v>
      </c>
      <c r="AX762" s="6">
        <f t="shared" si="2089"/>
        <v>7.7692586786015982E-2</v>
      </c>
      <c r="AY762" s="40">
        <f t="shared" si="2090"/>
        <v>0.32175829870380046</v>
      </c>
      <c r="BA762" s="6">
        <f t="shared" si="2091"/>
        <v>0</v>
      </c>
      <c r="BB762" s="6">
        <f t="shared" si="2091"/>
        <v>0.24552788495264818</v>
      </c>
      <c r="BC762" s="6">
        <f t="shared" si="2092"/>
        <v>0.24552788495264818</v>
      </c>
      <c r="BD762" s="40">
        <f t="shared" si="2093"/>
        <v>1</v>
      </c>
      <c r="BF762" s="6">
        <f t="shared" si="2094"/>
        <v>0</v>
      </c>
      <c r="BG762" s="6">
        <f t="shared" si="2094"/>
        <v>0.24238227146814403</v>
      </c>
      <c r="BH762" s="6">
        <f t="shared" si="2095"/>
        <v>0.24238227146814403</v>
      </c>
      <c r="BI762" s="40">
        <f t="shared" si="2096"/>
        <v>1</v>
      </c>
      <c r="BK762" s="6">
        <f t="shared" si="2097"/>
        <v>0</v>
      </c>
      <c r="BL762" s="6">
        <f t="shared" si="2097"/>
        <v>0.25125628140703515</v>
      </c>
      <c r="BM762" s="6">
        <f t="shared" si="2098"/>
        <v>0.25125628140703515</v>
      </c>
      <c r="BN762" s="40">
        <f t="shared" si="2099"/>
        <v>1</v>
      </c>
      <c r="BP762" s="6">
        <f t="shared" si="2100"/>
        <v>0</v>
      </c>
      <c r="BQ762" s="6">
        <f t="shared" si="2100"/>
        <v>0.24831500532103584</v>
      </c>
      <c r="BR762" s="6">
        <f t="shared" si="2101"/>
        <v>0.24831500532103584</v>
      </c>
      <c r="BS762" s="40">
        <f t="shared" si="2102"/>
        <v>1</v>
      </c>
      <c r="BU762" s="6">
        <f t="shared" si="2103"/>
        <v>0</v>
      </c>
      <c r="BV762" s="6">
        <f t="shared" si="2103"/>
        <v>0.23769100169779286</v>
      </c>
      <c r="BW762" s="6">
        <f t="shared" si="2104"/>
        <v>0.23769100169779286</v>
      </c>
      <c r="BX762" s="40">
        <f t="shared" si="2105"/>
        <v>1</v>
      </c>
      <c r="BZ762" s="6">
        <f t="shared" si="2106"/>
        <v>0</v>
      </c>
      <c r="CA762" s="6">
        <f t="shared" si="2106"/>
        <v>0.25243418680129825</v>
      </c>
      <c r="CB762" s="6">
        <f t="shared" si="2107"/>
        <v>0.25243418680129825</v>
      </c>
      <c r="CC762" s="40">
        <f t="shared" si="2108"/>
        <v>1</v>
      </c>
      <c r="CE762" s="6">
        <f t="shared" si="2109"/>
        <v>0</v>
      </c>
      <c r="CF762" s="6">
        <f t="shared" si="2109"/>
        <v>0.24604569420035149</v>
      </c>
      <c r="CG762" s="6">
        <f t="shared" si="2110"/>
        <v>0.24604569420035149</v>
      </c>
      <c r="CH762" s="40">
        <f t="shared" si="2111"/>
        <v>1</v>
      </c>
      <c r="CI762" s="212"/>
      <c r="CJ762" s="6">
        <f t="shared" si="2112"/>
        <v>0.1160497792051385</v>
      </c>
      <c r="CK762" s="6">
        <f t="shared" si="2112"/>
        <v>0.13694378463974663</v>
      </c>
      <c r="CL762" s="6">
        <f t="shared" si="2112"/>
        <v>9.9807829181494653E-2</v>
      </c>
      <c r="CM762" s="6">
        <f t="shared" si="2112"/>
        <v>0.3071624266144814</v>
      </c>
      <c r="CN762" s="6">
        <f t="shared" si="2112"/>
        <v>0.16376998651512234</v>
      </c>
      <c r="CO762" s="6">
        <f t="shared" si="2112"/>
        <v>0</v>
      </c>
      <c r="CP762" s="6">
        <f t="shared" si="2112"/>
        <v>0</v>
      </c>
      <c r="CQ762" s="6">
        <f t="shared" si="2112"/>
        <v>0</v>
      </c>
      <c r="CR762" s="6">
        <f t="shared" si="2112"/>
        <v>0</v>
      </c>
      <c r="CS762" s="6">
        <f t="shared" si="2112"/>
        <v>0</v>
      </c>
      <c r="CT762" s="6">
        <f t="shared" si="2112"/>
        <v>0</v>
      </c>
      <c r="CU762" s="6">
        <f t="shared" si="2112"/>
        <v>0</v>
      </c>
      <c r="CV762" s="212"/>
      <c r="CW762" s="6">
        <f t="shared" si="2113"/>
        <v>0.27176112712135769</v>
      </c>
      <c r="CX762" s="6">
        <f t="shared" si="2113"/>
        <v>0.13136542239685658</v>
      </c>
      <c r="CY762" s="6">
        <f t="shared" si="2113"/>
        <v>0.18874254896395121</v>
      </c>
      <c r="CZ762" s="6">
        <f t="shared" si="2113"/>
        <v>0.23007081735025081</v>
      </c>
      <c r="DA762" s="6">
        <f t="shared" si="2113"/>
        <v>0.12171578640210097</v>
      </c>
      <c r="DB762" s="6">
        <f t="shared" si="2113"/>
        <v>7.5778910481044917E-2</v>
      </c>
      <c r="DC762" s="6">
        <f t="shared" si="2113"/>
        <v>0.30359999999999998</v>
      </c>
      <c r="DD762" s="6">
        <f t="shared" si="2113"/>
        <v>0.68916512744735869</v>
      </c>
      <c r="DE762" s="6">
        <f t="shared" si="2113"/>
        <v>9.4120437956204381E-2</v>
      </c>
      <c r="DF762" s="6">
        <f t="shared" si="2113"/>
        <v>5.4957059429749225E-2</v>
      </c>
      <c r="DG762" s="6">
        <f t="shared" si="2113"/>
        <v>0.16824574669187145</v>
      </c>
      <c r="DH762" s="6">
        <f t="shared" si="2113"/>
        <v>9.6377917414721723E-2</v>
      </c>
      <c r="DI762" s="178"/>
      <c r="DJ762" s="6">
        <f t="shared" si="2114"/>
        <v>0.25353132922854038</v>
      </c>
      <c r="DK762" s="6">
        <f t="shared" si="2114"/>
        <v>0.26676829268292684</v>
      </c>
      <c r="DL762" s="6">
        <f t="shared" si="2114"/>
        <v>0.24373259052924792</v>
      </c>
      <c r="DM762" s="6">
        <f t="shared" si="2114"/>
        <v>0.24509803921568626</v>
      </c>
      <c r="DN762" s="6">
        <f t="shared" si="2114"/>
        <v>0.24146257330113832</v>
      </c>
      <c r="DO762" s="6">
        <f t="shared" si="2114"/>
        <v>0.24552788495264818</v>
      </c>
      <c r="DP762" s="6">
        <f t="shared" si="2114"/>
        <v>0.24238227146814403</v>
      </c>
      <c r="DQ762" s="6">
        <f t="shared" si="2114"/>
        <v>0.25125628140703515</v>
      </c>
      <c r="DR762" s="6">
        <f t="shared" si="2114"/>
        <v>0.24831500532103584</v>
      </c>
      <c r="DS762" s="6">
        <f t="shared" si="2114"/>
        <v>0.23769100169779286</v>
      </c>
      <c r="DT762" s="6">
        <f t="shared" si="2114"/>
        <v>0.25243418680129825</v>
      </c>
      <c r="DU762" s="6">
        <f t="shared" si="2114"/>
        <v>0.24604569420035149</v>
      </c>
      <c r="DV762" s="178"/>
      <c r="DW762" s="6">
        <f t="shared" si="2115"/>
        <v>0.26458077276688452</v>
      </c>
      <c r="DX762" s="6">
        <f t="shared" si="2115"/>
        <v>0.27917678007224961</v>
      </c>
      <c r="DY762" s="6">
        <f t="shared" si="2115"/>
        <v>0.24907842600644595</v>
      </c>
      <c r="DZ762" s="6">
        <f t="shared" si="2115"/>
        <v>0.2509161962455726</v>
      </c>
      <c r="EA762" s="6">
        <f t="shared" si="2115"/>
        <v>0.24372336995412844</v>
      </c>
      <c r="EB762" s="6">
        <f t="shared" si="2115"/>
        <v>0.25698350304715839</v>
      </c>
      <c r="EC762" s="6">
        <f t="shared" si="2115"/>
        <v>0.24428359656321838</v>
      </c>
      <c r="ED762" s="6">
        <f t="shared" si="2115"/>
        <v>0.24379322688844279</v>
      </c>
      <c r="EE762" s="6">
        <f t="shared" si="2115"/>
        <v>0.24463509326618704</v>
      </c>
      <c r="EF762" s="6">
        <f t="shared" si="2115"/>
        <v>0.245482622281259</v>
      </c>
      <c r="EG762" s="6">
        <f t="shared" si="2115"/>
        <v>0.26140824408979091</v>
      </c>
      <c r="EH762" s="6">
        <f t="shared" si="2115"/>
        <v>0.25651822420639714</v>
      </c>
    </row>
    <row r="763" spans="2:138" x14ac:dyDescent="0.25">
      <c r="B763" s="51">
        <v>69156</v>
      </c>
      <c r="C763" s="51"/>
      <c r="D763" t="str" cm="1">
        <f t="array" ref="D763">_xll.OneStreamExcelAddIn.XFFunctions.XFGetMemberInfo("Description","Account",B763)</f>
        <v>Books / Subscriptions</v>
      </c>
      <c r="E763" s="6">
        <f t="shared" si="2065"/>
        <v>0.12745205479452054</v>
      </c>
      <c r="F763" s="6">
        <f t="shared" si="2065"/>
        <v>8.7614145658263309E-2</v>
      </c>
      <c r="G763" s="6">
        <f t="shared" si="2066"/>
        <v>-3.9837909136257232E-2</v>
      </c>
      <c r="H763" s="55">
        <f t="shared" si="2067"/>
        <v>-0.45469722767878096</v>
      </c>
      <c r="I763" s="41"/>
      <c r="J763" s="6">
        <f t="shared" si="2068"/>
        <v>5.3102485070314003E-2</v>
      </c>
      <c r="K763" s="6">
        <f t="shared" si="2068"/>
        <v>9.0066048771708804E-2</v>
      </c>
      <c r="L763" s="6">
        <f t="shared" si="2069"/>
        <v>3.6963563701394801E-2</v>
      </c>
      <c r="M763" s="40">
        <f t="shared" si="2070"/>
        <v>0.41040507722379016</v>
      </c>
      <c r="N763" s="41"/>
      <c r="O763" s="6">
        <f t="shared" si="2071"/>
        <v>4.3806249522499806E-2</v>
      </c>
      <c r="P763" s="6">
        <f t="shared" si="2072"/>
        <v>-9.2962355478141967E-3</v>
      </c>
      <c r="Q763" s="40">
        <f t="shared" si="2073"/>
        <v>-0.21221254156988389</v>
      </c>
      <c r="R763" s="41"/>
      <c r="S763" s="6">
        <f t="shared" si="2116"/>
        <v>0</v>
      </c>
      <c r="T763" s="6">
        <f t="shared" si="2074"/>
        <v>-0.12745205479452054</v>
      </c>
      <c r="U763" s="40">
        <f t="shared" si="2075"/>
        <v>0</v>
      </c>
      <c r="V763" s="41"/>
      <c r="W763" s="42"/>
      <c r="X763" s="43"/>
      <c r="Y763" s="42"/>
      <c r="Z763" s="44"/>
      <c r="AB763" s="6">
        <f t="shared" si="2076"/>
        <v>1.4150943396226415E-2</v>
      </c>
      <c r="AC763" s="6">
        <f t="shared" si="2076"/>
        <v>9.0628757696486775E-2</v>
      </c>
      <c r="AD763" s="6">
        <f t="shared" si="2077"/>
        <v>7.6477814300260363E-2</v>
      </c>
      <c r="AE763" s="40">
        <f t="shared" si="2078"/>
        <v>0.84385813337950044</v>
      </c>
      <c r="AG763" s="6">
        <f t="shared" si="2079"/>
        <v>1.4394299287410926E-2</v>
      </c>
      <c r="AH763" s="6">
        <f t="shared" si="2079"/>
        <v>9.5360518292682925E-2</v>
      </c>
      <c r="AI763" s="6">
        <f t="shared" si="2080"/>
        <v>8.0966219005271997E-2</v>
      </c>
      <c r="AJ763" s="40">
        <f t="shared" si="2081"/>
        <v>0.84905388996280851</v>
      </c>
      <c r="AL763" s="6">
        <f t="shared" si="2082"/>
        <v>5.4825622775800713E-2</v>
      </c>
      <c r="AM763" s="6">
        <f t="shared" si="2082"/>
        <v>8.7126044568245131E-2</v>
      </c>
      <c r="AN763" s="6">
        <f t="shared" si="2083"/>
        <v>3.2300421792444418E-2</v>
      </c>
      <c r="AO763" s="40">
        <f t="shared" si="2084"/>
        <v>0.37073210372982968</v>
      </c>
      <c r="AQ763" s="6">
        <f t="shared" si="2085"/>
        <v>0.12745205479452054</v>
      </c>
      <c r="AR763" s="6">
        <f t="shared" si="2085"/>
        <v>8.7614145658263309E-2</v>
      </c>
      <c r="AS763" s="6">
        <f t="shared" si="2086"/>
        <v>-3.9837909136257232E-2</v>
      </c>
      <c r="AT763" s="40">
        <f t="shared" si="2087"/>
        <v>-0.45469722767878096</v>
      </c>
      <c r="AV763" s="6">
        <f t="shared" si="2088"/>
        <v>5.3102485070314003E-2</v>
      </c>
      <c r="AW763" s="6">
        <f t="shared" si="2088"/>
        <v>8.6314591238358052E-2</v>
      </c>
      <c r="AX763" s="6">
        <f t="shared" si="2089"/>
        <v>3.3212106168044049E-2</v>
      </c>
      <c r="AY763" s="40">
        <f t="shared" si="2090"/>
        <v>0.38477974223765599</v>
      </c>
      <c r="BA763" s="6">
        <f t="shared" si="2091"/>
        <v>0</v>
      </c>
      <c r="BB763" s="6">
        <f t="shared" si="2091"/>
        <v>8.7767800771659063E-2</v>
      </c>
      <c r="BC763" s="6">
        <f t="shared" si="2092"/>
        <v>8.7767800771659063E-2</v>
      </c>
      <c r="BD763" s="40">
        <f t="shared" si="2093"/>
        <v>1</v>
      </c>
      <c r="BF763" s="6">
        <f t="shared" si="2094"/>
        <v>0</v>
      </c>
      <c r="BG763" s="6">
        <f t="shared" si="2094"/>
        <v>8.6643351800554019E-2</v>
      </c>
      <c r="BH763" s="6">
        <f t="shared" si="2095"/>
        <v>8.6643351800554019E-2</v>
      </c>
      <c r="BI763" s="40">
        <f t="shared" si="2096"/>
        <v>1</v>
      </c>
      <c r="BK763" s="6">
        <f t="shared" si="2097"/>
        <v>0</v>
      </c>
      <c r="BL763" s="6">
        <f t="shared" si="2097"/>
        <v>8.9815506101938267E-2</v>
      </c>
      <c r="BM763" s="6">
        <f t="shared" si="2098"/>
        <v>8.9815506101938267E-2</v>
      </c>
      <c r="BN763" s="40">
        <f t="shared" si="2099"/>
        <v>1</v>
      </c>
      <c r="BP763" s="6">
        <f t="shared" si="2100"/>
        <v>0</v>
      </c>
      <c r="BQ763" s="6">
        <f t="shared" si="2100"/>
        <v>8.8764100744945021E-2</v>
      </c>
      <c r="BR763" s="6">
        <f t="shared" si="2101"/>
        <v>8.8764100744945021E-2</v>
      </c>
      <c r="BS763" s="40">
        <f t="shared" si="2102"/>
        <v>1</v>
      </c>
      <c r="BU763" s="6">
        <f t="shared" si="2103"/>
        <v>0</v>
      </c>
      <c r="BV763" s="6">
        <f t="shared" si="2103"/>
        <v>8.4966383701188461E-2</v>
      </c>
      <c r="BW763" s="6">
        <f t="shared" si="2104"/>
        <v>8.4966383701188461E-2</v>
      </c>
      <c r="BX763" s="40">
        <f t="shared" si="2105"/>
        <v>1</v>
      </c>
      <c r="BZ763" s="6">
        <f t="shared" si="2106"/>
        <v>0</v>
      </c>
      <c r="CA763" s="6">
        <f t="shared" si="2106"/>
        <v>9.0236566895059503E-2</v>
      </c>
      <c r="CB763" s="6">
        <f t="shared" si="2107"/>
        <v>9.0236566895059503E-2</v>
      </c>
      <c r="CC763" s="40">
        <f t="shared" si="2108"/>
        <v>1</v>
      </c>
      <c r="CE763" s="6">
        <f t="shared" si="2109"/>
        <v>0</v>
      </c>
      <c r="CF763" s="6">
        <f t="shared" si="2109"/>
        <v>8.795289982425307E-2</v>
      </c>
      <c r="CG763" s="6">
        <f t="shared" si="2110"/>
        <v>8.795289982425307E-2</v>
      </c>
      <c r="CH763" s="40">
        <f t="shared" si="2111"/>
        <v>1</v>
      </c>
      <c r="CI763" s="212"/>
      <c r="CJ763" s="6">
        <f t="shared" si="2112"/>
        <v>1.4150943396226415E-2</v>
      </c>
      <c r="CK763" s="6">
        <f t="shared" si="2112"/>
        <v>1.4394299287410926E-2</v>
      </c>
      <c r="CL763" s="6">
        <f t="shared" si="2112"/>
        <v>5.4825622775800713E-2</v>
      </c>
      <c r="CM763" s="6">
        <f t="shared" si="2112"/>
        <v>0.12745205479452054</v>
      </c>
      <c r="CN763" s="6">
        <f t="shared" si="2112"/>
        <v>5.3102485070314003E-2</v>
      </c>
      <c r="CO763" s="6">
        <f t="shared" si="2112"/>
        <v>0</v>
      </c>
      <c r="CP763" s="6">
        <f t="shared" si="2112"/>
        <v>0</v>
      </c>
      <c r="CQ763" s="6">
        <f t="shared" si="2112"/>
        <v>0</v>
      </c>
      <c r="CR763" s="6">
        <f t="shared" si="2112"/>
        <v>0</v>
      </c>
      <c r="CS763" s="6">
        <f t="shared" si="2112"/>
        <v>0</v>
      </c>
      <c r="CT763" s="6">
        <f t="shared" si="2112"/>
        <v>0</v>
      </c>
      <c r="CU763" s="6">
        <f t="shared" si="2112"/>
        <v>0</v>
      </c>
      <c r="CV763" s="212"/>
      <c r="CW763" s="6">
        <f t="shared" si="2113"/>
        <v>4.6333653538264484E-2</v>
      </c>
      <c r="CX763" s="6">
        <f t="shared" si="2113"/>
        <v>1.9643091028159792E-2</v>
      </c>
      <c r="CY763" s="6">
        <f t="shared" si="2113"/>
        <v>0.10465228498438831</v>
      </c>
      <c r="CZ763" s="6">
        <f t="shared" si="2113"/>
        <v>0</v>
      </c>
      <c r="DA763" s="6">
        <f t="shared" si="2113"/>
        <v>7.1637000291800415E-3</v>
      </c>
      <c r="DB763" s="6">
        <f t="shared" si="2113"/>
        <v>0.22624084103217584</v>
      </c>
      <c r="DC763" s="6">
        <f t="shared" si="2113"/>
        <v>4.4251239669421495E-2</v>
      </c>
      <c r="DD763" s="6">
        <f t="shared" si="2113"/>
        <v>5.1200591060214257E-3</v>
      </c>
      <c r="DE763" s="6">
        <f t="shared" si="2113"/>
        <v>2.5678832116788321E-2</v>
      </c>
      <c r="DF763" s="6">
        <f t="shared" si="2113"/>
        <v>0.10551700446581931</v>
      </c>
      <c r="DG763" s="6">
        <f t="shared" si="2113"/>
        <v>6.5913043478260866E-2</v>
      </c>
      <c r="DH763" s="6">
        <f t="shared" si="2113"/>
        <v>0.43551615798922805</v>
      </c>
      <c r="DI763" s="178"/>
      <c r="DJ763" s="6">
        <f t="shared" si="2114"/>
        <v>9.0628757696486775E-2</v>
      </c>
      <c r="DK763" s="6">
        <f t="shared" si="2114"/>
        <v>9.5360518292682925E-2</v>
      </c>
      <c r="DL763" s="6">
        <f t="shared" si="2114"/>
        <v>8.7126044568245131E-2</v>
      </c>
      <c r="DM763" s="6">
        <f t="shared" si="2114"/>
        <v>8.7614145658263309E-2</v>
      </c>
      <c r="DN763" s="6">
        <f t="shared" si="2114"/>
        <v>8.6314591238358052E-2</v>
      </c>
      <c r="DO763" s="6">
        <f t="shared" si="2114"/>
        <v>8.7767800771659063E-2</v>
      </c>
      <c r="DP763" s="6">
        <f t="shared" si="2114"/>
        <v>8.6643351800554019E-2</v>
      </c>
      <c r="DQ763" s="6">
        <f t="shared" si="2114"/>
        <v>8.9815506101938267E-2</v>
      </c>
      <c r="DR763" s="6">
        <f t="shared" si="2114"/>
        <v>8.8764100744945021E-2</v>
      </c>
      <c r="DS763" s="6">
        <f t="shared" si="2114"/>
        <v>8.4966383701188461E-2</v>
      </c>
      <c r="DT763" s="6">
        <f t="shared" si="2114"/>
        <v>9.0236566895059503E-2</v>
      </c>
      <c r="DU763" s="6">
        <f t="shared" si="2114"/>
        <v>8.795289982425307E-2</v>
      </c>
      <c r="DV763" s="178"/>
      <c r="DW763" s="6">
        <f t="shared" si="2115"/>
        <v>-2.1296218928104578E-2</v>
      </c>
      <c r="DX763" s="6">
        <f t="shared" si="2115"/>
        <v>-2.1676867328735635E-2</v>
      </c>
      <c r="DY763" s="6">
        <f t="shared" si="2115"/>
        <v>-2.1175056886024026E-2</v>
      </c>
      <c r="DZ763" s="6">
        <f t="shared" si="2115"/>
        <v>-2.2723410694214876E-2</v>
      </c>
      <c r="EA763" s="6">
        <f t="shared" si="2115"/>
        <v>-2.2689091137614682E-2</v>
      </c>
      <c r="EB763" s="6">
        <f t="shared" si="2115"/>
        <v>-2.2293189327690449E-2</v>
      </c>
      <c r="EC763" s="6">
        <f t="shared" si="2115"/>
        <v>-2.1955870613793105E-2</v>
      </c>
      <c r="ED763" s="6">
        <f t="shared" si="2115"/>
        <v>-2.2314100994551188E-2</v>
      </c>
      <c r="EE763" s="6">
        <f t="shared" si="2115"/>
        <v>-2.259300442705036E-2</v>
      </c>
      <c r="EF763" s="6">
        <f t="shared" si="2115"/>
        <v>-2.3355762915391279E-2</v>
      </c>
      <c r="EG763" s="6">
        <f t="shared" si="2115"/>
        <v>-2.3770401348093481E-2</v>
      </c>
      <c r="EH763" s="6">
        <f t="shared" si="2115"/>
        <v>-2.3099442112251057E-2</v>
      </c>
    </row>
    <row r="764" spans="2:138" x14ac:dyDescent="0.25">
      <c r="B764" s="51">
        <v>69157</v>
      </c>
      <c r="C764" s="51"/>
      <c r="D764" t="str" cm="1">
        <f t="array" ref="D764">_xll.OneStreamExcelAddIn.XFFunctions.XFGetMemberInfo("Description","Account",B764)</f>
        <v>Contributions/Donation</v>
      </c>
      <c r="E764" s="6">
        <f t="shared" si="2065"/>
        <v>0</v>
      </c>
      <c r="F764" s="6">
        <f t="shared" si="2065"/>
        <v>0.70028011204481788</v>
      </c>
      <c r="G764" s="6">
        <f t="shared" si="2066"/>
        <v>0.70028011204481788</v>
      </c>
      <c r="H764" s="55">
        <f t="shared" si="2067"/>
        <v>1</v>
      </c>
      <c r="I764" s="41"/>
      <c r="J764" s="6">
        <f t="shared" si="2068"/>
        <v>0</v>
      </c>
      <c r="K764" s="6">
        <f t="shared" si="2068"/>
        <v>0.71987762080446327</v>
      </c>
      <c r="L764" s="6">
        <f t="shared" si="2069"/>
        <v>0.71987762080446327</v>
      </c>
      <c r="M764" s="40">
        <f t="shared" si="2070"/>
        <v>1</v>
      </c>
      <c r="N764" s="41"/>
      <c r="O764" s="6">
        <f t="shared" si="2071"/>
        <v>0</v>
      </c>
      <c r="P764" s="6">
        <f t="shared" si="2072"/>
        <v>0</v>
      </c>
      <c r="Q764" s="40">
        <f t="shared" si="2073"/>
        <v>0</v>
      </c>
      <c r="R764" s="41"/>
      <c r="S764" s="6">
        <f t="shared" si="2116"/>
        <v>0</v>
      </c>
      <c r="T764" s="6">
        <f t="shared" si="2074"/>
        <v>0</v>
      </c>
      <c r="U764" s="40">
        <f t="shared" si="2075"/>
        <v>0</v>
      </c>
      <c r="V764" s="41"/>
      <c r="W764" s="42"/>
      <c r="X764" s="43"/>
      <c r="Y764" s="42"/>
      <c r="Z764" s="44"/>
      <c r="AB764" s="6">
        <f t="shared" si="2076"/>
        <v>0</v>
      </c>
      <c r="AC764" s="6">
        <f t="shared" si="2076"/>
        <v>0.72437522636725826</v>
      </c>
      <c r="AD764" s="6">
        <f t="shared" si="2077"/>
        <v>0.72437522636725826</v>
      </c>
      <c r="AE764" s="40">
        <f t="shared" si="2078"/>
        <v>1</v>
      </c>
      <c r="AG764" s="6">
        <f t="shared" si="2079"/>
        <v>0</v>
      </c>
      <c r="AH764" s="6">
        <f t="shared" si="2079"/>
        <v>0.76219512195121952</v>
      </c>
      <c r="AI764" s="6">
        <f t="shared" si="2080"/>
        <v>0.76219512195121952</v>
      </c>
      <c r="AJ764" s="40">
        <f t="shared" si="2081"/>
        <v>1</v>
      </c>
      <c r="AL764" s="6">
        <f t="shared" si="2082"/>
        <v>0</v>
      </c>
      <c r="AM764" s="6">
        <f t="shared" si="2082"/>
        <v>0.69637883008356549</v>
      </c>
      <c r="AN764" s="6">
        <f t="shared" si="2083"/>
        <v>0.69637883008356549</v>
      </c>
      <c r="AO764" s="40">
        <f t="shared" si="2084"/>
        <v>1</v>
      </c>
      <c r="AQ764" s="6">
        <f t="shared" si="2085"/>
        <v>0</v>
      </c>
      <c r="AR764" s="6">
        <f t="shared" si="2085"/>
        <v>0.70028011204481788</v>
      </c>
      <c r="AS764" s="6">
        <f t="shared" si="2086"/>
        <v>0.70028011204481788</v>
      </c>
      <c r="AT764" s="40">
        <f t="shared" si="2087"/>
        <v>1</v>
      </c>
      <c r="AV764" s="6">
        <f t="shared" si="2088"/>
        <v>0</v>
      </c>
      <c r="AW764" s="6">
        <f t="shared" si="2088"/>
        <v>0.68989306657468097</v>
      </c>
      <c r="AX764" s="6">
        <f t="shared" si="2089"/>
        <v>0.68989306657468097</v>
      </c>
      <c r="AY764" s="40">
        <f t="shared" si="2090"/>
        <v>1</v>
      </c>
      <c r="BA764" s="6">
        <f t="shared" si="2091"/>
        <v>0</v>
      </c>
      <c r="BB764" s="6">
        <f t="shared" si="2091"/>
        <v>0.70150824272185197</v>
      </c>
      <c r="BC764" s="6">
        <f t="shared" si="2092"/>
        <v>0.70150824272185197</v>
      </c>
      <c r="BD764" s="40">
        <f t="shared" si="2093"/>
        <v>1</v>
      </c>
      <c r="BF764" s="6">
        <f t="shared" si="2094"/>
        <v>0</v>
      </c>
      <c r="BG764" s="6">
        <f t="shared" si="2094"/>
        <v>0.69252077562326875</v>
      </c>
      <c r="BH764" s="6">
        <f t="shared" si="2095"/>
        <v>0.69252077562326875</v>
      </c>
      <c r="BI764" s="40">
        <f t="shared" si="2096"/>
        <v>1</v>
      </c>
      <c r="BK764" s="6">
        <f t="shared" si="2097"/>
        <v>0</v>
      </c>
      <c r="BL764" s="6">
        <f t="shared" si="2097"/>
        <v>0.71787508973438618</v>
      </c>
      <c r="BM764" s="6">
        <f t="shared" si="2098"/>
        <v>0.71787508973438618</v>
      </c>
      <c r="BN764" s="40">
        <f t="shared" si="2099"/>
        <v>1</v>
      </c>
      <c r="BP764" s="6">
        <f t="shared" si="2100"/>
        <v>0</v>
      </c>
      <c r="BQ764" s="6">
        <f t="shared" si="2100"/>
        <v>0.70947144377438809</v>
      </c>
      <c r="BR764" s="6">
        <f t="shared" si="2101"/>
        <v>0.70947144377438809</v>
      </c>
      <c r="BS764" s="40">
        <f t="shared" si="2102"/>
        <v>1</v>
      </c>
      <c r="BU764" s="6">
        <f t="shared" si="2103"/>
        <v>0</v>
      </c>
      <c r="BV764" s="6">
        <f t="shared" si="2103"/>
        <v>0.6791171477079796</v>
      </c>
      <c r="BW764" s="6">
        <f t="shared" si="2104"/>
        <v>0.6791171477079796</v>
      </c>
      <c r="BX764" s="40">
        <f t="shared" si="2105"/>
        <v>1</v>
      </c>
      <c r="BZ764" s="6">
        <f t="shared" si="2106"/>
        <v>0</v>
      </c>
      <c r="CA764" s="6">
        <f t="shared" si="2106"/>
        <v>0.7212405337179949</v>
      </c>
      <c r="CB764" s="6">
        <f t="shared" si="2107"/>
        <v>0.7212405337179949</v>
      </c>
      <c r="CC764" s="40">
        <f t="shared" si="2108"/>
        <v>1</v>
      </c>
      <c r="CE764" s="6">
        <f t="shared" si="2109"/>
        <v>0</v>
      </c>
      <c r="CF764" s="6">
        <f t="shared" si="2109"/>
        <v>0.70298769771529002</v>
      </c>
      <c r="CG764" s="6">
        <f t="shared" si="2110"/>
        <v>0.70298769771529002</v>
      </c>
      <c r="CH764" s="40">
        <f t="shared" si="2111"/>
        <v>1</v>
      </c>
      <c r="CI764" s="212"/>
      <c r="CJ764" s="6">
        <f t="shared" si="2112"/>
        <v>0</v>
      </c>
      <c r="CK764" s="6">
        <f t="shared" si="2112"/>
        <v>0</v>
      </c>
      <c r="CL764" s="6">
        <f t="shared" si="2112"/>
        <v>0</v>
      </c>
      <c r="CM764" s="6">
        <f t="shared" si="2112"/>
        <v>0</v>
      </c>
      <c r="CN764" s="6">
        <f t="shared" si="2112"/>
        <v>0</v>
      </c>
      <c r="CO764" s="6">
        <f t="shared" si="2112"/>
        <v>0</v>
      </c>
      <c r="CP764" s="6">
        <f t="shared" si="2112"/>
        <v>0</v>
      </c>
      <c r="CQ764" s="6">
        <f t="shared" si="2112"/>
        <v>0</v>
      </c>
      <c r="CR764" s="6">
        <f t="shared" si="2112"/>
        <v>0</v>
      </c>
      <c r="CS764" s="6">
        <f t="shared" si="2112"/>
        <v>0</v>
      </c>
      <c r="CT764" s="6">
        <f t="shared" si="2112"/>
        <v>0</v>
      </c>
      <c r="CU764" s="6">
        <f t="shared" si="2112"/>
        <v>0</v>
      </c>
      <c r="CV764" s="212"/>
      <c r="CW764" s="6">
        <f t="shared" si="2113"/>
        <v>0</v>
      </c>
      <c r="CX764" s="6">
        <f t="shared" si="2113"/>
        <v>0</v>
      </c>
      <c r="CY764" s="6">
        <f t="shared" si="2113"/>
        <v>0</v>
      </c>
      <c r="CZ764" s="6">
        <f t="shared" si="2113"/>
        <v>0</v>
      </c>
      <c r="DA764" s="6">
        <f t="shared" si="2113"/>
        <v>0</v>
      </c>
      <c r="DB764" s="6">
        <f t="shared" si="2113"/>
        <v>9.5571838165020712E-2</v>
      </c>
      <c r="DC764" s="6">
        <f t="shared" si="2113"/>
        <v>1.8181818181818181</v>
      </c>
      <c r="DD764" s="6">
        <f t="shared" si="2113"/>
        <v>1.2005910602142593</v>
      </c>
      <c r="DE764" s="6">
        <f t="shared" si="2113"/>
        <v>0.54744525547445255</v>
      </c>
      <c r="DF764" s="6">
        <f t="shared" si="2113"/>
        <v>0</v>
      </c>
      <c r="DG764" s="6">
        <f t="shared" si="2113"/>
        <v>0.20793950850661624</v>
      </c>
      <c r="DH764" s="6">
        <f t="shared" si="2113"/>
        <v>0</v>
      </c>
      <c r="DI764" s="178"/>
      <c r="DJ764" s="6">
        <f t="shared" si="2114"/>
        <v>0.72437522636725826</v>
      </c>
      <c r="DK764" s="6">
        <f t="shared" si="2114"/>
        <v>0.76219512195121952</v>
      </c>
      <c r="DL764" s="6">
        <f t="shared" si="2114"/>
        <v>0.69637883008356549</v>
      </c>
      <c r="DM764" s="6">
        <f t="shared" si="2114"/>
        <v>0.70028011204481788</v>
      </c>
      <c r="DN764" s="6">
        <f t="shared" si="2114"/>
        <v>0.68989306657468097</v>
      </c>
      <c r="DO764" s="6">
        <f t="shared" si="2114"/>
        <v>0.70150824272185197</v>
      </c>
      <c r="DP764" s="6">
        <f t="shared" si="2114"/>
        <v>0.69252077562326875</v>
      </c>
      <c r="DQ764" s="6">
        <f t="shared" si="2114"/>
        <v>0.71787508973438618</v>
      </c>
      <c r="DR764" s="6">
        <f t="shared" si="2114"/>
        <v>0.70947144377438809</v>
      </c>
      <c r="DS764" s="6">
        <f t="shared" si="2114"/>
        <v>0.6791171477079796</v>
      </c>
      <c r="DT764" s="6">
        <f t="shared" si="2114"/>
        <v>0.7212405337179949</v>
      </c>
      <c r="DU764" s="6">
        <f t="shared" si="2114"/>
        <v>0.70298769771529002</v>
      </c>
      <c r="DV764" s="178"/>
      <c r="DW764" s="6">
        <f t="shared" si="2115"/>
        <v>0.93370681605975725</v>
      </c>
      <c r="DX764" s="6">
        <f t="shared" si="2115"/>
        <v>0.98522167487684731</v>
      </c>
      <c r="DY764" s="6">
        <f t="shared" si="2115"/>
        <v>0.87899208907119841</v>
      </c>
      <c r="DZ764" s="6">
        <f t="shared" si="2115"/>
        <v>0.88547815820543097</v>
      </c>
      <c r="EA764" s="6">
        <f t="shared" si="2115"/>
        <v>0.86009174311926606</v>
      </c>
      <c r="EB764" s="6">
        <f t="shared" si="2115"/>
        <v>0.90689238210399037</v>
      </c>
      <c r="EC764" s="6">
        <f t="shared" si="2115"/>
        <v>0.86206896551724133</v>
      </c>
      <c r="ED764" s="6">
        <f t="shared" si="2115"/>
        <v>0.86033839977057647</v>
      </c>
      <c r="EE764" s="6">
        <f t="shared" si="2115"/>
        <v>0.86330935251798557</v>
      </c>
      <c r="EF764" s="6">
        <f t="shared" si="2115"/>
        <v>0.86630089517759168</v>
      </c>
      <c r="EG764" s="6">
        <f t="shared" si="2115"/>
        <v>0.92250922509225097</v>
      </c>
      <c r="EH764" s="6">
        <f t="shared" si="2115"/>
        <v>0.9052504526252263</v>
      </c>
    </row>
    <row r="765" spans="2:138" x14ac:dyDescent="0.25">
      <c r="B765" s="51">
        <v>69158</v>
      </c>
      <c r="C765" s="51"/>
      <c r="D765" t="str" cm="1">
        <f t="array" ref="D765">_xll.OneStreamExcelAddIn.XFFunctions.XFGetMemberInfo("Description","Account",B765)</f>
        <v>Dues</v>
      </c>
      <c r="E765" s="6">
        <f t="shared" si="2065"/>
        <v>2.2880547945205478</v>
      </c>
      <c r="F765" s="6">
        <f t="shared" si="2065"/>
        <v>1.8807102007468486</v>
      </c>
      <c r="G765" s="6">
        <f t="shared" si="2066"/>
        <v>-0.40734459377369925</v>
      </c>
      <c r="H765" s="55">
        <f t="shared" si="2067"/>
        <v>-0.2165908355322041</v>
      </c>
      <c r="I765" s="41"/>
      <c r="J765" s="6">
        <f t="shared" si="2068"/>
        <v>1.6200809092660373</v>
      </c>
      <c r="K765" s="6">
        <f t="shared" si="2068"/>
        <v>1.9333423318034733</v>
      </c>
      <c r="L765" s="6">
        <f t="shared" si="2069"/>
        <v>0.31326142253743594</v>
      </c>
      <c r="M765" s="40">
        <f t="shared" si="2070"/>
        <v>0.16203101612388393</v>
      </c>
      <c r="N765" s="41"/>
      <c r="O765" s="6">
        <f t="shared" si="2071"/>
        <v>1.4975322790129117</v>
      </c>
      <c r="P765" s="6">
        <f t="shared" si="2072"/>
        <v>-0.12254863025312557</v>
      </c>
      <c r="Q765" s="40">
        <f t="shared" si="2073"/>
        <v>-8.1833715353302874E-2</v>
      </c>
      <c r="R765" s="41"/>
      <c r="S765" s="6">
        <f t="shared" si="2116"/>
        <v>0</v>
      </c>
      <c r="T765" s="6">
        <f t="shared" si="2074"/>
        <v>-2.2880547945205478</v>
      </c>
      <c r="U765" s="40">
        <f t="shared" si="2075"/>
        <v>0</v>
      </c>
      <c r="V765" s="41"/>
      <c r="W765" s="42"/>
      <c r="X765" s="43"/>
      <c r="Y765" s="42"/>
      <c r="Z765" s="44"/>
      <c r="AB765" s="6">
        <f t="shared" si="2076"/>
        <v>2.7134323564833398</v>
      </c>
      <c r="AC765" s="6">
        <f t="shared" si="2076"/>
        <v>1.9454213449232161</v>
      </c>
      <c r="AD765" s="6">
        <f t="shared" si="2077"/>
        <v>-0.76801101156012375</v>
      </c>
      <c r="AE765" s="40">
        <f t="shared" si="2078"/>
        <v>-0.39477875246117256</v>
      </c>
      <c r="AG765" s="6">
        <f t="shared" si="2079"/>
        <v>0.86266429136975464</v>
      </c>
      <c r="AH765" s="6">
        <f t="shared" si="2079"/>
        <v>2.0469925050811737</v>
      </c>
      <c r="AI765" s="6">
        <f t="shared" si="2080"/>
        <v>1.1843282137114191</v>
      </c>
      <c r="AJ765" s="40">
        <f t="shared" si="2081"/>
        <v>0.57856988277758958</v>
      </c>
      <c r="AL765" s="6">
        <f t="shared" si="2082"/>
        <v>0.7243594306049822</v>
      </c>
      <c r="AM765" s="6">
        <f t="shared" si="2082"/>
        <v>1.8702327065922701</v>
      </c>
      <c r="AN765" s="6">
        <f t="shared" si="2083"/>
        <v>1.1458732759872881</v>
      </c>
      <c r="AO765" s="40">
        <f t="shared" si="2084"/>
        <v>0.6126902133345592</v>
      </c>
      <c r="AQ765" s="6">
        <f t="shared" si="2085"/>
        <v>2.2880547945205478</v>
      </c>
      <c r="AR765" s="6">
        <f t="shared" si="2085"/>
        <v>1.8807102007468486</v>
      </c>
      <c r="AS765" s="6">
        <f t="shared" si="2086"/>
        <v>-0.40734459377369925</v>
      </c>
      <c r="AT765" s="40">
        <f t="shared" si="2087"/>
        <v>-0.2165908355322041</v>
      </c>
      <c r="AV765" s="6">
        <f t="shared" si="2088"/>
        <v>1.6200809092660373</v>
      </c>
      <c r="AW765" s="6">
        <f t="shared" si="2088"/>
        <v>1.8528141888006209</v>
      </c>
      <c r="AX765" s="6">
        <f t="shared" si="2089"/>
        <v>0.23273327953458356</v>
      </c>
      <c r="AY765" s="40">
        <f t="shared" si="2090"/>
        <v>0.12561069584923593</v>
      </c>
      <c r="BA765" s="6">
        <f t="shared" si="2091"/>
        <v>0</v>
      </c>
      <c r="BB765" s="6">
        <f t="shared" si="2091"/>
        <v>1.8840085350168361</v>
      </c>
      <c r="BC765" s="6">
        <f t="shared" si="2092"/>
        <v>1.8840085350168361</v>
      </c>
      <c r="BD765" s="40">
        <f t="shared" si="2093"/>
        <v>1</v>
      </c>
      <c r="BF765" s="6">
        <f t="shared" si="2094"/>
        <v>0</v>
      </c>
      <c r="BG765" s="6">
        <f t="shared" si="2094"/>
        <v>1.8598713065557477</v>
      </c>
      <c r="BH765" s="6">
        <f t="shared" si="2095"/>
        <v>1.8598713065557477</v>
      </c>
      <c r="BI765" s="40">
        <f t="shared" si="2096"/>
        <v>1</v>
      </c>
      <c r="BK765" s="6">
        <f t="shared" si="2097"/>
        <v>0</v>
      </c>
      <c r="BL765" s="6">
        <f t="shared" si="2097"/>
        <v>1.9279642258912417</v>
      </c>
      <c r="BM765" s="6">
        <f t="shared" si="2098"/>
        <v>1.9279642258912417</v>
      </c>
      <c r="BN765" s="40">
        <f t="shared" si="2099"/>
        <v>1</v>
      </c>
      <c r="BP765" s="6">
        <f t="shared" si="2100"/>
        <v>0</v>
      </c>
      <c r="BQ765" s="6">
        <f t="shared" si="2100"/>
        <v>1.9053949391035827</v>
      </c>
      <c r="BR765" s="6">
        <f t="shared" si="2101"/>
        <v>1.9053949391035827</v>
      </c>
      <c r="BS765" s="40">
        <f t="shared" si="2102"/>
        <v>1</v>
      </c>
      <c r="BU765" s="6">
        <f t="shared" si="2103"/>
        <v>0</v>
      </c>
      <c r="BV765" s="6">
        <f t="shared" si="2103"/>
        <v>1.8238737973966044</v>
      </c>
      <c r="BW765" s="6">
        <f t="shared" si="2104"/>
        <v>1.8238737973966044</v>
      </c>
      <c r="BX765" s="40">
        <f t="shared" si="2105"/>
        <v>1</v>
      </c>
      <c r="BZ765" s="6">
        <f t="shared" si="2106"/>
        <v>0</v>
      </c>
      <c r="CA765" s="6">
        <f t="shared" si="2106"/>
        <v>1.9370026445485033</v>
      </c>
      <c r="CB765" s="6">
        <f t="shared" si="2107"/>
        <v>1.9370026445485033</v>
      </c>
      <c r="CC765" s="40">
        <f t="shared" si="2108"/>
        <v>1</v>
      </c>
      <c r="CE765" s="6">
        <f t="shared" si="2109"/>
        <v>0</v>
      </c>
      <c r="CF765" s="6">
        <f t="shared" si="2109"/>
        <v>1.8879818394843584</v>
      </c>
      <c r="CG765" s="6">
        <f t="shared" si="2110"/>
        <v>1.8879818394843584</v>
      </c>
      <c r="CH765" s="40">
        <f t="shared" si="2111"/>
        <v>1</v>
      </c>
      <c r="CI765" s="212"/>
      <c r="CJ765" s="6">
        <f t="shared" si="2112"/>
        <v>2.7134323564833398</v>
      </c>
      <c r="CK765" s="6">
        <f t="shared" si="2112"/>
        <v>0.86266429136975464</v>
      </c>
      <c r="CL765" s="6">
        <f t="shared" si="2112"/>
        <v>0.7243594306049822</v>
      </c>
      <c r="CM765" s="6">
        <f t="shared" si="2112"/>
        <v>2.2880547945205478</v>
      </c>
      <c r="CN765" s="6">
        <f t="shared" si="2112"/>
        <v>1.6200809092660373</v>
      </c>
      <c r="CO765" s="6">
        <f t="shared" si="2112"/>
        <v>0</v>
      </c>
      <c r="CP765" s="6">
        <f t="shared" si="2112"/>
        <v>0</v>
      </c>
      <c r="CQ765" s="6">
        <f t="shared" si="2112"/>
        <v>0</v>
      </c>
      <c r="CR765" s="6">
        <f t="shared" si="2112"/>
        <v>0</v>
      </c>
      <c r="CS765" s="6">
        <f t="shared" si="2112"/>
        <v>0</v>
      </c>
      <c r="CT765" s="6">
        <f t="shared" si="2112"/>
        <v>0</v>
      </c>
      <c r="CU765" s="6">
        <f t="shared" si="2112"/>
        <v>0</v>
      </c>
      <c r="CV765" s="212"/>
      <c r="CW765" s="6">
        <f t="shared" si="2113"/>
        <v>2.3209125840537945</v>
      </c>
      <c r="CX765" s="6">
        <f t="shared" si="2113"/>
        <v>1.0104289456450557</v>
      </c>
      <c r="CY765" s="6">
        <f t="shared" si="2113"/>
        <v>0.96900652852682367</v>
      </c>
      <c r="CZ765" s="6">
        <f t="shared" si="2113"/>
        <v>1.727155503098259</v>
      </c>
      <c r="DA765" s="6">
        <f t="shared" si="2113"/>
        <v>2.0940180916253284</v>
      </c>
      <c r="DB765" s="6">
        <f t="shared" si="2113"/>
        <v>1.8150971647021346</v>
      </c>
      <c r="DC765" s="6">
        <f t="shared" si="2113"/>
        <v>2.3169454545454546</v>
      </c>
      <c r="DD765" s="6">
        <f t="shared" si="2113"/>
        <v>1.1371111932028075</v>
      </c>
      <c r="DE765" s="6">
        <f t="shared" si="2113"/>
        <v>0.80237956204379557</v>
      </c>
      <c r="DF765" s="6">
        <f t="shared" si="2113"/>
        <v>2.4156234970800412</v>
      </c>
      <c r="DG765" s="6">
        <f t="shared" si="2113"/>
        <v>6.8480907372400761</v>
      </c>
      <c r="DH765" s="6">
        <f t="shared" si="2113"/>
        <v>-6.208846499102334</v>
      </c>
      <c r="DI765" s="178"/>
      <c r="DJ765" s="6">
        <f t="shared" si="2114"/>
        <v>1.9454213449232161</v>
      </c>
      <c r="DK765" s="6">
        <f t="shared" si="2114"/>
        <v>2.0469925050811737</v>
      </c>
      <c r="DL765" s="6">
        <f t="shared" si="2114"/>
        <v>1.8702327065922701</v>
      </c>
      <c r="DM765" s="6">
        <f t="shared" si="2114"/>
        <v>1.8807102007468486</v>
      </c>
      <c r="DN765" s="6">
        <f t="shared" si="2114"/>
        <v>1.8528141888006209</v>
      </c>
      <c r="DO765" s="6">
        <f t="shared" si="2114"/>
        <v>1.8840085350168361</v>
      </c>
      <c r="DP765" s="6">
        <f t="shared" si="2114"/>
        <v>1.8598713065557477</v>
      </c>
      <c r="DQ765" s="6">
        <f t="shared" si="2114"/>
        <v>1.9279642258912417</v>
      </c>
      <c r="DR765" s="6">
        <f t="shared" si="2114"/>
        <v>1.9053949391035827</v>
      </c>
      <c r="DS765" s="6">
        <f t="shared" si="2114"/>
        <v>1.8238737973966044</v>
      </c>
      <c r="DT765" s="6">
        <f t="shared" si="2114"/>
        <v>1.9370026445485033</v>
      </c>
      <c r="DU765" s="6">
        <f t="shared" si="2114"/>
        <v>1.8879818394843584</v>
      </c>
      <c r="DV765" s="178"/>
      <c r="DW765" s="6">
        <f t="shared" si="2115"/>
        <v>1.2388730459393091</v>
      </c>
      <c r="DX765" s="6">
        <f t="shared" si="2115"/>
        <v>1.3137777260765189</v>
      </c>
      <c r="DY765" s="6">
        <f t="shared" si="2115"/>
        <v>1.1569798155628479</v>
      </c>
      <c r="DZ765" s="6">
        <f t="shared" si="2115"/>
        <v>1.1540323659625147</v>
      </c>
      <c r="EA765" s="6">
        <f t="shared" si="2115"/>
        <v>1.1158550817958717</v>
      </c>
      <c r="EB765" s="6">
        <f t="shared" si="2115"/>
        <v>1.1900242207203748</v>
      </c>
      <c r="EC765" s="6">
        <f t="shared" si="2115"/>
        <v>1.1248996077336206</v>
      </c>
      <c r="ED765" s="6">
        <f t="shared" si="2115"/>
        <v>1.1193224172408947</v>
      </c>
      <c r="EE765" s="6">
        <f t="shared" si="2115"/>
        <v>1.1215224707689209</v>
      </c>
      <c r="EF765" s="6">
        <f t="shared" si="2115"/>
        <v>1.1197619371088652</v>
      </c>
      <c r="EG765" s="6">
        <f t="shared" si="2115"/>
        <v>1.2014968098314882</v>
      </c>
      <c r="EH765" s="6">
        <f t="shared" si="2115"/>
        <v>1.1808851509218468</v>
      </c>
    </row>
    <row r="766" spans="2:138" x14ac:dyDescent="0.25">
      <c r="B766" s="51">
        <v>69159</v>
      </c>
      <c r="C766" s="51"/>
      <c r="D766" t="str" cm="1">
        <f t="array" ref="D766">_xll.OneStreamExcelAddIn.XFFunctions.XFGetMemberInfo("Description","Account",B766)</f>
        <v>Employee Relations</v>
      </c>
      <c r="E766" s="6">
        <f t="shared" si="2065"/>
        <v>2.8306183953033268</v>
      </c>
      <c r="F766" s="6">
        <f t="shared" si="2065"/>
        <v>1.2226447245563725</v>
      </c>
      <c r="G766" s="6">
        <f t="shared" si="2066"/>
        <v>-1.6079736707469543</v>
      </c>
      <c r="H766" s="55">
        <f t="shared" si="2067"/>
        <v>-1.3151601920422105</v>
      </c>
      <c r="I766" s="41"/>
      <c r="J766" s="6">
        <f t="shared" si="2068"/>
        <v>0.98487093045655949</v>
      </c>
      <c r="K766" s="6">
        <f t="shared" si="2068"/>
        <v>1.2568607336751552</v>
      </c>
      <c r="L766" s="6">
        <f t="shared" si="2069"/>
        <v>0.27198980321859567</v>
      </c>
      <c r="M766" s="40">
        <f t="shared" si="2070"/>
        <v>0.21640408991318955</v>
      </c>
      <c r="N766" s="41"/>
      <c r="O766" s="6">
        <f t="shared" si="2071"/>
        <v>0.4832416532966613</v>
      </c>
      <c r="P766" s="6">
        <f t="shared" si="2072"/>
        <v>-0.50162927715989825</v>
      </c>
      <c r="Q766" s="40">
        <f t="shared" si="2073"/>
        <v>-1.0380505772583906</v>
      </c>
      <c r="R766" s="41"/>
      <c r="S766" s="6">
        <f t="shared" si="2116"/>
        <v>0</v>
      </c>
      <c r="T766" s="6">
        <f t="shared" si="2074"/>
        <v>-2.8306183953033268</v>
      </c>
      <c r="U766" s="40">
        <f t="shared" si="2075"/>
        <v>0</v>
      </c>
      <c r="V766" s="41"/>
      <c r="W766" s="42"/>
      <c r="X766" s="43"/>
      <c r="Y766" s="42"/>
      <c r="Z766" s="44"/>
      <c r="AB766" s="6">
        <f t="shared" si="2076"/>
        <v>0.49464472099558415</v>
      </c>
      <c r="AC766" s="6">
        <f t="shared" si="2076"/>
        <v>1.2647132681394422</v>
      </c>
      <c r="AD766" s="6">
        <f t="shared" si="2077"/>
        <v>0.77006854714385797</v>
      </c>
      <c r="AE766" s="40">
        <f t="shared" si="2078"/>
        <v>0.60888785351064512</v>
      </c>
      <c r="AG766" s="6">
        <f t="shared" si="2079"/>
        <v>4.0380047505938241E-4</v>
      </c>
      <c r="AH766" s="6">
        <f t="shared" si="2079"/>
        <v>1.3307444105689787</v>
      </c>
      <c r="AI766" s="6">
        <f t="shared" si="2080"/>
        <v>1.3303406100939195</v>
      </c>
      <c r="AJ766" s="40">
        <f t="shared" si="2081"/>
        <v>0.99969656045755129</v>
      </c>
      <c r="AL766" s="6">
        <f t="shared" si="2082"/>
        <v>0.62616370106761565</v>
      </c>
      <c r="AM766" s="6">
        <f t="shared" si="2082"/>
        <v>1.2158333333332174</v>
      </c>
      <c r="AN766" s="6">
        <f t="shared" si="2083"/>
        <v>0.58966963226560176</v>
      </c>
      <c r="AO766" s="40">
        <f t="shared" si="2084"/>
        <v>0.48499215813487978</v>
      </c>
      <c r="AQ766" s="6">
        <f t="shared" si="2085"/>
        <v>2.8306183953033268</v>
      </c>
      <c r="AR766" s="6">
        <f t="shared" si="2085"/>
        <v>1.2226447245563725</v>
      </c>
      <c r="AS766" s="6">
        <f t="shared" si="2086"/>
        <v>-1.6079736707469543</v>
      </c>
      <c r="AT766" s="40">
        <f t="shared" si="2087"/>
        <v>-1.3151601920422105</v>
      </c>
      <c r="AV766" s="6">
        <f t="shared" si="2088"/>
        <v>0.98487093045655949</v>
      </c>
      <c r="AW766" s="6">
        <f t="shared" si="2088"/>
        <v>1.2045096010117282</v>
      </c>
      <c r="AX766" s="6">
        <f t="shared" si="2089"/>
        <v>0.21963867055516872</v>
      </c>
      <c r="AY766" s="40">
        <f t="shared" si="2090"/>
        <v>0.18234696541288103</v>
      </c>
      <c r="BA766" s="6">
        <f t="shared" si="2091"/>
        <v>0</v>
      </c>
      <c r="BB766" s="6">
        <f t="shared" si="2091"/>
        <v>1.2247889629368642</v>
      </c>
      <c r="BC766" s="6">
        <f t="shared" si="2092"/>
        <v>1.2247889629368642</v>
      </c>
      <c r="BD766" s="40">
        <f t="shared" si="2093"/>
        <v>1</v>
      </c>
      <c r="BF766" s="6">
        <f t="shared" si="2094"/>
        <v>0</v>
      </c>
      <c r="BG766" s="6">
        <f t="shared" si="2094"/>
        <v>1.209097414588989</v>
      </c>
      <c r="BH766" s="6">
        <f t="shared" si="2095"/>
        <v>1.209097414588989</v>
      </c>
      <c r="BI766" s="40">
        <f t="shared" si="2096"/>
        <v>1</v>
      </c>
      <c r="BK766" s="6">
        <f t="shared" si="2097"/>
        <v>0</v>
      </c>
      <c r="BL766" s="6">
        <f t="shared" si="2097"/>
        <v>1.2533644412537688</v>
      </c>
      <c r="BM766" s="6">
        <f t="shared" si="2098"/>
        <v>1.2533644412537688</v>
      </c>
      <c r="BN766" s="40">
        <f t="shared" si="2099"/>
        <v>1</v>
      </c>
      <c r="BP766" s="6">
        <f t="shared" si="2100"/>
        <v>0</v>
      </c>
      <c r="BQ766" s="6">
        <f t="shared" si="2100"/>
        <v>1.2386922076385243</v>
      </c>
      <c r="BR766" s="6">
        <f t="shared" si="2101"/>
        <v>1.2386922076385243</v>
      </c>
      <c r="BS766" s="40">
        <f t="shared" si="2102"/>
        <v>1</v>
      </c>
      <c r="BU766" s="6">
        <f t="shared" si="2103"/>
        <v>0</v>
      </c>
      <c r="BV766" s="6">
        <f t="shared" si="2103"/>
        <v>1.1856955291453311</v>
      </c>
      <c r="BW766" s="6">
        <f t="shared" si="2104"/>
        <v>1.1856955291453311</v>
      </c>
      <c r="BX766" s="40">
        <f t="shared" si="2105"/>
        <v>1</v>
      </c>
      <c r="BZ766" s="6">
        <f t="shared" si="2106"/>
        <v>0</v>
      </c>
      <c r="CA766" s="6">
        <f t="shared" si="2106"/>
        <v>1.2592402933043636</v>
      </c>
      <c r="CB766" s="6">
        <f t="shared" si="2107"/>
        <v>1.2592402933043636</v>
      </c>
      <c r="CC766" s="40">
        <f t="shared" si="2108"/>
        <v>1</v>
      </c>
      <c r="CE766" s="6">
        <f t="shared" si="2109"/>
        <v>0</v>
      </c>
      <c r="CF766" s="6">
        <f t="shared" si="2109"/>
        <v>1.2273719976565904</v>
      </c>
      <c r="CG766" s="6">
        <f t="shared" si="2110"/>
        <v>1.2273719976565904</v>
      </c>
      <c r="CH766" s="40">
        <f t="shared" si="2111"/>
        <v>1</v>
      </c>
      <c r="CI766" s="212"/>
      <c r="CJ766" s="6">
        <f t="shared" si="2112"/>
        <v>0.49464472099558415</v>
      </c>
      <c r="CK766" s="6">
        <f t="shared" si="2112"/>
        <v>4.0380047505938241E-4</v>
      </c>
      <c r="CL766" s="6">
        <f t="shared" si="2112"/>
        <v>0.62616370106761565</v>
      </c>
      <c r="CM766" s="6">
        <f t="shared" si="2112"/>
        <v>2.8306183953033268</v>
      </c>
      <c r="CN766" s="6">
        <f t="shared" si="2112"/>
        <v>0.98487093045655949</v>
      </c>
      <c r="CO766" s="6">
        <f t="shared" si="2112"/>
        <v>0</v>
      </c>
      <c r="CP766" s="6">
        <f t="shared" si="2112"/>
        <v>0</v>
      </c>
      <c r="CQ766" s="6">
        <f t="shared" si="2112"/>
        <v>0</v>
      </c>
      <c r="CR766" s="6">
        <f t="shared" si="2112"/>
        <v>0</v>
      </c>
      <c r="CS766" s="6">
        <f t="shared" si="2112"/>
        <v>0</v>
      </c>
      <c r="CT766" s="6">
        <f t="shared" si="2112"/>
        <v>0</v>
      </c>
      <c r="CU766" s="6">
        <f t="shared" si="2112"/>
        <v>0</v>
      </c>
      <c r="CV766" s="212"/>
      <c r="CW766" s="6">
        <f t="shared" si="2113"/>
        <v>0.17668587896253601</v>
      </c>
      <c r="CX766" s="6">
        <f t="shared" si="2113"/>
        <v>0.13113948919449903</v>
      </c>
      <c r="CY766" s="6">
        <f t="shared" si="2113"/>
        <v>0.42205222821458988</v>
      </c>
      <c r="CZ766" s="6">
        <f t="shared" si="2113"/>
        <v>1.1466420773089405</v>
      </c>
      <c r="DA766" s="6">
        <f t="shared" si="2113"/>
        <v>1.9620776189086664</v>
      </c>
      <c r="DB766" s="6">
        <f t="shared" si="2113"/>
        <v>0.42445364765848992</v>
      </c>
      <c r="DC766" s="6">
        <f t="shared" si="2113"/>
        <v>0.3119239669421488</v>
      </c>
      <c r="DD766" s="6">
        <f t="shared" si="2113"/>
        <v>2.4301477650535648</v>
      </c>
      <c r="DE766" s="6">
        <f t="shared" si="2113"/>
        <v>2.7461678832116787</v>
      </c>
      <c r="DF766" s="6">
        <f t="shared" si="2113"/>
        <v>0.80978357952593616</v>
      </c>
      <c r="DG766" s="6">
        <f t="shared" si="2113"/>
        <v>5.1655879017013229</v>
      </c>
      <c r="DH766" s="6">
        <f t="shared" si="2113"/>
        <v>3.2496633752244164</v>
      </c>
      <c r="DI766" s="178"/>
      <c r="DJ766" s="6">
        <f t="shared" si="2114"/>
        <v>1.2647132681394422</v>
      </c>
      <c r="DK766" s="6">
        <f t="shared" si="2114"/>
        <v>1.3307444105689787</v>
      </c>
      <c r="DL766" s="6">
        <f t="shared" si="2114"/>
        <v>1.2158333333332174</v>
      </c>
      <c r="DM766" s="6">
        <f t="shared" si="2114"/>
        <v>1.2226447245563725</v>
      </c>
      <c r="DN766" s="6">
        <f t="shared" si="2114"/>
        <v>1.2045096010117282</v>
      </c>
      <c r="DO766" s="6">
        <f t="shared" si="2114"/>
        <v>1.2247889629368642</v>
      </c>
      <c r="DP766" s="6">
        <f t="shared" si="2114"/>
        <v>1.209097414588989</v>
      </c>
      <c r="DQ766" s="6">
        <f t="shared" si="2114"/>
        <v>1.2533644412537688</v>
      </c>
      <c r="DR766" s="6">
        <f t="shared" si="2114"/>
        <v>1.2386922076385243</v>
      </c>
      <c r="DS766" s="6">
        <f t="shared" si="2114"/>
        <v>1.1856955291453311</v>
      </c>
      <c r="DT766" s="6">
        <f t="shared" si="2114"/>
        <v>1.2592402933043636</v>
      </c>
      <c r="DU766" s="6">
        <f t="shared" si="2114"/>
        <v>1.2273719976565904</v>
      </c>
      <c r="DV766" s="178"/>
      <c r="DW766" s="6">
        <f t="shared" si="2115"/>
        <v>0.97322470383784621</v>
      </c>
      <c r="DX766" s="6">
        <f t="shared" si="2115"/>
        <v>1.018040041146798</v>
      </c>
      <c r="DY766" s="6">
        <f t="shared" si="2115"/>
        <v>0.92422879839144445</v>
      </c>
      <c r="DZ766" s="6">
        <f t="shared" si="2115"/>
        <v>0.89487718386245563</v>
      </c>
      <c r="EA766" s="6">
        <f t="shared" si="2115"/>
        <v>0.87015007860321103</v>
      </c>
      <c r="EB766" s="6">
        <f t="shared" si="2115"/>
        <v>1.2277864639449818</v>
      </c>
      <c r="EC766" s="6">
        <f t="shared" si="2115"/>
        <v>0.8897693943068965</v>
      </c>
      <c r="ED766" s="6">
        <f t="shared" si="2115"/>
        <v>0.87877519446687691</v>
      </c>
      <c r="EE766" s="6">
        <f t="shared" si="2115"/>
        <v>0.87685007430762596</v>
      </c>
      <c r="EF766" s="6">
        <f t="shared" si="2115"/>
        <v>0.8604065939543748</v>
      </c>
      <c r="EG766" s="6">
        <f t="shared" si="2115"/>
        <v>1.2452967960611931</v>
      </c>
      <c r="EH766" s="6">
        <f t="shared" si="2115"/>
        <v>2.4292685617890766</v>
      </c>
    </row>
    <row r="767" spans="2:138" x14ac:dyDescent="0.25">
      <c r="B767" s="51">
        <v>69160</v>
      </c>
      <c r="C767" s="51"/>
      <c r="D767" t="str" cm="1">
        <f t="array" ref="D767">_xll.OneStreamExcelAddIn.XFFunctions.XFGetMemberInfo("Description","Account",B767)</f>
        <v>Freight / Express Mail</v>
      </c>
      <c r="E767" s="6">
        <f t="shared" si="2065"/>
        <v>0</v>
      </c>
      <c r="F767" s="6">
        <f t="shared" si="2065"/>
        <v>0</v>
      </c>
      <c r="G767" s="6">
        <f t="shared" si="2066"/>
        <v>0</v>
      </c>
      <c r="H767" s="55">
        <f t="shared" si="2067"/>
        <v>0</v>
      </c>
      <c r="I767" s="41"/>
      <c r="J767" s="6">
        <f t="shared" si="2068"/>
        <v>0</v>
      </c>
      <c r="K767" s="6">
        <f t="shared" si="2068"/>
        <v>0</v>
      </c>
      <c r="L767" s="6">
        <f t="shared" si="2069"/>
        <v>0</v>
      </c>
      <c r="M767" s="40">
        <f t="shared" si="2070"/>
        <v>0</v>
      </c>
      <c r="N767" s="41"/>
      <c r="O767" s="6">
        <f t="shared" si="2071"/>
        <v>0</v>
      </c>
      <c r="P767" s="6">
        <f t="shared" si="2072"/>
        <v>0</v>
      </c>
      <c r="Q767" s="40">
        <f t="shared" si="2073"/>
        <v>0</v>
      </c>
      <c r="R767" s="41"/>
      <c r="S767" s="6">
        <f t="shared" si="2116"/>
        <v>0</v>
      </c>
      <c r="T767" s="6">
        <f t="shared" si="2074"/>
        <v>0</v>
      </c>
      <c r="U767" s="40">
        <f t="shared" si="2075"/>
        <v>0</v>
      </c>
      <c r="V767" s="41"/>
      <c r="W767" s="42"/>
      <c r="X767" s="43"/>
      <c r="Y767" s="42"/>
      <c r="Z767" s="44"/>
      <c r="AB767" s="6">
        <f t="shared" si="2076"/>
        <v>0</v>
      </c>
      <c r="AC767" s="6">
        <f t="shared" si="2076"/>
        <v>0</v>
      </c>
      <c r="AD767" s="6">
        <f t="shared" si="2077"/>
        <v>0</v>
      </c>
      <c r="AE767" s="40">
        <f t="shared" si="2078"/>
        <v>0</v>
      </c>
      <c r="AG767" s="6">
        <f t="shared" si="2079"/>
        <v>0</v>
      </c>
      <c r="AH767" s="6">
        <f t="shared" si="2079"/>
        <v>0</v>
      </c>
      <c r="AI767" s="6">
        <f t="shared" si="2080"/>
        <v>0</v>
      </c>
      <c r="AJ767" s="40">
        <f t="shared" si="2081"/>
        <v>0</v>
      </c>
      <c r="AL767" s="6">
        <f t="shared" si="2082"/>
        <v>0</v>
      </c>
      <c r="AM767" s="6">
        <f t="shared" si="2082"/>
        <v>0</v>
      </c>
      <c r="AN767" s="6">
        <f t="shared" si="2083"/>
        <v>0</v>
      </c>
      <c r="AO767" s="40">
        <f t="shared" si="2084"/>
        <v>0</v>
      </c>
      <c r="AQ767" s="6">
        <f t="shared" si="2085"/>
        <v>0</v>
      </c>
      <c r="AR767" s="6">
        <f t="shared" si="2085"/>
        <v>0</v>
      </c>
      <c r="AS767" s="6">
        <f t="shared" si="2086"/>
        <v>0</v>
      </c>
      <c r="AT767" s="40">
        <f t="shared" si="2087"/>
        <v>0</v>
      </c>
      <c r="AV767" s="6">
        <f t="shared" si="2088"/>
        <v>0</v>
      </c>
      <c r="AW767" s="6">
        <f t="shared" si="2088"/>
        <v>0</v>
      </c>
      <c r="AX767" s="6">
        <f t="shared" si="2089"/>
        <v>0</v>
      </c>
      <c r="AY767" s="40">
        <f t="shared" si="2090"/>
        <v>0</v>
      </c>
      <c r="BA767" s="6">
        <f t="shared" si="2091"/>
        <v>0</v>
      </c>
      <c r="BB767" s="6">
        <f t="shared" si="2091"/>
        <v>0</v>
      </c>
      <c r="BC767" s="6">
        <f t="shared" si="2092"/>
        <v>0</v>
      </c>
      <c r="BD767" s="40">
        <f t="shared" si="2093"/>
        <v>0</v>
      </c>
      <c r="BF767" s="6">
        <f t="shared" si="2094"/>
        <v>0</v>
      </c>
      <c r="BG767" s="6">
        <f t="shared" si="2094"/>
        <v>0</v>
      </c>
      <c r="BH767" s="6">
        <f t="shared" si="2095"/>
        <v>0</v>
      </c>
      <c r="BI767" s="40">
        <f t="shared" si="2096"/>
        <v>0</v>
      </c>
      <c r="BK767" s="6">
        <f t="shared" si="2097"/>
        <v>0</v>
      </c>
      <c r="BL767" s="6">
        <f t="shared" si="2097"/>
        <v>0</v>
      </c>
      <c r="BM767" s="6">
        <f t="shared" si="2098"/>
        <v>0</v>
      </c>
      <c r="BN767" s="40">
        <f t="shared" si="2099"/>
        <v>0</v>
      </c>
      <c r="BP767" s="6">
        <f t="shared" si="2100"/>
        <v>0</v>
      </c>
      <c r="BQ767" s="6">
        <f t="shared" si="2100"/>
        <v>0</v>
      </c>
      <c r="BR767" s="6">
        <f t="shared" si="2101"/>
        <v>0</v>
      </c>
      <c r="BS767" s="40">
        <f t="shared" si="2102"/>
        <v>0</v>
      </c>
      <c r="BU767" s="6">
        <f t="shared" si="2103"/>
        <v>0</v>
      </c>
      <c r="BV767" s="6">
        <f t="shared" si="2103"/>
        <v>0</v>
      </c>
      <c r="BW767" s="6">
        <f t="shared" si="2104"/>
        <v>0</v>
      </c>
      <c r="BX767" s="40">
        <f t="shared" si="2105"/>
        <v>0</v>
      </c>
      <c r="BZ767" s="6">
        <f t="shared" si="2106"/>
        <v>0</v>
      </c>
      <c r="CA767" s="6">
        <f t="shared" si="2106"/>
        <v>0</v>
      </c>
      <c r="CB767" s="6">
        <f t="shared" si="2107"/>
        <v>0</v>
      </c>
      <c r="CC767" s="40">
        <f t="shared" si="2108"/>
        <v>0</v>
      </c>
      <c r="CE767" s="6">
        <f t="shared" si="2109"/>
        <v>0</v>
      </c>
      <c r="CF767" s="6">
        <f t="shared" si="2109"/>
        <v>0</v>
      </c>
      <c r="CG767" s="6">
        <f t="shared" si="2110"/>
        <v>0</v>
      </c>
      <c r="CH767" s="40">
        <f t="shared" si="2111"/>
        <v>0</v>
      </c>
      <c r="CI767" s="212"/>
      <c r="CJ767" s="6">
        <f t="shared" si="2112"/>
        <v>0</v>
      </c>
      <c r="CK767" s="6">
        <f t="shared" si="2112"/>
        <v>0</v>
      </c>
      <c r="CL767" s="6">
        <f t="shared" si="2112"/>
        <v>0</v>
      </c>
      <c r="CM767" s="6">
        <f t="shared" si="2112"/>
        <v>0</v>
      </c>
      <c r="CN767" s="6">
        <f t="shared" si="2112"/>
        <v>0</v>
      </c>
      <c r="CO767" s="6">
        <f t="shared" si="2112"/>
        <v>0</v>
      </c>
      <c r="CP767" s="6">
        <f t="shared" si="2112"/>
        <v>0</v>
      </c>
      <c r="CQ767" s="6">
        <f t="shared" si="2112"/>
        <v>0</v>
      </c>
      <c r="CR767" s="6">
        <f t="shared" si="2112"/>
        <v>0</v>
      </c>
      <c r="CS767" s="6">
        <f t="shared" si="2112"/>
        <v>0</v>
      </c>
      <c r="CT767" s="6">
        <f t="shared" si="2112"/>
        <v>0</v>
      </c>
      <c r="CU767" s="6">
        <f t="shared" si="2112"/>
        <v>0</v>
      </c>
      <c r="CV767" s="212"/>
      <c r="CW767" s="6">
        <f t="shared" si="2113"/>
        <v>0</v>
      </c>
      <c r="CX767" s="6">
        <f t="shared" si="2113"/>
        <v>0</v>
      </c>
      <c r="CY767" s="6">
        <f t="shared" si="2113"/>
        <v>0</v>
      </c>
      <c r="CZ767" s="6">
        <f t="shared" si="2113"/>
        <v>0</v>
      </c>
      <c r="DA767" s="6">
        <f t="shared" si="2113"/>
        <v>0</v>
      </c>
      <c r="DB767" s="6">
        <f t="shared" si="2113"/>
        <v>0</v>
      </c>
      <c r="DC767" s="6">
        <f t="shared" si="2113"/>
        <v>0</v>
      </c>
      <c r="DD767" s="6">
        <f t="shared" si="2113"/>
        <v>0.30850757295899517</v>
      </c>
      <c r="DE767" s="6">
        <f t="shared" si="2113"/>
        <v>0</v>
      </c>
      <c r="DF767" s="6">
        <f t="shared" si="2113"/>
        <v>0</v>
      </c>
      <c r="DG767" s="6">
        <f t="shared" si="2113"/>
        <v>0</v>
      </c>
      <c r="DH767" s="6">
        <f t="shared" si="2113"/>
        <v>0</v>
      </c>
      <c r="DI767" s="178"/>
      <c r="DJ767" s="6">
        <f t="shared" si="2114"/>
        <v>0</v>
      </c>
      <c r="DK767" s="6">
        <f t="shared" si="2114"/>
        <v>0</v>
      </c>
      <c r="DL767" s="6">
        <f t="shared" si="2114"/>
        <v>0</v>
      </c>
      <c r="DM767" s="6">
        <f t="shared" si="2114"/>
        <v>0</v>
      </c>
      <c r="DN767" s="6">
        <f t="shared" si="2114"/>
        <v>0</v>
      </c>
      <c r="DO767" s="6">
        <f t="shared" si="2114"/>
        <v>0</v>
      </c>
      <c r="DP767" s="6">
        <f t="shared" si="2114"/>
        <v>0</v>
      </c>
      <c r="DQ767" s="6">
        <f t="shared" si="2114"/>
        <v>0</v>
      </c>
      <c r="DR767" s="6">
        <f t="shared" si="2114"/>
        <v>0</v>
      </c>
      <c r="DS767" s="6">
        <f t="shared" si="2114"/>
        <v>0</v>
      </c>
      <c r="DT767" s="6">
        <f t="shared" si="2114"/>
        <v>0</v>
      </c>
      <c r="DU767" s="6">
        <f t="shared" si="2114"/>
        <v>0</v>
      </c>
      <c r="DV767" s="178"/>
      <c r="DW767" s="6">
        <f t="shared" si="2115"/>
        <v>0</v>
      </c>
      <c r="DX767" s="6">
        <f t="shared" si="2115"/>
        <v>0</v>
      </c>
      <c r="DY767" s="6">
        <f t="shared" si="2115"/>
        <v>0</v>
      </c>
      <c r="DZ767" s="6">
        <f t="shared" si="2115"/>
        <v>0</v>
      </c>
      <c r="EA767" s="6">
        <f t="shared" si="2115"/>
        <v>0</v>
      </c>
      <c r="EB767" s="6">
        <f t="shared" si="2115"/>
        <v>0</v>
      </c>
      <c r="EC767" s="6">
        <f t="shared" si="2115"/>
        <v>0</v>
      </c>
      <c r="ED767" s="6">
        <f t="shared" si="2115"/>
        <v>0</v>
      </c>
      <c r="EE767" s="6">
        <f t="shared" si="2115"/>
        <v>0</v>
      </c>
      <c r="EF767" s="6">
        <f t="shared" si="2115"/>
        <v>0</v>
      </c>
      <c r="EG767" s="6">
        <f t="shared" si="2115"/>
        <v>0</v>
      </c>
      <c r="EH767" s="6">
        <f t="shared" si="2115"/>
        <v>0</v>
      </c>
    </row>
    <row r="768" spans="2:138" x14ac:dyDescent="0.25">
      <c r="B768" s="51">
        <v>69161</v>
      </c>
      <c r="C768" s="51"/>
      <c r="D768" t="str" cm="1">
        <f t="array" ref="D768">_xll.OneStreamExcelAddIn.XFFunctions.XFGetMemberInfo("Description","Account",B768)</f>
        <v>Penalties</v>
      </c>
      <c r="E768" s="6">
        <f t="shared" si="2065"/>
        <v>0</v>
      </c>
      <c r="F768" s="6">
        <f t="shared" si="2065"/>
        <v>0</v>
      </c>
      <c r="G768" s="6">
        <f t="shared" si="2066"/>
        <v>0</v>
      </c>
      <c r="H768" s="55">
        <f t="shared" si="2067"/>
        <v>0</v>
      </c>
      <c r="I768" s="41"/>
      <c r="J768" s="6">
        <f t="shared" si="2068"/>
        <v>0</v>
      </c>
      <c r="K768" s="6">
        <f t="shared" si="2068"/>
        <v>0</v>
      </c>
      <c r="L768" s="6">
        <f t="shared" si="2069"/>
        <v>0</v>
      </c>
      <c r="M768" s="40">
        <f t="shared" si="2070"/>
        <v>0</v>
      </c>
      <c r="N768" s="41"/>
      <c r="O768" s="6">
        <f t="shared" si="2071"/>
        <v>0</v>
      </c>
      <c r="P768" s="6">
        <f t="shared" si="2072"/>
        <v>0</v>
      </c>
      <c r="Q768" s="40">
        <f t="shared" si="2073"/>
        <v>0</v>
      </c>
      <c r="R768" s="41"/>
      <c r="S768" s="6">
        <f t="shared" si="2116"/>
        <v>0</v>
      </c>
      <c r="T768" s="6">
        <f t="shared" si="2074"/>
        <v>0</v>
      </c>
      <c r="U768" s="40">
        <f t="shared" si="2075"/>
        <v>0</v>
      </c>
      <c r="V768" s="41"/>
      <c r="W768" s="42"/>
      <c r="X768" s="43"/>
      <c r="Y768" s="42"/>
      <c r="Z768" s="44"/>
      <c r="AB768" s="6">
        <f t="shared" si="2076"/>
        <v>0</v>
      </c>
      <c r="AC768" s="6">
        <f t="shared" si="2076"/>
        <v>0</v>
      </c>
      <c r="AD768" s="6">
        <f t="shared" si="2077"/>
        <v>0</v>
      </c>
      <c r="AE768" s="40">
        <f t="shared" si="2078"/>
        <v>0</v>
      </c>
      <c r="AG768" s="6">
        <f t="shared" si="2079"/>
        <v>0</v>
      </c>
      <c r="AH768" s="6">
        <f t="shared" si="2079"/>
        <v>0</v>
      </c>
      <c r="AI768" s="6">
        <f t="shared" si="2080"/>
        <v>0</v>
      </c>
      <c r="AJ768" s="40">
        <f t="shared" si="2081"/>
        <v>0</v>
      </c>
      <c r="AL768" s="6">
        <f t="shared" si="2082"/>
        <v>0</v>
      </c>
      <c r="AM768" s="6">
        <f t="shared" si="2082"/>
        <v>0</v>
      </c>
      <c r="AN768" s="6">
        <f t="shared" si="2083"/>
        <v>0</v>
      </c>
      <c r="AO768" s="40">
        <f t="shared" si="2084"/>
        <v>0</v>
      </c>
      <c r="AQ768" s="6">
        <f t="shared" si="2085"/>
        <v>0</v>
      </c>
      <c r="AR768" s="6">
        <f t="shared" si="2085"/>
        <v>0</v>
      </c>
      <c r="AS768" s="6">
        <f t="shared" si="2086"/>
        <v>0</v>
      </c>
      <c r="AT768" s="40">
        <f t="shared" si="2087"/>
        <v>0</v>
      </c>
      <c r="AV768" s="6">
        <f t="shared" si="2088"/>
        <v>0</v>
      </c>
      <c r="AW768" s="6">
        <f t="shared" si="2088"/>
        <v>0</v>
      </c>
      <c r="AX768" s="6">
        <f t="shared" si="2089"/>
        <v>0</v>
      </c>
      <c r="AY768" s="40">
        <f t="shared" si="2090"/>
        <v>0</v>
      </c>
      <c r="BA768" s="6">
        <f t="shared" si="2091"/>
        <v>0</v>
      </c>
      <c r="BB768" s="6">
        <f t="shared" si="2091"/>
        <v>0</v>
      </c>
      <c r="BC768" s="6">
        <f t="shared" si="2092"/>
        <v>0</v>
      </c>
      <c r="BD768" s="40">
        <f t="shared" si="2093"/>
        <v>0</v>
      </c>
      <c r="BF768" s="6">
        <f t="shared" si="2094"/>
        <v>0</v>
      </c>
      <c r="BG768" s="6">
        <f t="shared" si="2094"/>
        <v>0</v>
      </c>
      <c r="BH768" s="6">
        <f t="shared" si="2095"/>
        <v>0</v>
      </c>
      <c r="BI768" s="40">
        <f t="shared" si="2096"/>
        <v>0</v>
      </c>
      <c r="BK768" s="6">
        <f t="shared" si="2097"/>
        <v>0</v>
      </c>
      <c r="BL768" s="6">
        <f t="shared" si="2097"/>
        <v>0</v>
      </c>
      <c r="BM768" s="6">
        <f t="shared" si="2098"/>
        <v>0</v>
      </c>
      <c r="BN768" s="40">
        <f t="shared" si="2099"/>
        <v>0</v>
      </c>
      <c r="BP768" s="6">
        <f t="shared" si="2100"/>
        <v>0</v>
      </c>
      <c r="BQ768" s="6">
        <f t="shared" si="2100"/>
        <v>0</v>
      </c>
      <c r="BR768" s="6">
        <f t="shared" si="2101"/>
        <v>0</v>
      </c>
      <c r="BS768" s="40">
        <f t="shared" si="2102"/>
        <v>0</v>
      </c>
      <c r="BU768" s="6">
        <f t="shared" si="2103"/>
        <v>0</v>
      </c>
      <c r="BV768" s="6">
        <f t="shared" si="2103"/>
        <v>0</v>
      </c>
      <c r="BW768" s="6">
        <f t="shared" si="2104"/>
        <v>0</v>
      </c>
      <c r="BX768" s="40">
        <f t="shared" si="2105"/>
        <v>0</v>
      </c>
      <c r="BZ768" s="6">
        <f t="shared" si="2106"/>
        <v>0</v>
      </c>
      <c r="CA768" s="6">
        <f t="shared" si="2106"/>
        <v>0</v>
      </c>
      <c r="CB768" s="6">
        <f t="shared" si="2107"/>
        <v>0</v>
      </c>
      <c r="CC768" s="40">
        <f t="shared" si="2108"/>
        <v>0</v>
      </c>
      <c r="CE768" s="6">
        <f t="shared" si="2109"/>
        <v>0</v>
      </c>
      <c r="CF768" s="6">
        <f t="shared" si="2109"/>
        <v>0</v>
      </c>
      <c r="CG768" s="6">
        <f t="shared" si="2110"/>
        <v>0</v>
      </c>
      <c r="CH768" s="40">
        <f t="shared" si="2111"/>
        <v>0</v>
      </c>
      <c r="CI768" s="212"/>
      <c r="CJ768" s="6">
        <f t="shared" si="2112"/>
        <v>0</v>
      </c>
      <c r="CK768" s="6">
        <f t="shared" si="2112"/>
        <v>0</v>
      </c>
      <c r="CL768" s="6">
        <f t="shared" si="2112"/>
        <v>0</v>
      </c>
      <c r="CM768" s="6">
        <f t="shared" si="2112"/>
        <v>0</v>
      </c>
      <c r="CN768" s="6">
        <f t="shared" si="2112"/>
        <v>0</v>
      </c>
      <c r="CO768" s="6">
        <f t="shared" si="2112"/>
        <v>0</v>
      </c>
      <c r="CP768" s="6">
        <f t="shared" si="2112"/>
        <v>0</v>
      </c>
      <c r="CQ768" s="6">
        <f t="shared" si="2112"/>
        <v>0</v>
      </c>
      <c r="CR768" s="6">
        <f t="shared" si="2112"/>
        <v>0</v>
      </c>
      <c r="CS768" s="6">
        <f t="shared" si="2112"/>
        <v>0</v>
      </c>
      <c r="CT768" s="6">
        <f t="shared" si="2112"/>
        <v>0</v>
      </c>
      <c r="CU768" s="6">
        <f t="shared" si="2112"/>
        <v>0</v>
      </c>
      <c r="CV768" s="212"/>
      <c r="CW768" s="6">
        <f t="shared" si="2113"/>
        <v>0</v>
      </c>
      <c r="CX768" s="6">
        <f t="shared" si="2113"/>
        <v>0</v>
      </c>
      <c r="CY768" s="6">
        <f t="shared" si="2113"/>
        <v>0</v>
      </c>
      <c r="CZ768" s="6">
        <f t="shared" si="2113"/>
        <v>0</v>
      </c>
      <c r="DA768" s="6">
        <f t="shared" si="2113"/>
        <v>0</v>
      </c>
      <c r="DB768" s="6">
        <f t="shared" si="2113"/>
        <v>0</v>
      </c>
      <c r="DC768" s="6">
        <f t="shared" si="2113"/>
        <v>0</v>
      </c>
      <c r="DD768" s="6">
        <f t="shared" si="2113"/>
        <v>0</v>
      </c>
      <c r="DE768" s="6">
        <f t="shared" si="2113"/>
        <v>0</v>
      </c>
      <c r="DF768" s="6">
        <f t="shared" si="2113"/>
        <v>0</v>
      </c>
      <c r="DG768" s="6">
        <f t="shared" si="2113"/>
        <v>0</v>
      </c>
      <c r="DH768" s="6">
        <f t="shared" si="2113"/>
        <v>2.8966113105924594</v>
      </c>
      <c r="DI768" s="178"/>
      <c r="DJ768" s="6">
        <f t="shared" si="2114"/>
        <v>0</v>
      </c>
      <c r="DK768" s="6">
        <f t="shared" si="2114"/>
        <v>0</v>
      </c>
      <c r="DL768" s="6">
        <f t="shared" si="2114"/>
        <v>0</v>
      </c>
      <c r="DM768" s="6">
        <f t="shared" si="2114"/>
        <v>0</v>
      </c>
      <c r="DN768" s="6">
        <f t="shared" si="2114"/>
        <v>0</v>
      </c>
      <c r="DO768" s="6">
        <f t="shared" si="2114"/>
        <v>0</v>
      </c>
      <c r="DP768" s="6">
        <f t="shared" si="2114"/>
        <v>0</v>
      </c>
      <c r="DQ768" s="6">
        <f t="shared" si="2114"/>
        <v>0</v>
      </c>
      <c r="DR768" s="6">
        <f t="shared" si="2114"/>
        <v>0</v>
      </c>
      <c r="DS768" s="6">
        <f t="shared" si="2114"/>
        <v>0</v>
      </c>
      <c r="DT768" s="6">
        <f t="shared" si="2114"/>
        <v>0</v>
      </c>
      <c r="DU768" s="6">
        <f t="shared" si="2114"/>
        <v>0</v>
      </c>
      <c r="DV768" s="178"/>
      <c r="DW768" s="6">
        <f t="shared" si="2115"/>
        <v>0</v>
      </c>
      <c r="DX768" s="6">
        <f t="shared" si="2115"/>
        <v>0</v>
      </c>
      <c r="DY768" s="6">
        <f t="shared" si="2115"/>
        <v>0</v>
      </c>
      <c r="DZ768" s="6">
        <f t="shared" si="2115"/>
        <v>0</v>
      </c>
      <c r="EA768" s="6">
        <f t="shared" si="2115"/>
        <v>0</v>
      </c>
      <c r="EB768" s="6">
        <f t="shared" si="2115"/>
        <v>0</v>
      </c>
      <c r="EC768" s="6">
        <f t="shared" si="2115"/>
        <v>0</v>
      </c>
      <c r="ED768" s="6">
        <f t="shared" si="2115"/>
        <v>0</v>
      </c>
      <c r="EE768" s="6">
        <f t="shared" si="2115"/>
        <v>0</v>
      </c>
      <c r="EF768" s="6">
        <f t="shared" si="2115"/>
        <v>0</v>
      </c>
      <c r="EG768" s="6">
        <f t="shared" si="2115"/>
        <v>0</v>
      </c>
      <c r="EH768" s="6">
        <f t="shared" si="2115"/>
        <v>0</v>
      </c>
    </row>
    <row r="769" spans="2:138" x14ac:dyDescent="0.25">
      <c r="B769" s="51">
        <v>69162</v>
      </c>
      <c r="C769" s="51"/>
      <c r="D769" t="str" cm="1">
        <f t="array" ref="D769">_xll.OneStreamExcelAddIn.XFFunctions.XFGetMemberInfo("Description","Account",B769)</f>
        <v>Phys Credentialing</v>
      </c>
      <c r="E769" s="6">
        <f t="shared" si="2065"/>
        <v>0</v>
      </c>
      <c r="F769" s="6">
        <f t="shared" si="2065"/>
        <v>0</v>
      </c>
      <c r="G769" s="6">
        <f t="shared" si="2066"/>
        <v>0</v>
      </c>
      <c r="H769" s="55">
        <f t="shared" si="2067"/>
        <v>0</v>
      </c>
      <c r="I769" s="41"/>
      <c r="J769" s="6">
        <f t="shared" si="2068"/>
        <v>0</v>
      </c>
      <c r="K769" s="6">
        <f t="shared" si="2068"/>
        <v>0</v>
      </c>
      <c r="L769" s="6">
        <f t="shared" si="2069"/>
        <v>0</v>
      </c>
      <c r="M769" s="40">
        <f t="shared" si="2070"/>
        <v>0</v>
      </c>
      <c r="N769" s="41"/>
      <c r="O769" s="6">
        <f t="shared" si="2071"/>
        <v>0</v>
      </c>
      <c r="P769" s="6">
        <f t="shared" si="2072"/>
        <v>0</v>
      </c>
      <c r="Q769" s="40">
        <f t="shared" si="2073"/>
        <v>0</v>
      </c>
      <c r="R769" s="41"/>
      <c r="S769" s="6">
        <f t="shared" si="2116"/>
        <v>0</v>
      </c>
      <c r="T769" s="6">
        <f t="shared" si="2074"/>
        <v>0</v>
      </c>
      <c r="U769" s="40">
        <f t="shared" si="2075"/>
        <v>0</v>
      </c>
      <c r="V769" s="41"/>
      <c r="W769" s="42"/>
      <c r="X769" s="43"/>
      <c r="Y769" s="42"/>
      <c r="Z769" s="44"/>
      <c r="AB769" s="6">
        <f t="shared" si="2076"/>
        <v>0</v>
      </c>
      <c r="AC769" s="6">
        <f t="shared" si="2076"/>
        <v>0</v>
      </c>
      <c r="AD769" s="6">
        <f t="shared" si="2077"/>
        <v>0</v>
      </c>
      <c r="AE769" s="40">
        <f t="shared" si="2078"/>
        <v>0</v>
      </c>
      <c r="AG769" s="6">
        <f t="shared" si="2079"/>
        <v>0</v>
      </c>
      <c r="AH769" s="6">
        <f t="shared" si="2079"/>
        <v>0</v>
      </c>
      <c r="AI769" s="6">
        <f t="shared" si="2080"/>
        <v>0</v>
      </c>
      <c r="AJ769" s="40">
        <f t="shared" si="2081"/>
        <v>0</v>
      </c>
      <c r="AL769" s="6">
        <f t="shared" si="2082"/>
        <v>0</v>
      </c>
      <c r="AM769" s="6">
        <f t="shared" si="2082"/>
        <v>0</v>
      </c>
      <c r="AN769" s="6">
        <f t="shared" si="2083"/>
        <v>0</v>
      </c>
      <c r="AO769" s="40">
        <f t="shared" si="2084"/>
        <v>0</v>
      </c>
      <c r="AQ769" s="6">
        <f t="shared" si="2085"/>
        <v>0</v>
      </c>
      <c r="AR769" s="6">
        <f t="shared" si="2085"/>
        <v>0</v>
      </c>
      <c r="AS769" s="6">
        <f t="shared" si="2086"/>
        <v>0</v>
      </c>
      <c r="AT769" s="40">
        <f t="shared" si="2087"/>
        <v>0</v>
      </c>
      <c r="AV769" s="6">
        <f t="shared" si="2088"/>
        <v>0</v>
      </c>
      <c r="AW769" s="6">
        <f t="shared" si="2088"/>
        <v>0</v>
      </c>
      <c r="AX769" s="6">
        <f t="shared" si="2089"/>
        <v>0</v>
      </c>
      <c r="AY769" s="40">
        <f t="shared" si="2090"/>
        <v>0</v>
      </c>
      <c r="BA769" s="6">
        <f t="shared" si="2091"/>
        <v>0</v>
      </c>
      <c r="BB769" s="6">
        <f t="shared" si="2091"/>
        <v>0</v>
      </c>
      <c r="BC769" s="6">
        <f t="shared" si="2092"/>
        <v>0</v>
      </c>
      <c r="BD769" s="40">
        <f t="shared" si="2093"/>
        <v>0</v>
      </c>
      <c r="BF769" s="6">
        <f t="shared" si="2094"/>
        <v>0</v>
      </c>
      <c r="BG769" s="6">
        <f t="shared" si="2094"/>
        <v>0</v>
      </c>
      <c r="BH769" s="6">
        <f t="shared" si="2095"/>
        <v>0</v>
      </c>
      <c r="BI769" s="40">
        <f t="shared" si="2096"/>
        <v>0</v>
      </c>
      <c r="BK769" s="6">
        <f t="shared" si="2097"/>
        <v>0</v>
      </c>
      <c r="BL769" s="6">
        <f t="shared" si="2097"/>
        <v>0</v>
      </c>
      <c r="BM769" s="6">
        <f t="shared" si="2098"/>
        <v>0</v>
      </c>
      <c r="BN769" s="40">
        <f t="shared" si="2099"/>
        <v>0</v>
      </c>
      <c r="BP769" s="6">
        <f t="shared" si="2100"/>
        <v>0</v>
      </c>
      <c r="BQ769" s="6">
        <f t="shared" si="2100"/>
        <v>0</v>
      </c>
      <c r="BR769" s="6">
        <f t="shared" si="2101"/>
        <v>0</v>
      </c>
      <c r="BS769" s="40">
        <f t="shared" si="2102"/>
        <v>0</v>
      </c>
      <c r="BU769" s="6">
        <f t="shared" si="2103"/>
        <v>0</v>
      </c>
      <c r="BV769" s="6">
        <f t="shared" si="2103"/>
        <v>0</v>
      </c>
      <c r="BW769" s="6">
        <f t="shared" si="2104"/>
        <v>0</v>
      </c>
      <c r="BX769" s="40">
        <f t="shared" si="2105"/>
        <v>0</v>
      </c>
      <c r="BZ769" s="6">
        <f t="shared" si="2106"/>
        <v>0</v>
      </c>
      <c r="CA769" s="6">
        <f t="shared" si="2106"/>
        <v>0</v>
      </c>
      <c r="CB769" s="6">
        <f t="shared" si="2107"/>
        <v>0</v>
      </c>
      <c r="CC769" s="40">
        <f t="shared" si="2108"/>
        <v>0</v>
      </c>
      <c r="CE769" s="6">
        <f t="shared" si="2109"/>
        <v>0</v>
      </c>
      <c r="CF769" s="6">
        <f t="shared" si="2109"/>
        <v>0</v>
      </c>
      <c r="CG769" s="6">
        <f t="shared" si="2110"/>
        <v>0</v>
      </c>
      <c r="CH769" s="40">
        <f t="shared" si="2111"/>
        <v>0</v>
      </c>
      <c r="CI769" s="212"/>
      <c r="CJ769" s="6">
        <f t="shared" si="2112"/>
        <v>0</v>
      </c>
      <c r="CK769" s="6">
        <f t="shared" si="2112"/>
        <v>0</v>
      </c>
      <c r="CL769" s="6">
        <f t="shared" si="2112"/>
        <v>0</v>
      </c>
      <c r="CM769" s="6">
        <f t="shared" si="2112"/>
        <v>0</v>
      </c>
      <c r="CN769" s="6">
        <f t="shared" si="2112"/>
        <v>0</v>
      </c>
      <c r="CO769" s="6">
        <f t="shared" si="2112"/>
        <v>0</v>
      </c>
      <c r="CP769" s="6">
        <f t="shared" si="2112"/>
        <v>0</v>
      </c>
      <c r="CQ769" s="6">
        <f t="shared" si="2112"/>
        <v>0</v>
      </c>
      <c r="CR769" s="6">
        <f t="shared" si="2112"/>
        <v>0</v>
      </c>
      <c r="CS769" s="6">
        <f t="shared" si="2112"/>
        <v>0</v>
      </c>
      <c r="CT769" s="6">
        <f t="shared" si="2112"/>
        <v>0</v>
      </c>
      <c r="CU769" s="6">
        <f t="shared" si="2112"/>
        <v>0</v>
      </c>
      <c r="CV769" s="212"/>
      <c r="CW769" s="6">
        <f t="shared" si="2113"/>
        <v>0</v>
      </c>
      <c r="CX769" s="6">
        <f t="shared" si="2113"/>
        <v>0</v>
      </c>
      <c r="CY769" s="6">
        <f t="shared" si="2113"/>
        <v>0</v>
      </c>
      <c r="CZ769" s="6">
        <f t="shared" si="2113"/>
        <v>0</v>
      </c>
      <c r="DA769" s="6">
        <f t="shared" si="2113"/>
        <v>0</v>
      </c>
      <c r="DB769" s="6">
        <f t="shared" si="2113"/>
        <v>0</v>
      </c>
      <c r="DC769" s="6">
        <f t="shared" si="2113"/>
        <v>0</v>
      </c>
      <c r="DD769" s="6">
        <f t="shared" si="2113"/>
        <v>0</v>
      </c>
      <c r="DE769" s="6">
        <f t="shared" si="2113"/>
        <v>2.4283759124087592</v>
      </c>
      <c r="DF769" s="6">
        <f t="shared" si="2113"/>
        <v>-2.2857265544486429</v>
      </c>
      <c r="DG769" s="6">
        <f t="shared" si="2113"/>
        <v>0</v>
      </c>
      <c r="DH769" s="6">
        <f t="shared" si="2113"/>
        <v>0</v>
      </c>
      <c r="DI769" s="178"/>
      <c r="DJ769" s="6">
        <f t="shared" si="2114"/>
        <v>0</v>
      </c>
      <c r="DK769" s="6">
        <f t="shared" si="2114"/>
        <v>0</v>
      </c>
      <c r="DL769" s="6">
        <f t="shared" si="2114"/>
        <v>0</v>
      </c>
      <c r="DM769" s="6">
        <f t="shared" si="2114"/>
        <v>0</v>
      </c>
      <c r="DN769" s="6">
        <f t="shared" si="2114"/>
        <v>0</v>
      </c>
      <c r="DO769" s="6">
        <f t="shared" si="2114"/>
        <v>0</v>
      </c>
      <c r="DP769" s="6">
        <f t="shared" si="2114"/>
        <v>0</v>
      </c>
      <c r="DQ769" s="6">
        <f t="shared" si="2114"/>
        <v>0</v>
      </c>
      <c r="DR769" s="6">
        <f t="shared" si="2114"/>
        <v>0</v>
      </c>
      <c r="DS769" s="6">
        <f t="shared" si="2114"/>
        <v>0</v>
      </c>
      <c r="DT769" s="6">
        <f t="shared" si="2114"/>
        <v>0</v>
      </c>
      <c r="DU769" s="6">
        <f t="shared" si="2114"/>
        <v>0</v>
      </c>
      <c r="DV769" s="178"/>
      <c r="DW769" s="6">
        <f t="shared" si="2115"/>
        <v>0</v>
      </c>
      <c r="DX769" s="6">
        <f t="shared" si="2115"/>
        <v>0</v>
      </c>
      <c r="DY769" s="6">
        <f t="shared" si="2115"/>
        <v>0</v>
      </c>
      <c r="DZ769" s="6">
        <f t="shared" si="2115"/>
        <v>0</v>
      </c>
      <c r="EA769" s="6">
        <f t="shared" si="2115"/>
        <v>0</v>
      </c>
      <c r="EB769" s="6">
        <f t="shared" si="2115"/>
        <v>0</v>
      </c>
      <c r="EC769" s="6">
        <f t="shared" si="2115"/>
        <v>0</v>
      </c>
      <c r="ED769" s="6">
        <f t="shared" si="2115"/>
        <v>0</v>
      </c>
      <c r="EE769" s="6">
        <f t="shared" si="2115"/>
        <v>0</v>
      </c>
      <c r="EF769" s="6">
        <f t="shared" si="2115"/>
        <v>0</v>
      </c>
      <c r="EG769" s="6">
        <f t="shared" si="2115"/>
        <v>0</v>
      </c>
      <c r="EH769" s="6">
        <f t="shared" si="2115"/>
        <v>0</v>
      </c>
    </row>
    <row r="770" spans="2:138" x14ac:dyDescent="0.25">
      <c r="B770" s="51">
        <v>69163</v>
      </c>
      <c r="C770" s="51"/>
      <c r="D770" t="str" cm="1">
        <f t="array" ref="D770">_xll.OneStreamExcelAddIn.XFFunctions.XFGetMemberInfo("Description","Account",B770)</f>
        <v>Postage</v>
      </c>
      <c r="E770" s="6">
        <f t="shared" si="2065"/>
        <v>0.16539726027397259</v>
      </c>
      <c r="F770" s="6">
        <f t="shared" si="2065"/>
        <v>0.13413398692822129</v>
      </c>
      <c r="G770" s="6">
        <f t="shared" si="2066"/>
        <v>-3.1263273345751297E-2</v>
      </c>
      <c r="H770" s="55">
        <f t="shared" si="2067"/>
        <v>-0.23307495782169746</v>
      </c>
      <c r="I770" s="41"/>
      <c r="J770" s="6">
        <f t="shared" si="2068"/>
        <v>0.15816605663648622</v>
      </c>
      <c r="K770" s="6">
        <f t="shared" si="2068"/>
        <v>0.1378877590810762</v>
      </c>
      <c r="L770" s="6">
        <f t="shared" si="2069"/>
        <v>-2.0278297555410024E-2</v>
      </c>
      <c r="M770" s="40">
        <f t="shared" si="2070"/>
        <v>-0.14706379805249173</v>
      </c>
      <c r="N770" s="41"/>
      <c r="O770" s="6">
        <f t="shared" si="2071"/>
        <v>9.9853311941324782E-2</v>
      </c>
      <c r="P770" s="6">
        <f t="shared" si="2072"/>
        <v>-5.8312744695161442E-2</v>
      </c>
      <c r="Q770" s="40">
        <f t="shared" si="2073"/>
        <v>-0.58398408186427342</v>
      </c>
      <c r="R770" s="41"/>
      <c r="S770" s="6">
        <f t="shared" si="2116"/>
        <v>0</v>
      </c>
      <c r="T770" s="6">
        <f t="shared" si="2074"/>
        <v>-0.16539726027397259</v>
      </c>
      <c r="U770" s="40">
        <f t="shared" si="2075"/>
        <v>0</v>
      </c>
      <c r="V770" s="41"/>
      <c r="W770" s="42"/>
      <c r="X770" s="43"/>
      <c r="Y770" s="42"/>
      <c r="Z770" s="44"/>
      <c r="AB770" s="6">
        <f t="shared" si="2076"/>
        <v>0.12785628261742271</v>
      </c>
      <c r="AC770" s="6">
        <f t="shared" si="2076"/>
        <v>0.13874924544259326</v>
      </c>
      <c r="AD770" s="6">
        <f t="shared" si="2077"/>
        <v>1.0892962825170549E-2</v>
      </c>
      <c r="AE770" s="40">
        <f t="shared" si="2078"/>
        <v>7.8508267129117126E-2</v>
      </c>
      <c r="AG770" s="6">
        <f t="shared" si="2079"/>
        <v>3.5015835312747427E-2</v>
      </c>
      <c r="AH770" s="6">
        <f t="shared" si="2079"/>
        <v>0.1459933943090701</v>
      </c>
      <c r="AI770" s="6">
        <f t="shared" si="2080"/>
        <v>0.11097755899632267</v>
      </c>
      <c r="AJ770" s="40">
        <f t="shared" si="2081"/>
        <v>0.76015465988400532</v>
      </c>
      <c r="AL770" s="6">
        <f t="shared" si="2082"/>
        <v>0.28916370106761563</v>
      </c>
      <c r="AM770" s="6">
        <f t="shared" si="2082"/>
        <v>0.13338672237708912</v>
      </c>
      <c r="AN770" s="6">
        <f t="shared" si="2083"/>
        <v>-0.15577697869052651</v>
      </c>
      <c r="AO770" s="40">
        <f t="shared" si="2084"/>
        <v>-1.1678597083309334</v>
      </c>
      <c r="AQ770" s="6">
        <f t="shared" si="2085"/>
        <v>0.16539726027397259</v>
      </c>
      <c r="AR770" s="6">
        <f t="shared" si="2085"/>
        <v>0.13413398692822129</v>
      </c>
      <c r="AS770" s="6">
        <f t="shared" si="2086"/>
        <v>-3.1263273345751297E-2</v>
      </c>
      <c r="AT770" s="40">
        <f t="shared" si="2087"/>
        <v>-0.23307495782169746</v>
      </c>
      <c r="AV770" s="6">
        <f t="shared" si="2088"/>
        <v>0.15816605663648622</v>
      </c>
      <c r="AW770" s="6">
        <f t="shared" si="2088"/>
        <v>0.13214441761538462</v>
      </c>
      <c r="AX770" s="6">
        <f t="shared" si="2089"/>
        <v>-2.6021639021101606E-2</v>
      </c>
      <c r="AY770" s="40">
        <f t="shared" si="2090"/>
        <v>-0.19691818610786396</v>
      </c>
      <c r="BA770" s="6">
        <f t="shared" si="2091"/>
        <v>0</v>
      </c>
      <c r="BB770" s="6">
        <f t="shared" si="2091"/>
        <v>0.1343692271718695</v>
      </c>
      <c r="BC770" s="6">
        <f t="shared" si="2092"/>
        <v>0.1343692271718695</v>
      </c>
      <c r="BD770" s="40">
        <f t="shared" si="2093"/>
        <v>1</v>
      </c>
      <c r="BF770" s="6">
        <f t="shared" si="2094"/>
        <v>0</v>
      </c>
      <c r="BG770" s="6">
        <f t="shared" si="2094"/>
        <v>0.1326477377655817</v>
      </c>
      <c r="BH770" s="6">
        <f t="shared" si="2095"/>
        <v>0.1326477377655817</v>
      </c>
      <c r="BI770" s="40">
        <f t="shared" si="2096"/>
        <v>1</v>
      </c>
      <c r="BK770" s="6">
        <f t="shared" si="2097"/>
        <v>0</v>
      </c>
      <c r="BL770" s="6">
        <f t="shared" si="2097"/>
        <v>0.13750418760480976</v>
      </c>
      <c r="BM770" s="6">
        <f t="shared" si="2098"/>
        <v>0.13750418760480976</v>
      </c>
      <c r="BN770" s="40">
        <f t="shared" si="2099"/>
        <v>1</v>
      </c>
      <c r="BP770" s="6">
        <f t="shared" si="2100"/>
        <v>0</v>
      </c>
      <c r="BQ770" s="6">
        <f t="shared" si="2100"/>
        <v>0.1358945252454771</v>
      </c>
      <c r="BR770" s="6">
        <f t="shared" si="2101"/>
        <v>0.1358945252454771</v>
      </c>
      <c r="BS770" s="40">
        <f t="shared" si="2102"/>
        <v>1</v>
      </c>
      <c r="BU770" s="6">
        <f t="shared" si="2103"/>
        <v>0</v>
      </c>
      <c r="BV770" s="6">
        <f t="shared" si="2103"/>
        <v>0.13008036219592528</v>
      </c>
      <c r="BW770" s="6">
        <f t="shared" si="2104"/>
        <v>0.13008036219592528</v>
      </c>
      <c r="BX770" s="40">
        <f t="shared" si="2105"/>
        <v>1</v>
      </c>
      <c r="BZ770" s="6">
        <f t="shared" si="2106"/>
        <v>0</v>
      </c>
      <c r="CA770" s="6">
        <f t="shared" si="2106"/>
        <v>0.13814881596357734</v>
      </c>
      <c r="CB770" s="6">
        <f t="shared" si="2107"/>
        <v>0.13814881596357734</v>
      </c>
      <c r="CC770" s="40">
        <f t="shared" si="2108"/>
        <v>1</v>
      </c>
      <c r="CE770" s="6">
        <f t="shared" si="2109"/>
        <v>0</v>
      </c>
      <c r="CF770" s="6">
        <f t="shared" si="2109"/>
        <v>0.13465260691282951</v>
      </c>
      <c r="CG770" s="6">
        <f t="shared" si="2110"/>
        <v>0.13465260691282951</v>
      </c>
      <c r="CH770" s="40">
        <f t="shared" si="2111"/>
        <v>1</v>
      </c>
      <c r="CI770" s="212"/>
      <c r="CJ770" s="6">
        <f t="shared" si="2112"/>
        <v>0.12785628261742271</v>
      </c>
      <c r="CK770" s="6">
        <f t="shared" si="2112"/>
        <v>3.5015835312747427E-2</v>
      </c>
      <c r="CL770" s="6">
        <f t="shared" si="2112"/>
        <v>0.28916370106761563</v>
      </c>
      <c r="CM770" s="6">
        <f t="shared" si="2112"/>
        <v>0.16539726027397259</v>
      </c>
      <c r="CN770" s="6">
        <f t="shared" si="2112"/>
        <v>0.15816605663648622</v>
      </c>
      <c r="CO770" s="6">
        <f t="shared" si="2112"/>
        <v>0</v>
      </c>
      <c r="CP770" s="6">
        <f t="shared" si="2112"/>
        <v>0</v>
      </c>
      <c r="CQ770" s="6">
        <f t="shared" si="2112"/>
        <v>0</v>
      </c>
      <c r="CR770" s="6">
        <f t="shared" si="2112"/>
        <v>0</v>
      </c>
      <c r="CS770" s="6">
        <f t="shared" si="2112"/>
        <v>0</v>
      </c>
      <c r="CT770" s="6">
        <f t="shared" si="2112"/>
        <v>0</v>
      </c>
      <c r="CU770" s="6">
        <f t="shared" si="2112"/>
        <v>0</v>
      </c>
      <c r="CV770" s="212"/>
      <c r="CW770" s="6">
        <f t="shared" si="2113"/>
        <v>0.11565802113352545</v>
      </c>
      <c r="CX770" s="6">
        <f t="shared" si="2113"/>
        <v>0.13575965946299934</v>
      </c>
      <c r="CY770" s="6">
        <f t="shared" si="2113"/>
        <v>4.8135112120351979E-2</v>
      </c>
      <c r="CZ770" s="6">
        <f t="shared" si="2113"/>
        <v>0.10669519032162879</v>
      </c>
      <c r="DA770" s="6">
        <f t="shared" si="2113"/>
        <v>0.1435687189962066</v>
      </c>
      <c r="DB770" s="6">
        <f t="shared" si="2113"/>
        <v>0.17751194647977064</v>
      </c>
      <c r="DC770" s="6">
        <f t="shared" si="2113"/>
        <v>9.6892561983471084E-2</v>
      </c>
      <c r="DD770" s="6">
        <f t="shared" si="2113"/>
        <v>0.15701145179165127</v>
      </c>
      <c r="DE770" s="6">
        <f t="shared" si="2113"/>
        <v>0.19314963503649635</v>
      </c>
      <c r="DF770" s="6">
        <f t="shared" si="2113"/>
        <v>3.0642390930951564E-3</v>
      </c>
      <c r="DG770" s="6">
        <f t="shared" si="2113"/>
        <v>4.1750472589792066E-2</v>
      </c>
      <c r="DH770" s="6">
        <f t="shared" si="2113"/>
        <v>0.3698922800718133</v>
      </c>
      <c r="DI770" s="178"/>
      <c r="DJ770" s="6">
        <f t="shared" si="2114"/>
        <v>0.13874924544259326</v>
      </c>
      <c r="DK770" s="6">
        <f t="shared" si="2114"/>
        <v>0.1459933943090701</v>
      </c>
      <c r="DL770" s="6">
        <f t="shared" si="2114"/>
        <v>0.13338672237708912</v>
      </c>
      <c r="DM770" s="6">
        <f t="shared" si="2114"/>
        <v>0.13413398692822129</v>
      </c>
      <c r="DN770" s="6">
        <f t="shared" si="2114"/>
        <v>0.13214441761538462</v>
      </c>
      <c r="DO770" s="6">
        <f t="shared" si="2114"/>
        <v>0.1343692271718695</v>
      </c>
      <c r="DP770" s="6">
        <f t="shared" si="2114"/>
        <v>0.1326477377655817</v>
      </c>
      <c r="DQ770" s="6">
        <f t="shared" si="2114"/>
        <v>0.13750418760480976</v>
      </c>
      <c r="DR770" s="6">
        <f t="shared" si="2114"/>
        <v>0.1358945252454771</v>
      </c>
      <c r="DS770" s="6">
        <f t="shared" si="2114"/>
        <v>0.13008036219592528</v>
      </c>
      <c r="DT770" s="6">
        <f t="shared" si="2114"/>
        <v>0.13814881596357734</v>
      </c>
      <c r="DU770" s="6">
        <f t="shared" si="2114"/>
        <v>0.13465260691282951</v>
      </c>
      <c r="DV770" s="178"/>
      <c r="DW770" s="6">
        <f t="shared" si="2115"/>
        <v>5.2633897454092748E-2</v>
      </c>
      <c r="DX770" s="6">
        <f t="shared" si="2115"/>
        <v>5.2859283289326771E-2</v>
      </c>
      <c r="DY770" s="6">
        <f t="shared" si="2115"/>
        <v>5.2908589055962497E-2</v>
      </c>
      <c r="DZ770" s="6">
        <f t="shared" si="2115"/>
        <v>5.2995974186540735E-2</v>
      </c>
      <c r="EA770" s="6">
        <f t="shared" si="2115"/>
        <v>5.2980992752293572E-2</v>
      </c>
      <c r="EB770" s="6">
        <f t="shared" si="2115"/>
        <v>5.2898263090689242E-2</v>
      </c>
      <c r="EC770" s="6">
        <f t="shared" si="2115"/>
        <v>5.3004449641379306E-2</v>
      </c>
      <c r="ED770" s="6">
        <f t="shared" si="2115"/>
        <v>5.2930759222254091E-2</v>
      </c>
      <c r="EE770" s="6">
        <f t="shared" si="2115"/>
        <v>5.3097128368345327E-2</v>
      </c>
      <c r="EF770" s="6">
        <f t="shared" si="2115"/>
        <v>5.2968186788333808E-2</v>
      </c>
      <c r="EG770" s="6">
        <f t="shared" si="2115"/>
        <v>5.284454374661747E-2</v>
      </c>
      <c r="EH770" s="6">
        <f t="shared" si="2115"/>
        <v>5.2785280016898008E-2</v>
      </c>
    </row>
    <row r="771" spans="2:138" x14ac:dyDescent="0.25">
      <c r="B771" s="51">
        <v>69164</v>
      </c>
      <c r="C771" s="51"/>
      <c r="D771" t="str" cm="1">
        <f t="array" ref="D771">_xll.OneStreamExcelAddIn.XFFunctions.XFGetMemberInfo("Description","Account",B771)</f>
        <v>Printing expense</v>
      </c>
      <c r="E771" s="6">
        <f t="shared" si="2065"/>
        <v>0</v>
      </c>
      <c r="F771" s="6">
        <f t="shared" si="2065"/>
        <v>0.23584383753501403</v>
      </c>
      <c r="G771" s="6">
        <f t="shared" si="2066"/>
        <v>0.23584383753501403</v>
      </c>
      <c r="H771" s="55">
        <f t="shared" si="2067"/>
        <v>1</v>
      </c>
      <c r="I771" s="41"/>
      <c r="J771" s="6">
        <f t="shared" si="2068"/>
        <v>3.6821421691388939E-2</v>
      </c>
      <c r="K771" s="6">
        <f t="shared" si="2068"/>
        <v>0.24244398452263116</v>
      </c>
      <c r="L771" s="6">
        <f t="shared" si="2069"/>
        <v>0.20562256283124222</v>
      </c>
      <c r="M771" s="40">
        <f t="shared" si="2070"/>
        <v>0.84812400372032404</v>
      </c>
      <c r="N771" s="41"/>
      <c r="O771" s="6">
        <f t="shared" si="2071"/>
        <v>0.11247154098861641</v>
      </c>
      <c r="P771" s="6">
        <f t="shared" si="2072"/>
        <v>7.5650119297227467E-2</v>
      </c>
      <c r="Q771" s="40">
        <f t="shared" si="2073"/>
        <v>0.67261565576739324</v>
      </c>
      <c r="R771" s="41"/>
      <c r="S771" s="6">
        <f t="shared" si="2116"/>
        <v>0</v>
      </c>
      <c r="T771" s="6">
        <f t="shared" si="2074"/>
        <v>0</v>
      </c>
      <c r="U771" s="40">
        <f t="shared" si="2075"/>
        <v>0</v>
      </c>
      <c r="V771" s="41"/>
      <c r="W771" s="42"/>
      <c r="X771" s="43"/>
      <c r="Y771" s="42"/>
      <c r="Z771" s="44"/>
      <c r="AB771" s="6">
        <f t="shared" si="2076"/>
        <v>0.15346447209955841</v>
      </c>
      <c r="AC771" s="6">
        <f t="shared" si="2076"/>
        <v>0.24395871061209709</v>
      </c>
      <c r="AD771" s="6">
        <f t="shared" si="2077"/>
        <v>9.0494238512538683E-2</v>
      </c>
      <c r="AE771" s="40">
        <f t="shared" si="2078"/>
        <v>0.3709407968483146</v>
      </c>
      <c r="AG771" s="6">
        <f t="shared" si="2079"/>
        <v>0</v>
      </c>
      <c r="AH771" s="6">
        <f t="shared" si="2079"/>
        <v>0.25669588414634148</v>
      </c>
      <c r="AI771" s="6">
        <f t="shared" si="2080"/>
        <v>0.25669588414634148</v>
      </c>
      <c r="AJ771" s="40">
        <f t="shared" si="2081"/>
        <v>1</v>
      </c>
      <c r="AL771" s="6">
        <f t="shared" si="2082"/>
        <v>0</v>
      </c>
      <c r="AM771" s="6">
        <f t="shared" si="2082"/>
        <v>0.23452994428969362</v>
      </c>
      <c r="AN771" s="6">
        <f t="shared" si="2083"/>
        <v>0.23452994428969362</v>
      </c>
      <c r="AO771" s="40">
        <f t="shared" si="2084"/>
        <v>1</v>
      </c>
      <c r="AQ771" s="6">
        <f t="shared" si="2085"/>
        <v>0</v>
      </c>
      <c r="AR771" s="6">
        <f t="shared" si="2085"/>
        <v>0.23584383753501403</v>
      </c>
      <c r="AS771" s="6">
        <f t="shared" si="2086"/>
        <v>0.23584383753501403</v>
      </c>
      <c r="AT771" s="40">
        <f t="shared" si="2087"/>
        <v>1</v>
      </c>
      <c r="AV771" s="6">
        <f t="shared" si="2088"/>
        <v>3.6821421691388939E-2</v>
      </c>
      <c r="AW771" s="6">
        <f t="shared" si="2088"/>
        <v>0.23234563642635392</v>
      </c>
      <c r="AX771" s="6">
        <f t="shared" si="2089"/>
        <v>0.19552421473496498</v>
      </c>
      <c r="AY771" s="40">
        <f t="shared" si="2090"/>
        <v>0.84152307631970469</v>
      </c>
      <c r="BA771" s="6">
        <f t="shared" si="2091"/>
        <v>0</v>
      </c>
      <c r="BB771" s="6">
        <f t="shared" si="2091"/>
        <v>0.23625745352507893</v>
      </c>
      <c r="BC771" s="6">
        <f t="shared" si="2092"/>
        <v>0.23625745352507893</v>
      </c>
      <c r="BD771" s="40">
        <f t="shared" si="2093"/>
        <v>1</v>
      </c>
      <c r="BF771" s="6">
        <f t="shared" si="2094"/>
        <v>0</v>
      </c>
      <c r="BG771" s="6">
        <f t="shared" si="2094"/>
        <v>0.23323060941828255</v>
      </c>
      <c r="BH771" s="6">
        <f t="shared" si="2095"/>
        <v>0.23323060941828255</v>
      </c>
      <c r="BI771" s="40">
        <f t="shared" si="2096"/>
        <v>1</v>
      </c>
      <c r="BK771" s="6">
        <f t="shared" si="2097"/>
        <v>0</v>
      </c>
      <c r="BL771" s="6">
        <f t="shared" si="2097"/>
        <v>0.24176956209619527</v>
      </c>
      <c r="BM771" s="6">
        <f t="shared" si="2098"/>
        <v>0.24176956209619527</v>
      </c>
      <c r="BN771" s="40">
        <f t="shared" si="2099"/>
        <v>1</v>
      </c>
      <c r="BP771" s="6">
        <f t="shared" si="2100"/>
        <v>0</v>
      </c>
      <c r="BQ771" s="6">
        <f t="shared" si="2100"/>
        <v>0.2389393401915573</v>
      </c>
      <c r="BR771" s="6">
        <f t="shared" si="2101"/>
        <v>0.2389393401915573</v>
      </c>
      <c r="BS771" s="40">
        <f t="shared" si="2102"/>
        <v>1</v>
      </c>
      <c r="BU771" s="6">
        <f t="shared" si="2103"/>
        <v>0</v>
      </c>
      <c r="BV771" s="6">
        <f t="shared" si="2103"/>
        <v>0.22871646859083195</v>
      </c>
      <c r="BW771" s="6">
        <f t="shared" si="2104"/>
        <v>0.22871646859083195</v>
      </c>
      <c r="BX771" s="40">
        <f t="shared" si="2105"/>
        <v>1</v>
      </c>
      <c r="BZ771" s="6">
        <f t="shared" si="2106"/>
        <v>0</v>
      </c>
      <c r="CA771" s="6">
        <f t="shared" si="2106"/>
        <v>0.24290299314821495</v>
      </c>
      <c r="CB771" s="6">
        <f t="shared" si="2107"/>
        <v>0.24290299314821495</v>
      </c>
      <c r="CC771" s="40">
        <f t="shared" si="2108"/>
        <v>1</v>
      </c>
      <c r="CE771" s="6">
        <f t="shared" si="2109"/>
        <v>0</v>
      </c>
      <c r="CF771" s="6">
        <f t="shared" si="2109"/>
        <v>0.23675571177504395</v>
      </c>
      <c r="CG771" s="6">
        <f t="shared" si="2110"/>
        <v>0.23675571177504395</v>
      </c>
      <c r="CH771" s="40">
        <f t="shared" si="2111"/>
        <v>1</v>
      </c>
      <c r="CI771" s="212"/>
      <c r="CJ771" s="6">
        <f t="shared" si="2112"/>
        <v>0.15346447209955841</v>
      </c>
      <c r="CK771" s="6">
        <f t="shared" si="2112"/>
        <v>0</v>
      </c>
      <c r="CL771" s="6">
        <f t="shared" si="2112"/>
        <v>0</v>
      </c>
      <c r="CM771" s="6">
        <f t="shared" si="2112"/>
        <v>0</v>
      </c>
      <c r="CN771" s="6">
        <f t="shared" si="2112"/>
        <v>3.6821421691388939E-2</v>
      </c>
      <c r="CO771" s="6">
        <f t="shared" si="2112"/>
        <v>0</v>
      </c>
      <c r="CP771" s="6">
        <f t="shared" si="2112"/>
        <v>0</v>
      </c>
      <c r="CQ771" s="6">
        <f t="shared" si="2112"/>
        <v>0</v>
      </c>
      <c r="CR771" s="6">
        <f t="shared" si="2112"/>
        <v>0</v>
      </c>
      <c r="CS771" s="6">
        <f t="shared" si="2112"/>
        <v>0</v>
      </c>
      <c r="CT771" s="6">
        <f t="shared" si="2112"/>
        <v>0</v>
      </c>
      <c r="CU771" s="6">
        <f t="shared" si="2112"/>
        <v>0</v>
      </c>
      <c r="CV771" s="212"/>
      <c r="CW771" s="6">
        <f t="shared" si="2113"/>
        <v>0</v>
      </c>
      <c r="CX771" s="6">
        <f t="shared" si="2113"/>
        <v>4.0929927963326784E-2</v>
      </c>
      <c r="CY771" s="6">
        <f t="shared" si="2113"/>
        <v>0.3565711041725802</v>
      </c>
      <c r="CZ771" s="6">
        <f t="shared" si="2113"/>
        <v>2.6833874299203305E-2</v>
      </c>
      <c r="DA771" s="6">
        <f t="shared" si="2113"/>
        <v>2.5903122264371168E-2</v>
      </c>
      <c r="DB771" s="6">
        <f t="shared" si="2113"/>
        <v>8.1803122013380053E-2</v>
      </c>
      <c r="DC771" s="6">
        <f t="shared" si="2113"/>
        <v>6.4112396694214882E-2</v>
      </c>
      <c r="DD771" s="6">
        <f t="shared" si="2113"/>
        <v>0</v>
      </c>
      <c r="DE771" s="6">
        <f t="shared" si="2113"/>
        <v>1.5613138686131386E-2</v>
      </c>
      <c r="DF771" s="6">
        <f t="shared" si="2113"/>
        <v>0</v>
      </c>
      <c r="DG771" s="6">
        <f t="shared" si="2113"/>
        <v>0</v>
      </c>
      <c r="DH771" s="6">
        <f t="shared" si="2113"/>
        <v>0</v>
      </c>
      <c r="DI771" s="178"/>
      <c r="DJ771" s="6">
        <f t="shared" si="2114"/>
        <v>0.24395871061209709</v>
      </c>
      <c r="DK771" s="6">
        <f t="shared" si="2114"/>
        <v>0.25669588414634148</v>
      </c>
      <c r="DL771" s="6">
        <f t="shared" si="2114"/>
        <v>0.23452994428969362</v>
      </c>
      <c r="DM771" s="6">
        <f t="shared" si="2114"/>
        <v>0.23584383753501403</v>
      </c>
      <c r="DN771" s="6">
        <f t="shared" si="2114"/>
        <v>0.23234563642635392</v>
      </c>
      <c r="DO771" s="6">
        <f t="shared" si="2114"/>
        <v>0.23625745352507893</v>
      </c>
      <c r="DP771" s="6">
        <f t="shared" si="2114"/>
        <v>0.23323060941828255</v>
      </c>
      <c r="DQ771" s="6">
        <f t="shared" si="2114"/>
        <v>0.24176956209619527</v>
      </c>
      <c r="DR771" s="6">
        <f t="shared" si="2114"/>
        <v>0.2389393401915573</v>
      </c>
      <c r="DS771" s="6">
        <f t="shared" si="2114"/>
        <v>0.22871646859083195</v>
      </c>
      <c r="DT771" s="6">
        <f t="shared" si="2114"/>
        <v>0.24290299314821495</v>
      </c>
      <c r="DU771" s="6">
        <f t="shared" si="2114"/>
        <v>0.23675571177504395</v>
      </c>
      <c r="DV771" s="178"/>
      <c r="DW771" s="6">
        <f t="shared" si="2115"/>
        <v>0.16703636088857765</v>
      </c>
      <c r="DX771" s="6">
        <f t="shared" si="2115"/>
        <v>0.16775163434417079</v>
      </c>
      <c r="DY771" s="6">
        <f t="shared" si="2115"/>
        <v>0.16790810871198358</v>
      </c>
      <c r="DZ771" s="6">
        <f t="shared" si="2115"/>
        <v>0.16818542988547816</v>
      </c>
      <c r="EA771" s="6">
        <f t="shared" si="2115"/>
        <v>0.16813788553899081</v>
      </c>
      <c r="EB771" s="6">
        <f t="shared" si="2115"/>
        <v>0.16787533873397822</v>
      </c>
      <c r="EC771" s="6">
        <f t="shared" si="2115"/>
        <v>0.16821232717413792</v>
      </c>
      <c r="ED771" s="6">
        <f t="shared" si="2115"/>
        <v>0.16797846686664755</v>
      </c>
      <c r="EE771" s="6">
        <f t="shared" si="2115"/>
        <v>0.16850644784604316</v>
      </c>
      <c r="EF771" s="6">
        <f t="shared" si="2115"/>
        <v>0.16809724515853305</v>
      </c>
      <c r="EG771" s="6">
        <f t="shared" si="2115"/>
        <v>0.62881395450184507</v>
      </c>
      <c r="EH771" s="6">
        <f t="shared" si="2115"/>
        <v>0.61729262111044059</v>
      </c>
    </row>
    <row r="772" spans="2:138" x14ac:dyDescent="0.25">
      <c r="B772" s="51">
        <v>69165</v>
      </c>
      <c r="C772" s="51"/>
      <c r="D772" t="str" cm="1">
        <f t="array" ref="D772">_xll.OneStreamExcelAddIn.XFFunctions.XFGetMemberInfo("Description","Account",B772)</f>
        <v>Publications</v>
      </c>
      <c r="E772" s="6">
        <f t="shared" si="2065"/>
        <v>0</v>
      </c>
      <c r="F772" s="6">
        <f t="shared" si="2065"/>
        <v>0</v>
      </c>
      <c r="G772" s="6">
        <f t="shared" si="2066"/>
        <v>0</v>
      </c>
      <c r="H772" s="55">
        <f t="shared" si="2067"/>
        <v>0</v>
      </c>
      <c r="I772" s="41"/>
      <c r="J772" s="6">
        <f t="shared" si="2068"/>
        <v>0</v>
      </c>
      <c r="K772" s="6">
        <f t="shared" si="2068"/>
        <v>0</v>
      </c>
      <c r="L772" s="6">
        <f t="shared" si="2069"/>
        <v>0</v>
      </c>
      <c r="M772" s="40">
        <f t="shared" si="2070"/>
        <v>0</v>
      </c>
      <c r="N772" s="41"/>
      <c r="O772" s="6">
        <f t="shared" si="2071"/>
        <v>0</v>
      </c>
      <c r="P772" s="6">
        <f t="shared" si="2072"/>
        <v>0</v>
      </c>
      <c r="Q772" s="40">
        <f t="shared" si="2073"/>
        <v>0</v>
      </c>
      <c r="R772" s="41"/>
      <c r="S772" s="6">
        <f t="shared" si="2116"/>
        <v>0</v>
      </c>
      <c r="T772" s="6">
        <f t="shared" si="2074"/>
        <v>0</v>
      </c>
      <c r="U772" s="40">
        <f t="shared" si="2075"/>
        <v>0</v>
      </c>
      <c r="V772" s="41"/>
      <c r="W772" s="42"/>
      <c r="X772" s="43"/>
      <c r="Y772" s="42"/>
      <c r="Z772" s="44"/>
      <c r="AB772" s="6">
        <f t="shared" si="2076"/>
        <v>0</v>
      </c>
      <c r="AC772" s="6">
        <f t="shared" si="2076"/>
        <v>0</v>
      </c>
      <c r="AD772" s="6">
        <f t="shared" si="2077"/>
        <v>0</v>
      </c>
      <c r="AE772" s="40">
        <f t="shared" si="2078"/>
        <v>0</v>
      </c>
      <c r="AG772" s="6">
        <f t="shared" si="2079"/>
        <v>0</v>
      </c>
      <c r="AH772" s="6">
        <f t="shared" si="2079"/>
        <v>0</v>
      </c>
      <c r="AI772" s="6">
        <f t="shared" si="2080"/>
        <v>0</v>
      </c>
      <c r="AJ772" s="40">
        <f t="shared" si="2081"/>
        <v>0</v>
      </c>
      <c r="AL772" s="6">
        <f t="shared" si="2082"/>
        <v>0</v>
      </c>
      <c r="AM772" s="6">
        <f t="shared" si="2082"/>
        <v>0</v>
      </c>
      <c r="AN772" s="6">
        <f t="shared" si="2083"/>
        <v>0</v>
      </c>
      <c r="AO772" s="40">
        <f t="shared" si="2084"/>
        <v>0</v>
      </c>
      <c r="AQ772" s="6">
        <f t="shared" si="2085"/>
        <v>0</v>
      </c>
      <c r="AR772" s="6">
        <f t="shared" si="2085"/>
        <v>0</v>
      </c>
      <c r="AS772" s="6">
        <f t="shared" si="2086"/>
        <v>0</v>
      </c>
      <c r="AT772" s="40">
        <f t="shared" si="2087"/>
        <v>0</v>
      </c>
      <c r="AV772" s="6">
        <f t="shared" si="2088"/>
        <v>0</v>
      </c>
      <c r="AW772" s="6">
        <f t="shared" si="2088"/>
        <v>0</v>
      </c>
      <c r="AX772" s="6">
        <f t="shared" si="2089"/>
        <v>0</v>
      </c>
      <c r="AY772" s="40">
        <f t="shared" si="2090"/>
        <v>0</v>
      </c>
      <c r="BA772" s="6">
        <f t="shared" si="2091"/>
        <v>0</v>
      </c>
      <c r="BB772" s="6">
        <f t="shared" si="2091"/>
        <v>0</v>
      </c>
      <c r="BC772" s="6">
        <f t="shared" si="2092"/>
        <v>0</v>
      </c>
      <c r="BD772" s="40">
        <f t="shared" si="2093"/>
        <v>0</v>
      </c>
      <c r="BF772" s="6">
        <f t="shared" si="2094"/>
        <v>0</v>
      </c>
      <c r="BG772" s="6">
        <f t="shared" si="2094"/>
        <v>0</v>
      </c>
      <c r="BH772" s="6">
        <f t="shared" si="2095"/>
        <v>0</v>
      </c>
      <c r="BI772" s="40">
        <f t="shared" si="2096"/>
        <v>0</v>
      </c>
      <c r="BK772" s="6">
        <f t="shared" si="2097"/>
        <v>0</v>
      </c>
      <c r="BL772" s="6">
        <f t="shared" si="2097"/>
        <v>0</v>
      </c>
      <c r="BM772" s="6">
        <f t="shared" si="2098"/>
        <v>0</v>
      </c>
      <c r="BN772" s="40">
        <f t="shared" si="2099"/>
        <v>0</v>
      </c>
      <c r="BP772" s="6">
        <f t="shared" si="2100"/>
        <v>0</v>
      </c>
      <c r="BQ772" s="6">
        <f t="shared" si="2100"/>
        <v>0</v>
      </c>
      <c r="BR772" s="6">
        <f t="shared" si="2101"/>
        <v>0</v>
      </c>
      <c r="BS772" s="40">
        <f t="shared" si="2102"/>
        <v>0</v>
      </c>
      <c r="BU772" s="6">
        <f t="shared" si="2103"/>
        <v>0</v>
      </c>
      <c r="BV772" s="6">
        <f t="shared" si="2103"/>
        <v>0</v>
      </c>
      <c r="BW772" s="6">
        <f t="shared" si="2104"/>
        <v>0</v>
      </c>
      <c r="BX772" s="40">
        <f t="shared" si="2105"/>
        <v>0</v>
      </c>
      <c r="BZ772" s="6">
        <f t="shared" si="2106"/>
        <v>0</v>
      </c>
      <c r="CA772" s="6">
        <f t="shared" si="2106"/>
        <v>0</v>
      </c>
      <c r="CB772" s="6">
        <f t="shared" si="2107"/>
        <v>0</v>
      </c>
      <c r="CC772" s="40">
        <f t="shared" si="2108"/>
        <v>0</v>
      </c>
      <c r="CE772" s="6">
        <f t="shared" si="2109"/>
        <v>0</v>
      </c>
      <c r="CF772" s="6">
        <f t="shared" si="2109"/>
        <v>0</v>
      </c>
      <c r="CG772" s="6">
        <f t="shared" si="2110"/>
        <v>0</v>
      </c>
      <c r="CH772" s="40">
        <f t="shared" si="2111"/>
        <v>0</v>
      </c>
      <c r="CI772" s="212"/>
      <c r="CJ772" s="6">
        <f t="shared" si="2112"/>
        <v>0</v>
      </c>
      <c r="CK772" s="6">
        <f t="shared" si="2112"/>
        <v>0</v>
      </c>
      <c r="CL772" s="6">
        <f t="shared" si="2112"/>
        <v>0</v>
      </c>
      <c r="CM772" s="6">
        <f t="shared" si="2112"/>
        <v>0</v>
      </c>
      <c r="CN772" s="6">
        <f t="shared" si="2112"/>
        <v>0</v>
      </c>
      <c r="CO772" s="6">
        <f t="shared" si="2112"/>
        <v>0</v>
      </c>
      <c r="CP772" s="6">
        <f t="shared" si="2112"/>
        <v>0</v>
      </c>
      <c r="CQ772" s="6">
        <f t="shared" si="2112"/>
        <v>0</v>
      </c>
      <c r="CR772" s="6">
        <f t="shared" si="2112"/>
        <v>0</v>
      </c>
      <c r="CS772" s="6">
        <f t="shared" si="2112"/>
        <v>0</v>
      </c>
      <c r="CT772" s="6">
        <f t="shared" si="2112"/>
        <v>0</v>
      </c>
      <c r="CU772" s="6">
        <f t="shared" si="2112"/>
        <v>0</v>
      </c>
      <c r="CV772" s="212"/>
      <c r="CW772" s="6">
        <f t="shared" si="2113"/>
        <v>0</v>
      </c>
      <c r="CX772" s="6">
        <f t="shared" si="2113"/>
        <v>0</v>
      </c>
      <c r="CY772" s="6">
        <f t="shared" si="2113"/>
        <v>0</v>
      </c>
      <c r="CZ772" s="6">
        <f t="shared" si="2113"/>
        <v>0</v>
      </c>
      <c r="DA772" s="6">
        <f t="shared" si="2113"/>
        <v>0</v>
      </c>
      <c r="DB772" s="6">
        <f t="shared" si="2113"/>
        <v>0</v>
      </c>
      <c r="DC772" s="6">
        <f t="shared" si="2113"/>
        <v>0</v>
      </c>
      <c r="DD772" s="6">
        <f t="shared" si="2113"/>
        <v>0</v>
      </c>
      <c r="DE772" s="6">
        <f t="shared" si="2113"/>
        <v>0</v>
      </c>
      <c r="DF772" s="6">
        <f t="shared" si="2113"/>
        <v>0</v>
      </c>
      <c r="DG772" s="6">
        <f t="shared" si="2113"/>
        <v>0</v>
      </c>
      <c r="DH772" s="6">
        <f t="shared" si="2113"/>
        <v>0</v>
      </c>
      <c r="DI772" s="178"/>
      <c r="DJ772" s="6">
        <f t="shared" si="2114"/>
        <v>0</v>
      </c>
      <c r="DK772" s="6">
        <f t="shared" si="2114"/>
        <v>0</v>
      </c>
      <c r="DL772" s="6">
        <f t="shared" si="2114"/>
        <v>0</v>
      </c>
      <c r="DM772" s="6">
        <f t="shared" si="2114"/>
        <v>0</v>
      </c>
      <c r="DN772" s="6">
        <f t="shared" si="2114"/>
        <v>0</v>
      </c>
      <c r="DO772" s="6">
        <f t="shared" si="2114"/>
        <v>0</v>
      </c>
      <c r="DP772" s="6">
        <f t="shared" si="2114"/>
        <v>0</v>
      </c>
      <c r="DQ772" s="6">
        <f t="shared" si="2114"/>
        <v>0</v>
      </c>
      <c r="DR772" s="6">
        <f t="shared" si="2114"/>
        <v>0</v>
      </c>
      <c r="DS772" s="6">
        <f t="shared" si="2114"/>
        <v>0</v>
      </c>
      <c r="DT772" s="6">
        <f t="shared" si="2114"/>
        <v>0</v>
      </c>
      <c r="DU772" s="6">
        <f t="shared" si="2114"/>
        <v>0</v>
      </c>
      <c r="DV772" s="178"/>
      <c r="DW772" s="6">
        <f t="shared" si="2115"/>
        <v>0</v>
      </c>
      <c r="DX772" s="6">
        <f t="shared" si="2115"/>
        <v>0</v>
      </c>
      <c r="DY772" s="6">
        <f t="shared" si="2115"/>
        <v>0</v>
      </c>
      <c r="DZ772" s="6">
        <f t="shared" si="2115"/>
        <v>0</v>
      </c>
      <c r="EA772" s="6">
        <f t="shared" si="2115"/>
        <v>0</v>
      </c>
      <c r="EB772" s="6">
        <f t="shared" si="2115"/>
        <v>0</v>
      </c>
      <c r="EC772" s="6">
        <f t="shared" si="2115"/>
        <v>0</v>
      </c>
      <c r="ED772" s="6">
        <f t="shared" si="2115"/>
        <v>0</v>
      </c>
      <c r="EE772" s="6">
        <f t="shared" si="2115"/>
        <v>0</v>
      </c>
      <c r="EF772" s="6">
        <f t="shared" si="2115"/>
        <v>0</v>
      </c>
      <c r="EG772" s="6">
        <f t="shared" si="2115"/>
        <v>0</v>
      </c>
      <c r="EH772" s="6">
        <f t="shared" si="2115"/>
        <v>0</v>
      </c>
    </row>
    <row r="773" spans="2:138" x14ac:dyDescent="0.25">
      <c r="B773" s="51">
        <v>69166</v>
      </c>
      <c r="C773" s="51"/>
      <c r="D773" t="str" cm="1">
        <f t="array" ref="D773">_xll.OneStreamExcelAddIn.XFFunctions.XFGetMemberInfo("Description","Account",B773)</f>
        <v>Training Seminars - Clinical</v>
      </c>
      <c r="E773" s="6">
        <f t="shared" si="2065"/>
        <v>0.2446183953033268</v>
      </c>
      <c r="F773" s="6">
        <f t="shared" si="2065"/>
        <v>0.25638655462184873</v>
      </c>
      <c r="G773" s="6">
        <f t="shared" si="2066"/>
        <v>1.1768159318521931E-2</v>
      </c>
      <c r="H773" s="55">
        <f t="shared" si="2067"/>
        <v>4.5900064205313333E-2</v>
      </c>
      <c r="I773" s="41"/>
      <c r="J773" s="6">
        <f t="shared" si="2068"/>
        <v>0.62544789057984973</v>
      </c>
      <c r="K773" s="6">
        <f t="shared" si="2068"/>
        <v>0.26356159452893008</v>
      </c>
      <c r="L773" s="6">
        <f t="shared" si="2069"/>
        <v>-0.36188629605091965</v>
      </c>
      <c r="M773" s="40">
        <f t="shared" si="2070"/>
        <v>-1.3730615672504474</v>
      </c>
      <c r="N773" s="41"/>
      <c r="O773" s="6">
        <f t="shared" si="2071"/>
        <v>0.3793704637481855</v>
      </c>
      <c r="P773" s="6">
        <f t="shared" si="2072"/>
        <v>-0.24607742683166423</v>
      </c>
      <c r="Q773" s="40">
        <f t="shared" si="2073"/>
        <v>-0.6486467723407241</v>
      </c>
      <c r="R773" s="41"/>
      <c r="S773" s="6">
        <f t="shared" si="2116"/>
        <v>0</v>
      </c>
      <c r="T773" s="6">
        <f t="shared" si="2074"/>
        <v>-0.2446183953033268</v>
      </c>
      <c r="U773" s="40">
        <f t="shared" si="2075"/>
        <v>0</v>
      </c>
      <c r="V773" s="41"/>
      <c r="W773" s="42"/>
      <c r="X773" s="43"/>
      <c r="Y773" s="42"/>
      <c r="Z773" s="44"/>
      <c r="AB773" s="6">
        <f t="shared" si="2076"/>
        <v>2.3406663990365315</v>
      </c>
      <c r="AC773" s="6">
        <f t="shared" si="2076"/>
        <v>0.26520825787758057</v>
      </c>
      <c r="AD773" s="6">
        <f t="shared" si="2077"/>
        <v>-2.075458141158951</v>
      </c>
      <c r="AE773" s="40">
        <f t="shared" si="2078"/>
        <v>-7.8257674092372227</v>
      </c>
      <c r="AG773" s="6">
        <f t="shared" si="2079"/>
        <v>0</v>
      </c>
      <c r="AH773" s="6">
        <f t="shared" si="2079"/>
        <v>0.27905487804878049</v>
      </c>
      <c r="AI773" s="6">
        <f t="shared" si="2080"/>
        <v>0.27905487804878049</v>
      </c>
      <c r="AJ773" s="40">
        <f t="shared" si="2081"/>
        <v>1</v>
      </c>
      <c r="AL773" s="6">
        <f t="shared" si="2082"/>
        <v>1.3451957295373665E-2</v>
      </c>
      <c r="AM773" s="6">
        <f t="shared" si="2082"/>
        <v>0.25495821727019496</v>
      </c>
      <c r="AN773" s="6">
        <f t="shared" si="2083"/>
        <v>0.24150625997482131</v>
      </c>
      <c r="AO773" s="40">
        <f t="shared" si="2084"/>
        <v>0.94723858113144166</v>
      </c>
      <c r="AQ773" s="6">
        <f t="shared" si="2085"/>
        <v>0.2446183953033268</v>
      </c>
      <c r="AR773" s="6">
        <f t="shared" si="2085"/>
        <v>0.25638655462184873</v>
      </c>
      <c r="AS773" s="6">
        <f t="shared" si="2086"/>
        <v>1.1768159318521931E-2</v>
      </c>
      <c r="AT773" s="40">
        <f t="shared" si="2087"/>
        <v>4.5900064205313333E-2</v>
      </c>
      <c r="AV773" s="6">
        <f t="shared" si="2088"/>
        <v>0.62544789057984973</v>
      </c>
      <c r="AW773" s="6">
        <f t="shared" si="2088"/>
        <v>0.25258364953432216</v>
      </c>
      <c r="AX773" s="6">
        <f t="shared" si="2089"/>
        <v>-0.37286424104552757</v>
      </c>
      <c r="AY773" s="40">
        <f t="shared" si="2090"/>
        <v>-1.4762010198718787</v>
      </c>
      <c r="BA773" s="6">
        <f t="shared" si="2091"/>
        <v>0</v>
      </c>
      <c r="BB773" s="6">
        <f t="shared" si="2091"/>
        <v>0.25683619782532446</v>
      </c>
      <c r="BC773" s="6">
        <f t="shared" si="2092"/>
        <v>0.25683619782532446</v>
      </c>
      <c r="BD773" s="40">
        <f t="shared" si="2093"/>
        <v>1</v>
      </c>
      <c r="BF773" s="6">
        <f t="shared" si="2094"/>
        <v>0</v>
      </c>
      <c r="BG773" s="6">
        <f t="shared" si="2094"/>
        <v>0.25354570637119112</v>
      </c>
      <c r="BH773" s="6">
        <f t="shared" si="2095"/>
        <v>0.25354570637119112</v>
      </c>
      <c r="BI773" s="40">
        <f t="shared" si="2096"/>
        <v>1</v>
      </c>
      <c r="BK773" s="6">
        <f t="shared" si="2097"/>
        <v>0</v>
      </c>
      <c r="BL773" s="6">
        <f t="shared" si="2097"/>
        <v>0.26282842785355348</v>
      </c>
      <c r="BM773" s="6">
        <f t="shared" si="2098"/>
        <v>0.26282842785355348</v>
      </c>
      <c r="BN773" s="40">
        <f t="shared" si="2099"/>
        <v>1</v>
      </c>
      <c r="BP773" s="6">
        <f t="shared" si="2100"/>
        <v>0</v>
      </c>
      <c r="BQ773" s="6">
        <f t="shared" si="2100"/>
        <v>0.25975168499467899</v>
      </c>
      <c r="BR773" s="6">
        <f t="shared" si="2101"/>
        <v>0.25975168499467899</v>
      </c>
      <c r="BS773" s="40">
        <f t="shared" si="2102"/>
        <v>1</v>
      </c>
      <c r="BU773" s="6">
        <f t="shared" si="2103"/>
        <v>0</v>
      </c>
      <c r="BV773" s="6">
        <f t="shared" si="2103"/>
        <v>0.24863837011884551</v>
      </c>
      <c r="BW773" s="6">
        <f t="shared" si="2104"/>
        <v>0.24863837011884551</v>
      </c>
      <c r="BX773" s="40">
        <f t="shared" si="2105"/>
        <v>1</v>
      </c>
      <c r="BZ773" s="6">
        <f t="shared" si="2106"/>
        <v>0</v>
      </c>
      <c r="CA773" s="6">
        <f t="shared" si="2106"/>
        <v>0.2640605842048323</v>
      </c>
      <c r="CB773" s="6">
        <f t="shared" si="2107"/>
        <v>0.2640605842048323</v>
      </c>
      <c r="CC773" s="40">
        <f t="shared" si="2108"/>
        <v>1</v>
      </c>
      <c r="CE773" s="6">
        <f t="shared" si="2109"/>
        <v>0</v>
      </c>
      <c r="CF773" s="6">
        <f t="shared" si="2109"/>
        <v>0.25737785588752199</v>
      </c>
      <c r="CG773" s="6">
        <f t="shared" si="2110"/>
        <v>0.25737785588752199</v>
      </c>
      <c r="CH773" s="40">
        <f t="shared" si="2111"/>
        <v>1</v>
      </c>
      <c r="CI773" s="212"/>
      <c r="CJ773" s="6">
        <f t="shared" si="2112"/>
        <v>2.3406663990365315</v>
      </c>
      <c r="CK773" s="6">
        <f t="shared" si="2112"/>
        <v>0</v>
      </c>
      <c r="CL773" s="6">
        <f t="shared" si="2112"/>
        <v>1.3451957295373665E-2</v>
      </c>
      <c r="CM773" s="6">
        <f t="shared" si="2112"/>
        <v>0.2446183953033268</v>
      </c>
      <c r="CN773" s="6">
        <f t="shared" si="2112"/>
        <v>0.62544789057984973</v>
      </c>
      <c r="CO773" s="6">
        <f t="shared" si="2112"/>
        <v>0</v>
      </c>
      <c r="CP773" s="6">
        <f t="shared" si="2112"/>
        <v>0</v>
      </c>
      <c r="CQ773" s="6">
        <f t="shared" si="2112"/>
        <v>0</v>
      </c>
      <c r="CR773" s="6">
        <f t="shared" si="2112"/>
        <v>0</v>
      </c>
      <c r="CS773" s="6">
        <f t="shared" si="2112"/>
        <v>0</v>
      </c>
      <c r="CT773" s="6">
        <f t="shared" si="2112"/>
        <v>0</v>
      </c>
      <c r="CU773" s="6">
        <f t="shared" si="2112"/>
        <v>0</v>
      </c>
      <c r="CV773" s="212"/>
      <c r="CW773" s="6">
        <f t="shared" si="2113"/>
        <v>0.25391610630803713</v>
      </c>
      <c r="CX773" s="6">
        <f t="shared" si="2113"/>
        <v>0.88330058939096268</v>
      </c>
      <c r="CY773" s="6">
        <f t="shared" si="2113"/>
        <v>0.4186772636957139</v>
      </c>
      <c r="CZ773" s="6">
        <f t="shared" si="2113"/>
        <v>0</v>
      </c>
      <c r="DA773" s="6">
        <f t="shared" si="2113"/>
        <v>4.2019258826962357E-2</v>
      </c>
      <c r="DB773" s="6">
        <f t="shared" si="2113"/>
        <v>0.17276202612296909</v>
      </c>
      <c r="DC773" s="6">
        <f t="shared" si="2113"/>
        <v>0.20283305785123967</v>
      </c>
      <c r="DD773" s="6">
        <f t="shared" si="2113"/>
        <v>0.32742149981529367</v>
      </c>
      <c r="DE773" s="6">
        <f t="shared" si="2113"/>
        <v>0.41969708029197084</v>
      </c>
      <c r="DF773" s="6">
        <f t="shared" si="2113"/>
        <v>0.14428031604259706</v>
      </c>
      <c r="DG773" s="6">
        <f t="shared" si="2113"/>
        <v>0.28355387523629488</v>
      </c>
      <c r="DH773" s="6">
        <f t="shared" si="2113"/>
        <v>0</v>
      </c>
      <c r="DI773" s="178"/>
      <c r="DJ773" s="6">
        <f t="shared" si="2114"/>
        <v>0.26520825787758057</v>
      </c>
      <c r="DK773" s="6">
        <f t="shared" si="2114"/>
        <v>0.27905487804878049</v>
      </c>
      <c r="DL773" s="6">
        <f t="shared" si="2114"/>
        <v>0.25495821727019496</v>
      </c>
      <c r="DM773" s="6">
        <f t="shared" si="2114"/>
        <v>0.25638655462184873</v>
      </c>
      <c r="DN773" s="6">
        <f t="shared" si="2114"/>
        <v>0.25258364953432216</v>
      </c>
      <c r="DO773" s="6">
        <f t="shared" si="2114"/>
        <v>0.25683619782532446</v>
      </c>
      <c r="DP773" s="6">
        <f t="shared" si="2114"/>
        <v>0.25354570637119112</v>
      </c>
      <c r="DQ773" s="6">
        <f t="shared" si="2114"/>
        <v>0.26282842785355348</v>
      </c>
      <c r="DR773" s="6">
        <f t="shared" si="2114"/>
        <v>0.25975168499467899</v>
      </c>
      <c r="DS773" s="6">
        <f t="shared" si="2114"/>
        <v>0.24863837011884551</v>
      </c>
      <c r="DT773" s="6">
        <f t="shared" si="2114"/>
        <v>0.2640605842048323</v>
      </c>
      <c r="DU773" s="6">
        <f t="shared" si="2114"/>
        <v>0.25737785588752199</v>
      </c>
      <c r="DV773" s="178"/>
      <c r="DW773" s="6">
        <f t="shared" si="2115"/>
        <v>0.60911166398319327</v>
      </c>
      <c r="DX773" s="6">
        <f t="shared" si="2115"/>
        <v>0.62705029294679804</v>
      </c>
      <c r="DY773" s="6">
        <f t="shared" si="2115"/>
        <v>0.59283614287313213</v>
      </c>
      <c r="DZ773" s="6">
        <f t="shared" si="2115"/>
        <v>0.59283455555224318</v>
      </c>
      <c r="EA773" s="6">
        <f t="shared" si="2115"/>
        <v>0.58433727715137618</v>
      </c>
      <c r="EB773" s="6">
        <f t="shared" si="2115"/>
        <v>0.60010603451420796</v>
      </c>
      <c r="EC773" s="6">
        <f t="shared" si="2115"/>
        <v>0.58643395964166667</v>
      </c>
      <c r="ED773" s="6">
        <f t="shared" si="2115"/>
        <v>0.58475830950071694</v>
      </c>
      <c r="EE773" s="6">
        <f t="shared" si="2115"/>
        <v>0.5863184393948202</v>
      </c>
      <c r="EF773" s="6">
        <f t="shared" si="2115"/>
        <v>0.58515415349927813</v>
      </c>
      <c r="EG773" s="6">
        <f t="shared" si="2115"/>
        <v>0.60237415565098396</v>
      </c>
      <c r="EH773" s="6">
        <f t="shared" si="2115"/>
        <v>0.59742250319855161</v>
      </c>
    </row>
    <row r="774" spans="2:138" x14ac:dyDescent="0.25">
      <c r="B774" s="51">
        <v>69167</v>
      </c>
      <c r="C774" s="51"/>
      <c r="D774" t="str" cm="1">
        <f t="array" ref="D774">_xll.OneStreamExcelAddIn.XFFunctions.XFGetMemberInfo("Description","Account",B774)</f>
        <v>Special Functions</v>
      </c>
      <c r="E774" s="6">
        <f t="shared" ref="E774:F778" si="2117">E751/E$6</f>
        <v>0</v>
      </c>
      <c r="F774" s="6">
        <f t="shared" si="2117"/>
        <v>0</v>
      </c>
      <c r="G774" s="6">
        <f t="shared" si="2066"/>
        <v>0</v>
      </c>
      <c r="H774" s="55">
        <f t="shared" si="2067"/>
        <v>0</v>
      </c>
      <c r="I774" s="41"/>
      <c r="J774" s="6">
        <f t="shared" ref="J774:K778" si="2118">J751/J$6</f>
        <v>0</v>
      </c>
      <c r="K774" s="6">
        <f t="shared" si="2118"/>
        <v>0</v>
      </c>
      <c r="L774" s="6">
        <f t="shared" si="2069"/>
        <v>0</v>
      </c>
      <c r="M774" s="40">
        <f t="shared" si="2070"/>
        <v>0</v>
      </c>
      <c r="N774" s="41"/>
      <c r="O774" s="6">
        <f t="shared" si="2071"/>
        <v>0</v>
      </c>
      <c r="P774" s="6">
        <f t="shared" si="2072"/>
        <v>0</v>
      </c>
      <c r="Q774" s="40">
        <f t="shared" si="2073"/>
        <v>0</v>
      </c>
      <c r="R774" s="41"/>
      <c r="S774" s="6">
        <f t="shared" si="2116"/>
        <v>0</v>
      </c>
      <c r="T774" s="6">
        <f t="shared" si="2074"/>
        <v>0</v>
      </c>
      <c r="U774" s="40">
        <f t="shared" si="2075"/>
        <v>0</v>
      </c>
      <c r="V774" s="41"/>
      <c r="W774" s="42"/>
      <c r="X774" s="43"/>
      <c r="Y774" s="42"/>
      <c r="Z774" s="44"/>
      <c r="AB774" s="6">
        <f t="shared" ref="AB774:AC778" si="2119">IFERROR(AB751/AB$6,0)</f>
        <v>0</v>
      </c>
      <c r="AC774" s="6">
        <f t="shared" si="2119"/>
        <v>0</v>
      </c>
      <c r="AD774" s="6">
        <f t="shared" si="2077"/>
        <v>0</v>
      </c>
      <c r="AE774" s="40">
        <f t="shared" si="2078"/>
        <v>0</v>
      </c>
      <c r="AG774" s="6">
        <f t="shared" ref="AG774:AH778" si="2120">IFERROR(AG751/AG$6,0)</f>
        <v>0</v>
      </c>
      <c r="AH774" s="6">
        <f t="shared" si="2120"/>
        <v>0</v>
      </c>
      <c r="AI774" s="6">
        <f t="shared" si="2080"/>
        <v>0</v>
      </c>
      <c r="AJ774" s="40">
        <f t="shared" si="2081"/>
        <v>0</v>
      </c>
      <c r="AL774" s="6">
        <f t="shared" ref="AL774:AM778" si="2121">IFERROR(AL751/AL$6,0)</f>
        <v>0</v>
      </c>
      <c r="AM774" s="6">
        <f t="shared" si="2121"/>
        <v>0</v>
      </c>
      <c r="AN774" s="6">
        <f t="shared" si="2083"/>
        <v>0</v>
      </c>
      <c r="AO774" s="40">
        <f t="shared" si="2084"/>
        <v>0</v>
      </c>
      <c r="AQ774" s="6">
        <f t="shared" ref="AQ774:AR778" si="2122">IFERROR(AQ751/AQ$6,0)</f>
        <v>0</v>
      </c>
      <c r="AR774" s="6">
        <f t="shared" si="2122"/>
        <v>0</v>
      </c>
      <c r="AS774" s="6">
        <f t="shared" si="2086"/>
        <v>0</v>
      </c>
      <c r="AT774" s="40">
        <f t="shared" si="2087"/>
        <v>0</v>
      </c>
      <c r="AV774" s="6">
        <f t="shared" ref="AV774:AW778" si="2123">IFERROR(AV751/AV$6,0)</f>
        <v>0</v>
      </c>
      <c r="AW774" s="6">
        <f t="shared" si="2123"/>
        <v>0</v>
      </c>
      <c r="AX774" s="6">
        <f t="shared" si="2089"/>
        <v>0</v>
      </c>
      <c r="AY774" s="40">
        <f t="shared" si="2090"/>
        <v>0</v>
      </c>
      <c r="BA774" s="6">
        <f t="shared" ref="BA774:BB778" si="2124">IFERROR(BA751/BA$6,0)</f>
        <v>0</v>
      </c>
      <c r="BB774" s="6">
        <f t="shared" si="2124"/>
        <v>0</v>
      </c>
      <c r="BC774" s="6">
        <f t="shared" si="2092"/>
        <v>0</v>
      </c>
      <c r="BD774" s="40">
        <f t="shared" si="2093"/>
        <v>0</v>
      </c>
      <c r="BF774" s="6">
        <f t="shared" ref="BF774:BG778" si="2125">IFERROR(BF751/BF$6,0)</f>
        <v>0</v>
      </c>
      <c r="BG774" s="6">
        <f t="shared" si="2125"/>
        <v>0</v>
      </c>
      <c r="BH774" s="6">
        <f t="shared" si="2095"/>
        <v>0</v>
      </c>
      <c r="BI774" s="40">
        <f t="shared" si="2096"/>
        <v>0</v>
      </c>
      <c r="BK774" s="6">
        <f t="shared" ref="BK774:BL778" si="2126">IFERROR(BK751/BK$6,0)</f>
        <v>0</v>
      </c>
      <c r="BL774" s="6">
        <f t="shared" si="2126"/>
        <v>0</v>
      </c>
      <c r="BM774" s="6">
        <f t="shared" si="2098"/>
        <v>0</v>
      </c>
      <c r="BN774" s="40">
        <f t="shared" si="2099"/>
        <v>0</v>
      </c>
      <c r="BP774" s="6">
        <f t="shared" ref="BP774:BQ778" si="2127">IFERROR(BP751/BP$6,0)</f>
        <v>0</v>
      </c>
      <c r="BQ774" s="6">
        <f t="shared" si="2127"/>
        <v>0</v>
      </c>
      <c r="BR774" s="6">
        <f t="shared" si="2101"/>
        <v>0</v>
      </c>
      <c r="BS774" s="40">
        <f t="shared" si="2102"/>
        <v>0</v>
      </c>
      <c r="BU774" s="6">
        <f t="shared" ref="BU774:BV778" si="2128">IFERROR(BU751/BU$6,0)</f>
        <v>0</v>
      </c>
      <c r="BV774" s="6">
        <f t="shared" si="2128"/>
        <v>0</v>
      </c>
      <c r="BW774" s="6">
        <f t="shared" si="2104"/>
        <v>0</v>
      </c>
      <c r="BX774" s="40">
        <f t="shared" si="2105"/>
        <v>0</v>
      </c>
      <c r="BZ774" s="6">
        <f t="shared" ref="BZ774:CA778" si="2129">IFERROR(BZ751/BZ$6,0)</f>
        <v>0</v>
      </c>
      <c r="CA774" s="6">
        <f t="shared" si="2129"/>
        <v>0</v>
      </c>
      <c r="CB774" s="6">
        <f t="shared" si="2107"/>
        <v>0</v>
      </c>
      <c r="CC774" s="40">
        <f t="shared" si="2108"/>
        <v>0</v>
      </c>
      <c r="CE774" s="6">
        <f t="shared" ref="CE774:CF778" si="2130">IFERROR(CE751/CE$6,0)</f>
        <v>0</v>
      </c>
      <c r="CF774" s="6">
        <f t="shared" si="2130"/>
        <v>0</v>
      </c>
      <c r="CG774" s="6">
        <f t="shared" si="2110"/>
        <v>0</v>
      </c>
      <c r="CH774" s="40">
        <f t="shared" si="2111"/>
        <v>0</v>
      </c>
      <c r="CI774" s="212"/>
      <c r="CJ774" s="6">
        <f t="shared" ref="CJ774:CU778" si="2131">IFERROR(CJ751/CJ$6,0)</f>
        <v>0</v>
      </c>
      <c r="CK774" s="6">
        <f t="shared" si="2131"/>
        <v>0</v>
      </c>
      <c r="CL774" s="6">
        <f t="shared" si="2131"/>
        <v>0</v>
      </c>
      <c r="CM774" s="6">
        <f t="shared" si="2131"/>
        <v>0</v>
      </c>
      <c r="CN774" s="6">
        <f t="shared" si="2131"/>
        <v>0</v>
      </c>
      <c r="CO774" s="6">
        <f t="shared" si="2131"/>
        <v>0</v>
      </c>
      <c r="CP774" s="6">
        <f t="shared" si="2131"/>
        <v>0</v>
      </c>
      <c r="CQ774" s="6">
        <f t="shared" si="2131"/>
        <v>0</v>
      </c>
      <c r="CR774" s="6">
        <f t="shared" si="2131"/>
        <v>0</v>
      </c>
      <c r="CS774" s="6">
        <f t="shared" si="2131"/>
        <v>0</v>
      </c>
      <c r="CT774" s="6">
        <f t="shared" si="2131"/>
        <v>0</v>
      </c>
      <c r="CU774" s="6">
        <f t="shared" si="2131"/>
        <v>0</v>
      </c>
      <c r="CV774" s="212"/>
      <c r="CW774" s="6">
        <f t="shared" ref="CW774:DH778" si="2132">IFERROR(CW751/CW$6,0)</f>
        <v>0</v>
      </c>
      <c r="CX774" s="6">
        <f t="shared" si="2132"/>
        <v>0</v>
      </c>
      <c r="CY774" s="6">
        <f t="shared" si="2132"/>
        <v>0</v>
      </c>
      <c r="CZ774" s="6">
        <f t="shared" si="2132"/>
        <v>0</v>
      </c>
      <c r="DA774" s="6">
        <f t="shared" si="2132"/>
        <v>0</v>
      </c>
      <c r="DB774" s="6">
        <f t="shared" si="2132"/>
        <v>0</v>
      </c>
      <c r="DC774" s="6">
        <f t="shared" si="2132"/>
        <v>0</v>
      </c>
      <c r="DD774" s="6">
        <f t="shared" si="2132"/>
        <v>0</v>
      </c>
      <c r="DE774" s="6">
        <f t="shared" si="2132"/>
        <v>0.32695620437956208</v>
      </c>
      <c r="DF774" s="6">
        <f t="shared" si="2132"/>
        <v>-0.30774991411885949</v>
      </c>
      <c r="DG774" s="6">
        <f t="shared" si="2132"/>
        <v>0</v>
      </c>
      <c r="DH774" s="6">
        <f t="shared" si="2132"/>
        <v>0</v>
      </c>
      <c r="DI774" s="178"/>
      <c r="DJ774" s="6">
        <f t="shared" ref="DJ774:DU778" si="2133">IFERROR(DJ751/DJ$6,0)</f>
        <v>0</v>
      </c>
      <c r="DK774" s="6">
        <f t="shared" si="2133"/>
        <v>0</v>
      </c>
      <c r="DL774" s="6">
        <f t="shared" si="2133"/>
        <v>0</v>
      </c>
      <c r="DM774" s="6">
        <f t="shared" si="2133"/>
        <v>0</v>
      </c>
      <c r="DN774" s="6">
        <f t="shared" si="2133"/>
        <v>0</v>
      </c>
      <c r="DO774" s="6">
        <f t="shared" si="2133"/>
        <v>0</v>
      </c>
      <c r="DP774" s="6">
        <f t="shared" si="2133"/>
        <v>0</v>
      </c>
      <c r="DQ774" s="6">
        <f t="shared" si="2133"/>
        <v>0</v>
      </c>
      <c r="DR774" s="6">
        <f t="shared" si="2133"/>
        <v>0</v>
      </c>
      <c r="DS774" s="6">
        <f t="shared" si="2133"/>
        <v>0</v>
      </c>
      <c r="DT774" s="6">
        <f t="shared" si="2133"/>
        <v>0</v>
      </c>
      <c r="DU774" s="6">
        <f t="shared" si="2133"/>
        <v>0</v>
      </c>
      <c r="DV774" s="178"/>
      <c r="DW774" s="6">
        <f t="shared" ref="DW774:EH778" si="2134">IFERROR(DW751/DW$6,0)</f>
        <v>-2.1366324307500781E-2</v>
      </c>
      <c r="DX774" s="6">
        <f t="shared" si="2134"/>
        <v>-1.6298850574712646E-2</v>
      </c>
      <c r="DY774" s="6">
        <f t="shared" si="2134"/>
        <v>-2.8977439203047173E-2</v>
      </c>
      <c r="DZ774" s="6">
        <f t="shared" si="2134"/>
        <v>-4.0141676505312869E-2</v>
      </c>
      <c r="EA774" s="6">
        <f t="shared" si="2134"/>
        <v>0.13462729357798164</v>
      </c>
      <c r="EB774" s="6">
        <f t="shared" si="2134"/>
        <v>-3.3406892382103995E-2</v>
      </c>
      <c r="EC774" s="6">
        <f t="shared" si="2134"/>
        <v>-3.7770114942528736E-2</v>
      </c>
      <c r="ED774" s="6">
        <f t="shared" si="2134"/>
        <v>-4.0857470605104675E-2</v>
      </c>
      <c r="EE774" s="6">
        <f t="shared" si="2134"/>
        <v>-4.2587050359712234E-2</v>
      </c>
      <c r="EF774" s="6">
        <f t="shared" si="2134"/>
        <v>0.13559919145249782</v>
      </c>
      <c r="EG774" s="6">
        <f t="shared" si="2134"/>
        <v>-4.2583025830258296E-2</v>
      </c>
      <c r="EH774" s="6">
        <f t="shared" si="2134"/>
        <v>-4.0006035003017505E-2</v>
      </c>
    </row>
    <row r="775" spans="2:138" x14ac:dyDescent="0.25">
      <c r="B775" s="51">
        <v>69168</v>
      </c>
      <c r="C775" s="51"/>
      <c r="D775" t="str" cm="1">
        <f t="array" ref="D775">_xll.OneStreamExcelAddIn.XFFunctions.XFGetMemberInfo("Description","Account",B775)</f>
        <v>Meeting Expense</v>
      </c>
      <c r="E775" s="6">
        <f t="shared" si="2117"/>
        <v>3.7283757338551861E-2</v>
      </c>
      <c r="F775" s="6">
        <f t="shared" si="2117"/>
        <v>0.19692577030812322</v>
      </c>
      <c r="G775" s="6">
        <f t="shared" si="2066"/>
        <v>0.15964201296957137</v>
      </c>
      <c r="H775" s="55">
        <f t="shared" si="2067"/>
        <v>0.81067100928326852</v>
      </c>
      <c r="I775" s="41"/>
      <c r="J775" s="6">
        <f t="shared" si="2118"/>
        <v>1.5149296859949913E-2</v>
      </c>
      <c r="K775" s="6">
        <f t="shared" si="2118"/>
        <v>0.2024367857464231</v>
      </c>
      <c r="L775" s="6">
        <f t="shared" si="2069"/>
        <v>0.18728748888647317</v>
      </c>
      <c r="M775" s="40">
        <f t="shared" si="2070"/>
        <v>0.9251652963956547</v>
      </c>
      <c r="N775" s="41"/>
      <c r="O775" s="6">
        <f t="shared" si="2071"/>
        <v>4.8727175490870196E-2</v>
      </c>
      <c r="P775" s="6">
        <f t="shared" si="2072"/>
        <v>3.357787863092028E-2</v>
      </c>
      <c r="Q775" s="40">
        <f t="shared" si="2073"/>
        <v>0.68909963059959478</v>
      </c>
      <c r="R775" s="41"/>
      <c r="S775" s="6">
        <f t="shared" si="2116"/>
        <v>0</v>
      </c>
      <c r="T775" s="6">
        <f t="shared" si="2074"/>
        <v>-3.7283757338551861E-2</v>
      </c>
      <c r="U775" s="40">
        <f t="shared" si="2075"/>
        <v>0</v>
      </c>
      <c r="V775" s="41"/>
      <c r="W775" s="42"/>
      <c r="X775" s="43"/>
      <c r="Y775" s="42"/>
      <c r="Z775" s="44"/>
      <c r="AB775" s="6">
        <f t="shared" si="2119"/>
        <v>0</v>
      </c>
      <c r="AC775" s="6">
        <f t="shared" si="2119"/>
        <v>0.20370155740673668</v>
      </c>
      <c r="AD775" s="6">
        <f t="shared" si="2077"/>
        <v>0.20370155740673668</v>
      </c>
      <c r="AE775" s="40">
        <f t="shared" si="2078"/>
        <v>1</v>
      </c>
      <c r="AG775" s="6">
        <f t="shared" si="2120"/>
        <v>0</v>
      </c>
      <c r="AH775" s="6">
        <f t="shared" si="2120"/>
        <v>0.21433689024390243</v>
      </c>
      <c r="AI775" s="6">
        <f t="shared" si="2080"/>
        <v>0.21433689024390243</v>
      </c>
      <c r="AJ775" s="40">
        <f t="shared" si="2081"/>
        <v>1</v>
      </c>
      <c r="AL775" s="6">
        <f t="shared" si="2121"/>
        <v>2.2071174377224199E-2</v>
      </c>
      <c r="AM775" s="6">
        <f t="shared" si="2121"/>
        <v>0.19582869080779944</v>
      </c>
      <c r="AN775" s="6">
        <f t="shared" si="2083"/>
        <v>0.17375751643057524</v>
      </c>
      <c r="AO775" s="40">
        <f t="shared" si="2084"/>
        <v>0.88729345896058476</v>
      </c>
      <c r="AQ775" s="6">
        <f t="shared" si="2122"/>
        <v>3.7283757338551861E-2</v>
      </c>
      <c r="AR775" s="6">
        <f t="shared" si="2122"/>
        <v>0.19692577030812322</v>
      </c>
      <c r="AS775" s="6">
        <f t="shared" si="2086"/>
        <v>0.15964201296957137</v>
      </c>
      <c r="AT775" s="40">
        <f t="shared" si="2087"/>
        <v>0.81067100928326852</v>
      </c>
      <c r="AV775" s="6">
        <f t="shared" si="2123"/>
        <v>1.5149296859949913E-2</v>
      </c>
      <c r="AW775" s="6">
        <f t="shared" si="2123"/>
        <v>0.194004829251466</v>
      </c>
      <c r="AX775" s="6">
        <f t="shared" si="2089"/>
        <v>0.17885553239151608</v>
      </c>
      <c r="AY775" s="40">
        <f t="shared" si="2090"/>
        <v>0.92191278475695237</v>
      </c>
      <c r="BA775" s="6">
        <f t="shared" si="2124"/>
        <v>0</v>
      </c>
      <c r="BB775" s="6">
        <f t="shared" si="2124"/>
        <v>0.19727113293581197</v>
      </c>
      <c r="BC775" s="6">
        <f t="shared" si="2092"/>
        <v>0.19727113293581197</v>
      </c>
      <c r="BD775" s="40">
        <f t="shared" si="2093"/>
        <v>1</v>
      </c>
      <c r="BF775" s="6">
        <f t="shared" si="2125"/>
        <v>0</v>
      </c>
      <c r="BG775" s="6">
        <f t="shared" si="2125"/>
        <v>0.19474376731301937</v>
      </c>
      <c r="BH775" s="6">
        <f t="shared" si="2095"/>
        <v>0.19474376731301937</v>
      </c>
      <c r="BI775" s="40">
        <f t="shared" si="2096"/>
        <v>1</v>
      </c>
      <c r="BK775" s="6">
        <f t="shared" si="2126"/>
        <v>0</v>
      </c>
      <c r="BL775" s="6">
        <f t="shared" si="2126"/>
        <v>0.20187365398420673</v>
      </c>
      <c r="BM775" s="6">
        <f t="shared" si="2098"/>
        <v>0.20187365398420673</v>
      </c>
      <c r="BN775" s="40">
        <f t="shared" si="2099"/>
        <v>1</v>
      </c>
      <c r="BP775" s="6">
        <f t="shared" si="2127"/>
        <v>0</v>
      </c>
      <c r="BQ775" s="6">
        <f t="shared" si="2127"/>
        <v>0.19951046470379566</v>
      </c>
      <c r="BR775" s="6">
        <f t="shared" si="2101"/>
        <v>0.19951046470379566</v>
      </c>
      <c r="BS775" s="40">
        <f t="shared" si="2102"/>
        <v>1</v>
      </c>
      <c r="BU775" s="6">
        <f t="shared" si="2128"/>
        <v>0</v>
      </c>
      <c r="BV775" s="6">
        <f t="shared" si="2128"/>
        <v>0.19097453310696094</v>
      </c>
      <c r="BW775" s="6">
        <f t="shared" si="2104"/>
        <v>0.19097453310696094</v>
      </c>
      <c r="BX775" s="40">
        <f t="shared" si="2105"/>
        <v>1</v>
      </c>
      <c r="BZ775" s="6">
        <f t="shared" si="2129"/>
        <v>0</v>
      </c>
      <c r="CA775" s="6">
        <f t="shared" si="2129"/>
        <v>0.20282005048683735</v>
      </c>
      <c r="CB775" s="6">
        <f t="shared" si="2107"/>
        <v>0.20282005048683735</v>
      </c>
      <c r="CC775" s="40">
        <f t="shared" si="2108"/>
        <v>1</v>
      </c>
      <c r="CE775" s="6">
        <f t="shared" si="2130"/>
        <v>0</v>
      </c>
      <c r="CF775" s="6">
        <f t="shared" si="2130"/>
        <v>0.19768717047451667</v>
      </c>
      <c r="CG775" s="6">
        <f t="shared" si="2110"/>
        <v>0.19768717047451667</v>
      </c>
      <c r="CH775" s="40">
        <f t="shared" si="2111"/>
        <v>1</v>
      </c>
      <c r="CI775" s="212"/>
      <c r="CJ775" s="6">
        <f t="shared" si="2131"/>
        <v>0</v>
      </c>
      <c r="CK775" s="6">
        <f t="shared" si="2131"/>
        <v>0</v>
      </c>
      <c r="CL775" s="6">
        <f t="shared" si="2131"/>
        <v>2.2071174377224199E-2</v>
      </c>
      <c r="CM775" s="6">
        <f t="shared" si="2131"/>
        <v>3.7283757338551861E-2</v>
      </c>
      <c r="CN775" s="6">
        <f t="shared" si="2131"/>
        <v>1.5149296859949913E-2</v>
      </c>
      <c r="CO775" s="6">
        <f t="shared" si="2131"/>
        <v>0</v>
      </c>
      <c r="CP775" s="6">
        <f t="shared" si="2131"/>
        <v>0</v>
      </c>
      <c r="CQ775" s="6">
        <f t="shared" si="2131"/>
        <v>0</v>
      </c>
      <c r="CR775" s="6">
        <f t="shared" si="2131"/>
        <v>0</v>
      </c>
      <c r="CS775" s="6">
        <f t="shared" si="2131"/>
        <v>0</v>
      </c>
      <c r="CT775" s="6">
        <f t="shared" si="2131"/>
        <v>0</v>
      </c>
      <c r="CU775" s="6">
        <f t="shared" si="2131"/>
        <v>0</v>
      </c>
      <c r="CV775" s="212"/>
      <c r="CW775" s="6">
        <f t="shared" si="2132"/>
        <v>0</v>
      </c>
      <c r="CX775" s="6">
        <f t="shared" si="2132"/>
        <v>0</v>
      </c>
      <c r="CY775" s="6">
        <f t="shared" si="2132"/>
        <v>0</v>
      </c>
      <c r="CZ775" s="6">
        <f t="shared" si="2132"/>
        <v>0.1881941575686043</v>
      </c>
      <c r="DA775" s="6">
        <f t="shared" si="2132"/>
        <v>0</v>
      </c>
      <c r="DB775" s="6">
        <f t="shared" si="2132"/>
        <v>5.2548582351067213E-2</v>
      </c>
      <c r="DC775" s="6">
        <f t="shared" si="2132"/>
        <v>0.28293223140495866</v>
      </c>
      <c r="DD775" s="6">
        <f t="shared" si="2132"/>
        <v>0.21834872552641302</v>
      </c>
      <c r="DE775" s="6">
        <f t="shared" si="2132"/>
        <v>0</v>
      </c>
      <c r="DF775" s="6">
        <f t="shared" si="2132"/>
        <v>-0.13225695637238064</v>
      </c>
      <c r="DG775" s="6">
        <f t="shared" si="2132"/>
        <v>0.14555765595463138</v>
      </c>
      <c r="DH775" s="6">
        <f t="shared" si="2132"/>
        <v>2.6306104129263912E-2</v>
      </c>
      <c r="DI775" s="178"/>
      <c r="DJ775" s="6">
        <f t="shared" si="2133"/>
        <v>0.20370155740673668</v>
      </c>
      <c r="DK775" s="6">
        <f t="shared" si="2133"/>
        <v>0.21433689024390243</v>
      </c>
      <c r="DL775" s="6">
        <f t="shared" si="2133"/>
        <v>0.19582869080779944</v>
      </c>
      <c r="DM775" s="6">
        <f t="shared" si="2133"/>
        <v>0.19692577030812322</v>
      </c>
      <c r="DN775" s="6">
        <f t="shared" si="2133"/>
        <v>0.194004829251466</v>
      </c>
      <c r="DO775" s="6">
        <f t="shared" si="2133"/>
        <v>0.19727113293581197</v>
      </c>
      <c r="DP775" s="6">
        <f t="shared" si="2133"/>
        <v>0.19474376731301937</v>
      </c>
      <c r="DQ775" s="6">
        <f t="shared" si="2133"/>
        <v>0.20187365398420673</v>
      </c>
      <c r="DR775" s="6">
        <f t="shared" si="2133"/>
        <v>0.19951046470379566</v>
      </c>
      <c r="DS775" s="6">
        <f t="shared" si="2133"/>
        <v>0.19097453310696094</v>
      </c>
      <c r="DT775" s="6">
        <f t="shared" si="2133"/>
        <v>0.20282005048683735</v>
      </c>
      <c r="DU775" s="6">
        <f t="shared" si="2133"/>
        <v>0.19768717047451667</v>
      </c>
      <c r="DV775" s="178"/>
      <c r="DW775" s="6">
        <f t="shared" si="2134"/>
        <v>5.1951221199813262E-2</v>
      </c>
      <c r="DX775" s="6">
        <f t="shared" si="2134"/>
        <v>5.2173683718226602E-2</v>
      </c>
      <c r="DY775" s="6">
        <f t="shared" si="2134"/>
        <v>5.2222349975388223E-2</v>
      </c>
      <c r="DZ775" s="6">
        <f t="shared" si="2134"/>
        <v>5.2308601696576154E-2</v>
      </c>
      <c r="EA775" s="6">
        <f t="shared" si="2134"/>
        <v>0.12877805447247706</v>
      </c>
      <c r="EB775" s="6">
        <f t="shared" si="2134"/>
        <v>5.2212157940749696E-2</v>
      </c>
      <c r="EC775" s="6">
        <f t="shared" si="2134"/>
        <v>5.2316967222413795E-2</v>
      </c>
      <c r="ED775" s="6">
        <f t="shared" si="2134"/>
        <v>5.2244232588471468E-2</v>
      </c>
      <c r="EE775" s="6">
        <f t="shared" si="2134"/>
        <v>5.2408443880575542E-2</v>
      </c>
      <c r="EF775" s="6">
        <f t="shared" si="2134"/>
        <v>5.2281174708634137E-2</v>
      </c>
      <c r="EG775" s="6">
        <f t="shared" si="2134"/>
        <v>5.215913535147601E-2</v>
      </c>
      <c r="EH775" s="6">
        <f t="shared" si="2134"/>
        <v>5.210064028877489E-2</v>
      </c>
    </row>
    <row r="776" spans="2:138" x14ac:dyDescent="0.25">
      <c r="B776" s="51">
        <v>69169</v>
      </c>
      <c r="C776" s="51"/>
      <c r="D776" t="str" cm="1">
        <f t="array" ref="D776">_xll.OneStreamExcelAddIn.XFFunctions.XFGetMemberInfo("Description","Account",B776)</f>
        <v>License Fees</v>
      </c>
      <c r="E776" s="6">
        <f t="shared" si="2117"/>
        <v>0.90848140900195695</v>
      </c>
      <c r="F776" s="6">
        <f t="shared" si="2117"/>
        <v>0.17507002801120447</v>
      </c>
      <c r="G776" s="6">
        <f t="shared" si="2066"/>
        <v>-0.73341138099075254</v>
      </c>
      <c r="H776" s="55">
        <f t="shared" si="2067"/>
        <v>-4.1892458082191784</v>
      </c>
      <c r="I776" s="41"/>
      <c r="J776" s="6">
        <f t="shared" si="2118"/>
        <v>0.96231361972644958</v>
      </c>
      <c r="K776" s="6">
        <f t="shared" si="2118"/>
        <v>0.17996940520111582</v>
      </c>
      <c r="L776" s="6">
        <f t="shared" si="2069"/>
        <v>-0.78234421452533376</v>
      </c>
      <c r="M776" s="40">
        <f t="shared" si="2070"/>
        <v>-4.3470956280100168</v>
      </c>
      <c r="N776" s="41"/>
      <c r="O776" s="6">
        <f t="shared" si="2071"/>
        <v>6.6926426770570702E-2</v>
      </c>
      <c r="P776" s="6">
        <f t="shared" si="2072"/>
        <v>-0.89538719295587887</v>
      </c>
      <c r="Q776" s="40">
        <f t="shared" si="2073"/>
        <v>-13.378679187898973</v>
      </c>
      <c r="R776" s="41"/>
      <c r="S776" s="6">
        <f t="shared" si="2116"/>
        <v>0</v>
      </c>
      <c r="T776" s="6">
        <f t="shared" si="2074"/>
        <v>-0.90848140900195695</v>
      </c>
      <c r="U776" s="40">
        <f t="shared" si="2075"/>
        <v>0</v>
      </c>
      <c r="V776" s="41"/>
      <c r="W776" s="42"/>
      <c r="X776" s="43"/>
      <c r="Y776" s="42"/>
      <c r="Z776" s="44"/>
      <c r="AB776" s="6">
        <f t="shared" si="2119"/>
        <v>1.2891087916499397</v>
      </c>
      <c r="AC776" s="6">
        <f t="shared" si="2119"/>
        <v>0.18109380659181457</v>
      </c>
      <c r="AD776" s="6">
        <f t="shared" si="2077"/>
        <v>-1.1080149850581251</v>
      </c>
      <c r="AE776" s="40">
        <f t="shared" si="2078"/>
        <v>-6.1184587474909664</v>
      </c>
      <c r="AG776" s="6">
        <f t="shared" si="2120"/>
        <v>0.98245051464766431</v>
      </c>
      <c r="AH776" s="6">
        <f t="shared" si="2120"/>
        <v>0.19054878048780488</v>
      </c>
      <c r="AI776" s="6">
        <f t="shared" si="2080"/>
        <v>-0.79190173415985943</v>
      </c>
      <c r="AJ776" s="40">
        <f t="shared" si="2081"/>
        <v>-4.1559003008709423</v>
      </c>
      <c r="AL776" s="6">
        <f t="shared" si="2121"/>
        <v>0.70346263345195725</v>
      </c>
      <c r="AM776" s="6">
        <f t="shared" si="2121"/>
        <v>0.17409470752089137</v>
      </c>
      <c r="AN776" s="6">
        <f t="shared" si="2083"/>
        <v>-0.52936792593106585</v>
      </c>
      <c r="AO776" s="40">
        <f t="shared" si="2084"/>
        <v>-3.0406893665480421</v>
      </c>
      <c r="AQ776" s="6">
        <f t="shared" si="2122"/>
        <v>0.90848140900195695</v>
      </c>
      <c r="AR776" s="6">
        <f t="shared" si="2122"/>
        <v>0.17507002801120447</v>
      </c>
      <c r="AS776" s="6">
        <f t="shared" si="2086"/>
        <v>-0.73341138099075254</v>
      </c>
      <c r="AT776" s="40">
        <f t="shared" si="2087"/>
        <v>-4.1892458082191784</v>
      </c>
      <c r="AV776" s="6">
        <f t="shared" si="2123"/>
        <v>0.96231361972644958</v>
      </c>
      <c r="AW776" s="6">
        <f t="shared" si="2123"/>
        <v>0.17247326664367024</v>
      </c>
      <c r="AX776" s="6">
        <f t="shared" si="2089"/>
        <v>-0.78984035308277933</v>
      </c>
      <c r="AY776" s="40">
        <f t="shared" si="2090"/>
        <v>-4.5794943671739539</v>
      </c>
      <c r="BA776" s="6">
        <f t="shared" si="2124"/>
        <v>0</v>
      </c>
      <c r="BB776" s="6">
        <f t="shared" si="2124"/>
        <v>0.17537706068046299</v>
      </c>
      <c r="BC776" s="6">
        <f t="shared" si="2092"/>
        <v>0.17537706068046299</v>
      </c>
      <c r="BD776" s="40">
        <f t="shared" si="2093"/>
        <v>1</v>
      </c>
      <c r="BF776" s="6">
        <f t="shared" si="2125"/>
        <v>0</v>
      </c>
      <c r="BG776" s="6">
        <f t="shared" si="2125"/>
        <v>0.17313019390581719</v>
      </c>
      <c r="BH776" s="6">
        <f t="shared" si="2095"/>
        <v>0.17313019390581719</v>
      </c>
      <c r="BI776" s="40">
        <f t="shared" si="2096"/>
        <v>1</v>
      </c>
      <c r="BK776" s="6">
        <f t="shared" si="2126"/>
        <v>0</v>
      </c>
      <c r="BL776" s="6">
        <f t="shared" si="2126"/>
        <v>0.17946877243359655</v>
      </c>
      <c r="BM776" s="6">
        <f t="shared" si="2098"/>
        <v>0.17946877243359655</v>
      </c>
      <c r="BN776" s="40">
        <f t="shared" si="2099"/>
        <v>1</v>
      </c>
      <c r="BP776" s="6">
        <f t="shared" si="2127"/>
        <v>0</v>
      </c>
      <c r="BQ776" s="6">
        <f t="shared" si="2127"/>
        <v>0.17736786094359702</v>
      </c>
      <c r="BR776" s="6">
        <f t="shared" si="2101"/>
        <v>0.17736786094359702</v>
      </c>
      <c r="BS776" s="40">
        <f t="shared" si="2102"/>
        <v>1</v>
      </c>
      <c r="BU776" s="6">
        <f t="shared" si="2128"/>
        <v>0</v>
      </c>
      <c r="BV776" s="6">
        <f t="shared" si="2128"/>
        <v>0.1697792869269949</v>
      </c>
      <c r="BW776" s="6">
        <f t="shared" si="2104"/>
        <v>0.1697792869269949</v>
      </c>
      <c r="BX776" s="40">
        <f t="shared" si="2105"/>
        <v>1</v>
      </c>
      <c r="BZ776" s="6">
        <f t="shared" si="2129"/>
        <v>0</v>
      </c>
      <c r="CA776" s="6">
        <f t="shared" si="2129"/>
        <v>0.18031013342949873</v>
      </c>
      <c r="CB776" s="6">
        <f t="shared" si="2107"/>
        <v>0.18031013342949873</v>
      </c>
      <c r="CC776" s="40">
        <f t="shared" si="2108"/>
        <v>1</v>
      </c>
      <c r="CE776" s="6">
        <f t="shared" si="2130"/>
        <v>0</v>
      </c>
      <c r="CF776" s="6">
        <f t="shared" si="2130"/>
        <v>0.1757469244288225</v>
      </c>
      <c r="CG776" s="6">
        <f t="shared" si="2110"/>
        <v>0.1757469244288225</v>
      </c>
      <c r="CH776" s="40">
        <f t="shared" si="2111"/>
        <v>1</v>
      </c>
      <c r="CI776" s="212"/>
      <c r="CJ776" s="6">
        <f t="shared" si="2131"/>
        <v>1.2891087916499397</v>
      </c>
      <c r="CK776" s="6">
        <f t="shared" si="2131"/>
        <v>0.98245051464766431</v>
      </c>
      <c r="CL776" s="6">
        <f t="shared" si="2131"/>
        <v>0.70346263345195725</v>
      </c>
      <c r="CM776" s="6">
        <f t="shared" si="2131"/>
        <v>0.90848140900195695</v>
      </c>
      <c r="CN776" s="6">
        <f t="shared" si="2131"/>
        <v>0.96231361972644958</v>
      </c>
      <c r="CO776" s="6">
        <f t="shared" si="2131"/>
        <v>0</v>
      </c>
      <c r="CP776" s="6">
        <f t="shared" si="2131"/>
        <v>0</v>
      </c>
      <c r="CQ776" s="6">
        <f t="shared" si="2131"/>
        <v>0</v>
      </c>
      <c r="CR776" s="6">
        <f t="shared" si="2131"/>
        <v>0</v>
      </c>
      <c r="CS776" s="6">
        <f t="shared" si="2131"/>
        <v>0</v>
      </c>
      <c r="CT776" s="6">
        <f t="shared" si="2131"/>
        <v>0</v>
      </c>
      <c r="CU776" s="6">
        <f t="shared" si="2131"/>
        <v>0</v>
      </c>
      <c r="CV776" s="212"/>
      <c r="CW776" s="6">
        <f t="shared" si="2132"/>
        <v>4.0345821325648415E-2</v>
      </c>
      <c r="CX776" s="6">
        <f t="shared" si="2132"/>
        <v>0.24557956777996071</v>
      </c>
      <c r="CY776" s="6">
        <f t="shared" si="2132"/>
        <v>0</v>
      </c>
      <c r="CZ776" s="6">
        <f t="shared" si="2132"/>
        <v>0</v>
      </c>
      <c r="DA776" s="6">
        <f t="shared" si="2132"/>
        <v>0.80225269915377884</v>
      </c>
      <c r="DB776" s="6">
        <f t="shared" si="2132"/>
        <v>4.9455240522459386E-2</v>
      </c>
      <c r="DC776" s="6">
        <f t="shared" si="2132"/>
        <v>0</v>
      </c>
      <c r="DD776" s="6">
        <f t="shared" si="2132"/>
        <v>3.8049501292944217E-2</v>
      </c>
      <c r="DE776" s="6">
        <f t="shared" si="2132"/>
        <v>0</v>
      </c>
      <c r="DF776" s="6">
        <f t="shared" si="2132"/>
        <v>0</v>
      </c>
      <c r="DG776" s="6">
        <f t="shared" si="2132"/>
        <v>0.72151984877126651</v>
      </c>
      <c r="DH776" s="6">
        <f t="shared" si="2132"/>
        <v>0.81033213644524238</v>
      </c>
      <c r="DI776" s="178"/>
      <c r="DJ776" s="6">
        <f t="shared" si="2133"/>
        <v>0.18109380659181457</v>
      </c>
      <c r="DK776" s="6">
        <f t="shared" si="2133"/>
        <v>0.19054878048780488</v>
      </c>
      <c r="DL776" s="6">
        <f t="shared" si="2133"/>
        <v>0.17409470752089137</v>
      </c>
      <c r="DM776" s="6">
        <f t="shared" si="2133"/>
        <v>0.17507002801120447</v>
      </c>
      <c r="DN776" s="6">
        <f t="shared" si="2133"/>
        <v>0.17247326664367024</v>
      </c>
      <c r="DO776" s="6">
        <f t="shared" si="2133"/>
        <v>0.17537706068046299</v>
      </c>
      <c r="DP776" s="6">
        <f t="shared" si="2133"/>
        <v>0.17313019390581719</v>
      </c>
      <c r="DQ776" s="6">
        <f t="shared" si="2133"/>
        <v>0.17946877243359655</v>
      </c>
      <c r="DR776" s="6">
        <f t="shared" si="2133"/>
        <v>0.17736786094359702</v>
      </c>
      <c r="DS776" s="6">
        <f t="shared" si="2133"/>
        <v>0.1697792869269949</v>
      </c>
      <c r="DT776" s="6">
        <f t="shared" si="2133"/>
        <v>0.18031013342949873</v>
      </c>
      <c r="DU776" s="6">
        <f t="shared" si="2133"/>
        <v>0.1757469244288225</v>
      </c>
      <c r="DV776" s="178"/>
      <c r="DW776" s="6">
        <f t="shared" si="2134"/>
        <v>0.40091007675692503</v>
      </c>
      <c r="DX776" s="6">
        <f t="shared" si="2134"/>
        <v>0.41846569520394084</v>
      </c>
      <c r="DY776" s="6">
        <f t="shared" si="2134"/>
        <v>0.38313983747084673</v>
      </c>
      <c r="DZ776" s="6">
        <f t="shared" si="2134"/>
        <v>0.38545074204958679</v>
      </c>
      <c r="EA776" s="6">
        <f t="shared" si="2134"/>
        <v>0.37696307922018346</v>
      </c>
      <c r="EB776" s="6">
        <f t="shared" si="2134"/>
        <v>0.39242234238935914</v>
      </c>
      <c r="EC776" s="6">
        <f t="shared" si="2134"/>
        <v>0.37766211779080461</v>
      </c>
      <c r="ED776" s="6">
        <f t="shared" si="2134"/>
        <v>0.37695971323429883</v>
      </c>
      <c r="EE776" s="6">
        <f t="shared" si="2134"/>
        <v>0.37823348056978418</v>
      </c>
      <c r="EF776" s="6">
        <f t="shared" si="2134"/>
        <v>0.37901097854114929</v>
      </c>
      <c r="EG776" s="6">
        <f t="shared" si="2134"/>
        <v>0.43265682656826571</v>
      </c>
      <c r="EH776" s="6">
        <f t="shared" si="2134"/>
        <v>0.4248642124321062</v>
      </c>
    </row>
    <row r="777" spans="2:138" x14ac:dyDescent="0.25">
      <c r="B777" s="51" t="s">
        <v>391</v>
      </c>
      <c r="C777" s="51"/>
      <c r="D777" t="str" cm="1">
        <f t="array" ref="D777">_xll.OneStreamExcelAddIn.XFFunctions.XFGetMemberInfo("Description","Account",B777)</f>
        <v>Other Expenses</v>
      </c>
      <c r="E777" s="6">
        <f t="shared" si="2117"/>
        <v>0</v>
      </c>
      <c r="F777" s="6">
        <f t="shared" si="2117"/>
        <v>0</v>
      </c>
      <c r="G777" s="6">
        <f t="shared" si="2066"/>
        <v>0</v>
      </c>
      <c r="H777" s="55">
        <f t="shared" si="2067"/>
        <v>0</v>
      </c>
      <c r="I777" s="41"/>
      <c r="J777" s="6">
        <f t="shared" si="2118"/>
        <v>0</v>
      </c>
      <c r="K777" s="6">
        <f t="shared" si="2118"/>
        <v>0</v>
      </c>
      <c r="L777" s="6">
        <f t="shared" si="2069"/>
        <v>0</v>
      </c>
      <c r="M777" s="40">
        <f t="shared" si="2070"/>
        <v>0</v>
      </c>
      <c r="N777" s="41"/>
      <c r="O777" s="6">
        <f t="shared" si="2071"/>
        <v>0</v>
      </c>
      <c r="P777" s="6">
        <f>O777-J777</f>
        <v>0</v>
      </c>
      <c r="Q777" s="40">
        <f t="shared" si="2073"/>
        <v>0</v>
      </c>
      <c r="R777" s="41"/>
      <c r="S777" s="6">
        <f>IFERROR(S754/S$6,0)</f>
        <v>0</v>
      </c>
      <c r="T777" s="6">
        <f t="shared" si="2074"/>
        <v>0</v>
      </c>
      <c r="U777" s="40">
        <f t="shared" si="2075"/>
        <v>0</v>
      </c>
      <c r="V777" s="41"/>
      <c r="W777" s="42"/>
      <c r="X777" s="43"/>
      <c r="Y777" s="42"/>
      <c r="Z777" s="44"/>
      <c r="AB777" s="6">
        <f t="shared" si="2119"/>
        <v>0</v>
      </c>
      <c r="AC777" s="6">
        <f t="shared" si="2119"/>
        <v>0</v>
      </c>
      <c r="AD777" s="6">
        <f t="shared" si="2077"/>
        <v>0</v>
      </c>
      <c r="AE777" s="40">
        <f t="shared" si="2078"/>
        <v>0</v>
      </c>
      <c r="AG777" s="6">
        <f t="shared" si="2120"/>
        <v>0</v>
      </c>
      <c r="AH777" s="6">
        <f t="shared" si="2120"/>
        <v>0</v>
      </c>
      <c r="AI777" s="6">
        <f t="shared" si="2080"/>
        <v>0</v>
      </c>
      <c r="AJ777" s="40">
        <f t="shared" si="2081"/>
        <v>0</v>
      </c>
      <c r="AL777" s="6">
        <f t="shared" si="2121"/>
        <v>0</v>
      </c>
      <c r="AM777" s="6">
        <f t="shared" si="2121"/>
        <v>0</v>
      </c>
      <c r="AN777" s="6">
        <f t="shared" si="2083"/>
        <v>0</v>
      </c>
      <c r="AO777" s="40">
        <f t="shared" si="2084"/>
        <v>0</v>
      </c>
      <c r="AQ777" s="6">
        <f t="shared" si="2122"/>
        <v>0</v>
      </c>
      <c r="AR777" s="6">
        <f t="shared" si="2122"/>
        <v>0</v>
      </c>
      <c r="AS777" s="6">
        <f t="shared" si="2086"/>
        <v>0</v>
      </c>
      <c r="AT777" s="40">
        <f t="shared" si="2087"/>
        <v>0</v>
      </c>
      <c r="AV777" s="6">
        <f t="shared" si="2123"/>
        <v>0</v>
      </c>
      <c r="AW777" s="6">
        <f t="shared" si="2123"/>
        <v>0.17178337357709555</v>
      </c>
      <c r="AX777" s="6">
        <f t="shared" si="2089"/>
        <v>0.17178337357709555</v>
      </c>
      <c r="AY777" s="40">
        <f t="shared" si="2090"/>
        <v>1</v>
      </c>
      <c r="BA777" s="6">
        <f t="shared" si="2124"/>
        <v>0</v>
      </c>
      <c r="BB777" s="6">
        <f t="shared" si="2124"/>
        <v>7.1308312872676263E-2</v>
      </c>
      <c r="BC777" s="6">
        <f t="shared" si="2092"/>
        <v>7.1308312872676263E-2</v>
      </c>
      <c r="BD777" s="40">
        <f t="shared" si="2093"/>
        <v>1</v>
      </c>
      <c r="BF777" s="6">
        <f t="shared" si="2125"/>
        <v>0</v>
      </c>
      <c r="BG777" s="6">
        <f t="shared" si="2125"/>
        <v>8.6565096952908593E-3</v>
      </c>
      <c r="BH777" s="6">
        <f t="shared" si="2095"/>
        <v>8.6565096952908593E-3</v>
      </c>
      <c r="BI777" s="40">
        <f t="shared" si="2096"/>
        <v>1</v>
      </c>
      <c r="BK777" s="6">
        <f t="shared" si="2126"/>
        <v>0</v>
      </c>
      <c r="BL777" s="6">
        <f t="shared" si="2126"/>
        <v>0</v>
      </c>
      <c r="BM777" s="6">
        <f t="shared" si="2098"/>
        <v>0</v>
      </c>
      <c r="BN777" s="40">
        <f t="shared" si="2099"/>
        <v>0</v>
      </c>
      <c r="BP777" s="6">
        <f t="shared" si="2127"/>
        <v>0</v>
      </c>
      <c r="BQ777" s="6">
        <f t="shared" si="2127"/>
        <v>0</v>
      </c>
      <c r="BR777" s="6">
        <f t="shared" si="2101"/>
        <v>0</v>
      </c>
      <c r="BS777" s="40">
        <f t="shared" si="2102"/>
        <v>0</v>
      </c>
      <c r="BU777" s="6">
        <f t="shared" si="2128"/>
        <v>0</v>
      </c>
      <c r="BV777" s="6">
        <f t="shared" si="2128"/>
        <v>0</v>
      </c>
      <c r="BW777" s="6">
        <f t="shared" si="2104"/>
        <v>0</v>
      </c>
      <c r="BX777" s="40">
        <f t="shared" si="2105"/>
        <v>0</v>
      </c>
      <c r="BZ777" s="6">
        <f t="shared" si="2129"/>
        <v>0</v>
      </c>
      <c r="CA777" s="6">
        <f t="shared" si="2129"/>
        <v>0</v>
      </c>
      <c r="CB777" s="6">
        <f t="shared" si="2107"/>
        <v>0</v>
      </c>
      <c r="CC777" s="40">
        <f t="shared" si="2108"/>
        <v>0</v>
      </c>
      <c r="CE777" s="6">
        <f t="shared" si="2130"/>
        <v>0</v>
      </c>
      <c r="CF777" s="6">
        <f t="shared" si="2130"/>
        <v>0</v>
      </c>
      <c r="CG777" s="6">
        <f t="shared" si="2110"/>
        <v>0</v>
      </c>
      <c r="CH777" s="40">
        <f t="shared" si="2111"/>
        <v>0</v>
      </c>
      <c r="CI777" s="212"/>
      <c r="CJ777" s="6">
        <f t="shared" si="2131"/>
        <v>0</v>
      </c>
      <c r="CK777" s="6">
        <f t="shared" si="2131"/>
        <v>0</v>
      </c>
      <c r="CL777" s="6">
        <f t="shared" si="2131"/>
        <v>0</v>
      </c>
      <c r="CM777" s="6">
        <f t="shared" si="2131"/>
        <v>0</v>
      </c>
      <c r="CN777" s="6">
        <f t="shared" si="2131"/>
        <v>0</v>
      </c>
      <c r="CO777" s="6">
        <f t="shared" si="2131"/>
        <v>0</v>
      </c>
      <c r="CP777" s="6">
        <f t="shared" si="2131"/>
        <v>0</v>
      </c>
      <c r="CQ777" s="6">
        <f t="shared" si="2131"/>
        <v>0</v>
      </c>
      <c r="CR777" s="6">
        <f t="shared" si="2131"/>
        <v>0</v>
      </c>
      <c r="CS777" s="6">
        <f t="shared" si="2131"/>
        <v>0</v>
      </c>
      <c r="CT777" s="6">
        <f t="shared" si="2131"/>
        <v>0</v>
      </c>
      <c r="CU777" s="6">
        <f t="shared" si="2131"/>
        <v>0</v>
      </c>
      <c r="CV777" s="212"/>
      <c r="CW777" s="6">
        <f t="shared" si="2132"/>
        <v>0</v>
      </c>
      <c r="CX777" s="6">
        <f t="shared" si="2132"/>
        <v>0</v>
      </c>
      <c r="CY777" s="6">
        <f t="shared" si="2132"/>
        <v>0</v>
      </c>
      <c r="CZ777" s="6">
        <f t="shared" si="2132"/>
        <v>0</v>
      </c>
      <c r="DA777" s="6">
        <f t="shared" si="2132"/>
        <v>0.14531660344324482</v>
      </c>
      <c r="DB777" s="6">
        <f t="shared" si="2132"/>
        <v>6.4765848996495706E-2</v>
      </c>
      <c r="DC777" s="6">
        <f t="shared" si="2132"/>
        <v>8.2644628099173556E-3</v>
      </c>
      <c r="DD777" s="6">
        <f t="shared" si="2132"/>
        <v>0</v>
      </c>
      <c r="DE777" s="6">
        <f t="shared" si="2132"/>
        <v>0</v>
      </c>
      <c r="DF777" s="6">
        <f t="shared" si="2132"/>
        <v>0.12562006183442118</v>
      </c>
      <c r="DG777" s="6">
        <f t="shared" si="2132"/>
        <v>0</v>
      </c>
      <c r="DH777" s="6">
        <f t="shared" si="2132"/>
        <v>0</v>
      </c>
      <c r="DI777" s="178"/>
      <c r="DJ777" s="6">
        <f t="shared" si="2133"/>
        <v>0</v>
      </c>
      <c r="DK777" s="6">
        <f t="shared" si="2133"/>
        <v>0</v>
      </c>
      <c r="DL777" s="6">
        <f t="shared" si="2133"/>
        <v>0</v>
      </c>
      <c r="DM777" s="6">
        <f t="shared" si="2133"/>
        <v>0</v>
      </c>
      <c r="DN777" s="6">
        <f t="shared" si="2133"/>
        <v>0.17178337357709555</v>
      </c>
      <c r="DO777" s="6">
        <f t="shared" si="2133"/>
        <v>7.1308312872676263E-2</v>
      </c>
      <c r="DP777" s="6">
        <f t="shared" si="2133"/>
        <v>8.6565096952908593E-3</v>
      </c>
      <c r="DQ777" s="6">
        <f t="shared" si="2133"/>
        <v>0</v>
      </c>
      <c r="DR777" s="6">
        <f t="shared" si="2133"/>
        <v>0</v>
      </c>
      <c r="DS777" s="6">
        <f t="shared" si="2133"/>
        <v>0</v>
      </c>
      <c r="DT777" s="6">
        <f t="shared" si="2133"/>
        <v>0</v>
      </c>
      <c r="DU777" s="6">
        <f t="shared" si="2133"/>
        <v>0</v>
      </c>
      <c r="DV777" s="178"/>
      <c r="DW777" s="6">
        <f t="shared" si="2134"/>
        <v>1.1371416355431061E-3</v>
      </c>
      <c r="DX777" s="6">
        <f t="shared" si="2134"/>
        <v>1.142011037766831E-3</v>
      </c>
      <c r="DY777" s="6">
        <f t="shared" si="2134"/>
        <v>1.1430762760035161E-3</v>
      </c>
      <c r="DZ777" s="6">
        <f t="shared" si="2134"/>
        <v>1.1449642089728454E-3</v>
      </c>
      <c r="EA777" s="6">
        <f t="shared" si="2134"/>
        <v>1.1446405389908256E-3</v>
      </c>
      <c r="EB777" s="6">
        <f t="shared" si="2134"/>
        <v>1.1428531862152358E-3</v>
      </c>
      <c r="EC777" s="6">
        <f t="shared" si="2134"/>
        <v>1.1451473189655172E-3</v>
      </c>
      <c r="ED777" s="6">
        <f t="shared" si="2134"/>
        <v>1.1435552566676226E-3</v>
      </c>
      <c r="EE777" s="6">
        <f t="shared" si="2134"/>
        <v>1.1471496187050361E-3</v>
      </c>
      <c r="EF777" s="6">
        <f t="shared" si="2134"/>
        <v>1.1443638694773317E-3</v>
      </c>
      <c r="EG777" s="6">
        <f t="shared" si="2134"/>
        <v>1.1416925937884378E-3</v>
      </c>
      <c r="EH777" s="6">
        <f t="shared" si="2134"/>
        <v>1.1404122163548582E-3</v>
      </c>
    </row>
    <row r="778" spans="2:138" s="47" customFormat="1" x14ac:dyDescent="0.25">
      <c r="B778" s="51"/>
      <c r="C778" s="51"/>
      <c r="D778" s="47" t="s">
        <v>392</v>
      </c>
      <c r="E778" s="205">
        <f t="shared" si="2117"/>
        <v>1</v>
      </c>
      <c r="F778" s="205">
        <f t="shared" si="2117"/>
        <v>1</v>
      </c>
      <c r="G778" s="205">
        <f t="shared" si="2066"/>
        <v>0</v>
      </c>
      <c r="H778" s="206">
        <f t="shared" si="2067"/>
        <v>0</v>
      </c>
      <c r="I778" s="41"/>
      <c r="J778" s="208">
        <f t="shared" si="2118"/>
        <v>1</v>
      </c>
      <c r="K778" s="208">
        <f t="shared" si="2118"/>
        <v>1</v>
      </c>
      <c r="L778" s="208">
        <f t="shared" si="2069"/>
        <v>0</v>
      </c>
      <c r="M778" s="209">
        <f t="shared" si="2070"/>
        <v>0</v>
      </c>
      <c r="N778" s="41"/>
      <c r="O778" s="208">
        <f t="shared" si="2071"/>
        <v>1</v>
      </c>
      <c r="P778" s="208">
        <f t="shared" ref="P778:P781" si="2135">O778-J778</f>
        <v>0</v>
      </c>
      <c r="Q778" s="209">
        <f t="shared" si="2073"/>
        <v>0</v>
      </c>
      <c r="R778" s="41"/>
      <c r="S778" s="208">
        <f t="shared" ref="S778" si="2136">IFERROR(S755/S$6,0)</f>
        <v>0</v>
      </c>
      <c r="T778" s="208">
        <f>S778-E778</f>
        <v>-1</v>
      </c>
      <c r="U778" s="209">
        <f t="shared" si="2075"/>
        <v>0</v>
      </c>
      <c r="V778" s="41"/>
      <c r="W778" s="42"/>
      <c r="X778" s="43"/>
      <c r="Y778" s="42"/>
      <c r="Z778" s="44"/>
      <c r="AB778" s="208">
        <f t="shared" si="2119"/>
        <v>7.9863227619429953</v>
      </c>
      <c r="AC778" s="208">
        <f t="shared" si="2119"/>
        <v>7.9032069298562124</v>
      </c>
      <c r="AD778" s="208">
        <f t="shared" si="2077"/>
        <v>-8.3115832086782859E-2</v>
      </c>
      <c r="AE778" s="209">
        <f t="shared" si="2078"/>
        <v>-1.0516722240030609E-2</v>
      </c>
      <c r="AG778" s="208">
        <f t="shared" si="2120"/>
        <v>6.5826563737133812</v>
      </c>
      <c r="AH778" s="208">
        <f t="shared" si="2120"/>
        <v>8.1388774136177595</v>
      </c>
      <c r="AI778" s="208">
        <f t="shared" si="2080"/>
        <v>1.5562210399043783</v>
      </c>
      <c r="AJ778" s="209">
        <f t="shared" si="2081"/>
        <v>0.19120831544907527</v>
      </c>
      <c r="AL778" s="208">
        <f t="shared" si="2121"/>
        <v>8.3273487544483995</v>
      </c>
      <c r="AM778" s="208">
        <f t="shared" si="2121"/>
        <v>7.6232953806869785</v>
      </c>
      <c r="AN778" s="208">
        <f t="shared" si="2083"/>
        <v>-0.70405337376142096</v>
      </c>
      <c r="AO778" s="209">
        <f t="shared" si="2084"/>
        <v>-9.2355515377914518E-2</v>
      </c>
      <c r="AQ778" s="208">
        <f t="shared" si="2122"/>
        <v>11.211894324853228</v>
      </c>
      <c r="AR778" s="208">
        <f t="shared" si="2122"/>
        <v>7.6758873716151967</v>
      </c>
      <c r="AS778" s="208">
        <f t="shared" si="2086"/>
        <v>-3.5360069532380312</v>
      </c>
      <c r="AT778" s="209">
        <f t="shared" si="2087"/>
        <v>-0.46066425704914526</v>
      </c>
      <c r="AV778" s="208">
        <f t="shared" si="2123"/>
        <v>8.5309150452706604</v>
      </c>
      <c r="AW778" s="208">
        <f t="shared" si="2123"/>
        <v>7.7506603426467748</v>
      </c>
      <c r="AX778" s="208">
        <f t="shared" si="2089"/>
        <v>-0.78025470262388552</v>
      </c>
      <c r="AY778" s="209">
        <f t="shared" si="2090"/>
        <v>-0.10066944855403587</v>
      </c>
      <c r="BA778" s="208">
        <f t="shared" si="2124"/>
        <v>0</v>
      </c>
      <c r="BB778" s="208">
        <f t="shared" si="2124"/>
        <v>7.7183950660585756</v>
      </c>
      <c r="BC778" s="208">
        <f t="shared" si="2092"/>
        <v>7.7183950660585756</v>
      </c>
      <c r="BD778" s="209">
        <f t="shared" si="2093"/>
        <v>1</v>
      </c>
      <c r="BF778" s="208">
        <f t="shared" si="2125"/>
        <v>0</v>
      </c>
      <c r="BG778" s="208">
        <f t="shared" si="2125"/>
        <v>7.5763069021236147</v>
      </c>
      <c r="BH778" s="208">
        <f t="shared" si="2095"/>
        <v>7.5763069021236147</v>
      </c>
      <c r="BI778" s="209">
        <f t="shared" si="2096"/>
        <v>1</v>
      </c>
      <c r="BK778" s="208">
        <f t="shared" si="2126"/>
        <v>0</v>
      </c>
      <c r="BL778" s="208">
        <f t="shared" si="2126"/>
        <v>7.7877581957404871</v>
      </c>
      <c r="BM778" s="208">
        <f t="shared" si="2098"/>
        <v>7.7877581957404871</v>
      </c>
      <c r="BN778" s="209">
        <f t="shared" si="2099"/>
        <v>1</v>
      </c>
      <c r="BP778" s="208">
        <f t="shared" si="2127"/>
        <v>0</v>
      </c>
      <c r="BQ778" s="208">
        <f t="shared" si="2127"/>
        <v>7.7113743644317125</v>
      </c>
      <c r="BR778" s="208">
        <f t="shared" si="2101"/>
        <v>7.7113743644317125</v>
      </c>
      <c r="BS778" s="209">
        <f t="shared" si="2102"/>
        <v>1</v>
      </c>
      <c r="BU778" s="208">
        <f t="shared" si="2128"/>
        <v>0</v>
      </c>
      <c r="BV778" s="208">
        <f t="shared" si="2128"/>
        <v>7.4939471420485573</v>
      </c>
      <c r="BW778" s="208">
        <f t="shared" si="2104"/>
        <v>7.4939471420485573</v>
      </c>
      <c r="BX778" s="209">
        <f t="shared" si="2105"/>
        <v>1</v>
      </c>
      <c r="BZ778" s="208">
        <f t="shared" si="2129"/>
        <v>0</v>
      </c>
      <c r="CA778" s="208">
        <f t="shared" si="2129"/>
        <v>7.8412961894457265</v>
      </c>
      <c r="CB778" s="208">
        <f t="shared" si="2107"/>
        <v>7.8412961894457265</v>
      </c>
      <c r="CC778" s="209">
        <f t="shared" si="2108"/>
        <v>1</v>
      </c>
      <c r="CE778" s="208">
        <f t="shared" si="2130"/>
        <v>0</v>
      </c>
      <c r="CF778" s="208">
        <f t="shared" si="2130"/>
        <v>7.7110454598710021</v>
      </c>
      <c r="CG778" s="208">
        <f t="shared" si="2110"/>
        <v>7.7110454598710021</v>
      </c>
      <c r="CH778" s="209">
        <f t="shared" si="2111"/>
        <v>1</v>
      </c>
      <c r="CI778" s="214"/>
      <c r="CJ778" s="208">
        <f t="shared" si="2131"/>
        <v>7.9863227619429953</v>
      </c>
      <c r="CK778" s="208">
        <f t="shared" si="2131"/>
        <v>6.5826563737133812</v>
      </c>
      <c r="CL778" s="208">
        <f t="shared" si="2131"/>
        <v>8.3273487544483995</v>
      </c>
      <c r="CM778" s="208">
        <f t="shared" si="2131"/>
        <v>11.211894324853228</v>
      </c>
      <c r="CN778" s="208">
        <f t="shared" si="2131"/>
        <v>8.5309150452706604</v>
      </c>
      <c r="CO778" s="208">
        <f t="shared" si="2131"/>
        <v>0</v>
      </c>
      <c r="CP778" s="208">
        <f t="shared" si="2131"/>
        <v>0</v>
      </c>
      <c r="CQ778" s="208">
        <f t="shared" si="2131"/>
        <v>0</v>
      </c>
      <c r="CR778" s="208">
        <f t="shared" si="2131"/>
        <v>0</v>
      </c>
      <c r="CS778" s="208">
        <f t="shared" si="2131"/>
        <v>0</v>
      </c>
      <c r="CT778" s="208">
        <f t="shared" si="2131"/>
        <v>0</v>
      </c>
      <c r="CU778" s="208">
        <f t="shared" si="2131"/>
        <v>0</v>
      </c>
      <c r="CV778" s="214"/>
      <c r="CW778" s="208">
        <f t="shared" si="2132"/>
        <v>4.9799455651617031</v>
      </c>
      <c r="CX778" s="208">
        <f t="shared" si="2132"/>
        <v>4.3443025540275046</v>
      </c>
      <c r="CY778" s="208">
        <f t="shared" si="2132"/>
        <v>5.068174850979279</v>
      </c>
      <c r="CZ778" s="208">
        <f t="shared" si="2132"/>
        <v>6.7433048096783708</v>
      </c>
      <c r="DA778" s="208">
        <f t="shared" si="2132"/>
        <v>7.9686839801575724</v>
      </c>
      <c r="DB778" s="208">
        <f t="shared" si="2132"/>
        <v>6.7727269831156418</v>
      </c>
      <c r="DC778" s="208">
        <f t="shared" si="2132"/>
        <v>8.9694446280991738</v>
      </c>
      <c r="DD778" s="208">
        <f t="shared" si="2132"/>
        <v>11.262792759512376</v>
      </c>
      <c r="DE778" s="208">
        <f t="shared" si="2132"/>
        <v>8.9824525547445262</v>
      </c>
      <c r="DF778" s="208">
        <f t="shared" si="2132"/>
        <v>6.1784232222603901</v>
      </c>
      <c r="DG778" s="208">
        <f t="shared" si="2132"/>
        <v>17.548279773156903</v>
      </c>
      <c r="DH778" s="208">
        <f t="shared" si="2132"/>
        <v>7.2788240574506293</v>
      </c>
      <c r="DI778" s="215"/>
      <c r="DJ778" s="208">
        <f t="shared" si="2133"/>
        <v>7.9032069298562124</v>
      </c>
      <c r="DK778" s="208">
        <f t="shared" si="2133"/>
        <v>8.1388774136177595</v>
      </c>
      <c r="DL778" s="208">
        <f t="shared" si="2133"/>
        <v>7.6232953806869785</v>
      </c>
      <c r="DM778" s="208">
        <f t="shared" si="2133"/>
        <v>7.6758873716151967</v>
      </c>
      <c r="DN778" s="208">
        <f t="shared" si="2133"/>
        <v>7.7506603426467748</v>
      </c>
      <c r="DO778" s="208">
        <f t="shared" si="2133"/>
        <v>7.7183950660585756</v>
      </c>
      <c r="DP778" s="208">
        <f t="shared" si="2133"/>
        <v>7.5763069021236147</v>
      </c>
      <c r="DQ778" s="208">
        <f t="shared" si="2133"/>
        <v>7.7877581957404871</v>
      </c>
      <c r="DR778" s="208">
        <f t="shared" si="2133"/>
        <v>7.7113743644317125</v>
      </c>
      <c r="DS778" s="208">
        <f t="shared" si="2133"/>
        <v>7.4939471420485573</v>
      </c>
      <c r="DT778" s="208">
        <f t="shared" si="2133"/>
        <v>7.8412961894457265</v>
      </c>
      <c r="DU778" s="208">
        <f t="shared" si="2133"/>
        <v>7.7110454598710021</v>
      </c>
      <c r="DV778" s="215"/>
      <c r="DW778" s="208">
        <f t="shared" si="2134"/>
        <v>6.8216661401123542</v>
      </c>
      <c r="DX778" s="208">
        <f t="shared" si="2134"/>
        <v>7.1230826606896525</v>
      </c>
      <c r="DY778" s="208">
        <f t="shared" si="2134"/>
        <v>6.5103423577480228</v>
      </c>
      <c r="DZ778" s="208">
        <f t="shared" si="2134"/>
        <v>6.4867670793146388</v>
      </c>
      <c r="EA778" s="208">
        <f t="shared" si="2134"/>
        <v>6.590558857284404</v>
      </c>
      <c r="EB778" s="208">
        <f t="shared" si="2134"/>
        <v>6.93165589454716</v>
      </c>
      <c r="EC778" s="208">
        <f t="shared" si="2134"/>
        <v>6.3796301130528743</v>
      </c>
      <c r="ED778" s="208">
        <f t="shared" si="2134"/>
        <v>6.3510139764295941</v>
      </c>
      <c r="EE778" s="208">
        <f t="shared" si="2134"/>
        <v>6.3636788901493517</v>
      </c>
      <c r="EF778" s="208">
        <f t="shared" si="2134"/>
        <v>6.5275780930430267</v>
      </c>
      <c r="EG778" s="208">
        <f t="shared" si="2134"/>
        <v>7.4937898354372701</v>
      </c>
      <c r="EH778" s="208">
        <f t="shared" si="2134"/>
        <v>8.5892696272293296</v>
      </c>
    </row>
    <row r="779" spans="2:138" ht="15.75" x14ac:dyDescent="0.25">
      <c r="B779" s="51"/>
      <c r="C779" s="51"/>
      <c r="D779" s="95"/>
      <c r="E779" s="177"/>
      <c r="F779" s="177"/>
      <c r="G779" s="177"/>
      <c r="H779" s="82"/>
      <c r="I779" s="41"/>
      <c r="J779" s="8"/>
      <c r="K779" s="8"/>
      <c r="L779" s="8"/>
      <c r="M779" s="78"/>
      <c r="N779" s="41"/>
      <c r="O779" s="8"/>
      <c r="P779" s="8"/>
      <c r="Q779" s="78"/>
      <c r="R779" s="41"/>
      <c r="S779" s="8"/>
      <c r="T779" s="8"/>
      <c r="U779" s="78"/>
      <c r="V779" s="41"/>
      <c r="AA779" s="95"/>
      <c r="AB779" s="8"/>
      <c r="AC779" s="8"/>
      <c r="AD779" s="8"/>
      <c r="AE779" s="78"/>
      <c r="AG779" s="8"/>
      <c r="AH779" s="8"/>
      <c r="AI779" s="8"/>
      <c r="AJ779" s="78"/>
      <c r="AL779" s="8"/>
      <c r="AM779" s="8"/>
      <c r="AN779" s="8"/>
      <c r="AO779" s="78"/>
      <c r="AQ779" s="8"/>
      <c r="AR779" s="8"/>
      <c r="AS779" s="8"/>
      <c r="AT779" s="78"/>
      <c r="AV779" s="8"/>
      <c r="AW779" s="8"/>
      <c r="AX779" s="8"/>
      <c r="AY779" s="78"/>
      <c r="BA779" s="8"/>
      <c r="BB779" s="8"/>
      <c r="BC779" s="8"/>
      <c r="BD779" s="78"/>
      <c r="BF779" s="8"/>
      <c r="BG779" s="8"/>
      <c r="BH779" s="8"/>
      <c r="BI779" s="78"/>
      <c r="BK779" s="8"/>
      <c r="BL779" s="8"/>
      <c r="BM779" s="8"/>
      <c r="BN779" s="78"/>
      <c r="BP779" s="8"/>
      <c r="BQ779" s="8"/>
      <c r="BR779" s="8"/>
      <c r="BS779" s="78"/>
      <c r="BU779" s="8"/>
      <c r="BV779" s="8"/>
      <c r="BW779" s="8"/>
      <c r="BX779" s="78"/>
      <c r="BZ779" s="8"/>
      <c r="CA779" s="8"/>
      <c r="CB779" s="8"/>
      <c r="CC779" s="78"/>
      <c r="CE779" s="8"/>
      <c r="CF779" s="8"/>
      <c r="CG779" s="8"/>
      <c r="CH779" s="7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</row>
    <row r="780" spans="2:138" s="47" customFormat="1" x14ac:dyDescent="0.25">
      <c r="B780" s="51" t="s">
        <v>393</v>
      </c>
      <c r="C780" s="51"/>
      <c r="D780" s="47" t="s">
        <v>394</v>
      </c>
      <c r="E780" s="216">
        <f>_xll.OneStreamExcelAddIn.XFFunctions.XFGetCell("TRUE", "CONSOL", $D$3,"TOT_Entity","USD","Actual",$E$3,"PERIODIC",$B780,"TOPFLOW","TOP","TOP","top1",$C780,"top3","Open_Acute_DIV1","TOP5","TOP6","REPORTED","TOP8")</f>
        <v>485404.98</v>
      </c>
      <c r="F780" s="216">
        <f>_xll.OneStreamExcelAddIn.XFFunctions.XFGetCell("TRUE", "CONSOL", $D$3,"TOT_Entity","Aggregated","Budget_Working",$E$3,"PERIODIC",$B780,"TOPFLOW","TOP","TOP","top1",$C780,"top3","Open_Acute_DIV1","TOP5","TOP6","REPORTED","TOP8")</f>
        <v>428284.95416666497</v>
      </c>
      <c r="G780" s="216">
        <f>F780-E780</f>
        <v>-57120.025833335007</v>
      </c>
      <c r="H780" s="206">
        <f>IFERROR(G780/F780,0)</f>
        <v>-0.13336920962931384</v>
      </c>
      <c r="I780" s="41"/>
      <c r="J780" s="213">
        <f>_xll.OneStreamExcelAddIn.XFFunctions.XFGetCell("TRUE", "CONSOL", $D$3,"TOT_Entity","USD","Actual",$E$3,"YTD",$B780,"TOPFLOW","TOP","TOP","top1",$C780,"TOP3","Open_Acute_DIV1","TOP5","TOP6","REPORTED","TOP8")</f>
        <v>1752588.03</v>
      </c>
      <c r="K780" s="213">
        <f>_xll.OneStreamExcelAddIn.XFFunctions.XFGetCell("TRUE", "CONSOL", $D$3,"TOT_Entity","Aggregated","Budget_Working",$E$3,"YTD",$B780,"TOPFLOW","TOP","TOP","top1",$C780,"TOP3","Open_Acute_DIV1","TOP5","TOP6","REPORTED","TOP8")</f>
        <v>1722949.88666666</v>
      </c>
      <c r="L780" s="213">
        <f>K780-J780</f>
        <v>-29638.143333340064</v>
      </c>
      <c r="M780" s="209">
        <f>IFERROR(L780/K780,0)</f>
        <v>-1.7201976425837956E-2</v>
      </c>
      <c r="N780" s="41"/>
      <c r="O780" s="213">
        <f>_xll.OneStreamExcelAddIn.XFFunctions.XFGetCell("TRUE", "CONSOL", $D$3,"TOT_Entity","USD","Actual",$F$3,"YTD",$B780,"TOPFLOW","TOP","TOP","top1",$C780,"TOP3","Open_Acute_DIV1","TOP5","TOP6","REPORTED","TOP8")</f>
        <v>677583.94</v>
      </c>
      <c r="P780" s="213">
        <f>_xll.OneStreamExcelAddIn.XFFunctions.XFGetCell("TRUE", "CONSOL", $D$3,"TOT_Entity","USD","Actual",$E$3,"YTD",$B780,"TOPFLOW","TOP","TOP","top1",$C780,"top3","Open_Acute_DIV1","TOP5","TOP6","REPORTED","VAR_BW_PY_Actual")</f>
        <v>-1075004.0900000001</v>
      </c>
      <c r="Q780" s="209">
        <f>IFERROR(P780/O780,0)</f>
        <v>-1.5865253388384621</v>
      </c>
      <c r="R780" s="41"/>
      <c r="S780" s="213">
        <f>_xll.OneStreamExcelAddIn.XFFunctions.XFGetCell("TRUE", "CONSOL", $D$3,"TOT_Entity","USD","MIDFCST",$E$3,"MTD",$B780,"TOPFLOW","TOP","TOP","top1",$C780,"TOP3","Open_Acute_DIV1","TOP5","TOP6","REPORTED","TOP8")</f>
        <v>0</v>
      </c>
      <c r="T780" s="213">
        <f>S780-E780</f>
        <v>-485404.98</v>
      </c>
      <c r="U780" s="209">
        <f>IFERROR(T780/S780,0)</f>
        <v>0</v>
      </c>
      <c r="V780" s="41"/>
      <c r="W780" s="42"/>
      <c r="X780" s="43"/>
      <c r="Y780" s="42"/>
      <c r="Z780" s="44"/>
      <c r="AB780" s="213">
        <f>_xll.OneStreamExcelAddIn.XFFunctions.XFGetCell("TRUE", "CONSOL", $D$3,"TOT_Entity","USD","Actual",[1]Setup!C4,"PERIODIC",$B780,"TOPFLOW","TOP","TOP","top1",$C780,"top3","Open_Acute_DIV1","TOP5","TOP6","REPORTED","TOP8")</f>
        <v>474600.39</v>
      </c>
      <c r="AC780" s="213">
        <f>_xll.OneStreamExcelAddIn.XFFunctions.XFGetCell("TRUE", "CONSOL", $D$3,"TOT_Entity","Aggregated","Budget_Working",[1]Setup!C4,"PERIODIC",$B780,"TOPFLOW","TOP","TOP","top1",$C780,"top3","Open_Acute_DIV1","TOP5","TOP6","REPORTED","TOP8")</f>
        <v>426239.51416666497</v>
      </c>
      <c r="AD780" s="213">
        <f>AC780-AB780</f>
        <v>-48360.875833335042</v>
      </c>
      <c r="AE780" s="209">
        <f>IFERROR(AD780/AC780,0)</f>
        <v>-0.11345939131871602</v>
      </c>
      <c r="AG780" s="213">
        <f>_xll.OneStreamExcelAddIn.XFFunctions.XFGetCell("TRUE", "CONSOL", $D$3,"TOT_Entity","USD","Actual",[1]Setup!C5,"PERIODIC",$B780,"TOPFLOW","TOP","TOP","top1",$C780,"top3","Open_Acute_DIV1","TOP5","TOP6","REPORTED","TOP8")</f>
        <v>476972.23</v>
      </c>
      <c r="AH780" s="213">
        <f>_xll.OneStreamExcelAddIn.XFFunctions.XFGetCell("TRUE", "CONSOL", $D$3,"TOT_Entity","Aggregated","Budget_Working",[1]Setup!C5,"PERIODIC",$B780,"TOPFLOW","TOP","TOP","top1",$C780,"top3","Open_Acute_DIV1","TOP5","TOP6","REPORTED","TOP8")</f>
        <v>423766.55416666501</v>
      </c>
      <c r="AI780" s="213">
        <f>AH780-AG780</f>
        <v>-53205.675833334972</v>
      </c>
      <c r="AJ780" s="209">
        <f>IFERROR(AI780/AH780,0)</f>
        <v>-0.12555421212503118</v>
      </c>
      <c r="AL780" s="213">
        <f>_xll.OneStreamExcelAddIn.XFFunctions.XFGetCell("TRUE", "CONSOL", $D$3,"TOT_Entity","USD","Actual",[1]Setup!C6,"PERIODIC",$B780,"TOPFLOW","TOP","TOP","top1",$C780,"top3","Open_Acute_DIV1","TOP5","TOP6","REPORTED","TOP8")</f>
        <v>315610.43</v>
      </c>
      <c r="AM780" s="213">
        <f>_xll.OneStreamExcelAddIn.XFFunctions.XFGetCell("TRUE", "CONSOL", $D$3,"TOT_Entity","Aggregated","Budget_Working",[1]Setup!C6,"PERIODIC",$B780,"TOPFLOW","TOP","TOP","top1",$C780,"top3","Open_Acute_DIV1","TOP5","TOP6","REPORTED","TOP8")</f>
        <v>444658.86416666501</v>
      </c>
      <c r="AN780" s="213">
        <f>AM780-AL780</f>
        <v>129048.43416666501</v>
      </c>
      <c r="AO780" s="209">
        <f>IFERROR(AN780/AM780,0)</f>
        <v>0.29021896236908407</v>
      </c>
      <c r="AQ780" s="213">
        <f>_xll.OneStreamExcelAddIn.XFFunctions.XFGetCell("TRUE", "CONSOL", $D$3,"TOT_Entity","USD","Actual",[1]Setup!C7,"PERIODIC",$B780,"TOPFLOW","TOP","TOP","top1",$C780,"top3","Open_Acute_DIV1","TOP5","TOP6","REPORTED","TOP8")</f>
        <v>485404.98</v>
      </c>
      <c r="AR780" s="213">
        <f>_xll.OneStreamExcelAddIn.XFFunctions.XFGetCell("TRUE", "CONSOL", $D$3,"TOT_Entity","Aggregated","Budget_Working",[1]Setup!C7,"PERIODIC",$B780,"TOPFLOW","TOP","TOP","top1",$C780,"top3","Open_Acute_DIV1","TOP5","TOP6","REPORTED","TOP8")</f>
        <v>428284.95416666497</v>
      </c>
      <c r="AS780" s="213">
        <f>AR780-AQ780</f>
        <v>-57120.025833335007</v>
      </c>
      <c r="AT780" s="209">
        <f>IFERROR(AS780/AR780,0)</f>
        <v>-0.13336920962931384</v>
      </c>
      <c r="AV780" s="213">
        <f>_xll.OneStreamExcelAddIn.XFFunctions.XFGetCell("TRUE", "CONSOL", $D$3,"TOT_Entity","USD","Actual",[1]Setup!C8,"PERIODIC",$B780,"TOPFLOW","TOP","TOP","top1",$C780,"top3","Open_Acute_DIV1","TOP5","TOP6","REPORTED","TOP8")</f>
        <v>-1752588.03</v>
      </c>
      <c r="AW780" s="213">
        <f>_xll.OneStreamExcelAddIn.XFFunctions.XFGetCell("TRUE", "CONSOL", $D$3,"TOT_Entity","Aggregated","Budget_Working",[1]Setup!C8,"PERIODIC",$B780,"TOPFLOW","TOP","TOP","top1",$C780,"top3","Open_Acute_DIV1","TOP5","TOP6","REPORTED","TOP8")</f>
        <v>434923.45416666497</v>
      </c>
      <c r="AX780" s="213">
        <f>AW780-AV780</f>
        <v>2187511.484166665</v>
      </c>
      <c r="AY780" s="209">
        <f>IFERROR(AX780/AW780,0)</f>
        <v>5.029647086653549</v>
      </c>
      <c r="BA780" s="213">
        <f>_xll.OneStreamExcelAddIn.XFFunctions.XFGetCell("TRUE", "CONSOL", $D$3,"TOT_Entity","USD","Actual",[1]Setup!C9,"PERIODIC",$B780,"TOPFLOW","TOP","TOP","top1",$C780,"top3","Open_Acute_DIV1","TOP5","TOP6","REPORTED","TOP8")</f>
        <v>0</v>
      </c>
      <c r="BB780" s="213">
        <f>_xll.OneStreamExcelAddIn.XFFunctions.XFGetCell("TRUE", "CONSOL", $D$3,"TOT_Entity","Aggregated","Budget_Working",[1]Setup!C9,"PERIODIC",$B780,"TOPFLOW","TOP","TOP","top1",$C780,"top3","Open_Acute_DIV1","TOP5","TOP6","REPORTED","TOP8")</f>
        <v>436409.82416666503</v>
      </c>
      <c r="BC780" s="213">
        <f>BB780-BA780</f>
        <v>436409.82416666503</v>
      </c>
      <c r="BD780" s="209">
        <f>IFERROR(BC780/BB780,0)</f>
        <v>1</v>
      </c>
      <c r="BF780" s="213">
        <f>_xll.OneStreamExcelAddIn.XFFunctions.XFGetCell("TRUE", "CONSOL", $D$3,"TOT_Entity","USD","Actual",[1]Setup!C10,"PERIODIC",$B780,"TOPFLOW","TOP","TOP","top1",$C780,"top3","Open_Acute_DIV1","TOP5","TOP6","REPORTED","TOP8")</f>
        <v>0</v>
      </c>
      <c r="BG780" s="213">
        <f>_xll.OneStreamExcelAddIn.XFFunctions.XFGetCell("TRUE", "CONSOL", $D$3,"TOT_Entity","Aggregated","Budget_Working",[1]Setup!C10,"PERIODIC",$B780,"TOPFLOW","TOP","TOP","top1",$C780,"top3","Open_Acute_DIV1","TOP5","TOP6","REPORTED","TOP8")</f>
        <v>445490.25416666502</v>
      </c>
      <c r="BH780" s="213">
        <f>BG780-BF780</f>
        <v>445490.25416666502</v>
      </c>
      <c r="BI780" s="209">
        <f>IFERROR(BH780/BG780,0)</f>
        <v>1</v>
      </c>
      <c r="BK780" s="213">
        <f>_xll.OneStreamExcelAddIn.XFFunctions.XFGetCell("TRUE", "CONSOL", $D$3,"TOT_Entity","USD","Actual",[1]Setup!C11,"PERIODIC",$B780,"TOPFLOW","TOP","TOP","top1",$C780,"top3","Open_Acute_DIV1","TOP5","TOP6","REPORTED","TOP8")</f>
        <v>0</v>
      </c>
      <c r="BL780" s="213">
        <f>_xll.OneStreamExcelAddIn.XFFunctions.XFGetCell("TRUE", "CONSOL", $D$3,"TOT_Entity","Aggregated","Budget_Working",[1]Setup!C11,"PERIODIC",$B780,"TOPFLOW","TOP","TOP","top1",$C780,"top3","Open_Acute_DIV1","TOP5","TOP6","REPORTED","TOP8")</f>
        <v>430014.25416666502</v>
      </c>
      <c r="BM780" s="213">
        <f>BL780-BK780</f>
        <v>430014.25416666502</v>
      </c>
      <c r="BN780" s="209">
        <f>IFERROR(BM780/BL780,0)</f>
        <v>1</v>
      </c>
      <c r="BP780" s="213">
        <f>_xll.OneStreamExcelAddIn.XFFunctions.XFGetCell("TRUE", "CONSOL", $D$3,"TOT_Entity","USD","Actual",[1]Setup!C12,"PERIODIC",$B780,"TOPFLOW","TOP","TOP","top1",$C780,"top3","Open_Acute_DIV1","TOP5","TOP6","REPORTED","TOP8")</f>
        <v>0</v>
      </c>
      <c r="BQ780" s="213">
        <f>_xll.OneStreamExcelAddIn.XFFunctions.XFGetCell("TRUE", "CONSOL", $D$3,"TOT_Entity","Aggregated","Budget_Working",[1]Setup!C12,"PERIODIC",$B780,"TOPFLOW","TOP","TOP","top1",$C780,"top3","Open_Acute_DIV1","TOP5","TOP6","REPORTED","TOP8")</f>
        <v>434652.65416666499</v>
      </c>
      <c r="BR780" s="213">
        <f>BQ780-BP780</f>
        <v>434652.65416666499</v>
      </c>
      <c r="BS780" s="209">
        <f>IFERROR(BR780/BQ780,0)</f>
        <v>1</v>
      </c>
      <c r="BU780" s="213">
        <f>_xll.OneStreamExcelAddIn.XFFunctions.XFGetCell("TRUE", "CONSOL", $D$3,"TOT_Entity","USD","Actual",[1]Setup!C13,"PERIODIC",$B780,"TOPFLOW","TOP","TOP","top1",$C780,"top3","Open_Acute_DIV1","TOP5","TOP6","REPORTED","TOP8")</f>
        <v>0</v>
      </c>
      <c r="BV780" s="213">
        <f>_xll.OneStreamExcelAddIn.XFFunctions.XFGetCell("TRUE", "CONSOL", $D$3,"TOT_Entity","Aggregated","Budget_Working",[1]Setup!C13,"PERIODIC",$B780,"TOPFLOW","TOP","TOP","top1",$C780,"top3","Open_Acute_DIV1","TOP5","TOP6","REPORTED","TOP8")</f>
        <v>434701.01416666497</v>
      </c>
      <c r="BW780" s="213">
        <f>BV780-BU780</f>
        <v>434701.01416666497</v>
      </c>
      <c r="BX780" s="209">
        <f>IFERROR(BW780/BV780,0)</f>
        <v>1</v>
      </c>
      <c r="BZ780" s="213">
        <f>_xll.OneStreamExcelAddIn.XFFunctions.XFGetCell("TRUE", "CONSOL", $D$3,"TOT_Entity","USD","Actual",[1]Setup!C14,"PERIODIC",$B780,"TOPFLOW","TOP","TOP","top1",$C780,"top3","Open_Acute_DIV1","TOP5","TOP6","REPORTED","TOP8")</f>
        <v>0</v>
      </c>
      <c r="CA780" s="213">
        <f>_xll.OneStreamExcelAddIn.XFFunctions.XFGetCell("TRUE", "CONSOL", $D$3,"TOT_Entity","Aggregated","Budget_Working",[1]Setup!C14,"PERIODIC",$B780,"TOPFLOW","TOP","TOP","top1",$C780,"top3","Open_Acute_DIV1","TOP5","TOP6","REPORTED","TOP8")</f>
        <v>418910.27416666498</v>
      </c>
      <c r="CB780" s="213">
        <f>CA780-BZ780</f>
        <v>418910.27416666498</v>
      </c>
      <c r="CC780" s="209">
        <f>IFERROR(CB780/CA780,0)</f>
        <v>1</v>
      </c>
      <c r="CE780" s="213">
        <f>_xll.OneStreamExcelAddIn.XFFunctions.XFGetCell("TRUE", "CONSOL", $D$3,"TOT_Entity","USD","Actual",[1]Setup!C15,"PERIODIC",$B780,"TOPFLOW","TOP","TOP","top1",$C780,"top3","Open_Acute_DIV1","TOP5","TOP6","REPORTED","TOP8")</f>
        <v>0</v>
      </c>
      <c r="CF780" s="213">
        <f>_xll.OneStreamExcelAddIn.XFFunctions.XFGetCell("TRUE", "CONSOL", $D$3,"TOT_Entity","Aggregated","Budget_Working",[1]Setup!C15,"PERIODIC",$B780,"TOPFLOW","TOP","TOP","top1",$C780,"top3","Open_Acute_DIV1","TOP5","TOP6","REPORTED","TOP8")</f>
        <v>435405.70416666497</v>
      </c>
      <c r="CG780" s="213">
        <f>CF780-CE780</f>
        <v>435405.70416666497</v>
      </c>
      <c r="CH780" s="209">
        <f>IFERROR(CG780/CF780,0)</f>
        <v>1</v>
      </c>
      <c r="CI780" s="214"/>
      <c r="CJ780" s="213">
        <f>_xll.OneStreamExcelAddIn.XFFunctions.XFGetCell("TRUE", "CONSOL", $D$3,"TOT_Entity","USD","Actual",[1]Setup!C4,"PERIODIC",$B780,"TOPFLOW","TOP","TOP","top1",$C780,"top3","Open_Acute_DIV1","TOP5","TOP6","REPORTED","TOP8")</f>
        <v>474600.39</v>
      </c>
      <c r="CK780" s="213">
        <f>_xll.OneStreamExcelAddIn.XFFunctions.XFGetCell("TRUE", "CONSOL", $D$3,"TOT_Entity","USD","Actual",[1]Setup!C5,"PERIODIC",$B780,"TOPFLOW","TOP","TOP","top1",$C780,"top3","Open_Acute_DIV1","TOP5","TOP6","REPORTED","TOP8")</f>
        <v>476972.23</v>
      </c>
      <c r="CL780" s="213">
        <f>_xll.OneStreamExcelAddIn.XFFunctions.XFGetCell("TRUE", "CONSOL", $D$3,"TOT_Entity","USD","Actual",[1]Setup!C6,"PERIODIC",$B780,"TOPFLOW","TOP","TOP","top1",$C780,"top3","Open_Acute_DIV1","TOP5","TOP6","REPORTED","TOP8")</f>
        <v>315610.43</v>
      </c>
      <c r="CM780" s="213">
        <f>_xll.OneStreamExcelAddIn.XFFunctions.XFGetCell("TRUE", "CONSOL", $D$3,"TOT_Entity","USD","Actual",[1]Setup!C7,"PERIODIC",$B780,"TOPFLOW","TOP","TOP","top1",$C780,"top3","Open_Acute_DIV1","TOP5","TOP6","REPORTED","TOP8")</f>
        <v>485404.98</v>
      </c>
      <c r="CN780" s="213">
        <f>_xll.OneStreamExcelAddIn.XFFunctions.XFGetCell("TRUE", "CONSOL", $D$3,"TOT_Entity","USD","Actual",[1]Setup!C8,"PERIODIC",$B780,"TOPFLOW","TOP","TOP","top1",$C780,"top3","Open_Acute_DIV1","TOP5","TOP6","REPORTED","TOP8")</f>
        <v>-1752588.03</v>
      </c>
      <c r="CO780" s="213">
        <f>_xll.OneStreamExcelAddIn.XFFunctions.XFGetCell("TRUE", "CONSOL", $D$3,"TOT_Entity","USD","Actual",[1]Setup!C9,"PERIODIC",$B780,"TOPFLOW","TOP","TOP","top1",$C780,"top3","Open_Acute_DIV1","TOP5","TOP6","REPORTED","TOP8")</f>
        <v>0</v>
      </c>
      <c r="CP780" s="213">
        <f>_xll.OneStreamExcelAddIn.XFFunctions.XFGetCell("TRUE", "CONSOL", $D$3,"TOT_Entity","USD","Actual",[1]Setup!C10,"PERIODIC",$B780,"TOPFLOW","TOP","TOP","top1",$C780,"top3","Open_Acute_DIV1","TOP5","TOP6","REPORTED","TOP8")</f>
        <v>0</v>
      </c>
      <c r="CQ780" s="213">
        <f>_xll.OneStreamExcelAddIn.XFFunctions.XFGetCell("TRUE", "CONSOL", $D$3,"TOT_Entity","USD","Actual",[1]Setup!C11,"PERIODIC",$B780,"TOPFLOW","TOP","TOP","top1",$C780,"top3","Open_Acute_DIV1","TOP5","TOP6","REPORTED","TOP8")</f>
        <v>0</v>
      </c>
      <c r="CR780" s="213">
        <f>_xll.OneStreamExcelAddIn.XFFunctions.XFGetCell("TRUE", "CONSOL", $D$3,"TOT_Entity","USD","Actual",[1]Setup!C12,"PERIODIC",$B780,"TOPFLOW","TOP","TOP","top1",$C780,"top3","Open_Acute_DIV1","TOP5","TOP6","REPORTED","TOP8")</f>
        <v>0</v>
      </c>
      <c r="CS780" s="213">
        <f>_xll.OneStreamExcelAddIn.XFFunctions.XFGetCell("TRUE", "CONSOL", $D$3,"TOT_Entity","USD","Actual",[1]Setup!C13,"PERIODIC",$B780,"TOPFLOW","TOP","TOP","top1",$C780,"top3","Open_Acute_DIV1","TOP5","TOP6","REPORTED","TOP8")</f>
        <v>0</v>
      </c>
      <c r="CT780" s="213">
        <f>_xll.OneStreamExcelAddIn.XFFunctions.XFGetCell("TRUE", "CONSOL", $D$3,"TOT_Entity","USD","Actual",[1]Setup!C14,"PERIODIC",$B780,"TOPFLOW","TOP","TOP","top1",$C780,"top3","Open_Acute_DIV1","TOP5","TOP6","REPORTED","TOP8")</f>
        <v>0</v>
      </c>
      <c r="CU780" s="213">
        <f>_xll.OneStreamExcelAddIn.XFFunctions.XFGetCell("TRUE", "CONSOL", $D$3,"TOT_Entity","USD","Actual",[1]Setup!C15,"PERIODIC",$B780,"TOPFLOW","TOP","TOP","top1",$C780,"top3","Open_Acute_DIV1","TOP5","TOP6","REPORTED","TOP8")</f>
        <v>0</v>
      </c>
      <c r="CV780" s="214"/>
      <c r="CW780" s="213">
        <f>_xll.OneStreamExcelAddIn.XFFunctions.XFGetCell("TRUE", "CONSOL", $D$3,"TOT_Entity","USD","Actual",[1]Setup!C17,"PERIODIC",$B780,"TOPFLOW","TOP","TOP","top1",$C780,"top3","Open_Acute_DIV1","TOP5","TOP6","REPORTED","TOP8")</f>
        <v>147323.85999999999</v>
      </c>
      <c r="CX780" s="213">
        <f>_xll.OneStreamExcelAddIn.XFFunctions.XFGetCell("TRUE", "CONSOL", $D$3,"TOT_Entity","USD","Actual",[1]Setup!C18,"PERIODIC",$B780,"TOPFLOW","TOP","TOP","top1",$C780,"top3","Open_Acute_DIV1","TOP5","TOP6","REPORTED","TOP8")</f>
        <v>155161.26</v>
      </c>
      <c r="CY780" s="213">
        <f>_xll.OneStreamExcelAddIn.XFFunctions.XFGetCell("TRUE", "CONSOL", $D$3,"TOT_Entity","USD","Actual",[1]Setup!C19,"PERIODIC",$B780,"TOPFLOW","TOP","TOP","top1",$C780,"top3","Open_Acute_DIV1","TOP5","TOP6","REPORTED","TOP8")</f>
        <v>174514.29</v>
      </c>
      <c r="CZ780" s="213">
        <f>_xll.OneStreamExcelAddIn.XFFunctions.XFGetCell("TRUE", "CONSOL", $D$3,"TOT_Entity","USD","Actual",[1]Setup!C20,"PERIODIC",$B780,"TOPFLOW","TOP","TOP","top1",$C780,"top3","Open_Acute_DIV1","TOP5","TOP6","REPORTED","TOP8")</f>
        <v>200584.53</v>
      </c>
      <c r="DA780" s="213">
        <f>_xll.OneStreamExcelAddIn.XFFunctions.XFGetCell("TRUE", "CONSOL", $D$3,"TOT_Entity","USD","Actual",[1]Setup!C21,"PERIODIC",$B780,"TOPFLOW","TOP","TOP","top1",$C780,"top3","Open_Acute_DIV1","TOP5","TOP6","REPORTED","TOP8")</f>
        <v>218575.74</v>
      </c>
      <c r="DB780" s="213">
        <f>_xll.OneStreamExcelAddIn.XFFunctions.XFGetCell("TRUE", "CONSOL", $D$3,"TOT_Entity","USD","Actual",[1]Setup!C22,"PERIODIC",$B780,"TOPFLOW","TOP","TOP","top1",$C780,"top3","Open_Acute_DIV1","TOP5","TOP6","REPORTED","TOP8")</f>
        <v>2091847.0699999998</v>
      </c>
      <c r="DC780" s="213">
        <f>_xll.OneStreamExcelAddIn.XFFunctions.XFGetCell("TRUE", "CONSOL", $D$3,"TOT_Entity","USD","Actual",[1]Setup!C23,"PERIODIC",$B780,"TOPFLOW","TOP","TOP","top1",$C780,"top3","Open_Acute_DIV1","TOP5","TOP6","REPORTED","TOP8")</f>
        <v>481020.94</v>
      </c>
      <c r="DD780" s="213">
        <f>_xll.OneStreamExcelAddIn.XFFunctions.XFGetCell("TRUE", "CONSOL", $D$3,"TOT_Entity","USD","Actual",[1]Setup!C24,"PERIODIC",$B780,"TOPFLOW","TOP","TOP","top1",$C780,"top3","Open_Acute_DIV1","TOP5","TOP6","REPORTED","TOP8")</f>
        <v>465719.92</v>
      </c>
      <c r="DE780" s="213">
        <f>_xll.OneStreamExcelAddIn.XFFunctions.XFGetCell("TRUE", "CONSOL", $D$3,"TOT_Entity","USD","Actual",[1]Setup!C25,"PERIODIC",$B780,"TOPFLOW","TOP","TOP","top1",$C780,"top3","Open_Acute_DIV1","TOP5","TOP6","REPORTED","TOP8")</f>
        <v>325758</v>
      </c>
      <c r="DF780" s="213">
        <f>_xll.OneStreamExcelAddIn.XFFunctions.XFGetCell("TRUE", "CONSOL", $D$3,"TOT_Entity","USD","Actual",[1]Setup!C26,"PERIODIC",$B780,"TOPFLOW","TOP","TOP","top1",$C780,"top3","Open_Acute_DIV1","TOP5","TOP6","REPORTED","TOP8")</f>
        <v>881870.86</v>
      </c>
      <c r="DG780" s="213">
        <f>_xll.OneStreamExcelAddIn.XFFunctions.XFGetCell("TRUE", "CONSOL", $D$3,"TOT_Entity","USD","Actual",[1]Setup!C27,"PERIODIC",$B780,"TOPFLOW","TOP","TOP","top1",$C780,"top3","Open_Acute_DIV1","TOP5","TOP6","REPORTED","TOP8")</f>
        <v>805951.57</v>
      </c>
      <c r="DH780" s="213">
        <f>_xll.OneStreamExcelAddIn.XFFunctions.XFGetCell("TRUE", "CONSOL", $D$3,"TOT_Entity","USD","Actual",[1]Setup!C28,"PERIODIC",$B780,"TOPFLOW","TOP","TOP","top1",$C780,"top3","Open_Acute_DIV1","TOP5","TOP6","REPORTED","TOP8")</f>
        <v>676224.24</v>
      </c>
      <c r="DI780" s="215"/>
      <c r="DJ780" s="213">
        <f>_xll.OneStreamExcelAddIn.XFFunctions.XFGetCell("TRUE", "CONSOL", $D$3,"TOT_Entity","Aggregated","Budget_Working",[1]Setup!C4,"PERIODIC",$B780,"TOPFLOW","TOP","TOP","top1",$C780,"top3","Open_Acute_DIV1","TOP5","TOP6","REPORTED","TOP8")</f>
        <v>426239.51416666497</v>
      </c>
      <c r="DK780" s="213">
        <f>_xll.OneStreamExcelAddIn.XFFunctions.XFGetCell("TRUE", "CONSOL", $D$3,"TOT_Entity","Aggregated","Budget_Working",[1]Setup!C5,"PERIODIC",$B780,"TOPFLOW","TOP","TOP","top1",$C780,"top3","Open_Acute_DIV1","TOP5","TOP6","REPORTED","TOP8")</f>
        <v>423766.55416666501</v>
      </c>
      <c r="DL780" s="213">
        <f>_xll.OneStreamExcelAddIn.XFFunctions.XFGetCell("TRUE", "CONSOL", $D$3,"TOT_Entity","Aggregated","Budget_Working",[1]Setup!C6,"PERIODIC",$B780,"TOPFLOW","TOP","TOP","top1",$C780,"top3","Open_Acute_DIV1","TOP5","TOP6","REPORTED","TOP8")</f>
        <v>444658.86416666501</v>
      </c>
      <c r="DM780" s="213">
        <f>_xll.OneStreamExcelAddIn.XFFunctions.XFGetCell("TRUE", "CONSOL", $D$3,"TOT_Entity","Aggregated","Budget_Working",[1]Setup!C7,"PERIODIC",$B780,"TOPFLOW","TOP","TOP","top1",$C780,"top3","Open_Acute_DIV1","TOP5","TOP6","REPORTED","TOP8")</f>
        <v>428284.95416666497</v>
      </c>
      <c r="DN780" s="213">
        <f>_xll.OneStreamExcelAddIn.XFFunctions.XFGetCell("TRUE", "CONSOL", $D$3,"TOT_Entity","Aggregated","Budget_Working",[1]Setup!C8,"PERIODIC",$B780,"TOPFLOW","TOP","TOP","top1",$C780,"top3","Open_Acute_DIV1","TOP5","TOP6","REPORTED","TOP8")</f>
        <v>434923.45416666497</v>
      </c>
      <c r="DO780" s="213">
        <f>_xll.OneStreamExcelAddIn.XFFunctions.XFGetCell("TRUE", "CONSOL", $D$3,"TOT_Entity","Aggregated","Budget_Working",[1]Setup!C9,"PERIODIC",$B780,"TOPFLOW","TOP","TOP","top1",$C780,"top3","Open_Acute_DIV1","TOP5","TOP6","REPORTED","TOP8")</f>
        <v>436409.82416666503</v>
      </c>
      <c r="DP780" s="213">
        <f>_xll.OneStreamExcelAddIn.XFFunctions.XFGetCell("TRUE", "CONSOL", $D$3,"TOT_Entity","Aggregated","Budget_Working",[1]Setup!C10,"PERIODIC",$B780,"TOPFLOW","TOP","TOP","top1",$C780,"top3","Open_Acute_DIV1","TOP5","TOP6","REPORTED","TOP8")</f>
        <v>445490.25416666502</v>
      </c>
      <c r="DQ780" s="213">
        <f>_xll.OneStreamExcelAddIn.XFFunctions.XFGetCell("TRUE", "CONSOL", $D$3,"TOT_Entity","Aggregated","Budget_Working",[1]Setup!C11,"PERIODIC",$B780,"TOPFLOW","TOP","TOP","top1",$C780,"top3","Open_Acute_DIV1","TOP5","TOP6","REPORTED","TOP8")</f>
        <v>430014.25416666502</v>
      </c>
      <c r="DR780" s="213">
        <f>_xll.OneStreamExcelAddIn.XFFunctions.XFGetCell("TRUE", "CONSOL", $D$3,"TOT_Entity","Aggregated","Budget_Working",[1]Setup!C12,"PERIODIC",$B780,"TOPFLOW","TOP","TOP","top1",$C780,"top3","Open_Acute_DIV1","TOP5","TOP6","REPORTED","TOP8")</f>
        <v>434652.65416666499</v>
      </c>
      <c r="DS780" s="213">
        <f>_xll.OneStreamExcelAddIn.XFFunctions.XFGetCell("TRUE", "CONSOL", $D$3,"TOT_Entity","Aggregated","Budget_Working",[1]Setup!C13,"PERIODIC",$B780,"TOPFLOW","TOP","TOP","top1",$C780,"top3","Open_Acute_DIV1","TOP5","TOP6","REPORTED","TOP8")</f>
        <v>434701.01416666497</v>
      </c>
      <c r="DT780" s="213">
        <f>_xll.OneStreamExcelAddIn.XFFunctions.XFGetCell("TRUE", "CONSOL", $D$3,"TOT_Entity","Aggregated","Budget_Working",[1]Setup!C14,"PERIODIC",$B780,"TOPFLOW","TOP","TOP","top1",$C780,"top3","Open_Acute_DIV1","TOP5","TOP6","REPORTED","TOP8")</f>
        <v>418910.27416666498</v>
      </c>
      <c r="DU780" s="213">
        <f>_xll.OneStreamExcelAddIn.XFFunctions.XFGetCell("TRUE", "CONSOL", $D$3,"TOT_Entity","Aggregated","Budget_Working",[1]Setup!C15,"PERIODIC",$B780,"TOPFLOW","TOP","TOP","top1",$C780,"top3","Open_Acute_DIV1","TOP5","TOP6","REPORTED","TOP8")</f>
        <v>435405.70416666497</v>
      </c>
      <c r="DV780" s="215"/>
      <c r="DW780" s="213">
        <f>_xll.OneStreamExcelAddIn.XFFunctions.XFGetCell("TRUE", "CONSOL", $D$3,"TOT_Entity","USD","Budget_Final",[1]Setup!C17,"PERIODIC",$B780,"TOPFLOW","TOP","TOP","top1",$C780,"top3","Open_Acute_DIV1","TOP5","TOP6","REPORTED","TOP8")</f>
        <v>182867.338010156</v>
      </c>
      <c r="DX780" s="213">
        <f>_xll.OneStreamExcelAddIn.XFFunctions.XFGetCell("TRUE", "CONSOL", $D$3,"TOT_Entity","USD","Budget_Final",[1]Setup!C18,"PERIODIC",$B780,"TOPFLOW","TOP","TOP","top1",$C780,"top3","Open_Acute_DIV1","TOP5","TOP6","REPORTED","TOP8")</f>
        <v>182542.96767932401</v>
      </c>
      <c r="DY780" s="213">
        <f>_xll.OneStreamExcelAddIn.XFFunctions.XFGetCell("TRUE", "CONSOL", $D$3,"TOT_Entity","USD","Budget_Final",[1]Setup!C19,"PERIODIC",$B780,"TOPFLOW","TOP","TOP","top1",$C780,"top3","Open_Acute_DIV1","TOP5","TOP6","REPORTED","TOP8")</f>
        <v>183300.88970689601</v>
      </c>
      <c r="DZ780" s="213">
        <f>_xll.OneStreamExcelAddIn.XFFunctions.XFGetCell("TRUE", "CONSOL", $D$3,"TOT_Entity","USD","Budget_Final",[1]Setup!C20,"PERIODIC",$B780,"TOPFLOW","TOP","TOP","top1",$C780,"top3","Open_Acute_DIV1","TOP5","TOP6","REPORTED","TOP8")</f>
        <v>188008.21977664399</v>
      </c>
      <c r="EA780" s="213">
        <f>_xll.OneStreamExcelAddIn.XFFunctions.XFGetCell("TRUE", "CONSOL", $D$3,"TOT_Entity","USD","Budget_Final",[1]Setup!C21,"PERIODIC",$B780,"TOPFLOW","TOP","TOP","top1",$C780,"top3","Open_Acute_DIV1","TOP5","TOP6","REPORTED","TOP8")</f>
        <v>189076.27712984799</v>
      </c>
      <c r="EB780" s="213">
        <f>_xll.OneStreamExcelAddIn.XFFunctions.XFGetCell("TRUE", "CONSOL", $D$3,"TOT_Entity","USD","Budget_Final",[1]Setup!C22,"PERIODIC",$B780,"TOPFLOW","TOP","TOP","top1",$C780,"top3","Open_Acute_DIV1","TOP5","TOP6","REPORTED","TOP8")</f>
        <v>178921.45465090801</v>
      </c>
      <c r="EC780" s="213">
        <f>_xll.OneStreamExcelAddIn.XFFunctions.XFGetCell("TRUE", "CONSOL", $D$3,"TOT_Entity","USD","Budget_Final",[1]Setup!C23,"PERIODIC",$B780,"TOPFLOW","TOP","TOP","top1",$C780,"top3","Open_Acute_DIV1","TOP5","TOP6","REPORTED","TOP8")</f>
        <v>232925.36882653201</v>
      </c>
      <c r="ED780" s="213">
        <f>_xll.OneStreamExcelAddIn.XFFunctions.XFGetCell("TRUE", "CONSOL", $D$3,"TOT_Entity","USD","Budget_Final",[1]Setup!C24,"PERIODIC",$B780,"TOPFLOW","TOP","TOP","top1",$C780,"top3","Open_Acute_DIV1","TOP5","TOP6","REPORTED","TOP8")</f>
        <v>178241.23797017199</v>
      </c>
      <c r="EE780" s="213">
        <f>_xll.OneStreamExcelAddIn.XFFunctions.XFGetCell("TRUE", "CONSOL", $D$3,"TOT_Entity","USD","Budget_Final",[1]Setup!C25,"PERIODIC",$B780,"TOPFLOW","TOP","TOP","top1",$C780,"top3","Open_Acute_DIV1","TOP5","TOP6","REPORTED","TOP8")</f>
        <v>208023.16394123901</v>
      </c>
      <c r="EF780" s="213">
        <f>_xll.OneStreamExcelAddIn.XFFunctions.XFGetCell("TRUE", "CONSOL", $D$3,"TOT_Entity","USD","Budget_Final",[1]Setup!C26,"PERIODIC",$B780,"TOPFLOW","TOP","TOP","top1",$C780,"top3","Open_Acute_DIV1","TOP5","TOP6","REPORTED","TOP8")</f>
        <v>195081.04788704001</v>
      </c>
      <c r="EG780" s="213">
        <f>_xll.OneStreamExcelAddIn.XFFunctions.XFGetCell("TRUE", "CONSOL", $D$3,"TOT_Entity","USD","Budget_Final",[1]Setup!C27,"PERIODIC",$B780,"TOPFLOW","TOP","TOP","top1",$C780,"top3","Open_Acute_DIV1","TOP5","TOP6","REPORTED","TOP8")</f>
        <v>185671.75145632401</v>
      </c>
      <c r="EH780" s="213">
        <f>_xll.OneStreamExcelAddIn.XFFunctions.XFGetCell("TRUE", "CONSOL", $D$3,"TOT_Entity","USD","Budget_Final",[1]Setup!C28,"PERIODIC",$B780,"TOPFLOW","TOP","TOP","top1",$C780,"top3","Open_Acute_DIV1","TOP5","TOP6","REPORTED","TOP8")</f>
        <v>194372.12833310699</v>
      </c>
    </row>
    <row r="781" spans="2:138" s="47" customFormat="1" x14ac:dyDescent="0.25">
      <c r="B781" s="51" t="s">
        <v>393</v>
      </c>
      <c r="C781" s="51"/>
      <c r="D781" s="47" t="s">
        <v>395</v>
      </c>
      <c r="E781" s="205">
        <f>E780/E$6</f>
        <v>189.9823796477495</v>
      </c>
      <c r="F781" s="205">
        <f>F780/F$6</f>
        <v>149.95971784547092</v>
      </c>
      <c r="G781" s="205">
        <f>F781-E781</f>
        <v>-40.022661802278577</v>
      </c>
      <c r="H781" s="206">
        <f>IFERROR(G781/F781,0)</f>
        <v>-0.26688941788701387</v>
      </c>
      <c r="I781" s="41"/>
      <c r="J781" s="208">
        <f>J780/J$6</f>
        <v>168.81025139664806</v>
      </c>
      <c r="K781" s="208">
        <f>K780/K$6</f>
        <v>155.03913314736434</v>
      </c>
      <c r="L781" s="208">
        <f>K781-J781</f>
        <v>-13.771118249283717</v>
      </c>
      <c r="M781" s="209">
        <f>IFERROR(L781/K781,0)</f>
        <v>-8.8823498749791771E-2</v>
      </c>
      <c r="N781" s="41"/>
      <c r="O781" s="208">
        <f>O780/O$6</f>
        <v>51.767433722973486</v>
      </c>
      <c r="P781" s="208">
        <f t="shared" si="2135"/>
        <v>-117.04281767367456</v>
      </c>
      <c r="Q781" s="209">
        <f>IFERROR(P781/O781,0)</f>
        <v>-2.2609352880039135</v>
      </c>
      <c r="R781" s="41"/>
      <c r="S781" s="208">
        <f>IFERROR(S743/S$6,0)</f>
        <v>0</v>
      </c>
      <c r="T781" s="208">
        <f>S781-E781</f>
        <v>-189.9823796477495</v>
      </c>
      <c r="U781" s="209">
        <f>IFERROR(T781/S781,0)</f>
        <v>0</v>
      </c>
      <c r="V781" s="41"/>
      <c r="W781" s="42"/>
      <c r="X781" s="43"/>
      <c r="Y781" s="42"/>
      <c r="Z781" s="44"/>
      <c r="AB781" s="208">
        <f>IFERROR(AB780/AB$6,0)</f>
        <v>190.52604977920515</v>
      </c>
      <c r="AC781" s="208">
        <f>IFERROR(AC780/AC$6,0)</f>
        <v>154.37867228057405</v>
      </c>
      <c r="AD781" s="208">
        <f>AC781-AB781</f>
        <v>-36.147377498631101</v>
      </c>
      <c r="AE781" s="209">
        <f>IFERROR(AD781/AC781,0)</f>
        <v>-0.2341474827101466</v>
      </c>
      <c r="AG781" s="208">
        <f>IFERROR(AG780/AG$6,0)</f>
        <v>188.82511084718922</v>
      </c>
      <c r="AH781" s="208">
        <f>IFERROR(AH780/AH$6,0)</f>
        <v>161.49640021595465</v>
      </c>
      <c r="AI781" s="208">
        <f>AH781-AG781</f>
        <v>-27.328710631234571</v>
      </c>
      <c r="AJ781" s="209">
        <f>IFERROR(AI781/AH781,0)</f>
        <v>-0.16922179438483048</v>
      </c>
      <c r="AL781" s="208">
        <f>IFERROR(AL780/AL$6,0)</f>
        <v>112.31687900355871</v>
      </c>
      <c r="AM781" s="208">
        <f>IFERROR(AM780/AM$6,0)</f>
        <v>154.82550980733461</v>
      </c>
      <c r="AN781" s="208">
        <f>AM781-AL781</f>
        <v>42.508630803775901</v>
      </c>
      <c r="AO781" s="209">
        <f>IFERROR(AN781/AM781,0)</f>
        <v>0.27455831314021689</v>
      </c>
      <c r="AQ781" s="208">
        <f>IFERROR(AQ780/AQ$6,0)</f>
        <v>189.9823796477495</v>
      </c>
      <c r="AR781" s="208">
        <f>IFERROR(AR780/AR$6,0)</f>
        <v>149.95971784547092</v>
      </c>
      <c r="AS781" s="208">
        <f>AR781-AQ781</f>
        <v>-40.022661802278577</v>
      </c>
      <c r="AT781" s="209">
        <f>IFERROR(AS781/AR781,0)</f>
        <v>-0.26688941788701387</v>
      </c>
      <c r="AV781" s="208">
        <f>IFERROR(AV780/AV$6,0)</f>
        <v>168.81025139664806</v>
      </c>
      <c r="AW781" s="208">
        <f>IFERROR(AW780/AW$6,0)</f>
        <v>150.02533776014658</v>
      </c>
      <c r="AX781" s="208">
        <f>AW781-AV781</f>
        <v>-18.784913636501472</v>
      </c>
      <c r="AY781" s="209">
        <f>IFERROR(AX781/AW781,0)</f>
        <v>-0.1252116070322328</v>
      </c>
      <c r="BA781" s="208">
        <f>IFERROR(BA780/BA$6,0)</f>
        <v>0</v>
      </c>
      <c r="BB781" s="208">
        <f>IFERROR(BB780/BB$6,0)</f>
        <v>153.0725444288548</v>
      </c>
      <c r="BC781" s="208">
        <f>BB781-BA781</f>
        <v>153.0725444288548</v>
      </c>
      <c r="BD781" s="209">
        <f>IFERROR(BC781/BB781,0)</f>
        <v>1</v>
      </c>
      <c r="BF781" s="208">
        <f>IFERROR(BF780/BF$6,0)</f>
        <v>0</v>
      </c>
      <c r="BG781" s="208">
        <f>IFERROR(BG780/BG$6,0)</f>
        <v>154.25562817405299</v>
      </c>
      <c r="BH781" s="208">
        <f>BG781-BF781</f>
        <v>154.25562817405299</v>
      </c>
      <c r="BI781" s="209">
        <f>IFERROR(BH781/BG781,0)</f>
        <v>1</v>
      </c>
      <c r="BK781" s="208">
        <f>IFERROR(BK780/BK$6,0)</f>
        <v>0</v>
      </c>
      <c r="BL781" s="208">
        <f>IFERROR(BL780/BL$6,0)</f>
        <v>154.34826064847991</v>
      </c>
      <c r="BM781" s="208">
        <f>BL781-BK781</f>
        <v>154.34826064847991</v>
      </c>
      <c r="BN781" s="209">
        <f>IFERROR(BM781/BL781,0)</f>
        <v>1</v>
      </c>
      <c r="BP781" s="208">
        <f>IFERROR(BP780/BP$6,0)</f>
        <v>0</v>
      </c>
      <c r="BQ781" s="208">
        <f>IFERROR(BQ780/BQ$6,0)</f>
        <v>154.18682304599679</v>
      </c>
      <c r="BR781" s="208">
        <f>BQ781-BP781</f>
        <v>154.18682304599679</v>
      </c>
      <c r="BS781" s="209">
        <f>IFERROR(BR781/BQ781,0)</f>
        <v>1</v>
      </c>
      <c r="BU781" s="208">
        <f>IFERROR(BU780/BU$6,0)</f>
        <v>0</v>
      </c>
      <c r="BV781" s="208">
        <f>IFERROR(BV780/BV$6,0)</f>
        <v>147.60645642331579</v>
      </c>
      <c r="BW781" s="208">
        <f>BV781-BU781</f>
        <v>147.60645642331579</v>
      </c>
      <c r="BX781" s="209">
        <f>IFERROR(BW781/BV781,0)</f>
        <v>1</v>
      </c>
      <c r="BZ781" s="208">
        <f>IFERROR(BZ780/BZ$6,0)</f>
        <v>0</v>
      </c>
      <c r="CA781" s="208">
        <f>IFERROR(CA780/CA$6,0)</f>
        <v>151.06753485995853</v>
      </c>
      <c r="CB781" s="208">
        <f>CA781-BZ781</f>
        <v>151.06753485995853</v>
      </c>
      <c r="CC781" s="209">
        <f>IFERROR(CB781/CA781,0)</f>
        <v>1</v>
      </c>
      <c r="CE781" s="208">
        <f>IFERROR(CE780/CE$6,0)</f>
        <v>0</v>
      </c>
      <c r="CF781" s="208">
        <f>IFERROR(CF780/CF$6,0)</f>
        <v>153.04242677211423</v>
      </c>
      <c r="CG781" s="208">
        <f>CF781-CE781</f>
        <v>153.04242677211423</v>
      </c>
      <c r="CH781" s="209">
        <f>IFERROR(CG781/CF781,0)</f>
        <v>1</v>
      </c>
      <c r="CI781" s="214"/>
      <c r="CJ781" s="208">
        <f t="shared" ref="CJ781:CU781" si="2137">IFERROR(CJ780/CJ$6,0)</f>
        <v>190.52604977920515</v>
      </c>
      <c r="CK781" s="208">
        <f t="shared" si="2137"/>
        <v>188.82511084718922</v>
      </c>
      <c r="CL781" s="208">
        <f t="shared" si="2137"/>
        <v>112.31687900355871</v>
      </c>
      <c r="CM781" s="208">
        <f t="shared" si="2137"/>
        <v>189.9823796477495</v>
      </c>
      <c r="CN781" s="208">
        <f t="shared" si="2137"/>
        <v>168.81025139664806</v>
      </c>
      <c r="CO781" s="208">
        <f t="shared" si="2137"/>
        <v>0</v>
      </c>
      <c r="CP781" s="208">
        <f t="shared" si="2137"/>
        <v>0</v>
      </c>
      <c r="CQ781" s="208">
        <f t="shared" si="2137"/>
        <v>0</v>
      </c>
      <c r="CR781" s="208">
        <f t="shared" si="2137"/>
        <v>0</v>
      </c>
      <c r="CS781" s="208">
        <f t="shared" si="2137"/>
        <v>0</v>
      </c>
      <c r="CT781" s="208">
        <f t="shared" si="2137"/>
        <v>0</v>
      </c>
      <c r="CU781" s="208">
        <f t="shared" si="2137"/>
        <v>0</v>
      </c>
      <c r="CV781" s="214"/>
      <c r="CW781" s="208">
        <f t="shared" ref="CW781:DH781" si="2138">IFERROR(CW780/CW$6,0)</f>
        <v>47.173826448927308</v>
      </c>
      <c r="CX781" s="208">
        <f t="shared" si="2138"/>
        <v>50.805913555992142</v>
      </c>
      <c r="CY781" s="208">
        <f t="shared" si="2138"/>
        <v>49.535705364745958</v>
      </c>
      <c r="CZ781" s="208">
        <f t="shared" si="2138"/>
        <v>59.186937149601654</v>
      </c>
      <c r="DA781" s="208">
        <f t="shared" si="2138"/>
        <v>63.780490224686311</v>
      </c>
      <c r="DB781" s="208">
        <f t="shared" si="2138"/>
        <v>666.40556546670905</v>
      </c>
      <c r="DC781" s="208">
        <f t="shared" si="2138"/>
        <v>159.01518677685951</v>
      </c>
      <c r="DD781" s="208">
        <f t="shared" si="2138"/>
        <v>172.04282231252307</v>
      </c>
      <c r="DE781" s="208">
        <f t="shared" si="2138"/>
        <v>118.8897810218978</v>
      </c>
      <c r="DF781" s="208">
        <f t="shared" si="2138"/>
        <v>302.94430092751634</v>
      </c>
      <c r="DG781" s="208">
        <f t="shared" si="2138"/>
        <v>304.70758790170129</v>
      </c>
      <c r="DH781" s="208">
        <f t="shared" si="2138"/>
        <v>303.51177737881505</v>
      </c>
      <c r="DI781" s="215"/>
      <c r="DJ781" s="208">
        <f t="shared" ref="DJ781:DU781" si="2139">IFERROR(DJ780/DJ$6,0)</f>
        <v>154.37867228057405</v>
      </c>
      <c r="DK781" s="208">
        <f t="shared" si="2139"/>
        <v>161.49640021595465</v>
      </c>
      <c r="DL781" s="208">
        <f t="shared" si="2139"/>
        <v>154.82550980733461</v>
      </c>
      <c r="DM781" s="208">
        <f t="shared" si="2139"/>
        <v>149.95971784547092</v>
      </c>
      <c r="DN781" s="208">
        <f t="shared" si="2139"/>
        <v>150.02533776014658</v>
      </c>
      <c r="DO781" s="208">
        <f t="shared" si="2139"/>
        <v>153.0725444288548</v>
      </c>
      <c r="DP781" s="208">
        <f t="shared" si="2139"/>
        <v>154.25562817405299</v>
      </c>
      <c r="DQ781" s="208">
        <f t="shared" si="2139"/>
        <v>154.34826064847991</v>
      </c>
      <c r="DR781" s="208">
        <f t="shared" si="2139"/>
        <v>154.18682304599679</v>
      </c>
      <c r="DS781" s="208">
        <f t="shared" si="2139"/>
        <v>147.60645642331579</v>
      </c>
      <c r="DT781" s="208">
        <f t="shared" si="2139"/>
        <v>151.06753485995853</v>
      </c>
      <c r="DU781" s="208">
        <f t="shared" si="2139"/>
        <v>153.04242677211423</v>
      </c>
      <c r="DV781" s="215"/>
      <c r="DW781" s="208">
        <f t="shared" ref="DW781:EH781" si="2140">IFERROR(DW780/DW$6,0)</f>
        <v>56.914826644928731</v>
      </c>
      <c r="DX781" s="208">
        <f t="shared" si="2140"/>
        <v>59.948429451337937</v>
      </c>
      <c r="DY781" s="208">
        <f t="shared" si="2140"/>
        <v>53.706677324024611</v>
      </c>
      <c r="DZ781" s="208">
        <f t="shared" si="2140"/>
        <v>55.492390725101529</v>
      </c>
      <c r="EA781" s="208">
        <f t="shared" si="2140"/>
        <v>54.207648259704129</v>
      </c>
      <c r="EB781" s="208">
        <f t="shared" si="2140"/>
        <v>54.087501405957681</v>
      </c>
      <c r="EC781" s="208">
        <f t="shared" si="2140"/>
        <v>66.932577249003444</v>
      </c>
      <c r="ED781" s="208">
        <f t="shared" si="2140"/>
        <v>51.115927149461427</v>
      </c>
      <c r="EE781" s="208">
        <f t="shared" si="2140"/>
        <v>59.862780990284605</v>
      </c>
      <c r="EF781" s="208">
        <f t="shared" si="2140"/>
        <v>56.332962138908464</v>
      </c>
      <c r="EG781" s="208">
        <f t="shared" si="2140"/>
        <v>57.094634519164828</v>
      </c>
      <c r="EH781" s="208">
        <f t="shared" si="2140"/>
        <v>58.651819050424557</v>
      </c>
    </row>
    <row r="782" spans="2:138" s="47" customFormat="1" x14ac:dyDescent="0.25">
      <c r="B782" s="51"/>
      <c r="C782" s="51"/>
      <c r="E782" s="216"/>
      <c r="F782" s="216"/>
      <c r="G782" s="216"/>
      <c r="H782" s="221"/>
      <c r="I782" s="41"/>
      <c r="J782" s="213"/>
      <c r="K782" s="213"/>
      <c r="L782" s="213"/>
      <c r="M782" s="222"/>
      <c r="N782" s="41"/>
      <c r="O782" s="213"/>
      <c r="P782" s="213"/>
      <c r="Q782" s="222"/>
      <c r="R782" s="41"/>
      <c r="S782" s="213"/>
      <c r="T782" s="213"/>
      <c r="U782" s="222"/>
      <c r="V782" s="41"/>
      <c r="W782" s="42"/>
      <c r="X782" s="43"/>
      <c r="Y782" s="42"/>
      <c r="Z782" s="44"/>
      <c r="AB782" s="213"/>
      <c r="AC782" s="213"/>
      <c r="AD782" s="213"/>
      <c r="AE782" s="222"/>
      <c r="AG782" s="213"/>
      <c r="AH782" s="213"/>
      <c r="AI782" s="213"/>
      <c r="AJ782" s="222"/>
      <c r="AL782" s="213"/>
      <c r="AM782" s="213"/>
      <c r="AN782" s="213"/>
      <c r="AO782" s="222"/>
      <c r="AQ782" s="213"/>
      <c r="AR782" s="213"/>
      <c r="AS782" s="213"/>
      <c r="AT782" s="222"/>
      <c r="AV782" s="213"/>
      <c r="AW782" s="213"/>
      <c r="AX782" s="213"/>
      <c r="AY782" s="222"/>
      <c r="BA782" s="213"/>
      <c r="BB782" s="213"/>
      <c r="BC782" s="213"/>
      <c r="BD782" s="222"/>
      <c r="BF782" s="213"/>
      <c r="BG782" s="213"/>
      <c r="BH782" s="213"/>
      <c r="BI782" s="222"/>
      <c r="BK782" s="213"/>
      <c r="BL782" s="213"/>
      <c r="BM782" s="213"/>
      <c r="BN782" s="222"/>
      <c r="BP782" s="213"/>
      <c r="BQ782" s="213"/>
      <c r="BR782" s="213"/>
      <c r="BS782" s="222"/>
      <c r="BU782" s="213"/>
      <c r="BV782" s="213"/>
      <c r="BW782" s="213"/>
      <c r="BX782" s="222"/>
      <c r="BZ782" s="213"/>
      <c r="CA782" s="213"/>
      <c r="CB782" s="213"/>
      <c r="CC782" s="222"/>
      <c r="CE782" s="213"/>
      <c r="CF782" s="213"/>
      <c r="CG782" s="213"/>
      <c r="CH782" s="222"/>
      <c r="CI782" s="214"/>
      <c r="CJ782" s="213"/>
      <c r="CK782" s="213"/>
      <c r="CL782" s="213"/>
      <c r="CM782" s="213"/>
      <c r="CN782" s="213"/>
      <c r="CO782" s="213"/>
      <c r="CP782" s="213"/>
      <c r="CQ782" s="213"/>
      <c r="CR782" s="213"/>
      <c r="CS782" s="213"/>
      <c r="CT782" s="213"/>
      <c r="CU782" s="213"/>
      <c r="CV782" s="214"/>
      <c r="CW782" s="213"/>
      <c r="CX782" s="213"/>
      <c r="CY782" s="213"/>
      <c r="CZ782" s="213"/>
      <c r="DA782" s="213"/>
      <c r="DB782" s="213"/>
      <c r="DC782" s="213"/>
      <c r="DD782" s="213"/>
      <c r="DE782" s="213"/>
      <c r="DF782" s="213"/>
      <c r="DG782" s="213"/>
      <c r="DH782" s="213"/>
      <c r="DI782" s="215"/>
      <c r="DJ782" s="213"/>
      <c r="DK782" s="213"/>
      <c r="DL782" s="213"/>
      <c r="DM782" s="213"/>
      <c r="DN782" s="213"/>
      <c r="DO782" s="213"/>
      <c r="DP782" s="213"/>
      <c r="DQ782" s="213"/>
      <c r="DR782" s="213"/>
      <c r="DS782" s="213"/>
      <c r="DT782" s="213"/>
      <c r="DU782" s="213"/>
      <c r="DV782" s="215"/>
      <c r="DW782" s="213"/>
      <c r="DX782" s="213"/>
      <c r="DY782" s="213"/>
      <c r="DZ782" s="213"/>
      <c r="EA782" s="213"/>
      <c r="EB782" s="213"/>
      <c r="EC782" s="213"/>
      <c r="ED782" s="213"/>
      <c r="EE782" s="213"/>
      <c r="EF782" s="213"/>
      <c r="EG782" s="213"/>
      <c r="EH782" s="213"/>
    </row>
    <row r="783" spans="2:138" x14ac:dyDescent="0.25">
      <c r="B783" s="51">
        <v>94002</v>
      </c>
      <c r="C783" s="51" t="s">
        <v>263</v>
      </c>
      <c r="D783" t="s">
        <v>396</v>
      </c>
      <c r="E783" s="223">
        <f>_xll.OneStreamExcelAddIn.XFFunctions.XFGetCell("TRUE", "CONSOL","GLOBAL",$D$3,"USD","Actual",$E$3,"PERIODIC",$B783,"TOPFLOW","TOP","TOP","top1",$C783,"top3","Open_Acute_DIV1","TOP5","TOP6","REPORTED","TOP8")</f>
        <v>0</v>
      </c>
      <c r="F783" s="223">
        <f>_xll.OneStreamExcelAddIn.XFFunctions.XFGetCell("TRUE", "CONSOL","GLOBAL",$D$3,"Aggregated","Budget_Working",$E$3,"PERIODIC",$B783,"TOPFLOW","TOP","TOP","top1",$C783,"top3","Open_Acute_DIV1","TOP5","TOP6","REPORTED","TOP8")</f>
        <v>0</v>
      </c>
      <c r="G783" s="15"/>
      <c r="H783" s="138"/>
      <c r="I783" s="41"/>
      <c r="J783" s="223">
        <f>_xll.OneStreamExcelAddIn.XFFunctions.XFGetCell("TRUE", "CONSOL","GLOBAL",$D$3,"USD","Actual",$E$3,"YTD",$B783,"TOPFLOW","TOP","TOP","top1",$C783,"top3","Open_Acute_DIV1","TOP5","TOP6","REPORTED","TOP8")</f>
        <v>0</v>
      </c>
      <c r="K783" s="223">
        <f>_xll.OneStreamExcelAddIn.XFFunctions.XFGetCell("TRUE", "CONSOL","GLOBAL",$D$3,"Aggregated","Budget_Working",$E$3,"YTD",$B783,"TOPFLOW","TOP","TOP","top1",$C783,"top3","Open_Acute_DIV1","TOP5","TOP6","REPORTED","TOP8")</f>
        <v>0</v>
      </c>
      <c r="L783" s="15"/>
      <c r="N783" s="41"/>
      <c r="O783" s="223">
        <f>_xll.OneStreamExcelAddIn.XFFunctions.XFGetCell("TRUE", "CONSOL","GLOBAL",$D$3,"USD","Actual",$F$3,"YTD",$B783,"TOPFLOW","TOP","TOP","top1",$C783,"top3","Open_Acute_DIV1","TOP5","TOP6","REPORTED","TOP8")</f>
        <v>0</v>
      </c>
      <c r="P783" s="224">
        <f>J783-O783</f>
        <v>0</v>
      </c>
      <c r="R783" s="41"/>
      <c r="S783" s="223">
        <f>E783</f>
        <v>0</v>
      </c>
      <c r="T783" s="223">
        <f>E783-S783</f>
        <v>0</v>
      </c>
      <c r="U783" s="7"/>
      <c r="V783" s="41"/>
      <c r="W783" s="42"/>
      <c r="X783" s="43"/>
      <c r="Y783" s="42"/>
      <c r="Z783" s="44"/>
      <c r="AB783" s="223">
        <v>31</v>
      </c>
      <c r="AC783" s="223">
        <f>AB783</f>
        <v>31</v>
      </c>
      <c r="AD783" s="15"/>
      <c r="AE783" s="7"/>
      <c r="AG783" s="223">
        <v>28</v>
      </c>
      <c r="AH783" s="223">
        <f>AG783</f>
        <v>28</v>
      </c>
      <c r="AI783" s="15"/>
      <c r="AJ783" s="7"/>
      <c r="AL783" s="223">
        <v>31</v>
      </c>
      <c r="AM783" s="223">
        <f>AL783</f>
        <v>31</v>
      </c>
      <c r="AN783" s="15"/>
      <c r="AO783" s="7"/>
      <c r="AQ783" s="223">
        <v>31</v>
      </c>
      <c r="AR783" s="223">
        <f>AQ783</f>
        <v>31</v>
      </c>
      <c r="AS783" s="15"/>
      <c r="AT783" s="7"/>
      <c r="AV783" s="223">
        <v>31</v>
      </c>
      <c r="AW783" s="223">
        <f>AV783</f>
        <v>31</v>
      </c>
      <c r="AX783" s="15"/>
      <c r="AY783" s="7"/>
      <c r="BA783" s="223">
        <v>31</v>
      </c>
      <c r="BB783" s="223">
        <f>BA783</f>
        <v>31</v>
      </c>
      <c r="BC783" s="15"/>
      <c r="BD783" s="7"/>
      <c r="BF783" s="223">
        <v>31</v>
      </c>
      <c r="BG783" s="223">
        <f>BF783</f>
        <v>31</v>
      </c>
      <c r="BH783" s="15"/>
      <c r="BI783" s="7"/>
      <c r="BK783" s="223">
        <v>31</v>
      </c>
      <c r="BL783" s="223">
        <f>BK783</f>
        <v>31</v>
      </c>
      <c r="BM783" s="15"/>
      <c r="BN783" s="7"/>
      <c r="BP783" s="223">
        <v>31</v>
      </c>
      <c r="BQ783" s="223">
        <f>BP783</f>
        <v>31</v>
      </c>
      <c r="BR783" s="15"/>
      <c r="BS783" s="7"/>
      <c r="BU783" s="223">
        <v>31</v>
      </c>
      <c r="BV783" s="223">
        <f>BU783</f>
        <v>31</v>
      </c>
      <c r="BW783" s="15"/>
      <c r="BX783" s="7"/>
      <c r="BZ783" s="223">
        <v>31</v>
      </c>
      <c r="CA783" s="223">
        <f>BZ783</f>
        <v>31</v>
      </c>
      <c r="CB783" s="15"/>
      <c r="CC783" s="7"/>
      <c r="CE783" s="223">
        <v>31</v>
      </c>
      <c r="CF783" s="223">
        <f>CE783</f>
        <v>31</v>
      </c>
      <c r="CG783" s="15"/>
      <c r="CH783" s="7"/>
      <c r="CI783" s="15"/>
      <c r="CJ783" s="223">
        <v>31</v>
      </c>
      <c r="CK783" s="223">
        <v>28</v>
      </c>
      <c r="CL783" s="223">
        <v>31</v>
      </c>
      <c r="CM783" s="223">
        <v>30</v>
      </c>
      <c r="CN783" s="223">
        <v>31</v>
      </c>
      <c r="CO783" s="223">
        <v>30</v>
      </c>
      <c r="CP783" s="223">
        <v>31</v>
      </c>
      <c r="CQ783" s="223">
        <v>31</v>
      </c>
      <c r="CR783" s="223">
        <v>30</v>
      </c>
      <c r="CS783" s="223">
        <v>31</v>
      </c>
      <c r="CT783" s="223">
        <v>30</v>
      </c>
      <c r="CU783" s="223">
        <v>31</v>
      </c>
      <c r="CV783" s="15"/>
      <c r="CW783" s="223">
        <v>31</v>
      </c>
      <c r="CX783" s="223">
        <v>28</v>
      </c>
      <c r="CY783" s="223">
        <v>31</v>
      </c>
      <c r="CZ783" s="223">
        <v>30</v>
      </c>
      <c r="DA783" s="223">
        <v>31</v>
      </c>
      <c r="DB783" s="223">
        <v>30</v>
      </c>
      <c r="DC783" s="223">
        <v>31</v>
      </c>
      <c r="DD783" s="223">
        <v>31</v>
      </c>
      <c r="DE783" s="223">
        <v>30</v>
      </c>
      <c r="DF783" s="223">
        <v>31</v>
      </c>
      <c r="DG783" s="223">
        <v>30</v>
      </c>
      <c r="DH783" s="223">
        <v>31</v>
      </c>
      <c r="DI783" s="15"/>
      <c r="DJ783" s="223">
        <v>31</v>
      </c>
      <c r="DK783" s="223">
        <v>28</v>
      </c>
      <c r="DL783" s="223">
        <v>31</v>
      </c>
      <c r="DM783" s="223">
        <v>30</v>
      </c>
      <c r="DN783" s="223">
        <v>31</v>
      </c>
      <c r="DO783" s="223">
        <v>30</v>
      </c>
      <c r="DP783" s="223">
        <v>31</v>
      </c>
      <c r="DQ783" s="223">
        <v>31</v>
      </c>
      <c r="DR783" s="223">
        <v>30</v>
      </c>
      <c r="DS783" s="223">
        <v>31</v>
      </c>
      <c r="DT783" s="223">
        <v>30</v>
      </c>
      <c r="DU783" s="223">
        <v>31</v>
      </c>
      <c r="DV783" s="15"/>
      <c r="DW783" s="223">
        <v>31</v>
      </c>
      <c r="DX783" s="223">
        <v>28</v>
      </c>
      <c r="DY783" s="223">
        <v>31</v>
      </c>
      <c r="DZ783" s="223">
        <v>30</v>
      </c>
      <c r="EA783" s="223">
        <v>31</v>
      </c>
      <c r="EB783" s="223">
        <v>30</v>
      </c>
      <c r="EC783" s="223">
        <v>31</v>
      </c>
      <c r="ED783" s="223">
        <v>31</v>
      </c>
      <c r="EE783" s="223">
        <v>30</v>
      </c>
      <c r="EF783" s="223">
        <v>31</v>
      </c>
      <c r="EG783" s="223">
        <v>30</v>
      </c>
      <c r="EH783" s="223">
        <v>31</v>
      </c>
    </row>
    <row r="784" spans="2:138" x14ac:dyDescent="0.25">
      <c r="B784" s="51">
        <v>94001</v>
      </c>
      <c r="C784" s="51" t="s">
        <v>263</v>
      </c>
      <c r="D784" t="s">
        <v>397</v>
      </c>
      <c r="E784" s="223">
        <f>_xll.OneStreamExcelAddIn.XFFunctions.XFGetCell("TRUE", "CONSOL","GLOBAL",$D$3,"USD","Actual",$E$3,"PERIODIC",$B784,"TOPFLOW","TOP","TOP","top1",$C784,"top3","Open_Acute_DIV1","TOP5","TOP6","REPORTED","TOP8")</f>
        <v>0</v>
      </c>
      <c r="F784" s="223">
        <f>_xll.OneStreamExcelAddIn.XFFunctions.XFGetCell("TRUE", "CONSOL","GLOBAL",$D$3,"Aggregated","Budget_Working",$E$3,"PERIODIC",$B784,"TOPFLOW","TOP","TOP","top1",$C784,"top3","Open_Acute_DIV1","TOP5","TOP6","REPORTED","TOP8")</f>
        <v>0</v>
      </c>
      <c r="G784" s="181"/>
      <c r="H784" s="138"/>
      <c r="I784" s="41"/>
      <c r="J784" s="223">
        <f>_xll.OneStreamExcelAddIn.XFFunctions.XFGetCell("TRUE", "CONSOL","GLOBAL",$D$3,"USD","Actual",$E$3,"YTD",$B784,"TOPFLOW","TOP","TOP","top1",$C784,"top3","Open_Acute_DIV1","TOP5","TOP6","REPORTED","TOP8")</f>
        <v>0</v>
      </c>
      <c r="K784" s="223">
        <f>_xll.OneStreamExcelAddIn.XFFunctions.XFGetCell("TRUE", "CONSOL","GLOBAL",$D$3,"Aggregated","Budget_Working",$E$3,"YTD",$B784,"TOPFLOW","TOP","TOP","top1",$C784,"top3","Open_Acute_DIV1","TOP5","TOP6","REPORTED","TOP8")</f>
        <v>0</v>
      </c>
      <c r="L784" s="181"/>
      <c r="N784" s="41"/>
      <c r="O784" s="223">
        <f>_xll.OneStreamExcelAddIn.XFFunctions.XFGetCell("TRUE", "CONSOL","GLOBAL",$D$3,"USD","Actual",$F$3,"YTD",$B784,"TOPFLOW","TOP","TOP","top1",$C784,"top3","Open_Acute_DIV1","TOP5","TOP6","REPORTED","TOP8")</f>
        <v>0</v>
      </c>
      <c r="P784" s="224">
        <f>J784-O784</f>
        <v>0</v>
      </c>
      <c r="R784" s="41"/>
      <c r="S784" s="223">
        <f>E784</f>
        <v>0</v>
      </c>
      <c r="T784" s="223">
        <f>E784-S784</f>
        <v>0</v>
      </c>
      <c r="U784" s="7"/>
      <c r="V784" s="41"/>
      <c r="W784" s="42"/>
      <c r="X784" s="43"/>
      <c r="Y784" s="42"/>
      <c r="Z784" s="44"/>
      <c r="AB784" s="223">
        <f>2080/365*AB783</f>
        <v>176.65753424657532</v>
      </c>
      <c r="AC784" s="223">
        <f>AB784</f>
        <v>176.65753424657532</v>
      </c>
      <c r="AD784" s="181"/>
      <c r="AE784" s="7"/>
      <c r="AG784" s="223">
        <f>2080/365*AG783</f>
        <v>159.56164383561642</v>
      </c>
      <c r="AH784" s="223">
        <f>AG784</f>
        <v>159.56164383561642</v>
      </c>
      <c r="AI784" s="181"/>
      <c r="AJ784" s="7"/>
      <c r="AL784" s="223">
        <f>2080/365*AL783</f>
        <v>176.65753424657532</v>
      </c>
      <c r="AM784" s="223">
        <f>AL784</f>
        <v>176.65753424657532</v>
      </c>
      <c r="AN784" s="181"/>
      <c r="AO784" s="7"/>
      <c r="AQ784" s="223">
        <f>2080/365*AQ783</f>
        <v>176.65753424657532</v>
      </c>
      <c r="AR784" s="223">
        <f>AQ784</f>
        <v>176.65753424657532</v>
      </c>
      <c r="AS784" s="181"/>
      <c r="AT784" s="7"/>
      <c r="AV784" s="223">
        <f>2080/365*AV783</f>
        <v>176.65753424657532</v>
      </c>
      <c r="AW784" s="223">
        <f>AV784</f>
        <v>176.65753424657532</v>
      </c>
      <c r="AX784" s="181"/>
      <c r="AY784" s="7"/>
      <c r="BA784" s="223">
        <f>2080/365*BA783</f>
        <v>176.65753424657532</v>
      </c>
      <c r="BB784" s="223">
        <f>BA784</f>
        <v>176.65753424657532</v>
      </c>
      <c r="BC784" s="181"/>
      <c r="BD784" s="7"/>
      <c r="BF784" s="223">
        <f>2080/365*BF783</f>
        <v>176.65753424657532</v>
      </c>
      <c r="BG784" s="223">
        <f>BF784</f>
        <v>176.65753424657532</v>
      </c>
      <c r="BH784" s="181"/>
      <c r="BI784" s="7"/>
      <c r="BK784" s="223">
        <f>2080/365*BK783</f>
        <v>176.65753424657532</v>
      </c>
      <c r="BL784" s="223">
        <f>BK784</f>
        <v>176.65753424657532</v>
      </c>
      <c r="BM784" s="181"/>
      <c r="BN784" s="7"/>
      <c r="BP784" s="223">
        <f>2080/365*BP783</f>
        <v>176.65753424657532</v>
      </c>
      <c r="BQ784" s="223">
        <f>BP784</f>
        <v>176.65753424657532</v>
      </c>
      <c r="BR784" s="181"/>
      <c r="BS784" s="7"/>
      <c r="BU784" s="223">
        <f>2080/365*BU783</f>
        <v>176.65753424657532</v>
      </c>
      <c r="BV784" s="223">
        <f>BU784</f>
        <v>176.65753424657532</v>
      </c>
      <c r="BW784" s="181"/>
      <c r="BX784" s="7"/>
      <c r="BZ784" s="223">
        <f>2080/365*BZ783</f>
        <v>176.65753424657532</v>
      </c>
      <c r="CA784" s="223">
        <f>BZ784</f>
        <v>176.65753424657532</v>
      </c>
      <c r="CB784" s="181"/>
      <c r="CC784" s="7"/>
      <c r="CE784" s="223">
        <f>2080/365*CE783</f>
        <v>176.65753424657532</v>
      </c>
      <c r="CF784" s="223">
        <f>CE784</f>
        <v>176.65753424657532</v>
      </c>
      <c r="CG784" s="181"/>
      <c r="CH784" s="7"/>
      <c r="CI784" s="181"/>
      <c r="CJ784" s="223">
        <f t="shared" ref="CJ784:CU784" si="2141">2080/365*CJ783</f>
        <v>176.65753424657532</v>
      </c>
      <c r="CK784" s="223">
        <f t="shared" si="2141"/>
        <v>159.56164383561642</v>
      </c>
      <c r="CL784" s="223">
        <f t="shared" si="2141"/>
        <v>176.65753424657532</v>
      </c>
      <c r="CM784" s="223">
        <f t="shared" si="2141"/>
        <v>170.95890410958904</v>
      </c>
      <c r="CN784" s="223">
        <f t="shared" si="2141"/>
        <v>176.65753424657532</v>
      </c>
      <c r="CO784" s="223">
        <f t="shared" si="2141"/>
        <v>170.95890410958904</v>
      </c>
      <c r="CP784" s="223">
        <f t="shared" si="2141"/>
        <v>176.65753424657532</v>
      </c>
      <c r="CQ784" s="223">
        <f t="shared" si="2141"/>
        <v>176.65753424657532</v>
      </c>
      <c r="CR784" s="223">
        <f t="shared" si="2141"/>
        <v>170.95890410958904</v>
      </c>
      <c r="CS784" s="223">
        <f t="shared" si="2141"/>
        <v>176.65753424657532</v>
      </c>
      <c r="CT784" s="223">
        <f t="shared" si="2141"/>
        <v>170.95890410958904</v>
      </c>
      <c r="CU784" s="223">
        <f t="shared" si="2141"/>
        <v>176.65753424657532</v>
      </c>
      <c r="CV784" s="181"/>
      <c r="CW784" s="223">
        <f t="shared" ref="CW784:DH784" si="2142">2080/365*CW783</f>
        <v>176.65753424657532</v>
      </c>
      <c r="CX784" s="223">
        <f t="shared" si="2142"/>
        <v>159.56164383561642</v>
      </c>
      <c r="CY784" s="223">
        <f t="shared" si="2142"/>
        <v>176.65753424657532</v>
      </c>
      <c r="CZ784" s="223">
        <f t="shared" si="2142"/>
        <v>170.95890410958904</v>
      </c>
      <c r="DA784" s="223">
        <f t="shared" si="2142"/>
        <v>176.65753424657532</v>
      </c>
      <c r="DB784" s="223">
        <f t="shared" si="2142"/>
        <v>170.95890410958904</v>
      </c>
      <c r="DC784" s="223">
        <f t="shared" si="2142"/>
        <v>176.65753424657532</v>
      </c>
      <c r="DD784" s="223">
        <f t="shared" si="2142"/>
        <v>176.65753424657532</v>
      </c>
      <c r="DE784" s="223">
        <f t="shared" si="2142"/>
        <v>170.95890410958904</v>
      </c>
      <c r="DF784" s="223">
        <f t="shared" si="2142"/>
        <v>176.65753424657532</v>
      </c>
      <c r="DG784" s="223">
        <f t="shared" si="2142"/>
        <v>170.95890410958904</v>
      </c>
      <c r="DH784" s="223">
        <f t="shared" si="2142"/>
        <v>176.65753424657532</v>
      </c>
      <c r="DI784" s="181"/>
      <c r="DJ784" s="223">
        <f t="shared" ref="DJ784:DU784" si="2143">2080/365*DJ783</f>
        <v>176.65753424657532</v>
      </c>
      <c r="DK784" s="223">
        <f t="shared" si="2143"/>
        <v>159.56164383561642</v>
      </c>
      <c r="DL784" s="223">
        <f t="shared" si="2143"/>
        <v>176.65753424657532</v>
      </c>
      <c r="DM784" s="223">
        <f t="shared" si="2143"/>
        <v>170.95890410958904</v>
      </c>
      <c r="DN784" s="223">
        <f t="shared" si="2143"/>
        <v>176.65753424657532</v>
      </c>
      <c r="DO784" s="223">
        <f t="shared" si="2143"/>
        <v>170.95890410958904</v>
      </c>
      <c r="DP784" s="223">
        <f t="shared" si="2143"/>
        <v>176.65753424657532</v>
      </c>
      <c r="DQ784" s="223">
        <f t="shared" si="2143"/>
        <v>176.65753424657532</v>
      </c>
      <c r="DR784" s="223">
        <f t="shared" si="2143"/>
        <v>170.95890410958904</v>
      </c>
      <c r="DS784" s="223">
        <f t="shared" si="2143"/>
        <v>176.65753424657532</v>
      </c>
      <c r="DT784" s="223">
        <f t="shared" si="2143"/>
        <v>170.95890410958904</v>
      </c>
      <c r="DU784" s="223">
        <f t="shared" si="2143"/>
        <v>176.65753424657532</v>
      </c>
      <c r="DV784" s="181"/>
      <c r="DW784" s="223">
        <f t="shared" ref="DW784:EH784" si="2144">2080/365*DW783</f>
        <v>176.65753424657532</v>
      </c>
      <c r="DX784" s="223">
        <f t="shared" si="2144"/>
        <v>159.56164383561642</v>
      </c>
      <c r="DY784" s="223">
        <f t="shared" si="2144"/>
        <v>176.65753424657532</v>
      </c>
      <c r="DZ784" s="223">
        <f t="shared" si="2144"/>
        <v>170.95890410958904</v>
      </c>
      <c r="EA784" s="223">
        <f t="shared" si="2144"/>
        <v>176.65753424657532</v>
      </c>
      <c r="EB784" s="223">
        <f t="shared" si="2144"/>
        <v>170.95890410958904</v>
      </c>
      <c r="EC784" s="223">
        <f t="shared" si="2144"/>
        <v>176.65753424657532</v>
      </c>
      <c r="ED784" s="223">
        <f t="shared" si="2144"/>
        <v>176.65753424657532</v>
      </c>
      <c r="EE784" s="223">
        <f t="shared" si="2144"/>
        <v>170.95890410958904</v>
      </c>
      <c r="EF784" s="223">
        <f t="shared" si="2144"/>
        <v>176.65753424657532</v>
      </c>
      <c r="EG784" s="223">
        <f t="shared" si="2144"/>
        <v>170.95890410958904</v>
      </c>
      <c r="EH784" s="223">
        <f t="shared" si="2144"/>
        <v>176.65753424657532</v>
      </c>
    </row>
    <row r="785" spans="2:138" x14ac:dyDescent="0.25">
      <c r="B785" s="51">
        <v>94003</v>
      </c>
      <c r="C785" s="51" t="s">
        <v>263</v>
      </c>
      <c r="D785" s="225" t="s">
        <v>398</v>
      </c>
      <c r="E785" s="223">
        <f>_xll.OneStreamExcelAddIn.XFFunctions.XFGetCell("TRUE", "CONSOL","GLOBAL",$D$3,"USD","Actual",$E$3,"PERIODIC",$B785,"TOPFLOW","TOP","TOP","top1",$C785,"top3","Open_Acute_DIV1","TOP5","TOP6","REPORTED","TOP8")</f>
        <v>0</v>
      </c>
      <c r="F785" s="223">
        <f>E785</f>
        <v>0</v>
      </c>
      <c r="G785" s="226"/>
      <c r="H785" s="138"/>
      <c r="I785" s="41"/>
      <c r="J785" s="223">
        <f>_xll.OneStreamExcelAddIn.XFFunctions.XFGetCell("TRUE", "CONSOL","GLOBAL",$D$3,"USD","Actual",$E$3,"YTD",$B785,"TOPFLOW","TOP","TOP","top1",$C785,"top3","Open_Acute_DIV1","TOP5","TOP6","REPORTED","TOP8")</f>
        <v>0</v>
      </c>
      <c r="K785" s="223">
        <f>J785</f>
        <v>0</v>
      </c>
      <c r="L785" s="226"/>
      <c r="N785" s="41"/>
      <c r="O785" s="223">
        <f>_xll.OneStreamExcelAddIn.XFFunctions.XFGetCell("TRUE", "CONSOL","GLOBAL",$D$3,"USD","Actual",$F$3,"YTD",$B785,"TOPFLOW","TOP","TOP","top1",$C785,"top3","Open_Acute_DIV1","TOP5","TOP6","REPORTED","TOP8")</f>
        <v>0</v>
      </c>
      <c r="P785" s="224">
        <f>J785-O785</f>
        <v>0</v>
      </c>
      <c r="R785" s="41"/>
      <c r="S785" s="223">
        <f>E785</f>
        <v>0</v>
      </c>
      <c r="T785" s="223">
        <f>E785-S785</f>
        <v>0</v>
      </c>
      <c r="U785" s="7"/>
      <c r="V785" s="41"/>
      <c r="W785" s="42"/>
      <c r="X785" s="43"/>
      <c r="Y785" s="42"/>
      <c r="Z785" s="44"/>
      <c r="AB785" s="223">
        <v>23</v>
      </c>
      <c r="AC785" s="223">
        <f>_xll.OneStreamExcelAddIn.XFFunctions.XFGetCell("TRUE", "CONSOL", $D$3,"TOT_Entity","Aggregated","Budget_Working",[1]Setup!C4,"PERIODIC",$B785,"TOPFLOW","TOP","TOP","top1",$C785,"top3","Open_Acute_DIV1","TOP5","TOP6","REPORTED","TOP8")</f>
        <v>0</v>
      </c>
      <c r="AD785" s="226"/>
      <c r="AE785" s="7"/>
      <c r="AG785" s="223">
        <v>23</v>
      </c>
      <c r="AH785" s="223">
        <f>_xll.OneStreamExcelAddIn.XFFunctions.XFGetCell("TRUE", "CONSOL", $D$3,"TOT_Entity","Aggregated","Budget_Working",[1]Setup!C5,"PERIODIC",$B785,"TOPFLOW","TOP","TOP","top1",$C785,"top3","Open_Acute_DIV1","TOP5","TOP6","REPORTED","TOP8")</f>
        <v>0</v>
      </c>
      <c r="AI785" s="226"/>
      <c r="AJ785" s="7"/>
      <c r="AL785" s="223">
        <v>23</v>
      </c>
      <c r="AM785" s="223">
        <f>_xll.OneStreamExcelAddIn.XFFunctions.XFGetCell("TRUE", "CONSOL", $D$3,"TOT_Entity","Aggregated","Budget_Working",[1]Setup!C6,"PERIODIC",$B785,"TOPFLOW","TOP","TOP","top1",$C785,"top3","Open_Acute_DIV1","TOP5","TOP6","REPORTED","TOP8")</f>
        <v>0</v>
      </c>
      <c r="AN785" s="226"/>
      <c r="AO785" s="7"/>
      <c r="AQ785" s="223">
        <v>23</v>
      </c>
      <c r="AR785" s="223">
        <f>_xll.OneStreamExcelAddIn.XFFunctions.XFGetCell("TRUE", "CONSOL", $D$3,"TOT_Entity","Aggregated","Budget_Working",[1]Setup!C7,"PERIODIC",$B785,"TOPFLOW","TOP","TOP","top1",$C785,"top3","Open_Acute_DIV1","TOP5","TOP6","REPORTED","TOP8")</f>
        <v>0</v>
      </c>
      <c r="AS785" s="226"/>
      <c r="AT785" s="7"/>
      <c r="AV785" s="223">
        <v>23</v>
      </c>
      <c r="AW785" s="223">
        <f>_xll.OneStreamExcelAddIn.XFFunctions.XFGetCell("TRUE", "CONSOL", $D$3,"TOT_Entity","Aggregated","Budget_Working",[1]Setup!C8,"PERIODIC",$B785,"TOPFLOW","TOP","TOP","top1",$C785,"top3","Open_Acute_DIV1","TOP5","TOP6","REPORTED","TOP8")</f>
        <v>0</v>
      </c>
      <c r="AX785" s="226"/>
      <c r="AY785" s="7"/>
      <c r="BA785" s="223">
        <v>23</v>
      </c>
      <c r="BB785" s="223">
        <f>_xll.OneStreamExcelAddIn.XFFunctions.XFGetCell("TRUE", "CONSOL", $D$3,"TOT_Entity","Aggregated","Budget_Working",[1]Setup!C9,"PERIODIC",$B785,"TOPFLOW","TOP","TOP","top1",$C785,"top3","Open_Acute_DIV1","TOP5","TOP6","REPORTED","TOP8")</f>
        <v>0</v>
      </c>
      <c r="BC785" s="226"/>
      <c r="BD785" s="7"/>
      <c r="BF785" s="223">
        <v>23</v>
      </c>
      <c r="BG785" s="223">
        <f>_xll.OneStreamExcelAddIn.XFFunctions.XFGetCell("TRUE", "CONSOL", $D$3,"TOT_Entity","Aggregated","Budget_Working",[1]Setup!C10,"PERIODIC",$B785,"TOPFLOW","TOP","TOP","top1",$C785,"top3","Open_Acute_DIV1","TOP5","TOP6","REPORTED","TOP8")</f>
        <v>0</v>
      </c>
      <c r="BH785" s="226"/>
      <c r="BI785" s="7"/>
      <c r="BK785" s="223">
        <v>23</v>
      </c>
      <c r="BL785" s="223">
        <f>_xll.OneStreamExcelAddIn.XFFunctions.XFGetCell("TRUE", "CONSOL", $D$3,"TOT_Entity","Aggregated","Budget_Working",[1]Setup!C11,"PERIODIC",$B785,"TOPFLOW","TOP","TOP","top1",$C785,"top3","Open_Acute_DIV1","TOP5","TOP6","REPORTED","TOP8")</f>
        <v>0</v>
      </c>
      <c r="BM785" s="226"/>
      <c r="BN785" s="7"/>
      <c r="BP785" s="223">
        <v>23</v>
      </c>
      <c r="BQ785" s="223">
        <f>_xll.OneStreamExcelAddIn.XFFunctions.XFGetCell("TRUE", "CONSOL", $D$3,"TOT_Entity","Aggregated","Budget_Working",[1]Setup!C12,"PERIODIC",$B785,"TOPFLOW","TOP","TOP","top1",$C785,"top3","Open_Acute_DIV1","TOP5","TOP6","REPORTED","TOP8")</f>
        <v>0</v>
      </c>
      <c r="BR785" s="226"/>
      <c r="BS785" s="7"/>
      <c r="BU785" s="223">
        <v>23</v>
      </c>
      <c r="BV785" s="223">
        <f>_xll.OneStreamExcelAddIn.XFFunctions.XFGetCell("TRUE", "CONSOL", $D$3,"TOT_Entity","Aggregated","Budget_Working",[1]Setup!C13,"PERIODIC",$B785,"TOPFLOW","TOP","TOP","top1",$C785,"top3","Open_Acute_DIV1","TOP5","TOP6","REPORTED","TOP8")</f>
        <v>0</v>
      </c>
      <c r="BW785" s="226"/>
      <c r="BX785" s="7"/>
      <c r="BZ785" s="223">
        <v>23</v>
      </c>
      <c r="CA785" s="223">
        <f>_xll.OneStreamExcelAddIn.XFFunctions.XFGetCell("TRUE", "CONSOL", $D$3,"TOT_Entity","Aggregated","Budget_Working",[1]Setup!C14,"PERIODIC",$B785,"TOPFLOW","TOP","TOP","top1",$C785,"top3","Open_Acute_DIV1","TOP5","TOP6","REPORTED","TOP8")</f>
        <v>0</v>
      </c>
      <c r="CB785" s="226"/>
      <c r="CC785" s="7"/>
      <c r="CE785" s="223">
        <v>23</v>
      </c>
      <c r="CF785" s="223">
        <f>_xll.OneStreamExcelAddIn.XFFunctions.XFGetCell("TRUE", "CONSOL", $D$3,"TOT_Entity","Aggregated","Budget_Working",[1]Setup!C15,"PERIODIC",$B785,"TOPFLOW","TOP","TOP","top1",$C785,"top3","Open_Acute_DIV1","TOP5","TOP6","REPORTED","TOP8")</f>
        <v>0</v>
      </c>
      <c r="CG785" s="226"/>
      <c r="CH785" s="7"/>
      <c r="CI785" s="226"/>
      <c r="CJ785" s="223">
        <v>20</v>
      </c>
      <c r="CK785" s="223">
        <v>20</v>
      </c>
      <c r="CL785" s="223">
        <v>22</v>
      </c>
      <c r="CM785" s="223">
        <v>21</v>
      </c>
      <c r="CN785" s="223">
        <v>24</v>
      </c>
      <c r="CO785" s="223">
        <v>21</v>
      </c>
      <c r="CP785" s="223">
        <v>23</v>
      </c>
      <c r="CQ785" s="223">
        <v>23</v>
      </c>
      <c r="CR785" s="223">
        <v>21</v>
      </c>
      <c r="CS785" s="223">
        <v>23</v>
      </c>
      <c r="CT785" s="223">
        <v>23</v>
      </c>
      <c r="CU785" s="223">
        <v>22</v>
      </c>
      <c r="CV785" s="226"/>
      <c r="CW785" s="223">
        <v>20</v>
      </c>
      <c r="CX785" s="223">
        <v>20</v>
      </c>
      <c r="CY785" s="223">
        <v>20</v>
      </c>
      <c r="CZ785" s="223">
        <v>20</v>
      </c>
      <c r="DA785" s="223">
        <v>20</v>
      </c>
      <c r="DB785" s="223">
        <v>20</v>
      </c>
      <c r="DC785" s="223">
        <v>20</v>
      </c>
      <c r="DD785" s="223">
        <v>20</v>
      </c>
      <c r="DE785" s="223">
        <v>20</v>
      </c>
      <c r="DF785" s="223">
        <v>20</v>
      </c>
      <c r="DG785" s="223">
        <v>20</v>
      </c>
      <c r="DH785" s="223">
        <v>20</v>
      </c>
      <c r="DI785" s="226"/>
      <c r="DJ785" s="223">
        <v>20</v>
      </c>
      <c r="DK785" s="223">
        <v>20</v>
      </c>
      <c r="DL785" s="223">
        <v>22</v>
      </c>
      <c r="DM785" s="223">
        <v>21</v>
      </c>
      <c r="DN785" s="223">
        <v>24</v>
      </c>
      <c r="DO785" s="223">
        <v>21</v>
      </c>
      <c r="DP785" s="223">
        <v>23</v>
      </c>
      <c r="DQ785" s="223">
        <v>23</v>
      </c>
      <c r="DR785" s="223">
        <v>21</v>
      </c>
      <c r="DS785" s="223">
        <v>23</v>
      </c>
      <c r="DT785" s="223">
        <v>23</v>
      </c>
      <c r="DU785" s="223">
        <v>22</v>
      </c>
      <c r="DV785" s="226"/>
      <c r="DW785" s="223">
        <v>20</v>
      </c>
      <c r="DX785" s="223">
        <v>20</v>
      </c>
      <c r="DY785" s="223">
        <v>20</v>
      </c>
      <c r="DZ785" s="223">
        <v>20</v>
      </c>
      <c r="EA785" s="223">
        <v>20</v>
      </c>
      <c r="EB785" s="223">
        <v>20</v>
      </c>
      <c r="EC785" s="223">
        <v>20</v>
      </c>
      <c r="ED785" s="223">
        <v>20</v>
      </c>
      <c r="EE785" s="223">
        <v>20</v>
      </c>
      <c r="EF785" s="223">
        <v>20</v>
      </c>
      <c r="EG785" s="223">
        <v>20</v>
      </c>
      <c r="EH785" s="223">
        <v>20</v>
      </c>
    </row>
    <row r="786" spans="2:138" x14ac:dyDescent="0.25">
      <c r="B786" s="51">
        <v>94004</v>
      </c>
      <c r="C786" s="51" t="s">
        <v>263</v>
      </c>
      <c r="D786" s="225" t="s">
        <v>399</v>
      </c>
      <c r="E786" s="223">
        <f>_xll.OneStreamExcelAddIn.XFFunctions.XFGetCell("TRUE", "CONSOL","GLOBAL",$D$3,"USD","Actual",$E$3,"PERIODIC",$B786,"TOPFLOW","TOP","TOP","top1",$C786,"top3","Open_Acute_DIV1","TOP5","TOP6","REPORTED","TOP8")</f>
        <v>0</v>
      </c>
      <c r="F786" s="223">
        <f>_xll.OneStreamExcelAddIn.XFFunctions.XFGetCell("TRUE", "CONSOL","GLOBAL",$D$3,"Aggregated","Budget_Working",$E$3,"PERIODIC",$B786,"TOPFLOW","TOP","TOP","top1",$C786,"top3","Open_Acute_DIV1","TOP5","TOP6","REPORTED","TOP8")</f>
        <v>0</v>
      </c>
      <c r="G786" s="226"/>
      <c r="H786" s="138"/>
      <c r="I786" s="41"/>
      <c r="J786" s="223">
        <f>_xll.OneStreamExcelAddIn.XFFunctions.XFGetCell("TRUE", "CONSOL","GLOBAL",$D$3,"USD","Actual",$E$3,"YTD",$B786,"TOPFLOW","TOP","TOP","top1",$C786,"top3","Open_Acute_DIV1","TOP5","TOP6","REPORTED","TOP8")</f>
        <v>0</v>
      </c>
      <c r="K786" s="223">
        <f>_xll.OneStreamExcelAddIn.XFFunctions.XFGetCell("TRUE", "CONSOL","GLOBAL",$D$3,"Aggregated","Budget_Working",$E$3,"YTD",$B786,"TOPFLOW","TOP","TOP","top1",$C786,"top3","Open_Acute_DIV1","TOP5","TOP6","REPORTED","TOP8")</f>
        <v>0</v>
      </c>
      <c r="L786" s="226"/>
      <c r="N786" s="41"/>
      <c r="O786" s="223">
        <f>_xll.OneStreamExcelAddIn.XFFunctions.XFGetCell("TRUE", "CONSOL","GLOBAL",$D$3,"USD","Actual",$F$3,"YTD",$B786,"TOPFLOW","TOP","TOP","top1",$C786,"top3","Open_Acute_DIV1","TOP5","TOP6","REPORTED","TOP8")</f>
        <v>0</v>
      </c>
      <c r="P786" s="224">
        <f>J786-O786</f>
        <v>0</v>
      </c>
      <c r="R786" s="41"/>
      <c r="S786" s="223">
        <f>E786</f>
        <v>0</v>
      </c>
      <c r="T786" s="223">
        <f>E786-S786</f>
        <v>0</v>
      </c>
      <c r="U786" s="7"/>
      <c r="V786" s="41"/>
      <c r="W786" s="42"/>
      <c r="X786" s="43"/>
      <c r="Y786" s="42"/>
      <c r="Z786" s="44"/>
      <c r="AB786" s="223"/>
      <c r="AC786" s="223"/>
      <c r="AD786" s="226"/>
      <c r="AE786" s="7"/>
      <c r="AG786" s="223"/>
      <c r="AH786" s="223"/>
      <c r="AI786" s="226"/>
      <c r="AJ786" s="7"/>
      <c r="AL786" s="223"/>
      <c r="AM786" s="223"/>
      <c r="AN786" s="226"/>
      <c r="AO786" s="7"/>
      <c r="AQ786" s="223"/>
      <c r="AR786" s="223"/>
      <c r="AS786" s="226"/>
      <c r="AT786" s="7"/>
      <c r="AV786" s="223"/>
      <c r="AW786" s="223"/>
      <c r="AX786" s="226"/>
      <c r="AY786" s="7"/>
      <c r="BA786" s="223"/>
      <c r="BB786" s="223"/>
      <c r="BC786" s="226"/>
      <c r="BD786" s="7"/>
      <c r="BF786" s="223"/>
      <c r="BG786" s="223"/>
      <c r="BH786" s="226"/>
      <c r="BI786" s="7"/>
      <c r="BK786" s="223"/>
      <c r="BL786" s="223"/>
      <c r="BM786" s="226"/>
      <c r="BN786" s="7"/>
      <c r="BP786" s="223"/>
      <c r="BQ786" s="223"/>
      <c r="BR786" s="226"/>
      <c r="BS786" s="7"/>
      <c r="BU786" s="223"/>
      <c r="BV786" s="223"/>
      <c r="BW786" s="226"/>
      <c r="BX786" s="7"/>
      <c r="BZ786" s="223"/>
      <c r="CA786" s="223"/>
      <c r="CB786" s="226"/>
      <c r="CC786" s="7"/>
      <c r="CE786" s="223"/>
      <c r="CF786" s="223"/>
      <c r="CG786" s="226"/>
      <c r="CH786" s="7"/>
      <c r="CI786" s="226"/>
      <c r="CJ786" s="223"/>
      <c r="CK786" s="223"/>
      <c r="CL786" s="223"/>
      <c r="CM786" s="223"/>
      <c r="CN786" s="223"/>
      <c r="CO786" s="223"/>
      <c r="CP786" s="223"/>
      <c r="CQ786" s="223"/>
      <c r="CR786" s="223"/>
      <c r="CS786" s="223"/>
      <c r="CT786" s="223"/>
      <c r="CU786" s="223"/>
      <c r="CV786" s="226"/>
      <c r="CW786" s="223"/>
      <c r="CX786" s="223"/>
      <c r="CY786" s="223"/>
      <c r="CZ786" s="223"/>
      <c r="DA786" s="223"/>
      <c r="DB786" s="223"/>
      <c r="DC786" s="223"/>
      <c r="DD786" s="223"/>
      <c r="DE786" s="223"/>
      <c r="DF786" s="223"/>
      <c r="DG786" s="223"/>
      <c r="DH786" s="223"/>
      <c r="DI786" s="226"/>
      <c r="DJ786" s="223"/>
      <c r="DK786" s="223"/>
      <c r="DL786" s="223"/>
      <c r="DM786" s="223"/>
      <c r="DN786" s="223"/>
      <c r="DO786" s="223"/>
      <c r="DP786" s="223"/>
      <c r="DQ786" s="223"/>
      <c r="DR786" s="223"/>
      <c r="DS786" s="223"/>
      <c r="DT786" s="223"/>
      <c r="DU786" s="223"/>
      <c r="DV786" s="226"/>
      <c r="DW786" s="223"/>
      <c r="DX786" s="223"/>
      <c r="DY786" s="223"/>
      <c r="DZ786" s="223"/>
      <c r="EA786" s="223"/>
      <c r="EB786" s="223"/>
      <c r="EC786" s="223"/>
      <c r="ED786" s="223"/>
      <c r="EE786" s="223"/>
      <c r="EF786" s="223"/>
      <c r="EG786" s="223"/>
      <c r="EH786" s="223"/>
    </row>
    <row r="787" spans="2:138" x14ac:dyDescent="0.25">
      <c r="B787" s="51"/>
      <c r="C787" s="51"/>
      <c r="D787" s="1"/>
      <c r="H787" s="138"/>
      <c r="I787" s="41"/>
      <c r="N787" s="41"/>
      <c r="R787" s="41"/>
      <c r="U787" s="7"/>
      <c r="V787" s="41"/>
      <c r="W787" s="74"/>
      <c r="X787" s="75"/>
      <c r="Y787" s="74"/>
      <c r="Z787" s="76"/>
      <c r="AA787" s="1"/>
      <c r="AE787" s="7"/>
      <c r="AJ787" s="7"/>
      <c r="AO787" s="7"/>
      <c r="AT787" s="7"/>
      <c r="AY787" s="7"/>
      <c r="BD787" s="7"/>
      <c r="BI787" s="7"/>
      <c r="BN787" s="7"/>
      <c r="BS787" s="7"/>
      <c r="BX787" s="7"/>
      <c r="CC787" s="7"/>
      <c r="CH787" s="7"/>
    </row>
    <row r="788" spans="2:138" x14ac:dyDescent="0.25">
      <c r="B788" s="51">
        <v>91001</v>
      </c>
      <c r="C788" s="51"/>
      <c r="D788" s="1" t="s">
        <v>246</v>
      </c>
      <c r="E788" s="227">
        <f>_xll.OneStreamExcelAddIn.XFFunctions.XFGetCell("TRUE", "CONSOL", $D$3,"TOT_Entity","USD","Actual",$E$3,"PERIODIC",$B788,"TOPFLOW","TOP","TOP","top1",$C788,"20","Open_Acute_DIV1","TOP5","TOP6","REPORTED","TOP8")</f>
        <v>163</v>
      </c>
      <c r="F788" s="227">
        <f>_xll.OneStreamExcelAddIn.XFFunctions.XFGetCell("TRUE", "CONSOL", $D$3,"TOT_Entity","Aggregated","Budget_Working",$E$3,"PERIODIC",$B788,"TOPFLOW","TOP","TOP","top1",$C788,"20","Open_Acute_DIV1","TOP5","TOP6","REPORTED","TOP8")</f>
        <v>221.36</v>
      </c>
      <c r="G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H788" s="55">
        <f t="shared" ref="H788:H802" si="2145">IFERROR(G788/F788,0)</f>
        <v>-0.26364293458619442</v>
      </c>
      <c r="I788" s="41"/>
      <c r="J788" s="228">
        <f>_xll.OneStreamExcelAddIn.XFFunctions.XFGetCell("TRUE", "CONSOL", $D$3,"TOT_Entity","USD","Actual",$E$3,"YTD",$B788,"TOPFLOW","TOP","TOP","top1",$C788,"20","Open_Acute_DIV1","TOP5","TOP6","REPORTED","TOP8")</f>
        <v>613</v>
      </c>
      <c r="K788" s="228">
        <f>_xll.OneStreamExcelAddIn.XFFunctions.XFGetCell("TRUE", "CONSOL", $D$3,"TOT_Entity","Aggregated","Budget_Working",$E$3,"YTD",$B788,"TOPFLOW","TOP","TOP","top1",$C788,"20","Open_Acute_DIV1","TOP5","TOP6","REPORTED","TOP8")</f>
        <v>521.95000000000005</v>
      </c>
      <c r="L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M788" s="40">
        <f t="shared" ref="M788:M793" si="2146">IFERROR(L788/K788,0)</f>
        <v>-0.11181147619503783</v>
      </c>
      <c r="N788" s="41"/>
      <c r="O788" s="228">
        <f>_xll.OneStreamExcelAddIn.XFFunctions.XFGetCell("TRUE", "CONSOL", $D$3,"TOT_Entity","USD","Actual",$F$3,"YTD",$B788,"TOPFLOW","TOP","TOP","top1",$C788,"20","Open_Acute_DIV1","TOP5","TOP6","REPORTED","TOP8")</f>
        <v>569</v>
      </c>
      <c r="P788" s="228">
        <f>_xll.OneStreamExcelAddIn.XFFunctions.XFGetCell("TRUE", "CONSOL", $D$3,"TOT_Entity","USD","Actual",$E$3,"YTD",$B788,"TOPFLOW","TOP","TOP","top1",$C788,"20","Open_Acute_DIV1","TOP5","TOP6","REPORTED","VAR_BW_PY_Actual")</f>
        <v>44</v>
      </c>
      <c r="Q788" s="40">
        <f t="shared" ref="Q788:Q802" si="2147">IFERROR(P788/O788,0)</f>
        <v>7.7328646748681895E-2</v>
      </c>
      <c r="R788" s="41"/>
      <c r="S788" s="228">
        <f>_xll.OneStreamExcelAddIn.XFFunctions.XFGetCell("TRUE", "CONSOL", $D$3,"TOT_Entity","USD","MIDFCST",$E$3,"MTD",$B788,"TOPFLOW","TOP","TOP","top1",$C788,"20","Open_Acute_DIV1","TOP5","TOP6","REPORTED","TOP8")</f>
        <v>0</v>
      </c>
      <c r="T788" s="228">
        <f>E788-S788</f>
        <v>163</v>
      </c>
      <c r="U788" s="40">
        <f>IFERROR(T788/S788,0)</f>
        <v>0</v>
      </c>
      <c r="V788" s="41"/>
      <c r="W788" s="42"/>
      <c r="X788" s="43"/>
      <c r="Y788" s="42"/>
      <c r="Z788" s="44"/>
      <c r="AA788" s="1"/>
      <c r="AB788" s="228">
        <f>_xll.OneStreamExcelAddIn.XFFunctions.XFGetCell("TRUE", "CONSOL", $D$3,"TOT_Entity","USD","Actual",[1]Setup!C4,"PERIODIC",$B788,"TOPFLOW","TOP","TOP","top1",$C788,"20","Open_Acute_DIV1","TOP5","TOP6","REPORTED","TOP8")</f>
        <v>147</v>
      </c>
      <c r="AC788" s="228">
        <f>_xll.OneStreamExcelAddIn.XFFunctions.XFGetCell("TRUE", "CONSOL", $D$3,"TOT_Entity","Aggregated","Budget_Working",[1]Setup!C4,"PERIODIC",$B788,"TOPFLOW","TOP","TOP","top1",$C788,"20","Open_Acute_DIV1","TOP5","TOP6","REPORTED","TOP8")</f>
        <v>38.96</v>
      </c>
      <c r="AD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AE788" s="40">
        <f t="shared" ref="AE788:AE793" si="2148">IFERROR(AD788/AC788,0)</f>
        <v>-1.4979466119096509</v>
      </c>
      <c r="AG788" s="228">
        <f>_xll.OneStreamExcelAddIn.XFFunctions.XFGetCell("TRUE", "CONSOL", $D$3,"TOT_Entity","USD","Actual",[1]Setup!C5,"PERIODIC",$B788,"TOPFLOW","TOP","TOP","top1",$C788,"20","Open_Acute_DIV1","TOP5","TOP6","REPORTED","TOP8")</f>
        <v>137</v>
      </c>
      <c r="AH788" s="228">
        <f>_xll.OneStreamExcelAddIn.XFFunctions.XFGetCell("TRUE", "CONSOL", $D$3,"TOT_Entity","Aggregated","Budget_Working",[1]Setup!C5,"PERIODIC",$B788,"TOPFLOW","TOP","TOP","top1",$C788,"20","Open_Acute_DIV1","TOP5","TOP6","REPORTED","TOP8")</f>
        <v>90.25</v>
      </c>
      <c r="AI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AJ788" s="40">
        <f t="shared" ref="AJ788:AJ793" si="2149">IFERROR(AI788/AH788,0)</f>
        <v>-0.6466481994459834</v>
      </c>
      <c r="AL788" s="228">
        <f>_xll.OneStreamExcelAddIn.XFFunctions.XFGetCell("TRUE", "CONSOL", $D$3,"TOT_Entity","USD","Actual",[1]Setup!C6,"PERIODIC",$B788,"TOPFLOW","TOP","TOP","top1",$C788,"20","Open_Acute_DIV1","TOP5","TOP6","REPORTED","TOP8")</f>
        <v>166</v>
      </c>
      <c r="AM788" s="228">
        <f>_xll.OneStreamExcelAddIn.XFFunctions.XFGetCell("TRUE", "CONSOL", $D$3,"TOT_Entity","Aggregated","Budget_Working",[1]Setup!C6,"PERIODIC",$B788,"TOPFLOW","TOP","TOP","top1",$C788,"20","Open_Acute_DIV1","TOP5","TOP6","REPORTED","TOP8")</f>
        <v>171.38</v>
      </c>
      <c r="AN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AO788" s="40">
        <f t="shared" ref="AO788:AO793" si="2150">IFERROR(AN788/AM788,0)</f>
        <v>-0.34052981678142141</v>
      </c>
      <c r="AQ788" s="228">
        <f>_xll.OneStreamExcelAddIn.XFFunctions.XFGetCell("TRUE", "CONSOL", $D$3,"TOT_Entity","USD","Actual",[1]Setup!C7,"PERIODIC",$B788,"TOPFLOW","TOP","TOP","top1",$C788,"20","Open_Acute_DIV1","TOP5","TOP6","REPORTED","TOP8")</f>
        <v>163</v>
      </c>
      <c r="AR788" s="228">
        <f>_xll.OneStreamExcelAddIn.XFFunctions.XFGetCell("TRUE", "CONSOL", $D$3,"TOT_Entity","Aggregated","Budget_Working",[1]Setup!C7,"PERIODIC",$B788,"TOPFLOW","TOP","TOP","top1",$C788,"20","Open_Acute_DIV1","TOP5","TOP6","REPORTED","TOP8")</f>
        <v>221.36</v>
      </c>
      <c r="AS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AT788" s="40">
        <f t="shared" ref="AT788:AT793" si="2151">IFERROR(AS788/AR788,0)</f>
        <v>-0.26364293458619442</v>
      </c>
      <c r="AV788" s="228">
        <f>_xll.OneStreamExcelAddIn.XFFunctions.XFGetCell("TRUE", "CONSOL", $D$3,"TOT_Entity","USD","Actual",[1]Setup!C8,"PERIODIC",$B788,"TOPFLOW","TOP","TOP","top1",$C788,"20","Open_Acute_DIV1","TOP5","TOP6","REPORTED","TOP8")</f>
        <v>-613</v>
      </c>
      <c r="AW788" s="228">
        <f>_xll.OneStreamExcelAddIn.XFFunctions.XFGetCell("TRUE", "CONSOL", $D$3,"TOT_Entity","Aggregated","Budget_Working",[1]Setup!C8,"PERIODIC",$B788,"TOPFLOW","TOP","TOP","top1",$C788,"20","Open_Acute_DIV1","TOP5","TOP6","REPORTED","TOP8")</f>
        <v>219.59</v>
      </c>
      <c r="AX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AY788" s="40">
        <f t="shared" ref="AY788:AY793" si="2152">IFERROR(AX788/AW788,0)</f>
        <v>-0.2657680222232342</v>
      </c>
      <c r="BA788" s="228">
        <f>_xll.OneStreamExcelAddIn.XFFunctions.XFGetCell("TRUE", "CONSOL", $D$3,"TOT_Entity","USD","Actual",[1]Setup!C9,"PERIODIC",$B788,"TOPFLOW","TOP","TOP","top1",$C788,"20","Open_Acute_DIV1","TOP5","TOP6","REPORTED","TOP8")</f>
        <v>0</v>
      </c>
      <c r="BB788" s="228">
        <f>_xll.OneStreamExcelAddIn.XFFunctions.XFGetCell("TRUE", "CONSOL", $D$3,"TOT_Entity","Aggregated","Budget_Working",[1]Setup!C9,"PERIODIC",$B788,"TOPFLOW","TOP","TOP","top1",$C788,"20","Open_Acute_DIV1","TOP5","TOP6","REPORTED","TOP8")</f>
        <v>151.41999999999999</v>
      </c>
      <c r="BC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BD788" s="40">
        <f t="shared" ref="BD788:BD793" si="2153">IFERROR(BC788/BB788,0)</f>
        <v>-0.38541804253070933</v>
      </c>
      <c r="BF788" s="228">
        <f>_xll.OneStreamExcelAddIn.XFFunctions.XFGetCell("TRUE", "CONSOL", $D$3,"TOT_Entity","USD","Actual",[1]Setup!C10,"PERIODIC",$B788,"TOPFLOW","TOP","TOP","top1",$C788,"20","Open_Acute_DIV1","TOP5","TOP6","REPORTED","TOP8")</f>
        <v>0</v>
      </c>
      <c r="BG788" s="228">
        <f>_xll.OneStreamExcelAddIn.XFFunctions.XFGetCell("TRUE", "CONSOL", $D$3,"TOT_Entity","Aggregated","Budget_Working",[1]Setup!C10,"PERIODIC",$B788,"TOPFLOW","TOP","TOP","top1",$C788,"20","Open_Acute_DIV1","TOP5","TOP6","REPORTED","TOP8")</f>
        <v>168.13</v>
      </c>
      <c r="BH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BI788" s="40">
        <f t="shared" ref="BI788:BI793" si="2154">IFERROR(BH788/BG788,0)</f>
        <v>-0.34711235353595432</v>
      </c>
      <c r="BK788" s="228">
        <f>_xll.OneStreamExcelAddIn.XFFunctions.XFGetCell("TRUE", "CONSOL", $D$3,"TOT_Entity","USD","Actual",[1]Setup!C11,"PERIODIC",$B788,"TOPFLOW","TOP","TOP","top1",$C788,"20","Open_Acute_DIV1","TOP5","TOP6","REPORTED","TOP8")</f>
        <v>0</v>
      </c>
      <c r="BL788" s="228">
        <f>_xll.OneStreamExcelAddIn.XFFunctions.XFGetCell("TRUE", "CONSOL", $D$3,"TOT_Entity","Aggregated","Budget_Working",[1]Setup!C11,"PERIODIC",$B788,"TOPFLOW","TOP","TOP","top1",$C788,"20","Open_Acute_DIV1","TOP5","TOP6","REPORTED","TOP8")</f>
        <v>152.08000000000001</v>
      </c>
      <c r="BM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BN788" s="40">
        <f t="shared" ref="BN788:BN793" si="2155">IFERROR(BM788/BL788,0)</f>
        <v>-0.38374539715938977</v>
      </c>
      <c r="BP788" s="228">
        <f>_xll.OneStreamExcelAddIn.XFFunctions.XFGetCell("TRUE", "CONSOL", $D$3,"TOT_Entity","USD","Actual",[1]Setup!C12,"PERIODIC",$B788,"TOPFLOW","TOP","TOP","top1",$C788,"20","Open_Acute_DIV1","TOP5","TOP6","REPORTED","TOP8")</f>
        <v>0</v>
      </c>
      <c r="BQ788" s="228">
        <f>_xll.OneStreamExcelAddIn.XFFunctions.XFGetCell("TRUE", "CONSOL", $D$3,"TOT_Entity","Aggregated","Budget_Working",[1]Setup!C12,"PERIODIC",$B788,"TOPFLOW","TOP","TOP","top1",$C788,"20","Open_Acute_DIV1","TOP5","TOP6","REPORTED","TOP8")</f>
        <v>136.69</v>
      </c>
      <c r="BR788" s="228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BS788" s="40">
        <f t="shared" ref="BS788:BS793" si="2156">IFERROR(BR788/BQ788,0)</f>
        <v>-0.42695149608603411</v>
      </c>
      <c r="BU788" s="228">
        <f>_xll.OneStreamExcelAddIn.XFFunctions.XFGetCell("TRUE", "CONSOL", $D$3,"TOT_Entity","USD","Actual",[1]Setup!C13,"PERIODIC",$B788,"TOPFLOW","TOP","TOP","top1",$C788,"20","Open_Acute_DIV1","TOP5","TOP6","REPORTED","TOP8")</f>
        <v>0</v>
      </c>
      <c r="BV788" s="228">
        <f>_xll.OneStreamExcelAddIn.XFFunctions.XFGetCell("TRUE", "CONSOL", $D$3,"TOT_Entity","Aggregated","Budget_Working",[1]Setup!C13,"PERIODIC",$B788,"TOPFLOW","TOP","TOP","top1",$C788,"20","Open_Acute_DIV1","TOP5","TOP6","REPORTED","TOP8")</f>
        <v>249.4</v>
      </c>
      <c r="BW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BX788" s="40">
        <f t="shared" ref="BX788:BX793" si="2157">IFERROR(BW788/BV788,0)</f>
        <v>-0.23400160384923815</v>
      </c>
      <c r="BZ788" s="228">
        <f>_xll.OneStreamExcelAddIn.XFFunctions.XFGetCell("TRUE", "CONSOL", $D$3,"TOT_Entity","USD","Actual",[1]Setup!C14,"PERIODIC",$B788,"TOPFLOW","TOP","TOP","top1",$C788,"20","Open_Acute_DIV1","TOP5","TOP6","REPORTED","TOP8")</f>
        <v>0</v>
      </c>
      <c r="CA788" s="228">
        <f>_xll.OneStreamExcelAddIn.XFFunctions.XFGetCell("TRUE", "CONSOL", $D$3,"TOT_Entity","Aggregated","Budget_Working",[1]Setup!C14,"PERIODIC",$B788,"TOPFLOW","TOP","TOP","top1",$C788,"20","Open_Acute_DIV1","TOP5","TOP6","REPORTED","TOP8")</f>
        <v>224.9</v>
      </c>
      <c r="CB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CC788" s="40">
        <f t="shared" ref="CC788:CC793" si="2158">IFERROR(CB788/CA788,0)</f>
        <v>-0.25949310804802134</v>
      </c>
      <c r="CE788" s="228">
        <f>_xll.OneStreamExcelAddIn.XFFunctions.XFGetCell("TRUE", "CONSOL", $D$3,"TOT_Entity","USD","Actual",[1]Setup!C15,"PERIODIC",$B788,"TOPFLOW","TOP","TOP","top1",$C788,"20","Open_Acute_DIV1","TOP5","TOP6","REPORTED","TOP8")</f>
        <v>0</v>
      </c>
      <c r="CF788" s="228">
        <f>_xll.OneStreamExcelAddIn.XFFunctions.XFGetCell("TRUE", "CONSOL", $D$3,"TOT_Entity","Aggregated","Budget_Working",[1]Setup!C15,"PERIODIC",$B788,"TOPFLOW","TOP","TOP","top1",$C788,"20","Open_Acute_DIV1","TOP5","TOP6","REPORTED","TOP8")</f>
        <v>119.63</v>
      </c>
      <c r="CG788" s="46">
        <f>_xll.OneStreamExcelAddIn.XFFunctions.XFGetCell("TRUE", "CONSOL", $D$3,"TOT_Entity","USD","Actual",$E$3,"PERIODIC",$B788,"TOPFLOW","TOP","TOP","top1",$C788,"20","Open_Acute_DIV1","TOP5","TOP6","REPORTED","VAR_bw_Budget")</f>
        <v>-58.36</v>
      </c>
      <c r="CH788" s="40">
        <f t="shared" ref="CH788:CH793" si="2159">IFERROR(CG788/CF788,0)</f>
        <v>-0.48783749895511158</v>
      </c>
      <c r="CI788" s="15"/>
      <c r="CJ788" s="228">
        <f>_xll.OneStreamExcelAddIn.XFFunctions.XFGetCell("TRUE", "CONSOL", $D$3,"TOT_Entity","USD","Actual",[1]Setup!C4,"PERIODIC",$B788,"TOPFLOW","TOP","TOP","top1",$C788,"20","Open_Acute_DIV1","TOP5","TOP6","REPORTED","TOP8")</f>
        <v>147</v>
      </c>
      <c r="CK788" s="228">
        <f>_xll.OneStreamExcelAddIn.XFFunctions.XFGetCell("TRUE", "CONSOL", $D$3,"TOT_Entity","USD","Actual",[1]Setup!C5,"PERIODIC",$B788,"TOPFLOW","TOP","TOP","top1",$C788,"20","Open_Acute_DIV1","TOP5","TOP6","REPORTED","TOP8")</f>
        <v>137</v>
      </c>
      <c r="CL788" s="46">
        <f>_xll.OneStreamExcelAddIn.XFFunctions.XFGetCell("TRUE", "CONSOL", $D$3,"TOT_Entity","USD","Actual",[1]Setup!C6,"PERIODIC",$B788,"TOPFLOW","TOP","TOP","top1",$C788,"20","Open_Acute_DIV1","TOP5","TOP6","REPORTED","TOP8")</f>
        <v>166</v>
      </c>
      <c r="CM788" s="228">
        <f>_xll.OneStreamExcelAddIn.XFFunctions.XFGetCell("TRUE", "CONSOL", $D$3,"TOT_Entity","USD","Actual",[1]Setup!C7,"PERIODIC",$B788,"TOPFLOW","TOP","TOP","top1",$C788,"20","Open_Acute_DIV1","TOP5","TOP6","REPORTED","TOP8")</f>
        <v>163</v>
      </c>
      <c r="CN788" s="228">
        <f>_xll.OneStreamExcelAddIn.XFFunctions.XFGetCell("TRUE", "CONSOL", $D$3,"TOT_Entity","USD","Actual",[1]Setup!C8,"PERIODIC",$B788,"TOPFLOW","TOP","TOP","top1",$C788,"20","Open_Acute_DIV1","TOP5","TOP6","REPORTED","TOP8")</f>
        <v>-613</v>
      </c>
      <c r="CO788" s="46">
        <f>_xll.OneStreamExcelAddIn.XFFunctions.XFGetCell("TRUE", "CONSOL", $D$3,"TOT_Entity","USD","Actual",[1]Setup!C9,"PERIODIC",$B788,"TOPFLOW","TOP","TOP","top1",$C788,"20","Open_Acute_DIV1","TOP5","TOP6","REPORTED","TOP8")</f>
        <v>0</v>
      </c>
      <c r="CP788" s="228">
        <f>_xll.OneStreamExcelAddIn.XFFunctions.XFGetCell("TRUE", "CONSOL", $D$3,"TOT_Entity","USD","Actual",[1]Setup!C10,"PERIODIC",$B788,"TOPFLOW","TOP","TOP","top1",$C788,"20","Open_Acute_DIV1","TOP5","TOP6","REPORTED","TOP8")</f>
        <v>0</v>
      </c>
      <c r="CQ788" s="228">
        <f>_xll.OneStreamExcelAddIn.XFFunctions.XFGetCell("TRUE", "CONSOL", $D$3,"TOT_Entity","USD","Actual",[1]Setup!C11,"PERIODIC",$B788,"TOPFLOW","TOP","TOP","top1",$C788,"20","Open_Acute_DIV1","TOP5","TOP6","REPORTED","TOP8")</f>
        <v>0</v>
      </c>
      <c r="CR788" s="46">
        <f>_xll.OneStreamExcelAddIn.XFFunctions.XFGetCell("TRUE", "CONSOL", $D$3,"TOT_Entity","USD","Actual",[1]Setup!C12,"PERIODIC",$B788,"TOPFLOW","TOP","TOP","top1",$C788,"20","Open_Acute_DIV1","TOP5","TOP6","REPORTED","TOP8")</f>
        <v>0</v>
      </c>
      <c r="CS788" s="228">
        <f>_xll.OneStreamExcelAddIn.XFFunctions.XFGetCell("TRUE", "CONSOL", $D$3,"TOT_Entity","USD","Actual",[1]Setup!C13,"PERIODIC",$B788,"TOPFLOW","TOP","TOP","top1",$C788,"20","Open_Acute_DIV1","TOP5","TOP6","REPORTED","TOP8")</f>
        <v>0</v>
      </c>
      <c r="CT788" s="228">
        <f>_xll.OneStreamExcelAddIn.XFFunctions.XFGetCell("TRUE", "CONSOL", $D$3,"TOT_Entity","USD","Actual",[1]Setup!C14,"PERIODIC",$B788,"TOPFLOW","TOP","TOP","top1",$C788,"20","Open_Acute_DIV1","TOP5","TOP6","REPORTED","TOP8")</f>
        <v>0</v>
      </c>
      <c r="CU788" s="46">
        <f>_xll.OneStreamExcelAddIn.XFFunctions.XFGetCell("TRUE", "CONSOL", $D$3,"TOT_Entity","USD","Actual",[1]Setup!C15,"PERIODIC",$B788,"TOPFLOW","TOP","TOP","top1",$C788,"20","Open_Acute_DIV1","TOP5","TOP6","REPORTED","TOP8")</f>
        <v>0</v>
      </c>
      <c r="CV788" s="15"/>
      <c r="CW788" s="228">
        <f>_xll.OneStreamExcelAddIn.XFFunctions.XFGetCell("TRUE", "CONSOL", $D$3,"TOT_Entity","USD","Actual",[1]Setup!C17,"PERIODIC",$B788,"TOPFLOW","TOP","TOP","top1",$C788,"20","Open_Acute_DIV1","TOP5","TOP6","REPORTED","TOP8")</f>
        <v>89</v>
      </c>
      <c r="CX788" s="228">
        <f>_xll.OneStreamExcelAddIn.XFFunctions.XFGetCell("TRUE", "CONSOL", $D$3,"TOT_Entity","USD","Actual",[1]Setup!C18,"PERIODIC",$B788,"TOPFLOW","TOP","TOP","top1",$C788,"20","Open_Acute_DIV1","TOP5","TOP6","REPORTED","TOP8")</f>
        <v>94</v>
      </c>
      <c r="CY788" s="46">
        <f>_xll.OneStreamExcelAddIn.XFFunctions.XFGetCell("TRUE", "CONSOL", $D$3,"TOT_Entity","USD","Actual",[1]Setup!C19,"PERIODIC",$B788,"TOPFLOW","TOP","TOP","top1",$C788,"20","Open_Acute_DIV1","TOP5","TOP6","REPORTED","TOP8")</f>
        <v>157</v>
      </c>
      <c r="CZ788" s="228">
        <f>_xll.OneStreamExcelAddIn.XFFunctions.XFGetCell("TRUE", "CONSOL", $D$3,"TOT_Entity","USD","Actual",[1]Setup!C20,"PERIODIC",$B788,"TOPFLOW","TOP","TOP","top1",$C788,"20","Open_Acute_DIV1","TOP5","TOP6","REPORTED","TOP8")</f>
        <v>229</v>
      </c>
      <c r="DA788" s="228">
        <f>_xll.OneStreamExcelAddIn.XFFunctions.XFGetCell("TRUE", "CONSOL", $D$3,"TOT_Entity","USD","Actual",[1]Setup!C21,"PERIODIC",$B788,"TOPFLOW","TOP","TOP","top1",$C788,"20","Open_Acute_DIV1","TOP5","TOP6","REPORTED","TOP8")</f>
        <v>241</v>
      </c>
      <c r="DB788" s="46">
        <f>_xll.OneStreamExcelAddIn.XFFunctions.XFGetCell("TRUE", "CONSOL", $D$3,"TOT_Entity","USD","Actual",[1]Setup!C22,"PERIODIC",$B788,"TOPFLOW","TOP","TOP","top1",$C788,"20","Open_Acute_DIV1","TOP5","TOP6","REPORTED","TOP8")</f>
        <v>155</v>
      </c>
      <c r="DC788" s="228">
        <f>_xll.OneStreamExcelAddIn.XFFunctions.XFGetCell("TRUE", "CONSOL", $D$3,"TOT_Entity","USD","Actual",[1]Setup!C23,"PERIODIC",$B788,"TOPFLOW","TOP","TOP","top1",$C788,"20","Open_Acute_DIV1","TOP5","TOP6","REPORTED","TOP8")</f>
        <v>161</v>
      </c>
      <c r="DD788" s="228">
        <f>_xll.OneStreamExcelAddIn.XFFunctions.XFGetCell("TRUE", "CONSOL", $D$3,"TOT_Entity","USD","Actual",[1]Setup!C24,"PERIODIC",$B788,"TOPFLOW","TOP","TOP","top1",$C788,"20","Open_Acute_DIV1","TOP5","TOP6","REPORTED","TOP8")</f>
        <v>138</v>
      </c>
      <c r="DE788" s="46">
        <f>_xll.OneStreamExcelAddIn.XFFunctions.XFGetCell("TRUE", "CONSOL", $D$3,"TOT_Entity","USD","Actual",[1]Setup!C25,"PERIODIC",$B788,"TOPFLOW","TOP","TOP","top1",$C788,"20","Open_Acute_DIV1","TOP5","TOP6","REPORTED","TOP8")</f>
        <v>194</v>
      </c>
      <c r="DF788" s="228">
        <f>_xll.OneStreamExcelAddIn.XFFunctions.XFGetCell("TRUE", "CONSOL", $D$3,"TOT_Entity","USD","Actual",[1]Setup!C26,"PERIODIC",$B788,"TOPFLOW","TOP","TOP","top1",$C788,"20","Open_Acute_DIV1","TOP5","TOP6","REPORTED","TOP8")</f>
        <v>215</v>
      </c>
      <c r="DG788" s="228">
        <f>_xll.OneStreamExcelAddIn.XFFunctions.XFGetCell("TRUE", "CONSOL", $D$3,"TOT_Entity","USD","Actual",[1]Setup!C27,"PERIODIC",$B788,"TOPFLOW","TOP","TOP","top1",$C788,"20","Open_Acute_DIV1","TOP5","TOP6","REPORTED","TOP8")</f>
        <v>133</v>
      </c>
      <c r="DH788" s="46">
        <f>_xll.OneStreamExcelAddIn.XFFunctions.XFGetCell("TRUE", "CONSOL", $D$3,"TOT_Entity","USD","Actual",[1]Setup!C28,"PERIODIC",$B788,"TOPFLOW","TOP","TOP","top1",$C788,"20","Open_Acute_DIV1","TOP5","TOP6","REPORTED","TOP8")</f>
        <v>161</v>
      </c>
      <c r="DI788" s="15"/>
      <c r="DJ788" s="228">
        <f>_xll.OneStreamExcelAddIn.XFFunctions.XFGetCell("TRUE", "CONSOL", $D$3,"TOT_Entity","Aggregated","Budget_Working",[1]Setup!C4,"PERIODIC",$B788,"TOPFLOW","TOP","TOP","top1",$C788,"20","Open_Acute_DIV1","TOP5","TOP6","REPORTED","TOP8")</f>
        <v>38.96</v>
      </c>
      <c r="DK788" s="228">
        <f>_xll.OneStreamExcelAddIn.XFFunctions.XFGetCell("TRUE", "CONSOL", $D$3,"TOT_Entity","Aggregated","Budget_Working",[1]Setup!C5,"PERIODIC",$B788,"TOPFLOW","TOP","TOP","top1",$C788,"20","Open_Acute_DIV1","TOP5","TOP6","REPORTED","TOP8")</f>
        <v>90.25</v>
      </c>
      <c r="DL788" s="46">
        <f>_xll.OneStreamExcelAddIn.XFFunctions.XFGetCell("TRUE", "CONSOL", $D$3,"TOT_Entity","Aggregated","Budget_Working",[1]Setup!C6,"PERIODIC",$B788,"TOPFLOW","TOP","TOP","top1",$C788,"20","Open_Acute_DIV1","TOP5","TOP6","REPORTED","TOP8")</f>
        <v>171.38</v>
      </c>
      <c r="DM788" s="228">
        <f>_xll.OneStreamExcelAddIn.XFFunctions.XFGetCell("TRUE", "CONSOL", $D$3,"TOT_Entity","Aggregated","Budget_Working",[1]Setup!C7,"PERIODIC",$B788,"TOPFLOW","TOP","TOP","top1",$C788,"20","Open_Acute_DIV1","TOP5","TOP6","REPORTED","TOP8")</f>
        <v>221.36</v>
      </c>
      <c r="DN788" s="228">
        <f>_xll.OneStreamExcelAddIn.XFFunctions.XFGetCell("TRUE", "CONSOL", $D$3,"TOT_Entity","Aggregated","Budget_Working",[1]Setup!C8,"PERIODIC",$B788,"TOPFLOW","TOP","TOP","top1",$C788,"20","Open_Acute_DIV1","TOP5","TOP6","REPORTED","TOP8")</f>
        <v>219.59</v>
      </c>
      <c r="DO788" s="46">
        <f>_xll.OneStreamExcelAddIn.XFFunctions.XFGetCell("TRUE", "CONSOL", $D$3,"TOT_Entity","Aggregated","Budget_Working",[1]Setup!C9,"PERIODIC",$B788,"TOPFLOW","TOP","TOP","top1",$C788,"20","Open_Acute_DIV1","TOP5","TOP6","REPORTED","TOP8")</f>
        <v>151.41999999999999</v>
      </c>
      <c r="DP788" s="228">
        <f>_xll.OneStreamExcelAddIn.XFFunctions.XFGetCell("TRUE", "CONSOL", $D$3,"TOT_Entity","Aggregated","Budget_Working",[1]Setup!C10,"PERIODIC",$B788,"TOPFLOW","TOP","TOP","top1",$C788,"20","Open_Acute_DIV1","TOP5","TOP6","REPORTED","TOP8")</f>
        <v>168.13</v>
      </c>
      <c r="DQ788" s="228">
        <f>_xll.OneStreamExcelAddIn.XFFunctions.XFGetCell("TRUE", "CONSOL", $D$3,"TOT_Entity","Aggregated","Budget_Working",[1]Setup!C11,"PERIODIC",$B788,"TOPFLOW","TOP","TOP","top1",$C788,"20","Open_Acute_DIV1","TOP5","TOP6","REPORTED","TOP8")</f>
        <v>152.08000000000001</v>
      </c>
      <c r="DR788" s="46">
        <f>_xll.OneStreamExcelAddIn.XFFunctions.XFGetCell("TRUE", "CONSOL", $D$3,"TOT_Entity","Aggregated","Budget_Working",[1]Setup!C12,"PERIODIC",$B788,"TOPFLOW","TOP","TOP","top1",$C788,"20","Open_Acute_DIV1","TOP5","TOP6","REPORTED","TOP8")</f>
        <v>136.69</v>
      </c>
      <c r="DS788" s="228">
        <f>_xll.OneStreamExcelAddIn.XFFunctions.XFGetCell("TRUE", "CONSOL", $D$3,"TOT_Entity","Aggregated","Budget_Working",[1]Setup!C13,"PERIODIC",$B788,"TOPFLOW","TOP","TOP","top1",$C788,"20","Open_Acute_DIV1","TOP5","TOP6","REPORTED","TOP8")</f>
        <v>249.4</v>
      </c>
      <c r="DT788" s="228">
        <f>_xll.OneStreamExcelAddIn.XFFunctions.XFGetCell("TRUE", "CONSOL", $D$3,"TOT_Entity","Aggregated","Budget_Working",[1]Setup!C14,"PERIODIC",$B788,"TOPFLOW","TOP","TOP","top1",$C788,"20","Open_Acute_DIV1","TOP5","TOP6","REPORTED","TOP8")</f>
        <v>224.9</v>
      </c>
      <c r="DU788" s="46">
        <f>_xll.OneStreamExcelAddIn.XFFunctions.XFGetCell("TRUE", "CONSOL", $D$3,"TOT_Entity","Aggregated","Budget_Working",[1]Setup!C15,"PERIODIC",$B788,"TOPFLOW","TOP","TOP","top1",$C788,"20","Open_Acute_DIV1","TOP5","TOP6","REPORTED","TOP8")</f>
        <v>119.63</v>
      </c>
      <c r="DV788" s="15"/>
      <c r="DW788" s="228">
        <f>_xll.OneStreamExcelAddIn.XFFunctions.XFGetCell("TRUE", "CONSOL", $D$3,"TOT_Entity","USD","Budget_Final",[1]Setup!C17,"PERIODIC",$B788,"TOPFLOW","TOP","TOP","top1",$C788,"20","Open_Acute_DIV1","TOP5","TOP6","REPORTED","TOP8")</f>
        <v>116.48000036800001</v>
      </c>
      <c r="DX788" s="228">
        <f>_xll.OneStreamExcelAddIn.XFFunctions.XFGetCell("TRUE", "CONSOL", $D$3,"TOT_Entity","USD","Budget_Final",[1]Setup!C18,"PERIODIC",$B788,"TOPFLOW","TOP","TOP","top1",$C788,"20","Open_Acute_DIV1","TOP5","TOP6","REPORTED","TOP8")</f>
        <v>133.22999999999999</v>
      </c>
      <c r="DY788" s="46">
        <f>_xll.OneStreamExcelAddIn.XFFunctions.XFGetCell("TRUE", "CONSOL", $D$3,"TOT_Entity","USD","Budget_Final",[1]Setup!C19,"PERIODIC",$B788,"TOPFLOW","TOP","TOP","top1",$C788,"20","Open_Acute_DIV1","TOP5","TOP6","REPORTED","TOP8")</f>
        <v>176.470000126</v>
      </c>
      <c r="DZ788" s="228">
        <f>_xll.OneStreamExcelAddIn.XFFunctions.XFGetCell("TRUE", "CONSOL", $D$3,"TOT_Entity","USD","Budget_Final",[1]Setup!C20,"PERIODIC",$B788,"TOPFLOW","TOP","TOP","top1",$C788,"20","Open_Acute_DIV1","TOP5","TOP6","REPORTED","TOP8")</f>
        <v>182.400000468</v>
      </c>
      <c r="EA788" s="228">
        <f>_xll.OneStreamExcelAddIn.XFFunctions.XFGetCell("TRUE", "CONSOL", $D$3,"TOT_Entity","USD","Budget_Final",[1]Setup!C21,"PERIODIC",$B788,"TOPFLOW","TOP","TOP","top1",$C788,"20","Open_Acute_DIV1","TOP5","TOP6","REPORTED","TOP8")</f>
        <v>167.48000038699999</v>
      </c>
      <c r="EB788" s="46">
        <f>_xll.OneStreamExcelAddIn.XFFunctions.XFGetCell("TRUE", "CONSOL", $D$3,"TOT_Entity","USD","Budget_Final",[1]Setup!C22,"PERIODIC",$B788,"TOPFLOW","TOP","TOP","top1",$C788,"20","Open_Acute_DIV1","TOP5","TOP6","REPORTED","TOP8")</f>
        <v>103.399999495</v>
      </c>
      <c r="EC788" s="228">
        <f>_xll.OneStreamExcelAddIn.XFFunctions.XFGetCell("TRUE", "CONSOL", $D$3,"TOT_Entity","USD","Budget_Final",[1]Setup!C23,"PERIODIC",$B788,"TOPFLOW","TOP","TOP","top1",$C788,"20","Open_Acute_DIV1","TOP5","TOP6","REPORTED","TOP8")</f>
        <v>116.459999729</v>
      </c>
      <c r="ED788" s="228">
        <f>_xll.OneStreamExcelAddIn.XFFunctions.XFGetCell("TRUE", "CONSOL", $D$3,"TOT_Entity","USD","Budget_Final",[1]Setup!C24,"PERIODIC",$B788,"TOPFLOW","TOP","TOP","top1",$C788,"20","Open_Acute_DIV1","TOP5","TOP6","REPORTED","TOP8")</f>
        <v>137.50999987899999</v>
      </c>
      <c r="EE788" s="46">
        <f>_xll.OneStreamExcelAddIn.XFFunctions.XFGetCell("TRUE", "CONSOL", $D$3,"TOT_Entity","USD","Budget_Final",[1]Setup!C25,"PERIODIC",$B788,"TOPFLOW","TOP","TOP","top1",$C788,"20","Open_Acute_DIV1","TOP5","TOP6","REPORTED","TOP8")</f>
        <v>192.400000242</v>
      </c>
      <c r="EF788" s="228">
        <f>_xll.OneStreamExcelAddIn.XFFunctions.XFGetCell("TRUE", "CONSOL", $D$3,"TOT_Entity","USD","Budget_Final",[1]Setup!C26,"PERIODIC",$B788,"TOPFLOW","TOP","TOP","top1",$C788,"20","Open_Acute_DIV1","TOP5","TOP6","REPORTED","TOP8")</f>
        <v>218.47000053599999</v>
      </c>
      <c r="EG788" s="228">
        <f>_xll.OneStreamExcelAddIn.XFFunctions.XFGetCell("TRUE", "CONSOL", $D$3,"TOT_Entity","USD","Budget_Final",[1]Setup!C27,"PERIODIC",$B788,"TOPFLOW","TOP","TOP","top1",$C788,"20","Open_Acute_DIV1","TOP5","TOP6","REPORTED","TOP8")</f>
        <v>193.38999989000001</v>
      </c>
      <c r="EH788" s="46">
        <f>_xll.OneStreamExcelAddIn.XFFunctions.XFGetCell("TRUE", "CONSOL", $D$3,"TOT_Entity","USD","Budget_Final",[1]Setup!C28,"PERIODIC",$B788,"TOPFLOW","TOP","TOP","top1",$C788,"20","Open_Acute_DIV1","TOP5","TOP6","REPORTED","TOP8")</f>
        <v>189.00000028400001</v>
      </c>
    </row>
    <row r="789" spans="2:138" x14ac:dyDescent="0.25">
      <c r="B789" s="51">
        <v>91001</v>
      </c>
      <c r="C789" s="51"/>
      <c r="D789" s="1" t="s">
        <v>247</v>
      </c>
      <c r="E789" s="227">
        <f>_xll.OneStreamExcelAddIn.XFFunctions.XFGetCell("TRUE", "CONSOL", $D$3,"TOT_Entity","USD","Actual",$E$3,"PERIODIC",$B789,"TOPFLOW","TOP","TOP","top1",$C789,"30","Open_Acute_DIV1","TOP5","TOP6","REPORTED","TOP8")</f>
        <v>488</v>
      </c>
      <c r="F789" s="227">
        <f>_xll.OneStreamExcelAddIn.XFFunctions.XFGetCell("TRUE", "CONSOL", $D$3,"TOT_Entity","Aggregated","Budget_Working",$E$3,"PERIODIC",$B789,"TOPFLOW","TOP","TOP","top1",$C789,"30","Open_Acute_DIV1","TOP5","TOP6","REPORTED","TOP8")</f>
        <v>547.59</v>
      </c>
      <c r="G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H789" s="55">
        <f t="shared" si="2145"/>
        <v>-0.10882229405211928</v>
      </c>
      <c r="I789" s="41"/>
      <c r="J789" s="228">
        <f>_xll.OneStreamExcelAddIn.XFFunctions.XFGetCell("TRUE", "CONSOL", $D$3,"TOT_Entity","USD","Actual",$E$3,"YTD",$B789,"TOPFLOW","TOP","TOP","top1",$C789,"30","Open_Acute_DIV1","TOP5","TOP6","REPORTED","TOP8")</f>
        <v>1755</v>
      </c>
      <c r="K789" s="228">
        <f>_xll.OneStreamExcelAddIn.XFFunctions.XFGetCell("TRUE", "CONSOL", $D$3,"TOT_Entity","Aggregated","Budget_Working",$E$3,"YTD",$B789,"TOPFLOW","TOP","TOP","top1",$C789,"30","Open_Acute_DIV1","TOP5","TOP6","REPORTED","TOP8")</f>
        <v>1948.94</v>
      </c>
      <c r="L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M789" s="40">
        <f t="shared" si="2146"/>
        <v>-3.057559493878724E-2</v>
      </c>
      <c r="N789" s="41"/>
      <c r="O789" s="228">
        <f>_xll.OneStreamExcelAddIn.XFFunctions.XFGetCell("TRUE", "CONSOL", $D$3,"TOT_Entity","USD","Actual",$F$3,"YTD",$B789,"TOPFLOW","TOP","TOP","top1",$C789,"30","Open_Acute_DIV1","TOP5","TOP6","REPORTED","TOP8")</f>
        <v>1956</v>
      </c>
      <c r="P789" s="228">
        <f>_xll.OneStreamExcelAddIn.XFFunctions.XFGetCell("TRUE", "CONSOL", $D$3,"TOT_Entity","USD","Actual",$E$3,"YTD",$B789,"TOPFLOW","TOP","TOP","top1",$C789,"30","Open_Acute_DIV1","TOP5","TOP6","REPORTED","VAR_BW_PY_Actual")</f>
        <v>-201</v>
      </c>
      <c r="Q789" s="40">
        <f>IFERROR(P789/O789,0)</f>
        <v>-0.10276073619631902</v>
      </c>
      <c r="R789" s="41"/>
      <c r="S789" s="228">
        <f>_xll.OneStreamExcelAddIn.XFFunctions.XFGetCell("TRUE", "CONSOL", $D$3,"TOT_Entity","USD","MIDFCST",$E$3,"MTD",$B789,"TOPFLOW","TOP","TOP","top1",$C789,"30","Open_Acute_DIV1","TOP5","TOP6","REPORTED","TOP8")</f>
        <v>0</v>
      </c>
      <c r="T789" s="228">
        <f t="shared" ref="T789:T803" si="2160">E789-S789</f>
        <v>488</v>
      </c>
      <c r="U789" s="40">
        <f>IFERROR(T789/S789,0)</f>
        <v>0</v>
      </c>
      <c r="V789" s="41"/>
      <c r="W789" s="42"/>
      <c r="X789" s="43"/>
      <c r="Y789" s="42"/>
      <c r="Z789" s="44"/>
      <c r="AA789" s="1"/>
      <c r="AB789" s="228">
        <f>_xll.OneStreamExcelAddIn.XFFunctions.XFGetCell("TRUE", "CONSOL", $D$3,"TOT_Entity","USD","Actual",[1]Setup!C4,"PERIODIC",$B789,"TOPFLOW","TOP","TOP","top1",$C789,"30","Open_Acute_DIV1","TOP5","TOP6","REPORTED","TOP8")</f>
        <v>376</v>
      </c>
      <c r="AC789" s="228">
        <f>_xll.OneStreamExcelAddIn.XFFunctions.XFGetCell("TRUE", "CONSOL", $D$3,"TOT_Entity","Aggregated","Budget_Working",[1]Setup!C4,"PERIODIC",$B789,"TOPFLOW","TOP","TOP","top1",$C789,"30","Open_Acute_DIV1","TOP5","TOP6","REPORTED","TOP8")</f>
        <v>342.76</v>
      </c>
      <c r="AD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AE789" s="40">
        <f t="shared" si="2148"/>
        <v>-0.17385342513712221</v>
      </c>
      <c r="AG789" s="228">
        <f>_xll.OneStreamExcelAddIn.XFFunctions.XFGetCell("TRUE", "CONSOL", $D$3,"TOT_Entity","USD","Actual",[1]Setup!C5,"PERIODIC",$B789,"TOPFLOW","TOP","TOP","top1",$C789,"30","Open_Acute_DIV1","TOP5","TOP6","REPORTED","TOP8")</f>
        <v>391</v>
      </c>
      <c r="AH789" s="228">
        <f>_xll.OneStreamExcelAddIn.XFFunctions.XFGetCell("TRUE", "CONSOL", $D$3,"TOT_Entity","Aggregated","Budget_Working",[1]Setup!C5,"PERIODIC",$B789,"TOPFLOW","TOP","TOP","top1",$C789,"30","Open_Acute_DIV1","TOP5","TOP6","REPORTED","TOP8")</f>
        <v>473.01</v>
      </c>
      <c r="AI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AJ789" s="40">
        <f t="shared" si="2149"/>
        <v>-0.12598042324686581</v>
      </c>
      <c r="AL789" s="228">
        <f>_xll.OneStreamExcelAddIn.XFFunctions.XFGetCell("TRUE", "CONSOL", $D$3,"TOT_Entity","USD","Actual",[1]Setup!C6,"PERIODIC",$B789,"TOPFLOW","TOP","TOP","top1",$C789,"30","Open_Acute_DIV1","TOP5","TOP6","REPORTED","TOP8")</f>
        <v>500</v>
      </c>
      <c r="AM789" s="228">
        <f>_xll.OneStreamExcelAddIn.XFFunctions.XFGetCell("TRUE", "CONSOL", $D$3,"TOT_Entity","Aggregated","Budget_Working",[1]Setup!C6,"PERIODIC",$B789,"TOPFLOW","TOP","TOP","top1",$C789,"30","Open_Acute_DIV1","TOP5","TOP6","REPORTED","TOP8")</f>
        <v>585.58000000000004</v>
      </c>
      <c r="AN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AO789" s="40">
        <f t="shared" si="2150"/>
        <v>-0.10176235527169644</v>
      </c>
      <c r="AQ789" s="228">
        <f>_xll.OneStreamExcelAddIn.XFFunctions.XFGetCell("TRUE", "CONSOL", $D$3,"TOT_Entity","USD","Actual",[1]Setup!C7,"PERIODIC",$B789,"TOPFLOW","TOP","TOP","top1",$C789,"30","Open_Acute_DIV1","TOP5","TOP6","REPORTED","TOP8")</f>
        <v>488</v>
      </c>
      <c r="AR789" s="228">
        <f>_xll.OneStreamExcelAddIn.XFFunctions.XFGetCell("TRUE", "CONSOL", $D$3,"TOT_Entity","Aggregated","Budget_Working",[1]Setup!C7,"PERIODIC",$B789,"TOPFLOW","TOP","TOP","top1",$C789,"30","Open_Acute_DIV1","TOP5","TOP6","REPORTED","TOP8")</f>
        <v>547.59</v>
      </c>
      <c r="AS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AT789" s="40">
        <f t="shared" si="2151"/>
        <v>-0.10882229405211928</v>
      </c>
      <c r="AV789" s="228">
        <f>_xll.OneStreamExcelAddIn.XFFunctions.XFGetCell("TRUE", "CONSOL", $D$3,"TOT_Entity","USD","Actual",[1]Setup!C8,"PERIODIC",$B789,"TOPFLOW","TOP","TOP","top1",$C789,"30","Open_Acute_DIV1","TOP5","TOP6","REPORTED","TOP8")</f>
        <v>-1755</v>
      </c>
      <c r="AW789" s="228">
        <f>_xll.OneStreamExcelAddIn.XFFunctions.XFGetCell("TRUE", "CONSOL", $D$3,"TOT_Entity","Aggregated","Budget_Working",[1]Setup!C8,"PERIODIC",$B789,"TOPFLOW","TOP","TOP","top1",$C789,"30","Open_Acute_DIV1","TOP5","TOP6","REPORTED","TOP8")</f>
        <v>553.41999999999996</v>
      </c>
      <c r="AX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AY789" s="40">
        <f t="shared" si="2152"/>
        <v>-0.10767590618336888</v>
      </c>
      <c r="BA789" s="228">
        <f>_xll.OneStreamExcelAddIn.XFFunctions.XFGetCell("TRUE", "CONSOL", $D$3,"TOT_Entity","USD","Actual",[1]Setup!C9,"PERIODIC",$B789,"TOPFLOW","TOP","TOP","top1",$C789,"30","Open_Acute_DIV1","TOP5","TOP6","REPORTED","TOP8")</f>
        <v>0</v>
      </c>
      <c r="BB789" s="228">
        <f>_xll.OneStreamExcelAddIn.XFFunctions.XFGetCell("TRUE", "CONSOL", $D$3,"TOT_Entity","Aggregated","Budget_Working",[1]Setup!C9,"PERIODIC",$B789,"TOPFLOW","TOP","TOP","top1",$C789,"30","Open_Acute_DIV1","TOP5","TOP6","REPORTED","TOP8")</f>
        <v>474.75</v>
      </c>
      <c r="BC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BD789" s="40">
        <f t="shared" si="2153"/>
        <v>-0.12551869404949975</v>
      </c>
      <c r="BF789" s="228">
        <f>_xll.OneStreamExcelAddIn.XFFunctions.XFGetCell("TRUE", "CONSOL", $D$3,"TOT_Entity","USD","Actual",[1]Setup!C10,"PERIODIC",$B789,"TOPFLOW","TOP","TOP","top1",$C789,"30","Open_Acute_DIV1","TOP5","TOP6","REPORTED","TOP8")</f>
        <v>0</v>
      </c>
      <c r="BG789" s="228">
        <f>_xll.OneStreamExcelAddIn.XFFunctions.XFGetCell("TRUE", "CONSOL", $D$3,"TOT_Entity","Aggregated","Budget_Working",[1]Setup!C10,"PERIODIC",$B789,"TOPFLOW","TOP","TOP","top1",$C789,"30","Open_Acute_DIV1","TOP5","TOP6","REPORTED","TOP8")</f>
        <v>557.95000000000005</v>
      </c>
      <c r="BH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BI789" s="40">
        <f t="shared" si="2154"/>
        <v>-0.10680168473877587</v>
      </c>
      <c r="BK789" s="228">
        <f>_xll.OneStreamExcelAddIn.XFFunctions.XFGetCell("TRUE", "CONSOL", $D$3,"TOT_Entity","USD","Actual",[1]Setup!C11,"PERIODIC",$B789,"TOPFLOW","TOP","TOP","top1",$C789,"30","Open_Acute_DIV1","TOP5","TOP6","REPORTED","TOP8")</f>
        <v>0</v>
      </c>
      <c r="BL789" s="228">
        <f>_xll.OneStreamExcelAddIn.XFFunctions.XFGetCell("TRUE", "CONSOL", $D$3,"TOT_Entity","Aggregated","Budget_Working",[1]Setup!C11,"PERIODIC",$B789,"TOPFLOW","TOP","TOP","top1",$C789,"30","Open_Acute_DIV1","TOP5","TOP6","REPORTED","TOP8")</f>
        <v>539.42999999999995</v>
      </c>
      <c r="BM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BN789" s="40">
        <f t="shared" si="2155"/>
        <v>-0.11046845744582245</v>
      </c>
      <c r="BP789" s="228">
        <f>_xll.OneStreamExcelAddIn.XFFunctions.XFGetCell("TRUE", "CONSOL", $D$3,"TOT_Entity","USD","Actual",[1]Setup!C12,"PERIODIC",$B789,"TOPFLOW","TOP","TOP","top1",$C789,"30","Open_Acute_DIV1","TOP5","TOP6","REPORTED","TOP8")</f>
        <v>0</v>
      </c>
      <c r="BQ789" s="228">
        <f>_xll.OneStreamExcelAddIn.XFFunctions.XFGetCell("TRUE", "CONSOL", $D$3,"TOT_Entity","Aggregated","Budget_Working",[1]Setup!C12,"PERIODIC",$B789,"TOPFLOW","TOP","TOP","top1",$C789,"30","Open_Acute_DIV1","TOP5","TOP6","REPORTED","TOP8")</f>
        <v>470.67</v>
      </c>
      <c r="BR789" s="228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BS789" s="40">
        <f t="shared" si="2156"/>
        <v>-0.12660675207682665</v>
      </c>
      <c r="BU789" s="228">
        <f>_xll.OneStreamExcelAddIn.XFFunctions.XFGetCell("TRUE", "CONSOL", $D$3,"TOT_Entity","USD","Actual",[1]Setup!C13,"PERIODIC",$B789,"TOPFLOW","TOP","TOP","top1",$C789,"30","Open_Acute_DIV1","TOP5","TOP6","REPORTED","TOP8")</f>
        <v>0</v>
      </c>
      <c r="BV789" s="228">
        <f>_xll.OneStreamExcelAddIn.XFFunctions.XFGetCell("TRUE", "CONSOL", $D$3,"TOT_Entity","Aggregated","Budget_Working",[1]Setup!C13,"PERIODIC",$B789,"TOPFLOW","TOP","TOP","top1",$C789,"30","Open_Acute_DIV1","TOP5","TOP6","REPORTED","TOP8")</f>
        <v>499.38</v>
      </c>
      <c r="BW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BX789" s="40">
        <f t="shared" si="2157"/>
        <v>-0.11932796667868158</v>
      </c>
      <c r="BZ789" s="228">
        <f>_xll.OneStreamExcelAddIn.XFFunctions.XFGetCell("TRUE", "CONSOL", $D$3,"TOT_Entity","USD","Actual",[1]Setup!C14,"PERIODIC",$B789,"TOPFLOW","TOP","TOP","top1",$C789,"30","Open_Acute_DIV1","TOP5","TOP6","REPORTED","TOP8")</f>
        <v>0</v>
      </c>
      <c r="CA789" s="228">
        <f>_xll.OneStreamExcelAddIn.XFFunctions.XFGetCell("TRUE", "CONSOL", $D$3,"TOT_Entity","Aggregated","Budget_Working",[1]Setup!C14,"PERIODIC",$B789,"TOPFLOW","TOP","TOP","top1",$C789,"30","Open_Acute_DIV1","TOP5","TOP6","REPORTED","TOP8")</f>
        <v>433.63</v>
      </c>
      <c r="CB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CC789" s="40">
        <f t="shared" si="2158"/>
        <v>-0.13742130387657681</v>
      </c>
      <c r="CE789" s="228">
        <f>_xll.OneStreamExcelAddIn.XFFunctions.XFGetCell("TRUE", "CONSOL", $D$3,"TOT_Entity","USD","Actual",[1]Setup!C15,"PERIODIC",$B789,"TOPFLOW","TOP","TOP","top1",$C789,"30","Open_Acute_DIV1","TOP5","TOP6","REPORTED","TOP8")</f>
        <v>0</v>
      </c>
      <c r="CF789" s="228">
        <f>_xll.OneStreamExcelAddIn.XFFunctions.XFGetCell("TRUE", "CONSOL", $D$3,"TOT_Entity","Aggregated","Budget_Working",[1]Setup!C15,"PERIODIC",$B789,"TOPFLOW","TOP","TOP","top1",$C789,"30","Open_Acute_DIV1","TOP5","TOP6","REPORTED","TOP8")</f>
        <v>406.02</v>
      </c>
      <c r="CG789" s="46">
        <f>_xll.OneStreamExcelAddIn.XFFunctions.XFGetCell("TRUE", "CONSOL", $D$3,"TOT_Entity","USD","Actual",$E$3,"PERIODIC",$B789,"TOPFLOW","TOP","TOP","top1",$C789,"30","Open_Acute_DIV1","TOP5","TOP6","REPORTED","VAR_bw_Budget")</f>
        <v>-59.59</v>
      </c>
      <c r="CH789" s="40">
        <f t="shared" si="2159"/>
        <v>-0.14676616915422888</v>
      </c>
      <c r="CI789" s="15"/>
      <c r="CJ789" s="228">
        <f>_xll.OneStreamExcelAddIn.XFFunctions.XFGetCell("TRUE", "CONSOL", $D$3,"TOT_Entity","USD","Actual",[1]Setup!C4,"PERIODIC",$B789,"TOPFLOW","TOP","TOP","top1",$C789,"30","Open_Acute_DIV1","TOP5","TOP6","REPORTED","TOP8")</f>
        <v>376</v>
      </c>
      <c r="CK789" s="228">
        <f>_xll.OneStreamExcelAddIn.XFFunctions.XFGetCell("TRUE", "CONSOL", $D$3,"TOT_Entity","USD","Actual",[1]Setup!C5,"PERIODIC",$B789,"TOPFLOW","TOP","TOP","top1",$C789,"30","Open_Acute_DIV1","TOP5","TOP6","REPORTED","TOP8")</f>
        <v>391</v>
      </c>
      <c r="CL789" s="46">
        <f>_xll.OneStreamExcelAddIn.XFFunctions.XFGetCell("TRUE", "CONSOL", $D$3,"TOT_Entity","USD","Actual",[1]Setup!C6,"PERIODIC",$B789,"TOPFLOW","TOP","TOP","top1",$C789,"30","Open_Acute_DIV1","TOP5","TOP6","REPORTED","TOP8")</f>
        <v>500</v>
      </c>
      <c r="CM789" s="228">
        <f>_xll.OneStreamExcelAddIn.XFFunctions.XFGetCell("TRUE", "CONSOL", $D$3,"TOT_Entity","USD","Actual",[1]Setup!C7,"PERIODIC",$B789,"TOPFLOW","TOP","TOP","top1",$C789,"30","Open_Acute_DIV1","TOP5","TOP6","REPORTED","TOP8")</f>
        <v>488</v>
      </c>
      <c r="CN789" s="228">
        <f>_xll.OneStreamExcelAddIn.XFFunctions.XFGetCell("TRUE", "CONSOL", $D$3,"TOT_Entity","USD","Actual",[1]Setup!C8,"PERIODIC",$B789,"TOPFLOW","TOP","TOP","top1",$C789,"30","Open_Acute_DIV1","TOP5","TOP6","REPORTED","TOP8")</f>
        <v>-1755</v>
      </c>
      <c r="CO789" s="46">
        <f>_xll.OneStreamExcelAddIn.XFFunctions.XFGetCell("TRUE", "CONSOL", $D$3,"TOT_Entity","USD","Actual",[1]Setup!C9,"PERIODIC",$B789,"TOPFLOW","TOP","TOP","top1",$C789,"30","Open_Acute_DIV1","TOP5","TOP6","REPORTED","TOP8")</f>
        <v>0</v>
      </c>
      <c r="CP789" s="228">
        <f>_xll.OneStreamExcelAddIn.XFFunctions.XFGetCell("TRUE", "CONSOL", $D$3,"TOT_Entity","USD","Actual",[1]Setup!C10,"PERIODIC",$B789,"TOPFLOW","TOP","TOP","top1",$C789,"30","Open_Acute_DIV1","TOP5","TOP6","REPORTED","TOP8")</f>
        <v>0</v>
      </c>
      <c r="CQ789" s="228">
        <f>_xll.OneStreamExcelAddIn.XFFunctions.XFGetCell("TRUE", "CONSOL", $D$3,"TOT_Entity","USD","Actual",[1]Setup!C11,"PERIODIC",$B789,"TOPFLOW","TOP","TOP","top1",$C789,"30","Open_Acute_DIV1","TOP5","TOP6","REPORTED","TOP8")</f>
        <v>0</v>
      </c>
      <c r="CR789" s="46">
        <f>_xll.OneStreamExcelAddIn.XFFunctions.XFGetCell("TRUE", "CONSOL", $D$3,"TOT_Entity","USD","Actual",[1]Setup!C12,"PERIODIC",$B789,"TOPFLOW","TOP","TOP","top1",$C789,"30","Open_Acute_DIV1","TOP5","TOP6","REPORTED","TOP8")</f>
        <v>0</v>
      </c>
      <c r="CS789" s="228">
        <f>_xll.OneStreamExcelAddIn.XFFunctions.XFGetCell("TRUE", "CONSOL", $D$3,"TOT_Entity","USD","Actual",[1]Setup!C13,"PERIODIC",$B789,"TOPFLOW","TOP","TOP","top1",$C789,"30","Open_Acute_DIV1","TOP5","TOP6","REPORTED","TOP8")</f>
        <v>0</v>
      </c>
      <c r="CT789" s="228">
        <f>_xll.OneStreamExcelAddIn.XFFunctions.XFGetCell("TRUE", "CONSOL", $D$3,"TOT_Entity","USD","Actual",[1]Setup!C14,"PERIODIC",$B789,"TOPFLOW","TOP","TOP","top1",$C789,"30","Open_Acute_DIV1","TOP5","TOP6","REPORTED","TOP8")</f>
        <v>0</v>
      </c>
      <c r="CU789" s="46">
        <f>_xll.OneStreamExcelAddIn.XFFunctions.XFGetCell("TRUE", "CONSOL", $D$3,"TOT_Entity","USD","Actual",[1]Setup!C15,"PERIODIC",$B789,"TOPFLOW","TOP","TOP","top1",$C789,"30","Open_Acute_DIV1","TOP5","TOP6","REPORTED","TOP8")</f>
        <v>0</v>
      </c>
      <c r="CV789" s="15"/>
      <c r="CW789" s="228">
        <f>_xll.OneStreamExcelAddIn.XFFunctions.XFGetCell("TRUE", "CONSOL", $D$3,"TOT_Entity","USD","Actual",[1]Setup!C17,"PERIODIC",$B789,"TOPFLOW","TOP","TOP","top1",$C789,"30","Open_Acute_DIV1","TOP5","TOP6","REPORTED","TOP8")</f>
        <v>423</v>
      </c>
      <c r="CX789" s="228">
        <f>_xll.OneStreamExcelAddIn.XFFunctions.XFGetCell("TRUE", "CONSOL", $D$3,"TOT_Entity","USD","Actual",[1]Setup!C18,"PERIODIC",$B789,"TOPFLOW","TOP","TOP","top1",$C789,"30","Open_Acute_DIV1","TOP5","TOP6","REPORTED","TOP8")</f>
        <v>449</v>
      </c>
      <c r="CY789" s="46">
        <f>_xll.OneStreamExcelAddIn.XFFunctions.XFGetCell("TRUE", "CONSOL", $D$3,"TOT_Entity","USD","Actual",[1]Setup!C19,"PERIODIC",$B789,"TOPFLOW","TOP","TOP","top1",$C789,"30","Open_Acute_DIV1","TOP5","TOP6","REPORTED","TOP8")</f>
        <v>556</v>
      </c>
      <c r="CZ789" s="228">
        <f>_xll.OneStreamExcelAddIn.XFFunctions.XFGetCell("TRUE", "CONSOL", $D$3,"TOT_Entity","USD","Actual",[1]Setup!C20,"PERIODIC",$B789,"TOPFLOW","TOP","TOP","top1",$C789,"30","Open_Acute_DIV1","TOP5","TOP6","REPORTED","TOP8")</f>
        <v>528</v>
      </c>
      <c r="DA789" s="228">
        <f>_xll.OneStreamExcelAddIn.XFFunctions.XFGetCell("TRUE", "CONSOL", $D$3,"TOT_Entity","USD","Actual",[1]Setup!C21,"PERIODIC",$B789,"TOPFLOW","TOP","TOP","top1",$C789,"30","Open_Acute_DIV1","TOP5","TOP6","REPORTED","TOP8")</f>
        <v>550</v>
      </c>
      <c r="DB789" s="46">
        <f>_xll.OneStreamExcelAddIn.XFFunctions.XFGetCell("TRUE", "CONSOL", $D$3,"TOT_Entity","USD","Actual",[1]Setup!C22,"PERIODIC",$B789,"TOPFLOW","TOP","TOP","top1",$C789,"30","Open_Acute_DIV1","TOP5","TOP6","REPORTED","TOP8")</f>
        <v>463</v>
      </c>
      <c r="DC789" s="228">
        <f>_xll.OneStreamExcelAddIn.XFFunctions.XFGetCell("TRUE", "CONSOL", $D$3,"TOT_Entity","USD","Actual",[1]Setup!C23,"PERIODIC",$B789,"TOPFLOW","TOP","TOP","top1",$C789,"30","Open_Acute_DIV1","TOP5","TOP6","REPORTED","TOP8")</f>
        <v>552</v>
      </c>
      <c r="DD789" s="228">
        <f>_xll.OneStreamExcelAddIn.XFFunctions.XFGetCell("TRUE", "CONSOL", $D$3,"TOT_Entity","USD","Actual",[1]Setup!C24,"PERIODIC",$B789,"TOPFLOW","TOP","TOP","top1",$C789,"30","Open_Acute_DIV1","TOP5","TOP6","REPORTED","TOP8")</f>
        <v>498</v>
      </c>
      <c r="DE789" s="46">
        <f>_xll.OneStreamExcelAddIn.XFFunctions.XFGetCell("TRUE", "CONSOL", $D$3,"TOT_Entity","USD","Actual",[1]Setup!C25,"PERIODIC",$B789,"TOPFLOW","TOP","TOP","top1",$C789,"30","Open_Acute_DIV1","TOP5","TOP6","REPORTED","TOP8")</f>
        <v>350</v>
      </c>
      <c r="DF789" s="228">
        <f>_xll.OneStreamExcelAddIn.XFFunctions.XFGetCell("TRUE", "CONSOL", $D$3,"TOT_Entity","USD","Actual",[1]Setup!C26,"PERIODIC",$B789,"TOPFLOW","TOP","TOP","top1",$C789,"30","Open_Acute_DIV1","TOP5","TOP6","REPORTED","TOP8")</f>
        <v>364</v>
      </c>
      <c r="DG789" s="228">
        <f>_xll.OneStreamExcelAddIn.XFFunctions.XFGetCell("TRUE", "CONSOL", $D$3,"TOT_Entity","USD","Actual",[1]Setup!C27,"PERIODIC",$B789,"TOPFLOW","TOP","TOP","top1",$C789,"30","Open_Acute_DIV1","TOP5","TOP6","REPORTED","TOP8")</f>
        <v>383</v>
      </c>
      <c r="DH789" s="46">
        <f>_xll.OneStreamExcelAddIn.XFFunctions.XFGetCell("TRUE", "CONSOL", $D$3,"TOT_Entity","USD","Actual",[1]Setup!C28,"PERIODIC",$B789,"TOPFLOW","TOP","TOP","top1",$C789,"30","Open_Acute_DIV1","TOP5","TOP6","REPORTED","TOP8")</f>
        <v>435</v>
      </c>
      <c r="DI789" s="15"/>
      <c r="DJ789" s="228">
        <f>_xll.OneStreamExcelAddIn.XFFunctions.XFGetCell("TRUE", "CONSOL", $D$3,"TOT_Entity","Aggregated","Budget_Working",[1]Setup!C4,"PERIODIC",$B789,"TOPFLOW","TOP","TOP","top1",$C789,"30","Open_Acute_DIV1","TOP5","TOP6","REPORTED","TOP8")</f>
        <v>342.76</v>
      </c>
      <c r="DK789" s="228">
        <f>_xll.OneStreamExcelAddIn.XFFunctions.XFGetCell("TRUE", "CONSOL", $D$3,"TOT_Entity","Aggregated","Budget_Working",[1]Setup!C5,"PERIODIC",$B789,"TOPFLOW","TOP","TOP","top1",$C789,"30","Open_Acute_DIV1","TOP5","TOP6","REPORTED","TOP8")</f>
        <v>473.01</v>
      </c>
      <c r="DL789" s="46">
        <f>_xll.OneStreamExcelAddIn.XFFunctions.XFGetCell("TRUE", "CONSOL", $D$3,"TOT_Entity","Aggregated","Budget_Working",[1]Setup!C6,"PERIODIC",$B789,"TOPFLOW","TOP","TOP","top1",$C789,"30","Open_Acute_DIV1","TOP5","TOP6","REPORTED","TOP8")</f>
        <v>585.58000000000004</v>
      </c>
      <c r="DM789" s="228">
        <f>_xll.OneStreamExcelAddIn.XFFunctions.XFGetCell("TRUE", "CONSOL", $D$3,"TOT_Entity","Aggregated","Budget_Working",[1]Setup!C7,"PERIODIC",$B789,"TOPFLOW","TOP","TOP","top1",$C789,"30","Open_Acute_DIV1","TOP5","TOP6","REPORTED","TOP8")</f>
        <v>547.59</v>
      </c>
      <c r="DN789" s="228">
        <f>_xll.OneStreamExcelAddIn.XFFunctions.XFGetCell("TRUE", "CONSOL", $D$3,"TOT_Entity","Aggregated","Budget_Working",[1]Setup!C8,"PERIODIC",$B789,"TOPFLOW","TOP","TOP","top1",$C789,"30","Open_Acute_DIV1","TOP5","TOP6","REPORTED","TOP8")</f>
        <v>553.41999999999996</v>
      </c>
      <c r="DO789" s="46">
        <f>_xll.OneStreamExcelAddIn.XFFunctions.XFGetCell("TRUE", "CONSOL", $D$3,"TOT_Entity","Aggregated","Budget_Working",[1]Setup!C9,"PERIODIC",$B789,"TOPFLOW","TOP","TOP","top1",$C789,"30","Open_Acute_DIV1","TOP5","TOP6","REPORTED","TOP8")</f>
        <v>474.75</v>
      </c>
      <c r="DP789" s="228">
        <f>_xll.OneStreamExcelAddIn.XFFunctions.XFGetCell("TRUE", "CONSOL", $D$3,"TOT_Entity","Aggregated","Budget_Working",[1]Setup!C10,"PERIODIC",$B789,"TOPFLOW","TOP","TOP","top1",$C789,"30","Open_Acute_DIV1","TOP5","TOP6","REPORTED","TOP8")</f>
        <v>557.95000000000005</v>
      </c>
      <c r="DQ789" s="228">
        <f>_xll.OneStreamExcelAddIn.XFFunctions.XFGetCell("TRUE", "CONSOL", $D$3,"TOT_Entity","Aggregated","Budget_Working",[1]Setup!C11,"PERIODIC",$B789,"TOPFLOW","TOP","TOP","top1",$C789,"30","Open_Acute_DIV1","TOP5","TOP6","REPORTED","TOP8")</f>
        <v>539.42999999999995</v>
      </c>
      <c r="DR789" s="46">
        <f>_xll.OneStreamExcelAddIn.XFFunctions.XFGetCell("TRUE", "CONSOL", $D$3,"TOT_Entity","Aggregated","Budget_Working",[1]Setup!C12,"PERIODIC",$B789,"TOPFLOW","TOP","TOP","top1",$C789,"30","Open_Acute_DIV1","TOP5","TOP6","REPORTED","TOP8")</f>
        <v>470.67</v>
      </c>
      <c r="DS789" s="228">
        <f>_xll.OneStreamExcelAddIn.XFFunctions.XFGetCell("TRUE", "CONSOL", $D$3,"TOT_Entity","Aggregated","Budget_Working",[1]Setup!C13,"PERIODIC",$B789,"TOPFLOW","TOP","TOP","top1",$C789,"30","Open_Acute_DIV1","TOP5","TOP6","REPORTED","TOP8")</f>
        <v>499.38</v>
      </c>
      <c r="DT789" s="228">
        <f>_xll.OneStreamExcelAddIn.XFFunctions.XFGetCell("TRUE", "CONSOL", $D$3,"TOT_Entity","Aggregated","Budget_Working",[1]Setup!C14,"PERIODIC",$B789,"TOPFLOW","TOP","TOP","top1",$C789,"30","Open_Acute_DIV1","TOP5","TOP6","REPORTED","TOP8")</f>
        <v>433.63</v>
      </c>
      <c r="DU789" s="46">
        <f>_xll.OneStreamExcelAddIn.XFFunctions.XFGetCell("TRUE", "CONSOL", $D$3,"TOT_Entity","Aggregated","Budget_Working",[1]Setup!C15,"PERIODIC",$B789,"TOPFLOW","TOP","TOP","top1",$C789,"30","Open_Acute_DIV1","TOP5","TOP6","REPORTED","TOP8")</f>
        <v>406.02</v>
      </c>
      <c r="DV789" s="15"/>
      <c r="DW789" s="228">
        <f>_xll.OneStreamExcelAddIn.XFFunctions.XFGetCell("TRUE", "CONSOL", $D$3,"TOT_Entity","USD","Budget_Final",[1]Setup!C17,"PERIODIC",$B789,"TOPFLOW","TOP","TOP","top1",$C789,"30","Open_Acute_DIV1","TOP5","TOP6","REPORTED","TOP8")</f>
        <v>354.99999960600002</v>
      </c>
      <c r="DX789" s="228">
        <f>_xll.OneStreamExcelAddIn.XFFunctions.XFGetCell("TRUE", "CONSOL", $D$3,"TOT_Entity","USD","Budget_Final",[1]Setup!C18,"PERIODIC",$B789,"TOPFLOW","TOP","TOP","top1",$C789,"30","Open_Acute_DIV1","TOP5","TOP6","REPORTED","TOP8")</f>
        <v>372.00000027700003</v>
      </c>
      <c r="DY789" s="46">
        <f>_xll.OneStreamExcelAddIn.XFFunctions.XFGetCell("TRUE", "CONSOL", $D$3,"TOT_Entity","USD","Budget_Final",[1]Setup!C19,"PERIODIC",$B789,"TOPFLOW","TOP","TOP","top1",$C789,"30","Open_Acute_DIV1","TOP5","TOP6","REPORTED","TOP8")</f>
        <v>366.00000032100002</v>
      </c>
      <c r="DZ789" s="228">
        <f>_xll.OneStreamExcelAddIn.XFFunctions.XFGetCell("TRUE", "CONSOL", $D$3,"TOT_Entity","USD","Budget_Final",[1]Setup!C20,"PERIODIC",$B789,"TOPFLOW","TOP","TOP","top1",$C789,"30","Open_Acute_DIV1","TOP5","TOP6","REPORTED","TOP8")</f>
        <v>411.99999993500001</v>
      </c>
      <c r="EA789" s="228">
        <f>_xll.OneStreamExcelAddIn.XFFunctions.XFGetCell("TRUE", "CONSOL", $D$3,"TOT_Entity","USD","Budget_Final",[1]Setup!C21,"PERIODIC",$B789,"TOPFLOW","TOP","TOP","top1",$C789,"30","Open_Acute_DIV1","TOP5","TOP6","REPORTED","TOP8")</f>
        <v>397.00000085099998</v>
      </c>
      <c r="EB789" s="46">
        <f>_xll.OneStreamExcelAddIn.XFFunctions.XFGetCell("TRUE", "CONSOL", $D$3,"TOT_Entity","USD","Budget_Final",[1]Setup!C22,"PERIODIC",$B789,"TOPFLOW","TOP","TOP","top1",$C789,"30","Open_Acute_DIV1","TOP5","TOP6","REPORTED","TOP8")</f>
        <v>450.00000010100001</v>
      </c>
      <c r="EC789" s="228">
        <f>_xll.OneStreamExcelAddIn.XFFunctions.XFGetCell("TRUE", "CONSOL", $D$3,"TOT_Entity","USD","Budget_Final",[1]Setup!C23,"PERIODIC",$B789,"TOPFLOW","TOP","TOP","top1",$C789,"30","Open_Acute_DIV1","TOP5","TOP6","REPORTED","TOP8")</f>
        <v>666.99999977200002</v>
      </c>
      <c r="ED789" s="228">
        <f>_xll.OneStreamExcelAddIn.XFFunctions.XFGetCell("TRUE", "CONSOL", $D$3,"TOT_Entity","USD","Budget_Final",[1]Setup!C24,"PERIODIC",$B789,"TOPFLOW","TOP","TOP","top1",$C789,"30","Open_Acute_DIV1","TOP5","TOP6","REPORTED","TOP8")</f>
        <v>566.99999956800002</v>
      </c>
      <c r="EE789" s="46">
        <f>_xll.OneStreamExcelAddIn.XFFunctions.XFGetCell("TRUE", "CONSOL", $D$3,"TOT_Entity","USD","Budget_Final",[1]Setup!C25,"PERIODIC",$B789,"TOPFLOW","TOP","TOP","top1",$C789,"30","Open_Acute_DIV1","TOP5","TOP6","REPORTED","TOP8")</f>
        <v>468.99999950400002</v>
      </c>
      <c r="EF789" s="228">
        <f>_xll.OneStreamExcelAddIn.XFFunctions.XFGetCell("TRUE", "CONSOL", $D$3,"TOT_Entity","USD","Budget_Final",[1]Setup!C26,"PERIODIC",$B789,"TOPFLOW","TOP","TOP","top1",$C789,"30","Open_Acute_DIV1","TOP5","TOP6","REPORTED","TOP8")</f>
        <v>382.00000018499998</v>
      </c>
      <c r="EG789" s="228">
        <f>_xll.OneStreamExcelAddIn.XFFunctions.XFGetCell("TRUE", "CONSOL", $D$3,"TOT_Entity","USD","Budget_Final",[1]Setup!C27,"PERIODIC",$B789,"TOPFLOW","TOP","TOP","top1",$C789,"30","Open_Acute_DIV1","TOP5","TOP6","REPORTED","TOP8")</f>
        <v>358.99999972099999</v>
      </c>
      <c r="EH789" s="46">
        <f>_xll.OneStreamExcelAddIn.XFFunctions.XFGetCell("TRUE", "CONSOL", $D$3,"TOT_Entity","USD","Budget_Final",[1]Setup!C28,"PERIODIC",$B789,"TOPFLOW","TOP","TOP","top1",$C789,"30","Open_Acute_DIV1","TOP5","TOP6","REPORTED","TOP8")</f>
        <v>358.00000016199999</v>
      </c>
    </row>
    <row r="790" spans="2:138" x14ac:dyDescent="0.25">
      <c r="B790" s="51">
        <v>91001</v>
      </c>
      <c r="C790" s="51"/>
      <c r="D790" s="1" t="s">
        <v>248</v>
      </c>
      <c r="E790" s="227">
        <f>_xll.OneStreamExcelAddIn.XFFunctions.XFGetCell("TRUE", "CONSOL", $D$3,"TOT_Entity","USD","Actual",$E$3,"PERIODIC",$B790,"TOPFLOW","TOP","TOP","top1",$C790,"40","Open_Acute_DIV1","TOP5","TOP6","REPORTED","TOP8")</f>
        <v>0</v>
      </c>
      <c r="F790" s="227">
        <f>_xll.OneStreamExcelAddIn.XFFunctions.XFGetCell("TRUE", "CONSOL", $D$3,"TOT_Entity","Aggregated","Budget_Working",$E$3,"PERIODIC",$B790,"TOPFLOW","TOP","TOP","top1",$C790,"40","Open_Acute_DIV1","TOP5","TOP6","REPORTED","TOP8")</f>
        <v>11.45</v>
      </c>
      <c r="G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H790" s="55">
        <f t="shared" si="2145"/>
        <v>-1</v>
      </c>
      <c r="I790" s="41"/>
      <c r="J790" s="228">
        <f>_xll.OneStreamExcelAddIn.XFFunctions.XFGetCell("TRUE", "CONSOL", $D$3,"TOT_Entity","USD","Actual",$E$3,"YTD",$B790,"TOPFLOW","TOP","TOP","top1",$C790,"40","Open_Acute_DIV1","TOP5","TOP6","REPORTED","TOP8")</f>
        <v>0</v>
      </c>
      <c r="K790" s="228">
        <f>_xll.OneStreamExcelAddIn.XFFunctions.XFGetCell("TRUE", "CONSOL", $D$3,"TOT_Entity","Aggregated","Budget_Working",$E$3,"YTD",$B790,"TOPFLOW","TOP","TOP","top1",$C790,"40","Open_Acute_DIV1","TOP5","TOP6","REPORTED","TOP8")</f>
        <v>20.57</v>
      </c>
      <c r="L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M790" s="40">
        <f t="shared" si="2146"/>
        <v>-0.55663587749149246</v>
      </c>
      <c r="N790" s="41"/>
      <c r="O790" s="228">
        <f>_xll.OneStreamExcelAddIn.XFFunctions.XFGetCell("TRUE", "CONSOL", $D$3,"TOT_Entity","USD","Actual",$F$3,"YTD",$B790,"TOPFLOW","TOP","TOP","top1",$C790,"40","Open_Acute_DIV1","TOP5","TOP6","REPORTED","TOP8")</f>
        <v>16</v>
      </c>
      <c r="P790" s="228">
        <f>_xll.OneStreamExcelAddIn.XFFunctions.XFGetCell("TRUE", "CONSOL", $D$3,"TOT_Entity","USD","Actual",$E$3,"YTD",$B790,"TOPFLOW","TOP","TOP","top1",$C790,"40","Open_Acute_DIV1","TOP5","TOP6","REPORTED","VAR_BW_PY_Actual")</f>
        <v>-16</v>
      </c>
      <c r="Q790" s="40">
        <f t="shared" si="2147"/>
        <v>-1</v>
      </c>
      <c r="R790" s="41"/>
      <c r="S790" s="228">
        <f>_xll.OneStreamExcelAddIn.XFFunctions.XFGetCell("TRUE", "CONSOL", $D$3,"TOT_Entity","USD","MIDFCST",$E$3,"MTD",$B790,"TOPFLOW","TOP","TOP","top1",$C790,"40","Open_Acute_DIV1","TOP5","TOP6","REPORTED","TOP8")</f>
        <v>0</v>
      </c>
      <c r="T790" s="228">
        <f t="shared" si="2160"/>
        <v>0</v>
      </c>
      <c r="U790" s="40">
        <f t="shared" ref="U790:U802" si="2161">IFERROR(T790/S790,0)</f>
        <v>0</v>
      </c>
      <c r="V790" s="41"/>
      <c r="W790" s="42"/>
      <c r="X790" s="43"/>
      <c r="Y790" s="42"/>
      <c r="Z790" s="44"/>
      <c r="AA790" s="1"/>
      <c r="AB790" s="228">
        <f>_xll.OneStreamExcelAddIn.XFFunctions.XFGetCell("TRUE", "CONSOL", $D$3,"TOT_Entity","USD","Actual",[1]Setup!C4,"PERIODIC",$B790,"TOPFLOW","TOP","TOP","top1",$C790,"40","Open_Acute_DIV1","TOP5","TOP6","REPORTED","TOP8")</f>
        <v>0</v>
      </c>
      <c r="AC790" s="228">
        <f>_xll.OneStreamExcelAddIn.XFFunctions.XFGetCell("TRUE", "CONSOL", $D$3,"TOT_Entity","Aggregated","Budget_Working",[1]Setup!C4,"PERIODIC",$B790,"TOPFLOW","TOP","TOP","top1",$C790,"40","Open_Acute_DIV1","TOP5","TOP6","REPORTED","TOP8")</f>
        <v>0</v>
      </c>
      <c r="AD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AE790" s="40">
        <f t="shared" si="2148"/>
        <v>0</v>
      </c>
      <c r="AG790" s="228">
        <f>_xll.OneStreamExcelAddIn.XFFunctions.XFGetCell("TRUE", "CONSOL", $D$3,"TOT_Entity","USD","Actual",[1]Setup!C5,"PERIODIC",$B790,"TOPFLOW","TOP","TOP","top1",$C790,"40","Open_Acute_DIV1","TOP5","TOP6","REPORTED","TOP8")</f>
        <v>0</v>
      </c>
      <c r="AH790" s="228">
        <f>_xll.OneStreamExcelAddIn.XFFunctions.XFGetCell("TRUE", "CONSOL", $D$3,"TOT_Entity","Aggregated","Budget_Working",[1]Setup!C5,"PERIODIC",$B790,"TOPFLOW","TOP","TOP","top1",$C790,"40","Open_Acute_DIV1","TOP5","TOP6","REPORTED","TOP8")</f>
        <v>9.1199999999999992</v>
      </c>
      <c r="AI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AJ790" s="40">
        <f t="shared" si="2149"/>
        <v>-1.2554824561403508</v>
      </c>
      <c r="AL790" s="228">
        <f>_xll.OneStreamExcelAddIn.XFFunctions.XFGetCell("TRUE", "CONSOL", $D$3,"TOT_Entity","USD","Actual",[1]Setup!C6,"PERIODIC",$B790,"TOPFLOW","TOP","TOP","top1",$C790,"40","Open_Acute_DIV1","TOP5","TOP6","REPORTED","TOP8")</f>
        <v>0</v>
      </c>
      <c r="AM790" s="228">
        <f>_xll.OneStreamExcelAddIn.XFFunctions.XFGetCell("TRUE", "CONSOL", $D$3,"TOT_Entity","Aggregated","Budget_Working",[1]Setup!C6,"PERIODIC",$B790,"TOPFLOW","TOP","TOP","top1",$C790,"40","Open_Acute_DIV1","TOP5","TOP6","REPORTED","TOP8")</f>
        <v>0</v>
      </c>
      <c r="AN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AO790" s="40">
        <f t="shared" si="2150"/>
        <v>0</v>
      </c>
      <c r="AQ790" s="228">
        <f>_xll.OneStreamExcelAddIn.XFFunctions.XFGetCell("TRUE", "CONSOL", $D$3,"TOT_Entity","USD","Actual",[1]Setup!C7,"PERIODIC",$B790,"TOPFLOW","TOP","TOP","top1",$C790,"40","Open_Acute_DIV1","TOP5","TOP6","REPORTED","TOP8")</f>
        <v>0</v>
      </c>
      <c r="AR790" s="228">
        <f>_xll.OneStreamExcelAddIn.XFFunctions.XFGetCell("TRUE", "CONSOL", $D$3,"TOT_Entity","Aggregated","Budget_Working",[1]Setup!C7,"PERIODIC",$B790,"TOPFLOW","TOP","TOP","top1",$C790,"40","Open_Acute_DIV1","TOP5","TOP6","REPORTED","TOP8")</f>
        <v>11.45</v>
      </c>
      <c r="AS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AT790" s="40">
        <f t="shared" si="2151"/>
        <v>-1</v>
      </c>
      <c r="AV790" s="228">
        <f>_xll.OneStreamExcelAddIn.XFFunctions.XFGetCell("TRUE", "CONSOL", $D$3,"TOT_Entity","USD","Actual",[1]Setup!C8,"PERIODIC",$B790,"TOPFLOW","TOP","TOP","top1",$C790,"40","Open_Acute_DIV1","TOP5","TOP6","REPORTED","TOP8")</f>
        <v>0</v>
      </c>
      <c r="AW790" s="228">
        <f>_xll.OneStreamExcelAddIn.XFFunctions.XFGetCell("TRUE", "CONSOL", $D$3,"TOT_Entity","Aggregated","Budget_Working",[1]Setup!C8,"PERIODIC",$B790,"TOPFLOW","TOP","TOP","top1",$C790,"40","Open_Acute_DIV1","TOP5","TOP6","REPORTED","TOP8")</f>
        <v>0</v>
      </c>
      <c r="AX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AY790" s="40">
        <f t="shared" si="2152"/>
        <v>0</v>
      </c>
      <c r="BA790" s="228">
        <f>_xll.OneStreamExcelAddIn.XFFunctions.XFGetCell("TRUE", "CONSOL", $D$3,"TOT_Entity","USD","Actual",[1]Setup!C9,"PERIODIC",$B790,"TOPFLOW","TOP","TOP","top1",$C790,"40","Open_Acute_DIV1","TOP5","TOP6","REPORTED","TOP8")</f>
        <v>0</v>
      </c>
      <c r="BB790" s="228">
        <f>_xll.OneStreamExcelAddIn.XFFunctions.XFGetCell("TRUE", "CONSOL", $D$3,"TOT_Entity","Aggregated","Budget_Working",[1]Setup!C9,"PERIODIC",$B790,"TOPFLOW","TOP","TOP","top1",$C790,"40","Open_Acute_DIV1","TOP5","TOP6","REPORTED","TOP8")</f>
        <v>0</v>
      </c>
      <c r="BC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BD790" s="40">
        <f t="shared" si="2153"/>
        <v>0</v>
      </c>
      <c r="BF790" s="228">
        <f>_xll.OneStreamExcelAddIn.XFFunctions.XFGetCell("TRUE", "CONSOL", $D$3,"TOT_Entity","USD","Actual",[1]Setup!C10,"PERIODIC",$B790,"TOPFLOW","TOP","TOP","top1",$C790,"40","Open_Acute_DIV1","TOP5","TOP6","REPORTED","TOP8")</f>
        <v>0</v>
      </c>
      <c r="BG790" s="228">
        <f>_xll.OneStreamExcelAddIn.XFFunctions.XFGetCell("TRUE", "CONSOL", $D$3,"TOT_Entity","Aggregated","Budget_Working",[1]Setup!C10,"PERIODIC",$B790,"TOPFLOW","TOP","TOP","top1",$C790,"40","Open_Acute_DIV1","TOP5","TOP6","REPORTED","TOP8")</f>
        <v>10.7</v>
      </c>
      <c r="BH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BI790" s="40">
        <f t="shared" si="2154"/>
        <v>-1.0700934579439252</v>
      </c>
      <c r="BK790" s="228">
        <f>_xll.OneStreamExcelAddIn.XFFunctions.XFGetCell("TRUE", "CONSOL", $D$3,"TOT_Entity","USD","Actual",[1]Setup!C11,"PERIODIC",$B790,"TOPFLOW","TOP","TOP","top1",$C790,"40","Open_Acute_DIV1","TOP5","TOP6","REPORTED","TOP8")</f>
        <v>0</v>
      </c>
      <c r="BL790" s="228">
        <f>_xll.OneStreamExcelAddIn.XFFunctions.XFGetCell("TRUE", "CONSOL", $D$3,"TOT_Entity","Aggregated","Budget_Working",[1]Setup!C11,"PERIODIC",$B790,"TOPFLOW","TOP","TOP","top1",$C790,"40","Open_Acute_DIV1","TOP5","TOP6","REPORTED","TOP8")</f>
        <v>0</v>
      </c>
      <c r="BM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BN790" s="40">
        <f t="shared" si="2155"/>
        <v>0</v>
      </c>
      <c r="BP790" s="228">
        <f>_xll.OneStreamExcelAddIn.XFFunctions.XFGetCell("TRUE", "CONSOL", $D$3,"TOT_Entity","USD","Actual",[1]Setup!C12,"PERIODIC",$B790,"TOPFLOW","TOP","TOP","top1",$C790,"40","Open_Acute_DIV1","TOP5","TOP6","REPORTED","TOP8")</f>
        <v>0</v>
      </c>
      <c r="BQ790" s="228">
        <f>_xll.OneStreamExcelAddIn.XFFunctions.XFGetCell("TRUE", "CONSOL", $D$3,"TOT_Entity","Aggregated","Budget_Working",[1]Setup!C12,"PERIODIC",$B790,"TOPFLOW","TOP","TOP","top1",$C790,"40","Open_Acute_DIV1","TOP5","TOP6","REPORTED","TOP8")</f>
        <v>0</v>
      </c>
      <c r="BR790" s="228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BS790" s="40">
        <f t="shared" si="2156"/>
        <v>0</v>
      </c>
      <c r="BU790" s="228">
        <f>_xll.OneStreamExcelAddIn.XFFunctions.XFGetCell("TRUE", "CONSOL", $D$3,"TOT_Entity","USD","Actual",[1]Setup!C13,"PERIODIC",$B790,"TOPFLOW","TOP","TOP","top1",$C790,"40","Open_Acute_DIV1","TOP5","TOP6","REPORTED","TOP8")</f>
        <v>0</v>
      </c>
      <c r="BV790" s="228">
        <f>_xll.OneStreamExcelAddIn.XFFunctions.XFGetCell("TRUE", "CONSOL", $D$3,"TOT_Entity","Aggregated","Budget_Working",[1]Setup!C13,"PERIODIC",$B790,"TOPFLOW","TOP","TOP","top1",$C790,"40","Open_Acute_DIV1","TOP5","TOP6","REPORTED","TOP8")</f>
        <v>16.37</v>
      </c>
      <c r="BW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BX790" s="40">
        <f t="shared" si="2157"/>
        <v>-0.69945021380574213</v>
      </c>
      <c r="BZ790" s="228">
        <f>_xll.OneStreamExcelAddIn.XFFunctions.XFGetCell("TRUE", "CONSOL", $D$3,"TOT_Entity","USD","Actual",[1]Setup!C14,"PERIODIC",$B790,"TOPFLOW","TOP","TOP","top1",$C790,"40","Open_Acute_DIV1","TOP5","TOP6","REPORTED","TOP8")</f>
        <v>0</v>
      </c>
      <c r="CA790" s="228">
        <f>_xll.OneStreamExcelAddIn.XFFunctions.XFGetCell("TRUE", "CONSOL", $D$3,"TOT_Entity","Aggregated","Budget_Working",[1]Setup!C14,"PERIODIC",$B790,"TOPFLOW","TOP","TOP","top1",$C790,"40","Open_Acute_DIV1","TOP5","TOP6","REPORTED","TOP8")</f>
        <v>0</v>
      </c>
      <c r="CB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CC790" s="40">
        <f t="shared" si="2158"/>
        <v>0</v>
      </c>
      <c r="CE790" s="228">
        <f>_xll.OneStreamExcelAddIn.XFFunctions.XFGetCell("TRUE", "CONSOL", $D$3,"TOT_Entity","USD","Actual",[1]Setup!C15,"PERIODIC",$B790,"TOPFLOW","TOP","TOP","top1",$C790,"40","Open_Acute_DIV1","TOP5","TOP6","REPORTED","TOP8")</f>
        <v>0</v>
      </c>
      <c r="CF790" s="228">
        <f>_xll.OneStreamExcelAddIn.XFFunctions.XFGetCell("TRUE", "CONSOL", $D$3,"TOT_Entity","Aggregated","Budget_Working",[1]Setup!C15,"PERIODIC",$B790,"TOPFLOW","TOP","TOP","top1",$C790,"40","Open_Acute_DIV1","TOP5","TOP6","REPORTED","TOP8")</f>
        <v>0</v>
      </c>
      <c r="CG790" s="46">
        <f>_xll.OneStreamExcelAddIn.XFFunctions.XFGetCell("TRUE", "CONSOL", $D$3,"TOT_Entity","USD","Actual",$E$3,"PERIODIC",$B790,"TOPFLOW","TOP","TOP","top1",$C790,"40","Open_Acute_DIV1","TOP5","TOP6","REPORTED","VAR_bw_Budget")</f>
        <v>-11.45</v>
      </c>
      <c r="CH790" s="40">
        <f t="shared" si="2159"/>
        <v>0</v>
      </c>
      <c r="CI790" s="15"/>
      <c r="CJ790" s="228">
        <f>_xll.OneStreamExcelAddIn.XFFunctions.XFGetCell("TRUE", "CONSOL", $D$3,"TOT_Entity","USD","Actual",[1]Setup!C4,"PERIODIC",$B790,"TOPFLOW","TOP","TOP","top1",$C790,"40","Open_Acute_DIV1","TOP5","TOP6","REPORTED","TOP8")</f>
        <v>0</v>
      </c>
      <c r="CK790" s="228">
        <f>_xll.OneStreamExcelAddIn.XFFunctions.XFGetCell("TRUE", "CONSOL", $D$3,"TOT_Entity","USD","Actual",[1]Setup!C5,"PERIODIC",$B790,"TOPFLOW","TOP","TOP","top1",$C790,"40","Open_Acute_DIV1","TOP5","TOP6","REPORTED","TOP8")</f>
        <v>0</v>
      </c>
      <c r="CL790" s="46">
        <f>_xll.OneStreamExcelAddIn.XFFunctions.XFGetCell("TRUE", "CONSOL", $D$3,"TOT_Entity","USD","Actual",[1]Setup!C6,"PERIODIC",$B790,"TOPFLOW","TOP","TOP","top1",$C790,"40","Open_Acute_DIV1","TOP5","TOP6","REPORTED","TOP8")</f>
        <v>0</v>
      </c>
      <c r="CM790" s="228">
        <f>_xll.OneStreamExcelAddIn.XFFunctions.XFGetCell("TRUE", "CONSOL", $D$3,"TOT_Entity","USD","Actual",[1]Setup!C7,"PERIODIC",$B790,"TOPFLOW","TOP","TOP","top1",$C790,"40","Open_Acute_DIV1","TOP5","TOP6","REPORTED","TOP8")</f>
        <v>0</v>
      </c>
      <c r="CN790" s="228">
        <f>_xll.OneStreamExcelAddIn.XFFunctions.XFGetCell("TRUE", "CONSOL", $D$3,"TOT_Entity","USD","Actual",[1]Setup!C8,"PERIODIC",$B790,"TOPFLOW","TOP","TOP","top1",$C790,"40","Open_Acute_DIV1","TOP5","TOP6","REPORTED","TOP8")</f>
        <v>0</v>
      </c>
      <c r="CO790" s="46">
        <f>_xll.OneStreamExcelAddIn.XFFunctions.XFGetCell("TRUE", "CONSOL", $D$3,"TOT_Entity","USD","Actual",[1]Setup!C9,"PERIODIC",$B790,"TOPFLOW","TOP","TOP","top1",$C790,"40","Open_Acute_DIV1","TOP5","TOP6","REPORTED","TOP8")</f>
        <v>0</v>
      </c>
      <c r="CP790" s="228">
        <f>_xll.OneStreamExcelAddIn.XFFunctions.XFGetCell("TRUE", "CONSOL", $D$3,"TOT_Entity","USD","Actual",[1]Setup!C10,"PERIODIC",$B790,"TOPFLOW","TOP","TOP","top1",$C790,"40","Open_Acute_DIV1","TOP5","TOP6","REPORTED","TOP8")</f>
        <v>0</v>
      </c>
      <c r="CQ790" s="228">
        <f>_xll.OneStreamExcelAddIn.XFFunctions.XFGetCell("TRUE", "CONSOL", $D$3,"TOT_Entity","USD","Actual",[1]Setup!C11,"PERIODIC",$B790,"TOPFLOW","TOP","TOP","top1",$C790,"40","Open_Acute_DIV1","TOP5","TOP6","REPORTED","TOP8")</f>
        <v>0</v>
      </c>
      <c r="CR790" s="46">
        <f>_xll.OneStreamExcelAddIn.XFFunctions.XFGetCell("TRUE", "CONSOL", $D$3,"TOT_Entity","USD","Actual",[1]Setup!C12,"PERIODIC",$B790,"TOPFLOW","TOP","TOP","top1",$C790,"40","Open_Acute_DIV1","TOP5","TOP6","REPORTED","TOP8")</f>
        <v>0</v>
      </c>
      <c r="CS790" s="228">
        <f>_xll.OneStreamExcelAddIn.XFFunctions.XFGetCell("TRUE", "CONSOL", $D$3,"TOT_Entity","USD","Actual",[1]Setup!C13,"PERIODIC",$B790,"TOPFLOW","TOP","TOP","top1",$C790,"40","Open_Acute_DIV1","TOP5","TOP6","REPORTED","TOP8")</f>
        <v>0</v>
      </c>
      <c r="CT790" s="228">
        <f>_xll.OneStreamExcelAddIn.XFFunctions.XFGetCell("TRUE", "CONSOL", $D$3,"TOT_Entity","USD","Actual",[1]Setup!C14,"PERIODIC",$B790,"TOPFLOW","TOP","TOP","top1",$C790,"40","Open_Acute_DIV1","TOP5","TOP6","REPORTED","TOP8")</f>
        <v>0</v>
      </c>
      <c r="CU790" s="46">
        <f>_xll.OneStreamExcelAddIn.XFFunctions.XFGetCell("TRUE", "CONSOL", $D$3,"TOT_Entity","USD","Actual",[1]Setup!C15,"PERIODIC",$B790,"TOPFLOW","TOP","TOP","top1",$C790,"40","Open_Acute_DIV1","TOP5","TOP6","REPORTED","TOP8")</f>
        <v>0</v>
      </c>
      <c r="CV790" s="15"/>
      <c r="CW790" s="228">
        <f>_xll.OneStreamExcelAddIn.XFFunctions.XFGetCell("TRUE", "CONSOL", $D$3,"TOT_Entity","USD","Actual",[1]Setup!C17,"PERIODIC",$B790,"TOPFLOW","TOP","TOP","top1",$C790,"40","Open_Acute_DIV1","TOP5","TOP6","REPORTED","TOP8")</f>
        <v>0</v>
      </c>
      <c r="CX790" s="228">
        <f>_xll.OneStreamExcelAddIn.XFFunctions.XFGetCell("TRUE", "CONSOL", $D$3,"TOT_Entity","USD","Actual",[1]Setup!C18,"PERIODIC",$B790,"TOPFLOW","TOP","TOP","top1",$C790,"40","Open_Acute_DIV1","TOP5","TOP6","REPORTED","TOP8")</f>
        <v>10</v>
      </c>
      <c r="CY790" s="46">
        <f>_xll.OneStreamExcelAddIn.XFFunctions.XFGetCell("TRUE", "CONSOL", $D$3,"TOT_Entity","USD","Actual",[1]Setup!C19,"PERIODIC",$B790,"TOPFLOW","TOP","TOP","top1",$C790,"40","Open_Acute_DIV1","TOP5","TOP6","REPORTED","TOP8")</f>
        <v>0</v>
      </c>
      <c r="CZ790" s="228">
        <f>_xll.OneStreamExcelAddIn.XFFunctions.XFGetCell("TRUE", "CONSOL", $D$3,"TOT_Entity","USD","Actual",[1]Setup!C20,"PERIODIC",$B790,"TOPFLOW","TOP","TOP","top1",$C790,"40","Open_Acute_DIV1","TOP5","TOP6","REPORTED","TOP8")</f>
        <v>6</v>
      </c>
      <c r="DA790" s="228">
        <f>_xll.OneStreamExcelAddIn.XFFunctions.XFGetCell("TRUE", "CONSOL", $D$3,"TOT_Entity","USD","Actual",[1]Setup!C21,"PERIODIC",$B790,"TOPFLOW","TOP","TOP","top1",$C790,"40","Open_Acute_DIV1","TOP5","TOP6","REPORTED","TOP8")</f>
        <v>0</v>
      </c>
      <c r="DB790" s="46">
        <f>_xll.OneStreamExcelAddIn.XFFunctions.XFGetCell("TRUE", "CONSOL", $D$3,"TOT_Entity","USD","Actual",[1]Setup!C22,"PERIODIC",$B790,"TOPFLOW","TOP","TOP","top1",$C790,"40","Open_Acute_DIV1","TOP5","TOP6","REPORTED","TOP8")</f>
        <v>0</v>
      </c>
      <c r="DC790" s="228">
        <f>_xll.OneStreamExcelAddIn.XFFunctions.XFGetCell("TRUE", "CONSOL", $D$3,"TOT_Entity","USD","Actual",[1]Setup!C23,"PERIODIC",$B790,"TOPFLOW","TOP","TOP","top1",$C790,"40","Open_Acute_DIV1","TOP5","TOP6","REPORTED","TOP8")</f>
        <v>7</v>
      </c>
      <c r="DD790" s="228">
        <f>_xll.OneStreamExcelAddIn.XFFunctions.XFGetCell("TRUE", "CONSOL", $D$3,"TOT_Entity","USD","Actual",[1]Setup!C24,"PERIODIC",$B790,"TOPFLOW","TOP","TOP","top1",$C790,"40","Open_Acute_DIV1","TOP5","TOP6","REPORTED","TOP8")</f>
        <v>5</v>
      </c>
      <c r="DE790" s="46">
        <f>_xll.OneStreamExcelAddIn.XFFunctions.XFGetCell("TRUE", "CONSOL", $D$3,"TOT_Entity","USD","Actual",[1]Setup!C25,"PERIODIC",$B790,"TOPFLOW","TOP","TOP","top1",$C790,"40","Open_Acute_DIV1","TOP5","TOP6","REPORTED","TOP8")</f>
        <v>0</v>
      </c>
      <c r="DF790" s="228">
        <f>_xll.OneStreamExcelAddIn.XFFunctions.XFGetCell("TRUE", "CONSOL", $D$3,"TOT_Entity","USD","Actual",[1]Setup!C26,"PERIODIC",$B790,"TOPFLOW","TOP","TOP","top1",$C790,"40","Open_Acute_DIV1","TOP5","TOP6","REPORTED","TOP8")</f>
        <v>0</v>
      </c>
      <c r="DG790" s="228">
        <f>_xll.OneStreamExcelAddIn.XFFunctions.XFGetCell("TRUE", "CONSOL", $D$3,"TOT_Entity","USD","Actual",[1]Setup!C27,"PERIODIC",$B790,"TOPFLOW","TOP","TOP","top1",$C790,"40","Open_Acute_DIV1","TOP5","TOP6","REPORTED","TOP8")</f>
        <v>6</v>
      </c>
      <c r="DH790" s="46">
        <f>_xll.OneStreamExcelAddIn.XFFunctions.XFGetCell("TRUE", "CONSOL", $D$3,"TOT_Entity","USD","Actual",[1]Setup!C28,"PERIODIC",$B790,"TOPFLOW","TOP","TOP","top1",$C790,"40","Open_Acute_DIV1","TOP5","TOP6","REPORTED","TOP8")</f>
        <v>13</v>
      </c>
      <c r="DI790" s="15"/>
      <c r="DJ790" s="228">
        <f>_xll.OneStreamExcelAddIn.XFFunctions.XFGetCell("TRUE", "CONSOL", $D$3,"TOT_Entity","Aggregated","Budget_Working",[1]Setup!C4,"PERIODIC",$B790,"TOPFLOW","TOP","TOP","top1",$C790,"40","Open_Acute_DIV1","TOP5","TOP6","REPORTED","TOP8")</f>
        <v>0</v>
      </c>
      <c r="DK790" s="228">
        <f>_xll.OneStreamExcelAddIn.XFFunctions.XFGetCell("TRUE", "CONSOL", $D$3,"TOT_Entity","Aggregated","Budget_Working",[1]Setup!C5,"PERIODIC",$B790,"TOPFLOW","TOP","TOP","top1",$C790,"40","Open_Acute_DIV1","TOP5","TOP6","REPORTED","TOP8")</f>
        <v>9.1199999999999992</v>
      </c>
      <c r="DL790" s="46">
        <f>_xll.OneStreamExcelAddIn.XFFunctions.XFGetCell("TRUE", "CONSOL", $D$3,"TOT_Entity","Aggregated","Budget_Working",[1]Setup!C6,"PERIODIC",$B790,"TOPFLOW","TOP","TOP","top1",$C790,"40","Open_Acute_DIV1","TOP5","TOP6","REPORTED","TOP8")</f>
        <v>0</v>
      </c>
      <c r="DM790" s="228">
        <f>_xll.OneStreamExcelAddIn.XFFunctions.XFGetCell("TRUE", "CONSOL", $D$3,"TOT_Entity","Aggregated","Budget_Working",[1]Setup!C7,"PERIODIC",$B790,"TOPFLOW","TOP","TOP","top1",$C790,"40","Open_Acute_DIV1","TOP5","TOP6","REPORTED","TOP8")</f>
        <v>11.45</v>
      </c>
      <c r="DN790" s="228">
        <f>_xll.OneStreamExcelAddIn.XFFunctions.XFGetCell("TRUE", "CONSOL", $D$3,"TOT_Entity","Aggregated","Budget_Working",[1]Setup!C8,"PERIODIC",$B790,"TOPFLOW","TOP","TOP","top1",$C790,"40","Open_Acute_DIV1","TOP5","TOP6","REPORTED","TOP8")</f>
        <v>0</v>
      </c>
      <c r="DO790" s="46">
        <f>_xll.OneStreamExcelAddIn.XFFunctions.XFGetCell("TRUE", "CONSOL", $D$3,"TOT_Entity","Aggregated","Budget_Working",[1]Setup!C9,"PERIODIC",$B790,"TOPFLOW","TOP","TOP","top1",$C790,"40","Open_Acute_DIV1","TOP5","TOP6","REPORTED","TOP8")</f>
        <v>0</v>
      </c>
      <c r="DP790" s="228">
        <f>_xll.OneStreamExcelAddIn.XFFunctions.XFGetCell("TRUE", "CONSOL", $D$3,"TOT_Entity","Aggregated","Budget_Working",[1]Setup!C10,"PERIODIC",$B790,"TOPFLOW","TOP","TOP","top1",$C790,"40","Open_Acute_DIV1","TOP5","TOP6","REPORTED","TOP8")</f>
        <v>10.7</v>
      </c>
      <c r="DQ790" s="228">
        <f>_xll.OneStreamExcelAddIn.XFFunctions.XFGetCell("TRUE", "CONSOL", $D$3,"TOT_Entity","Aggregated","Budget_Working",[1]Setup!C11,"PERIODIC",$B790,"TOPFLOW","TOP","TOP","top1",$C790,"40","Open_Acute_DIV1","TOP5","TOP6","REPORTED","TOP8")</f>
        <v>0</v>
      </c>
      <c r="DR790" s="46">
        <f>_xll.OneStreamExcelAddIn.XFFunctions.XFGetCell("TRUE", "CONSOL", $D$3,"TOT_Entity","Aggregated","Budget_Working",[1]Setup!C12,"PERIODIC",$B790,"TOPFLOW","TOP","TOP","top1",$C790,"40","Open_Acute_DIV1","TOP5","TOP6","REPORTED","TOP8")</f>
        <v>0</v>
      </c>
      <c r="DS790" s="228">
        <f>_xll.OneStreamExcelAddIn.XFFunctions.XFGetCell("TRUE", "CONSOL", $D$3,"TOT_Entity","Aggregated","Budget_Working",[1]Setup!C13,"PERIODIC",$B790,"TOPFLOW","TOP","TOP","top1",$C790,"40","Open_Acute_DIV1","TOP5","TOP6","REPORTED","TOP8")</f>
        <v>16.37</v>
      </c>
      <c r="DT790" s="228">
        <f>_xll.OneStreamExcelAddIn.XFFunctions.XFGetCell("TRUE", "CONSOL", $D$3,"TOT_Entity","Aggregated","Budget_Working",[1]Setup!C14,"PERIODIC",$B790,"TOPFLOW","TOP","TOP","top1",$C790,"40","Open_Acute_DIV1","TOP5","TOP6","REPORTED","TOP8")</f>
        <v>0</v>
      </c>
      <c r="DU790" s="46">
        <f>_xll.OneStreamExcelAddIn.XFFunctions.XFGetCell("TRUE", "CONSOL", $D$3,"TOT_Entity","Aggregated","Budget_Working",[1]Setup!C15,"PERIODIC",$B790,"TOPFLOW","TOP","TOP","top1",$C790,"40","Open_Acute_DIV1","TOP5","TOP6","REPORTED","TOP8")</f>
        <v>0</v>
      </c>
      <c r="DV790" s="15"/>
      <c r="DW790" s="228">
        <f>_xll.OneStreamExcelAddIn.XFFunctions.XFGetCell("TRUE", "CONSOL", $D$3,"TOT_Entity","USD","Budget_Final",[1]Setup!C17,"PERIODIC",$B790,"TOPFLOW","TOP","TOP","top1",$C790,"40","Open_Acute_DIV1","TOP5","TOP6","REPORTED","TOP8")</f>
        <v>17.999999849999998</v>
      </c>
      <c r="DX790" s="228">
        <f>_xll.OneStreamExcelAddIn.XFFunctions.XFGetCell("TRUE", "CONSOL", $D$3,"TOT_Entity","USD","Budget_Final",[1]Setup!C18,"PERIODIC",$B790,"TOPFLOW","TOP","TOP","top1",$C790,"40","Open_Acute_DIV1","TOP5","TOP6","REPORTED","TOP8")</f>
        <v>12.000000154</v>
      </c>
      <c r="DY790" s="46">
        <f>_xll.OneStreamExcelAddIn.XFFunctions.XFGetCell("TRUE", "CONSOL", $D$3,"TOT_Entity","USD","Budget_Final",[1]Setup!C19,"PERIODIC",$B790,"TOPFLOW","TOP","TOP","top1",$C790,"40","Open_Acute_DIV1","TOP5","TOP6","REPORTED","TOP8")</f>
        <v>13.999999788</v>
      </c>
      <c r="DZ790" s="228">
        <f>_xll.OneStreamExcelAddIn.XFFunctions.XFGetCell("TRUE", "CONSOL", $D$3,"TOT_Entity","USD","Budget_Final",[1]Setup!C20,"PERIODIC",$B790,"TOPFLOW","TOP","TOP","top1",$C790,"40","Open_Acute_DIV1","TOP5","TOP6","REPORTED","TOP8")</f>
        <v>15.000000302</v>
      </c>
      <c r="EA790" s="228">
        <f>_xll.OneStreamExcelAddIn.XFFunctions.XFGetCell("TRUE", "CONSOL", $D$3,"TOT_Entity","USD","Budget_Final",[1]Setup!C21,"PERIODIC",$B790,"TOPFLOW","TOP","TOP","top1",$C790,"40","Open_Acute_DIV1","TOP5","TOP6","REPORTED","TOP8")</f>
        <v>12.000000119999999</v>
      </c>
      <c r="EB790" s="46">
        <f>_xll.OneStreamExcelAddIn.XFFunctions.XFGetCell("TRUE", "CONSOL", $D$3,"TOT_Entity","USD","Budget_Final",[1]Setup!C22,"PERIODIC",$B790,"TOPFLOW","TOP","TOP","top1",$C790,"40","Open_Acute_DIV1","TOP5","TOP6","REPORTED","TOP8")</f>
        <v>4.0000000880000002</v>
      </c>
      <c r="EC790" s="228">
        <f>_xll.OneStreamExcelAddIn.XFFunctions.XFGetCell("TRUE", "CONSOL", $D$3,"TOT_Entity","USD","Budget_Final",[1]Setup!C23,"PERIODIC",$B790,"TOPFLOW","TOP","TOP","top1",$C790,"40","Open_Acute_DIV1","TOP5","TOP6","REPORTED","TOP8")</f>
        <v>3.999999941</v>
      </c>
      <c r="ED790" s="228">
        <f>_xll.OneStreamExcelAddIn.XFFunctions.XFGetCell("TRUE", "CONSOL", $D$3,"TOT_Entity","USD","Budget_Final",[1]Setup!C24,"PERIODIC",$B790,"TOPFLOW","TOP","TOP","top1",$C790,"40","Open_Acute_DIV1","TOP5","TOP6","REPORTED","TOP8")</f>
        <v>17.999999838000001</v>
      </c>
      <c r="EE790" s="46">
        <f>_xll.OneStreamExcelAddIn.XFFunctions.XFGetCell("TRUE", "CONSOL", $D$3,"TOT_Entity","USD","Budget_Final",[1]Setup!C25,"PERIODIC",$B790,"TOPFLOW","TOP","TOP","top1",$C790,"40","Open_Acute_DIV1","TOP5","TOP6","REPORTED","TOP8")</f>
        <v>13.000000108</v>
      </c>
      <c r="EF790" s="228">
        <f>_xll.OneStreamExcelAddIn.XFFunctions.XFGetCell("TRUE", "CONSOL", $D$3,"TOT_Entity","USD","Budget_Final",[1]Setup!C26,"PERIODIC",$B790,"TOPFLOW","TOP","TOP","top1",$C790,"40","Open_Acute_DIV1","TOP5","TOP6","REPORTED","TOP8")</f>
        <v>155.999999866</v>
      </c>
      <c r="EG790" s="228">
        <f>_xll.OneStreamExcelAddIn.XFFunctions.XFGetCell("TRUE", "CONSOL", $D$3,"TOT_Entity","USD","Budget_Final",[1]Setup!C27,"PERIODIC",$B790,"TOPFLOW","TOP","TOP","top1",$C790,"40","Open_Acute_DIV1","TOP5","TOP6","REPORTED","TOP8")</f>
        <v>146.000000024</v>
      </c>
      <c r="EH790" s="46">
        <f>_xll.OneStreamExcelAddIn.XFFunctions.XFGetCell("TRUE", "CONSOL", $D$3,"TOT_Entity","USD","Budget_Final",[1]Setup!C28,"PERIODIC",$B790,"TOPFLOW","TOP","TOP","top1",$C790,"40","Open_Acute_DIV1","TOP5","TOP6","REPORTED","TOP8")</f>
        <v>146.00000029399999</v>
      </c>
    </row>
    <row r="791" spans="2:138" x14ac:dyDescent="0.25">
      <c r="B791" s="51">
        <v>91001</v>
      </c>
      <c r="C791" s="51"/>
      <c r="D791" s="1" t="s">
        <v>249</v>
      </c>
      <c r="E791" s="227">
        <f>_xll.OneStreamExcelAddIn.XFFunctions.XFGetCell("TRUE", "CONSOL", $D$3,"TOT_Entity","USD","Actual",$E$3,"PERIODIC",$B791,"TOPFLOW","TOP","TOP","top1",$C791,"45","Open_Acute_DIV1","TOP5","TOP6","REPORTED","TOP8")</f>
        <v>0</v>
      </c>
      <c r="F791" s="227">
        <f>_xll.OneStreamExcelAddIn.XFFunctions.XFGetCell("TRUE", "CONSOL", $D$3,"TOT_Entity","Aggregated","Budget_Working",$E$3,"PERIODIC",$B791,"TOPFLOW","TOP","TOP","top1",$C791,"45","Open_Acute_DIV1","TOP5","TOP6","REPORTED","TOP8")</f>
        <v>0</v>
      </c>
      <c r="G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H791" s="55">
        <f t="shared" si="2145"/>
        <v>0</v>
      </c>
      <c r="I791" s="41"/>
      <c r="J791" s="228">
        <f>_xll.OneStreamExcelAddIn.XFFunctions.XFGetCell("TRUE", "CONSOL", $D$3,"TOT_Entity","USD","Actual",$E$3,"YTD",$B791,"TOPFLOW","TOP","TOP","top1",$C791,"45","Open_Acute_DIV1","TOP5","TOP6","REPORTED","TOP8")</f>
        <v>0</v>
      </c>
      <c r="K791" s="228">
        <f>_xll.OneStreamExcelAddIn.XFFunctions.XFGetCell("TRUE", "CONSOL", $D$3,"TOT_Entity","Aggregated","Budget_Working",$E$3,"YTD",$B791,"TOPFLOW","TOP","TOP","top1",$C791,"45","Open_Acute_DIV1","TOP5","TOP6","REPORTED","TOP8")</f>
        <v>0</v>
      </c>
      <c r="L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M791" s="40">
        <f t="shared" si="2146"/>
        <v>0</v>
      </c>
      <c r="N791" s="41"/>
      <c r="O791" s="228">
        <f>_xll.OneStreamExcelAddIn.XFFunctions.XFGetCell("TRUE", "CONSOL", $D$3,"TOT_Entity","USD","Actual",$F$3,"YTD",$B791,"TOPFLOW","TOP","TOP","top1",$C791,"45","Open_Acute_DIV1","TOP5","TOP6","REPORTED","TOP8")</f>
        <v>0</v>
      </c>
      <c r="P791" s="228">
        <f>_xll.OneStreamExcelAddIn.XFFunctions.XFGetCell("TRUE", "CONSOL", $D$3,"TOT_Entity","USD","Actual",$E$3,"YTD",$B791,"TOPFLOW","TOP","TOP","top1",$C791,"45","Open_Acute_DIV1","TOP5","TOP6","REPORTED","VAR_BW_PY_Actual")</f>
        <v>0</v>
      </c>
      <c r="Q791" s="40">
        <f t="shared" si="2147"/>
        <v>0</v>
      </c>
      <c r="R791" s="41"/>
      <c r="S791" s="228">
        <f>_xll.OneStreamExcelAddIn.XFFunctions.XFGetCell("TRUE", "CONSOL", $D$3,"TOT_Entity","USD","MIDFCST",$E$3,"MTD",$B791,"TOPFLOW","TOP","TOP","top1",$C791,"45","Open_Acute_DIV1","TOP5","TOP6","REPORTED","TOP8")</f>
        <v>0</v>
      </c>
      <c r="T791" s="228">
        <f t="shared" si="2160"/>
        <v>0</v>
      </c>
      <c r="U791" s="40">
        <f t="shared" si="2161"/>
        <v>0</v>
      </c>
      <c r="V791" s="41"/>
      <c r="W791" s="42"/>
      <c r="X791" s="43"/>
      <c r="Y791" s="42"/>
      <c r="Z791" s="44"/>
      <c r="AA791" s="1"/>
      <c r="AB791" s="228">
        <f>_xll.OneStreamExcelAddIn.XFFunctions.XFGetCell("TRUE", "CONSOL", $D$3,"TOT_Entity","USD","Actual",[1]Setup!C4,"PERIODIC",$B791,"TOPFLOW","TOP","TOP","top1",$C791,"45","Open_Acute_DIV1","TOP5","TOP6","REPORTED","TOP8")</f>
        <v>0</v>
      </c>
      <c r="AC791" s="228">
        <f>_xll.OneStreamExcelAddIn.XFFunctions.XFGetCell("TRUE", "CONSOL", $D$3,"TOT_Entity","Aggregated","Budget_Working",[1]Setup!C4,"PERIODIC",$B791,"TOPFLOW","TOP","TOP","top1",$C791,"45","Open_Acute_DIV1","TOP5","TOP6","REPORTED","TOP8")</f>
        <v>0</v>
      </c>
      <c r="AD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AE791" s="40">
        <f t="shared" si="2148"/>
        <v>0</v>
      </c>
      <c r="AG791" s="228">
        <f>_xll.OneStreamExcelAddIn.XFFunctions.XFGetCell("TRUE", "CONSOL", $D$3,"TOT_Entity","USD","Actual",[1]Setup!C5,"PERIODIC",$B791,"TOPFLOW","TOP","TOP","top1",$C791,"45","Open_Acute_DIV1","TOP5","TOP6","REPORTED","TOP8")</f>
        <v>0</v>
      </c>
      <c r="AH791" s="228">
        <f>_xll.OneStreamExcelAddIn.XFFunctions.XFGetCell("TRUE", "CONSOL", $D$3,"TOT_Entity","Aggregated","Budget_Working",[1]Setup!C5,"PERIODIC",$B791,"TOPFLOW","TOP","TOP","top1",$C791,"45","Open_Acute_DIV1","TOP5","TOP6","REPORTED","TOP8")</f>
        <v>0</v>
      </c>
      <c r="AI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AJ791" s="40">
        <f t="shared" si="2149"/>
        <v>0</v>
      </c>
      <c r="AL791" s="228">
        <f>_xll.OneStreamExcelAddIn.XFFunctions.XFGetCell("TRUE", "CONSOL", $D$3,"TOT_Entity","USD","Actual",[1]Setup!C6,"PERIODIC",$B791,"TOPFLOW","TOP","TOP","top1",$C791,"45","Open_Acute_DIV1","TOP5","TOP6","REPORTED","TOP8")</f>
        <v>0</v>
      </c>
      <c r="AM791" s="228">
        <f>_xll.OneStreamExcelAddIn.XFFunctions.XFGetCell("TRUE", "CONSOL", $D$3,"TOT_Entity","Aggregated","Budget_Working",[1]Setup!C6,"PERIODIC",$B791,"TOPFLOW","TOP","TOP","top1",$C791,"45","Open_Acute_DIV1","TOP5","TOP6","REPORTED","TOP8")</f>
        <v>0</v>
      </c>
      <c r="AN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AO791" s="40">
        <f t="shared" si="2150"/>
        <v>0</v>
      </c>
      <c r="AQ791" s="228">
        <f>_xll.OneStreamExcelAddIn.XFFunctions.XFGetCell("TRUE", "CONSOL", $D$3,"TOT_Entity","USD","Actual",[1]Setup!C7,"PERIODIC",$B791,"TOPFLOW","TOP","TOP","top1",$C791,"45","Open_Acute_DIV1","TOP5","TOP6","REPORTED","TOP8")</f>
        <v>0</v>
      </c>
      <c r="AR791" s="228">
        <f>_xll.OneStreamExcelAddIn.XFFunctions.XFGetCell("TRUE", "CONSOL", $D$3,"TOT_Entity","Aggregated","Budget_Working",[1]Setup!C7,"PERIODIC",$B791,"TOPFLOW","TOP","TOP","top1",$C791,"45","Open_Acute_DIV1","TOP5","TOP6","REPORTED","TOP8")</f>
        <v>0</v>
      </c>
      <c r="AS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AT791" s="40">
        <f t="shared" si="2151"/>
        <v>0</v>
      </c>
      <c r="AV791" s="228">
        <f>_xll.OneStreamExcelAddIn.XFFunctions.XFGetCell("TRUE", "CONSOL", $D$3,"TOT_Entity","USD","Actual",[1]Setup!C8,"PERIODIC",$B791,"TOPFLOW","TOP","TOP","top1",$C791,"45","Open_Acute_DIV1","TOP5","TOP6","REPORTED","TOP8")</f>
        <v>0</v>
      </c>
      <c r="AW791" s="228">
        <f>_xll.OneStreamExcelAddIn.XFFunctions.XFGetCell("TRUE", "CONSOL", $D$3,"TOT_Entity","Aggregated","Budget_Working",[1]Setup!C8,"PERIODIC",$B791,"TOPFLOW","TOP","TOP","top1",$C791,"45","Open_Acute_DIV1","TOP5","TOP6","REPORTED","TOP8")</f>
        <v>0</v>
      </c>
      <c r="AX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AY791" s="40">
        <f t="shared" si="2152"/>
        <v>0</v>
      </c>
      <c r="BA791" s="228">
        <f>_xll.OneStreamExcelAddIn.XFFunctions.XFGetCell("TRUE", "CONSOL", $D$3,"TOT_Entity","USD","Actual",[1]Setup!C9,"PERIODIC",$B791,"TOPFLOW","TOP","TOP","top1",$C791,"45","Open_Acute_DIV1","TOP5","TOP6","REPORTED","TOP8")</f>
        <v>0</v>
      </c>
      <c r="BB791" s="228">
        <f>_xll.OneStreamExcelAddIn.XFFunctions.XFGetCell("TRUE", "CONSOL", $D$3,"TOT_Entity","Aggregated","Budget_Working",[1]Setup!C9,"PERIODIC",$B791,"TOPFLOW","TOP","TOP","top1",$C791,"45","Open_Acute_DIV1","TOP5","TOP6","REPORTED","TOP8")</f>
        <v>0</v>
      </c>
      <c r="BC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BD791" s="40">
        <f t="shared" si="2153"/>
        <v>0</v>
      </c>
      <c r="BF791" s="228">
        <f>_xll.OneStreamExcelAddIn.XFFunctions.XFGetCell("TRUE", "CONSOL", $D$3,"TOT_Entity","USD","Actual",[1]Setup!C10,"PERIODIC",$B791,"TOPFLOW","TOP","TOP","top1",$C791,"45","Open_Acute_DIV1","TOP5","TOP6","REPORTED","TOP8")</f>
        <v>0</v>
      </c>
      <c r="BG791" s="228">
        <f>_xll.OneStreamExcelAddIn.XFFunctions.XFGetCell("TRUE", "CONSOL", $D$3,"TOT_Entity","Aggregated","Budget_Working",[1]Setup!C10,"PERIODIC",$B791,"TOPFLOW","TOP","TOP","top1",$C791,"45","Open_Acute_DIV1","TOP5","TOP6","REPORTED","TOP8")</f>
        <v>0</v>
      </c>
      <c r="BH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BI791" s="40">
        <f t="shared" si="2154"/>
        <v>0</v>
      </c>
      <c r="BK791" s="228">
        <f>_xll.OneStreamExcelAddIn.XFFunctions.XFGetCell("TRUE", "CONSOL", $D$3,"TOT_Entity","USD","Actual",[1]Setup!C11,"PERIODIC",$B791,"TOPFLOW","TOP","TOP","top1",$C791,"45","Open_Acute_DIV1","TOP5","TOP6","REPORTED","TOP8")</f>
        <v>0</v>
      </c>
      <c r="BL791" s="228">
        <f>_xll.OneStreamExcelAddIn.XFFunctions.XFGetCell("TRUE", "CONSOL", $D$3,"TOT_Entity","Aggregated","Budget_Working",[1]Setup!C11,"PERIODIC",$B791,"TOPFLOW","TOP","TOP","top1",$C791,"45","Open_Acute_DIV1","TOP5","TOP6","REPORTED","TOP8")</f>
        <v>0</v>
      </c>
      <c r="BM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BN791" s="40">
        <f t="shared" si="2155"/>
        <v>0</v>
      </c>
      <c r="BP791" s="228">
        <f>_xll.OneStreamExcelAddIn.XFFunctions.XFGetCell("TRUE", "CONSOL", $D$3,"TOT_Entity","USD","Actual",[1]Setup!C12,"PERIODIC",$B791,"TOPFLOW","TOP","TOP","top1",$C791,"45","Open_Acute_DIV1","TOP5","TOP6","REPORTED","TOP8")</f>
        <v>0</v>
      </c>
      <c r="BQ791" s="228">
        <f>_xll.OneStreamExcelAddIn.XFFunctions.XFGetCell("TRUE", "CONSOL", $D$3,"TOT_Entity","Aggregated","Budget_Working",[1]Setup!C12,"PERIODIC",$B791,"TOPFLOW","TOP","TOP","top1",$C791,"45","Open_Acute_DIV1","TOP5","TOP6","REPORTED","TOP8")</f>
        <v>0</v>
      </c>
      <c r="BR791" s="228">
        <f>_xll.OneStreamExcelAddIn.XFFunctions.XFGetCell("TRUE", "CONSOL", $D$3,"TOT_Entity","USD","Actual",$E$3,"PERIODIC",$B791,"TOPFLOW","TOP","TOP","top1",$C791,"45","Open_Acute_DIV1","TOP5","TOP6","REPORTED","VAR_bw_Budget")</f>
        <v>0</v>
      </c>
      <c r="BS791" s="40">
        <f t="shared" si="2156"/>
        <v>0</v>
      </c>
      <c r="BU791" s="228">
        <f>_xll.OneStreamExcelAddIn.XFFunctions.XFGetCell("TRUE", "CONSOL", $D$3,"TOT_Entity","USD","Actual",[1]Setup!C13,"PERIODIC",$B791,"TOPFLOW","TOP","TOP","top1",$C791,"45","Open_Acute_DIV1","TOP5","TOP6","REPORTED","TOP8")</f>
        <v>0</v>
      </c>
      <c r="BV791" s="228">
        <f>_xll.OneStreamExcelAddIn.XFFunctions.XFGetCell("TRUE", "CONSOL", $D$3,"TOT_Entity","Aggregated","Budget_Working",[1]Setup!C13,"PERIODIC",$B791,"TOPFLOW","TOP","TOP","top1",$C791,"45","Open_Acute_DIV1","TOP5","TOP6","REPORTED","TOP8")</f>
        <v>0</v>
      </c>
      <c r="BW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BX791" s="40">
        <f t="shared" si="2157"/>
        <v>0</v>
      </c>
      <c r="BZ791" s="228">
        <f>_xll.OneStreamExcelAddIn.XFFunctions.XFGetCell("TRUE", "CONSOL", $D$3,"TOT_Entity","USD","Actual",[1]Setup!C14,"PERIODIC",$B791,"TOPFLOW","TOP","TOP","top1",$C791,"45","Open_Acute_DIV1","TOP5","TOP6","REPORTED","TOP8")</f>
        <v>0</v>
      </c>
      <c r="CA791" s="228">
        <f>_xll.OneStreamExcelAddIn.XFFunctions.XFGetCell("TRUE", "CONSOL", $D$3,"TOT_Entity","Aggregated","Budget_Working",[1]Setup!C14,"PERIODIC",$B791,"TOPFLOW","TOP","TOP","top1",$C791,"45","Open_Acute_DIV1","TOP5","TOP6","REPORTED","TOP8")</f>
        <v>0</v>
      </c>
      <c r="CB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CC791" s="40">
        <f t="shared" si="2158"/>
        <v>0</v>
      </c>
      <c r="CE791" s="228">
        <f>_xll.OneStreamExcelAddIn.XFFunctions.XFGetCell("TRUE", "CONSOL", $D$3,"TOT_Entity","USD","Actual",[1]Setup!C15,"PERIODIC",$B791,"TOPFLOW","TOP","TOP","top1",$C791,"45","Open_Acute_DIV1","TOP5","TOP6","REPORTED","TOP8")</f>
        <v>0</v>
      </c>
      <c r="CF791" s="228">
        <f>_xll.OneStreamExcelAddIn.XFFunctions.XFGetCell("TRUE", "CONSOL", $D$3,"TOT_Entity","Aggregated","Budget_Working",[1]Setup!C15,"PERIODIC",$B791,"TOPFLOW","TOP","TOP","top1",$C791,"45","Open_Acute_DIV1","TOP5","TOP6","REPORTED","TOP8")</f>
        <v>0</v>
      </c>
      <c r="CG791" s="46">
        <f>_xll.OneStreamExcelAddIn.XFFunctions.XFGetCell("TRUE", "CONSOL", $D$3,"TOT_Entity","USD","Actual",$E$3,"PERIODIC",$B791,"TOPFLOW","TOP","TOP","top1",$C791,"45","Open_Acute_DIV1","TOP5","TOP6","REPORTED","VAR_bw_Budget")</f>
        <v>0</v>
      </c>
      <c r="CH791" s="40">
        <f t="shared" si="2159"/>
        <v>0</v>
      </c>
      <c r="CI791" s="15"/>
      <c r="CJ791" s="228">
        <f>_xll.OneStreamExcelAddIn.XFFunctions.XFGetCell("TRUE", "CONSOL", $D$3,"TOT_Entity","USD","Actual",[1]Setup!C4,"PERIODIC",$B791,"TOPFLOW","TOP","TOP","top1",$C791,"45","Open_Acute_DIV1","TOP5","TOP6","REPORTED","TOP8")</f>
        <v>0</v>
      </c>
      <c r="CK791" s="228">
        <f>_xll.OneStreamExcelAddIn.XFFunctions.XFGetCell("TRUE", "CONSOL", $D$3,"TOT_Entity","USD","Actual",[1]Setup!C5,"PERIODIC",$B791,"TOPFLOW","TOP","TOP","top1",$C791,"45","Open_Acute_DIV1","TOP5","TOP6","REPORTED","TOP8")</f>
        <v>0</v>
      </c>
      <c r="CL791" s="46">
        <f>_xll.OneStreamExcelAddIn.XFFunctions.XFGetCell("TRUE", "CONSOL", $D$3,"TOT_Entity","USD","Actual",[1]Setup!C6,"PERIODIC",$B791,"TOPFLOW","TOP","TOP","top1",$C791,"45","Open_Acute_DIV1","TOP5","TOP6","REPORTED","TOP8")</f>
        <v>0</v>
      </c>
      <c r="CM791" s="228">
        <f>_xll.OneStreamExcelAddIn.XFFunctions.XFGetCell("TRUE", "CONSOL", $D$3,"TOT_Entity","USD","Actual",[1]Setup!C7,"PERIODIC",$B791,"TOPFLOW","TOP","TOP","top1",$C791,"45","Open_Acute_DIV1","TOP5","TOP6","REPORTED","TOP8")</f>
        <v>0</v>
      </c>
      <c r="CN791" s="228">
        <f>_xll.OneStreamExcelAddIn.XFFunctions.XFGetCell("TRUE", "CONSOL", $D$3,"TOT_Entity","USD","Actual",[1]Setup!C8,"PERIODIC",$B791,"TOPFLOW","TOP","TOP","top1",$C791,"45","Open_Acute_DIV1","TOP5","TOP6","REPORTED","TOP8")</f>
        <v>0</v>
      </c>
      <c r="CO791" s="46">
        <f>_xll.OneStreamExcelAddIn.XFFunctions.XFGetCell("TRUE", "CONSOL", $D$3,"TOT_Entity","USD","Actual",[1]Setup!C9,"PERIODIC",$B791,"TOPFLOW","TOP","TOP","top1",$C791,"45","Open_Acute_DIV1","TOP5","TOP6","REPORTED","TOP8")</f>
        <v>0</v>
      </c>
      <c r="CP791" s="228">
        <f>_xll.OneStreamExcelAddIn.XFFunctions.XFGetCell("TRUE", "CONSOL", $D$3,"TOT_Entity","USD","Actual",[1]Setup!C10,"PERIODIC",$B791,"TOPFLOW","TOP","TOP","top1",$C791,"45","Open_Acute_DIV1","TOP5","TOP6","REPORTED","TOP8")</f>
        <v>0</v>
      </c>
      <c r="CQ791" s="228">
        <f>_xll.OneStreamExcelAddIn.XFFunctions.XFGetCell("TRUE", "CONSOL", $D$3,"TOT_Entity","USD","Actual",[1]Setup!C11,"PERIODIC",$B791,"TOPFLOW","TOP","TOP","top1",$C791,"45","Open_Acute_DIV1","TOP5","TOP6","REPORTED","TOP8")</f>
        <v>0</v>
      </c>
      <c r="CR791" s="46">
        <f>_xll.OneStreamExcelAddIn.XFFunctions.XFGetCell("TRUE", "CONSOL", $D$3,"TOT_Entity","USD","Actual",[1]Setup!C12,"PERIODIC",$B791,"TOPFLOW","TOP","TOP","top1",$C791,"45","Open_Acute_DIV1","TOP5","TOP6","REPORTED","TOP8")</f>
        <v>0</v>
      </c>
      <c r="CS791" s="228">
        <f>_xll.OneStreamExcelAddIn.XFFunctions.XFGetCell("TRUE", "CONSOL", $D$3,"TOT_Entity","USD","Actual",[1]Setup!C13,"PERIODIC",$B791,"TOPFLOW","TOP","TOP","top1",$C791,"45","Open_Acute_DIV1","TOP5","TOP6","REPORTED","TOP8")</f>
        <v>0</v>
      </c>
      <c r="CT791" s="228">
        <f>_xll.OneStreamExcelAddIn.XFFunctions.XFGetCell("TRUE", "CONSOL", $D$3,"TOT_Entity","USD","Actual",[1]Setup!C14,"PERIODIC",$B791,"TOPFLOW","TOP","TOP","top1",$C791,"45","Open_Acute_DIV1","TOP5","TOP6","REPORTED","TOP8")</f>
        <v>0</v>
      </c>
      <c r="CU791" s="46">
        <f>_xll.OneStreamExcelAddIn.XFFunctions.XFGetCell("TRUE", "CONSOL", $D$3,"TOT_Entity","USD","Actual",[1]Setup!C15,"PERIODIC",$B791,"TOPFLOW","TOP","TOP","top1",$C791,"45","Open_Acute_DIV1","TOP5","TOP6","REPORTED","TOP8")</f>
        <v>0</v>
      </c>
      <c r="CV791" s="15"/>
      <c r="CW791" s="228">
        <f>_xll.OneStreamExcelAddIn.XFFunctions.XFGetCell("TRUE", "CONSOL", $D$3,"TOT_Entity","USD","Actual",[1]Setup!C17,"PERIODIC",$B791,"TOPFLOW","TOP","TOP","top1",$C791,"45","Open_Acute_DIV1","TOP5","TOP6","REPORTED","TOP8")</f>
        <v>0</v>
      </c>
      <c r="CX791" s="228">
        <f>_xll.OneStreamExcelAddIn.XFFunctions.XFGetCell("TRUE", "CONSOL", $D$3,"TOT_Entity","USD","Actual",[1]Setup!C18,"PERIODIC",$B791,"TOPFLOW","TOP","TOP","top1",$C791,"45","Open_Acute_DIV1","TOP5","TOP6","REPORTED","TOP8")</f>
        <v>0</v>
      </c>
      <c r="CY791" s="46">
        <f>_xll.OneStreamExcelAddIn.XFFunctions.XFGetCell("TRUE", "CONSOL", $D$3,"TOT_Entity","USD","Actual",[1]Setup!C19,"PERIODIC",$B791,"TOPFLOW","TOP","TOP","top1",$C791,"45","Open_Acute_DIV1","TOP5","TOP6","REPORTED","TOP8")</f>
        <v>0</v>
      </c>
      <c r="CZ791" s="228">
        <f>_xll.OneStreamExcelAddIn.XFFunctions.XFGetCell("TRUE", "CONSOL", $D$3,"TOT_Entity","USD","Actual",[1]Setup!C20,"PERIODIC",$B791,"TOPFLOW","TOP","TOP","top1",$C791,"45","Open_Acute_DIV1","TOP5","TOP6","REPORTED","TOP8")</f>
        <v>0</v>
      </c>
      <c r="DA791" s="228">
        <f>_xll.OneStreamExcelAddIn.XFFunctions.XFGetCell("TRUE", "CONSOL", $D$3,"TOT_Entity","USD","Actual",[1]Setup!C21,"PERIODIC",$B791,"TOPFLOW","TOP","TOP","top1",$C791,"45","Open_Acute_DIV1","TOP5","TOP6","REPORTED","TOP8")</f>
        <v>0</v>
      </c>
      <c r="DB791" s="46">
        <f>_xll.OneStreamExcelAddIn.XFFunctions.XFGetCell("TRUE", "CONSOL", $D$3,"TOT_Entity","USD","Actual",[1]Setup!C22,"PERIODIC",$B791,"TOPFLOW","TOP","TOP","top1",$C791,"45","Open_Acute_DIV1","TOP5","TOP6","REPORTED","TOP8")</f>
        <v>0</v>
      </c>
      <c r="DC791" s="228">
        <f>_xll.OneStreamExcelAddIn.XFFunctions.XFGetCell("TRUE", "CONSOL", $D$3,"TOT_Entity","USD","Actual",[1]Setup!C23,"PERIODIC",$B791,"TOPFLOW","TOP","TOP","top1",$C791,"45","Open_Acute_DIV1","TOP5","TOP6","REPORTED","TOP8")</f>
        <v>0</v>
      </c>
      <c r="DD791" s="228">
        <f>_xll.OneStreamExcelAddIn.XFFunctions.XFGetCell("TRUE", "CONSOL", $D$3,"TOT_Entity","USD","Actual",[1]Setup!C24,"PERIODIC",$B791,"TOPFLOW","TOP","TOP","top1",$C791,"45","Open_Acute_DIV1","TOP5","TOP6","REPORTED","TOP8")</f>
        <v>0</v>
      </c>
      <c r="DE791" s="46">
        <f>_xll.OneStreamExcelAddIn.XFFunctions.XFGetCell("TRUE", "CONSOL", $D$3,"TOT_Entity","USD","Actual",[1]Setup!C25,"PERIODIC",$B791,"TOPFLOW","TOP","TOP","top1",$C791,"45","Open_Acute_DIV1","TOP5","TOP6","REPORTED","TOP8")</f>
        <v>0</v>
      </c>
      <c r="DF791" s="228">
        <f>_xll.OneStreamExcelAddIn.XFFunctions.XFGetCell("TRUE", "CONSOL", $D$3,"TOT_Entity","USD","Actual",[1]Setup!C26,"PERIODIC",$B791,"TOPFLOW","TOP","TOP","top1",$C791,"45","Open_Acute_DIV1","TOP5","TOP6","REPORTED","TOP8")</f>
        <v>0</v>
      </c>
      <c r="DG791" s="228">
        <f>_xll.OneStreamExcelAddIn.XFFunctions.XFGetCell("TRUE", "CONSOL", $D$3,"TOT_Entity","USD","Actual",[1]Setup!C27,"PERIODIC",$B791,"TOPFLOW","TOP","TOP","top1",$C791,"45","Open_Acute_DIV1","TOP5","TOP6","REPORTED","TOP8")</f>
        <v>0</v>
      </c>
      <c r="DH791" s="46">
        <f>_xll.OneStreamExcelAddIn.XFFunctions.XFGetCell("TRUE", "CONSOL", $D$3,"TOT_Entity","USD","Actual",[1]Setup!C28,"PERIODIC",$B791,"TOPFLOW","TOP","TOP","top1",$C791,"45","Open_Acute_DIV1","TOP5","TOP6","REPORTED","TOP8")</f>
        <v>0</v>
      </c>
      <c r="DI791" s="15"/>
      <c r="DJ791" s="228">
        <f>_xll.OneStreamExcelAddIn.XFFunctions.XFGetCell("TRUE", "CONSOL", $D$3,"TOT_Entity","Aggregated","Budget_Working",[1]Setup!C4,"PERIODIC",$B791,"TOPFLOW","TOP","TOP","top1",$C791,"45","Open_Acute_DIV1","TOP5","TOP6","REPORTED","TOP8")</f>
        <v>0</v>
      </c>
      <c r="DK791" s="228">
        <f>_xll.OneStreamExcelAddIn.XFFunctions.XFGetCell("TRUE", "CONSOL", $D$3,"TOT_Entity","Aggregated","Budget_Working",[1]Setup!C5,"PERIODIC",$B791,"TOPFLOW","TOP","TOP","top1",$C791,"45","Open_Acute_DIV1","TOP5","TOP6","REPORTED","TOP8")</f>
        <v>0</v>
      </c>
      <c r="DL791" s="46">
        <f>_xll.OneStreamExcelAddIn.XFFunctions.XFGetCell("TRUE", "CONSOL", $D$3,"TOT_Entity","Aggregated","Budget_Working",[1]Setup!C6,"PERIODIC",$B791,"TOPFLOW","TOP","TOP","top1",$C791,"45","Open_Acute_DIV1","TOP5","TOP6","REPORTED","TOP8")</f>
        <v>0</v>
      </c>
      <c r="DM791" s="228">
        <f>_xll.OneStreamExcelAddIn.XFFunctions.XFGetCell("TRUE", "CONSOL", $D$3,"TOT_Entity","Aggregated","Budget_Working",[1]Setup!C7,"PERIODIC",$B791,"TOPFLOW","TOP","TOP","top1",$C791,"45","Open_Acute_DIV1","TOP5","TOP6","REPORTED","TOP8")</f>
        <v>0</v>
      </c>
      <c r="DN791" s="228">
        <f>_xll.OneStreamExcelAddIn.XFFunctions.XFGetCell("TRUE", "CONSOL", $D$3,"TOT_Entity","Aggregated","Budget_Working",[1]Setup!C8,"PERIODIC",$B791,"TOPFLOW","TOP","TOP","top1",$C791,"45","Open_Acute_DIV1","TOP5","TOP6","REPORTED","TOP8")</f>
        <v>0</v>
      </c>
      <c r="DO791" s="46">
        <f>_xll.OneStreamExcelAddIn.XFFunctions.XFGetCell("TRUE", "CONSOL", $D$3,"TOT_Entity","Aggregated","Budget_Working",[1]Setup!C9,"PERIODIC",$B791,"TOPFLOW","TOP","TOP","top1",$C791,"45","Open_Acute_DIV1","TOP5","TOP6","REPORTED","TOP8")</f>
        <v>0</v>
      </c>
      <c r="DP791" s="228">
        <f>_xll.OneStreamExcelAddIn.XFFunctions.XFGetCell("TRUE", "CONSOL", $D$3,"TOT_Entity","Aggregated","Budget_Working",[1]Setup!C10,"PERIODIC",$B791,"TOPFLOW","TOP","TOP","top1",$C791,"45","Open_Acute_DIV1","TOP5","TOP6","REPORTED","TOP8")</f>
        <v>0</v>
      </c>
      <c r="DQ791" s="228">
        <f>_xll.OneStreamExcelAddIn.XFFunctions.XFGetCell("TRUE", "CONSOL", $D$3,"TOT_Entity","Aggregated","Budget_Working",[1]Setup!C11,"PERIODIC",$B791,"TOPFLOW","TOP","TOP","top1",$C791,"45","Open_Acute_DIV1","TOP5","TOP6","REPORTED","TOP8")</f>
        <v>0</v>
      </c>
      <c r="DR791" s="46">
        <f>_xll.OneStreamExcelAddIn.XFFunctions.XFGetCell("TRUE", "CONSOL", $D$3,"TOT_Entity","Aggregated","Budget_Working",[1]Setup!C12,"PERIODIC",$B791,"TOPFLOW","TOP","TOP","top1",$C791,"45","Open_Acute_DIV1","TOP5","TOP6","REPORTED","TOP8")</f>
        <v>0</v>
      </c>
      <c r="DS791" s="228">
        <f>_xll.OneStreamExcelAddIn.XFFunctions.XFGetCell("TRUE", "CONSOL", $D$3,"TOT_Entity","Aggregated","Budget_Working",[1]Setup!C13,"PERIODIC",$B791,"TOPFLOW","TOP","TOP","top1",$C791,"45","Open_Acute_DIV1","TOP5","TOP6","REPORTED","TOP8")</f>
        <v>0</v>
      </c>
      <c r="DT791" s="228">
        <f>_xll.OneStreamExcelAddIn.XFFunctions.XFGetCell("TRUE", "CONSOL", $D$3,"TOT_Entity","Aggregated","Budget_Working",[1]Setup!C14,"PERIODIC",$B791,"TOPFLOW","TOP","TOP","top1",$C791,"45","Open_Acute_DIV1","TOP5","TOP6","REPORTED","TOP8")</f>
        <v>0</v>
      </c>
      <c r="DU791" s="46">
        <f>_xll.OneStreamExcelAddIn.XFFunctions.XFGetCell("TRUE", "CONSOL", $D$3,"TOT_Entity","Aggregated","Budget_Working",[1]Setup!C15,"PERIODIC",$B791,"TOPFLOW","TOP","TOP","top1",$C791,"45","Open_Acute_DIV1","TOP5","TOP6","REPORTED","TOP8")</f>
        <v>0</v>
      </c>
      <c r="DV791" s="15"/>
      <c r="DW791" s="228">
        <f>_xll.OneStreamExcelAddIn.XFFunctions.XFGetCell("TRUE", "CONSOL", $D$3,"TOT_Entity","USD","Budget_Final",[1]Setup!C17,"PERIODIC",$B791,"TOPFLOW","TOP","TOP","top1",$C791,"45","Open_Acute_DIV1","TOP5","TOP6","REPORTED","TOP8")</f>
        <v>0</v>
      </c>
      <c r="DX791" s="228">
        <f>_xll.OneStreamExcelAddIn.XFFunctions.XFGetCell("TRUE", "CONSOL", $D$3,"TOT_Entity","USD","Budget_Final",[1]Setup!C18,"PERIODIC",$B791,"TOPFLOW","TOP","TOP","top1",$C791,"45","Open_Acute_DIV1","TOP5","TOP6","REPORTED","TOP8")</f>
        <v>0</v>
      </c>
      <c r="DY791" s="46">
        <f>_xll.OneStreamExcelAddIn.XFFunctions.XFGetCell("TRUE", "CONSOL", $D$3,"TOT_Entity","USD","Budget_Final",[1]Setup!C19,"PERIODIC",$B791,"TOPFLOW","TOP","TOP","top1",$C791,"45","Open_Acute_DIV1","TOP5","TOP6","REPORTED","TOP8")</f>
        <v>0</v>
      </c>
      <c r="DZ791" s="228">
        <f>_xll.OneStreamExcelAddIn.XFFunctions.XFGetCell("TRUE", "CONSOL", $D$3,"TOT_Entity","USD","Budget_Final",[1]Setup!C20,"PERIODIC",$B791,"TOPFLOW","TOP","TOP","top1",$C791,"45","Open_Acute_DIV1","TOP5","TOP6","REPORTED","TOP8")</f>
        <v>0</v>
      </c>
      <c r="EA791" s="228">
        <f>_xll.OneStreamExcelAddIn.XFFunctions.XFGetCell("TRUE", "CONSOL", $D$3,"TOT_Entity","USD","Budget_Final",[1]Setup!C21,"PERIODIC",$B791,"TOPFLOW","TOP","TOP","top1",$C791,"45","Open_Acute_DIV1","TOP5","TOP6","REPORTED","TOP8")</f>
        <v>14.000000099999999</v>
      </c>
      <c r="EB791" s="46">
        <f>_xll.OneStreamExcelAddIn.XFFunctions.XFGetCell("TRUE", "CONSOL", $D$3,"TOT_Entity","USD","Budget_Final",[1]Setup!C22,"PERIODIC",$B791,"TOPFLOW","TOP","TOP","top1",$C791,"45","Open_Acute_DIV1","TOP5","TOP6","REPORTED","TOP8")</f>
        <v>0</v>
      </c>
      <c r="EC791" s="228">
        <f>_xll.OneStreamExcelAddIn.XFFunctions.XFGetCell("TRUE", "CONSOL", $D$3,"TOT_Entity","USD","Budget_Final",[1]Setup!C23,"PERIODIC",$B791,"TOPFLOW","TOP","TOP","top1",$C791,"45","Open_Acute_DIV1","TOP5","TOP6","REPORTED","TOP8")</f>
        <v>0</v>
      </c>
      <c r="ED791" s="228">
        <f>_xll.OneStreamExcelAddIn.XFFunctions.XFGetCell("TRUE", "CONSOL", $D$3,"TOT_Entity","USD","Budget_Final",[1]Setup!C24,"PERIODIC",$B791,"TOPFLOW","TOP","TOP","top1",$C791,"45","Open_Acute_DIV1","TOP5","TOP6","REPORTED","TOP8")</f>
        <v>0</v>
      </c>
      <c r="EE791" s="46">
        <f>_xll.OneStreamExcelAddIn.XFFunctions.XFGetCell("TRUE", "CONSOL", $D$3,"TOT_Entity","USD","Budget_Final",[1]Setup!C25,"PERIODIC",$B791,"TOPFLOW","TOP","TOP","top1",$C791,"45","Open_Acute_DIV1","TOP5","TOP6","REPORTED","TOP8")</f>
        <v>0</v>
      </c>
      <c r="EF791" s="228">
        <f>_xll.OneStreamExcelAddIn.XFFunctions.XFGetCell("TRUE", "CONSOL", $D$3,"TOT_Entity","USD","Budget_Final",[1]Setup!C26,"PERIODIC",$B791,"TOPFLOW","TOP","TOP","top1",$C791,"45","Open_Acute_DIV1","TOP5","TOP6","REPORTED","TOP8")</f>
        <v>0</v>
      </c>
      <c r="EG791" s="228">
        <f>_xll.OneStreamExcelAddIn.XFFunctions.XFGetCell("TRUE", "CONSOL", $D$3,"TOT_Entity","USD","Budget_Final",[1]Setup!C27,"PERIODIC",$B791,"TOPFLOW","TOP","TOP","top1",$C791,"45","Open_Acute_DIV1","TOP5","TOP6","REPORTED","TOP8")</f>
        <v>0</v>
      </c>
      <c r="EH791" s="46">
        <f>_xll.OneStreamExcelAddIn.XFFunctions.XFGetCell("TRUE", "CONSOL", $D$3,"TOT_Entity","USD","Budget_Final",[1]Setup!C28,"PERIODIC",$B791,"TOPFLOW","TOP","TOP","top1",$C791,"45","Open_Acute_DIV1","TOP5","TOP6","REPORTED","TOP8")</f>
        <v>0</v>
      </c>
    </row>
    <row r="792" spans="2:138" x14ac:dyDescent="0.25">
      <c r="B792" s="51">
        <v>91001</v>
      </c>
      <c r="C792" s="51"/>
      <c r="D792" s="1" t="s">
        <v>250</v>
      </c>
      <c r="E792" s="227">
        <f>_xll.OneStreamExcelAddIn.XFFunctions.XFGetCell("TRUE", "CONSOL", $D$3,"TOT_Entity","USD","Actual",$E$3,"PERIODIC",$B792,"TOPFLOW","TOP","TOP","top1",$C792,"49","Open_Acute_DIV1","TOP5","TOP6","REPORTED","TOP8")</f>
        <v>11</v>
      </c>
      <c r="F792" s="227">
        <f>_xll.OneStreamExcelAddIn.XFFunctions.XFGetCell("TRUE", "CONSOL", $D$3,"TOT_Entity","Aggregated","Budget_Working",$E$3,"PERIODIC",$B792,"TOPFLOW","TOP","TOP","top1",$C792,"49","Open_Acute_DIV1","TOP5","TOP6","REPORTED","TOP8")</f>
        <v>11.45</v>
      </c>
      <c r="G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H792" s="55">
        <f t="shared" si="2145"/>
        <v>-3.9301310043668124E-2</v>
      </c>
      <c r="I792" s="41"/>
      <c r="J792" s="228">
        <f>_xll.OneStreamExcelAddIn.XFFunctions.XFGetCell("TRUE", "CONSOL", $D$3,"TOT_Entity","USD","Actual",$E$3,"YTD",$B792,"TOPFLOW","TOP","TOP","top1",$C792,"49","Open_Acute_DIV1","TOP5","TOP6","REPORTED","TOP8")</f>
        <v>61</v>
      </c>
      <c r="K792" s="228">
        <f>_xll.OneStreamExcelAddIn.XFFunctions.XFGetCell("TRUE", "CONSOL", $D$3,"TOT_Entity","Aggregated","Budget_Working",$E$3,"YTD",$B792,"TOPFLOW","TOP","TOP","top1",$C792,"49","Open_Acute_DIV1","TOP5","TOP6","REPORTED","TOP8")</f>
        <v>21.19</v>
      </c>
      <c r="L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M792" s="40">
        <f t="shared" si="2146"/>
        <v>-2.1236432279377063E-2</v>
      </c>
      <c r="N792" s="41"/>
      <c r="O792" s="228">
        <f>_xll.OneStreamExcelAddIn.XFFunctions.XFGetCell("TRUE", "CONSOL", $D$3,"TOT_Entity","USD","Actual",$F$3,"YTD",$B792,"TOPFLOW","TOP","TOP","top1",$C792,"49","Open_Acute_DIV1","TOP5","TOP6","REPORTED","TOP8")</f>
        <v>45</v>
      </c>
      <c r="P792" s="228">
        <f>_xll.OneStreamExcelAddIn.XFFunctions.XFGetCell("TRUE", "CONSOL", $D$3,"TOT_Entity","USD","Actual",$E$3,"YTD",$B792,"TOPFLOW","TOP","TOP","top1",$C792,"49","Open_Acute_DIV1","TOP5","TOP6","REPORTED","VAR_BW_PY_Actual")</f>
        <v>16</v>
      </c>
      <c r="Q792" s="40">
        <f t="shared" si="2147"/>
        <v>0.35555555555555557</v>
      </c>
      <c r="R792" s="41"/>
      <c r="S792" s="228">
        <f>_xll.OneStreamExcelAddIn.XFFunctions.XFGetCell("TRUE", "CONSOL", $D$3,"TOT_Entity","USD","MIDFCST",$E$3,"MTD",$B792,"TOPFLOW","TOP","TOP","top1",$C792,"49","Open_Acute_DIV1","TOP5","TOP6","REPORTED","TOP8")</f>
        <v>0</v>
      </c>
      <c r="T792" s="228">
        <f t="shared" si="2160"/>
        <v>11</v>
      </c>
      <c r="U792" s="40">
        <f t="shared" si="2161"/>
        <v>0</v>
      </c>
      <c r="V792" s="41"/>
      <c r="W792" s="42"/>
      <c r="X792" s="43"/>
      <c r="Y792" s="42"/>
      <c r="Z792" s="44"/>
      <c r="AA792" s="1"/>
      <c r="AB792" s="228">
        <f>_xll.OneStreamExcelAddIn.XFFunctions.XFGetCell("TRUE", "CONSOL", $D$3,"TOT_Entity","USD","Actual",[1]Setup!C4,"PERIODIC",$B792,"TOPFLOW","TOP","TOP","top1",$C792,"49","Open_Acute_DIV1","TOP5","TOP6","REPORTED","TOP8")</f>
        <v>18</v>
      </c>
      <c r="AC792" s="228">
        <f>_xll.OneStreamExcelAddIn.XFFunctions.XFGetCell("TRUE", "CONSOL", $D$3,"TOT_Entity","Aggregated","Budget_Working",[1]Setup!C4,"PERIODIC",$B792,"TOPFLOW","TOP","TOP","top1",$C792,"49","Open_Acute_DIV1","TOP5","TOP6","REPORTED","TOP8")</f>
        <v>9.74</v>
      </c>
      <c r="AD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AE792" s="40">
        <f t="shared" si="2148"/>
        <v>-4.6201232032854207E-2</v>
      </c>
      <c r="AG792" s="228">
        <f>_xll.OneStreamExcelAddIn.XFFunctions.XFGetCell("TRUE", "CONSOL", $D$3,"TOT_Entity","USD","Actual",[1]Setup!C5,"PERIODIC",$B792,"TOPFLOW","TOP","TOP","top1",$C792,"49","Open_Acute_DIV1","TOP5","TOP6","REPORTED","TOP8")</f>
        <v>22</v>
      </c>
      <c r="AH792" s="228">
        <f>_xll.OneStreamExcelAddIn.XFFunctions.XFGetCell("TRUE", "CONSOL", $D$3,"TOT_Entity","Aggregated","Budget_Working",[1]Setup!C5,"PERIODIC",$B792,"TOPFLOW","TOP","TOP","top1",$C792,"49","Open_Acute_DIV1","TOP5","TOP6","REPORTED","TOP8")</f>
        <v>0</v>
      </c>
      <c r="AI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AJ792" s="40">
        <f t="shared" si="2149"/>
        <v>0</v>
      </c>
      <c r="AL792" s="228">
        <f>_xll.OneStreamExcelAddIn.XFFunctions.XFGetCell("TRUE", "CONSOL", $D$3,"TOT_Entity","USD","Actual",[1]Setup!C6,"PERIODIC",$B792,"TOPFLOW","TOP","TOP","top1",$C792,"49","Open_Acute_DIV1","TOP5","TOP6","REPORTED","TOP8")</f>
        <v>10</v>
      </c>
      <c r="AM792" s="228">
        <f>_xll.OneStreamExcelAddIn.XFFunctions.XFGetCell("TRUE", "CONSOL", $D$3,"TOT_Entity","Aggregated","Budget_Working",[1]Setup!C6,"PERIODIC",$B792,"TOPFLOW","TOP","TOP","top1",$C792,"49","Open_Acute_DIV1","TOP5","TOP6","REPORTED","TOP8")</f>
        <v>0</v>
      </c>
      <c r="AN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AO792" s="40">
        <f t="shared" si="2150"/>
        <v>0</v>
      </c>
      <c r="AQ792" s="228">
        <f>_xll.OneStreamExcelAddIn.XFFunctions.XFGetCell("TRUE", "CONSOL", $D$3,"TOT_Entity","USD","Actual",[1]Setup!C7,"PERIODIC",$B792,"TOPFLOW","TOP","TOP","top1",$C792,"49","Open_Acute_DIV1","TOP5","TOP6","REPORTED","TOP8")</f>
        <v>11</v>
      </c>
      <c r="AR792" s="228">
        <f>_xll.OneStreamExcelAddIn.XFFunctions.XFGetCell("TRUE", "CONSOL", $D$3,"TOT_Entity","Aggregated","Budget_Working",[1]Setup!C7,"PERIODIC",$B792,"TOPFLOW","TOP","TOP","top1",$C792,"49","Open_Acute_DIV1","TOP5","TOP6","REPORTED","TOP8")</f>
        <v>11.45</v>
      </c>
      <c r="AS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AT792" s="40">
        <f t="shared" si="2151"/>
        <v>-3.9301310043668124E-2</v>
      </c>
      <c r="AV792" s="228">
        <f>_xll.OneStreamExcelAddIn.XFFunctions.XFGetCell("TRUE", "CONSOL", $D$3,"TOT_Entity","USD","Actual",[1]Setup!C8,"PERIODIC",$B792,"TOPFLOW","TOP","TOP","top1",$C792,"49","Open_Acute_DIV1","TOP5","TOP6","REPORTED","TOP8")</f>
        <v>-61</v>
      </c>
      <c r="AW792" s="228">
        <f>_xll.OneStreamExcelAddIn.XFFunctions.XFGetCell("TRUE", "CONSOL", $D$3,"TOT_Entity","Aggregated","Budget_Working",[1]Setup!C8,"PERIODIC",$B792,"TOPFLOW","TOP","TOP","top1",$C792,"49","Open_Acute_DIV1","TOP5","TOP6","REPORTED","TOP8")</f>
        <v>12.44</v>
      </c>
      <c r="AX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AY792" s="40">
        <f t="shared" si="2152"/>
        <v>-3.6173633440514469E-2</v>
      </c>
      <c r="BA792" s="228">
        <f>_xll.OneStreamExcelAddIn.XFFunctions.XFGetCell("TRUE", "CONSOL", $D$3,"TOT_Entity","USD","Actual",[1]Setup!C9,"PERIODIC",$B792,"TOPFLOW","TOP","TOP","top1",$C792,"49","Open_Acute_DIV1","TOP5","TOP6","REPORTED","TOP8")</f>
        <v>0</v>
      </c>
      <c r="BB792" s="228">
        <f>_xll.OneStreamExcelAddIn.XFFunctions.XFGetCell("TRUE", "CONSOL", $D$3,"TOT_Entity","Aggregated","Budget_Working",[1]Setup!C9,"PERIODIC",$B792,"TOPFLOW","TOP","TOP","top1",$C792,"49","Open_Acute_DIV1","TOP5","TOP6","REPORTED","TOP8")</f>
        <v>9.14</v>
      </c>
      <c r="BC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BD792" s="40">
        <f t="shared" si="2153"/>
        <v>-4.923413566739606E-2</v>
      </c>
      <c r="BF792" s="228">
        <f>_xll.OneStreamExcelAddIn.XFFunctions.XFGetCell("TRUE", "CONSOL", $D$3,"TOT_Entity","USD","Actual",[1]Setup!C10,"PERIODIC",$B792,"TOPFLOW","TOP","TOP","top1",$C792,"49","Open_Acute_DIV1","TOP5","TOP6","REPORTED","TOP8")</f>
        <v>0</v>
      </c>
      <c r="BG792" s="228">
        <f>_xll.OneStreamExcelAddIn.XFFunctions.XFGetCell("TRUE", "CONSOL", $D$3,"TOT_Entity","Aggregated","Budget_Working",[1]Setup!C10,"PERIODIC",$B792,"TOPFLOW","TOP","TOP","top1",$C792,"49","Open_Acute_DIV1","TOP5","TOP6","REPORTED","TOP8")</f>
        <v>0</v>
      </c>
      <c r="BH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BI792" s="40">
        <f t="shared" si="2154"/>
        <v>0</v>
      </c>
      <c r="BK792" s="228">
        <f>_xll.OneStreamExcelAddIn.XFFunctions.XFGetCell("TRUE", "CONSOL", $D$3,"TOT_Entity","USD","Actual",[1]Setup!C11,"PERIODIC",$B792,"TOPFLOW","TOP","TOP","top1",$C792,"49","Open_Acute_DIV1","TOP5","TOP6","REPORTED","TOP8")</f>
        <v>0</v>
      </c>
      <c r="BL792" s="228">
        <f>_xll.OneStreamExcelAddIn.XFFunctions.XFGetCell("TRUE", "CONSOL", $D$3,"TOT_Entity","Aggregated","Budget_Working",[1]Setup!C11,"PERIODIC",$B792,"TOPFLOW","TOP","TOP","top1",$C792,"49","Open_Acute_DIV1","TOP5","TOP6","REPORTED","TOP8")</f>
        <v>26.13</v>
      </c>
      <c r="BM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BN792" s="40">
        <f t="shared" si="2155"/>
        <v>-1.7221584385763492E-2</v>
      </c>
      <c r="BP792" s="228">
        <f>_xll.OneStreamExcelAddIn.XFFunctions.XFGetCell("TRUE", "CONSOL", $D$3,"TOT_Entity","USD","Actual",[1]Setup!C12,"PERIODIC",$B792,"TOPFLOW","TOP","TOP","top1",$C792,"49","Open_Acute_DIV1","TOP5","TOP6","REPORTED","TOP8")</f>
        <v>0</v>
      </c>
      <c r="BQ792" s="228">
        <f>_xll.OneStreamExcelAddIn.XFFunctions.XFGetCell("TRUE", "CONSOL", $D$3,"TOT_Entity","Aggregated","Budget_Working",[1]Setup!C12,"PERIODIC",$B792,"TOPFLOW","TOP","TOP","top1",$C792,"49","Open_Acute_DIV1","TOP5","TOP6","REPORTED","TOP8")</f>
        <v>26.23</v>
      </c>
      <c r="BR792" s="228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BS792" s="40">
        <f t="shared" si="2156"/>
        <v>-1.715592832634388E-2</v>
      </c>
      <c r="BU792" s="228">
        <f>_xll.OneStreamExcelAddIn.XFFunctions.XFGetCell("TRUE", "CONSOL", $D$3,"TOT_Entity","USD","Actual",[1]Setup!C13,"PERIODIC",$B792,"TOPFLOW","TOP","TOP","top1",$C792,"49","Open_Acute_DIV1","TOP5","TOP6","REPORTED","TOP8")</f>
        <v>0</v>
      </c>
      <c r="BV792" s="228">
        <f>_xll.OneStreamExcelAddIn.XFFunctions.XFGetCell("TRUE", "CONSOL", $D$3,"TOT_Entity","Aggregated","Budget_Working",[1]Setup!C13,"PERIODIC",$B792,"TOPFLOW","TOP","TOP","top1",$C792,"49","Open_Acute_DIV1","TOP5","TOP6","REPORTED","TOP8")</f>
        <v>22.34</v>
      </c>
      <c r="BW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BX792" s="40">
        <f t="shared" si="2157"/>
        <v>-2.0143240823634737E-2</v>
      </c>
      <c r="BZ792" s="228">
        <f>_xll.OneStreamExcelAddIn.XFFunctions.XFGetCell("TRUE", "CONSOL", $D$3,"TOT_Entity","USD","Actual",[1]Setup!C14,"PERIODIC",$B792,"TOPFLOW","TOP","TOP","top1",$C792,"49","Open_Acute_DIV1","TOP5","TOP6","REPORTED","TOP8")</f>
        <v>0</v>
      </c>
      <c r="CA792" s="228">
        <f>_xll.OneStreamExcelAddIn.XFFunctions.XFGetCell("TRUE", "CONSOL", $D$3,"TOT_Entity","Aggregated","Budget_Working",[1]Setup!C14,"PERIODIC",$B792,"TOPFLOW","TOP","TOP","top1",$C792,"49","Open_Acute_DIV1","TOP5","TOP6","REPORTED","TOP8")</f>
        <v>0</v>
      </c>
      <c r="CB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CC792" s="40">
        <f t="shared" si="2158"/>
        <v>0</v>
      </c>
      <c r="CE792" s="228">
        <f>_xll.OneStreamExcelAddIn.XFFunctions.XFGetCell("TRUE", "CONSOL", $D$3,"TOT_Entity","USD","Actual",[1]Setup!C15,"PERIODIC",$B792,"TOPFLOW","TOP","TOP","top1",$C792,"49","Open_Acute_DIV1","TOP5","TOP6","REPORTED","TOP8")</f>
        <v>0</v>
      </c>
      <c r="CF792" s="228">
        <f>_xll.OneStreamExcelAddIn.XFFunctions.XFGetCell("TRUE", "CONSOL", $D$3,"TOT_Entity","Aggregated","Budget_Working",[1]Setup!C15,"PERIODIC",$B792,"TOPFLOW","TOP","TOP","top1",$C792,"49","Open_Acute_DIV1","TOP5","TOP6","REPORTED","TOP8")</f>
        <v>18.940000000000001</v>
      </c>
      <c r="CG792" s="46">
        <f>_xll.OneStreamExcelAddIn.XFFunctions.XFGetCell("TRUE", "CONSOL", $D$3,"TOT_Entity","USD","Actual",$E$3,"PERIODIC",$B792,"TOPFLOW","TOP","TOP","top1",$C792,"49","Open_Acute_DIV1","TOP5","TOP6","REPORTED","VAR_bw_Budget")</f>
        <v>-0.45</v>
      </c>
      <c r="CH792" s="40">
        <f t="shared" si="2159"/>
        <v>-2.3759239704329461E-2</v>
      </c>
      <c r="CI792" s="15"/>
      <c r="CJ792" s="228">
        <f>_xll.OneStreamExcelAddIn.XFFunctions.XFGetCell("TRUE", "CONSOL", $D$3,"TOT_Entity","USD","Actual",[1]Setup!C4,"PERIODIC",$B792,"TOPFLOW","TOP","TOP","top1",$C792,"49","Open_Acute_DIV1","TOP5","TOP6","REPORTED","TOP8")</f>
        <v>18</v>
      </c>
      <c r="CK792" s="228">
        <f>_xll.OneStreamExcelAddIn.XFFunctions.XFGetCell("TRUE", "CONSOL", $D$3,"TOT_Entity","USD","Actual",[1]Setup!C5,"PERIODIC",$B792,"TOPFLOW","TOP","TOP","top1",$C792,"49","Open_Acute_DIV1","TOP5","TOP6","REPORTED","TOP8")</f>
        <v>22</v>
      </c>
      <c r="CL792" s="46">
        <f>_xll.OneStreamExcelAddIn.XFFunctions.XFGetCell("TRUE", "CONSOL", $D$3,"TOT_Entity","USD","Actual",[1]Setup!C6,"PERIODIC",$B792,"TOPFLOW","TOP","TOP","top1",$C792,"49","Open_Acute_DIV1","TOP5","TOP6","REPORTED","TOP8")</f>
        <v>10</v>
      </c>
      <c r="CM792" s="228">
        <f>_xll.OneStreamExcelAddIn.XFFunctions.XFGetCell("TRUE", "CONSOL", $D$3,"TOT_Entity","USD","Actual",[1]Setup!C7,"PERIODIC",$B792,"TOPFLOW","TOP","TOP","top1",$C792,"49","Open_Acute_DIV1","TOP5","TOP6","REPORTED","TOP8")</f>
        <v>11</v>
      </c>
      <c r="CN792" s="228">
        <f>_xll.OneStreamExcelAddIn.XFFunctions.XFGetCell("TRUE", "CONSOL", $D$3,"TOT_Entity","USD","Actual",[1]Setup!C8,"PERIODIC",$B792,"TOPFLOW","TOP","TOP","top1",$C792,"49","Open_Acute_DIV1","TOP5","TOP6","REPORTED","TOP8")</f>
        <v>-61</v>
      </c>
      <c r="CO792" s="46">
        <f>_xll.OneStreamExcelAddIn.XFFunctions.XFGetCell("TRUE", "CONSOL", $D$3,"TOT_Entity","USD","Actual",[1]Setup!C9,"PERIODIC",$B792,"TOPFLOW","TOP","TOP","top1",$C792,"49","Open_Acute_DIV1","TOP5","TOP6","REPORTED","TOP8")</f>
        <v>0</v>
      </c>
      <c r="CP792" s="228">
        <f>_xll.OneStreamExcelAddIn.XFFunctions.XFGetCell("TRUE", "CONSOL", $D$3,"TOT_Entity","USD","Actual",[1]Setup!C10,"PERIODIC",$B792,"TOPFLOW","TOP","TOP","top1",$C792,"49","Open_Acute_DIV1","TOP5","TOP6","REPORTED","TOP8")</f>
        <v>0</v>
      </c>
      <c r="CQ792" s="228">
        <f>_xll.OneStreamExcelAddIn.XFFunctions.XFGetCell("TRUE", "CONSOL", $D$3,"TOT_Entity","USD","Actual",[1]Setup!C11,"PERIODIC",$B792,"TOPFLOW","TOP","TOP","top1",$C792,"49","Open_Acute_DIV1","TOP5","TOP6","REPORTED","TOP8")</f>
        <v>0</v>
      </c>
      <c r="CR792" s="46">
        <f>_xll.OneStreamExcelAddIn.XFFunctions.XFGetCell("TRUE", "CONSOL", $D$3,"TOT_Entity","USD","Actual",[1]Setup!C12,"PERIODIC",$B792,"TOPFLOW","TOP","TOP","top1",$C792,"49","Open_Acute_DIV1","TOP5","TOP6","REPORTED","TOP8")</f>
        <v>0</v>
      </c>
      <c r="CS792" s="228">
        <f>_xll.OneStreamExcelAddIn.XFFunctions.XFGetCell("TRUE", "CONSOL", $D$3,"TOT_Entity","USD","Actual",[1]Setup!C13,"PERIODIC",$B792,"TOPFLOW","TOP","TOP","top1",$C792,"49","Open_Acute_DIV1","TOP5","TOP6","REPORTED","TOP8")</f>
        <v>0</v>
      </c>
      <c r="CT792" s="228">
        <f>_xll.OneStreamExcelAddIn.XFFunctions.XFGetCell("TRUE", "CONSOL", $D$3,"TOT_Entity","USD","Actual",[1]Setup!C14,"PERIODIC",$B792,"TOPFLOW","TOP","TOP","top1",$C792,"49","Open_Acute_DIV1","TOP5","TOP6","REPORTED","TOP8")</f>
        <v>0</v>
      </c>
      <c r="CU792" s="46">
        <f>_xll.OneStreamExcelAddIn.XFFunctions.XFGetCell("TRUE", "CONSOL", $D$3,"TOT_Entity","USD","Actual",[1]Setup!C15,"PERIODIC",$B792,"TOPFLOW","TOP","TOP","top1",$C792,"49","Open_Acute_DIV1","TOP5","TOP6","REPORTED","TOP8")</f>
        <v>0</v>
      </c>
      <c r="CV792" s="15"/>
      <c r="CW792" s="228">
        <f>_xll.OneStreamExcelAddIn.XFFunctions.XFGetCell("TRUE", "CONSOL", $D$3,"TOT_Entity","USD","Actual",[1]Setup!C17,"PERIODIC",$B792,"TOPFLOW","TOP","TOP","top1",$C792,"49","Open_Acute_DIV1","TOP5","TOP6","REPORTED","TOP8")</f>
        <v>24</v>
      </c>
      <c r="CX792" s="228">
        <f>_xll.OneStreamExcelAddIn.XFFunctions.XFGetCell("TRUE", "CONSOL", $D$3,"TOT_Entity","USD","Actual",[1]Setup!C18,"PERIODIC",$B792,"TOPFLOW","TOP","TOP","top1",$C792,"49","Open_Acute_DIV1","TOP5","TOP6","REPORTED","TOP8")</f>
        <v>3</v>
      </c>
      <c r="CY792" s="46">
        <f>_xll.OneStreamExcelAddIn.XFFunctions.XFGetCell("TRUE", "CONSOL", $D$3,"TOT_Entity","USD","Actual",[1]Setup!C19,"PERIODIC",$B792,"TOPFLOW","TOP","TOP","top1",$C792,"49","Open_Acute_DIV1","TOP5","TOP6","REPORTED","TOP8")</f>
        <v>5</v>
      </c>
      <c r="CZ792" s="228">
        <f>_xll.OneStreamExcelAddIn.XFFunctions.XFGetCell("TRUE", "CONSOL", $D$3,"TOT_Entity","USD","Actual",[1]Setup!C20,"PERIODIC",$B792,"TOPFLOW","TOP","TOP","top1",$C792,"49","Open_Acute_DIV1","TOP5","TOP6","REPORTED","TOP8")</f>
        <v>13</v>
      </c>
      <c r="DA792" s="228">
        <f>_xll.OneStreamExcelAddIn.XFFunctions.XFGetCell("TRUE", "CONSOL", $D$3,"TOT_Entity","USD","Actual",[1]Setup!C21,"PERIODIC",$B792,"TOPFLOW","TOP","TOP","top1",$C792,"49","Open_Acute_DIV1","TOP5","TOP6","REPORTED","TOP8")</f>
        <v>10</v>
      </c>
      <c r="DB792" s="46">
        <f>_xll.OneStreamExcelAddIn.XFFunctions.XFGetCell("TRUE", "CONSOL", $D$3,"TOT_Entity","USD","Actual",[1]Setup!C22,"PERIODIC",$B792,"TOPFLOW","TOP","TOP","top1",$C792,"49","Open_Acute_DIV1","TOP5","TOP6","REPORTED","TOP8")</f>
        <v>14</v>
      </c>
      <c r="DC792" s="228">
        <f>_xll.OneStreamExcelAddIn.XFFunctions.XFGetCell("TRUE", "CONSOL", $D$3,"TOT_Entity","USD","Actual",[1]Setup!C23,"PERIODIC",$B792,"TOPFLOW","TOP","TOP","top1",$C792,"49","Open_Acute_DIV1","TOP5","TOP6","REPORTED","TOP8")</f>
        <v>1</v>
      </c>
      <c r="DD792" s="228">
        <f>_xll.OneStreamExcelAddIn.XFFunctions.XFGetCell("TRUE", "CONSOL", $D$3,"TOT_Entity","USD","Actual",[1]Setup!C24,"PERIODIC",$B792,"TOPFLOW","TOP","TOP","top1",$C792,"49","Open_Acute_DIV1","TOP5","TOP6","REPORTED","TOP8")</f>
        <v>26</v>
      </c>
      <c r="DE792" s="46">
        <f>_xll.OneStreamExcelAddIn.XFFunctions.XFGetCell("TRUE", "CONSOL", $D$3,"TOT_Entity","USD","Actual",[1]Setup!C25,"PERIODIC",$B792,"TOPFLOW","TOP","TOP","top1",$C792,"49","Open_Acute_DIV1","TOP5","TOP6","REPORTED","TOP8")</f>
        <v>0</v>
      </c>
      <c r="DF792" s="228">
        <f>_xll.OneStreamExcelAddIn.XFFunctions.XFGetCell("TRUE", "CONSOL", $D$3,"TOT_Entity","USD","Actual",[1]Setup!C26,"PERIODIC",$B792,"TOPFLOW","TOP","TOP","top1",$C792,"49","Open_Acute_DIV1","TOP5","TOP6","REPORTED","TOP8")</f>
        <v>37</v>
      </c>
      <c r="DG792" s="228">
        <f>_xll.OneStreamExcelAddIn.XFFunctions.XFGetCell("TRUE", "CONSOL", $D$3,"TOT_Entity","USD","Actual",[1]Setup!C27,"PERIODIC",$B792,"TOPFLOW","TOP","TOP","top1",$C792,"49","Open_Acute_DIV1","TOP5","TOP6","REPORTED","TOP8")</f>
        <v>85</v>
      </c>
      <c r="DH792" s="46">
        <f>_xll.OneStreamExcelAddIn.XFFunctions.XFGetCell("TRUE", "CONSOL", $D$3,"TOT_Entity","USD","Actual",[1]Setup!C28,"PERIODIC",$B792,"TOPFLOW","TOP","TOP","top1",$C792,"49","Open_Acute_DIV1","TOP5","TOP6","REPORTED","TOP8")</f>
        <v>43</v>
      </c>
      <c r="DI792" s="15"/>
      <c r="DJ792" s="228">
        <f>_xll.OneStreamExcelAddIn.XFFunctions.XFGetCell("TRUE", "CONSOL", $D$3,"TOT_Entity","Aggregated","Budget_Working",[1]Setup!C4,"PERIODIC",$B792,"TOPFLOW","TOP","TOP","top1",$C792,"49","Open_Acute_DIV1","TOP5","TOP6","REPORTED","TOP8")</f>
        <v>9.74</v>
      </c>
      <c r="DK792" s="228">
        <f>_xll.OneStreamExcelAddIn.XFFunctions.XFGetCell("TRUE", "CONSOL", $D$3,"TOT_Entity","Aggregated","Budget_Working",[1]Setup!C5,"PERIODIC",$B792,"TOPFLOW","TOP","TOP","top1",$C792,"49","Open_Acute_DIV1","TOP5","TOP6","REPORTED","TOP8")</f>
        <v>0</v>
      </c>
      <c r="DL792" s="46">
        <f>_xll.OneStreamExcelAddIn.XFFunctions.XFGetCell("TRUE", "CONSOL", $D$3,"TOT_Entity","Aggregated","Budget_Working",[1]Setup!C6,"PERIODIC",$B792,"TOPFLOW","TOP","TOP","top1",$C792,"49","Open_Acute_DIV1","TOP5","TOP6","REPORTED","TOP8")</f>
        <v>0</v>
      </c>
      <c r="DM792" s="228">
        <f>_xll.OneStreamExcelAddIn.XFFunctions.XFGetCell("TRUE", "CONSOL", $D$3,"TOT_Entity","Aggregated","Budget_Working",[1]Setup!C7,"PERIODIC",$B792,"TOPFLOW","TOP","TOP","top1",$C792,"49","Open_Acute_DIV1","TOP5","TOP6","REPORTED","TOP8")</f>
        <v>11.45</v>
      </c>
      <c r="DN792" s="228">
        <f>_xll.OneStreamExcelAddIn.XFFunctions.XFGetCell("TRUE", "CONSOL", $D$3,"TOT_Entity","Aggregated","Budget_Working",[1]Setup!C8,"PERIODIC",$B792,"TOPFLOW","TOP","TOP","top1",$C792,"49","Open_Acute_DIV1","TOP5","TOP6","REPORTED","TOP8")</f>
        <v>12.44</v>
      </c>
      <c r="DO792" s="46">
        <f>_xll.OneStreamExcelAddIn.XFFunctions.XFGetCell("TRUE", "CONSOL", $D$3,"TOT_Entity","Aggregated","Budget_Working",[1]Setup!C9,"PERIODIC",$B792,"TOPFLOW","TOP","TOP","top1",$C792,"49","Open_Acute_DIV1","TOP5","TOP6","REPORTED","TOP8")</f>
        <v>9.14</v>
      </c>
      <c r="DP792" s="228">
        <f>_xll.OneStreamExcelAddIn.XFFunctions.XFGetCell("TRUE", "CONSOL", $D$3,"TOT_Entity","Aggregated","Budget_Working",[1]Setup!C10,"PERIODIC",$B792,"TOPFLOW","TOP","TOP","top1",$C792,"49","Open_Acute_DIV1","TOP5","TOP6","REPORTED","TOP8")</f>
        <v>0</v>
      </c>
      <c r="DQ792" s="228">
        <f>_xll.OneStreamExcelAddIn.XFFunctions.XFGetCell("TRUE", "CONSOL", $D$3,"TOT_Entity","Aggregated","Budget_Working",[1]Setup!C11,"PERIODIC",$B792,"TOPFLOW","TOP","TOP","top1",$C792,"49","Open_Acute_DIV1","TOP5","TOP6","REPORTED","TOP8")</f>
        <v>26.13</v>
      </c>
      <c r="DR792" s="46">
        <f>_xll.OneStreamExcelAddIn.XFFunctions.XFGetCell("TRUE", "CONSOL", $D$3,"TOT_Entity","Aggregated","Budget_Working",[1]Setup!C12,"PERIODIC",$B792,"TOPFLOW","TOP","TOP","top1",$C792,"49","Open_Acute_DIV1","TOP5","TOP6","REPORTED","TOP8")</f>
        <v>26.23</v>
      </c>
      <c r="DS792" s="228">
        <f>_xll.OneStreamExcelAddIn.XFFunctions.XFGetCell("TRUE", "CONSOL", $D$3,"TOT_Entity","Aggregated","Budget_Working",[1]Setup!C13,"PERIODIC",$B792,"TOPFLOW","TOP","TOP","top1",$C792,"49","Open_Acute_DIV1","TOP5","TOP6","REPORTED","TOP8")</f>
        <v>22.34</v>
      </c>
      <c r="DT792" s="228">
        <f>_xll.OneStreamExcelAddIn.XFFunctions.XFGetCell("TRUE", "CONSOL", $D$3,"TOT_Entity","Aggregated","Budget_Working",[1]Setup!C14,"PERIODIC",$B792,"TOPFLOW","TOP","TOP","top1",$C792,"49","Open_Acute_DIV1","TOP5","TOP6","REPORTED","TOP8")</f>
        <v>0</v>
      </c>
      <c r="DU792" s="46">
        <f>_xll.OneStreamExcelAddIn.XFFunctions.XFGetCell("TRUE", "CONSOL", $D$3,"TOT_Entity","Aggregated","Budget_Working",[1]Setup!C15,"PERIODIC",$B792,"TOPFLOW","TOP","TOP","top1",$C792,"49","Open_Acute_DIV1","TOP5","TOP6","REPORTED","TOP8")</f>
        <v>18.940000000000001</v>
      </c>
      <c r="DV792" s="15"/>
      <c r="DW792" s="228">
        <f>_xll.OneStreamExcelAddIn.XFFunctions.XFGetCell("TRUE", "CONSOL", $D$3,"TOT_Entity","USD","Budget_Final",[1]Setup!C17,"PERIODIC",$B792,"TOPFLOW","TOP","TOP","top1",$C792,"49","Open_Acute_DIV1","TOP5","TOP6","REPORTED","TOP8")</f>
        <v>5.9999999040000001</v>
      </c>
      <c r="DX792" s="228">
        <f>_xll.OneStreamExcelAddIn.XFFunctions.XFGetCell("TRUE", "CONSOL", $D$3,"TOT_Entity","USD","Budget_Final",[1]Setup!C18,"PERIODIC",$B792,"TOPFLOW","TOP","TOP","top1",$C792,"49","Open_Acute_DIV1","TOP5","TOP6","REPORTED","TOP8")</f>
        <v>7.999999785</v>
      </c>
      <c r="DY792" s="46">
        <f>_xll.OneStreamExcelAddIn.XFFunctions.XFGetCell("TRUE", "CONSOL", $D$3,"TOT_Entity","USD","Budget_Final",[1]Setup!C19,"PERIODIC",$B792,"TOPFLOW","TOP","TOP","top1",$C792,"49","Open_Acute_DIV1","TOP5","TOP6","REPORTED","TOP8")</f>
        <v>11.99999968</v>
      </c>
      <c r="DZ792" s="228">
        <f>_xll.OneStreamExcelAddIn.XFFunctions.XFGetCell("TRUE", "CONSOL", $D$3,"TOT_Entity","USD","Budget_Final",[1]Setup!C20,"PERIODIC",$B792,"TOPFLOW","TOP","TOP","top1",$C792,"49","Open_Acute_DIV1","TOP5","TOP6","REPORTED","TOP8")</f>
        <v>28.999999701</v>
      </c>
      <c r="EA792" s="228">
        <f>_xll.OneStreamExcelAddIn.XFFunctions.XFGetCell("TRUE", "CONSOL", $D$3,"TOT_Entity","USD","Budget_Final",[1]Setup!C21,"PERIODIC",$B792,"TOPFLOW","TOP","TOP","top1",$C792,"49","Open_Acute_DIV1","TOP5","TOP6","REPORTED","TOP8")</f>
        <v>9.0000004279999999</v>
      </c>
      <c r="EB792" s="46">
        <f>_xll.OneStreamExcelAddIn.XFFunctions.XFGetCell("TRUE", "CONSOL", $D$3,"TOT_Entity","USD","Budget_Final",[1]Setup!C22,"PERIODIC",$B792,"TOPFLOW","TOP","TOP","top1",$C792,"49","Open_Acute_DIV1","TOP5","TOP6","REPORTED","TOP8")</f>
        <v>6.0000000130000002</v>
      </c>
      <c r="EC792" s="228">
        <f>_xll.OneStreamExcelAddIn.XFFunctions.XFGetCell("TRUE", "CONSOL", $D$3,"TOT_Entity","USD","Budget_Final",[1]Setup!C23,"PERIODIC",$B792,"TOPFLOW","TOP","TOP","top1",$C792,"49","Open_Acute_DIV1","TOP5","TOP6","REPORTED","TOP8")</f>
        <v>0</v>
      </c>
      <c r="ED792" s="228">
        <f>_xll.OneStreamExcelAddIn.XFFunctions.XFGetCell("TRUE", "CONSOL", $D$3,"TOT_Entity","USD","Budget_Final",[1]Setup!C24,"PERIODIC",$B792,"TOPFLOW","TOP","TOP","top1",$C792,"49","Open_Acute_DIV1","TOP5","TOP6","REPORTED","TOP8")</f>
        <v>0</v>
      </c>
      <c r="EE792" s="46">
        <f>_xll.OneStreamExcelAddIn.XFFunctions.XFGetCell("TRUE", "CONSOL", $D$3,"TOT_Entity","USD","Budget_Final",[1]Setup!C25,"PERIODIC",$B792,"TOPFLOW","TOP","TOP","top1",$C792,"49","Open_Acute_DIV1","TOP5","TOP6","REPORTED","TOP8")</f>
        <v>16.999999764999998</v>
      </c>
      <c r="EF792" s="228">
        <f>_xll.OneStreamExcelAddIn.XFFunctions.XFGetCell("TRUE", "CONSOL", $D$3,"TOT_Entity","USD","Budget_Final",[1]Setup!C26,"PERIODIC",$B792,"TOPFLOW","TOP","TOP","top1",$C792,"49","Open_Acute_DIV1","TOP5","TOP6","REPORTED","TOP8")</f>
        <v>9.0000000660000001</v>
      </c>
      <c r="EG792" s="228">
        <f>_xll.OneStreamExcelAddIn.XFFunctions.XFGetCell("TRUE", "CONSOL", $D$3,"TOT_Entity","USD","Budget_Final",[1]Setup!C27,"PERIODIC",$B792,"TOPFLOW","TOP","TOP","top1",$C792,"49","Open_Acute_DIV1","TOP5","TOP6","REPORTED","TOP8")</f>
        <v>9.0000000720000006</v>
      </c>
      <c r="EH792" s="46">
        <f>_xll.OneStreamExcelAddIn.XFFunctions.XFGetCell("TRUE", "CONSOL", $D$3,"TOT_Entity","USD","Budget_Final",[1]Setup!C28,"PERIODIC",$B792,"TOPFLOW","TOP","TOP","top1",$C792,"49","Open_Acute_DIV1","TOP5","TOP6","REPORTED","TOP8")</f>
        <v>9.0000000870000001</v>
      </c>
    </row>
    <row r="793" spans="2:138" x14ac:dyDescent="0.25">
      <c r="B793" s="51">
        <v>91001</v>
      </c>
      <c r="C793" s="51"/>
      <c r="D793" s="1" t="s">
        <v>251</v>
      </c>
      <c r="E793" s="227">
        <f>_xll.OneStreamExcelAddIn.XFFunctions.XFGetCell("TRUE", "CONSOL", $D$3,"TOT_Entity","USD","Actual",$E$3,"PERIODIC",$B793,"TOPFLOW","TOP","TOP","top1",$C793,"51","Open_Acute_DIV1","TOP5","TOP6","REPORTED","TOP8")</f>
        <v>0</v>
      </c>
      <c r="F793" s="227">
        <f>_xll.OneStreamExcelAddIn.XFFunctions.XFGetCell("TRUE", "CONSOL", $D$3,"TOT_Entity","Aggregated","Budget_Working",$E$3,"PERIODIC",$B793,"TOPFLOW","TOP","TOP","top1",$C793,"51","Open_Acute_DIV1","TOP5","TOP6","REPORTED","TOP8")</f>
        <v>0</v>
      </c>
      <c r="G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H793" s="55">
        <f t="shared" si="2145"/>
        <v>0</v>
      </c>
      <c r="I793" s="41"/>
      <c r="J793" s="228">
        <f>_xll.OneStreamExcelAddIn.XFFunctions.XFGetCell("TRUE", "CONSOL", $D$3,"TOT_Entity","USD","Actual",$E$3,"YTD",$B793,"TOPFLOW","TOP","TOP","top1",$C793,"51","Open_Acute_DIV1","TOP5","TOP6","REPORTED","TOP8")</f>
        <v>0</v>
      </c>
      <c r="K793" s="228">
        <f>_xll.OneStreamExcelAddIn.XFFunctions.XFGetCell("TRUE", "CONSOL", $D$3,"TOT_Entity","Aggregated","Budget_Working",$E$3,"YTD",$B793,"TOPFLOW","TOP","TOP","top1",$C793,"51","Open_Acute_DIV1","TOP5","TOP6","REPORTED","TOP8")</f>
        <v>0</v>
      </c>
      <c r="L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M793" s="40">
        <f t="shared" si="2146"/>
        <v>0</v>
      </c>
      <c r="N793" s="41"/>
      <c r="O793" s="228">
        <f>_xll.OneStreamExcelAddIn.XFFunctions.XFGetCell("TRUE", "CONSOL", $D$3,"TOT_Entity","USD","Actual",$F$3,"YTD",$B793,"TOPFLOW","TOP","TOP","top1",$C793,"51","Open_Acute_DIV1","TOP5","TOP6","REPORTED","TOP8")</f>
        <v>0</v>
      </c>
      <c r="P793" s="228">
        <f>_xll.OneStreamExcelAddIn.XFFunctions.XFGetCell("TRUE", "CONSOL", $D$3,"TOT_Entity","USD","Actual",$E$3,"YTD",$B793,"TOPFLOW","TOP","TOP","top1",$C793,"51","Open_Acute_DIV1","TOP5","TOP6","REPORTED","VAR_BW_PY_Actual")</f>
        <v>0</v>
      </c>
      <c r="Q793" s="40">
        <f t="shared" si="2147"/>
        <v>0</v>
      </c>
      <c r="R793" s="41"/>
      <c r="S793" s="228">
        <f>_xll.OneStreamExcelAddIn.XFFunctions.XFGetCell("TRUE", "CONSOL", $D$3,"TOT_Entity","USD","MIDFCST",$E$3,"MTD",$B793,"TOPFLOW","TOP","TOP","top1",$C793,"51","Open_Acute_DIV1","TOP5","TOP6","REPORTED","TOP8")</f>
        <v>0</v>
      </c>
      <c r="T793" s="228">
        <f t="shared" si="2160"/>
        <v>0</v>
      </c>
      <c r="U793" s="40">
        <f t="shared" si="2161"/>
        <v>0</v>
      </c>
      <c r="V793" s="41"/>
      <c r="W793" s="42"/>
      <c r="X793" s="43"/>
      <c r="Y793" s="42"/>
      <c r="Z793" s="44"/>
      <c r="AA793" s="1"/>
      <c r="AB793" s="228">
        <f>_xll.OneStreamExcelAddIn.XFFunctions.XFGetCell("TRUE", "CONSOL", $D$3,"TOT_Entity","USD","Actual",[1]Setup!C4,"PERIODIC",$B793,"TOPFLOW","TOP","TOP","top1",$C793,"51","Open_Acute_DIV1","TOP5","TOP6","REPORTED","TOP8")</f>
        <v>0</v>
      </c>
      <c r="AC793" s="228">
        <f>_xll.OneStreamExcelAddIn.XFFunctions.XFGetCell("TRUE", "CONSOL", $D$3,"TOT_Entity","Aggregated","Budget_Working",[1]Setup!C4,"PERIODIC",$B793,"TOPFLOW","TOP","TOP","top1",$C793,"51","Open_Acute_DIV1","TOP5","TOP6","REPORTED","TOP8")</f>
        <v>0</v>
      </c>
      <c r="AD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AE793" s="40">
        <f t="shared" si="2148"/>
        <v>0</v>
      </c>
      <c r="AG793" s="228">
        <f>_xll.OneStreamExcelAddIn.XFFunctions.XFGetCell("TRUE", "CONSOL", $D$3,"TOT_Entity","USD","Actual",[1]Setup!C5,"PERIODIC",$B793,"TOPFLOW","TOP","TOP","top1",$C793,"51","Open_Acute_DIV1","TOP5","TOP6","REPORTED","TOP8")</f>
        <v>0</v>
      </c>
      <c r="AH793" s="228">
        <f>_xll.OneStreamExcelAddIn.XFFunctions.XFGetCell("TRUE", "CONSOL", $D$3,"TOT_Entity","Aggregated","Budget_Working",[1]Setup!C5,"PERIODIC",$B793,"TOPFLOW","TOP","TOP","top1",$C793,"51","Open_Acute_DIV1","TOP5","TOP6","REPORTED","TOP8")</f>
        <v>0</v>
      </c>
      <c r="AI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AJ793" s="40">
        <f t="shared" si="2149"/>
        <v>0</v>
      </c>
      <c r="AL793" s="228">
        <f>_xll.OneStreamExcelAddIn.XFFunctions.XFGetCell("TRUE", "CONSOL", $D$3,"TOT_Entity","USD","Actual",[1]Setup!C6,"PERIODIC",$B793,"TOPFLOW","TOP","TOP","top1",$C793,"51","Open_Acute_DIV1","TOP5","TOP6","REPORTED","TOP8")</f>
        <v>0</v>
      </c>
      <c r="AM793" s="228">
        <f>_xll.OneStreamExcelAddIn.XFFunctions.XFGetCell("TRUE", "CONSOL", $D$3,"TOT_Entity","Aggregated","Budget_Working",[1]Setup!C6,"PERIODIC",$B793,"TOPFLOW","TOP","TOP","top1",$C793,"51","Open_Acute_DIV1","TOP5","TOP6","REPORTED","TOP8")</f>
        <v>0</v>
      </c>
      <c r="AN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AO793" s="40">
        <f t="shared" si="2150"/>
        <v>0</v>
      </c>
      <c r="AQ793" s="228">
        <f>_xll.OneStreamExcelAddIn.XFFunctions.XFGetCell("TRUE", "CONSOL", $D$3,"TOT_Entity","USD","Actual",[1]Setup!C7,"PERIODIC",$B793,"TOPFLOW","TOP","TOP","top1",$C793,"51","Open_Acute_DIV1","TOP5","TOP6","REPORTED","TOP8")</f>
        <v>0</v>
      </c>
      <c r="AR793" s="228">
        <f>_xll.OneStreamExcelAddIn.XFFunctions.XFGetCell("TRUE", "CONSOL", $D$3,"TOT_Entity","Aggregated","Budget_Working",[1]Setup!C7,"PERIODIC",$B793,"TOPFLOW","TOP","TOP","top1",$C793,"51","Open_Acute_DIV1","TOP5","TOP6","REPORTED","TOP8")</f>
        <v>0</v>
      </c>
      <c r="AS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AT793" s="40">
        <f t="shared" si="2151"/>
        <v>0</v>
      </c>
      <c r="AV793" s="228">
        <f>_xll.OneStreamExcelAddIn.XFFunctions.XFGetCell("TRUE", "CONSOL", $D$3,"TOT_Entity","USD","Actual",[1]Setup!C8,"PERIODIC",$B793,"TOPFLOW","TOP","TOP","top1",$C793,"51","Open_Acute_DIV1","TOP5","TOP6","REPORTED","TOP8")</f>
        <v>0</v>
      </c>
      <c r="AW793" s="228">
        <f>_xll.OneStreamExcelAddIn.XFFunctions.XFGetCell("TRUE", "CONSOL", $D$3,"TOT_Entity","Aggregated","Budget_Working",[1]Setup!C8,"PERIODIC",$B793,"TOPFLOW","TOP","TOP","top1",$C793,"51","Open_Acute_DIV1","TOP5","TOP6","REPORTED","TOP8")</f>
        <v>0</v>
      </c>
      <c r="AX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AY793" s="40">
        <f t="shared" si="2152"/>
        <v>0</v>
      </c>
      <c r="BA793" s="228">
        <f>_xll.OneStreamExcelAddIn.XFFunctions.XFGetCell("TRUE", "CONSOL", $D$3,"TOT_Entity","USD","Actual",[1]Setup!C9,"PERIODIC",$B793,"TOPFLOW","TOP","TOP","top1",$C793,"51","Open_Acute_DIV1","TOP5","TOP6","REPORTED","TOP8")</f>
        <v>0</v>
      </c>
      <c r="BB793" s="228">
        <f>_xll.OneStreamExcelAddIn.XFFunctions.XFGetCell("TRUE", "CONSOL", $D$3,"TOT_Entity","Aggregated","Budget_Working",[1]Setup!C9,"PERIODIC",$B793,"TOPFLOW","TOP","TOP","top1",$C793,"51","Open_Acute_DIV1","TOP5","TOP6","REPORTED","TOP8")</f>
        <v>0</v>
      </c>
      <c r="BC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BD793" s="40">
        <f t="shared" si="2153"/>
        <v>0</v>
      </c>
      <c r="BF793" s="228">
        <f>_xll.OneStreamExcelAddIn.XFFunctions.XFGetCell("TRUE", "CONSOL", $D$3,"TOT_Entity","USD","Actual",[1]Setup!C10,"PERIODIC",$B793,"TOPFLOW","TOP","TOP","top1",$C793,"51","Open_Acute_DIV1","TOP5","TOP6","REPORTED","TOP8")</f>
        <v>0</v>
      </c>
      <c r="BG793" s="228">
        <f>_xll.OneStreamExcelAddIn.XFFunctions.XFGetCell("TRUE", "CONSOL", $D$3,"TOT_Entity","Aggregated","Budget_Working",[1]Setup!C10,"PERIODIC",$B793,"TOPFLOW","TOP","TOP","top1",$C793,"51","Open_Acute_DIV1","TOP5","TOP6","REPORTED","TOP8")</f>
        <v>0</v>
      </c>
      <c r="BH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BI793" s="40">
        <f t="shared" si="2154"/>
        <v>0</v>
      </c>
      <c r="BK793" s="228">
        <f>_xll.OneStreamExcelAddIn.XFFunctions.XFGetCell("TRUE", "CONSOL", $D$3,"TOT_Entity","USD","Actual",[1]Setup!C11,"PERIODIC",$B793,"TOPFLOW","TOP","TOP","top1",$C793,"51","Open_Acute_DIV1","TOP5","TOP6","REPORTED","TOP8")</f>
        <v>0</v>
      </c>
      <c r="BL793" s="228">
        <f>_xll.OneStreamExcelAddIn.XFFunctions.XFGetCell("TRUE", "CONSOL", $D$3,"TOT_Entity","Aggregated","Budget_Working",[1]Setup!C11,"PERIODIC",$B793,"TOPFLOW","TOP","TOP","top1",$C793,"51","Open_Acute_DIV1","TOP5","TOP6","REPORTED","TOP8")</f>
        <v>0</v>
      </c>
      <c r="BM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BN793" s="40">
        <f t="shared" si="2155"/>
        <v>0</v>
      </c>
      <c r="BP793" s="228">
        <f>_xll.OneStreamExcelAddIn.XFFunctions.XFGetCell("TRUE", "CONSOL", $D$3,"TOT_Entity","USD","Actual",[1]Setup!C12,"PERIODIC",$B793,"TOPFLOW","TOP","TOP","top1",$C793,"51","Open_Acute_DIV1","TOP5","TOP6","REPORTED","TOP8")</f>
        <v>0</v>
      </c>
      <c r="BQ793" s="228">
        <f>_xll.OneStreamExcelAddIn.XFFunctions.XFGetCell("TRUE", "CONSOL", $D$3,"TOT_Entity","Aggregated","Budget_Working",[1]Setup!C12,"PERIODIC",$B793,"TOPFLOW","TOP","TOP","top1",$C793,"51","Open_Acute_DIV1","TOP5","TOP6","REPORTED","TOP8")</f>
        <v>0</v>
      </c>
      <c r="BR793" s="228">
        <f>_xll.OneStreamExcelAddIn.XFFunctions.XFGetCell("TRUE", "CONSOL", $D$3,"TOT_Entity","USD","Actual",$E$3,"PERIODIC",$B793,"TOPFLOW","TOP","TOP","top1",$C793,"51","Open_Acute_DIV1","TOP5","TOP6","REPORTED","VAR_bw_Budget")</f>
        <v>0</v>
      </c>
      <c r="BS793" s="40">
        <f t="shared" si="2156"/>
        <v>0</v>
      </c>
      <c r="BU793" s="228">
        <f>_xll.OneStreamExcelAddIn.XFFunctions.XFGetCell("TRUE", "CONSOL", $D$3,"TOT_Entity","USD","Actual",[1]Setup!C13,"PERIODIC",$B793,"TOPFLOW","TOP","TOP","top1",$C793,"51","Open_Acute_DIV1","TOP5","TOP6","REPORTED","TOP8")</f>
        <v>0</v>
      </c>
      <c r="BV793" s="228">
        <f>_xll.OneStreamExcelAddIn.XFFunctions.XFGetCell("TRUE", "CONSOL", $D$3,"TOT_Entity","Aggregated","Budget_Working",[1]Setup!C13,"PERIODIC",$B793,"TOPFLOW","TOP","TOP","top1",$C793,"51","Open_Acute_DIV1","TOP5","TOP6","REPORTED","TOP8")</f>
        <v>0</v>
      </c>
      <c r="BW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BX793" s="40">
        <f t="shared" si="2157"/>
        <v>0</v>
      </c>
      <c r="BZ793" s="228">
        <f>_xll.OneStreamExcelAddIn.XFFunctions.XFGetCell("TRUE", "CONSOL", $D$3,"TOT_Entity","USD","Actual",[1]Setup!C14,"PERIODIC",$B793,"TOPFLOW","TOP","TOP","top1",$C793,"51","Open_Acute_DIV1","TOP5","TOP6","REPORTED","TOP8")</f>
        <v>0</v>
      </c>
      <c r="CA793" s="228">
        <f>_xll.OneStreamExcelAddIn.XFFunctions.XFGetCell("TRUE", "CONSOL", $D$3,"TOT_Entity","Aggregated","Budget_Working",[1]Setup!C14,"PERIODIC",$B793,"TOPFLOW","TOP","TOP","top1",$C793,"51","Open_Acute_DIV1","TOP5","TOP6","REPORTED","TOP8")</f>
        <v>0</v>
      </c>
      <c r="CB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CC793" s="40">
        <f t="shared" si="2158"/>
        <v>0</v>
      </c>
      <c r="CE793" s="228">
        <f>_xll.OneStreamExcelAddIn.XFFunctions.XFGetCell("TRUE", "CONSOL", $D$3,"TOT_Entity","USD","Actual",[1]Setup!C15,"PERIODIC",$B793,"TOPFLOW","TOP","TOP","top1",$C793,"51","Open_Acute_DIV1","TOP5","TOP6","REPORTED","TOP8")</f>
        <v>0</v>
      </c>
      <c r="CF793" s="228">
        <f>_xll.OneStreamExcelAddIn.XFFunctions.XFGetCell("TRUE", "CONSOL", $D$3,"TOT_Entity","Aggregated","Budget_Working",[1]Setup!C15,"PERIODIC",$B793,"TOPFLOW","TOP","TOP","top1",$C793,"51","Open_Acute_DIV1","TOP5","TOP6","REPORTED","TOP8")</f>
        <v>0</v>
      </c>
      <c r="CG793" s="46">
        <f>_xll.OneStreamExcelAddIn.XFFunctions.XFGetCell("TRUE", "CONSOL", $D$3,"TOT_Entity","USD","Actual",$E$3,"PERIODIC",$B793,"TOPFLOW","TOP","TOP","top1",$C793,"51","Open_Acute_DIV1","TOP5","TOP6","REPORTED","VAR_bw_Budget")</f>
        <v>0</v>
      </c>
      <c r="CH793" s="40">
        <f t="shared" si="2159"/>
        <v>0</v>
      </c>
      <c r="CI793" s="15"/>
      <c r="CJ793" s="228">
        <f>_xll.OneStreamExcelAddIn.XFFunctions.XFGetCell("TRUE", "CONSOL", $D$3,"TOT_Entity","USD","Actual",[1]Setup!C4,"PERIODIC",$B793,"TOPFLOW","TOP","TOP","top1",$C793,"51","Open_Acute_DIV1","TOP5","TOP6","REPORTED","TOP8")</f>
        <v>0</v>
      </c>
      <c r="CK793" s="228">
        <f>_xll.OneStreamExcelAddIn.XFFunctions.XFGetCell("TRUE", "CONSOL", $D$3,"TOT_Entity","USD","Actual",[1]Setup!C5,"PERIODIC",$B793,"TOPFLOW","TOP","TOP","top1",$C793,"51","Open_Acute_DIV1","TOP5","TOP6","REPORTED","TOP8")</f>
        <v>0</v>
      </c>
      <c r="CL793" s="46">
        <f>_xll.OneStreamExcelAddIn.XFFunctions.XFGetCell("TRUE", "CONSOL", $D$3,"TOT_Entity","USD","Actual",[1]Setup!C6,"PERIODIC",$B793,"TOPFLOW","TOP","TOP","top1",$C793,"51","Open_Acute_DIV1","TOP5","TOP6","REPORTED","TOP8")</f>
        <v>0</v>
      </c>
      <c r="CM793" s="228">
        <f>_xll.OneStreamExcelAddIn.XFFunctions.XFGetCell("TRUE", "CONSOL", $D$3,"TOT_Entity","USD","Actual",[1]Setup!C7,"PERIODIC",$B793,"TOPFLOW","TOP","TOP","top1",$C793,"51","Open_Acute_DIV1","TOP5","TOP6","REPORTED","TOP8")</f>
        <v>0</v>
      </c>
      <c r="CN793" s="228">
        <f>_xll.OneStreamExcelAddIn.XFFunctions.XFGetCell("TRUE", "CONSOL", $D$3,"TOT_Entity","USD","Actual",[1]Setup!C8,"PERIODIC",$B793,"TOPFLOW","TOP","TOP","top1",$C793,"51","Open_Acute_DIV1","TOP5","TOP6","REPORTED","TOP8")</f>
        <v>0</v>
      </c>
      <c r="CO793" s="46">
        <f>_xll.OneStreamExcelAddIn.XFFunctions.XFGetCell("TRUE", "CONSOL", $D$3,"TOT_Entity","USD","Actual",[1]Setup!C9,"PERIODIC",$B793,"TOPFLOW","TOP","TOP","top1",$C793,"51","Open_Acute_DIV1","TOP5","TOP6","REPORTED","TOP8")</f>
        <v>0</v>
      </c>
      <c r="CP793" s="228">
        <f>_xll.OneStreamExcelAddIn.XFFunctions.XFGetCell("TRUE", "CONSOL", $D$3,"TOT_Entity","USD","Actual",[1]Setup!C10,"PERIODIC",$B793,"TOPFLOW","TOP","TOP","top1",$C793,"51","Open_Acute_DIV1","TOP5","TOP6","REPORTED","TOP8")</f>
        <v>0</v>
      </c>
      <c r="CQ793" s="228">
        <f>_xll.OneStreamExcelAddIn.XFFunctions.XFGetCell("TRUE", "CONSOL", $D$3,"TOT_Entity","USD","Actual",[1]Setup!C11,"PERIODIC",$B793,"TOPFLOW","TOP","TOP","top1",$C793,"51","Open_Acute_DIV1","TOP5","TOP6","REPORTED","TOP8")</f>
        <v>0</v>
      </c>
      <c r="CR793" s="46">
        <f>_xll.OneStreamExcelAddIn.XFFunctions.XFGetCell("TRUE", "CONSOL", $D$3,"TOT_Entity","USD","Actual",[1]Setup!C12,"PERIODIC",$B793,"TOPFLOW","TOP","TOP","top1",$C793,"51","Open_Acute_DIV1","TOP5","TOP6","REPORTED","TOP8")</f>
        <v>0</v>
      </c>
      <c r="CS793" s="228">
        <f>_xll.OneStreamExcelAddIn.XFFunctions.XFGetCell("TRUE", "CONSOL", $D$3,"TOT_Entity","USD","Actual",[1]Setup!C13,"PERIODIC",$B793,"TOPFLOW","TOP","TOP","top1",$C793,"51","Open_Acute_DIV1","TOP5","TOP6","REPORTED","TOP8")</f>
        <v>0</v>
      </c>
      <c r="CT793" s="228">
        <f>_xll.OneStreamExcelAddIn.XFFunctions.XFGetCell("TRUE", "CONSOL", $D$3,"TOT_Entity","USD","Actual",[1]Setup!C14,"PERIODIC",$B793,"TOPFLOW","TOP","TOP","top1",$C793,"51","Open_Acute_DIV1","TOP5","TOP6","REPORTED","TOP8")</f>
        <v>0</v>
      </c>
      <c r="CU793" s="46">
        <f>_xll.OneStreamExcelAddIn.XFFunctions.XFGetCell("TRUE", "CONSOL", $D$3,"TOT_Entity","USD","Actual",[1]Setup!C15,"PERIODIC",$B793,"TOPFLOW","TOP","TOP","top1",$C793,"51","Open_Acute_DIV1","TOP5","TOP6","REPORTED","TOP8")</f>
        <v>0</v>
      </c>
      <c r="CV793" s="15"/>
      <c r="CW793" s="228">
        <f>_xll.OneStreamExcelAddIn.XFFunctions.XFGetCell("TRUE", "CONSOL", $D$3,"TOT_Entity","USD","Actual",[1]Setup!C17,"PERIODIC",$B793,"TOPFLOW","TOP","TOP","top1",$C793,"51","Open_Acute_DIV1","TOP5","TOP6","REPORTED","TOP8")</f>
        <v>0</v>
      </c>
      <c r="CX793" s="228">
        <f>_xll.OneStreamExcelAddIn.XFFunctions.XFGetCell("TRUE", "CONSOL", $D$3,"TOT_Entity","USD","Actual",[1]Setup!C18,"PERIODIC",$B793,"TOPFLOW","TOP","TOP","top1",$C793,"51","Open_Acute_DIV1","TOP5","TOP6","REPORTED","TOP8")</f>
        <v>0</v>
      </c>
      <c r="CY793" s="46">
        <f>_xll.OneStreamExcelAddIn.XFFunctions.XFGetCell("TRUE", "CONSOL", $D$3,"TOT_Entity","USD","Actual",[1]Setup!C19,"PERIODIC",$B793,"TOPFLOW","TOP","TOP","top1",$C793,"51","Open_Acute_DIV1","TOP5","TOP6","REPORTED","TOP8")</f>
        <v>0</v>
      </c>
      <c r="CZ793" s="228">
        <f>_xll.OneStreamExcelAddIn.XFFunctions.XFGetCell("TRUE", "CONSOL", $D$3,"TOT_Entity","USD","Actual",[1]Setup!C20,"PERIODIC",$B793,"TOPFLOW","TOP","TOP","top1",$C793,"51","Open_Acute_DIV1","TOP5","TOP6","REPORTED","TOP8")</f>
        <v>0</v>
      </c>
      <c r="DA793" s="228">
        <f>_xll.OneStreamExcelAddIn.XFFunctions.XFGetCell("TRUE", "CONSOL", $D$3,"TOT_Entity","USD","Actual",[1]Setup!C21,"PERIODIC",$B793,"TOPFLOW","TOP","TOP","top1",$C793,"51","Open_Acute_DIV1","TOP5","TOP6","REPORTED","TOP8")</f>
        <v>0</v>
      </c>
      <c r="DB793" s="46">
        <f>_xll.OneStreamExcelAddIn.XFFunctions.XFGetCell("TRUE", "CONSOL", $D$3,"TOT_Entity","USD","Actual",[1]Setup!C22,"PERIODIC",$B793,"TOPFLOW","TOP","TOP","top1",$C793,"51","Open_Acute_DIV1","TOP5","TOP6","REPORTED","TOP8")</f>
        <v>0</v>
      </c>
      <c r="DC793" s="228">
        <f>_xll.OneStreamExcelAddIn.XFFunctions.XFGetCell("TRUE", "CONSOL", $D$3,"TOT_Entity","USD","Actual",[1]Setup!C23,"PERIODIC",$B793,"TOPFLOW","TOP","TOP","top1",$C793,"51","Open_Acute_DIV1","TOP5","TOP6","REPORTED","TOP8")</f>
        <v>0</v>
      </c>
      <c r="DD793" s="228">
        <f>_xll.OneStreamExcelAddIn.XFFunctions.XFGetCell("TRUE", "CONSOL", $D$3,"TOT_Entity","USD","Actual",[1]Setup!C24,"PERIODIC",$B793,"TOPFLOW","TOP","TOP","top1",$C793,"51","Open_Acute_DIV1","TOP5","TOP6","REPORTED","TOP8")</f>
        <v>0</v>
      </c>
      <c r="DE793" s="46">
        <f>_xll.OneStreamExcelAddIn.XFFunctions.XFGetCell("TRUE", "CONSOL", $D$3,"TOT_Entity","USD","Actual",[1]Setup!C25,"PERIODIC",$B793,"TOPFLOW","TOP","TOP","top1",$C793,"51","Open_Acute_DIV1","TOP5","TOP6","REPORTED","TOP8")</f>
        <v>0</v>
      </c>
      <c r="DF793" s="228">
        <f>_xll.OneStreamExcelAddIn.XFFunctions.XFGetCell("TRUE", "CONSOL", $D$3,"TOT_Entity","USD","Actual",[1]Setup!C26,"PERIODIC",$B793,"TOPFLOW","TOP","TOP","top1",$C793,"51","Open_Acute_DIV1","TOP5","TOP6","REPORTED","TOP8")</f>
        <v>0</v>
      </c>
      <c r="DG793" s="228">
        <f>_xll.OneStreamExcelAddIn.XFFunctions.XFGetCell("TRUE", "CONSOL", $D$3,"TOT_Entity","USD","Actual",[1]Setup!C27,"PERIODIC",$B793,"TOPFLOW","TOP","TOP","top1",$C793,"51","Open_Acute_DIV1","TOP5","TOP6","REPORTED","TOP8")</f>
        <v>0</v>
      </c>
      <c r="DH793" s="46">
        <f>_xll.OneStreamExcelAddIn.XFFunctions.XFGetCell("TRUE", "CONSOL", $D$3,"TOT_Entity","USD","Actual",[1]Setup!C28,"PERIODIC",$B793,"TOPFLOW","TOP","TOP","top1",$C793,"51","Open_Acute_DIV1","TOP5","TOP6","REPORTED","TOP8")</f>
        <v>0</v>
      </c>
      <c r="DI793" s="15"/>
      <c r="DJ793" s="228">
        <f>_xll.OneStreamExcelAddIn.XFFunctions.XFGetCell("TRUE", "CONSOL", $D$3,"TOT_Entity","Aggregated","Budget_Working",[1]Setup!C4,"PERIODIC",$B793,"TOPFLOW","TOP","TOP","top1",$C793,"51","Open_Acute_DIV1","TOP5","TOP6","REPORTED","TOP8")</f>
        <v>0</v>
      </c>
      <c r="DK793" s="228">
        <f>_xll.OneStreamExcelAddIn.XFFunctions.XFGetCell("TRUE", "CONSOL", $D$3,"TOT_Entity","Aggregated","Budget_Working",[1]Setup!C5,"PERIODIC",$B793,"TOPFLOW","TOP","TOP","top1",$C793,"51","Open_Acute_DIV1","TOP5","TOP6","REPORTED","TOP8")</f>
        <v>0</v>
      </c>
      <c r="DL793" s="46">
        <f>_xll.OneStreamExcelAddIn.XFFunctions.XFGetCell("TRUE", "CONSOL", $D$3,"TOT_Entity","Aggregated","Budget_Working",[1]Setup!C6,"PERIODIC",$B793,"TOPFLOW","TOP","TOP","top1",$C793,"51","Open_Acute_DIV1","TOP5","TOP6","REPORTED","TOP8")</f>
        <v>0</v>
      </c>
      <c r="DM793" s="228">
        <f>_xll.OneStreamExcelAddIn.XFFunctions.XFGetCell("TRUE", "CONSOL", $D$3,"TOT_Entity","Aggregated","Budget_Working",[1]Setup!C7,"PERIODIC",$B793,"TOPFLOW","TOP","TOP","top1",$C793,"51","Open_Acute_DIV1","TOP5","TOP6","REPORTED","TOP8")</f>
        <v>0</v>
      </c>
      <c r="DN793" s="228">
        <f>_xll.OneStreamExcelAddIn.XFFunctions.XFGetCell("TRUE", "CONSOL", $D$3,"TOT_Entity","Aggregated","Budget_Working",[1]Setup!C8,"PERIODIC",$B793,"TOPFLOW","TOP","TOP","top1",$C793,"51","Open_Acute_DIV1","TOP5","TOP6","REPORTED","TOP8")</f>
        <v>0</v>
      </c>
      <c r="DO793" s="46">
        <f>_xll.OneStreamExcelAddIn.XFFunctions.XFGetCell("TRUE", "CONSOL", $D$3,"TOT_Entity","Aggregated","Budget_Working",[1]Setup!C9,"PERIODIC",$B793,"TOPFLOW","TOP","TOP","top1",$C793,"51","Open_Acute_DIV1","TOP5","TOP6","REPORTED","TOP8")</f>
        <v>0</v>
      </c>
      <c r="DP793" s="228">
        <f>_xll.OneStreamExcelAddIn.XFFunctions.XFGetCell("TRUE", "CONSOL", $D$3,"TOT_Entity","Aggregated","Budget_Working",[1]Setup!C10,"PERIODIC",$B793,"TOPFLOW","TOP","TOP","top1",$C793,"51","Open_Acute_DIV1","TOP5","TOP6","REPORTED","TOP8")</f>
        <v>0</v>
      </c>
      <c r="DQ793" s="228">
        <f>_xll.OneStreamExcelAddIn.XFFunctions.XFGetCell("TRUE", "CONSOL", $D$3,"TOT_Entity","Aggregated","Budget_Working",[1]Setup!C11,"PERIODIC",$B793,"TOPFLOW","TOP","TOP","top1",$C793,"51","Open_Acute_DIV1","TOP5","TOP6","REPORTED","TOP8")</f>
        <v>0</v>
      </c>
      <c r="DR793" s="46">
        <f>_xll.OneStreamExcelAddIn.XFFunctions.XFGetCell("TRUE", "CONSOL", $D$3,"TOT_Entity","Aggregated","Budget_Working",[1]Setup!C12,"PERIODIC",$B793,"TOPFLOW","TOP","TOP","top1",$C793,"51","Open_Acute_DIV1","TOP5","TOP6","REPORTED","TOP8")</f>
        <v>0</v>
      </c>
      <c r="DS793" s="228">
        <f>_xll.OneStreamExcelAddIn.XFFunctions.XFGetCell("TRUE", "CONSOL", $D$3,"TOT_Entity","Aggregated","Budget_Working",[1]Setup!C13,"PERIODIC",$B793,"TOPFLOW","TOP","TOP","top1",$C793,"51","Open_Acute_DIV1","TOP5","TOP6","REPORTED","TOP8")</f>
        <v>0</v>
      </c>
      <c r="DT793" s="228">
        <f>_xll.OneStreamExcelAddIn.XFFunctions.XFGetCell("TRUE", "CONSOL", $D$3,"TOT_Entity","Aggregated","Budget_Working",[1]Setup!C14,"PERIODIC",$B793,"TOPFLOW","TOP","TOP","top1",$C793,"51","Open_Acute_DIV1","TOP5","TOP6","REPORTED","TOP8")</f>
        <v>0</v>
      </c>
      <c r="DU793" s="46">
        <f>_xll.OneStreamExcelAddIn.XFFunctions.XFGetCell("TRUE", "CONSOL", $D$3,"TOT_Entity","Aggregated","Budget_Working",[1]Setup!C15,"PERIODIC",$B793,"TOPFLOW","TOP","TOP","top1",$C793,"51","Open_Acute_DIV1","TOP5","TOP6","REPORTED","TOP8")</f>
        <v>0</v>
      </c>
      <c r="DV793" s="15"/>
      <c r="DW793" s="228">
        <f>_xll.OneStreamExcelAddIn.XFFunctions.XFGetCell("TRUE", "CONSOL", $D$3,"TOT_Entity","USD","Budget_Final",[1]Setup!C17,"PERIODIC",$B793,"TOPFLOW","TOP","TOP","top1",$C793,"51","Open_Acute_DIV1","TOP5","TOP6","REPORTED","TOP8")</f>
        <v>0</v>
      </c>
      <c r="DX793" s="228">
        <f>_xll.OneStreamExcelAddIn.XFFunctions.XFGetCell("TRUE", "CONSOL", $D$3,"TOT_Entity","USD","Budget_Final",[1]Setup!C18,"PERIODIC",$B793,"TOPFLOW","TOP","TOP","top1",$C793,"51","Open_Acute_DIV1","TOP5","TOP6","REPORTED","TOP8")</f>
        <v>0</v>
      </c>
      <c r="DY793" s="46">
        <f>_xll.OneStreamExcelAddIn.XFFunctions.XFGetCell("TRUE", "CONSOL", $D$3,"TOT_Entity","USD","Budget_Final",[1]Setup!C19,"PERIODIC",$B793,"TOPFLOW","TOP","TOP","top1",$C793,"51","Open_Acute_DIV1","TOP5","TOP6","REPORTED","TOP8")</f>
        <v>0</v>
      </c>
      <c r="DZ793" s="228">
        <f>_xll.OneStreamExcelAddIn.XFFunctions.XFGetCell("TRUE", "CONSOL", $D$3,"TOT_Entity","USD","Budget_Final",[1]Setup!C20,"PERIODIC",$B793,"TOPFLOW","TOP","TOP","top1",$C793,"51","Open_Acute_DIV1","TOP5","TOP6","REPORTED","TOP8")</f>
        <v>0</v>
      </c>
      <c r="EA793" s="228">
        <f>_xll.OneStreamExcelAddIn.XFFunctions.XFGetCell("TRUE", "CONSOL", $D$3,"TOT_Entity","USD","Budget_Final",[1]Setup!C21,"PERIODIC",$B793,"TOPFLOW","TOP","TOP","top1",$C793,"51","Open_Acute_DIV1","TOP5","TOP6","REPORTED","TOP8")</f>
        <v>0</v>
      </c>
      <c r="EB793" s="46">
        <f>_xll.OneStreamExcelAddIn.XFFunctions.XFGetCell("TRUE", "CONSOL", $D$3,"TOT_Entity","USD","Budget_Final",[1]Setup!C22,"PERIODIC",$B793,"TOPFLOW","TOP","TOP","top1",$C793,"51","Open_Acute_DIV1","TOP5","TOP6","REPORTED","TOP8")</f>
        <v>0</v>
      </c>
      <c r="EC793" s="228">
        <f>_xll.OneStreamExcelAddIn.XFFunctions.XFGetCell("TRUE", "CONSOL", $D$3,"TOT_Entity","USD","Budget_Final",[1]Setup!C23,"PERIODIC",$B793,"TOPFLOW","TOP","TOP","top1",$C793,"51","Open_Acute_DIV1","TOP5","TOP6","REPORTED","TOP8")</f>
        <v>0</v>
      </c>
      <c r="ED793" s="228">
        <f>_xll.OneStreamExcelAddIn.XFFunctions.XFGetCell("TRUE", "CONSOL", $D$3,"TOT_Entity","USD","Budget_Final",[1]Setup!C24,"PERIODIC",$B793,"TOPFLOW","TOP","TOP","top1",$C793,"51","Open_Acute_DIV1","TOP5","TOP6","REPORTED","TOP8")</f>
        <v>0</v>
      </c>
      <c r="EE793" s="46">
        <f>_xll.OneStreamExcelAddIn.XFFunctions.XFGetCell("TRUE", "CONSOL", $D$3,"TOT_Entity","USD","Budget_Final",[1]Setup!C25,"PERIODIC",$B793,"TOPFLOW","TOP","TOP","top1",$C793,"51","Open_Acute_DIV1","TOP5","TOP6","REPORTED","TOP8")</f>
        <v>0</v>
      </c>
      <c r="EF793" s="228">
        <f>_xll.OneStreamExcelAddIn.XFFunctions.XFGetCell("TRUE", "CONSOL", $D$3,"TOT_Entity","USD","Budget_Final",[1]Setup!C26,"PERIODIC",$B793,"TOPFLOW","TOP","TOP","top1",$C793,"51","Open_Acute_DIV1","TOP5","TOP6","REPORTED","TOP8")</f>
        <v>0</v>
      </c>
      <c r="EG793" s="228">
        <f>_xll.OneStreamExcelAddIn.XFFunctions.XFGetCell("TRUE", "CONSOL", $D$3,"TOT_Entity","USD","Budget_Final",[1]Setup!C27,"PERIODIC",$B793,"TOPFLOW","TOP","TOP","top1",$C793,"51","Open_Acute_DIV1","TOP5","TOP6","REPORTED","TOP8")</f>
        <v>0</v>
      </c>
      <c r="EH793" s="46">
        <f>_xll.OneStreamExcelAddIn.XFFunctions.XFGetCell("TRUE", "CONSOL", $D$3,"TOT_Entity","USD","Budget_Final",[1]Setup!C28,"PERIODIC",$B793,"TOPFLOW","TOP","TOP","top1",$C793,"51","Open_Acute_DIV1","TOP5","TOP6","REPORTED","TOP8")</f>
        <v>0</v>
      </c>
    </row>
    <row r="794" spans="2:138" x14ac:dyDescent="0.25">
      <c r="B794" s="51">
        <v>91001</v>
      </c>
      <c r="C794" s="51"/>
      <c r="D794" s="1" t="s">
        <v>252</v>
      </c>
      <c r="E794" s="227">
        <f>_xll.OneStreamExcelAddIn.XFFunctions.XFGetCell("TRUE", "CONSOL", $D$3,"TOT_Entity","USD","Actual",$E$3,"PERIODIC",$B794,"TOPFLOW","TOP","TOP","top1",$C794,"56","Open_Acute_DIV1","TOP5","TOP6","REPORTED","TOP8")</f>
        <v>115</v>
      </c>
      <c r="F794" s="227">
        <f>_xll.OneStreamExcelAddIn.XFFunctions.XFGetCell("TRUE", "CONSOL", $D$3,"TOT_Entity","Aggregated","Budget_Working",$E$3,"PERIODIC",$B794,"TOPFLOW","TOP","TOP","top1",$C794,"56","Open_Acute_DIV1","TOP5","TOP6","REPORTED","TOP8")</f>
        <v>166.87</v>
      </c>
      <c r="G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H794" s="55">
        <f>IFERROR(G794/F794,0)</f>
        <v>-0.3108407742554084</v>
      </c>
      <c r="I794" s="41"/>
      <c r="J794" s="228">
        <f>_xll.OneStreamExcelAddIn.XFFunctions.XFGetCell("TRUE", "CONSOL", $D$3,"TOT_Entity","USD","Actual",$E$3,"YTD",$B794,"TOPFLOW","TOP","TOP","top1",$C794,"56","Open_Acute_DIV1","TOP5","TOP6","REPORTED","TOP8")</f>
        <v>377</v>
      </c>
      <c r="K794" s="228">
        <f>_xll.OneStreamExcelAddIn.XFFunctions.XFGetCell("TRUE", "CONSOL", $D$3,"TOT_Entity","Aggregated","Budget_Working",$E$3,"YTD",$B794,"TOPFLOW","TOP","TOP","top1",$C794,"56","Open_Acute_DIV1","TOP5","TOP6","REPORTED","TOP8")</f>
        <v>744.23</v>
      </c>
      <c r="L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M794" s="40">
        <f>IFERROR(L794/K794,0)</f>
        <v>-6.9696196068419702E-2</v>
      </c>
      <c r="N794" s="41"/>
      <c r="O794" s="228">
        <f>_xll.OneStreamExcelAddIn.XFFunctions.XFGetCell("TRUE", "CONSOL", $D$3,"TOT_Entity","USD","Actual",$F$3,"YTD",$B794,"TOPFLOW","TOP","TOP","top1",$C794,"56","Open_Acute_DIV1","TOP5","TOP6","REPORTED","TOP8")</f>
        <v>635</v>
      </c>
      <c r="P794" s="228">
        <f>_xll.OneStreamExcelAddIn.XFFunctions.XFGetCell("TRUE", "CONSOL", $D$3,"TOT_Entity","USD","Actual",$E$3,"YTD",$B794,"TOPFLOW","TOP","TOP","top1",$C794,"56","Open_Acute_DIV1","TOP5","TOP6","REPORTED","VAR_BW_PY_Actual")</f>
        <v>-258</v>
      </c>
      <c r="Q794" s="40">
        <f t="shared" si="2147"/>
        <v>-0.40629921259842522</v>
      </c>
      <c r="R794" s="41"/>
      <c r="S794" s="228">
        <f>_xll.OneStreamExcelAddIn.XFFunctions.XFGetCell("TRUE", "CONSOL", $D$3,"TOT_Entity","USD","MIDFCST",$E$3,"MTD",$B794,"TOPFLOW","TOP","TOP","top1",$C794,"56","Open_Acute_DIV1","TOP5","TOP6","REPORTED","TOP8")</f>
        <v>0</v>
      </c>
      <c r="T794" s="228">
        <f t="shared" si="2160"/>
        <v>115</v>
      </c>
      <c r="U794" s="40">
        <f t="shared" si="2161"/>
        <v>0</v>
      </c>
      <c r="V794" s="41"/>
      <c r="W794" s="42"/>
      <c r="X794" s="43"/>
      <c r="Y794" s="42"/>
      <c r="Z794" s="44"/>
      <c r="AA794" s="1"/>
      <c r="AB794" s="228">
        <f>_xll.OneStreamExcelAddIn.XFFunctions.XFGetCell("TRUE", "CONSOL", $D$3,"TOT_Entity","USD","Actual",[1]Setup!C4,"PERIODIC",$B794,"TOPFLOW","TOP","TOP","top1",$C794,"56","Open_Acute_DIV1","TOP5","TOP6","REPORTED","TOP8")</f>
        <v>88</v>
      </c>
      <c r="AC794" s="228">
        <f>_xll.OneStreamExcelAddIn.XFFunctions.XFGetCell("TRUE", "CONSOL", $D$3,"TOT_Entity","Aggregated","Budget_Working",[1]Setup!C4,"PERIODIC",$B794,"TOPFLOW","TOP","TOP","top1",$C794,"56","Open_Acute_DIV1","TOP5","TOP6","REPORTED","TOP8")</f>
        <v>228.16</v>
      </c>
      <c r="AD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AE794" s="40">
        <f>IFERROR(AD794/AC794,0)</f>
        <v>-0.22734046283309958</v>
      </c>
      <c r="AG794" s="228">
        <f>_xll.OneStreamExcelAddIn.XFFunctions.XFGetCell("TRUE", "CONSOL", $D$3,"TOT_Entity","USD","Actual",[1]Setup!C5,"PERIODIC",$B794,"TOPFLOW","TOP","TOP","top1",$C794,"56","Open_Acute_DIV1","TOP5","TOP6","REPORTED","TOP8")</f>
        <v>78</v>
      </c>
      <c r="AH794" s="228">
        <f>_xll.OneStreamExcelAddIn.XFFunctions.XFGetCell("TRUE", "CONSOL", $D$3,"TOT_Entity","Aggregated","Budget_Working",[1]Setup!C5,"PERIODIC",$B794,"TOPFLOW","TOP","TOP","top1",$C794,"56","Open_Acute_DIV1","TOP5","TOP6","REPORTED","TOP8")</f>
        <v>158.30000000000001</v>
      </c>
      <c r="AI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AJ794" s="40">
        <f>IFERROR(AI794/AH794,0)</f>
        <v>-0.32766898294377761</v>
      </c>
      <c r="AL794" s="228">
        <f>_xll.OneStreamExcelAddIn.XFFunctions.XFGetCell("TRUE", "CONSOL", $D$3,"TOT_Entity","USD","Actual",[1]Setup!C6,"PERIODIC",$B794,"TOPFLOW","TOP","TOP","top1",$C794,"56","Open_Acute_DIV1","TOP5","TOP6","REPORTED","TOP8")</f>
        <v>96</v>
      </c>
      <c r="AM794" s="228">
        <f>_xll.OneStreamExcelAddIn.XFFunctions.XFGetCell("TRUE", "CONSOL", $D$3,"TOT_Entity","Aggregated","Budget_Working",[1]Setup!C6,"PERIODIC",$B794,"TOPFLOW","TOP","TOP","top1",$C794,"56","Open_Acute_DIV1","TOP5","TOP6","REPORTED","TOP8")</f>
        <v>190.9</v>
      </c>
      <c r="AN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AO794" s="40">
        <f>IFERROR(AN794/AM794,0)</f>
        <v>-0.2717129387113672</v>
      </c>
      <c r="AQ794" s="228">
        <f>_xll.OneStreamExcelAddIn.XFFunctions.XFGetCell("TRUE", "CONSOL", $D$3,"TOT_Entity","USD","Actual",[1]Setup!C7,"PERIODIC",$B794,"TOPFLOW","TOP","TOP","top1",$C794,"56","Open_Acute_DIV1","TOP5","TOP6","REPORTED","TOP8")</f>
        <v>115</v>
      </c>
      <c r="AR794" s="228">
        <f>_xll.OneStreamExcelAddIn.XFFunctions.XFGetCell("TRUE", "CONSOL", $D$3,"TOT_Entity","Aggregated","Budget_Working",[1]Setup!C7,"PERIODIC",$B794,"TOPFLOW","TOP","TOP","top1",$C794,"56","Open_Acute_DIV1","TOP5","TOP6","REPORTED","TOP8")</f>
        <v>166.87</v>
      </c>
      <c r="AS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AT794" s="40">
        <f>IFERROR(AS794/AR794,0)</f>
        <v>-0.3108407742554084</v>
      </c>
      <c r="AV794" s="228">
        <f>_xll.OneStreamExcelAddIn.XFFunctions.XFGetCell("TRUE", "CONSOL", $D$3,"TOT_Entity","USD","Actual",[1]Setup!C8,"PERIODIC",$B794,"TOPFLOW","TOP","TOP","top1",$C794,"56","Open_Acute_DIV1","TOP5","TOP6","REPORTED","TOP8")</f>
        <v>-377</v>
      </c>
      <c r="AW794" s="228">
        <f>_xll.OneStreamExcelAddIn.XFFunctions.XFGetCell("TRUE", "CONSOL", $D$3,"TOT_Entity","Aggregated","Budget_Working",[1]Setup!C8,"PERIODIC",$B794,"TOPFLOW","TOP","TOP","top1",$C794,"56","Open_Acute_DIV1","TOP5","TOP6","REPORTED","TOP8")</f>
        <v>123.51</v>
      </c>
      <c r="AX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AY794" s="40">
        <f>IFERROR(AX794/AW794,0)</f>
        <v>-0.41996599465630308</v>
      </c>
      <c r="BA794" s="228">
        <f>_xll.OneStreamExcelAddIn.XFFunctions.XFGetCell("TRUE", "CONSOL", $D$3,"TOT_Entity","USD","Actual",[1]Setup!C9,"PERIODIC",$B794,"TOPFLOW","TOP","TOP","top1",$C794,"56","Open_Acute_DIV1","TOP5","TOP6","REPORTED","TOP8")</f>
        <v>0</v>
      </c>
      <c r="BB794" s="228">
        <f>_xll.OneStreamExcelAddIn.XFFunctions.XFGetCell("TRUE", "CONSOL", $D$3,"TOT_Entity","Aggregated","Budget_Working",[1]Setup!C9,"PERIODIC",$B794,"TOPFLOW","TOP","TOP","top1",$C794,"56","Open_Acute_DIV1","TOP5","TOP6","REPORTED","TOP8")</f>
        <v>114.86</v>
      </c>
      <c r="BC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BD794" s="40">
        <f>IFERROR(BC794/BB794,0)</f>
        <v>-0.45159324394915545</v>
      </c>
      <c r="BF794" s="228">
        <f>_xll.OneStreamExcelAddIn.XFFunctions.XFGetCell("TRUE", "CONSOL", $D$3,"TOT_Entity","USD","Actual",[1]Setup!C10,"PERIODIC",$B794,"TOPFLOW","TOP","TOP","top1",$C794,"56","Open_Acute_DIV1","TOP5","TOP6","REPORTED","TOP8")</f>
        <v>0</v>
      </c>
      <c r="BG794" s="228">
        <f>_xll.OneStreamExcelAddIn.XFFunctions.XFGetCell("TRUE", "CONSOL", $D$3,"TOT_Entity","Aggregated","Budget_Working",[1]Setup!C10,"PERIODIC",$B794,"TOPFLOW","TOP","TOP","top1",$C794,"56","Open_Acute_DIV1","TOP5","TOP6","REPORTED","TOP8")</f>
        <v>74.099999999999994</v>
      </c>
      <c r="BH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BI794" s="40">
        <f>IFERROR(BH794/BG794,0)</f>
        <v>-0.70000000000000007</v>
      </c>
      <c r="BK794" s="228">
        <f>_xll.OneStreamExcelAddIn.XFFunctions.XFGetCell("TRUE", "CONSOL", $D$3,"TOT_Entity","USD","Actual",[1]Setup!C11,"PERIODIC",$B794,"TOPFLOW","TOP","TOP","top1",$C794,"56","Open_Acute_DIV1","TOP5","TOP6","REPORTED","TOP8")</f>
        <v>0</v>
      </c>
      <c r="BL794" s="228">
        <f>_xll.OneStreamExcelAddIn.XFFunctions.XFGetCell("TRUE", "CONSOL", $D$3,"TOT_Entity","Aggregated","Budget_Working",[1]Setup!C11,"PERIODIC",$B794,"TOPFLOW","TOP","TOP","top1",$C794,"56","Open_Acute_DIV1","TOP5","TOP6","REPORTED","TOP8")</f>
        <v>52.26</v>
      </c>
      <c r="BM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BN794" s="40">
        <f>IFERROR(BM794/BL794,0)</f>
        <v>-0.9925373134328358</v>
      </c>
      <c r="BP794" s="228">
        <f>_xll.OneStreamExcelAddIn.XFFunctions.XFGetCell("TRUE", "CONSOL", $D$3,"TOT_Entity","USD","Actual",[1]Setup!C12,"PERIODIC",$B794,"TOPFLOW","TOP","TOP","top1",$C794,"56","Open_Acute_DIV1","TOP5","TOP6","REPORTED","TOP8")</f>
        <v>0</v>
      </c>
      <c r="BQ794" s="228">
        <f>_xll.OneStreamExcelAddIn.XFFunctions.XFGetCell("TRUE", "CONSOL", $D$3,"TOT_Entity","Aggregated","Budget_Working",[1]Setup!C12,"PERIODIC",$B794,"TOPFLOW","TOP","TOP","top1",$C794,"56","Open_Acute_DIV1","TOP5","TOP6","REPORTED","TOP8")</f>
        <v>234.6</v>
      </c>
      <c r="BR794" s="228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BS794" s="40">
        <f>IFERROR(BR794/BQ794,0)</f>
        <v>-0.22109974424552428</v>
      </c>
      <c r="BU794" s="228">
        <f>_xll.OneStreamExcelAddIn.XFFunctions.XFGetCell("TRUE", "CONSOL", $D$3,"TOT_Entity","USD","Actual",[1]Setup!C13,"PERIODIC",$B794,"TOPFLOW","TOP","TOP","top1",$C794,"56","Open_Acute_DIV1","TOP5","TOP6","REPORTED","TOP8")</f>
        <v>0</v>
      </c>
      <c r="BV794" s="228">
        <f>_xll.OneStreamExcelAddIn.XFFunctions.XFGetCell("TRUE", "CONSOL", $D$3,"TOT_Entity","Aggregated","Budget_Working",[1]Setup!C13,"PERIODIC",$B794,"TOPFLOW","TOP","TOP","top1",$C794,"56","Open_Acute_DIV1","TOP5","TOP6","REPORTED","TOP8")</f>
        <v>219.55</v>
      </c>
      <c r="BW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BX794" s="40">
        <f>IFERROR(BW794/BV794,0)</f>
        <v>-0.23625597813709859</v>
      </c>
      <c r="BZ794" s="228">
        <f>_xll.OneStreamExcelAddIn.XFFunctions.XFGetCell("TRUE", "CONSOL", $D$3,"TOT_Entity","USD","Actual",[1]Setup!C14,"PERIODIC",$B794,"TOPFLOW","TOP","TOP","top1",$C794,"56","Open_Acute_DIV1","TOP5","TOP6","REPORTED","TOP8")</f>
        <v>0</v>
      </c>
      <c r="CA794" s="228">
        <f>_xll.OneStreamExcelAddIn.XFFunctions.XFGetCell("TRUE", "CONSOL", $D$3,"TOT_Entity","Aggregated","Budget_Working",[1]Setup!C14,"PERIODIC",$B794,"TOPFLOW","TOP","TOP","top1",$C794,"56","Open_Acute_DIV1","TOP5","TOP6","REPORTED","TOP8")</f>
        <v>161.81</v>
      </c>
      <c r="CB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CC794" s="40">
        <f>IFERROR(CB794/CA794,0)</f>
        <v>-0.32056115196835794</v>
      </c>
      <c r="CE794" s="228">
        <f>_xll.OneStreamExcelAddIn.XFFunctions.XFGetCell("TRUE", "CONSOL", $D$3,"TOT_Entity","USD","Actual",[1]Setup!C15,"PERIODIC",$B794,"TOPFLOW","TOP","TOP","top1",$C794,"56","Open_Acute_DIV1","TOP5","TOP6","REPORTED","TOP8")</f>
        <v>0</v>
      </c>
      <c r="CF794" s="228">
        <f>_xll.OneStreamExcelAddIn.XFFunctions.XFGetCell("TRUE", "CONSOL", $D$3,"TOT_Entity","Aggregated","Budget_Working",[1]Setup!C15,"PERIODIC",$B794,"TOPFLOW","TOP","TOP","top1",$C794,"56","Open_Acute_DIV1","TOP5","TOP6","REPORTED","TOP8")</f>
        <v>239.08</v>
      </c>
      <c r="CG794" s="46">
        <f>_xll.OneStreamExcelAddIn.XFFunctions.XFGetCell("TRUE", "CONSOL", $D$3,"TOT_Entity","USD","Actual",$E$3,"PERIODIC",$B794,"TOPFLOW","TOP","TOP","top1",$C794,"56","Open_Acute_DIV1","TOP5","TOP6","REPORTED","VAR_bw_Budget")</f>
        <v>-51.87</v>
      </c>
      <c r="CH794" s="40">
        <f>IFERROR(CG794/CF794,0)</f>
        <v>-0.21695666722436002</v>
      </c>
      <c r="CI794" s="15"/>
      <c r="CJ794" s="228">
        <f>_xll.OneStreamExcelAddIn.XFFunctions.XFGetCell("TRUE", "CONSOL", $D$3,"TOT_Entity","USD","Actual",[1]Setup!C4,"PERIODIC",$B794,"TOPFLOW","TOP","TOP","top1",$C794,"56","Open_Acute_DIV1","TOP5","TOP6","REPORTED","TOP8")</f>
        <v>88</v>
      </c>
      <c r="CK794" s="228">
        <f>_xll.OneStreamExcelAddIn.XFFunctions.XFGetCell("TRUE", "CONSOL", $D$3,"TOT_Entity","USD","Actual",[1]Setup!C5,"PERIODIC",$B794,"TOPFLOW","TOP","TOP","top1",$C794,"56","Open_Acute_DIV1","TOP5","TOP6","REPORTED","TOP8")</f>
        <v>78</v>
      </c>
      <c r="CL794" s="46">
        <f>_xll.OneStreamExcelAddIn.XFFunctions.XFGetCell("TRUE", "CONSOL", $D$3,"TOT_Entity","USD","Actual",[1]Setup!C6,"PERIODIC",$B794,"TOPFLOW","TOP","TOP","top1",$C794,"56","Open_Acute_DIV1","TOP5","TOP6","REPORTED","TOP8")</f>
        <v>96</v>
      </c>
      <c r="CM794" s="228">
        <f>_xll.OneStreamExcelAddIn.XFFunctions.XFGetCell("TRUE", "CONSOL", $D$3,"TOT_Entity","USD","Actual",[1]Setup!C7,"PERIODIC",$B794,"TOPFLOW","TOP","TOP","top1",$C794,"56","Open_Acute_DIV1","TOP5","TOP6","REPORTED","TOP8")</f>
        <v>115</v>
      </c>
      <c r="CN794" s="228">
        <f>_xll.OneStreamExcelAddIn.XFFunctions.XFGetCell("TRUE", "CONSOL", $D$3,"TOT_Entity","USD","Actual",[1]Setup!C8,"PERIODIC",$B794,"TOPFLOW","TOP","TOP","top1",$C794,"56","Open_Acute_DIV1","TOP5","TOP6","REPORTED","TOP8")</f>
        <v>-377</v>
      </c>
      <c r="CO794" s="46">
        <f>_xll.OneStreamExcelAddIn.XFFunctions.XFGetCell("TRUE", "CONSOL", $D$3,"TOT_Entity","USD","Actual",[1]Setup!C9,"PERIODIC",$B794,"TOPFLOW","TOP","TOP","top1",$C794,"56","Open_Acute_DIV1","TOP5","TOP6","REPORTED","TOP8")</f>
        <v>0</v>
      </c>
      <c r="CP794" s="228">
        <f>_xll.OneStreamExcelAddIn.XFFunctions.XFGetCell("TRUE", "CONSOL", $D$3,"TOT_Entity","USD","Actual",[1]Setup!C10,"PERIODIC",$B794,"TOPFLOW","TOP","TOP","top1",$C794,"56","Open_Acute_DIV1","TOP5","TOP6","REPORTED","TOP8")</f>
        <v>0</v>
      </c>
      <c r="CQ794" s="228">
        <f>_xll.OneStreamExcelAddIn.XFFunctions.XFGetCell("TRUE", "CONSOL", $D$3,"TOT_Entity","USD","Actual",[1]Setup!C11,"PERIODIC",$B794,"TOPFLOW","TOP","TOP","top1",$C794,"56","Open_Acute_DIV1","TOP5","TOP6","REPORTED","TOP8")</f>
        <v>0</v>
      </c>
      <c r="CR794" s="46">
        <f>_xll.OneStreamExcelAddIn.XFFunctions.XFGetCell("TRUE", "CONSOL", $D$3,"TOT_Entity","USD","Actual",[1]Setup!C12,"PERIODIC",$B794,"TOPFLOW","TOP","TOP","top1",$C794,"56","Open_Acute_DIV1","TOP5","TOP6","REPORTED","TOP8")</f>
        <v>0</v>
      </c>
      <c r="CS794" s="228">
        <f>_xll.OneStreamExcelAddIn.XFFunctions.XFGetCell("TRUE", "CONSOL", $D$3,"TOT_Entity","USD","Actual",[1]Setup!C13,"PERIODIC",$B794,"TOPFLOW","TOP","TOP","top1",$C794,"56","Open_Acute_DIV1","TOP5","TOP6","REPORTED","TOP8")</f>
        <v>0</v>
      </c>
      <c r="CT794" s="228">
        <f>_xll.OneStreamExcelAddIn.XFFunctions.XFGetCell("TRUE", "CONSOL", $D$3,"TOT_Entity","USD","Actual",[1]Setup!C14,"PERIODIC",$B794,"TOPFLOW","TOP","TOP","top1",$C794,"56","Open_Acute_DIV1","TOP5","TOP6","REPORTED","TOP8")</f>
        <v>0</v>
      </c>
      <c r="CU794" s="46">
        <f>_xll.OneStreamExcelAddIn.XFFunctions.XFGetCell("TRUE", "CONSOL", $D$3,"TOT_Entity","USD","Actual",[1]Setup!C15,"PERIODIC",$B794,"TOPFLOW","TOP","TOP","top1",$C794,"56","Open_Acute_DIV1","TOP5","TOP6","REPORTED","TOP8")</f>
        <v>0</v>
      </c>
      <c r="CV794" s="15"/>
      <c r="CW794" s="228">
        <f>_xll.OneStreamExcelAddIn.XFFunctions.XFGetCell("TRUE", "CONSOL", $D$3,"TOT_Entity","USD","Actual",[1]Setup!C17,"PERIODIC",$B794,"TOPFLOW","TOP","TOP","top1",$C794,"56","Open_Acute_DIV1","TOP5","TOP6","REPORTED","TOP8")</f>
        <v>156</v>
      </c>
      <c r="CX794" s="228">
        <f>_xll.OneStreamExcelAddIn.XFFunctions.XFGetCell("TRUE", "CONSOL", $D$3,"TOT_Entity","USD","Actual",[1]Setup!C18,"PERIODIC",$B794,"TOPFLOW","TOP","TOP","top1",$C794,"56","Open_Acute_DIV1","TOP5","TOP6","REPORTED","TOP8")</f>
        <v>146</v>
      </c>
      <c r="CY794" s="46">
        <f>_xll.OneStreamExcelAddIn.XFFunctions.XFGetCell("TRUE", "CONSOL", $D$3,"TOT_Entity","USD","Actual",[1]Setup!C19,"PERIODIC",$B794,"TOPFLOW","TOP","TOP","top1",$C794,"56","Open_Acute_DIV1","TOP5","TOP6","REPORTED","TOP8")</f>
        <v>168</v>
      </c>
      <c r="CZ794" s="228">
        <f>_xll.OneStreamExcelAddIn.XFFunctions.XFGetCell("TRUE", "CONSOL", $D$3,"TOT_Entity","USD","Actual",[1]Setup!C20,"PERIODIC",$B794,"TOPFLOW","TOP","TOP","top1",$C794,"56","Open_Acute_DIV1","TOP5","TOP6","REPORTED","TOP8")</f>
        <v>165</v>
      </c>
      <c r="DA794" s="228">
        <f>_xll.OneStreamExcelAddIn.XFFunctions.XFGetCell("TRUE", "CONSOL", $D$3,"TOT_Entity","USD","Actual",[1]Setup!C21,"PERIODIC",$B794,"TOPFLOW","TOP","TOP","top1",$C794,"56","Open_Acute_DIV1","TOP5","TOP6","REPORTED","TOP8")</f>
        <v>124</v>
      </c>
      <c r="DB794" s="46">
        <f>_xll.OneStreamExcelAddIn.XFFunctions.XFGetCell("TRUE", "CONSOL", $D$3,"TOT_Entity","USD","Actual",[1]Setup!C22,"PERIODIC",$B794,"TOPFLOW","TOP","TOP","top1",$C794,"56","Open_Acute_DIV1","TOP5","TOP6","REPORTED","TOP8")</f>
        <v>105</v>
      </c>
      <c r="DC794" s="228">
        <f>_xll.OneStreamExcelAddIn.XFFunctions.XFGetCell("TRUE", "CONSOL", $D$3,"TOT_Entity","USD","Actual",[1]Setup!C23,"PERIODIC",$B794,"TOPFLOW","TOP","TOP","top1",$C794,"56","Open_Acute_DIV1","TOP5","TOP6","REPORTED","TOP8")</f>
        <v>66</v>
      </c>
      <c r="DD794" s="228">
        <f>_xll.OneStreamExcelAddIn.XFFunctions.XFGetCell("TRUE", "CONSOL", $D$3,"TOT_Entity","USD","Actual",[1]Setup!C24,"PERIODIC",$B794,"TOPFLOW","TOP","TOP","top1",$C794,"56","Open_Acute_DIV1","TOP5","TOP6","REPORTED","TOP8")</f>
        <v>42</v>
      </c>
      <c r="DE794" s="46">
        <f>_xll.OneStreamExcelAddIn.XFFunctions.XFGetCell("TRUE", "CONSOL", $D$3,"TOT_Entity","USD","Actual",[1]Setup!C25,"PERIODIC",$B794,"TOPFLOW","TOP","TOP","top1",$C794,"56","Open_Acute_DIV1","TOP5","TOP6","REPORTED","TOP8")</f>
        <v>104</v>
      </c>
      <c r="DF794" s="228">
        <f>_xll.OneStreamExcelAddIn.XFFunctions.XFGetCell("TRUE", "CONSOL", $D$3,"TOT_Entity","USD","Actual",[1]Setup!C26,"PERIODIC",$B794,"TOPFLOW","TOP","TOP","top1",$C794,"56","Open_Acute_DIV1","TOP5","TOP6","REPORTED","TOP8")</f>
        <v>137</v>
      </c>
      <c r="DG794" s="228">
        <f>_xll.OneStreamExcelAddIn.XFFunctions.XFGetCell("TRUE", "CONSOL", $D$3,"TOT_Entity","USD","Actual",[1]Setup!C27,"PERIODIC",$B794,"TOPFLOW","TOP","TOP","top1",$C794,"56","Open_Acute_DIV1","TOP5","TOP6","REPORTED","TOP8")</f>
        <v>143</v>
      </c>
      <c r="DH794" s="46">
        <f>_xll.OneStreamExcelAddIn.XFFunctions.XFGetCell("TRUE", "CONSOL", $D$3,"TOT_Entity","USD","Actual",[1]Setup!C28,"PERIODIC",$B794,"TOPFLOW","TOP","TOP","top1",$C794,"56","Open_Acute_DIV1","TOP5","TOP6","REPORTED","TOP8")</f>
        <v>134</v>
      </c>
      <c r="DI794" s="15"/>
      <c r="DJ794" s="228">
        <f>_xll.OneStreamExcelAddIn.XFFunctions.XFGetCell("TRUE", "CONSOL", $D$3,"TOT_Entity","Aggregated","Budget_Working",[1]Setup!C4,"PERIODIC",$B794,"TOPFLOW","TOP","TOP","top1",$C794,"56","Open_Acute_DIV1","TOP5","TOP6","REPORTED","TOP8")</f>
        <v>228.16</v>
      </c>
      <c r="DK794" s="228">
        <f>_xll.OneStreamExcelAddIn.XFFunctions.XFGetCell("TRUE", "CONSOL", $D$3,"TOT_Entity","Aggregated","Budget_Working",[1]Setup!C5,"PERIODIC",$B794,"TOPFLOW","TOP","TOP","top1",$C794,"56","Open_Acute_DIV1","TOP5","TOP6","REPORTED","TOP8")</f>
        <v>158.30000000000001</v>
      </c>
      <c r="DL794" s="46">
        <f>_xll.OneStreamExcelAddIn.XFFunctions.XFGetCell("TRUE", "CONSOL", $D$3,"TOT_Entity","Aggregated","Budget_Working",[1]Setup!C6,"PERIODIC",$B794,"TOPFLOW","TOP","TOP","top1",$C794,"56","Open_Acute_DIV1","TOP5","TOP6","REPORTED","TOP8")</f>
        <v>190.9</v>
      </c>
      <c r="DM794" s="228">
        <f>_xll.OneStreamExcelAddIn.XFFunctions.XFGetCell("TRUE", "CONSOL", $D$3,"TOT_Entity","Aggregated","Budget_Working",[1]Setup!C7,"PERIODIC",$B794,"TOPFLOW","TOP","TOP","top1",$C794,"56","Open_Acute_DIV1","TOP5","TOP6","REPORTED","TOP8")</f>
        <v>166.87</v>
      </c>
      <c r="DN794" s="228">
        <f>_xll.OneStreamExcelAddIn.XFFunctions.XFGetCell("TRUE", "CONSOL", $D$3,"TOT_Entity","Aggregated","Budget_Working",[1]Setup!C8,"PERIODIC",$B794,"TOPFLOW","TOP","TOP","top1",$C794,"56","Open_Acute_DIV1","TOP5","TOP6","REPORTED","TOP8")</f>
        <v>123.51</v>
      </c>
      <c r="DO794" s="46">
        <f>_xll.OneStreamExcelAddIn.XFFunctions.XFGetCell("TRUE", "CONSOL", $D$3,"TOT_Entity","Aggregated","Budget_Working",[1]Setup!C9,"PERIODIC",$B794,"TOPFLOW","TOP","TOP","top1",$C794,"56","Open_Acute_DIV1","TOP5","TOP6","REPORTED","TOP8")</f>
        <v>114.86</v>
      </c>
      <c r="DP794" s="228">
        <f>_xll.OneStreamExcelAddIn.XFFunctions.XFGetCell("TRUE", "CONSOL", $D$3,"TOT_Entity","Aggregated","Budget_Working",[1]Setup!C10,"PERIODIC",$B794,"TOPFLOW","TOP","TOP","top1",$C794,"56","Open_Acute_DIV1","TOP5","TOP6","REPORTED","TOP8")</f>
        <v>74.099999999999994</v>
      </c>
      <c r="DQ794" s="228">
        <f>_xll.OneStreamExcelAddIn.XFFunctions.XFGetCell("TRUE", "CONSOL", $D$3,"TOT_Entity","Aggregated","Budget_Working",[1]Setup!C11,"PERIODIC",$B794,"TOPFLOW","TOP","TOP","top1",$C794,"56","Open_Acute_DIV1","TOP5","TOP6","REPORTED","TOP8")</f>
        <v>52.26</v>
      </c>
      <c r="DR794" s="46">
        <f>_xll.OneStreamExcelAddIn.XFFunctions.XFGetCell("TRUE", "CONSOL", $D$3,"TOT_Entity","Aggregated","Budget_Working",[1]Setup!C12,"PERIODIC",$B794,"TOPFLOW","TOP","TOP","top1",$C794,"56","Open_Acute_DIV1","TOP5","TOP6","REPORTED","TOP8")</f>
        <v>234.6</v>
      </c>
      <c r="DS794" s="228">
        <f>_xll.OneStreamExcelAddIn.XFFunctions.XFGetCell("TRUE", "CONSOL", $D$3,"TOT_Entity","Aggregated","Budget_Working",[1]Setup!C13,"PERIODIC",$B794,"TOPFLOW","TOP","TOP","top1",$C794,"56","Open_Acute_DIV1","TOP5","TOP6","REPORTED","TOP8")</f>
        <v>219.55</v>
      </c>
      <c r="DT794" s="228">
        <f>_xll.OneStreamExcelAddIn.XFFunctions.XFGetCell("TRUE", "CONSOL", $D$3,"TOT_Entity","Aggregated","Budget_Working",[1]Setup!C14,"PERIODIC",$B794,"TOPFLOW","TOP","TOP","top1",$C794,"56","Open_Acute_DIV1","TOP5","TOP6","REPORTED","TOP8")</f>
        <v>161.81</v>
      </c>
      <c r="DU794" s="46">
        <f>_xll.OneStreamExcelAddIn.XFFunctions.XFGetCell("TRUE", "CONSOL", $D$3,"TOT_Entity","Aggregated","Budget_Working",[1]Setup!C15,"PERIODIC",$B794,"TOPFLOW","TOP","TOP","top1",$C794,"56","Open_Acute_DIV1","TOP5","TOP6","REPORTED","TOP8")</f>
        <v>239.08</v>
      </c>
      <c r="DV794" s="15"/>
      <c r="DW794" s="228">
        <f>_xll.OneStreamExcelAddIn.XFFunctions.XFGetCell("TRUE", "CONSOL", $D$3,"TOT_Entity","USD","Budget_Final",[1]Setup!C17,"PERIODIC",$B794,"TOPFLOW","TOP","TOP","top1",$C794,"56","Open_Acute_DIV1","TOP5","TOP6","REPORTED","TOP8")</f>
        <v>137.00000008399999</v>
      </c>
      <c r="DX794" s="228">
        <f>_xll.OneStreamExcelAddIn.XFFunctions.XFGetCell("TRUE", "CONSOL", $D$3,"TOT_Entity","USD","Budget_Final",[1]Setup!C18,"PERIODIC",$B794,"TOPFLOW","TOP","TOP","top1",$C794,"56","Open_Acute_DIV1","TOP5","TOP6","REPORTED","TOP8")</f>
        <v>111.000000321</v>
      </c>
      <c r="DY794" s="46">
        <f>_xll.OneStreamExcelAddIn.XFFunctions.XFGetCell("TRUE", "CONSOL", $D$3,"TOT_Entity","USD","Budget_Final",[1]Setup!C19,"PERIODIC",$B794,"TOPFLOW","TOP","TOP","top1",$C794,"56","Open_Acute_DIV1","TOP5","TOP6","REPORTED","TOP8")</f>
        <v>122.00000010700001</v>
      </c>
      <c r="DZ794" s="228">
        <f>_xll.OneStreamExcelAddIn.XFFunctions.XFGetCell("TRUE", "CONSOL", $D$3,"TOT_Entity","USD","Budget_Final",[1]Setup!C20,"PERIODIC",$B794,"TOPFLOW","TOP","TOP","top1",$C794,"56","Open_Acute_DIV1","TOP5","TOP6","REPORTED","TOP8")</f>
        <v>104.00000037</v>
      </c>
      <c r="EA794" s="228">
        <f>_xll.OneStreamExcelAddIn.XFFunctions.XFGetCell("TRUE", "CONSOL", $D$3,"TOT_Entity","USD","Budget_Final",[1]Setup!C21,"PERIODIC",$B794,"TOPFLOW","TOP","TOP","top1",$C794,"56","Open_Acute_DIV1","TOP5","TOP6","REPORTED","TOP8")</f>
        <v>160.00000034000001</v>
      </c>
      <c r="EB794" s="46">
        <f>_xll.OneStreamExcelAddIn.XFFunctions.XFGetCell("TRUE", "CONSOL", $D$3,"TOT_Entity","USD","Budget_Final",[1]Setup!C22,"PERIODIC",$B794,"TOPFLOW","TOP","TOP","top1",$C794,"56","Open_Acute_DIV1","TOP5","TOP6","REPORTED","TOP8")</f>
        <v>109.00000010399999</v>
      </c>
      <c r="EC794" s="228">
        <f>_xll.OneStreamExcelAddIn.XFFunctions.XFGetCell("TRUE", "CONSOL", $D$3,"TOT_Entity","USD","Budget_Final",[1]Setup!C23,"PERIODIC",$B794,"TOPFLOW","TOP","TOP","top1",$C794,"56","Open_Acute_DIV1","TOP5","TOP6","REPORTED","TOP8")</f>
        <v>48.000000090999997</v>
      </c>
      <c r="ED794" s="228">
        <f>_xll.OneStreamExcelAddIn.XFFunctions.XFGetCell("TRUE", "CONSOL", $D$3,"TOT_Entity","USD","Budget_Final",[1]Setup!C24,"PERIODIC",$B794,"TOPFLOW","TOP","TOP","top1",$C794,"56","Open_Acute_DIV1","TOP5","TOP6","REPORTED","TOP8")</f>
        <v>125.000000062</v>
      </c>
      <c r="EE794" s="46">
        <f>_xll.OneStreamExcelAddIn.XFFunctions.XFGetCell("TRUE", "CONSOL", $D$3,"TOT_Entity","USD","Budget_Final",[1]Setup!C25,"PERIODIC",$B794,"TOPFLOW","TOP","TOP","top1",$C794,"56","Open_Acute_DIV1","TOP5","TOP6","REPORTED","TOP8")</f>
        <v>133.00000038799999</v>
      </c>
      <c r="EF794" s="228">
        <f>_xll.OneStreamExcelAddIn.XFFunctions.XFGetCell("TRUE", "CONSOL", $D$3,"TOT_Entity","USD","Budget_Final",[1]Setup!C26,"PERIODIC",$B794,"TOPFLOW","TOP","TOP","top1",$C794,"56","Open_Acute_DIV1","TOP5","TOP6","REPORTED","TOP8")</f>
        <v>110.000000218</v>
      </c>
      <c r="EG794" s="228">
        <f>_xll.OneStreamExcelAddIn.XFFunctions.XFGetCell("TRUE", "CONSOL", $D$3,"TOT_Entity","USD","Budget_Final",[1]Setup!C27,"PERIODIC",$B794,"TOPFLOW","TOP","TOP","top1",$C794,"56","Open_Acute_DIV1","TOP5","TOP6","REPORTED","TOP8")</f>
        <v>103.999999888</v>
      </c>
      <c r="EH794" s="46">
        <f>_xll.OneStreamExcelAddIn.XFFunctions.XFGetCell("TRUE", "CONSOL", $D$3,"TOT_Entity","USD","Budget_Final",[1]Setup!C28,"PERIODIC",$B794,"TOPFLOW","TOP","TOP","top1",$C794,"56","Open_Acute_DIV1","TOP5","TOP6","REPORTED","TOP8")</f>
        <v>106.000000153</v>
      </c>
    </row>
    <row r="795" spans="2:138" x14ac:dyDescent="0.25">
      <c r="B795" s="51">
        <v>91001</v>
      </c>
      <c r="C795" s="51"/>
      <c r="D795" s="1" t="s">
        <v>253</v>
      </c>
      <c r="E795" s="227">
        <f>_xll.OneStreamExcelAddIn.XFFunctions.XFGetCell("TRUE", "CONSOL", $D$3,"TOT_Entity","USD","Actual",$E$3,"PERIODIC",$B795,"TOPFLOW","TOP","TOP","top1",$C795,"57","Open_Acute_DIV1","TOP5","TOP6","REPORTED","TOP8")</f>
        <v>219</v>
      </c>
      <c r="F795" s="227">
        <f>_xll.OneStreamExcelAddIn.XFFunctions.XFGetCell("TRUE", "CONSOL", $D$3,"TOT_Entity","Aggregated","Budget_Working",$E$3,"PERIODIC",$B795,"TOPFLOW","TOP","TOP","top1",$C795,"57","Open_Acute_DIV1","TOP5","TOP6","REPORTED","TOP8")</f>
        <v>143.97</v>
      </c>
      <c r="G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H795" s="55">
        <f t="shared" si="2145"/>
        <v>0.52115023963325691</v>
      </c>
      <c r="I795" s="41"/>
      <c r="J795" s="228">
        <f>_xll.OneStreamExcelAddIn.XFFunctions.XFGetCell("TRUE", "CONSOL", $D$3,"TOT_Entity","USD","Actual",$E$3,"YTD",$B795,"TOPFLOW","TOP","TOP","top1",$C795,"57","Open_Acute_DIV1","TOP5","TOP6","REPORTED","TOP8")</f>
        <v>643</v>
      </c>
      <c r="K795" s="228">
        <f>_xll.OneStreamExcelAddIn.XFFunctions.XFGetCell("TRUE", "CONSOL", $D$3,"TOT_Entity","Aggregated","Budget_Working",$E$3,"YTD",$B795,"TOPFLOW","TOP","TOP","top1",$C795,"57","Open_Acute_DIV1","TOP5","TOP6","REPORTED","TOP8")</f>
        <v>702.9</v>
      </c>
      <c r="L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M795" s="40">
        <f t="shared" ref="M795:M802" si="2162">IFERROR(L795/K795,0)</f>
        <v>0.10674349125053351</v>
      </c>
      <c r="N795" s="41"/>
      <c r="O795" s="228">
        <f>_xll.OneStreamExcelAddIn.XFFunctions.XFGetCell("TRUE", "CONSOL", $D$3,"TOT_Entity","USD","Actual",$F$3,"YTD",$B795,"TOPFLOW","TOP","TOP","top1",$C795,"57","Open_Acute_DIV1","TOP5","TOP6","REPORTED","TOP8")</f>
        <v>614</v>
      </c>
      <c r="P795" s="228">
        <f>_xll.OneStreamExcelAddIn.XFFunctions.XFGetCell("TRUE", "CONSOL", $D$3,"TOT_Entity","USD","Actual",$E$3,"YTD",$B795,"TOPFLOW","TOP","TOP","top1",$C795,"57","Open_Acute_DIV1","TOP5","TOP6","REPORTED","VAR_BW_PY_Actual")</f>
        <v>29</v>
      </c>
      <c r="Q795" s="40">
        <f t="shared" si="2147"/>
        <v>4.7231270358306189E-2</v>
      </c>
      <c r="R795" s="41"/>
      <c r="S795" s="228">
        <f>_xll.OneStreamExcelAddIn.XFFunctions.XFGetCell("TRUE", "CONSOL", $D$3,"TOT_Entity","USD","MIDFCST",$E$3,"MTD",$B795,"TOPFLOW","TOP","TOP","top1",$C795,"57","Open_Acute_DIV1","TOP5","TOP6","REPORTED","TOP8")</f>
        <v>0</v>
      </c>
      <c r="T795" s="228">
        <f t="shared" si="2160"/>
        <v>219</v>
      </c>
      <c r="U795" s="40">
        <f t="shared" si="2161"/>
        <v>0</v>
      </c>
      <c r="V795" s="41"/>
      <c r="W795" s="42"/>
      <c r="X795" s="43"/>
      <c r="Y795" s="42"/>
      <c r="Z795" s="44"/>
      <c r="AA795" s="1"/>
      <c r="AB795" s="228">
        <f>_xll.OneStreamExcelAddIn.XFFunctions.XFGetCell("TRUE", "CONSOL", $D$3,"TOT_Entity","USD","Actual",[1]Setup!C4,"PERIODIC",$B795,"TOPFLOW","TOP","TOP","top1",$C795,"57","Open_Acute_DIV1","TOP5","TOP6","REPORTED","TOP8")</f>
        <v>128</v>
      </c>
      <c r="AC795" s="228">
        <f>_xll.OneStreamExcelAddIn.XFFunctions.XFGetCell("TRUE", "CONSOL", $D$3,"TOT_Entity","Aggregated","Budget_Working",[1]Setup!C4,"PERIODIC",$B795,"TOPFLOW","TOP","TOP","top1",$C795,"57","Open_Acute_DIV1","TOP5","TOP6","REPORTED","TOP8")</f>
        <v>193.76</v>
      </c>
      <c r="AD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AE795" s="40">
        <f t="shared" ref="AE795:AE802" si="2163">IFERROR(AD795/AC795,0)</f>
        <v>0.38723162675474815</v>
      </c>
      <c r="AG795" s="228">
        <f>_xll.OneStreamExcelAddIn.XFFunctions.XFGetCell("TRUE", "CONSOL", $D$3,"TOT_Entity","USD","Actual",[1]Setup!C5,"PERIODIC",$B795,"TOPFLOW","TOP","TOP","top1",$C795,"57","Open_Acute_DIV1","TOP5","TOP6","REPORTED","TOP8")</f>
        <v>129</v>
      </c>
      <c r="AH795" s="228">
        <f>_xll.OneStreamExcelAddIn.XFFunctions.XFGetCell("TRUE", "CONSOL", $D$3,"TOT_Entity","Aggregated","Budget_Working",[1]Setup!C5,"PERIODIC",$B795,"TOPFLOW","TOP","TOP","top1",$C795,"57","Open_Acute_DIV1","TOP5","TOP6","REPORTED","TOP8")</f>
        <v>205.79</v>
      </c>
      <c r="AI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AJ795" s="40">
        <f t="shared" ref="AJ795:AJ802" si="2164">IFERROR(AI795/AH795,0)</f>
        <v>0.36459497546042086</v>
      </c>
      <c r="AL795" s="228">
        <f>_xll.OneStreamExcelAddIn.XFFunctions.XFGetCell("TRUE", "CONSOL", $D$3,"TOT_Entity","USD","Actual",[1]Setup!C6,"PERIODIC",$B795,"TOPFLOW","TOP","TOP","top1",$C795,"57","Open_Acute_DIV1","TOP5","TOP6","REPORTED","TOP8")</f>
        <v>167</v>
      </c>
      <c r="AM795" s="228">
        <f>_xll.OneStreamExcelAddIn.XFFunctions.XFGetCell("TRUE", "CONSOL", $D$3,"TOT_Entity","Aggregated","Budget_Working",[1]Setup!C6,"PERIODIC",$B795,"TOPFLOW","TOP","TOP","top1",$C795,"57","Open_Acute_DIV1","TOP5","TOP6","REPORTED","TOP8")</f>
        <v>159.38</v>
      </c>
      <c r="AN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AO795" s="40">
        <f t="shared" ref="AO795:AO802" si="2165">IFERROR(AN795/AM795,0)</f>
        <v>0.47076170159367553</v>
      </c>
      <c r="AQ795" s="228">
        <f>_xll.OneStreamExcelAddIn.XFFunctions.XFGetCell("TRUE", "CONSOL", $D$3,"TOT_Entity","USD","Actual",[1]Setup!C7,"PERIODIC",$B795,"TOPFLOW","TOP","TOP","top1",$C795,"57","Open_Acute_DIV1","TOP5","TOP6","REPORTED","TOP8")</f>
        <v>219</v>
      </c>
      <c r="AR795" s="228">
        <f>_xll.OneStreamExcelAddIn.XFFunctions.XFGetCell("TRUE", "CONSOL", $D$3,"TOT_Entity","Aggregated","Budget_Working",[1]Setup!C7,"PERIODIC",$B795,"TOPFLOW","TOP","TOP","top1",$C795,"57","Open_Acute_DIV1","TOP5","TOP6","REPORTED","TOP8")</f>
        <v>143.97</v>
      </c>
      <c r="AS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AT795" s="40">
        <f t="shared" ref="AT795:AT802" si="2166">IFERROR(AS795/AR795,0)</f>
        <v>0.52115023963325691</v>
      </c>
      <c r="AV795" s="228">
        <f>_xll.OneStreamExcelAddIn.XFFunctions.XFGetCell("TRUE", "CONSOL", $D$3,"TOT_Entity","USD","Actual",[1]Setup!C8,"PERIODIC",$B795,"TOPFLOW","TOP","TOP","top1",$C795,"57","Open_Acute_DIV1","TOP5","TOP6","REPORTED","TOP8")</f>
        <v>-643</v>
      </c>
      <c r="AW795" s="228">
        <f>_xll.OneStreamExcelAddIn.XFFunctions.XFGetCell("TRUE", "CONSOL", $D$3,"TOT_Entity","Aggregated","Budget_Working",[1]Setup!C8,"PERIODIC",$B795,"TOPFLOW","TOP","TOP","top1",$C795,"57","Open_Acute_DIV1","TOP5","TOP6","REPORTED","TOP8")</f>
        <v>303.70999999999998</v>
      </c>
      <c r="AX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AY795" s="40">
        <f t="shared" ref="AY795:AY802" si="2167">IFERROR(AX795/AW795,0)</f>
        <v>0.24704487833788813</v>
      </c>
      <c r="BA795" s="228">
        <f>_xll.OneStreamExcelAddIn.XFFunctions.XFGetCell("TRUE", "CONSOL", $D$3,"TOT_Entity","USD","Actual",[1]Setup!C9,"PERIODIC",$B795,"TOPFLOW","TOP","TOP","top1",$C795,"57","Open_Acute_DIV1","TOP5","TOP6","REPORTED","TOP8")</f>
        <v>0</v>
      </c>
      <c r="BB795" s="228">
        <f>_xll.OneStreamExcelAddIn.XFFunctions.XFGetCell("TRUE", "CONSOL", $D$3,"TOT_Entity","Aggregated","Budget_Working",[1]Setup!C9,"PERIODIC",$B795,"TOPFLOW","TOP","TOP","top1",$C795,"57","Open_Acute_DIV1","TOP5","TOP6","REPORTED","TOP8")</f>
        <v>255.16</v>
      </c>
      <c r="BC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BD795" s="40">
        <f t="shared" ref="BD795:BD802" si="2168">IFERROR(BC795/BB795,0)</f>
        <v>0.29405079166013481</v>
      </c>
      <c r="BF795" s="228">
        <f>_xll.OneStreamExcelAddIn.XFFunctions.XFGetCell("TRUE", "CONSOL", $D$3,"TOT_Entity","USD","Actual",[1]Setup!C10,"PERIODIC",$B795,"TOPFLOW","TOP","TOP","top1",$C795,"57","Open_Acute_DIV1","TOP5","TOP6","REPORTED","TOP8")</f>
        <v>0</v>
      </c>
      <c r="BG795" s="228">
        <f>_xll.OneStreamExcelAddIn.XFFunctions.XFGetCell("TRUE", "CONSOL", $D$3,"TOT_Entity","Aggregated","Budget_Working",[1]Setup!C10,"PERIODIC",$B795,"TOPFLOW","TOP","TOP","top1",$C795,"57","Open_Acute_DIV1","TOP5","TOP6","REPORTED","TOP8")</f>
        <v>212</v>
      </c>
      <c r="BH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BI795" s="40">
        <f t="shared" ref="BI795:BI802" si="2169">IFERROR(BH795/BG795,0)</f>
        <v>0.35391509433962265</v>
      </c>
      <c r="BK795" s="228">
        <f>_xll.OneStreamExcelAddIn.XFFunctions.XFGetCell("TRUE", "CONSOL", $D$3,"TOT_Entity","USD","Actual",[1]Setup!C11,"PERIODIC",$B795,"TOPFLOW","TOP","TOP","top1",$C795,"57","Open_Acute_DIV1","TOP5","TOP6","REPORTED","TOP8")</f>
        <v>0</v>
      </c>
      <c r="BL795" s="228">
        <f>_xll.OneStreamExcelAddIn.XFFunctions.XFGetCell("TRUE", "CONSOL", $D$3,"TOT_Entity","Aggregated","Budget_Working",[1]Setup!C11,"PERIODIC",$B795,"TOPFLOW","TOP","TOP","top1",$C795,"57","Open_Acute_DIV1","TOP5","TOP6","REPORTED","TOP8")</f>
        <v>192.21</v>
      </c>
      <c r="BM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BN795" s="40">
        <f t="shared" ref="BN795:BN802" si="2170">IFERROR(BM795/BL795,0)</f>
        <v>0.39035429998439208</v>
      </c>
      <c r="BP795" s="228">
        <f>_xll.OneStreamExcelAddIn.XFFunctions.XFGetCell("TRUE", "CONSOL", $D$3,"TOT_Entity","USD","Actual",[1]Setup!C12,"PERIODIC",$B795,"TOPFLOW","TOP","TOP","top1",$C795,"57","Open_Acute_DIV1","TOP5","TOP6","REPORTED","TOP8")</f>
        <v>0</v>
      </c>
      <c r="BQ795" s="228">
        <f>_xll.OneStreamExcelAddIn.XFFunctions.XFGetCell("TRUE", "CONSOL", $D$3,"TOT_Entity","Aggregated","Budget_Working",[1]Setup!C12,"PERIODIC",$B795,"TOPFLOW","TOP","TOP","top1",$C795,"57","Open_Acute_DIV1","TOP5","TOP6","REPORTED","TOP8")</f>
        <v>156.4</v>
      </c>
      <c r="BR795" s="228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BS795" s="40">
        <f t="shared" ref="BS795:BS802" si="2171">IFERROR(BR795/BQ795,0)</f>
        <v>0.47973145780051152</v>
      </c>
      <c r="BU795" s="228">
        <f>_xll.OneStreamExcelAddIn.XFFunctions.XFGetCell("TRUE", "CONSOL", $D$3,"TOT_Entity","USD","Actual",[1]Setup!C13,"PERIODIC",$B795,"TOPFLOW","TOP","TOP","top1",$C795,"57","Open_Acute_DIV1","TOP5","TOP6","REPORTED","TOP8")</f>
        <v>0</v>
      </c>
      <c r="BV795" s="228">
        <f>_xll.OneStreamExcelAddIn.XFFunctions.XFGetCell("TRUE", "CONSOL", $D$3,"TOT_Entity","Aggregated","Budget_Working",[1]Setup!C13,"PERIODIC",$B795,"TOPFLOW","TOP","TOP","top1",$C795,"57","Open_Acute_DIV1","TOP5","TOP6","REPORTED","TOP8")</f>
        <v>114.59</v>
      </c>
      <c r="BW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BX795" s="40">
        <f t="shared" ref="BX795:BX802" si="2172">IFERROR(BW795/BV795,0)</f>
        <v>0.65476917706606164</v>
      </c>
      <c r="BZ795" s="228">
        <f>_xll.OneStreamExcelAddIn.XFFunctions.XFGetCell("TRUE", "CONSOL", $D$3,"TOT_Entity","USD","Actual",[1]Setup!C14,"PERIODIC",$B795,"TOPFLOW","TOP","TOP","top1",$C795,"57","Open_Acute_DIV1","TOP5","TOP6","REPORTED","TOP8")</f>
        <v>0</v>
      </c>
      <c r="CA795" s="228">
        <f>_xll.OneStreamExcelAddIn.XFFunctions.XFGetCell("TRUE", "CONSOL", $D$3,"TOT_Entity","Aggregated","Budget_Working",[1]Setup!C14,"PERIODIC",$B795,"TOPFLOW","TOP","TOP","top1",$C795,"57","Open_Acute_DIV1","TOP5","TOP6","REPORTED","TOP8")</f>
        <v>148.77000000000001</v>
      </c>
      <c r="CB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CC795" s="40">
        <f t="shared" ref="CC795:CC802" si="2173">IFERROR(CB795/CA795,0)</f>
        <v>0.50433555152248433</v>
      </c>
      <c r="CE795" s="228">
        <f>_xll.OneStreamExcelAddIn.XFFunctions.XFGetCell("TRUE", "CONSOL", $D$3,"TOT_Entity","USD","Actual",[1]Setup!C15,"PERIODIC",$B795,"TOPFLOW","TOP","TOP","top1",$C795,"57","Open_Acute_DIV1","TOP5","TOP6","REPORTED","TOP8")</f>
        <v>0</v>
      </c>
      <c r="CF795" s="228">
        <f>_xll.OneStreamExcelAddIn.XFFunctions.XFGetCell("TRUE", "CONSOL", $D$3,"TOT_Entity","Aggregated","Budget_Working",[1]Setup!C15,"PERIODIC",$B795,"TOPFLOW","TOP","TOP","top1",$C795,"57","Open_Acute_DIV1","TOP5","TOP6","REPORTED","TOP8")</f>
        <v>113.64</v>
      </c>
      <c r="CG795" s="46">
        <f>_xll.OneStreamExcelAddIn.XFFunctions.XFGetCell("TRUE", "CONSOL", $D$3,"TOT_Entity","USD","Actual",$E$3,"PERIODIC",$B795,"TOPFLOW","TOP","TOP","top1",$C795,"57","Open_Acute_DIV1","TOP5","TOP6","REPORTED","VAR_bw_Budget")</f>
        <v>75.03</v>
      </c>
      <c r="CH795" s="40">
        <f t="shared" ref="CH795:CH802" si="2174">IFERROR(CG795/CF795,0)</f>
        <v>0.66024287222808875</v>
      </c>
      <c r="CI795" s="15"/>
      <c r="CJ795" s="228">
        <f>_xll.OneStreamExcelAddIn.XFFunctions.XFGetCell("TRUE", "CONSOL", $D$3,"TOT_Entity","USD","Actual",[1]Setup!C4,"PERIODIC",$B795,"TOPFLOW","TOP","TOP","top1",$C795,"57","Open_Acute_DIV1","TOP5","TOP6","REPORTED","TOP8")</f>
        <v>128</v>
      </c>
      <c r="CK795" s="228">
        <f>_xll.OneStreamExcelAddIn.XFFunctions.XFGetCell("TRUE", "CONSOL", $D$3,"TOT_Entity","USD","Actual",[1]Setup!C5,"PERIODIC",$B795,"TOPFLOW","TOP","TOP","top1",$C795,"57","Open_Acute_DIV1","TOP5","TOP6","REPORTED","TOP8")</f>
        <v>129</v>
      </c>
      <c r="CL795" s="46">
        <f>_xll.OneStreamExcelAddIn.XFFunctions.XFGetCell("TRUE", "CONSOL", $D$3,"TOT_Entity","USD","Actual",[1]Setup!C6,"PERIODIC",$B795,"TOPFLOW","TOP","TOP","top1",$C795,"57","Open_Acute_DIV1","TOP5","TOP6","REPORTED","TOP8")</f>
        <v>167</v>
      </c>
      <c r="CM795" s="228">
        <f>_xll.OneStreamExcelAddIn.XFFunctions.XFGetCell("TRUE", "CONSOL", $D$3,"TOT_Entity","USD","Actual",[1]Setup!C7,"PERIODIC",$B795,"TOPFLOW","TOP","TOP","top1",$C795,"57","Open_Acute_DIV1","TOP5","TOP6","REPORTED","TOP8")</f>
        <v>219</v>
      </c>
      <c r="CN795" s="228">
        <f>_xll.OneStreamExcelAddIn.XFFunctions.XFGetCell("TRUE", "CONSOL", $D$3,"TOT_Entity","USD","Actual",[1]Setup!C8,"PERIODIC",$B795,"TOPFLOW","TOP","TOP","top1",$C795,"57","Open_Acute_DIV1","TOP5","TOP6","REPORTED","TOP8")</f>
        <v>-643</v>
      </c>
      <c r="CO795" s="46">
        <f>_xll.OneStreamExcelAddIn.XFFunctions.XFGetCell("TRUE", "CONSOL", $D$3,"TOT_Entity","USD","Actual",[1]Setup!C9,"PERIODIC",$B795,"TOPFLOW","TOP","TOP","top1",$C795,"57","Open_Acute_DIV1","TOP5","TOP6","REPORTED","TOP8")</f>
        <v>0</v>
      </c>
      <c r="CP795" s="228">
        <f>_xll.OneStreamExcelAddIn.XFFunctions.XFGetCell("TRUE", "CONSOL", $D$3,"TOT_Entity","USD","Actual",[1]Setup!C10,"PERIODIC",$B795,"TOPFLOW","TOP","TOP","top1",$C795,"57","Open_Acute_DIV1","TOP5","TOP6","REPORTED","TOP8")</f>
        <v>0</v>
      </c>
      <c r="CQ795" s="228">
        <f>_xll.OneStreamExcelAddIn.XFFunctions.XFGetCell("TRUE", "CONSOL", $D$3,"TOT_Entity","USD","Actual",[1]Setup!C11,"PERIODIC",$B795,"TOPFLOW","TOP","TOP","top1",$C795,"57","Open_Acute_DIV1","TOP5","TOP6","REPORTED","TOP8")</f>
        <v>0</v>
      </c>
      <c r="CR795" s="46">
        <f>_xll.OneStreamExcelAddIn.XFFunctions.XFGetCell("TRUE", "CONSOL", $D$3,"TOT_Entity","USD","Actual",[1]Setup!C12,"PERIODIC",$B795,"TOPFLOW","TOP","TOP","top1",$C795,"57","Open_Acute_DIV1","TOP5","TOP6","REPORTED","TOP8")</f>
        <v>0</v>
      </c>
      <c r="CS795" s="228">
        <f>_xll.OneStreamExcelAddIn.XFFunctions.XFGetCell("TRUE", "CONSOL", $D$3,"TOT_Entity","USD","Actual",[1]Setup!C13,"PERIODIC",$B795,"TOPFLOW","TOP","TOP","top1",$C795,"57","Open_Acute_DIV1","TOP5","TOP6","REPORTED","TOP8")</f>
        <v>0</v>
      </c>
      <c r="CT795" s="228">
        <f>_xll.OneStreamExcelAddIn.XFFunctions.XFGetCell("TRUE", "CONSOL", $D$3,"TOT_Entity","USD","Actual",[1]Setup!C14,"PERIODIC",$B795,"TOPFLOW","TOP","TOP","top1",$C795,"57","Open_Acute_DIV1","TOP5","TOP6","REPORTED","TOP8")</f>
        <v>0</v>
      </c>
      <c r="CU795" s="46">
        <f>_xll.OneStreamExcelAddIn.XFFunctions.XFGetCell("TRUE", "CONSOL", $D$3,"TOT_Entity","USD","Actual",[1]Setup!C15,"PERIODIC",$B795,"TOPFLOW","TOP","TOP","top1",$C795,"57","Open_Acute_DIV1","TOP5","TOP6","REPORTED","TOP8")</f>
        <v>0</v>
      </c>
      <c r="CV795" s="15"/>
      <c r="CW795" s="228">
        <f>_xll.OneStreamExcelAddIn.XFFunctions.XFGetCell("TRUE", "CONSOL", $D$3,"TOT_Entity","USD","Actual",[1]Setup!C17,"PERIODIC",$B795,"TOPFLOW","TOP","TOP","top1",$C795,"57","Open_Acute_DIV1","TOP5","TOP6","REPORTED","TOP8")</f>
        <v>138</v>
      </c>
      <c r="CX795" s="228">
        <f>_xll.OneStreamExcelAddIn.XFFunctions.XFGetCell("TRUE", "CONSOL", $D$3,"TOT_Entity","USD","Actual",[1]Setup!C18,"PERIODIC",$B795,"TOPFLOW","TOP","TOP","top1",$C795,"57","Open_Acute_DIV1","TOP5","TOP6","REPORTED","TOP8")</f>
        <v>185</v>
      </c>
      <c r="CY795" s="46">
        <f>_xll.OneStreamExcelAddIn.XFFunctions.XFGetCell("TRUE", "CONSOL", $D$3,"TOT_Entity","USD","Actual",[1]Setup!C19,"PERIODIC",$B795,"TOPFLOW","TOP","TOP","top1",$C795,"57","Open_Acute_DIV1","TOP5","TOP6","REPORTED","TOP8")</f>
        <v>152</v>
      </c>
      <c r="CZ795" s="228">
        <f>_xll.OneStreamExcelAddIn.XFFunctions.XFGetCell("TRUE", "CONSOL", $D$3,"TOT_Entity","USD","Actual",[1]Setup!C20,"PERIODIC",$B795,"TOPFLOW","TOP","TOP","top1",$C795,"57","Open_Acute_DIV1","TOP5","TOP6","REPORTED","TOP8")</f>
        <v>139</v>
      </c>
      <c r="DA795" s="228">
        <f>_xll.OneStreamExcelAddIn.XFFunctions.XFGetCell("TRUE", "CONSOL", $D$3,"TOT_Entity","USD","Actual",[1]Setup!C21,"PERIODIC",$B795,"TOPFLOW","TOP","TOP","top1",$C795,"57","Open_Acute_DIV1","TOP5","TOP6","REPORTED","TOP8")</f>
        <v>307</v>
      </c>
      <c r="DB795" s="46">
        <f>_xll.OneStreamExcelAddIn.XFFunctions.XFGetCell("TRUE", "CONSOL", $D$3,"TOT_Entity","USD","Actual",[1]Setup!C22,"PERIODIC",$B795,"TOPFLOW","TOP","TOP","top1",$C795,"57","Open_Acute_DIV1","TOP5","TOP6","REPORTED","TOP8")</f>
        <v>245</v>
      </c>
      <c r="DC795" s="228">
        <f>_xll.OneStreamExcelAddIn.XFFunctions.XFGetCell("TRUE", "CONSOL", $D$3,"TOT_Entity","USD","Actual",[1]Setup!C23,"PERIODIC",$B795,"TOPFLOW","TOP","TOP","top1",$C795,"57","Open_Acute_DIV1","TOP5","TOP6","REPORTED","TOP8")</f>
        <v>203</v>
      </c>
      <c r="DD795" s="228">
        <f>_xll.OneStreamExcelAddIn.XFFunctions.XFGetCell("TRUE", "CONSOL", $D$3,"TOT_Entity","USD","Actual",[1]Setup!C24,"PERIODIC",$B795,"TOPFLOW","TOP","TOP","top1",$C795,"57","Open_Acute_DIV1","TOP5","TOP6","REPORTED","TOP8")</f>
        <v>179</v>
      </c>
      <c r="DE795" s="46">
        <f>_xll.OneStreamExcelAddIn.XFFunctions.XFGetCell("TRUE", "CONSOL", $D$3,"TOT_Entity","USD","Actual",[1]Setup!C25,"PERIODIC",$B795,"TOPFLOW","TOP","TOP","top1",$C795,"57","Open_Acute_DIV1","TOP5","TOP6","REPORTED","TOP8")</f>
        <v>176</v>
      </c>
      <c r="DF795" s="228">
        <f>_xll.OneStreamExcelAddIn.XFFunctions.XFGetCell("TRUE", "CONSOL", $D$3,"TOT_Entity","USD","Actual",[1]Setup!C26,"PERIODIC",$B795,"TOPFLOW","TOP","TOP","top1",$C795,"57","Open_Acute_DIV1","TOP5","TOP6","REPORTED","TOP8")</f>
        <v>188</v>
      </c>
      <c r="DG795" s="228">
        <f>_xll.OneStreamExcelAddIn.XFFunctions.XFGetCell("TRUE", "CONSOL", $D$3,"TOT_Entity","USD","Actual",[1]Setup!C27,"PERIODIC",$B795,"TOPFLOW","TOP","TOP","top1",$C795,"57","Open_Acute_DIV1","TOP5","TOP6","REPORTED","TOP8")</f>
        <v>249</v>
      </c>
      <c r="DH795" s="46">
        <f>_xll.OneStreamExcelAddIn.XFFunctions.XFGetCell("TRUE", "CONSOL", $D$3,"TOT_Entity","USD","Actual",[1]Setup!C28,"PERIODIC",$B795,"TOPFLOW","TOP","TOP","top1",$C795,"57","Open_Acute_DIV1","TOP5","TOP6","REPORTED","TOP8")</f>
        <v>134</v>
      </c>
      <c r="DI795" s="15"/>
      <c r="DJ795" s="228">
        <f>_xll.OneStreamExcelAddIn.XFFunctions.XFGetCell("TRUE", "CONSOL", $D$3,"TOT_Entity","Aggregated","Budget_Working",[1]Setup!C4,"PERIODIC",$B795,"TOPFLOW","TOP","TOP","top1",$C795,"57","Open_Acute_DIV1","TOP5","TOP6","REPORTED","TOP8")</f>
        <v>193.76</v>
      </c>
      <c r="DK795" s="228">
        <f>_xll.OneStreamExcelAddIn.XFFunctions.XFGetCell("TRUE", "CONSOL", $D$3,"TOT_Entity","Aggregated","Budget_Working",[1]Setup!C5,"PERIODIC",$B795,"TOPFLOW","TOP","TOP","top1",$C795,"57","Open_Acute_DIV1","TOP5","TOP6","REPORTED","TOP8")</f>
        <v>205.79</v>
      </c>
      <c r="DL795" s="46">
        <f>_xll.OneStreamExcelAddIn.XFFunctions.XFGetCell("TRUE", "CONSOL", $D$3,"TOT_Entity","Aggregated","Budget_Working",[1]Setup!C6,"PERIODIC",$B795,"TOPFLOW","TOP","TOP","top1",$C795,"57","Open_Acute_DIV1","TOP5","TOP6","REPORTED","TOP8")</f>
        <v>159.38</v>
      </c>
      <c r="DM795" s="228">
        <f>_xll.OneStreamExcelAddIn.XFFunctions.XFGetCell("TRUE", "CONSOL", $D$3,"TOT_Entity","Aggregated","Budget_Working",[1]Setup!C7,"PERIODIC",$B795,"TOPFLOW","TOP","TOP","top1",$C795,"57","Open_Acute_DIV1","TOP5","TOP6","REPORTED","TOP8")</f>
        <v>143.97</v>
      </c>
      <c r="DN795" s="228">
        <f>_xll.OneStreamExcelAddIn.XFFunctions.XFGetCell("TRUE", "CONSOL", $D$3,"TOT_Entity","Aggregated","Budget_Working",[1]Setup!C8,"PERIODIC",$B795,"TOPFLOW","TOP","TOP","top1",$C795,"57","Open_Acute_DIV1","TOP5","TOP6","REPORTED","TOP8")</f>
        <v>303.70999999999998</v>
      </c>
      <c r="DO795" s="46">
        <f>_xll.OneStreamExcelAddIn.XFFunctions.XFGetCell("TRUE", "CONSOL", $D$3,"TOT_Entity","Aggregated","Budget_Working",[1]Setup!C9,"PERIODIC",$B795,"TOPFLOW","TOP","TOP","top1",$C795,"57","Open_Acute_DIV1","TOP5","TOP6","REPORTED","TOP8")</f>
        <v>255.16</v>
      </c>
      <c r="DP795" s="228">
        <f>_xll.OneStreamExcelAddIn.XFFunctions.XFGetCell("TRUE", "CONSOL", $D$3,"TOT_Entity","Aggregated","Budget_Working",[1]Setup!C10,"PERIODIC",$B795,"TOPFLOW","TOP","TOP","top1",$C795,"57","Open_Acute_DIV1","TOP5","TOP6","REPORTED","TOP8")</f>
        <v>212</v>
      </c>
      <c r="DQ795" s="228">
        <f>_xll.OneStreamExcelAddIn.XFFunctions.XFGetCell("TRUE", "CONSOL", $D$3,"TOT_Entity","Aggregated","Budget_Working",[1]Setup!C11,"PERIODIC",$B795,"TOPFLOW","TOP","TOP","top1",$C795,"57","Open_Acute_DIV1","TOP5","TOP6","REPORTED","TOP8")</f>
        <v>192.21</v>
      </c>
      <c r="DR795" s="46">
        <f>_xll.OneStreamExcelAddIn.XFFunctions.XFGetCell("TRUE", "CONSOL", $D$3,"TOT_Entity","Aggregated","Budget_Working",[1]Setup!C12,"PERIODIC",$B795,"TOPFLOW","TOP","TOP","top1",$C795,"57","Open_Acute_DIV1","TOP5","TOP6","REPORTED","TOP8")</f>
        <v>156.4</v>
      </c>
      <c r="DS795" s="228">
        <f>_xll.OneStreamExcelAddIn.XFFunctions.XFGetCell("TRUE", "CONSOL", $D$3,"TOT_Entity","Aggregated","Budget_Working",[1]Setup!C13,"PERIODIC",$B795,"TOPFLOW","TOP","TOP","top1",$C795,"57","Open_Acute_DIV1","TOP5","TOP6","REPORTED","TOP8")</f>
        <v>114.59</v>
      </c>
      <c r="DT795" s="228">
        <f>_xll.OneStreamExcelAddIn.XFFunctions.XFGetCell("TRUE", "CONSOL", $D$3,"TOT_Entity","Aggregated","Budget_Working",[1]Setup!C14,"PERIODIC",$B795,"TOPFLOW","TOP","TOP","top1",$C795,"57","Open_Acute_DIV1","TOP5","TOP6","REPORTED","TOP8")</f>
        <v>148.77000000000001</v>
      </c>
      <c r="DU795" s="46">
        <f>_xll.OneStreamExcelAddIn.XFFunctions.XFGetCell("TRUE", "CONSOL", $D$3,"TOT_Entity","Aggregated","Budget_Working",[1]Setup!C15,"PERIODIC",$B795,"TOPFLOW","TOP","TOP","top1",$C795,"57","Open_Acute_DIV1","TOP5","TOP6","REPORTED","TOP8")</f>
        <v>113.64</v>
      </c>
      <c r="DV795" s="15"/>
      <c r="DW795" s="228">
        <f>_xll.OneStreamExcelAddIn.XFFunctions.XFGetCell("TRUE", "CONSOL", $D$3,"TOT_Entity","USD","Budget_Final",[1]Setup!C17,"PERIODIC",$B795,"TOPFLOW","TOP","TOP","top1",$C795,"57","Open_Acute_DIV1","TOP5","TOP6","REPORTED","TOP8")</f>
        <v>70.000000077999999</v>
      </c>
      <c r="DX795" s="228">
        <f>_xll.OneStreamExcelAddIn.XFFunctions.XFGetCell("TRUE", "CONSOL", $D$3,"TOT_Entity","USD","Budget_Final",[1]Setup!C18,"PERIODIC",$B795,"TOPFLOW","TOP","TOP","top1",$C795,"57","Open_Acute_DIV1","TOP5","TOP6","REPORTED","TOP8")</f>
        <v>77.000000362999998</v>
      </c>
      <c r="DY795" s="46">
        <f>_xll.OneStreamExcelAddIn.XFFunctions.XFGetCell("TRUE", "CONSOL", $D$3,"TOT_Entity","USD","Budget_Final",[1]Setup!C19,"PERIODIC",$B795,"TOPFLOW","TOP","TOP","top1",$C795,"57","Open_Acute_DIV1","TOP5","TOP6","REPORTED","TOP8")</f>
        <v>82.000000534999998</v>
      </c>
      <c r="DZ795" s="228">
        <f>_xll.OneStreamExcelAddIn.XFFunctions.XFGetCell("TRUE", "CONSOL", $D$3,"TOT_Entity","USD","Budget_Final",[1]Setup!C20,"PERIODIC",$B795,"TOPFLOW","TOP","TOP","top1",$C795,"57","Open_Acute_DIV1","TOP5","TOP6","REPORTED","TOP8")</f>
        <v>73.999999919999993</v>
      </c>
      <c r="EA795" s="228">
        <f>_xll.OneStreamExcelAddIn.XFFunctions.XFGetCell("TRUE", "CONSOL", $D$3,"TOT_Entity","USD","Budget_Final",[1]Setup!C21,"PERIODIC",$B795,"TOPFLOW","TOP","TOP","top1",$C795,"57","Open_Acute_DIV1","TOP5","TOP6","REPORTED","TOP8")</f>
        <v>110.000000284</v>
      </c>
      <c r="EB795" s="46">
        <f>_xll.OneStreamExcelAddIn.XFFunctions.XFGetCell("TRUE", "CONSOL", $D$3,"TOT_Entity","USD","Budget_Final",[1]Setup!C22,"PERIODIC",$B795,"TOPFLOW","TOP","TOP","top1",$C795,"57","Open_Acute_DIV1","TOP5","TOP6","REPORTED","TOP8")</f>
        <v>139.00000011099999</v>
      </c>
      <c r="EC795" s="228">
        <f>_xll.OneStreamExcelAddIn.XFFunctions.XFGetCell("TRUE", "CONSOL", $D$3,"TOT_Entity","USD","Budget_Final",[1]Setup!C23,"PERIODIC",$B795,"TOPFLOW","TOP","TOP","top1",$C795,"57","Open_Acute_DIV1","TOP5","TOP6","REPORTED","TOP8")</f>
        <v>128.00000042100001</v>
      </c>
      <c r="ED795" s="228">
        <f>_xll.OneStreamExcelAddIn.XFFunctions.XFGetCell("TRUE", "CONSOL", $D$3,"TOT_Entity","USD","Budget_Final",[1]Setup!C24,"PERIODIC",$B795,"TOPFLOW","TOP","TOP","top1",$C795,"57","Open_Acute_DIV1","TOP5","TOP6","REPORTED","TOP8")</f>
        <v>122.999999866</v>
      </c>
      <c r="EE795" s="46">
        <f>_xll.OneStreamExcelAddIn.XFFunctions.XFGetCell("TRUE", "CONSOL", $D$3,"TOT_Entity","USD","Budget_Final",[1]Setup!C25,"PERIODIC",$B795,"TOPFLOW","TOP","TOP","top1",$C795,"57","Open_Acute_DIV1","TOP5","TOP6","REPORTED","TOP8")</f>
        <v>76.999999695</v>
      </c>
      <c r="EF795" s="228">
        <f>_xll.OneStreamExcelAddIn.XFFunctions.XFGetCell("TRUE", "CONSOL", $D$3,"TOT_Entity","USD","Budget_Final",[1]Setup!C26,"PERIODIC",$B795,"TOPFLOW","TOP","TOP","top1",$C795,"57","Open_Acute_DIV1","TOP5","TOP6","REPORTED","TOP8")</f>
        <v>84.999999824</v>
      </c>
      <c r="EG795" s="228">
        <f>_xll.OneStreamExcelAddIn.XFFunctions.XFGetCell("TRUE", "CONSOL", $D$3,"TOT_Entity","USD","Budget_Final",[1]Setup!C27,"PERIODIC",$B795,"TOPFLOW","TOP","TOP","top1",$C795,"57","Open_Acute_DIV1","TOP5","TOP6","REPORTED","TOP8")</f>
        <v>80.000000153000002</v>
      </c>
      <c r="EH795" s="46">
        <f>_xll.OneStreamExcelAddIn.XFFunctions.XFGetCell("TRUE", "CONSOL", $D$3,"TOT_Entity","USD","Budget_Final",[1]Setup!C28,"PERIODIC",$B795,"TOPFLOW","TOP","TOP","top1",$C795,"57","Open_Acute_DIV1","TOP5","TOP6","REPORTED","TOP8")</f>
        <v>80.999999798999994</v>
      </c>
    </row>
    <row r="796" spans="2:138" x14ac:dyDescent="0.25">
      <c r="B796" s="51">
        <v>91001</v>
      </c>
      <c r="C796" s="51"/>
      <c r="D796" s="1" t="s">
        <v>254</v>
      </c>
      <c r="E796" s="227">
        <f>_xll.OneStreamExcelAddIn.XFFunctions.XFGetCell("TRUE", "CONSOL", $D$3,"TOT_Entity","USD","Actual",$E$3,"PERIODIC",$B796,"TOPFLOW","TOP","TOP","top1",$C796,"61","Open_Acute_DIV1","TOP5","TOP6","REPORTED","TOP8")</f>
        <v>36</v>
      </c>
      <c r="F796" s="227">
        <f>_xll.OneStreamExcelAddIn.XFFunctions.XFGetCell("TRUE", "CONSOL", $D$3,"TOT_Entity","Aggregated","Budget_Working",$E$3,"PERIODIC",$B796,"TOPFLOW","TOP","TOP","top1",$C796,"61","Open_Acute_DIV1","TOP5","TOP6","REPORTED","TOP8")</f>
        <v>85.82</v>
      </c>
      <c r="G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H796" s="55">
        <f t="shared" si="2145"/>
        <v>-0.58051736192029835</v>
      </c>
      <c r="I796" s="41"/>
      <c r="J796" s="228">
        <f>_xll.OneStreamExcelAddIn.XFFunctions.XFGetCell("TRUE", "CONSOL", $D$3,"TOT_Entity","USD","Actual",$E$3,"YTD",$B796,"TOPFLOW","TOP","TOP","top1",$C796,"61","Open_Acute_DIV1","TOP5","TOP6","REPORTED","TOP8")</f>
        <v>134</v>
      </c>
      <c r="K796" s="228">
        <f>_xll.OneStreamExcelAddIn.XFFunctions.XFGetCell("TRUE", "CONSOL", $D$3,"TOT_Entity","Aggregated","Budget_Working",$E$3,"YTD",$B796,"TOPFLOW","TOP","TOP","top1",$C796,"61","Open_Acute_DIV1","TOP5","TOP6","REPORTED","TOP8")</f>
        <v>650.30999999999995</v>
      </c>
      <c r="L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M796" s="40">
        <f t="shared" si="2162"/>
        <v>-7.6609616951915246E-2</v>
      </c>
      <c r="N796" s="41"/>
      <c r="O796" s="228">
        <f>_xll.OneStreamExcelAddIn.XFFunctions.XFGetCell("TRUE", "CONSOL", $D$3,"TOT_Entity","USD","Actual",$F$3,"YTD",$B796,"TOPFLOW","TOP","TOP","top1",$C796,"61","Open_Acute_DIV1","TOP5","TOP6","REPORTED","TOP8")</f>
        <v>696</v>
      </c>
      <c r="P796" s="228">
        <f>_xll.OneStreamExcelAddIn.XFFunctions.XFGetCell("TRUE", "CONSOL", $D$3,"TOT_Entity","USD","Actual",$E$3,"YTD",$B796,"TOPFLOW","TOP","TOP","top1",$C796,"61","Open_Acute_DIV1","TOP5","TOP6","REPORTED","VAR_BW_PY_Actual")</f>
        <v>-562</v>
      </c>
      <c r="Q796" s="40">
        <f t="shared" si="2147"/>
        <v>-0.80747126436781613</v>
      </c>
      <c r="R796" s="41"/>
      <c r="S796" s="228">
        <f>_xll.OneStreamExcelAddIn.XFFunctions.XFGetCell("TRUE", "CONSOL", $D$3,"TOT_Entity","USD","MIDFCST",$E$3,"MTD",$B796,"TOPFLOW","TOP","TOP","top1",$C796,"61","Open_Acute_DIV1","TOP5","TOP6","REPORTED","TOP8")</f>
        <v>0</v>
      </c>
      <c r="T796" s="228">
        <f t="shared" si="2160"/>
        <v>36</v>
      </c>
      <c r="U796" s="40">
        <f t="shared" si="2161"/>
        <v>0</v>
      </c>
      <c r="V796" s="41"/>
      <c r="W796" s="42"/>
      <c r="X796" s="43"/>
      <c r="Y796" s="42"/>
      <c r="Z796" s="44"/>
      <c r="AA796" s="1"/>
      <c r="AB796" s="228">
        <f>_xll.OneStreamExcelAddIn.XFFunctions.XFGetCell("TRUE", "CONSOL", $D$3,"TOT_Entity","USD","Actual",[1]Setup!C4,"PERIODIC",$B796,"TOPFLOW","TOP","TOP","top1",$C796,"61","Open_Acute_DIV1","TOP5","TOP6","REPORTED","TOP8")</f>
        <v>18</v>
      </c>
      <c r="AC796" s="228">
        <f>_xll.OneStreamExcelAddIn.XFFunctions.XFGetCell("TRUE", "CONSOL", $D$3,"TOT_Entity","Aggregated","Budget_Working",[1]Setup!C4,"PERIODIC",$B796,"TOPFLOW","TOP","TOP","top1",$C796,"61","Open_Acute_DIV1","TOP5","TOP6","REPORTED","TOP8")</f>
        <v>38.96</v>
      </c>
      <c r="AD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AE796" s="40">
        <f t="shared" si="2163"/>
        <v>-1.2787474332648869</v>
      </c>
      <c r="AG796" s="228">
        <f>_xll.OneStreamExcelAddIn.XFFunctions.XFGetCell("TRUE", "CONSOL", $D$3,"TOT_Entity","USD","Actual",[1]Setup!C5,"PERIODIC",$B796,"TOPFLOW","TOP","TOP","top1",$C796,"61","Open_Acute_DIV1","TOP5","TOP6","REPORTED","TOP8")</f>
        <v>21</v>
      </c>
      <c r="AH796" s="228">
        <f>_xll.OneStreamExcelAddIn.XFFunctions.XFGetCell("TRUE", "CONSOL", $D$3,"TOT_Entity","Aggregated","Budget_Working",[1]Setup!C5,"PERIODIC",$B796,"TOPFLOW","TOP","TOP","top1",$C796,"61","Open_Acute_DIV1","TOP5","TOP6","REPORTED","TOP8")</f>
        <v>272.64999999999998</v>
      </c>
      <c r="AI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AJ796" s="40">
        <f t="shared" si="2164"/>
        <v>-0.18272510544654319</v>
      </c>
      <c r="AL796" s="228">
        <f>_xll.OneStreamExcelAddIn.XFFunctions.XFGetCell("TRUE", "CONSOL", $D$3,"TOT_Entity","USD","Actual",[1]Setup!C6,"PERIODIC",$B796,"TOPFLOW","TOP","TOP","top1",$C796,"61","Open_Acute_DIV1","TOP5","TOP6","REPORTED","TOP8")</f>
        <v>59</v>
      </c>
      <c r="AM796" s="228">
        <f>_xll.OneStreamExcelAddIn.XFFunctions.XFGetCell("TRUE", "CONSOL", $D$3,"TOT_Entity","Aggregated","Budget_Working",[1]Setup!C6,"PERIODIC",$B796,"TOPFLOW","TOP","TOP","top1",$C796,"61","Open_Acute_DIV1","TOP5","TOP6","REPORTED","TOP8")</f>
        <v>252.88</v>
      </c>
      <c r="AN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AO796" s="40">
        <f t="shared" si="2165"/>
        <v>-0.19701043973426133</v>
      </c>
      <c r="AQ796" s="228">
        <f>_xll.OneStreamExcelAddIn.XFFunctions.XFGetCell("TRUE", "CONSOL", $D$3,"TOT_Entity","USD","Actual",[1]Setup!C7,"PERIODIC",$B796,"TOPFLOW","TOP","TOP","top1",$C796,"61","Open_Acute_DIV1","TOP5","TOP6","REPORTED","TOP8")</f>
        <v>36</v>
      </c>
      <c r="AR796" s="228">
        <f>_xll.OneStreamExcelAddIn.XFFunctions.XFGetCell("TRUE", "CONSOL", $D$3,"TOT_Entity","Aggregated","Budget_Working",[1]Setup!C7,"PERIODIC",$B796,"TOPFLOW","TOP","TOP","top1",$C796,"61","Open_Acute_DIV1","TOP5","TOP6","REPORTED","TOP8")</f>
        <v>85.82</v>
      </c>
      <c r="AS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AT796" s="40">
        <f t="shared" si="2166"/>
        <v>-0.58051736192029835</v>
      </c>
      <c r="AV796" s="228">
        <f>_xll.OneStreamExcelAddIn.XFFunctions.XFGetCell("TRUE", "CONSOL", $D$3,"TOT_Entity","USD","Actual",[1]Setup!C8,"PERIODIC",$B796,"TOPFLOW","TOP","TOP","top1",$C796,"61","Open_Acute_DIV1","TOP5","TOP6","REPORTED","TOP8")</f>
        <v>-134</v>
      </c>
      <c r="AW796" s="228">
        <f>_xll.OneStreamExcelAddIn.XFFunctions.XFGetCell("TRUE", "CONSOL", $D$3,"TOT_Entity","Aggregated","Budget_Working",[1]Setup!C8,"PERIODIC",$B796,"TOPFLOW","TOP","TOP","top1",$C796,"61","Open_Acute_DIV1","TOP5","TOP6","REPORTED","TOP8")</f>
        <v>135.87</v>
      </c>
      <c r="AX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AY796" s="40">
        <f t="shared" si="2167"/>
        <v>-0.36667402664311471</v>
      </c>
      <c r="BA796" s="228">
        <f>_xll.OneStreamExcelAddIn.XFFunctions.XFGetCell("TRUE", "CONSOL", $D$3,"TOT_Entity","USD","Actual",[1]Setup!C9,"PERIODIC",$B796,"TOPFLOW","TOP","TOP","top1",$C796,"61","Open_Acute_DIV1","TOP5","TOP6","REPORTED","TOP8")</f>
        <v>0</v>
      </c>
      <c r="BB796" s="228">
        <f>_xll.OneStreamExcelAddIn.XFFunctions.XFGetCell("TRUE", "CONSOL", $D$3,"TOT_Entity","Aggregated","Budget_Working",[1]Setup!C9,"PERIODIC",$B796,"TOPFLOW","TOP","TOP","top1",$C796,"61","Open_Acute_DIV1","TOP5","TOP6","REPORTED","TOP8")</f>
        <v>109.23</v>
      </c>
      <c r="BC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BD796" s="40">
        <f t="shared" si="2168"/>
        <v>-0.45610180353382768</v>
      </c>
      <c r="BF796" s="228">
        <f>_xll.OneStreamExcelAddIn.XFFunctions.XFGetCell("TRUE", "CONSOL", $D$3,"TOT_Entity","USD","Actual",[1]Setup!C10,"PERIODIC",$B796,"TOPFLOW","TOP","TOP","top1",$C796,"61","Open_Acute_DIV1","TOP5","TOP6","REPORTED","TOP8")</f>
        <v>0</v>
      </c>
      <c r="BG796" s="228">
        <f>_xll.OneStreamExcelAddIn.XFFunctions.XFGetCell("TRUE", "CONSOL", $D$3,"TOT_Entity","Aggregated","Budget_Working",[1]Setup!C10,"PERIODIC",$B796,"TOPFLOW","TOP","TOP","top1",$C796,"61","Open_Acute_DIV1","TOP5","TOP6","REPORTED","TOP8")</f>
        <v>180.7</v>
      </c>
      <c r="BH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BI796" s="40">
        <f t="shared" si="2169"/>
        <v>-0.27570558937465411</v>
      </c>
      <c r="BK796" s="228">
        <f>_xll.OneStreamExcelAddIn.XFFunctions.XFGetCell("TRUE", "CONSOL", $D$3,"TOT_Entity","USD","Actual",[1]Setup!C11,"PERIODIC",$B796,"TOPFLOW","TOP","TOP","top1",$C796,"61","Open_Acute_DIV1","TOP5","TOP6","REPORTED","TOP8")</f>
        <v>0</v>
      </c>
      <c r="BL796" s="228">
        <f>_xll.OneStreamExcelAddIn.XFFunctions.XFGetCell("TRUE", "CONSOL", $D$3,"TOT_Entity","Aggregated","Budget_Working",[1]Setup!C11,"PERIODIC",$B796,"TOPFLOW","TOP","TOP","top1",$C796,"61","Open_Acute_DIV1","TOP5","TOP6","REPORTED","TOP8")</f>
        <v>173.04</v>
      </c>
      <c r="BM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BN796" s="40">
        <f t="shared" si="2170"/>
        <v>-0.28791030975496995</v>
      </c>
      <c r="BP796" s="228">
        <f>_xll.OneStreamExcelAddIn.XFFunctions.XFGetCell("TRUE", "CONSOL", $D$3,"TOT_Entity","USD","Actual",[1]Setup!C12,"PERIODIC",$B796,"TOPFLOW","TOP","TOP","top1",$C796,"61","Open_Acute_DIV1","TOP5","TOP6","REPORTED","TOP8")</f>
        <v>0</v>
      </c>
      <c r="BQ796" s="228">
        <f>_xll.OneStreamExcelAddIn.XFFunctions.XFGetCell("TRUE", "CONSOL", $D$3,"TOT_Entity","Aggregated","Budget_Working",[1]Setup!C12,"PERIODIC",$B796,"TOPFLOW","TOP","TOP","top1",$C796,"61","Open_Acute_DIV1","TOP5","TOP6","REPORTED","TOP8")</f>
        <v>152.07</v>
      </c>
      <c r="BR796" s="228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BS796" s="40">
        <f t="shared" si="2171"/>
        <v>-0.32761228381666341</v>
      </c>
      <c r="BU796" s="228">
        <f>_xll.OneStreamExcelAddIn.XFFunctions.XFGetCell("TRUE", "CONSOL", $D$3,"TOT_Entity","USD","Actual",[1]Setup!C13,"PERIODIC",$B796,"TOPFLOW","TOP","TOP","top1",$C796,"61","Open_Acute_DIV1","TOP5","TOP6","REPORTED","TOP8")</f>
        <v>0</v>
      </c>
      <c r="BV796" s="228">
        <f>_xll.OneStreamExcelAddIn.XFFunctions.XFGetCell("TRUE", "CONSOL", $D$3,"TOT_Entity","Aggregated","Budget_Working",[1]Setup!C13,"PERIODIC",$B796,"TOPFLOW","TOP","TOP","top1",$C796,"61","Open_Acute_DIV1","TOP5","TOP6","REPORTED","TOP8")</f>
        <v>167.44</v>
      </c>
      <c r="BW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BX796" s="40">
        <f t="shared" si="2172"/>
        <v>-0.2975394171046345</v>
      </c>
      <c r="BZ796" s="228">
        <f>_xll.OneStreamExcelAddIn.XFFunctions.XFGetCell("TRUE", "CONSOL", $D$3,"TOT_Entity","USD","Actual",[1]Setup!C14,"PERIODIC",$B796,"TOPFLOW","TOP","TOP","top1",$C796,"61","Open_Acute_DIV1","TOP5","TOP6","REPORTED","TOP8")</f>
        <v>0</v>
      </c>
      <c r="CA796" s="228">
        <f>_xll.OneStreamExcelAddIn.XFFunctions.XFGetCell("TRUE", "CONSOL", $D$3,"TOT_Entity","Aggregated","Budget_Working",[1]Setup!C14,"PERIODIC",$B796,"TOPFLOW","TOP","TOP","top1",$C796,"61","Open_Acute_DIV1","TOP5","TOP6","REPORTED","TOP8")</f>
        <v>59.38</v>
      </c>
      <c r="CB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CC796" s="40">
        <f t="shared" si="2173"/>
        <v>-0.83900303132367793</v>
      </c>
      <c r="CE796" s="228">
        <f>_xll.OneStreamExcelAddIn.XFFunctions.XFGetCell("TRUE", "CONSOL", $D$3,"TOT_Entity","USD","Actual",[1]Setup!C15,"PERIODIC",$B796,"TOPFLOW","TOP","TOP","top1",$C796,"61","Open_Acute_DIV1","TOP5","TOP6","REPORTED","TOP8")</f>
        <v>0</v>
      </c>
      <c r="CF796" s="228">
        <f>_xll.OneStreamExcelAddIn.XFFunctions.XFGetCell("TRUE", "CONSOL", $D$3,"TOT_Entity","Aggregated","Budget_Working",[1]Setup!C15,"PERIODIC",$B796,"TOPFLOW","TOP","TOP","top1",$C796,"61","Open_Acute_DIV1","TOP5","TOP6","REPORTED","TOP8")</f>
        <v>158.88999999999999</v>
      </c>
      <c r="CG796" s="46">
        <f>_xll.OneStreamExcelAddIn.XFFunctions.XFGetCell("TRUE", "CONSOL", $D$3,"TOT_Entity","USD","Actual",$E$3,"PERIODIC",$B796,"TOPFLOW","TOP","TOP","top1",$C796,"61","Open_Acute_DIV1","TOP5","TOP6","REPORTED","VAR_bw_Budget")</f>
        <v>-49.82</v>
      </c>
      <c r="CH796" s="40">
        <f t="shared" si="2174"/>
        <v>-0.31355025489332244</v>
      </c>
      <c r="CI796" s="15"/>
      <c r="CJ796" s="228">
        <f>_xll.OneStreamExcelAddIn.XFFunctions.XFGetCell("TRUE", "CONSOL", $D$3,"TOT_Entity","USD","Actual",[1]Setup!C4,"PERIODIC",$B796,"TOPFLOW","TOP","TOP","top1",$C796,"61","Open_Acute_DIV1","TOP5","TOP6","REPORTED","TOP8")</f>
        <v>18</v>
      </c>
      <c r="CK796" s="228">
        <f>_xll.OneStreamExcelAddIn.XFFunctions.XFGetCell("TRUE", "CONSOL", $D$3,"TOT_Entity","USD","Actual",[1]Setup!C5,"PERIODIC",$B796,"TOPFLOW","TOP","TOP","top1",$C796,"61","Open_Acute_DIV1","TOP5","TOP6","REPORTED","TOP8")</f>
        <v>21</v>
      </c>
      <c r="CL796" s="46">
        <f>_xll.OneStreamExcelAddIn.XFFunctions.XFGetCell("TRUE", "CONSOL", $D$3,"TOT_Entity","USD","Actual",[1]Setup!C6,"PERIODIC",$B796,"TOPFLOW","TOP","TOP","top1",$C796,"61","Open_Acute_DIV1","TOP5","TOP6","REPORTED","TOP8")</f>
        <v>59</v>
      </c>
      <c r="CM796" s="228">
        <f>_xll.OneStreamExcelAddIn.XFFunctions.XFGetCell("TRUE", "CONSOL", $D$3,"TOT_Entity","USD","Actual",[1]Setup!C7,"PERIODIC",$B796,"TOPFLOW","TOP","TOP","top1",$C796,"61","Open_Acute_DIV1","TOP5","TOP6","REPORTED","TOP8")</f>
        <v>36</v>
      </c>
      <c r="CN796" s="228">
        <f>_xll.OneStreamExcelAddIn.XFFunctions.XFGetCell("TRUE", "CONSOL", $D$3,"TOT_Entity","USD","Actual",[1]Setup!C8,"PERIODIC",$B796,"TOPFLOW","TOP","TOP","top1",$C796,"61","Open_Acute_DIV1","TOP5","TOP6","REPORTED","TOP8")</f>
        <v>-134</v>
      </c>
      <c r="CO796" s="46">
        <f>_xll.OneStreamExcelAddIn.XFFunctions.XFGetCell("TRUE", "CONSOL", $D$3,"TOT_Entity","USD","Actual",[1]Setup!C9,"PERIODIC",$B796,"TOPFLOW","TOP","TOP","top1",$C796,"61","Open_Acute_DIV1","TOP5","TOP6","REPORTED","TOP8")</f>
        <v>0</v>
      </c>
      <c r="CP796" s="228">
        <f>_xll.OneStreamExcelAddIn.XFFunctions.XFGetCell("TRUE", "CONSOL", $D$3,"TOT_Entity","USD","Actual",[1]Setup!C10,"PERIODIC",$B796,"TOPFLOW","TOP","TOP","top1",$C796,"61","Open_Acute_DIV1","TOP5","TOP6","REPORTED","TOP8")</f>
        <v>0</v>
      </c>
      <c r="CQ796" s="228">
        <f>_xll.OneStreamExcelAddIn.XFFunctions.XFGetCell("TRUE", "CONSOL", $D$3,"TOT_Entity","USD","Actual",[1]Setup!C11,"PERIODIC",$B796,"TOPFLOW","TOP","TOP","top1",$C796,"61","Open_Acute_DIV1","TOP5","TOP6","REPORTED","TOP8")</f>
        <v>0</v>
      </c>
      <c r="CR796" s="46">
        <f>_xll.OneStreamExcelAddIn.XFFunctions.XFGetCell("TRUE", "CONSOL", $D$3,"TOT_Entity","USD","Actual",[1]Setup!C12,"PERIODIC",$B796,"TOPFLOW","TOP","TOP","top1",$C796,"61","Open_Acute_DIV1","TOP5","TOP6","REPORTED","TOP8")</f>
        <v>0</v>
      </c>
      <c r="CS796" s="228">
        <f>_xll.OneStreamExcelAddIn.XFFunctions.XFGetCell("TRUE", "CONSOL", $D$3,"TOT_Entity","USD","Actual",[1]Setup!C13,"PERIODIC",$B796,"TOPFLOW","TOP","TOP","top1",$C796,"61","Open_Acute_DIV1","TOP5","TOP6","REPORTED","TOP8")</f>
        <v>0</v>
      </c>
      <c r="CT796" s="228">
        <f>_xll.OneStreamExcelAddIn.XFFunctions.XFGetCell("TRUE", "CONSOL", $D$3,"TOT_Entity","USD","Actual",[1]Setup!C14,"PERIODIC",$B796,"TOPFLOW","TOP","TOP","top1",$C796,"61","Open_Acute_DIV1","TOP5","TOP6","REPORTED","TOP8")</f>
        <v>0</v>
      </c>
      <c r="CU796" s="46">
        <f>_xll.OneStreamExcelAddIn.XFFunctions.XFGetCell("TRUE", "CONSOL", $D$3,"TOT_Entity","USD","Actual",[1]Setup!C15,"PERIODIC",$B796,"TOPFLOW","TOP","TOP","top1",$C796,"61","Open_Acute_DIV1","TOP5","TOP6","REPORTED","TOP8")</f>
        <v>0</v>
      </c>
      <c r="CV796" s="15"/>
      <c r="CW796" s="228">
        <f>_xll.OneStreamExcelAddIn.XFFunctions.XFGetCell("TRUE", "CONSOL", $D$3,"TOT_Entity","USD","Actual",[1]Setup!C17,"PERIODIC",$B796,"TOPFLOW","TOP","TOP","top1",$C796,"61","Open_Acute_DIV1","TOP5","TOP6","REPORTED","TOP8")</f>
        <v>105</v>
      </c>
      <c r="CX796" s="228">
        <f>_xll.OneStreamExcelAddIn.XFFunctions.XFGetCell("TRUE", "CONSOL", $D$3,"TOT_Entity","USD","Actual",[1]Setup!C18,"PERIODIC",$B796,"TOPFLOW","TOP","TOP","top1",$C796,"61","Open_Acute_DIV1","TOP5","TOP6","REPORTED","TOP8")</f>
        <v>260</v>
      </c>
      <c r="CY796" s="46">
        <f>_xll.OneStreamExcelAddIn.XFFunctions.XFGetCell("TRUE", "CONSOL", $D$3,"TOT_Entity","USD","Actual",[1]Setup!C19,"PERIODIC",$B796,"TOPFLOW","TOP","TOP","top1",$C796,"61","Open_Acute_DIV1","TOP5","TOP6","REPORTED","TOP8")</f>
        <v>248</v>
      </c>
      <c r="CZ796" s="228">
        <f>_xll.OneStreamExcelAddIn.XFFunctions.XFGetCell("TRUE", "CONSOL", $D$3,"TOT_Entity","USD","Actual",[1]Setup!C20,"PERIODIC",$B796,"TOPFLOW","TOP","TOP","top1",$C796,"61","Open_Acute_DIV1","TOP5","TOP6","REPORTED","TOP8")</f>
        <v>83</v>
      </c>
      <c r="DA796" s="228">
        <f>_xll.OneStreamExcelAddIn.XFFunctions.XFGetCell("TRUE", "CONSOL", $D$3,"TOT_Entity","USD","Actual",[1]Setup!C21,"PERIODIC",$B796,"TOPFLOW","TOP","TOP","top1",$C796,"61","Open_Acute_DIV1","TOP5","TOP6","REPORTED","TOP8")</f>
        <v>136</v>
      </c>
      <c r="DB796" s="46">
        <f>_xll.OneStreamExcelAddIn.XFFunctions.XFGetCell("TRUE", "CONSOL", $D$3,"TOT_Entity","USD","Actual",[1]Setup!C22,"PERIODIC",$B796,"TOPFLOW","TOP","TOP","top1",$C796,"61","Open_Acute_DIV1","TOP5","TOP6","REPORTED","TOP8")</f>
        <v>111</v>
      </c>
      <c r="DC796" s="228">
        <f>_xll.OneStreamExcelAddIn.XFFunctions.XFGetCell("TRUE", "CONSOL", $D$3,"TOT_Entity","USD","Actual",[1]Setup!C23,"PERIODIC",$B796,"TOPFLOW","TOP","TOP","top1",$C796,"61","Open_Acute_DIV1","TOP5","TOP6","REPORTED","TOP8")</f>
        <v>175</v>
      </c>
      <c r="DD796" s="228">
        <f>_xll.OneStreamExcelAddIn.XFFunctions.XFGetCell("TRUE", "CONSOL", $D$3,"TOT_Entity","USD","Actual",[1]Setup!C24,"PERIODIC",$B796,"TOPFLOW","TOP","TOP","top1",$C796,"61","Open_Acute_DIV1","TOP5","TOP6","REPORTED","TOP8")</f>
        <v>168</v>
      </c>
      <c r="DE796" s="46">
        <f>_xll.OneStreamExcelAddIn.XFFunctions.XFGetCell("TRUE", "CONSOL", $D$3,"TOT_Entity","USD","Actual",[1]Setup!C25,"PERIODIC",$B796,"TOPFLOW","TOP","TOP","top1",$C796,"61","Open_Acute_DIV1","TOP5","TOP6","REPORTED","TOP8")</f>
        <v>65</v>
      </c>
      <c r="DF796" s="228">
        <f>_xll.OneStreamExcelAddIn.XFFunctions.XFGetCell("TRUE", "CONSOL", $D$3,"TOT_Entity","USD","Actual",[1]Setup!C26,"PERIODIC",$B796,"TOPFLOW","TOP","TOP","top1",$C796,"61","Open_Acute_DIV1","TOP5","TOP6","REPORTED","TOP8")</f>
        <v>71</v>
      </c>
      <c r="DG796" s="228">
        <f>_xll.OneStreamExcelAddIn.XFFunctions.XFGetCell("TRUE", "CONSOL", $D$3,"TOT_Entity","USD","Actual",[1]Setup!C27,"PERIODIC",$B796,"TOPFLOW","TOP","TOP","top1",$C796,"61","Open_Acute_DIV1","TOP5","TOP6","REPORTED","TOP8")</f>
        <v>74</v>
      </c>
      <c r="DH796" s="46">
        <f>_xll.OneStreamExcelAddIn.XFFunctions.XFGetCell("TRUE", "CONSOL", $D$3,"TOT_Entity","USD","Actual",[1]Setup!C28,"PERIODIC",$B796,"TOPFLOW","TOP","TOP","top1",$C796,"61","Open_Acute_DIV1","TOP5","TOP6","REPORTED","TOP8")</f>
        <v>22</v>
      </c>
      <c r="DI796" s="15"/>
      <c r="DJ796" s="228">
        <f>_xll.OneStreamExcelAddIn.XFFunctions.XFGetCell("TRUE", "CONSOL", $D$3,"TOT_Entity","Aggregated","Budget_Working",[1]Setup!C4,"PERIODIC",$B796,"TOPFLOW","TOP","TOP","top1",$C796,"61","Open_Acute_DIV1","TOP5","TOP6","REPORTED","TOP8")</f>
        <v>38.96</v>
      </c>
      <c r="DK796" s="228">
        <f>_xll.OneStreamExcelAddIn.XFFunctions.XFGetCell("TRUE", "CONSOL", $D$3,"TOT_Entity","Aggregated","Budget_Working",[1]Setup!C5,"PERIODIC",$B796,"TOPFLOW","TOP","TOP","top1",$C796,"61","Open_Acute_DIV1","TOP5","TOP6","REPORTED","TOP8")</f>
        <v>272.64999999999998</v>
      </c>
      <c r="DL796" s="46">
        <f>_xll.OneStreamExcelAddIn.XFFunctions.XFGetCell("TRUE", "CONSOL", $D$3,"TOT_Entity","Aggregated","Budget_Working",[1]Setup!C6,"PERIODIC",$B796,"TOPFLOW","TOP","TOP","top1",$C796,"61","Open_Acute_DIV1","TOP5","TOP6","REPORTED","TOP8")</f>
        <v>252.88</v>
      </c>
      <c r="DM796" s="228">
        <f>_xll.OneStreamExcelAddIn.XFFunctions.XFGetCell("TRUE", "CONSOL", $D$3,"TOT_Entity","Aggregated","Budget_Working",[1]Setup!C7,"PERIODIC",$B796,"TOPFLOW","TOP","TOP","top1",$C796,"61","Open_Acute_DIV1","TOP5","TOP6","REPORTED","TOP8")</f>
        <v>85.82</v>
      </c>
      <c r="DN796" s="228">
        <f>_xll.OneStreamExcelAddIn.XFFunctions.XFGetCell("TRUE", "CONSOL", $D$3,"TOT_Entity","Aggregated","Budget_Working",[1]Setup!C8,"PERIODIC",$B796,"TOPFLOW","TOP","TOP","top1",$C796,"61","Open_Acute_DIV1","TOP5","TOP6","REPORTED","TOP8")</f>
        <v>135.87</v>
      </c>
      <c r="DO796" s="46">
        <f>_xll.OneStreamExcelAddIn.XFFunctions.XFGetCell("TRUE", "CONSOL", $D$3,"TOT_Entity","Aggregated","Budget_Working",[1]Setup!C9,"PERIODIC",$B796,"TOPFLOW","TOP","TOP","top1",$C796,"61","Open_Acute_DIV1","TOP5","TOP6","REPORTED","TOP8")</f>
        <v>109.23</v>
      </c>
      <c r="DP796" s="228">
        <f>_xll.OneStreamExcelAddIn.XFFunctions.XFGetCell("TRUE", "CONSOL", $D$3,"TOT_Entity","Aggregated","Budget_Working",[1]Setup!C10,"PERIODIC",$B796,"TOPFLOW","TOP","TOP","top1",$C796,"61","Open_Acute_DIV1","TOP5","TOP6","REPORTED","TOP8")</f>
        <v>180.7</v>
      </c>
      <c r="DQ796" s="228">
        <f>_xll.OneStreamExcelAddIn.XFFunctions.XFGetCell("TRUE", "CONSOL", $D$3,"TOT_Entity","Aggregated","Budget_Working",[1]Setup!C11,"PERIODIC",$B796,"TOPFLOW","TOP","TOP","top1",$C796,"61","Open_Acute_DIV1","TOP5","TOP6","REPORTED","TOP8")</f>
        <v>173.04</v>
      </c>
      <c r="DR796" s="46">
        <f>_xll.OneStreamExcelAddIn.XFFunctions.XFGetCell("TRUE", "CONSOL", $D$3,"TOT_Entity","Aggregated","Budget_Working",[1]Setup!C12,"PERIODIC",$B796,"TOPFLOW","TOP","TOP","top1",$C796,"61","Open_Acute_DIV1","TOP5","TOP6","REPORTED","TOP8")</f>
        <v>152.07</v>
      </c>
      <c r="DS796" s="228">
        <f>_xll.OneStreamExcelAddIn.XFFunctions.XFGetCell("TRUE", "CONSOL", $D$3,"TOT_Entity","Aggregated","Budget_Working",[1]Setup!C13,"PERIODIC",$B796,"TOPFLOW","TOP","TOP","top1",$C796,"61","Open_Acute_DIV1","TOP5","TOP6","REPORTED","TOP8")</f>
        <v>167.44</v>
      </c>
      <c r="DT796" s="228">
        <f>_xll.OneStreamExcelAddIn.XFFunctions.XFGetCell("TRUE", "CONSOL", $D$3,"TOT_Entity","Aggregated","Budget_Working",[1]Setup!C14,"PERIODIC",$B796,"TOPFLOW","TOP","TOP","top1",$C796,"61","Open_Acute_DIV1","TOP5","TOP6","REPORTED","TOP8")</f>
        <v>59.38</v>
      </c>
      <c r="DU796" s="46">
        <f>_xll.OneStreamExcelAddIn.XFFunctions.XFGetCell("TRUE", "CONSOL", $D$3,"TOT_Entity","Aggregated","Budget_Working",[1]Setup!C15,"PERIODIC",$B796,"TOPFLOW","TOP","TOP","top1",$C796,"61","Open_Acute_DIV1","TOP5","TOP6","REPORTED","TOP8")</f>
        <v>158.88999999999999</v>
      </c>
      <c r="DV796" s="15"/>
      <c r="DW796" s="228">
        <f>_xll.OneStreamExcelAddIn.XFFunctions.XFGetCell("TRUE", "CONSOL", $D$3,"TOT_Entity","USD","Budget_Final",[1]Setup!C17,"PERIODIC",$B796,"TOPFLOW","TOP","TOP","top1",$C796,"61","Open_Acute_DIV1","TOP5","TOP6","REPORTED","TOP8")</f>
        <v>414.83999930099998</v>
      </c>
      <c r="DX796" s="228">
        <f>_xll.OneStreamExcelAddIn.XFFunctions.XFGetCell("TRUE", "CONSOL", $D$3,"TOT_Entity","USD","Budget_Final",[1]Setup!C18,"PERIODIC",$B796,"TOPFLOW","TOP","TOP","top1",$C796,"61","Open_Acute_DIV1","TOP5","TOP6","REPORTED","TOP8")</f>
        <v>279.840000218</v>
      </c>
      <c r="DY796" s="46">
        <f>_xll.OneStreamExcelAddIn.XFFunctions.XFGetCell("TRUE", "CONSOL", $D$3,"TOT_Entity","USD","Budget_Final",[1]Setup!C19,"PERIODIC",$B796,"TOPFLOW","TOP","TOP","top1",$C796,"61","Open_Acute_DIV1","TOP5","TOP6","REPORTED","TOP8")</f>
        <v>222.759999978</v>
      </c>
      <c r="DZ796" s="228">
        <f>_xll.OneStreamExcelAddIn.XFFunctions.XFGetCell("TRUE", "CONSOL", $D$3,"TOT_Entity","USD","Budget_Final",[1]Setup!C20,"PERIODIC",$B796,"TOPFLOW","TOP","TOP","top1",$C796,"61","Open_Acute_DIV1","TOP5","TOP6","REPORTED","TOP8")</f>
        <v>197.200000389</v>
      </c>
      <c r="EA796" s="228">
        <f>_xll.OneStreamExcelAddIn.XFFunctions.XFGetCell("TRUE", "CONSOL", $D$3,"TOT_Entity","USD","Budget_Final",[1]Setup!C21,"PERIODIC",$B796,"TOPFLOW","TOP","TOP","top1",$C796,"61","Open_Acute_DIV1","TOP5","TOP6","REPORTED","TOP8")</f>
        <v>322.83999973499999</v>
      </c>
      <c r="EB796" s="46">
        <f>_xll.OneStreamExcelAddIn.XFFunctions.XFGetCell("TRUE", "CONSOL", $D$3,"TOT_Entity","USD","Budget_Final",[1]Setup!C22,"PERIODIC",$B796,"TOPFLOW","TOP","TOP","top1",$C796,"61","Open_Acute_DIV1","TOP5","TOP6","REPORTED","TOP8")</f>
        <v>365.19999979699998</v>
      </c>
      <c r="EC796" s="228">
        <f>_xll.OneStreamExcelAddIn.XFFunctions.XFGetCell("TRUE", "CONSOL", $D$3,"TOT_Entity","USD","Budget_Final",[1]Setup!C23,"PERIODIC",$B796,"TOPFLOW","TOP","TOP","top1",$C796,"61","Open_Acute_DIV1","TOP5","TOP6","REPORTED","TOP8")</f>
        <v>289.68000021099999</v>
      </c>
      <c r="ED796" s="228">
        <f>_xll.OneStreamExcelAddIn.XFFunctions.XFGetCell("TRUE", "CONSOL", $D$3,"TOT_Entity","USD","Budget_Final",[1]Setup!C24,"PERIODIC",$B796,"TOPFLOW","TOP","TOP","top1",$C796,"61","Open_Acute_DIV1","TOP5","TOP6","REPORTED","TOP8")</f>
        <v>300.07999988199998</v>
      </c>
      <c r="EE796" s="46">
        <f>_xll.OneStreamExcelAddIn.XFFunctions.XFGetCell("TRUE", "CONSOL", $D$3,"TOT_Entity","USD","Budget_Final",[1]Setup!C25,"PERIODIC",$B796,"TOPFLOW","TOP","TOP","top1",$C796,"61","Open_Acute_DIV1","TOP5","TOP6","REPORTED","TOP8")</f>
        <v>220.20000019899999</v>
      </c>
      <c r="EF796" s="228">
        <f>_xll.OneStreamExcelAddIn.XFFunctions.XFGetCell("TRUE", "CONSOL", $D$3,"TOT_Entity","USD","Budget_Final",[1]Setup!C26,"PERIODIC",$B796,"TOPFLOW","TOP","TOP","top1",$C796,"61","Open_Acute_DIV1","TOP5","TOP6","REPORTED","TOP8")</f>
        <v>218.75999987899999</v>
      </c>
      <c r="EG796" s="228">
        <f>_xll.OneStreamExcelAddIn.XFFunctions.XFGetCell("TRUE", "CONSOL", $D$3,"TOT_Entity","USD","Budget_Final",[1]Setup!C27,"PERIODIC",$B796,"TOPFLOW","TOP","TOP","top1",$C796,"61","Open_Acute_DIV1","TOP5","TOP6","REPORTED","TOP8")</f>
        <v>233.12000048100001</v>
      </c>
      <c r="EH796" s="46">
        <f>_xll.OneStreamExcelAddIn.XFFunctions.XFGetCell("TRUE", "CONSOL", $D$3,"TOT_Entity","USD","Budget_Final",[1]Setup!C28,"PERIODIC",$B796,"TOPFLOW","TOP","TOP","top1",$C796,"61","Open_Acute_DIV1","TOP5","TOP6","REPORTED","TOP8")</f>
        <v>227.760000746</v>
      </c>
    </row>
    <row r="797" spans="2:138" x14ac:dyDescent="0.25">
      <c r="B797" s="51">
        <v>91001</v>
      </c>
      <c r="C797" s="51"/>
      <c r="D797" s="1" t="s">
        <v>255</v>
      </c>
      <c r="E797" s="227">
        <f>_xll.OneStreamExcelAddIn.XFFunctions.XFGetCell("TRUE", "CONSOL", $D$3,"TOT_Entity","USD","Actual",$E$3,"PERIODIC",$B797,"TOPFLOW","TOP","TOP","top1",$C797,"62","Open_Acute_DIV1","TOP5","TOP6","REPORTED","TOP8")</f>
        <v>1481</v>
      </c>
      <c r="F797" s="227">
        <f>_xll.OneStreamExcelAddIn.XFFunctions.XFGetCell("TRUE", "CONSOL", $D$3,"TOT_Entity","Aggregated","Budget_Working",$E$3,"PERIODIC",$B797,"TOPFLOW","TOP","TOP","top1",$C797,"62","Open_Acute_DIV1","TOP5","TOP6","REPORTED","TOP8")</f>
        <v>1637.48</v>
      </c>
      <c r="G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H797" s="55">
        <f t="shared" si="2145"/>
        <v>-9.556147250653442E-2</v>
      </c>
      <c r="I797" s="41"/>
      <c r="J797" s="228">
        <f>_xll.OneStreamExcelAddIn.XFFunctions.XFGetCell("TRUE", "CONSOL", $D$3,"TOT_Entity","USD","Actual",$E$3,"YTD",$B797,"TOPFLOW","TOP","TOP","top1",$C797,"62","Open_Acute_DIV1","TOP5","TOP6","REPORTED","TOP8")</f>
        <v>6638</v>
      </c>
      <c r="K797" s="228">
        <f>_xll.OneStreamExcelAddIn.XFFunctions.XFGetCell("TRUE", "CONSOL", $D$3,"TOT_Entity","Aggregated","Budget_Working",$E$3,"YTD",$B797,"TOPFLOW","TOP","TOP","top1",$C797,"62","Open_Acute_DIV1","TOP5","TOP6","REPORTED","TOP8")</f>
        <v>6370.16</v>
      </c>
      <c r="L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M797" s="40">
        <f t="shared" si="2162"/>
        <v>-2.4564532131061072E-2</v>
      </c>
      <c r="N797" s="41"/>
      <c r="O797" s="228">
        <f>_xll.OneStreamExcelAddIn.XFFunctions.XFGetCell("TRUE", "CONSOL", $D$3,"TOT_Entity","USD","Actual",$F$3,"YTD",$B797,"TOPFLOW","TOP","TOP","top1",$C797,"62","Open_Acute_DIV1","TOP5","TOP6","REPORTED","TOP8")</f>
        <v>8449</v>
      </c>
      <c r="P797" s="228">
        <f>_xll.OneStreamExcelAddIn.XFFunctions.XFGetCell("TRUE", "CONSOL", $D$3,"TOT_Entity","USD","Actual",$E$3,"YTD",$B797,"TOPFLOW","TOP","TOP","top1",$C797,"62","Open_Acute_DIV1","TOP5","TOP6","REPORTED","VAR_BW_PY_Actual")</f>
        <v>-1811</v>
      </c>
      <c r="Q797" s="40">
        <f t="shared" si="2147"/>
        <v>-0.21434489288673217</v>
      </c>
      <c r="R797" s="41"/>
      <c r="S797" s="228">
        <f>_xll.OneStreamExcelAddIn.XFFunctions.XFGetCell("TRUE", "CONSOL", $D$3,"TOT_Entity","USD","MIDFCST",$E$3,"MTD",$B797,"TOPFLOW","TOP","TOP","top1",$C797,"62","Open_Acute_DIV1","TOP5","TOP6","REPORTED","TOP8")</f>
        <v>0</v>
      </c>
      <c r="T797" s="228">
        <f t="shared" si="2160"/>
        <v>1481</v>
      </c>
      <c r="U797" s="40">
        <f t="shared" si="2161"/>
        <v>0</v>
      </c>
      <c r="V797" s="41"/>
      <c r="W797" s="42"/>
      <c r="X797" s="43"/>
      <c r="Y797" s="42"/>
      <c r="Z797" s="44"/>
      <c r="AA797" s="1"/>
      <c r="AB797" s="228">
        <f>_xll.OneStreamExcelAddIn.XFFunctions.XFGetCell("TRUE", "CONSOL", $D$3,"TOT_Entity","USD","Actual",[1]Setup!C4,"PERIODIC",$B797,"TOPFLOW","TOP","TOP","top1",$C797,"62","Open_Acute_DIV1","TOP5","TOP6","REPORTED","TOP8")</f>
        <v>1684</v>
      </c>
      <c r="AC797" s="228">
        <f>_xll.OneStreamExcelAddIn.XFFunctions.XFGetCell("TRUE", "CONSOL", $D$3,"TOT_Entity","Aggregated","Budget_Working",[1]Setup!C4,"PERIODIC",$B797,"TOPFLOW","TOP","TOP","top1",$C797,"62","Open_Acute_DIV1","TOP5","TOP6","REPORTED","TOP8")</f>
        <v>1879.44</v>
      </c>
      <c r="AD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AE797" s="40">
        <f t="shared" si="2163"/>
        <v>-8.3258843059634782E-2</v>
      </c>
      <c r="AG797" s="228">
        <f>_xll.OneStreamExcelAddIn.XFFunctions.XFGetCell("TRUE", "CONSOL", $D$3,"TOT_Entity","USD","Actual",[1]Setup!C5,"PERIODIC",$B797,"TOPFLOW","TOP","TOP","top1",$C797,"62","Open_Acute_DIV1","TOP5","TOP6","REPORTED","TOP8")</f>
        <v>1696</v>
      </c>
      <c r="AH797" s="228">
        <f>_xll.OneStreamExcelAddIn.XFFunctions.XFGetCell("TRUE", "CONSOL", $D$3,"TOT_Entity","Aggregated","Budget_Working",[1]Setup!C5,"PERIODIC",$B797,"TOPFLOW","TOP","TOP","top1",$C797,"62","Open_Acute_DIV1","TOP5","TOP6","REPORTED","TOP8")</f>
        <v>1388.64</v>
      </c>
      <c r="AI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AJ797" s="40">
        <f t="shared" si="2164"/>
        <v>-0.1126857932941583</v>
      </c>
      <c r="AL797" s="228">
        <f>_xll.OneStreamExcelAddIn.XFFunctions.XFGetCell("TRUE", "CONSOL", $D$3,"TOT_Entity","USD","Actual",[1]Setup!C6,"PERIODIC",$B797,"TOPFLOW","TOP","TOP","top1",$C797,"62","Open_Acute_DIV1","TOP5","TOP6","REPORTED","TOP8")</f>
        <v>1777</v>
      </c>
      <c r="AM797" s="228">
        <f>_xll.OneStreamExcelAddIn.XFFunctions.XFGetCell("TRUE", "CONSOL", $D$3,"TOT_Entity","Aggregated","Budget_Working",[1]Setup!C6,"PERIODIC",$B797,"TOPFLOW","TOP","TOP","top1",$C797,"62","Open_Acute_DIV1","TOP5","TOP6","REPORTED","TOP8")</f>
        <v>1464.6</v>
      </c>
      <c r="AN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AO797" s="40">
        <f t="shared" si="2165"/>
        <v>-0.10684145841868087</v>
      </c>
      <c r="AQ797" s="228">
        <f>_xll.OneStreamExcelAddIn.XFFunctions.XFGetCell("TRUE", "CONSOL", $D$3,"TOT_Entity","USD","Actual",[1]Setup!C7,"PERIODIC",$B797,"TOPFLOW","TOP","TOP","top1",$C797,"62","Open_Acute_DIV1","TOP5","TOP6","REPORTED","TOP8")</f>
        <v>1481</v>
      </c>
      <c r="AR797" s="228">
        <f>_xll.OneStreamExcelAddIn.XFFunctions.XFGetCell("TRUE", "CONSOL", $D$3,"TOT_Entity","Aggregated","Budget_Working",[1]Setup!C7,"PERIODIC",$B797,"TOPFLOW","TOP","TOP","top1",$C797,"62","Open_Acute_DIV1","TOP5","TOP6","REPORTED","TOP8")</f>
        <v>1637.48</v>
      </c>
      <c r="AS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AT797" s="40">
        <f t="shared" si="2166"/>
        <v>-9.556147250653442E-2</v>
      </c>
      <c r="AV797" s="228">
        <f>_xll.OneStreamExcelAddIn.XFFunctions.XFGetCell("TRUE", "CONSOL", $D$3,"TOT_Entity","USD","Actual",[1]Setup!C8,"PERIODIC",$B797,"TOPFLOW","TOP","TOP","top1",$C797,"62","Open_Acute_DIV1","TOP5","TOP6","REPORTED","TOP8")</f>
        <v>-6638</v>
      </c>
      <c r="AW797" s="228">
        <f>_xll.OneStreamExcelAddIn.XFFunctions.XFGetCell("TRUE", "CONSOL", $D$3,"TOT_Entity","Aggregated","Budget_Working",[1]Setup!C8,"PERIODIC",$B797,"TOPFLOW","TOP","TOP","top1",$C797,"62","Open_Acute_DIV1","TOP5","TOP6","REPORTED","TOP8")</f>
        <v>1535.71</v>
      </c>
      <c r="AX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AY797" s="40">
        <f t="shared" si="2167"/>
        <v>-0.10189423784438467</v>
      </c>
      <c r="BA797" s="228">
        <f>_xll.OneStreamExcelAddIn.XFFunctions.XFGetCell("TRUE", "CONSOL", $D$3,"TOT_Entity","USD","Actual",[1]Setup!C9,"PERIODIC",$B797,"TOPFLOW","TOP","TOP","top1",$C797,"62","Open_Acute_DIV1","TOP5","TOP6","REPORTED","TOP8")</f>
        <v>0</v>
      </c>
      <c r="BB797" s="228">
        <f>_xll.OneStreamExcelAddIn.XFFunctions.XFGetCell("TRUE", "CONSOL", $D$3,"TOT_Entity","Aggregated","Budget_Working",[1]Setup!C9,"PERIODIC",$B797,"TOPFLOW","TOP","TOP","top1",$C797,"62","Open_Acute_DIV1","TOP5","TOP6","REPORTED","TOP8")</f>
        <v>1662.13</v>
      </c>
      <c r="BC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BD797" s="40">
        <f t="shared" si="2168"/>
        <v>-9.4144260677564318E-2</v>
      </c>
      <c r="BF797" s="228">
        <f>_xll.OneStreamExcelAddIn.XFFunctions.XFGetCell("TRUE", "CONSOL", $D$3,"TOT_Entity","USD","Actual",[1]Setup!C10,"PERIODIC",$B797,"TOPFLOW","TOP","TOP","top1",$C797,"62","Open_Acute_DIV1","TOP5","TOP6","REPORTED","TOP8")</f>
        <v>0</v>
      </c>
      <c r="BG797" s="228">
        <f>_xll.OneStreamExcelAddIn.XFFunctions.XFGetCell("TRUE", "CONSOL", $D$3,"TOT_Entity","Aggregated","Budget_Working",[1]Setup!C10,"PERIODIC",$B797,"TOPFLOW","TOP","TOP","top1",$C797,"62","Open_Acute_DIV1","TOP5","TOP6","REPORTED","TOP8")</f>
        <v>1634.54</v>
      </c>
      <c r="BH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BI797" s="40">
        <f t="shared" si="2169"/>
        <v>-9.573335617360236E-2</v>
      </c>
      <c r="BK797" s="228">
        <f>_xll.OneStreamExcelAddIn.XFFunctions.XFGetCell("TRUE", "CONSOL", $D$3,"TOT_Entity","USD","Actual",[1]Setup!C11,"PERIODIC",$B797,"TOPFLOW","TOP","TOP","top1",$C797,"62","Open_Acute_DIV1","TOP5","TOP6","REPORTED","TOP8")</f>
        <v>0</v>
      </c>
      <c r="BL797" s="228">
        <f>_xll.OneStreamExcelAddIn.XFFunctions.XFGetCell("TRUE", "CONSOL", $D$3,"TOT_Entity","Aggregated","Budget_Working",[1]Setup!C11,"PERIODIC",$B797,"TOPFLOW","TOP","TOP","top1",$C797,"62","Open_Acute_DIV1","TOP5","TOP6","REPORTED","TOP8")</f>
        <v>1650.85</v>
      </c>
      <c r="BM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BN797" s="40">
        <f t="shared" si="2170"/>
        <v>-9.478753369476331E-2</v>
      </c>
      <c r="BP797" s="228">
        <f>_xll.OneStreamExcelAddIn.XFFunctions.XFGetCell("TRUE", "CONSOL", $D$3,"TOT_Entity","USD","Actual",[1]Setup!C12,"PERIODIC",$B797,"TOPFLOW","TOP","TOP","top1",$C797,"62","Open_Acute_DIV1","TOP5","TOP6","REPORTED","TOP8")</f>
        <v>0</v>
      </c>
      <c r="BQ797" s="228">
        <f>_xll.OneStreamExcelAddIn.XFFunctions.XFGetCell("TRUE", "CONSOL", $D$3,"TOT_Entity","Aggregated","Budget_Working",[1]Setup!C12,"PERIODIC",$B797,"TOPFLOW","TOP","TOP","top1",$C797,"62","Open_Acute_DIV1","TOP5","TOP6","REPORTED","TOP8")</f>
        <v>1608.27</v>
      </c>
      <c r="BR797" s="228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BS797" s="40">
        <f t="shared" si="2171"/>
        <v>-9.7297095636926637E-2</v>
      </c>
      <c r="BU797" s="228">
        <f>_xll.OneStreamExcelAddIn.XFFunctions.XFGetCell("TRUE", "CONSOL", $D$3,"TOT_Entity","USD","Actual",[1]Setup!C13,"PERIODIC",$B797,"TOPFLOW","TOP","TOP","top1",$C797,"62","Open_Acute_DIV1","TOP5","TOP6","REPORTED","TOP8")</f>
        <v>0</v>
      </c>
      <c r="BV797" s="228">
        <f>_xll.OneStreamExcelAddIn.XFFunctions.XFGetCell("TRUE", "CONSOL", $D$3,"TOT_Entity","Aggregated","Budget_Working",[1]Setup!C13,"PERIODIC",$B797,"TOPFLOW","TOP","TOP","top1",$C797,"62","Open_Acute_DIV1","TOP5","TOP6","REPORTED","TOP8")</f>
        <v>1639.56</v>
      </c>
      <c r="BW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BX797" s="40">
        <f t="shared" si="2172"/>
        <v>-9.5440240064407517E-2</v>
      </c>
      <c r="BZ797" s="228">
        <f>_xll.OneStreamExcelAddIn.XFFunctions.XFGetCell("TRUE", "CONSOL", $D$3,"TOT_Entity","USD","Actual",[1]Setup!C14,"PERIODIC",$B797,"TOPFLOW","TOP","TOP","top1",$C797,"62","Open_Acute_DIV1","TOP5","TOP6","REPORTED","TOP8")</f>
        <v>0</v>
      </c>
      <c r="CA797" s="228">
        <f>_xll.OneStreamExcelAddIn.XFFunctions.XFGetCell("TRUE", "CONSOL", $D$3,"TOT_Entity","Aggregated","Budget_Working",[1]Setup!C14,"PERIODIC",$B797,"TOPFLOW","TOP","TOP","top1",$C797,"62","Open_Acute_DIV1","TOP5","TOP6","REPORTED","TOP8")</f>
        <v>1571.33</v>
      </c>
      <c r="CB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CC797" s="40">
        <f t="shared" si="2173"/>
        <v>-9.9584428477786327E-2</v>
      </c>
      <c r="CE797" s="228">
        <f>_xll.OneStreamExcelAddIn.XFFunctions.XFGetCell("TRUE", "CONSOL", $D$3,"TOT_Entity","USD","Actual",[1]Setup!C15,"PERIODIC",$B797,"TOPFLOW","TOP","TOP","top1",$C797,"62","Open_Acute_DIV1","TOP5","TOP6","REPORTED","TOP8")</f>
        <v>0</v>
      </c>
      <c r="CF797" s="228">
        <f>_xll.OneStreamExcelAddIn.XFFunctions.XFGetCell("TRUE", "CONSOL", $D$3,"TOT_Entity","Aggregated","Budget_Working",[1]Setup!C15,"PERIODIC",$B797,"TOPFLOW","TOP","TOP","top1",$C797,"62","Open_Acute_DIV1","TOP5","TOP6","REPORTED","TOP8")</f>
        <v>1584.73</v>
      </c>
      <c r="CG797" s="46">
        <f>_xll.OneStreamExcelAddIn.XFFunctions.XFGetCell("TRUE", "CONSOL", $D$3,"TOT_Entity","USD","Actual",$E$3,"PERIODIC",$B797,"TOPFLOW","TOP","TOP","top1",$C797,"62","Open_Acute_DIV1","TOP5","TOP6","REPORTED","VAR_bw_Budget")</f>
        <v>-156.47999999999999</v>
      </c>
      <c r="CH797" s="40">
        <f t="shared" si="2174"/>
        <v>-9.8742372517715948E-2</v>
      </c>
      <c r="CI797" s="15"/>
      <c r="CJ797" s="228">
        <f>_xll.OneStreamExcelAddIn.XFFunctions.XFGetCell("TRUE", "CONSOL", $D$3,"TOT_Entity","USD","Actual",[1]Setup!C4,"PERIODIC",$B797,"TOPFLOW","TOP","TOP","top1",$C797,"62","Open_Acute_DIV1","TOP5","TOP6","REPORTED","TOP8")</f>
        <v>1684</v>
      </c>
      <c r="CK797" s="228">
        <f>_xll.OneStreamExcelAddIn.XFFunctions.XFGetCell("TRUE", "CONSOL", $D$3,"TOT_Entity","USD","Actual",[1]Setup!C5,"PERIODIC",$B797,"TOPFLOW","TOP","TOP","top1",$C797,"62","Open_Acute_DIV1","TOP5","TOP6","REPORTED","TOP8")</f>
        <v>1696</v>
      </c>
      <c r="CL797" s="46">
        <f>_xll.OneStreamExcelAddIn.XFFunctions.XFGetCell("TRUE", "CONSOL", $D$3,"TOT_Entity","USD","Actual",[1]Setup!C6,"PERIODIC",$B797,"TOPFLOW","TOP","TOP","top1",$C797,"62","Open_Acute_DIV1","TOP5","TOP6","REPORTED","TOP8")</f>
        <v>1777</v>
      </c>
      <c r="CM797" s="228">
        <f>_xll.OneStreamExcelAddIn.XFFunctions.XFGetCell("TRUE", "CONSOL", $D$3,"TOT_Entity","USD","Actual",[1]Setup!C7,"PERIODIC",$B797,"TOPFLOW","TOP","TOP","top1",$C797,"62","Open_Acute_DIV1","TOP5","TOP6","REPORTED","TOP8")</f>
        <v>1481</v>
      </c>
      <c r="CN797" s="228">
        <f>_xll.OneStreamExcelAddIn.XFFunctions.XFGetCell("TRUE", "CONSOL", $D$3,"TOT_Entity","USD","Actual",[1]Setup!C8,"PERIODIC",$B797,"TOPFLOW","TOP","TOP","top1",$C797,"62","Open_Acute_DIV1","TOP5","TOP6","REPORTED","TOP8")</f>
        <v>-6638</v>
      </c>
      <c r="CO797" s="46">
        <f>_xll.OneStreamExcelAddIn.XFFunctions.XFGetCell("TRUE", "CONSOL", $D$3,"TOT_Entity","USD","Actual",[1]Setup!C9,"PERIODIC",$B797,"TOPFLOW","TOP","TOP","top1",$C797,"62","Open_Acute_DIV1","TOP5","TOP6","REPORTED","TOP8")</f>
        <v>0</v>
      </c>
      <c r="CP797" s="228">
        <f>_xll.OneStreamExcelAddIn.XFFunctions.XFGetCell("TRUE", "CONSOL", $D$3,"TOT_Entity","USD","Actual",[1]Setup!C10,"PERIODIC",$B797,"TOPFLOW","TOP","TOP","top1",$C797,"62","Open_Acute_DIV1","TOP5","TOP6","REPORTED","TOP8")</f>
        <v>0</v>
      </c>
      <c r="CQ797" s="228">
        <f>_xll.OneStreamExcelAddIn.XFFunctions.XFGetCell("TRUE", "CONSOL", $D$3,"TOT_Entity","USD","Actual",[1]Setup!C11,"PERIODIC",$B797,"TOPFLOW","TOP","TOP","top1",$C797,"62","Open_Acute_DIV1","TOP5","TOP6","REPORTED","TOP8")</f>
        <v>0</v>
      </c>
      <c r="CR797" s="46">
        <f>_xll.OneStreamExcelAddIn.XFFunctions.XFGetCell("TRUE", "CONSOL", $D$3,"TOT_Entity","USD","Actual",[1]Setup!C12,"PERIODIC",$B797,"TOPFLOW","TOP","TOP","top1",$C797,"62","Open_Acute_DIV1","TOP5","TOP6","REPORTED","TOP8")</f>
        <v>0</v>
      </c>
      <c r="CS797" s="228">
        <f>_xll.OneStreamExcelAddIn.XFFunctions.XFGetCell("TRUE", "CONSOL", $D$3,"TOT_Entity","USD","Actual",[1]Setup!C13,"PERIODIC",$B797,"TOPFLOW","TOP","TOP","top1",$C797,"62","Open_Acute_DIV1","TOP5","TOP6","REPORTED","TOP8")</f>
        <v>0</v>
      </c>
      <c r="CT797" s="228">
        <f>_xll.OneStreamExcelAddIn.XFFunctions.XFGetCell("TRUE", "CONSOL", $D$3,"TOT_Entity","USD","Actual",[1]Setup!C14,"PERIODIC",$B797,"TOPFLOW","TOP","TOP","top1",$C797,"62","Open_Acute_DIV1","TOP5","TOP6","REPORTED","TOP8")</f>
        <v>0</v>
      </c>
      <c r="CU797" s="46">
        <f>_xll.OneStreamExcelAddIn.XFFunctions.XFGetCell("TRUE", "CONSOL", $D$3,"TOT_Entity","USD","Actual",[1]Setup!C15,"PERIODIC",$B797,"TOPFLOW","TOP","TOP","top1",$C797,"62","Open_Acute_DIV1","TOP5","TOP6","REPORTED","TOP8")</f>
        <v>0</v>
      </c>
      <c r="CV797" s="15"/>
      <c r="CW797" s="228">
        <f>_xll.OneStreamExcelAddIn.XFFunctions.XFGetCell("TRUE", "CONSOL", $D$3,"TOT_Entity","USD","Actual",[1]Setup!C17,"PERIODIC",$B797,"TOPFLOW","TOP","TOP","top1",$C797,"62","Open_Acute_DIV1","TOP5","TOP6","REPORTED","TOP8")</f>
        <v>2142</v>
      </c>
      <c r="CX797" s="228">
        <f>_xll.OneStreamExcelAddIn.XFFunctions.XFGetCell("TRUE", "CONSOL", $D$3,"TOT_Entity","USD","Actual",[1]Setup!C18,"PERIODIC",$B797,"TOPFLOW","TOP","TOP","top1",$C797,"62","Open_Acute_DIV1","TOP5","TOP6","REPORTED","TOP8")</f>
        <v>1901</v>
      </c>
      <c r="CY797" s="46">
        <f>_xll.OneStreamExcelAddIn.XFFunctions.XFGetCell("TRUE", "CONSOL", $D$3,"TOT_Entity","USD","Actual",[1]Setup!C19,"PERIODIC",$B797,"TOPFLOW","TOP","TOP","top1",$C797,"62","Open_Acute_DIV1","TOP5","TOP6","REPORTED","TOP8")</f>
        <v>2201</v>
      </c>
      <c r="CZ797" s="228">
        <f>_xll.OneStreamExcelAddIn.XFFunctions.XFGetCell("TRUE", "CONSOL", $D$3,"TOT_Entity","USD","Actual",[1]Setup!C20,"PERIODIC",$B797,"TOPFLOW","TOP","TOP","top1",$C797,"62","Open_Acute_DIV1","TOP5","TOP6","REPORTED","TOP8")</f>
        <v>2205</v>
      </c>
      <c r="DA797" s="228">
        <f>_xll.OneStreamExcelAddIn.XFFunctions.XFGetCell("TRUE", "CONSOL", $D$3,"TOT_Entity","USD","Actual",[1]Setup!C21,"PERIODIC",$B797,"TOPFLOW","TOP","TOP","top1",$C797,"62","Open_Acute_DIV1","TOP5","TOP6","REPORTED","TOP8")</f>
        <v>2057</v>
      </c>
      <c r="DB797" s="46">
        <f>_xll.OneStreamExcelAddIn.XFFunctions.XFGetCell("TRUE", "CONSOL", $D$3,"TOT_Entity","USD","Actual",[1]Setup!C22,"PERIODIC",$B797,"TOPFLOW","TOP","TOP","top1",$C797,"62","Open_Acute_DIV1","TOP5","TOP6","REPORTED","TOP8")</f>
        <v>1965</v>
      </c>
      <c r="DC797" s="228">
        <f>_xll.OneStreamExcelAddIn.XFFunctions.XFGetCell("TRUE", "CONSOL", $D$3,"TOT_Entity","USD","Actual",[1]Setup!C23,"PERIODIC",$B797,"TOPFLOW","TOP","TOP","top1",$C797,"62","Open_Acute_DIV1","TOP5","TOP6","REPORTED","TOP8")</f>
        <v>1806</v>
      </c>
      <c r="DD797" s="228">
        <f>_xll.OneStreamExcelAddIn.XFFunctions.XFGetCell("TRUE", "CONSOL", $D$3,"TOT_Entity","USD","Actual",[1]Setup!C24,"PERIODIC",$B797,"TOPFLOW","TOP","TOP","top1",$C797,"62","Open_Acute_DIV1","TOP5","TOP6","REPORTED","TOP8")</f>
        <v>1645</v>
      </c>
      <c r="DE797" s="46">
        <f>_xll.OneStreamExcelAddIn.XFFunctions.XFGetCell("TRUE", "CONSOL", $D$3,"TOT_Entity","USD","Actual",[1]Setup!C25,"PERIODIC",$B797,"TOPFLOW","TOP","TOP","top1",$C797,"62","Open_Acute_DIV1","TOP5","TOP6","REPORTED","TOP8")</f>
        <v>1820</v>
      </c>
      <c r="DF797" s="228">
        <f>_xll.OneStreamExcelAddIn.XFFunctions.XFGetCell("TRUE", "CONSOL", $D$3,"TOT_Entity","USD","Actual",[1]Setup!C26,"PERIODIC",$B797,"TOPFLOW","TOP","TOP","top1",$C797,"62","Open_Acute_DIV1","TOP5","TOP6","REPORTED","TOP8")</f>
        <v>1885</v>
      </c>
      <c r="DG797" s="228">
        <f>_xll.OneStreamExcelAddIn.XFFunctions.XFGetCell("TRUE", "CONSOL", $D$3,"TOT_Entity","USD","Actual",[1]Setup!C27,"PERIODIC",$B797,"TOPFLOW","TOP","TOP","top1",$C797,"62","Open_Acute_DIV1","TOP5","TOP6","REPORTED","TOP8")</f>
        <v>1561</v>
      </c>
      <c r="DH797" s="46">
        <f>_xll.OneStreamExcelAddIn.XFFunctions.XFGetCell("TRUE", "CONSOL", $D$3,"TOT_Entity","USD","Actual",[1]Setup!C28,"PERIODIC",$B797,"TOPFLOW","TOP","TOP","top1",$C797,"62","Open_Acute_DIV1","TOP5","TOP6","REPORTED","TOP8")</f>
        <v>1258</v>
      </c>
      <c r="DI797" s="15"/>
      <c r="DJ797" s="228">
        <f>_xll.OneStreamExcelAddIn.XFFunctions.XFGetCell("TRUE", "CONSOL", $D$3,"TOT_Entity","Aggregated","Budget_Working",[1]Setup!C4,"PERIODIC",$B797,"TOPFLOW","TOP","TOP","top1",$C797,"62","Open_Acute_DIV1","TOP5","TOP6","REPORTED","TOP8")</f>
        <v>1879.44</v>
      </c>
      <c r="DK797" s="228">
        <f>_xll.OneStreamExcelAddIn.XFFunctions.XFGetCell("TRUE", "CONSOL", $D$3,"TOT_Entity","Aggregated","Budget_Working",[1]Setup!C5,"PERIODIC",$B797,"TOPFLOW","TOP","TOP","top1",$C797,"62","Open_Acute_DIV1","TOP5","TOP6","REPORTED","TOP8")</f>
        <v>1388.64</v>
      </c>
      <c r="DL797" s="46">
        <f>_xll.OneStreamExcelAddIn.XFFunctions.XFGetCell("TRUE", "CONSOL", $D$3,"TOT_Entity","Aggregated","Budget_Working",[1]Setup!C6,"PERIODIC",$B797,"TOPFLOW","TOP","TOP","top1",$C797,"62","Open_Acute_DIV1","TOP5","TOP6","REPORTED","TOP8")</f>
        <v>1464.6</v>
      </c>
      <c r="DM797" s="228">
        <f>_xll.OneStreamExcelAddIn.XFFunctions.XFGetCell("TRUE", "CONSOL", $D$3,"TOT_Entity","Aggregated","Budget_Working",[1]Setup!C7,"PERIODIC",$B797,"TOPFLOW","TOP","TOP","top1",$C797,"62","Open_Acute_DIV1","TOP5","TOP6","REPORTED","TOP8")</f>
        <v>1637.48</v>
      </c>
      <c r="DN797" s="228">
        <f>_xll.OneStreamExcelAddIn.XFFunctions.XFGetCell("TRUE", "CONSOL", $D$3,"TOT_Entity","Aggregated","Budget_Working",[1]Setup!C8,"PERIODIC",$B797,"TOPFLOW","TOP","TOP","top1",$C797,"62","Open_Acute_DIV1","TOP5","TOP6","REPORTED","TOP8")</f>
        <v>1535.71</v>
      </c>
      <c r="DO797" s="46">
        <f>_xll.OneStreamExcelAddIn.XFFunctions.XFGetCell("TRUE", "CONSOL", $D$3,"TOT_Entity","Aggregated","Budget_Working",[1]Setup!C9,"PERIODIC",$B797,"TOPFLOW","TOP","TOP","top1",$C797,"62","Open_Acute_DIV1","TOP5","TOP6","REPORTED","TOP8")</f>
        <v>1662.13</v>
      </c>
      <c r="DP797" s="228">
        <f>_xll.OneStreamExcelAddIn.XFFunctions.XFGetCell("TRUE", "CONSOL", $D$3,"TOT_Entity","Aggregated","Budget_Working",[1]Setup!C10,"PERIODIC",$B797,"TOPFLOW","TOP","TOP","top1",$C797,"62","Open_Acute_DIV1","TOP5","TOP6","REPORTED","TOP8")</f>
        <v>1634.54</v>
      </c>
      <c r="DQ797" s="228">
        <f>_xll.OneStreamExcelAddIn.XFFunctions.XFGetCell("TRUE", "CONSOL", $D$3,"TOT_Entity","Aggregated","Budget_Working",[1]Setup!C11,"PERIODIC",$B797,"TOPFLOW","TOP","TOP","top1",$C797,"62","Open_Acute_DIV1","TOP5","TOP6","REPORTED","TOP8")</f>
        <v>1650.85</v>
      </c>
      <c r="DR797" s="46">
        <f>_xll.OneStreamExcelAddIn.XFFunctions.XFGetCell("TRUE", "CONSOL", $D$3,"TOT_Entity","Aggregated","Budget_Working",[1]Setup!C12,"PERIODIC",$B797,"TOPFLOW","TOP","TOP","top1",$C797,"62","Open_Acute_DIV1","TOP5","TOP6","REPORTED","TOP8")</f>
        <v>1608.27</v>
      </c>
      <c r="DS797" s="228">
        <f>_xll.OneStreamExcelAddIn.XFFunctions.XFGetCell("TRUE", "CONSOL", $D$3,"TOT_Entity","Aggregated","Budget_Working",[1]Setup!C13,"PERIODIC",$B797,"TOPFLOW","TOP","TOP","top1",$C797,"62","Open_Acute_DIV1","TOP5","TOP6","REPORTED","TOP8")</f>
        <v>1639.56</v>
      </c>
      <c r="DT797" s="228">
        <f>_xll.OneStreamExcelAddIn.XFFunctions.XFGetCell("TRUE", "CONSOL", $D$3,"TOT_Entity","Aggregated","Budget_Working",[1]Setup!C14,"PERIODIC",$B797,"TOPFLOW","TOP","TOP","top1",$C797,"62","Open_Acute_DIV1","TOP5","TOP6","REPORTED","TOP8")</f>
        <v>1571.33</v>
      </c>
      <c r="DU797" s="46">
        <f>_xll.OneStreamExcelAddIn.XFFunctions.XFGetCell("TRUE", "CONSOL", $D$3,"TOT_Entity","Aggregated","Budget_Working",[1]Setup!C15,"PERIODIC",$B797,"TOPFLOW","TOP","TOP","top1",$C797,"62","Open_Acute_DIV1","TOP5","TOP6","REPORTED","TOP8")</f>
        <v>1584.73</v>
      </c>
      <c r="DV797" s="15"/>
      <c r="DW797" s="228">
        <f>_xll.OneStreamExcelAddIn.XFFunctions.XFGetCell("TRUE", "CONSOL", $D$3,"TOT_Entity","USD","Budget_Final",[1]Setup!C17,"PERIODIC",$B797,"TOPFLOW","TOP","TOP","top1",$C797,"62","Open_Acute_DIV1","TOP5","TOP6","REPORTED","TOP8")</f>
        <v>2090.2000006640001</v>
      </c>
      <c r="DX797" s="228">
        <f>_xll.OneStreamExcelAddIn.XFFunctions.XFGetCell("TRUE", "CONSOL", $D$3,"TOT_Entity","USD","Budget_Final",[1]Setup!C18,"PERIODIC",$B797,"TOPFLOW","TOP","TOP","top1",$C797,"62","Open_Acute_DIV1","TOP5","TOP6","REPORTED","TOP8")</f>
        <v>2052.6999997799999</v>
      </c>
      <c r="DY797" s="46">
        <f>_xll.OneStreamExcelAddIn.XFFunctions.XFGetCell("TRUE", "CONSOL", $D$3,"TOT_Entity","USD","Budget_Final",[1]Setup!C19,"PERIODIC",$B797,"TOPFLOW","TOP","TOP","top1",$C797,"62","Open_Acute_DIV1","TOP5","TOP6","REPORTED","TOP8")</f>
        <v>2418.299999073</v>
      </c>
      <c r="DZ797" s="228">
        <f>_xll.OneStreamExcelAddIn.XFFunctions.XFGetCell("TRUE", "CONSOL", $D$3,"TOT_Entity","USD","Budget_Final",[1]Setup!C20,"PERIODIC",$B797,"TOPFLOW","TOP","TOP","top1",$C797,"62","Open_Acute_DIV1","TOP5","TOP6","REPORTED","TOP8")</f>
        <v>2376.0000004419999</v>
      </c>
      <c r="EA797" s="228">
        <f>_xll.OneStreamExcelAddIn.XFFunctions.XFGetCell("TRUE", "CONSOL", $D$3,"TOT_Entity","USD","Budget_Final",[1]Setup!C21,"PERIODIC",$B797,"TOPFLOW","TOP","TOP","top1",$C797,"62","Open_Acute_DIV1","TOP5","TOP6","REPORTED","TOP8")</f>
        <v>2301.200000072</v>
      </c>
      <c r="EB797" s="46">
        <f>_xll.OneStreamExcelAddIn.XFFunctions.XFGetCell("TRUE", "CONSOL", $D$3,"TOT_Entity","USD","Budget_Final",[1]Setup!C22,"PERIODIC",$B797,"TOPFLOW","TOP","TOP","top1",$C797,"62","Open_Acute_DIV1","TOP5","TOP6","REPORTED","TOP8")</f>
        <v>2122.9999998389999</v>
      </c>
      <c r="EC797" s="228">
        <f>_xll.OneStreamExcelAddIn.XFFunctions.XFGetCell("TRUE", "CONSOL", $D$3,"TOT_Entity","USD","Budget_Final",[1]Setup!C23,"PERIODIC",$B797,"TOPFLOW","TOP","TOP","top1",$C797,"62","Open_Acute_DIV1","TOP5","TOP6","REPORTED","TOP8")</f>
        <v>2217.3999992989998</v>
      </c>
      <c r="ED797" s="228">
        <f>_xll.OneStreamExcelAddIn.XFFunctions.XFGetCell("TRUE", "CONSOL", $D$3,"TOT_Entity","USD","Budget_Final",[1]Setup!C24,"PERIODIC",$B797,"TOPFLOW","TOP","TOP","top1",$C797,"62","Open_Acute_DIV1","TOP5","TOP6","REPORTED","TOP8")</f>
        <v>2213.8999999719999</v>
      </c>
      <c r="EE797" s="46">
        <f>_xll.OneStreamExcelAddIn.XFFunctions.XFGetCell("TRUE", "CONSOL", $D$3,"TOT_Entity","USD","Budget_Final",[1]Setup!C25,"PERIODIC",$B797,"TOPFLOW","TOP","TOP","top1",$C797,"62","Open_Acute_DIV1","TOP5","TOP6","REPORTED","TOP8")</f>
        <v>2361.0000001130002</v>
      </c>
      <c r="EF797" s="228">
        <f>_xll.OneStreamExcelAddIn.XFFunctions.XFGetCell("TRUE", "CONSOL", $D$3,"TOT_Entity","USD","Budget_Final",[1]Setup!C26,"PERIODIC",$B797,"TOPFLOW","TOP","TOP","top1",$C797,"62","Open_Acute_DIV1","TOP5","TOP6","REPORTED","TOP8")</f>
        <v>2272.29999993</v>
      </c>
      <c r="EG797" s="228">
        <f>_xll.OneStreamExcelAddIn.XFFunctions.XFGetCell("TRUE", "CONSOL", $D$3,"TOT_Entity","USD","Budget_Final",[1]Setup!C27,"PERIODIC",$B797,"TOPFLOW","TOP","TOP","top1",$C797,"62","Open_Acute_DIV1","TOP5","TOP6","REPORTED","TOP8")</f>
        <v>2116.1000005169999</v>
      </c>
      <c r="EH797" s="46">
        <f>_xll.OneStreamExcelAddIn.XFFunctions.XFGetCell("TRUE", "CONSOL", $D$3,"TOT_Entity","USD","Budget_Final",[1]Setup!C28,"PERIODIC",$B797,"TOPFLOW","TOP","TOP","top1",$C797,"62","Open_Acute_DIV1","TOP5","TOP6","REPORTED","TOP8")</f>
        <v>2183.2999997279999</v>
      </c>
    </row>
    <row r="798" spans="2:138" x14ac:dyDescent="0.25">
      <c r="B798" s="51">
        <v>91001</v>
      </c>
      <c r="C798" s="51"/>
      <c r="D798" s="1" t="s">
        <v>256</v>
      </c>
      <c r="E798" s="227">
        <f>_xll.OneStreamExcelAddIn.XFFunctions.XFGetCell("TRUE", "CONSOL", $D$3,"TOT_Entity","USD","Actual",$E$3,"PERIODIC",$B798,"TOPFLOW","TOP","TOP","top1",$C798,"63","Open_Acute_DIV1","TOP5","TOP6","REPORTED","TOP8")</f>
        <v>0</v>
      </c>
      <c r="F798" s="227">
        <f>_xll.OneStreamExcelAddIn.XFFunctions.XFGetCell("TRUE", "CONSOL", $D$3,"TOT_Entity","Aggregated","Budget_Working",$E$3,"PERIODIC",$B798,"TOPFLOW","TOP","TOP","top1",$C798,"63","Open_Acute_DIV1","TOP5","TOP6","REPORTED","TOP8")</f>
        <v>0</v>
      </c>
      <c r="G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H798" s="55">
        <f t="shared" si="2145"/>
        <v>0</v>
      </c>
      <c r="I798" s="41"/>
      <c r="J798" s="228">
        <f>_xll.OneStreamExcelAddIn.XFFunctions.XFGetCell("TRUE", "CONSOL", $D$3,"TOT_Entity","USD","Actual",$E$3,"YTD",$B798,"TOPFLOW","TOP","TOP","top1",$C798,"63","Open_Acute_DIV1","TOP5","TOP6","REPORTED","TOP8")</f>
        <v>0</v>
      </c>
      <c r="K798" s="228">
        <f>_xll.OneStreamExcelAddIn.XFFunctions.XFGetCell("TRUE", "CONSOL", $D$3,"TOT_Entity","Aggregated","Budget_Working",$E$3,"YTD",$B798,"TOPFLOW","TOP","TOP","top1",$C798,"63","Open_Acute_DIV1","TOP5","TOP6","REPORTED","TOP8")</f>
        <v>0</v>
      </c>
      <c r="L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M798" s="40">
        <f t="shared" si="2162"/>
        <v>0</v>
      </c>
      <c r="N798" s="41"/>
      <c r="O798" s="228">
        <f>_xll.OneStreamExcelAddIn.XFFunctions.XFGetCell("TRUE", "CONSOL", $D$3,"TOT_Entity","USD","Actual",$F$3,"YTD",$B798,"TOPFLOW","TOP","TOP","top1",$C798,"63","Open_Acute_DIV1","TOP5","TOP6","REPORTED","TOP8")</f>
        <v>0</v>
      </c>
      <c r="P798" s="228">
        <f>_xll.OneStreamExcelAddIn.XFFunctions.XFGetCell("TRUE", "CONSOL", $D$3,"TOT_Entity","USD","Actual",$E$3,"YTD",$B798,"TOPFLOW","TOP","TOP","top1",$C798,"63","Open_Acute_DIV1","TOP5","TOP6","REPORTED","VAR_BW_PY_Actual")</f>
        <v>0</v>
      </c>
      <c r="Q798" s="40">
        <f t="shared" si="2147"/>
        <v>0</v>
      </c>
      <c r="R798" s="41"/>
      <c r="S798" s="228">
        <f>_xll.OneStreamExcelAddIn.XFFunctions.XFGetCell("TRUE", "CONSOL", $D$3,"TOT_Entity","USD","MIDFCST",$E$3,"MTD",$B798,"TOPFLOW","TOP","TOP","top1",$C798,"63","Open_Acute_DIV1","TOP5","TOP6","REPORTED","TOP8")</f>
        <v>0</v>
      </c>
      <c r="T798" s="228">
        <f t="shared" si="2160"/>
        <v>0</v>
      </c>
      <c r="U798" s="40">
        <f t="shared" si="2161"/>
        <v>0</v>
      </c>
      <c r="V798" s="41"/>
      <c r="W798" s="42"/>
      <c r="X798" s="43"/>
      <c r="Y798" s="42"/>
      <c r="Z798" s="44"/>
      <c r="AA798" s="1"/>
      <c r="AB798" s="228">
        <f>_xll.OneStreamExcelAddIn.XFFunctions.XFGetCell("TRUE", "CONSOL", $D$3,"TOT_Entity","USD","Actual",[1]Setup!C4,"PERIODIC",$B798,"TOPFLOW","TOP","TOP","top1",$C798,"63","Open_Acute_DIV1","TOP5","TOP6","REPORTED","TOP8")</f>
        <v>0</v>
      </c>
      <c r="AC798" s="228">
        <f>_xll.OneStreamExcelAddIn.XFFunctions.XFGetCell("TRUE", "CONSOL", $D$3,"TOT_Entity","Aggregated","Budget_Working",[1]Setup!C4,"PERIODIC",$B798,"TOPFLOW","TOP","TOP","top1",$C798,"63","Open_Acute_DIV1","TOP5","TOP6","REPORTED","TOP8")</f>
        <v>0</v>
      </c>
      <c r="AD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AE798" s="40">
        <f t="shared" si="2163"/>
        <v>0</v>
      </c>
      <c r="AG798" s="228">
        <f>_xll.OneStreamExcelAddIn.XFFunctions.XFGetCell("TRUE", "CONSOL", $D$3,"TOT_Entity","USD","Actual",[1]Setup!C5,"PERIODIC",$B798,"TOPFLOW","TOP","TOP","top1",$C798,"63","Open_Acute_DIV1","TOP5","TOP6","REPORTED","TOP8")</f>
        <v>0</v>
      </c>
      <c r="AH798" s="228">
        <f>_xll.OneStreamExcelAddIn.XFFunctions.XFGetCell("TRUE", "CONSOL", $D$3,"TOT_Entity","Aggregated","Budget_Working",[1]Setup!C5,"PERIODIC",$B798,"TOPFLOW","TOP","TOP","top1",$C798,"63","Open_Acute_DIV1","TOP5","TOP6","REPORTED","TOP8")</f>
        <v>0</v>
      </c>
      <c r="AI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AJ798" s="40">
        <f t="shared" si="2164"/>
        <v>0</v>
      </c>
      <c r="AL798" s="228">
        <f>_xll.OneStreamExcelAddIn.XFFunctions.XFGetCell("TRUE", "CONSOL", $D$3,"TOT_Entity","USD","Actual",[1]Setup!C6,"PERIODIC",$B798,"TOPFLOW","TOP","TOP","top1",$C798,"63","Open_Acute_DIV1","TOP5","TOP6","REPORTED","TOP8")</f>
        <v>0</v>
      </c>
      <c r="AM798" s="228">
        <f>_xll.OneStreamExcelAddIn.XFFunctions.XFGetCell("TRUE", "CONSOL", $D$3,"TOT_Entity","Aggregated","Budget_Working",[1]Setup!C6,"PERIODIC",$B798,"TOPFLOW","TOP","TOP","top1",$C798,"63","Open_Acute_DIV1","TOP5","TOP6","REPORTED","TOP8")</f>
        <v>0</v>
      </c>
      <c r="AN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AO798" s="40">
        <f t="shared" si="2165"/>
        <v>0</v>
      </c>
      <c r="AQ798" s="228">
        <f>_xll.OneStreamExcelAddIn.XFFunctions.XFGetCell("TRUE", "CONSOL", $D$3,"TOT_Entity","USD","Actual",[1]Setup!C7,"PERIODIC",$B798,"TOPFLOW","TOP","TOP","top1",$C798,"63","Open_Acute_DIV1","TOP5","TOP6","REPORTED","TOP8")</f>
        <v>0</v>
      </c>
      <c r="AR798" s="228">
        <f>_xll.OneStreamExcelAddIn.XFFunctions.XFGetCell("TRUE", "CONSOL", $D$3,"TOT_Entity","Aggregated","Budget_Working",[1]Setup!C7,"PERIODIC",$B798,"TOPFLOW","TOP","TOP","top1",$C798,"63","Open_Acute_DIV1","TOP5","TOP6","REPORTED","TOP8")</f>
        <v>0</v>
      </c>
      <c r="AS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AT798" s="40">
        <f t="shared" si="2166"/>
        <v>0</v>
      </c>
      <c r="AV798" s="228">
        <f>_xll.OneStreamExcelAddIn.XFFunctions.XFGetCell("TRUE", "CONSOL", $D$3,"TOT_Entity","USD","Actual",[1]Setup!C8,"PERIODIC",$B798,"TOPFLOW","TOP","TOP","top1",$C798,"63","Open_Acute_DIV1","TOP5","TOP6","REPORTED","TOP8")</f>
        <v>0</v>
      </c>
      <c r="AW798" s="228">
        <f>_xll.OneStreamExcelAddIn.XFFunctions.XFGetCell("TRUE", "CONSOL", $D$3,"TOT_Entity","Aggregated","Budget_Working",[1]Setup!C8,"PERIODIC",$B798,"TOPFLOW","TOP","TOP","top1",$C798,"63","Open_Acute_DIV1","TOP5","TOP6","REPORTED","TOP8")</f>
        <v>0</v>
      </c>
      <c r="AX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AY798" s="40">
        <f t="shared" si="2167"/>
        <v>0</v>
      </c>
      <c r="BA798" s="228">
        <f>_xll.OneStreamExcelAddIn.XFFunctions.XFGetCell("TRUE", "CONSOL", $D$3,"TOT_Entity","USD","Actual",[1]Setup!C9,"PERIODIC",$B798,"TOPFLOW","TOP","TOP","top1",$C798,"63","Open_Acute_DIV1","TOP5","TOP6","REPORTED","TOP8")</f>
        <v>0</v>
      </c>
      <c r="BB798" s="228">
        <f>_xll.OneStreamExcelAddIn.XFFunctions.XFGetCell("TRUE", "CONSOL", $D$3,"TOT_Entity","Aggregated","Budget_Working",[1]Setup!C9,"PERIODIC",$B798,"TOPFLOW","TOP","TOP","top1",$C798,"63","Open_Acute_DIV1","TOP5","TOP6","REPORTED","TOP8")</f>
        <v>0</v>
      </c>
      <c r="BC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BD798" s="40">
        <f t="shared" si="2168"/>
        <v>0</v>
      </c>
      <c r="BF798" s="228">
        <f>_xll.OneStreamExcelAddIn.XFFunctions.XFGetCell("TRUE", "CONSOL", $D$3,"TOT_Entity","USD","Actual",[1]Setup!C10,"PERIODIC",$B798,"TOPFLOW","TOP","TOP","top1",$C798,"63","Open_Acute_DIV1","TOP5","TOP6","REPORTED","TOP8")</f>
        <v>0</v>
      </c>
      <c r="BG798" s="228">
        <f>_xll.OneStreamExcelAddIn.XFFunctions.XFGetCell("TRUE", "CONSOL", $D$3,"TOT_Entity","Aggregated","Budget_Working",[1]Setup!C10,"PERIODIC",$B798,"TOPFLOW","TOP","TOP","top1",$C798,"63","Open_Acute_DIV1","TOP5","TOP6","REPORTED","TOP8")</f>
        <v>0</v>
      </c>
      <c r="BH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BI798" s="40">
        <f t="shared" si="2169"/>
        <v>0</v>
      </c>
      <c r="BK798" s="228">
        <f>_xll.OneStreamExcelAddIn.XFFunctions.XFGetCell("TRUE", "CONSOL", $D$3,"TOT_Entity","USD","Actual",[1]Setup!C11,"PERIODIC",$B798,"TOPFLOW","TOP","TOP","top1",$C798,"63","Open_Acute_DIV1","TOP5","TOP6","REPORTED","TOP8")</f>
        <v>0</v>
      </c>
      <c r="BL798" s="228">
        <f>_xll.OneStreamExcelAddIn.XFFunctions.XFGetCell("TRUE", "CONSOL", $D$3,"TOT_Entity","Aggregated","Budget_Working",[1]Setup!C11,"PERIODIC",$B798,"TOPFLOW","TOP","TOP","top1",$C798,"63","Open_Acute_DIV1","TOP5","TOP6","REPORTED","TOP8")</f>
        <v>0</v>
      </c>
      <c r="BM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BN798" s="40">
        <f t="shared" si="2170"/>
        <v>0</v>
      </c>
      <c r="BP798" s="228">
        <f>_xll.OneStreamExcelAddIn.XFFunctions.XFGetCell("TRUE", "CONSOL", $D$3,"TOT_Entity","USD","Actual",[1]Setup!C12,"PERIODIC",$B798,"TOPFLOW","TOP","TOP","top1",$C798,"63","Open_Acute_DIV1","TOP5","TOP6","REPORTED","TOP8")</f>
        <v>0</v>
      </c>
      <c r="BQ798" s="228">
        <f>_xll.OneStreamExcelAddIn.XFFunctions.XFGetCell("TRUE", "CONSOL", $D$3,"TOT_Entity","Aggregated","Budget_Working",[1]Setup!C12,"PERIODIC",$B798,"TOPFLOW","TOP","TOP","top1",$C798,"63","Open_Acute_DIV1","TOP5","TOP6","REPORTED","TOP8")</f>
        <v>0</v>
      </c>
      <c r="BR798" s="228">
        <f>_xll.OneStreamExcelAddIn.XFFunctions.XFGetCell("TRUE", "CONSOL", $D$3,"TOT_Entity","USD","Actual",$E$3,"PERIODIC",$B798,"TOPFLOW","TOP","TOP","top1",$C798,"63","Open_Acute_DIV1","TOP5","TOP6","REPORTED","VAR_bw_Budget")</f>
        <v>0</v>
      </c>
      <c r="BS798" s="40">
        <f t="shared" si="2171"/>
        <v>0</v>
      </c>
      <c r="BU798" s="228">
        <f>_xll.OneStreamExcelAddIn.XFFunctions.XFGetCell("TRUE", "CONSOL", $D$3,"TOT_Entity","USD","Actual",[1]Setup!C13,"PERIODIC",$B798,"TOPFLOW","TOP","TOP","top1",$C798,"63","Open_Acute_DIV1","TOP5","TOP6","REPORTED","TOP8")</f>
        <v>0</v>
      </c>
      <c r="BV798" s="228">
        <f>_xll.OneStreamExcelAddIn.XFFunctions.XFGetCell("TRUE", "CONSOL", $D$3,"TOT_Entity","Aggregated","Budget_Working",[1]Setup!C13,"PERIODIC",$B798,"TOPFLOW","TOP","TOP","top1",$C798,"63","Open_Acute_DIV1","TOP5","TOP6","REPORTED","TOP8")</f>
        <v>0</v>
      </c>
      <c r="BW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BX798" s="40">
        <f t="shared" si="2172"/>
        <v>0</v>
      </c>
      <c r="BZ798" s="228">
        <f>_xll.OneStreamExcelAddIn.XFFunctions.XFGetCell("TRUE", "CONSOL", $D$3,"TOT_Entity","USD","Actual",[1]Setup!C14,"PERIODIC",$B798,"TOPFLOW","TOP","TOP","top1",$C798,"63","Open_Acute_DIV1","TOP5","TOP6","REPORTED","TOP8")</f>
        <v>0</v>
      </c>
      <c r="CA798" s="228">
        <f>_xll.OneStreamExcelAddIn.XFFunctions.XFGetCell("TRUE", "CONSOL", $D$3,"TOT_Entity","Aggregated","Budget_Working",[1]Setup!C14,"PERIODIC",$B798,"TOPFLOW","TOP","TOP","top1",$C798,"63","Open_Acute_DIV1","TOP5","TOP6","REPORTED","TOP8")</f>
        <v>0</v>
      </c>
      <c r="CB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CC798" s="40">
        <f t="shared" si="2173"/>
        <v>0</v>
      </c>
      <c r="CE798" s="228">
        <f>_xll.OneStreamExcelAddIn.XFFunctions.XFGetCell("TRUE", "CONSOL", $D$3,"TOT_Entity","USD","Actual",[1]Setup!C15,"PERIODIC",$B798,"TOPFLOW","TOP","TOP","top1",$C798,"63","Open_Acute_DIV1","TOP5","TOP6","REPORTED","TOP8")</f>
        <v>0</v>
      </c>
      <c r="CF798" s="228">
        <f>_xll.OneStreamExcelAddIn.XFFunctions.XFGetCell("TRUE", "CONSOL", $D$3,"TOT_Entity","Aggregated","Budget_Working",[1]Setup!C15,"PERIODIC",$B798,"TOPFLOW","TOP","TOP","top1",$C798,"63","Open_Acute_DIV1","TOP5","TOP6","REPORTED","TOP8")</f>
        <v>0</v>
      </c>
      <c r="CG798" s="46">
        <f>_xll.OneStreamExcelAddIn.XFFunctions.XFGetCell("TRUE", "CONSOL", $D$3,"TOT_Entity","USD","Actual",$E$3,"PERIODIC",$B798,"TOPFLOW","TOP","TOP","top1",$C798,"63","Open_Acute_DIV1","TOP5","TOP6","REPORTED","VAR_bw_Budget")</f>
        <v>0</v>
      </c>
      <c r="CH798" s="40">
        <f t="shared" si="2174"/>
        <v>0</v>
      </c>
      <c r="CI798" s="15"/>
      <c r="CJ798" s="228">
        <f>_xll.OneStreamExcelAddIn.XFFunctions.XFGetCell("TRUE", "CONSOL", $D$3,"TOT_Entity","USD","Actual",[1]Setup!C4,"PERIODIC",$B798,"TOPFLOW","TOP","TOP","top1",$C798,"63","Open_Acute_DIV1","TOP5","TOP6","REPORTED","TOP8")</f>
        <v>0</v>
      </c>
      <c r="CK798" s="228">
        <f>_xll.OneStreamExcelAddIn.XFFunctions.XFGetCell("TRUE", "CONSOL", $D$3,"TOT_Entity","USD","Actual",[1]Setup!C5,"PERIODIC",$B798,"TOPFLOW","TOP","TOP","top1",$C798,"63","Open_Acute_DIV1","TOP5","TOP6","REPORTED","TOP8")</f>
        <v>0</v>
      </c>
      <c r="CL798" s="46">
        <f>_xll.OneStreamExcelAddIn.XFFunctions.XFGetCell("TRUE", "CONSOL", $D$3,"TOT_Entity","USD","Actual",[1]Setup!C6,"PERIODIC",$B798,"TOPFLOW","TOP","TOP","top1",$C798,"63","Open_Acute_DIV1","TOP5","TOP6","REPORTED","TOP8")</f>
        <v>0</v>
      </c>
      <c r="CM798" s="228">
        <f>_xll.OneStreamExcelAddIn.XFFunctions.XFGetCell("TRUE", "CONSOL", $D$3,"TOT_Entity","USD","Actual",[1]Setup!C7,"PERIODIC",$B798,"TOPFLOW","TOP","TOP","top1",$C798,"63","Open_Acute_DIV1","TOP5","TOP6","REPORTED","TOP8")</f>
        <v>0</v>
      </c>
      <c r="CN798" s="228">
        <f>_xll.OneStreamExcelAddIn.XFFunctions.XFGetCell("TRUE", "CONSOL", $D$3,"TOT_Entity","USD","Actual",[1]Setup!C8,"PERIODIC",$B798,"TOPFLOW","TOP","TOP","top1",$C798,"63","Open_Acute_DIV1","TOP5","TOP6","REPORTED","TOP8")</f>
        <v>0</v>
      </c>
      <c r="CO798" s="46">
        <f>_xll.OneStreamExcelAddIn.XFFunctions.XFGetCell("TRUE", "CONSOL", $D$3,"TOT_Entity","USD","Actual",[1]Setup!C9,"PERIODIC",$B798,"TOPFLOW","TOP","TOP","top1",$C798,"63","Open_Acute_DIV1","TOP5","TOP6","REPORTED","TOP8")</f>
        <v>0</v>
      </c>
      <c r="CP798" s="228">
        <f>_xll.OneStreamExcelAddIn.XFFunctions.XFGetCell("TRUE", "CONSOL", $D$3,"TOT_Entity","USD","Actual",[1]Setup!C10,"PERIODIC",$B798,"TOPFLOW","TOP","TOP","top1",$C798,"63","Open_Acute_DIV1","TOP5","TOP6","REPORTED","TOP8")</f>
        <v>0</v>
      </c>
      <c r="CQ798" s="228">
        <f>_xll.OneStreamExcelAddIn.XFFunctions.XFGetCell("TRUE", "CONSOL", $D$3,"TOT_Entity","USD","Actual",[1]Setup!C11,"PERIODIC",$B798,"TOPFLOW","TOP","TOP","top1",$C798,"63","Open_Acute_DIV1","TOP5","TOP6","REPORTED","TOP8")</f>
        <v>0</v>
      </c>
      <c r="CR798" s="46">
        <f>_xll.OneStreamExcelAddIn.XFFunctions.XFGetCell("TRUE", "CONSOL", $D$3,"TOT_Entity","USD","Actual",[1]Setup!C12,"PERIODIC",$B798,"TOPFLOW","TOP","TOP","top1",$C798,"63","Open_Acute_DIV1","TOP5","TOP6","REPORTED","TOP8")</f>
        <v>0</v>
      </c>
      <c r="CS798" s="228">
        <f>_xll.OneStreamExcelAddIn.XFFunctions.XFGetCell("TRUE", "CONSOL", $D$3,"TOT_Entity","USD","Actual",[1]Setup!C13,"PERIODIC",$B798,"TOPFLOW","TOP","TOP","top1",$C798,"63","Open_Acute_DIV1","TOP5","TOP6","REPORTED","TOP8")</f>
        <v>0</v>
      </c>
      <c r="CT798" s="228">
        <f>_xll.OneStreamExcelAddIn.XFFunctions.XFGetCell("TRUE", "CONSOL", $D$3,"TOT_Entity","USD","Actual",[1]Setup!C14,"PERIODIC",$B798,"TOPFLOW","TOP","TOP","top1",$C798,"63","Open_Acute_DIV1","TOP5","TOP6","REPORTED","TOP8")</f>
        <v>0</v>
      </c>
      <c r="CU798" s="46">
        <f>_xll.OneStreamExcelAddIn.XFFunctions.XFGetCell("TRUE", "CONSOL", $D$3,"TOT_Entity","USD","Actual",[1]Setup!C15,"PERIODIC",$B798,"TOPFLOW","TOP","TOP","top1",$C798,"63","Open_Acute_DIV1","TOP5","TOP6","REPORTED","TOP8")</f>
        <v>0</v>
      </c>
      <c r="CV798" s="15"/>
      <c r="CW798" s="228">
        <f>_xll.OneStreamExcelAddIn.XFFunctions.XFGetCell("TRUE", "CONSOL", $D$3,"TOT_Entity","USD","Actual",[1]Setup!C17,"PERIODIC",$B798,"TOPFLOW","TOP","TOP","top1",$C798,"63","Open_Acute_DIV1","TOP5","TOP6","REPORTED","TOP8")</f>
        <v>0</v>
      </c>
      <c r="CX798" s="228">
        <f>_xll.OneStreamExcelAddIn.XFFunctions.XFGetCell("TRUE", "CONSOL", $D$3,"TOT_Entity","USD","Actual",[1]Setup!C18,"PERIODIC",$B798,"TOPFLOW","TOP","TOP","top1",$C798,"63","Open_Acute_DIV1","TOP5","TOP6","REPORTED","TOP8")</f>
        <v>0</v>
      </c>
      <c r="CY798" s="46">
        <f>_xll.OneStreamExcelAddIn.XFFunctions.XFGetCell("TRUE", "CONSOL", $D$3,"TOT_Entity","USD","Actual",[1]Setup!C19,"PERIODIC",$B798,"TOPFLOW","TOP","TOP","top1",$C798,"63","Open_Acute_DIV1","TOP5","TOP6","REPORTED","TOP8")</f>
        <v>0</v>
      </c>
      <c r="CZ798" s="228">
        <f>_xll.OneStreamExcelAddIn.XFFunctions.XFGetCell("TRUE", "CONSOL", $D$3,"TOT_Entity","USD","Actual",[1]Setup!C20,"PERIODIC",$B798,"TOPFLOW","TOP","TOP","top1",$C798,"63","Open_Acute_DIV1","TOP5","TOP6","REPORTED","TOP8")</f>
        <v>0</v>
      </c>
      <c r="DA798" s="228">
        <f>_xll.OneStreamExcelAddIn.XFFunctions.XFGetCell("TRUE", "CONSOL", $D$3,"TOT_Entity","USD","Actual",[1]Setup!C21,"PERIODIC",$B798,"TOPFLOW","TOP","TOP","top1",$C798,"63","Open_Acute_DIV1","TOP5","TOP6","REPORTED","TOP8")</f>
        <v>0</v>
      </c>
      <c r="DB798" s="46">
        <f>_xll.OneStreamExcelAddIn.XFFunctions.XFGetCell("TRUE", "CONSOL", $D$3,"TOT_Entity","USD","Actual",[1]Setup!C22,"PERIODIC",$B798,"TOPFLOW","TOP","TOP","top1",$C798,"63","Open_Acute_DIV1","TOP5","TOP6","REPORTED","TOP8")</f>
        <v>0</v>
      </c>
      <c r="DC798" s="228">
        <f>_xll.OneStreamExcelAddIn.XFFunctions.XFGetCell("TRUE", "CONSOL", $D$3,"TOT_Entity","USD","Actual",[1]Setup!C23,"PERIODIC",$B798,"TOPFLOW","TOP","TOP","top1",$C798,"63","Open_Acute_DIV1","TOP5","TOP6","REPORTED","TOP8")</f>
        <v>0</v>
      </c>
      <c r="DD798" s="228">
        <f>_xll.OneStreamExcelAddIn.XFFunctions.XFGetCell("TRUE", "CONSOL", $D$3,"TOT_Entity","USD","Actual",[1]Setup!C24,"PERIODIC",$B798,"TOPFLOW","TOP","TOP","top1",$C798,"63","Open_Acute_DIV1","TOP5","TOP6","REPORTED","TOP8")</f>
        <v>0</v>
      </c>
      <c r="DE798" s="46">
        <f>_xll.OneStreamExcelAddIn.XFFunctions.XFGetCell("TRUE", "CONSOL", $D$3,"TOT_Entity","USD","Actual",[1]Setup!C25,"PERIODIC",$B798,"TOPFLOW","TOP","TOP","top1",$C798,"63","Open_Acute_DIV1","TOP5","TOP6","REPORTED","TOP8")</f>
        <v>0</v>
      </c>
      <c r="DF798" s="228">
        <f>_xll.OneStreamExcelAddIn.XFFunctions.XFGetCell("TRUE", "CONSOL", $D$3,"TOT_Entity","USD","Actual",[1]Setup!C26,"PERIODIC",$B798,"TOPFLOW","TOP","TOP","top1",$C798,"63","Open_Acute_DIV1","TOP5","TOP6","REPORTED","TOP8")</f>
        <v>0</v>
      </c>
      <c r="DG798" s="228">
        <f>_xll.OneStreamExcelAddIn.XFFunctions.XFGetCell("TRUE", "CONSOL", $D$3,"TOT_Entity","USD","Actual",[1]Setup!C27,"PERIODIC",$B798,"TOPFLOW","TOP","TOP","top1",$C798,"63","Open_Acute_DIV1","TOP5","TOP6","REPORTED","TOP8")</f>
        <v>0</v>
      </c>
      <c r="DH798" s="46">
        <f>_xll.OneStreamExcelAddIn.XFFunctions.XFGetCell("TRUE", "CONSOL", $D$3,"TOT_Entity","USD","Actual",[1]Setup!C28,"PERIODIC",$B798,"TOPFLOW","TOP","TOP","top1",$C798,"63","Open_Acute_DIV1","TOP5","TOP6","REPORTED","TOP8")</f>
        <v>0</v>
      </c>
      <c r="DI798" s="15"/>
      <c r="DJ798" s="228">
        <f>_xll.OneStreamExcelAddIn.XFFunctions.XFGetCell("TRUE", "CONSOL", $D$3,"TOT_Entity","Aggregated","Budget_Working",[1]Setup!C4,"PERIODIC",$B798,"TOPFLOW","TOP","TOP","top1",$C798,"63","Open_Acute_DIV1","TOP5","TOP6","REPORTED","TOP8")</f>
        <v>0</v>
      </c>
      <c r="DK798" s="228">
        <f>_xll.OneStreamExcelAddIn.XFFunctions.XFGetCell("TRUE", "CONSOL", $D$3,"TOT_Entity","Aggregated","Budget_Working",[1]Setup!C5,"PERIODIC",$B798,"TOPFLOW","TOP","TOP","top1",$C798,"63","Open_Acute_DIV1","TOP5","TOP6","REPORTED","TOP8")</f>
        <v>0</v>
      </c>
      <c r="DL798" s="46">
        <f>_xll.OneStreamExcelAddIn.XFFunctions.XFGetCell("TRUE", "CONSOL", $D$3,"TOT_Entity","Aggregated","Budget_Working",[1]Setup!C6,"PERIODIC",$B798,"TOPFLOW","TOP","TOP","top1",$C798,"63","Open_Acute_DIV1","TOP5","TOP6","REPORTED","TOP8")</f>
        <v>0</v>
      </c>
      <c r="DM798" s="228">
        <f>_xll.OneStreamExcelAddIn.XFFunctions.XFGetCell("TRUE", "CONSOL", $D$3,"TOT_Entity","Aggregated","Budget_Working",[1]Setup!C7,"PERIODIC",$B798,"TOPFLOW","TOP","TOP","top1",$C798,"63","Open_Acute_DIV1","TOP5","TOP6","REPORTED","TOP8")</f>
        <v>0</v>
      </c>
      <c r="DN798" s="228">
        <f>_xll.OneStreamExcelAddIn.XFFunctions.XFGetCell("TRUE", "CONSOL", $D$3,"TOT_Entity","Aggregated","Budget_Working",[1]Setup!C8,"PERIODIC",$B798,"TOPFLOW","TOP","TOP","top1",$C798,"63","Open_Acute_DIV1","TOP5","TOP6","REPORTED","TOP8")</f>
        <v>0</v>
      </c>
      <c r="DO798" s="46">
        <f>_xll.OneStreamExcelAddIn.XFFunctions.XFGetCell("TRUE", "CONSOL", $D$3,"TOT_Entity","Aggregated","Budget_Working",[1]Setup!C9,"PERIODIC",$B798,"TOPFLOW","TOP","TOP","top1",$C798,"63","Open_Acute_DIV1","TOP5","TOP6","REPORTED","TOP8")</f>
        <v>0</v>
      </c>
      <c r="DP798" s="228">
        <f>_xll.OneStreamExcelAddIn.XFFunctions.XFGetCell("TRUE", "CONSOL", $D$3,"TOT_Entity","Aggregated","Budget_Working",[1]Setup!C10,"PERIODIC",$B798,"TOPFLOW","TOP","TOP","top1",$C798,"63","Open_Acute_DIV1","TOP5","TOP6","REPORTED","TOP8")</f>
        <v>0</v>
      </c>
      <c r="DQ798" s="228">
        <f>_xll.OneStreamExcelAddIn.XFFunctions.XFGetCell("TRUE", "CONSOL", $D$3,"TOT_Entity","Aggregated","Budget_Working",[1]Setup!C11,"PERIODIC",$B798,"TOPFLOW","TOP","TOP","top1",$C798,"63","Open_Acute_DIV1","TOP5","TOP6","REPORTED","TOP8")</f>
        <v>0</v>
      </c>
      <c r="DR798" s="46">
        <f>_xll.OneStreamExcelAddIn.XFFunctions.XFGetCell("TRUE", "CONSOL", $D$3,"TOT_Entity","Aggregated","Budget_Working",[1]Setup!C12,"PERIODIC",$B798,"TOPFLOW","TOP","TOP","top1",$C798,"63","Open_Acute_DIV1","TOP5","TOP6","REPORTED","TOP8")</f>
        <v>0</v>
      </c>
      <c r="DS798" s="228">
        <f>_xll.OneStreamExcelAddIn.XFFunctions.XFGetCell("TRUE", "CONSOL", $D$3,"TOT_Entity","Aggregated","Budget_Working",[1]Setup!C13,"PERIODIC",$B798,"TOPFLOW","TOP","TOP","top1",$C798,"63","Open_Acute_DIV1","TOP5","TOP6","REPORTED","TOP8")</f>
        <v>0</v>
      </c>
      <c r="DT798" s="228">
        <f>_xll.OneStreamExcelAddIn.XFFunctions.XFGetCell("TRUE", "CONSOL", $D$3,"TOT_Entity","Aggregated","Budget_Working",[1]Setup!C14,"PERIODIC",$B798,"TOPFLOW","TOP","TOP","top1",$C798,"63","Open_Acute_DIV1","TOP5","TOP6","REPORTED","TOP8")</f>
        <v>0</v>
      </c>
      <c r="DU798" s="46">
        <f>_xll.OneStreamExcelAddIn.XFFunctions.XFGetCell("TRUE", "CONSOL", $D$3,"TOT_Entity","Aggregated","Budget_Working",[1]Setup!C15,"PERIODIC",$B798,"TOPFLOW","TOP","TOP","top1",$C798,"63","Open_Acute_DIV1","TOP5","TOP6","REPORTED","TOP8")</f>
        <v>0</v>
      </c>
      <c r="DV798" s="15"/>
      <c r="DW798" s="228">
        <f>_xll.OneStreamExcelAddIn.XFFunctions.XFGetCell("TRUE", "CONSOL", $D$3,"TOT_Entity","USD","Budget_Final",[1]Setup!C17,"PERIODIC",$B798,"TOPFLOW","TOP","TOP","top1",$C798,"63","Open_Acute_DIV1","TOP5","TOP6","REPORTED","TOP8")</f>
        <v>0</v>
      </c>
      <c r="DX798" s="228">
        <f>_xll.OneStreamExcelAddIn.XFFunctions.XFGetCell("TRUE", "CONSOL", $D$3,"TOT_Entity","USD","Budget_Final",[1]Setup!C18,"PERIODIC",$B798,"TOPFLOW","TOP","TOP","top1",$C798,"63","Open_Acute_DIV1","TOP5","TOP6","REPORTED","TOP8")</f>
        <v>0</v>
      </c>
      <c r="DY798" s="46">
        <f>_xll.OneStreamExcelAddIn.XFFunctions.XFGetCell("TRUE", "CONSOL", $D$3,"TOT_Entity","USD","Budget_Final",[1]Setup!C19,"PERIODIC",$B798,"TOPFLOW","TOP","TOP","top1",$C798,"63","Open_Acute_DIV1","TOP5","TOP6","REPORTED","TOP8")</f>
        <v>0</v>
      </c>
      <c r="DZ798" s="228">
        <f>_xll.OneStreamExcelAddIn.XFFunctions.XFGetCell("TRUE", "CONSOL", $D$3,"TOT_Entity","USD","Budget_Final",[1]Setup!C20,"PERIODIC",$B798,"TOPFLOW","TOP","TOP","top1",$C798,"63","Open_Acute_DIV1","TOP5","TOP6","REPORTED","TOP8")</f>
        <v>0</v>
      </c>
      <c r="EA798" s="228">
        <f>_xll.OneStreamExcelAddIn.XFFunctions.XFGetCell("TRUE", "CONSOL", $D$3,"TOT_Entity","USD","Budget_Final",[1]Setup!C21,"PERIODIC",$B798,"TOPFLOW","TOP","TOP","top1",$C798,"63","Open_Acute_DIV1","TOP5","TOP6","REPORTED","TOP8")</f>
        <v>0</v>
      </c>
      <c r="EB798" s="46">
        <f>_xll.OneStreamExcelAddIn.XFFunctions.XFGetCell("TRUE", "CONSOL", $D$3,"TOT_Entity","USD","Budget_Final",[1]Setup!C22,"PERIODIC",$B798,"TOPFLOW","TOP","TOP","top1",$C798,"63","Open_Acute_DIV1","TOP5","TOP6","REPORTED","TOP8")</f>
        <v>0</v>
      </c>
      <c r="EC798" s="228">
        <f>_xll.OneStreamExcelAddIn.XFFunctions.XFGetCell("TRUE", "CONSOL", $D$3,"TOT_Entity","USD","Budget_Final",[1]Setup!C23,"PERIODIC",$B798,"TOPFLOW","TOP","TOP","top1",$C798,"63","Open_Acute_DIV1","TOP5","TOP6","REPORTED","TOP8")</f>
        <v>0</v>
      </c>
      <c r="ED798" s="228">
        <f>_xll.OneStreamExcelAddIn.XFFunctions.XFGetCell("TRUE", "CONSOL", $D$3,"TOT_Entity","USD","Budget_Final",[1]Setup!C24,"PERIODIC",$B798,"TOPFLOW","TOP","TOP","top1",$C798,"63","Open_Acute_DIV1","TOP5","TOP6","REPORTED","TOP8")</f>
        <v>0</v>
      </c>
      <c r="EE798" s="46">
        <f>_xll.OneStreamExcelAddIn.XFFunctions.XFGetCell("TRUE", "CONSOL", $D$3,"TOT_Entity","USD","Budget_Final",[1]Setup!C25,"PERIODIC",$B798,"TOPFLOW","TOP","TOP","top1",$C798,"63","Open_Acute_DIV1","TOP5","TOP6","REPORTED","TOP8")</f>
        <v>0</v>
      </c>
      <c r="EF798" s="228">
        <f>_xll.OneStreamExcelAddIn.XFFunctions.XFGetCell("TRUE", "CONSOL", $D$3,"TOT_Entity","USD","Budget_Final",[1]Setup!C26,"PERIODIC",$B798,"TOPFLOW","TOP","TOP","top1",$C798,"63","Open_Acute_DIV1","TOP5","TOP6","REPORTED","TOP8")</f>
        <v>0</v>
      </c>
      <c r="EG798" s="228">
        <f>_xll.OneStreamExcelAddIn.XFFunctions.XFGetCell("TRUE", "CONSOL", $D$3,"TOT_Entity","USD","Budget_Final",[1]Setup!C27,"PERIODIC",$B798,"TOPFLOW","TOP","TOP","top1",$C798,"63","Open_Acute_DIV1","TOP5","TOP6","REPORTED","TOP8")</f>
        <v>0</v>
      </c>
      <c r="EH798" s="46">
        <f>_xll.OneStreamExcelAddIn.XFFunctions.XFGetCell("TRUE", "CONSOL", $D$3,"TOT_Entity","USD","Budget_Final",[1]Setup!C28,"PERIODIC",$B798,"TOPFLOW","TOP","TOP","top1",$C798,"63","Open_Acute_DIV1","TOP5","TOP6","REPORTED","TOP8")</f>
        <v>0</v>
      </c>
    </row>
    <row r="799" spans="2:138" x14ac:dyDescent="0.25">
      <c r="B799" s="51">
        <v>91001</v>
      </c>
      <c r="C799" s="51"/>
      <c r="D799" s="1" t="s">
        <v>257</v>
      </c>
      <c r="E799" s="227">
        <f>_xll.OneStreamExcelAddIn.XFFunctions.XFGetCell("TRUE", "CONSOL", $D$3,"TOT_Entity","USD","Actual",$E$3,"PERIODIC",$B799,"TOPFLOW","TOP","TOP","top1",$C799,"64","Open_Acute_DIV1","TOP5","TOP6","REPORTED","TOP8")</f>
        <v>0</v>
      </c>
      <c r="F799" s="227">
        <f>_xll.OneStreamExcelAddIn.XFFunctions.XFGetCell("TRUE", "CONSOL", $D$3,"TOT_Entity","Aggregated","Budget_Working",$E$3,"PERIODIC",$B799,"TOPFLOW","TOP","TOP","top1",$C799,"64","Open_Acute_DIV1","TOP5","TOP6","REPORTED","TOP8")</f>
        <v>0</v>
      </c>
      <c r="G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H799" s="55">
        <f t="shared" si="2145"/>
        <v>0</v>
      </c>
      <c r="I799" s="41"/>
      <c r="J799" s="228">
        <f>_xll.OneStreamExcelAddIn.XFFunctions.XFGetCell("TRUE", "CONSOL", $D$3,"TOT_Entity","USD","Actual",$E$3,"YTD",$B799,"TOPFLOW","TOP","TOP","top1",$C799,"64","Open_Acute_DIV1","TOP5","TOP6","REPORTED","TOP8")</f>
        <v>0</v>
      </c>
      <c r="K799" s="228">
        <f>_xll.OneStreamExcelAddIn.XFFunctions.XFGetCell("TRUE", "CONSOL", $D$3,"TOT_Entity","Aggregated","Budget_Working",$E$3,"YTD",$B799,"TOPFLOW","TOP","TOP","top1",$C799,"64","Open_Acute_DIV1","TOP5","TOP6","REPORTED","TOP8")</f>
        <v>0</v>
      </c>
      <c r="L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M799" s="40">
        <f t="shared" si="2162"/>
        <v>0</v>
      </c>
      <c r="N799" s="41"/>
      <c r="O799" s="228">
        <f>_xll.OneStreamExcelAddIn.XFFunctions.XFGetCell("TRUE", "CONSOL", $D$3,"TOT_Entity","USD","Actual",$F$3,"YTD",$B799,"TOPFLOW","TOP","TOP","top1",$C799,"64","Open_Acute_DIV1","TOP5","TOP6","REPORTED","TOP8")</f>
        <v>0</v>
      </c>
      <c r="P799" s="228">
        <f>_xll.OneStreamExcelAddIn.XFFunctions.XFGetCell("TRUE", "CONSOL", $D$3,"TOT_Entity","USD","Actual",$E$3,"YTD",$B799,"TOPFLOW","TOP","TOP","top1",$C799,"64","Open_Acute_DIV1","TOP5","TOP6","REPORTED","VAR_BW_PY_Actual")</f>
        <v>0</v>
      </c>
      <c r="Q799" s="40">
        <f t="shared" si="2147"/>
        <v>0</v>
      </c>
      <c r="R799" s="41"/>
      <c r="S799" s="228">
        <f>_xll.OneStreamExcelAddIn.XFFunctions.XFGetCell("TRUE", "CONSOL", $D$3,"TOT_Entity","USD","MIDFCST",$E$3,"MTD",$B799,"TOPFLOW","TOP","TOP","top1",$C799,"64","Open_Acute_DIV1","TOP5","TOP6","REPORTED","TOP8")</f>
        <v>0</v>
      </c>
      <c r="T799" s="228">
        <f t="shared" si="2160"/>
        <v>0</v>
      </c>
      <c r="U799" s="40">
        <f t="shared" si="2161"/>
        <v>0</v>
      </c>
      <c r="V799" s="41"/>
      <c r="W799" s="42"/>
      <c r="X799" s="43"/>
      <c r="Y799" s="42"/>
      <c r="Z799" s="44"/>
      <c r="AA799" s="1"/>
      <c r="AB799" s="228">
        <f>_xll.OneStreamExcelAddIn.XFFunctions.XFGetCell("TRUE", "CONSOL", $D$3,"TOT_Entity","USD","Actual",[1]Setup!C4,"PERIODIC",$B799,"TOPFLOW","TOP","TOP","top1",$C799,"64","Open_Acute_DIV1","TOP5","TOP6","REPORTED","TOP8")</f>
        <v>0</v>
      </c>
      <c r="AC799" s="228">
        <f>_xll.OneStreamExcelAddIn.XFFunctions.XFGetCell("TRUE", "CONSOL", $D$3,"TOT_Entity","Aggregated","Budget_Working",[1]Setup!C4,"PERIODIC",$B799,"TOPFLOW","TOP","TOP","top1",$C799,"64","Open_Acute_DIV1","TOP5","TOP6","REPORTED","TOP8")</f>
        <v>0</v>
      </c>
      <c r="AD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AE799" s="40">
        <f t="shared" si="2163"/>
        <v>0</v>
      </c>
      <c r="AG799" s="228">
        <f>_xll.OneStreamExcelAddIn.XFFunctions.XFGetCell("TRUE", "CONSOL", $D$3,"TOT_Entity","USD","Actual",[1]Setup!C5,"PERIODIC",$B799,"TOPFLOW","TOP","TOP","top1",$C799,"64","Open_Acute_DIV1","TOP5","TOP6","REPORTED","TOP8")</f>
        <v>0</v>
      </c>
      <c r="AH799" s="228">
        <f>_xll.OneStreamExcelAddIn.XFFunctions.XFGetCell("TRUE", "CONSOL", $D$3,"TOT_Entity","Aggregated","Budget_Working",[1]Setup!C5,"PERIODIC",$B799,"TOPFLOW","TOP","TOP","top1",$C799,"64","Open_Acute_DIV1","TOP5","TOP6","REPORTED","TOP8")</f>
        <v>0</v>
      </c>
      <c r="AI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AJ799" s="40">
        <f t="shared" si="2164"/>
        <v>0</v>
      </c>
      <c r="AL799" s="228">
        <f>_xll.OneStreamExcelAddIn.XFFunctions.XFGetCell("TRUE", "CONSOL", $D$3,"TOT_Entity","USD","Actual",[1]Setup!C6,"PERIODIC",$B799,"TOPFLOW","TOP","TOP","top1",$C799,"64","Open_Acute_DIV1","TOP5","TOP6","REPORTED","TOP8")</f>
        <v>0</v>
      </c>
      <c r="AM799" s="228">
        <f>_xll.OneStreamExcelAddIn.XFFunctions.XFGetCell("TRUE", "CONSOL", $D$3,"TOT_Entity","Aggregated","Budget_Working",[1]Setup!C6,"PERIODIC",$B799,"TOPFLOW","TOP","TOP","top1",$C799,"64","Open_Acute_DIV1","TOP5","TOP6","REPORTED","TOP8")</f>
        <v>0</v>
      </c>
      <c r="AN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AO799" s="40">
        <f t="shared" si="2165"/>
        <v>0</v>
      </c>
      <c r="AQ799" s="228">
        <f>_xll.OneStreamExcelAddIn.XFFunctions.XFGetCell("TRUE", "CONSOL", $D$3,"TOT_Entity","USD","Actual",[1]Setup!C7,"PERIODIC",$B799,"TOPFLOW","TOP","TOP","top1",$C799,"64","Open_Acute_DIV1","TOP5","TOP6","REPORTED","TOP8")</f>
        <v>0</v>
      </c>
      <c r="AR799" s="228">
        <f>_xll.OneStreamExcelAddIn.XFFunctions.XFGetCell("TRUE", "CONSOL", $D$3,"TOT_Entity","Aggregated","Budget_Working",[1]Setup!C7,"PERIODIC",$B799,"TOPFLOW","TOP","TOP","top1",$C799,"64","Open_Acute_DIV1","TOP5","TOP6","REPORTED","TOP8")</f>
        <v>0</v>
      </c>
      <c r="AS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AT799" s="40">
        <f t="shared" si="2166"/>
        <v>0</v>
      </c>
      <c r="AV799" s="228">
        <f>_xll.OneStreamExcelAddIn.XFFunctions.XFGetCell("TRUE", "CONSOL", $D$3,"TOT_Entity","USD","Actual",[1]Setup!C8,"PERIODIC",$B799,"TOPFLOW","TOP","TOP","top1",$C799,"64","Open_Acute_DIV1","TOP5","TOP6","REPORTED","TOP8")</f>
        <v>0</v>
      </c>
      <c r="AW799" s="228">
        <f>_xll.OneStreamExcelAddIn.XFFunctions.XFGetCell("TRUE", "CONSOL", $D$3,"TOT_Entity","Aggregated","Budget_Working",[1]Setup!C8,"PERIODIC",$B799,"TOPFLOW","TOP","TOP","top1",$C799,"64","Open_Acute_DIV1","TOP5","TOP6","REPORTED","TOP8")</f>
        <v>0</v>
      </c>
      <c r="AX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AY799" s="40">
        <f t="shared" si="2167"/>
        <v>0</v>
      </c>
      <c r="BA799" s="228">
        <f>_xll.OneStreamExcelAddIn.XFFunctions.XFGetCell("TRUE", "CONSOL", $D$3,"TOT_Entity","USD","Actual",[1]Setup!C9,"PERIODIC",$B799,"TOPFLOW","TOP","TOP","top1",$C799,"64","Open_Acute_DIV1","TOP5","TOP6","REPORTED","TOP8")</f>
        <v>0</v>
      </c>
      <c r="BB799" s="228">
        <f>_xll.OneStreamExcelAddIn.XFFunctions.XFGetCell("TRUE", "CONSOL", $D$3,"TOT_Entity","Aggregated","Budget_Working",[1]Setup!C9,"PERIODIC",$B799,"TOPFLOW","TOP","TOP","top1",$C799,"64","Open_Acute_DIV1","TOP5","TOP6","REPORTED","TOP8")</f>
        <v>0</v>
      </c>
      <c r="BC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BD799" s="40">
        <f t="shared" si="2168"/>
        <v>0</v>
      </c>
      <c r="BF799" s="228">
        <f>_xll.OneStreamExcelAddIn.XFFunctions.XFGetCell("TRUE", "CONSOL", $D$3,"TOT_Entity","USD","Actual",[1]Setup!C10,"PERIODIC",$B799,"TOPFLOW","TOP","TOP","top1",$C799,"64","Open_Acute_DIV1","TOP5","TOP6","REPORTED","TOP8")</f>
        <v>0</v>
      </c>
      <c r="BG799" s="228">
        <f>_xll.OneStreamExcelAddIn.XFFunctions.XFGetCell("TRUE", "CONSOL", $D$3,"TOT_Entity","Aggregated","Budget_Working",[1]Setup!C10,"PERIODIC",$B799,"TOPFLOW","TOP","TOP","top1",$C799,"64","Open_Acute_DIV1","TOP5","TOP6","REPORTED","TOP8")</f>
        <v>0</v>
      </c>
      <c r="BH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BI799" s="40">
        <f t="shared" si="2169"/>
        <v>0</v>
      </c>
      <c r="BK799" s="228">
        <f>_xll.OneStreamExcelAddIn.XFFunctions.XFGetCell("TRUE", "CONSOL", $D$3,"TOT_Entity","USD","Actual",[1]Setup!C11,"PERIODIC",$B799,"TOPFLOW","TOP","TOP","top1",$C799,"64","Open_Acute_DIV1","TOP5","TOP6","REPORTED","TOP8")</f>
        <v>0</v>
      </c>
      <c r="BL799" s="228">
        <f>_xll.OneStreamExcelAddIn.XFFunctions.XFGetCell("TRUE", "CONSOL", $D$3,"TOT_Entity","Aggregated","Budget_Working",[1]Setup!C11,"PERIODIC",$B799,"TOPFLOW","TOP","TOP","top1",$C799,"64","Open_Acute_DIV1","TOP5","TOP6","REPORTED","TOP8")</f>
        <v>0</v>
      </c>
      <c r="BM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BN799" s="40">
        <f t="shared" si="2170"/>
        <v>0</v>
      </c>
      <c r="BP799" s="228">
        <f>_xll.OneStreamExcelAddIn.XFFunctions.XFGetCell("TRUE", "CONSOL", $D$3,"TOT_Entity","USD","Actual",[1]Setup!C12,"PERIODIC",$B799,"TOPFLOW","TOP","TOP","top1",$C799,"64","Open_Acute_DIV1","TOP5","TOP6","REPORTED","TOP8")</f>
        <v>0</v>
      </c>
      <c r="BQ799" s="228">
        <f>_xll.OneStreamExcelAddIn.XFFunctions.XFGetCell("TRUE", "CONSOL", $D$3,"TOT_Entity","Aggregated","Budget_Working",[1]Setup!C12,"PERIODIC",$B799,"TOPFLOW","TOP","TOP","top1",$C799,"64","Open_Acute_DIV1","TOP5","TOP6","REPORTED","TOP8")</f>
        <v>0</v>
      </c>
      <c r="BR799" s="228">
        <f>_xll.OneStreamExcelAddIn.XFFunctions.XFGetCell("TRUE", "CONSOL", $D$3,"TOT_Entity","USD","Actual",$E$3,"PERIODIC",$B799,"TOPFLOW","TOP","TOP","top1",$C799,"64","Open_Acute_DIV1","TOP5","TOP6","REPORTED","VAR_bw_Budget")</f>
        <v>0</v>
      </c>
      <c r="BS799" s="40">
        <f t="shared" si="2171"/>
        <v>0</v>
      </c>
      <c r="BU799" s="228">
        <f>_xll.OneStreamExcelAddIn.XFFunctions.XFGetCell("TRUE", "CONSOL", $D$3,"TOT_Entity","USD","Actual",[1]Setup!C13,"PERIODIC",$B799,"TOPFLOW","TOP","TOP","top1",$C799,"64","Open_Acute_DIV1","TOP5","TOP6","REPORTED","TOP8")</f>
        <v>0</v>
      </c>
      <c r="BV799" s="228">
        <f>_xll.OneStreamExcelAddIn.XFFunctions.XFGetCell("TRUE", "CONSOL", $D$3,"TOT_Entity","Aggregated","Budget_Working",[1]Setup!C13,"PERIODIC",$B799,"TOPFLOW","TOP","TOP","top1",$C799,"64","Open_Acute_DIV1","TOP5","TOP6","REPORTED","TOP8")</f>
        <v>0</v>
      </c>
      <c r="BW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BX799" s="40">
        <f t="shared" si="2172"/>
        <v>0</v>
      </c>
      <c r="BZ799" s="228">
        <f>_xll.OneStreamExcelAddIn.XFFunctions.XFGetCell("TRUE", "CONSOL", $D$3,"TOT_Entity","USD","Actual",[1]Setup!C14,"PERIODIC",$B799,"TOPFLOW","TOP","TOP","top1",$C799,"64","Open_Acute_DIV1","TOP5","TOP6","REPORTED","TOP8")</f>
        <v>0</v>
      </c>
      <c r="CA799" s="228">
        <f>_xll.OneStreamExcelAddIn.XFFunctions.XFGetCell("TRUE", "CONSOL", $D$3,"TOT_Entity","Aggregated","Budget_Working",[1]Setup!C14,"PERIODIC",$B799,"TOPFLOW","TOP","TOP","top1",$C799,"64","Open_Acute_DIV1","TOP5","TOP6","REPORTED","TOP8")</f>
        <v>0</v>
      </c>
      <c r="CB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CC799" s="40">
        <f t="shared" si="2173"/>
        <v>0</v>
      </c>
      <c r="CE799" s="228">
        <f>_xll.OneStreamExcelAddIn.XFFunctions.XFGetCell("TRUE", "CONSOL", $D$3,"TOT_Entity","USD","Actual",[1]Setup!C15,"PERIODIC",$B799,"TOPFLOW","TOP","TOP","top1",$C799,"64","Open_Acute_DIV1","TOP5","TOP6","REPORTED","TOP8")</f>
        <v>0</v>
      </c>
      <c r="CF799" s="228">
        <f>_xll.OneStreamExcelAddIn.XFFunctions.XFGetCell("TRUE", "CONSOL", $D$3,"TOT_Entity","Aggregated","Budget_Working",[1]Setup!C15,"PERIODIC",$B799,"TOPFLOW","TOP","TOP","top1",$C799,"64","Open_Acute_DIV1","TOP5","TOP6","REPORTED","TOP8")</f>
        <v>0</v>
      </c>
      <c r="CG799" s="46">
        <f>_xll.OneStreamExcelAddIn.XFFunctions.XFGetCell("TRUE", "CONSOL", $D$3,"TOT_Entity","USD","Actual",$E$3,"PERIODIC",$B799,"TOPFLOW","TOP","TOP","top1",$C799,"64","Open_Acute_DIV1","TOP5","TOP6","REPORTED","VAR_bw_Budget")</f>
        <v>0</v>
      </c>
      <c r="CH799" s="40">
        <f t="shared" si="2174"/>
        <v>0</v>
      </c>
      <c r="CI799" s="15"/>
      <c r="CJ799" s="228">
        <f>_xll.OneStreamExcelAddIn.XFFunctions.XFGetCell("TRUE", "CONSOL", $D$3,"TOT_Entity","USD","Actual",[1]Setup!C4,"PERIODIC",$B799,"TOPFLOW","TOP","TOP","top1",$C799,"64","Open_Acute_DIV1","TOP5","TOP6","REPORTED","TOP8")</f>
        <v>0</v>
      </c>
      <c r="CK799" s="228">
        <f>_xll.OneStreamExcelAddIn.XFFunctions.XFGetCell("TRUE", "CONSOL", $D$3,"TOT_Entity","USD","Actual",[1]Setup!C5,"PERIODIC",$B799,"TOPFLOW","TOP","TOP","top1",$C799,"64","Open_Acute_DIV1","TOP5","TOP6","REPORTED","TOP8")</f>
        <v>0</v>
      </c>
      <c r="CL799" s="46">
        <f>_xll.OneStreamExcelAddIn.XFFunctions.XFGetCell("TRUE", "CONSOL", $D$3,"TOT_Entity","USD","Actual",[1]Setup!C6,"PERIODIC",$B799,"TOPFLOW","TOP","TOP","top1",$C799,"64","Open_Acute_DIV1","TOP5","TOP6","REPORTED","TOP8")</f>
        <v>0</v>
      </c>
      <c r="CM799" s="228">
        <f>_xll.OneStreamExcelAddIn.XFFunctions.XFGetCell("TRUE", "CONSOL", $D$3,"TOT_Entity","USD","Actual",[1]Setup!C7,"PERIODIC",$B799,"TOPFLOW","TOP","TOP","top1",$C799,"64","Open_Acute_DIV1","TOP5","TOP6","REPORTED","TOP8")</f>
        <v>0</v>
      </c>
      <c r="CN799" s="228">
        <f>_xll.OneStreamExcelAddIn.XFFunctions.XFGetCell("TRUE", "CONSOL", $D$3,"TOT_Entity","USD","Actual",[1]Setup!C8,"PERIODIC",$B799,"TOPFLOW","TOP","TOP","top1",$C799,"64","Open_Acute_DIV1","TOP5","TOP6","REPORTED","TOP8")</f>
        <v>0</v>
      </c>
      <c r="CO799" s="46">
        <f>_xll.OneStreamExcelAddIn.XFFunctions.XFGetCell("TRUE", "CONSOL", $D$3,"TOT_Entity","USD","Actual",[1]Setup!C9,"PERIODIC",$B799,"TOPFLOW","TOP","TOP","top1",$C799,"64","Open_Acute_DIV1","TOP5","TOP6","REPORTED","TOP8")</f>
        <v>0</v>
      </c>
      <c r="CP799" s="228">
        <f>_xll.OneStreamExcelAddIn.XFFunctions.XFGetCell("TRUE", "CONSOL", $D$3,"TOT_Entity","USD","Actual",[1]Setup!C10,"PERIODIC",$B799,"TOPFLOW","TOP","TOP","top1",$C799,"64","Open_Acute_DIV1","TOP5","TOP6","REPORTED","TOP8")</f>
        <v>0</v>
      </c>
      <c r="CQ799" s="228">
        <f>_xll.OneStreamExcelAddIn.XFFunctions.XFGetCell("TRUE", "CONSOL", $D$3,"TOT_Entity","USD","Actual",[1]Setup!C11,"PERIODIC",$B799,"TOPFLOW","TOP","TOP","top1",$C799,"64","Open_Acute_DIV1","TOP5","TOP6","REPORTED","TOP8")</f>
        <v>0</v>
      </c>
      <c r="CR799" s="46">
        <f>_xll.OneStreamExcelAddIn.XFFunctions.XFGetCell("TRUE", "CONSOL", $D$3,"TOT_Entity","USD","Actual",[1]Setup!C12,"PERIODIC",$B799,"TOPFLOW","TOP","TOP","top1",$C799,"64","Open_Acute_DIV1","TOP5","TOP6","REPORTED","TOP8")</f>
        <v>0</v>
      </c>
      <c r="CS799" s="228">
        <f>_xll.OneStreamExcelAddIn.XFFunctions.XFGetCell("TRUE", "CONSOL", $D$3,"TOT_Entity","USD","Actual",[1]Setup!C13,"PERIODIC",$B799,"TOPFLOW","TOP","TOP","top1",$C799,"64","Open_Acute_DIV1","TOP5","TOP6","REPORTED","TOP8")</f>
        <v>0</v>
      </c>
      <c r="CT799" s="228">
        <f>_xll.OneStreamExcelAddIn.XFFunctions.XFGetCell("TRUE", "CONSOL", $D$3,"TOT_Entity","USD","Actual",[1]Setup!C14,"PERIODIC",$B799,"TOPFLOW","TOP","TOP","top1",$C799,"64","Open_Acute_DIV1","TOP5","TOP6","REPORTED","TOP8")</f>
        <v>0</v>
      </c>
      <c r="CU799" s="46">
        <f>_xll.OneStreamExcelAddIn.XFFunctions.XFGetCell("TRUE", "CONSOL", $D$3,"TOT_Entity","USD","Actual",[1]Setup!C15,"PERIODIC",$B799,"TOPFLOW","TOP","TOP","top1",$C799,"64","Open_Acute_DIV1","TOP5","TOP6","REPORTED","TOP8")</f>
        <v>0</v>
      </c>
      <c r="CV799" s="15"/>
      <c r="CW799" s="228">
        <f>_xll.OneStreamExcelAddIn.XFFunctions.XFGetCell("TRUE", "CONSOL", $D$3,"TOT_Entity","USD","Actual",[1]Setup!C17,"PERIODIC",$B799,"TOPFLOW","TOP","TOP","top1",$C799,"64","Open_Acute_DIV1","TOP5","TOP6","REPORTED","TOP8")</f>
        <v>0</v>
      </c>
      <c r="CX799" s="228">
        <f>_xll.OneStreamExcelAddIn.XFFunctions.XFGetCell("TRUE", "CONSOL", $D$3,"TOT_Entity","USD","Actual",[1]Setup!C18,"PERIODIC",$B799,"TOPFLOW","TOP","TOP","top1",$C799,"64","Open_Acute_DIV1","TOP5","TOP6","REPORTED","TOP8")</f>
        <v>0</v>
      </c>
      <c r="CY799" s="46">
        <f>_xll.OneStreamExcelAddIn.XFFunctions.XFGetCell("TRUE", "CONSOL", $D$3,"TOT_Entity","USD","Actual",[1]Setup!C19,"PERIODIC",$B799,"TOPFLOW","TOP","TOP","top1",$C799,"64","Open_Acute_DIV1","TOP5","TOP6","REPORTED","TOP8")</f>
        <v>0</v>
      </c>
      <c r="CZ799" s="228">
        <f>_xll.OneStreamExcelAddIn.XFFunctions.XFGetCell("TRUE", "CONSOL", $D$3,"TOT_Entity","USD","Actual",[1]Setup!C20,"PERIODIC",$B799,"TOPFLOW","TOP","TOP","top1",$C799,"64","Open_Acute_DIV1","TOP5","TOP6","REPORTED","TOP8")</f>
        <v>0</v>
      </c>
      <c r="DA799" s="228">
        <f>_xll.OneStreamExcelAddIn.XFFunctions.XFGetCell("TRUE", "CONSOL", $D$3,"TOT_Entity","USD","Actual",[1]Setup!C21,"PERIODIC",$B799,"TOPFLOW","TOP","TOP","top1",$C799,"64","Open_Acute_DIV1","TOP5","TOP6","REPORTED","TOP8")</f>
        <v>0</v>
      </c>
      <c r="DB799" s="46">
        <f>_xll.OneStreamExcelAddIn.XFFunctions.XFGetCell("TRUE", "CONSOL", $D$3,"TOT_Entity","USD","Actual",[1]Setup!C22,"PERIODIC",$B799,"TOPFLOW","TOP","TOP","top1",$C799,"64","Open_Acute_DIV1","TOP5","TOP6","REPORTED","TOP8")</f>
        <v>0</v>
      </c>
      <c r="DC799" s="228">
        <f>_xll.OneStreamExcelAddIn.XFFunctions.XFGetCell("TRUE", "CONSOL", $D$3,"TOT_Entity","USD","Actual",[1]Setup!C23,"PERIODIC",$B799,"TOPFLOW","TOP","TOP","top1",$C799,"64","Open_Acute_DIV1","TOP5","TOP6","REPORTED","TOP8")</f>
        <v>0</v>
      </c>
      <c r="DD799" s="228">
        <f>_xll.OneStreamExcelAddIn.XFFunctions.XFGetCell("TRUE", "CONSOL", $D$3,"TOT_Entity","USD","Actual",[1]Setup!C24,"PERIODIC",$B799,"TOPFLOW","TOP","TOP","top1",$C799,"64","Open_Acute_DIV1","TOP5","TOP6","REPORTED","TOP8")</f>
        <v>0</v>
      </c>
      <c r="DE799" s="46">
        <f>_xll.OneStreamExcelAddIn.XFFunctions.XFGetCell("TRUE", "CONSOL", $D$3,"TOT_Entity","USD","Actual",[1]Setup!C25,"PERIODIC",$B799,"TOPFLOW","TOP","TOP","top1",$C799,"64","Open_Acute_DIV1","TOP5","TOP6","REPORTED","TOP8")</f>
        <v>0</v>
      </c>
      <c r="DF799" s="228">
        <f>_xll.OneStreamExcelAddIn.XFFunctions.XFGetCell("TRUE", "CONSOL", $D$3,"TOT_Entity","USD","Actual",[1]Setup!C26,"PERIODIC",$B799,"TOPFLOW","TOP","TOP","top1",$C799,"64","Open_Acute_DIV1","TOP5","TOP6","REPORTED","TOP8")</f>
        <v>0</v>
      </c>
      <c r="DG799" s="228">
        <f>_xll.OneStreamExcelAddIn.XFFunctions.XFGetCell("TRUE", "CONSOL", $D$3,"TOT_Entity","USD","Actual",[1]Setup!C27,"PERIODIC",$B799,"TOPFLOW","TOP","TOP","top1",$C799,"64","Open_Acute_DIV1","TOP5","TOP6","REPORTED","TOP8")</f>
        <v>0</v>
      </c>
      <c r="DH799" s="46">
        <f>_xll.OneStreamExcelAddIn.XFFunctions.XFGetCell("TRUE", "CONSOL", $D$3,"TOT_Entity","USD","Actual",[1]Setup!C28,"PERIODIC",$B799,"TOPFLOW","TOP","TOP","top1",$C799,"64","Open_Acute_DIV1","TOP5","TOP6","REPORTED","TOP8")</f>
        <v>0</v>
      </c>
      <c r="DI799" s="15"/>
      <c r="DJ799" s="228">
        <f>_xll.OneStreamExcelAddIn.XFFunctions.XFGetCell("TRUE", "CONSOL", $D$3,"TOT_Entity","Aggregated","Budget_Working",[1]Setup!C4,"PERIODIC",$B799,"TOPFLOW","TOP","TOP","top1",$C799,"64","Open_Acute_DIV1","TOP5","TOP6","REPORTED","TOP8")</f>
        <v>0</v>
      </c>
      <c r="DK799" s="228">
        <f>_xll.OneStreamExcelAddIn.XFFunctions.XFGetCell("TRUE", "CONSOL", $D$3,"TOT_Entity","Aggregated","Budget_Working",[1]Setup!C5,"PERIODIC",$B799,"TOPFLOW","TOP","TOP","top1",$C799,"64","Open_Acute_DIV1","TOP5","TOP6","REPORTED","TOP8")</f>
        <v>0</v>
      </c>
      <c r="DL799" s="46">
        <f>_xll.OneStreamExcelAddIn.XFFunctions.XFGetCell("TRUE", "CONSOL", $D$3,"TOT_Entity","Aggregated","Budget_Working",[1]Setup!C6,"PERIODIC",$B799,"TOPFLOW","TOP","TOP","top1",$C799,"64","Open_Acute_DIV1","TOP5","TOP6","REPORTED","TOP8")</f>
        <v>0</v>
      </c>
      <c r="DM799" s="228">
        <f>_xll.OneStreamExcelAddIn.XFFunctions.XFGetCell("TRUE", "CONSOL", $D$3,"TOT_Entity","Aggregated","Budget_Working",[1]Setup!C7,"PERIODIC",$B799,"TOPFLOW","TOP","TOP","top1",$C799,"64","Open_Acute_DIV1","TOP5","TOP6","REPORTED","TOP8")</f>
        <v>0</v>
      </c>
      <c r="DN799" s="228">
        <f>_xll.OneStreamExcelAddIn.XFFunctions.XFGetCell("TRUE", "CONSOL", $D$3,"TOT_Entity","Aggregated","Budget_Working",[1]Setup!C8,"PERIODIC",$B799,"TOPFLOW","TOP","TOP","top1",$C799,"64","Open_Acute_DIV1","TOP5","TOP6","REPORTED","TOP8")</f>
        <v>0</v>
      </c>
      <c r="DO799" s="46">
        <f>_xll.OneStreamExcelAddIn.XFFunctions.XFGetCell("TRUE", "CONSOL", $D$3,"TOT_Entity","Aggregated","Budget_Working",[1]Setup!C9,"PERIODIC",$B799,"TOPFLOW","TOP","TOP","top1",$C799,"64","Open_Acute_DIV1","TOP5","TOP6","REPORTED","TOP8")</f>
        <v>0</v>
      </c>
      <c r="DP799" s="228">
        <f>_xll.OneStreamExcelAddIn.XFFunctions.XFGetCell("TRUE", "CONSOL", $D$3,"TOT_Entity","Aggregated","Budget_Working",[1]Setup!C10,"PERIODIC",$B799,"TOPFLOW","TOP","TOP","top1",$C799,"64","Open_Acute_DIV1","TOP5","TOP6","REPORTED","TOP8")</f>
        <v>0</v>
      </c>
      <c r="DQ799" s="228">
        <f>_xll.OneStreamExcelAddIn.XFFunctions.XFGetCell("TRUE", "CONSOL", $D$3,"TOT_Entity","Aggregated","Budget_Working",[1]Setup!C11,"PERIODIC",$B799,"TOPFLOW","TOP","TOP","top1",$C799,"64","Open_Acute_DIV1","TOP5","TOP6","REPORTED","TOP8")</f>
        <v>0</v>
      </c>
      <c r="DR799" s="46">
        <f>_xll.OneStreamExcelAddIn.XFFunctions.XFGetCell("TRUE", "CONSOL", $D$3,"TOT_Entity","Aggregated","Budget_Working",[1]Setup!C12,"PERIODIC",$B799,"TOPFLOW","TOP","TOP","top1",$C799,"64","Open_Acute_DIV1","TOP5","TOP6","REPORTED","TOP8")</f>
        <v>0</v>
      </c>
      <c r="DS799" s="228">
        <f>_xll.OneStreamExcelAddIn.XFFunctions.XFGetCell("TRUE", "CONSOL", $D$3,"TOT_Entity","Aggregated","Budget_Working",[1]Setup!C13,"PERIODIC",$B799,"TOPFLOW","TOP","TOP","top1",$C799,"64","Open_Acute_DIV1","TOP5","TOP6","REPORTED","TOP8")</f>
        <v>0</v>
      </c>
      <c r="DT799" s="228">
        <f>_xll.OneStreamExcelAddIn.XFFunctions.XFGetCell("TRUE", "CONSOL", $D$3,"TOT_Entity","Aggregated","Budget_Working",[1]Setup!C14,"PERIODIC",$B799,"TOPFLOW","TOP","TOP","top1",$C799,"64","Open_Acute_DIV1","TOP5","TOP6","REPORTED","TOP8")</f>
        <v>0</v>
      </c>
      <c r="DU799" s="46">
        <f>_xll.OneStreamExcelAddIn.XFFunctions.XFGetCell("TRUE", "CONSOL", $D$3,"TOT_Entity","Aggregated","Budget_Working",[1]Setup!C15,"PERIODIC",$B799,"TOPFLOW","TOP","TOP","top1",$C799,"64","Open_Acute_DIV1","TOP5","TOP6","REPORTED","TOP8")</f>
        <v>0</v>
      </c>
      <c r="DV799" s="15"/>
      <c r="DW799" s="228">
        <f>_xll.OneStreamExcelAddIn.XFFunctions.XFGetCell("TRUE", "CONSOL", $D$3,"TOT_Entity","USD","Budget_Final",[1]Setup!C17,"PERIODIC",$B799,"TOPFLOW","TOP","TOP","top1",$C799,"64","Open_Acute_DIV1","TOP5","TOP6","REPORTED","TOP8")</f>
        <v>0</v>
      </c>
      <c r="DX799" s="228">
        <f>_xll.OneStreamExcelAddIn.XFFunctions.XFGetCell("TRUE", "CONSOL", $D$3,"TOT_Entity","USD","Budget_Final",[1]Setup!C18,"PERIODIC",$B799,"TOPFLOW","TOP","TOP","top1",$C799,"64","Open_Acute_DIV1","TOP5","TOP6","REPORTED","TOP8")</f>
        <v>0</v>
      </c>
      <c r="DY799" s="46">
        <f>_xll.OneStreamExcelAddIn.XFFunctions.XFGetCell("TRUE", "CONSOL", $D$3,"TOT_Entity","USD","Budget_Final",[1]Setup!C19,"PERIODIC",$B799,"TOPFLOW","TOP","TOP","top1",$C799,"64","Open_Acute_DIV1","TOP5","TOP6","REPORTED","TOP8")</f>
        <v>0</v>
      </c>
      <c r="DZ799" s="228">
        <f>_xll.OneStreamExcelAddIn.XFFunctions.XFGetCell("TRUE", "CONSOL", $D$3,"TOT_Entity","USD","Budget_Final",[1]Setup!C20,"PERIODIC",$B799,"TOPFLOW","TOP","TOP","top1",$C799,"64","Open_Acute_DIV1","TOP5","TOP6","REPORTED","TOP8")</f>
        <v>0</v>
      </c>
      <c r="EA799" s="228">
        <f>_xll.OneStreamExcelAddIn.XFFunctions.XFGetCell("TRUE", "CONSOL", $D$3,"TOT_Entity","USD","Budget_Final",[1]Setup!C21,"PERIODIC",$B799,"TOPFLOW","TOP","TOP","top1",$C799,"64","Open_Acute_DIV1","TOP5","TOP6","REPORTED","TOP8")</f>
        <v>0</v>
      </c>
      <c r="EB799" s="46">
        <f>_xll.OneStreamExcelAddIn.XFFunctions.XFGetCell("TRUE", "CONSOL", $D$3,"TOT_Entity","USD","Budget_Final",[1]Setup!C22,"PERIODIC",$B799,"TOPFLOW","TOP","TOP","top1",$C799,"64","Open_Acute_DIV1","TOP5","TOP6","REPORTED","TOP8")</f>
        <v>0</v>
      </c>
      <c r="EC799" s="228">
        <f>_xll.OneStreamExcelAddIn.XFFunctions.XFGetCell("TRUE", "CONSOL", $D$3,"TOT_Entity","USD","Budget_Final",[1]Setup!C23,"PERIODIC",$B799,"TOPFLOW","TOP","TOP","top1",$C799,"64","Open_Acute_DIV1","TOP5","TOP6","REPORTED","TOP8")</f>
        <v>0</v>
      </c>
      <c r="ED799" s="228">
        <f>_xll.OneStreamExcelAddIn.XFFunctions.XFGetCell("TRUE", "CONSOL", $D$3,"TOT_Entity","USD","Budget_Final",[1]Setup!C24,"PERIODIC",$B799,"TOPFLOW","TOP","TOP","top1",$C799,"64","Open_Acute_DIV1","TOP5","TOP6","REPORTED","TOP8")</f>
        <v>0</v>
      </c>
      <c r="EE799" s="46">
        <f>_xll.OneStreamExcelAddIn.XFFunctions.XFGetCell("TRUE", "CONSOL", $D$3,"TOT_Entity","USD","Budget_Final",[1]Setup!C25,"PERIODIC",$B799,"TOPFLOW","TOP","TOP","top1",$C799,"64","Open_Acute_DIV1","TOP5","TOP6","REPORTED","TOP8")</f>
        <v>0</v>
      </c>
      <c r="EF799" s="228">
        <f>_xll.OneStreamExcelAddIn.XFFunctions.XFGetCell("TRUE", "CONSOL", $D$3,"TOT_Entity","USD","Budget_Final",[1]Setup!C26,"PERIODIC",$B799,"TOPFLOW","TOP","TOP","top1",$C799,"64","Open_Acute_DIV1","TOP5","TOP6","REPORTED","TOP8")</f>
        <v>0</v>
      </c>
      <c r="EG799" s="228">
        <f>_xll.OneStreamExcelAddIn.XFFunctions.XFGetCell("TRUE", "CONSOL", $D$3,"TOT_Entity","USD","Budget_Final",[1]Setup!C27,"PERIODIC",$B799,"TOPFLOW","TOP","TOP","top1",$C799,"64","Open_Acute_DIV1","TOP5","TOP6","REPORTED","TOP8")</f>
        <v>0</v>
      </c>
      <c r="EH799" s="46">
        <f>_xll.OneStreamExcelAddIn.XFFunctions.XFGetCell("TRUE", "CONSOL", $D$3,"TOT_Entity","USD","Budget_Final",[1]Setup!C28,"PERIODIC",$B799,"TOPFLOW","TOP","TOP","top1",$C799,"64","Open_Acute_DIV1","TOP5","TOP6","REPORTED","TOP8")</f>
        <v>0</v>
      </c>
    </row>
    <row r="800" spans="2:138" x14ac:dyDescent="0.25">
      <c r="B800" s="51">
        <v>91001</v>
      </c>
      <c r="C800" s="51"/>
      <c r="D800" s="1" t="s">
        <v>258</v>
      </c>
      <c r="E800" s="227">
        <f>_xll.OneStreamExcelAddIn.XFFunctions.XFGetCell("TRUE", "CONSOL", $D$3,"TOT_Entity","USD","Actual",$E$3,"PERIODIC",$B800,"TOPFLOW","TOP","TOP","top1",$C800,"70","Open_Acute_DIV1","TOP5","TOP6","REPORTED","TOP8")</f>
        <v>28</v>
      </c>
      <c r="F800" s="227">
        <f>_xll.OneStreamExcelAddIn.XFFunctions.XFGetCell("TRUE", "CONSOL", $D$3,"TOT_Entity","Aggregated","Budget_Working",$E$3,"PERIODIC",$B800,"TOPFLOW","TOP","TOP","top1",$C800,"70","Open_Acute_DIV1","TOP5","TOP6","REPORTED","TOP8")</f>
        <v>14.35</v>
      </c>
      <c r="G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H800" s="55">
        <f t="shared" si="2145"/>
        <v>0.95121951219512202</v>
      </c>
      <c r="I800" s="41"/>
      <c r="J800" s="228">
        <f>_xll.OneStreamExcelAddIn.XFFunctions.XFGetCell("TRUE", "CONSOL", $D$3,"TOT_Entity","USD","Actual",$E$3,"YTD",$B800,"TOPFLOW","TOP","TOP","top1",$C800,"70","Open_Acute_DIV1","TOP5","TOP6","REPORTED","TOP8")</f>
        <v>101</v>
      </c>
      <c r="K800" s="228">
        <f>_xll.OneStreamExcelAddIn.XFFunctions.XFGetCell("TRUE", "CONSOL", $D$3,"TOT_Entity","Aggregated","Budget_Working",$E$3,"YTD",$B800,"TOPFLOW","TOP","TOP","top1",$C800,"70","Open_Acute_DIV1","TOP5","TOP6","REPORTED","TOP8")</f>
        <v>71.37</v>
      </c>
      <c r="L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M800" s="40">
        <f t="shared" si="2162"/>
        <v>0.19125683060109289</v>
      </c>
      <c r="N800" s="41"/>
      <c r="O800" s="228">
        <f>_xll.OneStreamExcelAddIn.XFFunctions.XFGetCell("TRUE", "CONSOL", $D$3,"TOT_Entity","USD","Actual",$F$3,"YTD",$B800,"TOPFLOW","TOP","TOP","top1",$C800,"70","Open_Acute_DIV1","TOP5","TOP6","REPORTED","TOP8")</f>
        <v>77</v>
      </c>
      <c r="P800" s="228">
        <f>_xll.OneStreamExcelAddIn.XFFunctions.XFGetCell("TRUE", "CONSOL", $D$3,"TOT_Entity","USD","Actual",$E$3,"YTD",$B800,"TOPFLOW","TOP","TOP","top1",$C800,"70","Open_Acute_DIV1","TOP5","TOP6","REPORTED","VAR_BW_PY_Actual")</f>
        <v>24</v>
      </c>
      <c r="Q800" s="40">
        <f t="shared" si="2147"/>
        <v>0.31168831168831168</v>
      </c>
      <c r="R800" s="41"/>
      <c r="S800" s="228">
        <f>_xll.OneStreamExcelAddIn.XFFunctions.XFGetCell("TRUE", "CONSOL", $D$3,"TOT_Entity","USD","MIDFCST",$E$3,"MTD",$B800,"TOPFLOW","TOP","TOP","top1",$C800,"70","Open_Acute_DIV1","TOP5","TOP6","REPORTED","TOP8")</f>
        <v>0</v>
      </c>
      <c r="T800" s="228">
        <f t="shared" si="2160"/>
        <v>28</v>
      </c>
      <c r="U800" s="40">
        <f t="shared" si="2161"/>
        <v>0</v>
      </c>
      <c r="V800" s="41"/>
      <c r="W800" s="42"/>
      <c r="X800" s="43"/>
      <c r="Y800" s="42"/>
      <c r="Z800" s="44"/>
      <c r="AA800" s="1"/>
      <c r="AB800" s="228">
        <f>_xll.OneStreamExcelAddIn.XFFunctions.XFGetCell("TRUE", "CONSOL", $D$3,"TOT_Entity","USD","Actual",[1]Setup!C4,"PERIODIC",$B800,"TOPFLOW","TOP","TOP","top1",$C800,"70","Open_Acute_DIV1","TOP5","TOP6","REPORTED","TOP8")</f>
        <v>32</v>
      </c>
      <c r="AC800" s="228">
        <f>_xll.OneStreamExcelAddIn.XFFunctions.XFGetCell("TRUE", "CONSOL", $D$3,"TOT_Entity","Aggregated","Budget_Working",[1]Setup!C4,"PERIODIC",$B800,"TOPFLOW","TOP","TOP","top1",$C800,"70","Open_Acute_DIV1","TOP5","TOP6","REPORTED","TOP8")</f>
        <v>9.74</v>
      </c>
      <c r="AD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AE800" s="40">
        <f t="shared" si="2163"/>
        <v>1.4014373716632444</v>
      </c>
      <c r="AG800" s="228">
        <f>_xll.OneStreamExcelAddIn.XFFunctions.XFGetCell("TRUE", "CONSOL", $D$3,"TOT_Entity","USD","Actual",[1]Setup!C5,"PERIODIC",$B800,"TOPFLOW","TOP","TOP","top1",$C800,"70","Open_Acute_DIV1","TOP5","TOP6","REPORTED","TOP8")</f>
        <v>41</v>
      </c>
      <c r="AH800" s="228">
        <f>_xll.OneStreamExcelAddIn.XFFunctions.XFGetCell("TRUE", "CONSOL", $D$3,"TOT_Entity","Aggregated","Budget_Working",[1]Setup!C5,"PERIODIC",$B800,"TOPFLOW","TOP","TOP","top1",$C800,"70","Open_Acute_DIV1","TOP5","TOP6","REPORTED","TOP8")</f>
        <v>0</v>
      </c>
      <c r="AI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AJ800" s="40">
        <f t="shared" si="2164"/>
        <v>0</v>
      </c>
      <c r="AL800" s="228">
        <f>_xll.OneStreamExcelAddIn.XFFunctions.XFGetCell("TRUE", "CONSOL", $D$3,"TOT_Entity","USD","Actual",[1]Setup!C6,"PERIODIC",$B800,"TOPFLOW","TOP","TOP","top1",$C800,"70","Open_Acute_DIV1","TOP5","TOP6","REPORTED","TOP8")</f>
        <v>0</v>
      </c>
      <c r="AM800" s="228">
        <f>_xll.OneStreamExcelAddIn.XFFunctions.XFGetCell("TRUE", "CONSOL", $D$3,"TOT_Entity","Aggregated","Budget_Working",[1]Setup!C6,"PERIODIC",$B800,"TOPFLOW","TOP","TOP","top1",$C800,"70","Open_Acute_DIV1","TOP5","TOP6","REPORTED","TOP8")</f>
        <v>47.28</v>
      </c>
      <c r="AN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AO800" s="40">
        <f t="shared" si="2165"/>
        <v>0.2887055837563452</v>
      </c>
      <c r="AQ800" s="228">
        <f>_xll.OneStreamExcelAddIn.XFFunctions.XFGetCell("TRUE", "CONSOL", $D$3,"TOT_Entity","USD","Actual",[1]Setup!C7,"PERIODIC",$B800,"TOPFLOW","TOP","TOP","top1",$C800,"70","Open_Acute_DIV1","TOP5","TOP6","REPORTED","TOP8")</f>
        <v>28</v>
      </c>
      <c r="AR800" s="228">
        <f>_xll.OneStreamExcelAddIn.XFFunctions.XFGetCell("TRUE", "CONSOL", $D$3,"TOT_Entity","Aggregated","Budget_Working",[1]Setup!C7,"PERIODIC",$B800,"TOPFLOW","TOP","TOP","top1",$C800,"70","Open_Acute_DIV1","TOP5","TOP6","REPORTED","TOP8")</f>
        <v>14.35</v>
      </c>
      <c r="AS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AT800" s="40">
        <f t="shared" si="2166"/>
        <v>0.95121951219512202</v>
      </c>
      <c r="AV800" s="228">
        <f>_xll.OneStreamExcelAddIn.XFFunctions.XFGetCell("TRUE", "CONSOL", $D$3,"TOT_Entity","USD","Actual",[1]Setup!C8,"PERIODIC",$B800,"TOPFLOW","TOP","TOP","top1",$C800,"70","Open_Acute_DIV1","TOP5","TOP6","REPORTED","TOP8")</f>
        <v>-101</v>
      </c>
      <c r="AW800" s="228">
        <f>_xll.OneStreamExcelAddIn.XFFunctions.XFGetCell("TRUE", "CONSOL", $D$3,"TOT_Entity","Aggregated","Budget_Working",[1]Setup!C8,"PERIODIC",$B800,"TOPFLOW","TOP","TOP","top1",$C800,"70","Open_Acute_DIV1","TOP5","TOP6","REPORTED","TOP8")</f>
        <v>0</v>
      </c>
      <c r="AX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AY800" s="40">
        <f t="shared" si="2167"/>
        <v>0</v>
      </c>
      <c r="BA800" s="228">
        <f>_xll.OneStreamExcelAddIn.XFFunctions.XFGetCell("TRUE", "CONSOL", $D$3,"TOT_Entity","USD","Actual",[1]Setup!C9,"PERIODIC",$B800,"TOPFLOW","TOP","TOP","top1",$C800,"70","Open_Acute_DIV1","TOP5","TOP6","REPORTED","TOP8")</f>
        <v>0</v>
      </c>
      <c r="BB800" s="228">
        <f>_xll.OneStreamExcelAddIn.XFFunctions.XFGetCell("TRUE", "CONSOL", $D$3,"TOT_Entity","Aggregated","Budget_Working",[1]Setup!C9,"PERIODIC",$B800,"TOPFLOW","TOP","TOP","top1",$C800,"70","Open_Acute_DIV1","TOP5","TOP6","REPORTED","TOP8")</f>
        <v>74.31</v>
      </c>
      <c r="BC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BD800" s="40">
        <f t="shared" si="2168"/>
        <v>0.18368994751715786</v>
      </c>
      <c r="BF800" s="228">
        <f>_xll.OneStreamExcelAddIn.XFFunctions.XFGetCell("TRUE", "CONSOL", $D$3,"TOT_Entity","USD","Actual",[1]Setup!C10,"PERIODIC",$B800,"TOPFLOW","TOP","TOP","top1",$C800,"70","Open_Acute_DIV1","TOP5","TOP6","REPORTED","TOP8")</f>
        <v>0</v>
      </c>
      <c r="BG800" s="228">
        <f>_xll.OneStreamExcelAddIn.XFFunctions.XFGetCell("TRUE", "CONSOL", $D$3,"TOT_Entity","Aggregated","Budget_Working",[1]Setup!C10,"PERIODIC",$B800,"TOPFLOW","TOP","TOP","top1",$C800,"70","Open_Acute_DIV1","TOP5","TOP6","REPORTED","TOP8")</f>
        <v>47.55</v>
      </c>
      <c r="BH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BI800" s="40">
        <f t="shared" si="2169"/>
        <v>0.28706624605678238</v>
      </c>
      <c r="BK800" s="228">
        <f>_xll.OneStreamExcelAddIn.XFFunctions.XFGetCell("TRUE", "CONSOL", $D$3,"TOT_Entity","USD","Actual",[1]Setup!C11,"PERIODIC",$B800,"TOPFLOW","TOP","TOP","top1",$C800,"70","Open_Acute_DIV1","TOP5","TOP6","REPORTED","TOP8")</f>
        <v>0</v>
      </c>
      <c r="BL800" s="228">
        <f>_xll.OneStreamExcelAddIn.XFFunctions.XFGetCell("TRUE", "CONSOL", $D$3,"TOT_Entity","Aggregated","Budget_Working",[1]Setup!C11,"PERIODIC",$B800,"TOPFLOW","TOP","TOP","top1",$C800,"70","Open_Acute_DIV1","TOP5","TOP6","REPORTED","TOP8")</f>
        <v>0</v>
      </c>
      <c r="BM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BN800" s="40">
        <f t="shared" si="2170"/>
        <v>0</v>
      </c>
      <c r="BP800" s="228">
        <f>_xll.OneStreamExcelAddIn.XFFunctions.XFGetCell("TRUE", "CONSOL", $D$3,"TOT_Entity","USD","Actual",[1]Setup!C12,"PERIODIC",$B800,"TOPFLOW","TOP","TOP","top1",$C800,"70","Open_Acute_DIV1","TOP5","TOP6","REPORTED","TOP8")</f>
        <v>0</v>
      </c>
      <c r="BQ800" s="228">
        <f>_xll.OneStreamExcelAddIn.XFFunctions.XFGetCell("TRUE", "CONSOL", $D$3,"TOT_Entity","Aggregated","Budget_Working",[1]Setup!C12,"PERIODIC",$B800,"TOPFLOW","TOP","TOP","top1",$C800,"70","Open_Acute_DIV1","TOP5","TOP6","REPORTED","TOP8")</f>
        <v>16.47</v>
      </c>
      <c r="BR800" s="228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BS800" s="40">
        <f t="shared" si="2171"/>
        <v>0.82877959927140266</v>
      </c>
      <c r="BU800" s="228">
        <f>_xll.OneStreamExcelAddIn.XFFunctions.XFGetCell("TRUE", "CONSOL", $D$3,"TOT_Entity","USD","Actual",[1]Setup!C13,"PERIODIC",$B800,"TOPFLOW","TOP","TOP","top1",$C800,"70","Open_Acute_DIV1","TOP5","TOP6","REPORTED","TOP8")</f>
        <v>0</v>
      </c>
      <c r="BV800" s="228">
        <f>_xll.OneStreamExcelAddIn.XFFunctions.XFGetCell("TRUE", "CONSOL", $D$3,"TOT_Entity","Aggregated","Budget_Working",[1]Setup!C13,"PERIODIC",$B800,"TOPFLOW","TOP","TOP","top1",$C800,"70","Open_Acute_DIV1","TOP5","TOP6","REPORTED","TOP8")</f>
        <v>0</v>
      </c>
      <c r="BW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BX800" s="40">
        <f t="shared" si="2172"/>
        <v>0</v>
      </c>
      <c r="BZ800" s="228">
        <f>_xll.OneStreamExcelAddIn.XFFunctions.XFGetCell("TRUE", "CONSOL", $D$3,"TOT_Entity","USD","Actual",[1]Setup!C14,"PERIODIC",$B800,"TOPFLOW","TOP","TOP","top1",$C800,"70","Open_Acute_DIV1","TOP5","TOP6","REPORTED","TOP8")</f>
        <v>0</v>
      </c>
      <c r="CA800" s="228">
        <f>_xll.OneStreamExcelAddIn.XFFunctions.XFGetCell("TRUE", "CONSOL", $D$3,"TOT_Entity","Aggregated","Budget_Working",[1]Setup!C14,"PERIODIC",$B800,"TOPFLOW","TOP","TOP","top1",$C800,"70","Open_Acute_DIV1","TOP5","TOP6","REPORTED","TOP8")</f>
        <v>29.61</v>
      </c>
      <c r="CB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CC800" s="40">
        <f t="shared" si="2173"/>
        <v>0.46099290780141844</v>
      </c>
      <c r="CE800" s="228">
        <f>_xll.OneStreamExcelAddIn.XFFunctions.XFGetCell("TRUE", "CONSOL", $D$3,"TOT_Entity","USD","Actual",[1]Setup!C15,"PERIODIC",$B800,"TOPFLOW","TOP","TOP","top1",$C800,"70","Open_Acute_DIV1","TOP5","TOP6","REPORTED","TOP8")</f>
        <v>0</v>
      </c>
      <c r="CF800" s="228">
        <f>_xll.OneStreamExcelAddIn.XFFunctions.XFGetCell("TRUE", "CONSOL", $D$3,"TOT_Entity","Aggregated","Budget_Working",[1]Setup!C15,"PERIODIC",$B800,"TOPFLOW","TOP","TOP","top1",$C800,"70","Open_Acute_DIV1","TOP5","TOP6","REPORTED","TOP8")</f>
        <v>37.909999999999997</v>
      </c>
      <c r="CG800" s="46">
        <f>_xll.OneStreamExcelAddIn.XFFunctions.XFGetCell("TRUE", "CONSOL", $D$3,"TOT_Entity","USD","Actual",$E$3,"PERIODIC",$B800,"TOPFLOW","TOP","TOP","top1",$C800,"70","Open_Acute_DIV1","TOP5","TOP6","REPORTED","VAR_bw_Budget")</f>
        <v>13.65</v>
      </c>
      <c r="CH800" s="40">
        <f t="shared" si="2174"/>
        <v>0.36006330783434454</v>
      </c>
      <c r="CI800" s="15"/>
      <c r="CJ800" s="228">
        <f>_xll.OneStreamExcelAddIn.XFFunctions.XFGetCell("TRUE", "CONSOL", $D$3,"TOT_Entity","USD","Actual",[1]Setup!C4,"PERIODIC",$B800,"TOPFLOW","TOP","TOP","top1",$C800,"70","Open_Acute_DIV1","TOP5","TOP6","REPORTED","TOP8")</f>
        <v>32</v>
      </c>
      <c r="CK800" s="228">
        <f>_xll.OneStreamExcelAddIn.XFFunctions.XFGetCell("TRUE", "CONSOL", $D$3,"TOT_Entity","USD","Actual",[1]Setup!C5,"PERIODIC",$B800,"TOPFLOW","TOP","TOP","top1",$C800,"70","Open_Acute_DIV1","TOP5","TOP6","REPORTED","TOP8")</f>
        <v>41</v>
      </c>
      <c r="CL800" s="46">
        <f>_xll.OneStreamExcelAddIn.XFFunctions.XFGetCell("TRUE", "CONSOL", $D$3,"TOT_Entity","USD","Actual",[1]Setup!C6,"PERIODIC",$B800,"TOPFLOW","TOP","TOP","top1",$C800,"70","Open_Acute_DIV1","TOP5","TOP6","REPORTED","TOP8")</f>
        <v>0</v>
      </c>
      <c r="CM800" s="228">
        <f>_xll.OneStreamExcelAddIn.XFFunctions.XFGetCell("TRUE", "CONSOL", $D$3,"TOT_Entity","USD","Actual",[1]Setup!C7,"PERIODIC",$B800,"TOPFLOW","TOP","TOP","top1",$C800,"70","Open_Acute_DIV1","TOP5","TOP6","REPORTED","TOP8")</f>
        <v>28</v>
      </c>
      <c r="CN800" s="228">
        <f>_xll.OneStreamExcelAddIn.XFFunctions.XFGetCell("TRUE", "CONSOL", $D$3,"TOT_Entity","USD","Actual",[1]Setup!C8,"PERIODIC",$B800,"TOPFLOW","TOP","TOP","top1",$C800,"70","Open_Acute_DIV1","TOP5","TOP6","REPORTED","TOP8")</f>
        <v>-101</v>
      </c>
      <c r="CO800" s="46">
        <f>_xll.OneStreamExcelAddIn.XFFunctions.XFGetCell("TRUE", "CONSOL", $D$3,"TOT_Entity","USD","Actual",[1]Setup!C9,"PERIODIC",$B800,"TOPFLOW","TOP","TOP","top1",$C800,"70","Open_Acute_DIV1","TOP5","TOP6","REPORTED","TOP8")</f>
        <v>0</v>
      </c>
      <c r="CP800" s="228">
        <f>_xll.OneStreamExcelAddIn.XFFunctions.XFGetCell("TRUE", "CONSOL", $D$3,"TOT_Entity","USD","Actual",[1]Setup!C10,"PERIODIC",$B800,"TOPFLOW","TOP","TOP","top1",$C800,"70","Open_Acute_DIV1","TOP5","TOP6","REPORTED","TOP8")</f>
        <v>0</v>
      </c>
      <c r="CQ800" s="228">
        <f>_xll.OneStreamExcelAddIn.XFFunctions.XFGetCell("TRUE", "CONSOL", $D$3,"TOT_Entity","USD","Actual",[1]Setup!C11,"PERIODIC",$B800,"TOPFLOW","TOP","TOP","top1",$C800,"70","Open_Acute_DIV1","TOP5","TOP6","REPORTED","TOP8")</f>
        <v>0</v>
      </c>
      <c r="CR800" s="46">
        <f>_xll.OneStreamExcelAddIn.XFFunctions.XFGetCell("TRUE", "CONSOL", $D$3,"TOT_Entity","USD","Actual",[1]Setup!C12,"PERIODIC",$B800,"TOPFLOW","TOP","TOP","top1",$C800,"70","Open_Acute_DIV1","TOP5","TOP6","REPORTED","TOP8")</f>
        <v>0</v>
      </c>
      <c r="CS800" s="228">
        <f>_xll.OneStreamExcelAddIn.XFFunctions.XFGetCell("TRUE", "CONSOL", $D$3,"TOT_Entity","USD","Actual",[1]Setup!C13,"PERIODIC",$B800,"TOPFLOW","TOP","TOP","top1",$C800,"70","Open_Acute_DIV1","TOP5","TOP6","REPORTED","TOP8")</f>
        <v>0</v>
      </c>
      <c r="CT800" s="228">
        <f>_xll.OneStreamExcelAddIn.XFFunctions.XFGetCell("TRUE", "CONSOL", $D$3,"TOT_Entity","USD","Actual",[1]Setup!C14,"PERIODIC",$B800,"TOPFLOW","TOP","TOP","top1",$C800,"70","Open_Acute_DIV1","TOP5","TOP6","REPORTED","TOP8")</f>
        <v>0</v>
      </c>
      <c r="CU800" s="46">
        <f>_xll.OneStreamExcelAddIn.XFFunctions.XFGetCell("TRUE", "CONSOL", $D$3,"TOT_Entity","USD","Actual",[1]Setup!C15,"PERIODIC",$B800,"TOPFLOW","TOP","TOP","top1",$C800,"70","Open_Acute_DIV1","TOP5","TOP6","REPORTED","TOP8")</f>
        <v>0</v>
      </c>
      <c r="CV800" s="15"/>
      <c r="CW800" s="228">
        <f>_xll.OneStreamExcelAddIn.XFFunctions.XFGetCell("TRUE", "CONSOL", $D$3,"TOT_Entity","USD","Actual",[1]Setup!C17,"PERIODIC",$B800,"TOPFLOW","TOP","TOP","top1",$C800,"70","Open_Acute_DIV1","TOP5","TOP6","REPORTED","TOP8")</f>
        <v>22</v>
      </c>
      <c r="CX800" s="228">
        <f>_xll.OneStreamExcelAddIn.XFFunctions.XFGetCell("TRUE", "CONSOL", $D$3,"TOT_Entity","USD","Actual",[1]Setup!C18,"PERIODIC",$B800,"TOPFLOW","TOP","TOP","top1",$C800,"70","Open_Acute_DIV1","TOP5","TOP6","REPORTED","TOP8")</f>
        <v>6</v>
      </c>
      <c r="CY800" s="46">
        <f>_xll.OneStreamExcelAddIn.XFFunctions.XFGetCell("TRUE", "CONSOL", $D$3,"TOT_Entity","USD","Actual",[1]Setup!C19,"PERIODIC",$B800,"TOPFLOW","TOP","TOP","top1",$C800,"70","Open_Acute_DIV1","TOP5","TOP6","REPORTED","TOP8")</f>
        <v>36</v>
      </c>
      <c r="CZ800" s="228">
        <f>_xll.OneStreamExcelAddIn.XFFunctions.XFGetCell("TRUE", "CONSOL", $D$3,"TOT_Entity","USD","Actual",[1]Setup!C20,"PERIODIC",$B800,"TOPFLOW","TOP","TOP","top1",$C800,"70","Open_Acute_DIV1","TOP5","TOP6","REPORTED","TOP8")</f>
        <v>13</v>
      </c>
      <c r="DA800" s="228">
        <f>_xll.OneStreamExcelAddIn.XFFunctions.XFGetCell("TRUE", "CONSOL", $D$3,"TOT_Entity","USD","Actual",[1]Setup!C21,"PERIODIC",$B800,"TOPFLOW","TOP","TOP","top1",$C800,"70","Open_Acute_DIV1","TOP5","TOP6","REPORTED","TOP8")</f>
        <v>2</v>
      </c>
      <c r="DB800" s="46">
        <f>_xll.OneStreamExcelAddIn.XFFunctions.XFGetCell("TRUE", "CONSOL", $D$3,"TOT_Entity","USD","Actual",[1]Setup!C22,"PERIODIC",$B800,"TOPFLOW","TOP","TOP","top1",$C800,"70","Open_Acute_DIV1","TOP5","TOP6","REPORTED","TOP8")</f>
        <v>63</v>
      </c>
      <c r="DC800" s="228">
        <f>_xll.OneStreamExcelAddIn.XFFunctions.XFGetCell("TRUE", "CONSOL", $D$3,"TOT_Entity","USD","Actual",[1]Setup!C23,"PERIODIC",$B800,"TOPFLOW","TOP","TOP","top1",$C800,"70","Open_Acute_DIV1","TOP5","TOP6","REPORTED","TOP8")</f>
        <v>48</v>
      </c>
      <c r="DD800" s="228">
        <f>_xll.OneStreamExcelAddIn.XFFunctions.XFGetCell("TRUE", "CONSOL", $D$3,"TOT_Entity","USD","Actual",[1]Setup!C24,"PERIODIC",$B800,"TOPFLOW","TOP","TOP","top1",$C800,"70","Open_Acute_DIV1","TOP5","TOP6","REPORTED","TOP8")</f>
        <v>6</v>
      </c>
      <c r="DE800" s="46">
        <f>_xll.OneStreamExcelAddIn.XFFunctions.XFGetCell("TRUE", "CONSOL", $D$3,"TOT_Entity","USD","Actual",[1]Setup!C25,"PERIODIC",$B800,"TOPFLOW","TOP","TOP","top1",$C800,"70","Open_Acute_DIV1","TOP5","TOP6","REPORTED","TOP8")</f>
        <v>16</v>
      </c>
      <c r="DF800" s="228">
        <f>_xll.OneStreamExcelAddIn.XFFunctions.XFGetCell("TRUE", "CONSOL", $D$3,"TOT_Entity","USD","Actual",[1]Setup!C26,"PERIODIC",$B800,"TOPFLOW","TOP","TOP","top1",$C800,"70","Open_Acute_DIV1","TOP5","TOP6","REPORTED","TOP8")</f>
        <v>14</v>
      </c>
      <c r="DG800" s="228">
        <f>_xll.OneStreamExcelAddIn.XFFunctions.XFGetCell("TRUE", "CONSOL", $D$3,"TOT_Entity","USD","Actual",[1]Setup!C27,"PERIODIC",$B800,"TOPFLOW","TOP","TOP","top1",$C800,"70","Open_Acute_DIV1","TOP5","TOP6","REPORTED","TOP8")</f>
        <v>2</v>
      </c>
      <c r="DH800" s="46">
        <f>_xll.OneStreamExcelAddIn.XFFunctions.XFGetCell("TRUE", "CONSOL", $D$3,"TOT_Entity","USD","Actual",[1]Setup!C28,"PERIODIC",$B800,"TOPFLOW","TOP","TOP","top1",$C800,"70","Open_Acute_DIV1","TOP5","TOP6","REPORTED","TOP8")</f>
        <v>28</v>
      </c>
      <c r="DI800" s="15"/>
      <c r="DJ800" s="228">
        <f>_xll.OneStreamExcelAddIn.XFFunctions.XFGetCell("TRUE", "CONSOL", $D$3,"TOT_Entity","Aggregated","Budget_Working",[1]Setup!C4,"PERIODIC",$B800,"TOPFLOW","TOP","TOP","top1",$C800,"70","Open_Acute_DIV1","TOP5","TOP6","REPORTED","TOP8")</f>
        <v>9.74</v>
      </c>
      <c r="DK800" s="228">
        <f>_xll.OneStreamExcelAddIn.XFFunctions.XFGetCell("TRUE", "CONSOL", $D$3,"TOT_Entity","Aggregated","Budget_Working",[1]Setup!C5,"PERIODIC",$B800,"TOPFLOW","TOP","TOP","top1",$C800,"70","Open_Acute_DIV1","TOP5","TOP6","REPORTED","TOP8")</f>
        <v>0</v>
      </c>
      <c r="DL800" s="46">
        <f>_xll.OneStreamExcelAddIn.XFFunctions.XFGetCell("TRUE", "CONSOL", $D$3,"TOT_Entity","Aggregated","Budget_Working",[1]Setup!C6,"PERIODIC",$B800,"TOPFLOW","TOP","TOP","top1",$C800,"70","Open_Acute_DIV1","TOP5","TOP6","REPORTED","TOP8")</f>
        <v>47.28</v>
      </c>
      <c r="DM800" s="228">
        <f>_xll.OneStreamExcelAddIn.XFFunctions.XFGetCell("TRUE", "CONSOL", $D$3,"TOT_Entity","Aggregated","Budget_Working",[1]Setup!C7,"PERIODIC",$B800,"TOPFLOW","TOP","TOP","top1",$C800,"70","Open_Acute_DIV1","TOP5","TOP6","REPORTED","TOP8")</f>
        <v>14.35</v>
      </c>
      <c r="DN800" s="228">
        <f>_xll.OneStreamExcelAddIn.XFFunctions.XFGetCell("TRUE", "CONSOL", $D$3,"TOT_Entity","Aggregated","Budget_Working",[1]Setup!C8,"PERIODIC",$B800,"TOPFLOW","TOP","TOP","top1",$C800,"70","Open_Acute_DIV1","TOP5","TOP6","REPORTED","TOP8")</f>
        <v>0</v>
      </c>
      <c r="DO800" s="46">
        <f>_xll.OneStreamExcelAddIn.XFFunctions.XFGetCell("TRUE", "CONSOL", $D$3,"TOT_Entity","Aggregated","Budget_Working",[1]Setup!C9,"PERIODIC",$B800,"TOPFLOW","TOP","TOP","top1",$C800,"70","Open_Acute_DIV1","TOP5","TOP6","REPORTED","TOP8")</f>
        <v>74.31</v>
      </c>
      <c r="DP800" s="228">
        <f>_xll.OneStreamExcelAddIn.XFFunctions.XFGetCell("TRUE", "CONSOL", $D$3,"TOT_Entity","Aggregated","Budget_Working",[1]Setup!C10,"PERIODIC",$B800,"TOPFLOW","TOP","TOP","top1",$C800,"70","Open_Acute_DIV1","TOP5","TOP6","REPORTED","TOP8")</f>
        <v>47.55</v>
      </c>
      <c r="DQ800" s="228">
        <f>_xll.OneStreamExcelAddIn.XFFunctions.XFGetCell("TRUE", "CONSOL", $D$3,"TOT_Entity","Aggregated","Budget_Working",[1]Setup!C11,"PERIODIC",$B800,"TOPFLOW","TOP","TOP","top1",$C800,"70","Open_Acute_DIV1","TOP5","TOP6","REPORTED","TOP8")</f>
        <v>0</v>
      </c>
      <c r="DR800" s="46">
        <f>_xll.OneStreamExcelAddIn.XFFunctions.XFGetCell("TRUE", "CONSOL", $D$3,"TOT_Entity","Aggregated","Budget_Working",[1]Setup!C12,"PERIODIC",$B800,"TOPFLOW","TOP","TOP","top1",$C800,"70","Open_Acute_DIV1","TOP5","TOP6","REPORTED","TOP8")</f>
        <v>16.47</v>
      </c>
      <c r="DS800" s="228">
        <f>_xll.OneStreamExcelAddIn.XFFunctions.XFGetCell("TRUE", "CONSOL", $D$3,"TOT_Entity","Aggregated","Budget_Working",[1]Setup!C13,"PERIODIC",$B800,"TOPFLOW","TOP","TOP","top1",$C800,"70","Open_Acute_DIV1","TOP5","TOP6","REPORTED","TOP8")</f>
        <v>0</v>
      </c>
      <c r="DT800" s="228">
        <f>_xll.OneStreamExcelAddIn.XFFunctions.XFGetCell("TRUE", "CONSOL", $D$3,"TOT_Entity","Aggregated","Budget_Working",[1]Setup!C14,"PERIODIC",$B800,"TOPFLOW","TOP","TOP","top1",$C800,"70","Open_Acute_DIV1","TOP5","TOP6","REPORTED","TOP8")</f>
        <v>29.61</v>
      </c>
      <c r="DU800" s="46">
        <f>_xll.OneStreamExcelAddIn.XFFunctions.XFGetCell("TRUE", "CONSOL", $D$3,"TOT_Entity","Aggregated","Budget_Working",[1]Setup!C15,"PERIODIC",$B800,"TOPFLOW","TOP","TOP","top1",$C800,"70","Open_Acute_DIV1","TOP5","TOP6","REPORTED","TOP8")</f>
        <v>37.909999999999997</v>
      </c>
      <c r="DV800" s="15"/>
      <c r="DW800" s="228">
        <f>_xll.OneStreamExcelAddIn.XFFunctions.XFGetCell("TRUE", "CONSOL", $D$3,"TOT_Entity","USD","Budget_Final",[1]Setup!C17,"PERIODIC",$B800,"TOPFLOW","TOP","TOP","top1",$C800,"70","Open_Acute_DIV1","TOP5","TOP6","REPORTED","TOP8")</f>
        <v>-6.5200001739999998</v>
      </c>
      <c r="DX800" s="228">
        <f>_xll.OneStreamExcelAddIn.XFFunctions.XFGetCell("TRUE", "CONSOL", $D$3,"TOT_Entity","USD","Budget_Final",[1]Setup!C18,"PERIODIC",$B800,"TOPFLOW","TOP","TOP","top1",$C800,"70","Open_Acute_DIV1","TOP5","TOP6","REPORTED","TOP8")</f>
        <v>-2.7700004379999998</v>
      </c>
      <c r="DY800" s="46">
        <f>_xll.OneStreamExcelAddIn.XFFunctions.XFGetCell("TRUE", "CONSOL", $D$3,"TOT_Entity","USD","Budget_Final",[1]Setup!C19,"PERIODIC",$B800,"TOPFLOW","TOP","TOP","top1",$C800,"70","Open_Acute_DIV1","TOP5","TOP6","REPORTED","TOP8")</f>
        <v>-0.52999960800000001</v>
      </c>
      <c r="DZ800" s="228">
        <f>_xll.OneStreamExcelAddIn.XFFunctions.XFGetCell("TRUE", "CONSOL", $D$3,"TOT_Entity","USD","Budget_Final",[1]Setup!C20,"PERIODIC",$B800,"TOPFLOW","TOP","TOP","top1",$C800,"70","Open_Acute_DIV1","TOP5","TOP6","REPORTED","TOP8")</f>
        <v>-1.5999999140000001</v>
      </c>
      <c r="EA800" s="228">
        <f>_xll.OneStreamExcelAddIn.XFFunctions.XFGetCell("TRUE", "CONSOL", $D$3,"TOT_Entity","USD","Budget_Final",[1]Setup!C21,"PERIODIC",$B800,"TOPFLOW","TOP","TOP","top1",$C800,"70","Open_Acute_DIV1","TOP5","TOP6","REPORTED","TOP8")</f>
        <v>-5.519999962</v>
      </c>
      <c r="EB800" s="46">
        <f>_xll.OneStreamExcelAddIn.XFFunctions.XFGetCell("TRUE", "CONSOL", $D$3,"TOT_Entity","USD","Budget_Final",[1]Setup!C22,"PERIODIC",$B800,"TOPFLOW","TOP","TOP","top1",$C800,"70","Open_Acute_DIV1","TOP5","TOP6","REPORTED","TOP8")</f>
        <v>6.3999996469999996</v>
      </c>
      <c r="EC800" s="228">
        <f>_xll.OneStreamExcelAddIn.XFFunctions.XFGetCell("TRUE", "CONSOL", $D$3,"TOT_Entity","USD","Budget_Final",[1]Setup!C23,"PERIODIC",$B800,"TOPFLOW","TOP","TOP","top1",$C800,"70","Open_Acute_DIV1","TOP5","TOP6","REPORTED","TOP8")</f>
        <v>9.4600002120000006</v>
      </c>
      <c r="ED800" s="228">
        <f>_xll.OneStreamExcelAddIn.XFFunctions.XFGetCell("TRUE", "CONSOL", $D$3,"TOT_Entity","USD","Budget_Final",[1]Setup!C24,"PERIODIC",$B800,"TOPFLOW","TOP","TOP","top1",$C800,"70","Open_Acute_DIV1","TOP5","TOP6","REPORTED","TOP8")</f>
        <v>2.5099999999999998</v>
      </c>
      <c r="EE800" s="46">
        <f>_xll.OneStreamExcelAddIn.XFFunctions.XFGetCell("TRUE", "CONSOL", $D$3,"TOT_Entity","USD","Budget_Final",[1]Setup!C25,"PERIODIC",$B800,"TOPFLOW","TOP","TOP","top1",$C800,"70","Open_Acute_DIV1","TOP5","TOP6","REPORTED","TOP8")</f>
        <v>-7.5999999579999997</v>
      </c>
      <c r="EF800" s="228">
        <f>_xll.OneStreamExcelAddIn.XFFunctions.XFGetCell("TRUE", "CONSOL", $D$3,"TOT_Entity","USD","Budget_Final",[1]Setup!C26,"PERIODIC",$B800,"TOPFLOW","TOP","TOP","top1",$C800,"70","Open_Acute_DIV1","TOP5","TOP6","REPORTED","TOP8")</f>
        <v>9.4699998940000008</v>
      </c>
      <c r="EG800" s="228">
        <f>_xll.OneStreamExcelAddIn.XFFunctions.XFGetCell("TRUE", "CONSOL", $D$3,"TOT_Entity","USD","Budget_Final",[1]Setup!C27,"PERIODIC",$B800,"TOPFLOW","TOP","TOP","top1",$C800,"70","Open_Acute_DIV1","TOP5","TOP6","REPORTED","TOP8")</f>
        <v>9.3900003489999992</v>
      </c>
      <c r="EH800" s="46">
        <f>_xll.OneStreamExcelAddIn.XFFunctions.XFGetCell("TRUE", "CONSOL", $D$3,"TOT_Entity","USD","Budget_Final",[1]Setup!C28,"PERIODIC",$B800,"TOPFLOW","TOP","TOP","top1",$C800,"70","Open_Acute_DIV1","TOP5","TOP6","REPORTED","TOP8")</f>
        <v>9.4700001149999995</v>
      </c>
    </row>
    <row r="801" spans="2:138" x14ac:dyDescent="0.25">
      <c r="B801" s="51">
        <v>91001</v>
      </c>
      <c r="C801" s="51"/>
      <c r="D801" s="1" t="s">
        <v>259</v>
      </c>
      <c r="E801" s="227">
        <f>_xll.OneStreamExcelAddIn.XFFunctions.XFGetCell("TRUE", "CONSOL", $D$3,"TOT_Entity","USD","Actual",$E$3,"PERIODIC",$B801,"TOPFLOW","TOP","TOP","top1",$C801,"75","Open_Acute_DIV1","TOP5","TOP6","REPORTED","TOP8")</f>
        <v>0</v>
      </c>
      <c r="F801" s="227">
        <f>_xll.OneStreamExcelAddIn.XFFunctions.XFGetCell("TRUE", "CONSOL", $D$3,"TOT_Entity","Aggregated","Budget_Working",$E$3,"PERIODIC",$B801,"TOPFLOW","TOP","TOP","top1",$C801,"75","Open_Acute_DIV1","TOP5","TOP6","REPORTED","TOP8")</f>
        <v>0</v>
      </c>
      <c r="G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H801" s="55">
        <f t="shared" si="2145"/>
        <v>0</v>
      </c>
      <c r="I801" s="41"/>
      <c r="J801" s="228">
        <f>_xll.OneStreamExcelAddIn.XFFunctions.XFGetCell("TRUE", "CONSOL", $D$3,"TOT_Entity","USD","Actual",$E$3,"YTD",$B801,"TOPFLOW","TOP","TOP","top1",$C801,"75","Open_Acute_DIV1","TOP5","TOP6","REPORTED","TOP8")</f>
        <v>0</v>
      </c>
      <c r="K801" s="228">
        <f>_xll.OneStreamExcelAddIn.XFFunctions.XFGetCell("TRUE", "CONSOL", $D$3,"TOT_Entity","Aggregated","Budget_Working",$E$3,"YTD",$B801,"TOPFLOW","TOP","TOP","top1",$C801,"75","Open_Acute_DIV1","TOP5","TOP6","REPORTED","TOP8")</f>
        <v>0</v>
      </c>
      <c r="L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M801" s="40">
        <f t="shared" si="2162"/>
        <v>0</v>
      </c>
      <c r="N801" s="41"/>
      <c r="O801" s="228">
        <f>_xll.OneStreamExcelAddIn.XFFunctions.XFGetCell("TRUE", "CONSOL", $D$3,"TOT_Entity","USD","Actual",$F$3,"YTD",$B801,"TOPFLOW","TOP","TOP","top1",$C801,"75","Open_Acute_DIV1","TOP5","TOP6","REPORTED","TOP8")</f>
        <v>0</v>
      </c>
      <c r="P801" s="228">
        <f>_xll.OneStreamExcelAddIn.XFFunctions.XFGetCell("TRUE", "CONSOL", $D$3,"TOT_Entity","USD","Actual",$E$3,"YTD",$B801,"TOPFLOW","TOP","TOP","top1",$C801,"75","Open_Acute_DIV1","TOP5","TOP6","REPORTED","VAR_BW_PY_Actual")</f>
        <v>0</v>
      </c>
      <c r="Q801" s="40">
        <f t="shared" si="2147"/>
        <v>0</v>
      </c>
      <c r="R801" s="41"/>
      <c r="S801" s="228">
        <f>_xll.OneStreamExcelAddIn.XFFunctions.XFGetCell("TRUE", "CONSOL", $D$3,"TOT_Entity","USD","MIDFCST",$E$3,"MTD",$B801,"TOPFLOW","TOP","TOP","top1",$C801,"75","Open_Acute_DIV1","TOP5","TOP6","REPORTED","TOP8")</f>
        <v>0</v>
      </c>
      <c r="T801" s="228">
        <f t="shared" si="2160"/>
        <v>0</v>
      </c>
      <c r="U801" s="40">
        <f t="shared" si="2161"/>
        <v>0</v>
      </c>
      <c r="V801" s="41"/>
      <c r="W801" s="42"/>
      <c r="X801" s="43"/>
      <c r="Y801" s="42"/>
      <c r="Z801" s="44"/>
      <c r="AA801" s="1"/>
      <c r="AB801" s="228">
        <f>_xll.OneStreamExcelAddIn.XFFunctions.XFGetCell("TRUE", "CONSOL", $D$3,"TOT_Entity","USD","Actual",[1]Setup!C4,"PERIODIC",$B801,"TOPFLOW","TOP","TOP","top1",$C801,"75","Open_Acute_DIV1","TOP5","TOP6","REPORTED","TOP8")</f>
        <v>0</v>
      </c>
      <c r="AC801" s="228">
        <f>_xll.OneStreamExcelAddIn.XFFunctions.XFGetCell("TRUE", "CONSOL", $D$3,"TOT_Entity","Aggregated","Budget_Working",[1]Setup!C4,"PERIODIC",$B801,"TOPFLOW","TOP","TOP","top1",$C801,"75","Open_Acute_DIV1","TOP5","TOP6","REPORTED","TOP8")</f>
        <v>0</v>
      </c>
      <c r="AD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AE801" s="40">
        <f t="shared" si="2163"/>
        <v>0</v>
      </c>
      <c r="AG801" s="228">
        <f>_xll.OneStreamExcelAddIn.XFFunctions.XFGetCell("TRUE", "CONSOL", $D$3,"TOT_Entity","USD","Actual",[1]Setup!C5,"PERIODIC",$B801,"TOPFLOW","TOP","TOP","top1",$C801,"75","Open_Acute_DIV1","TOP5","TOP6","REPORTED","TOP8")</f>
        <v>0</v>
      </c>
      <c r="AH801" s="228">
        <f>_xll.OneStreamExcelAddIn.XFFunctions.XFGetCell("TRUE", "CONSOL", $D$3,"TOT_Entity","Aggregated","Budget_Working",[1]Setup!C5,"PERIODIC",$B801,"TOPFLOW","TOP","TOP","top1",$C801,"75","Open_Acute_DIV1","TOP5","TOP6","REPORTED","TOP8")</f>
        <v>0</v>
      </c>
      <c r="AI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AJ801" s="40">
        <f t="shared" si="2164"/>
        <v>0</v>
      </c>
      <c r="AL801" s="228">
        <f>_xll.OneStreamExcelAddIn.XFFunctions.XFGetCell("TRUE", "CONSOL", $D$3,"TOT_Entity","USD","Actual",[1]Setup!C6,"PERIODIC",$B801,"TOPFLOW","TOP","TOP","top1",$C801,"75","Open_Acute_DIV1","TOP5","TOP6","REPORTED","TOP8")</f>
        <v>0</v>
      </c>
      <c r="AM801" s="228">
        <f>_xll.OneStreamExcelAddIn.XFFunctions.XFGetCell("TRUE", "CONSOL", $D$3,"TOT_Entity","Aggregated","Budget_Working",[1]Setup!C6,"PERIODIC",$B801,"TOPFLOW","TOP","TOP","top1",$C801,"75","Open_Acute_DIV1","TOP5","TOP6","REPORTED","TOP8")</f>
        <v>0</v>
      </c>
      <c r="AN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AO801" s="40">
        <f t="shared" si="2165"/>
        <v>0</v>
      </c>
      <c r="AQ801" s="228">
        <f>_xll.OneStreamExcelAddIn.XFFunctions.XFGetCell("TRUE", "CONSOL", $D$3,"TOT_Entity","USD","Actual",[1]Setup!C7,"PERIODIC",$B801,"TOPFLOW","TOP","TOP","top1",$C801,"75","Open_Acute_DIV1","TOP5","TOP6","REPORTED","TOP8")</f>
        <v>0</v>
      </c>
      <c r="AR801" s="228">
        <f>_xll.OneStreamExcelAddIn.XFFunctions.XFGetCell("TRUE", "CONSOL", $D$3,"TOT_Entity","Aggregated","Budget_Working",[1]Setup!C7,"PERIODIC",$B801,"TOPFLOW","TOP","TOP","top1",$C801,"75","Open_Acute_DIV1","TOP5","TOP6","REPORTED","TOP8")</f>
        <v>0</v>
      </c>
      <c r="AS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AT801" s="40">
        <f t="shared" si="2166"/>
        <v>0</v>
      </c>
      <c r="AV801" s="228">
        <f>_xll.OneStreamExcelAddIn.XFFunctions.XFGetCell("TRUE", "CONSOL", $D$3,"TOT_Entity","USD","Actual",[1]Setup!C8,"PERIODIC",$B801,"TOPFLOW","TOP","TOP","top1",$C801,"75","Open_Acute_DIV1","TOP5","TOP6","REPORTED","TOP8")</f>
        <v>0</v>
      </c>
      <c r="AW801" s="228">
        <f>_xll.OneStreamExcelAddIn.XFFunctions.XFGetCell("TRUE", "CONSOL", $D$3,"TOT_Entity","Aggregated","Budget_Working",[1]Setup!C8,"PERIODIC",$B801,"TOPFLOW","TOP","TOP","top1",$C801,"75","Open_Acute_DIV1","TOP5","TOP6","REPORTED","TOP8")</f>
        <v>0</v>
      </c>
      <c r="AX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AY801" s="40">
        <f t="shared" si="2167"/>
        <v>0</v>
      </c>
      <c r="BA801" s="228">
        <f>_xll.OneStreamExcelAddIn.XFFunctions.XFGetCell("TRUE", "CONSOL", $D$3,"TOT_Entity","USD","Actual",[1]Setup!C9,"PERIODIC",$B801,"TOPFLOW","TOP","TOP","top1",$C801,"75","Open_Acute_DIV1","TOP5","TOP6","REPORTED","TOP8")</f>
        <v>0</v>
      </c>
      <c r="BB801" s="228">
        <f>_xll.OneStreamExcelAddIn.XFFunctions.XFGetCell("TRUE", "CONSOL", $D$3,"TOT_Entity","Aggregated","Budget_Working",[1]Setup!C9,"PERIODIC",$B801,"TOPFLOW","TOP","TOP","top1",$C801,"75","Open_Acute_DIV1","TOP5","TOP6","REPORTED","TOP8")</f>
        <v>0</v>
      </c>
      <c r="BC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BD801" s="40">
        <f t="shared" si="2168"/>
        <v>0</v>
      </c>
      <c r="BF801" s="228">
        <f>_xll.OneStreamExcelAddIn.XFFunctions.XFGetCell("TRUE", "CONSOL", $D$3,"TOT_Entity","USD","Actual",[1]Setup!C10,"PERIODIC",$B801,"TOPFLOW","TOP","TOP","top1",$C801,"75","Open_Acute_DIV1","TOP5","TOP6","REPORTED","TOP8")</f>
        <v>0</v>
      </c>
      <c r="BG801" s="228">
        <f>_xll.OneStreamExcelAddIn.XFFunctions.XFGetCell("TRUE", "CONSOL", $D$3,"TOT_Entity","Aggregated","Budget_Working",[1]Setup!C10,"PERIODIC",$B801,"TOPFLOW","TOP","TOP","top1",$C801,"75","Open_Acute_DIV1","TOP5","TOP6","REPORTED","TOP8")</f>
        <v>0</v>
      </c>
      <c r="BH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BI801" s="40">
        <f t="shared" si="2169"/>
        <v>0</v>
      </c>
      <c r="BK801" s="228">
        <f>_xll.OneStreamExcelAddIn.XFFunctions.XFGetCell("TRUE", "CONSOL", $D$3,"TOT_Entity","USD","Actual",[1]Setup!C11,"PERIODIC",$B801,"TOPFLOW","TOP","TOP","top1",$C801,"75","Open_Acute_DIV1","TOP5","TOP6","REPORTED","TOP8")</f>
        <v>0</v>
      </c>
      <c r="BL801" s="228">
        <f>_xll.OneStreamExcelAddIn.XFFunctions.XFGetCell("TRUE", "CONSOL", $D$3,"TOT_Entity","Aggregated","Budget_Working",[1]Setup!C11,"PERIODIC",$B801,"TOPFLOW","TOP","TOP","top1",$C801,"75","Open_Acute_DIV1","TOP5","TOP6","REPORTED","TOP8")</f>
        <v>0</v>
      </c>
      <c r="BM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BN801" s="40">
        <f t="shared" si="2170"/>
        <v>0</v>
      </c>
      <c r="BP801" s="228">
        <f>_xll.OneStreamExcelAddIn.XFFunctions.XFGetCell("TRUE", "CONSOL", $D$3,"TOT_Entity","USD","Actual",[1]Setup!C12,"PERIODIC",$B801,"TOPFLOW","TOP","TOP","top1",$C801,"75","Open_Acute_DIV1","TOP5","TOP6","REPORTED","TOP8")</f>
        <v>0</v>
      </c>
      <c r="BQ801" s="228">
        <f>_xll.OneStreamExcelAddIn.XFFunctions.XFGetCell("TRUE", "CONSOL", $D$3,"TOT_Entity","Aggregated","Budget_Working",[1]Setup!C12,"PERIODIC",$B801,"TOPFLOW","TOP","TOP","top1",$C801,"75","Open_Acute_DIV1","TOP5","TOP6","REPORTED","TOP8")</f>
        <v>0</v>
      </c>
      <c r="BR801" s="228">
        <f>_xll.OneStreamExcelAddIn.XFFunctions.XFGetCell("TRUE", "CONSOL", $D$3,"TOT_Entity","USD","Actual",$E$3,"PERIODIC",$B801,"TOPFLOW","TOP","TOP","top1",$C801,"75","Open_Acute_DIV1","TOP5","TOP6","REPORTED","VAR_bw_Budget")</f>
        <v>0</v>
      </c>
      <c r="BS801" s="40">
        <f t="shared" si="2171"/>
        <v>0</v>
      </c>
      <c r="BU801" s="228">
        <f>_xll.OneStreamExcelAddIn.XFFunctions.XFGetCell("TRUE", "CONSOL", $D$3,"TOT_Entity","USD","Actual",[1]Setup!C13,"PERIODIC",$B801,"TOPFLOW","TOP","TOP","top1",$C801,"75","Open_Acute_DIV1","TOP5","TOP6","REPORTED","TOP8")</f>
        <v>0</v>
      </c>
      <c r="BV801" s="228">
        <f>_xll.OneStreamExcelAddIn.XFFunctions.XFGetCell("TRUE", "CONSOL", $D$3,"TOT_Entity","Aggregated","Budget_Working",[1]Setup!C13,"PERIODIC",$B801,"TOPFLOW","TOP","TOP","top1",$C801,"75","Open_Acute_DIV1","TOP5","TOP6","REPORTED","TOP8")</f>
        <v>0</v>
      </c>
      <c r="BW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BX801" s="40">
        <f t="shared" si="2172"/>
        <v>0</v>
      </c>
      <c r="BZ801" s="228">
        <f>_xll.OneStreamExcelAddIn.XFFunctions.XFGetCell("TRUE", "CONSOL", $D$3,"TOT_Entity","USD","Actual",[1]Setup!C14,"PERIODIC",$B801,"TOPFLOW","TOP","TOP","top1",$C801,"75","Open_Acute_DIV1","TOP5","TOP6","REPORTED","TOP8")</f>
        <v>0</v>
      </c>
      <c r="CA801" s="228">
        <f>_xll.OneStreamExcelAddIn.XFFunctions.XFGetCell("TRUE", "CONSOL", $D$3,"TOT_Entity","Aggregated","Budget_Working",[1]Setup!C14,"PERIODIC",$B801,"TOPFLOW","TOP","TOP","top1",$C801,"75","Open_Acute_DIV1","TOP5","TOP6","REPORTED","TOP8")</f>
        <v>0</v>
      </c>
      <c r="CB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CC801" s="40">
        <f t="shared" si="2173"/>
        <v>0</v>
      </c>
      <c r="CE801" s="228">
        <f>_xll.OneStreamExcelAddIn.XFFunctions.XFGetCell("TRUE", "CONSOL", $D$3,"TOT_Entity","USD","Actual",[1]Setup!C15,"PERIODIC",$B801,"TOPFLOW","TOP","TOP","top1",$C801,"75","Open_Acute_DIV1","TOP5","TOP6","REPORTED","TOP8")</f>
        <v>0</v>
      </c>
      <c r="CF801" s="228">
        <f>_xll.OneStreamExcelAddIn.XFFunctions.XFGetCell("TRUE", "CONSOL", $D$3,"TOT_Entity","Aggregated","Budget_Working",[1]Setup!C15,"PERIODIC",$B801,"TOPFLOW","TOP","TOP","top1",$C801,"75","Open_Acute_DIV1","TOP5","TOP6","REPORTED","TOP8")</f>
        <v>0</v>
      </c>
      <c r="CG801" s="46">
        <f>_xll.OneStreamExcelAddIn.XFFunctions.XFGetCell("TRUE", "CONSOL", $D$3,"TOT_Entity","USD","Actual",$E$3,"PERIODIC",$B801,"TOPFLOW","TOP","TOP","top1",$C801,"75","Open_Acute_DIV1","TOP5","TOP6","REPORTED","VAR_bw_Budget")</f>
        <v>0</v>
      </c>
      <c r="CH801" s="40">
        <f t="shared" si="2174"/>
        <v>0</v>
      </c>
      <c r="CI801" s="15"/>
      <c r="CJ801" s="228">
        <f>_xll.OneStreamExcelAddIn.XFFunctions.XFGetCell("TRUE", "CONSOL", $D$3,"TOT_Entity","USD","Actual",[1]Setup!C4,"PERIODIC",$B801,"TOPFLOW","TOP","TOP","top1",$C801,"75","Open_Acute_DIV1","TOP5","TOP6","REPORTED","TOP8")</f>
        <v>0</v>
      </c>
      <c r="CK801" s="228">
        <f>_xll.OneStreamExcelAddIn.XFFunctions.XFGetCell("TRUE", "CONSOL", $D$3,"TOT_Entity","USD","Actual",[1]Setup!C5,"PERIODIC",$B801,"TOPFLOW","TOP","TOP","top1",$C801,"75","Open_Acute_DIV1","TOP5","TOP6","REPORTED","TOP8")</f>
        <v>0</v>
      </c>
      <c r="CL801" s="46">
        <f>_xll.OneStreamExcelAddIn.XFFunctions.XFGetCell("TRUE", "CONSOL", $D$3,"TOT_Entity","USD","Actual",[1]Setup!C6,"PERIODIC",$B801,"TOPFLOW","TOP","TOP","top1",$C801,"75","Open_Acute_DIV1","TOP5","TOP6","REPORTED","TOP8")</f>
        <v>0</v>
      </c>
      <c r="CM801" s="228">
        <f>_xll.OneStreamExcelAddIn.XFFunctions.XFGetCell("TRUE", "CONSOL", $D$3,"TOT_Entity","USD","Actual",[1]Setup!C7,"PERIODIC",$B801,"TOPFLOW","TOP","TOP","top1",$C801,"75","Open_Acute_DIV1","TOP5","TOP6","REPORTED","TOP8")</f>
        <v>0</v>
      </c>
      <c r="CN801" s="228">
        <f>_xll.OneStreamExcelAddIn.XFFunctions.XFGetCell("TRUE", "CONSOL", $D$3,"TOT_Entity","USD","Actual",[1]Setup!C8,"PERIODIC",$B801,"TOPFLOW","TOP","TOP","top1",$C801,"75","Open_Acute_DIV1","TOP5","TOP6","REPORTED","TOP8")</f>
        <v>0</v>
      </c>
      <c r="CO801" s="46">
        <f>_xll.OneStreamExcelAddIn.XFFunctions.XFGetCell("TRUE", "CONSOL", $D$3,"TOT_Entity","USD","Actual",[1]Setup!C9,"PERIODIC",$B801,"TOPFLOW","TOP","TOP","top1",$C801,"75","Open_Acute_DIV1","TOP5","TOP6","REPORTED","TOP8")</f>
        <v>0</v>
      </c>
      <c r="CP801" s="228">
        <f>_xll.OneStreamExcelAddIn.XFFunctions.XFGetCell("TRUE", "CONSOL", $D$3,"TOT_Entity","USD","Actual",[1]Setup!C10,"PERIODIC",$B801,"TOPFLOW","TOP","TOP","top1",$C801,"75","Open_Acute_DIV1","TOP5","TOP6","REPORTED","TOP8")</f>
        <v>0</v>
      </c>
      <c r="CQ801" s="228">
        <f>_xll.OneStreamExcelAddIn.XFFunctions.XFGetCell("TRUE", "CONSOL", $D$3,"TOT_Entity","USD","Actual",[1]Setup!C11,"PERIODIC",$B801,"TOPFLOW","TOP","TOP","top1",$C801,"75","Open_Acute_DIV1","TOP5","TOP6","REPORTED","TOP8")</f>
        <v>0</v>
      </c>
      <c r="CR801" s="46">
        <f>_xll.OneStreamExcelAddIn.XFFunctions.XFGetCell("TRUE", "CONSOL", $D$3,"TOT_Entity","USD","Actual",[1]Setup!C12,"PERIODIC",$B801,"TOPFLOW","TOP","TOP","top1",$C801,"75","Open_Acute_DIV1","TOP5","TOP6","REPORTED","TOP8")</f>
        <v>0</v>
      </c>
      <c r="CS801" s="228">
        <f>_xll.OneStreamExcelAddIn.XFFunctions.XFGetCell("TRUE", "CONSOL", $D$3,"TOT_Entity","USD","Actual",[1]Setup!C13,"PERIODIC",$B801,"TOPFLOW","TOP","TOP","top1",$C801,"75","Open_Acute_DIV1","TOP5","TOP6","REPORTED","TOP8")</f>
        <v>0</v>
      </c>
      <c r="CT801" s="228">
        <f>_xll.OneStreamExcelAddIn.XFFunctions.XFGetCell("TRUE", "CONSOL", $D$3,"TOT_Entity","USD","Actual",[1]Setup!C14,"PERIODIC",$B801,"TOPFLOW","TOP","TOP","top1",$C801,"75","Open_Acute_DIV1","TOP5","TOP6","REPORTED","TOP8")</f>
        <v>0</v>
      </c>
      <c r="CU801" s="46">
        <f>_xll.OneStreamExcelAddIn.XFFunctions.XFGetCell("TRUE", "CONSOL", $D$3,"TOT_Entity","USD","Actual",[1]Setup!C15,"PERIODIC",$B801,"TOPFLOW","TOP","TOP","top1",$C801,"75","Open_Acute_DIV1","TOP5","TOP6","REPORTED","TOP8")</f>
        <v>0</v>
      </c>
      <c r="CV801" s="15"/>
      <c r="CW801" s="228">
        <f>_xll.OneStreamExcelAddIn.XFFunctions.XFGetCell("TRUE", "CONSOL", $D$3,"TOT_Entity","USD","Actual",[1]Setup!C17,"PERIODIC",$B801,"TOPFLOW","TOP","TOP","top1",$C801,"75","Open_Acute_DIV1","TOP5","TOP6","REPORTED","TOP8")</f>
        <v>0</v>
      </c>
      <c r="CX801" s="228">
        <f>_xll.OneStreamExcelAddIn.XFFunctions.XFGetCell("TRUE", "CONSOL", $D$3,"TOT_Entity","USD","Actual",[1]Setup!C18,"PERIODIC",$B801,"TOPFLOW","TOP","TOP","top1",$C801,"75","Open_Acute_DIV1","TOP5","TOP6","REPORTED","TOP8")</f>
        <v>0</v>
      </c>
      <c r="CY801" s="46">
        <f>_xll.OneStreamExcelAddIn.XFFunctions.XFGetCell("TRUE", "CONSOL", $D$3,"TOT_Entity","USD","Actual",[1]Setup!C19,"PERIODIC",$B801,"TOPFLOW","TOP","TOP","top1",$C801,"75","Open_Acute_DIV1","TOP5","TOP6","REPORTED","TOP8")</f>
        <v>0</v>
      </c>
      <c r="CZ801" s="228">
        <f>_xll.OneStreamExcelAddIn.XFFunctions.XFGetCell("TRUE", "CONSOL", $D$3,"TOT_Entity","USD","Actual",[1]Setup!C20,"PERIODIC",$B801,"TOPFLOW","TOP","TOP","top1",$C801,"75","Open_Acute_DIV1","TOP5","TOP6","REPORTED","TOP8")</f>
        <v>0</v>
      </c>
      <c r="DA801" s="228">
        <f>_xll.OneStreamExcelAddIn.XFFunctions.XFGetCell("TRUE", "CONSOL", $D$3,"TOT_Entity","USD","Actual",[1]Setup!C21,"PERIODIC",$B801,"TOPFLOW","TOP","TOP","top1",$C801,"75","Open_Acute_DIV1","TOP5","TOP6","REPORTED","TOP8")</f>
        <v>0</v>
      </c>
      <c r="DB801" s="46">
        <f>_xll.OneStreamExcelAddIn.XFFunctions.XFGetCell("TRUE", "CONSOL", $D$3,"TOT_Entity","USD","Actual",[1]Setup!C22,"PERIODIC",$B801,"TOPFLOW","TOP","TOP","top1",$C801,"75","Open_Acute_DIV1","TOP5","TOP6","REPORTED","TOP8")</f>
        <v>0</v>
      </c>
      <c r="DC801" s="228">
        <f>_xll.OneStreamExcelAddIn.XFFunctions.XFGetCell("TRUE", "CONSOL", $D$3,"TOT_Entity","USD","Actual",[1]Setup!C23,"PERIODIC",$B801,"TOPFLOW","TOP","TOP","top1",$C801,"75","Open_Acute_DIV1","TOP5","TOP6","REPORTED","TOP8")</f>
        <v>0</v>
      </c>
      <c r="DD801" s="228">
        <f>_xll.OneStreamExcelAddIn.XFFunctions.XFGetCell("TRUE", "CONSOL", $D$3,"TOT_Entity","USD","Actual",[1]Setup!C24,"PERIODIC",$B801,"TOPFLOW","TOP","TOP","top1",$C801,"75","Open_Acute_DIV1","TOP5","TOP6","REPORTED","TOP8")</f>
        <v>0</v>
      </c>
      <c r="DE801" s="46">
        <f>_xll.OneStreamExcelAddIn.XFFunctions.XFGetCell("TRUE", "CONSOL", $D$3,"TOT_Entity","USD","Actual",[1]Setup!C25,"PERIODIC",$B801,"TOPFLOW","TOP","TOP","top1",$C801,"75","Open_Acute_DIV1","TOP5","TOP6","REPORTED","TOP8")</f>
        <v>0</v>
      </c>
      <c r="DF801" s="228">
        <f>_xll.OneStreamExcelAddIn.XFFunctions.XFGetCell("TRUE", "CONSOL", $D$3,"TOT_Entity","USD","Actual",[1]Setup!C26,"PERIODIC",$B801,"TOPFLOW","TOP","TOP","top1",$C801,"75","Open_Acute_DIV1","TOP5","TOP6","REPORTED","TOP8")</f>
        <v>0</v>
      </c>
      <c r="DG801" s="228">
        <f>_xll.OneStreamExcelAddIn.XFFunctions.XFGetCell("TRUE", "CONSOL", $D$3,"TOT_Entity","USD","Actual",[1]Setup!C27,"PERIODIC",$B801,"TOPFLOW","TOP","TOP","top1",$C801,"75","Open_Acute_DIV1","TOP5","TOP6","REPORTED","TOP8")</f>
        <v>0</v>
      </c>
      <c r="DH801" s="46">
        <f>_xll.OneStreamExcelAddIn.XFFunctions.XFGetCell("TRUE", "CONSOL", $D$3,"TOT_Entity","USD","Actual",[1]Setup!C28,"PERIODIC",$B801,"TOPFLOW","TOP","TOP","top1",$C801,"75","Open_Acute_DIV1","TOP5","TOP6","REPORTED","TOP8")</f>
        <v>0</v>
      </c>
      <c r="DI801" s="15"/>
      <c r="DJ801" s="228">
        <f>_xll.OneStreamExcelAddIn.XFFunctions.XFGetCell("TRUE", "CONSOL", $D$3,"TOT_Entity","Aggregated","Budget_Working",[1]Setup!C4,"PERIODIC",$B801,"TOPFLOW","TOP","TOP","top1",$C801,"75","Open_Acute_DIV1","TOP5","TOP6","REPORTED","TOP8")</f>
        <v>0</v>
      </c>
      <c r="DK801" s="228">
        <f>_xll.OneStreamExcelAddIn.XFFunctions.XFGetCell("TRUE", "CONSOL", $D$3,"TOT_Entity","Aggregated","Budget_Working",[1]Setup!C5,"PERIODIC",$B801,"TOPFLOW","TOP","TOP","top1",$C801,"75","Open_Acute_DIV1","TOP5","TOP6","REPORTED","TOP8")</f>
        <v>0</v>
      </c>
      <c r="DL801" s="46">
        <f>_xll.OneStreamExcelAddIn.XFFunctions.XFGetCell("TRUE", "CONSOL", $D$3,"TOT_Entity","Aggregated","Budget_Working",[1]Setup!C6,"PERIODIC",$B801,"TOPFLOW","TOP","TOP","top1",$C801,"75","Open_Acute_DIV1","TOP5","TOP6","REPORTED","TOP8")</f>
        <v>0</v>
      </c>
      <c r="DM801" s="228">
        <f>_xll.OneStreamExcelAddIn.XFFunctions.XFGetCell("TRUE", "CONSOL", $D$3,"TOT_Entity","Aggregated","Budget_Working",[1]Setup!C7,"PERIODIC",$B801,"TOPFLOW","TOP","TOP","top1",$C801,"75","Open_Acute_DIV1","TOP5","TOP6","REPORTED","TOP8")</f>
        <v>0</v>
      </c>
      <c r="DN801" s="228">
        <f>_xll.OneStreamExcelAddIn.XFFunctions.XFGetCell("TRUE", "CONSOL", $D$3,"TOT_Entity","Aggregated","Budget_Working",[1]Setup!C8,"PERIODIC",$B801,"TOPFLOW","TOP","TOP","top1",$C801,"75","Open_Acute_DIV1","TOP5","TOP6","REPORTED","TOP8")</f>
        <v>0</v>
      </c>
      <c r="DO801" s="46">
        <f>_xll.OneStreamExcelAddIn.XFFunctions.XFGetCell("TRUE", "CONSOL", $D$3,"TOT_Entity","Aggregated","Budget_Working",[1]Setup!C9,"PERIODIC",$B801,"TOPFLOW","TOP","TOP","top1",$C801,"75","Open_Acute_DIV1","TOP5","TOP6","REPORTED","TOP8")</f>
        <v>0</v>
      </c>
      <c r="DP801" s="228">
        <f>_xll.OneStreamExcelAddIn.XFFunctions.XFGetCell("TRUE", "CONSOL", $D$3,"TOT_Entity","Aggregated","Budget_Working",[1]Setup!C10,"PERIODIC",$B801,"TOPFLOW","TOP","TOP","top1",$C801,"75","Open_Acute_DIV1","TOP5","TOP6","REPORTED","TOP8")</f>
        <v>0</v>
      </c>
      <c r="DQ801" s="228">
        <f>_xll.OneStreamExcelAddIn.XFFunctions.XFGetCell("TRUE", "CONSOL", $D$3,"TOT_Entity","Aggregated","Budget_Working",[1]Setup!C11,"PERIODIC",$B801,"TOPFLOW","TOP","TOP","top1",$C801,"75","Open_Acute_DIV1","TOP5","TOP6","REPORTED","TOP8")</f>
        <v>0</v>
      </c>
      <c r="DR801" s="46">
        <f>_xll.OneStreamExcelAddIn.XFFunctions.XFGetCell("TRUE", "CONSOL", $D$3,"TOT_Entity","Aggregated","Budget_Working",[1]Setup!C12,"PERIODIC",$B801,"TOPFLOW","TOP","TOP","top1",$C801,"75","Open_Acute_DIV1","TOP5","TOP6","REPORTED","TOP8")</f>
        <v>0</v>
      </c>
      <c r="DS801" s="228">
        <f>_xll.OneStreamExcelAddIn.XFFunctions.XFGetCell("TRUE", "CONSOL", $D$3,"TOT_Entity","Aggregated","Budget_Working",[1]Setup!C13,"PERIODIC",$B801,"TOPFLOW","TOP","TOP","top1",$C801,"75","Open_Acute_DIV1","TOP5","TOP6","REPORTED","TOP8")</f>
        <v>0</v>
      </c>
      <c r="DT801" s="228">
        <f>_xll.OneStreamExcelAddIn.XFFunctions.XFGetCell("TRUE", "CONSOL", $D$3,"TOT_Entity","Aggregated","Budget_Working",[1]Setup!C14,"PERIODIC",$B801,"TOPFLOW","TOP","TOP","top1",$C801,"75","Open_Acute_DIV1","TOP5","TOP6","REPORTED","TOP8")</f>
        <v>0</v>
      </c>
      <c r="DU801" s="46">
        <f>_xll.OneStreamExcelAddIn.XFFunctions.XFGetCell("TRUE", "CONSOL", $D$3,"TOT_Entity","Aggregated","Budget_Working",[1]Setup!C15,"PERIODIC",$B801,"TOPFLOW","TOP","TOP","top1",$C801,"75","Open_Acute_DIV1","TOP5","TOP6","REPORTED","TOP8")</f>
        <v>0</v>
      </c>
      <c r="DV801" s="15"/>
      <c r="DW801" s="228">
        <f>_xll.OneStreamExcelAddIn.XFFunctions.XFGetCell("TRUE", "CONSOL", $D$3,"TOT_Entity","USD","Budget_Final",[1]Setup!C17,"PERIODIC",$B801,"TOPFLOW","TOP","TOP","top1",$C801,"75","Open_Acute_DIV1","TOP5","TOP6","REPORTED","TOP8")</f>
        <v>9.9999997969999992</v>
      </c>
      <c r="DX801" s="228">
        <f>_xll.OneStreamExcelAddIn.XFFunctions.XFGetCell("TRUE", "CONSOL", $D$3,"TOT_Entity","USD","Budget_Final",[1]Setup!C18,"PERIODIC",$B801,"TOPFLOW","TOP","TOP","top1",$C801,"75","Open_Acute_DIV1","TOP5","TOP6","REPORTED","TOP8")</f>
        <v>0</v>
      </c>
      <c r="DY801" s="46">
        <f>_xll.OneStreamExcelAddIn.XFFunctions.XFGetCell("TRUE", "CONSOL", $D$3,"TOT_Entity","USD","Budget_Final",[1]Setup!C19,"PERIODIC",$B801,"TOPFLOW","TOP","TOP","top1",$C801,"75","Open_Acute_DIV1","TOP5","TOP6","REPORTED","TOP8")</f>
        <v>0</v>
      </c>
      <c r="DZ801" s="228">
        <f>_xll.OneStreamExcelAddIn.XFFunctions.XFGetCell("TRUE", "CONSOL", $D$3,"TOT_Entity","USD","Budget_Final",[1]Setup!C20,"PERIODIC",$B801,"TOPFLOW","TOP","TOP","top1",$C801,"75","Open_Acute_DIV1","TOP5","TOP6","REPORTED","TOP8")</f>
        <v>0</v>
      </c>
      <c r="EA801" s="228">
        <f>_xll.OneStreamExcelAddIn.XFFunctions.XFGetCell("TRUE", "CONSOL", $D$3,"TOT_Entity","USD","Budget_Final",[1]Setup!C21,"PERIODIC",$B801,"TOPFLOW","TOP","TOP","top1",$C801,"75","Open_Acute_DIV1","TOP5","TOP6","REPORTED","TOP8")</f>
        <v>0</v>
      </c>
      <c r="EB801" s="46">
        <f>_xll.OneStreamExcelAddIn.XFFunctions.XFGetCell("TRUE", "CONSOL", $D$3,"TOT_Entity","USD","Budget_Final",[1]Setup!C22,"PERIODIC",$B801,"TOPFLOW","TOP","TOP","top1",$C801,"75","Open_Acute_DIV1","TOP5","TOP6","REPORTED","TOP8")</f>
        <v>0</v>
      </c>
      <c r="EC801" s="228">
        <f>_xll.OneStreamExcelAddIn.XFFunctions.XFGetCell("TRUE", "CONSOL", $D$3,"TOT_Entity","USD","Budget_Final",[1]Setup!C23,"PERIODIC",$B801,"TOPFLOW","TOP","TOP","top1",$C801,"75","Open_Acute_DIV1","TOP5","TOP6","REPORTED","TOP8")</f>
        <v>0</v>
      </c>
      <c r="ED801" s="228">
        <f>_xll.OneStreamExcelAddIn.XFFunctions.XFGetCell("TRUE", "CONSOL", $D$3,"TOT_Entity","USD","Budget_Final",[1]Setup!C24,"PERIODIC",$B801,"TOPFLOW","TOP","TOP","top1",$C801,"75","Open_Acute_DIV1","TOP5","TOP6","REPORTED","TOP8")</f>
        <v>0</v>
      </c>
      <c r="EE801" s="46">
        <f>_xll.OneStreamExcelAddIn.XFFunctions.XFGetCell("TRUE", "CONSOL", $D$3,"TOT_Entity","USD","Budget_Final",[1]Setup!C25,"PERIODIC",$B801,"TOPFLOW","TOP","TOP","top1",$C801,"75","Open_Acute_DIV1","TOP5","TOP6","REPORTED","TOP8")</f>
        <v>0</v>
      </c>
      <c r="EF801" s="228">
        <f>_xll.OneStreamExcelAddIn.XFFunctions.XFGetCell("TRUE", "CONSOL", $D$3,"TOT_Entity","USD","Budget_Final",[1]Setup!C26,"PERIODIC",$B801,"TOPFLOW","TOP","TOP","top1",$C801,"75","Open_Acute_DIV1","TOP5","TOP6","REPORTED","TOP8")</f>
        <v>2.00000029</v>
      </c>
      <c r="EG801" s="228">
        <f>_xll.OneStreamExcelAddIn.XFFunctions.XFGetCell("TRUE", "CONSOL", $D$3,"TOT_Entity","USD","Budget_Final",[1]Setup!C27,"PERIODIC",$B801,"TOPFLOW","TOP","TOP","top1",$C801,"75","Open_Acute_DIV1","TOP5","TOP6","REPORTED","TOP8")</f>
        <v>1.9999998480000001</v>
      </c>
      <c r="EH801" s="46">
        <f>_xll.OneStreamExcelAddIn.XFFunctions.XFGetCell("TRUE", "CONSOL", $D$3,"TOT_Entity","USD","Budget_Final",[1]Setup!C28,"PERIODIC",$B801,"TOPFLOW","TOP","TOP","top1",$C801,"75","Open_Acute_DIV1","TOP5","TOP6","REPORTED","TOP8")</f>
        <v>2.0000002619999999</v>
      </c>
    </row>
    <row r="802" spans="2:138" x14ac:dyDescent="0.25">
      <c r="B802" s="51">
        <v>91001</v>
      </c>
      <c r="C802" s="51"/>
      <c r="D802" s="1" t="s">
        <v>260</v>
      </c>
      <c r="E802" s="227">
        <f>_xll.OneStreamExcelAddIn.XFFunctions.XFGetCell("TRUE", "CONSOL", $D$3,"TOT_Entity","USD","Actual",$E$3,"PERIODIC",$B802,"TOPFLOW","TOP","TOP","top1",$C802,"SELF_PAY","Open_Acute_DIV1","TOP5","TOP6","REPORTED","TOP8")</f>
        <v>14</v>
      </c>
      <c r="F802" s="227">
        <f>_xll.OneStreamExcelAddIn.XFFunctions.XFGetCell("TRUE", "CONSOL", $D$3,"TOT_Entity","Aggregated","Budget_Working",$E$3,"PERIODIC",$B802,"TOPFLOW","TOP","TOP","top1",$C802,"Self_Pay","Open_Acute_DIV1","TOP5","TOP6","REPORTED","TOP8")</f>
        <v>15.66</v>
      </c>
      <c r="G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H802" s="55">
        <f t="shared" si="2145"/>
        <v>-0.10600255427841634</v>
      </c>
      <c r="I802" s="41"/>
      <c r="J802" s="228">
        <f>_xll.OneStreamExcelAddIn.XFFunctions.XFGetCell("TRUE", "CONSOL", $D$3,"TOT_Entity","USD","Actual",$E$3,"YTD",$B802,"TOPFLOW","TOP","TOP","top1",$C802,"Self_Pay","Open_Acute_DIV1","TOP5","TOP6","REPORTED","TOP8")</f>
        <v>60</v>
      </c>
      <c r="K802" s="228">
        <f>_xll.OneStreamExcelAddIn.XFFunctions.XFGetCell("TRUE", "CONSOL", $D$3,"TOT_Entity","Aggregated","Budget_Working",$E$3,"YTD",$B802,"TOPFLOW","TOP","TOP","top1",$C802,"Self_Pay","Open_Acute_DIV1","TOP5","TOP6","REPORTED","TOP8")</f>
        <v>61.38</v>
      </c>
      <c r="L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M802" s="40">
        <f t="shared" si="2162"/>
        <v>-2.7044639947865753E-2</v>
      </c>
      <c r="N802" s="41"/>
      <c r="O802" s="228">
        <f>_xll.OneStreamExcelAddIn.XFFunctions.XFGetCell("TRUE", "CONSOL", $D$3,"TOT_Entity","USD","Actual",$F$3,"YTD",$B802,"TOPFLOW","TOP","TOP","top1",$C802,"Self_Pay","Open_Acute_DIV1","TOP5","TOP6","REPORTED","TOP8")</f>
        <v>32</v>
      </c>
      <c r="P802" s="228">
        <f>_xll.OneStreamExcelAddIn.XFFunctions.XFGetCell("TRUE", "CONSOL", $D$3,"TOT_Entity","USD","Actual",$E$3,"YTD",$B802,"TOPFLOW","TOP","TOP","top1",$C802,"Self_Pay","Open_Acute_DIV1","TOP5","TOP6","REPORTED","VAR_BW_PY_Actual")</f>
        <v>28</v>
      </c>
      <c r="Q802" s="40">
        <f t="shared" si="2147"/>
        <v>0.875</v>
      </c>
      <c r="R802" s="41"/>
      <c r="S802" s="228">
        <f>_xll.OneStreamExcelAddIn.XFFunctions.XFGetCell("TRUE", "CONSOL", $D$3,"TOT_Entity","USD","MIDFCST",$E$3,"MTD",$B802,"TOPFLOW","TOP","TOP","top1",$C802,"Self_Pay","Open_Acute_DIV1","TOP5","TOP6","REPORTED","TOP8")</f>
        <v>0</v>
      </c>
      <c r="T802" s="228">
        <f t="shared" si="2160"/>
        <v>14</v>
      </c>
      <c r="U802" s="40">
        <f t="shared" si="2161"/>
        <v>0</v>
      </c>
      <c r="V802" s="41"/>
      <c r="W802" s="42"/>
      <c r="X802" s="43"/>
      <c r="Y802" s="42"/>
      <c r="Z802" s="44"/>
      <c r="AA802" s="1"/>
      <c r="AB802" s="228">
        <f>_xll.OneStreamExcelAddIn.XFFunctions.XFGetCell("TRUE", "CONSOL", $D$3,"TOT_Entity","USD","Actual",[1]Setup!C4,"PERIODIC",$B802,"TOPFLOW","TOP","TOP","top1",$C802,"Self_Pay","Open_Acute_DIV1","TOP5","TOP6","REPORTED","TOP8")</f>
        <v>0</v>
      </c>
      <c r="AC802" s="228">
        <f>_xll.OneStreamExcelAddIn.XFFunctions.XFGetCell("TRUE", "CONSOL", $D$3,"TOT_Entity","Aggregated","Budget_Working",[1]Setup!C4,"PERIODIC",$B802,"TOPFLOW","TOP","TOP","top1",$C802,"Self_Pay","Open_Acute_DIV1","TOP5","TOP6","REPORTED","TOP8")</f>
        <v>19.48</v>
      </c>
      <c r="AD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AE802" s="40">
        <f t="shared" si="2163"/>
        <v>-8.5215605749486653E-2</v>
      </c>
      <c r="AG802" s="228">
        <f>_xll.OneStreamExcelAddIn.XFFunctions.XFGetCell("TRUE", "CONSOL", $D$3,"TOT_Entity","USD","Actual",[1]Setup!C5,"PERIODIC",$B802,"TOPFLOW","TOP","TOP","top1",$C802,"Self_Pay","Open_Acute_DIV1","TOP5","TOP6","REPORTED","TOP8")</f>
        <v>11</v>
      </c>
      <c r="AH802" s="228">
        <f>_xll.OneStreamExcelAddIn.XFFunctions.XFGetCell("TRUE", "CONSOL", $D$3,"TOT_Entity","Aggregated","Budget_Working",[1]Setup!C5,"PERIODIC",$B802,"TOPFLOW","TOP","TOP","top1",$C802,"Self_Pay","Open_Acute_DIV1","TOP5","TOP6","REPORTED","TOP8")</f>
        <v>26.24</v>
      </c>
      <c r="AI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AJ802" s="40">
        <f t="shared" si="2164"/>
        <v>-6.326219512195122E-2</v>
      </c>
      <c r="AL802" s="228">
        <f>_xll.OneStreamExcelAddIn.XFFunctions.XFGetCell("TRUE", "CONSOL", $D$3,"TOT_Entity","USD","Actual",[1]Setup!C6,"PERIODIC",$B802,"TOPFLOW","TOP","TOP","top1",$C802,"Self_Pay","Open_Acute_DIV1","TOP5","TOP6","REPORTED","TOP8")</f>
        <v>35</v>
      </c>
      <c r="AM802" s="228">
        <f>_xll.OneStreamExcelAddIn.XFFunctions.XFGetCell("TRUE", "CONSOL", $D$3,"TOT_Entity","Aggregated","Budget_Working",[1]Setup!C6,"PERIODIC",$B802,"TOPFLOW","TOP","TOP","top1",$C802,"Self_Pay","Open_Acute_DIV1","TOP5","TOP6","REPORTED","TOP8")</f>
        <v>0</v>
      </c>
      <c r="AN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AO802" s="40">
        <f t="shared" si="2165"/>
        <v>0</v>
      </c>
      <c r="AQ802" s="228">
        <f>_xll.OneStreamExcelAddIn.XFFunctions.XFGetCell("TRUE", "CONSOL", $D$3,"TOT_Entity","USD","Actual",[1]Setup!C7,"PERIODIC",$B802,"TOPFLOW","TOP","TOP","top1",$C802,"Self_Pay","Open_Acute_DIV1","TOP5","TOP6","REPORTED","TOP8")</f>
        <v>14</v>
      </c>
      <c r="AR802" s="228">
        <f>_xll.OneStreamExcelAddIn.XFFunctions.XFGetCell("TRUE", "CONSOL", $D$3,"TOT_Entity","Aggregated","Budget_Working",[1]Setup!C7,"PERIODIC",$B802,"TOPFLOW","TOP","TOP","top1",$C802,"Self_Pay","Open_Acute_DIV1","TOP5","TOP6","REPORTED","TOP8")</f>
        <v>15.66</v>
      </c>
      <c r="AS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AT802" s="40">
        <f t="shared" si="2166"/>
        <v>-0.10600255427841634</v>
      </c>
      <c r="AV802" s="228">
        <f>_xll.OneStreamExcelAddIn.XFFunctions.XFGetCell("TRUE", "CONSOL", $D$3,"TOT_Entity","USD","Actual",[1]Setup!C8,"PERIODIC",$B802,"TOPFLOW","TOP","TOP","top1",$C802,"Self_Pay","Open_Acute_DIV1","TOP5","TOP6","REPORTED","TOP8")</f>
        <v>-60</v>
      </c>
      <c r="AW802" s="228">
        <f>_xll.OneStreamExcelAddIn.XFFunctions.XFGetCell("TRUE", "CONSOL", $D$3,"TOT_Entity","Aggregated","Budget_Working",[1]Setup!C8,"PERIODIC",$B802,"TOPFLOW","TOP","TOP","top1",$C802,"Self_Pay","Open_Acute_DIV1","TOP5","TOP6","REPORTED","TOP8")</f>
        <v>14.75</v>
      </c>
      <c r="AX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AY802" s="40">
        <f t="shared" si="2167"/>
        <v>-0.11254237288135592</v>
      </c>
      <c r="BA802" s="228">
        <f>_xll.OneStreamExcelAddIn.XFFunctions.XFGetCell("TRUE", "CONSOL", $D$3,"TOT_Entity","USD","Actual",[1]Setup!C9,"PERIODIC",$B802,"TOPFLOW","TOP","TOP","top1",$C802,"Self_Pay","Open_Acute_DIV1","TOP5","TOP6","REPORTED","TOP8")</f>
        <v>0</v>
      </c>
      <c r="BB802" s="228">
        <f>_xll.OneStreamExcelAddIn.XFFunctions.XFGetCell("TRUE", "CONSOL", $D$3,"TOT_Entity","Aggregated","Budget_Working",[1]Setup!C9,"PERIODIC",$B802,"TOPFLOW","TOP","TOP","top1",$C802,"Self_Pay","Open_Acute_DIV1","TOP5","TOP6","REPORTED","TOP8")</f>
        <v>0</v>
      </c>
      <c r="BC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BD802" s="40">
        <f t="shared" si="2168"/>
        <v>0</v>
      </c>
      <c r="BF802" s="228">
        <f>_xll.OneStreamExcelAddIn.XFFunctions.XFGetCell("TRUE", "CONSOL", $D$3,"TOT_Entity","USD","Actual",[1]Setup!C10,"PERIODIC",$B802,"TOPFLOW","TOP","TOP","top1",$C802,"Self_Pay","Open_Acute_DIV1","TOP5","TOP6","REPORTED","TOP8")</f>
        <v>0</v>
      </c>
      <c r="BG802" s="228">
        <f>_xll.OneStreamExcelAddIn.XFFunctions.XFGetCell("TRUE", "CONSOL", $D$3,"TOT_Entity","Aggregated","Budget_Working",[1]Setup!C10,"PERIODIC",$B802,"TOPFLOW","TOP","TOP","top1",$C802,"Self_Pay","Open_Acute_DIV1","TOP5","TOP6","REPORTED","TOP8")</f>
        <v>2.33</v>
      </c>
      <c r="BH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BI802" s="40">
        <f t="shared" si="2169"/>
        <v>-0.71244635193133043</v>
      </c>
      <c r="BK802" s="228">
        <f>_xll.OneStreamExcelAddIn.XFFunctions.XFGetCell("TRUE", "CONSOL", $D$3,"TOT_Entity","USD","Actual",[1]Setup!C11,"PERIODIC",$B802,"TOPFLOW","TOP","TOP","top1",$C802,"Self_Pay","Open_Acute_DIV1","TOP5","TOP6","REPORTED","TOP8")</f>
        <v>0</v>
      </c>
      <c r="BL802" s="228">
        <f>_xll.OneStreamExcelAddIn.XFFunctions.XFGetCell("TRUE", "CONSOL", $D$3,"TOT_Entity","Aggregated","Budget_Working",[1]Setup!C11,"PERIODIC",$B802,"TOPFLOW","TOP","TOP","top1",$C802,"Self_Pay","Open_Acute_DIV1","TOP5","TOP6","REPORTED","TOP8")</f>
        <v>0</v>
      </c>
      <c r="BM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BN802" s="40">
        <f t="shared" si="2170"/>
        <v>0</v>
      </c>
      <c r="BP802" s="228">
        <f>_xll.OneStreamExcelAddIn.XFFunctions.XFGetCell("TRUE", "CONSOL", $D$3,"TOT_Entity","USD","Actual",[1]Setup!C12,"PERIODIC",$B802,"TOPFLOW","TOP","TOP","top1",$C802,"Self_Pay","Open_Acute_DIV1","TOP5","TOP6","REPORTED","TOP8")</f>
        <v>0</v>
      </c>
      <c r="BQ802" s="228">
        <f>_xll.OneStreamExcelAddIn.XFFunctions.XFGetCell("TRUE", "CONSOL", $D$3,"TOT_Entity","Aggregated","Budget_Working",[1]Setup!C12,"PERIODIC",$B802,"TOPFLOW","TOP","TOP","top1",$C802,"Self_Pay","Open_Acute_DIV1","TOP5","TOP6","REPORTED","TOP8")</f>
        <v>17.600000000000001</v>
      </c>
      <c r="BR802" s="228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BS802" s="40">
        <f t="shared" si="2171"/>
        <v>-9.4318181818181801E-2</v>
      </c>
      <c r="BU802" s="228">
        <f>_xll.OneStreamExcelAddIn.XFFunctions.XFGetCell("TRUE", "CONSOL", $D$3,"TOT_Entity","USD","Actual",[1]Setup!C13,"PERIODIC",$B802,"TOPFLOW","TOP","TOP","top1",$C802,"Self_Pay","Open_Acute_DIV1","TOP5","TOP6","REPORTED","TOP8")</f>
        <v>0</v>
      </c>
      <c r="BV802" s="228">
        <f>_xll.OneStreamExcelAddIn.XFFunctions.XFGetCell("TRUE", "CONSOL", $D$3,"TOT_Entity","Aggregated","Budget_Working",[1]Setup!C13,"PERIODIC",$B802,"TOPFLOW","TOP","TOP","top1",$C802,"Self_Pay","Open_Acute_DIV1","TOP5","TOP6","REPORTED","TOP8")</f>
        <v>16.37</v>
      </c>
      <c r="BW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BX802" s="40">
        <f t="shared" si="2172"/>
        <v>-0.10140500916310323</v>
      </c>
      <c r="BZ802" s="228">
        <f>_xll.OneStreamExcelAddIn.XFFunctions.XFGetCell("TRUE", "CONSOL", $D$3,"TOT_Entity","USD","Actual",[1]Setup!C14,"PERIODIC",$B802,"TOPFLOW","TOP","TOP","top1",$C802,"Self_Pay","Open_Acute_DIV1","TOP5","TOP6","REPORTED","TOP8")</f>
        <v>0</v>
      </c>
      <c r="CA802" s="228">
        <f>_xll.OneStreamExcelAddIn.XFFunctions.XFGetCell("TRUE", "CONSOL", $D$3,"TOT_Entity","Aggregated","Budget_Working",[1]Setup!C14,"PERIODIC",$B802,"TOPFLOW","TOP","TOP","top1",$C802,"Self_Pay","Open_Acute_DIV1","TOP5","TOP6","REPORTED","TOP8")</f>
        <v>143.57</v>
      </c>
      <c r="CB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CC802" s="40">
        <f t="shared" si="2173"/>
        <v>-1.1562304102528384E-2</v>
      </c>
      <c r="CE802" s="228">
        <f>_xll.OneStreamExcelAddIn.XFFunctions.XFGetCell("TRUE", "CONSOL", $D$3,"TOT_Entity","USD","Actual",[1]Setup!C15,"PERIODIC",$B802,"TOPFLOW","TOP","TOP","top1",$C802,"Self_Pay","Open_Acute_DIV1","TOP5","TOP6","REPORTED","TOP8")</f>
        <v>0</v>
      </c>
      <c r="CF802" s="228">
        <f>_xll.OneStreamExcelAddIn.XFFunctions.XFGetCell("TRUE", "CONSOL", $D$3,"TOT_Entity","Aggregated","Budget_Working",[1]Setup!C15,"PERIODIC",$B802,"TOPFLOW","TOP","TOP","top1",$C802,"Self_Pay","Open_Acute_DIV1","TOP5","TOP6","REPORTED","TOP8")</f>
        <v>166.16</v>
      </c>
      <c r="CG802" s="46">
        <f>_xll.OneStreamExcelAddIn.XFFunctions.XFGetCell("TRUE", "CONSOL", $D$3,"TOT_Entity","USD","Actual",$E$3,"PERIODIC",$B802,"TOPFLOW","TOP","TOP","top1",$C802,"Self_Pay","Open_Acute_DIV1","TOP5","TOP6","REPORTED","VAR_bw_Budget")</f>
        <v>-1.66</v>
      </c>
      <c r="CH802" s="40">
        <f t="shared" si="2174"/>
        <v>-9.9903707270101103E-3</v>
      </c>
      <c r="CI802" s="15"/>
      <c r="CJ802" s="228">
        <f>_xll.OneStreamExcelAddIn.XFFunctions.XFGetCell("TRUE", "CONSOL", $D$3,"TOT_Entity","USD","Actual",[1]Setup!C4,"PERIODIC",$B802,"TOPFLOW","TOP","TOP","top1",$C802,"Self_Pay","Open_Acute_DIV1","TOP5","TOP6","REPORTED","TOP8")</f>
        <v>0</v>
      </c>
      <c r="CK802" s="228">
        <f>_xll.OneStreamExcelAddIn.XFFunctions.XFGetCell("TRUE", "CONSOL", $D$3,"TOT_Entity","USD","Actual",[1]Setup!C5,"PERIODIC",$B802,"TOPFLOW","TOP","TOP","top1",$C802,"Self_Pay","Open_Acute_DIV1","TOP5","TOP6","REPORTED","TOP8")</f>
        <v>11</v>
      </c>
      <c r="CL802" s="46">
        <f>_xll.OneStreamExcelAddIn.XFFunctions.XFGetCell("TRUE", "CONSOL", $D$3,"TOT_Entity","USD","Actual",[1]Setup!C6,"PERIODIC",$B802,"TOPFLOW","TOP","TOP","top1",$C802,"Self_Pay","Open_Acute_DIV1","TOP5","TOP6","REPORTED","TOP8")</f>
        <v>35</v>
      </c>
      <c r="CM802" s="228">
        <f>_xll.OneStreamExcelAddIn.XFFunctions.XFGetCell("TRUE", "CONSOL", $D$3,"TOT_Entity","USD","Actual",[1]Setup!C7,"PERIODIC",$B802,"TOPFLOW","TOP","TOP","top1",$C802,"Self_Pay","Open_Acute_DIV1","TOP5","TOP6","REPORTED","TOP8")</f>
        <v>14</v>
      </c>
      <c r="CN802" s="228">
        <f>_xll.OneStreamExcelAddIn.XFFunctions.XFGetCell("TRUE", "CONSOL", $D$3,"TOT_Entity","USD","Actual",[1]Setup!C8,"PERIODIC",$B802,"TOPFLOW","TOP","TOP","top1",$C802,"Self_Pay","Open_Acute_DIV1","TOP5","TOP6","REPORTED","TOP8")</f>
        <v>-60</v>
      </c>
      <c r="CO802" s="46">
        <f>_xll.OneStreamExcelAddIn.XFFunctions.XFGetCell("TRUE", "CONSOL", $D$3,"TOT_Entity","USD","Actual",[1]Setup!C9,"PERIODIC",$B802,"TOPFLOW","TOP","TOP","top1",$C802,"Self_Pay","Open_Acute_DIV1","TOP5","TOP6","REPORTED","TOP8")</f>
        <v>0</v>
      </c>
      <c r="CP802" s="228">
        <f>_xll.OneStreamExcelAddIn.XFFunctions.XFGetCell("TRUE", "CONSOL", $D$3,"TOT_Entity","USD","Actual",[1]Setup!C10,"PERIODIC",$B802,"TOPFLOW","TOP","TOP","top1",$C802,"Self_Pay","Open_Acute_DIV1","TOP5","TOP6","REPORTED","TOP8")</f>
        <v>0</v>
      </c>
      <c r="CQ802" s="228">
        <f>_xll.OneStreamExcelAddIn.XFFunctions.XFGetCell("TRUE", "CONSOL", $D$3,"TOT_Entity","USD","Actual",[1]Setup!C11,"PERIODIC",$B802,"TOPFLOW","TOP","TOP","top1",$C802,"Self_Pay","Open_Acute_DIV1","TOP5","TOP6","REPORTED","TOP8")</f>
        <v>0</v>
      </c>
      <c r="CR802" s="46">
        <f>_xll.OneStreamExcelAddIn.XFFunctions.XFGetCell("TRUE", "CONSOL", $D$3,"TOT_Entity","USD","Actual",[1]Setup!C12,"PERIODIC",$B802,"TOPFLOW","TOP","TOP","top1",$C802,"Self_Pay","Open_Acute_DIV1","TOP5","TOP6","REPORTED","TOP8")</f>
        <v>0</v>
      </c>
      <c r="CS802" s="228">
        <f>_xll.OneStreamExcelAddIn.XFFunctions.XFGetCell("TRUE", "CONSOL", $D$3,"TOT_Entity","USD","Actual",[1]Setup!C13,"PERIODIC",$B802,"TOPFLOW","TOP","TOP","top1",$C802,"Self_Pay","Open_Acute_DIV1","TOP5","TOP6","REPORTED","TOP8")</f>
        <v>0</v>
      </c>
      <c r="CT802" s="228">
        <f>_xll.OneStreamExcelAddIn.XFFunctions.XFGetCell("TRUE", "CONSOL", $D$3,"TOT_Entity","USD","Actual",[1]Setup!C14,"PERIODIC",$B802,"TOPFLOW","TOP","TOP","top1",$C802,"Self_Pay","Open_Acute_DIV1","TOP5","TOP6","REPORTED","TOP8")</f>
        <v>0</v>
      </c>
      <c r="CU802" s="46">
        <f>_xll.OneStreamExcelAddIn.XFFunctions.XFGetCell("TRUE", "CONSOL", $D$3,"TOT_Entity","USD","Actual",[1]Setup!C15,"PERIODIC",$B802,"TOPFLOW","TOP","TOP","top1",$C802,"Self_Pay","Open_Acute_DIV1","TOP5","TOP6","REPORTED","TOP8")</f>
        <v>0</v>
      </c>
      <c r="CV802" s="15"/>
      <c r="CW802" s="228">
        <f>_xll.OneStreamExcelAddIn.XFFunctions.XFGetCell("TRUE", "CONSOL", $D$3,"TOT_Entity","USD","Actual",[1]Setup!C17,"PERIODIC",$B802,"TOPFLOW","TOP","TOP","top1",$C802,"Self_Pay","Open_Acute_DIV1","TOP5","TOP6","REPORTED","TOP8")</f>
        <v>24</v>
      </c>
      <c r="CX802" s="228">
        <f>_xll.OneStreamExcelAddIn.XFFunctions.XFGetCell("TRUE", "CONSOL", $D$3,"TOT_Entity","USD","Actual",[1]Setup!C18,"PERIODIC",$B802,"TOPFLOW","TOP","TOP","top1",$C802,"Self_Pay","Open_Acute_DIV1","TOP5","TOP6","REPORTED","TOP8")</f>
        <v>0</v>
      </c>
      <c r="CY802" s="46">
        <f>_xll.OneStreamExcelAddIn.XFFunctions.XFGetCell("TRUE", "CONSOL", $D$3,"TOT_Entity","USD","Actual",[1]Setup!C19,"PERIODIC",$B802,"TOPFLOW","TOP","TOP","top1",$C802,"Self_Pay","Open_Acute_DIV1","TOP5","TOP6","REPORTED","TOP8")</f>
        <v>0</v>
      </c>
      <c r="CZ802" s="228">
        <f>_xll.OneStreamExcelAddIn.XFFunctions.XFGetCell("TRUE", "CONSOL", $D$3,"TOT_Entity","USD","Actual",[1]Setup!C20,"PERIODIC",$B802,"TOPFLOW","TOP","TOP","top1",$C802,"Self_Pay","Open_Acute_DIV1","TOP5","TOP6","REPORTED","TOP8")</f>
        <v>8</v>
      </c>
      <c r="DA802" s="228">
        <f>_xll.OneStreamExcelAddIn.XFFunctions.XFGetCell("TRUE", "CONSOL", $D$3,"TOT_Entity","USD","Actual",[1]Setup!C21,"PERIODIC",$B802,"TOPFLOW","TOP","TOP","top1",$C802,"Self_Pay","Open_Acute_DIV1","TOP5","TOP6","REPORTED","TOP8")</f>
        <v>0</v>
      </c>
      <c r="DB802" s="46">
        <f>_xll.OneStreamExcelAddIn.XFFunctions.XFGetCell("TRUE", "CONSOL", $D$3,"TOT_Entity","USD","Actual",[1]Setup!C22,"PERIODIC",$B802,"TOPFLOW","TOP","TOP","top1",$C802,"Self_Pay","Open_Acute_DIV1","TOP5","TOP6","REPORTED","TOP8")</f>
        <v>18</v>
      </c>
      <c r="DC802" s="228">
        <f>_xll.OneStreamExcelAddIn.XFFunctions.XFGetCell("TRUE", "CONSOL", $D$3,"TOT_Entity","USD","Actual",[1]Setup!C23,"PERIODIC",$B802,"TOPFLOW","TOP","TOP","top1",$C802,"Self_Pay","Open_Acute_DIV1","TOP5","TOP6","REPORTED","TOP8")</f>
        <v>6</v>
      </c>
      <c r="DD802" s="228">
        <f>_xll.OneStreamExcelAddIn.XFFunctions.XFGetCell("TRUE", "CONSOL", $D$3,"TOT_Entity","USD","Actual",[1]Setup!C24,"PERIODIC",$B802,"TOPFLOW","TOP","TOP","top1",$C802,"Self_Pay","Open_Acute_DIV1","TOP5","TOP6","REPORTED","TOP8")</f>
        <v>0</v>
      </c>
      <c r="DE802" s="46">
        <f>_xll.OneStreamExcelAddIn.XFFunctions.XFGetCell("TRUE", "CONSOL", $D$3,"TOT_Entity","USD","Actual",[1]Setup!C25,"PERIODIC",$B802,"TOPFLOW","TOP","TOP","top1",$C802,"Self_Pay","Open_Acute_DIV1","TOP5","TOP6","REPORTED","TOP8")</f>
        <v>15</v>
      </c>
      <c r="DF802" s="228">
        <f>_xll.OneStreamExcelAddIn.XFFunctions.XFGetCell("TRUE", "CONSOL", $D$3,"TOT_Entity","USD","Actual",[1]Setup!C26,"PERIODIC",$B802,"TOPFLOW","TOP","TOP","top1",$C802,"Self_Pay","Open_Acute_DIV1","TOP5","TOP6","REPORTED","TOP8")</f>
        <v>0</v>
      </c>
      <c r="DG802" s="228">
        <f>_xll.OneStreamExcelAddIn.XFFunctions.XFGetCell("TRUE", "CONSOL", $D$3,"TOT_Entity","USD","Actual",[1]Setup!C27,"PERIODIC",$B802,"TOPFLOW","TOP","TOP","top1",$C802,"Self_Pay","Open_Acute_DIV1","TOP5","TOP6","REPORTED","TOP8")</f>
        <v>9</v>
      </c>
      <c r="DH802" s="46">
        <f>_xll.OneStreamExcelAddIn.XFFunctions.XFGetCell("TRUE", "CONSOL", $D$3,"TOT_Entity","USD","Actual",[1]Setup!C28,"PERIODIC",$B802,"TOPFLOW","TOP","TOP","top1",$C802,"Self_Pay","Open_Acute_DIV1","TOP5","TOP6","REPORTED","TOP8")</f>
        <v>0</v>
      </c>
      <c r="DI802" s="15"/>
      <c r="DJ802" s="228">
        <f>_xll.OneStreamExcelAddIn.XFFunctions.XFGetCell("TRUE", "CONSOL", $D$3,"TOT_Entity","Aggregated","Budget_Working",[1]Setup!C4,"PERIODIC",$B802,"TOPFLOW","TOP","TOP","top1",$C802,"Self_Pay","Open_Acute_DIV1","TOP5","TOP6","REPORTED","TOP8")</f>
        <v>19.48</v>
      </c>
      <c r="DK802" s="228">
        <f>_xll.OneStreamExcelAddIn.XFFunctions.XFGetCell("TRUE", "CONSOL", $D$3,"TOT_Entity","Aggregated","Budget_Working",[1]Setup!C5,"PERIODIC",$B802,"TOPFLOW","TOP","TOP","top1",$C802,"Self_Pay","Open_Acute_DIV1","TOP5","TOP6","REPORTED","TOP8")</f>
        <v>26.24</v>
      </c>
      <c r="DL802" s="46">
        <f>_xll.OneStreamExcelAddIn.XFFunctions.XFGetCell("TRUE", "CONSOL", $D$3,"TOT_Entity","Aggregated","Budget_Working",[1]Setup!C6,"PERIODIC",$B802,"TOPFLOW","TOP","TOP","top1",$C802,"Self_Pay","Open_Acute_DIV1","TOP5","TOP6","REPORTED","TOP8")</f>
        <v>0</v>
      </c>
      <c r="DM802" s="228">
        <f>_xll.OneStreamExcelAddIn.XFFunctions.XFGetCell("TRUE", "CONSOL", $D$3,"TOT_Entity","Aggregated","Budget_Working",[1]Setup!C7,"PERIODIC",$B802,"TOPFLOW","TOP","TOP","top1",$C802,"Self_Pay","Open_Acute_DIV1","TOP5","TOP6","REPORTED","TOP8")</f>
        <v>15.66</v>
      </c>
      <c r="DN802" s="228">
        <f>_xll.OneStreamExcelAddIn.XFFunctions.XFGetCell("TRUE", "CONSOL", $D$3,"TOT_Entity","Aggregated","Budget_Working",[1]Setup!C8,"PERIODIC",$B802,"TOPFLOW","TOP","TOP","top1",$C802,"Self_Pay","Open_Acute_DIV1","TOP5","TOP6","REPORTED","TOP8")</f>
        <v>14.75</v>
      </c>
      <c r="DO802" s="46">
        <f>_xll.OneStreamExcelAddIn.XFFunctions.XFGetCell("TRUE", "CONSOL", $D$3,"TOT_Entity","Aggregated","Budget_Working",[1]Setup!C9,"PERIODIC",$B802,"TOPFLOW","TOP","TOP","top1",$C802,"Self_Pay","Open_Acute_DIV1","TOP5","TOP6","REPORTED","TOP8")</f>
        <v>0</v>
      </c>
      <c r="DP802" s="228">
        <f>_xll.OneStreamExcelAddIn.XFFunctions.XFGetCell("TRUE", "CONSOL", $D$3,"TOT_Entity","Aggregated","Budget_Working",[1]Setup!C10,"PERIODIC",$B802,"TOPFLOW","TOP","TOP","top1",$C802,"Self_Pay","Open_Acute_DIV1","TOP5","TOP6","REPORTED","TOP8")</f>
        <v>2.33</v>
      </c>
      <c r="DQ802" s="228">
        <f>_xll.OneStreamExcelAddIn.XFFunctions.XFGetCell("TRUE", "CONSOL", $D$3,"TOT_Entity","Aggregated","Budget_Working",[1]Setup!C11,"PERIODIC",$B802,"TOPFLOW","TOP","TOP","top1",$C802,"Self_Pay","Open_Acute_DIV1","TOP5","TOP6","REPORTED","TOP8")</f>
        <v>0</v>
      </c>
      <c r="DR802" s="46">
        <f>_xll.OneStreamExcelAddIn.XFFunctions.XFGetCell("TRUE", "CONSOL", $D$3,"TOT_Entity","Aggregated","Budget_Working",[1]Setup!C12,"PERIODIC",$B802,"TOPFLOW","TOP","TOP","top1",$C802,"Self_Pay","Open_Acute_DIV1","TOP5","TOP6","REPORTED","TOP8")</f>
        <v>17.600000000000001</v>
      </c>
      <c r="DS802" s="228">
        <f>_xll.OneStreamExcelAddIn.XFFunctions.XFGetCell("TRUE", "CONSOL", $D$3,"TOT_Entity","Aggregated","Budget_Working",[1]Setup!C13,"PERIODIC",$B802,"TOPFLOW","TOP","TOP","top1",$C802,"Self_Pay","Open_Acute_DIV1","TOP5","TOP6","REPORTED","TOP8")</f>
        <v>16.37</v>
      </c>
      <c r="DT802" s="228">
        <f>_xll.OneStreamExcelAddIn.XFFunctions.XFGetCell("TRUE", "CONSOL", $D$3,"TOT_Entity","Aggregated","Budget_Working",[1]Setup!C14,"PERIODIC",$B802,"TOPFLOW","TOP","TOP","top1",$C802,"Self_Pay","Open_Acute_DIV1","TOP5","TOP6","REPORTED","TOP8")</f>
        <v>143.57</v>
      </c>
      <c r="DU802" s="46">
        <f>_xll.OneStreamExcelAddIn.XFFunctions.XFGetCell("TRUE", "CONSOL", $D$3,"TOT_Entity","Aggregated","Budget_Working",[1]Setup!C15,"PERIODIC",$B802,"TOPFLOW","TOP","TOP","top1",$C802,"Self_Pay","Open_Acute_DIV1","TOP5","TOP6","REPORTED","TOP8")</f>
        <v>166.16</v>
      </c>
      <c r="DV802" s="15"/>
      <c r="DW802" s="228">
        <f>_xll.OneStreamExcelAddIn.XFFunctions.XFGetCell("TRUE", "CONSOL", $D$3,"TOT_Entity","USD","Budget_Final",[1]Setup!C17,"PERIODIC",$B802,"TOPFLOW","TOP","TOP","top1",$C802,"Self_Pay","Open_Acute_DIV1","TOP5","TOP6","REPORTED","TOP8")</f>
        <v>2.0000005220000001</v>
      </c>
      <c r="DX802" s="228">
        <f>_xll.OneStreamExcelAddIn.XFFunctions.XFGetCell("TRUE", "CONSOL", $D$3,"TOT_Entity","USD","Budget_Final",[1]Setup!C18,"PERIODIC",$B802,"TOPFLOW","TOP","TOP","top1",$C802,"Self_Pay","Open_Acute_DIV1","TOP5","TOP6","REPORTED","TOP8")</f>
        <v>1.9999995399999999</v>
      </c>
      <c r="DY802" s="46">
        <f>_xll.OneStreamExcelAddIn.XFFunctions.XFGetCell("TRUE", "CONSOL", $D$3,"TOT_Entity","USD","Budget_Final",[1]Setup!C19,"PERIODIC",$B802,"TOPFLOW","TOP","TOP","top1",$C802,"Self_Pay","Open_Acute_DIV1","TOP5","TOP6","REPORTED","TOP8")</f>
        <v>0</v>
      </c>
      <c r="DZ802" s="228">
        <f>_xll.OneStreamExcelAddIn.XFFunctions.XFGetCell("TRUE", "CONSOL", $D$3,"TOT_Entity","USD","Budget_Final",[1]Setup!C20,"PERIODIC",$B802,"TOPFLOW","TOP","TOP","top1",$C802,"Self_Pay","Open_Acute_DIV1","TOP5","TOP6","REPORTED","TOP8")</f>
        <v>-1.6130000000000001E-6</v>
      </c>
      <c r="EA802" s="228">
        <f>_xll.OneStreamExcelAddIn.XFFunctions.XFGetCell("TRUE", "CONSOL", $D$3,"TOT_Entity","USD","Budget_Final",[1]Setup!C21,"PERIODIC",$B802,"TOPFLOW","TOP","TOP","top1",$C802,"Self_Pay","Open_Acute_DIV1","TOP5","TOP6","REPORTED","TOP8")</f>
        <v>-2.3549999999999999E-6</v>
      </c>
      <c r="EB802" s="46">
        <f>_xll.OneStreamExcelAddIn.XFFunctions.XFGetCell("TRUE", "CONSOL", $D$3,"TOT_Entity","USD","Budget_Final",[1]Setup!C22,"PERIODIC",$B802,"TOPFLOW","TOP","TOP","top1",$C802,"Self_Pay","Open_Acute_DIV1","TOP5","TOP6","REPORTED","TOP8")</f>
        <v>2.000000805</v>
      </c>
      <c r="EC802" s="228">
        <f>_xll.OneStreamExcelAddIn.XFFunctions.XFGetCell("TRUE", "CONSOL", $D$3,"TOT_Entity","USD","Budget_Final",[1]Setup!C23,"PERIODIC",$B802,"TOPFLOW","TOP","TOP","top1",$C802,"Self_Pay","Open_Acute_DIV1","TOP5","TOP6","REPORTED","TOP8")</f>
        <v>3.2399999999999999E-7</v>
      </c>
      <c r="ED802" s="228">
        <f>_xll.OneStreamExcelAddIn.XFFunctions.XFGetCell("TRUE", "CONSOL", $D$3,"TOT_Entity","USD","Budget_Final",[1]Setup!C24,"PERIODIC",$B802,"TOPFLOW","TOP","TOP","top1",$C802,"Self_Pay","Open_Acute_DIV1","TOP5","TOP6","REPORTED","TOP8")</f>
        <v>9.33E-7</v>
      </c>
      <c r="EE802" s="46">
        <f>_xll.OneStreamExcelAddIn.XFFunctions.XFGetCell("TRUE", "CONSOL", $D$3,"TOT_Entity","USD","Budget_Final",[1]Setup!C25,"PERIODIC",$B802,"TOPFLOW","TOP","TOP","top1",$C802,"Self_Pay","Open_Acute_DIV1","TOP5","TOP6","REPORTED","TOP8")</f>
        <v>-5.5999999999999999E-8</v>
      </c>
      <c r="EF802" s="228">
        <f>_xll.OneStreamExcelAddIn.XFFunctions.XFGetCell("TRUE", "CONSOL", $D$3,"TOT_Entity","USD","Budget_Final",[1]Setup!C26,"PERIODIC",$B802,"TOPFLOW","TOP","TOP","top1",$C802,"Self_Pay","Open_Acute_DIV1","TOP5","TOP6","REPORTED","TOP8")</f>
        <v>-6.8800000000000002E-7</v>
      </c>
      <c r="EG802" s="228">
        <f>_xll.OneStreamExcelAddIn.XFFunctions.XFGetCell("TRUE", "CONSOL", $D$3,"TOT_Entity","USD","Budget_Final",[1]Setup!C27,"PERIODIC",$B802,"TOPFLOW","TOP","TOP","top1",$C802,"Self_Pay","Open_Acute_DIV1","TOP5","TOP6","REPORTED","TOP8")</f>
        <v>-9.4300000000000001E-7</v>
      </c>
      <c r="EH802" s="46">
        <f>_xll.OneStreamExcelAddIn.XFFunctions.XFGetCell("TRUE", "CONSOL", $D$3,"TOT_Entity","USD","Budget_Final",[1]Setup!C28,"PERIODIC",$B802,"TOPFLOW","TOP","TOP","top1",$C802,"Self_Pay","Open_Acute_DIV1","TOP5","TOP6","REPORTED","TOP8")</f>
        <v>2.4699983699999999</v>
      </c>
    </row>
    <row r="803" spans="2:138" x14ac:dyDescent="0.25">
      <c r="B803" s="51">
        <v>91001</v>
      </c>
      <c r="C803" s="51"/>
      <c r="D803" s="32" t="s">
        <v>400</v>
      </c>
      <c r="E803" s="227">
        <f>_xll.OneStreamExcelAddIn.XFFunctions.XFGetCell("TRUE", "CONSOL", $D$3,"TOT_Entity","USD","Actual",$E$3,"PERIODIC",$B803,"TOPFLOW","TOP","TOP","top1",$C803,"top3","Open_Acute_DIV1","TOP5","TOP6","REPORTED","TOP8")</f>
        <v>2555</v>
      </c>
      <c r="F803" s="227">
        <f>_xll.OneStreamExcelAddIn.XFFunctions.XFGetCell("TRUE", "CONSOL", $D$3,"TOT_Entity","Aggregated","Budget_Working",$E$3,"PERIODIC",$B803,"TOPFLOW","TOP","TOP","top1",$C803,"top3","Open_Acute_DIV1","TOP5","TOP6","REPORTED","TOP8")</f>
        <v>2856</v>
      </c>
      <c r="G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H803" s="206">
        <f>IFERROR(G803/F803,0)</f>
        <v>-0.1053921568627451</v>
      </c>
      <c r="I803" s="41"/>
      <c r="J803" s="228">
        <f>_xll.OneStreamExcelAddIn.XFFunctions.XFGetCell("TRUE", "CONSOL", $D$3,"TOT_Entity","USD","Actual",$E$3,"YTD",$B803,"TOPFLOW","TOP","TOP","top1",$C803,"top3","Open_Acute_DIV1","TOP5","TOP6","REPORTED","TOP8")</f>
        <v>10382</v>
      </c>
      <c r="K803" s="228">
        <f>_xll.OneStreamExcelAddIn.XFFunctions.XFGetCell("TRUE", "CONSOL", $D$3,"TOT_Entity","Aggregated","Budget_Working",$E$3,"YTD",$B803,"TOPFLOW","TOP","TOP","top1",$C803,"top3","Open_Acute_DIV1","TOP5","TOP6","REPORTED","TOP8")</f>
        <v>11113</v>
      </c>
      <c r="L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M803" s="209">
        <f>IFERROR(L803/K803,0)</f>
        <v>-2.7085395482767928E-2</v>
      </c>
      <c r="N803" s="41"/>
      <c r="O803" s="228">
        <f>_xll.OneStreamExcelAddIn.XFFunctions.XFGetCell("TRUE", "CONSOL", $D$3,"TOT_Entity","USD","Actual",$F$3,"YTD",$B803,"TOPFLOW","TOP","TOP","top1",$C803,"top3","Open_Acute_DIV1","TOP5","TOP6","REPORTED","TOP8")</f>
        <v>13089</v>
      </c>
      <c r="P803" s="228">
        <f>_xll.OneStreamExcelAddIn.XFFunctions.XFGetCell("TRUE", "CONSOL", $D$3,"TOT_Entity","USD","Actual",$E$3,"YTD",$B803,"TOPFLOW","TOP","TOP","top1",$C803,"Top3","Open_Acute_DIV1","TOP5","TOP6","REPORTED","VAR_BW_PY_Actual")</f>
        <v>-2707</v>
      </c>
      <c r="Q803" s="209">
        <f>IFERROR(P803/O803,0)</f>
        <v>-0.20681488272595308</v>
      </c>
      <c r="R803" s="41"/>
      <c r="S803" s="228">
        <f>_xll.OneStreamExcelAddIn.XFFunctions.XFGetCell("TRUE", "CONSOL", $D$3,"TOT_Entity","USD","MIDFCST",$E$3,"MTD",$B803,"TOPFLOW","TOP","TOP","top1",$C803,"top3","Open_Acute_DIV1","TOP5","TOP6","REPORTED","TOP8")</f>
        <v>0</v>
      </c>
      <c r="T803" s="228">
        <f t="shared" si="2160"/>
        <v>2555</v>
      </c>
      <c r="U803" s="209">
        <f>IFERROR(T803/S803,0)</f>
        <v>0</v>
      </c>
      <c r="V803" s="41"/>
      <c r="W803" s="42"/>
      <c r="X803" s="43"/>
      <c r="Y803" s="42"/>
      <c r="Z803" s="44"/>
      <c r="AA803" s="32"/>
      <c r="AB803" s="228">
        <f>_xll.OneStreamExcelAddIn.XFFunctions.XFGetCell("TRUE", "CONSOL", $D$3,"TOT_Entity","USD","Actual",[1]Setup!C4,"PERIODIC",$B803,"TOPFLOW","TOP","TOP","top1",$C803,"top3","Open_Acute_DIV1","TOP5","TOP6","REPORTED","TOP8")</f>
        <v>2491</v>
      </c>
      <c r="AC803" s="228">
        <f>_xll.OneStreamExcelAddIn.XFFunctions.XFGetCell("TRUE", "CONSOL", $D$3,"TOT_Entity","Aggregated","Budget_Working",[1]Setup!C4,"PERIODIC",$B803,"TOPFLOW","TOP","TOP","top1",$C803,"top3","Open_Acute_DIV1","TOP5","TOP6","REPORTED","TOP8")</f>
        <v>2761</v>
      </c>
      <c r="AD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AE803" s="209">
        <f>IFERROR(AD803/AC803,0)</f>
        <v>-0.10901847156827237</v>
      </c>
      <c r="AG803" s="228">
        <f>_xll.OneStreamExcelAddIn.XFFunctions.XFGetCell("TRUE", "CONSOL", $D$3,"TOT_Entity","USD","Actual",[1]Setup!C5,"PERIODIC",$B803,"TOPFLOW","TOP","TOP","top1",$C803,"top3","Open_Acute_DIV1","TOP5","TOP6","REPORTED","TOP8")</f>
        <v>2526</v>
      </c>
      <c r="AH803" s="228">
        <f>_xll.OneStreamExcelAddIn.XFFunctions.XFGetCell("TRUE", "CONSOL", $D$3,"TOT_Entity","Aggregated","Budget_Working",[1]Setup!C5,"PERIODIC",$B803,"TOPFLOW","TOP","TOP","top1",$C803,"top3","Open_Acute_DIV1","TOP5","TOP6","REPORTED","TOP8")</f>
        <v>2624</v>
      </c>
      <c r="AI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AJ803" s="209">
        <f>IFERROR(AI803/AH803,0)</f>
        <v>-0.11471036585365854</v>
      </c>
      <c r="AL803" s="228">
        <f>_xll.OneStreamExcelAddIn.XFFunctions.XFGetCell("TRUE", "CONSOL", $D$3,"TOT_Entity","USD","Actual",[1]Setup!C6,"PERIODIC",$B803,"TOPFLOW","TOP","TOP","top1",$C803,"top3","Open_Acute_DIV1","TOP5","TOP6","REPORTED","TOP8")</f>
        <v>2810</v>
      </c>
      <c r="AM803" s="228">
        <f>_xll.OneStreamExcelAddIn.XFFunctions.XFGetCell("TRUE", "CONSOL", $D$3,"TOT_Entity","Aggregated","Budget_Working",[1]Setup!C6,"PERIODIC",$B803,"TOPFLOW","TOP","TOP","top1",$C803,"top3","Open_Acute_DIV1","TOP5","TOP6","REPORTED","TOP8")</f>
        <v>2872</v>
      </c>
      <c r="AN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AO803" s="209">
        <f>IFERROR(AN803/AM803,0)</f>
        <v>-0.1048050139275766</v>
      </c>
      <c r="AQ803" s="228">
        <f>_xll.OneStreamExcelAddIn.XFFunctions.XFGetCell("TRUE", "CONSOL", $D$3,"TOT_Entity","USD","Actual",[1]Setup!C7,"PERIODIC",$B803,"TOPFLOW","TOP","TOP","top1",$C803,"top3","Open_Acute_DIV1","TOP5","TOP6","REPORTED","TOP8")</f>
        <v>2555</v>
      </c>
      <c r="AR803" s="228">
        <f>_xll.OneStreamExcelAddIn.XFFunctions.XFGetCell("TRUE", "CONSOL", $D$3,"TOT_Entity","Aggregated","Budget_Working",[1]Setup!C7,"PERIODIC",$B803,"TOPFLOW","TOP","TOP","top1",$C803,"top3","Open_Acute_DIV1","TOP5","TOP6","REPORTED","TOP8")</f>
        <v>2856</v>
      </c>
      <c r="AS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AT803" s="209">
        <f>IFERROR(AS803/AR803,0)</f>
        <v>-0.1053921568627451</v>
      </c>
      <c r="AV803" s="228">
        <f>_xll.OneStreamExcelAddIn.XFFunctions.XFGetCell("TRUE", "CONSOL", $D$3,"TOT_Entity","USD","Actual",[1]Setup!C8,"PERIODIC",$B803,"TOPFLOW","TOP","TOP","top1",$C803,"top3","Open_Acute_DIV1","TOP5","TOP6","REPORTED","TOP8")</f>
        <v>-10382</v>
      </c>
      <c r="AW803" s="228">
        <f>_xll.OneStreamExcelAddIn.XFFunctions.XFGetCell("TRUE", "CONSOL", $D$3,"TOT_Entity","Aggregated","Budget_Working",[1]Setup!C8,"PERIODIC",$B803,"TOPFLOW","TOP","TOP","top1",$C803,"top3","Open_Acute_DIV1","TOP5","TOP6","REPORTED","TOP8")</f>
        <v>2899</v>
      </c>
      <c r="AX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AY803" s="209">
        <f>IFERROR(AX803/AW803,0)</f>
        <v>-0.10382890651948948</v>
      </c>
      <c r="BA803" s="228">
        <f>_xll.OneStreamExcelAddIn.XFFunctions.XFGetCell("TRUE", "CONSOL", $D$3,"TOT_Entity","USD","Actual",[1]Setup!C9,"PERIODIC",$B803,"TOPFLOW","TOP","TOP","top1",$C803,"top3","Open_Acute_DIV1","TOP5","TOP6","REPORTED","TOP8")</f>
        <v>0</v>
      </c>
      <c r="BB803" s="228">
        <f>_xll.OneStreamExcelAddIn.XFFunctions.XFGetCell("TRUE", "CONSOL", $D$3,"TOT_Entity","Aggregated","Budget_Working",[1]Setup!C9,"PERIODIC",$B803,"TOPFLOW","TOP","TOP","top1",$C803,"top3","Open_Acute_DIV1","TOP5","TOP6","REPORTED","TOP8")</f>
        <v>2851</v>
      </c>
      <c r="BC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BD803" s="209">
        <f>IFERROR(BC803/BB803,0)</f>
        <v>-0.10557699052963872</v>
      </c>
      <c r="BF803" s="228">
        <f>_xll.OneStreamExcelAddIn.XFFunctions.XFGetCell("TRUE", "CONSOL", $D$3,"TOT_Entity","USD","Actual",[1]Setup!C10,"PERIODIC",$B803,"TOPFLOW","TOP","TOP","top1",$C803,"top3","Open_Acute_DIV1","TOP5","TOP6","REPORTED","TOP8")</f>
        <v>0</v>
      </c>
      <c r="BG803" s="228">
        <f>_xll.OneStreamExcelAddIn.XFFunctions.XFGetCell("TRUE", "CONSOL", $D$3,"TOT_Entity","Aggregated","Budget_Working",[1]Setup!C10,"PERIODIC",$B803,"TOPFLOW","TOP","TOP","top1",$C803,"top3","Open_Acute_DIV1","TOP5","TOP6","REPORTED","TOP8")</f>
        <v>2888</v>
      </c>
      <c r="BH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BI803" s="209">
        <f>IFERROR(BH803/BG803,0)</f>
        <v>-0.10422437673130194</v>
      </c>
      <c r="BK803" s="228">
        <f>_xll.OneStreamExcelAddIn.XFFunctions.XFGetCell("TRUE", "CONSOL", $D$3,"TOT_Entity","USD","Actual",[1]Setup!C11,"PERIODIC",$B803,"TOPFLOW","TOP","TOP","top1",$C803,"top3","Open_Acute_DIV1","TOP5","TOP6","REPORTED","TOP8")</f>
        <v>0</v>
      </c>
      <c r="BL803" s="228">
        <f>_xll.OneStreamExcelAddIn.XFFunctions.XFGetCell("TRUE", "CONSOL", $D$3,"TOT_Entity","Aggregated","Budget_Working",[1]Setup!C11,"PERIODIC",$B803,"TOPFLOW","TOP","TOP","top1",$C803,"top3","Open_Acute_DIV1","TOP5","TOP6","REPORTED","TOP8")</f>
        <v>2786</v>
      </c>
      <c r="BM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BN803" s="209">
        <f>IFERROR(BM803/BL803,0)</f>
        <v>-0.10804020100502512</v>
      </c>
      <c r="BP803" s="228">
        <f>_xll.OneStreamExcelAddIn.XFFunctions.XFGetCell("TRUE", "CONSOL", $D$3,"TOT_Entity","USD","Actual",[1]Setup!C12,"PERIODIC",$B803,"TOPFLOW","TOP","TOP","top1",$C803,"top3","Open_Acute_DIV1","TOP5","TOP6","REPORTED","TOP8")</f>
        <v>0</v>
      </c>
      <c r="BQ803" s="228">
        <f>_xll.OneStreamExcelAddIn.XFFunctions.XFGetCell("TRUE", "CONSOL", $D$3,"TOT_Entity","Aggregated","Budget_Working",[1]Setup!C12,"PERIODIC",$B803,"TOPFLOW","TOP","TOP","top1",$C803,"top3","Open_Acute_DIV1","TOP5","TOP6","REPORTED","TOP8")</f>
        <v>2819</v>
      </c>
      <c r="BR803" s="228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BS803" s="209">
        <f>IFERROR(BR803/BQ803,0)</f>
        <v>-0.1067754522880454</v>
      </c>
      <c r="BU803" s="228">
        <f>_xll.OneStreamExcelAddIn.XFFunctions.XFGetCell("TRUE", "CONSOL", $D$3,"TOT_Entity","USD","Actual",[1]Setup!C13,"PERIODIC",$B803,"TOPFLOW","TOP","TOP","top1",$C803,"top3","Open_Acute_DIV1","TOP5","TOP6","REPORTED","TOP8")</f>
        <v>0</v>
      </c>
      <c r="BV803" s="228">
        <f>_xll.OneStreamExcelAddIn.XFFunctions.XFGetCell("TRUE", "CONSOL", $D$3,"TOT_Entity","Aggregated","Budget_Working",[1]Setup!C13,"PERIODIC",$B803,"TOPFLOW","TOP","TOP","top1",$C803,"top3","Open_Acute_DIV1","TOP5","TOP6","REPORTED","TOP8")</f>
        <v>2945</v>
      </c>
      <c r="BW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BX803" s="209">
        <f>IFERROR(BW803/BV803,0)</f>
        <v>-0.10220713073005093</v>
      </c>
      <c r="BZ803" s="228">
        <f>_xll.OneStreamExcelAddIn.XFFunctions.XFGetCell("TRUE", "CONSOL", $D$3,"TOT_Entity","USD","Actual",[1]Setup!C14,"PERIODIC",$B803,"TOPFLOW","TOP","TOP","top1",$C803,"top3","Open_Acute_DIV1","TOP5","TOP6","REPORTED","TOP8")</f>
        <v>0</v>
      </c>
      <c r="CA803" s="228">
        <f>_xll.OneStreamExcelAddIn.XFFunctions.XFGetCell("TRUE", "CONSOL", $D$3,"TOT_Entity","Aggregated","Budget_Working",[1]Setup!C14,"PERIODIC",$B803,"TOPFLOW","TOP","TOP","top1",$C803,"top3","Open_Acute_DIV1","TOP5","TOP6","REPORTED","TOP8")</f>
        <v>2773</v>
      </c>
      <c r="CB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CC803" s="209">
        <f>IFERROR(CB803/CA803,0)</f>
        <v>-0.10854670032455824</v>
      </c>
      <c r="CE803" s="228">
        <f>_xll.OneStreamExcelAddIn.XFFunctions.XFGetCell("TRUE", "CONSOL", $D$3,"TOT_Entity","USD","Actual",[1]Setup!C15,"PERIODIC",$B803,"TOPFLOW","TOP","TOP","top1",$C803,"top3","Open_Acute_DIV1","TOP5","TOP6","REPORTED","TOP8")</f>
        <v>0</v>
      </c>
      <c r="CF803" s="228">
        <f>_xll.OneStreamExcelAddIn.XFFunctions.XFGetCell("TRUE", "CONSOL", $D$3,"TOT_Entity","Aggregated","Budget_Working",[1]Setup!C15,"PERIODIC",$B803,"TOPFLOW","TOP","TOP","top1",$C803,"top3","Open_Acute_DIV1","TOP5","TOP6","REPORTED","TOP8")</f>
        <v>2845</v>
      </c>
      <c r="CG803" s="46">
        <f>_xll.OneStreamExcelAddIn.XFFunctions.XFGetCell("TRUE", "CONSOL", $D$3,"TOT_Entity","USD","Actual",$E$3,"PERIODIC",$B803,"TOPFLOW","TOP","TOP","top1",$C803,"Top3","Open_Acute_DIV1","TOP5","TOP6","REPORTED","VAR_bw_Budget")</f>
        <v>-301</v>
      </c>
      <c r="CH803" s="209">
        <f>IFERROR(CG803/CF803,0)</f>
        <v>-0.10579964850615114</v>
      </c>
      <c r="CI803" s="15"/>
      <c r="CJ803" s="228">
        <f>_xll.OneStreamExcelAddIn.XFFunctions.XFGetCell("TRUE", "CONSOL", $D$3,"TOT_Entity","USD","Actual",[1]Setup!C4,"PERIODIC",$B803,"TOPFLOW","TOP","TOP","top1",$C803,"top3","Open_Acute_DIV1","TOP5","TOP6","REPORTED","TOP8")</f>
        <v>2491</v>
      </c>
      <c r="CK803" s="228">
        <f>_xll.OneStreamExcelAddIn.XFFunctions.XFGetCell("TRUE", "CONSOL", $D$3,"TOT_Entity","USD","Actual",[1]Setup!C5,"PERIODIC",$B803,"TOPFLOW","TOP","TOP","top1",$C803,"top3","Open_Acute_DIV1","TOP5","TOP6","REPORTED","TOP8")</f>
        <v>2526</v>
      </c>
      <c r="CL803" s="46">
        <f>_xll.OneStreamExcelAddIn.XFFunctions.XFGetCell("TRUE", "CONSOL", $D$3,"TOT_Entity","USD","Actual",[1]Setup!C6,"PERIODIC",$B803,"TOPFLOW","TOP","TOP","top1",$C803,"top3","Open_Acute_DIV1","TOP5","TOP6","REPORTED","TOP8")</f>
        <v>2810</v>
      </c>
      <c r="CM803" s="228">
        <f>_xll.OneStreamExcelAddIn.XFFunctions.XFGetCell("TRUE", "CONSOL", $D$3,"TOT_Entity","USD","Actual",[1]Setup!C7,"PERIODIC",$B803,"TOPFLOW","TOP","TOP","top1",$C803,"top3","Open_Acute_DIV1","TOP5","TOP6","REPORTED","TOP8")</f>
        <v>2555</v>
      </c>
      <c r="CN803" s="228">
        <f>_xll.OneStreamExcelAddIn.XFFunctions.XFGetCell("TRUE", "CONSOL", $D$3,"TOT_Entity","USD","Actual",[1]Setup!C8,"PERIODIC",$B803,"TOPFLOW","TOP","TOP","top1",$C803,"top3","Open_Acute_DIV1","TOP5","TOP6","REPORTED","TOP8")</f>
        <v>-10382</v>
      </c>
      <c r="CO803" s="46">
        <f>_xll.OneStreamExcelAddIn.XFFunctions.XFGetCell("TRUE", "CONSOL", $D$3,"TOT_Entity","USD","Actual",[1]Setup!C9,"PERIODIC",$B803,"TOPFLOW","TOP","TOP","top1",$C803,"top3","Open_Acute_DIV1","TOP5","TOP6","REPORTED","TOP8")</f>
        <v>0</v>
      </c>
      <c r="CP803" s="228">
        <f>_xll.OneStreamExcelAddIn.XFFunctions.XFGetCell("TRUE", "CONSOL", $D$3,"TOT_Entity","USD","Actual",[1]Setup!C10,"PERIODIC",$B803,"TOPFLOW","TOP","TOP","top1",$C803,"top3","Open_Acute_DIV1","TOP5","TOP6","REPORTED","TOP8")</f>
        <v>0</v>
      </c>
      <c r="CQ803" s="228">
        <f>_xll.OneStreamExcelAddIn.XFFunctions.XFGetCell("TRUE", "CONSOL", $D$3,"TOT_Entity","USD","Actual",[1]Setup!C11,"PERIODIC",$B803,"TOPFLOW","TOP","TOP","top1",$C803,"top3","Open_Acute_DIV1","TOP5","TOP6","REPORTED","TOP8")</f>
        <v>0</v>
      </c>
      <c r="CR803" s="46">
        <f>_xll.OneStreamExcelAddIn.XFFunctions.XFGetCell("TRUE", "CONSOL", $D$3,"TOT_Entity","USD","Actual",[1]Setup!C12,"PERIODIC",$B803,"TOPFLOW","TOP","TOP","top1",$C803,"top3","Open_Acute_DIV1","TOP5","TOP6","REPORTED","TOP8")</f>
        <v>0</v>
      </c>
      <c r="CS803" s="228">
        <f>_xll.OneStreamExcelAddIn.XFFunctions.XFGetCell("TRUE", "CONSOL", $D$3,"TOT_Entity","USD","Actual",[1]Setup!C13,"PERIODIC",$B803,"TOPFLOW","TOP","TOP","top1",$C803,"top3","Open_Acute_DIV1","TOP5","TOP6","REPORTED","TOP8")</f>
        <v>0</v>
      </c>
      <c r="CT803" s="228">
        <f>_xll.OneStreamExcelAddIn.XFFunctions.XFGetCell("TRUE", "CONSOL", $D$3,"TOT_Entity","USD","Actual",[1]Setup!C14,"PERIODIC",$B803,"TOPFLOW","TOP","TOP","top1",$C803,"top3","Open_Acute_DIV1","TOP5","TOP6","REPORTED","TOP8")</f>
        <v>0</v>
      </c>
      <c r="CU803" s="46">
        <f>_xll.OneStreamExcelAddIn.XFFunctions.XFGetCell("TRUE", "CONSOL", $D$3,"TOT_Entity","USD","Actual",[1]Setup!C15,"PERIODIC",$B803,"TOPFLOW","TOP","TOP","top1",$C803,"top3","Open_Acute_DIV1","TOP5","TOP6","REPORTED","TOP8")</f>
        <v>0</v>
      </c>
      <c r="CV803" s="15"/>
      <c r="CW803" s="228">
        <f>_xll.OneStreamExcelAddIn.XFFunctions.XFGetCell("TRUE", "CONSOL", $D$3,"TOT_Entity","USD","Actual",[1]Setup!C17,"PERIODIC",$B803,"TOPFLOW","TOP","TOP","top1",$C803,"top3","Open_Acute_DIV1","TOP5","TOP6","REPORTED","TOP8")</f>
        <v>3123</v>
      </c>
      <c r="CX803" s="228">
        <f>_xll.OneStreamExcelAddIn.XFFunctions.XFGetCell("TRUE", "CONSOL", $D$3,"TOT_Entity","USD","Actual",[1]Setup!C18,"PERIODIC",$B803,"TOPFLOW","TOP","TOP","top1",$C803,"top3","Open_Acute_DIV1","TOP5","TOP6","REPORTED","TOP8")</f>
        <v>3054</v>
      </c>
      <c r="CY803" s="46">
        <f>_xll.OneStreamExcelAddIn.XFFunctions.XFGetCell("TRUE", "CONSOL", $D$3,"TOT_Entity","USD","Actual",[1]Setup!C19,"PERIODIC",$B803,"TOPFLOW","TOP","TOP","top1",$C803,"top3","Open_Acute_DIV1","TOP5","TOP6","REPORTED","TOP8")</f>
        <v>3523</v>
      </c>
      <c r="CZ803" s="228">
        <f>_xll.OneStreamExcelAddIn.XFFunctions.XFGetCell("TRUE", "CONSOL", $D$3,"TOT_Entity","USD","Actual",[1]Setup!C20,"PERIODIC",$B803,"TOPFLOW","TOP","TOP","top1",$C803,"top3","Open_Acute_DIV1","TOP5","TOP6","REPORTED","TOP8")</f>
        <v>3389</v>
      </c>
      <c r="DA803" s="228">
        <f>_xll.OneStreamExcelAddIn.XFFunctions.XFGetCell("TRUE", "CONSOL", $D$3,"TOT_Entity","USD","Actual",[1]Setup!C21,"PERIODIC",$B803,"TOPFLOW","TOP","TOP","top1",$C803,"top3","Open_Acute_DIV1","TOP5","TOP6","REPORTED","TOP8")</f>
        <v>3427</v>
      </c>
      <c r="DB803" s="46">
        <f>_xll.OneStreamExcelAddIn.XFFunctions.XFGetCell("TRUE", "CONSOL", $D$3,"TOT_Entity","USD","Actual",[1]Setup!C22,"PERIODIC",$B803,"TOPFLOW","TOP","TOP","top1",$C803,"top3","Open_Acute_DIV1","TOP5","TOP6","REPORTED","TOP8")</f>
        <v>3139</v>
      </c>
      <c r="DC803" s="228">
        <f>_xll.OneStreamExcelAddIn.XFFunctions.XFGetCell("TRUE", "CONSOL", $D$3,"TOT_Entity","USD","Actual",[1]Setup!C23,"PERIODIC",$B803,"TOPFLOW","TOP","TOP","top1",$C803,"top3","Open_Acute_DIV1","TOP5","TOP6","REPORTED","TOP8")</f>
        <v>3025</v>
      </c>
      <c r="DD803" s="228">
        <f>_xll.OneStreamExcelAddIn.XFFunctions.XFGetCell("TRUE", "CONSOL", $D$3,"TOT_Entity","USD","Actual",[1]Setup!C24,"PERIODIC",$B803,"TOPFLOW","TOP","TOP","top1",$C803,"top3","Open_Acute_DIV1","TOP5","TOP6","REPORTED","TOP8")</f>
        <v>2707</v>
      </c>
      <c r="DE803" s="46">
        <f>_xll.OneStreamExcelAddIn.XFFunctions.XFGetCell("TRUE", "CONSOL", $D$3,"TOT_Entity","USD","Actual",[1]Setup!C25,"PERIODIC",$B803,"TOPFLOW","TOP","TOP","top1",$C803,"top3","Open_Acute_DIV1","TOP5","TOP6","REPORTED","TOP8")</f>
        <v>2740</v>
      </c>
      <c r="DF803" s="228">
        <f>_xll.OneStreamExcelAddIn.XFFunctions.XFGetCell("TRUE", "CONSOL", $D$3,"TOT_Entity","USD","Actual",[1]Setup!C26,"PERIODIC",$B803,"TOPFLOW","TOP","TOP","top1",$C803,"top3","Open_Acute_DIV1","TOP5","TOP6","REPORTED","TOP8")</f>
        <v>2911</v>
      </c>
      <c r="DG803" s="228">
        <f>_xll.OneStreamExcelAddIn.XFFunctions.XFGetCell("TRUE", "CONSOL", $D$3,"TOT_Entity","USD","Actual",[1]Setup!C27,"PERIODIC",$B803,"TOPFLOW","TOP","TOP","top1",$C803,"top3","Open_Acute_DIV1","TOP5","TOP6","REPORTED","TOP8")</f>
        <v>2645</v>
      </c>
      <c r="DH803" s="46">
        <f>_xll.OneStreamExcelAddIn.XFFunctions.XFGetCell("TRUE", "CONSOL", $D$3,"TOT_Entity","USD","Actual",[1]Setup!C28,"PERIODIC",$B803,"TOPFLOW","TOP","TOP","top1",$C803,"top3","Open_Acute_DIV1","TOP5","TOP6","REPORTED","TOP8")</f>
        <v>2228</v>
      </c>
      <c r="DJ803" s="228">
        <f>_xll.OneStreamExcelAddIn.XFFunctions.XFGetCell("TRUE", "CONSOL", $D$3,"TOT_Entity","Aggregated","Budget_Working",[1]Setup!C4,"PERIODIC",$B803,"TOPFLOW","TOP","TOP","top1",$C803,"top3","Open_Acute_DIV1","TOP5","TOP6","REPORTED","TOP8")</f>
        <v>2761</v>
      </c>
      <c r="DK803" s="228">
        <f>_xll.OneStreamExcelAddIn.XFFunctions.XFGetCell("TRUE", "CONSOL", $D$3,"TOT_Entity","Aggregated","Budget_Working",[1]Setup!C5,"PERIODIC",$B803,"TOPFLOW","TOP","TOP","top1",$C803,"top3","Open_Acute_DIV1","TOP5","TOP6","REPORTED","TOP8")</f>
        <v>2624</v>
      </c>
      <c r="DL803" s="46">
        <f>_xll.OneStreamExcelAddIn.XFFunctions.XFGetCell("TRUE", "CONSOL", $D$3,"TOT_Entity","Aggregated","Budget_Working",[1]Setup!C6,"PERIODIC",$B803,"TOPFLOW","TOP","TOP","top1",$C803,"top3","Open_Acute_DIV1","TOP5","TOP6","REPORTED","TOP8")</f>
        <v>2872</v>
      </c>
      <c r="DM803" s="228">
        <f>_xll.OneStreamExcelAddIn.XFFunctions.XFGetCell("TRUE", "CONSOL", $D$3,"TOT_Entity","Aggregated","Budget_Working",[1]Setup!C7,"PERIODIC",$B803,"TOPFLOW","TOP","TOP","top1",$C803,"top3","Open_Acute_DIV1","TOP5","TOP6","REPORTED","TOP8")</f>
        <v>2856</v>
      </c>
      <c r="DN803" s="228">
        <f>_xll.OneStreamExcelAddIn.XFFunctions.XFGetCell("TRUE", "CONSOL", $D$3,"TOT_Entity","Aggregated","Budget_Working",[1]Setup!C8,"PERIODIC",$B803,"TOPFLOW","TOP","TOP","top1",$C803,"top3","Open_Acute_DIV1","TOP5","TOP6","REPORTED","TOP8")</f>
        <v>2899</v>
      </c>
      <c r="DO803" s="46">
        <f>_xll.OneStreamExcelAddIn.XFFunctions.XFGetCell("TRUE", "CONSOL", $D$3,"TOT_Entity","Aggregated","Budget_Working",[1]Setup!C9,"PERIODIC",$B803,"TOPFLOW","TOP","TOP","top1",$C803,"top3","Open_Acute_DIV1","TOP5","TOP6","REPORTED","TOP8")</f>
        <v>2851</v>
      </c>
      <c r="DP803" s="228">
        <f>_xll.OneStreamExcelAddIn.XFFunctions.XFGetCell("TRUE", "CONSOL", $D$3,"TOT_Entity","Aggregated","Budget_Working",[1]Setup!C10,"PERIODIC",$B803,"TOPFLOW","TOP","TOP","top1",$C803,"top3","Open_Acute_DIV1","TOP5","TOP6","REPORTED","TOP8")</f>
        <v>2888</v>
      </c>
      <c r="DQ803" s="228">
        <f>_xll.OneStreamExcelAddIn.XFFunctions.XFGetCell("TRUE", "CONSOL", $D$3,"TOT_Entity","Aggregated","Budget_Working",[1]Setup!C11,"PERIODIC",$B803,"TOPFLOW","TOP","TOP","top1",$C803,"top3","Open_Acute_DIV1","TOP5","TOP6","REPORTED","TOP8")</f>
        <v>2786</v>
      </c>
      <c r="DR803" s="46">
        <f>_xll.OneStreamExcelAddIn.XFFunctions.XFGetCell("TRUE", "CONSOL", $D$3,"TOT_Entity","Aggregated","Budget_Working",[1]Setup!C12,"PERIODIC",$B803,"TOPFLOW","TOP","TOP","top1",$C803,"top3","Open_Acute_DIV1","TOP5","TOP6","REPORTED","TOP8")</f>
        <v>2819</v>
      </c>
      <c r="DS803" s="228">
        <f>_xll.OneStreamExcelAddIn.XFFunctions.XFGetCell("TRUE", "CONSOL", $D$3,"TOT_Entity","Aggregated","Budget_Working",[1]Setup!C13,"PERIODIC",$B803,"TOPFLOW","TOP","TOP","top1",$C803,"top3","Open_Acute_DIV1","TOP5","TOP6","REPORTED","TOP8")</f>
        <v>2945</v>
      </c>
      <c r="DT803" s="228">
        <f>_xll.OneStreamExcelAddIn.XFFunctions.XFGetCell("TRUE", "CONSOL", $D$3,"TOT_Entity","Aggregated","Budget_Working",[1]Setup!C14,"PERIODIC",$B803,"TOPFLOW","TOP","TOP","top1",$C803,"top3","Open_Acute_DIV1","TOP5","TOP6","REPORTED","TOP8")</f>
        <v>2773</v>
      </c>
      <c r="DU803" s="46">
        <f>_xll.OneStreamExcelAddIn.XFFunctions.XFGetCell("TRUE", "CONSOL", $D$3,"TOT_Entity","Aggregated","Budget_Working",[1]Setup!C15,"PERIODIC",$B803,"TOPFLOW","TOP","TOP","top1",$C803,"top3","Open_Acute_DIV1","TOP5","TOP6","REPORTED","TOP8")</f>
        <v>2845</v>
      </c>
      <c r="DW803" s="228">
        <f>_xll.OneStreamExcelAddIn.XFFunctions.XFGetCell("TRUE", "CONSOL", $D$3,"TOT_Entity","USD","Budget_Final",[1]Setup!C17,"PERIODIC",$B803,"TOPFLOW","TOP","TOP","top1",$C803,"top3","Open_Acute_DIV1","TOP5","TOP6","REPORTED","TOP8")</f>
        <v>3213</v>
      </c>
      <c r="DX803" s="228">
        <f>_xll.OneStreamExcelAddIn.XFFunctions.XFGetCell("TRUE", "CONSOL", $D$3,"TOT_Entity","USD","Budget_Final",[1]Setup!C18,"PERIODIC",$B803,"TOPFLOW","TOP","TOP","top1",$C803,"top3","Open_Acute_DIV1","TOP5","TOP6","REPORTED","TOP8")</f>
        <v>3045</v>
      </c>
      <c r="DY803" s="46">
        <f>_xll.OneStreamExcelAddIn.XFFunctions.XFGetCell("TRUE", "CONSOL", $D$3,"TOT_Entity","USD","Budget_Final",[1]Setup!C19,"PERIODIC",$B803,"TOPFLOW","TOP","TOP","top1",$C803,"top3","Open_Acute_DIV1","TOP5","TOP6","REPORTED","TOP8")</f>
        <v>3413</v>
      </c>
      <c r="DZ803" s="228">
        <f>_xll.OneStreamExcelAddIn.XFFunctions.XFGetCell("TRUE", "CONSOL", $D$3,"TOT_Entity","USD","Budget_Final",[1]Setup!C20,"PERIODIC",$B803,"TOPFLOW","TOP","TOP","top1",$C803,"top3","Open_Acute_DIV1","TOP5","TOP6","REPORTED","TOP8")</f>
        <v>3388</v>
      </c>
      <c r="EA803" s="228">
        <f>_xll.OneStreamExcelAddIn.XFFunctions.XFGetCell("TRUE", "CONSOL", $D$3,"TOT_Entity","USD","Budget_Final",[1]Setup!C21,"PERIODIC",$B803,"TOPFLOW","TOP","TOP","top1",$C803,"top3","Open_Acute_DIV1","TOP5","TOP6","REPORTED","TOP8")</f>
        <v>3488</v>
      </c>
      <c r="EB803" s="46">
        <f>_xll.OneStreamExcelAddIn.XFFunctions.XFGetCell("TRUE", "CONSOL", $D$3,"TOT_Entity","USD","Budget_Final",[1]Setup!C22,"PERIODIC",$B803,"TOPFLOW","TOP","TOP","top1",$C803,"top3","Open_Acute_DIV1","TOP5","TOP6","REPORTED","TOP8")</f>
        <v>3308</v>
      </c>
      <c r="EC803" s="228">
        <f>_xll.OneStreamExcelAddIn.XFFunctions.XFGetCell("TRUE", "CONSOL", $D$3,"TOT_Entity","USD","Budget_Final",[1]Setup!C23,"PERIODIC",$B803,"TOPFLOW","TOP","TOP","top1",$C803,"top3","Open_Acute_DIV1","TOP5","TOP6","REPORTED","TOP8")</f>
        <v>3480</v>
      </c>
      <c r="ED803" s="228">
        <f>_xll.OneStreamExcelAddIn.XFFunctions.XFGetCell("TRUE", "CONSOL", $D$3,"TOT_Entity","USD","Budget_Final",[1]Setup!C24,"PERIODIC",$B803,"TOPFLOW","TOP","TOP","top1",$C803,"top3","Open_Acute_DIV1","TOP5","TOP6","REPORTED","TOP8")</f>
        <v>3487</v>
      </c>
      <c r="EE803" s="46">
        <f>_xll.OneStreamExcelAddIn.XFFunctions.XFGetCell("TRUE", "CONSOL", $D$3,"TOT_Entity","USD","Budget_Final",[1]Setup!C25,"PERIODIC",$B803,"TOPFLOW","TOP","TOP","top1",$C803,"top3","Open_Acute_DIV1","TOP5","TOP6","REPORTED","TOP8")</f>
        <v>3475</v>
      </c>
      <c r="EF803" s="228">
        <f>_xll.OneStreamExcelAddIn.XFFunctions.XFGetCell("TRUE", "CONSOL", $D$3,"TOT_Entity","USD","Budget_Final",[1]Setup!C26,"PERIODIC",$B803,"TOPFLOW","TOP","TOP","top1",$C803,"top3","Open_Acute_DIV1","TOP5","TOP6","REPORTED","TOP8")</f>
        <v>3463</v>
      </c>
      <c r="EG803" s="228">
        <f>_xll.OneStreamExcelAddIn.XFFunctions.XFGetCell("TRUE", "CONSOL", $D$3,"TOT_Entity","USD","Budget_Final",[1]Setup!C27,"PERIODIC",$B803,"TOPFLOW","TOP","TOP","top1",$C803,"top3","Open_Acute_DIV1","TOP5","TOP6","REPORTED","TOP8")</f>
        <v>3252</v>
      </c>
      <c r="EH803" s="46">
        <f>_xll.OneStreamExcelAddIn.XFFunctions.XFGetCell("TRUE", "CONSOL", $D$3,"TOT_Entity","USD","Budget_Final",[1]Setup!C28,"PERIODIC",$B803,"TOPFLOW","TOP","TOP","top1",$C803,"top3","Open_Acute_DIV1","TOP5","TOP6","REPORTED","TOP8")</f>
        <v>3314</v>
      </c>
    </row>
    <row r="804" spans="2:138" x14ac:dyDescent="0.25">
      <c r="B804" s="51"/>
      <c r="C804" s="51"/>
      <c r="G804" s="202"/>
      <c r="H804" s="138"/>
      <c r="I804" s="3"/>
      <c r="N804" s="3"/>
      <c r="R804" s="3"/>
      <c r="U804" s="40"/>
      <c r="V804" s="3"/>
      <c r="W804" s="74"/>
      <c r="X804" s="75"/>
      <c r="Y804" s="74"/>
      <c r="Z804" s="76"/>
      <c r="AA804" s="40"/>
      <c r="AB804" s="40"/>
      <c r="AE804" s="40"/>
      <c r="AJ804" s="40"/>
      <c r="AO804" s="40"/>
      <c r="AT804" s="40"/>
      <c r="AY804" s="40"/>
      <c r="BD804" s="40"/>
      <c r="BI804" s="40"/>
      <c r="BN804" s="40"/>
      <c r="BS804" s="40"/>
      <c r="BX804" s="40"/>
      <c r="CC804" s="40"/>
      <c r="CH804" s="40"/>
    </row>
    <row r="805" spans="2:138" x14ac:dyDescent="0.25">
      <c r="B805" s="51"/>
      <c r="C805" s="51"/>
      <c r="H805" s="138"/>
      <c r="I805" s="3"/>
      <c r="N805" s="3"/>
      <c r="R805" s="3"/>
      <c r="U805" s="40"/>
      <c r="V805" s="3"/>
      <c r="W805" s="74"/>
      <c r="X805" s="75"/>
      <c r="Y805" s="74"/>
      <c r="Z805" s="76"/>
      <c r="AA805" s="40"/>
      <c r="AB805" s="40"/>
      <c r="AE805" s="40"/>
      <c r="AJ805" s="40"/>
      <c r="AO805" s="40"/>
      <c r="AT805" s="40"/>
      <c r="AY805" s="40"/>
      <c r="BD805" s="40"/>
      <c r="BI805" s="40"/>
      <c r="BN805" s="40"/>
      <c r="BS805" s="40"/>
      <c r="BX805" s="40"/>
      <c r="CC805" s="40"/>
      <c r="CH805" s="40"/>
      <c r="DJ805" s="15">
        <f>_xll.OneStreamExcelAddIn.XFFunctions.XFGetCell("TRUE", "CONSOL", $D$3,"TOT_Entity","Aggregated","Budget_Working",[1]Setup!C4,"PERIODIC",$B805,"TOPFLOW","TOP","TOP","10",$C805,"top3","Open_Acute_DIV1","TOP5","TOP6","REPORTED","TOP8")</f>
        <v>2694</v>
      </c>
      <c r="DK805" s="15">
        <f>_xll.OneStreamExcelAddIn.XFFunctions.XFGetCell("TRUE", "CONSOL", $D$3,"TOT_Entity","Aggregated","Budget_Working",[1]Setup!C5,"PERIODIC",$B805,"TOPFLOW","TOP","TOP","10",$C805,"top3","Open_Acute_DIV1","TOP5","TOP6","REPORTED","TOP8")</f>
        <v>2495</v>
      </c>
      <c r="DL805" s="15">
        <f>_xll.OneStreamExcelAddIn.XFFunctions.XFGetCell("TRUE", "CONSOL", $D$3,"TOT_Entity","Aggregated","Budget_Working",[1]Setup!C6,"PERIODIC",$B805,"TOPFLOW","TOP","TOP","10",$C805,"top3","Open_Acute_DIV1","TOP5","TOP6","REPORTED","TOP8")</f>
        <v>2686</v>
      </c>
      <c r="DM805" s="15">
        <f>_xll.OneStreamExcelAddIn.XFFunctions.XFGetCell("TRUE", "CONSOL", $D$3,"TOT_Entity","Aggregated","Budget_Working",[1]Setup!C7,"PERIODIC",$B805,"TOPFLOW","TOP","TOP","10",$C805,"top3","Open_Acute_DIV1","TOP5","TOP6","REPORTED","TOP8")</f>
        <v>2711</v>
      </c>
      <c r="DN805" s="15">
        <f>_xll.OneStreamExcelAddIn.XFFunctions.XFGetCell("TRUE", "CONSOL", $D$3,"TOT_Entity","Aggregated","Budget_Working",[1]Setup!C8,"PERIODIC",$B805,"TOPFLOW","TOP","TOP","10",$C805,"top3","Open_Acute_DIV1","TOP5","TOP6","REPORTED","TOP8")</f>
        <v>2719</v>
      </c>
      <c r="DO805" s="15">
        <f>_xll.OneStreamExcelAddIn.XFFunctions.XFGetCell("TRUE", "CONSOL", $D$3,"TOT_Entity","Aggregated","Budget_Working",[1]Setup!C9,"PERIODIC",$B805,"TOPFLOW","TOP","TOP","10",$C805,"top3","Open_Acute_DIV1","TOP5","TOP6","REPORTED","TOP8")</f>
        <v>2643</v>
      </c>
      <c r="DP805" s="15">
        <f>_xll.OneStreamExcelAddIn.XFFunctions.XFGetCell("TRUE", "CONSOL", $D$3,"TOT_Entity","Aggregated","Budget_Working",[1]Setup!C10,"PERIODIC",$B805,"TOPFLOW","TOP","TOP","10",$C805,"top3","Open_Acute_DIV1","TOP5","TOP6","REPORTED","TOP8")</f>
        <v>2655</v>
      </c>
      <c r="DQ805" s="15">
        <f>_xll.OneStreamExcelAddIn.XFFunctions.XFGetCell("TRUE", "CONSOL", $D$3,"TOT_Entity","Aggregated","Budget_Working",[1]Setup!C11,"PERIODIC",$B805,"TOPFLOW","TOP","TOP","10",$C805,"top3","Open_Acute_DIV1","TOP5","TOP6","REPORTED","TOP8")</f>
        <v>2613</v>
      </c>
      <c r="DR805" s="15">
        <f>_xll.OneStreamExcelAddIn.XFFunctions.XFGetCell("TRUE", "CONSOL", $D$3,"TOT_Entity","Aggregated","Budget_Working",[1]Setup!C12,"PERIODIC",$B805,"TOPFLOW","TOP","TOP","10",$C805,"top3","Open_Acute_DIV1","TOP5","TOP6","REPORTED","TOP8")</f>
        <v>2623</v>
      </c>
      <c r="DS805" s="15">
        <f>_xll.OneStreamExcelAddIn.XFFunctions.XFGetCell("TRUE", "CONSOL", $D$3,"TOT_Entity","Aggregated","Budget_Working",[1]Setup!C13,"PERIODIC",$B805,"TOPFLOW","TOP","TOP","10",$C805,"top3","Open_Acute_DIV1","TOP5","TOP6","REPORTED","TOP8")</f>
        <v>2754</v>
      </c>
      <c r="DT805" s="15">
        <f>_xll.OneStreamExcelAddIn.XFFunctions.XFGetCell("TRUE", "CONSOL", $D$3,"TOT_Entity","Aggregated","Budget_Working",[1]Setup!C14,"PERIODIC",$B805,"TOPFLOW","TOP","TOP","10",$C805,"top3","Open_Acute_DIV1","TOP5","TOP6","REPORTED","TOP8")</f>
        <v>2646</v>
      </c>
      <c r="DU805" s="15">
        <f>_xll.OneStreamExcelAddIn.XFFunctions.XFGetCell("TRUE", "CONSOL", $D$3,"TOT_Entity","Aggregated","Budget_Working",[1]Setup!C15,"PERIODIC",$B805,"TOPFLOW","TOP","TOP","10",$C805,"top3","Open_Acute_DIV1","TOP5","TOP6","REPORTED","TOP8")</f>
        <v>2725</v>
      </c>
    </row>
    <row r="806" spans="2:138" x14ac:dyDescent="0.25">
      <c r="B806" s="51"/>
      <c r="C806" s="51"/>
      <c r="H806" s="138"/>
      <c r="CK806" s="226"/>
      <c r="CL806" s="226"/>
      <c r="CM806" s="226"/>
      <c r="CN806" s="226"/>
      <c r="CO806" s="226"/>
      <c r="CP806" s="226"/>
      <c r="CQ806" s="226"/>
      <c r="CR806" s="226"/>
      <c r="CS806" s="226"/>
      <c r="CT806" s="226"/>
      <c r="CU806" s="226"/>
      <c r="CW806" s="226"/>
      <c r="CX806" s="226"/>
      <c r="CY806" s="226"/>
      <c r="CZ806" s="226"/>
      <c r="DA806" s="226"/>
      <c r="DB806" s="226"/>
      <c r="DC806" s="226"/>
      <c r="DD806" s="226"/>
      <c r="DE806" s="226"/>
      <c r="DF806" s="226"/>
      <c r="DG806" s="226"/>
      <c r="DH806" s="226"/>
      <c r="DJ806" s="15">
        <f>_xll.OneStreamExcelAddIn.XFFunctions.XFGetCell("TRUE", "CONSOL", $D$3,"TOT_Entity","Aggregated","Budget_Working",[1]Setup!C4,"PERIODIC",$B806,"TOPFLOW","TOP","TOP","10",$C806,"top3","Open_Acute_DIV1","TOP5","TOP6","REPORTED","TOP8")</f>
        <v>2694</v>
      </c>
      <c r="DK806" s="15">
        <f>_xll.OneStreamExcelAddIn.XFFunctions.XFGetCell("TRUE", "CONSOL", $D$3,"TOT_Entity","Aggregated","Budget_Working",[1]Setup!C5,"PERIODIC",$B806,"TOPFLOW","TOP","TOP","10",$C806,"top3","Open_Acute_DIV1","TOP5","TOP6","REPORTED","TOP8")</f>
        <v>2495</v>
      </c>
      <c r="DL806" s="15">
        <f>_xll.OneStreamExcelAddIn.XFFunctions.XFGetCell("TRUE", "CONSOL", $D$3,"TOT_Entity","Aggregated","Budget_Working",[1]Setup!C6,"PERIODIC",$B806,"TOPFLOW","TOP","TOP","10",$C806,"top3","Open_Acute_DIV1","TOP5","TOP6","REPORTED","TOP8")</f>
        <v>2686</v>
      </c>
      <c r="DM806" s="15">
        <f>_xll.OneStreamExcelAddIn.XFFunctions.XFGetCell("TRUE", "CONSOL", $D$3,"TOT_Entity","Aggregated","Budget_Working",[1]Setup!C7,"PERIODIC",$B806,"TOPFLOW","TOP","TOP","10",$C806,"top3","Open_Acute_DIV1","TOP5","TOP6","REPORTED","TOP8")</f>
        <v>2711</v>
      </c>
      <c r="DN806" s="15">
        <f>_xll.OneStreamExcelAddIn.XFFunctions.XFGetCell("TRUE", "CONSOL", $D$3,"TOT_Entity","Aggregated","Budget_Working",[1]Setup!C8,"PERIODIC",$B806,"TOPFLOW","TOP","TOP","10",$C806,"top3","Open_Acute_DIV1","TOP5","TOP6","REPORTED","TOP8")</f>
        <v>2719</v>
      </c>
      <c r="DO806" s="15">
        <f>_xll.OneStreamExcelAddIn.XFFunctions.XFGetCell("TRUE", "CONSOL", $D$3,"TOT_Entity","Aggregated","Budget_Working",[1]Setup!C9,"PERIODIC",$B806,"TOPFLOW","TOP","TOP","10",$C806,"top3","Open_Acute_DIV1","TOP5","TOP6","REPORTED","TOP8")</f>
        <v>2643</v>
      </c>
      <c r="DP806" s="15">
        <f>_xll.OneStreamExcelAddIn.XFFunctions.XFGetCell("TRUE", "CONSOL", $D$3,"TOT_Entity","Aggregated","Budget_Working",[1]Setup!C10,"PERIODIC",$B806,"TOPFLOW","TOP","TOP","10",$C806,"top3","Open_Acute_DIV1","TOP5","TOP6","REPORTED","TOP8")</f>
        <v>2655</v>
      </c>
      <c r="DQ806" s="15">
        <f>_xll.OneStreamExcelAddIn.XFFunctions.XFGetCell("TRUE", "CONSOL", $D$3,"TOT_Entity","Aggregated","Budget_Working",[1]Setup!C11,"PERIODIC",$B806,"TOPFLOW","TOP","TOP","10",$C806,"top3","Open_Acute_DIV1","TOP5","TOP6","REPORTED","TOP8")</f>
        <v>2613</v>
      </c>
      <c r="DR806" s="15">
        <f>_xll.OneStreamExcelAddIn.XFFunctions.XFGetCell("TRUE", "CONSOL", $D$3,"TOT_Entity","Aggregated","Budget_Working",[1]Setup!C12,"PERIODIC",$B806,"TOPFLOW","TOP","TOP","10",$C806,"top3","Open_Acute_DIV1","TOP5","TOP6","REPORTED","TOP8")</f>
        <v>2623</v>
      </c>
      <c r="DS806" s="15">
        <f>_xll.OneStreamExcelAddIn.XFFunctions.XFGetCell("TRUE", "CONSOL", $D$3,"TOT_Entity","Aggregated","Budget_Working",[1]Setup!C13,"PERIODIC",$B806,"TOPFLOW","TOP","TOP","10",$C806,"top3","Open_Acute_DIV1","TOP5","TOP6","REPORTED","TOP8")</f>
        <v>2754</v>
      </c>
      <c r="DT806" s="15">
        <f>_xll.OneStreamExcelAddIn.XFFunctions.XFGetCell("TRUE", "CONSOL", $D$3,"TOT_Entity","Aggregated","Budget_Working",[1]Setup!C14,"PERIODIC",$B806,"TOPFLOW","TOP","TOP","10",$C806,"top3","Open_Acute_DIV1","TOP5","TOP6","REPORTED","TOP8")</f>
        <v>2646</v>
      </c>
      <c r="DU806" s="15">
        <f>_xll.OneStreamExcelAddIn.XFFunctions.XFGetCell("TRUE", "CONSOL", $D$3,"TOT_Entity","Aggregated","Budget_Working",[1]Setup!C15,"PERIODIC",$B806,"TOPFLOW","TOP","TOP","10",$C806,"top3","Open_Acute_DIV1","TOP5","TOP6","REPORTED","TOP8")</f>
        <v>2725</v>
      </c>
      <c r="DW806" s="226"/>
      <c r="DX806" s="226"/>
      <c r="DY806" s="226"/>
      <c r="DZ806" s="226"/>
      <c r="EA806" s="226"/>
      <c r="EB806" s="226"/>
      <c r="EC806" s="226"/>
      <c r="ED806" s="226"/>
      <c r="EE806" s="226"/>
      <c r="EF806" s="226"/>
      <c r="EG806" s="226"/>
      <c r="EH806" s="226"/>
    </row>
    <row r="807" spans="2:138" x14ac:dyDescent="0.25">
      <c r="B807" s="51"/>
      <c r="C807" s="51"/>
      <c r="H807" s="138"/>
      <c r="CK807" s="226"/>
      <c r="CL807" s="226"/>
      <c r="CM807" s="226"/>
      <c r="CN807" s="226"/>
      <c r="CO807" s="226"/>
      <c r="CP807" s="226"/>
      <c r="CQ807" s="226"/>
      <c r="CR807" s="226"/>
      <c r="CS807" s="226"/>
      <c r="CT807" s="226"/>
      <c r="CU807" s="226"/>
      <c r="CW807" s="226"/>
      <c r="CX807" s="226"/>
      <c r="CY807" s="226"/>
      <c r="CZ807" s="226"/>
      <c r="DA807" s="226"/>
      <c r="DB807" s="226"/>
      <c r="DC807" s="226"/>
      <c r="DD807" s="226"/>
      <c r="DE807" s="226"/>
      <c r="DF807" s="226"/>
      <c r="DG807" s="226"/>
      <c r="DH807" s="226"/>
      <c r="DJ807" s="15">
        <f>_xll.OneStreamExcelAddIn.XFFunctions.XFGetCell("TRUE", "CONSOL", $D$3,"TOT_Entity","Aggregated","Budget_Working",[1]Setup!C4,"PERIODIC",$B807,"TOPFLOW","TOP","TOP","10",$C807,"top3","Open_Acute_DIV1","TOP5","TOP6","REPORTED","TOP8")</f>
        <v>2694</v>
      </c>
      <c r="DK807" s="15">
        <f>_xll.OneStreamExcelAddIn.XFFunctions.XFGetCell("TRUE", "CONSOL", $D$3,"TOT_Entity","Aggregated","Budget_Working",[1]Setup!C5,"PERIODIC",$B807,"TOPFLOW","TOP","TOP","10",$C807,"top3","Open_Acute_DIV1","TOP5","TOP6","REPORTED","TOP8")</f>
        <v>2495</v>
      </c>
      <c r="DL807" s="15">
        <f>_xll.OneStreamExcelAddIn.XFFunctions.XFGetCell("TRUE", "CONSOL", $D$3,"TOT_Entity","Aggregated","Budget_Working",[1]Setup!C6,"PERIODIC",$B807,"TOPFLOW","TOP","TOP","10",$C807,"top3","Open_Acute_DIV1","TOP5","TOP6","REPORTED","TOP8")</f>
        <v>2686</v>
      </c>
      <c r="DM807" s="15">
        <f>_xll.OneStreamExcelAddIn.XFFunctions.XFGetCell("TRUE", "CONSOL", $D$3,"TOT_Entity","Aggregated","Budget_Working",[1]Setup!C7,"PERIODIC",$B807,"TOPFLOW","TOP","TOP","10",$C807,"top3","Open_Acute_DIV1","TOP5","TOP6","REPORTED","TOP8")</f>
        <v>2711</v>
      </c>
      <c r="DN807" s="15">
        <f>_xll.OneStreamExcelAddIn.XFFunctions.XFGetCell("TRUE", "CONSOL", $D$3,"TOT_Entity","Aggregated","Budget_Working",[1]Setup!C8,"PERIODIC",$B807,"TOPFLOW","TOP","TOP","10",$C807,"top3","Open_Acute_DIV1","TOP5","TOP6","REPORTED","TOP8")</f>
        <v>2719</v>
      </c>
      <c r="DO807" s="15">
        <f>_xll.OneStreamExcelAddIn.XFFunctions.XFGetCell("TRUE", "CONSOL", $D$3,"TOT_Entity","Aggregated","Budget_Working",[1]Setup!C9,"PERIODIC",$B807,"TOPFLOW","TOP","TOP","10",$C807,"top3","Open_Acute_DIV1","TOP5","TOP6","REPORTED","TOP8")</f>
        <v>2643</v>
      </c>
      <c r="DP807" s="15">
        <f>_xll.OneStreamExcelAddIn.XFFunctions.XFGetCell("TRUE", "CONSOL", $D$3,"TOT_Entity","Aggregated","Budget_Working",[1]Setup!C10,"PERIODIC",$B807,"TOPFLOW","TOP","TOP","10",$C807,"top3","Open_Acute_DIV1","TOP5","TOP6","REPORTED","TOP8")</f>
        <v>2655</v>
      </c>
      <c r="DQ807" s="15">
        <f>_xll.OneStreamExcelAddIn.XFFunctions.XFGetCell("TRUE", "CONSOL", $D$3,"TOT_Entity","Aggregated","Budget_Working",[1]Setup!C11,"PERIODIC",$B807,"TOPFLOW","TOP","TOP","10",$C807,"top3","Open_Acute_DIV1","TOP5","TOP6","REPORTED","TOP8")</f>
        <v>2613</v>
      </c>
      <c r="DR807" s="15">
        <f>_xll.OneStreamExcelAddIn.XFFunctions.XFGetCell("TRUE", "CONSOL", $D$3,"TOT_Entity","Aggregated","Budget_Working",[1]Setup!C12,"PERIODIC",$B807,"TOPFLOW","TOP","TOP","10",$C807,"top3","Open_Acute_DIV1","TOP5","TOP6","REPORTED","TOP8")</f>
        <v>2623</v>
      </c>
      <c r="DS807" s="15">
        <f>_xll.OneStreamExcelAddIn.XFFunctions.XFGetCell("TRUE", "CONSOL", $D$3,"TOT_Entity","Aggregated","Budget_Working",[1]Setup!C13,"PERIODIC",$B807,"TOPFLOW","TOP","TOP","10",$C807,"top3","Open_Acute_DIV1","TOP5","TOP6","REPORTED","TOP8")</f>
        <v>2754</v>
      </c>
      <c r="DT807" s="15">
        <f>_xll.OneStreamExcelAddIn.XFFunctions.XFGetCell("TRUE", "CONSOL", $D$3,"TOT_Entity","Aggregated","Budget_Working",[1]Setup!C14,"PERIODIC",$B807,"TOPFLOW","TOP","TOP","10",$C807,"top3","Open_Acute_DIV1","TOP5","TOP6","REPORTED","TOP8")</f>
        <v>2646</v>
      </c>
      <c r="DU807" s="15">
        <f>_xll.OneStreamExcelAddIn.XFFunctions.XFGetCell("TRUE", "CONSOL", $D$3,"TOT_Entity","Aggregated","Budget_Working",[1]Setup!C15,"PERIODIC",$B807,"TOPFLOW","TOP","TOP","10",$C807,"top3","Open_Acute_DIV1","TOP5","TOP6","REPORTED","TOP8")</f>
        <v>2725</v>
      </c>
      <c r="DW807" s="226"/>
      <c r="DX807" s="226"/>
      <c r="DY807" s="226"/>
      <c r="DZ807" s="226"/>
      <c r="EA807" s="226"/>
      <c r="EB807" s="226"/>
      <c r="EC807" s="226"/>
      <c r="ED807" s="226"/>
      <c r="EE807" s="226"/>
      <c r="EF807" s="226"/>
      <c r="EG807" s="226"/>
      <c r="EH807" s="226"/>
    </row>
    <row r="808" spans="2:138" x14ac:dyDescent="0.25">
      <c r="B808" s="51"/>
      <c r="C808" s="51"/>
      <c r="H808" s="138"/>
      <c r="DJ808" s="15">
        <f>_xll.OneStreamExcelAddIn.XFFunctions.XFGetCell("TRUE", "CONSOL", $D$3,"TOT_Entity","Aggregated","Budget_Working",[1]Setup!C4,"PERIODIC",$B808,"TOPFLOW","TOP","TOP","10",$C808,"top3","Open_Acute_DIV1","TOP5","TOP6","REPORTED","TOP8")</f>
        <v>2694</v>
      </c>
      <c r="DK808" s="15">
        <f>_xll.OneStreamExcelAddIn.XFFunctions.XFGetCell("TRUE", "CONSOL", $D$3,"TOT_Entity","Aggregated","Budget_Working",[1]Setup!C5,"PERIODIC",$B808,"TOPFLOW","TOP","TOP","10",$C808,"top3","Open_Acute_DIV1","TOP5","TOP6","REPORTED","TOP8")</f>
        <v>2495</v>
      </c>
      <c r="DL808" s="15">
        <f>_xll.OneStreamExcelAddIn.XFFunctions.XFGetCell("TRUE", "CONSOL", $D$3,"TOT_Entity","Aggregated","Budget_Working",[1]Setup!C6,"PERIODIC",$B808,"TOPFLOW","TOP","TOP","10",$C808,"top3","Open_Acute_DIV1","TOP5","TOP6","REPORTED","TOP8")</f>
        <v>2686</v>
      </c>
      <c r="DM808" s="15">
        <f>_xll.OneStreamExcelAddIn.XFFunctions.XFGetCell("TRUE", "CONSOL", $D$3,"TOT_Entity","Aggregated","Budget_Working",[1]Setup!C7,"PERIODIC",$B808,"TOPFLOW","TOP","TOP","10",$C808,"top3","Open_Acute_DIV1","TOP5","TOP6","REPORTED","TOP8")</f>
        <v>2711</v>
      </c>
      <c r="DN808" s="15">
        <f>_xll.OneStreamExcelAddIn.XFFunctions.XFGetCell("TRUE", "CONSOL", $D$3,"TOT_Entity","Aggregated","Budget_Working",[1]Setup!C8,"PERIODIC",$B808,"TOPFLOW","TOP","TOP","10",$C808,"top3","Open_Acute_DIV1","TOP5","TOP6","REPORTED","TOP8")</f>
        <v>2719</v>
      </c>
      <c r="DO808" s="15">
        <f>_xll.OneStreamExcelAddIn.XFFunctions.XFGetCell("TRUE", "CONSOL", $D$3,"TOT_Entity","Aggregated","Budget_Working",[1]Setup!C9,"PERIODIC",$B808,"TOPFLOW","TOP","TOP","10",$C808,"top3","Open_Acute_DIV1","TOP5","TOP6","REPORTED","TOP8")</f>
        <v>2643</v>
      </c>
      <c r="DP808" s="15">
        <f>_xll.OneStreamExcelAddIn.XFFunctions.XFGetCell("TRUE", "CONSOL", $D$3,"TOT_Entity","Aggregated","Budget_Working",[1]Setup!C10,"PERIODIC",$B808,"TOPFLOW","TOP","TOP","10",$C808,"top3","Open_Acute_DIV1","TOP5","TOP6","REPORTED","TOP8")</f>
        <v>2655</v>
      </c>
      <c r="DQ808" s="15">
        <f>_xll.OneStreamExcelAddIn.XFFunctions.XFGetCell("TRUE", "CONSOL", $D$3,"TOT_Entity","Aggregated","Budget_Working",[1]Setup!C11,"PERIODIC",$B808,"TOPFLOW","TOP","TOP","10",$C808,"top3","Open_Acute_DIV1","TOP5","TOP6","REPORTED","TOP8")</f>
        <v>2613</v>
      </c>
      <c r="DR808" s="15">
        <f>_xll.OneStreamExcelAddIn.XFFunctions.XFGetCell("TRUE", "CONSOL", $D$3,"TOT_Entity","Aggregated","Budget_Working",[1]Setup!C12,"PERIODIC",$B808,"TOPFLOW","TOP","TOP","10",$C808,"top3","Open_Acute_DIV1","TOP5","TOP6","REPORTED","TOP8")</f>
        <v>2623</v>
      </c>
      <c r="DS808" s="15">
        <f>_xll.OneStreamExcelAddIn.XFFunctions.XFGetCell("TRUE", "CONSOL", $D$3,"TOT_Entity","Aggregated","Budget_Working",[1]Setup!C13,"PERIODIC",$B808,"TOPFLOW","TOP","TOP","10",$C808,"top3","Open_Acute_DIV1","TOP5","TOP6","REPORTED","TOP8")</f>
        <v>2754</v>
      </c>
      <c r="DT808" s="15">
        <f>_xll.OneStreamExcelAddIn.XFFunctions.XFGetCell("TRUE", "CONSOL", $D$3,"TOT_Entity","Aggregated","Budget_Working",[1]Setup!C14,"PERIODIC",$B808,"TOPFLOW","TOP","TOP","10",$C808,"top3","Open_Acute_DIV1","TOP5","TOP6","REPORTED","TOP8")</f>
        <v>2646</v>
      </c>
      <c r="DU808" s="15">
        <f>_xll.OneStreamExcelAddIn.XFFunctions.XFGetCell("TRUE", "CONSOL", $D$3,"TOT_Entity","Aggregated","Budget_Working",[1]Setup!C15,"PERIODIC",$B808,"TOPFLOW","TOP","TOP","10",$C808,"top3","Open_Acute_DIV1","TOP5","TOP6","REPORTED","TOP8")</f>
        <v>2725</v>
      </c>
    </row>
    <row r="809" spans="2:138" x14ac:dyDescent="0.25">
      <c r="B809" s="51"/>
      <c r="C809" s="51"/>
      <c r="H809" s="138"/>
      <c r="DJ809" s="15">
        <f>_xll.OneStreamExcelAddIn.XFFunctions.XFGetCell("TRUE", "CONSOL", $D$3,"TOT_Entity","Aggregated","Budget_Working",[1]Setup!C4,"PERIODIC",$B809,"TOPFLOW","TOP","TOP","10",$C809,"top3","Open_Acute_DIV1","TOP5","TOP6","REPORTED","TOP8")</f>
        <v>2694</v>
      </c>
      <c r="DK809" s="15">
        <f>_xll.OneStreamExcelAddIn.XFFunctions.XFGetCell("TRUE", "CONSOL", $D$3,"TOT_Entity","Aggregated","Budget_Working",[1]Setup!C5,"PERIODIC",$B809,"TOPFLOW","TOP","TOP","10",$C809,"top3","Open_Acute_DIV1","TOP5","TOP6","REPORTED","TOP8")</f>
        <v>2495</v>
      </c>
      <c r="DL809" s="15">
        <f>_xll.OneStreamExcelAddIn.XFFunctions.XFGetCell("TRUE", "CONSOL", $D$3,"TOT_Entity","Aggregated","Budget_Working",[1]Setup!C6,"PERIODIC",$B809,"TOPFLOW","TOP","TOP","10",$C809,"top3","Open_Acute_DIV1","TOP5","TOP6","REPORTED","TOP8")</f>
        <v>2686</v>
      </c>
      <c r="DM809" s="15">
        <f>_xll.OneStreamExcelAddIn.XFFunctions.XFGetCell("TRUE", "CONSOL", $D$3,"TOT_Entity","Aggregated","Budget_Working",[1]Setup!C7,"PERIODIC",$B809,"TOPFLOW","TOP","TOP","10",$C809,"top3","Open_Acute_DIV1","TOP5","TOP6","REPORTED","TOP8")</f>
        <v>2711</v>
      </c>
      <c r="DN809" s="15">
        <f>_xll.OneStreamExcelAddIn.XFFunctions.XFGetCell("TRUE", "CONSOL", $D$3,"TOT_Entity","Aggregated","Budget_Working",[1]Setup!C8,"PERIODIC",$B809,"TOPFLOW","TOP","TOP","10",$C809,"top3","Open_Acute_DIV1","TOP5","TOP6","REPORTED","TOP8")</f>
        <v>2719</v>
      </c>
      <c r="DO809" s="15">
        <f>_xll.OneStreamExcelAddIn.XFFunctions.XFGetCell("TRUE", "CONSOL", $D$3,"TOT_Entity","Aggregated","Budget_Working",[1]Setup!C9,"PERIODIC",$B809,"TOPFLOW","TOP","TOP","10",$C809,"top3","Open_Acute_DIV1","TOP5","TOP6","REPORTED","TOP8")</f>
        <v>2643</v>
      </c>
      <c r="DP809" s="15">
        <f>_xll.OneStreamExcelAddIn.XFFunctions.XFGetCell("TRUE", "CONSOL", $D$3,"TOT_Entity","Aggregated","Budget_Working",[1]Setup!C10,"PERIODIC",$B809,"TOPFLOW","TOP","TOP","10",$C809,"top3","Open_Acute_DIV1","TOP5","TOP6","REPORTED","TOP8")</f>
        <v>2655</v>
      </c>
      <c r="DQ809" s="15">
        <f>_xll.OneStreamExcelAddIn.XFFunctions.XFGetCell("TRUE", "CONSOL", $D$3,"TOT_Entity","Aggregated","Budget_Working",[1]Setup!C11,"PERIODIC",$B809,"TOPFLOW","TOP","TOP","10",$C809,"top3","Open_Acute_DIV1","TOP5","TOP6","REPORTED","TOP8")</f>
        <v>2613</v>
      </c>
      <c r="DR809" s="15">
        <f>_xll.OneStreamExcelAddIn.XFFunctions.XFGetCell("TRUE", "CONSOL", $D$3,"TOT_Entity","Aggregated","Budget_Working",[1]Setup!C12,"PERIODIC",$B809,"TOPFLOW","TOP","TOP","10",$C809,"top3","Open_Acute_DIV1","TOP5","TOP6","REPORTED","TOP8")</f>
        <v>2623</v>
      </c>
      <c r="DS809" s="15">
        <f>_xll.OneStreamExcelAddIn.XFFunctions.XFGetCell("TRUE", "CONSOL", $D$3,"TOT_Entity","Aggregated","Budget_Working",[1]Setup!C13,"PERIODIC",$B809,"TOPFLOW","TOP","TOP","10",$C809,"top3","Open_Acute_DIV1","TOP5","TOP6","REPORTED","TOP8")</f>
        <v>2754</v>
      </c>
      <c r="DT809" s="15">
        <f>_xll.OneStreamExcelAddIn.XFFunctions.XFGetCell("TRUE", "CONSOL", $D$3,"TOT_Entity","Aggregated","Budget_Working",[1]Setup!C14,"PERIODIC",$B809,"TOPFLOW","TOP","TOP","10",$C809,"top3","Open_Acute_DIV1","TOP5","TOP6","REPORTED","TOP8")</f>
        <v>2646</v>
      </c>
      <c r="DU809" s="15">
        <f>_xll.OneStreamExcelAddIn.XFFunctions.XFGetCell("TRUE", "CONSOL", $D$3,"TOT_Entity","Aggregated","Budget_Working",[1]Setup!C15,"PERIODIC",$B809,"TOPFLOW","TOP","TOP","10",$C809,"top3","Open_Acute_DIV1","TOP5","TOP6","REPORTED","TOP8")</f>
        <v>2725</v>
      </c>
    </row>
    <row r="810" spans="2:138" x14ac:dyDescent="0.25">
      <c r="B810" s="51"/>
      <c r="C810" s="51"/>
      <c r="H810" s="138"/>
      <c r="DJ810" s="15">
        <f>_xll.OneStreamExcelAddIn.XFFunctions.XFGetCell("TRUE", "CONSOL", $D$3,"TOT_Entity","Aggregated","Budget_Working",[1]Setup!C4,"PERIODIC",$B810,"TOPFLOW","TOP","TOP","10",$C810,"top3","Open_Acute_DIV1","TOP5","TOP6","REPORTED","TOP8")</f>
        <v>2694</v>
      </c>
      <c r="DK810" s="15">
        <f>_xll.OneStreamExcelAddIn.XFFunctions.XFGetCell("TRUE", "CONSOL", $D$3,"TOT_Entity","Aggregated","Budget_Working",[1]Setup!C5,"PERIODIC",$B810,"TOPFLOW","TOP","TOP","10",$C810,"top3","Open_Acute_DIV1","TOP5","TOP6","REPORTED","TOP8")</f>
        <v>2495</v>
      </c>
      <c r="DL810" s="15">
        <f>_xll.OneStreamExcelAddIn.XFFunctions.XFGetCell("TRUE", "CONSOL", $D$3,"TOT_Entity","Aggregated","Budget_Working",[1]Setup!C6,"PERIODIC",$B810,"TOPFLOW","TOP","TOP","10",$C810,"top3","Open_Acute_DIV1","TOP5","TOP6","REPORTED","TOP8")</f>
        <v>2686</v>
      </c>
      <c r="DM810" s="15">
        <f>_xll.OneStreamExcelAddIn.XFFunctions.XFGetCell("TRUE", "CONSOL", $D$3,"TOT_Entity","Aggregated","Budget_Working",[1]Setup!C7,"PERIODIC",$B810,"TOPFLOW","TOP","TOP","10",$C810,"top3","Open_Acute_DIV1","TOP5","TOP6","REPORTED","TOP8")</f>
        <v>2711</v>
      </c>
      <c r="DN810" s="15">
        <f>_xll.OneStreamExcelAddIn.XFFunctions.XFGetCell("TRUE", "CONSOL", $D$3,"TOT_Entity","Aggregated","Budget_Working",[1]Setup!C8,"PERIODIC",$B810,"TOPFLOW","TOP","TOP","10",$C810,"top3","Open_Acute_DIV1","TOP5","TOP6","REPORTED","TOP8")</f>
        <v>2719</v>
      </c>
      <c r="DO810" s="15">
        <f>_xll.OneStreamExcelAddIn.XFFunctions.XFGetCell("TRUE", "CONSOL", $D$3,"TOT_Entity","Aggregated","Budget_Working",[1]Setup!C9,"PERIODIC",$B810,"TOPFLOW","TOP","TOP","10",$C810,"top3","Open_Acute_DIV1","TOP5","TOP6","REPORTED","TOP8")</f>
        <v>2643</v>
      </c>
      <c r="DP810" s="15">
        <f>_xll.OneStreamExcelAddIn.XFFunctions.XFGetCell("TRUE", "CONSOL", $D$3,"TOT_Entity","Aggregated","Budget_Working",[1]Setup!C10,"PERIODIC",$B810,"TOPFLOW","TOP","TOP","10",$C810,"top3","Open_Acute_DIV1","TOP5","TOP6","REPORTED","TOP8")</f>
        <v>2655</v>
      </c>
      <c r="DQ810" s="15">
        <f>_xll.OneStreamExcelAddIn.XFFunctions.XFGetCell("TRUE", "CONSOL", $D$3,"TOT_Entity","Aggregated","Budget_Working",[1]Setup!C11,"PERIODIC",$B810,"TOPFLOW","TOP","TOP","10",$C810,"top3","Open_Acute_DIV1","TOP5","TOP6","REPORTED","TOP8")</f>
        <v>2613</v>
      </c>
      <c r="DR810" s="15">
        <f>_xll.OneStreamExcelAddIn.XFFunctions.XFGetCell("TRUE", "CONSOL", $D$3,"TOT_Entity","Aggregated","Budget_Working",[1]Setup!C12,"PERIODIC",$B810,"TOPFLOW","TOP","TOP","10",$C810,"top3","Open_Acute_DIV1","TOP5","TOP6","REPORTED","TOP8")</f>
        <v>2623</v>
      </c>
      <c r="DS810" s="15">
        <f>_xll.OneStreamExcelAddIn.XFFunctions.XFGetCell("TRUE", "CONSOL", $D$3,"TOT_Entity","Aggregated","Budget_Working",[1]Setup!C13,"PERIODIC",$B810,"TOPFLOW","TOP","TOP","10",$C810,"top3","Open_Acute_DIV1","TOP5","TOP6","REPORTED","TOP8")</f>
        <v>2754</v>
      </c>
      <c r="DT810" s="15">
        <f>_xll.OneStreamExcelAddIn.XFFunctions.XFGetCell("TRUE", "CONSOL", $D$3,"TOT_Entity","Aggregated","Budget_Working",[1]Setup!C14,"PERIODIC",$B810,"TOPFLOW","TOP","TOP","10",$C810,"top3","Open_Acute_DIV1","TOP5","TOP6","REPORTED","TOP8")</f>
        <v>2646</v>
      </c>
      <c r="DU810" s="15">
        <f>_xll.OneStreamExcelAddIn.XFFunctions.XFGetCell("TRUE", "CONSOL", $D$3,"TOT_Entity","Aggregated","Budget_Working",[1]Setup!C15,"PERIODIC",$B810,"TOPFLOW","TOP","TOP","10",$C810,"top3","Open_Acute_DIV1","TOP5","TOP6","REPORTED","TOP8")</f>
        <v>2725</v>
      </c>
    </row>
    <row r="811" spans="2:138" x14ac:dyDescent="0.25">
      <c r="B811" s="51"/>
      <c r="C811" s="51"/>
      <c r="H811" s="138"/>
      <c r="DJ811" s="15">
        <f>_xll.OneStreamExcelAddIn.XFFunctions.XFGetCell("TRUE", "CONSOL", $D$3,"TOT_Entity","Aggregated","Budget_Working",[1]Setup!C4,"PERIODIC",$B811,"TOPFLOW","TOP","TOP","10",$C811,"top3","Open_Acute_DIV1","TOP5","TOP6","REPORTED","TOP8")</f>
        <v>2694</v>
      </c>
      <c r="DK811" s="15">
        <f>_xll.OneStreamExcelAddIn.XFFunctions.XFGetCell("TRUE", "CONSOL", $D$3,"TOT_Entity","Aggregated","Budget_Working",[1]Setup!C5,"PERIODIC",$B811,"TOPFLOW","TOP","TOP","10",$C811,"top3","Open_Acute_DIV1","TOP5","TOP6","REPORTED","TOP8")</f>
        <v>2495</v>
      </c>
      <c r="DL811" s="15">
        <f>_xll.OneStreamExcelAddIn.XFFunctions.XFGetCell("TRUE", "CONSOL", $D$3,"TOT_Entity","Aggregated","Budget_Working",[1]Setup!C6,"PERIODIC",$B811,"TOPFLOW","TOP","TOP","10",$C811,"top3","Open_Acute_DIV1","TOP5","TOP6","REPORTED","TOP8")</f>
        <v>2686</v>
      </c>
      <c r="DM811" s="15">
        <f>_xll.OneStreamExcelAddIn.XFFunctions.XFGetCell("TRUE", "CONSOL", $D$3,"TOT_Entity","Aggregated","Budget_Working",[1]Setup!C7,"PERIODIC",$B811,"TOPFLOW","TOP","TOP","10",$C811,"top3","Open_Acute_DIV1","TOP5","TOP6","REPORTED","TOP8")</f>
        <v>2711</v>
      </c>
      <c r="DN811" s="15">
        <f>_xll.OneStreamExcelAddIn.XFFunctions.XFGetCell("TRUE", "CONSOL", $D$3,"TOT_Entity","Aggregated","Budget_Working",[1]Setup!C8,"PERIODIC",$B811,"TOPFLOW","TOP","TOP","10",$C811,"top3","Open_Acute_DIV1","TOP5","TOP6","REPORTED","TOP8")</f>
        <v>2719</v>
      </c>
      <c r="DO811" s="15">
        <f>_xll.OneStreamExcelAddIn.XFFunctions.XFGetCell("TRUE", "CONSOL", $D$3,"TOT_Entity","Aggregated","Budget_Working",[1]Setup!C9,"PERIODIC",$B811,"TOPFLOW","TOP","TOP","10",$C811,"top3","Open_Acute_DIV1","TOP5","TOP6","REPORTED","TOP8")</f>
        <v>2643</v>
      </c>
      <c r="DP811" s="15">
        <f>_xll.OneStreamExcelAddIn.XFFunctions.XFGetCell("TRUE", "CONSOL", $D$3,"TOT_Entity","Aggregated","Budget_Working",[1]Setup!C10,"PERIODIC",$B811,"TOPFLOW","TOP","TOP","10",$C811,"top3","Open_Acute_DIV1","TOP5","TOP6","REPORTED","TOP8")</f>
        <v>2655</v>
      </c>
      <c r="DQ811" s="15">
        <f>_xll.OneStreamExcelAddIn.XFFunctions.XFGetCell("TRUE", "CONSOL", $D$3,"TOT_Entity","Aggregated","Budget_Working",[1]Setup!C11,"PERIODIC",$B811,"TOPFLOW","TOP","TOP","10",$C811,"top3","Open_Acute_DIV1","TOP5","TOP6","REPORTED","TOP8")</f>
        <v>2613</v>
      </c>
      <c r="DR811" s="15">
        <f>_xll.OneStreamExcelAddIn.XFFunctions.XFGetCell("TRUE", "CONSOL", $D$3,"TOT_Entity","Aggregated","Budget_Working",[1]Setup!C12,"PERIODIC",$B811,"TOPFLOW","TOP","TOP","10",$C811,"top3","Open_Acute_DIV1","TOP5","TOP6","REPORTED","TOP8")</f>
        <v>2623</v>
      </c>
      <c r="DS811" s="15">
        <f>_xll.OneStreamExcelAddIn.XFFunctions.XFGetCell("TRUE", "CONSOL", $D$3,"TOT_Entity","Aggregated","Budget_Working",[1]Setup!C13,"PERIODIC",$B811,"TOPFLOW","TOP","TOP","10",$C811,"top3","Open_Acute_DIV1","TOP5","TOP6","REPORTED","TOP8")</f>
        <v>2754</v>
      </c>
      <c r="DT811" s="15">
        <f>_xll.OneStreamExcelAddIn.XFFunctions.XFGetCell("TRUE", "CONSOL", $D$3,"TOT_Entity","Aggregated","Budget_Working",[1]Setup!C14,"PERIODIC",$B811,"TOPFLOW","TOP","TOP","10",$C811,"top3","Open_Acute_DIV1","TOP5","TOP6","REPORTED","TOP8")</f>
        <v>2646</v>
      </c>
      <c r="DU811" s="15">
        <f>_xll.OneStreamExcelAddIn.XFFunctions.XFGetCell("TRUE", "CONSOL", $D$3,"TOT_Entity","Aggregated","Budget_Working",[1]Setup!C15,"PERIODIC",$B811,"TOPFLOW","TOP","TOP","10",$C811,"top3","Open_Acute_DIV1","TOP5","TOP6","REPORTED","TOP8")</f>
        <v>2725</v>
      </c>
    </row>
    <row r="812" spans="2:138" x14ac:dyDescent="0.25">
      <c r="B812" s="51"/>
      <c r="C812" s="51"/>
      <c r="H812" s="138"/>
      <c r="DJ812" s="15">
        <f>_xll.OneStreamExcelAddIn.XFFunctions.XFGetCell("TRUE", "CONSOL", $D$3,"TOT_Entity","Aggregated","Budget_Working",[1]Setup!C4,"PERIODIC",$B812,"TOPFLOW","TOP","TOP","10",$C812,"top3","Open_Acute_DIV1","TOP5","TOP6","REPORTED","TOP8")</f>
        <v>2694</v>
      </c>
      <c r="DK812" s="15">
        <f>_xll.OneStreamExcelAddIn.XFFunctions.XFGetCell("TRUE", "CONSOL", $D$3,"TOT_Entity","Aggregated","Budget_Working",[1]Setup!C5,"PERIODIC",$B812,"TOPFLOW","TOP","TOP","10",$C812,"top3","Open_Acute_DIV1","TOP5","TOP6","REPORTED","TOP8")</f>
        <v>2495</v>
      </c>
      <c r="DL812" s="15">
        <f>_xll.OneStreamExcelAddIn.XFFunctions.XFGetCell("TRUE", "CONSOL", $D$3,"TOT_Entity","Aggregated","Budget_Working",[1]Setup!C6,"PERIODIC",$B812,"TOPFLOW","TOP","TOP","10",$C812,"top3","Open_Acute_DIV1","TOP5","TOP6","REPORTED","TOP8")</f>
        <v>2686</v>
      </c>
      <c r="DM812" s="15">
        <f>_xll.OneStreamExcelAddIn.XFFunctions.XFGetCell("TRUE", "CONSOL", $D$3,"TOT_Entity","Aggregated","Budget_Working",[1]Setup!C7,"PERIODIC",$B812,"TOPFLOW","TOP","TOP","10",$C812,"top3","Open_Acute_DIV1","TOP5","TOP6","REPORTED","TOP8")</f>
        <v>2711</v>
      </c>
      <c r="DN812" s="15">
        <f>_xll.OneStreamExcelAddIn.XFFunctions.XFGetCell("TRUE", "CONSOL", $D$3,"TOT_Entity","Aggregated","Budget_Working",[1]Setup!C8,"PERIODIC",$B812,"TOPFLOW","TOP","TOP","10",$C812,"top3","Open_Acute_DIV1","TOP5","TOP6","REPORTED","TOP8")</f>
        <v>2719</v>
      </c>
      <c r="DO812" s="15">
        <f>_xll.OneStreamExcelAddIn.XFFunctions.XFGetCell("TRUE", "CONSOL", $D$3,"TOT_Entity","Aggregated","Budget_Working",[1]Setup!C9,"PERIODIC",$B812,"TOPFLOW","TOP","TOP","10",$C812,"top3","Open_Acute_DIV1","TOP5","TOP6","REPORTED","TOP8")</f>
        <v>2643</v>
      </c>
      <c r="DP812" s="15">
        <f>_xll.OneStreamExcelAddIn.XFFunctions.XFGetCell("TRUE", "CONSOL", $D$3,"TOT_Entity","Aggregated","Budget_Working",[1]Setup!C10,"PERIODIC",$B812,"TOPFLOW","TOP","TOP","10",$C812,"top3","Open_Acute_DIV1","TOP5","TOP6","REPORTED","TOP8")</f>
        <v>2655</v>
      </c>
      <c r="DQ812" s="15">
        <f>_xll.OneStreamExcelAddIn.XFFunctions.XFGetCell("TRUE", "CONSOL", $D$3,"TOT_Entity","Aggregated","Budget_Working",[1]Setup!C11,"PERIODIC",$B812,"TOPFLOW","TOP","TOP","10",$C812,"top3","Open_Acute_DIV1","TOP5","TOP6","REPORTED","TOP8")</f>
        <v>2613</v>
      </c>
      <c r="DR812" s="15">
        <f>_xll.OneStreamExcelAddIn.XFFunctions.XFGetCell("TRUE", "CONSOL", $D$3,"TOT_Entity","Aggregated","Budget_Working",[1]Setup!C12,"PERIODIC",$B812,"TOPFLOW","TOP","TOP","10",$C812,"top3","Open_Acute_DIV1","TOP5","TOP6","REPORTED","TOP8")</f>
        <v>2623</v>
      </c>
      <c r="DS812" s="15">
        <f>_xll.OneStreamExcelAddIn.XFFunctions.XFGetCell("TRUE", "CONSOL", $D$3,"TOT_Entity","Aggregated","Budget_Working",[1]Setup!C13,"PERIODIC",$B812,"TOPFLOW","TOP","TOP","10",$C812,"top3","Open_Acute_DIV1","TOP5","TOP6","REPORTED","TOP8")</f>
        <v>2754</v>
      </c>
      <c r="DT812" s="15">
        <f>_xll.OneStreamExcelAddIn.XFFunctions.XFGetCell("TRUE", "CONSOL", $D$3,"TOT_Entity","Aggregated","Budget_Working",[1]Setup!C14,"PERIODIC",$B812,"TOPFLOW","TOP","TOP","10",$C812,"top3","Open_Acute_DIV1","TOP5","TOP6","REPORTED","TOP8")</f>
        <v>2646</v>
      </c>
      <c r="DU812" s="15">
        <f>_xll.OneStreamExcelAddIn.XFFunctions.XFGetCell("TRUE", "CONSOL", $D$3,"TOT_Entity","Aggregated","Budget_Working",[1]Setup!C15,"PERIODIC",$B812,"TOPFLOW","TOP","TOP","10",$C812,"top3","Open_Acute_DIV1","TOP5","TOP6","REPORTED","TOP8")</f>
        <v>2725</v>
      </c>
    </row>
    <row r="813" spans="2:138" x14ac:dyDescent="0.25">
      <c r="B813" s="51"/>
      <c r="C813" s="51"/>
      <c r="H813" s="138"/>
      <c r="DJ813" s="15">
        <f>_xll.OneStreamExcelAddIn.XFFunctions.XFGetCell("TRUE", "CONSOL", $D$3,"TOT_Entity","Aggregated","Budget_Working",[1]Setup!C4,"PERIODIC",$B813,"TOPFLOW","TOP","TOP","10",$C813,"top3","Open_Acute_DIV1","TOP5","TOP6","REPORTED","TOP8")</f>
        <v>2694</v>
      </c>
      <c r="DK813" s="15">
        <f>_xll.OneStreamExcelAddIn.XFFunctions.XFGetCell("TRUE", "CONSOL", $D$3,"TOT_Entity","Aggregated","Budget_Working",[1]Setup!C5,"PERIODIC",$B813,"TOPFLOW","TOP","TOP","10",$C813,"top3","Open_Acute_DIV1","TOP5","TOP6","REPORTED","TOP8")</f>
        <v>2495</v>
      </c>
      <c r="DL813" s="15">
        <f>_xll.OneStreamExcelAddIn.XFFunctions.XFGetCell("TRUE", "CONSOL", $D$3,"TOT_Entity","Aggregated","Budget_Working",[1]Setup!C6,"PERIODIC",$B813,"TOPFLOW","TOP","TOP","10",$C813,"top3","Open_Acute_DIV1","TOP5","TOP6","REPORTED","TOP8")</f>
        <v>2686</v>
      </c>
      <c r="DM813" s="15">
        <f>_xll.OneStreamExcelAddIn.XFFunctions.XFGetCell("TRUE", "CONSOL", $D$3,"TOT_Entity","Aggregated","Budget_Working",[1]Setup!C7,"PERIODIC",$B813,"TOPFLOW","TOP","TOP","10",$C813,"top3","Open_Acute_DIV1","TOP5","TOP6","REPORTED","TOP8")</f>
        <v>2711</v>
      </c>
      <c r="DN813" s="15">
        <f>_xll.OneStreamExcelAddIn.XFFunctions.XFGetCell("TRUE", "CONSOL", $D$3,"TOT_Entity","Aggregated","Budget_Working",[1]Setup!C8,"PERIODIC",$B813,"TOPFLOW","TOP","TOP","10",$C813,"top3","Open_Acute_DIV1","TOP5","TOP6","REPORTED","TOP8")</f>
        <v>2719</v>
      </c>
      <c r="DO813" s="15">
        <f>_xll.OneStreamExcelAddIn.XFFunctions.XFGetCell("TRUE", "CONSOL", $D$3,"TOT_Entity","Aggregated","Budget_Working",[1]Setup!C9,"PERIODIC",$B813,"TOPFLOW","TOP","TOP","10",$C813,"top3","Open_Acute_DIV1","TOP5","TOP6","REPORTED","TOP8")</f>
        <v>2643</v>
      </c>
      <c r="DP813" s="15">
        <f>_xll.OneStreamExcelAddIn.XFFunctions.XFGetCell("TRUE", "CONSOL", $D$3,"TOT_Entity","Aggregated","Budget_Working",[1]Setup!C10,"PERIODIC",$B813,"TOPFLOW","TOP","TOP","10",$C813,"top3","Open_Acute_DIV1","TOP5","TOP6","REPORTED","TOP8")</f>
        <v>2655</v>
      </c>
      <c r="DQ813" s="15">
        <f>_xll.OneStreamExcelAddIn.XFFunctions.XFGetCell("TRUE", "CONSOL", $D$3,"TOT_Entity","Aggregated","Budget_Working",[1]Setup!C11,"PERIODIC",$B813,"TOPFLOW","TOP","TOP","10",$C813,"top3","Open_Acute_DIV1","TOP5","TOP6","REPORTED","TOP8")</f>
        <v>2613</v>
      </c>
      <c r="DR813" s="15">
        <f>_xll.OneStreamExcelAddIn.XFFunctions.XFGetCell("TRUE", "CONSOL", $D$3,"TOT_Entity","Aggregated","Budget_Working",[1]Setup!C12,"PERIODIC",$B813,"TOPFLOW","TOP","TOP","10",$C813,"top3","Open_Acute_DIV1","TOP5","TOP6","REPORTED","TOP8")</f>
        <v>2623</v>
      </c>
      <c r="DS813" s="15">
        <f>_xll.OneStreamExcelAddIn.XFFunctions.XFGetCell("TRUE", "CONSOL", $D$3,"TOT_Entity","Aggregated","Budget_Working",[1]Setup!C13,"PERIODIC",$B813,"TOPFLOW","TOP","TOP","10",$C813,"top3","Open_Acute_DIV1","TOP5","TOP6","REPORTED","TOP8")</f>
        <v>2754</v>
      </c>
      <c r="DT813" s="15">
        <f>_xll.OneStreamExcelAddIn.XFFunctions.XFGetCell("TRUE", "CONSOL", $D$3,"TOT_Entity","Aggregated","Budget_Working",[1]Setup!C14,"PERIODIC",$B813,"TOPFLOW","TOP","TOP","10",$C813,"top3","Open_Acute_DIV1","TOP5","TOP6","REPORTED","TOP8")</f>
        <v>2646</v>
      </c>
      <c r="DU813" s="15">
        <f>_xll.OneStreamExcelAddIn.XFFunctions.XFGetCell("TRUE", "CONSOL", $D$3,"TOT_Entity","Aggregated","Budget_Working",[1]Setup!C15,"PERIODIC",$B813,"TOPFLOW","TOP","TOP","10",$C813,"top3","Open_Acute_DIV1","TOP5","TOP6","REPORTED","TOP8")</f>
        <v>2725</v>
      </c>
    </row>
    <row r="814" spans="2:138" x14ac:dyDescent="0.25">
      <c r="B814" s="51"/>
      <c r="C814" s="51"/>
      <c r="H814" s="138"/>
      <c r="DJ814" s="15">
        <f>_xll.OneStreamExcelAddIn.XFFunctions.XFGetCell("TRUE", "CONSOL", $D$3,"TOT_Entity","Aggregated","Budget_Working",[1]Setup!C4,"PERIODIC",$B814,"TOPFLOW","TOP","TOP","10",$C814,"top3","Open_Acute_DIV1","TOP5","TOP6","REPORTED","TOP8")</f>
        <v>2694</v>
      </c>
      <c r="DK814" s="15">
        <f>_xll.OneStreamExcelAddIn.XFFunctions.XFGetCell("TRUE", "CONSOL", $D$3,"TOT_Entity","Aggregated","Budget_Working",[1]Setup!C5,"PERIODIC",$B814,"TOPFLOW","TOP","TOP","10",$C814,"top3","Open_Acute_DIV1","TOP5","TOP6","REPORTED","TOP8")</f>
        <v>2495</v>
      </c>
      <c r="DL814" s="15">
        <f>_xll.OneStreamExcelAddIn.XFFunctions.XFGetCell("TRUE", "CONSOL", $D$3,"TOT_Entity","Aggregated","Budget_Working",[1]Setup!C6,"PERIODIC",$B814,"TOPFLOW","TOP","TOP","10",$C814,"top3","Open_Acute_DIV1","TOP5","TOP6","REPORTED","TOP8")</f>
        <v>2686</v>
      </c>
      <c r="DM814" s="15">
        <f>_xll.OneStreamExcelAddIn.XFFunctions.XFGetCell("TRUE", "CONSOL", $D$3,"TOT_Entity","Aggregated","Budget_Working",[1]Setup!C7,"PERIODIC",$B814,"TOPFLOW","TOP","TOP","10",$C814,"top3","Open_Acute_DIV1","TOP5","TOP6","REPORTED","TOP8")</f>
        <v>2711</v>
      </c>
      <c r="DN814" s="15">
        <f>_xll.OneStreamExcelAddIn.XFFunctions.XFGetCell("TRUE", "CONSOL", $D$3,"TOT_Entity","Aggregated","Budget_Working",[1]Setup!C8,"PERIODIC",$B814,"TOPFLOW","TOP","TOP","10",$C814,"top3","Open_Acute_DIV1","TOP5","TOP6","REPORTED","TOP8")</f>
        <v>2719</v>
      </c>
      <c r="DO814" s="15">
        <f>_xll.OneStreamExcelAddIn.XFFunctions.XFGetCell("TRUE", "CONSOL", $D$3,"TOT_Entity","Aggregated","Budget_Working",[1]Setup!C9,"PERIODIC",$B814,"TOPFLOW","TOP","TOP","10",$C814,"top3","Open_Acute_DIV1","TOP5","TOP6","REPORTED","TOP8")</f>
        <v>2643</v>
      </c>
      <c r="DP814" s="15">
        <f>_xll.OneStreamExcelAddIn.XFFunctions.XFGetCell("TRUE", "CONSOL", $D$3,"TOT_Entity","Aggregated","Budget_Working",[1]Setup!C10,"PERIODIC",$B814,"TOPFLOW","TOP","TOP","10",$C814,"top3","Open_Acute_DIV1","TOP5","TOP6","REPORTED","TOP8")</f>
        <v>2655</v>
      </c>
      <c r="DQ814" s="15">
        <f>_xll.OneStreamExcelAddIn.XFFunctions.XFGetCell("TRUE", "CONSOL", $D$3,"TOT_Entity","Aggregated","Budget_Working",[1]Setup!C11,"PERIODIC",$B814,"TOPFLOW","TOP","TOP","10",$C814,"top3","Open_Acute_DIV1","TOP5","TOP6","REPORTED","TOP8")</f>
        <v>2613</v>
      </c>
      <c r="DR814" s="15">
        <f>_xll.OneStreamExcelAddIn.XFFunctions.XFGetCell("TRUE", "CONSOL", $D$3,"TOT_Entity","Aggregated","Budget_Working",[1]Setup!C12,"PERIODIC",$B814,"TOPFLOW","TOP","TOP","10",$C814,"top3","Open_Acute_DIV1","TOP5","TOP6","REPORTED","TOP8")</f>
        <v>2623</v>
      </c>
      <c r="DS814" s="15">
        <f>_xll.OneStreamExcelAddIn.XFFunctions.XFGetCell("TRUE", "CONSOL", $D$3,"TOT_Entity","Aggregated","Budget_Working",[1]Setup!C13,"PERIODIC",$B814,"TOPFLOW","TOP","TOP","10",$C814,"top3","Open_Acute_DIV1","TOP5","TOP6","REPORTED","TOP8")</f>
        <v>2754</v>
      </c>
      <c r="DT814" s="15">
        <f>_xll.OneStreamExcelAddIn.XFFunctions.XFGetCell("TRUE", "CONSOL", $D$3,"TOT_Entity","Aggregated","Budget_Working",[1]Setup!C14,"PERIODIC",$B814,"TOPFLOW","TOP","TOP","10",$C814,"top3","Open_Acute_DIV1","TOP5","TOP6","REPORTED","TOP8")</f>
        <v>2646</v>
      </c>
      <c r="DU814" s="15">
        <f>_xll.OneStreamExcelAddIn.XFFunctions.XFGetCell("TRUE", "CONSOL", $D$3,"TOT_Entity","Aggregated","Budget_Working",[1]Setup!C15,"PERIODIC",$B814,"TOPFLOW","TOP","TOP","10",$C814,"top3","Open_Acute_DIV1","TOP5","TOP6","REPORTED","TOP8")</f>
        <v>2725</v>
      </c>
    </row>
    <row r="815" spans="2:138" x14ac:dyDescent="0.25">
      <c r="B815" s="51"/>
      <c r="C815" s="51"/>
      <c r="H815" s="138"/>
      <c r="DJ815" s="15">
        <f>_xll.OneStreamExcelAddIn.XFFunctions.XFGetCell("TRUE", "CONSOL", $D$3,"TOT_Entity","Aggregated","Budget_Working",[1]Setup!C4,"PERIODIC",$B815,"TOPFLOW","TOP","TOP","10",$C815,"top3","Open_Acute_DIV1","TOP5","TOP6","REPORTED","TOP8")</f>
        <v>2694</v>
      </c>
      <c r="DK815" s="15">
        <f>_xll.OneStreamExcelAddIn.XFFunctions.XFGetCell("TRUE", "CONSOL", $D$3,"TOT_Entity","Aggregated","Budget_Working",[1]Setup!C5,"PERIODIC",$B815,"TOPFLOW","TOP","TOP","10",$C815,"top3","Open_Acute_DIV1","TOP5","TOP6","REPORTED","TOP8")</f>
        <v>2495</v>
      </c>
      <c r="DL815" s="15">
        <f>_xll.OneStreamExcelAddIn.XFFunctions.XFGetCell("TRUE", "CONSOL", $D$3,"TOT_Entity","Aggregated","Budget_Working",[1]Setup!C6,"PERIODIC",$B815,"TOPFLOW","TOP","TOP","10",$C815,"top3","Open_Acute_DIV1","TOP5","TOP6","REPORTED","TOP8")</f>
        <v>2686</v>
      </c>
      <c r="DM815" s="15">
        <f>_xll.OneStreamExcelAddIn.XFFunctions.XFGetCell("TRUE", "CONSOL", $D$3,"TOT_Entity","Aggregated","Budget_Working",[1]Setup!C7,"PERIODIC",$B815,"TOPFLOW","TOP","TOP","10",$C815,"top3","Open_Acute_DIV1","TOP5","TOP6","REPORTED","TOP8")</f>
        <v>2711</v>
      </c>
      <c r="DN815" s="15">
        <f>_xll.OneStreamExcelAddIn.XFFunctions.XFGetCell("TRUE", "CONSOL", $D$3,"TOT_Entity","Aggregated","Budget_Working",[1]Setup!C8,"PERIODIC",$B815,"TOPFLOW","TOP","TOP","10",$C815,"top3","Open_Acute_DIV1","TOP5","TOP6","REPORTED","TOP8")</f>
        <v>2719</v>
      </c>
      <c r="DO815" s="15">
        <f>_xll.OneStreamExcelAddIn.XFFunctions.XFGetCell("TRUE", "CONSOL", $D$3,"TOT_Entity","Aggregated","Budget_Working",[1]Setup!C9,"PERIODIC",$B815,"TOPFLOW","TOP","TOP","10",$C815,"top3","Open_Acute_DIV1","TOP5","TOP6","REPORTED","TOP8")</f>
        <v>2643</v>
      </c>
      <c r="DP815" s="15">
        <f>_xll.OneStreamExcelAddIn.XFFunctions.XFGetCell("TRUE", "CONSOL", $D$3,"TOT_Entity","Aggregated","Budget_Working",[1]Setup!C10,"PERIODIC",$B815,"TOPFLOW","TOP","TOP","10",$C815,"top3","Open_Acute_DIV1","TOP5","TOP6","REPORTED","TOP8")</f>
        <v>2655</v>
      </c>
      <c r="DQ815" s="15">
        <f>_xll.OneStreamExcelAddIn.XFFunctions.XFGetCell("TRUE", "CONSOL", $D$3,"TOT_Entity","Aggregated","Budget_Working",[1]Setup!C11,"PERIODIC",$B815,"TOPFLOW","TOP","TOP","10",$C815,"top3","Open_Acute_DIV1","TOP5","TOP6","REPORTED","TOP8")</f>
        <v>2613</v>
      </c>
      <c r="DR815" s="15">
        <f>_xll.OneStreamExcelAddIn.XFFunctions.XFGetCell("TRUE", "CONSOL", $D$3,"TOT_Entity","Aggregated","Budget_Working",[1]Setup!C12,"PERIODIC",$B815,"TOPFLOW","TOP","TOP","10",$C815,"top3","Open_Acute_DIV1","TOP5","TOP6","REPORTED","TOP8")</f>
        <v>2623</v>
      </c>
      <c r="DS815" s="15">
        <f>_xll.OneStreamExcelAddIn.XFFunctions.XFGetCell("TRUE", "CONSOL", $D$3,"TOT_Entity","Aggregated","Budget_Working",[1]Setup!C13,"PERIODIC",$B815,"TOPFLOW","TOP","TOP","10",$C815,"top3","Open_Acute_DIV1","TOP5","TOP6","REPORTED","TOP8")</f>
        <v>2754</v>
      </c>
      <c r="DT815" s="15">
        <f>_xll.OneStreamExcelAddIn.XFFunctions.XFGetCell("TRUE", "CONSOL", $D$3,"TOT_Entity","Aggregated","Budget_Working",[1]Setup!C14,"PERIODIC",$B815,"TOPFLOW","TOP","TOP","10",$C815,"top3","Open_Acute_DIV1","TOP5","TOP6","REPORTED","TOP8")</f>
        <v>2646</v>
      </c>
      <c r="DU815" s="15">
        <f>_xll.OneStreamExcelAddIn.XFFunctions.XFGetCell("TRUE", "CONSOL", $D$3,"TOT_Entity","Aggregated","Budget_Working",[1]Setup!C15,"PERIODIC",$B815,"TOPFLOW","TOP","TOP","10",$C815,"top3","Open_Acute_DIV1","TOP5","TOP6","REPORTED","TOP8")</f>
        <v>2725</v>
      </c>
    </row>
    <row r="816" spans="2:138" x14ac:dyDescent="0.25">
      <c r="B816" s="51"/>
      <c r="C816" s="51"/>
      <c r="H816" s="138"/>
      <c r="DJ816" s="15">
        <f>_xll.OneStreamExcelAddIn.XFFunctions.XFGetCell("TRUE", "CONSOL", $D$3,"TOT_Entity","Aggregated","Budget_Working",[1]Setup!C4,"PERIODIC",$B816,"TOPFLOW","TOP","TOP","10",$C816,"top3","Open_Acute_DIV1","TOP5","TOP6","REPORTED","TOP8")</f>
        <v>2694</v>
      </c>
      <c r="DK816" s="15">
        <f>_xll.OneStreamExcelAddIn.XFFunctions.XFGetCell("TRUE", "CONSOL", $D$3,"TOT_Entity","Aggregated","Budget_Working",[1]Setup!C5,"PERIODIC",$B816,"TOPFLOW","TOP","TOP","10",$C816,"top3","Open_Acute_DIV1","TOP5","TOP6","REPORTED","TOP8")</f>
        <v>2495</v>
      </c>
      <c r="DL816" s="15">
        <f>_xll.OneStreamExcelAddIn.XFFunctions.XFGetCell("TRUE", "CONSOL", $D$3,"TOT_Entity","Aggregated","Budget_Working",[1]Setup!C6,"PERIODIC",$B816,"TOPFLOW","TOP","TOP","10",$C816,"top3","Open_Acute_DIV1","TOP5","TOP6","REPORTED","TOP8")</f>
        <v>2686</v>
      </c>
      <c r="DM816" s="15">
        <f>_xll.OneStreamExcelAddIn.XFFunctions.XFGetCell("TRUE", "CONSOL", $D$3,"TOT_Entity","Aggregated","Budget_Working",[1]Setup!C7,"PERIODIC",$B816,"TOPFLOW","TOP","TOP","10",$C816,"top3","Open_Acute_DIV1","TOP5","TOP6","REPORTED","TOP8")</f>
        <v>2711</v>
      </c>
      <c r="DN816" s="15">
        <f>_xll.OneStreamExcelAddIn.XFFunctions.XFGetCell("TRUE", "CONSOL", $D$3,"TOT_Entity","Aggregated","Budget_Working",[1]Setup!C8,"PERIODIC",$B816,"TOPFLOW","TOP","TOP","10",$C816,"top3","Open_Acute_DIV1","TOP5","TOP6","REPORTED","TOP8")</f>
        <v>2719</v>
      </c>
      <c r="DO816" s="15">
        <f>_xll.OneStreamExcelAddIn.XFFunctions.XFGetCell("TRUE", "CONSOL", $D$3,"TOT_Entity","Aggregated","Budget_Working",[1]Setup!C9,"PERIODIC",$B816,"TOPFLOW","TOP","TOP","10",$C816,"top3","Open_Acute_DIV1","TOP5","TOP6","REPORTED","TOP8")</f>
        <v>2643</v>
      </c>
      <c r="DP816" s="15">
        <f>_xll.OneStreamExcelAddIn.XFFunctions.XFGetCell("TRUE", "CONSOL", $D$3,"TOT_Entity","Aggregated","Budget_Working",[1]Setup!C10,"PERIODIC",$B816,"TOPFLOW","TOP","TOP","10",$C816,"top3","Open_Acute_DIV1","TOP5","TOP6","REPORTED","TOP8")</f>
        <v>2655</v>
      </c>
      <c r="DQ816" s="15">
        <f>_xll.OneStreamExcelAddIn.XFFunctions.XFGetCell("TRUE", "CONSOL", $D$3,"TOT_Entity","Aggregated","Budget_Working",[1]Setup!C11,"PERIODIC",$B816,"TOPFLOW","TOP","TOP","10",$C816,"top3","Open_Acute_DIV1","TOP5","TOP6","REPORTED","TOP8")</f>
        <v>2613</v>
      </c>
      <c r="DR816" s="15">
        <f>_xll.OneStreamExcelAddIn.XFFunctions.XFGetCell("TRUE", "CONSOL", $D$3,"TOT_Entity","Aggregated","Budget_Working",[1]Setup!C12,"PERIODIC",$B816,"TOPFLOW","TOP","TOP","10",$C816,"top3","Open_Acute_DIV1","TOP5","TOP6","REPORTED","TOP8")</f>
        <v>2623</v>
      </c>
      <c r="DS816" s="15">
        <f>_xll.OneStreamExcelAddIn.XFFunctions.XFGetCell("TRUE", "CONSOL", $D$3,"TOT_Entity","Aggregated","Budget_Working",[1]Setup!C13,"PERIODIC",$B816,"TOPFLOW","TOP","TOP","10",$C816,"top3","Open_Acute_DIV1","TOP5","TOP6","REPORTED","TOP8")</f>
        <v>2754</v>
      </c>
      <c r="DT816" s="15">
        <f>_xll.OneStreamExcelAddIn.XFFunctions.XFGetCell("TRUE", "CONSOL", $D$3,"TOT_Entity","Aggregated","Budget_Working",[1]Setup!C14,"PERIODIC",$B816,"TOPFLOW","TOP","TOP","10",$C816,"top3","Open_Acute_DIV1","TOP5","TOP6","REPORTED","TOP8")</f>
        <v>2646</v>
      </c>
      <c r="DU816" s="15">
        <f>_xll.OneStreamExcelAddIn.XFFunctions.XFGetCell("TRUE", "CONSOL", $D$3,"TOT_Entity","Aggregated","Budget_Working",[1]Setup!C15,"PERIODIC",$B816,"TOPFLOW","TOP","TOP","10",$C816,"top3","Open_Acute_DIV1","TOP5","TOP6","REPORTED","TOP8")</f>
        <v>2725</v>
      </c>
    </row>
    <row r="817" spans="2:125" x14ac:dyDescent="0.25">
      <c r="B817" s="51"/>
      <c r="C817" s="51"/>
      <c r="H817" s="138"/>
      <c r="DJ817" s="15">
        <f>_xll.OneStreamExcelAddIn.XFFunctions.XFGetCell("TRUE", "CONSOL", $D$3,"TOT_Entity","Aggregated","Budget_Working",[1]Setup!C4,"PERIODIC",$B817,"TOPFLOW","TOP","TOP","10",$C817,"top3","Open_Acute_DIV1","TOP5","TOP6","REPORTED","TOP8")</f>
        <v>2694</v>
      </c>
      <c r="DK817" s="15">
        <f>_xll.OneStreamExcelAddIn.XFFunctions.XFGetCell("TRUE", "CONSOL", $D$3,"TOT_Entity","Aggregated","Budget_Working",[1]Setup!C5,"PERIODIC",$B817,"TOPFLOW","TOP","TOP","10",$C817,"top3","Open_Acute_DIV1","TOP5","TOP6","REPORTED","TOP8")</f>
        <v>2495</v>
      </c>
      <c r="DL817" s="15">
        <f>_xll.OneStreamExcelAddIn.XFFunctions.XFGetCell("TRUE", "CONSOL", $D$3,"TOT_Entity","Aggregated","Budget_Working",[1]Setup!C6,"PERIODIC",$B817,"TOPFLOW","TOP","TOP","10",$C817,"top3","Open_Acute_DIV1","TOP5","TOP6","REPORTED","TOP8")</f>
        <v>2686</v>
      </c>
      <c r="DM817" s="15">
        <f>_xll.OneStreamExcelAddIn.XFFunctions.XFGetCell("TRUE", "CONSOL", $D$3,"TOT_Entity","Aggregated","Budget_Working",[1]Setup!C7,"PERIODIC",$B817,"TOPFLOW","TOP","TOP","10",$C817,"top3","Open_Acute_DIV1","TOP5","TOP6","REPORTED","TOP8")</f>
        <v>2711</v>
      </c>
      <c r="DN817" s="15">
        <f>_xll.OneStreamExcelAddIn.XFFunctions.XFGetCell("TRUE", "CONSOL", $D$3,"TOT_Entity","Aggregated","Budget_Working",[1]Setup!C8,"PERIODIC",$B817,"TOPFLOW","TOP","TOP","10",$C817,"top3","Open_Acute_DIV1","TOP5","TOP6","REPORTED","TOP8")</f>
        <v>2719</v>
      </c>
      <c r="DO817" s="15">
        <f>_xll.OneStreamExcelAddIn.XFFunctions.XFGetCell("TRUE", "CONSOL", $D$3,"TOT_Entity","Aggregated","Budget_Working",[1]Setup!C9,"PERIODIC",$B817,"TOPFLOW","TOP","TOP","10",$C817,"top3","Open_Acute_DIV1","TOP5","TOP6","REPORTED","TOP8")</f>
        <v>2643</v>
      </c>
      <c r="DP817" s="15">
        <f>_xll.OneStreamExcelAddIn.XFFunctions.XFGetCell("TRUE", "CONSOL", $D$3,"TOT_Entity","Aggregated","Budget_Working",[1]Setup!C10,"PERIODIC",$B817,"TOPFLOW","TOP","TOP","10",$C817,"top3","Open_Acute_DIV1","TOP5","TOP6","REPORTED","TOP8")</f>
        <v>2655</v>
      </c>
      <c r="DQ817" s="15">
        <f>_xll.OneStreamExcelAddIn.XFFunctions.XFGetCell("TRUE", "CONSOL", $D$3,"TOT_Entity","Aggregated","Budget_Working",[1]Setup!C11,"PERIODIC",$B817,"TOPFLOW","TOP","TOP","10",$C817,"top3","Open_Acute_DIV1","TOP5","TOP6","REPORTED","TOP8")</f>
        <v>2613</v>
      </c>
      <c r="DR817" s="15">
        <f>_xll.OneStreamExcelAddIn.XFFunctions.XFGetCell("TRUE", "CONSOL", $D$3,"TOT_Entity","Aggregated","Budget_Working",[1]Setup!C12,"PERIODIC",$B817,"TOPFLOW","TOP","TOP","10",$C817,"top3","Open_Acute_DIV1","TOP5","TOP6","REPORTED","TOP8")</f>
        <v>2623</v>
      </c>
      <c r="DS817" s="15">
        <f>_xll.OneStreamExcelAddIn.XFFunctions.XFGetCell("TRUE", "CONSOL", $D$3,"TOT_Entity","Aggregated","Budget_Working",[1]Setup!C13,"PERIODIC",$B817,"TOPFLOW","TOP","TOP","10",$C817,"top3","Open_Acute_DIV1","TOP5","TOP6","REPORTED","TOP8")</f>
        <v>2754</v>
      </c>
      <c r="DT817" s="15">
        <f>_xll.OneStreamExcelAddIn.XFFunctions.XFGetCell("TRUE", "CONSOL", $D$3,"TOT_Entity","Aggregated","Budget_Working",[1]Setup!C14,"PERIODIC",$B817,"TOPFLOW","TOP","TOP","10",$C817,"top3","Open_Acute_DIV1","TOP5","TOP6","REPORTED","TOP8")</f>
        <v>2646</v>
      </c>
      <c r="DU817" s="15">
        <f>_xll.OneStreamExcelAddIn.XFFunctions.XFGetCell("TRUE", "CONSOL", $D$3,"TOT_Entity","Aggregated","Budget_Working",[1]Setup!C15,"PERIODIC",$B817,"TOPFLOW","TOP","TOP","10",$C817,"top3","Open_Acute_DIV1","TOP5","TOP6","REPORTED","TOP8")</f>
        <v>2725</v>
      </c>
    </row>
    <row r="818" spans="2:125" x14ac:dyDescent="0.25">
      <c r="B818" s="51"/>
      <c r="C818" s="51"/>
      <c r="H818" s="138"/>
      <c r="DJ818" s="15">
        <f>_xll.OneStreamExcelAddIn.XFFunctions.XFGetCell("TRUE", "CONSOL", $D$3,"TOT_Entity","Aggregated","Budget_Working",[1]Setup!C4,"PERIODIC",$B818,"TOPFLOW","TOP","TOP","10",$C818,"top3","Open_Acute_DIV1","TOP5","TOP6","REPORTED","TOP8")</f>
        <v>2694</v>
      </c>
      <c r="DK818" s="15">
        <f>_xll.OneStreamExcelAddIn.XFFunctions.XFGetCell("TRUE", "CONSOL", $D$3,"TOT_Entity","Aggregated","Budget_Working",[1]Setup!C5,"PERIODIC",$B818,"TOPFLOW","TOP","TOP","10",$C818,"top3","Open_Acute_DIV1","TOP5","TOP6","REPORTED","TOP8")</f>
        <v>2495</v>
      </c>
      <c r="DL818" s="15">
        <f>_xll.OneStreamExcelAddIn.XFFunctions.XFGetCell("TRUE", "CONSOL", $D$3,"TOT_Entity","Aggregated","Budget_Working",[1]Setup!C6,"PERIODIC",$B818,"TOPFLOW","TOP","TOP","10",$C818,"top3","Open_Acute_DIV1","TOP5","TOP6","REPORTED","TOP8")</f>
        <v>2686</v>
      </c>
      <c r="DM818" s="15">
        <f>_xll.OneStreamExcelAddIn.XFFunctions.XFGetCell("TRUE", "CONSOL", $D$3,"TOT_Entity","Aggregated","Budget_Working",[1]Setup!C7,"PERIODIC",$B818,"TOPFLOW","TOP","TOP","10",$C818,"top3","Open_Acute_DIV1","TOP5","TOP6","REPORTED","TOP8")</f>
        <v>2711</v>
      </c>
      <c r="DN818" s="15">
        <f>_xll.OneStreamExcelAddIn.XFFunctions.XFGetCell("TRUE", "CONSOL", $D$3,"TOT_Entity","Aggregated","Budget_Working",[1]Setup!C8,"PERIODIC",$B818,"TOPFLOW","TOP","TOP","10",$C818,"top3","Open_Acute_DIV1","TOP5","TOP6","REPORTED","TOP8")</f>
        <v>2719</v>
      </c>
      <c r="DO818" s="15">
        <f>_xll.OneStreamExcelAddIn.XFFunctions.XFGetCell("TRUE", "CONSOL", $D$3,"TOT_Entity","Aggregated","Budget_Working",[1]Setup!C9,"PERIODIC",$B818,"TOPFLOW","TOP","TOP","10",$C818,"top3","Open_Acute_DIV1","TOP5","TOP6","REPORTED","TOP8")</f>
        <v>2643</v>
      </c>
      <c r="DP818" s="15">
        <f>_xll.OneStreamExcelAddIn.XFFunctions.XFGetCell("TRUE", "CONSOL", $D$3,"TOT_Entity","Aggregated","Budget_Working",[1]Setup!C10,"PERIODIC",$B818,"TOPFLOW","TOP","TOP","10",$C818,"top3","Open_Acute_DIV1","TOP5","TOP6","REPORTED","TOP8")</f>
        <v>2655</v>
      </c>
      <c r="DQ818" s="15">
        <f>_xll.OneStreamExcelAddIn.XFFunctions.XFGetCell("TRUE", "CONSOL", $D$3,"TOT_Entity","Aggregated","Budget_Working",[1]Setup!C11,"PERIODIC",$B818,"TOPFLOW","TOP","TOP","10",$C818,"top3","Open_Acute_DIV1","TOP5","TOP6","REPORTED","TOP8")</f>
        <v>2613</v>
      </c>
      <c r="DR818" s="15">
        <f>_xll.OneStreamExcelAddIn.XFFunctions.XFGetCell("TRUE", "CONSOL", $D$3,"TOT_Entity","Aggregated","Budget_Working",[1]Setup!C12,"PERIODIC",$B818,"TOPFLOW","TOP","TOP","10",$C818,"top3","Open_Acute_DIV1","TOP5","TOP6","REPORTED","TOP8")</f>
        <v>2623</v>
      </c>
      <c r="DS818" s="15">
        <f>_xll.OneStreamExcelAddIn.XFFunctions.XFGetCell("TRUE", "CONSOL", $D$3,"TOT_Entity","Aggregated","Budget_Working",[1]Setup!C13,"PERIODIC",$B818,"TOPFLOW","TOP","TOP","10",$C818,"top3","Open_Acute_DIV1","TOP5","TOP6","REPORTED","TOP8")</f>
        <v>2754</v>
      </c>
      <c r="DT818" s="15">
        <f>_xll.OneStreamExcelAddIn.XFFunctions.XFGetCell("TRUE", "CONSOL", $D$3,"TOT_Entity","Aggregated","Budget_Working",[1]Setup!C14,"PERIODIC",$B818,"TOPFLOW","TOP","TOP","10",$C818,"top3","Open_Acute_DIV1","TOP5","TOP6","REPORTED","TOP8")</f>
        <v>2646</v>
      </c>
      <c r="DU818" s="15">
        <f>_xll.OneStreamExcelAddIn.XFFunctions.XFGetCell("TRUE", "CONSOL", $D$3,"TOT_Entity","Aggregated","Budget_Working",[1]Setup!C15,"PERIODIC",$B818,"TOPFLOW","TOP","TOP","10",$C818,"top3","Open_Acute_DIV1","TOP5","TOP6","REPORTED","TOP8")</f>
        <v>2725</v>
      </c>
    </row>
    <row r="819" spans="2:125" x14ac:dyDescent="0.25">
      <c r="B819" s="51"/>
      <c r="C819" s="51"/>
      <c r="H819" s="138"/>
      <c r="DJ819" s="15">
        <f>_xll.OneStreamExcelAddIn.XFFunctions.XFGetCell("TRUE", "CONSOL", $D$3,"TOT_Entity","Aggregated","Budget_Working",[1]Setup!C4,"PERIODIC",$B819,"TOPFLOW","TOP","TOP","10",$C819,"top3","Open_Acute_DIV1","TOP5","TOP6","REPORTED","TOP8")</f>
        <v>2694</v>
      </c>
      <c r="DK819" s="15">
        <f>_xll.OneStreamExcelAddIn.XFFunctions.XFGetCell("TRUE", "CONSOL", $D$3,"TOT_Entity","Aggregated","Budget_Working",[1]Setup!C5,"PERIODIC",$B819,"TOPFLOW","TOP","TOP","10",$C819,"top3","Open_Acute_DIV1","TOP5","TOP6","REPORTED","TOP8")</f>
        <v>2495</v>
      </c>
      <c r="DL819" s="15">
        <f>_xll.OneStreamExcelAddIn.XFFunctions.XFGetCell("TRUE", "CONSOL", $D$3,"TOT_Entity","Aggregated","Budget_Working",[1]Setup!C6,"PERIODIC",$B819,"TOPFLOW","TOP","TOP","10",$C819,"top3","Open_Acute_DIV1","TOP5","TOP6","REPORTED","TOP8")</f>
        <v>2686</v>
      </c>
      <c r="DM819" s="15">
        <f>_xll.OneStreamExcelAddIn.XFFunctions.XFGetCell("TRUE", "CONSOL", $D$3,"TOT_Entity","Aggregated","Budget_Working",[1]Setup!C7,"PERIODIC",$B819,"TOPFLOW","TOP","TOP","10",$C819,"top3","Open_Acute_DIV1","TOP5","TOP6","REPORTED","TOP8")</f>
        <v>2711</v>
      </c>
      <c r="DN819" s="15">
        <f>_xll.OneStreamExcelAddIn.XFFunctions.XFGetCell("TRUE", "CONSOL", $D$3,"TOT_Entity","Aggregated","Budget_Working",[1]Setup!C8,"PERIODIC",$B819,"TOPFLOW","TOP","TOP","10",$C819,"top3","Open_Acute_DIV1","TOP5","TOP6","REPORTED","TOP8")</f>
        <v>2719</v>
      </c>
      <c r="DO819" s="15">
        <f>_xll.OneStreamExcelAddIn.XFFunctions.XFGetCell("TRUE", "CONSOL", $D$3,"TOT_Entity","Aggregated","Budget_Working",[1]Setup!C9,"PERIODIC",$B819,"TOPFLOW","TOP","TOP","10",$C819,"top3","Open_Acute_DIV1","TOP5","TOP6","REPORTED","TOP8")</f>
        <v>2643</v>
      </c>
      <c r="DP819" s="15">
        <f>_xll.OneStreamExcelAddIn.XFFunctions.XFGetCell("TRUE", "CONSOL", $D$3,"TOT_Entity","Aggregated","Budget_Working",[1]Setup!C10,"PERIODIC",$B819,"TOPFLOW","TOP","TOP","10",$C819,"top3","Open_Acute_DIV1","TOP5","TOP6","REPORTED","TOP8")</f>
        <v>2655</v>
      </c>
      <c r="DQ819" s="15">
        <f>_xll.OneStreamExcelAddIn.XFFunctions.XFGetCell("TRUE", "CONSOL", $D$3,"TOT_Entity","Aggregated","Budget_Working",[1]Setup!C11,"PERIODIC",$B819,"TOPFLOW","TOP","TOP","10",$C819,"top3","Open_Acute_DIV1","TOP5","TOP6","REPORTED","TOP8")</f>
        <v>2613</v>
      </c>
      <c r="DR819" s="15">
        <f>_xll.OneStreamExcelAddIn.XFFunctions.XFGetCell("TRUE", "CONSOL", $D$3,"TOT_Entity","Aggregated","Budget_Working",[1]Setup!C12,"PERIODIC",$B819,"TOPFLOW","TOP","TOP","10",$C819,"top3","Open_Acute_DIV1","TOP5","TOP6","REPORTED","TOP8")</f>
        <v>2623</v>
      </c>
      <c r="DS819" s="15">
        <f>_xll.OneStreamExcelAddIn.XFFunctions.XFGetCell("TRUE", "CONSOL", $D$3,"TOT_Entity","Aggregated","Budget_Working",[1]Setup!C13,"PERIODIC",$B819,"TOPFLOW","TOP","TOP","10",$C819,"top3","Open_Acute_DIV1","TOP5","TOP6","REPORTED","TOP8")</f>
        <v>2754</v>
      </c>
      <c r="DT819" s="15">
        <f>_xll.OneStreamExcelAddIn.XFFunctions.XFGetCell("TRUE", "CONSOL", $D$3,"TOT_Entity","Aggregated","Budget_Working",[1]Setup!C14,"PERIODIC",$B819,"TOPFLOW","TOP","TOP","10",$C819,"top3","Open_Acute_DIV1","TOP5","TOP6","REPORTED","TOP8")</f>
        <v>2646</v>
      </c>
      <c r="DU819" s="15">
        <f>_xll.OneStreamExcelAddIn.XFFunctions.XFGetCell("TRUE", "CONSOL", $D$3,"TOT_Entity","Aggregated","Budget_Working",[1]Setup!C15,"PERIODIC",$B819,"TOPFLOW","TOP","TOP","10",$C819,"top3","Open_Acute_DIV1","TOP5","TOP6","REPORTED","TOP8")</f>
        <v>2725</v>
      </c>
    </row>
    <row r="820" spans="2:125" x14ac:dyDescent="0.25">
      <c r="H820" s="138"/>
      <c r="DJ820" s="15">
        <f>_xll.OneStreamExcelAddIn.XFFunctions.XFGetCell("TRUE", "CONSOL", $D$3,"TOT_Entity","Aggregated","Budget_Working",[1]Setup!C4,"PERIODIC",$B820,"TOPFLOW","TOP","TOP","10",$C820,"top3","Open_Acute_DIV1","TOP5","TOP6","REPORTED","TOP8")</f>
        <v>2694</v>
      </c>
      <c r="DK820" s="15">
        <f>_xll.OneStreamExcelAddIn.XFFunctions.XFGetCell("TRUE", "CONSOL", $D$3,"TOT_Entity","Aggregated","Budget_Working",[1]Setup!C5,"PERIODIC",$B820,"TOPFLOW","TOP","TOP","10",$C820,"top3","Open_Acute_DIV1","TOP5","TOP6","REPORTED","TOP8")</f>
        <v>2495</v>
      </c>
      <c r="DL820" s="15">
        <f>_xll.OneStreamExcelAddIn.XFFunctions.XFGetCell("TRUE", "CONSOL", $D$3,"TOT_Entity","Aggregated","Budget_Working",[1]Setup!C6,"PERIODIC",$B820,"TOPFLOW","TOP","TOP","10",$C820,"top3","Open_Acute_DIV1","TOP5","TOP6","REPORTED","TOP8")</f>
        <v>2686</v>
      </c>
      <c r="DM820" s="15">
        <f>_xll.OneStreamExcelAddIn.XFFunctions.XFGetCell("TRUE", "CONSOL", $D$3,"TOT_Entity","Aggregated","Budget_Working",[1]Setup!C7,"PERIODIC",$B820,"TOPFLOW","TOP","TOP","10",$C820,"top3","Open_Acute_DIV1","TOP5","TOP6","REPORTED","TOP8")</f>
        <v>2711</v>
      </c>
      <c r="DN820" s="15">
        <f>_xll.OneStreamExcelAddIn.XFFunctions.XFGetCell("TRUE", "CONSOL", $D$3,"TOT_Entity","Aggregated","Budget_Working",[1]Setup!C8,"PERIODIC",$B820,"TOPFLOW","TOP","TOP","10",$C820,"top3","Open_Acute_DIV1","TOP5","TOP6","REPORTED","TOP8")</f>
        <v>2719</v>
      </c>
      <c r="DO820" s="15">
        <f>_xll.OneStreamExcelAddIn.XFFunctions.XFGetCell("TRUE", "CONSOL", $D$3,"TOT_Entity","Aggregated","Budget_Working",[1]Setup!C9,"PERIODIC",$B820,"TOPFLOW","TOP","TOP","10",$C820,"top3","Open_Acute_DIV1","TOP5","TOP6","REPORTED","TOP8")</f>
        <v>2643</v>
      </c>
      <c r="DP820" s="15">
        <f>_xll.OneStreamExcelAddIn.XFFunctions.XFGetCell("TRUE", "CONSOL", $D$3,"TOT_Entity","Aggregated","Budget_Working",[1]Setup!C10,"PERIODIC",$B820,"TOPFLOW","TOP","TOP","10",$C820,"top3","Open_Acute_DIV1","TOP5","TOP6","REPORTED","TOP8")</f>
        <v>2655</v>
      </c>
      <c r="DQ820" s="15">
        <f>_xll.OneStreamExcelAddIn.XFFunctions.XFGetCell("TRUE", "CONSOL", $D$3,"TOT_Entity","Aggregated","Budget_Working",[1]Setup!C11,"PERIODIC",$B820,"TOPFLOW","TOP","TOP","10",$C820,"top3","Open_Acute_DIV1","TOP5","TOP6","REPORTED","TOP8")</f>
        <v>2613</v>
      </c>
      <c r="DR820" s="15">
        <f>_xll.OneStreamExcelAddIn.XFFunctions.XFGetCell("TRUE", "CONSOL", $D$3,"TOT_Entity","Aggregated","Budget_Working",[1]Setup!C12,"PERIODIC",$B820,"TOPFLOW","TOP","TOP","10",$C820,"top3","Open_Acute_DIV1","TOP5","TOP6","REPORTED","TOP8")</f>
        <v>2623</v>
      </c>
      <c r="DS820" s="15">
        <f>_xll.OneStreamExcelAddIn.XFFunctions.XFGetCell("TRUE", "CONSOL", $D$3,"TOT_Entity","Aggregated","Budget_Working",[1]Setup!C13,"PERIODIC",$B820,"TOPFLOW","TOP","TOP","10",$C820,"top3","Open_Acute_DIV1","TOP5","TOP6","REPORTED","TOP8")</f>
        <v>2754</v>
      </c>
      <c r="DT820" s="15">
        <f>_xll.OneStreamExcelAddIn.XFFunctions.XFGetCell("TRUE", "CONSOL", $D$3,"TOT_Entity","Aggregated","Budget_Working",[1]Setup!C14,"PERIODIC",$B820,"TOPFLOW","TOP","TOP","10",$C820,"top3","Open_Acute_DIV1","TOP5","TOP6","REPORTED","TOP8")</f>
        <v>2646</v>
      </c>
      <c r="DU820" s="15">
        <f>_xll.OneStreamExcelAddIn.XFFunctions.XFGetCell("TRUE", "CONSOL", $D$3,"TOT_Entity","Aggregated","Budget_Working",[1]Setup!C15,"PERIODIC",$B820,"TOPFLOW","TOP","TOP","10",$C820,"top3","Open_Acute_DIV1","TOP5","TOP6","REPORTED","TOP8")</f>
        <v>2725</v>
      </c>
    </row>
    <row r="821" spans="2:125" x14ac:dyDescent="0.25">
      <c r="H821" s="138"/>
      <c r="DJ821" s="15">
        <f>_xll.OneStreamExcelAddIn.XFFunctions.XFGetCell("TRUE", "CONSOL", $D$3,"TOT_Entity","Aggregated","Budget_Working",[1]Setup!C4,"PERIODIC",$B821,"TOPFLOW","TOP","TOP","10",$C821,"top3","Open_Acute_DIV1","TOP5","TOP6","REPORTED","TOP8")</f>
        <v>2694</v>
      </c>
      <c r="DK821" s="15">
        <f>_xll.OneStreamExcelAddIn.XFFunctions.XFGetCell("TRUE", "CONSOL", $D$3,"TOT_Entity","Aggregated","Budget_Working",[1]Setup!C5,"PERIODIC",$B821,"TOPFLOW","TOP","TOP","10",$C821,"top3","Open_Acute_DIV1","TOP5","TOP6","REPORTED","TOP8")</f>
        <v>2495</v>
      </c>
      <c r="DL821" s="15">
        <f>_xll.OneStreamExcelAddIn.XFFunctions.XFGetCell("TRUE", "CONSOL", $D$3,"TOT_Entity","Aggregated","Budget_Working",[1]Setup!C6,"PERIODIC",$B821,"TOPFLOW","TOP","TOP","10",$C821,"top3","Open_Acute_DIV1","TOP5","TOP6","REPORTED","TOP8")</f>
        <v>2686</v>
      </c>
      <c r="DM821" s="15">
        <f>_xll.OneStreamExcelAddIn.XFFunctions.XFGetCell("TRUE", "CONSOL", $D$3,"TOT_Entity","Aggregated","Budget_Working",[1]Setup!C7,"PERIODIC",$B821,"TOPFLOW","TOP","TOP","10",$C821,"top3","Open_Acute_DIV1","TOP5","TOP6","REPORTED","TOP8")</f>
        <v>2711</v>
      </c>
      <c r="DN821" s="15">
        <f>_xll.OneStreamExcelAddIn.XFFunctions.XFGetCell("TRUE", "CONSOL", $D$3,"TOT_Entity","Aggregated","Budget_Working",[1]Setup!C8,"PERIODIC",$B821,"TOPFLOW","TOP","TOP","10",$C821,"top3","Open_Acute_DIV1","TOP5","TOP6","REPORTED","TOP8")</f>
        <v>2719</v>
      </c>
      <c r="DO821" s="15">
        <f>_xll.OneStreamExcelAddIn.XFFunctions.XFGetCell("TRUE", "CONSOL", $D$3,"TOT_Entity","Aggregated","Budget_Working",[1]Setup!C9,"PERIODIC",$B821,"TOPFLOW","TOP","TOP","10",$C821,"top3","Open_Acute_DIV1","TOP5","TOP6","REPORTED","TOP8")</f>
        <v>2643</v>
      </c>
      <c r="DP821" s="15">
        <f>_xll.OneStreamExcelAddIn.XFFunctions.XFGetCell("TRUE", "CONSOL", $D$3,"TOT_Entity","Aggregated","Budget_Working",[1]Setup!C10,"PERIODIC",$B821,"TOPFLOW","TOP","TOP","10",$C821,"top3","Open_Acute_DIV1","TOP5","TOP6","REPORTED","TOP8")</f>
        <v>2655</v>
      </c>
      <c r="DQ821" s="15">
        <f>_xll.OneStreamExcelAddIn.XFFunctions.XFGetCell("TRUE", "CONSOL", $D$3,"TOT_Entity","Aggregated","Budget_Working",[1]Setup!C11,"PERIODIC",$B821,"TOPFLOW","TOP","TOP","10",$C821,"top3","Open_Acute_DIV1","TOP5","TOP6","REPORTED","TOP8")</f>
        <v>2613</v>
      </c>
      <c r="DR821" s="15">
        <f>_xll.OneStreamExcelAddIn.XFFunctions.XFGetCell("TRUE", "CONSOL", $D$3,"TOT_Entity","Aggregated","Budget_Working",[1]Setup!C12,"PERIODIC",$B821,"TOPFLOW","TOP","TOP","10",$C821,"top3","Open_Acute_DIV1","TOP5","TOP6","REPORTED","TOP8")</f>
        <v>2623</v>
      </c>
      <c r="DS821" s="15">
        <f>_xll.OneStreamExcelAddIn.XFFunctions.XFGetCell("TRUE", "CONSOL", $D$3,"TOT_Entity","Aggregated","Budget_Working",[1]Setup!C13,"PERIODIC",$B821,"TOPFLOW","TOP","TOP","10",$C821,"top3","Open_Acute_DIV1","TOP5","TOP6","REPORTED","TOP8")</f>
        <v>2754</v>
      </c>
      <c r="DT821" s="15">
        <f>_xll.OneStreamExcelAddIn.XFFunctions.XFGetCell("TRUE", "CONSOL", $D$3,"TOT_Entity","Aggregated","Budget_Working",[1]Setup!C14,"PERIODIC",$B821,"TOPFLOW","TOP","TOP","10",$C821,"top3","Open_Acute_DIV1","TOP5","TOP6","REPORTED","TOP8")</f>
        <v>2646</v>
      </c>
      <c r="DU821" s="15">
        <f>_xll.OneStreamExcelAddIn.XFFunctions.XFGetCell("TRUE", "CONSOL", $D$3,"TOT_Entity","Aggregated","Budget_Working",[1]Setup!C15,"PERIODIC",$B821,"TOPFLOW","TOP","TOP","10",$C821,"top3","Open_Acute_DIV1","TOP5","TOP6","REPORTED","TOP8")</f>
        <v>2725</v>
      </c>
    </row>
    <row r="822" spans="2:125" x14ac:dyDescent="0.25">
      <c r="H822" s="138"/>
      <c r="DJ822" s="15">
        <f>_xll.OneStreamExcelAddIn.XFFunctions.XFGetCell("TRUE", "CONSOL", $D$3,"TOT_Entity","Aggregated","Budget_Working",[1]Setup!C4,"PERIODIC",$B822,"TOPFLOW","TOP","TOP","10",$C822,"top3","Open_Acute_DIV1","TOP5","TOP6","REPORTED","TOP8")</f>
        <v>2694</v>
      </c>
      <c r="DK822" s="15">
        <f>_xll.OneStreamExcelAddIn.XFFunctions.XFGetCell("TRUE", "CONSOL", $D$3,"TOT_Entity","Aggregated","Budget_Working",[1]Setup!C5,"PERIODIC",$B822,"TOPFLOW","TOP","TOP","10",$C822,"top3","Open_Acute_DIV1","TOP5","TOP6","REPORTED","TOP8")</f>
        <v>2495</v>
      </c>
      <c r="DL822" s="15">
        <f>_xll.OneStreamExcelAddIn.XFFunctions.XFGetCell("TRUE", "CONSOL", $D$3,"TOT_Entity","Aggregated","Budget_Working",[1]Setup!C6,"PERIODIC",$B822,"TOPFLOW","TOP","TOP","10",$C822,"top3","Open_Acute_DIV1","TOP5","TOP6","REPORTED","TOP8")</f>
        <v>2686</v>
      </c>
      <c r="DM822" s="15">
        <f>_xll.OneStreamExcelAddIn.XFFunctions.XFGetCell("TRUE", "CONSOL", $D$3,"TOT_Entity","Aggregated","Budget_Working",[1]Setup!C7,"PERIODIC",$B822,"TOPFLOW","TOP","TOP","10",$C822,"top3","Open_Acute_DIV1","TOP5","TOP6","REPORTED","TOP8")</f>
        <v>2711</v>
      </c>
      <c r="DN822" s="15">
        <f>_xll.OneStreamExcelAddIn.XFFunctions.XFGetCell("TRUE", "CONSOL", $D$3,"TOT_Entity","Aggregated","Budget_Working",[1]Setup!C8,"PERIODIC",$B822,"TOPFLOW","TOP","TOP","10",$C822,"top3","Open_Acute_DIV1","TOP5","TOP6","REPORTED","TOP8")</f>
        <v>2719</v>
      </c>
      <c r="DO822" s="15">
        <f>_xll.OneStreamExcelAddIn.XFFunctions.XFGetCell("TRUE", "CONSOL", $D$3,"TOT_Entity","Aggregated","Budget_Working",[1]Setup!C9,"PERIODIC",$B822,"TOPFLOW","TOP","TOP","10",$C822,"top3","Open_Acute_DIV1","TOP5","TOP6","REPORTED","TOP8")</f>
        <v>2643</v>
      </c>
      <c r="DP822" s="15">
        <f>_xll.OneStreamExcelAddIn.XFFunctions.XFGetCell("TRUE", "CONSOL", $D$3,"TOT_Entity","Aggregated","Budget_Working",[1]Setup!C10,"PERIODIC",$B822,"TOPFLOW","TOP","TOP","10",$C822,"top3","Open_Acute_DIV1","TOP5","TOP6","REPORTED","TOP8")</f>
        <v>2655</v>
      </c>
      <c r="DQ822" s="15">
        <f>_xll.OneStreamExcelAddIn.XFFunctions.XFGetCell("TRUE", "CONSOL", $D$3,"TOT_Entity","Aggregated","Budget_Working",[1]Setup!C11,"PERIODIC",$B822,"TOPFLOW","TOP","TOP","10",$C822,"top3","Open_Acute_DIV1","TOP5","TOP6","REPORTED","TOP8")</f>
        <v>2613</v>
      </c>
      <c r="DR822" s="15">
        <f>_xll.OneStreamExcelAddIn.XFFunctions.XFGetCell("TRUE", "CONSOL", $D$3,"TOT_Entity","Aggregated","Budget_Working",[1]Setup!C12,"PERIODIC",$B822,"TOPFLOW","TOP","TOP","10",$C822,"top3","Open_Acute_DIV1","TOP5","TOP6","REPORTED","TOP8")</f>
        <v>2623</v>
      </c>
      <c r="DS822" s="15">
        <f>_xll.OneStreamExcelAddIn.XFFunctions.XFGetCell("TRUE", "CONSOL", $D$3,"TOT_Entity","Aggregated","Budget_Working",[1]Setup!C13,"PERIODIC",$B822,"TOPFLOW","TOP","TOP","10",$C822,"top3","Open_Acute_DIV1","TOP5","TOP6","REPORTED","TOP8")</f>
        <v>2754</v>
      </c>
      <c r="DT822" s="15">
        <f>_xll.OneStreamExcelAddIn.XFFunctions.XFGetCell("TRUE", "CONSOL", $D$3,"TOT_Entity","Aggregated","Budget_Working",[1]Setup!C14,"PERIODIC",$B822,"TOPFLOW","TOP","TOP","10",$C822,"top3","Open_Acute_DIV1","TOP5","TOP6","REPORTED","TOP8")</f>
        <v>2646</v>
      </c>
      <c r="DU822" s="15">
        <f>_xll.OneStreamExcelAddIn.XFFunctions.XFGetCell("TRUE", "CONSOL", $D$3,"TOT_Entity","Aggregated","Budget_Working",[1]Setup!C15,"PERIODIC",$B822,"TOPFLOW","TOP","TOP","10",$C822,"top3","Open_Acute_DIV1","TOP5","TOP6","REPORTED","TOP8")</f>
        <v>2725</v>
      </c>
    </row>
    <row r="823" spans="2:125" x14ac:dyDescent="0.25">
      <c r="H823" s="138"/>
      <c r="DJ823" s="15">
        <f>_xll.OneStreamExcelAddIn.XFFunctions.XFGetCell("TRUE", "CONSOL", $D$3,"TOT_Entity","Aggregated","Budget_Working",[1]Setup!C4,"PERIODIC",$B823,"TOPFLOW","TOP","TOP","10",$C823,"top3","Open_Acute_DIV1","TOP5","TOP6","REPORTED","TOP8")</f>
        <v>2694</v>
      </c>
      <c r="DK823" s="15">
        <f>_xll.OneStreamExcelAddIn.XFFunctions.XFGetCell("TRUE", "CONSOL", $D$3,"TOT_Entity","Aggregated","Budget_Working",[1]Setup!C5,"PERIODIC",$B823,"TOPFLOW","TOP","TOP","10",$C823,"top3","Open_Acute_DIV1","TOP5","TOP6","REPORTED","TOP8")</f>
        <v>2495</v>
      </c>
      <c r="DL823" s="15">
        <f>_xll.OneStreamExcelAddIn.XFFunctions.XFGetCell("TRUE", "CONSOL", $D$3,"TOT_Entity","Aggregated","Budget_Working",[1]Setup!C6,"PERIODIC",$B823,"TOPFLOW","TOP","TOP","10",$C823,"top3","Open_Acute_DIV1","TOP5","TOP6","REPORTED","TOP8")</f>
        <v>2686</v>
      </c>
      <c r="DM823" s="15">
        <f>_xll.OneStreamExcelAddIn.XFFunctions.XFGetCell("TRUE", "CONSOL", $D$3,"TOT_Entity","Aggregated","Budget_Working",[1]Setup!C7,"PERIODIC",$B823,"TOPFLOW","TOP","TOP","10",$C823,"top3","Open_Acute_DIV1","TOP5","TOP6","REPORTED","TOP8")</f>
        <v>2711</v>
      </c>
      <c r="DN823" s="15">
        <f>_xll.OneStreamExcelAddIn.XFFunctions.XFGetCell("TRUE", "CONSOL", $D$3,"TOT_Entity","Aggregated","Budget_Working",[1]Setup!C8,"PERIODIC",$B823,"TOPFLOW","TOP","TOP","10",$C823,"top3","Open_Acute_DIV1","TOP5","TOP6","REPORTED","TOP8")</f>
        <v>2719</v>
      </c>
      <c r="DO823" s="15">
        <f>_xll.OneStreamExcelAddIn.XFFunctions.XFGetCell("TRUE", "CONSOL", $D$3,"TOT_Entity","Aggregated","Budget_Working",[1]Setup!C9,"PERIODIC",$B823,"TOPFLOW","TOP","TOP","10",$C823,"top3","Open_Acute_DIV1","TOP5","TOP6","REPORTED","TOP8")</f>
        <v>2643</v>
      </c>
      <c r="DP823" s="15">
        <f>_xll.OneStreamExcelAddIn.XFFunctions.XFGetCell("TRUE", "CONSOL", $D$3,"TOT_Entity","Aggregated","Budget_Working",[1]Setup!C10,"PERIODIC",$B823,"TOPFLOW","TOP","TOP","10",$C823,"top3","Open_Acute_DIV1","TOP5","TOP6","REPORTED","TOP8")</f>
        <v>2655</v>
      </c>
      <c r="DQ823" s="15">
        <f>_xll.OneStreamExcelAddIn.XFFunctions.XFGetCell("TRUE", "CONSOL", $D$3,"TOT_Entity","Aggregated","Budget_Working",[1]Setup!C11,"PERIODIC",$B823,"TOPFLOW","TOP","TOP","10",$C823,"top3","Open_Acute_DIV1","TOP5","TOP6","REPORTED","TOP8")</f>
        <v>2613</v>
      </c>
      <c r="DR823" s="15">
        <f>_xll.OneStreamExcelAddIn.XFFunctions.XFGetCell("TRUE", "CONSOL", $D$3,"TOT_Entity","Aggregated","Budget_Working",[1]Setup!C12,"PERIODIC",$B823,"TOPFLOW","TOP","TOP","10",$C823,"top3","Open_Acute_DIV1","TOP5","TOP6","REPORTED","TOP8")</f>
        <v>2623</v>
      </c>
      <c r="DS823" s="15">
        <f>_xll.OneStreamExcelAddIn.XFFunctions.XFGetCell("TRUE", "CONSOL", $D$3,"TOT_Entity","Aggregated","Budget_Working",[1]Setup!C13,"PERIODIC",$B823,"TOPFLOW","TOP","TOP","10",$C823,"top3","Open_Acute_DIV1","TOP5","TOP6","REPORTED","TOP8")</f>
        <v>2754</v>
      </c>
      <c r="DT823" s="15">
        <f>_xll.OneStreamExcelAddIn.XFFunctions.XFGetCell("TRUE", "CONSOL", $D$3,"TOT_Entity","Aggregated","Budget_Working",[1]Setup!C14,"PERIODIC",$B823,"TOPFLOW","TOP","TOP","10",$C823,"top3","Open_Acute_DIV1","TOP5","TOP6","REPORTED","TOP8")</f>
        <v>2646</v>
      </c>
      <c r="DU823" s="15">
        <f>_xll.OneStreamExcelAddIn.XFFunctions.XFGetCell("TRUE", "CONSOL", $D$3,"TOT_Entity","Aggregated","Budget_Working",[1]Setup!C15,"PERIODIC",$B823,"TOPFLOW","TOP","TOP","10",$C823,"top3","Open_Acute_DIV1","TOP5","TOP6","REPORTED","TOP8")</f>
        <v>2725</v>
      </c>
    </row>
    <row r="824" spans="2:125" x14ac:dyDescent="0.25">
      <c r="H824" s="138"/>
      <c r="DJ824" s="15">
        <f>_xll.OneStreamExcelAddIn.XFFunctions.XFGetCell("TRUE", "CONSOL", $D$3,"TOT_Entity","Aggregated","Budget_Working",[1]Setup!C4,"PERIODIC",$B824,"TOPFLOW","TOP","TOP","10",$C824,"top3","Open_Acute_DIV1","TOP5","TOP6","REPORTED","TOP8")</f>
        <v>2694</v>
      </c>
      <c r="DK824" s="15">
        <f>_xll.OneStreamExcelAddIn.XFFunctions.XFGetCell("TRUE", "CONSOL", $D$3,"TOT_Entity","Aggregated","Budget_Working",[1]Setup!C5,"PERIODIC",$B824,"TOPFLOW","TOP","TOP","10",$C824,"top3","Open_Acute_DIV1","TOP5","TOP6","REPORTED","TOP8")</f>
        <v>2495</v>
      </c>
      <c r="DL824" s="15">
        <f>_xll.OneStreamExcelAddIn.XFFunctions.XFGetCell("TRUE", "CONSOL", $D$3,"TOT_Entity","Aggregated","Budget_Working",[1]Setup!C6,"PERIODIC",$B824,"TOPFLOW","TOP","TOP","10",$C824,"top3","Open_Acute_DIV1","TOP5","TOP6","REPORTED","TOP8")</f>
        <v>2686</v>
      </c>
      <c r="DM824" s="15">
        <f>_xll.OneStreamExcelAddIn.XFFunctions.XFGetCell("TRUE", "CONSOL", $D$3,"TOT_Entity","Aggregated","Budget_Working",[1]Setup!C7,"PERIODIC",$B824,"TOPFLOW","TOP","TOP","10",$C824,"top3","Open_Acute_DIV1","TOP5","TOP6","REPORTED","TOP8")</f>
        <v>2711</v>
      </c>
      <c r="DN824" s="15">
        <f>_xll.OneStreamExcelAddIn.XFFunctions.XFGetCell("TRUE", "CONSOL", $D$3,"TOT_Entity","Aggregated","Budget_Working",[1]Setup!C8,"PERIODIC",$B824,"TOPFLOW","TOP","TOP","10",$C824,"top3","Open_Acute_DIV1","TOP5","TOP6","REPORTED","TOP8")</f>
        <v>2719</v>
      </c>
      <c r="DO824" s="15">
        <f>_xll.OneStreamExcelAddIn.XFFunctions.XFGetCell("TRUE", "CONSOL", $D$3,"TOT_Entity","Aggregated","Budget_Working",[1]Setup!C9,"PERIODIC",$B824,"TOPFLOW","TOP","TOP","10",$C824,"top3","Open_Acute_DIV1","TOP5","TOP6","REPORTED","TOP8")</f>
        <v>2643</v>
      </c>
      <c r="DP824" s="15">
        <f>_xll.OneStreamExcelAddIn.XFFunctions.XFGetCell("TRUE", "CONSOL", $D$3,"TOT_Entity","Aggregated","Budget_Working",[1]Setup!C10,"PERIODIC",$B824,"TOPFLOW","TOP","TOP","10",$C824,"top3","Open_Acute_DIV1","TOP5","TOP6","REPORTED","TOP8")</f>
        <v>2655</v>
      </c>
      <c r="DQ824" s="15">
        <f>_xll.OneStreamExcelAddIn.XFFunctions.XFGetCell("TRUE", "CONSOL", $D$3,"TOT_Entity","Aggregated","Budget_Working",[1]Setup!C11,"PERIODIC",$B824,"TOPFLOW","TOP","TOP","10",$C824,"top3","Open_Acute_DIV1","TOP5","TOP6","REPORTED","TOP8")</f>
        <v>2613</v>
      </c>
      <c r="DR824" s="15">
        <f>_xll.OneStreamExcelAddIn.XFFunctions.XFGetCell("TRUE", "CONSOL", $D$3,"TOT_Entity","Aggregated","Budget_Working",[1]Setup!C12,"PERIODIC",$B824,"TOPFLOW","TOP","TOP","10",$C824,"top3","Open_Acute_DIV1","TOP5","TOP6","REPORTED","TOP8")</f>
        <v>2623</v>
      </c>
      <c r="DS824" s="15">
        <f>_xll.OneStreamExcelAddIn.XFFunctions.XFGetCell("TRUE", "CONSOL", $D$3,"TOT_Entity","Aggregated","Budget_Working",[1]Setup!C13,"PERIODIC",$B824,"TOPFLOW","TOP","TOP","10",$C824,"top3","Open_Acute_DIV1","TOP5","TOP6","REPORTED","TOP8")</f>
        <v>2754</v>
      </c>
      <c r="DT824" s="15">
        <f>_xll.OneStreamExcelAddIn.XFFunctions.XFGetCell("TRUE", "CONSOL", $D$3,"TOT_Entity","Aggregated","Budget_Working",[1]Setup!C14,"PERIODIC",$B824,"TOPFLOW","TOP","TOP","10",$C824,"top3","Open_Acute_DIV1","TOP5","TOP6","REPORTED","TOP8")</f>
        <v>2646</v>
      </c>
      <c r="DU824" s="15">
        <f>_xll.OneStreamExcelAddIn.XFFunctions.XFGetCell("TRUE", "CONSOL", $D$3,"TOT_Entity","Aggregated","Budget_Working",[1]Setup!C15,"PERIODIC",$B824,"TOPFLOW","TOP","TOP","10",$C824,"top3","Open_Acute_DIV1","TOP5","TOP6","REPORTED","TOP8")</f>
        <v>2725</v>
      </c>
    </row>
    <row r="825" spans="2:125" x14ac:dyDescent="0.25">
      <c r="H825" s="138"/>
      <c r="DJ825" s="15">
        <f>_xll.OneStreamExcelAddIn.XFFunctions.XFGetCell("TRUE", "CONSOL", $D$3,"TOT_Entity","Aggregated","Budget_Working",[1]Setup!C4,"PERIODIC",$B825,"TOPFLOW","TOP","TOP","10",$C825,"top3","Open_Acute_DIV1","TOP5","TOP6","REPORTED","TOP8")</f>
        <v>2694</v>
      </c>
      <c r="DK825" s="15">
        <f>_xll.OneStreamExcelAddIn.XFFunctions.XFGetCell("TRUE", "CONSOL", $D$3,"TOT_Entity","Aggregated","Budget_Working",[1]Setup!C5,"PERIODIC",$B825,"TOPFLOW","TOP","TOP","10",$C825,"top3","Open_Acute_DIV1","TOP5","TOP6","REPORTED","TOP8")</f>
        <v>2495</v>
      </c>
      <c r="DL825" s="15">
        <f>_xll.OneStreamExcelAddIn.XFFunctions.XFGetCell("TRUE", "CONSOL", $D$3,"TOT_Entity","Aggregated","Budget_Working",[1]Setup!C6,"PERIODIC",$B825,"TOPFLOW","TOP","TOP","10",$C825,"top3","Open_Acute_DIV1","TOP5","TOP6","REPORTED","TOP8")</f>
        <v>2686</v>
      </c>
      <c r="DM825" s="15">
        <f>_xll.OneStreamExcelAddIn.XFFunctions.XFGetCell("TRUE", "CONSOL", $D$3,"TOT_Entity","Aggregated","Budget_Working",[1]Setup!C7,"PERIODIC",$B825,"TOPFLOW","TOP","TOP","10",$C825,"top3","Open_Acute_DIV1","TOP5","TOP6","REPORTED","TOP8")</f>
        <v>2711</v>
      </c>
      <c r="DN825" s="15">
        <f>_xll.OneStreamExcelAddIn.XFFunctions.XFGetCell("TRUE", "CONSOL", $D$3,"TOT_Entity","Aggregated","Budget_Working",[1]Setup!C8,"PERIODIC",$B825,"TOPFLOW","TOP","TOP","10",$C825,"top3","Open_Acute_DIV1","TOP5","TOP6","REPORTED","TOP8")</f>
        <v>2719</v>
      </c>
      <c r="DO825" s="15">
        <f>_xll.OneStreamExcelAddIn.XFFunctions.XFGetCell("TRUE", "CONSOL", $D$3,"TOT_Entity","Aggregated","Budget_Working",[1]Setup!C9,"PERIODIC",$B825,"TOPFLOW","TOP","TOP","10",$C825,"top3","Open_Acute_DIV1","TOP5","TOP6","REPORTED","TOP8")</f>
        <v>2643</v>
      </c>
      <c r="DP825" s="15">
        <f>_xll.OneStreamExcelAddIn.XFFunctions.XFGetCell("TRUE", "CONSOL", $D$3,"TOT_Entity","Aggregated","Budget_Working",[1]Setup!C10,"PERIODIC",$B825,"TOPFLOW","TOP","TOP","10",$C825,"top3","Open_Acute_DIV1","TOP5","TOP6","REPORTED","TOP8")</f>
        <v>2655</v>
      </c>
      <c r="DQ825" s="15">
        <f>_xll.OneStreamExcelAddIn.XFFunctions.XFGetCell("TRUE", "CONSOL", $D$3,"TOT_Entity","Aggregated","Budget_Working",[1]Setup!C11,"PERIODIC",$B825,"TOPFLOW","TOP","TOP","10",$C825,"top3","Open_Acute_DIV1","TOP5","TOP6","REPORTED","TOP8")</f>
        <v>2613</v>
      </c>
      <c r="DR825" s="15">
        <f>_xll.OneStreamExcelAddIn.XFFunctions.XFGetCell("TRUE", "CONSOL", $D$3,"TOT_Entity","Aggregated","Budget_Working",[1]Setup!C12,"PERIODIC",$B825,"TOPFLOW","TOP","TOP","10",$C825,"top3","Open_Acute_DIV1","TOP5","TOP6","REPORTED","TOP8")</f>
        <v>2623</v>
      </c>
      <c r="DS825" s="15">
        <f>_xll.OneStreamExcelAddIn.XFFunctions.XFGetCell("TRUE", "CONSOL", $D$3,"TOT_Entity","Aggregated","Budget_Working",[1]Setup!C13,"PERIODIC",$B825,"TOPFLOW","TOP","TOP","10",$C825,"top3","Open_Acute_DIV1","TOP5","TOP6","REPORTED","TOP8")</f>
        <v>2754</v>
      </c>
      <c r="DT825" s="15">
        <f>_xll.OneStreamExcelAddIn.XFFunctions.XFGetCell("TRUE", "CONSOL", $D$3,"TOT_Entity","Aggregated","Budget_Working",[1]Setup!C14,"PERIODIC",$B825,"TOPFLOW","TOP","TOP","10",$C825,"top3","Open_Acute_DIV1","TOP5","TOP6","REPORTED","TOP8")</f>
        <v>2646</v>
      </c>
      <c r="DU825" s="15">
        <f>_xll.OneStreamExcelAddIn.XFFunctions.XFGetCell("TRUE", "CONSOL", $D$3,"TOT_Entity","Aggregated","Budget_Working",[1]Setup!C15,"PERIODIC",$B825,"TOPFLOW","TOP","TOP","10",$C825,"top3","Open_Acute_DIV1","TOP5","TOP6","REPORTED","TOP8")</f>
        <v>2725</v>
      </c>
    </row>
    <row r="826" spans="2:125" x14ac:dyDescent="0.25">
      <c r="H826" s="138"/>
      <c r="DJ826" s="15">
        <f>_xll.OneStreamExcelAddIn.XFFunctions.XFGetCell("TRUE", "CONSOL", $D$3,"TOT_Entity","Aggregated","Budget_Working",[1]Setup!C4,"PERIODIC",$B826,"TOPFLOW","TOP","TOP","10",$C826,"top3","Open_Acute_DIV1","TOP5","TOP6","REPORTED","TOP8")</f>
        <v>2694</v>
      </c>
      <c r="DK826" s="15">
        <f>_xll.OneStreamExcelAddIn.XFFunctions.XFGetCell("TRUE", "CONSOL", $D$3,"TOT_Entity","Aggregated","Budget_Working",[1]Setup!C5,"PERIODIC",$B826,"TOPFLOW","TOP","TOP","10",$C826,"top3","Open_Acute_DIV1","TOP5","TOP6","REPORTED","TOP8")</f>
        <v>2495</v>
      </c>
      <c r="DL826" s="15">
        <f>_xll.OneStreamExcelAddIn.XFFunctions.XFGetCell("TRUE", "CONSOL", $D$3,"TOT_Entity","Aggregated","Budget_Working",[1]Setup!C6,"PERIODIC",$B826,"TOPFLOW","TOP","TOP","10",$C826,"top3","Open_Acute_DIV1","TOP5","TOP6","REPORTED","TOP8")</f>
        <v>2686</v>
      </c>
      <c r="DM826" s="15">
        <f>_xll.OneStreamExcelAddIn.XFFunctions.XFGetCell("TRUE", "CONSOL", $D$3,"TOT_Entity","Aggregated","Budget_Working",[1]Setup!C7,"PERIODIC",$B826,"TOPFLOW","TOP","TOP","10",$C826,"top3","Open_Acute_DIV1","TOP5","TOP6","REPORTED","TOP8")</f>
        <v>2711</v>
      </c>
      <c r="DN826" s="15">
        <f>_xll.OneStreamExcelAddIn.XFFunctions.XFGetCell("TRUE", "CONSOL", $D$3,"TOT_Entity","Aggregated","Budget_Working",[1]Setup!C8,"PERIODIC",$B826,"TOPFLOW","TOP","TOP","10",$C826,"top3","Open_Acute_DIV1","TOP5","TOP6","REPORTED","TOP8")</f>
        <v>2719</v>
      </c>
      <c r="DO826" s="15">
        <f>_xll.OneStreamExcelAddIn.XFFunctions.XFGetCell("TRUE", "CONSOL", $D$3,"TOT_Entity","Aggregated","Budget_Working",[1]Setup!C9,"PERIODIC",$B826,"TOPFLOW","TOP","TOP","10",$C826,"top3","Open_Acute_DIV1","TOP5","TOP6","REPORTED","TOP8")</f>
        <v>2643</v>
      </c>
      <c r="DP826" s="15">
        <f>_xll.OneStreamExcelAddIn.XFFunctions.XFGetCell("TRUE", "CONSOL", $D$3,"TOT_Entity","Aggregated","Budget_Working",[1]Setup!C10,"PERIODIC",$B826,"TOPFLOW","TOP","TOP","10",$C826,"top3","Open_Acute_DIV1","TOP5","TOP6","REPORTED","TOP8")</f>
        <v>2655</v>
      </c>
      <c r="DQ826" s="15">
        <f>_xll.OneStreamExcelAddIn.XFFunctions.XFGetCell("TRUE", "CONSOL", $D$3,"TOT_Entity","Aggregated","Budget_Working",[1]Setup!C11,"PERIODIC",$B826,"TOPFLOW","TOP","TOP","10",$C826,"top3","Open_Acute_DIV1","TOP5","TOP6","REPORTED","TOP8")</f>
        <v>2613</v>
      </c>
      <c r="DR826" s="15">
        <f>_xll.OneStreamExcelAddIn.XFFunctions.XFGetCell("TRUE", "CONSOL", $D$3,"TOT_Entity","Aggregated","Budget_Working",[1]Setup!C12,"PERIODIC",$B826,"TOPFLOW","TOP","TOP","10",$C826,"top3","Open_Acute_DIV1","TOP5","TOP6","REPORTED","TOP8")</f>
        <v>2623</v>
      </c>
      <c r="DS826" s="15">
        <f>_xll.OneStreamExcelAddIn.XFFunctions.XFGetCell("TRUE", "CONSOL", $D$3,"TOT_Entity","Aggregated","Budget_Working",[1]Setup!C13,"PERIODIC",$B826,"TOPFLOW","TOP","TOP","10",$C826,"top3","Open_Acute_DIV1","TOP5","TOP6","REPORTED","TOP8")</f>
        <v>2754</v>
      </c>
      <c r="DT826" s="15">
        <f>_xll.OneStreamExcelAddIn.XFFunctions.XFGetCell("TRUE", "CONSOL", $D$3,"TOT_Entity","Aggregated","Budget_Working",[1]Setup!C14,"PERIODIC",$B826,"TOPFLOW","TOP","TOP","10",$C826,"top3","Open_Acute_DIV1","TOP5","TOP6","REPORTED","TOP8")</f>
        <v>2646</v>
      </c>
      <c r="DU826" s="15">
        <f>_xll.OneStreamExcelAddIn.XFFunctions.XFGetCell("TRUE", "CONSOL", $D$3,"TOT_Entity","Aggregated","Budget_Working",[1]Setup!C15,"PERIODIC",$B826,"TOPFLOW","TOP","TOP","10",$C826,"top3","Open_Acute_DIV1","TOP5","TOP6","REPORTED","TOP8")</f>
        <v>2725</v>
      </c>
    </row>
    <row r="827" spans="2:125" x14ac:dyDescent="0.25">
      <c r="H827" s="138"/>
      <c r="DJ827" s="15">
        <f>_xll.OneStreamExcelAddIn.XFFunctions.XFGetCell("TRUE", "CONSOL", $D$3,"TOT_Entity","Aggregated","Budget_Working",[1]Setup!C4,"PERIODIC",$B827,"TOPFLOW","TOP","TOP","10",$C827,"top3","Open_Acute_DIV1","TOP5","TOP6","REPORTED","TOP8")</f>
        <v>2694</v>
      </c>
      <c r="DK827" s="15">
        <f>_xll.OneStreamExcelAddIn.XFFunctions.XFGetCell("TRUE", "CONSOL", $D$3,"TOT_Entity","Aggregated","Budget_Working",[1]Setup!C5,"PERIODIC",$B827,"TOPFLOW","TOP","TOP","10",$C827,"top3","Open_Acute_DIV1","TOP5","TOP6","REPORTED","TOP8")</f>
        <v>2495</v>
      </c>
      <c r="DL827" s="15">
        <f>_xll.OneStreamExcelAddIn.XFFunctions.XFGetCell("TRUE", "CONSOL", $D$3,"TOT_Entity","Aggregated","Budget_Working",[1]Setup!C6,"PERIODIC",$B827,"TOPFLOW","TOP","TOP","10",$C827,"top3","Open_Acute_DIV1","TOP5","TOP6","REPORTED","TOP8")</f>
        <v>2686</v>
      </c>
      <c r="DM827" s="15">
        <f>_xll.OneStreamExcelAddIn.XFFunctions.XFGetCell("TRUE", "CONSOL", $D$3,"TOT_Entity","Aggregated","Budget_Working",[1]Setup!C7,"PERIODIC",$B827,"TOPFLOW","TOP","TOP","10",$C827,"top3","Open_Acute_DIV1","TOP5","TOP6","REPORTED","TOP8")</f>
        <v>2711</v>
      </c>
      <c r="DN827" s="15">
        <f>_xll.OneStreamExcelAddIn.XFFunctions.XFGetCell("TRUE", "CONSOL", $D$3,"TOT_Entity","Aggregated","Budget_Working",[1]Setup!C8,"PERIODIC",$B827,"TOPFLOW","TOP","TOP","10",$C827,"top3","Open_Acute_DIV1","TOP5","TOP6","REPORTED","TOP8")</f>
        <v>2719</v>
      </c>
      <c r="DO827" s="15">
        <f>_xll.OneStreamExcelAddIn.XFFunctions.XFGetCell("TRUE", "CONSOL", $D$3,"TOT_Entity","Aggregated","Budget_Working",[1]Setup!C9,"PERIODIC",$B827,"TOPFLOW","TOP","TOP","10",$C827,"top3","Open_Acute_DIV1","TOP5","TOP6","REPORTED","TOP8")</f>
        <v>2643</v>
      </c>
      <c r="DP827" s="15">
        <f>_xll.OneStreamExcelAddIn.XFFunctions.XFGetCell("TRUE", "CONSOL", $D$3,"TOT_Entity","Aggregated","Budget_Working",[1]Setup!C10,"PERIODIC",$B827,"TOPFLOW","TOP","TOP","10",$C827,"top3","Open_Acute_DIV1","TOP5","TOP6","REPORTED","TOP8")</f>
        <v>2655</v>
      </c>
      <c r="DQ827" s="15">
        <f>_xll.OneStreamExcelAddIn.XFFunctions.XFGetCell("TRUE", "CONSOL", $D$3,"TOT_Entity","Aggregated","Budget_Working",[1]Setup!C11,"PERIODIC",$B827,"TOPFLOW","TOP","TOP","10",$C827,"top3","Open_Acute_DIV1","TOP5","TOP6","REPORTED","TOP8")</f>
        <v>2613</v>
      </c>
      <c r="DR827" s="15">
        <f>_xll.OneStreamExcelAddIn.XFFunctions.XFGetCell("TRUE", "CONSOL", $D$3,"TOT_Entity","Aggregated","Budget_Working",[1]Setup!C12,"PERIODIC",$B827,"TOPFLOW","TOP","TOP","10",$C827,"top3","Open_Acute_DIV1","TOP5","TOP6","REPORTED","TOP8")</f>
        <v>2623</v>
      </c>
      <c r="DS827" s="15">
        <f>_xll.OneStreamExcelAddIn.XFFunctions.XFGetCell("TRUE", "CONSOL", $D$3,"TOT_Entity","Aggregated","Budget_Working",[1]Setup!C13,"PERIODIC",$B827,"TOPFLOW","TOP","TOP","10",$C827,"top3","Open_Acute_DIV1","TOP5","TOP6","REPORTED","TOP8")</f>
        <v>2754</v>
      </c>
      <c r="DT827" s="15">
        <f>_xll.OneStreamExcelAddIn.XFFunctions.XFGetCell("TRUE", "CONSOL", $D$3,"TOT_Entity","Aggregated","Budget_Working",[1]Setup!C14,"PERIODIC",$B827,"TOPFLOW","TOP","TOP","10",$C827,"top3","Open_Acute_DIV1","TOP5","TOP6","REPORTED","TOP8")</f>
        <v>2646</v>
      </c>
      <c r="DU827" s="15">
        <f>_xll.OneStreamExcelAddIn.XFFunctions.XFGetCell("TRUE", "CONSOL", $D$3,"TOT_Entity","Aggregated","Budget_Working",[1]Setup!C15,"PERIODIC",$B827,"TOPFLOW","TOP","TOP","10",$C827,"top3","Open_Acute_DIV1","TOP5","TOP6","REPORTED","TOP8")</f>
        <v>2725</v>
      </c>
    </row>
    <row r="828" spans="2:125" x14ac:dyDescent="0.25">
      <c r="H828" s="138"/>
      <c r="DJ828" s="15">
        <f>_xll.OneStreamExcelAddIn.XFFunctions.XFGetCell("TRUE", "CONSOL", $D$3,"TOT_Entity","Aggregated","Budget_Working",[1]Setup!C4,"PERIODIC",$B828,"TOPFLOW","TOP","TOP","10",$C828,"top3","Open_Acute_DIV1","TOP5","TOP6","REPORTED","TOP8")</f>
        <v>2694</v>
      </c>
      <c r="DK828" s="15">
        <f>_xll.OneStreamExcelAddIn.XFFunctions.XFGetCell("TRUE", "CONSOL", $D$3,"TOT_Entity","Aggregated","Budget_Working",[1]Setup!C5,"PERIODIC",$B828,"TOPFLOW","TOP","TOP","10",$C828,"top3","Open_Acute_DIV1","TOP5","TOP6","REPORTED","TOP8")</f>
        <v>2495</v>
      </c>
      <c r="DL828" s="15">
        <f>_xll.OneStreamExcelAddIn.XFFunctions.XFGetCell("TRUE", "CONSOL", $D$3,"TOT_Entity","Aggregated","Budget_Working",[1]Setup!C6,"PERIODIC",$B828,"TOPFLOW","TOP","TOP","10",$C828,"top3","Open_Acute_DIV1","TOP5","TOP6","REPORTED","TOP8")</f>
        <v>2686</v>
      </c>
      <c r="DM828" s="15">
        <f>_xll.OneStreamExcelAddIn.XFFunctions.XFGetCell("TRUE", "CONSOL", $D$3,"TOT_Entity","Aggregated","Budget_Working",[1]Setup!C7,"PERIODIC",$B828,"TOPFLOW","TOP","TOP","10",$C828,"top3","Open_Acute_DIV1","TOP5","TOP6","REPORTED","TOP8")</f>
        <v>2711</v>
      </c>
      <c r="DN828" s="15">
        <f>_xll.OneStreamExcelAddIn.XFFunctions.XFGetCell("TRUE", "CONSOL", $D$3,"TOT_Entity","Aggregated","Budget_Working",[1]Setup!C8,"PERIODIC",$B828,"TOPFLOW","TOP","TOP","10",$C828,"top3","Open_Acute_DIV1","TOP5","TOP6","REPORTED","TOP8")</f>
        <v>2719</v>
      </c>
      <c r="DO828" s="15">
        <f>_xll.OneStreamExcelAddIn.XFFunctions.XFGetCell("TRUE", "CONSOL", $D$3,"TOT_Entity","Aggregated","Budget_Working",[1]Setup!C9,"PERIODIC",$B828,"TOPFLOW","TOP","TOP","10",$C828,"top3","Open_Acute_DIV1","TOP5","TOP6","REPORTED","TOP8")</f>
        <v>2643</v>
      </c>
      <c r="DP828" s="15">
        <f>_xll.OneStreamExcelAddIn.XFFunctions.XFGetCell("TRUE", "CONSOL", $D$3,"TOT_Entity","Aggregated","Budget_Working",[1]Setup!C10,"PERIODIC",$B828,"TOPFLOW","TOP","TOP","10",$C828,"top3","Open_Acute_DIV1","TOP5","TOP6","REPORTED","TOP8")</f>
        <v>2655</v>
      </c>
      <c r="DQ828" s="15">
        <f>_xll.OneStreamExcelAddIn.XFFunctions.XFGetCell("TRUE", "CONSOL", $D$3,"TOT_Entity","Aggregated","Budget_Working",[1]Setup!C11,"PERIODIC",$B828,"TOPFLOW","TOP","TOP","10",$C828,"top3","Open_Acute_DIV1","TOP5","TOP6","REPORTED","TOP8")</f>
        <v>2613</v>
      </c>
      <c r="DR828" s="15">
        <f>_xll.OneStreamExcelAddIn.XFFunctions.XFGetCell("TRUE", "CONSOL", $D$3,"TOT_Entity","Aggregated","Budget_Working",[1]Setup!C12,"PERIODIC",$B828,"TOPFLOW","TOP","TOP","10",$C828,"top3","Open_Acute_DIV1","TOP5","TOP6","REPORTED","TOP8")</f>
        <v>2623</v>
      </c>
      <c r="DS828" s="15">
        <f>_xll.OneStreamExcelAddIn.XFFunctions.XFGetCell("TRUE", "CONSOL", $D$3,"TOT_Entity","Aggregated","Budget_Working",[1]Setup!C13,"PERIODIC",$B828,"TOPFLOW","TOP","TOP","10",$C828,"top3","Open_Acute_DIV1","TOP5","TOP6","REPORTED","TOP8")</f>
        <v>2754</v>
      </c>
      <c r="DT828" s="15">
        <f>_xll.OneStreamExcelAddIn.XFFunctions.XFGetCell("TRUE", "CONSOL", $D$3,"TOT_Entity","Aggregated","Budget_Working",[1]Setup!C14,"PERIODIC",$B828,"TOPFLOW","TOP","TOP","10",$C828,"top3","Open_Acute_DIV1","TOP5","TOP6","REPORTED","TOP8")</f>
        <v>2646</v>
      </c>
      <c r="DU828" s="15">
        <f>_xll.OneStreamExcelAddIn.XFFunctions.XFGetCell("TRUE", "CONSOL", $D$3,"TOT_Entity","Aggregated","Budget_Working",[1]Setup!C15,"PERIODIC",$B828,"TOPFLOW","TOP","TOP","10",$C828,"top3","Open_Acute_DIV1","TOP5","TOP6","REPORTED","TOP8")</f>
        <v>2725</v>
      </c>
    </row>
    <row r="829" spans="2:125" x14ac:dyDescent="0.25">
      <c r="H829" s="138"/>
      <c r="DJ829" s="15">
        <f>_xll.OneStreamExcelAddIn.XFFunctions.XFGetCell("TRUE", "CONSOL", $D$3,"TOT_Entity","Aggregated","Budget_Working",[1]Setup!C4,"PERIODIC",$B829,"TOPFLOW","TOP","TOP","10",$C829,"top3","Open_Acute_DIV1","TOP5","TOP6","REPORTED","TOP8")</f>
        <v>2694</v>
      </c>
      <c r="DK829" s="15">
        <f>_xll.OneStreamExcelAddIn.XFFunctions.XFGetCell("TRUE", "CONSOL", $D$3,"TOT_Entity","Aggregated","Budget_Working",[1]Setup!C5,"PERIODIC",$B829,"TOPFLOW","TOP","TOP","10",$C829,"top3","Open_Acute_DIV1","TOP5","TOP6","REPORTED","TOP8")</f>
        <v>2495</v>
      </c>
      <c r="DL829" s="15">
        <f>_xll.OneStreamExcelAddIn.XFFunctions.XFGetCell("TRUE", "CONSOL", $D$3,"TOT_Entity","Aggregated","Budget_Working",[1]Setup!C6,"PERIODIC",$B829,"TOPFLOW","TOP","TOP","10",$C829,"top3","Open_Acute_DIV1","TOP5","TOP6","REPORTED","TOP8")</f>
        <v>2686</v>
      </c>
      <c r="DM829" s="15">
        <f>_xll.OneStreamExcelAddIn.XFFunctions.XFGetCell("TRUE", "CONSOL", $D$3,"TOT_Entity","Aggregated","Budget_Working",[1]Setup!C7,"PERIODIC",$B829,"TOPFLOW","TOP","TOP","10",$C829,"top3","Open_Acute_DIV1","TOP5","TOP6","REPORTED","TOP8")</f>
        <v>2711</v>
      </c>
      <c r="DN829" s="15">
        <f>_xll.OneStreamExcelAddIn.XFFunctions.XFGetCell("TRUE", "CONSOL", $D$3,"TOT_Entity","Aggregated","Budget_Working",[1]Setup!C8,"PERIODIC",$B829,"TOPFLOW","TOP","TOP","10",$C829,"top3","Open_Acute_DIV1","TOP5","TOP6","REPORTED","TOP8")</f>
        <v>2719</v>
      </c>
      <c r="DO829" s="15">
        <f>_xll.OneStreamExcelAddIn.XFFunctions.XFGetCell("TRUE", "CONSOL", $D$3,"TOT_Entity","Aggregated","Budget_Working",[1]Setup!C9,"PERIODIC",$B829,"TOPFLOW","TOP","TOP","10",$C829,"top3","Open_Acute_DIV1","TOP5","TOP6","REPORTED","TOP8")</f>
        <v>2643</v>
      </c>
      <c r="DP829" s="15">
        <f>_xll.OneStreamExcelAddIn.XFFunctions.XFGetCell("TRUE", "CONSOL", $D$3,"TOT_Entity","Aggregated","Budget_Working",[1]Setup!C10,"PERIODIC",$B829,"TOPFLOW","TOP","TOP","10",$C829,"top3","Open_Acute_DIV1","TOP5","TOP6","REPORTED","TOP8")</f>
        <v>2655</v>
      </c>
      <c r="DQ829" s="15">
        <f>_xll.OneStreamExcelAddIn.XFFunctions.XFGetCell("TRUE", "CONSOL", $D$3,"TOT_Entity","Aggregated","Budget_Working",[1]Setup!C11,"PERIODIC",$B829,"TOPFLOW","TOP","TOP","10",$C829,"top3","Open_Acute_DIV1","TOP5","TOP6","REPORTED","TOP8")</f>
        <v>2613</v>
      </c>
      <c r="DR829" s="15">
        <f>_xll.OneStreamExcelAddIn.XFFunctions.XFGetCell("TRUE", "CONSOL", $D$3,"TOT_Entity","Aggregated","Budget_Working",[1]Setup!C12,"PERIODIC",$B829,"TOPFLOW","TOP","TOP","10",$C829,"top3","Open_Acute_DIV1","TOP5","TOP6","REPORTED","TOP8")</f>
        <v>2623</v>
      </c>
      <c r="DS829" s="15">
        <f>_xll.OneStreamExcelAddIn.XFFunctions.XFGetCell("TRUE", "CONSOL", $D$3,"TOT_Entity","Aggregated","Budget_Working",[1]Setup!C13,"PERIODIC",$B829,"TOPFLOW","TOP","TOP","10",$C829,"top3","Open_Acute_DIV1","TOP5","TOP6","REPORTED","TOP8")</f>
        <v>2754</v>
      </c>
      <c r="DT829" s="15">
        <f>_xll.OneStreamExcelAddIn.XFFunctions.XFGetCell("TRUE", "CONSOL", $D$3,"TOT_Entity","Aggregated","Budget_Working",[1]Setup!C14,"PERIODIC",$B829,"TOPFLOW","TOP","TOP","10",$C829,"top3","Open_Acute_DIV1","TOP5","TOP6","REPORTED","TOP8")</f>
        <v>2646</v>
      </c>
      <c r="DU829" s="15">
        <f>_xll.OneStreamExcelAddIn.XFFunctions.XFGetCell("TRUE", "CONSOL", $D$3,"TOT_Entity","Aggregated","Budget_Working",[1]Setup!C15,"PERIODIC",$B829,"TOPFLOW","TOP","TOP","10",$C829,"top3","Open_Acute_DIV1","TOP5","TOP6","REPORTED","TOP8")</f>
        <v>2725</v>
      </c>
    </row>
    <row r="830" spans="2:125" x14ac:dyDescent="0.25">
      <c r="H830" s="138"/>
      <c r="DJ830" s="15">
        <f>_xll.OneStreamExcelAddIn.XFFunctions.XFGetCell("TRUE", "CONSOL", $D$3,"TOT_Entity","Aggregated","Budget_Working",[1]Setup!C4,"PERIODIC",$B830,"TOPFLOW","TOP","TOP","10",$C830,"top3","Open_Acute_DIV1","TOP5","TOP6","REPORTED","TOP8")</f>
        <v>2694</v>
      </c>
      <c r="DK830" s="15">
        <f>_xll.OneStreamExcelAddIn.XFFunctions.XFGetCell("TRUE", "CONSOL", $D$3,"TOT_Entity","Aggregated","Budget_Working",[1]Setup!C5,"PERIODIC",$B830,"TOPFLOW","TOP","TOP","10",$C830,"top3","Open_Acute_DIV1","TOP5","TOP6","REPORTED","TOP8")</f>
        <v>2495</v>
      </c>
      <c r="DL830" s="15">
        <f>_xll.OneStreamExcelAddIn.XFFunctions.XFGetCell("TRUE", "CONSOL", $D$3,"TOT_Entity","Aggregated","Budget_Working",[1]Setup!C6,"PERIODIC",$B830,"TOPFLOW","TOP","TOP","10",$C830,"top3","Open_Acute_DIV1","TOP5","TOP6","REPORTED","TOP8")</f>
        <v>2686</v>
      </c>
      <c r="DM830" s="15">
        <f>_xll.OneStreamExcelAddIn.XFFunctions.XFGetCell("TRUE", "CONSOL", $D$3,"TOT_Entity","Aggregated","Budget_Working",[1]Setup!C7,"PERIODIC",$B830,"TOPFLOW","TOP","TOP","10",$C830,"top3","Open_Acute_DIV1","TOP5","TOP6","REPORTED","TOP8")</f>
        <v>2711</v>
      </c>
      <c r="DN830" s="15">
        <f>_xll.OneStreamExcelAddIn.XFFunctions.XFGetCell("TRUE", "CONSOL", $D$3,"TOT_Entity","Aggregated","Budget_Working",[1]Setup!C8,"PERIODIC",$B830,"TOPFLOW","TOP","TOP","10",$C830,"top3","Open_Acute_DIV1","TOP5","TOP6","REPORTED","TOP8")</f>
        <v>2719</v>
      </c>
      <c r="DO830" s="15">
        <f>_xll.OneStreamExcelAddIn.XFFunctions.XFGetCell("TRUE", "CONSOL", $D$3,"TOT_Entity","Aggregated","Budget_Working",[1]Setup!C9,"PERIODIC",$B830,"TOPFLOW","TOP","TOP","10",$C830,"top3","Open_Acute_DIV1","TOP5","TOP6","REPORTED","TOP8")</f>
        <v>2643</v>
      </c>
      <c r="DP830" s="15">
        <f>_xll.OneStreamExcelAddIn.XFFunctions.XFGetCell("TRUE", "CONSOL", $D$3,"TOT_Entity","Aggregated","Budget_Working",[1]Setup!C10,"PERIODIC",$B830,"TOPFLOW","TOP","TOP","10",$C830,"top3","Open_Acute_DIV1","TOP5","TOP6","REPORTED","TOP8")</f>
        <v>2655</v>
      </c>
      <c r="DQ830" s="15">
        <f>_xll.OneStreamExcelAddIn.XFFunctions.XFGetCell("TRUE", "CONSOL", $D$3,"TOT_Entity","Aggregated","Budget_Working",[1]Setup!C11,"PERIODIC",$B830,"TOPFLOW","TOP","TOP","10",$C830,"top3","Open_Acute_DIV1","TOP5","TOP6","REPORTED","TOP8")</f>
        <v>2613</v>
      </c>
      <c r="DR830" s="15">
        <f>_xll.OneStreamExcelAddIn.XFFunctions.XFGetCell("TRUE", "CONSOL", $D$3,"TOT_Entity","Aggregated","Budget_Working",[1]Setup!C12,"PERIODIC",$B830,"TOPFLOW","TOP","TOP","10",$C830,"top3","Open_Acute_DIV1","TOP5","TOP6","REPORTED","TOP8")</f>
        <v>2623</v>
      </c>
      <c r="DS830" s="15">
        <f>_xll.OneStreamExcelAddIn.XFFunctions.XFGetCell("TRUE", "CONSOL", $D$3,"TOT_Entity","Aggregated","Budget_Working",[1]Setup!C13,"PERIODIC",$B830,"TOPFLOW","TOP","TOP","10",$C830,"top3","Open_Acute_DIV1","TOP5","TOP6","REPORTED","TOP8")</f>
        <v>2754</v>
      </c>
      <c r="DT830" s="15">
        <f>_xll.OneStreamExcelAddIn.XFFunctions.XFGetCell("TRUE", "CONSOL", $D$3,"TOT_Entity","Aggregated","Budget_Working",[1]Setup!C14,"PERIODIC",$B830,"TOPFLOW","TOP","TOP","10",$C830,"top3","Open_Acute_DIV1","TOP5","TOP6","REPORTED","TOP8")</f>
        <v>2646</v>
      </c>
      <c r="DU830" s="15">
        <f>_xll.OneStreamExcelAddIn.XFFunctions.XFGetCell("TRUE", "CONSOL", $D$3,"TOT_Entity","Aggregated","Budget_Working",[1]Setup!C15,"PERIODIC",$B830,"TOPFLOW","TOP","TOP","10",$C830,"top3","Open_Acute_DIV1","TOP5","TOP6","REPORTED","TOP8")</f>
        <v>2725</v>
      </c>
    </row>
    <row r="831" spans="2:125" x14ac:dyDescent="0.25">
      <c r="H831" s="138"/>
      <c r="DJ831" s="15">
        <f>_xll.OneStreamExcelAddIn.XFFunctions.XFGetCell("TRUE", "CONSOL", $D$3,"TOT_Entity","Aggregated","Budget_Working",[1]Setup!C4,"PERIODIC",$B831,"TOPFLOW","TOP","TOP","10",$C831,"top3","Open_Acute_DIV1","TOP5","TOP6","REPORTED","TOP8")</f>
        <v>2694</v>
      </c>
      <c r="DK831" s="15">
        <f>_xll.OneStreamExcelAddIn.XFFunctions.XFGetCell("TRUE", "CONSOL", $D$3,"TOT_Entity","Aggregated","Budget_Working",[1]Setup!C5,"PERIODIC",$B831,"TOPFLOW","TOP","TOP","10",$C831,"top3","Open_Acute_DIV1","TOP5","TOP6","REPORTED","TOP8")</f>
        <v>2495</v>
      </c>
      <c r="DL831" s="15">
        <f>_xll.OneStreamExcelAddIn.XFFunctions.XFGetCell("TRUE", "CONSOL", $D$3,"TOT_Entity","Aggregated","Budget_Working",[1]Setup!C6,"PERIODIC",$B831,"TOPFLOW","TOP","TOP","10",$C831,"top3","Open_Acute_DIV1","TOP5","TOP6","REPORTED","TOP8")</f>
        <v>2686</v>
      </c>
      <c r="DM831" s="15">
        <f>_xll.OneStreamExcelAddIn.XFFunctions.XFGetCell("TRUE", "CONSOL", $D$3,"TOT_Entity","Aggregated","Budget_Working",[1]Setup!C7,"PERIODIC",$B831,"TOPFLOW","TOP","TOP","10",$C831,"top3","Open_Acute_DIV1","TOP5","TOP6","REPORTED","TOP8")</f>
        <v>2711</v>
      </c>
      <c r="DN831" s="15">
        <f>_xll.OneStreamExcelAddIn.XFFunctions.XFGetCell("TRUE", "CONSOL", $D$3,"TOT_Entity","Aggregated","Budget_Working",[1]Setup!C8,"PERIODIC",$B831,"TOPFLOW","TOP","TOP","10",$C831,"top3","Open_Acute_DIV1","TOP5","TOP6","REPORTED","TOP8")</f>
        <v>2719</v>
      </c>
      <c r="DO831" s="15">
        <f>_xll.OneStreamExcelAddIn.XFFunctions.XFGetCell("TRUE", "CONSOL", $D$3,"TOT_Entity","Aggregated","Budget_Working",[1]Setup!C9,"PERIODIC",$B831,"TOPFLOW","TOP","TOP","10",$C831,"top3","Open_Acute_DIV1","TOP5","TOP6","REPORTED","TOP8")</f>
        <v>2643</v>
      </c>
      <c r="DP831" s="15">
        <f>_xll.OneStreamExcelAddIn.XFFunctions.XFGetCell("TRUE", "CONSOL", $D$3,"TOT_Entity","Aggregated","Budget_Working",[1]Setup!C10,"PERIODIC",$B831,"TOPFLOW","TOP","TOP","10",$C831,"top3","Open_Acute_DIV1","TOP5","TOP6","REPORTED","TOP8")</f>
        <v>2655</v>
      </c>
      <c r="DQ831" s="15">
        <f>_xll.OneStreamExcelAddIn.XFFunctions.XFGetCell("TRUE", "CONSOL", $D$3,"TOT_Entity","Aggregated","Budget_Working",[1]Setup!C11,"PERIODIC",$B831,"TOPFLOW","TOP","TOP","10",$C831,"top3","Open_Acute_DIV1","TOP5","TOP6","REPORTED","TOP8")</f>
        <v>2613</v>
      </c>
      <c r="DR831" s="15">
        <f>_xll.OneStreamExcelAddIn.XFFunctions.XFGetCell("TRUE", "CONSOL", $D$3,"TOT_Entity","Aggregated","Budget_Working",[1]Setup!C12,"PERIODIC",$B831,"TOPFLOW","TOP","TOP","10",$C831,"top3","Open_Acute_DIV1","TOP5","TOP6","REPORTED","TOP8")</f>
        <v>2623</v>
      </c>
      <c r="DS831" s="15">
        <f>_xll.OneStreamExcelAddIn.XFFunctions.XFGetCell("TRUE", "CONSOL", $D$3,"TOT_Entity","Aggregated","Budget_Working",[1]Setup!C13,"PERIODIC",$B831,"TOPFLOW","TOP","TOP","10",$C831,"top3","Open_Acute_DIV1","TOP5","TOP6","REPORTED","TOP8")</f>
        <v>2754</v>
      </c>
      <c r="DT831" s="15">
        <f>_xll.OneStreamExcelAddIn.XFFunctions.XFGetCell("TRUE", "CONSOL", $D$3,"TOT_Entity","Aggregated","Budget_Working",[1]Setup!C14,"PERIODIC",$B831,"TOPFLOW","TOP","TOP","10",$C831,"top3","Open_Acute_DIV1","TOP5","TOP6","REPORTED","TOP8")</f>
        <v>2646</v>
      </c>
      <c r="DU831" s="15">
        <f>_xll.OneStreamExcelAddIn.XFFunctions.XFGetCell("TRUE", "CONSOL", $D$3,"TOT_Entity","Aggregated","Budget_Working",[1]Setup!C15,"PERIODIC",$B831,"TOPFLOW","TOP","TOP","10",$C831,"top3","Open_Acute_DIV1","TOP5","TOP6","REPORTED","TOP8")</f>
        <v>2725</v>
      </c>
    </row>
    <row r="832" spans="2:125" x14ac:dyDescent="0.25">
      <c r="H832" s="138"/>
      <c r="DJ832" s="15">
        <f>_xll.OneStreamExcelAddIn.XFFunctions.XFGetCell("TRUE", "CONSOL", $D$3,"TOT_Entity","Aggregated","Budget_Working",[1]Setup!C4,"PERIODIC",$B832,"TOPFLOW","TOP","TOP","10",$C832,"top3","Open_Acute_DIV1","TOP5","TOP6","REPORTED","TOP8")</f>
        <v>2694</v>
      </c>
      <c r="DK832" s="15">
        <f>_xll.OneStreamExcelAddIn.XFFunctions.XFGetCell("TRUE", "CONSOL", $D$3,"TOT_Entity","Aggregated","Budget_Working",[1]Setup!C5,"PERIODIC",$B832,"TOPFLOW","TOP","TOP","10",$C832,"top3","Open_Acute_DIV1","TOP5","TOP6","REPORTED","TOP8")</f>
        <v>2495</v>
      </c>
      <c r="DL832" s="15">
        <f>_xll.OneStreamExcelAddIn.XFFunctions.XFGetCell("TRUE", "CONSOL", $D$3,"TOT_Entity","Aggregated","Budget_Working",[1]Setup!C6,"PERIODIC",$B832,"TOPFLOW","TOP","TOP","10",$C832,"top3","Open_Acute_DIV1","TOP5","TOP6","REPORTED","TOP8")</f>
        <v>2686</v>
      </c>
      <c r="DM832" s="15">
        <f>_xll.OneStreamExcelAddIn.XFFunctions.XFGetCell("TRUE", "CONSOL", $D$3,"TOT_Entity","Aggregated","Budget_Working",[1]Setup!C7,"PERIODIC",$B832,"TOPFLOW","TOP","TOP","10",$C832,"top3","Open_Acute_DIV1","TOP5","TOP6","REPORTED","TOP8")</f>
        <v>2711</v>
      </c>
      <c r="DN832" s="15">
        <f>_xll.OneStreamExcelAddIn.XFFunctions.XFGetCell("TRUE", "CONSOL", $D$3,"TOT_Entity","Aggregated","Budget_Working",[1]Setup!C8,"PERIODIC",$B832,"TOPFLOW","TOP","TOP","10",$C832,"top3","Open_Acute_DIV1","TOP5","TOP6","REPORTED","TOP8")</f>
        <v>2719</v>
      </c>
      <c r="DO832" s="15">
        <f>_xll.OneStreamExcelAddIn.XFFunctions.XFGetCell("TRUE", "CONSOL", $D$3,"TOT_Entity","Aggregated","Budget_Working",[1]Setup!C9,"PERIODIC",$B832,"TOPFLOW","TOP","TOP","10",$C832,"top3","Open_Acute_DIV1","TOP5","TOP6","REPORTED","TOP8")</f>
        <v>2643</v>
      </c>
      <c r="DP832" s="15">
        <f>_xll.OneStreamExcelAddIn.XFFunctions.XFGetCell("TRUE", "CONSOL", $D$3,"TOT_Entity","Aggregated","Budget_Working",[1]Setup!C10,"PERIODIC",$B832,"TOPFLOW","TOP","TOP","10",$C832,"top3","Open_Acute_DIV1","TOP5","TOP6","REPORTED","TOP8")</f>
        <v>2655</v>
      </c>
      <c r="DQ832" s="15">
        <f>_xll.OneStreamExcelAddIn.XFFunctions.XFGetCell("TRUE", "CONSOL", $D$3,"TOT_Entity","Aggregated","Budget_Working",[1]Setup!C11,"PERIODIC",$B832,"TOPFLOW","TOP","TOP","10",$C832,"top3","Open_Acute_DIV1","TOP5","TOP6","REPORTED","TOP8")</f>
        <v>2613</v>
      </c>
      <c r="DR832" s="15">
        <f>_xll.OneStreamExcelAddIn.XFFunctions.XFGetCell("TRUE", "CONSOL", $D$3,"TOT_Entity","Aggregated","Budget_Working",[1]Setup!C12,"PERIODIC",$B832,"TOPFLOW","TOP","TOP","10",$C832,"top3","Open_Acute_DIV1","TOP5","TOP6","REPORTED","TOP8")</f>
        <v>2623</v>
      </c>
      <c r="DS832" s="15">
        <f>_xll.OneStreamExcelAddIn.XFFunctions.XFGetCell("TRUE", "CONSOL", $D$3,"TOT_Entity","Aggregated","Budget_Working",[1]Setup!C13,"PERIODIC",$B832,"TOPFLOW","TOP","TOP","10",$C832,"top3","Open_Acute_DIV1","TOP5","TOP6","REPORTED","TOP8")</f>
        <v>2754</v>
      </c>
      <c r="DT832" s="15">
        <f>_xll.OneStreamExcelAddIn.XFFunctions.XFGetCell("TRUE", "CONSOL", $D$3,"TOT_Entity","Aggregated","Budget_Working",[1]Setup!C14,"PERIODIC",$B832,"TOPFLOW","TOP","TOP","10",$C832,"top3","Open_Acute_DIV1","TOP5","TOP6","REPORTED","TOP8")</f>
        <v>2646</v>
      </c>
      <c r="DU832" s="15">
        <f>_xll.OneStreamExcelAddIn.XFFunctions.XFGetCell("TRUE", "CONSOL", $D$3,"TOT_Entity","Aggregated","Budget_Working",[1]Setup!C15,"PERIODIC",$B832,"TOPFLOW","TOP","TOP","10",$C832,"top3","Open_Acute_DIV1","TOP5","TOP6","REPORTED","TOP8")</f>
        <v>2725</v>
      </c>
    </row>
    <row r="833" spans="8:125" x14ac:dyDescent="0.25">
      <c r="H833" s="138"/>
      <c r="DJ833" s="15">
        <f>_xll.OneStreamExcelAddIn.XFFunctions.XFGetCell("TRUE", "CONSOL", $D$3,"TOT_Entity","Aggregated","Budget_Working",[1]Setup!C4,"PERIODIC",$B833,"TOPFLOW","TOP","TOP","10",$C833,"top3","Open_Acute_DIV1","TOP5","TOP6","REPORTED","TOP8")</f>
        <v>2694</v>
      </c>
      <c r="DK833" s="15">
        <f>_xll.OneStreamExcelAddIn.XFFunctions.XFGetCell("TRUE", "CONSOL", $D$3,"TOT_Entity","Aggregated","Budget_Working",[1]Setup!C5,"PERIODIC",$B833,"TOPFLOW","TOP","TOP","10",$C833,"top3","Open_Acute_DIV1","TOP5","TOP6","REPORTED","TOP8")</f>
        <v>2495</v>
      </c>
      <c r="DL833" s="15">
        <f>_xll.OneStreamExcelAddIn.XFFunctions.XFGetCell("TRUE", "CONSOL", $D$3,"TOT_Entity","Aggregated","Budget_Working",[1]Setup!C6,"PERIODIC",$B833,"TOPFLOW","TOP","TOP","10",$C833,"top3","Open_Acute_DIV1","TOP5","TOP6","REPORTED","TOP8")</f>
        <v>2686</v>
      </c>
      <c r="DM833" s="15">
        <f>_xll.OneStreamExcelAddIn.XFFunctions.XFGetCell("TRUE", "CONSOL", $D$3,"TOT_Entity","Aggregated","Budget_Working",[1]Setup!C7,"PERIODIC",$B833,"TOPFLOW","TOP","TOP","10",$C833,"top3","Open_Acute_DIV1","TOP5","TOP6","REPORTED","TOP8")</f>
        <v>2711</v>
      </c>
      <c r="DN833" s="15">
        <f>_xll.OneStreamExcelAddIn.XFFunctions.XFGetCell("TRUE", "CONSOL", $D$3,"TOT_Entity","Aggregated","Budget_Working",[1]Setup!C8,"PERIODIC",$B833,"TOPFLOW","TOP","TOP","10",$C833,"top3","Open_Acute_DIV1","TOP5","TOP6","REPORTED","TOP8")</f>
        <v>2719</v>
      </c>
      <c r="DO833" s="15">
        <f>_xll.OneStreamExcelAddIn.XFFunctions.XFGetCell("TRUE", "CONSOL", $D$3,"TOT_Entity","Aggregated","Budget_Working",[1]Setup!C9,"PERIODIC",$B833,"TOPFLOW","TOP","TOP","10",$C833,"top3","Open_Acute_DIV1","TOP5","TOP6","REPORTED","TOP8")</f>
        <v>2643</v>
      </c>
      <c r="DP833" s="15">
        <f>_xll.OneStreamExcelAddIn.XFFunctions.XFGetCell("TRUE", "CONSOL", $D$3,"TOT_Entity","Aggregated","Budget_Working",[1]Setup!C10,"PERIODIC",$B833,"TOPFLOW","TOP","TOP","10",$C833,"top3","Open_Acute_DIV1","TOP5","TOP6","REPORTED","TOP8")</f>
        <v>2655</v>
      </c>
      <c r="DQ833" s="15">
        <f>_xll.OneStreamExcelAddIn.XFFunctions.XFGetCell("TRUE", "CONSOL", $D$3,"TOT_Entity","Aggregated","Budget_Working",[1]Setup!C11,"PERIODIC",$B833,"TOPFLOW","TOP","TOP","10",$C833,"top3","Open_Acute_DIV1","TOP5","TOP6","REPORTED","TOP8")</f>
        <v>2613</v>
      </c>
      <c r="DR833" s="15">
        <f>_xll.OneStreamExcelAddIn.XFFunctions.XFGetCell("TRUE", "CONSOL", $D$3,"TOT_Entity","Aggregated","Budget_Working",[1]Setup!C12,"PERIODIC",$B833,"TOPFLOW","TOP","TOP","10",$C833,"top3","Open_Acute_DIV1","TOP5","TOP6","REPORTED","TOP8")</f>
        <v>2623</v>
      </c>
      <c r="DS833" s="15">
        <f>_xll.OneStreamExcelAddIn.XFFunctions.XFGetCell("TRUE", "CONSOL", $D$3,"TOT_Entity","Aggregated","Budget_Working",[1]Setup!C13,"PERIODIC",$B833,"TOPFLOW","TOP","TOP","10",$C833,"top3","Open_Acute_DIV1","TOP5","TOP6","REPORTED","TOP8")</f>
        <v>2754</v>
      </c>
      <c r="DT833" s="15">
        <f>_xll.OneStreamExcelAddIn.XFFunctions.XFGetCell("TRUE", "CONSOL", $D$3,"TOT_Entity","Aggregated","Budget_Working",[1]Setup!C14,"PERIODIC",$B833,"TOPFLOW","TOP","TOP","10",$C833,"top3","Open_Acute_DIV1","TOP5","TOP6","REPORTED","TOP8")</f>
        <v>2646</v>
      </c>
      <c r="DU833" s="15">
        <f>_xll.OneStreamExcelAddIn.XFFunctions.XFGetCell("TRUE", "CONSOL", $D$3,"TOT_Entity","Aggregated","Budget_Working",[1]Setup!C15,"PERIODIC",$B833,"TOPFLOW","TOP","TOP","10",$C833,"top3","Open_Acute_DIV1","TOP5","TOP6","REPORTED","TOP8")</f>
        <v>2725</v>
      </c>
    </row>
    <row r="834" spans="8:125" x14ac:dyDescent="0.25">
      <c r="H834" s="138"/>
      <c r="DJ834" s="15">
        <f>_xll.OneStreamExcelAddIn.XFFunctions.XFGetCell("TRUE", "CONSOL", $D$3,"TOT_Entity","Aggregated","Budget_Working",[1]Setup!C4,"PERIODIC",$B834,"TOPFLOW","TOP","TOP","10",$C834,"top3","Open_Acute_DIV1","TOP5","TOP6","REPORTED","TOP8")</f>
        <v>2694</v>
      </c>
      <c r="DK834" s="15">
        <f>_xll.OneStreamExcelAddIn.XFFunctions.XFGetCell("TRUE", "CONSOL", $D$3,"TOT_Entity","Aggregated","Budget_Working",[1]Setup!C5,"PERIODIC",$B834,"TOPFLOW","TOP","TOP","10",$C834,"top3","Open_Acute_DIV1","TOP5","TOP6","REPORTED","TOP8")</f>
        <v>2495</v>
      </c>
      <c r="DL834" s="15">
        <f>_xll.OneStreamExcelAddIn.XFFunctions.XFGetCell("TRUE", "CONSOL", $D$3,"TOT_Entity","Aggregated","Budget_Working",[1]Setup!C6,"PERIODIC",$B834,"TOPFLOW","TOP","TOP","10",$C834,"top3","Open_Acute_DIV1","TOP5","TOP6","REPORTED","TOP8")</f>
        <v>2686</v>
      </c>
      <c r="DM834" s="15">
        <f>_xll.OneStreamExcelAddIn.XFFunctions.XFGetCell("TRUE", "CONSOL", $D$3,"TOT_Entity","Aggregated","Budget_Working",[1]Setup!C7,"PERIODIC",$B834,"TOPFLOW","TOP","TOP","10",$C834,"top3","Open_Acute_DIV1","TOP5","TOP6","REPORTED","TOP8")</f>
        <v>2711</v>
      </c>
      <c r="DN834" s="15">
        <f>_xll.OneStreamExcelAddIn.XFFunctions.XFGetCell("TRUE", "CONSOL", $D$3,"TOT_Entity","Aggregated","Budget_Working",[1]Setup!C8,"PERIODIC",$B834,"TOPFLOW","TOP","TOP","10",$C834,"top3","Open_Acute_DIV1","TOP5","TOP6","REPORTED","TOP8")</f>
        <v>2719</v>
      </c>
      <c r="DO834" s="15">
        <f>_xll.OneStreamExcelAddIn.XFFunctions.XFGetCell("TRUE", "CONSOL", $D$3,"TOT_Entity","Aggregated","Budget_Working",[1]Setup!C9,"PERIODIC",$B834,"TOPFLOW","TOP","TOP","10",$C834,"top3","Open_Acute_DIV1","TOP5","TOP6","REPORTED","TOP8")</f>
        <v>2643</v>
      </c>
      <c r="DP834" s="15">
        <f>_xll.OneStreamExcelAddIn.XFFunctions.XFGetCell("TRUE", "CONSOL", $D$3,"TOT_Entity","Aggregated","Budget_Working",[1]Setup!C10,"PERIODIC",$B834,"TOPFLOW","TOP","TOP","10",$C834,"top3","Open_Acute_DIV1","TOP5","TOP6","REPORTED","TOP8")</f>
        <v>2655</v>
      </c>
      <c r="DQ834" s="15">
        <f>_xll.OneStreamExcelAddIn.XFFunctions.XFGetCell("TRUE", "CONSOL", $D$3,"TOT_Entity","Aggregated","Budget_Working",[1]Setup!C11,"PERIODIC",$B834,"TOPFLOW","TOP","TOP","10",$C834,"top3","Open_Acute_DIV1","TOP5","TOP6","REPORTED","TOP8")</f>
        <v>2613</v>
      </c>
      <c r="DR834" s="15">
        <f>_xll.OneStreamExcelAddIn.XFFunctions.XFGetCell("TRUE", "CONSOL", $D$3,"TOT_Entity","Aggregated","Budget_Working",[1]Setup!C12,"PERIODIC",$B834,"TOPFLOW","TOP","TOP","10",$C834,"top3","Open_Acute_DIV1","TOP5","TOP6","REPORTED","TOP8")</f>
        <v>2623</v>
      </c>
      <c r="DS834" s="15">
        <f>_xll.OneStreamExcelAddIn.XFFunctions.XFGetCell("TRUE", "CONSOL", $D$3,"TOT_Entity","Aggregated","Budget_Working",[1]Setup!C13,"PERIODIC",$B834,"TOPFLOW","TOP","TOP","10",$C834,"top3","Open_Acute_DIV1","TOP5","TOP6","REPORTED","TOP8")</f>
        <v>2754</v>
      </c>
      <c r="DT834" s="15">
        <f>_xll.OneStreamExcelAddIn.XFFunctions.XFGetCell("TRUE", "CONSOL", $D$3,"TOT_Entity","Aggregated","Budget_Working",[1]Setup!C14,"PERIODIC",$B834,"TOPFLOW","TOP","TOP","10",$C834,"top3","Open_Acute_DIV1","TOP5","TOP6","REPORTED","TOP8")</f>
        <v>2646</v>
      </c>
      <c r="DU834" s="15">
        <f>_xll.OneStreamExcelAddIn.XFFunctions.XFGetCell("TRUE", "CONSOL", $D$3,"TOT_Entity","Aggregated","Budget_Working",[1]Setup!C15,"PERIODIC",$B834,"TOPFLOW","TOP","TOP","10",$C834,"top3","Open_Acute_DIV1","TOP5","TOP6","REPORTED","TOP8")</f>
        <v>2725</v>
      </c>
    </row>
    <row r="835" spans="8:125" x14ac:dyDescent="0.25">
      <c r="H835" s="138"/>
      <c r="DJ835" s="15">
        <f>_xll.OneStreamExcelAddIn.XFFunctions.XFGetCell("TRUE", "CONSOL", $D$3,"TOT_Entity","Aggregated","Budget_Working",[1]Setup!C4,"PERIODIC",$B835,"TOPFLOW","TOP","TOP","10",$C835,"top3","Open_Acute_DIV1","TOP5","TOP6","REPORTED","TOP8")</f>
        <v>2694</v>
      </c>
      <c r="DK835" s="15">
        <f>_xll.OneStreamExcelAddIn.XFFunctions.XFGetCell("TRUE", "CONSOL", $D$3,"TOT_Entity","Aggregated","Budget_Working",[1]Setup!C5,"PERIODIC",$B835,"TOPFLOW","TOP","TOP","10",$C835,"top3","Open_Acute_DIV1","TOP5","TOP6","REPORTED","TOP8")</f>
        <v>2495</v>
      </c>
      <c r="DL835" s="15">
        <f>_xll.OneStreamExcelAddIn.XFFunctions.XFGetCell("TRUE", "CONSOL", $D$3,"TOT_Entity","Aggregated","Budget_Working",[1]Setup!C6,"PERIODIC",$B835,"TOPFLOW","TOP","TOP","10",$C835,"top3","Open_Acute_DIV1","TOP5","TOP6","REPORTED","TOP8")</f>
        <v>2686</v>
      </c>
      <c r="DM835" s="15">
        <f>_xll.OneStreamExcelAddIn.XFFunctions.XFGetCell("TRUE", "CONSOL", $D$3,"TOT_Entity","Aggregated","Budget_Working",[1]Setup!C7,"PERIODIC",$B835,"TOPFLOW","TOP","TOP","10",$C835,"top3","Open_Acute_DIV1","TOP5","TOP6","REPORTED","TOP8")</f>
        <v>2711</v>
      </c>
      <c r="DN835" s="15">
        <f>_xll.OneStreamExcelAddIn.XFFunctions.XFGetCell("TRUE", "CONSOL", $D$3,"TOT_Entity","Aggregated","Budget_Working",[1]Setup!C8,"PERIODIC",$B835,"TOPFLOW","TOP","TOP","10",$C835,"top3","Open_Acute_DIV1","TOP5","TOP6","REPORTED","TOP8")</f>
        <v>2719</v>
      </c>
      <c r="DO835" s="15">
        <f>_xll.OneStreamExcelAddIn.XFFunctions.XFGetCell("TRUE", "CONSOL", $D$3,"TOT_Entity","Aggregated","Budget_Working",[1]Setup!C9,"PERIODIC",$B835,"TOPFLOW","TOP","TOP","10",$C835,"top3","Open_Acute_DIV1","TOP5","TOP6","REPORTED","TOP8")</f>
        <v>2643</v>
      </c>
      <c r="DP835" s="15">
        <f>_xll.OneStreamExcelAddIn.XFFunctions.XFGetCell("TRUE", "CONSOL", $D$3,"TOT_Entity","Aggregated","Budget_Working",[1]Setup!C10,"PERIODIC",$B835,"TOPFLOW","TOP","TOP","10",$C835,"top3","Open_Acute_DIV1","TOP5","TOP6","REPORTED","TOP8")</f>
        <v>2655</v>
      </c>
      <c r="DQ835" s="15">
        <f>_xll.OneStreamExcelAddIn.XFFunctions.XFGetCell("TRUE", "CONSOL", $D$3,"TOT_Entity","Aggregated","Budget_Working",[1]Setup!C11,"PERIODIC",$B835,"TOPFLOW","TOP","TOP","10",$C835,"top3","Open_Acute_DIV1","TOP5","TOP6","REPORTED","TOP8")</f>
        <v>2613</v>
      </c>
      <c r="DR835" s="15">
        <f>_xll.OneStreamExcelAddIn.XFFunctions.XFGetCell("TRUE", "CONSOL", $D$3,"TOT_Entity","Aggregated","Budget_Working",[1]Setup!C12,"PERIODIC",$B835,"TOPFLOW","TOP","TOP","10",$C835,"top3","Open_Acute_DIV1","TOP5","TOP6","REPORTED","TOP8")</f>
        <v>2623</v>
      </c>
      <c r="DS835" s="15">
        <f>_xll.OneStreamExcelAddIn.XFFunctions.XFGetCell("TRUE", "CONSOL", $D$3,"TOT_Entity","Aggregated","Budget_Working",[1]Setup!C13,"PERIODIC",$B835,"TOPFLOW","TOP","TOP","10",$C835,"top3","Open_Acute_DIV1","TOP5","TOP6","REPORTED","TOP8")</f>
        <v>2754</v>
      </c>
      <c r="DT835" s="15">
        <f>_xll.OneStreamExcelAddIn.XFFunctions.XFGetCell("TRUE", "CONSOL", $D$3,"TOT_Entity","Aggregated","Budget_Working",[1]Setup!C14,"PERIODIC",$B835,"TOPFLOW","TOP","TOP","10",$C835,"top3","Open_Acute_DIV1","TOP5","TOP6","REPORTED","TOP8")</f>
        <v>2646</v>
      </c>
      <c r="DU835" s="15">
        <f>_xll.OneStreamExcelAddIn.XFFunctions.XFGetCell("TRUE", "CONSOL", $D$3,"TOT_Entity","Aggregated","Budget_Working",[1]Setup!C15,"PERIODIC",$B835,"TOPFLOW","TOP","TOP","10",$C835,"top3","Open_Acute_DIV1","TOP5","TOP6","REPORTED","TOP8")</f>
        <v>2725</v>
      </c>
    </row>
    <row r="836" spans="8:125" x14ac:dyDescent="0.25">
      <c r="H836" s="138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</row>
    <row r="837" spans="8:125" x14ac:dyDescent="0.25">
      <c r="H837" s="138"/>
      <c r="DJ837" s="15">
        <f>DJ805/DJ783</f>
        <v>86.903225806451616</v>
      </c>
      <c r="DK837" s="15">
        <f t="shared" ref="DK837:DU837" si="2175">DK805/DK783</f>
        <v>89.107142857142861</v>
      </c>
      <c r="DL837" s="15">
        <f t="shared" si="2175"/>
        <v>86.645161290322577</v>
      </c>
      <c r="DM837" s="15">
        <f t="shared" si="2175"/>
        <v>90.36666666666666</v>
      </c>
      <c r="DN837" s="15">
        <f t="shared" si="2175"/>
        <v>87.709677419354833</v>
      </c>
      <c r="DO837" s="15">
        <f t="shared" si="2175"/>
        <v>88.1</v>
      </c>
      <c r="DP837" s="15">
        <f t="shared" si="2175"/>
        <v>85.645161290322577</v>
      </c>
      <c r="DQ837" s="15">
        <f t="shared" si="2175"/>
        <v>84.290322580645167</v>
      </c>
      <c r="DR837" s="15">
        <f t="shared" si="2175"/>
        <v>87.433333333333337</v>
      </c>
      <c r="DS837" s="15">
        <f t="shared" si="2175"/>
        <v>88.838709677419359</v>
      </c>
      <c r="DT837" s="15">
        <f t="shared" si="2175"/>
        <v>88.2</v>
      </c>
      <c r="DU837" s="15">
        <f t="shared" si="2175"/>
        <v>87.903225806451616</v>
      </c>
    </row>
    <row r="838" spans="8:125" x14ac:dyDescent="0.25">
      <c r="H838" s="138"/>
      <c r="DJ838" s="15">
        <v>46.064516128999998</v>
      </c>
      <c r="DK838" s="15">
        <v>45.931034482000001</v>
      </c>
      <c r="DL838" s="15">
        <v>46.064516128999998</v>
      </c>
      <c r="DM838" s="15">
        <v>46</v>
      </c>
      <c r="DN838" s="15">
        <v>46.064516128999998</v>
      </c>
      <c r="DO838" s="15">
        <v>46</v>
      </c>
      <c r="DP838" s="15">
        <v>44.774193550999996</v>
      </c>
      <c r="DQ838" s="15">
        <v>43.806451615</v>
      </c>
      <c r="DR838" s="15">
        <v>46</v>
      </c>
      <c r="DS838" s="15">
        <v>43.806451615</v>
      </c>
      <c r="DT838" s="15">
        <v>43.666666667000001</v>
      </c>
      <c r="DU838" s="15">
        <v>42.677419352999998</v>
      </c>
    </row>
    <row r="839" spans="8:125" x14ac:dyDescent="0.25">
      <c r="H839" s="138"/>
      <c r="DJ839" s="15"/>
      <c r="DK839" s="15"/>
      <c r="DL839" s="15"/>
      <c r="DM839" s="15">
        <f>DM837-DM838</f>
        <v>44.36666666666666</v>
      </c>
      <c r="DN839" s="15">
        <f t="shared" ref="DN839:DU839" si="2176">DN837-DN838</f>
        <v>41.645161290354835</v>
      </c>
      <c r="DO839" s="15">
        <f t="shared" si="2176"/>
        <v>42.099999999999994</v>
      </c>
      <c r="DP839" s="15">
        <f t="shared" si="2176"/>
        <v>40.87096773932258</v>
      </c>
      <c r="DQ839" s="15">
        <f t="shared" si="2176"/>
        <v>40.483870965645167</v>
      </c>
      <c r="DR839" s="15">
        <f t="shared" si="2176"/>
        <v>41.433333333333337</v>
      </c>
      <c r="DS839" s="15">
        <f t="shared" si="2176"/>
        <v>45.032258062419359</v>
      </c>
      <c r="DT839" s="15">
        <f t="shared" si="2176"/>
        <v>44.533333333000002</v>
      </c>
      <c r="DU839" s="15">
        <f t="shared" si="2176"/>
        <v>45.225806453451618</v>
      </c>
    </row>
    <row r="840" spans="8:125" x14ac:dyDescent="0.25">
      <c r="H840" s="138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</row>
    <row r="841" spans="8:125" x14ac:dyDescent="0.25">
      <c r="H841" s="138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</row>
    <row r="842" spans="8:125" x14ac:dyDescent="0.25">
      <c r="H842" s="138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</row>
    <row r="843" spans="8:125" x14ac:dyDescent="0.25"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</row>
    <row r="844" spans="8:125" x14ac:dyDescent="0.25"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</row>
    <row r="845" spans="8:125" x14ac:dyDescent="0.25"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</row>
    <row r="846" spans="8:125" x14ac:dyDescent="0.25"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</row>
    <row r="847" spans="8:125" x14ac:dyDescent="0.25"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</row>
    <row r="848" spans="8:125" x14ac:dyDescent="0.25"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</row>
  </sheetData>
  <mergeCells count="37">
    <mergeCell ref="DW4:EH4"/>
    <mergeCell ref="BK4:BN4"/>
    <mergeCell ref="BP4:BS4"/>
    <mergeCell ref="BU4:BX4"/>
    <mergeCell ref="BZ4:CC4"/>
    <mergeCell ref="CE4:CH4"/>
    <mergeCell ref="CJ4:CU4"/>
    <mergeCell ref="CW3:DH3"/>
    <mergeCell ref="DJ3:DU3"/>
    <mergeCell ref="AG4:AJ4"/>
    <mergeCell ref="AL4:AO4"/>
    <mergeCell ref="AQ4:AT4"/>
    <mergeCell ref="AV4:AY4"/>
    <mergeCell ref="BA4:BD4"/>
    <mergeCell ref="CW4:DH4"/>
    <mergeCell ref="DJ4:DU4"/>
    <mergeCell ref="DW3:EH3"/>
    <mergeCell ref="E4:H4"/>
    <mergeCell ref="J4:M4"/>
    <mergeCell ref="O4:Q4"/>
    <mergeCell ref="S4:U4"/>
    <mergeCell ref="AB4:AE4"/>
    <mergeCell ref="BA3:BD3"/>
    <mergeCell ref="BF3:BI3"/>
    <mergeCell ref="BK3:BN3"/>
    <mergeCell ref="BP3:BS3"/>
    <mergeCell ref="BU3:BX3"/>
    <mergeCell ref="BZ3:CC3"/>
    <mergeCell ref="AV3:AY3"/>
    <mergeCell ref="BF4:BI4"/>
    <mergeCell ref="CE3:CH3"/>
    <mergeCell ref="CJ3:CU3"/>
    <mergeCell ref="E1:F1"/>
    <mergeCell ref="AB3:AE3"/>
    <mergeCell ref="AG3:AJ3"/>
    <mergeCell ref="AL3:AO3"/>
    <mergeCell ref="AQ3:AT3"/>
  </mergeCells>
  <conditionalFormatting sqref="D1:D3">
    <cfRule type="cellIs" dxfId="919" priority="186" operator="lessThan">
      <formula>0</formula>
    </cfRule>
  </conditionalFormatting>
  <conditionalFormatting sqref="E2:F3">
    <cfRule type="cellIs" dxfId="918" priority="41" operator="lessThan">
      <formula>0</formula>
    </cfRule>
  </conditionalFormatting>
  <conditionalFormatting sqref="E249:F249">
    <cfRule type="cellIs" dxfId="917" priority="904" operator="lessThan">
      <formula>0</formula>
    </cfRule>
  </conditionalFormatting>
  <conditionalFormatting sqref="E185:G187">
    <cfRule type="cellIs" dxfId="916" priority="15" operator="lessThan">
      <formula>0</formula>
    </cfRule>
  </conditionalFormatting>
  <conditionalFormatting sqref="E189:G191">
    <cfRule type="cellIs" dxfId="915" priority="14" operator="lessThan">
      <formula>0</formula>
    </cfRule>
  </conditionalFormatting>
  <conditionalFormatting sqref="E258:G258 J258:L258 O258:P258 AB258:AD258 AG258:AI258 AL258:AN258 AQ258:AS258 AV258:AX258 BA258:BC258 BF258:BH258 BK258:BM258 BP258:BR258 BU258:BW258 BZ258:CB258 CE258:CG258 CI258:EH258 E271:G291 J271:L291 O271:P291 AB271:AD291 AG271:AI291 AL271:AN291 AQ271:AS291 AV271:AX291 BA271:BC291 BF271:BH291 BK271:BM291 BP271:BR291 BU271:BW291 BZ271:CB291 CE271:CG291 CI271:EH291 E757:H757 J757:M757 O757:Q757 AB757:AE757 AG757:AJ757 AL757:AO757 AQ757:AT757 AV757:AY757 BA757:BD757 BF757:BI757 BK757:BN757 BP757:BS757 BU757:BX757 BZ757:CC757 CE757:CH757 CJ757:CU757 CW757:DH757 DJ757:DU757 DW757:EH757">
    <cfRule type="cellIs" dxfId="914" priority="886" operator="lessThan">
      <formula>0</formula>
    </cfRule>
  </conditionalFormatting>
  <conditionalFormatting sqref="E338:G338">
    <cfRule type="cellIs" dxfId="913" priority="12" operator="lessThan">
      <formula>0</formula>
    </cfRule>
  </conditionalFormatting>
  <conditionalFormatting sqref="E304:H304">
    <cfRule type="cellIs" dxfId="912" priority="10" operator="lessThan">
      <formula>0</formula>
    </cfRule>
  </conditionalFormatting>
  <conditionalFormatting sqref="E311:H312">
    <cfRule type="cellIs" dxfId="911" priority="9" operator="lessThan">
      <formula>0</formula>
    </cfRule>
  </conditionalFormatting>
  <conditionalFormatting sqref="E349:H350">
    <cfRule type="cellIs" dxfId="910" priority="8" operator="lessThan">
      <formula>0</formula>
    </cfRule>
  </conditionalFormatting>
  <conditionalFormatting sqref="E356:H356">
    <cfRule type="cellIs" dxfId="909" priority="7" operator="lessThan">
      <formula>0</formula>
    </cfRule>
  </conditionalFormatting>
  <conditionalFormatting sqref="E386:H386">
    <cfRule type="cellIs" dxfId="908" priority="6" operator="lessThan">
      <formula>0</formula>
    </cfRule>
  </conditionalFormatting>
  <conditionalFormatting sqref="E437:H437">
    <cfRule type="cellIs" dxfId="907" priority="11" operator="lessThan">
      <formula>0</formula>
    </cfRule>
  </conditionalFormatting>
  <conditionalFormatting sqref="E474:H475">
    <cfRule type="cellIs" dxfId="906" priority="783" operator="lessThan">
      <formula>0</formula>
    </cfRule>
  </conditionalFormatting>
  <conditionalFormatting sqref="E485:H485">
    <cfRule type="cellIs" dxfId="905" priority="775" operator="lessThan">
      <formula>0</formula>
    </cfRule>
  </conditionalFormatting>
  <conditionalFormatting sqref="E494:H494">
    <cfRule type="cellIs" dxfId="904" priority="780" operator="lessThan">
      <formula>0</formula>
    </cfRule>
  </conditionalFormatting>
  <conditionalFormatting sqref="E508:H508">
    <cfRule type="cellIs" dxfId="903" priority="772" operator="lessThan">
      <formula>0</formula>
    </cfRule>
  </conditionalFormatting>
  <conditionalFormatting sqref="E540:H540">
    <cfRule type="cellIs" dxfId="902" priority="769" operator="lessThan">
      <formula>0</formula>
    </cfRule>
  </conditionalFormatting>
  <conditionalFormatting sqref="E568:H568">
    <cfRule type="cellIs" dxfId="901" priority="766" operator="lessThan">
      <formula>0</formula>
    </cfRule>
  </conditionalFormatting>
  <conditionalFormatting sqref="E590:H590">
    <cfRule type="cellIs" dxfId="900" priority="763" operator="lessThan">
      <formula>0</formula>
    </cfRule>
  </conditionalFormatting>
  <conditionalFormatting sqref="E616:H617">
    <cfRule type="cellIs" dxfId="899" priority="760" operator="lessThan">
      <formula>0</formula>
    </cfRule>
  </conditionalFormatting>
  <conditionalFormatting sqref="E644:H644">
    <cfRule type="cellIs" dxfId="898" priority="757" operator="lessThan">
      <formula>0</formula>
    </cfRule>
  </conditionalFormatting>
  <conditionalFormatting sqref="E672:H672">
    <cfRule type="cellIs" dxfId="897" priority="754" operator="lessThan">
      <formula>0</formula>
    </cfRule>
  </conditionalFormatting>
  <conditionalFormatting sqref="E688:H688">
    <cfRule type="cellIs" dxfId="896" priority="751" operator="lessThan">
      <formula>0</formula>
    </cfRule>
  </conditionalFormatting>
  <conditionalFormatting sqref="E714:H714">
    <cfRule type="cellIs" dxfId="895" priority="748" operator="lessThan">
      <formula>0</formula>
    </cfRule>
  </conditionalFormatting>
  <conditionalFormatting sqref="E732:H732">
    <cfRule type="cellIs" dxfId="894" priority="745" operator="lessThan">
      <formula>0</formula>
    </cfRule>
  </conditionalFormatting>
  <conditionalFormatting sqref="E778:H782">
    <cfRule type="cellIs" dxfId="893" priority="742" operator="lessThan">
      <formula>0</formula>
    </cfRule>
  </conditionalFormatting>
  <conditionalFormatting sqref="E167:S175 E177:S182">
    <cfRule type="cellIs" dxfId="892" priority="16" operator="lessThan">
      <formula>0</formula>
    </cfRule>
  </conditionalFormatting>
  <conditionalFormatting sqref="G254">
    <cfRule type="cellIs" dxfId="891" priority="5" operator="lessThan">
      <formula>0</formula>
    </cfRule>
  </conditionalFormatting>
  <conditionalFormatting sqref="G259:G260">
    <cfRule type="cellIs" dxfId="890" priority="13" operator="lessThan">
      <formula>0</formula>
    </cfRule>
  </conditionalFormatting>
  <conditionalFormatting sqref="G3:I3">
    <cfRule type="cellIs" dxfId="889" priority="42" operator="lessThan">
      <formula>0</formula>
    </cfRule>
  </conditionalFormatting>
  <conditionalFormatting sqref="H803">
    <cfRule type="cellIs" dxfId="888" priority="792" operator="lessThan">
      <formula>0</formula>
    </cfRule>
  </conditionalFormatting>
  <conditionalFormatting sqref="J249:K249">
    <cfRule type="cellIs" dxfId="887" priority="797" operator="lessThan">
      <formula>0</formula>
    </cfRule>
  </conditionalFormatting>
  <conditionalFormatting sqref="J185:L187">
    <cfRule type="cellIs" dxfId="886" priority="798" operator="lessThan">
      <formula>0</formula>
    </cfRule>
  </conditionalFormatting>
  <conditionalFormatting sqref="J189:L191">
    <cfRule type="cellIs" dxfId="885" priority="796" operator="lessThan">
      <formula>0</formula>
    </cfRule>
  </conditionalFormatting>
  <conditionalFormatting sqref="J338:L338">
    <cfRule type="cellIs" dxfId="884" priority="789" operator="lessThan">
      <formula>0</formula>
    </cfRule>
  </conditionalFormatting>
  <conditionalFormatting sqref="J304:M304">
    <cfRule type="cellIs" dxfId="883" priority="184" operator="lessThan">
      <formula>0</formula>
    </cfRule>
  </conditionalFormatting>
  <conditionalFormatting sqref="J311:M312">
    <cfRule type="cellIs" dxfId="882" priority="166" operator="lessThan">
      <formula>0</formula>
    </cfRule>
  </conditionalFormatting>
  <conditionalFormatting sqref="J349:M350">
    <cfRule type="cellIs" dxfId="881" priority="100" operator="lessThan">
      <formula>0</formula>
    </cfRule>
  </conditionalFormatting>
  <conditionalFormatting sqref="J356:M356">
    <cfRule type="cellIs" dxfId="880" priority="86" operator="lessThan">
      <formula>0</formula>
    </cfRule>
  </conditionalFormatting>
  <conditionalFormatting sqref="J386:M386">
    <cfRule type="cellIs" dxfId="879" priority="73" operator="lessThan">
      <formula>0</formula>
    </cfRule>
  </conditionalFormatting>
  <conditionalFormatting sqref="J437:M437">
    <cfRule type="cellIs" dxfId="878" priority="788" operator="lessThan">
      <formula>0</formula>
    </cfRule>
  </conditionalFormatting>
  <conditionalFormatting sqref="J474:M475">
    <cfRule type="cellIs" dxfId="877" priority="782" operator="lessThan">
      <formula>0</formula>
    </cfRule>
  </conditionalFormatting>
  <conditionalFormatting sqref="J485:M485">
    <cfRule type="cellIs" dxfId="876" priority="777" operator="lessThan">
      <formula>0</formula>
    </cfRule>
  </conditionalFormatting>
  <conditionalFormatting sqref="J494:M494">
    <cfRule type="cellIs" dxfId="875" priority="779" operator="lessThan">
      <formula>0</formula>
    </cfRule>
  </conditionalFormatting>
  <conditionalFormatting sqref="J508:M508">
    <cfRule type="cellIs" dxfId="874" priority="771" operator="lessThan">
      <formula>0</formula>
    </cfRule>
  </conditionalFormatting>
  <conditionalFormatting sqref="J540:M540">
    <cfRule type="cellIs" dxfId="873" priority="768" operator="lessThan">
      <formula>0</formula>
    </cfRule>
  </conditionalFormatting>
  <conditionalFormatting sqref="J568:M568">
    <cfRule type="cellIs" dxfId="872" priority="765" operator="lessThan">
      <formula>0</formula>
    </cfRule>
  </conditionalFormatting>
  <conditionalFormatting sqref="J590:M590">
    <cfRule type="cellIs" dxfId="871" priority="762" operator="lessThan">
      <formula>0</formula>
    </cfRule>
  </conditionalFormatting>
  <conditionalFormatting sqref="J616:M617">
    <cfRule type="cellIs" dxfId="870" priority="759" operator="lessThan">
      <formula>0</formula>
    </cfRule>
  </conditionalFormatting>
  <conditionalFormatting sqref="J644:M644">
    <cfRule type="cellIs" dxfId="869" priority="756" operator="lessThan">
      <formula>0</formula>
    </cfRule>
  </conditionalFormatting>
  <conditionalFormatting sqref="J672:M672">
    <cfRule type="cellIs" dxfId="868" priority="753" operator="lessThan">
      <formula>0</formula>
    </cfRule>
  </conditionalFormatting>
  <conditionalFormatting sqref="J688:M688">
    <cfRule type="cellIs" dxfId="867" priority="750" operator="lessThan">
      <formula>0</formula>
    </cfRule>
  </conditionalFormatting>
  <conditionalFormatting sqref="J714:M714">
    <cfRule type="cellIs" dxfId="866" priority="747" operator="lessThan">
      <formula>0</formula>
    </cfRule>
  </conditionalFormatting>
  <conditionalFormatting sqref="J732:M732">
    <cfRule type="cellIs" dxfId="865" priority="744" operator="lessThan">
      <formula>0</formula>
    </cfRule>
  </conditionalFormatting>
  <conditionalFormatting sqref="J778:M782">
    <cfRule type="cellIs" dxfId="864" priority="741" operator="lessThan">
      <formula>0</formula>
    </cfRule>
  </conditionalFormatting>
  <conditionalFormatting sqref="L254">
    <cfRule type="cellIs" dxfId="863" priority="58" operator="lessThan">
      <formula>0</formula>
    </cfRule>
  </conditionalFormatting>
  <conditionalFormatting sqref="L259:L260">
    <cfRule type="cellIs" dxfId="862" priority="795" operator="lessThan">
      <formula>0</formula>
    </cfRule>
  </conditionalFormatting>
  <conditionalFormatting sqref="M803">
    <cfRule type="cellIs" dxfId="861" priority="790" operator="lessThan">
      <formula>0</formula>
    </cfRule>
  </conditionalFormatting>
  <conditionalFormatting sqref="N3">
    <cfRule type="cellIs" dxfId="860" priority="4" operator="lessThan">
      <formula>0</formula>
    </cfRule>
  </conditionalFormatting>
  <conditionalFormatting sqref="O249">
    <cfRule type="cellIs" dxfId="859" priority="799" operator="lessThan">
      <formula>0</formula>
    </cfRule>
  </conditionalFormatting>
  <conditionalFormatting sqref="O185:P187">
    <cfRule type="cellIs" dxfId="858" priority="853" operator="lessThan">
      <formula>0</formula>
    </cfRule>
  </conditionalFormatting>
  <conditionalFormatting sqref="O189:P191">
    <cfRule type="cellIs" dxfId="857" priority="852" operator="lessThan">
      <formula>0</formula>
    </cfRule>
  </conditionalFormatting>
  <conditionalFormatting sqref="O338:P338">
    <cfRule type="cellIs" dxfId="856" priority="793" operator="lessThan">
      <formula>0</formula>
    </cfRule>
  </conditionalFormatting>
  <conditionalFormatting sqref="O304:Q304">
    <cfRule type="cellIs" dxfId="855" priority="185" operator="lessThan">
      <formula>0</formula>
    </cfRule>
  </conditionalFormatting>
  <conditionalFormatting sqref="O311:Q312">
    <cfRule type="cellIs" dxfId="854" priority="167" operator="lessThan">
      <formula>0</formula>
    </cfRule>
  </conditionalFormatting>
  <conditionalFormatting sqref="O349:Q350">
    <cfRule type="cellIs" dxfId="853" priority="101" operator="lessThan">
      <formula>0</formula>
    </cfRule>
  </conditionalFormatting>
  <conditionalFormatting sqref="O356:Q356">
    <cfRule type="cellIs" dxfId="852" priority="87" operator="lessThan">
      <formula>0</formula>
    </cfRule>
  </conditionalFormatting>
  <conditionalFormatting sqref="O386:Q386">
    <cfRule type="cellIs" dxfId="851" priority="72" operator="lessThan">
      <formula>0</formula>
    </cfRule>
  </conditionalFormatting>
  <conditionalFormatting sqref="O437:Q437">
    <cfRule type="cellIs" dxfId="850" priority="785" operator="lessThan">
      <formula>0</formula>
    </cfRule>
  </conditionalFormatting>
  <conditionalFormatting sqref="O474:Q475">
    <cfRule type="cellIs" dxfId="849" priority="781" operator="lessThan">
      <formula>0</formula>
    </cfRule>
  </conditionalFormatting>
  <conditionalFormatting sqref="O485:Q485">
    <cfRule type="cellIs" dxfId="848" priority="776" operator="lessThan">
      <formula>0</formula>
    </cfRule>
  </conditionalFormatting>
  <conditionalFormatting sqref="O494:Q494">
    <cfRule type="cellIs" dxfId="847" priority="778" operator="lessThan">
      <formula>0</formula>
    </cfRule>
  </conditionalFormatting>
  <conditionalFormatting sqref="O508:Q508">
    <cfRule type="cellIs" dxfId="846" priority="770" operator="lessThan">
      <formula>0</formula>
    </cfRule>
  </conditionalFormatting>
  <conditionalFormatting sqref="O540:Q540">
    <cfRule type="cellIs" dxfId="845" priority="767" operator="lessThan">
      <formula>0</formula>
    </cfRule>
  </conditionalFormatting>
  <conditionalFormatting sqref="O568:Q568">
    <cfRule type="cellIs" dxfId="844" priority="764" operator="lessThan">
      <formula>0</formula>
    </cfRule>
  </conditionalFormatting>
  <conditionalFormatting sqref="O590:Q590">
    <cfRule type="cellIs" dxfId="843" priority="761" operator="lessThan">
      <formula>0</formula>
    </cfRule>
  </conditionalFormatting>
  <conditionalFormatting sqref="O616:Q617">
    <cfRule type="cellIs" dxfId="842" priority="758" operator="lessThan">
      <formula>0</formula>
    </cfRule>
  </conditionalFormatting>
  <conditionalFormatting sqref="O644:Q644">
    <cfRule type="cellIs" dxfId="841" priority="755" operator="lessThan">
      <formula>0</formula>
    </cfRule>
  </conditionalFormatting>
  <conditionalFormatting sqref="O672:Q672">
    <cfRule type="cellIs" dxfId="840" priority="752" operator="lessThan">
      <formula>0</formula>
    </cfRule>
  </conditionalFormatting>
  <conditionalFormatting sqref="O688:Q688">
    <cfRule type="cellIs" dxfId="839" priority="749" operator="lessThan">
      <formula>0</formula>
    </cfRule>
  </conditionalFormatting>
  <conditionalFormatting sqref="O714:Q714">
    <cfRule type="cellIs" dxfId="838" priority="746" operator="lessThan">
      <formula>0</formula>
    </cfRule>
  </conditionalFormatting>
  <conditionalFormatting sqref="O732:Q732">
    <cfRule type="cellIs" dxfId="837" priority="743" operator="lessThan">
      <formula>0</formula>
    </cfRule>
  </conditionalFormatting>
  <conditionalFormatting sqref="O778:Q782">
    <cfRule type="cellIs" dxfId="836" priority="740" operator="lessThan">
      <formula>0</formula>
    </cfRule>
  </conditionalFormatting>
  <conditionalFormatting sqref="P254">
    <cfRule type="cellIs" dxfId="835" priority="57" operator="lessThan">
      <formula>0</formula>
    </cfRule>
  </conditionalFormatting>
  <conditionalFormatting sqref="P259:P260">
    <cfRule type="cellIs" dxfId="834" priority="794" operator="lessThan">
      <formula>0</formula>
    </cfRule>
  </conditionalFormatting>
  <conditionalFormatting sqref="P783:P786">
    <cfRule type="cellIs" dxfId="833" priority="784" operator="lessThan">
      <formula>0</formula>
    </cfRule>
  </conditionalFormatting>
  <conditionalFormatting sqref="Q803">
    <cfRule type="cellIs" dxfId="832" priority="791" operator="lessThan">
      <formula>0</formula>
    </cfRule>
  </conditionalFormatting>
  <conditionalFormatting sqref="Q3:R3">
    <cfRule type="cellIs" dxfId="831" priority="3" operator="lessThan">
      <formula>0</formula>
    </cfRule>
  </conditionalFormatting>
  <conditionalFormatting sqref="S249">
    <cfRule type="cellIs" dxfId="830" priority="39" operator="lessThan">
      <formula>0</formula>
    </cfRule>
  </conditionalFormatting>
  <conditionalFormatting sqref="S258 S271:T291 S757:U757">
    <cfRule type="cellIs" dxfId="829" priority="40" operator="lessThan">
      <formula>0</formula>
    </cfRule>
  </conditionalFormatting>
  <conditionalFormatting sqref="S185:T187">
    <cfRule type="cellIs" dxfId="828" priority="38" operator="lessThan">
      <formula>0</formula>
    </cfRule>
  </conditionalFormatting>
  <conditionalFormatting sqref="S189:T191">
    <cfRule type="cellIs" dxfId="827" priority="37" operator="lessThan">
      <formula>0</formula>
    </cfRule>
  </conditionalFormatting>
  <conditionalFormatting sqref="S338:T338 S349:U350">
    <cfRule type="cellIs" dxfId="826" priority="36" operator="lessThan">
      <formula>0</formula>
    </cfRule>
  </conditionalFormatting>
  <conditionalFormatting sqref="S304:U304">
    <cfRule type="cellIs" dxfId="825" priority="20" operator="lessThan">
      <formula>0</formula>
    </cfRule>
  </conditionalFormatting>
  <conditionalFormatting sqref="S311:U312">
    <cfRule type="cellIs" dxfId="824" priority="19" operator="lessThan">
      <formula>0</formula>
    </cfRule>
  </conditionalFormatting>
  <conditionalFormatting sqref="S356:U356">
    <cfRule type="cellIs" dxfId="823" priority="18" operator="lessThan">
      <formula>0</formula>
    </cfRule>
  </conditionalFormatting>
  <conditionalFormatting sqref="S386:U386">
    <cfRule type="cellIs" dxfId="822" priority="17" operator="lessThan">
      <formula>0</formula>
    </cfRule>
  </conditionalFormatting>
  <conditionalFormatting sqref="S437:U437">
    <cfRule type="cellIs" dxfId="821" priority="35" operator="lessThan">
      <formula>0</formula>
    </cfRule>
  </conditionalFormatting>
  <conditionalFormatting sqref="S474:U475">
    <cfRule type="cellIs" dxfId="820" priority="34" operator="lessThan">
      <formula>0</formula>
    </cfRule>
  </conditionalFormatting>
  <conditionalFormatting sqref="S485:U485">
    <cfRule type="cellIs" dxfId="819" priority="32" operator="lessThan">
      <formula>0</formula>
    </cfRule>
  </conditionalFormatting>
  <conditionalFormatting sqref="S494:U494">
    <cfRule type="cellIs" dxfId="818" priority="33" operator="lessThan">
      <formula>0</formula>
    </cfRule>
  </conditionalFormatting>
  <conditionalFormatting sqref="S508:U508">
    <cfRule type="cellIs" dxfId="817" priority="31" operator="lessThan">
      <formula>0</formula>
    </cfRule>
  </conditionalFormatting>
  <conditionalFormatting sqref="S540:U540">
    <cfRule type="cellIs" dxfId="816" priority="30" operator="lessThan">
      <formula>0</formula>
    </cfRule>
  </conditionalFormatting>
  <conditionalFormatting sqref="S568:U568">
    <cfRule type="cellIs" dxfId="815" priority="29" operator="lessThan">
      <formula>0</formula>
    </cfRule>
  </conditionalFormatting>
  <conditionalFormatting sqref="S590:U590">
    <cfRule type="cellIs" dxfId="814" priority="28" operator="lessThan">
      <formula>0</formula>
    </cfRule>
  </conditionalFormatting>
  <conditionalFormatting sqref="S616:U617">
    <cfRule type="cellIs" dxfId="813" priority="27" operator="lessThan">
      <formula>0</formula>
    </cfRule>
  </conditionalFormatting>
  <conditionalFormatting sqref="S644:U644">
    <cfRule type="cellIs" dxfId="812" priority="26" operator="lessThan">
      <formula>0</formula>
    </cfRule>
  </conditionalFormatting>
  <conditionalFormatting sqref="S672:U672">
    <cfRule type="cellIs" dxfId="811" priority="25" operator="lessThan">
      <formula>0</formula>
    </cfRule>
  </conditionalFormatting>
  <conditionalFormatting sqref="S688:U688">
    <cfRule type="cellIs" dxfId="810" priority="24" operator="lessThan">
      <formula>0</formula>
    </cfRule>
  </conditionalFormatting>
  <conditionalFormatting sqref="S714:U714">
    <cfRule type="cellIs" dxfId="809" priority="23" operator="lessThan">
      <formula>0</formula>
    </cfRule>
  </conditionalFormatting>
  <conditionalFormatting sqref="S732:U732">
    <cfRule type="cellIs" dxfId="808" priority="22" operator="lessThan">
      <formula>0</formula>
    </cfRule>
  </conditionalFormatting>
  <conditionalFormatting sqref="S778:U782">
    <cfRule type="cellIs" dxfId="807" priority="21" operator="lessThan">
      <formula>0</formula>
    </cfRule>
  </conditionalFormatting>
  <conditionalFormatting sqref="T254">
    <cfRule type="cellIs" dxfId="806" priority="43" operator="lessThan">
      <formula>0</formula>
    </cfRule>
  </conditionalFormatting>
  <conditionalFormatting sqref="T258:T260">
    <cfRule type="cellIs" dxfId="805" priority="44" operator="lessThan">
      <formula>0</formula>
    </cfRule>
  </conditionalFormatting>
  <conditionalFormatting sqref="T3:V3">
    <cfRule type="cellIs" dxfId="804" priority="2" operator="lessThan">
      <formula>0</formula>
    </cfRule>
  </conditionalFormatting>
  <conditionalFormatting sqref="U803">
    <cfRule type="cellIs" dxfId="803" priority="786" operator="lessThan">
      <formula>0</formula>
    </cfRule>
  </conditionalFormatting>
  <conditionalFormatting sqref="V167:V175 V177:V182">
    <cfRule type="cellIs" dxfId="802" priority="1" operator="lessThan">
      <formula>0</formula>
    </cfRule>
  </conditionalFormatting>
  <conditionalFormatting sqref="W501:Z501">
    <cfRule type="cellIs" dxfId="801" priority="774" operator="lessThan">
      <formula>0</formula>
    </cfRule>
  </conditionalFormatting>
  <conditionalFormatting sqref="W701:Z701">
    <cfRule type="cellIs" dxfId="800" priority="773" operator="lessThan">
      <formula>0</formula>
    </cfRule>
  </conditionalFormatting>
  <conditionalFormatting sqref="AA2">
    <cfRule type="cellIs" dxfId="799" priority="903" operator="lessThan">
      <formula>0</formula>
    </cfRule>
  </conditionalFormatting>
  <conditionalFormatting sqref="AB340:AB351">
    <cfRule type="cellIs" dxfId="798" priority="736" operator="lessThan">
      <formula>0</formula>
    </cfRule>
  </conditionalFormatting>
  <conditionalFormatting sqref="AB249:AC249">
    <cfRule type="cellIs" dxfId="797" priority="739" operator="lessThan">
      <formula>0</formula>
    </cfRule>
  </conditionalFormatting>
  <conditionalFormatting sqref="AB185:AD187">
    <cfRule type="cellIs" dxfId="796" priority="738" operator="lessThan">
      <formula>0</formula>
    </cfRule>
  </conditionalFormatting>
  <conditionalFormatting sqref="AB189:AD191">
    <cfRule type="cellIs" dxfId="795" priority="737" operator="lessThan">
      <formula>0</formula>
    </cfRule>
  </conditionalFormatting>
  <conditionalFormatting sqref="AB338:AD338 AC340:AD347 AC351:AD351">
    <cfRule type="cellIs" dxfId="794" priority="732" operator="lessThan">
      <formula>0</formula>
    </cfRule>
  </conditionalFormatting>
  <conditionalFormatting sqref="AB304:AE304">
    <cfRule type="cellIs" dxfId="793" priority="183" operator="lessThan">
      <formula>0</formula>
    </cfRule>
  </conditionalFormatting>
  <conditionalFormatting sqref="AB311:AE312">
    <cfRule type="cellIs" dxfId="792" priority="165" operator="lessThan">
      <formula>0</formula>
    </cfRule>
  </conditionalFormatting>
  <conditionalFormatting sqref="AB321:AE321">
    <cfRule type="cellIs" dxfId="791" priority="149" operator="lessThan">
      <formula>0</formula>
    </cfRule>
  </conditionalFormatting>
  <conditionalFormatting sqref="AB328:AE328">
    <cfRule type="cellIs" dxfId="790" priority="133" operator="lessThan">
      <formula>0</formula>
    </cfRule>
  </conditionalFormatting>
  <conditionalFormatting sqref="AB335:AE335 AB337:AE337">
    <cfRule type="cellIs" dxfId="789" priority="117" operator="lessThan">
      <formula>0</formula>
    </cfRule>
  </conditionalFormatting>
  <conditionalFormatting sqref="AB353:AE353">
    <cfRule type="cellIs" dxfId="788" priority="735" operator="lessThan">
      <formula>0</formula>
    </cfRule>
  </conditionalFormatting>
  <conditionalFormatting sqref="AB355:AE356">
    <cfRule type="cellIs" dxfId="787" priority="85" operator="lessThan">
      <formula>0</formula>
    </cfRule>
  </conditionalFormatting>
  <conditionalFormatting sqref="AB364:AE364">
    <cfRule type="cellIs" dxfId="786" priority="734" operator="lessThan">
      <formula>0</formula>
    </cfRule>
  </conditionalFormatting>
  <conditionalFormatting sqref="AB384:AE387">
    <cfRule type="cellIs" dxfId="785" priority="71" operator="lessThan">
      <formula>0</formula>
    </cfRule>
  </conditionalFormatting>
  <conditionalFormatting sqref="AB398:AE398">
    <cfRule type="cellIs" dxfId="784" priority="730" operator="lessThan">
      <formula>0</formula>
    </cfRule>
  </conditionalFormatting>
  <conditionalFormatting sqref="AB436:AE437">
    <cfRule type="cellIs" dxfId="783" priority="729" operator="lessThan">
      <formula>0</formula>
    </cfRule>
  </conditionalFormatting>
  <conditionalFormatting sqref="AB474:AE475">
    <cfRule type="cellIs" dxfId="782" priority="728" operator="lessThan">
      <formula>0</formula>
    </cfRule>
  </conditionalFormatting>
  <conditionalFormatting sqref="AB484:AE485">
    <cfRule type="cellIs" dxfId="781" priority="726" operator="lessThan">
      <formula>0</formula>
    </cfRule>
  </conditionalFormatting>
  <conditionalFormatting sqref="AB494:AE494">
    <cfRule type="cellIs" dxfId="780" priority="727" operator="lessThan">
      <formula>0</formula>
    </cfRule>
  </conditionalFormatting>
  <conditionalFormatting sqref="AB501:AE501">
    <cfRule type="cellIs" dxfId="779" priority="725" operator="lessThan">
      <formula>0</formula>
    </cfRule>
  </conditionalFormatting>
  <conditionalFormatting sqref="AB508:AE508">
    <cfRule type="cellIs" dxfId="778" priority="714" operator="lessThan">
      <formula>0</formula>
    </cfRule>
  </conditionalFormatting>
  <conditionalFormatting sqref="AB524:AE524">
    <cfRule type="cellIs" dxfId="777" priority="724" operator="lessThan">
      <formula>0</formula>
    </cfRule>
  </conditionalFormatting>
  <conditionalFormatting sqref="AB540:AE540">
    <cfRule type="cellIs" dxfId="776" priority="713" operator="lessThan">
      <formula>0</formula>
    </cfRule>
  </conditionalFormatting>
  <conditionalFormatting sqref="AB554:AE554">
    <cfRule type="cellIs" dxfId="775" priority="723" operator="lessThan">
      <formula>0</formula>
    </cfRule>
  </conditionalFormatting>
  <conditionalFormatting sqref="AB568:AE568">
    <cfRule type="cellIs" dxfId="774" priority="712" operator="lessThan">
      <formula>0</formula>
    </cfRule>
  </conditionalFormatting>
  <conditionalFormatting sqref="AB579:AE579">
    <cfRule type="cellIs" dxfId="773" priority="722" operator="lessThan">
      <formula>0</formula>
    </cfRule>
  </conditionalFormatting>
  <conditionalFormatting sqref="AB590:AE590">
    <cfRule type="cellIs" dxfId="772" priority="711" operator="lessThan">
      <formula>0</formula>
    </cfRule>
  </conditionalFormatting>
  <conditionalFormatting sqref="AB603:AE603">
    <cfRule type="cellIs" dxfId="771" priority="721" operator="lessThan">
      <formula>0</formula>
    </cfRule>
  </conditionalFormatting>
  <conditionalFormatting sqref="AB616:AE617">
    <cfRule type="cellIs" dxfId="770" priority="710" operator="lessThan">
      <formula>0</formula>
    </cfRule>
  </conditionalFormatting>
  <conditionalFormatting sqref="AB630:AE630">
    <cfRule type="cellIs" dxfId="769" priority="720" operator="lessThan">
      <formula>0</formula>
    </cfRule>
  </conditionalFormatting>
  <conditionalFormatting sqref="AB644:AE644">
    <cfRule type="cellIs" dxfId="768" priority="709" operator="lessThan">
      <formula>0</formula>
    </cfRule>
  </conditionalFormatting>
  <conditionalFormatting sqref="AB658:AE658">
    <cfRule type="cellIs" dxfId="767" priority="719" operator="lessThan">
      <formula>0</formula>
    </cfRule>
  </conditionalFormatting>
  <conditionalFormatting sqref="AB672:AE672">
    <cfRule type="cellIs" dxfId="766" priority="708" operator="lessThan">
      <formula>0</formula>
    </cfRule>
  </conditionalFormatting>
  <conditionalFormatting sqref="AB680:AE680">
    <cfRule type="cellIs" dxfId="765" priority="718" operator="lessThan">
      <formula>0</formula>
    </cfRule>
  </conditionalFormatting>
  <conditionalFormatting sqref="AB688:AE688">
    <cfRule type="cellIs" dxfId="764" priority="707" operator="lessThan">
      <formula>0</formula>
    </cfRule>
  </conditionalFormatting>
  <conditionalFormatting sqref="AB701:AE701">
    <cfRule type="cellIs" dxfId="763" priority="717" operator="lessThan">
      <formula>0</formula>
    </cfRule>
  </conditionalFormatting>
  <conditionalFormatting sqref="AB714:AE714">
    <cfRule type="cellIs" dxfId="762" priority="706" operator="lessThan">
      <formula>0</formula>
    </cfRule>
  </conditionalFormatting>
  <conditionalFormatting sqref="AB723:AE723">
    <cfRule type="cellIs" dxfId="761" priority="716" operator="lessThan">
      <formula>0</formula>
    </cfRule>
  </conditionalFormatting>
  <conditionalFormatting sqref="AB732:AE732">
    <cfRule type="cellIs" dxfId="760" priority="705" operator="lessThan">
      <formula>0</formula>
    </cfRule>
  </conditionalFormatting>
  <conditionalFormatting sqref="AB755:AE755">
    <cfRule type="cellIs" dxfId="759" priority="715" operator="lessThan">
      <formula>0</formula>
    </cfRule>
  </conditionalFormatting>
  <conditionalFormatting sqref="AB778:AE782">
    <cfRule type="cellIs" dxfId="758" priority="704" operator="lessThan">
      <formula>0</formula>
    </cfRule>
  </conditionalFormatting>
  <conditionalFormatting sqref="AC348:AE350">
    <cfRule type="cellIs" dxfId="757" priority="99" operator="lessThan">
      <formula>0</formula>
    </cfRule>
  </conditionalFormatting>
  <conditionalFormatting sqref="AD254">
    <cfRule type="cellIs" dxfId="756" priority="56" operator="lessThan">
      <formula>0</formula>
    </cfRule>
  </conditionalFormatting>
  <conditionalFormatting sqref="AD259:AD260">
    <cfRule type="cellIs" dxfId="755" priority="733" operator="lessThan">
      <formula>0</formula>
    </cfRule>
  </conditionalFormatting>
  <conditionalFormatting sqref="AE803">
    <cfRule type="cellIs" dxfId="754" priority="731" operator="lessThan">
      <formula>0</formula>
    </cfRule>
  </conditionalFormatting>
  <conditionalFormatting sqref="AG340:AG351">
    <cfRule type="cellIs" dxfId="753" priority="700" operator="lessThan">
      <formula>0</formula>
    </cfRule>
  </conditionalFormatting>
  <conditionalFormatting sqref="AG249:AH249">
    <cfRule type="cellIs" dxfId="752" priority="703" operator="lessThan">
      <formula>0</formula>
    </cfRule>
  </conditionalFormatting>
  <conditionalFormatting sqref="AG185:AI187">
    <cfRule type="cellIs" dxfId="751" priority="702" operator="lessThan">
      <formula>0</formula>
    </cfRule>
  </conditionalFormatting>
  <conditionalFormatting sqref="AG189:AI191">
    <cfRule type="cellIs" dxfId="750" priority="701" operator="lessThan">
      <formula>0</formula>
    </cfRule>
  </conditionalFormatting>
  <conditionalFormatting sqref="AG338:AI338 AH340:AI347 AH351:AI351">
    <cfRule type="cellIs" dxfId="749" priority="696" operator="lessThan">
      <formula>0</formula>
    </cfRule>
  </conditionalFormatting>
  <conditionalFormatting sqref="AG304:AJ304">
    <cfRule type="cellIs" dxfId="748" priority="182" operator="lessThan">
      <formula>0</formula>
    </cfRule>
  </conditionalFormatting>
  <conditionalFormatting sqref="AG311:AJ312">
    <cfRule type="cellIs" dxfId="747" priority="164" operator="lessThan">
      <formula>0</formula>
    </cfRule>
  </conditionalFormatting>
  <conditionalFormatting sqref="AG321:AJ321">
    <cfRule type="cellIs" dxfId="746" priority="148" operator="lessThan">
      <formula>0</formula>
    </cfRule>
  </conditionalFormatting>
  <conditionalFormatting sqref="AG328:AJ328">
    <cfRule type="cellIs" dxfId="745" priority="132" operator="lessThan">
      <formula>0</formula>
    </cfRule>
  </conditionalFormatting>
  <conditionalFormatting sqref="AG335:AJ335 AG337:AJ337">
    <cfRule type="cellIs" dxfId="744" priority="116" operator="lessThan">
      <formula>0</formula>
    </cfRule>
  </conditionalFormatting>
  <conditionalFormatting sqref="AG353:AJ353">
    <cfRule type="cellIs" dxfId="743" priority="699" operator="lessThan">
      <formula>0</formula>
    </cfRule>
  </conditionalFormatting>
  <conditionalFormatting sqref="AG355:AJ356">
    <cfRule type="cellIs" dxfId="742" priority="84" operator="lessThan">
      <formula>0</formula>
    </cfRule>
  </conditionalFormatting>
  <conditionalFormatting sqref="AG364:AJ364">
    <cfRule type="cellIs" dxfId="741" priority="698" operator="lessThan">
      <formula>0</formula>
    </cfRule>
  </conditionalFormatting>
  <conditionalFormatting sqref="AG384:AJ387">
    <cfRule type="cellIs" dxfId="740" priority="70" operator="lessThan">
      <formula>0</formula>
    </cfRule>
  </conditionalFormatting>
  <conditionalFormatting sqref="AG398:AJ398">
    <cfRule type="cellIs" dxfId="739" priority="694" operator="lessThan">
      <formula>0</formula>
    </cfRule>
  </conditionalFormatting>
  <conditionalFormatting sqref="AG436:AJ437">
    <cfRule type="cellIs" dxfId="738" priority="693" operator="lessThan">
      <formula>0</formula>
    </cfRule>
  </conditionalFormatting>
  <conditionalFormatting sqref="AG474:AJ475">
    <cfRule type="cellIs" dxfId="737" priority="692" operator="lessThan">
      <formula>0</formula>
    </cfRule>
  </conditionalFormatting>
  <conditionalFormatting sqref="AG484:AJ485">
    <cfRule type="cellIs" dxfId="736" priority="690" operator="lessThan">
      <formula>0</formula>
    </cfRule>
  </conditionalFormatting>
  <conditionalFormatting sqref="AG494:AJ494">
    <cfRule type="cellIs" dxfId="735" priority="691" operator="lessThan">
      <formula>0</formula>
    </cfRule>
  </conditionalFormatting>
  <conditionalFormatting sqref="AG508:AJ508">
    <cfRule type="cellIs" dxfId="734" priority="680" operator="lessThan">
      <formula>0</formula>
    </cfRule>
  </conditionalFormatting>
  <conditionalFormatting sqref="AG524:AJ524">
    <cfRule type="cellIs" dxfId="733" priority="689" operator="lessThan">
      <formula>0</formula>
    </cfRule>
  </conditionalFormatting>
  <conditionalFormatting sqref="AG540:AJ540">
    <cfRule type="cellIs" dxfId="732" priority="679" operator="lessThan">
      <formula>0</formula>
    </cfRule>
  </conditionalFormatting>
  <conditionalFormatting sqref="AG554:AJ554">
    <cfRule type="cellIs" dxfId="731" priority="688" operator="lessThan">
      <formula>0</formula>
    </cfRule>
  </conditionalFormatting>
  <conditionalFormatting sqref="AG568:AJ568">
    <cfRule type="cellIs" dxfId="730" priority="678" operator="lessThan">
      <formula>0</formula>
    </cfRule>
  </conditionalFormatting>
  <conditionalFormatting sqref="AG579:AJ579">
    <cfRule type="cellIs" dxfId="729" priority="687" operator="lessThan">
      <formula>0</formula>
    </cfRule>
  </conditionalFormatting>
  <conditionalFormatting sqref="AG590:AJ590">
    <cfRule type="cellIs" dxfId="728" priority="677" operator="lessThan">
      <formula>0</formula>
    </cfRule>
  </conditionalFormatting>
  <conditionalFormatting sqref="AG603:AJ603">
    <cfRule type="cellIs" dxfId="727" priority="686" operator="lessThan">
      <formula>0</formula>
    </cfRule>
  </conditionalFormatting>
  <conditionalFormatting sqref="AG616:AJ617">
    <cfRule type="cellIs" dxfId="726" priority="676" operator="lessThan">
      <formula>0</formula>
    </cfRule>
  </conditionalFormatting>
  <conditionalFormatting sqref="AG630:AJ630">
    <cfRule type="cellIs" dxfId="725" priority="685" operator="lessThan">
      <formula>0</formula>
    </cfRule>
  </conditionalFormatting>
  <conditionalFormatting sqref="AG644:AJ644">
    <cfRule type="cellIs" dxfId="724" priority="675" operator="lessThan">
      <formula>0</formula>
    </cfRule>
  </conditionalFormatting>
  <conditionalFormatting sqref="AG658:AJ658">
    <cfRule type="cellIs" dxfId="723" priority="684" operator="lessThan">
      <formula>0</formula>
    </cfRule>
  </conditionalFormatting>
  <conditionalFormatting sqref="AG672:AJ672">
    <cfRule type="cellIs" dxfId="722" priority="674" operator="lessThan">
      <formula>0</formula>
    </cfRule>
  </conditionalFormatting>
  <conditionalFormatting sqref="AG680:AJ680">
    <cfRule type="cellIs" dxfId="721" priority="683" operator="lessThan">
      <formula>0</formula>
    </cfRule>
  </conditionalFormatting>
  <conditionalFormatting sqref="AG688:AJ688">
    <cfRule type="cellIs" dxfId="720" priority="673" operator="lessThan">
      <formula>0</formula>
    </cfRule>
  </conditionalFormatting>
  <conditionalFormatting sqref="AG714:AJ714">
    <cfRule type="cellIs" dxfId="719" priority="672" operator="lessThan">
      <formula>0</formula>
    </cfRule>
  </conditionalFormatting>
  <conditionalFormatting sqref="AG723:AJ723">
    <cfRule type="cellIs" dxfId="718" priority="682" operator="lessThan">
      <formula>0</formula>
    </cfRule>
  </conditionalFormatting>
  <conditionalFormatting sqref="AG732:AJ732">
    <cfRule type="cellIs" dxfId="717" priority="671" operator="lessThan">
      <formula>0</formula>
    </cfRule>
  </conditionalFormatting>
  <conditionalFormatting sqref="AG755:AJ755">
    <cfRule type="cellIs" dxfId="716" priority="681" operator="lessThan">
      <formula>0</formula>
    </cfRule>
  </conditionalFormatting>
  <conditionalFormatting sqref="AG778:AJ782">
    <cfRule type="cellIs" dxfId="715" priority="670" operator="lessThan">
      <formula>0</formula>
    </cfRule>
  </conditionalFormatting>
  <conditionalFormatting sqref="AG501:AO501">
    <cfRule type="cellIs" dxfId="714" priority="655" operator="lessThan">
      <formula>0</formula>
    </cfRule>
  </conditionalFormatting>
  <conditionalFormatting sqref="AG701:AO701">
    <cfRule type="cellIs" dxfId="713" priority="647" operator="lessThan">
      <formula>0</formula>
    </cfRule>
  </conditionalFormatting>
  <conditionalFormatting sqref="AH348:AJ350">
    <cfRule type="cellIs" dxfId="712" priority="98" operator="lessThan">
      <formula>0</formula>
    </cfRule>
  </conditionalFormatting>
  <conditionalFormatting sqref="AI254">
    <cfRule type="cellIs" dxfId="711" priority="55" operator="lessThan">
      <formula>0</formula>
    </cfRule>
  </conditionalFormatting>
  <conditionalFormatting sqref="AI259:AI260">
    <cfRule type="cellIs" dxfId="710" priority="697" operator="lessThan">
      <formula>0</formula>
    </cfRule>
  </conditionalFormatting>
  <conditionalFormatting sqref="AJ803">
    <cfRule type="cellIs" dxfId="709" priority="695" operator="lessThan">
      <formula>0</formula>
    </cfRule>
  </conditionalFormatting>
  <conditionalFormatting sqref="AL340:AL351">
    <cfRule type="cellIs" dxfId="708" priority="666" operator="lessThan">
      <formula>0</formula>
    </cfRule>
  </conditionalFormatting>
  <conditionalFormatting sqref="AL249:AM249">
    <cfRule type="cellIs" dxfId="707" priority="669" operator="lessThan">
      <formula>0</formula>
    </cfRule>
  </conditionalFormatting>
  <conditionalFormatting sqref="AL185:AN187">
    <cfRule type="cellIs" dxfId="706" priority="668" operator="lessThan">
      <formula>0</formula>
    </cfRule>
  </conditionalFormatting>
  <conditionalFormatting sqref="AL189:AN191">
    <cfRule type="cellIs" dxfId="705" priority="667" operator="lessThan">
      <formula>0</formula>
    </cfRule>
  </conditionalFormatting>
  <conditionalFormatting sqref="AL338:AN338 AM340:AN347 AM351:AN351">
    <cfRule type="cellIs" dxfId="704" priority="662" operator="lessThan">
      <formula>0</formula>
    </cfRule>
  </conditionalFormatting>
  <conditionalFormatting sqref="AL304:AO304">
    <cfRule type="cellIs" dxfId="703" priority="181" operator="lessThan">
      <formula>0</formula>
    </cfRule>
  </conditionalFormatting>
  <conditionalFormatting sqref="AL311:AO312">
    <cfRule type="cellIs" dxfId="702" priority="163" operator="lessThan">
      <formula>0</formula>
    </cfRule>
  </conditionalFormatting>
  <conditionalFormatting sqref="AL321:AO321">
    <cfRule type="cellIs" dxfId="701" priority="147" operator="lessThan">
      <formula>0</formula>
    </cfRule>
  </conditionalFormatting>
  <conditionalFormatting sqref="AL328:AO328">
    <cfRule type="cellIs" dxfId="700" priority="131" operator="lessThan">
      <formula>0</formula>
    </cfRule>
  </conditionalFormatting>
  <conditionalFormatting sqref="AL335:AO335 AL337:AO337">
    <cfRule type="cellIs" dxfId="699" priority="115" operator="lessThan">
      <formula>0</formula>
    </cfRule>
  </conditionalFormatting>
  <conditionalFormatting sqref="AL353:AO353">
    <cfRule type="cellIs" dxfId="698" priority="665" operator="lessThan">
      <formula>0</formula>
    </cfRule>
  </conditionalFormatting>
  <conditionalFormatting sqref="AL355:AO356">
    <cfRule type="cellIs" dxfId="697" priority="83" operator="lessThan">
      <formula>0</formula>
    </cfRule>
  </conditionalFormatting>
  <conditionalFormatting sqref="AL364:AO364">
    <cfRule type="cellIs" dxfId="696" priority="664" operator="lessThan">
      <formula>0</formula>
    </cfRule>
  </conditionalFormatting>
  <conditionalFormatting sqref="AL384:AO387">
    <cfRule type="cellIs" dxfId="695" priority="69" operator="lessThan">
      <formula>0</formula>
    </cfRule>
  </conditionalFormatting>
  <conditionalFormatting sqref="AL398:AO398">
    <cfRule type="cellIs" dxfId="694" priority="660" operator="lessThan">
      <formula>0</formula>
    </cfRule>
  </conditionalFormatting>
  <conditionalFormatting sqref="AL436:AO437">
    <cfRule type="cellIs" dxfId="693" priority="659" operator="lessThan">
      <formula>0</formula>
    </cfRule>
  </conditionalFormatting>
  <conditionalFormatting sqref="AL474:AO475">
    <cfRule type="cellIs" dxfId="692" priority="658" operator="lessThan">
      <formula>0</formula>
    </cfRule>
  </conditionalFormatting>
  <conditionalFormatting sqref="AL484:AO485">
    <cfRule type="cellIs" dxfId="691" priority="656" operator="lessThan">
      <formula>0</formula>
    </cfRule>
  </conditionalFormatting>
  <conditionalFormatting sqref="AL494:AO494">
    <cfRule type="cellIs" dxfId="690" priority="657" operator="lessThan">
      <formula>0</formula>
    </cfRule>
  </conditionalFormatting>
  <conditionalFormatting sqref="AL508:AO508">
    <cfRule type="cellIs" dxfId="689" priority="644" operator="lessThan">
      <formula>0</formula>
    </cfRule>
  </conditionalFormatting>
  <conditionalFormatting sqref="AL524:AO524">
    <cfRule type="cellIs" dxfId="688" priority="654" operator="lessThan">
      <formula>0</formula>
    </cfRule>
  </conditionalFormatting>
  <conditionalFormatting sqref="AL540:AO540">
    <cfRule type="cellIs" dxfId="687" priority="643" operator="lessThan">
      <formula>0</formula>
    </cfRule>
  </conditionalFormatting>
  <conditionalFormatting sqref="AL554:AO554">
    <cfRule type="cellIs" dxfId="686" priority="653" operator="lessThan">
      <formula>0</formula>
    </cfRule>
  </conditionalFormatting>
  <conditionalFormatting sqref="AL568:AO568">
    <cfRule type="cellIs" dxfId="685" priority="642" operator="lessThan">
      <formula>0</formula>
    </cfRule>
  </conditionalFormatting>
  <conditionalFormatting sqref="AL579:AO579">
    <cfRule type="cellIs" dxfId="684" priority="652" operator="lessThan">
      <formula>0</formula>
    </cfRule>
  </conditionalFormatting>
  <conditionalFormatting sqref="AL590:AO590">
    <cfRule type="cellIs" dxfId="683" priority="641" operator="lessThan">
      <formula>0</formula>
    </cfRule>
  </conditionalFormatting>
  <conditionalFormatting sqref="AL603:AO603">
    <cfRule type="cellIs" dxfId="682" priority="651" operator="lessThan">
      <formula>0</formula>
    </cfRule>
  </conditionalFormatting>
  <conditionalFormatting sqref="AL616:AO617">
    <cfRule type="cellIs" dxfId="681" priority="640" operator="lessThan">
      <formula>0</formula>
    </cfRule>
  </conditionalFormatting>
  <conditionalFormatting sqref="AL630:AO630">
    <cfRule type="cellIs" dxfId="680" priority="650" operator="lessThan">
      <formula>0</formula>
    </cfRule>
  </conditionalFormatting>
  <conditionalFormatting sqref="AL644:AO644">
    <cfRule type="cellIs" dxfId="679" priority="639" operator="lessThan">
      <formula>0</formula>
    </cfRule>
  </conditionalFormatting>
  <conditionalFormatting sqref="AL658:AO658">
    <cfRule type="cellIs" dxfId="678" priority="649" operator="lessThan">
      <formula>0</formula>
    </cfRule>
  </conditionalFormatting>
  <conditionalFormatting sqref="AL672:AO672">
    <cfRule type="cellIs" dxfId="677" priority="638" operator="lessThan">
      <formula>0</formula>
    </cfRule>
  </conditionalFormatting>
  <conditionalFormatting sqref="AL680:AO680">
    <cfRule type="cellIs" dxfId="676" priority="648" operator="lessThan">
      <formula>0</formula>
    </cfRule>
  </conditionalFormatting>
  <conditionalFormatting sqref="AL688:AO688">
    <cfRule type="cellIs" dxfId="675" priority="637" operator="lessThan">
      <formula>0</formula>
    </cfRule>
  </conditionalFormatting>
  <conditionalFormatting sqref="AL714:AO714">
    <cfRule type="cellIs" dxfId="674" priority="636" operator="lessThan">
      <formula>0</formula>
    </cfRule>
  </conditionalFormatting>
  <conditionalFormatting sqref="AL723:AO723">
    <cfRule type="cellIs" dxfId="673" priority="646" operator="lessThan">
      <formula>0</formula>
    </cfRule>
  </conditionalFormatting>
  <conditionalFormatting sqref="AL732:AO732">
    <cfRule type="cellIs" dxfId="672" priority="635" operator="lessThan">
      <formula>0</formula>
    </cfRule>
  </conditionalFormatting>
  <conditionalFormatting sqref="AL755:AO755">
    <cfRule type="cellIs" dxfId="671" priority="645" operator="lessThan">
      <formula>0</formula>
    </cfRule>
  </conditionalFormatting>
  <conditionalFormatting sqref="AL778:AO782">
    <cfRule type="cellIs" dxfId="670" priority="634" operator="lessThan">
      <formula>0</formula>
    </cfRule>
  </conditionalFormatting>
  <conditionalFormatting sqref="AM348:AO350">
    <cfRule type="cellIs" dxfId="669" priority="97" operator="lessThan">
      <formula>0</formula>
    </cfRule>
  </conditionalFormatting>
  <conditionalFormatting sqref="AN254">
    <cfRule type="cellIs" dxfId="668" priority="54" operator="lessThan">
      <formula>0</formula>
    </cfRule>
  </conditionalFormatting>
  <conditionalFormatting sqref="AN259:AN260">
    <cfRule type="cellIs" dxfId="667" priority="663" operator="lessThan">
      <formula>0</formula>
    </cfRule>
  </conditionalFormatting>
  <conditionalFormatting sqref="AO803">
    <cfRule type="cellIs" dxfId="666" priority="661" operator="lessThan">
      <formula>0</formula>
    </cfRule>
  </conditionalFormatting>
  <conditionalFormatting sqref="AQ340:AQ351">
    <cfRule type="cellIs" dxfId="665" priority="630" operator="lessThan">
      <formula>0</formula>
    </cfRule>
  </conditionalFormatting>
  <conditionalFormatting sqref="AQ249:AR249">
    <cfRule type="cellIs" dxfId="664" priority="633" operator="lessThan">
      <formula>0</formula>
    </cfRule>
  </conditionalFormatting>
  <conditionalFormatting sqref="AQ185:AS187">
    <cfRule type="cellIs" dxfId="663" priority="632" operator="lessThan">
      <formula>0</formula>
    </cfRule>
  </conditionalFormatting>
  <conditionalFormatting sqref="AQ189:AS191">
    <cfRule type="cellIs" dxfId="662" priority="631" operator="lessThan">
      <formula>0</formula>
    </cfRule>
  </conditionalFormatting>
  <conditionalFormatting sqref="AQ338:AS338 AR340:AS347 AR351:AS351">
    <cfRule type="cellIs" dxfId="661" priority="626" operator="lessThan">
      <formula>0</formula>
    </cfRule>
  </conditionalFormatting>
  <conditionalFormatting sqref="AQ304:AT304">
    <cfRule type="cellIs" dxfId="660" priority="180" operator="lessThan">
      <formula>0</formula>
    </cfRule>
  </conditionalFormatting>
  <conditionalFormatting sqref="AQ311:AT312">
    <cfRule type="cellIs" dxfId="659" priority="162" operator="lessThan">
      <formula>0</formula>
    </cfRule>
  </conditionalFormatting>
  <conditionalFormatting sqref="AQ321:AT321">
    <cfRule type="cellIs" dxfId="658" priority="146" operator="lessThan">
      <formula>0</formula>
    </cfRule>
  </conditionalFormatting>
  <conditionalFormatting sqref="AQ328:AT328">
    <cfRule type="cellIs" dxfId="657" priority="130" operator="lessThan">
      <formula>0</formula>
    </cfRule>
  </conditionalFormatting>
  <conditionalFormatting sqref="AQ335:AT335 AQ337:AT337">
    <cfRule type="cellIs" dxfId="656" priority="114" operator="lessThan">
      <formula>0</formula>
    </cfRule>
  </conditionalFormatting>
  <conditionalFormatting sqref="AQ353:AT353">
    <cfRule type="cellIs" dxfId="655" priority="629" operator="lessThan">
      <formula>0</formula>
    </cfRule>
  </conditionalFormatting>
  <conditionalFormatting sqref="AQ355:AT356">
    <cfRule type="cellIs" dxfId="654" priority="82" operator="lessThan">
      <formula>0</formula>
    </cfRule>
  </conditionalFormatting>
  <conditionalFormatting sqref="AQ364:AT364">
    <cfRule type="cellIs" dxfId="653" priority="628" operator="lessThan">
      <formula>0</formula>
    </cfRule>
  </conditionalFormatting>
  <conditionalFormatting sqref="AQ384:AT387">
    <cfRule type="cellIs" dxfId="652" priority="68" operator="lessThan">
      <formula>0</formula>
    </cfRule>
  </conditionalFormatting>
  <conditionalFormatting sqref="AQ398:AT398">
    <cfRule type="cellIs" dxfId="651" priority="624" operator="lessThan">
      <formula>0</formula>
    </cfRule>
  </conditionalFormatting>
  <conditionalFormatting sqref="AQ436:AT437">
    <cfRule type="cellIs" dxfId="650" priority="623" operator="lessThan">
      <formula>0</formula>
    </cfRule>
  </conditionalFormatting>
  <conditionalFormatting sqref="AQ474:AT475">
    <cfRule type="cellIs" dxfId="649" priority="622" operator="lessThan">
      <formula>0</formula>
    </cfRule>
  </conditionalFormatting>
  <conditionalFormatting sqref="AQ484:AT485">
    <cfRule type="cellIs" dxfId="648" priority="620" operator="lessThan">
      <formula>0</formula>
    </cfRule>
  </conditionalFormatting>
  <conditionalFormatting sqref="AQ494:AT494">
    <cfRule type="cellIs" dxfId="647" priority="621" operator="lessThan">
      <formula>0</formula>
    </cfRule>
  </conditionalFormatting>
  <conditionalFormatting sqref="AQ501:AT501">
    <cfRule type="cellIs" dxfId="646" priority="619" operator="lessThan">
      <formula>0</formula>
    </cfRule>
  </conditionalFormatting>
  <conditionalFormatting sqref="AQ508:AT508">
    <cfRule type="cellIs" dxfId="645" priority="608" operator="lessThan">
      <formula>0</formula>
    </cfRule>
  </conditionalFormatting>
  <conditionalFormatting sqref="AQ524:AT524">
    <cfRule type="cellIs" dxfId="644" priority="618" operator="lessThan">
      <formula>0</formula>
    </cfRule>
  </conditionalFormatting>
  <conditionalFormatting sqref="AQ540:AT540">
    <cfRule type="cellIs" dxfId="643" priority="607" operator="lessThan">
      <formula>0</formula>
    </cfRule>
  </conditionalFormatting>
  <conditionalFormatting sqref="AQ554:AT554">
    <cfRule type="cellIs" dxfId="642" priority="617" operator="lessThan">
      <formula>0</formula>
    </cfRule>
  </conditionalFormatting>
  <conditionalFormatting sqref="AQ568:AT568">
    <cfRule type="cellIs" dxfId="641" priority="606" operator="lessThan">
      <formula>0</formula>
    </cfRule>
  </conditionalFormatting>
  <conditionalFormatting sqref="AQ579:AT579">
    <cfRule type="cellIs" dxfId="640" priority="616" operator="lessThan">
      <formula>0</formula>
    </cfRule>
  </conditionalFormatting>
  <conditionalFormatting sqref="AQ590:AT590">
    <cfRule type="cellIs" dxfId="639" priority="605" operator="lessThan">
      <formula>0</formula>
    </cfRule>
  </conditionalFormatting>
  <conditionalFormatting sqref="AQ603:AT603">
    <cfRule type="cellIs" dxfId="638" priority="615" operator="lessThan">
      <formula>0</formula>
    </cfRule>
  </conditionalFormatting>
  <conditionalFormatting sqref="AQ616:AT617">
    <cfRule type="cellIs" dxfId="637" priority="604" operator="lessThan">
      <formula>0</formula>
    </cfRule>
  </conditionalFormatting>
  <conditionalFormatting sqref="AQ630:AT630">
    <cfRule type="cellIs" dxfId="636" priority="614" operator="lessThan">
      <formula>0</formula>
    </cfRule>
  </conditionalFormatting>
  <conditionalFormatting sqref="AQ644:AT644">
    <cfRule type="cellIs" dxfId="635" priority="603" operator="lessThan">
      <formula>0</formula>
    </cfRule>
  </conditionalFormatting>
  <conditionalFormatting sqref="AQ658:AT658">
    <cfRule type="cellIs" dxfId="634" priority="613" operator="lessThan">
      <formula>0</formula>
    </cfRule>
  </conditionalFormatting>
  <conditionalFormatting sqref="AQ672:AT672">
    <cfRule type="cellIs" dxfId="633" priority="602" operator="lessThan">
      <formula>0</formula>
    </cfRule>
  </conditionalFormatting>
  <conditionalFormatting sqref="AQ680:AT680">
    <cfRule type="cellIs" dxfId="632" priority="612" operator="lessThan">
      <formula>0</formula>
    </cfRule>
  </conditionalFormatting>
  <conditionalFormatting sqref="AQ688:AT688">
    <cfRule type="cellIs" dxfId="631" priority="601" operator="lessThan">
      <formula>0</formula>
    </cfRule>
  </conditionalFormatting>
  <conditionalFormatting sqref="AQ701:AT701">
    <cfRule type="cellIs" dxfId="630" priority="611" operator="lessThan">
      <formula>0</formula>
    </cfRule>
  </conditionalFormatting>
  <conditionalFormatting sqref="AQ714:AT714">
    <cfRule type="cellIs" dxfId="629" priority="600" operator="lessThan">
      <formula>0</formula>
    </cfRule>
  </conditionalFormatting>
  <conditionalFormatting sqref="AQ723:AT723">
    <cfRule type="cellIs" dxfId="628" priority="610" operator="lessThan">
      <formula>0</formula>
    </cfRule>
  </conditionalFormatting>
  <conditionalFormatting sqref="AQ732:AT732">
    <cfRule type="cellIs" dxfId="627" priority="599" operator="lessThan">
      <formula>0</formula>
    </cfRule>
  </conditionalFormatting>
  <conditionalFormatting sqref="AQ755:AT755">
    <cfRule type="cellIs" dxfId="626" priority="609" operator="lessThan">
      <formula>0</formula>
    </cfRule>
  </conditionalFormatting>
  <conditionalFormatting sqref="AQ778:AT782">
    <cfRule type="cellIs" dxfId="625" priority="598" operator="lessThan">
      <formula>0</formula>
    </cfRule>
  </conditionalFormatting>
  <conditionalFormatting sqref="AR348:AT350">
    <cfRule type="cellIs" dxfId="624" priority="96" operator="lessThan">
      <formula>0</formula>
    </cfRule>
  </conditionalFormatting>
  <conditionalFormatting sqref="AS254">
    <cfRule type="cellIs" dxfId="623" priority="53" operator="lessThan">
      <formula>0</formula>
    </cfRule>
  </conditionalFormatting>
  <conditionalFormatting sqref="AS259:AS260">
    <cfRule type="cellIs" dxfId="622" priority="627" operator="lessThan">
      <formula>0</formula>
    </cfRule>
  </conditionalFormatting>
  <conditionalFormatting sqref="AT803">
    <cfRule type="cellIs" dxfId="621" priority="625" operator="lessThan">
      <formula>0</formula>
    </cfRule>
  </conditionalFormatting>
  <conditionalFormatting sqref="AV340:AV351">
    <cfRule type="cellIs" dxfId="620" priority="594" operator="lessThan">
      <formula>0</formula>
    </cfRule>
  </conditionalFormatting>
  <conditionalFormatting sqref="AV249:AW249">
    <cfRule type="cellIs" dxfId="619" priority="597" operator="lessThan">
      <formula>0</formula>
    </cfRule>
  </conditionalFormatting>
  <conditionalFormatting sqref="AV185:AX187">
    <cfRule type="cellIs" dxfId="618" priority="596" operator="lessThan">
      <formula>0</formula>
    </cfRule>
  </conditionalFormatting>
  <conditionalFormatting sqref="AV189:AX191">
    <cfRule type="cellIs" dxfId="617" priority="595" operator="lessThan">
      <formula>0</formula>
    </cfRule>
  </conditionalFormatting>
  <conditionalFormatting sqref="AV338:AX338 AW340:AX347 AW351:AX351">
    <cfRule type="cellIs" dxfId="616" priority="590" operator="lessThan">
      <formula>0</formula>
    </cfRule>
  </conditionalFormatting>
  <conditionalFormatting sqref="AV304:AY304">
    <cfRule type="cellIs" dxfId="615" priority="179" operator="lessThan">
      <formula>0</formula>
    </cfRule>
  </conditionalFormatting>
  <conditionalFormatting sqref="AV311:AY312">
    <cfRule type="cellIs" dxfId="614" priority="161" operator="lessThan">
      <formula>0</formula>
    </cfRule>
  </conditionalFormatting>
  <conditionalFormatting sqref="AV321:AY321">
    <cfRule type="cellIs" dxfId="613" priority="145" operator="lessThan">
      <formula>0</formula>
    </cfRule>
  </conditionalFormatting>
  <conditionalFormatting sqref="AV328:AY328">
    <cfRule type="cellIs" dxfId="612" priority="129" operator="lessThan">
      <formula>0</formula>
    </cfRule>
  </conditionalFormatting>
  <conditionalFormatting sqref="AV335:AY335 AV337:AY337">
    <cfRule type="cellIs" dxfId="611" priority="113" operator="lessThan">
      <formula>0</formula>
    </cfRule>
  </conditionalFormatting>
  <conditionalFormatting sqref="AV353:AY353">
    <cfRule type="cellIs" dxfId="610" priority="593" operator="lessThan">
      <formula>0</formula>
    </cfRule>
  </conditionalFormatting>
  <conditionalFormatting sqref="AV355:AY356">
    <cfRule type="cellIs" dxfId="609" priority="81" operator="lessThan">
      <formula>0</formula>
    </cfRule>
  </conditionalFormatting>
  <conditionalFormatting sqref="AV364:AY364">
    <cfRule type="cellIs" dxfId="608" priority="592" operator="lessThan">
      <formula>0</formula>
    </cfRule>
  </conditionalFormatting>
  <conditionalFormatting sqref="AV384:AY387">
    <cfRule type="cellIs" dxfId="607" priority="67" operator="lessThan">
      <formula>0</formula>
    </cfRule>
  </conditionalFormatting>
  <conditionalFormatting sqref="AV398:AY398">
    <cfRule type="cellIs" dxfId="606" priority="588" operator="lessThan">
      <formula>0</formula>
    </cfRule>
  </conditionalFormatting>
  <conditionalFormatting sqref="AV436:AY437">
    <cfRule type="cellIs" dxfId="605" priority="587" operator="lessThan">
      <formula>0</formula>
    </cfRule>
  </conditionalFormatting>
  <conditionalFormatting sqref="AV474:AY475">
    <cfRule type="cellIs" dxfId="604" priority="586" operator="lessThan">
      <formula>0</formula>
    </cfRule>
  </conditionalFormatting>
  <conditionalFormatting sqref="AV484:AY485">
    <cfRule type="cellIs" dxfId="603" priority="584" operator="lessThan">
      <formula>0</formula>
    </cfRule>
  </conditionalFormatting>
  <conditionalFormatting sqref="AV494:AY494">
    <cfRule type="cellIs" dxfId="602" priority="585" operator="lessThan">
      <formula>0</formula>
    </cfRule>
  </conditionalFormatting>
  <conditionalFormatting sqref="AV501:AY501">
    <cfRule type="cellIs" dxfId="601" priority="583" operator="lessThan">
      <formula>0</formula>
    </cfRule>
  </conditionalFormatting>
  <conditionalFormatting sqref="AV508:AY508">
    <cfRule type="cellIs" dxfId="600" priority="572" operator="lessThan">
      <formula>0</formula>
    </cfRule>
  </conditionalFormatting>
  <conditionalFormatting sqref="AV524:AY524">
    <cfRule type="cellIs" dxfId="599" priority="582" operator="lessThan">
      <formula>0</formula>
    </cfRule>
  </conditionalFormatting>
  <conditionalFormatting sqref="AV540:AY540">
    <cfRule type="cellIs" dxfId="598" priority="571" operator="lessThan">
      <formula>0</formula>
    </cfRule>
  </conditionalFormatting>
  <conditionalFormatting sqref="AV554:AY554">
    <cfRule type="cellIs" dxfId="597" priority="581" operator="lessThan">
      <formula>0</formula>
    </cfRule>
  </conditionalFormatting>
  <conditionalFormatting sqref="AV568:AY568">
    <cfRule type="cellIs" dxfId="596" priority="570" operator="lessThan">
      <formula>0</formula>
    </cfRule>
  </conditionalFormatting>
  <conditionalFormatting sqref="AV579:AY579">
    <cfRule type="cellIs" dxfId="595" priority="580" operator="lessThan">
      <formula>0</formula>
    </cfRule>
  </conditionalFormatting>
  <conditionalFormatting sqref="AV590:AY590">
    <cfRule type="cellIs" dxfId="594" priority="569" operator="lessThan">
      <formula>0</formula>
    </cfRule>
  </conditionalFormatting>
  <conditionalFormatting sqref="AV603:AY603">
    <cfRule type="cellIs" dxfId="593" priority="579" operator="lessThan">
      <formula>0</formula>
    </cfRule>
  </conditionalFormatting>
  <conditionalFormatting sqref="AV616:AY617">
    <cfRule type="cellIs" dxfId="592" priority="568" operator="lessThan">
      <formula>0</formula>
    </cfRule>
  </conditionalFormatting>
  <conditionalFormatting sqref="AV630:AY630">
    <cfRule type="cellIs" dxfId="591" priority="578" operator="lessThan">
      <formula>0</formula>
    </cfRule>
  </conditionalFormatting>
  <conditionalFormatting sqref="AV644:AY644">
    <cfRule type="cellIs" dxfId="590" priority="567" operator="lessThan">
      <formula>0</formula>
    </cfRule>
  </conditionalFormatting>
  <conditionalFormatting sqref="AV658:AY658">
    <cfRule type="cellIs" dxfId="589" priority="577" operator="lessThan">
      <formula>0</formula>
    </cfRule>
  </conditionalFormatting>
  <conditionalFormatting sqref="AV672:AY672">
    <cfRule type="cellIs" dxfId="588" priority="566" operator="lessThan">
      <formula>0</formula>
    </cfRule>
  </conditionalFormatting>
  <conditionalFormatting sqref="AV680:AY680">
    <cfRule type="cellIs" dxfId="587" priority="576" operator="lessThan">
      <formula>0</formula>
    </cfRule>
  </conditionalFormatting>
  <conditionalFormatting sqref="AV688:AY688">
    <cfRule type="cellIs" dxfId="586" priority="565" operator="lessThan">
      <formula>0</formula>
    </cfRule>
  </conditionalFormatting>
  <conditionalFormatting sqref="AV701:AY701">
    <cfRule type="cellIs" dxfId="585" priority="575" operator="lessThan">
      <formula>0</formula>
    </cfRule>
  </conditionalFormatting>
  <conditionalFormatting sqref="AV714:AY714">
    <cfRule type="cellIs" dxfId="584" priority="564" operator="lessThan">
      <formula>0</formula>
    </cfRule>
  </conditionalFormatting>
  <conditionalFormatting sqref="AV723:AY723">
    <cfRule type="cellIs" dxfId="583" priority="574" operator="lessThan">
      <formula>0</formula>
    </cfRule>
  </conditionalFormatting>
  <conditionalFormatting sqref="AV732:AY732">
    <cfRule type="cellIs" dxfId="582" priority="563" operator="lessThan">
      <formula>0</formula>
    </cfRule>
  </conditionalFormatting>
  <conditionalFormatting sqref="AV755:AY755">
    <cfRule type="cellIs" dxfId="581" priority="573" operator="lessThan">
      <formula>0</formula>
    </cfRule>
  </conditionalFormatting>
  <conditionalFormatting sqref="AV778:AY782">
    <cfRule type="cellIs" dxfId="580" priority="562" operator="lessThan">
      <formula>0</formula>
    </cfRule>
  </conditionalFormatting>
  <conditionalFormatting sqref="AW348:AY350">
    <cfRule type="cellIs" dxfId="579" priority="95" operator="lessThan">
      <formula>0</formula>
    </cfRule>
  </conditionalFormatting>
  <conditionalFormatting sqref="AX254">
    <cfRule type="cellIs" dxfId="578" priority="52" operator="lessThan">
      <formula>0</formula>
    </cfRule>
  </conditionalFormatting>
  <conditionalFormatting sqref="AX259:AX260">
    <cfRule type="cellIs" dxfId="577" priority="591" operator="lessThan">
      <formula>0</formula>
    </cfRule>
  </conditionalFormatting>
  <conditionalFormatting sqref="AY803">
    <cfRule type="cellIs" dxfId="576" priority="589" operator="lessThan">
      <formula>0</formula>
    </cfRule>
  </conditionalFormatting>
  <conditionalFormatting sqref="BA340:BA351">
    <cfRule type="cellIs" dxfId="575" priority="558" operator="lessThan">
      <formula>0</formula>
    </cfRule>
  </conditionalFormatting>
  <conditionalFormatting sqref="BA249:BB249">
    <cfRule type="cellIs" dxfId="574" priority="561" operator="lessThan">
      <formula>0</formula>
    </cfRule>
  </conditionalFormatting>
  <conditionalFormatting sqref="BA185:BC187">
    <cfRule type="cellIs" dxfId="573" priority="560" operator="lessThan">
      <formula>0</formula>
    </cfRule>
  </conditionalFormatting>
  <conditionalFormatting sqref="BA189:BC191">
    <cfRule type="cellIs" dxfId="572" priority="559" operator="lessThan">
      <formula>0</formula>
    </cfRule>
  </conditionalFormatting>
  <conditionalFormatting sqref="BA338:BC338 BB340:BC347 BB351:BC351">
    <cfRule type="cellIs" dxfId="571" priority="554" operator="lessThan">
      <formula>0</formula>
    </cfRule>
  </conditionalFormatting>
  <conditionalFormatting sqref="BA304:BD304">
    <cfRule type="cellIs" dxfId="570" priority="178" operator="lessThan">
      <formula>0</formula>
    </cfRule>
  </conditionalFormatting>
  <conditionalFormatting sqref="BA311:BD312">
    <cfRule type="cellIs" dxfId="569" priority="160" operator="lessThan">
      <formula>0</formula>
    </cfRule>
  </conditionalFormatting>
  <conditionalFormatting sqref="BA321:BD321">
    <cfRule type="cellIs" dxfId="568" priority="144" operator="lessThan">
      <formula>0</formula>
    </cfRule>
  </conditionalFormatting>
  <conditionalFormatting sqref="BA328:BD328">
    <cfRule type="cellIs" dxfId="567" priority="128" operator="lessThan">
      <formula>0</formula>
    </cfRule>
  </conditionalFormatting>
  <conditionalFormatting sqref="BA335:BD335 BA337:BD337">
    <cfRule type="cellIs" dxfId="566" priority="112" operator="lessThan">
      <formula>0</formula>
    </cfRule>
  </conditionalFormatting>
  <conditionalFormatting sqref="BA353:BD353">
    <cfRule type="cellIs" dxfId="565" priority="557" operator="lessThan">
      <formula>0</formula>
    </cfRule>
  </conditionalFormatting>
  <conditionalFormatting sqref="BA355:BD356">
    <cfRule type="cellIs" dxfId="564" priority="80" operator="lessThan">
      <formula>0</formula>
    </cfRule>
  </conditionalFormatting>
  <conditionalFormatting sqref="BA364:BD364">
    <cfRule type="cellIs" dxfId="563" priority="556" operator="lessThan">
      <formula>0</formula>
    </cfRule>
  </conditionalFormatting>
  <conditionalFormatting sqref="BA384:BD387">
    <cfRule type="cellIs" dxfId="562" priority="66" operator="lessThan">
      <formula>0</formula>
    </cfRule>
  </conditionalFormatting>
  <conditionalFormatting sqref="BA398:BD398">
    <cfRule type="cellIs" dxfId="561" priority="552" operator="lessThan">
      <formula>0</formula>
    </cfRule>
  </conditionalFormatting>
  <conditionalFormatting sqref="BA436:BD437">
    <cfRule type="cellIs" dxfId="560" priority="551" operator="lessThan">
      <formula>0</formula>
    </cfRule>
  </conditionalFormatting>
  <conditionalFormatting sqref="BA474:BD475">
    <cfRule type="cellIs" dxfId="559" priority="550" operator="lessThan">
      <formula>0</formula>
    </cfRule>
  </conditionalFormatting>
  <conditionalFormatting sqref="BA484:BD485">
    <cfRule type="cellIs" dxfId="558" priority="548" operator="lessThan">
      <formula>0</formula>
    </cfRule>
  </conditionalFormatting>
  <conditionalFormatting sqref="BA494:BD494">
    <cfRule type="cellIs" dxfId="557" priority="549" operator="lessThan">
      <formula>0</formula>
    </cfRule>
  </conditionalFormatting>
  <conditionalFormatting sqref="BA501:BD501">
    <cfRule type="cellIs" dxfId="556" priority="547" operator="lessThan">
      <formula>0</formula>
    </cfRule>
  </conditionalFormatting>
  <conditionalFormatting sqref="BA508:BD508">
    <cfRule type="cellIs" dxfId="555" priority="536" operator="lessThan">
      <formula>0</formula>
    </cfRule>
  </conditionalFormatting>
  <conditionalFormatting sqref="BA524:BD524">
    <cfRule type="cellIs" dxfId="554" priority="546" operator="lessThan">
      <formula>0</formula>
    </cfRule>
  </conditionalFormatting>
  <conditionalFormatting sqref="BA540:BD540">
    <cfRule type="cellIs" dxfId="553" priority="535" operator="lessThan">
      <formula>0</formula>
    </cfRule>
  </conditionalFormatting>
  <conditionalFormatting sqref="BA554:BD554">
    <cfRule type="cellIs" dxfId="552" priority="545" operator="lessThan">
      <formula>0</formula>
    </cfRule>
  </conditionalFormatting>
  <conditionalFormatting sqref="BA568:BD568">
    <cfRule type="cellIs" dxfId="551" priority="534" operator="lessThan">
      <formula>0</formula>
    </cfRule>
  </conditionalFormatting>
  <conditionalFormatting sqref="BA579:BD579">
    <cfRule type="cellIs" dxfId="550" priority="544" operator="lessThan">
      <formula>0</formula>
    </cfRule>
  </conditionalFormatting>
  <conditionalFormatting sqref="BA590:BD590">
    <cfRule type="cellIs" dxfId="549" priority="533" operator="lessThan">
      <formula>0</formula>
    </cfRule>
  </conditionalFormatting>
  <conditionalFormatting sqref="BA603:BD603">
    <cfRule type="cellIs" dxfId="548" priority="543" operator="lessThan">
      <formula>0</formula>
    </cfRule>
  </conditionalFormatting>
  <conditionalFormatting sqref="BA616:BD617">
    <cfRule type="cellIs" dxfId="547" priority="532" operator="lessThan">
      <formula>0</formula>
    </cfRule>
  </conditionalFormatting>
  <conditionalFormatting sqref="BA630:BD630">
    <cfRule type="cellIs" dxfId="546" priority="542" operator="lessThan">
      <formula>0</formula>
    </cfRule>
  </conditionalFormatting>
  <conditionalFormatting sqref="BA644:BD644">
    <cfRule type="cellIs" dxfId="545" priority="531" operator="lessThan">
      <formula>0</formula>
    </cfRule>
  </conditionalFormatting>
  <conditionalFormatting sqref="BA658:BD658">
    <cfRule type="cellIs" dxfId="544" priority="541" operator="lessThan">
      <formula>0</formula>
    </cfRule>
  </conditionalFormatting>
  <conditionalFormatting sqref="BA672:BD672">
    <cfRule type="cellIs" dxfId="543" priority="530" operator="lessThan">
      <formula>0</formula>
    </cfRule>
  </conditionalFormatting>
  <conditionalFormatting sqref="BA680:BD680">
    <cfRule type="cellIs" dxfId="542" priority="540" operator="lessThan">
      <formula>0</formula>
    </cfRule>
  </conditionalFormatting>
  <conditionalFormatting sqref="BA688:BD688">
    <cfRule type="cellIs" dxfId="541" priority="529" operator="lessThan">
      <formula>0</formula>
    </cfRule>
  </conditionalFormatting>
  <conditionalFormatting sqref="BA701:BD701">
    <cfRule type="cellIs" dxfId="540" priority="539" operator="lessThan">
      <formula>0</formula>
    </cfRule>
  </conditionalFormatting>
  <conditionalFormatting sqref="BA714:BD714">
    <cfRule type="cellIs" dxfId="539" priority="528" operator="lessThan">
      <formula>0</formula>
    </cfRule>
  </conditionalFormatting>
  <conditionalFormatting sqref="BA723:BD723">
    <cfRule type="cellIs" dxfId="538" priority="538" operator="lessThan">
      <formula>0</formula>
    </cfRule>
  </conditionalFormatting>
  <conditionalFormatting sqref="BA732:BD732">
    <cfRule type="cellIs" dxfId="537" priority="527" operator="lessThan">
      <formula>0</formula>
    </cfRule>
  </conditionalFormatting>
  <conditionalFormatting sqref="BA755:BD755">
    <cfRule type="cellIs" dxfId="536" priority="537" operator="lessThan">
      <formula>0</formula>
    </cfRule>
  </conditionalFormatting>
  <conditionalFormatting sqref="BA778:BD782">
    <cfRule type="cellIs" dxfId="535" priority="526" operator="lessThan">
      <formula>0</formula>
    </cfRule>
  </conditionalFormatting>
  <conditionalFormatting sqref="BB348:BD350">
    <cfRule type="cellIs" dxfId="534" priority="94" operator="lessThan">
      <formula>0</formula>
    </cfRule>
  </conditionalFormatting>
  <conditionalFormatting sqref="BC254">
    <cfRule type="cellIs" dxfId="533" priority="51" operator="lessThan">
      <formula>0</formula>
    </cfRule>
  </conditionalFormatting>
  <conditionalFormatting sqref="BC259:BC260">
    <cfRule type="cellIs" dxfId="532" priority="555" operator="lessThan">
      <formula>0</formula>
    </cfRule>
  </conditionalFormatting>
  <conditionalFormatting sqref="BD803">
    <cfRule type="cellIs" dxfId="531" priority="553" operator="lessThan">
      <formula>0</formula>
    </cfRule>
  </conditionalFormatting>
  <conditionalFormatting sqref="BF340:BF351">
    <cfRule type="cellIs" dxfId="530" priority="522" operator="lessThan">
      <formula>0</formula>
    </cfRule>
  </conditionalFormatting>
  <conditionalFormatting sqref="BF249:BG249">
    <cfRule type="cellIs" dxfId="529" priority="525" operator="lessThan">
      <formula>0</formula>
    </cfRule>
  </conditionalFormatting>
  <conditionalFormatting sqref="BF185:BH187">
    <cfRule type="cellIs" dxfId="528" priority="524" operator="lessThan">
      <formula>0</formula>
    </cfRule>
  </conditionalFormatting>
  <conditionalFormatting sqref="BF189:BH191">
    <cfRule type="cellIs" dxfId="527" priority="523" operator="lessThan">
      <formula>0</formula>
    </cfRule>
  </conditionalFormatting>
  <conditionalFormatting sqref="BF338:BH338 BG340:BH347 BG351:BH351">
    <cfRule type="cellIs" dxfId="526" priority="518" operator="lessThan">
      <formula>0</formula>
    </cfRule>
  </conditionalFormatting>
  <conditionalFormatting sqref="BF304:BI304">
    <cfRule type="cellIs" dxfId="525" priority="177" operator="lessThan">
      <formula>0</formula>
    </cfRule>
  </conditionalFormatting>
  <conditionalFormatting sqref="BF311:BI312">
    <cfRule type="cellIs" dxfId="524" priority="159" operator="lessThan">
      <formula>0</formula>
    </cfRule>
  </conditionalFormatting>
  <conditionalFormatting sqref="BF321:BI321">
    <cfRule type="cellIs" dxfId="523" priority="143" operator="lessThan">
      <formula>0</formula>
    </cfRule>
  </conditionalFormatting>
  <conditionalFormatting sqref="BF328:BI328">
    <cfRule type="cellIs" dxfId="522" priority="127" operator="lessThan">
      <formula>0</formula>
    </cfRule>
  </conditionalFormatting>
  <conditionalFormatting sqref="BF335:BI335 BF337:BI337">
    <cfRule type="cellIs" dxfId="521" priority="111" operator="lessThan">
      <formula>0</formula>
    </cfRule>
  </conditionalFormatting>
  <conditionalFormatting sqref="BF353:BI353">
    <cfRule type="cellIs" dxfId="520" priority="521" operator="lessThan">
      <formula>0</formula>
    </cfRule>
  </conditionalFormatting>
  <conditionalFormatting sqref="BF355:BI356">
    <cfRule type="cellIs" dxfId="519" priority="79" operator="lessThan">
      <formula>0</formula>
    </cfRule>
  </conditionalFormatting>
  <conditionalFormatting sqref="BF364:BI364">
    <cfRule type="cellIs" dxfId="518" priority="520" operator="lessThan">
      <formula>0</formula>
    </cfRule>
  </conditionalFormatting>
  <conditionalFormatting sqref="BF384:BI387">
    <cfRule type="cellIs" dxfId="517" priority="65" operator="lessThan">
      <formula>0</formula>
    </cfRule>
  </conditionalFormatting>
  <conditionalFormatting sqref="BF398:BI398">
    <cfRule type="cellIs" dxfId="516" priority="516" operator="lessThan">
      <formula>0</formula>
    </cfRule>
  </conditionalFormatting>
  <conditionalFormatting sqref="BF436:BI437">
    <cfRule type="cellIs" dxfId="515" priority="515" operator="lessThan">
      <formula>0</formula>
    </cfRule>
  </conditionalFormatting>
  <conditionalFormatting sqref="BF474:BI475">
    <cfRule type="cellIs" dxfId="514" priority="514" operator="lessThan">
      <formula>0</formula>
    </cfRule>
  </conditionalFormatting>
  <conditionalFormatting sqref="BF484:BI485">
    <cfRule type="cellIs" dxfId="513" priority="512" operator="lessThan">
      <formula>0</formula>
    </cfRule>
  </conditionalFormatting>
  <conditionalFormatting sqref="BF494:BI494">
    <cfRule type="cellIs" dxfId="512" priority="513" operator="lessThan">
      <formula>0</formula>
    </cfRule>
  </conditionalFormatting>
  <conditionalFormatting sqref="BF501:BI501">
    <cfRule type="cellIs" dxfId="511" priority="511" operator="lessThan">
      <formula>0</formula>
    </cfRule>
  </conditionalFormatting>
  <conditionalFormatting sqref="BF508:BI508">
    <cfRule type="cellIs" dxfId="510" priority="500" operator="lessThan">
      <formula>0</formula>
    </cfRule>
  </conditionalFormatting>
  <conditionalFormatting sqref="BF524:BI524">
    <cfRule type="cellIs" dxfId="509" priority="510" operator="lessThan">
      <formula>0</formula>
    </cfRule>
  </conditionalFormatting>
  <conditionalFormatting sqref="BF540:BI540">
    <cfRule type="cellIs" dxfId="508" priority="499" operator="lessThan">
      <formula>0</formula>
    </cfRule>
  </conditionalFormatting>
  <conditionalFormatting sqref="BF554:BI554">
    <cfRule type="cellIs" dxfId="507" priority="509" operator="lessThan">
      <formula>0</formula>
    </cfRule>
  </conditionalFormatting>
  <conditionalFormatting sqref="BF568:BI568">
    <cfRule type="cellIs" dxfId="506" priority="498" operator="lessThan">
      <formula>0</formula>
    </cfRule>
  </conditionalFormatting>
  <conditionalFormatting sqref="BF579:BI579">
    <cfRule type="cellIs" dxfId="505" priority="508" operator="lessThan">
      <formula>0</formula>
    </cfRule>
  </conditionalFormatting>
  <conditionalFormatting sqref="BF590:BI590">
    <cfRule type="cellIs" dxfId="504" priority="497" operator="lessThan">
      <formula>0</formula>
    </cfRule>
  </conditionalFormatting>
  <conditionalFormatting sqref="BF603:BI603">
    <cfRule type="cellIs" dxfId="503" priority="507" operator="lessThan">
      <formula>0</formula>
    </cfRule>
  </conditionalFormatting>
  <conditionalFormatting sqref="BF616:BI617">
    <cfRule type="cellIs" dxfId="502" priority="496" operator="lessThan">
      <formula>0</formula>
    </cfRule>
  </conditionalFormatting>
  <conditionalFormatting sqref="BF630:BI630">
    <cfRule type="cellIs" dxfId="501" priority="506" operator="lessThan">
      <formula>0</formula>
    </cfRule>
  </conditionalFormatting>
  <conditionalFormatting sqref="BF644:BI644">
    <cfRule type="cellIs" dxfId="500" priority="495" operator="lessThan">
      <formula>0</formula>
    </cfRule>
  </conditionalFormatting>
  <conditionalFormatting sqref="BF658:BI658">
    <cfRule type="cellIs" dxfId="499" priority="505" operator="lessThan">
      <formula>0</formula>
    </cfRule>
  </conditionalFormatting>
  <conditionalFormatting sqref="BF672:BI672">
    <cfRule type="cellIs" dxfId="498" priority="494" operator="lessThan">
      <formula>0</formula>
    </cfRule>
  </conditionalFormatting>
  <conditionalFormatting sqref="BF680:BI680">
    <cfRule type="cellIs" dxfId="497" priority="504" operator="lessThan">
      <formula>0</formula>
    </cfRule>
  </conditionalFormatting>
  <conditionalFormatting sqref="BF688:BI688">
    <cfRule type="cellIs" dxfId="496" priority="493" operator="lessThan">
      <formula>0</formula>
    </cfRule>
  </conditionalFormatting>
  <conditionalFormatting sqref="BF701:BI701">
    <cfRule type="cellIs" dxfId="495" priority="503" operator="lessThan">
      <formula>0</formula>
    </cfRule>
  </conditionalFormatting>
  <conditionalFormatting sqref="BF714:BI714">
    <cfRule type="cellIs" dxfId="494" priority="492" operator="lessThan">
      <formula>0</formula>
    </cfRule>
  </conditionalFormatting>
  <conditionalFormatting sqref="BF723:BI723">
    <cfRule type="cellIs" dxfId="493" priority="502" operator="lessThan">
      <formula>0</formula>
    </cfRule>
  </conditionalFormatting>
  <conditionalFormatting sqref="BF732:BI732">
    <cfRule type="cellIs" dxfId="492" priority="491" operator="lessThan">
      <formula>0</formula>
    </cfRule>
  </conditionalFormatting>
  <conditionalFormatting sqref="BF755:BI755">
    <cfRule type="cellIs" dxfId="491" priority="501" operator="lessThan">
      <formula>0</formula>
    </cfRule>
  </conditionalFormatting>
  <conditionalFormatting sqref="BF778:BI782">
    <cfRule type="cellIs" dxfId="490" priority="490" operator="lessThan">
      <formula>0</formula>
    </cfRule>
  </conditionalFormatting>
  <conditionalFormatting sqref="BG348:BI350">
    <cfRule type="cellIs" dxfId="489" priority="93" operator="lessThan">
      <formula>0</formula>
    </cfRule>
  </conditionalFormatting>
  <conditionalFormatting sqref="BH254">
    <cfRule type="cellIs" dxfId="488" priority="50" operator="lessThan">
      <formula>0</formula>
    </cfRule>
  </conditionalFormatting>
  <conditionalFormatting sqref="BH259:BH260">
    <cfRule type="cellIs" dxfId="487" priority="519" operator="lessThan">
      <formula>0</formula>
    </cfRule>
  </conditionalFormatting>
  <conditionalFormatting sqref="BI803">
    <cfRule type="cellIs" dxfId="486" priority="517" operator="lessThan">
      <formula>0</formula>
    </cfRule>
  </conditionalFormatting>
  <conditionalFormatting sqref="BK340:BK351">
    <cfRule type="cellIs" dxfId="485" priority="486" operator="lessThan">
      <formula>0</formula>
    </cfRule>
  </conditionalFormatting>
  <conditionalFormatting sqref="BK249:BL249">
    <cfRule type="cellIs" dxfId="484" priority="489" operator="lessThan">
      <formula>0</formula>
    </cfRule>
  </conditionalFormatting>
  <conditionalFormatting sqref="BK185:BM187">
    <cfRule type="cellIs" dxfId="483" priority="488" operator="lessThan">
      <formula>0</formula>
    </cfRule>
  </conditionalFormatting>
  <conditionalFormatting sqref="BK189:BM191">
    <cfRule type="cellIs" dxfId="482" priority="487" operator="lessThan">
      <formula>0</formula>
    </cfRule>
  </conditionalFormatting>
  <conditionalFormatting sqref="BK338:BM338 BL340:BM347 BL351:BM351">
    <cfRule type="cellIs" dxfId="481" priority="482" operator="lessThan">
      <formula>0</formula>
    </cfRule>
  </conditionalFormatting>
  <conditionalFormatting sqref="BK304:BN304">
    <cfRule type="cellIs" dxfId="480" priority="176" operator="lessThan">
      <formula>0</formula>
    </cfRule>
  </conditionalFormatting>
  <conditionalFormatting sqref="BK311:BN312">
    <cfRule type="cellIs" dxfId="479" priority="158" operator="lessThan">
      <formula>0</formula>
    </cfRule>
  </conditionalFormatting>
  <conditionalFormatting sqref="BK321:BN321">
    <cfRule type="cellIs" dxfId="478" priority="142" operator="lessThan">
      <formula>0</formula>
    </cfRule>
  </conditionalFormatting>
  <conditionalFormatting sqref="BK328:BN328">
    <cfRule type="cellIs" dxfId="477" priority="126" operator="lessThan">
      <formula>0</formula>
    </cfRule>
  </conditionalFormatting>
  <conditionalFormatting sqref="BK335:BN335 BK337:BN337">
    <cfRule type="cellIs" dxfId="476" priority="110" operator="lessThan">
      <formula>0</formula>
    </cfRule>
  </conditionalFormatting>
  <conditionalFormatting sqref="BK353:BN353">
    <cfRule type="cellIs" dxfId="475" priority="485" operator="lessThan">
      <formula>0</formula>
    </cfRule>
  </conditionalFormatting>
  <conditionalFormatting sqref="BK355:BN356">
    <cfRule type="cellIs" dxfId="474" priority="78" operator="lessThan">
      <formula>0</formula>
    </cfRule>
  </conditionalFormatting>
  <conditionalFormatting sqref="BK364:BN364">
    <cfRule type="cellIs" dxfId="473" priority="484" operator="lessThan">
      <formula>0</formula>
    </cfRule>
  </conditionalFormatting>
  <conditionalFormatting sqref="BK384:BN387">
    <cfRule type="cellIs" dxfId="472" priority="64" operator="lessThan">
      <formula>0</formula>
    </cfRule>
  </conditionalFormatting>
  <conditionalFormatting sqref="BK398:BN398">
    <cfRule type="cellIs" dxfId="471" priority="480" operator="lessThan">
      <formula>0</formula>
    </cfRule>
  </conditionalFormatting>
  <conditionalFormatting sqref="BK436:BN437">
    <cfRule type="cellIs" dxfId="470" priority="479" operator="lessThan">
      <formula>0</formula>
    </cfRule>
  </conditionalFormatting>
  <conditionalFormatting sqref="BK474:BN475">
    <cfRule type="cellIs" dxfId="469" priority="478" operator="lessThan">
      <formula>0</formula>
    </cfRule>
  </conditionalFormatting>
  <conditionalFormatting sqref="BK484:BN485">
    <cfRule type="cellIs" dxfId="468" priority="476" operator="lessThan">
      <formula>0</formula>
    </cfRule>
  </conditionalFormatting>
  <conditionalFormatting sqref="BK494:BN494">
    <cfRule type="cellIs" dxfId="467" priority="477" operator="lessThan">
      <formula>0</formula>
    </cfRule>
  </conditionalFormatting>
  <conditionalFormatting sqref="BK501:BN501">
    <cfRule type="cellIs" dxfId="466" priority="475" operator="lessThan">
      <formula>0</formula>
    </cfRule>
  </conditionalFormatting>
  <conditionalFormatting sqref="BK508:BN508">
    <cfRule type="cellIs" dxfId="465" priority="464" operator="lessThan">
      <formula>0</formula>
    </cfRule>
  </conditionalFormatting>
  <conditionalFormatting sqref="BK524:BN524">
    <cfRule type="cellIs" dxfId="464" priority="474" operator="lessThan">
      <formula>0</formula>
    </cfRule>
  </conditionalFormatting>
  <conditionalFormatting sqref="BK540:BN540">
    <cfRule type="cellIs" dxfId="463" priority="463" operator="lessThan">
      <formula>0</formula>
    </cfRule>
  </conditionalFormatting>
  <conditionalFormatting sqref="BK554:BN554">
    <cfRule type="cellIs" dxfId="462" priority="473" operator="lessThan">
      <formula>0</formula>
    </cfRule>
  </conditionalFormatting>
  <conditionalFormatting sqref="BK568:BN568">
    <cfRule type="cellIs" dxfId="461" priority="462" operator="lessThan">
      <formula>0</formula>
    </cfRule>
  </conditionalFormatting>
  <conditionalFormatting sqref="BK579:BN579">
    <cfRule type="cellIs" dxfId="460" priority="472" operator="lessThan">
      <formula>0</formula>
    </cfRule>
  </conditionalFormatting>
  <conditionalFormatting sqref="BK590:BN590">
    <cfRule type="cellIs" dxfId="459" priority="461" operator="lessThan">
      <formula>0</formula>
    </cfRule>
  </conditionalFormatting>
  <conditionalFormatting sqref="BK603:BN603">
    <cfRule type="cellIs" dxfId="458" priority="471" operator="lessThan">
      <formula>0</formula>
    </cfRule>
  </conditionalFormatting>
  <conditionalFormatting sqref="BK616:BN617">
    <cfRule type="cellIs" dxfId="457" priority="460" operator="lessThan">
      <formula>0</formula>
    </cfRule>
  </conditionalFormatting>
  <conditionalFormatting sqref="BK630:BN630">
    <cfRule type="cellIs" dxfId="456" priority="470" operator="lessThan">
      <formula>0</formula>
    </cfRule>
  </conditionalFormatting>
  <conditionalFormatting sqref="BK644:BN644">
    <cfRule type="cellIs" dxfId="455" priority="459" operator="lessThan">
      <formula>0</formula>
    </cfRule>
  </conditionalFormatting>
  <conditionalFormatting sqref="BK658:BN658">
    <cfRule type="cellIs" dxfId="454" priority="469" operator="lessThan">
      <formula>0</formula>
    </cfRule>
  </conditionalFormatting>
  <conditionalFormatting sqref="BK672:BN672">
    <cfRule type="cellIs" dxfId="453" priority="458" operator="lessThan">
      <formula>0</formula>
    </cfRule>
  </conditionalFormatting>
  <conditionalFormatting sqref="BK680:BN680">
    <cfRule type="cellIs" dxfId="452" priority="468" operator="lessThan">
      <formula>0</formula>
    </cfRule>
  </conditionalFormatting>
  <conditionalFormatting sqref="BK688:BN688">
    <cfRule type="cellIs" dxfId="451" priority="457" operator="lessThan">
      <formula>0</formula>
    </cfRule>
  </conditionalFormatting>
  <conditionalFormatting sqref="BK701:BN701">
    <cfRule type="cellIs" dxfId="450" priority="467" operator="lessThan">
      <formula>0</formula>
    </cfRule>
  </conditionalFormatting>
  <conditionalFormatting sqref="BK714:BN714">
    <cfRule type="cellIs" dxfId="449" priority="456" operator="lessThan">
      <formula>0</formula>
    </cfRule>
  </conditionalFormatting>
  <conditionalFormatting sqref="BK723:BN723">
    <cfRule type="cellIs" dxfId="448" priority="466" operator="lessThan">
      <formula>0</formula>
    </cfRule>
  </conditionalFormatting>
  <conditionalFormatting sqref="BK732:BN732">
    <cfRule type="cellIs" dxfId="447" priority="455" operator="lessThan">
      <formula>0</formula>
    </cfRule>
  </conditionalFormatting>
  <conditionalFormatting sqref="BK755:BN755">
    <cfRule type="cellIs" dxfId="446" priority="465" operator="lessThan">
      <formula>0</formula>
    </cfRule>
  </conditionalFormatting>
  <conditionalFormatting sqref="BK778:BN782">
    <cfRule type="cellIs" dxfId="445" priority="454" operator="lessThan">
      <formula>0</formula>
    </cfRule>
  </conditionalFormatting>
  <conditionalFormatting sqref="BL348:BN350">
    <cfRule type="cellIs" dxfId="444" priority="92" operator="lessThan">
      <formula>0</formula>
    </cfRule>
  </conditionalFormatting>
  <conditionalFormatting sqref="BM254">
    <cfRule type="cellIs" dxfId="443" priority="49" operator="lessThan">
      <formula>0</formula>
    </cfRule>
  </conditionalFormatting>
  <conditionalFormatting sqref="BM259:BM260">
    <cfRule type="cellIs" dxfId="442" priority="483" operator="lessThan">
      <formula>0</formula>
    </cfRule>
  </conditionalFormatting>
  <conditionalFormatting sqref="BN803">
    <cfRule type="cellIs" dxfId="441" priority="481" operator="lessThan">
      <formula>0</formula>
    </cfRule>
  </conditionalFormatting>
  <conditionalFormatting sqref="BP340:BP351">
    <cfRule type="cellIs" dxfId="440" priority="450" operator="lessThan">
      <formula>0</formula>
    </cfRule>
  </conditionalFormatting>
  <conditionalFormatting sqref="BP249:BQ249">
    <cfRule type="cellIs" dxfId="439" priority="453" operator="lessThan">
      <formula>0</formula>
    </cfRule>
  </conditionalFormatting>
  <conditionalFormatting sqref="BP185:BR187">
    <cfRule type="cellIs" dxfId="438" priority="452" operator="lessThan">
      <formula>0</formula>
    </cfRule>
  </conditionalFormatting>
  <conditionalFormatting sqref="BP189:BR191">
    <cfRule type="cellIs" dxfId="437" priority="451" operator="lessThan">
      <formula>0</formula>
    </cfRule>
  </conditionalFormatting>
  <conditionalFormatting sqref="BP338:BR338 BQ340:BR347 BQ351:BR351">
    <cfRule type="cellIs" dxfId="436" priority="446" operator="lessThan">
      <formula>0</formula>
    </cfRule>
  </conditionalFormatting>
  <conditionalFormatting sqref="BP304:BS304">
    <cfRule type="cellIs" dxfId="435" priority="175" operator="lessThan">
      <formula>0</formula>
    </cfRule>
  </conditionalFormatting>
  <conditionalFormatting sqref="BP311:BS312">
    <cfRule type="cellIs" dxfId="434" priority="157" operator="lessThan">
      <formula>0</formula>
    </cfRule>
  </conditionalFormatting>
  <conditionalFormatting sqref="BP321:BS321">
    <cfRule type="cellIs" dxfId="433" priority="141" operator="lessThan">
      <formula>0</formula>
    </cfRule>
  </conditionalFormatting>
  <conditionalFormatting sqref="BP328:BS328">
    <cfRule type="cellIs" dxfId="432" priority="125" operator="lessThan">
      <formula>0</formula>
    </cfRule>
  </conditionalFormatting>
  <conditionalFormatting sqref="BP335:BS335 BP337:BS337">
    <cfRule type="cellIs" dxfId="431" priority="109" operator="lessThan">
      <formula>0</formula>
    </cfRule>
  </conditionalFormatting>
  <conditionalFormatting sqref="BP353:BS353">
    <cfRule type="cellIs" dxfId="430" priority="449" operator="lessThan">
      <formula>0</formula>
    </cfRule>
  </conditionalFormatting>
  <conditionalFormatting sqref="BP355:BS356">
    <cfRule type="cellIs" dxfId="429" priority="77" operator="lessThan">
      <formula>0</formula>
    </cfRule>
  </conditionalFormatting>
  <conditionalFormatting sqref="BP364:BS364">
    <cfRule type="cellIs" dxfId="428" priority="448" operator="lessThan">
      <formula>0</formula>
    </cfRule>
  </conditionalFormatting>
  <conditionalFormatting sqref="BP384:BS387">
    <cfRule type="cellIs" dxfId="427" priority="63" operator="lessThan">
      <formula>0</formula>
    </cfRule>
  </conditionalFormatting>
  <conditionalFormatting sqref="BP398:BS398">
    <cfRule type="cellIs" dxfId="426" priority="444" operator="lessThan">
      <formula>0</formula>
    </cfRule>
  </conditionalFormatting>
  <conditionalFormatting sqref="BP436:BS437">
    <cfRule type="cellIs" dxfId="425" priority="443" operator="lessThan">
      <formula>0</formula>
    </cfRule>
  </conditionalFormatting>
  <conditionalFormatting sqref="BP474:BS475">
    <cfRule type="cellIs" dxfId="424" priority="442" operator="lessThan">
      <formula>0</formula>
    </cfRule>
  </conditionalFormatting>
  <conditionalFormatting sqref="BP484:BS485">
    <cfRule type="cellIs" dxfId="423" priority="440" operator="lessThan">
      <formula>0</formula>
    </cfRule>
  </conditionalFormatting>
  <conditionalFormatting sqref="BP494:BS494">
    <cfRule type="cellIs" dxfId="422" priority="441" operator="lessThan">
      <formula>0</formula>
    </cfRule>
  </conditionalFormatting>
  <conditionalFormatting sqref="BP501:BS501">
    <cfRule type="cellIs" dxfId="421" priority="439" operator="lessThan">
      <formula>0</formula>
    </cfRule>
  </conditionalFormatting>
  <conditionalFormatting sqref="BP508:BS508">
    <cfRule type="cellIs" dxfId="420" priority="428" operator="lessThan">
      <formula>0</formula>
    </cfRule>
  </conditionalFormatting>
  <conditionalFormatting sqref="BP524:BS524">
    <cfRule type="cellIs" dxfId="419" priority="438" operator="lessThan">
      <formula>0</formula>
    </cfRule>
  </conditionalFormatting>
  <conditionalFormatting sqref="BP540:BS540">
    <cfRule type="cellIs" dxfId="418" priority="427" operator="lessThan">
      <formula>0</formula>
    </cfRule>
  </conditionalFormatting>
  <conditionalFormatting sqref="BP554:BS554">
    <cfRule type="cellIs" dxfId="417" priority="437" operator="lessThan">
      <formula>0</formula>
    </cfRule>
  </conditionalFormatting>
  <conditionalFormatting sqref="BP568:BS568">
    <cfRule type="cellIs" dxfId="416" priority="426" operator="lessThan">
      <formula>0</formula>
    </cfRule>
  </conditionalFormatting>
  <conditionalFormatting sqref="BP579:BS579">
    <cfRule type="cellIs" dxfId="415" priority="436" operator="lessThan">
      <formula>0</formula>
    </cfRule>
  </conditionalFormatting>
  <conditionalFormatting sqref="BP590:BS590">
    <cfRule type="cellIs" dxfId="414" priority="425" operator="lessThan">
      <formula>0</formula>
    </cfRule>
  </conditionalFormatting>
  <conditionalFormatting sqref="BP603:BS603">
    <cfRule type="cellIs" dxfId="413" priority="435" operator="lessThan">
      <formula>0</formula>
    </cfRule>
  </conditionalFormatting>
  <conditionalFormatting sqref="BP616:BS617">
    <cfRule type="cellIs" dxfId="412" priority="424" operator="lessThan">
      <formula>0</formula>
    </cfRule>
  </conditionalFormatting>
  <conditionalFormatting sqref="BP630:BS630">
    <cfRule type="cellIs" dxfId="411" priority="434" operator="lessThan">
      <formula>0</formula>
    </cfRule>
  </conditionalFormatting>
  <conditionalFormatting sqref="BP644:BS644">
    <cfRule type="cellIs" dxfId="410" priority="423" operator="lessThan">
      <formula>0</formula>
    </cfRule>
  </conditionalFormatting>
  <conditionalFormatting sqref="BP658:BS658">
    <cfRule type="cellIs" dxfId="409" priority="433" operator="lessThan">
      <formula>0</formula>
    </cfRule>
  </conditionalFormatting>
  <conditionalFormatting sqref="BP672:BS672">
    <cfRule type="cellIs" dxfId="408" priority="422" operator="lessThan">
      <formula>0</formula>
    </cfRule>
  </conditionalFormatting>
  <conditionalFormatting sqref="BP680:BS680">
    <cfRule type="cellIs" dxfId="407" priority="432" operator="lessThan">
      <formula>0</formula>
    </cfRule>
  </conditionalFormatting>
  <conditionalFormatting sqref="BP688:BS688">
    <cfRule type="cellIs" dxfId="406" priority="421" operator="lessThan">
      <formula>0</formula>
    </cfRule>
  </conditionalFormatting>
  <conditionalFormatting sqref="BP701:BS701">
    <cfRule type="cellIs" dxfId="405" priority="431" operator="lessThan">
      <formula>0</formula>
    </cfRule>
  </conditionalFormatting>
  <conditionalFormatting sqref="BP714:BS714">
    <cfRule type="cellIs" dxfId="404" priority="420" operator="lessThan">
      <formula>0</formula>
    </cfRule>
  </conditionalFormatting>
  <conditionalFormatting sqref="BP723:BS723">
    <cfRule type="cellIs" dxfId="403" priority="430" operator="lessThan">
      <formula>0</formula>
    </cfRule>
  </conditionalFormatting>
  <conditionalFormatting sqref="BP732:BS732">
    <cfRule type="cellIs" dxfId="402" priority="419" operator="lessThan">
      <formula>0</formula>
    </cfRule>
  </conditionalFormatting>
  <conditionalFormatting sqref="BP755:BS755">
    <cfRule type="cellIs" dxfId="401" priority="429" operator="lessThan">
      <formula>0</formula>
    </cfRule>
  </conditionalFormatting>
  <conditionalFormatting sqref="BP778:BS782">
    <cfRule type="cellIs" dxfId="400" priority="418" operator="lessThan">
      <formula>0</formula>
    </cfRule>
  </conditionalFormatting>
  <conditionalFormatting sqref="BQ348:BS350">
    <cfRule type="cellIs" dxfId="399" priority="91" operator="lessThan">
      <formula>0</formula>
    </cfRule>
  </conditionalFormatting>
  <conditionalFormatting sqref="BR254">
    <cfRule type="cellIs" dxfId="398" priority="48" operator="lessThan">
      <formula>0</formula>
    </cfRule>
  </conditionalFormatting>
  <conditionalFormatting sqref="BR259:BR260">
    <cfRule type="cellIs" dxfId="397" priority="447" operator="lessThan">
      <formula>0</formula>
    </cfRule>
  </conditionalFormatting>
  <conditionalFormatting sqref="BS803">
    <cfRule type="cellIs" dxfId="396" priority="445" operator="lessThan">
      <formula>0</formula>
    </cfRule>
  </conditionalFormatting>
  <conditionalFormatting sqref="BU340:BU351">
    <cfRule type="cellIs" dxfId="395" priority="414" operator="lessThan">
      <formula>0</formula>
    </cfRule>
  </conditionalFormatting>
  <conditionalFormatting sqref="BU249:BV249">
    <cfRule type="cellIs" dxfId="394" priority="417" operator="lessThan">
      <formula>0</formula>
    </cfRule>
  </conditionalFormatting>
  <conditionalFormatting sqref="BU185:BW187">
    <cfRule type="cellIs" dxfId="393" priority="416" operator="lessThan">
      <formula>0</formula>
    </cfRule>
  </conditionalFormatting>
  <conditionalFormatting sqref="BU189:BW191">
    <cfRule type="cellIs" dxfId="392" priority="415" operator="lessThan">
      <formula>0</formula>
    </cfRule>
  </conditionalFormatting>
  <conditionalFormatting sqref="BU338:BW338 BV340:BW347 BV351:BW351">
    <cfRule type="cellIs" dxfId="391" priority="410" operator="lessThan">
      <formula>0</formula>
    </cfRule>
  </conditionalFormatting>
  <conditionalFormatting sqref="BU304:BX304">
    <cfRule type="cellIs" dxfId="390" priority="174" operator="lessThan">
      <formula>0</formula>
    </cfRule>
  </conditionalFormatting>
  <conditionalFormatting sqref="BU311:BX312">
    <cfRule type="cellIs" dxfId="389" priority="156" operator="lessThan">
      <formula>0</formula>
    </cfRule>
  </conditionalFormatting>
  <conditionalFormatting sqref="BU321:BX321">
    <cfRule type="cellIs" dxfId="388" priority="140" operator="lessThan">
      <formula>0</formula>
    </cfRule>
  </conditionalFormatting>
  <conditionalFormatting sqref="BU328:BX328">
    <cfRule type="cellIs" dxfId="387" priority="124" operator="lessThan">
      <formula>0</formula>
    </cfRule>
  </conditionalFormatting>
  <conditionalFormatting sqref="BU335:BX335 BU337:BX337">
    <cfRule type="cellIs" dxfId="386" priority="108" operator="lessThan">
      <formula>0</formula>
    </cfRule>
  </conditionalFormatting>
  <conditionalFormatting sqref="BU353:BX353">
    <cfRule type="cellIs" dxfId="385" priority="413" operator="lessThan">
      <formula>0</formula>
    </cfRule>
  </conditionalFormatting>
  <conditionalFormatting sqref="BU355:BX356">
    <cfRule type="cellIs" dxfId="384" priority="76" operator="lessThan">
      <formula>0</formula>
    </cfRule>
  </conditionalFormatting>
  <conditionalFormatting sqref="BU364:BX364">
    <cfRule type="cellIs" dxfId="383" priority="412" operator="lessThan">
      <formula>0</formula>
    </cfRule>
  </conditionalFormatting>
  <conditionalFormatting sqref="BU384:BX387">
    <cfRule type="cellIs" dxfId="382" priority="62" operator="lessThan">
      <formula>0</formula>
    </cfRule>
  </conditionalFormatting>
  <conditionalFormatting sqref="BU398:BX398">
    <cfRule type="cellIs" dxfId="381" priority="408" operator="lessThan">
      <formula>0</formula>
    </cfRule>
  </conditionalFormatting>
  <conditionalFormatting sqref="BU436:BX437">
    <cfRule type="cellIs" dxfId="380" priority="407" operator="lessThan">
      <formula>0</formula>
    </cfRule>
  </conditionalFormatting>
  <conditionalFormatting sqref="BU474:BX475">
    <cfRule type="cellIs" dxfId="379" priority="406" operator="lessThan">
      <formula>0</formula>
    </cfRule>
  </conditionalFormatting>
  <conditionalFormatting sqref="BU484:BX485">
    <cfRule type="cellIs" dxfId="378" priority="404" operator="lessThan">
      <formula>0</formula>
    </cfRule>
  </conditionalFormatting>
  <conditionalFormatting sqref="BU494:BX494">
    <cfRule type="cellIs" dxfId="377" priority="405" operator="lessThan">
      <formula>0</formula>
    </cfRule>
  </conditionalFormatting>
  <conditionalFormatting sqref="BU501:BX501">
    <cfRule type="cellIs" dxfId="376" priority="403" operator="lessThan">
      <formula>0</formula>
    </cfRule>
  </conditionalFormatting>
  <conditionalFormatting sqref="BU508:BX508">
    <cfRule type="cellIs" dxfId="375" priority="392" operator="lessThan">
      <formula>0</formula>
    </cfRule>
  </conditionalFormatting>
  <conditionalFormatting sqref="BU524:BX524">
    <cfRule type="cellIs" dxfId="374" priority="402" operator="lessThan">
      <formula>0</formula>
    </cfRule>
  </conditionalFormatting>
  <conditionalFormatting sqref="BU540:BX540">
    <cfRule type="cellIs" dxfId="373" priority="391" operator="lessThan">
      <formula>0</formula>
    </cfRule>
  </conditionalFormatting>
  <conditionalFormatting sqref="BU554:BX554">
    <cfRule type="cellIs" dxfId="372" priority="401" operator="lessThan">
      <formula>0</formula>
    </cfRule>
  </conditionalFormatting>
  <conditionalFormatting sqref="BU568:BX568">
    <cfRule type="cellIs" dxfId="371" priority="390" operator="lessThan">
      <formula>0</formula>
    </cfRule>
  </conditionalFormatting>
  <conditionalFormatting sqref="BU579:BX579">
    <cfRule type="cellIs" dxfId="370" priority="400" operator="lessThan">
      <formula>0</formula>
    </cfRule>
  </conditionalFormatting>
  <conditionalFormatting sqref="BU590:BX590">
    <cfRule type="cellIs" dxfId="369" priority="389" operator="lessThan">
      <formula>0</formula>
    </cfRule>
  </conditionalFormatting>
  <conditionalFormatting sqref="BU603:BX603">
    <cfRule type="cellIs" dxfId="368" priority="399" operator="lessThan">
      <formula>0</formula>
    </cfRule>
  </conditionalFormatting>
  <conditionalFormatting sqref="BU616:BX617">
    <cfRule type="cellIs" dxfId="367" priority="388" operator="lessThan">
      <formula>0</formula>
    </cfRule>
  </conditionalFormatting>
  <conditionalFormatting sqref="BU630:BX630">
    <cfRule type="cellIs" dxfId="366" priority="398" operator="lessThan">
      <formula>0</formula>
    </cfRule>
  </conditionalFormatting>
  <conditionalFormatting sqref="BU644:BX644">
    <cfRule type="cellIs" dxfId="365" priority="387" operator="lessThan">
      <formula>0</formula>
    </cfRule>
  </conditionalFormatting>
  <conditionalFormatting sqref="BU658:BX658">
    <cfRule type="cellIs" dxfId="364" priority="397" operator="lessThan">
      <formula>0</formula>
    </cfRule>
  </conditionalFormatting>
  <conditionalFormatting sqref="BU672:BX672">
    <cfRule type="cellIs" dxfId="363" priority="386" operator="lessThan">
      <formula>0</formula>
    </cfRule>
  </conditionalFormatting>
  <conditionalFormatting sqref="BU680:BX680">
    <cfRule type="cellIs" dxfId="362" priority="396" operator="lessThan">
      <formula>0</formula>
    </cfRule>
  </conditionalFormatting>
  <conditionalFormatting sqref="BU688:BX688">
    <cfRule type="cellIs" dxfId="361" priority="385" operator="lessThan">
      <formula>0</formula>
    </cfRule>
  </conditionalFormatting>
  <conditionalFormatting sqref="BU701:BX701">
    <cfRule type="cellIs" dxfId="360" priority="395" operator="lessThan">
      <formula>0</formula>
    </cfRule>
  </conditionalFormatting>
  <conditionalFormatting sqref="BU714:BX714">
    <cfRule type="cellIs" dxfId="359" priority="384" operator="lessThan">
      <formula>0</formula>
    </cfRule>
  </conditionalFormatting>
  <conditionalFormatting sqref="BU723:BX723">
    <cfRule type="cellIs" dxfId="358" priority="394" operator="lessThan">
      <formula>0</formula>
    </cfRule>
  </conditionalFormatting>
  <conditionalFormatting sqref="BU732:BX732">
    <cfRule type="cellIs" dxfId="357" priority="383" operator="lessThan">
      <formula>0</formula>
    </cfRule>
  </conditionalFormatting>
  <conditionalFormatting sqref="BU755:BX755">
    <cfRule type="cellIs" dxfId="356" priority="393" operator="lessThan">
      <formula>0</formula>
    </cfRule>
  </conditionalFormatting>
  <conditionalFormatting sqref="BU778:BX782">
    <cfRule type="cellIs" dxfId="355" priority="382" operator="lessThan">
      <formula>0</formula>
    </cfRule>
  </conditionalFormatting>
  <conditionalFormatting sqref="BV348:BX350">
    <cfRule type="cellIs" dxfId="354" priority="90" operator="lessThan">
      <formula>0</formula>
    </cfRule>
  </conditionalFormatting>
  <conditionalFormatting sqref="BW254">
    <cfRule type="cellIs" dxfId="353" priority="47" operator="lessThan">
      <formula>0</formula>
    </cfRule>
  </conditionalFormatting>
  <conditionalFormatting sqref="BW259:BW260">
    <cfRule type="cellIs" dxfId="352" priority="411" operator="lessThan">
      <formula>0</formula>
    </cfRule>
  </conditionalFormatting>
  <conditionalFormatting sqref="BX803">
    <cfRule type="cellIs" dxfId="351" priority="409" operator="lessThan">
      <formula>0</formula>
    </cfRule>
  </conditionalFormatting>
  <conditionalFormatting sqref="BZ340:BZ351">
    <cfRule type="cellIs" dxfId="350" priority="378" operator="lessThan">
      <formula>0</formula>
    </cfRule>
  </conditionalFormatting>
  <conditionalFormatting sqref="BZ249:CA249">
    <cfRule type="cellIs" dxfId="349" priority="381" operator="lessThan">
      <formula>0</formula>
    </cfRule>
  </conditionalFormatting>
  <conditionalFormatting sqref="BZ185:CB187">
    <cfRule type="cellIs" dxfId="348" priority="380" operator="lessThan">
      <formula>0</formula>
    </cfRule>
  </conditionalFormatting>
  <conditionalFormatting sqref="BZ189:CB191">
    <cfRule type="cellIs" dxfId="347" priority="379" operator="lessThan">
      <formula>0</formula>
    </cfRule>
  </conditionalFormatting>
  <conditionalFormatting sqref="BZ338:CB338 CA340:CB347 CA351:CB351">
    <cfRule type="cellIs" dxfId="346" priority="374" operator="lessThan">
      <formula>0</formula>
    </cfRule>
  </conditionalFormatting>
  <conditionalFormatting sqref="BZ304:CC304">
    <cfRule type="cellIs" dxfId="345" priority="173" operator="lessThan">
      <formula>0</formula>
    </cfRule>
  </conditionalFormatting>
  <conditionalFormatting sqref="BZ311:CC312">
    <cfRule type="cellIs" dxfId="344" priority="155" operator="lessThan">
      <formula>0</formula>
    </cfRule>
  </conditionalFormatting>
  <conditionalFormatting sqref="BZ321:CC321">
    <cfRule type="cellIs" dxfId="343" priority="139" operator="lessThan">
      <formula>0</formula>
    </cfRule>
  </conditionalFormatting>
  <conditionalFormatting sqref="BZ328:CC328">
    <cfRule type="cellIs" dxfId="342" priority="123" operator="lessThan">
      <formula>0</formula>
    </cfRule>
  </conditionalFormatting>
  <conditionalFormatting sqref="BZ335:CC335 BZ337:CC337">
    <cfRule type="cellIs" dxfId="341" priority="107" operator="lessThan">
      <formula>0</formula>
    </cfRule>
  </conditionalFormatting>
  <conditionalFormatting sqref="BZ353:CC353">
    <cfRule type="cellIs" dxfId="340" priority="377" operator="lessThan">
      <formula>0</formula>
    </cfRule>
  </conditionalFormatting>
  <conditionalFormatting sqref="BZ355:CC356">
    <cfRule type="cellIs" dxfId="339" priority="75" operator="lessThan">
      <formula>0</formula>
    </cfRule>
  </conditionalFormatting>
  <conditionalFormatting sqref="BZ364:CC364">
    <cfRule type="cellIs" dxfId="338" priority="376" operator="lessThan">
      <formula>0</formula>
    </cfRule>
  </conditionalFormatting>
  <conditionalFormatting sqref="BZ384:CC387">
    <cfRule type="cellIs" dxfId="337" priority="61" operator="lessThan">
      <formula>0</formula>
    </cfRule>
  </conditionalFormatting>
  <conditionalFormatting sqref="BZ398:CC398">
    <cfRule type="cellIs" dxfId="336" priority="372" operator="lessThan">
      <formula>0</formula>
    </cfRule>
  </conditionalFormatting>
  <conditionalFormatting sqref="BZ436:CC437">
    <cfRule type="cellIs" dxfId="335" priority="371" operator="lessThan">
      <formula>0</formula>
    </cfRule>
  </conditionalFormatting>
  <conditionalFormatting sqref="BZ474:CC475">
    <cfRule type="cellIs" dxfId="334" priority="370" operator="lessThan">
      <formula>0</formula>
    </cfRule>
  </conditionalFormatting>
  <conditionalFormatting sqref="BZ484:CC485">
    <cfRule type="cellIs" dxfId="333" priority="368" operator="lessThan">
      <formula>0</formula>
    </cfRule>
  </conditionalFormatting>
  <conditionalFormatting sqref="BZ494:CC494">
    <cfRule type="cellIs" dxfId="332" priority="369" operator="lessThan">
      <formula>0</formula>
    </cfRule>
  </conditionalFormatting>
  <conditionalFormatting sqref="BZ501:CC501">
    <cfRule type="cellIs" dxfId="331" priority="367" operator="lessThan">
      <formula>0</formula>
    </cfRule>
  </conditionalFormatting>
  <conditionalFormatting sqref="BZ508:CC508">
    <cfRule type="cellIs" dxfId="330" priority="356" operator="lessThan">
      <formula>0</formula>
    </cfRule>
  </conditionalFormatting>
  <conditionalFormatting sqref="BZ524:CC524">
    <cfRule type="cellIs" dxfId="329" priority="366" operator="lessThan">
      <formula>0</formula>
    </cfRule>
  </conditionalFormatting>
  <conditionalFormatting sqref="BZ540:CC540">
    <cfRule type="cellIs" dxfId="328" priority="355" operator="lessThan">
      <formula>0</formula>
    </cfRule>
  </conditionalFormatting>
  <conditionalFormatting sqref="BZ554:CC554">
    <cfRule type="cellIs" dxfId="327" priority="365" operator="lessThan">
      <formula>0</formula>
    </cfRule>
  </conditionalFormatting>
  <conditionalFormatting sqref="BZ568:CC568">
    <cfRule type="cellIs" dxfId="326" priority="354" operator="lessThan">
      <formula>0</formula>
    </cfRule>
  </conditionalFormatting>
  <conditionalFormatting sqref="BZ579:CC579">
    <cfRule type="cellIs" dxfId="325" priority="364" operator="lessThan">
      <formula>0</formula>
    </cfRule>
  </conditionalFormatting>
  <conditionalFormatting sqref="BZ590:CC590">
    <cfRule type="cellIs" dxfId="324" priority="353" operator="lessThan">
      <formula>0</formula>
    </cfRule>
  </conditionalFormatting>
  <conditionalFormatting sqref="BZ603:CC603">
    <cfRule type="cellIs" dxfId="323" priority="363" operator="lessThan">
      <formula>0</formula>
    </cfRule>
  </conditionalFormatting>
  <conditionalFormatting sqref="BZ616:CC617">
    <cfRule type="cellIs" dxfId="322" priority="352" operator="lessThan">
      <formula>0</formula>
    </cfRule>
  </conditionalFormatting>
  <conditionalFormatting sqref="BZ630:CC630">
    <cfRule type="cellIs" dxfId="321" priority="362" operator="lessThan">
      <formula>0</formula>
    </cfRule>
  </conditionalFormatting>
  <conditionalFormatting sqref="BZ644:CC644">
    <cfRule type="cellIs" dxfId="320" priority="351" operator="lessThan">
      <formula>0</formula>
    </cfRule>
  </conditionalFormatting>
  <conditionalFormatting sqref="BZ658:CC658">
    <cfRule type="cellIs" dxfId="319" priority="361" operator="lessThan">
      <formula>0</formula>
    </cfRule>
  </conditionalFormatting>
  <conditionalFormatting sqref="BZ672:CC672">
    <cfRule type="cellIs" dxfId="318" priority="350" operator="lessThan">
      <formula>0</formula>
    </cfRule>
  </conditionalFormatting>
  <conditionalFormatting sqref="BZ680:CC680">
    <cfRule type="cellIs" dxfId="317" priority="360" operator="lessThan">
      <formula>0</formula>
    </cfRule>
  </conditionalFormatting>
  <conditionalFormatting sqref="BZ688:CC688">
    <cfRule type="cellIs" dxfId="316" priority="349" operator="lessThan">
      <formula>0</formula>
    </cfRule>
  </conditionalFormatting>
  <conditionalFormatting sqref="BZ701:CC701">
    <cfRule type="cellIs" dxfId="315" priority="359" operator="lessThan">
      <formula>0</formula>
    </cfRule>
  </conditionalFormatting>
  <conditionalFormatting sqref="BZ714:CC714">
    <cfRule type="cellIs" dxfId="314" priority="348" operator="lessThan">
      <formula>0</formula>
    </cfRule>
  </conditionalFormatting>
  <conditionalFormatting sqref="BZ723:CC723">
    <cfRule type="cellIs" dxfId="313" priority="358" operator="lessThan">
      <formula>0</formula>
    </cfRule>
  </conditionalFormatting>
  <conditionalFormatting sqref="BZ732:CC732">
    <cfRule type="cellIs" dxfId="312" priority="347" operator="lessThan">
      <formula>0</formula>
    </cfRule>
  </conditionalFormatting>
  <conditionalFormatting sqref="BZ755:CC755">
    <cfRule type="cellIs" dxfId="311" priority="357" operator="lessThan">
      <formula>0</formula>
    </cfRule>
  </conditionalFormatting>
  <conditionalFormatting sqref="BZ778:CC782">
    <cfRule type="cellIs" dxfId="310" priority="346" operator="lessThan">
      <formula>0</formula>
    </cfRule>
  </conditionalFormatting>
  <conditionalFormatting sqref="CA348:CC350">
    <cfRule type="cellIs" dxfId="309" priority="89" operator="lessThan">
      <formula>0</formula>
    </cfRule>
  </conditionalFormatting>
  <conditionalFormatting sqref="CB254">
    <cfRule type="cellIs" dxfId="308" priority="46" operator="lessThan">
      <formula>0</formula>
    </cfRule>
  </conditionalFormatting>
  <conditionalFormatting sqref="CB259:CB260">
    <cfRule type="cellIs" dxfId="307" priority="375" operator="lessThan">
      <formula>0</formula>
    </cfRule>
  </conditionalFormatting>
  <conditionalFormatting sqref="CC803">
    <cfRule type="cellIs" dxfId="306" priority="373" operator="lessThan">
      <formula>0</formula>
    </cfRule>
  </conditionalFormatting>
  <conditionalFormatting sqref="CE340:CE351">
    <cfRule type="cellIs" dxfId="305" priority="342" operator="lessThan">
      <formula>0</formula>
    </cfRule>
  </conditionalFormatting>
  <conditionalFormatting sqref="CE249:CF249">
    <cfRule type="cellIs" dxfId="304" priority="345" operator="lessThan">
      <formula>0</formula>
    </cfRule>
  </conditionalFormatting>
  <conditionalFormatting sqref="CE185:CG187">
    <cfRule type="cellIs" dxfId="303" priority="344" operator="lessThan">
      <formula>0</formula>
    </cfRule>
  </conditionalFormatting>
  <conditionalFormatting sqref="CE189:CG191">
    <cfRule type="cellIs" dxfId="302" priority="343" operator="lessThan">
      <formula>0</formula>
    </cfRule>
  </conditionalFormatting>
  <conditionalFormatting sqref="CE338:CG338 CF340:CG347 CF351:CG351">
    <cfRule type="cellIs" dxfId="301" priority="338" operator="lessThan">
      <formula>0</formula>
    </cfRule>
  </conditionalFormatting>
  <conditionalFormatting sqref="CE304:CH304">
    <cfRule type="cellIs" dxfId="300" priority="172" operator="lessThan">
      <formula>0</formula>
    </cfRule>
  </conditionalFormatting>
  <conditionalFormatting sqref="CE311:CH312">
    <cfRule type="cellIs" dxfId="299" priority="154" operator="lessThan">
      <formula>0</formula>
    </cfRule>
  </conditionalFormatting>
  <conditionalFormatting sqref="CE321:CH321">
    <cfRule type="cellIs" dxfId="298" priority="138" operator="lessThan">
      <formula>0</formula>
    </cfRule>
  </conditionalFormatting>
  <conditionalFormatting sqref="CE328:CH328">
    <cfRule type="cellIs" dxfId="297" priority="122" operator="lessThan">
      <formula>0</formula>
    </cfRule>
  </conditionalFormatting>
  <conditionalFormatting sqref="CE335:CH335 CE337:CH337">
    <cfRule type="cellIs" dxfId="296" priority="106" operator="lessThan">
      <formula>0</formula>
    </cfRule>
  </conditionalFormatting>
  <conditionalFormatting sqref="CE353:CH353">
    <cfRule type="cellIs" dxfId="295" priority="341" operator="lessThan">
      <formula>0</formula>
    </cfRule>
  </conditionalFormatting>
  <conditionalFormatting sqref="CE364:CH364">
    <cfRule type="cellIs" dxfId="294" priority="340" operator="lessThan">
      <formula>0</formula>
    </cfRule>
  </conditionalFormatting>
  <conditionalFormatting sqref="CE384:CH387">
    <cfRule type="cellIs" dxfId="293" priority="60" operator="lessThan">
      <formula>0</formula>
    </cfRule>
  </conditionalFormatting>
  <conditionalFormatting sqref="CE398:CH398">
    <cfRule type="cellIs" dxfId="292" priority="336" operator="lessThan">
      <formula>0</formula>
    </cfRule>
  </conditionalFormatting>
  <conditionalFormatting sqref="CE436:CH437">
    <cfRule type="cellIs" dxfId="291" priority="335" operator="lessThan">
      <formula>0</formula>
    </cfRule>
  </conditionalFormatting>
  <conditionalFormatting sqref="CE474:CH475">
    <cfRule type="cellIs" dxfId="290" priority="334" operator="lessThan">
      <formula>0</formula>
    </cfRule>
  </conditionalFormatting>
  <conditionalFormatting sqref="CE484:CH485">
    <cfRule type="cellIs" dxfId="289" priority="332" operator="lessThan">
      <formula>0</formula>
    </cfRule>
  </conditionalFormatting>
  <conditionalFormatting sqref="CE494:CH494">
    <cfRule type="cellIs" dxfId="288" priority="333" operator="lessThan">
      <formula>0</formula>
    </cfRule>
  </conditionalFormatting>
  <conditionalFormatting sqref="CE501:CH501">
    <cfRule type="cellIs" dxfId="287" priority="331" operator="lessThan">
      <formula>0</formula>
    </cfRule>
  </conditionalFormatting>
  <conditionalFormatting sqref="CE508:CH508">
    <cfRule type="cellIs" dxfId="286" priority="320" operator="lessThan">
      <formula>0</formula>
    </cfRule>
  </conditionalFormatting>
  <conditionalFormatting sqref="CE524:CH524">
    <cfRule type="cellIs" dxfId="285" priority="330" operator="lessThan">
      <formula>0</formula>
    </cfRule>
  </conditionalFormatting>
  <conditionalFormatting sqref="CE540:CH540">
    <cfRule type="cellIs" dxfId="284" priority="319" operator="lessThan">
      <formula>0</formula>
    </cfRule>
  </conditionalFormatting>
  <conditionalFormatting sqref="CE554:CH554">
    <cfRule type="cellIs" dxfId="283" priority="329" operator="lessThan">
      <formula>0</formula>
    </cfRule>
  </conditionalFormatting>
  <conditionalFormatting sqref="CE568:CH568">
    <cfRule type="cellIs" dxfId="282" priority="318" operator="lessThan">
      <formula>0</formula>
    </cfRule>
  </conditionalFormatting>
  <conditionalFormatting sqref="CE579:CH579">
    <cfRule type="cellIs" dxfId="281" priority="328" operator="lessThan">
      <formula>0</formula>
    </cfRule>
  </conditionalFormatting>
  <conditionalFormatting sqref="CE590:CH590">
    <cfRule type="cellIs" dxfId="280" priority="317" operator="lessThan">
      <formula>0</formula>
    </cfRule>
  </conditionalFormatting>
  <conditionalFormatting sqref="CE603:CH603">
    <cfRule type="cellIs" dxfId="279" priority="327" operator="lessThan">
      <formula>0</formula>
    </cfRule>
  </conditionalFormatting>
  <conditionalFormatting sqref="CE616:CH617">
    <cfRule type="cellIs" dxfId="278" priority="316" operator="lessThan">
      <formula>0</formula>
    </cfRule>
  </conditionalFormatting>
  <conditionalFormatting sqref="CE630:CH630">
    <cfRule type="cellIs" dxfId="277" priority="326" operator="lessThan">
      <formula>0</formula>
    </cfRule>
  </conditionalFormatting>
  <conditionalFormatting sqref="CE644:CH644">
    <cfRule type="cellIs" dxfId="276" priority="315" operator="lessThan">
      <formula>0</formula>
    </cfRule>
  </conditionalFormatting>
  <conditionalFormatting sqref="CE658:CH658">
    <cfRule type="cellIs" dxfId="275" priority="325" operator="lessThan">
      <formula>0</formula>
    </cfRule>
  </conditionalFormatting>
  <conditionalFormatting sqref="CE672:CH672">
    <cfRule type="cellIs" dxfId="274" priority="314" operator="lessThan">
      <formula>0</formula>
    </cfRule>
  </conditionalFormatting>
  <conditionalFormatting sqref="CE680:CH680">
    <cfRule type="cellIs" dxfId="273" priority="324" operator="lessThan">
      <formula>0</formula>
    </cfRule>
  </conditionalFormatting>
  <conditionalFormatting sqref="CE688:CH688">
    <cfRule type="cellIs" dxfId="272" priority="313" operator="lessThan">
      <formula>0</formula>
    </cfRule>
  </conditionalFormatting>
  <conditionalFormatting sqref="CE701:CH701">
    <cfRule type="cellIs" dxfId="271" priority="323" operator="lessThan">
      <formula>0</formula>
    </cfRule>
  </conditionalFormatting>
  <conditionalFormatting sqref="CE714:CH714">
    <cfRule type="cellIs" dxfId="270" priority="312" operator="lessThan">
      <formula>0</formula>
    </cfRule>
  </conditionalFormatting>
  <conditionalFormatting sqref="CE723:CH723">
    <cfRule type="cellIs" dxfId="269" priority="322" operator="lessThan">
      <formula>0</formula>
    </cfRule>
  </conditionalFormatting>
  <conditionalFormatting sqref="CE732:CH732">
    <cfRule type="cellIs" dxfId="268" priority="311" operator="lessThan">
      <formula>0</formula>
    </cfRule>
  </conditionalFormatting>
  <conditionalFormatting sqref="CE755:CH755">
    <cfRule type="cellIs" dxfId="267" priority="321" operator="lessThan">
      <formula>0</formula>
    </cfRule>
  </conditionalFormatting>
  <conditionalFormatting sqref="CE778:CH782">
    <cfRule type="cellIs" dxfId="266" priority="310" operator="lessThan">
      <formula>0</formula>
    </cfRule>
  </conditionalFormatting>
  <conditionalFormatting sqref="CE355:EH356">
    <cfRule type="cellIs" dxfId="265" priority="74" operator="lessThan">
      <formula>0</formula>
    </cfRule>
  </conditionalFormatting>
  <conditionalFormatting sqref="CF348:CH350">
    <cfRule type="cellIs" dxfId="264" priority="88" operator="lessThan">
      <formula>0</formula>
    </cfRule>
  </conditionalFormatting>
  <conditionalFormatting sqref="CG254">
    <cfRule type="cellIs" dxfId="263" priority="45" operator="lessThan">
      <formula>0</formula>
    </cfRule>
  </conditionalFormatting>
  <conditionalFormatting sqref="CG259:CG260">
    <cfRule type="cellIs" dxfId="262" priority="339" operator="lessThan">
      <formula>0</formula>
    </cfRule>
  </conditionalFormatting>
  <conditionalFormatting sqref="CH803">
    <cfRule type="cellIs" dxfId="261" priority="337" operator="lessThan">
      <formula>0</formula>
    </cfRule>
  </conditionalFormatting>
  <conditionalFormatting sqref="CI296:CI312 CV296:CV312 DI296:DI312 DV296:DV312 CI315:CI338 CV315:CV338 DI315:DI338 DV315:DV338 CI340:CI353 CV340:CV353 DI340:DI353 DV340:DV353">
    <cfRule type="cellIs" dxfId="260" priority="787" operator="lessThan">
      <formula>0</formula>
    </cfRule>
  </conditionalFormatting>
  <conditionalFormatting sqref="CI359:CI364">
    <cfRule type="cellIs" dxfId="259" priority="885" operator="lessThan">
      <formula>0</formula>
    </cfRule>
  </conditionalFormatting>
  <conditionalFormatting sqref="CI367:CI387">
    <cfRule type="cellIs" dxfId="258" priority="884" operator="lessThan">
      <formula>0</formula>
    </cfRule>
  </conditionalFormatting>
  <conditionalFormatting sqref="CI390:CI398">
    <cfRule type="cellIs" dxfId="257" priority="883" operator="lessThan">
      <formula>0</formula>
    </cfRule>
  </conditionalFormatting>
  <conditionalFormatting sqref="CI401:CI437">
    <cfRule type="cellIs" dxfId="256" priority="882" operator="lessThan">
      <formula>0</formula>
    </cfRule>
  </conditionalFormatting>
  <conditionalFormatting sqref="CI439:CI475">
    <cfRule type="cellIs" dxfId="255" priority="825" operator="lessThan">
      <formula>0</formula>
    </cfRule>
  </conditionalFormatting>
  <conditionalFormatting sqref="CI477:CI485">
    <cfRule type="cellIs" dxfId="254" priority="881" operator="lessThan">
      <formula>0</formula>
    </cfRule>
  </conditionalFormatting>
  <conditionalFormatting sqref="CI487:CI494">
    <cfRule type="cellIs" dxfId="253" priority="824" operator="lessThan">
      <formula>0</formula>
    </cfRule>
  </conditionalFormatting>
  <conditionalFormatting sqref="CI497:CI501">
    <cfRule type="cellIs" dxfId="252" priority="880" operator="lessThan">
      <formula>0</formula>
    </cfRule>
  </conditionalFormatting>
  <conditionalFormatting sqref="CI504:CI508">
    <cfRule type="cellIs" dxfId="251" priority="823" operator="lessThan">
      <formula>0</formula>
    </cfRule>
  </conditionalFormatting>
  <conditionalFormatting sqref="CI511:CI524">
    <cfRule type="cellIs" dxfId="250" priority="879" operator="lessThan">
      <formula>0</formula>
    </cfRule>
  </conditionalFormatting>
  <conditionalFormatting sqref="CI527:CI540">
    <cfRule type="cellIs" dxfId="249" priority="822" operator="lessThan">
      <formula>0</formula>
    </cfRule>
  </conditionalFormatting>
  <conditionalFormatting sqref="CI543:CI554">
    <cfRule type="cellIs" dxfId="248" priority="878" operator="lessThan">
      <formula>0</formula>
    </cfRule>
  </conditionalFormatting>
  <conditionalFormatting sqref="CI557:CI568">
    <cfRule type="cellIs" dxfId="247" priority="821" operator="lessThan">
      <formula>0</formula>
    </cfRule>
  </conditionalFormatting>
  <conditionalFormatting sqref="CI571:CI579">
    <cfRule type="cellIs" dxfId="246" priority="877" operator="lessThan">
      <formula>0</formula>
    </cfRule>
  </conditionalFormatting>
  <conditionalFormatting sqref="CI582:CI590">
    <cfRule type="cellIs" dxfId="245" priority="820" operator="lessThan">
      <formula>0</formula>
    </cfRule>
  </conditionalFormatting>
  <conditionalFormatting sqref="CI593:CI603">
    <cfRule type="cellIs" dxfId="244" priority="876" operator="lessThan">
      <formula>0</formula>
    </cfRule>
  </conditionalFormatting>
  <conditionalFormatting sqref="CI606:CI617">
    <cfRule type="cellIs" dxfId="243" priority="819" operator="lessThan">
      <formula>0</formula>
    </cfRule>
  </conditionalFormatting>
  <conditionalFormatting sqref="CI619:CI630">
    <cfRule type="cellIs" dxfId="242" priority="875" operator="lessThan">
      <formula>0</formula>
    </cfRule>
  </conditionalFormatting>
  <conditionalFormatting sqref="CI633:CI644">
    <cfRule type="cellIs" dxfId="241" priority="818" operator="lessThan">
      <formula>0</formula>
    </cfRule>
  </conditionalFormatting>
  <conditionalFormatting sqref="CI647:CI658">
    <cfRule type="cellIs" dxfId="240" priority="874" operator="lessThan">
      <formula>0</formula>
    </cfRule>
  </conditionalFormatting>
  <conditionalFormatting sqref="CI661:CI672">
    <cfRule type="cellIs" dxfId="239" priority="817" operator="lessThan">
      <formula>0</formula>
    </cfRule>
  </conditionalFormatting>
  <conditionalFormatting sqref="CI675:CI680">
    <cfRule type="cellIs" dxfId="238" priority="873" operator="lessThan">
      <formula>0</formula>
    </cfRule>
  </conditionalFormatting>
  <conditionalFormatting sqref="CI683:CI688">
    <cfRule type="cellIs" dxfId="237" priority="816" operator="lessThan">
      <formula>0</formula>
    </cfRule>
  </conditionalFormatting>
  <conditionalFormatting sqref="CI691:CI701">
    <cfRule type="cellIs" dxfId="236" priority="872" operator="lessThan">
      <formula>0</formula>
    </cfRule>
  </conditionalFormatting>
  <conditionalFormatting sqref="CI704:CI714">
    <cfRule type="cellIs" dxfId="235" priority="815" operator="lessThan">
      <formula>0</formula>
    </cfRule>
  </conditionalFormatting>
  <conditionalFormatting sqref="CI717:CI723">
    <cfRule type="cellIs" dxfId="234" priority="871" operator="lessThan">
      <formula>0</formula>
    </cfRule>
  </conditionalFormatting>
  <conditionalFormatting sqref="CI726:CI732">
    <cfRule type="cellIs" dxfId="233" priority="814" operator="lessThan">
      <formula>0</formula>
    </cfRule>
  </conditionalFormatting>
  <conditionalFormatting sqref="CI735:CI755">
    <cfRule type="cellIs" dxfId="232" priority="870" operator="lessThan">
      <formula>0</formula>
    </cfRule>
  </conditionalFormatting>
  <conditionalFormatting sqref="CI757:CI782">
    <cfRule type="cellIs" dxfId="231" priority="813" operator="lessThan">
      <formula>0</formula>
    </cfRule>
  </conditionalFormatting>
  <conditionalFormatting sqref="CI185:EH187">
    <cfRule type="cellIs" dxfId="230" priority="190" operator="lessThan">
      <formula>0</formula>
    </cfRule>
  </conditionalFormatting>
  <conditionalFormatting sqref="CI189:EH191">
    <cfRule type="cellIs" dxfId="229" priority="189" operator="lessThan">
      <formula>0</formula>
    </cfRule>
  </conditionalFormatting>
  <conditionalFormatting sqref="CI249:EH249">
    <cfRule type="cellIs" dxfId="228" priority="219" operator="lessThan">
      <formula>0</formula>
    </cfRule>
  </conditionalFormatting>
  <conditionalFormatting sqref="CJ304:CU304">
    <cfRule type="cellIs" dxfId="227" priority="171" operator="lessThan">
      <formula>0</formula>
    </cfRule>
  </conditionalFormatting>
  <conditionalFormatting sqref="CJ311:CU312">
    <cfRule type="cellIs" dxfId="226" priority="153" operator="lessThan">
      <formula>0</formula>
    </cfRule>
  </conditionalFormatting>
  <conditionalFormatting sqref="CJ321:CU321">
    <cfRule type="cellIs" dxfId="225" priority="137" operator="lessThan">
      <formula>0</formula>
    </cfRule>
  </conditionalFormatting>
  <conditionalFormatting sqref="CJ328:CU328">
    <cfRule type="cellIs" dxfId="224" priority="121" operator="lessThan">
      <formula>0</formula>
    </cfRule>
  </conditionalFormatting>
  <conditionalFormatting sqref="CJ335:CU335 CJ337:CU338">
    <cfRule type="cellIs" dxfId="223" priority="105" operator="lessThan">
      <formula>0</formula>
    </cfRule>
  </conditionalFormatting>
  <conditionalFormatting sqref="CJ340:CU351 CJ353:CU353">
    <cfRule type="cellIs" dxfId="222" priority="309" operator="lessThan">
      <formula>0</formula>
    </cfRule>
  </conditionalFormatting>
  <conditionalFormatting sqref="CJ364:CU364">
    <cfRule type="cellIs" dxfId="221" priority="308" operator="lessThan">
      <formula>0</formula>
    </cfRule>
  </conditionalFormatting>
  <conditionalFormatting sqref="CJ384:CU386">
    <cfRule type="cellIs" dxfId="220" priority="307" operator="lessThan">
      <formula>0</formula>
    </cfRule>
  </conditionalFormatting>
  <conditionalFormatting sqref="CJ398:CU398">
    <cfRule type="cellIs" dxfId="219" priority="306" operator="lessThan">
      <formula>0</formula>
    </cfRule>
  </conditionalFormatting>
  <conditionalFormatting sqref="CJ436:CU437">
    <cfRule type="cellIs" dxfId="218" priority="305" operator="lessThan">
      <formula>0</formula>
    </cfRule>
  </conditionalFormatting>
  <conditionalFormatting sqref="CJ474:CU475">
    <cfRule type="cellIs" dxfId="217" priority="304" operator="lessThan">
      <formula>0</formula>
    </cfRule>
  </conditionalFormatting>
  <conditionalFormatting sqref="CJ484:CU485">
    <cfRule type="cellIs" dxfId="216" priority="302" operator="lessThan">
      <formula>0</formula>
    </cfRule>
  </conditionalFormatting>
  <conditionalFormatting sqref="CJ494:CU494">
    <cfRule type="cellIs" dxfId="215" priority="303" operator="lessThan">
      <formula>0</formula>
    </cfRule>
  </conditionalFormatting>
  <conditionalFormatting sqref="CJ501:CU501">
    <cfRule type="cellIs" dxfId="214" priority="301" operator="lessThan">
      <formula>0</formula>
    </cfRule>
  </conditionalFormatting>
  <conditionalFormatting sqref="CJ508:CU508">
    <cfRule type="cellIs" dxfId="213" priority="290" operator="lessThan">
      <formula>0</formula>
    </cfRule>
  </conditionalFormatting>
  <conditionalFormatting sqref="CJ524:CU524">
    <cfRule type="cellIs" dxfId="212" priority="300" operator="lessThan">
      <formula>0</formula>
    </cfRule>
  </conditionalFormatting>
  <conditionalFormatting sqref="CJ540:CU540">
    <cfRule type="cellIs" dxfId="211" priority="289" operator="lessThan">
      <formula>0</formula>
    </cfRule>
  </conditionalFormatting>
  <conditionalFormatting sqref="CJ554:CU554">
    <cfRule type="cellIs" dxfId="210" priority="299" operator="lessThan">
      <formula>0</formula>
    </cfRule>
  </conditionalFormatting>
  <conditionalFormatting sqref="CJ568:CU568">
    <cfRule type="cellIs" dxfId="209" priority="288" operator="lessThan">
      <formula>0</formula>
    </cfRule>
  </conditionalFormatting>
  <conditionalFormatting sqref="CJ579:CU579">
    <cfRule type="cellIs" dxfId="208" priority="298" operator="lessThan">
      <formula>0</formula>
    </cfRule>
  </conditionalFormatting>
  <conditionalFormatting sqref="CJ590:CU590">
    <cfRule type="cellIs" dxfId="207" priority="287" operator="lessThan">
      <formula>0</formula>
    </cfRule>
  </conditionalFormatting>
  <conditionalFormatting sqref="CJ603:CU603">
    <cfRule type="cellIs" dxfId="206" priority="297" operator="lessThan">
      <formula>0</formula>
    </cfRule>
  </conditionalFormatting>
  <conditionalFormatting sqref="CJ616:CU617">
    <cfRule type="cellIs" dxfId="205" priority="286" operator="lessThan">
      <formula>0</formula>
    </cfRule>
  </conditionalFormatting>
  <conditionalFormatting sqref="CJ630:CU630">
    <cfRule type="cellIs" dxfId="204" priority="296" operator="lessThan">
      <formula>0</formula>
    </cfRule>
  </conditionalFormatting>
  <conditionalFormatting sqref="CJ644:CU644">
    <cfRule type="cellIs" dxfId="203" priority="285" operator="lessThan">
      <formula>0</formula>
    </cfRule>
  </conditionalFormatting>
  <conditionalFormatting sqref="CJ658:CU658">
    <cfRule type="cellIs" dxfId="202" priority="295" operator="lessThan">
      <formula>0</formula>
    </cfRule>
  </conditionalFormatting>
  <conditionalFormatting sqref="CJ672:CU672">
    <cfRule type="cellIs" dxfId="201" priority="284" operator="lessThan">
      <formula>0</formula>
    </cfRule>
  </conditionalFormatting>
  <conditionalFormatting sqref="CJ680:CU680">
    <cfRule type="cellIs" dxfId="200" priority="294" operator="lessThan">
      <formula>0</formula>
    </cfRule>
  </conditionalFormatting>
  <conditionalFormatting sqref="CJ688:CU688">
    <cfRule type="cellIs" dxfId="199" priority="283" operator="lessThan">
      <formula>0</formula>
    </cfRule>
  </conditionalFormatting>
  <conditionalFormatting sqref="CJ701:CU701">
    <cfRule type="cellIs" dxfId="198" priority="293" operator="lessThan">
      <formula>0</formula>
    </cfRule>
  </conditionalFormatting>
  <conditionalFormatting sqref="CJ714:CU714">
    <cfRule type="cellIs" dxfId="197" priority="282" operator="lessThan">
      <formula>0</formula>
    </cfRule>
  </conditionalFormatting>
  <conditionalFormatting sqref="CJ723:CU723">
    <cfRule type="cellIs" dxfId="196" priority="292" operator="lessThan">
      <formula>0</formula>
    </cfRule>
  </conditionalFormatting>
  <conditionalFormatting sqref="CJ732:CU732">
    <cfRule type="cellIs" dxfId="195" priority="281" operator="lessThan">
      <formula>0</formula>
    </cfRule>
  </conditionalFormatting>
  <conditionalFormatting sqref="CJ755:CU755">
    <cfRule type="cellIs" dxfId="194" priority="291" operator="lessThan">
      <formula>0</formula>
    </cfRule>
  </conditionalFormatting>
  <conditionalFormatting sqref="CJ778:CU782">
    <cfRule type="cellIs" dxfId="193" priority="280" operator="lessThan">
      <formula>0</formula>
    </cfRule>
  </conditionalFormatting>
  <conditionalFormatting sqref="CJ387:EH387">
    <cfRule type="cellIs" dxfId="192" priority="59" operator="lessThan">
      <formula>0</formula>
    </cfRule>
  </conditionalFormatting>
  <conditionalFormatting sqref="CV359:CV364">
    <cfRule type="cellIs" dxfId="191" priority="902" operator="lessThan">
      <formula>0</formula>
    </cfRule>
  </conditionalFormatting>
  <conditionalFormatting sqref="CV367:CV386">
    <cfRule type="cellIs" dxfId="190" priority="901" operator="lessThan">
      <formula>0</formula>
    </cfRule>
  </conditionalFormatting>
  <conditionalFormatting sqref="CV390:CV398">
    <cfRule type="cellIs" dxfId="189" priority="900" operator="lessThan">
      <formula>0</formula>
    </cfRule>
  </conditionalFormatting>
  <conditionalFormatting sqref="CV401:CV437">
    <cfRule type="cellIs" dxfId="188" priority="899" operator="lessThan">
      <formula>0</formula>
    </cfRule>
  </conditionalFormatting>
  <conditionalFormatting sqref="CV439:CV475">
    <cfRule type="cellIs" dxfId="187" priority="838" operator="lessThan">
      <formula>0</formula>
    </cfRule>
  </conditionalFormatting>
  <conditionalFormatting sqref="CV477:CV485">
    <cfRule type="cellIs" dxfId="186" priority="898" operator="lessThan">
      <formula>0</formula>
    </cfRule>
  </conditionalFormatting>
  <conditionalFormatting sqref="CV487:CV494">
    <cfRule type="cellIs" dxfId="185" priority="837" operator="lessThan">
      <formula>0</formula>
    </cfRule>
  </conditionalFormatting>
  <conditionalFormatting sqref="CV497:CV501">
    <cfRule type="cellIs" dxfId="184" priority="897" operator="lessThan">
      <formula>0</formula>
    </cfRule>
  </conditionalFormatting>
  <conditionalFormatting sqref="CV504:CV508">
    <cfRule type="cellIs" dxfId="183" priority="836" operator="lessThan">
      <formula>0</formula>
    </cfRule>
  </conditionalFormatting>
  <conditionalFormatting sqref="CV511:CV524">
    <cfRule type="cellIs" dxfId="182" priority="896" operator="lessThan">
      <formula>0</formula>
    </cfRule>
  </conditionalFormatting>
  <conditionalFormatting sqref="CV527:CV540">
    <cfRule type="cellIs" dxfId="181" priority="835" operator="lessThan">
      <formula>0</formula>
    </cfRule>
  </conditionalFormatting>
  <conditionalFormatting sqref="CV543:CV554">
    <cfRule type="cellIs" dxfId="180" priority="895" operator="lessThan">
      <formula>0</formula>
    </cfRule>
  </conditionalFormatting>
  <conditionalFormatting sqref="CV557:CV568">
    <cfRule type="cellIs" dxfId="179" priority="834" operator="lessThan">
      <formula>0</formula>
    </cfRule>
  </conditionalFormatting>
  <conditionalFormatting sqref="CV571:CV579">
    <cfRule type="cellIs" dxfId="178" priority="894" operator="lessThan">
      <formula>0</formula>
    </cfRule>
  </conditionalFormatting>
  <conditionalFormatting sqref="CV582:CV590">
    <cfRule type="cellIs" dxfId="177" priority="833" operator="lessThan">
      <formula>0</formula>
    </cfRule>
  </conditionalFormatting>
  <conditionalFormatting sqref="CV593:CV603">
    <cfRule type="cellIs" dxfId="176" priority="893" operator="lessThan">
      <formula>0</formula>
    </cfRule>
  </conditionalFormatting>
  <conditionalFormatting sqref="CV606:CV617">
    <cfRule type="cellIs" dxfId="175" priority="832" operator="lessThan">
      <formula>0</formula>
    </cfRule>
  </conditionalFormatting>
  <conditionalFormatting sqref="CV619:CV630">
    <cfRule type="cellIs" dxfId="174" priority="892" operator="lessThan">
      <formula>0</formula>
    </cfRule>
  </conditionalFormatting>
  <conditionalFormatting sqref="CV633:CV644">
    <cfRule type="cellIs" dxfId="173" priority="831" operator="lessThan">
      <formula>0</formula>
    </cfRule>
  </conditionalFormatting>
  <conditionalFormatting sqref="CV647:CV658">
    <cfRule type="cellIs" dxfId="172" priority="891" operator="lessThan">
      <formula>0</formula>
    </cfRule>
  </conditionalFormatting>
  <conditionalFormatting sqref="CV661:CV672">
    <cfRule type="cellIs" dxfId="171" priority="830" operator="lessThan">
      <formula>0</formula>
    </cfRule>
  </conditionalFormatting>
  <conditionalFormatting sqref="CV675:CV680">
    <cfRule type="cellIs" dxfId="170" priority="890" operator="lessThan">
      <formula>0</formula>
    </cfRule>
  </conditionalFormatting>
  <conditionalFormatting sqref="CV683:CV688">
    <cfRule type="cellIs" dxfId="169" priority="829" operator="lessThan">
      <formula>0</formula>
    </cfRule>
  </conditionalFormatting>
  <conditionalFormatting sqref="CV691:CV701">
    <cfRule type="cellIs" dxfId="168" priority="889" operator="lessThan">
      <formula>0</formula>
    </cfRule>
  </conditionalFormatting>
  <conditionalFormatting sqref="CV704:CV714">
    <cfRule type="cellIs" dxfId="167" priority="828" operator="lessThan">
      <formula>0</formula>
    </cfRule>
  </conditionalFormatting>
  <conditionalFormatting sqref="CV717:CV723">
    <cfRule type="cellIs" dxfId="166" priority="888" operator="lessThan">
      <formula>0</formula>
    </cfRule>
  </conditionalFormatting>
  <conditionalFormatting sqref="CV726:CV732">
    <cfRule type="cellIs" dxfId="165" priority="827" operator="lessThan">
      <formula>0</formula>
    </cfRule>
  </conditionalFormatting>
  <conditionalFormatting sqref="CV735:CV755">
    <cfRule type="cellIs" dxfId="164" priority="887" operator="lessThan">
      <formula>0</formula>
    </cfRule>
  </conditionalFormatting>
  <conditionalFormatting sqref="CV757:CV782">
    <cfRule type="cellIs" dxfId="163" priority="826" operator="lessThan">
      <formula>0</formula>
    </cfRule>
  </conditionalFormatting>
  <conditionalFormatting sqref="CW304:DH304">
    <cfRule type="cellIs" dxfId="162" priority="169" operator="lessThan">
      <formula>0</formula>
    </cfRule>
  </conditionalFormatting>
  <conditionalFormatting sqref="CW311:DH312">
    <cfRule type="cellIs" dxfId="161" priority="151" operator="lessThan">
      <formula>0</formula>
    </cfRule>
  </conditionalFormatting>
  <conditionalFormatting sqref="CW321:DH321">
    <cfRule type="cellIs" dxfId="160" priority="135" operator="lessThan">
      <formula>0</formula>
    </cfRule>
  </conditionalFormatting>
  <conditionalFormatting sqref="CW328:DH328">
    <cfRule type="cellIs" dxfId="159" priority="119" operator="lessThan">
      <formula>0</formula>
    </cfRule>
  </conditionalFormatting>
  <conditionalFormatting sqref="CW335:DH335 CW337:DH338">
    <cfRule type="cellIs" dxfId="158" priority="103" operator="lessThan">
      <formula>0</formula>
    </cfRule>
  </conditionalFormatting>
  <conditionalFormatting sqref="CW340:DH351 CW353:DH353">
    <cfRule type="cellIs" dxfId="157" priority="251" operator="lessThan">
      <formula>0</formula>
    </cfRule>
  </conditionalFormatting>
  <conditionalFormatting sqref="CW364:DH364">
    <cfRule type="cellIs" dxfId="156" priority="250" operator="lessThan">
      <formula>0</formula>
    </cfRule>
  </conditionalFormatting>
  <conditionalFormatting sqref="CW384:DH386">
    <cfRule type="cellIs" dxfId="155" priority="249" operator="lessThan">
      <formula>0</formula>
    </cfRule>
  </conditionalFormatting>
  <conditionalFormatting sqref="CW398:DH398">
    <cfRule type="cellIs" dxfId="154" priority="248" operator="lessThan">
      <formula>0</formula>
    </cfRule>
  </conditionalFormatting>
  <conditionalFormatting sqref="CW436:DH437">
    <cfRule type="cellIs" dxfId="153" priority="247" operator="lessThan">
      <formula>0</formula>
    </cfRule>
  </conditionalFormatting>
  <conditionalFormatting sqref="CW474:DH475">
    <cfRule type="cellIs" dxfId="152" priority="246" operator="lessThan">
      <formula>0</formula>
    </cfRule>
  </conditionalFormatting>
  <conditionalFormatting sqref="CW484:DH485">
    <cfRule type="cellIs" dxfId="151" priority="244" operator="lessThan">
      <formula>0</formula>
    </cfRule>
  </conditionalFormatting>
  <conditionalFormatting sqref="CW494:DH494">
    <cfRule type="cellIs" dxfId="150" priority="245" operator="lessThan">
      <formula>0</formula>
    </cfRule>
  </conditionalFormatting>
  <conditionalFormatting sqref="CW501:DH501">
    <cfRule type="cellIs" dxfId="149" priority="243" operator="lessThan">
      <formula>0</formula>
    </cfRule>
  </conditionalFormatting>
  <conditionalFormatting sqref="CW508:DH508">
    <cfRule type="cellIs" dxfId="148" priority="232" operator="lessThan">
      <formula>0</formula>
    </cfRule>
  </conditionalFormatting>
  <conditionalFormatting sqref="CW524:DH524">
    <cfRule type="cellIs" dxfId="147" priority="242" operator="lessThan">
      <formula>0</formula>
    </cfRule>
  </conditionalFormatting>
  <conditionalFormatting sqref="CW540:DH540">
    <cfRule type="cellIs" dxfId="146" priority="231" operator="lessThan">
      <formula>0</formula>
    </cfRule>
  </conditionalFormatting>
  <conditionalFormatting sqref="CW554:DH554">
    <cfRule type="cellIs" dxfId="145" priority="241" operator="lessThan">
      <formula>0</formula>
    </cfRule>
  </conditionalFormatting>
  <conditionalFormatting sqref="CW568:DH568">
    <cfRule type="cellIs" dxfId="144" priority="230" operator="lessThan">
      <formula>0</formula>
    </cfRule>
  </conditionalFormatting>
  <conditionalFormatting sqref="CW579:DH579">
    <cfRule type="cellIs" dxfId="143" priority="240" operator="lessThan">
      <formula>0</formula>
    </cfRule>
  </conditionalFormatting>
  <conditionalFormatting sqref="CW590:DH590">
    <cfRule type="cellIs" dxfId="142" priority="229" operator="lessThan">
      <formula>0</formula>
    </cfRule>
  </conditionalFormatting>
  <conditionalFormatting sqref="CW603:DH603">
    <cfRule type="cellIs" dxfId="141" priority="239" operator="lessThan">
      <formula>0</formula>
    </cfRule>
  </conditionalFormatting>
  <conditionalFormatting sqref="CW616:DH617">
    <cfRule type="cellIs" dxfId="140" priority="228" operator="lessThan">
      <formula>0</formula>
    </cfRule>
  </conditionalFormatting>
  <conditionalFormatting sqref="CW630:DH630">
    <cfRule type="cellIs" dxfId="139" priority="238" operator="lessThan">
      <formula>0</formula>
    </cfRule>
  </conditionalFormatting>
  <conditionalFormatting sqref="CW644:DH644">
    <cfRule type="cellIs" dxfId="138" priority="227" operator="lessThan">
      <formula>0</formula>
    </cfRule>
  </conditionalFormatting>
  <conditionalFormatting sqref="CW658:DH658">
    <cfRule type="cellIs" dxfId="137" priority="237" operator="lessThan">
      <formula>0</formula>
    </cfRule>
  </conditionalFormatting>
  <conditionalFormatting sqref="CW672:DH672">
    <cfRule type="cellIs" dxfId="136" priority="226" operator="lessThan">
      <formula>0</formula>
    </cfRule>
  </conditionalFormatting>
  <conditionalFormatting sqref="CW680:DH680">
    <cfRule type="cellIs" dxfId="135" priority="236" operator="lessThan">
      <formula>0</formula>
    </cfRule>
  </conditionalFormatting>
  <conditionalFormatting sqref="CW688:DH688">
    <cfRule type="cellIs" dxfId="134" priority="225" operator="lessThan">
      <formula>0</formula>
    </cfRule>
  </conditionalFormatting>
  <conditionalFormatting sqref="CW701:DH701">
    <cfRule type="cellIs" dxfId="133" priority="235" operator="lessThan">
      <formula>0</formula>
    </cfRule>
  </conditionalFormatting>
  <conditionalFormatting sqref="CW714:DH714">
    <cfRule type="cellIs" dxfId="132" priority="224" operator="lessThan">
      <formula>0</formula>
    </cfRule>
  </conditionalFormatting>
  <conditionalFormatting sqref="CW723:DH723">
    <cfRule type="cellIs" dxfId="131" priority="234" operator="lessThan">
      <formula>0</formula>
    </cfRule>
  </conditionalFormatting>
  <conditionalFormatting sqref="CW732:DH732">
    <cfRule type="cellIs" dxfId="130" priority="223" operator="lessThan">
      <formula>0</formula>
    </cfRule>
  </conditionalFormatting>
  <conditionalFormatting sqref="CW755:DH755">
    <cfRule type="cellIs" dxfId="129" priority="233" operator="lessThan">
      <formula>0</formula>
    </cfRule>
  </conditionalFormatting>
  <conditionalFormatting sqref="CW778:DH782">
    <cfRule type="cellIs" dxfId="128" priority="222" operator="lessThan">
      <formula>0</formula>
    </cfRule>
  </conditionalFormatting>
  <conditionalFormatting sqref="DI359:DI364">
    <cfRule type="cellIs" dxfId="127" priority="920" operator="lessThan">
      <formula>0</formula>
    </cfRule>
  </conditionalFormatting>
  <conditionalFormatting sqref="DI367:DI386">
    <cfRule type="cellIs" dxfId="126" priority="919" operator="lessThan">
      <formula>0</formula>
    </cfRule>
  </conditionalFormatting>
  <conditionalFormatting sqref="DI390:DI398">
    <cfRule type="cellIs" dxfId="125" priority="918" operator="lessThan">
      <formula>0</formula>
    </cfRule>
  </conditionalFormatting>
  <conditionalFormatting sqref="DI401:DI437">
    <cfRule type="cellIs" dxfId="124" priority="917" operator="lessThan">
      <formula>0</formula>
    </cfRule>
  </conditionalFormatting>
  <conditionalFormatting sqref="DI439:DI475">
    <cfRule type="cellIs" dxfId="123" priority="851" operator="lessThan">
      <formula>0</formula>
    </cfRule>
  </conditionalFormatting>
  <conditionalFormatting sqref="DI477:DI485">
    <cfRule type="cellIs" dxfId="122" priority="916" operator="lessThan">
      <formula>0</formula>
    </cfRule>
  </conditionalFormatting>
  <conditionalFormatting sqref="DI487:DI494">
    <cfRule type="cellIs" dxfId="121" priority="850" operator="lessThan">
      <formula>0</formula>
    </cfRule>
  </conditionalFormatting>
  <conditionalFormatting sqref="DI497:DI501">
    <cfRule type="cellIs" dxfId="120" priority="915" operator="lessThan">
      <formula>0</formula>
    </cfRule>
  </conditionalFormatting>
  <conditionalFormatting sqref="DI504:DI508">
    <cfRule type="cellIs" dxfId="119" priority="849" operator="lessThan">
      <formula>0</formula>
    </cfRule>
  </conditionalFormatting>
  <conditionalFormatting sqref="DI511:DI524">
    <cfRule type="cellIs" dxfId="118" priority="914" operator="lessThan">
      <formula>0</formula>
    </cfRule>
  </conditionalFormatting>
  <conditionalFormatting sqref="DI527:DI540">
    <cfRule type="cellIs" dxfId="117" priority="848" operator="lessThan">
      <formula>0</formula>
    </cfRule>
  </conditionalFormatting>
  <conditionalFormatting sqref="DI543:DI554">
    <cfRule type="cellIs" dxfId="116" priority="913" operator="lessThan">
      <formula>0</formula>
    </cfRule>
  </conditionalFormatting>
  <conditionalFormatting sqref="DI557:DI568">
    <cfRule type="cellIs" dxfId="115" priority="847" operator="lessThan">
      <formula>0</formula>
    </cfRule>
  </conditionalFormatting>
  <conditionalFormatting sqref="DI571:DI579">
    <cfRule type="cellIs" dxfId="114" priority="912" operator="lessThan">
      <formula>0</formula>
    </cfRule>
  </conditionalFormatting>
  <conditionalFormatting sqref="DI582:DI590">
    <cfRule type="cellIs" dxfId="113" priority="846" operator="lessThan">
      <formula>0</formula>
    </cfRule>
  </conditionalFormatting>
  <conditionalFormatting sqref="DI593:DI603">
    <cfRule type="cellIs" dxfId="112" priority="911" operator="lessThan">
      <formula>0</formula>
    </cfRule>
  </conditionalFormatting>
  <conditionalFormatting sqref="DI606:DI617">
    <cfRule type="cellIs" dxfId="111" priority="845" operator="lessThan">
      <formula>0</formula>
    </cfRule>
  </conditionalFormatting>
  <conditionalFormatting sqref="DI619:DI630">
    <cfRule type="cellIs" dxfId="110" priority="910" operator="lessThan">
      <formula>0</formula>
    </cfRule>
  </conditionalFormatting>
  <conditionalFormatting sqref="DI633:DI644">
    <cfRule type="cellIs" dxfId="109" priority="844" operator="lessThan">
      <formula>0</formula>
    </cfRule>
  </conditionalFormatting>
  <conditionalFormatting sqref="DI647:DI658">
    <cfRule type="cellIs" dxfId="108" priority="909" operator="lessThan">
      <formula>0</formula>
    </cfRule>
  </conditionalFormatting>
  <conditionalFormatting sqref="DI661:DI672">
    <cfRule type="cellIs" dxfId="107" priority="843" operator="lessThan">
      <formula>0</formula>
    </cfRule>
  </conditionalFormatting>
  <conditionalFormatting sqref="DI675:DI680">
    <cfRule type="cellIs" dxfId="106" priority="908" operator="lessThan">
      <formula>0</formula>
    </cfRule>
  </conditionalFormatting>
  <conditionalFormatting sqref="DI683:DI688">
    <cfRule type="cellIs" dxfId="105" priority="842" operator="lessThan">
      <formula>0</formula>
    </cfRule>
  </conditionalFormatting>
  <conditionalFormatting sqref="DI691:DI701">
    <cfRule type="cellIs" dxfId="104" priority="907" operator="lessThan">
      <formula>0</formula>
    </cfRule>
  </conditionalFormatting>
  <conditionalFormatting sqref="DI704:DI714">
    <cfRule type="cellIs" dxfId="103" priority="841" operator="lessThan">
      <formula>0</formula>
    </cfRule>
  </conditionalFormatting>
  <conditionalFormatting sqref="DI717:DI723">
    <cfRule type="cellIs" dxfId="102" priority="906" operator="lessThan">
      <formula>0</formula>
    </cfRule>
  </conditionalFormatting>
  <conditionalFormatting sqref="DI726:DI732">
    <cfRule type="cellIs" dxfId="101" priority="840" operator="lessThan">
      <formula>0</formula>
    </cfRule>
  </conditionalFormatting>
  <conditionalFormatting sqref="DI735:DI755">
    <cfRule type="cellIs" dxfId="100" priority="905" operator="lessThan">
      <formula>0</formula>
    </cfRule>
  </conditionalFormatting>
  <conditionalFormatting sqref="DI757:DI782">
    <cfRule type="cellIs" dxfId="99" priority="839" operator="lessThan">
      <formula>0</formula>
    </cfRule>
  </conditionalFormatting>
  <conditionalFormatting sqref="DJ304:DU304">
    <cfRule type="cellIs" dxfId="98" priority="170" operator="lessThan">
      <formula>0</formula>
    </cfRule>
  </conditionalFormatting>
  <conditionalFormatting sqref="DJ311:DU312">
    <cfRule type="cellIs" dxfId="97" priority="152" operator="lessThan">
      <formula>0</formula>
    </cfRule>
  </conditionalFormatting>
  <conditionalFormatting sqref="DJ321:DU321">
    <cfRule type="cellIs" dxfId="96" priority="136" operator="lessThan">
      <formula>0</formula>
    </cfRule>
  </conditionalFormatting>
  <conditionalFormatting sqref="DJ328:DU328">
    <cfRule type="cellIs" dxfId="95" priority="120" operator="lessThan">
      <formula>0</formula>
    </cfRule>
  </conditionalFormatting>
  <conditionalFormatting sqref="DJ335:DU335 DJ337:DU338">
    <cfRule type="cellIs" dxfId="94" priority="104" operator="lessThan">
      <formula>0</formula>
    </cfRule>
  </conditionalFormatting>
  <conditionalFormatting sqref="DJ340:DU351 DJ353:DU353">
    <cfRule type="cellIs" dxfId="93" priority="221" operator="lessThan">
      <formula>0</formula>
    </cfRule>
  </conditionalFormatting>
  <conditionalFormatting sqref="DJ364:DU364">
    <cfRule type="cellIs" dxfId="92" priority="279" operator="lessThan">
      <formula>0</formula>
    </cfRule>
  </conditionalFormatting>
  <conditionalFormatting sqref="DJ384:DU386">
    <cfRule type="cellIs" dxfId="91" priority="220" operator="lessThan">
      <formula>0</formula>
    </cfRule>
  </conditionalFormatting>
  <conditionalFormatting sqref="DJ398:DU398">
    <cfRule type="cellIs" dxfId="90" priority="278" operator="lessThan">
      <formula>0</formula>
    </cfRule>
  </conditionalFormatting>
  <conditionalFormatting sqref="DJ436:DU437">
    <cfRule type="cellIs" dxfId="89" priority="277" operator="lessThan">
      <formula>0</formula>
    </cfRule>
  </conditionalFormatting>
  <conditionalFormatting sqref="DJ474:DU475">
    <cfRule type="cellIs" dxfId="88" priority="276" operator="lessThan">
      <formula>0</formula>
    </cfRule>
  </conditionalFormatting>
  <conditionalFormatting sqref="DJ484:DU485">
    <cfRule type="cellIs" dxfId="87" priority="274" operator="lessThan">
      <formula>0</formula>
    </cfRule>
  </conditionalFormatting>
  <conditionalFormatting sqref="DJ494:DU494">
    <cfRule type="cellIs" dxfId="86" priority="275" operator="lessThan">
      <formula>0</formula>
    </cfRule>
  </conditionalFormatting>
  <conditionalFormatting sqref="DJ501:DU501">
    <cfRule type="cellIs" dxfId="85" priority="273" operator="lessThan">
      <formula>0</formula>
    </cfRule>
  </conditionalFormatting>
  <conditionalFormatting sqref="DJ508:DU508">
    <cfRule type="cellIs" dxfId="84" priority="262" operator="lessThan">
      <formula>0</formula>
    </cfRule>
  </conditionalFormatting>
  <conditionalFormatting sqref="DJ524:DU524">
    <cfRule type="cellIs" dxfId="83" priority="272" operator="lessThan">
      <formula>0</formula>
    </cfRule>
  </conditionalFormatting>
  <conditionalFormatting sqref="DJ540:DU540">
    <cfRule type="cellIs" dxfId="82" priority="261" operator="lessThan">
      <formula>0</formula>
    </cfRule>
  </conditionalFormatting>
  <conditionalFormatting sqref="DJ554:DU554">
    <cfRule type="cellIs" dxfId="81" priority="271" operator="lessThan">
      <formula>0</formula>
    </cfRule>
  </conditionalFormatting>
  <conditionalFormatting sqref="DJ568:DU568">
    <cfRule type="cellIs" dxfId="80" priority="260" operator="lessThan">
      <formula>0</formula>
    </cfRule>
  </conditionalFormatting>
  <conditionalFormatting sqref="DJ579:DU579">
    <cfRule type="cellIs" dxfId="79" priority="270" operator="lessThan">
      <formula>0</formula>
    </cfRule>
  </conditionalFormatting>
  <conditionalFormatting sqref="DJ590:DU590">
    <cfRule type="cellIs" dxfId="78" priority="259" operator="lessThan">
      <formula>0</formula>
    </cfRule>
  </conditionalFormatting>
  <conditionalFormatting sqref="DJ603:DU603">
    <cfRule type="cellIs" dxfId="77" priority="269" operator="lessThan">
      <formula>0</formula>
    </cfRule>
  </conditionalFormatting>
  <conditionalFormatting sqref="DJ616:DU617">
    <cfRule type="cellIs" dxfId="76" priority="258" operator="lessThan">
      <formula>0</formula>
    </cfRule>
  </conditionalFormatting>
  <conditionalFormatting sqref="DJ630:DU630">
    <cfRule type="cellIs" dxfId="75" priority="268" operator="lessThan">
      <formula>0</formula>
    </cfRule>
  </conditionalFormatting>
  <conditionalFormatting sqref="DJ644:DU644">
    <cfRule type="cellIs" dxfId="74" priority="257" operator="lessThan">
      <formula>0</formula>
    </cfRule>
  </conditionalFormatting>
  <conditionalFormatting sqref="DJ658:DU658">
    <cfRule type="cellIs" dxfId="73" priority="267" operator="lessThan">
      <formula>0</formula>
    </cfRule>
  </conditionalFormatting>
  <conditionalFormatting sqref="DJ672:DU672">
    <cfRule type="cellIs" dxfId="72" priority="256" operator="lessThan">
      <formula>0</formula>
    </cfRule>
  </conditionalFormatting>
  <conditionalFormatting sqref="DJ680:DU680">
    <cfRule type="cellIs" dxfId="71" priority="266" operator="lessThan">
      <formula>0</formula>
    </cfRule>
  </conditionalFormatting>
  <conditionalFormatting sqref="DJ688:DU688">
    <cfRule type="cellIs" dxfId="70" priority="255" operator="lessThan">
      <formula>0</formula>
    </cfRule>
  </conditionalFormatting>
  <conditionalFormatting sqref="DJ701:DU701">
    <cfRule type="cellIs" dxfId="69" priority="265" operator="lessThan">
      <formula>0</formula>
    </cfRule>
  </conditionalFormatting>
  <conditionalFormatting sqref="DJ714:DU714">
    <cfRule type="cellIs" dxfId="68" priority="254" operator="lessThan">
      <formula>0</formula>
    </cfRule>
  </conditionalFormatting>
  <conditionalFormatting sqref="DJ723:DU723">
    <cfRule type="cellIs" dxfId="67" priority="264" operator="lessThan">
      <formula>0</formula>
    </cfRule>
  </conditionalFormatting>
  <conditionalFormatting sqref="DJ732:DU732">
    <cfRule type="cellIs" dxfId="66" priority="253" operator="lessThan">
      <formula>0</formula>
    </cfRule>
  </conditionalFormatting>
  <conditionalFormatting sqref="DJ755:DU755">
    <cfRule type="cellIs" dxfId="65" priority="263" operator="lessThan">
      <formula>0</formula>
    </cfRule>
  </conditionalFormatting>
  <conditionalFormatting sqref="DJ778:DU782">
    <cfRule type="cellIs" dxfId="64" priority="252" operator="lessThan">
      <formula>0</formula>
    </cfRule>
  </conditionalFormatting>
  <conditionalFormatting sqref="DV359:DV364">
    <cfRule type="cellIs" dxfId="63" priority="869" operator="lessThan">
      <formula>0</formula>
    </cfRule>
  </conditionalFormatting>
  <conditionalFormatting sqref="DV367:DV386">
    <cfRule type="cellIs" dxfId="62" priority="868" operator="lessThan">
      <formula>0</formula>
    </cfRule>
  </conditionalFormatting>
  <conditionalFormatting sqref="DV390:DV398">
    <cfRule type="cellIs" dxfId="61" priority="867" operator="lessThan">
      <formula>0</formula>
    </cfRule>
  </conditionalFormatting>
  <conditionalFormatting sqref="DV401:DV437">
    <cfRule type="cellIs" dxfId="60" priority="866" operator="lessThan">
      <formula>0</formula>
    </cfRule>
  </conditionalFormatting>
  <conditionalFormatting sqref="DV439:DV475">
    <cfRule type="cellIs" dxfId="59" priority="812" operator="lessThan">
      <formula>0</formula>
    </cfRule>
  </conditionalFormatting>
  <conditionalFormatting sqref="DV477:DV485">
    <cfRule type="cellIs" dxfId="58" priority="865" operator="lessThan">
      <formula>0</formula>
    </cfRule>
  </conditionalFormatting>
  <conditionalFormatting sqref="DV487:DV494">
    <cfRule type="cellIs" dxfId="57" priority="811" operator="lessThan">
      <formula>0</formula>
    </cfRule>
  </conditionalFormatting>
  <conditionalFormatting sqref="DV497:DV501">
    <cfRule type="cellIs" dxfId="56" priority="864" operator="lessThan">
      <formula>0</formula>
    </cfRule>
  </conditionalFormatting>
  <conditionalFormatting sqref="DV504:DV508">
    <cfRule type="cellIs" dxfId="55" priority="810" operator="lessThan">
      <formula>0</formula>
    </cfRule>
  </conditionalFormatting>
  <conditionalFormatting sqref="DV511:DV524">
    <cfRule type="cellIs" dxfId="54" priority="863" operator="lessThan">
      <formula>0</formula>
    </cfRule>
  </conditionalFormatting>
  <conditionalFormatting sqref="DV527:DV540">
    <cfRule type="cellIs" dxfId="53" priority="809" operator="lessThan">
      <formula>0</formula>
    </cfRule>
  </conditionalFormatting>
  <conditionalFormatting sqref="DV543:DV554">
    <cfRule type="cellIs" dxfId="52" priority="862" operator="lessThan">
      <formula>0</formula>
    </cfRule>
  </conditionalFormatting>
  <conditionalFormatting sqref="DV557:DV568">
    <cfRule type="cellIs" dxfId="51" priority="808" operator="lessThan">
      <formula>0</formula>
    </cfRule>
  </conditionalFormatting>
  <conditionalFormatting sqref="DV571:DV579">
    <cfRule type="cellIs" dxfId="50" priority="861" operator="lessThan">
      <formula>0</formula>
    </cfRule>
  </conditionalFormatting>
  <conditionalFormatting sqref="DV582:DV590">
    <cfRule type="cellIs" dxfId="49" priority="807" operator="lessThan">
      <formula>0</formula>
    </cfRule>
  </conditionalFormatting>
  <conditionalFormatting sqref="DV593:DV603">
    <cfRule type="cellIs" dxfId="48" priority="860" operator="lessThan">
      <formula>0</formula>
    </cfRule>
  </conditionalFormatting>
  <conditionalFormatting sqref="DV606:DV617">
    <cfRule type="cellIs" dxfId="47" priority="806" operator="lessThan">
      <formula>0</formula>
    </cfRule>
  </conditionalFormatting>
  <conditionalFormatting sqref="DV619:DV630">
    <cfRule type="cellIs" dxfId="46" priority="859" operator="lessThan">
      <formula>0</formula>
    </cfRule>
  </conditionalFormatting>
  <conditionalFormatting sqref="DV633:DV644">
    <cfRule type="cellIs" dxfId="45" priority="805" operator="lessThan">
      <formula>0</formula>
    </cfRule>
  </conditionalFormatting>
  <conditionalFormatting sqref="DV647:DV658">
    <cfRule type="cellIs" dxfId="44" priority="858" operator="lessThan">
      <formula>0</formula>
    </cfRule>
  </conditionalFormatting>
  <conditionalFormatting sqref="DV661:DV672">
    <cfRule type="cellIs" dxfId="43" priority="804" operator="lessThan">
      <formula>0</formula>
    </cfRule>
  </conditionalFormatting>
  <conditionalFormatting sqref="DV675:DV680">
    <cfRule type="cellIs" dxfId="42" priority="857" operator="lessThan">
      <formula>0</formula>
    </cfRule>
  </conditionalFormatting>
  <conditionalFormatting sqref="DV683:DV688">
    <cfRule type="cellIs" dxfId="41" priority="803" operator="lessThan">
      <formula>0</formula>
    </cfRule>
  </conditionalFormatting>
  <conditionalFormatting sqref="DV691:DV701">
    <cfRule type="cellIs" dxfId="40" priority="856" operator="lessThan">
      <formula>0</formula>
    </cfRule>
  </conditionalFormatting>
  <conditionalFormatting sqref="DV704:DV714">
    <cfRule type="cellIs" dxfId="39" priority="802" operator="lessThan">
      <formula>0</formula>
    </cfRule>
  </conditionalFormatting>
  <conditionalFormatting sqref="DV717:DV723">
    <cfRule type="cellIs" dxfId="38" priority="855" operator="lessThan">
      <formula>0</formula>
    </cfRule>
  </conditionalFormatting>
  <conditionalFormatting sqref="DV726:DV732">
    <cfRule type="cellIs" dxfId="37" priority="801" operator="lessThan">
      <formula>0</formula>
    </cfRule>
  </conditionalFormatting>
  <conditionalFormatting sqref="DV735:DV755">
    <cfRule type="cellIs" dxfId="36" priority="854" operator="lessThan">
      <formula>0</formula>
    </cfRule>
  </conditionalFormatting>
  <conditionalFormatting sqref="DV757:DV782">
    <cfRule type="cellIs" dxfId="35" priority="800" operator="lessThan">
      <formula>0</formula>
    </cfRule>
  </conditionalFormatting>
  <conditionalFormatting sqref="DW304:EH304">
    <cfRule type="cellIs" dxfId="34" priority="168" operator="lessThan">
      <formula>0</formula>
    </cfRule>
  </conditionalFormatting>
  <conditionalFormatting sqref="DW311:EH312">
    <cfRule type="cellIs" dxfId="33" priority="150" operator="lessThan">
      <formula>0</formula>
    </cfRule>
  </conditionalFormatting>
  <conditionalFormatting sqref="DW321:EH321">
    <cfRule type="cellIs" dxfId="32" priority="134" operator="lessThan">
      <formula>0</formula>
    </cfRule>
  </conditionalFormatting>
  <conditionalFormatting sqref="DW328:EH328">
    <cfRule type="cellIs" dxfId="31" priority="118" operator="lessThan">
      <formula>0</formula>
    </cfRule>
  </conditionalFormatting>
  <conditionalFormatting sqref="DW335:EH335 DW337:EH338">
    <cfRule type="cellIs" dxfId="30" priority="102" operator="lessThan">
      <formula>0</formula>
    </cfRule>
  </conditionalFormatting>
  <conditionalFormatting sqref="DW340:EH351 DW353:EH353">
    <cfRule type="cellIs" dxfId="29" priority="188" operator="lessThan">
      <formula>0</formula>
    </cfRule>
  </conditionalFormatting>
  <conditionalFormatting sqref="DW364:EH364">
    <cfRule type="cellIs" dxfId="28" priority="218" operator="lessThan">
      <formula>0</formula>
    </cfRule>
  </conditionalFormatting>
  <conditionalFormatting sqref="DW384:EH386">
    <cfRule type="cellIs" dxfId="27" priority="187" operator="lessThan">
      <formula>0</formula>
    </cfRule>
  </conditionalFormatting>
  <conditionalFormatting sqref="DW398:EH398">
    <cfRule type="cellIs" dxfId="26" priority="217" operator="lessThan">
      <formula>0</formula>
    </cfRule>
  </conditionalFormatting>
  <conditionalFormatting sqref="DW436:EH437">
    <cfRule type="cellIs" dxfId="25" priority="216" operator="lessThan">
      <formula>0</formula>
    </cfRule>
  </conditionalFormatting>
  <conditionalFormatting sqref="DW474:EH475">
    <cfRule type="cellIs" dxfId="24" priority="215" operator="lessThan">
      <formula>0</formula>
    </cfRule>
  </conditionalFormatting>
  <conditionalFormatting sqref="DW484:EH485">
    <cfRule type="cellIs" dxfId="23" priority="213" operator="lessThan">
      <formula>0</formula>
    </cfRule>
  </conditionalFormatting>
  <conditionalFormatting sqref="DW494:EH494">
    <cfRule type="cellIs" dxfId="22" priority="214" operator="lessThan">
      <formula>0</formula>
    </cfRule>
  </conditionalFormatting>
  <conditionalFormatting sqref="DW501:EH501">
    <cfRule type="cellIs" dxfId="21" priority="212" operator="lessThan">
      <formula>0</formula>
    </cfRule>
  </conditionalFormatting>
  <conditionalFormatting sqref="DW508:EH508">
    <cfRule type="cellIs" dxfId="20" priority="201" operator="lessThan">
      <formula>0</formula>
    </cfRule>
  </conditionalFormatting>
  <conditionalFormatting sqref="DW524:EH524">
    <cfRule type="cellIs" dxfId="19" priority="211" operator="lessThan">
      <formula>0</formula>
    </cfRule>
  </conditionalFormatting>
  <conditionalFormatting sqref="DW540:EH540">
    <cfRule type="cellIs" dxfId="18" priority="200" operator="lessThan">
      <formula>0</formula>
    </cfRule>
  </conditionalFormatting>
  <conditionalFormatting sqref="DW554:EH554">
    <cfRule type="cellIs" dxfId="17" priority="210" operator="lessThan">
      <formula>0</formula>
    </cfRule>
  </conditionalFormatting>
  <conditionalFormatting sqref="DW568:EH568">
    <cfRule type="cellIs" dxfId="16" priority="199" operator="lessThan">
      <formula>0</formula>
    </cfRule>
  </conditionalFormatting>
  <conditionalFormatting sqref="DW579:EH579">
    <cfRule type="cellIs" dxfId="15" priority="209" operator="lessThan">
      <formula>0</formula>
    </cfRule>
  </conditionalFormatting>
  <conditionalFormatting sqref="DW590:EH590">
    <cfRule type="cellIs" dxfId="14" priority="198" operator="lessThan">
      <formula>0</formula>
    </cfRule>
  </conditionalFormatting>
  <conditionalFormatting sqref="DW603:EH603">
    <cfRule type="cellIs" dxfId="13" priority="208" operator="lessThan">
      <formula>0</formula>
    </cfRule>
  </conditionalFormatting>
  <conditionalFormatting sqref="DW616:EH617">
    <cfRule type="cellIs" dxfId="12" priority="197" operator="lessThan">
      <formula>0</formula>
    </cfRule>
  </conditionalFormatting>
  <conditionalFormatting sqref="DW630:EH630">
    <cfRule type="cellIs" dxfId="11" priority="207" operator="lessThan">
      <formula>0</formula>
    </cfRule>
  </conditionalFormatting>
  <conditionalFormatting sqref="DW644:EH644">
    <cfRule type="cellIs" dxfId="10" priority="196" operator="lessThan">
      <formula>0</formula>
    </cfRule>
  </conditionalFormatting>
  <conditionalFormatting sqref="DW658:EH658">
    <cfRule type="cellIs" dxfId="9" priority="206" operator="lessThan">
      <formula>0</formula>
    </cfRule>
  </conditionalFormatting>
  <conditionalFormatting sqref="DW672:EH672">
    <cfRule type="cellIs" dxfId="8" priority="195" operator="lessThan">
      <formula>0</formula>
    </cfRule>
  </conditionalFormatting>
  <conditionalFormatting sqref="DW680:EH680">
    <cfRule type="cellIs" dxfId="7" priority="205" operator="lessThan">
      <formula>0</formula>
    </cfRule>
  </conditionalFormatting>
  <conditionalFormatting sqref="DW688:EH688">
    <cfRule type="cellIs" dxfId="6" priority="194" operator="lessThan">
      <formula>0</formula>
    </cfRule>
  </conditionalFormatting>
  <conditionalFormatting sqref="DW701:EH701">
    <cfRule type="cellIs" dxfId="5" priority="204" operator="lessThan">
      <formula>0</formula>
    </cfRule>
  </conditionalFormatting>
  <conditionalFormatting sqref="DW714:EH714">
    <cfRule type="cellIs" dxfId="4" priority="193" operator="lessThan">
      <formula>0</formula>
    </cfRule>
  </conditionalFormatting>
  <conditionalFormatting sqref="DW723:EH723">
    <cfRule type="cellIs" dxfId="3" priority="203" operator="lessThan">
      <formula>0</formula>
    </cfRule>
  </conditionalFormatting>
  <conditionalFormatting sqref="DW732:EH732">
    <cfRule type="cellIs" dxfId="2" priority="192" operator="lessThan">
      <formula>0</formula>
    </cfRule>
  </conditionalFormatting>
  <conditionalFormatting sqref="DW755:EH755">
    <cfRule type="cellIs" dxfId="1" priority="202" operator="lessThan">
      <formula>0</formula>
    </cfRule>
  </conditionalFormatting>
  <conditionalFormatting sqref="DW778:EH782">
    <cfRule type="cellIs" dxfId="0" priority="191" operator="lessThan">
      <formula>0</formula>
    </cfRule>
  </conditionalFormatting>
  <pageMargins left="0.25" right="0.25" top="0.5" bottom="0.5" header="0.3" footer="0.3"/>
  <pageSetup scale="46" fitToHeight="0" orientation="landscape" errors="blank" r:id="rId1"/>
  <headerFooter>
    <oddHeader>&amp;R&amp;D
&amp;T</oddHeader>
    <oddFooter>&amp;L &amp;C&amp;P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04FB193DE0848B1FA5AA46B1D32B4" ma:contentTypeVersion="12" ma:contentTypeDescription="Create a new document." ma:contentTypeScope="" ma:versionID="f40a2cde29b3109d9f221ed6686ecb55">
  <xsd:schema xmlns:xsd="http://www.w3.org/2001/XMLSchema" xmlns:xs="http://www.w3.org/2001/XMLSchema" xmlns:p="http://schemas.microsoft.com/office/2006/metadata/properties" xmlns:ns2="8e9e505b-c626-4c63-a833-1d637d24bc5f" xmlns:ns3="c4a14aed-1b48-44ca-bcee-e228903df3bd" targetNamespace="http://schemas.microsoft.com/office/2006/metadata/properties" ma:root="true" ma:fieldsID="1d2b842a80c8b5ca58da75671bbf8825" ns2:_="" ns3:_="">
    <xsd:import namespace="8e9e505b-c626-4c63-a833-1d637d24bc5f"/>
    <xsd:import namespace="c4a14aed-1b48-44ca-bcee-e228903df3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e505b-c626-4c63-a833-1d637d24b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14aed-1b48-44ca-bcee-e228903df3b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cfde75-1408-418b-bc36-b62c8f18f64d}" ma:internalName="TaxCatchAll" ma:showField="CatchAllData" ma:web="c4a14aed-1b48-44ca-bcee-e228903df3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9e505b-c626-4c63-a833-1d637d24bc5f">
      <Terms xmlns="http://schemas.microsoft.com/office/infopath/2007/PartnerControls"/>
    </lcf76f155ced4ddcb4097134ff3c332f>
    <TaxCatchAll xmlns="c4a14aed-1b48-44ca-bcee-e228903df3bd" xsi:nil="true"/>
  </documentManagement>
</p:properties>
</file>

<file path=customXml/itemProps1.xml><?xml version="1.0" encoding="utf-8"?>
<ds:datastoreItem xmlns:ds="http://schemas.openxmlformats.org/officeDocument/2006/customXml" ds:itemID="{AC7CECBF-89B0-4A68-A4FF-2A1467D55C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B11A66-6DD8-4F72-9F1A-E54EC0B5BF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9e505b-c626-4c63-a833-1d637d24bc5f"/>
    <ds:schemaRef ds:uri="c4a14aed-1b48-44ca-bcee-e228903df3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098660-A62F-4DA5-B1F3-8CBB021DB6CE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8e9e505b-c626-4c63-a833-1d637d24bc5f"/>
    <ds:schemaRef ds:uri="http://schemas.microsoft.com/office/2006/metadata/properties"/>
    <ds:schemaRef ds:uri="http://schemas.openxmlformats.org/package/2006/metadata/core-properties"/>
    <ds:schemaRef ds:uri="c4a14aed-1b48-44ca-bcee-e228903df3b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127</vt:lpstr>
      <vt:lpstr>'127'!Print_Area</vt:lpstr>
      <vt:lpstr>'127'!Print_Titles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Doss</dc:creator>
  <cp:keywords/>
  <dc:description/>
  <cp:lastModifiedBy>Gene Preston</cp:lastModifiedBy>
  <cp:revision/>
  <dcterms:created xsi:type="dcterms:W3CDTF">2026-03-09T14:43:15Z</dcterms:created>
  <dcterms:modified xsi:type="dcterms:W3CDTF">2026-05-12T13:08:52Z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0x01010071A04FB193DE0848B1FA5AA46B1D32B4</vt:lpwstr>
  </property>
  <property fmtid="{D5CDD505-2E9C-101B-9397-08002B2CF9AE}" pid="3" name="MediaServiceImageTags">
    <vt:lpwstr/>
  </property>
</Properties>
</file>